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9435" yWindow="-15" windowWidth="12210" windowHeight="9150" tabRatio="598"/>
  </bookViews>
  <sheets>
    <sheet name="BULLETIN 2018" sheetId="34" r:id="rId1"/>
    <sheet name="Sommaire" sheetId="35" r:id="rId2"/>
    <sheet name="Peche" sheetId="1" r:id="rId3"/>
    <sheet name="Feuil4" sheetId="5" state="hidden" r:id="rId4"/>
    <sheet name="ENERGIE " sheetId="8" r:id="rId5"/>
    <sheet name="Eau" sheetId="36" r:id="rId6"/>
    <sheet name="MINES " sheetId="9" r:id="rId7"/>
    <sheet name="INDUSTRIE" sheetId="10" r:id="rId8"/>
    <sheet name="FONCIER" sheetId="11" r:id="rId9"/>
    <sheet name="ADC PAR REGION" sheetId="22" r:id="rId10"/>
    <sheet name="transports" sheetId="23" r:id="rId11"/>
    <sheet name="tourisme" sheetId="24" r:id="rId12"/>
    <sheet name="ipp4tr18" sheetId="25" r:id="rId13"/>
    <sheet name="ipc4trim2018" sheetId="26" r:id="rId14"/>
    <sheet name="emploi" sheetId="27" r:id="rId15"/>
    <sheet name="commerce" sheetId="28" r:id="rId16"/>
    <sheet name="MONNAIE" sheetId="29" r:id="rId17"/>
    <sheet name="FINANCE" sheetId="30" r:id="rId18"/>
    <sheet name="bourse" sheetId="31" r:id="rId19"/>
    <sheet name="Comptes " sheetId="32" r:id="rId20"/>
  </sheets>
  <externalReferences>
    <externalReference r:id="rId21"/>
    <externalReference r:id="rId22"/>
  </externalReferences>
  <definedNames>
    <definedName name="_Regression_Int" localSheetId="18" hidden="1">1</definedName>
    <definedName name="_Regression_Int" localSheetId="4" hidden="1">1</definedName>
    <definedName name="_Regression_Int" localSheetId="17" hidden="1">1</definedName>
    <definedName name="_Regression_Int" localSheetId="7" hidden="1">1</definedName>
    <definedName name="_Regression_Int" localSheetId="13" hidden="1">1</definedName>
    <definedName name="_Regression_Int" localSheetId="12" hidden="1">1</definedName>
    <definedName name="_Regression_Int" localSheetId="2" hidden="1">1</definedName>
    <definedName name="_TAB10">'[1]Tableau II'!$A$378:$L$456</definedName>
    <definedName name="_TAB11">'[1]Tableau II'!$A$457:$L$517</definedName>
    <definedName name="_TAB12">'[1]Tableau II'!$A$518:$L$540</definedName>
    <definedName name="_TAB13">'[1]Tableau II'!$A$541:$L$593</definedName>
    <definedName name="_TAB14">'[1]Tableau II'!$A$626:$L$686</definedName>
    <definedName name="_TAB15">'[1]Tableau II'!$A$687:$L$718</definedName>
    <definedName name="_TAB2" localSheetId="1">'[1]Tableau II'!#REF!</definedName>
    <definedName name="_TAB2">'[1]Tableau II'!#REF!</definedName>
    <definedName name="_TAB3" localSheetId="1">'[1]Tableau II'!#REF!</definedName>
    <definedName name="_TAB3">'[1]Tableau II'!#REF!</definedName>
    <definedName name="_TAB4">'[1]Tableau II'!$A$1:$L$30</definedName>
    <definedName name="_TAB5">'[1]Tableau II'!$A$68:$L$100</definedName>
    <definedName name="_TAB6">'[1]Tableau II'!$A$157:$L$183</definedName>
    <definedName name="_TAB7">'[1]Tableau II'!$A$378:$L$396</definedName>
    <definedName name="_TAB8">'[1]Tableau II'!$A$283:$L$327</definedName>
    <definedName name="_TAB9">'[1]Tableau II'!$A$328:$L$377</definedName>
    <definedName name="AER">'[1]Tableau II'!#REF!</definedName>
    <definedName name="Document" localSheetId="1">#REF!</definedName>
    <definedName name="Document">#REF!</definedName>
    <definedName name="Février_2010">"TAB 3"</definedName>
    <definedName name="Graphe1">'[1]Tableau II'!$A$31:$L$66</definedName>
    <definedName name="Graphe2">'[1]Tableau II'!$A$101:$L$156</definedName>
    <definedName name="Graphe3">'[1]Tableau II'!$A$232:$L$282</definedName>
    <definedName name="_xlnm.Print_Titles" localSheetId="8">FONCIER!$3:$11</definedName>
    <definedName name="Print_Area_MI" localSheetId="1">#REF!</definedName>
    <definedName name="Print_Area_MI">#REF!</definedName>
    <definedName name="Tab" localSheetId="1">'[1]Tableau II'!#REF!</definedName>
    <definedName name="Tab">'[1]Tableau II'!#REF!</definedName>
    <definedName name="TAB6.1">'[1]Tableau II'!$A$189:$L$229</definedName>
    <definedName name="TAB6.2">'[1]Tableau II'!$A$283:$L$327</definedName>
    <definedName name="TAB6.3">'[1]Tableau II'!$A$328:$L$377</definedName>
    <definedName name="TAB7.1">'[1]Tableau II'!$A$457:$L$484</definedName>
    <definedName name="TAB7.2">'[1]Tableau II'!$A$541:$L$565</definedName>
    <definedName name="TAB7.3">'[1]Tableau II'!$A$626:$L$655</definedName>
    <definedName name="TAB7.4.1">'[1]Tableau II'!$A$719:$L$741</definedName>
    <definedName name="TAB7.4.2">'[1]Tableau II'!$A$749:$L$778</definedName>
    <definedName name="TABLE" localSheetId="4">'ENERGIE '!#REF!</definedName>
    <definedName name="TABLE" localSheetId="2">Peche!#REF!</definedName>
    <definedName name="TABLE_2" localSheetId="4">'ENERGIE '!#REF!</definedName>
    <definedName name="TABLE_2" localSheetId="2">Peche!#REF!</definedName>
    <definedName name="TABLE_3" localSheetId="4">'ENERGIE '!#REF!</definedName>
    <definedName name="TABLE_3" localSheetId="2">Peche!#REF!</definedName>
    <definedName name="_xlnm.Print_Area" localSheetId="9">'ADC PAR REGION'!$A$4:$Q$63</definedName>
    <definedName name="_xlnm.Print_Area" localSheetId="18">bourse!$A$2:$Q$69</definedName>
    <definedName name="_xlnm.Print_Area" localSheetId="15">commerce!$A$3:$Q$408</definedName>
    <definedName name="_xlnm.Print_Area" localSheetId="19">'Comptes '!$A$2:$Q$44</definedName>
    <definedName name="_xlnm.Print_Area" localSheetId="14">emploi!$A$4:$Q$64</definedName>
    <definedName name="_xlnm.Print_Area" localSheetId="17">FINANCE!$A$2:$Q$51</definedName>
    <definedName name="_xlnm.Print_Area" localSheetId="7">INDUSTRIE!$A$4:$G$164</definedName>
    <definedName name="_xlnm.Print_Area" localSheetId="13">ipc4trim2018!$A$4:$Q$3025</definedName>
    <definedName name="_xlnm.Print_Area" localSheetId="12">ipp4tr18!$A$4:$Q$46</definedName>
    <definedName name="_xlnm.Print_Area" localSheetId="6">'MINES '!$A$4:$Q$32</definedName>
    <definedName name="_xlnm.Print_Area" localSheetId="16">MONNAIE!$A$2:$Q$153</definedName>
    <definedName name="_xlnm.Print_Area" localSheetId="11">tourisme!$A$4:$Q$50</definedName>
    <definedName name="_xlnm.Print_Area" localSheetId="10">transports!$A$4:$Q$44</definedName>
  </definedNames>
  <calcPr calcId="125725"/>
</workbook>
</file>

<file path=xl/calcChain.xml><?xml version="1.0" encoding="utf-8"?>
<calcChain xmlns="http://schemas.openxmlformats.org/spreadsheetml/2006/main">
  <c r="P103" i="27"/>
  <c r="O103"/>
  <c r="N103"/>
  <c r="M103"/>
  <c r="L103"/>
  <c r="K103"/>
  <c r="J103"/>
  <c r="I103"/>
  <c r="P96"/>
  <c r="O96"/>
  <c r="N96"/>
  <c r="M96"/>
  <c r="L96"/>
  <c r="K96"/>
  <c r="J96"/>
  <c r="I96"/>
  <c r="H96"/>
  <c r="N69"/>
  <c r="K69"/>
  <c r="H69"/>
  <c r="E69"/>
  <c r="B69"/>
  <c r="O49"/>
  <c r="N49"/>
  <c r="M49"/>
  <c r="L49"/>
  <c r="K49"/>
  <c r="P41"/>
  <c r="O41"/>
  <c r="N41"/>
  <c r="M41"/>
  <c r="L41"/>
  <c r="K41"/>
  <c r="J41"/>
  <c r="N13"/>
  <c r="K13"/>
  <c r="H13"/>
  <c r="E13"/>
  <c r="B13"/>
  <c r="P3014" i="26"/>
  <c r="O3014"/>
  <c r="N3014"/>
  <c r="M3014"/>
  <c r="L3014"/>
  <c r="K3014"/>
  <c r="J3014"/>
  <c r="I3014"/>
  <c r="H3014"/>
  <c r="G3014"/>
  <c r="F3014"/>
  <c r="E3014"/>
  <c r="D3014"/>
  <c r="C3014"/>
  <c r="B3014"/>
  <c r="P3013"/>
  <c r="O3013"/>
  <c r="N3013"/>
  <c r="M3013"/>
  <c r="L3013"/>
  <c r="K3013"/>
  <c r="J3013"/>
  <c r="I3013"/>
  <c r="H3013"/>
  <c r="G3013"/>
  <c r="F3013"/>
  <c r="E3013"/>
  <c r="D3013"/>
  <c r="C3013"/>
  <c r="B3013"/>
  <c r="P3012"/>
  <c r="O3012"/>
  <c r="N3012"/>
  <c r="M3012"/>
  <c r="L3012"/>
  <c r="K3012"/>
  <c r="J3012"/>
  <c r="I3012"/>
  <c r="H3012"/>
  <c r="G3012"/>
  <c r="F3012"/>
  <c r="E3012"/>
  <c r="D3012"/>
  <c r="C3012"/>
  <c r="B3012"/>
  <c r="P3011"/>
  <c r="O3011"/>
  <c r="N3011"/>
  <c r="M3011"/>
  <c r="L3011"/>
  <c r="K3011"/>
  <c r="J3011"/>
  <c r="I3011"/>
  <c r="H3011"/>
  <c r="G3011"/>
  <c r="F3011"/>
  <c r="E3011"/>
  <c r="D3011"/>
  <c r="C3011"/>
  <c r="B3011"/>
  <c r="P3010"/>
  <c r="O3010"/>
  <c r="N3010"/>
  <c r="M3010"/>
  <c r="L3010"/>
  <c r="K3010"/>
  <c r="J3010"/>
  <c r="I3010"/>
  <c r="H3010"/>
  <c r="G3010"/>
  <c r="F3010"/>
  <c r="E3010"/>
  <c r="D3010"/>
  <c r="C3010"/>
  <c r="B3010"/>
  <c r="P3009"/>
  <c r="O3009"/>
  <c r="N3009"/>
  <c r="M3009"/>
  <c r="L3009"/>
  <c r="K3009"/>
  <c r="J3009"/>
  <c r="I3009"/>
  <c r="H3009"/>
  <c r="G3009"/>
  <c r="F3009"/>
  <c r="E3009"/>
  <c r="D3009"/>
  <c r="C3009"/>
  <c r="B3009"/>
  <c r="P3008"/>
  <c r="O3008"/>
  <c r="N3008"/>
  <c r="M3008"/>
  <c r="L3008"/>
  <c r="K3008"/>
  <c r="J3008"/>
  <c r="I3008"/>
  <c r="H3008"/>
  <c r="G3008"/>
  <c r="F3008"/>
  <c r="E3008"/>
  <c r="D3008"/>
  <c r="C3008"/>
  <c r="B3008"/>
  <c r="P3007"/>
  <c r="O3007"/>
  <c r="N3007"/>
  <c r="M3007"/>
  <c r="L3007"/>
  <c r="K3007"/>
  <c r="J3007"/>
  <c r="I3007"/>
  <c r="H3007"/>
  <c r="G3007"/>
  <c r="F3007"/>
  <c r="E3007"/>
  <c r="D3007"/>
  <c r="C3007"/>
  <c r="B3007"/>
  <c r="P3005"/>
  <c r="O3005"/>
  <c r="N3005"/>
  <c r="M3005"/>
  <c r="L3005"/>
  <c r="K3005"/>
  <c r="J3005"/>
  <c r="I3005"/>
  <c r="H3005"/>
  <c r="G3005"/>
  <c r="F3005"/>
  <c r="E3005"/>
  <c r="D3005"/>
  <c r="C3005"/>
  <c r="B3005"/>
  <c r="P3004"/>
  <c r="O3004"/>
  <c r="N3004"/>
  <c r="M3004"/>
  <c r="L3004"/>
  <c r="K3004"/>
  <c r="J3004"/>
  <c r="I3004"/>
  <c r="H3004"/>
  <c r="G3004"/>
  <c r="F3004"/>
  <c r="E3004"/>
  <c r="D3004"/>
  <c r="C3004"/>
  <c r="B3004"/>
  <c r="P3003"/>
  <c r="O3003"/>
  <c r="N3003"/>
  <c r="M3003"/>
  <c r="L3003"/>
  <c r="K3003"/>
  <c r="J3003"/>
  <c r="I3003"/>
  <c r="H3003"/>
  <c r="G3003"/>
  <c r="F3003"/>
  <c r="E3003"/>
  <c r="D3003"/>
  <c r="C3003"/>
  <c r="B3003"/>
  <c r="P3002"/>
  <c r="O3002"/>
  <c r="N3002"/>
  <c r="M3002"/>
  <c r="L3002"/>
  <c r="K3002"/>
  <c r="J3002"/>
  <c r="I3002"/>
  <c r="H3002"/>
  <c r="G3002"/>
  <c r="F3002"/>
  <c r="E3002"/>
  <c r="D3002"/>
  <c r="C3002"/>
  <c r="B3002"/>
  <c r="P3000"/>
  <c r="O3000"/>
  <c r="N3000"/>
  <c r="M3000"/>
  <c r="L3000"/>
  <c r="K3000"/>
  <c r="J3000"/>
  <c r="I3000"/>
  <c r="H3000"/>
  <c r="G3000"/>
  <c r="F3000"/>
  <c r="E3000"/>
  <c r="D3000"/>
  <c r="C3000"/>
  <c r="B3000"/>
  <c r="P2999"/>
  <c r="O2999"/>
  <c r="N2999"/>
  <c r="M2999"/>
  <c r="L2999"/>
  <c r="K2999"/>
  <c r="J2999"/>
  <c r="I2999"/>
  <c r="H2999"/>
  <c r="G2999"/>
  <c r="F2999"/>
  <c r="E2999"/>
  <c r="D2999"/>
  <c r="C2999"/>
  <c r="B2999"/>
  <c r="P2998"/>
  <c r="O2998"/>
  <c r="N2998"/>
  <c r="M2998"/>
  <c r="L2998"/>
  <c r="K2998"/>
  <c r="J2998"/>
  <c r="I2998"/>
  <c r="H2998"/>
  <c r="G2998"/>
  <c r="F2998"/>
  <c r="E2998"/>
  <c r="D2998"/>
  <c r="C2998"/>
  <c r="B2998"/>
  <c r="P2997"/>
  <c r="O2997"/>
  <c r="N2997"/>
  <c r="M2997"/>
  <c r="L2997"/>
  <c r="K2997"/>
  <c r="J2997"/>
  <c r="I2997"/>
  <c r="H2997"/>
  <c r="G2997"/>
  <c r="F2997"/>
  <c r="E2997"/>
  <c r="D2997"/>
  <c r="C2997"/>
  <c r="B2997"/>
  <c r="P2996"/>
  <c r="O2996"/>
  <c r="N2996"/>
  <c r="M2996"/>
  <c r="L2996"/>
  <c r="K2996"/>
  <c r="J2996"/>
  <c r="I2996"/>
  <c r="H2996"/>
  <c r="G2996"/>
  <c r="F2996"/>
  <c r="E2996"/>
  <c r="D2996"/>
  <c r="C2996"/>
  <c r="B2996"/>
  <c r="P2994"/>
  <c r="O2994"/>
  <c r="N2994"/>
  <c r="M2994"/>
  <c r="L2994"/>
  <c r="K2994"/>
  <c r="J2994"/>
  <c r="I2994"/>
  <c r="H2994"/>
  <c r="G2994"/>
  <c r="F2994"/>
  <c r="E2994"/>
  <c r="D2994"/>
  <c r="C2994"/>
  <c r="B2994"/>
  <c r="P2993"/>
  <c r="O2993"/>
  <c r="N2993"/>
  <c r="M2993"/>
  <c r="L2993"/>
  <c r="K2993"/>
  <c r="J2993"/>
  <c r="I2993"/>
  <c r="H2993"/>
  <c r="G2993"/>
  <c r="F2993"/>
  <c r="E2993"/>
  <c r="D2993"/>
  <c r="C2993"/>
  <c r="B2993"/>
  <c r="P2992"/>
  <c r="O2992"/>
  <c r="N2992"/>
  <c r="M2992"/>
  <c r="L2992"/>
  <c r="K2992"/>
  <c r="J2992"/>
  <c r="I2992"/>
  <c r="H2992"/>
  <c r="G2992"/>
  <c r="F2992"/>
  <c r="E2992"/>
  <c r="D2992"/>
  <c r="C2992"/>
  <c r="B2992"/>
  <c r="P2991"/>
  <c r="O2991"/>
  <c r="N2991"/>
  <c r="M2991"/>
  <c r="L2991"/>
  <c r="K2991"/>
  <c r="J2991"/>
  <c r="I2991"/>
  <c r="H2991"/>
  <c r="G2991"/>
  <c r="F2991"/>
  <c r="E2991"/>
  <c r="D2991"/>
  <c r="C2991"/>
  <c r="B2991"/>
  <c r="P2990"/>
  <c r="O2990"/>
  <c r="N2990"/>
  <c r="M2990"/>
  <c r="L2990"/>
  <c r="K2990"/>
  <c r="J2990"/>
  <c r="I2990"/>
  <c r="H2990"/>
  <c r="G2990"/>
  <c r="F2990"/>
  <c r="E2990"/>
  <c r="D2990"/>
  <c r="C2990"/>
  <c r="B2990"/>
  <c r="P2989"/>
  <c r="O2989"/>
  <c r="N2989"/>
  <c r="M2989"/>
  <c r="L2989"/>
  <c r="K2989"/>
  <c r="J2989"/>
  <c r="I2989"/>
  <c r="H2989"/>
  <c r="G2989"/>
  <c r="F2989"/>
  <c r="E2989"/>
  <c r="D2989"/>
  <c r="C2989"/>
  <c r="B2989"/>
  <c r="P2988"/>
  <c r="O2988"/>
  <c r="N2988"/>
  <c r="M2988"/>
  <c r="L2988"/>
  <c r="K2988"/>
  <c r="J2988"/>
  <c r="I2988"/>
  <c r="H2988"/>
  <c r="G2988"/>
  <c r="F2988"/>
  <c r="E2988"/>
  <c r="D2988"/>
  <c r="C2988"/>
  <c r="B2988"/>
  <c r="P2987"/>
  <c r="O2987"/>
  <c r="N2987"/>
  <c r="M2987"/>
  <c r="L2987"/>
  <c r="K2987"/>
  <c r="J2987"/>
  <c r="I2987"/>
  <c r="H2987"/>
  <c r="G2987"/>
  <c r="F2987"/>
  <c r="E2987"/>
  <c r="D2987"/>
  <c r="C2987"/>
  <c r="B2987"/>
  <c r="P2986"/>
  <c r="O2986"/>
  <c r="N2986"/>
  <c r="M2986"/>
  <c r="L2986"/>
  <c r="K2986"/>
  <c r="J2986"/>
  <c r="I2986"/>
  <c r="H2986"/>
  <c r="G2986"/>
  <c r="F2986"/>
  <c r="E2986"/>
  <c r="D2986"/>
  <c r="C2986"/>
  <c r="B2986"/>
  <c r="P2985"/>
  <c r="O2985"/>
  <c r="N2985"/>
  <c r="M2985"/>
  <c r="L2985"/>
  <c r="K2985"/>
  <c r="J2985"/>
  <c r="I2985"/>
  <c r="H2985"/>
  <c r="G2985"/>
  <c r="F2985"/>
  <c r="E2985"/>
  <c r="D2985"/>
  <c r="C2985"/>
  <c r="B2985"/>
  <c r="P2984"/>
  <c r="O2984"/>
  <c r="N2984"/>
  <c r="M2984"/>
  <c r="L2984"/>
  <c r="K2984"/>
  <c r="J2984"/>
  <c r="I2984"/>
  <c r="H2984"/>
  <c r="G2984"/>
  <c r="F2984"/>
  <c r="E2984"/>
  <c r="D2984"/>
  <c r="C2984"/>
  <c r="B2984"/>
  <c r="P2983"/>
  <c r="O2983"/>
  <c r="N2983"/>
  <c r="M2983"/>
  <c r="L2983"/>
  <c r="K2983"/>
  <c r="J2983"/>
  <c r="I2983"/>
  <c r="H2983"/>
  <c r="G2983"/>
  <c r="F2983"/>
  <c r="E2983"/>
  <c r="D2983"/>
  <c r="C2983"/>
  <c r="B2983"/>
  <c r="P2982"/>
  <c r="O2982"/>
  <c r="N2982"/>
  <c r="M2982"/>
  <c r="L2982"/>
  <c r="K2982"/>
  <c r="J2982"/>
  <c r="I2982"/>
  <c r="H2982"/>
  <c r="G2982"/>
  <c r="F2982"/>
  <c r="E2982"/>
  <c r="D2982"/>
  <c r="C2982"/>
  <c r="B2982"/>
  <c r="P2981"/>
  <c r="O2981"/>
  <c r="N2981"/>
  <c r="M2981"/>
  <c r="L2981"/>
  <c r="K2981"/>
  <c r="J2981"/>
  <c r="I2981"/>
  <c r="H2981"/>
  <c r="G2981"/>
  <c r="F2981"/>
  <c r="E2981"/>
  <c r="D2981"/>
  <c r="C2981"/>
  <c r="B2981"/>
  <c r="P2980"/>
  <c r="O2980"/>
  <c r="N2980"/>
  <c r="M2980"/>
  <c r="L2980"/>
  <c r="K2980"/>
  <c r="J2980"/>
  <c r="I2980"/>
  <c r="H2980"/>
  <c r="G2980"/>
  <c r="F2980"/>
  <c r="E2980"/>
  <c r="D2980"/>
  <c r="C2980"/>
  <c r="B2980"/>
  <c r="P2979"/>
  <c r="O2979"/>
  <c r="N2979"/>
  <c r="M2979"/>
  <c r="L2979"/>
  <c r="K2979"/>
  <c r="J2979"/>
  <c r="I2979"/>
  <c r="H2979"/>
  <c r="G2979"/>
  <c r="F2979"/>
  <c r="E2979"/>
  <c r="D2979"/>
  <c r="C2979"/>
  <c r="B2979"/>
  <c r="P2957"/>
  <c r="O2957"/>
  <c r="N2957"/>
  <c r="M2957"/>
  <c r="L2957"/>
  <c r="K2957"/>
  <c r="J2957"/>
  <c r="I2957"/>
  <c r="H2957"/>
  <c r="G2957"/>
  <c r="F2957"/>
  <c r="E2957"/>
  <c r="D2957"/>
  <c r="C2957"/>
  <c r="B2957"/>
  <c r="P2956"/>
  <c r="O2956"/>
  <c r="N2956"/>
  <c r="M2956"/>
  <c r="L2956"/>
  <c r="K2956"/>
  <c r="J2956"/>
  <c r="I2956"/>
  <c r="H2956"/>
  <c r="G2956"/>
  <c r="F2956"/>
  <c r="E2956"/>
  <c r="D2956"/>
  <c r="C2956"/>
  <c r="B2956"/>
  <c r="P2955"/>
  <c r="O2955"/>
  <c r="N2955"/>
  <c r="M2955"/>
  <c r="L2955"/>
  <c r="K2955"/>
  <c r="J2955"/>
  <c r="I2955"/>
  <c r="H2955"/>
  <c r="G2955"/>
  <c r="F2955"/>
  <c r="E2955"/>
  <c r="D2955"/>
  <c r="C2955"/>
  <c r="B2955"/>
  <c r="P2954"/>
  <c r="O2954"/>
  <c r="N2954"/>
  <c r="M2954"/>
  <c r="L2954"/>
  <c r="K2954"/>
  <c r="J2954"/>
  <c r="I2954"/>
  <c r="H2954"/>
  <c r="G2954"/>
  <c r="F2954"/>
  <c r="E2954"/>
  <c r="D2954"/>
  <c r="C2954"/>
  <c r="B2954"/>
  <c r="P2952"/>
  <c r="O2952"/>
  <c r="N2952"/>
  <c r="M2952"/>
  <c r="L2952"/>
  <c r="K2952"/>
  <c r="J2952"/>
  <c r="I2952"/>
  <c r="H2952"/>
  <c r="G2952"/>
  <c r="F2952"/>
  <c r="E2952"/>
  <c r="D2952"/>
  <c r="C2952"/>
  <c r="B2952"/>
  <c r="P2951"/>
  <c r="O2951"/>
  <c r="N2951"/>
  <c r="M2951"/>
  <c r="L2951"/>
  <c r="K2951"/>
  <c r="J2951"/>
  <c r="I2951"/>
  <c r="H2951"/>
  <c r="G2951"/>
  <c r="F2951"/>
  <c r="E2951"/>
  <c r="D2951"/>
  <c r="C2951"/>
  <c r="B2951"/>
  <c r="P2950"/>
  <c r="O2950"/>
  <c r="N2950"/>
  <c r="M2950"/>
  <c r="L2950"/>
  <c r="K2950"/>
  <c r="J2950"/>
  <c r="I2950"/>
  <c r="H2950"/>
  <c r="G2950"/>
  <c r="F2950"/>
  <c r="E2950"/>
  <c r="D2950"/>
  <c r="C2950"/>
  <c r="B2950"/>
  <c r="P2949"/>
  <c r="O2949"/>
  <c r="N2949"/>
  <c r="M2949"/>
  <c r="L2949"/>
  <c r="K2949"/>
  <c r="J2949"/>
  <c r="I2949"/>
  <c r="H2949"/>
  <c r="G2949"/>
  <c r="F2949"/>
  <c r="E2949"/>
  <c r="D2949"/>
  <c r="C2949"/>
  <c r="B2949"/>
  <c r="P2948"/>
  <c r="O2948"/>
  <c r="N2948"/>
  <c r="M2948"/>
  <c r="L2948"/>
  <c r="K2948"/>
  <c r="J2948"/>
  <c r="I2948"/>
  <c r="H2948"/>
  <c r="G2948"/>
  <c r="F2948"/>
  <c r="E2948"/>
  <c r="D2948"/>
  <c r="C2948"/>
  <c r="B2948"/>
  <c r="P2947"/>
  <c r="O2947"/>
  <c r="N2947"/>
  <c r="M2947"/>
  <c r="L2947"/>
  <c r="K2947"/>
  <c r="J2947"/>
  <c r="I2947"/>
  <c r="H2947"/>
  <c r="G2947"/>
  <c r="F2947"/>
  <c r="E2947"/>
  <c r="D2947"/>
  <c r="C2947"/>
  <c r="B2947"/>
  <c r="P2946"/>
  <c r="O2946"/>
  <c r="N2946"/>
  <c r="M2946"/>
  <c r="L2946"/>
  <c r="K2946"/>
  <c r="J2946"/>
  <c r="I2946"/>
  <c r="H2946"/>
  <c r="G2946"/>
  <c r="F2946"/>
  <c r="E2946"/>
  <c r="D2946"/>
  <c r="C2946"/>
  <c r="B2946"/>
  <c r="P2945"/>
  <c r="O2945"/>
  <c r="N2945"/>
  <c r="M2945"/>
  <c r="L2945"/>
  <c r="K2945"/>
  <c r="J2945"/>
  <c r="I2945"/>
  <c r="H2945"/>
  <c r="G2945"/>
  <c r="F2945"/>
  <c r="E2945"/>
  <c r="D2945"/>
  <c r="C2945"/>
  <c r="B2945"/>
  <c r="P2944"/>
  <c r="O2944"/>
  <c r="N2944"/>
  <c r="M2944"/>
  <c r="L2944"/>
  <c r="K2944"/>
  <c r="J2944"/>
  <c r="I2944"/>
  <c r="H2944"/>
  <c r="G2944"/>
  <c r="F2944"/>
  <c r="E2944"/>
  <c r="D2944"/>
  <c r="C2944"/>
  <c r="B2944"/>
  <c r="P2942"/>
  <c r="O2942"/>
  <c r="N2942"/>
  <c r="M2942"/>
  <c r="L2942"/>
  <c r="K2942"/>
  <c r="J2942"/>
  <c r="I2942"/>
  <c r="H2942"/>
  <c r="G2942"/>
  <c r="F2942"/>
  <c r="E2942"/>
  <c r="D2942"/>
  <c r="C2942"/>
  <c r="B2942"/>
  <c r="P2941"/>
  <c r="O2941"/>
  <c r="N2941"/>
  <c r="M2941"/>
  <c r="L2941"/>
  <c r="K2941"/>
  <c r="J2941"/>
  <c r="I2941"/>
  <c r="H2941"/>
  <c r="G2941"/>
  <c r="F2941"/>
  <c r="E2941"/>
  <c r="D2941"/>
  <c r="C2941"/>
  <c r="B2941"/>
  <c r="P2940"/>
  <c r="O2940"/>
  <c r="N2940"/>
  <c r="M2940"/>
  <c r="L2940"/>
  <c r="K2940"/>
  <c r="J2940"/>
  <c r="I2940"/>
  <c r="H2940"/>
  <c r="G2940"/>
  <c r="F2940"/>
  <c r="E2940"/>
  <c r="D2940"/>
  <c r="C2940"/>
  <c r="B2940"/>
  <c r="P2939"/>
  <c r="O2939"/>
  <c r="N2939"/>
  <c r="M2939"/>
  <c r="L2939"/>
  <c r="K2939"/>
  <c r="J2939"/>
  <c r="I2939"/>
  <c r="H2939"/>
  <c r="G2939"/>
  <c r="F2939"/>
  <c r="E2939"/>
  <c r="D2939"/>
  <c r="C2939"/>
  <c r="B2939"/>
  <c r="P2938"/>
  <c r="O2938"/>
  <c r="N2938"/>
  <c r="M2938"/>
  <c r="L2938"/>
  <c r="K2938"/>
  <c r="J2938"/>
  <c r="I2938"/>
  <c r="H2938"/>
  <c r="G2938"/>
  <c r="F2938"/>
  <c r="E2938"/>
  <c r="D2938"/>
  <c r="C2938"/>
  <c r="B2938"/>
  <c r="P2937"/>
  <c r="O2937"/>
  <c r="N2937"/>
  <c r="M2937"/>
  <c r="L2937"/>
  <c r="K2937"/>
  <c r="J2937"/>
  <c r="I2937"/>
  <c r="H2937"/>
  <c r="G2937"/>
  <c r="F2937"/>
  <c r="E2937"/>
  <c r="D2937"/>
  <c r="C2937"/>
  <c r="B2937"/>
  <c r="P2936"/>
  <c r="O2936"/>
  <c r="N2936"/>
  <c r="M2936"/>
  <c r="L2936"/>
  <c r="K2936"/>
  <c r="J2936"/>
  <c r="I2936"/>
  <c r="H2936"/>
  <c r="G2936"/>
  <c r="F2936"/>
  <c r="E2936"/>
  <c r="D2936"/>
  <c r="C2936"/>
  <c r="B2936"/>
  <c r="P2935"/>
  <c r="O2935"/>
  <c r="N2935"/>
  <c r="M2935"/>
  <c r="L2935"/>
  <c r="K2935"/>
  <c r="J2935"/>
  <c r="I2935"/>
  <c r="H2935"/>
  <c r="G2935"/>
  <c r="F2935"/>
  <c r="E2935"/>
  <c r="D2935"/>
  <c r="C2935"/>
  <c r="B2935"/>
  <c r="P2933"/>
  <c r="O2933"/>
  <c r="N2933"/>
  <c r="M2933"/>
  <c r="L2933"/>
  <c r="K2933"/>
  <c r="J2933"/>
  <c r="I2933"/>
  <c r="H2933"/>
  <c r="G2933"/>
  <c r="F2933"/>
  <c r="E2933"/>
  <c r="D2933"/>
  <c r="C2933"/>
  <c r="B2933"/>
  <c r="P2932"/>
  <c r="O2932"/>
  <c r="N2932"/>
  <c r="M2932"/>
  <c r="L2932"/>
  <c r="K2932"/>
  <c r="J2932"/>
  <c r="I2932"/>
  <c r="H2932"/>
  <c r="G2932"/>
  <c r="F2932"/>
  <c r="E2932"/>
  <c r="D2932"/>
  <c r="C2932"/>
  <c r="B2932"/>
  <c r="P2931"/>
  <c r="O2931"/>
  <c r="N2931"/>
  <c r="M2931"/>
  <c r="L2931"/>
  <c r="K2931"/>
  <c r="J2931"/>
  <c r="I2931"/>
  <c r="H2931"/>
  <c r="G2931"/>
  <c r="F2931"/>
  <c r="E2931"/>
  <c r="D2931"/>
  <c r="C2931"/>
  <c r="B2931"/>
  <c r="P2930"/>
  <c r="O2930"/>
  <c r="N2930"/>
  <c r="M2930"/>
  <c r="L2930"/>
  <c r="K2930"/>
  <c r="J2930"/>
  <c r="I2930"/>
  <c r="H2930"/>
  <c r="G2930"/>
  <c r="F2930"/>
  <c r="E2930"/>
  <c r="D2930"/>
  <c r="C2930"/>
  <c r="B2930"/>
  <c r="P2929"/>
  <c r="O2929"/>
  <c r="N2929"/>
  <c r="M2929"/>
  <c r="L2929"/>
  <c r="K2929"/>
  <c r="J2929"/>
  <c r="I2929"/>
  <c r="H2929"/>
  <c r="G2929"/>
  <c r="F2929"/>
  <c r="E2929"/>
  <c r="D2929"/>
  <c r="C2929"/>
  <c r="B2929"/>
  <c r="P2928"/>
  <c r="O2928"/>
  <c r="N2928"/>
  <c r="M2928"/>
  <c r="L2928"/>
  <c r="K2928"/>
  <c r="J2928"/>
  <c r="I2928"/>
  <c r="H2928"/>
  <c r="G2928"/>
  <c r="F2928"/>
  <c r="E2928"/>
  <c r="D2928"/>
  <c r="C2928"/>
  <c r="B2928"/>
  <c r="P2927"/>
  <c r="O2927"/>
  <c r="N2927"/>
  <c r="M2927"/>
  <c r="L2927"/>
  <c r="K2927"/>
  <c r="J2927"/>
  <c r="I2927"/>
  <c r="H2927"/>
  <c r="G2927"/>
  <c r="F2927"/>
  <c r="E2927"/>
  <c r="D2927"/>
  <c r="C2927"/>
  <c r="B2927"/>
  <c r="P2926"/>
  <c r="O2926"/>
  <c r="N2926"/>
  <c r="M2926"/>
  <c r="L2926"/>
  <c r="K2926"/>
  <c r="J2926"/>
  <c r="I2926"/>
  <c r="H2926"/>
  <c r="G2926"/>
  <c r="F2926"/>
  <c r="E2926"/>
  <c r="D2926"/>
  <c r="C2926"/>
  <c r="B2926"/>
  <c r="P2925"/>
  <c r="O2925"/>
  <c r="N2925"/>
  <c r="M2925"/>
  <c r="L2925"/>
  <c r="K2925"/>
  <c r="J2925"/>
  <c r="I2925"/>
  <c r="H2925"/>
  <c r="G2925"/>
  <c r="F2925"/>
  <c r="E2925"/>
  <c r="D2925"/>
  <c r="C2925"/>
  <c r="B2925"/>
  <c r="P2924"/>
  <c r="O2924"/>
  <c r="N2924"/>
  <c r="M2924"/>
  <c r="L2924"/>
  <c r="K2924"/>
  <c r="J2924"/>
  <c r="I2924"/>
  <c r="H2924"/>
  <c r="G2924"/>
  <c r="F2924"/>
  <c r="E2924"/>
  <c r="D2924"/>
  <c r="C2924"/>
  <c r="B2924"/>
  <c r="P2923"/>
  <c r="O2923"/>
  <c r="N2923"/>
  <c r="M2923"/>
  <c r="L2923"/>
  <c r="K2923"/>
  <c r="J2923"/>
  <c r="I2923"/>
  <c r="H2923"/>
  <c r="G2923"/>
  <c r="F2923"/>
  <c r="E2923"/>
  <c r="D2923"/>
  <c r="C2923"/>
  <c r="B2923"/>
  <c r="P2904"/>
  <c r="O2904"/>
  <c r="N2904"/>
  <c r="M2904"/>
  <c r="L2904"/>
  <c r="K2904"/>
  <c r="J2904"/>
  <c r="I2904"/>
  <c r="H2904"/>
  <c r="G2904"/>
  <c r="F2904"/>
  <c r="E2904"/>
  <c r="D2904"/>
  <c r="C2904"/>
  <c r="B2904"/>
  <c r="P2903"/>
  <c r="O2903"/>
  <c r="N2903"/>
  <c r="M2903"/>
  <c r="L2903"/>
  <c r="K2903"/>
  <c r="J2903"/>
  <c r="I2903"/>
  <c r="H2903"/>
  <c r="G2903"/>
  <c r="F2903"/>
  <c r="E2903"/>
  <c r="D2903"/>
  <c r="C2903"/>
  <c r="B2903"/>
  <c r="P2902"/>
  <c r="O2902"/>
  <c r="N2902"/>
  <c r="M2902"/>
  <c r="L2902"/>
  <c r="K2902"/>
  <c r="J2902"/>
  <c r="I2902"/>
  <c r="H2902"/>
  <c r="G2902"/>
  <c r="F2902"/>
  <c r="E2902"/>
  <c r="D2902"/>
  <c r="C2902"/>
  <c r="B2902"/>
  <c r="P2901"/>
  <c r="O2901"/>
  <c r="N2901"/>
  <c r="M2901"/>
  <c r="L2901"/>
  <c r="K2901"/>
  <c r="J2901"/>
  <c r="I2901"/>
  <c r="H2901"/>
  <c r="G2901"/>
  <c r="F2901"/>
  <c r="E2901"/>
  <c r="D2901"/>
  <c r="C2901"/>
  <c r="B2901"/>
  <c r="P2900"/>
  <c r="O2900"/>
  <c r="N2900"/>
  <c r="M2900"/>
  <c r="L2900"/>
  <c r="K2900"/>
  <c r="J2900"/>
  <c r="I2900"/>
  <c r="H2900"/>
  <c r="G2900"/>
  <c r="F2900"/>
  <c r="E2900"/>
  <c r="D2900"/>
  <c r="C2900"/>
  <c r="B2900"/>
  <c r="P2899"/>
  <c r="O2899"/>
  <c r="N2899"/>
  <c r="M2899"/>
  <c r="L2899"/>
  <c r="K2899"/>
  <c r="J2899"/>
  <c r="I2899"/>
  <c r="H2899"/>
  <c r="G2899"/>
  <c r="F2899"/>
  <c r="E2899"/>
  <c r="D2899"/>
  <c r="C2899"/>
  <c r="B2899"/>
  <c r="P2898"/>
  <c r="O2898"/>
  <c r="N2898"/>
  <c r="M2898"/>
  <c r="L2898"/>
  <c r="K2898"/>
  <c r="J2898"/>
  <c r="I2898"/>
  <c r="H2898"/>
  <c r="G2898"/>
  <c r="F2898"/>
  <c r="E2898"/>
  <c r="D2898"/>
  <c r="C2898"/>
  <c r="B2898"/>
  <c r="P2897"/>
  <c r="O2897"/>
  <c r="N2897"/>
  <c r="M2897"/>
  <c r="L2897"/>
  <c r="K2897"/>
  <c r="J2897"/>
  <c r="I2897"/>
  <c r="H2897"/>
  <c r="G2897"/>
  <c r="F2897"/>
  <c r="E2897"/>
  <c r="D2897"/>
  <c r="C2897"/>
  <c r="B2897"/>
  <c r="P2895"/>
  <c r="O2895"/>
  <c r="N2895"/>
  <c r="M2895"/>
  <c r="L2895"/>
  <c r="K2895"/>
  <c r="J2895"/>
  <c r="I2895"/>
  <c r="H2895"/>
  <c r="G2895"/>
  <c r="F2895"/>
  <c r="E2895"/>
  <c r="D2895"/>
  <c r="C2895"/>
  <c r="B2895"/>
  <c r="P2894"/>
  <c r="O2894"/>
  <c r="N2894"/>
  <c r="M2894"/>
  <c r="L2894"/>
  <c r="K2894"/>
  <c r="J2894"/>
  <c r="I2894"/>
  <c r="H2894"/>
  <c r="G2894"/>
  <c r="F2894"/>
  <c r="E2894"/>
  <c r="D2894"/>
  <c r="C2894"/>
  <c r="B2894"/>
  <c r="P2893"/>
  <c r="O2893"/>
  <c r="N2893"/>
  <c r="M2893"/>
  <c r="L2893"/>
  <c r="K2893"/>
  <c r="J2893"/>
  <c r="I2893"/>
  <c r="H2893"/>
  <c r="G2893"/>
  <c r="F2893"/>
  <c r="E2893"/>
  <c r="D2893"/>
  <c r="C2893"/>
  <c r="B2893"/>
  <c r="P2892"/>
  <c r="O2892"/>
  <c r="N2892"/>
  <c r="M2892"/>
  <c r="L2892"/>
  <c r="K2892"/>
  <c r="J2892"/>
  <c r="I2892"/>
  <c r="H2892"/>
  <c r="G2892"/>
  <c r="F2892"/>
  <c r="E2892"/>
  <c r="D2892"/>
  <c r="C2892"/>
  <c r="B2892"/>
  <c r="P2891"/>
  <c r="O2891"/>
  <c r="N2891"/>
  <c r="M2891"/>
  <c r="L2891"/>
  <c r="K2891"/>
  <c r="J2891"/>
  <c r="I2891"/>
  <c r="H2891"/>
  <c r="G2891"/>
  <c r="F2891"/>
  <c r="E2891"/>
  <c r="D2891"/>
  <c r="C2891"/>
  <c r="B2891"/>
  <c r="P2890"/>
  <c r="O2890"/>
  <c r="N2890"/>
  <c r="M2890"/>
  <c r="L2890"/>
  <c r="K2890"/>
  <c r="J2890"/>
  <c r="I2890"/>
  <c r="H2890"/>
  <c r="G2890"/>
  <c r="F2890"/>
  <c r="E2890"/>
  <c r="D2890"/>
  <c r="C2890"/>
  <c r="B2890"/>
  <c r="P2889"/>
  <c r="O2889"/>
  <c r="N2889"/>
  <c r="M2889"/>
  <c r="L2889"/>
  <c r="K2889"/>
  <c r="J2889"/>
  <c r="I2889"/>
  <c r="H2889"/>
  <c r="G2889"/>
  <c r="F2889"/>
  <c r="E2889"/>
  <c r="D2889"/>
  <c r="C2889"/>
  <c r="B2889"/>
  <c r="P2887"/>
  <c r="O2887"/>
  <c r="N2887"/>
  <c r="M2887"/>
  <c r="L2887"/>
  <c r="K2887"/>
  <c r="J2887"/>
  <c r="I2887"/>
  <c r="H2887"/>
  <c r="G2887"/>
  <c r="F2887"/>
  <c r="E2887"/>
  <c r="D2887"/>
  <c r="C2887"/>
  <c r="B2887"/>
  <c r="P2886"/>
  <c r="O2886"/>
  <c r="N2886"/>
  <c r="M2886"/>
  <c r="L2886"/>
  <c r="K2886"/>
  <c r="J2886"/>
  <c r="I2886"/>
  <c r="H2886"/>
  <c r="G2886"/>
  <c r="F2886"/>
  <c r="E2886"/>
  <c r="D2886"/>
  <c r="C2886"/>
  <c r="B2886"/>
  <c r="P2885"/>
  <c r="O2885"/>
  <c r="N2885"/>
  <c r="M2885"/>
  <c r="L2885"/>
  <c r="K2885"/>
  <c r="J2885"/>
  <c r="I2885"/>
  <c r="H2885"/>
  <c r="G2885"/>
  <c r="F2885"/>
  <c r="E2885"/>
  <c r="D2885"/>
  <c r="C2885"/>
  <c r="B2885"/>
  <c r="P2884"/>
  <c r="O2884"/>
  <c r="N2884"/>
  <c r="M2884"/>
  <c r="L2884"/>
  <c r="K2884"/>
  <c r="J2884"/>
  <c r="I2884"/>
  <c r="H2884"/>
  <c r="G2884"/>
  <c r="F2884"/>
  <c r="E2884"/>
  <c r="D2884"/>
  <c r="C2884"/>
  <c r="B2884"/>
  <c r="P2883"/>
  <c r="O2883"/>
  <c r="N2883"/>
  <c r="M2883"/>
  <c r="L2883"/>
  <c r="K2883"/>
  <c r="J2883"/>
  <c r="I2883"/>
  <c r="H2883"/>
  <c r="G2883"/>
  <c r="F2883"/>
  <c r="E2883"/>
  <c r="D2883"/>
  <c r="C2883"/>
  <c r="B2883"/>
  <c r="P2881"/>
  <c r="O2881"/>
  <c r="N2881"/>
  <c r="M2881"/>
  <c r="L2881"/>
  <c r="K2881"/>
  <c r="J2881"/>
  <c r="I2881"/>
  <c r="H2881"/>
  <c r="G2881"/>
  <c r="F2881"/>
  <c r="E2881"/>
  <c r="D2881"/>
  <c r="C2881"/>
  <c r="B2881"/>
  <c r="P2880"/>
  <c r="O2880"/>
  <c r="N2880"/>
  <c r="M2880"/>
  <c r="L2880"/>
  <c r="K2880"/>
  <c r="J2880"/>
  <c r="I2880"/>
  <c r="H2880"/>
  <c r="G2880"/>
  <c r="F2880"/>
  <c r="E2880"/>
  <c r="D2880"/>
  <c r="C2880"/>
  <c r="B2880"/>
  <c r="P2879"/>
  <c r="O2879"/>
  <c r="N2879"/>
  <c r="M2879"/>
  <c r="L2879"/>
  <c r="K2879"/>
  <c r="J2879"/>
  <c r="I2879"/>
  <c r="H2879"/>
  <c r="G2879"/>
  <c r="F2879"/>
  <c r="E2879"/>
  <c r="D2879"/>
  <c r="C2879"/>
  <c r="B2879"/>
  <c r="P2878"/>
  <c r="O2878"/>
  <c r="N2878"/>
  <c r="M2878"/>
  <c r="L2878"/>
  <c r="K2878"/>
  <c r="J2878"/>
  <c r="I2878"/>
  <c r="H2878"/>
  <c r="G2878"/>
  <c r="F2878"/>
  <c r="E2878"/>
  <c r="D2878"/>
  <c r="C2878"/>
  <c r="B2878"/>
  <c r="P2877"/>
  <c r="O2877"/>
  <c r="N2877"/>
  <c r="M2877"/>
  <c r="L2877"/>
  <c r="K2877"/>
  <c r="J2877"/>
  <c r="I2877"/>
  <c r="H2877"/>
  <c r="G2877"/>
  <c r="F2877"/>
  <c r="E2877"/>
  <c r="D2877"/>
  <c r="C2877"/>
  <c r="B2877"/>
  <c r="P2876"/>
  <c r="O2876"/>
  <c r="N2876"/>
  <c r="M2876"/>
  <c r="L2876"/>
  <c r="K2876"/>
  <c r="J2876"/>
  <c r="I2876"/>
  <c r="H2876"/>
  <c r="G2876"/>
  <c r="F2876"/>
  <c r="E2876"/>
  <c r="D2876"/>
  <c r="C2876"/>
  <c r="B2876"/>
  <c r="P2875"/>
  <c r="O2875"/>
  <c r="N2875"/>
  <c r="M2875"/>
  <c r="L2875"/>
  <c r="K2875"/>
  <c r="J2875"/>
  <c r="I2875"/>
  <c r="H2875"/>
  <c r="G2875"/>
  <c r="F2875"/>
  <c r="E2875"/>
  <c r="D2875"/>
  <c r="C2875"/>
  <c r="B2875"/>
  <c r="P2874"/>
  <c r="O2874"/>
  <c r="N2874"/>
  <c r="M2874"/>
  <c r="L2874"/>
  <c r="K2874"/>
  <c r="J2874"/>
  <c r="I2874"/>
  <c r="H2874"/>
  <c r="G2874"/>
  <c r="F2874"/>
  <c r="E2874"/>
  <c r="D2874"/>
  <c r="C2874"/>
  <c r="B2874"/>
  <c r="P2873"/>
  <c r="O2873"/>
  <c r="N2873"/>
  <c r="M2873"/>
  <c r="L2873"/>
  <c r="K2873"/>
  <c r="J2873"/>
  <c r="I2873"/>
  <c r="H2873"/>
  <c r="G2873"/>
  <c r="F2873"/>
  <c r="E2873"/>
  <c r="D2873"/>
  <c r="C2873"/>
  <c r="B2873"/>
  <c r="P2872"/>
  <c r="O2872"/>
  <c r="N2872"/>
  <c r="M2872"/>
  <c r="L2872"/>
  <c r="K2872"/>
  <c r="J2872"/>
  <c r="I2872"/>
  <c r="H2872"/>
  <c r="G2872"/>
  <c r="F2872"/>
  <c r="E2872"/>
  <c r="D2872"/>
  <c r="C2872"/>
  <c r="B2872"/>
  <c r="P2871"/>
  <c r="O2871"/>
  <c r="N2871"/>
  <c r="M2871"/>
  <c r="L2871"/>
  <c r="K2871"/>
  <c r="J2871"/>
  <c r="I2871"/>
  <c r="H2871"/>
  <c r="G2871"/>
  <c r="F2871"/>
  <c r="E2871"/>
  <c r="D2871"/>
  <c r="C2871"/>
  <c r="B2871"/>
  <c r="P2870"/>
  <c r="O2870"/>
  <c r="N2870"/>
  <c r="M2870"/>
  <c r="L2870"/>
  <c r="K2870"/>
  <c r="J2870"/>
  <c r="I2870"/>
  <c r="H2870"/>
  <c r="G2870"/>
  <c r="F2870"/>
  <c r="E2870"/>
  <c r="D2870"/>
  <c r="C2870"/>
  <c r="B2870"/>
  <c r="P2868"/>
  <c r="O2868"/>
  <c r="N2868"/>
  <c r="M2868"/>
  <c r="L2868"/>
  <c r="K2868"/>
  <c r="J2868"/>
  <c r="I2868"/>
  <c r="H2868"/>
  <c r="G2868"/>
  <c r="F2868"/>
  <c r="E2868"/>
  <c r="D2868"/>
  <c r="C2868"/>
  <c r="B2868"/>
  <c r="P2847"/>
  <c r="O2847"/>
  <c r="N2847"/>
  <c r="M2847"/>
  <c r="L2847"/>
  <c r="K2847"/>
  <c r="J2847"/>
  <c r="I2847"/>
  <c r="H2847"/>
  <c r="G2847"/>
  <c r="F2847"/>
  <c r="E2847"/>
  <c r="D2847"/>
  <c r="C2847"/>
  <c r="B2847"/>
  <c r="P2846"/>
  <c r="O2846"/>
  <c r="N2846"/>
  <c r="M2846"/>
  <c r="L2846"/>
  <c r="K2846"/>
  <c r="J2846"/>
  <c r="I2846"/>
  <c r="H2846"/>
  <c r="G2846"/>
  <c r="F2846"/>
  <c r="E2846"/>
  <c r="D2846"/>
  <c r="C2846"/>
  <c r="B2846"/>
  <c r="P2845"/>
  <c r="O2845"/>
  <c r="N2845"/>
  <c r="M2845"/>
  <c r="L2845"/>
  <c r="K2845"/>
  <c r="J2845"/>
  <c r="I2845"/>
  <c r="H2845"/>
  <c r="G2845"/>
  <c r="F2845"/>
  <c r="E2845"/>
  <c r="D2845"/>
  <c r="C2845"/>
  <c r="B2845"/>
  <c r="P2844"/>
  <c r="O2844"/>
  <c r="N2844"/>
  <c r="M2844"/>
  <c r="L2844"/>
  <c r="K2844"/>
  <c r="J2844"/>
  <c r="I2844"/>
  <c r="H2844"/>
  <c r="G2844"/>
  <c r="F2844"/>
  <c r="E2844"/>
  <c r="D2844"/>
  <c r="C2844"/>
  <c r="B2844"/>
  <c r="P2843"/>
  <c r="O2843"/>
  <c r="N2843"/>
  <c r="M2843"/>
  <c r="L2843"/>
  <c r="K2843"/>
  <c r="J2843"/>
  <c r="I2843"/>
  <c r="H2843"/>
  <c r="G2843"/>
  <c r="F2843"/>
  <c r="E2843"/>
  <c r="D2843"/>
  <c r="C2843"/>
  <c r="B2843"/>
  <c r="P2842"/>
  <c r="O2842"/>
  <c r="N2842"/>
  <c r="M2842"/>
  <c r="L2842"/>
  <c r="K2842"/>
  <c r="J2842"/>
  <c r="I2842"/>
  <c r="H2842"/>
  <c r="G2842"/>
  <c r="F2842"/>
  <c r="E2842"/>
  <c r="D2842"/>
  <c r="C2842"/>
  <c r="B2842"/>
  <c r="P2841"/>
  <c r="O2841"/>
  <c r="N2841"/>
  <c r="M2841"/>
  <c r="L2841"/>
  <c r="K2841"/>
  <c r="J2841"/>
  <c r="I2841"/>
  <c r="H2841"/>
  <c r="G2841"/>
  <c r="F2841"/>
  <c r="E2841"/>
  <c r="D2841"/>
  <c r="C2841"/>
  <c r="B2841"/>
  <c r="P2840"/>
  <c r="O2840"/>
  <c r="N2840"/>
  <c r="M2840"/>
  <c r="L2840"/>
  <c r="K2840"/>
  <c r="J2840"/>
  <c r="I2840"/>
  <c r="H2840"/>
  <c r="G2840"/>
  <c r="F2840"/>
  <c r="E2840"/>
  <c r="D2840"/>
  <c r="C2840"/>
  <c r="B2840"/>
  <c r="P2838"/>
  <c r="O2838"/>
  <c r="N2838"/>
  <c r="M2838"/>
  <c r="L2838"/>
  <c r="K2838"/>
  <c r="J2838"/>
  <c r="I2838"/>
  <c r="H2838"/>
  <c r="G2838"/>
  <c r="F2838"/>
  <c r="E2838"/>
  <c r="D2838"/>
  <c r="C2838"/>
  <c r="B2838"/>
  <c r="P2837"/>
  <c r="O2837"/>
  <c r="N2837"/>
  <c r="M2837"/>
  <c r="L2837"/>
  <c r="K2837"/>
  <c r="J2837"/>
  <c r="I2837"/>
  <c r="H2837"/>
  <c r="G2837"/>
  <c r="F2837"/>
  <c r="E2837"/>
  <c r="D2837"/>
  <c r="C2837"/>
  <c r="B2837"/>
  <c r="P2836"/>
  <c r="O2836"/>
  <c r="N2836"/>
  <c r="M2836"/>
  <c r="L2836"/>
  <c r="K2836"/>
  <c r="J2836"/>
  <c r="I2836"/>
  <c r="H2836"/>
  <c r="G2836"/>
  <c r="F2836"/>
  <c r="E2836"/>
  <c r="D2836"/>
  <c r="C2836"/>
  <c r="B2836"/>
  <c r="P2835"/>
  <c r="O2835"/>
  <c r="N2835"/>
  <c r="M2835"/>
  <c r="L2835"/>
  <c r="K2835"/>
  <c r="J2835"/>
  <c r="I2835"/>
  <c r="H2835"/>
  <c r="G2835"/>
  <c r="F2835"/>
  <c r="E2835"/>
  <c r="D2835"/>
  <c r="C2835"/>
  <c r="B2835"/>
  <c r="P2833"/>
  <c r="O2833"/>
  <c r="N2833"/>
  <c r="M2833"/>
  <c r="L2833"/>
  <c r="K2833"/>
  <c r="J2833"/>
  <c r="I2833"/>
  <c r="H2833"/>
  <c r="G2833"/>
  <c r="F2833"/>
  <c r="E2833"/>
  <c r="D2833"/>
  <c r="C2833"/>
  <c r="B2833"/>
  <c r="P2832"/>
  <c r="O2832"/>
  <c r="N2832"/>
  <c r="M2832"/>
  <c r="L2832"/>
  <c r="K2832"/>
  <c r="J2832"/>
  <c r="I2832"/>
  <c r="H2832"/>
  <c r="G2832"/>
  <c r="F2832"/>
  <c r="E2832"/>
  <c r="D2832"/>
  <c r="C2832"/>
  <c r="B2832"/>
  <c r="P2831"/>
  <c r="O2831"/>
  <c r="N2831"/>
  <c r="M2831"/>
  <c r="L2831"/>
  <c r="K2831"/>
  <c r="J2831"/>
  <c r="I2831"/>
  <c r="H2831"/>
  <c r="G2831"/>
  <c r="F2831"/>
  <c r="E2831"/>
  <c r="D2831"/>
  <c r="C2831"/>
  <c r="B2831"/>
  <c r="P2830"/>
  <c r="O2830"/>
  <c r="N2830"/>
  <c r="M2830"/>
  <c r="L2830"/>
  <c r="K2830"/>
  <c r="J2830"/>
  <c r="I2830"/>
  <c r="H2830"/>
  <c r="G2830"/>
  <c r="F2830"/>
  <c r="E2830"/>
  <c r="D2830"/>
  <c r="C2830"/>
  <c r="B2830"/>
  <c r="P2829"/>
  <c r="O2829"/>
  <c r="N2829"/>
  <c r="M2829"/>
  <c r="L2829"/>
  <c r="K2829"/>
  <c r="J2829"/>
  <c r="I2829"/>
  <c r="H2829"/>
  <c r="G2829"/>
  <c r="F2829"/>
  <c r="E2829"/>
  <c r="D2829"/>
  <c r="C2829"/>
  <c r="B2829"/>
  <c r="P2827"/>
  <c r="O2827"/>
  <c r="N2827"/>
  <c r="M2827"/>
  <c r="L2827"/>
  <c r="K2827"/>
  <c r="J2827"/>
  <c r="I2827"/>
  <c r="H2827"/>
  <c r="G2827"/>
  <c r="F2827"/>
  <c r="E2827"/>
  <c r="D2827"/>
  <c r="C2827"/>
  <c r="B2827"/>
  <c r="P2826"/>
  <c r="O2826"/>
  <c r="N2826"/>
  <c r="M2826"/>
  <c r="L2826"/>
  <c r="K2826"/>
  <c r="J2826"/>
  <c r="I2826"/>
  <c r="H2826"/>
  <c r="G2826"/>
  <c r="F2826"/>
  <c r="E2826"/>
  <c r="D2826"/>
  <c r="C2826"/>
  <c r="B2826"/>
  <c r="P2825"/>
  <c r="O2825"/>
  <c r="N2825"/>
  <c r="M2825"/>
  <c r="L2825"/>
  <c r="K2825"/>
  <c r="J2825"/>
  <c r="I2825"/>
  <c r="H2825"/>
  <c r="G2825"/>
  <c r="F2825"/>
  <c r="E2825"/>
  <c r="D2825"/>
  <c r="C2825"/>
  <c r="B2825"/>
  <c r="P2824"/>
  <c r="O2824"/>
  <c r="N2824"/>
  <c r="M2824"/>
  <c r="L2824"/>
  <c r="K2824"/>
  <c r="J2824"/>
  <c r="I2824"/>
  <c r="H2824"/>
  <c r="G2824"/>
  <c r="F2824"/>
  <c r="E2824"/>
  <c r="D2824"/>
  <c r="C2824"/>
  <c r="B2824"/>
  <c r="P2823"/>
  <c r="O2823"/>
  <c r="N2823"/>
  <c r="M2823"/>
  <c r="L2823"/>
  <c r="K2823"/>
  <c r="J2823"/>
  <c r="I2823"/>
  <c r="H2823"/>
  <c r="G2823"/>
  <c r="F2823"/>
  <c r="E2823"/>
  <c r="D2823"/>
  <c r="C2823"/>
  <c r="B2823"/>
  <c r="P2822"/>
  <c r="O2822"/>
  <c r="N2822"/>
  <c r="M2822"/>
  <c r="L2822"/>
  <c r="K2822"/>
  <c r="J2822"/>
  <c r="I2822"/>
  <c r="H2822"/>
  <c r="G2822"/>
  <c r="F2822"/>
  <c r="E2822"/>
  <c r="D2822"/>
  <c r="C2822"/>
  <c r="B2822"/>
  <c r="P2821"/>
  <c r="O2821"/>
  <c r="N2821"/>
  <c r="M2821"/>
  <c r="L2821"/>
  <c r="K2821"/>
  <c r="J2821"/>
  <c r="I2821"/>
  <c r="H2821"/>
  <c r="G2821"/>
  <c r="F2821"/>
  <c r="E2821"/>
  <c r="D2821"/>
  <c r="C2821"/>
  <c r="B2821"/>
  <c r="P2820"/>
  <c r="O2820"/>
  <c r="N2820"/>
  <c r="M2820"/>
  <c r="L2820"/>
  <c r="K2820"/>
  <c r="J2820"/>
  <c r="I2820"/>
  <c r="H2820"/>
  <c r="G2820"/>
  <c r="F2820"/>
  <c r="E2820"/>
  <c r="D2820"/>
  <c r="C2820"/>
  <c r="B2820"/>
  <c r="P2819"/>
  <c r="O2819"/>
  <c r="N2819"/>
  <c r="M2819"/>
  <c r="L2819"/>
  <c r="K2819"/>
  <c r="J2819"/>
  <c r="I2819"/>
  <c r="H2819"/>
  <c r="G2819"/>
  <c r="F2819"/>
  <c r="E2819"/>
  <c r="D2819"/>
  <c r="C2819"/>
  <c r="B2819"/>
  <c r="P2818"/>
  <c r="O2818"/>
  <c r="N2818"/>
  <c r="M2818"/>
  <c r="L2818"/>
  <c r="K2818"/>
  <c r="J2818"/>
  <c r="I2818"/>
  <c r="H2818"/>
  <c r="G2818"/>
  <c r="F2818"/>
  <c r="E2818"/>
  <c r="D2818"/>
  <c r="C2818"/>
  <c r="B2818"/>
  <c r="P2817"/>
  <c r="O2817"/>
  <c r="N2817"/>
  <c r="M2817"/>
  <c r="L2817"/>
  <c r="K2817"/>
  <c r="J2817"/>
  <c r="I2817"/>
  <c r="H2817"/>
  <c r="G2817"/>
  <c r="F2817"/>
  <c r="E2817"/>
  <c r="D2817"/>
  <c r="C2817"/>
  <c r="B2817"/>
  <c r="P2816"/>
  <c r="O2816"/>
  <c r="N2816"/>
  <c r="M2816"/>
  <c r="L2816"/>
  <c r="K2816"/>
  <c r="J2816"/>
  <c r="I2816"/>
  <c r="H2816"/>
  <c r="G2816"/>
  <c r="F2816"/>
  <c r="E2816"/>
  <c r="D2816"/>
  <c r="C2816"/>
  <c r="B2816"/>
  <c r="P2815"/>
  <c r="O2815"/>
  <c r="N2815"/>
  <c r="M2815"/>
  <c r="L2815"/>
  <c r="K2815"/>
  <c r="J2815"/>
  <c r="I2815"/>
  <c r="H2815"/>
  <c r="G2815"/>
  <c r="F2815"/>
  <c r="E2815"/>
  <c r="D2815"/>
  <c r="C2815"/>
  <c r="B2815"/>
  <c r="P2814"/>
  <c r="O2814"/>
  <c r="N2814"/>
  <c r="M2814"/>
  <c r="L2814"/>
  <c r="K2814"/>
  <c r="J2814"/>
  <c r="I2814"/>
  <c r="H2814"/>
  <c r="G2814"/>
  <c r="F2814"/>
  <c r="E2814"/>
  <c r="D2814"/>
  <c r="C2814"/>
  <c r="B2814"/>
  <c r="P2813"/>
  <c r="O2813"/>
  <c r="N2813"/>
  <c r="M2813"/>
  <c r="L2813"/>
  <c r="K2813"/>
  <c r="J2813"/>
  <c r="I2813"/>
  <c r="H2813"/>
  <c r="G2813"/>
  <c r="F2813"/>
  <c r="E2813"/>
  <c r="D2813"/>
  <c r="C2813"/>
  <c r="B2813"/>
  <c r="P2812"/>
  <c r="O2812"/>
  <c r="N2812"/>
  <c r="M2812"/>
  <c r="L2812"/>
  <c r="K2812"/>
  <c r="J2812"/>
  <c r="I2812"/>
  <c r="H2812"/>
  <c r="G2812"/>
  <c r="F2812"/>
  <c r="E2812"/>
  <c r="D2812"/>
  <c r="C2812"/>
  <c r="B2812"/>
  <c r="P2790"/>
  <c r="O2790"/>
  <c r="N2790"/>
  <c r="M2790"/>
  <c r="L2790"/>
  <c r="K2790"/>
  <c r="J2790"/>
  <c r="I2790"/>
  <c r="H2790"/>
  <c r="G2790"/>
  <c r="F2790"/>
  <c r="E2790"/>
  <c r="D2790"/>
  <c r="C2790"/>
  <c r="B2790"/>
  <c r="P2789"/>
  <c r="O2789"/>
  <c r="N2789"/>
  <c r="M2789"/>
  <c r="L2789"/>
  <c r="K2789"/>
  <c r="J2789"/>
  <c r="I2789"/>
  <c r="H2789"/>
  <c r="G2789"/>
  <c r="F2789"/>
  <c r="E2789"/>
  <c r="D2789"/>
  <c r="C2789"/>
  <c r="B2789"/>
  <c r="P2788"/>
  <c r="O2788"/>
  <c r="N2788"/>
  <c r="M2788"/>
  <c r="L2788"/>
  <c r="K2788"/>
  <c r="J2788"/>
  <c r="I2788"/>
  <c r="H2788"/>
  <c r="G2788"/>
  <c r="F2788"/>
  <c r="E2788"/>
  <c r="D2788"/>
  <c r="C2788"/>
  <c r="B2788"/>
  <c r="P2787"/>
  <c r="O2787"/>
  <c r="N2787"/>
  <c r="M2787"/>
  <c r="L2787"/>
  <c r="K2787"/>
  <c r="J2787"/>
  <c r="I2787"/>
  <c r="H2787"/>
  <c r="G2787"/>
  <c r="F2787"/>
  <c r="E2787"/>
  <c r="D2787"/>
  <c r="C2787"/>
  <c r="B2787"/>
  <c r="P2785"/>
  <c r="O2785"/>
  <c r="N2785"/>
  <c r="M2785"/>
  <c r="L2785"/>
  <c r="K2785"/>
  <c r="J2785"/>
  <c r="I2785"/>
  <c r="H2785"/>
  <c r="G2785"/>
  <c r="F2785"/>
  <c r="E2785"/>
  <c r="D2785"/>
  <c r="C2785"/>
  <c r="B2785"/>
  <c r="P2784"/>
  <c r="O2784"/>
  <c r="N2784"/>
  <c r="M2784"/>
  <c r="L2784"/>
  <c r="K2784"/>
  <c r="J2784"/>
  <c r="I2784"/>
  <c r="H2784"/>
  <c r="G2784"/>
  <c r="F2784"/>
  <c r="E2784"/>
  <c r="D2784"/>
  <c r="C2784"/>
  <c r="B2784"/>
  <c r="P2783"/>
  <c r="O2783"/>
  <c r="N2783"/>
  <c r="M2783"/>
  <c r="L2783"/>
  <c r="K2783"/>
  <c r="J2783"/>
  <c r="I2783"/>
  <c r="H2783"/>
  <c r="G2783"/>
  <c r="F2783"/>
  <c r="E2783"/>
  <c r="D2783"/>
  <c r="C2783"/>
  <c r="B2783"/>
  <c r="P2782"/>
  <c r="O2782"/>
  <c r="N2782"/>
  <c r="M2782"/>
  <c r="L2782"/>
  <c r="K2782"/>
  <c r="J2782"/>
  <c r="I2782"/>
  <c r="H2782"/>
  <c r="G2782"/>
  <c r="F2782"/>
  <c r="E2782"/>
  <c r="D2782"/>
  <c r="C2782"/>
  <c r="B2782"/>
  <c r="P2781"/>
  <c r="O2781"/>
  <c r="N2781"/>
  <c r="M2781"/>
  <c r="L2781"/>
  <c r="K2781"/>
  <c r="J2781"/>
  <c r="I2781"/>
  <c r="H2781"/>
  <c r="G2781"/>
  <c r="F2781"/>
  <c r="E2781"/>
  <c r="D2781"/>
  <c r="C2781"/>
  <c r="B2781"/>
  <c r="P2780"/>
  <c r="O2780"/>
  <c r="N2780"/>
  <c r="M2780"/>
  <c r="L2780"/>
  <c r="K2780"/>
  <c r="J2780"/>
  <c r="I2780"/>
  <c r="H2780"/>
  <c r="G2780"/>
  <c r="F2780"/>
  <c r="E2780"/>
  <c r="D2780"/>
  <c r="C2780"/>
  <c r="B2780"/>
  <c r="P2779"/>
  <c r="O2779"/>
  <c r="N2779"/>
  <c r="M2779"/>
  <c r="L2779"/>
  <c r="K2779"/>
  <c r="J2779"/>
  <c r="I2779"/>
  <c r="H2779"/>
  <c r="G2779"/>
  <c r="F2779"/>
  <c r="E2779"/>
  <c r="D2779"/>
  <c r="C2779"/>
  <c r="B2779"/>
  <c r="P2778"/>
  <c r="O2778"/>
  <c r="N2778"/>
  <c r="M2778"/>
  <c r="L2778"/>
  <c r="K2778"/>
  <c r="J2778"/>
  <c r="I2778"/>
  <c r="H2778"/>
  <c r="G2778"/>
  <c r="F2778"/>
  <c r="E2778"/>
  <c r="D2778"/>
  <c r="C2778"/>
  <c r="B2778"/>
  <c r="P2777"/>
  <c r="O2777"/>
  <c r="N2777"/>
  <c r="M2777"/>
  <c r="L2777"/>
  <c r="K2777"/>
  <c r="J2777"/>
  <c r="I2777"/>
  <c r="H2777"/>
  <c r="G2777"/>
  <c r="F2777"/>
  <c r="E2777"/>
  <c r="D2777"/>
  <c r="C2777"/>
  <c r="B2777"/>
  <c r="P2775"/>
  <c r="O2775"/>
  <c r="N2775"/>
  <c r="M2775"/>
  <c r="L2775"/>
  <c r="K2775"/>
  <c r="J2775"/>
  <c r="I2775"/>
  <c r="H2775"/>
  <c r="G2775"/>
  <c r="F2775"/>
  <c r="E2775"/>
  <c r="D2775"/>
  <c r="C2775"/>
  <c r="B2775"/>
  <c r="P2774"/>
  <c r="O2774"/>
  <c r="N2774"/>
  <c r="M2774"/>
  <c r="L2774"/>
  <c r="K2774"/>
  <c r="J2774"/>
  <c r="I2774"/>
  <c r="H2774"/>
  <c r="G2774"/>
  <c r="F2774"/>
  <c r="E2774"/>
  <c r="D2774"/>
  <c r="C2774"/>
  <c r="B2774"/>
  <c r="P2773"/>
  <c r="O2773"/>
  <c r="N2773"/>
  <c r="M2773"/>
  <c r="L2773"/>
  <c r="K2773"/>
  <c r="J2773"/>
  <c r="I2773"/>
  <c r="H2773"/>
  <c r="G2773"/>
  <c r="F2773"/>
  <c r="E2773"/>
  <c r="D2773"/>
  <c r="C2773"/>
  <c r="B2773"/>
  <c r="P2772"/>
  <c r="O2772"/>
  <c r="N2772"/>
  <c r="M2772"/>
  <c r="L2772"/>
  <c r="K2772"/>
  <c r="J2772"/>
  <c r="I2772"/>
  <c r="H2772"/>
  <c r="G2772"/>
  <c r="F2772"/>
  <c r="E2772"/>
  <c r="D2772"/>
  <c r="C2772"/>
  <c r="B2772"/>
  <c r="P2771"/>
  <c r="O2771"/>
  <c r="N2771"/>
  <c r="M2771"/>
  <c r="L2771"/>
  <c r="K2771"/>
  <c r="J2771"/>
  <c r="I2771"/>
  <c r="H2771"/>
  <c r="G2771"/>
  <c r="F2771"/>
  <c r="E2771"/>
  <c r="D2771"/>
  <c r="C2771"/>
  <c r="B2771"/>
  <c r="P2770"/>
  <c r="O2770"/>
  <c r="N2770"/>
  <c r="M2770"/>
  <c r="L2770"/>
  <c r="K2770"/>
  <c r="J2770"/>
  <c r="I2770"/>
  <c r="H2770"/>
  <c r="G2770"/>
  <c r="F2770"/>
  <c r="E2770"/>
  <c r="D2770"/>
  <c r="C2770"/>
  <c r="B2770"/>
  <c r="P2769"/>
  <c r="O2769"/>
  <c r="N2769"/>
  <c r="M2769"/>
  <c r="L2769"/>
  <c r="K2769"/>
  <c r="J2769"/>
  <c r="I2769"/>
  <c r="H2769"/>
  <c r="G2769"/>
  <c r="F2769"/>
  <c r="E2769"/>
  <c r="D2769"/>
  <c r="C2769"/>
  <c r="B2769"/>
  <c r="P2768"/>
  <c r="O2768"/>
  <c r="N2768"/>
  <c r="M2768"/>
  <c r="L2768"/>
  <c r="K2768"/>
  <c r="J2768"/>
  <c r="I2768"/>
  <c r="H2768"/>
  <c r="G2768"/>
  <c r="F2768"/>
  <c r="E2768"/>
  <c r="D2768"/>
  <c r="C2768"/>
  <c r="B2768"/>
  <c r="P2766"/>
  <c r="O2766"/>
  <c r="N2766"/>
  <c r="M2766"/>
  <c r="L2766"/>
  <c r="K2766"/>
  <c r="J2766"/>
  <c r="I2766"/>
  <c r="H2766"/>
  <c r="G2766"/>
  <c r="F2766"/>
  <c r="E2766"/>
  <c r="D2766"/>
  <c r="C2766"/>
  <c r="B2766"/>
  <c r="P2765"/>
  <c r="O2765"/>
  <c r="N2765"/>
  <c r="M2765"/>
  <c r="L2765"/>
  <c r="K2765"/>
  <c r="J2765"/>
  <c r="I2765"/>
  <c r="H2765"/>
  <c r="G2765"/>
  <c r="F2765"/>
  <c r="E2765"/>
  <c r="D2765"/>
  <c r="C2765"/>
  <c r="B2765"/>
  <c r="P2764"/>
  <c r="O2764"/>
  <c r="N2764"/>
  <c r="M2764"/>
  <c r="L2764"/>
  <c r="K2764"/>
  <c r="J2764"/>
  <c r="I2764"/>
  <c r="H2764"/>
  <c r="G2764"/>
  <c r="F2764"/>
  <c r="E2764"/>
  <c r="D2764"/>
  <c r="C2764"/>
  <c r="B2764"/>
  <c r="P2763"/>
  <c r="O2763"/>
  <c r="N2763"/>
  <c r="M2763"/>
  <c r="L2763"/>
  <c r="K2763"/>
  <c r="J2763"/>
  <c r="I2763"/>
  <c r="H2763"/>
  <c r="G2763"/>
  <c r="F2763"/>
  <c r="E2763"/>
  <c r="D2763"/>
  <c r="C2763"/>
  <c r="B2763"/>
  <c r="P2762"/>
  <c r="O2762"/>
  <c r="N2762"/>
  <c r="M2762"/>
  <c r="L2762"/>
  <c r="K2762"/>
  <c r="J2762"/>
  <c r="I2762"/>
  <c r="H2762"/>
  <c r="G2762"/>
  <c r="F2762"/>
  <c r="E2762"/>
  <c r="D2762"/>
  <c r="C2762"/>
  <c r="B2762"/>
  <c r="P2761"/>
  <c r="O2761"/>
  <c r="N2761"/>
  <c r="M2761"/>
  <c r="L2761"/>
  <c r="K2761"/>
  <c r="J2761"/>
  <c r="I2761"/>
  <c r="H2761"/>
  <c r="G2761"/>
  <c r="F2761"/>
  <c r="E2761"/>
  <c r="D2761"/>
  <c r="C2761"/>
  <c r="B2761"/>
  <c r="P2760"/>
  <c r="O2760"/>
  <c r="N2760"/>
  <c r="M2760"/>
  <c r="L2760"/>
  <c r="K2760"/>
  <c r="J2760"/>
  <c r="I2760"/>
  <c r="H2760"/>
  <c r="G2760"/>
  <c r="F2760"/>
  <c r="E2760"/>
  <c r="D2760"/>
  <c r="C2760"/>
  <c r="B2760"/>
  <c r="P2759"/>
  <c r="O2759"/>
  <c r="N2759"/>
  <c r="M2759"/>
  <c r="L2759"/>
  <c r="K2759"/>
  <c r="J2759"/>
  <c r="I2759"/>
  <c r="H2759"/>
  <c r="G2759"/>
  <c r="F2759"/>
  <c r="E2759"/>
  <c r="D2759"/>
  <c r="C2759"/>
  <c r="B2759"/>
  <c r="P2758"/>
  <c r="O2758"/>
  <c r="N2758"/>
  <c r="M2758"/>
  <c r="L2758"/>
  <c r="K2758"/>
  <c r="J2758"/>
  <c r="I2758"/>
  <c r="H2758"/>
  <c r="G2758"/>
  <c r="F2758"/>
  <c r="E2758"/>
  <c r="D2758"/>
  <c r="C2758"/>
  <c r="B2758"/>
  <c r="P2757"/>
  <c r="O2757"/>
  <c r="N2757"/>
  <c r="M2757"/>
  <c r="L2757"/>
  <c r="K2757"/>
  <c r="J2757"/>
  <c r="I2757"/>
  <c r="H2757"/>
  <c r="G2757"/>
  <c r="F2757"/>
  <c r="E2757"/>
  <c r="D2757"/>
  <c r="C2757"/>
  <c r="B2757"/>
  <c r="P2756"/>
  <c r="O2756"/>
  <c r="N2756"/>
  <c r="M2756"/>
  <c r="L2756"/>
  <c r="K2756"/>
  <c r="J2756"/>
  <c r="I2756"/>
  <c r="H2756"/>
  <c r="G2756"/>
  <c r="F2756"/>
  <c r="E2756"/>
  <c r="D2756"/>
  <c r="C2756"/>
  <c r="B2756"/>
  <c r="P2737"/>
  <c r="O2737"/>
  <c r="N2737"/>
  <c r="M2737"/>
  <c r="L2737"/>
  <c r="K2737"/>
  <c r="J2737"/>
  <c r="I2737"/>
  <c r="H2737"/>
  <c r="G2737"/>
  <c r="F2737"/>
  <c r="E2737"/>
  <c r="D2737"/>
  <c r="C2737"/>
  <c r="B2737"/>
  <c r="P2736"/>
  <c r="O2736"/>
  <c r="N2736"/>
  <c r="M2736"/>
  <c r="L2736"/>
  <c r="K2736"/>
  <c r="J2736"/>
  <c r="I2736"/>
  <c r="H2736"/>
  <c r="G2736"/>
  <c r="F2736"/>
  <c r="E2736"/>
  <c r="D2736"/>
  <c r="C2736"/>
  <c r="B2736"/>
  <c r="P2735"/>
  <c r="O2735"/>
  <c r="N2735"/>
  <c r="M2735"/>
  <c r="L2735"/>
  <c r="K2735"/>
  <c r="J2735"/>
  <c r="I2735"/>
  <c r="H2735"/>
  <c r="G2735"/>
  <c r="F2735"/>
  <c r="E2735"/>
  <c r="D2735"/>
  <c r="C2735"/>
  <c r="B2735"/>
  <c r="P2734"/>
  <c r="O2734"/>
  <c r="N2734"/>
  <c r="M2734"/>
  <c r="L2734"/>
  <c r="K2734"/>
  <c r="J2734"/>
  <c r="I2734"/>
  <c r="H2734"/>
  <c r="G2734"/>
  <c r="F2734"/>
  <c r="E2734"/>
  <c r="D2734"/>
  <c r="C2734"/>
  <c r="B2734"/>
  <c r="P2733"/>
  <c r="O2733"/>
  <c r="N2733"/>
  <c r="M2733"/>
  <c r="L2733"/>
  <c r="K2733"/>
  <c r="J2733"/>
  <c r="I2733"/>
  <c r="H2733"/>
  <c r="G2733"/>
  <c r="F2733"/>
  <c r="E2733"/>
  <c r="D2733"/>
  <c r="C2733"/>
  <c r="B2733"/>
  <c r="P2732"/>
  <c r="O2732"/>
  <c r="N2732"/>
  <c r="M2732"/>
  <c r="L2732"/>
  <c r="K2732"/>
  <c r="J2732"/>
  <c r="I2732"/>
  <c r="H2732"/>
  <c r="G2732"/>
  <c r="F2732"/>
  <c r="E2732"/>
  <c r="D2732"/>
  <c r="C2732"/>
  <c r="B2732"/>
  <c r="P2731"/>
  <c r="O2731"/>
  <c r="N2731"/>
  <c r="M2731"/>
  <c r="L2731"/>
  <c r="K2731"/>
  <c r="J2731"/>
  <c r="I2731"/>
  <c r="H2731"/>
  <c r="G2731"/>
  <c r="F2731"/>
  <c r="E2731"/>
  <c r="D2731"/>
  <c r="C2731"/>
  <c r="B2731"/>
  <c r="P2730"/>
  <c r="O2730"/>
  <c r="N2730"/>
  <c r="M2730"/>
  <c r="L2730"/>
  <c r="K2730"/>
  <c r="J2730"/>
  <c r="I2730"/>
  <c r="H2730"/>
  <c r="G2730"/>
  <c r="F2730"/>
  <c r="E2730"/>
  <c r="D2730"/>
  <c r="C2730"/>
  <c r="B2730"/>
  <c r="P2728"/>
  <c r="O2728"/>
  <c r="N2728"/>
  <c r="M2728"/>
  <c r="L2728"/>
  <c r="K2728"/>
  <c r="J2728"/>
  <c r="I2728"/>
  <c r="H2728"/>
  <c r="G2728"/>
  <c r="F2728"/>
  <c r="E2728"/>
  <c r="D2728"/>
  <c r="C2728"/>
  <c r="B2728"/>
  <c r="P2727"/>
  <c r="O2727"/>
  <c r="N2727"/>
  <c r="M2727"/>
  <c r="L2727"/>
  <c r="K2727"/>
  <c r="J2727"/>
  <c r="I2727"/>
  <c r="H2727"/>
  <c r="G2727"/>
  <c r="F2727"/>
  <c r="E2727"/>
  <c r="D2727"/>
  <c r="C2727"/>
  <c r="B2727"/>
  <c r="P2726"/>
  <c r="O2726"/>
  <c r="N2726"/>
  <c r="M2726"/>
  <c r="L2726"/>
  <c r="K2726"/>
  <c r="J2726"/>
  <c r="I2726"/>
  <c r="H2726"/>
  <c r="G2726"/>
  <c r="F2726"/>
  <c r="E2726"/>
  <c r="D2726"/>
  <c r="C2726"/>
  <c r="B2726"/>
  <c r="P2725"/>
  <c r="O2725"/>
  <c r="N2725"/>
  <c r="M2725"/>
  <c r="L2725"/>
  <c r="K2725"/>
  <c r="J2725"/>
  <c r="I2725"/>
  <c r="H2725"/>
  <c r="G2725"/>
  <c r="F2725"/>
  <c r="E2725"/>
  <c r="D2725"/>
  <c r="C2725"/>
  <c r="B2725"/>
  <c r="P2724"/>
  <c r="O2724"/>
  <c r="N2724"/>
  <c r="M2724"/>
  <c r="L2724"/>
  <c r="K2724"/>
  <c r="J2724"/>
  <c r="I2724"/>
  <c r="H2724"/>
  <c r="G2724"/>
  <c r="F2724"/>
  <c r="E2724"/>
  <c r="D2724"/>
  <c r="C2724"/>
  <c r="B2724"/>
  <c r="P2723"/>
  <c r="O2723"/>
  <c r="N2723"/>
  <c r="M2723"/>
  <c r="L2723"/>
  <c r="K2723"/>
  <c r="J2723"/>
  <c r="I2723"/>
  <c r="H2723"/>
  <c r="G2723"/>
  <c r="F2723"/>
  <c r="E2723"/>
  <c r="D2723"/>
  <c r="C2723"/>
  <c r="B2723"/>
  <c r="P2722"/>
  <c r="O2722"/>
  <c r="N2722"/>
  <c r="M2722"/>
  <c r="L2722"/>
  <c r="K2722"/>
  <c r="J2722"/>
  <c r="I2722"/>
  <c r="H2722"/>
  <c r="G2722"/>
  <c r="F2722"/>
  <c r="E2722"/>
  <c r="D2722"/>
  <c r="C2722"/>
  <c r="B2722"/>
  <c r="P2720"/>
  <c r="O2720"/>
  <c r="N2720"/>
  <c r="M2720"/>
  <c r="L2720"/>
  <c r="K2720"/>
  <c r="J2720"/>
  <c r="I2720"/>
  <c r="H2720"/>
  <c r="G2720"/>
  <c r="F2720"/>
  <c r="E2720"/>
  <c r="D2720"/>
  <c r="C2720"/>
  <c r="B2720"/>
  <c r="P2719"/>
  <c r="O2719"/>
  <c r="N2719"/>
  <c r="M2719"/>
  <c r="L2719"/>
  <c r="K2719"/>
  <c r="J2719"/>
  <c r="I2719"/>
  <c r="H2719"/>
  <c r="G2719"/>
  <c r="F2719"/>
  <c r="E2719"/>
  <c r="D2719"/>
  <c r="C2719"/>
  <c r="B2719"/>
  <c r="P2718"/>
  <c r="O2718"/>
  <c r="N2718"/>
  <c r="M2718"/>
  <c r="L2718"/>
  <c r="K2718"/>
  <c r="J2718"/>
  <c r="I2718"/>
  <c r="H2718"/>
  <c r="G2718"/>
  <c r="F2718"/>
  <c r="E2718"/>
  <c r="D2718"/>
  <c r="C2718"/>
  <c r="B2718"/>
  <c r="P2717"/>
  <c r="O2717"/>
  <c r="N2717"/>
  <c r="M2717"/>
  <c r="L2717"/>
  <c r="K2717"/>
  <c r="J2717"/>
  <c r="I2717"/>
  <c r="H2717"/>
  <c r="G2717"/>
  <c r="F2717"/>
  <c r="E2717"/>
  <c r="D2717"/>
  <c r="C2717"/>
  <c r="B2717"/>
  <c r="P2716"/>
  <c r="O2716"/>
  <c r="N2716"/>
  <c r="M2716"/>
  <c r="L2716"/>
  <c r="K2716"/>
  <c r="J2716"/>
  <c r="I2716"/>
  <c r="H2716"/>
  <c r="G2716"/>
  <c r="F2716"/>
  <c r="E2716"/>
  <c r="D2716"/>
  <c r="C2716"/>
  <c r="B2716"/>
  <c r="P2714"/>
  <c r="O2714"/>
  <c r="N2714"/>
  <c r="M2714"/>
  <c r="L2714"/>
  <c r="K2714"/>
  <c r="J2714"/>
  <c r="I2714"/>
  <c r="H2714"/>
  <c r="G2714"/>
  <c r="F2714"/>
  <c r="E2714"/>
  <c r="D2714"/>
  <c r="C2714"/>
  <c r="B2714"/>
  <c r="P2713"/>
  <c r="O2713"/>
  <c r="N2713"/>
  <c r="M2713"/>
  <c r="L2713"/>
  <c r="K2713"/>
  <c r="J2713"/>
  <c r="I2713"/>
  <c r="H2713"/>
  <c r="G2713"/>
  <c r="F2713"/>
  <c r="E2713"/>
  <c r="D2713"/>
  <c r="C2713"/>
  <c r="B2713"/>
  <c r="P2712"/>
  <c r="O2712"/>
  <c r="N2712"/>
  <c r="M2712"/>
  <c r="L2712"/>
  <c r="K2712"/>
  <c r="J2712"/>
  <c r="I2712"/>
  <c r="H2712"/>
  <c r="G2712"/>
  <c r="F2712"/>
  <c r="E2712"/>
  <c r="D2712"/>
  <c r="C2712"/>
  <c r="B2712"/>
  <c r="P2711"/>
  <c r="O2711"/>
  <c r="N2711"/>
  <c r="M2711"/>
  <c r="L2711"/>
  <c r="K2711"/>
  <c r="J2711"/>
  <c r="I2711"/>
  <c r="H2711"/>
  <c r="G2711"/>
  <c r="F2711"/>
  <c r="E2711"/>
  <c r="D2711"/>
  <c r="C2711"/>
  <c r="B2711"/>
  <c r="P2710"/>
  <c r="O2710"/>
  <c r="N2710"/>
  <c r="M2710"/>
  <c r="L2710"/>
  <c r="K2710"/>
  <c r="J2710"/>
  <c r="I2710"/>
  <c r="H2710"/>
  <c r="G2710"/>
  <c r="F2710"/>
  <c r="E2710"/>
  <c r="D2710"/>
  <c r="C2710"/>
  <c r="B2710"/>
  <c r="P2709"/>
  <c r="O2709"/>
  <c r="N2709"/>
  <c r="M2709"/>
  <c r="L2709"/>
  <c r="K2709"/>
  <c r="J2709"/>
  <c r="I2709"/>
  <c r="H2709"/>
  <c r="G2709"/>
  <c r="F2709"/>
  <c r="E2709"/>
  <c r="D2709"/>
  <c r="C2709"/>
  <c r="B2709"/>
  <c r="P2708"/>
  <c r="O2708"/>
  <c r="N2708"/>
  <c r="M2708"/>
  <c r="L2708"/>
  <c r="K2708"/>
  <c r="J2708"/>
  <c r="I2708"/>
  <c r="H2708"/>
  <c r="G2708"/>
  <c r="F2708"/>
  <c r="E2708"/>
  <c r="D2708"/>
  <c r="C2708"/>
  <c r="B2708"/>
  <c r="P2707"/>
  <c r="O2707"/>
  <c r="N2707"/>
  <c r="M2707"/>
  <c r="L2707"/>
  <c r="K2707"/>
  <c r="J2707"/>
  <c r="I2707"/>
  <c r="H2707"/>
  <c r="G2707"/>
  <c r="F2707"/>
  <c r="E2707"/>
  <c r="D2707"/>
  <c r="C2707"/>
  <c r="B2707"/>
  <c r="P2706"/>
  <c r="O2706"/>
  <c r="N2706"/>
  <c r="M2706"/>
  <c r="L2706"/>
  <c r="K2706"/>
  <c r="J2706"/>
  <c r="I2706"/>
  <c r="H2706"/>
  <c r="G2706"/>
  <c r="F2706"/>
  <c r="E2706"/>
  <c r="D2706"/>
  <c r="C2706"/>
  <c r="B2706"/>
  <c r="P2705"/>
  <c r="O2705"/>
  <c r="N2705"/>
  <c r="M2705"/>
  <c r="L2705"/>
  <c r="K2705"/>
  <c r="J2705"/>
  <c r="I2705"/>
  <c r="H2705"/>
  <c r="G2705"/>
  <c r="F2705"/>
  <c r="E2705"/>
  <c r="D2705"/>
  <c r="C2705"/>
  <c r="B2705"/>
  <c r="P2704"/>
  <c r="O2704"/>
  <c r="N2704"/>
  <c r="M2704"/>
  <c r="L2704"/>
  <c r="K2704"/>
  <c r="J2704"/>
  <c r="I2704"/>
  <c r="H2704"/>
  <c r="G2704"/>
  <c r="F2704"/>
  <c r="E2704"/>
  <c r="D2704"/>
  <c r="C2704"/>
  <c r="B2704"/>
  <c r="P2703"/>
  <c r="O2703"/>
  <c r="N2703"/>
  <c r="M2703"/>
  <c r="L2703"/>
  <c r="K2703"/>
  <c r="J2703"/>
  <c r="I2703"/>
  <c r="H2703"/>
  <c r="G2703"/>
  <c r="F2703"/>
  <c r="E2703"/>
  <c r="D2703"/>
  <c r="C2703"/>
  <c r="B2703"/>
  <c r="P2701"/>
  <c r="O2701"/>
  <c r="N2701"/>
  <c r="M2701"/>
  <c r="L2701"/>
  <c r="K2701"/>
  <c r="J2701"/>
  <c r="I2701"/>
  <c r="H2701"/>
  <c r="G2701"/>
  <c r="F2701"/>
  <c r="E2701"/>
  <c r="D2701"/>
  <c r="C2701"/>
  <c r="B2701"/>
  <c r="P2681"/>
  <c r="O2681"/>
  <c r="N2681"/>
  <c r="M2681"/>
  <c r="L2681"/>
  <c r="K2681"/>
  <c r="J2681"/>
  <c r="I2681"/>
  <c r="H2681"/>
  <c r="G2681"/>
  <c r="F2681"/>
  <c r="E2681"/>
  <c r="D2681"/>
  <c r="C2681"/>
  <c r="B2681"/>
  <c r="P2680"/>
  <c r="O2680"/>
  <c r="N2680"/>
  <c r="M2680"/>
  <c r="L2680"/>
  <c r="K2680"/>
  <c r="J2680"/>
  <c r="I2680"/>
  <c r="H2680"/>
  <c r="G2680"/>
  <c r="F2680"/>
  <c r="E2680"/>
  <c r="D2680"/>
  <c r="C2680"/>
  <c r="B2680"/>
  <c r="P2679"/>
  <c r="O2679"/>
  <c r="N2679"/>
  <c r="M2679"/>
  <c r="L2679"/>
  <c r="K2679"/>
  <c r="J2679"/>
  <c r="I2679"/>
  <c r="H2679"/>
  <c r="G2679"/>
  <c r="F2679"/>
  <c r="E2679"/>
  <c r="D2679"/>
  <c r="C2679"/>
  <c r="B2679"/>
  <c r="P2678"/>
  <c r="O2678"/>
  <c r="N2678"/>
  <c r="M2678"/>
  <c r="L2678"/>
  <c r="K2678"/>
  <c r="J2678"/>
  <c r="I2678"/>
  <c r="H2678"/>
  <c r="G2678"/>
  <c r="F2678"/>
  <c r="E2678"/>
  <c r="D2678"/>
  <c r="C2678"/>
  <c r="B2678"/>
  <c r="P2677"/>
  <c r="O2677"/>
  <c r="N2677"/>
  <c r="M2677"/>
  <c r="L2677"/>
  <c r="K2677"/>
  <c r="J2677"/>
  <c r="I2677"/>
  <c r="H2677"/>
  <c r="G2677"/>
  <c r="F2677"/>
  <c r="E2677"/>
  <c r="D2677"/>
  <c r="C2677"/>
  <c r="B2677"/>
  <c r="P2676"/>
  <c r="O2676"/>
  <c r="N2676"/>
  <c r="M2676"/>
  <c r="L2676"/>
  <c r="K2676"/>
  <c r="J2676"/>
  <c r="I2676"/>
  <c r="H2676"/>
  <c r="G2676"/>
  <c r="F2676"/>
  <c r="E2676"/>
  <c r="D2676"/>
  <c r="C2676"/>
  <c r="B2676"/>
  <c r="P2675"/>
  <c r="O2675"/>
  <c r="N2675"/>
  <c r="M2675"/>
  <c r="L2675"/>
  <c r="K2675"/>
  <c r="J2675"/>
  <c r="I2675"/>
  <c r="H2675"/>
  <c r="G2675"/>
  <c r="F2675"/>
  <c r="E2675"/>
  <c r="D2675"/>
  <c r="C2675"/>
  <c r="B2675"/>
  <c r="P2674"/>
  <c r="O2674"/>
  <c r="N2674"/>
  <c r="M2674"/>
  <c r="L2674"/>
  <c r="K2674"/>
  <c r="J2674"/>
  <c r="I2674"/>
  <c r="H2674"/>
  <c r="G2674"/>
  <c r="F2674"/>
  <c r="E2674"/>
  <c r="D2674"/>
  <c r="C2674"/>
  <c r="B2674"/>
  <c r="P2672"/>
  <c r="O2672"/>
  <c r="N2672"/>
  <c r="M2672"/>
  <c r="L2672"/>
  <c r="K2672"/>
  <c r="J2672"/>
  <c r="I2672"/>
  <c r="H2672"/>
  <c r="G2672"/>
  <c r="F2672"/>
  <c r="E2672"/>
  <c r="D2672"/>
  <c r="C2672"/>
  <c r="B2672"/>
  <c r="P2671"/>
  <c r="O2671"/>
  <c r="N2671"/>
  <c r="M2671"/>
  <c r="L2671"/>
  <c r="K2671"/>
  <c r="J2671"/>
  <c r="I2671"/>
  <c r="H2671"/>
  <c r="G2671"/>
  <c r="F2671"/>
  <c r="E2671"/>
  <c r="D2671"/>
  <c r="C2671"/>
  <c r="B2671"/>
  <c r="P2670"/>
  <c r="O2670"/>
  <c r="N2670"/>
  <c r="M2670"/>
  <c r="L2670"/>
  <c r="K2670"/>
  <c r="J2670"/>
  <c r="I2670"/>
  <c r="H2670"/>
  <c r="G2670"/>
  <c r="F2670"/>
  <c r="E2670"/>
  <c r="D2670"/>
  <c r="C2670"/>
  <c r="B2670"/>
  <c r="P2669"/>
  <c r="O2669"/>
  <c r="N2669"/>
  <c r="M2669"/>
  <c r="L2669"/>
  <c r="K2669"/>
  <c r="J2669"/>
  <c r="I2669"/>
  <c r="H2669"/>
  <c r="G2669"/>
  <c r="F2669"/>
  <c r="E2669"/>
  <c r="D2669"/>
  <c r="C2669"/>
  <c r="B2669"/>
  <c r="P2667"/>
  <c r="O2667"/>
  <c r="N2667"/>
  <c r="M2667"/>
  <c r="L2667"/>
  <c r="K2667"/>
  <c r="J2667"/>
  <c r="I2667"/>
  <c r="H2667"/>
  <c r="G2667"/>
  <c r="F2667"/>
  <c r="E2667"/>
  <c r="D2667"/>
  <c r="C2667"/>
  <c r="B2667"/>
  <c r="P2666"/>
  <c r="O2666"/>
  <c r="N2666"/>
  <c r="M2666"/>
  <c r="L2666"/>
  <c r="K2666"/>
  <c r="J2666"/>
  <c r="I2666"/>
  <c r="H2666"/>
  <c r="G2666"/>
  <c r="F2666"/>
  <c r="E2666"/>
  <c r="D2666"/>
  <c r="C2666"/>
  <c r="B2666"/>
  <c r="P2665"/>
  <c r="O2665"/>
  <c r="N2665"/>
  <c r="M2665"/>
  <c r="L2665"/>
  <c r="K2665"/>
  <c r="J2665"/>
  <c r="I2665"/>
  <c r="H2665"/>
  <c r="G2665"/>
  <c r="F2665"/>
  <c r="E2665"/>
  <c r="D2665"/>
  <c r="C2665"/>
  <c r="B2665"/>
  <c r="P2664"/>
  <c r="O2664"/>
  <c r="N2664"/>
  <c r="M2664"/>
  <c r="L2664"/>
  <c r="K2664"/>
  <c r="J2664"/>
  <c r="I2664"/>
  <c r="H2664"/>
  <c r="G2664"/>
  <c r="F2664"/>
  <c r="E2664"/>
  <c r="D2664"/>
  <c r="C2664"/>
  <c r="B2664"/>
  <c r="P2663"/>
  <c r="O2663"/>
  <c r="N2663"/>
  <c r="M2663"/>
  <c r="L2663"/>
  <c r="K2663"/>
  <c r="J2663"/>
  <c r="I2663"/>
  <c r="H2663"/>
  <c r="G2663"/>
  <c r="F2663"/>
  <c r="E2663"/>
  <c r="D2663"/>
  <c r="C2663"/>
  <c r="B2663"/>
  <c r="P2662"/>
  <c r="O2662"/>
  <c r="N2662"/>
  <c r="M2662"/>
  <c r="L2662"/>
  <c r="K2662"/>
  <c r="J2662"/>
  <c r="I2662"/>
  <c r="H2662"/>
  <c r="G2662"/>
  <c r="F2662"/>
  <c r="E2662"/>
  <c r="D2662"/>
  <c r="C2662"/>
  <c r="B2662"/>
  <c r="P2660"/>
  <c r="O2660"/>
  <c r="N2660"/>
  <c r="M2660"/>
  <c r="L2660"/>
  <c r="K2660"/>
  <c r="J2660"/>
  <c r="I2660"/>
  <c r="H2660"/>
  <c r="G2660"/>
  <c r="F2660"/>
  <c r="E2660"/>
  <c r="D2660"/>
  <c r="C2660"/>
  <c r="B2660"/>
  <c r="P2659"/>
  <c r="O2659"/>
  <c r="N2659"/>
  <c r="M2659"/>
  <c r="L2659"/>
  <c r="K2659"/>
  <c r="J2659"/>
  <c r="I2659"/>
  <c r="H2659"/>
  <c r="G2659"/>
  <c r="F2659"/>
  <c r="E2659"/>
  <c r="D2659"/>
  <c r="C2659"/>
  <c r="B2659"/>
  <c r="P2658"/>
  <c r="O2658"/>
  <c r="N2658"/>
  <c r="M2658"/>
  <c r="L2658"/>
  <c r="K2658"/>
  <c r="J2658"/>
  <c r="I2658"/>
  <c r="H2658"/>
  <c r="G2658"/>
  <c r="F2658"/>
  <c r="E2658"/>
  <c r="D2658"/>
  <c r="C2658"/>
  <c r="B2658"/>
  <c r="P2657"/>
  <c r="O2657"/>
  <c r="N2657"/>
  <c r="M2657"/>
  <c r="L2657"/>
  <c r="K2657"/>
  <c r="J2657"/>
  <c r="I2657"/>
  <c r="H2657"/>
  <c r="G2657"/>
  <c r="F2657"/>
  <c r="E2657"/>
  <c r="D2657"/>
  <c r="C2657"/>
  <c r="B2657"/>
  <c r="P2656"/>
  <c r="O2656"/>
  <c r="N2656"/>
  <c r="M2656"/>
  <c r="L2656"/>
  <c r="K2656"/>
  <c r="J2656"/>
  <c r="I2656"/>
  <c r="H2656"/>
  <c r="G2656"/>
  <c r="F2656"/>
  <c r="E2656"/>
  <c r="D2656"/>
  <c r="C2656"/>
  <c r="B2656"/>
  <c r="P2655"/>
  <c r="O2655"/>
  <c r="N2655"/>
  <c r="M2655"/>
  <c r="L2655"/>
  <c r="K2655"/>
  <c r="J2655"/>
  <c r="I2655"/>
  <c r="H2655"/>
  <c r="G2655"/>
  <c r="F2655"/>
  <c r="E2655"/>
  <c r="D2655"/>
  <c r="C2655"/>
  <c r="B2655"/>
  <c r="P2654"/>
  <c r="O2654"/>
  <c r="N2654"/>
  <c r="M2654"/>
  <c r="L2654"/>
  <c r="K2654"/>
  <c r="J2654"/>
  <c r="I2654"/>
  <c r="H2654"/>
  <c r="G2654"/>
  <c r="F2654"/>
  <c r="E2654"/>
  <c r="D2654"/>
  <c r="C2654"/>
  <c r="B2654"/>
  <c r="P2653"/>
  <c r="O2653"/>
  <c r="N2653"/>
  <c r="M2653"/>
  <c r="L2653"/>
  <c r="K2653"/>
  <c r="J2653"/>
  <c r="I2653"/>
  <c r="H2653"/>
  <c r="G2653"/>
  <c r="F2653"/>
  <c r="E2653"/>
  <c r="D2653"/>
  <c r="C2653"/>
  <c r="B2653"/>
  <c r="P2652"/>
  <c r="O2652"/>
  <c r="N2652"/>
  <c r="M2652"/>
  <c r="L2652"/>
  <c r="K2652"/>
  <c r="J2652"/>
  <c r="I2652"/>
  <c r="H2652"/>
  <c r="G2652"/>
  <c r="F2652"/>
  <c r="E2652"/>
  <c r="D2652"/>
  <c r="C2652"/>
  <c r="B2652"/>
  <c r="P2651"/>
  <c r="O2651"/>
  <c r="N2651"/>
  <c r="M2651"/>
  <c r="L2651"/>
  <c r="K2651"/>
  <c r="J2651"/>
  <c r="I2651"/>
  <c r="H2651"/>
  <c r="G2651"/>
  <c r="F2651"/>
  <c r="E2651"/>
  <c r="D2651"/>
  <c r="C2651"/>
  <c r="B2651"/>
  <c r="P2650"/>
  <c r="O2650"/>
  <c r="N2650"/>
  <c r="M2650"/>
  <c r="L2650"/>
  <c r="K2650"/>
  <c r="J2650"/>
  <c r="I2650"/>
  <c r="H2650"/>
  <c r="G2650"/>
  <c r="F2650"/>
  <c r="E2650"/>
  <c r="D2650"/>
  <c r="C2650"/>
  <c r="B2650"/>
  <c r="P2649"/>
  <c r="O2649"/>
  <c r="N2649"/>
  <c r="M2649"/>
  <c r="L2649"/>
  <c r="K2649"/>
  <c r="J2649"/>
  <c r="I2649"/>
  <c r="H2649"/>
  <c r="G2649"/>
  <c r="F2649"/>
  <c r="E2649"/>
  <c r="D2649"/>
  <c r="C2649"/>
  <c r="B2649"/>
  <c r="P2648"/>
  <c r="O2648"/>
  <c r="N2648"/>
  <c r="M2648"/>
  <c r="L2648"/>
  <c r="K2648"/>
  <c r="J2648"/>
  <c r="I2648"/>
  <c r="H2648"/>
  <c r="G2648"/>
  <c r="F2648"/>
  <c r="E2648"/>
  <c r="D2648"/>
  <c r="C2648"/>
  <c r="B2648"/>
  <c r="P2647"/>
  <c r="O2647"/>
  <c r="N2647"/>
  <c r="M2647"/>
  <c r="L2647"/>
  <c r="K2647"/>
  <c r="J2647"/>
  <c r="I2647"/>
  <c r="H2647"/>
  <c r="G2647"/>
  <c r="F2647"/>
  <c r="E2647"/>
  <c r="D2647"/>
  <c r="C2647"/>
  <c r="B2647"/>
  <c r="P2646"/>
  <c r="O2646"/>
  <c r="N2646"/>
  <c r="M2646"/>
  <c r="L2646"/>
  <c r="K2646"/>
  <c r="J2646"/>
  <c r="I2646"/>
  <c r="H2646"/>
  <c r="G2646"/>
  <c r="F2646"/>
  <c r="E2646"/>
  <c r="D2646"/>
  <c r="C2646"/>
  <c r="B2646"/>
  <c r="P2645"/>
  <c r="O2645"/>
  <c r="N2645"/>
  <c r="M2645"/>
  <c r="L2645"/>
  <c r="K2645"/>
  <c r="J2645"/>
  <c r="I2645"/>
  <c r="H2645"/>
  <c r="G2645"/>
  <c r="F2645"/>
  <c r="E2645"/>
  <c r="D2645"/>
  <c r="C2645"/>
  <c r="B2645"/>
  <c r="P2624"/>
  <c r="O2624"/>
  <c r="N2624"/>
  <c r="M2624"/>
  <c r="L2624"/>
  <c r="K2624"/>
  <c r="J2624"/>
  <c r="I2624"/>
  <c r="H2624"/>
  <c r="G2624"/>
  <c r="F2624"/>
  <c r="E2624"/>
  <c r="D2624"/>
  <c r="C2624"/>
  <c r="B2624"/>
  <c r="P2623"/>
  <c r="O2623"/>
  <c r="N2623"/>
  <c r="M2623"/>
  <c r="L2623"/>
  <c r="K2623"/>
  <c r="J2623"/>
  <c r="I2623"/>
  <c r="H2623"/>
  <c r="G2623"/>
  <c r="F2623"/>
  <c r="E2623"/>
  <c r="D2623"/>
  <c r="C2623"/>
  <c r="B2623"/>
  <c r="P2622"/>
  <c r="O2622"/>
  <c r="N2622"/>
  <c r="M2622"/>
  <c r="L2622"/>
  <c r="K2622"/>
  <c r="J2622"/>
  <c r="I2622"/>
  <c r="H2622"/>
  <c r="G2622"/>
  <c r="F2622"/>
  <c r="E2622"/>
  <c r="D2622"/>
  <c r="C2622"/>
  <c r="B2622"/>
  <c r="P2621"/>
  <c r="O2621"/>
  <c r="N2621"/>
  <c r="M2621"/>
  <c r="L2621"/>
  <c r="K2621"/>
  <c r="J2621"/>
  <c r="I2621"/>
  <c r="H2621"/>
  <c r="G2621"/>
  <c r="F2621"/>
  <c r="E2621"/>
  <c r="D2621"/>
  <c r="C2621"/>
  <c r="B2621"/>
  <c r="P2619"/>
  <c r="O2619"/>
  <c r="N2619"/>
  <c r="M2619"/>
  <c r="L2619"/>
  <c r="K2619"/>
  <c r="J2619"/>
  <c r="I2619"/>
  <c r="H2619"/>
  <c r="G2619"/>
  <c r="F2619"/>
  <c r="E2619"/>
  <c r="D2619"/>
  <c r="C2619"/>
  <c r="B2619"/>
  <c r="P2618"/>
  <c r="O2618"/>
  <c r="N2618"/>
  <c r="M2618"/>
  <c r="L2618"/>
  <c r="K2618"/>
  <c r="J2618"/>
  <c r="I2618"/>
  <c r="H2618"/>
  <c r="G2618"/>
  <c r="F2618"/>
  <c r="E2618"/>
  <c r="D2618"/>
  <c r="C2618"/>
  <c r="B2618"/>
  <c r="P2617"/>
  <c r="O2617"/>
  <c r="N2617"/>
  <c r="M2617"/>
  <c r="L2617"/>
  <c r="K2617"/>
  <c r="J2617"/>
  <c r="I2617"/>
  <c r="H2617"/>
  <c r="G2617"/>
  <c r="F2617"/>
  <c r="E2617"/>
  <c r="D2617"/>
  <c r="C2617"/>
  <c r="B2617"/>
  <c r="P2616"/>
  <c r="O2616"/>
  <c r="N2616"/>
  <c r="M2616"/>
  <c r="L2616"/>
  <c r="K2616"/>
  <c r="J2616"/>
  <c r="I2616"/>
  <c r="H2616"/>
  <c r="G2616"/>
  <c r="F2616"/>
  <c r="E2616"/>
  <c r="D2616"/>
  <c r="C2616"/>
  <c r="B2616"/>
  <c r="P2615"/>
  <c r="O2615"/>
  <c r="N2615"/>
  <c r="M2615"/>
  <c r="L2615"/>
  <c r="K2615"/>
  <c r="J2615"/>
  <c r="I2615"/>
  <c r="H2615"/>
  <c r="G2615"/>
  <c r="F2615"/>
  <c r="E2615"/>
  <c r="D2615"/>
  <c r="C2615"/>
  <c r="B2615"/>
  <c r="P2614"/>
  <c r="O2614"/>
  <c r="N2614"/>
  <c r="M2614"/>
  <c r="L2614"/>
  <c r="K2614"/>
  <c r="J2614"/>
  <c r="I2614"/>
  <c r="H2614"/>
  <c r="G2614"/>
  <c r="F2614"/>
  <c r="E2614"/>
  <c r="D2614"/>
  <c r="C2614"/>
  <c r="B2614"/>
  <c r="P2613"/>
  <c r="O2613"/>
  <c r="N2613"/>
  <c r="M2613"/>
  <c r="L2613"/>
  <c r="K2613"/>
  <c r="J2613"/>
  <c r="I2613"/>
  <c r="H2613"/>
  <c r="G2613"/>
  <c r="F2613"/>
  <c r="E2613"/>
  <c r="D2613"/>
  <c r="C2613"/>
  <c r="B2613"/>
  <c r="P2612"/>
  <c r="O2612"/>
  <c r="N2612"/>
  <c r="M2612"/>
  <c r="L2612"/>
  <c r="K2612"/>
  <c r="J2612"/>
  <c r="I2612"/>
  <c r="H2612"/>
  <c r="G2612"/>
  <c r="F2612"/>
  <c r="E2612"/>
  <c r="D2612"/>
  <c r="C2612"/>
  <c r="B2612"/>
  <c r="P2611"/>
  <c r="O2611"/>
  <c r="N2611"/>
  <c r="M2611"/>
  <c r="L2611"/>
  <c r="K2611"/>
  <c r="J2611"/>
  <c r="I2611"/>
  <c r="H2611"/>
  <c r="G2611"/>
  <c r="F2611"/>
  <c r="E2611"/>
  <c r="D2611"/>
  <c r="C2611"/>
  <c r="B2611"/>
  <c r="P2610"/>
  <c r="O2610"/>
  <c r="N2610"/>
  <c r="M2610"/>
  <c r="L2610"/>
  <c r="K2610"/>
  <c r="J2610"/>
  <c r="I2610"/>
  <c r="H2610"/>
  <c r="G2610"/>
  <c r="F2610"/>
  <c r="E2610"/>
  <c r="D2610"/>
  <c r="C2610"/>
  <c r="B2610"/>
  <c r="P2608"/>
  <c r="O2608"/>
  <c r="N2608"/>
  <c r="M2608"/>
  <c r="L2608"/>
  <c r="K2608"/>
  <c r="J2608"/>
  <c r="I2608"/>
  <c r="H2608"/>
  <c r="G2608"/>
  <c r="F2608"/>
  <c r="E2608"/>
  <c r="D2608"/>
  <c r="C2608"/>
  <c r="B2608"/>
  <c r="P2607"/>
  <c r="O2607"/>
  <c r="N2607"/>
  <c r="M2607"/>
  <c r="L2607"/>
  <c r="K2607"/>
  <c r="J2607"/>
  <c r="I2607"/>
  <c r="H2607"/>
  <c r="G2607"/>
  <c r="F2607"/>
  <c r="E2607"/>
  <c r="D2607"/>
  <c r="C2607"/>
  <c r="B2607"/>
  <c r="P2606"/>
  <c r="O2606"/>
  <c r="N2606"/>
  <c r="M2606"/>
  <c r="L2606"/>
  <c r="K2606"/>
  <c r="J2606"/>
  <c r="I2606"/>
  <c r="H2606"/>
  <c r="G2606"/>
  <c r="F2606"/>
  <c r="E2606"/>
  <c r="D2606"/>
  <c r="C2606"/>
  <c r="B2606"/>
  <c r="P2605"/>
  <c r="O2605"/>
  <c r="N2605"/>
  <c r="M2605"/>
  <c r="L2605"/>
  <c r="K2605"/>
  <c r="J2605"/>
  <c r="I2605"/>
  <c r="H2605"/>
  <c r="G2605"/>
  <c r="F2605"/>
  <c r="E2605"/>
  <c r="D2605"/>
  <c r="C2605"/>
  <c r="B2605"/>
  <c r="P2604"/>
  <c r="O2604"/>
  <c r="N2604"/>
  <c r="M2604"/>
  <c r="L2604"/>
  <c r="K2604"/>
  <c r="J2604"/>
  <c r="I2604"/>
  <c r="H2604"/>
  <c r="G2604"/>
  <c r="F2604"/>
  <c r="E2604"/>
  <c r="D2604"/>
  <c r="C2604"/>
  <c r="B2604"/>
  <c r="P2603"/>
  <c r="O2603"/>
  <c r="N2603"/>
  <c r="M2603"/>
  <c r="L2603"/>
  <c r="K2603"/>
  <c r="J2603"/>
  <c r="I2603"/>
  <c r="H2603"/>
  <c r="G2603"/>
  <c r="F2603"/>
  <c r="E2603"/>
  <c r="D2603"/>
  <c r="C2603"/>
  <c r="B2603"/>
  <c r="P2602"/>
  <c r="O2602"/>
  <c r="N2602"/>
  <c r="M2602"/>
  <c r="L2602"/>
  <c r="K2602"/>
  <c r="J2602"/>
  <c r="I2602"/>
  <c r="H2602"/>
  <c r="G2602"/>
  <c r="F2602"/>
  <c r="E2602"/>
  <c r="D2602"/>
  <c r="C2602"/>
  <c r="B2602"/>
  <c r="P2601"/>
  <c r="O2601"/>
  <c r="N2601"/>
  <c r="M2601"/>
  <c r="L2601"/>
  <c r="K2601"/>
  <c r="J2601"/>
  <c r="I2601"/>
  <c r="H2601"/>
  <c r="G2601"/>
  <c r="F2601"/>
  <c r="E2601"/>
  <c r="D2601"/>
  <c r="C2601"/>
  <c r="B2601"/>
  <c r="P2599"/>
  <c r="O2599"/>
  <c r="N2599"/>
  <c r="M2599"/>
  <c r="L2599"/>
  <c r="K2599"/>
  <c r="J2599"/>
  <c r="I2599"/>
  <c r="H2599"/>
  <c r="G2599"/>
  <c r="F2599"/>
  <c r="E2599"/>
  <c r="D2599"/>
  <c r="C2599"/>
  <c r="B2599"/>
  <c r="P2598"/>
  <c r="O2598"/>
  <c r="N2598"/>
  <c r="M2598"/>
  <c r="L2598"/>
  <c r="K2598"/>
  <c r="J2598"/>
  <c r="I2598"/>
  <c r="H2598"/>
  <c r="G2598"/>
  <c r="F2598"/>
  <c r="E2598"/>
  <c r="D2598"/>
  <c r="C2598"/>
  <c r="B2598"/>
  <c r="P2597"/>
  <c r="O2597"/>
  <c r="N2597"/>
  <c r="M2597"/>
  <c r="L2597"/>
  <c r="K2597"/>
  <c r="J2597"/>
  <c r="I2597"/>
  <c r="H2597"/>
  <c r="G2597"/>
  <c r="F2597"/>
  <c r="E2597"/>
  <c r="D2597"/>
  <c r="C2597"/>
  <c r="B2597"/>
  <c r="P2596"/>
  <c r="O2596"/>
  <c r="N2596"/>
  <c r="M2596"/>
  <c r="L2596"/>
  <c r="K2596"/>
  <c r="J2596"/>
  <c r="I2596"/>
  <c r="H2596"/>
  <c r="G2596"/>
  <c r="F2596"/>
  <c r="E2596"/>
  <c r="D2596"/>
  <c r="C2596"/>
  <c r="B2596"/>
  <c r="P2595"/>
  <c r="O2595"/>
  <c r="N2595"/>
  <c r="M2595"/>
  <c r="L2595"/>
  <c r="K2595"/>
  <c r="J2595"/>
  <c r="I2595"/>
  <c r="H2595"/>
  <c r="G2595"/>
  <c r="F2595"/>
  <c r="E2595"/>
  <c r="D2595"/>
  <c r="C2595"/>
  <c r="B2595"/>
  <c r="P2594"/>
  <c r="O2594"/>
  <c r="N2594"/>
  <c r="M2594"/>
  <c r="L2594"/>
  <c r="K2594"/>
  <c r="J2594"/>
  <c r="I2594"/>
  <c r="H2594"/>
  <c r="G2594"/>
  <c r="F2594"/>
  <c r="E2594"/>
  <c r="D2594"/>
  <c r="C2594"/>
  <c r="B2594"/>
  <c r="P2593"/>
  <c r="O2593"/>
  <c r="N2593"/>
  <c r="M2593"/>
  <c r="L2593"/>
  <c r="K2593"/>
  <c r="J2593"/>
  <c r="I2593"/>
  <c r="H2593"/>
  <c r="G2593"/>
  <c r="F2593"/>
  <c r="E2593"/>
  <c r="D2593"/>
  <c r="C2593"/>
  <c r="B2593"/>
  <c r="P2592"/>
  <c r="O2592"/>
  <c r="N2592"/>
  <c r="M2592"/>
  <c r="L2592"/>
  <c r="K2592"/>
  <c r="J2592"/>
  <c r="I2592"/>
  <c r="H2592"/>
  <c r="G2592"/>
  <c r="F2592"/>
  <c r="E2592"/>
  <c r="D2592"/>
  <c r="C2592"/>
  <c r="B2592"/>
  <c r="P2591"/>
  <c r="O2591"/>
  <c r="N2591"/>
  <c r="M2591"/>
  <c r="L2591"/>
  <c r="K2591"/>
  <c r="J2591"/>
  <c r="I2591"/>
  <c r="H2591"/>
  <c r="G2591"/>
  <c r="F2591"/>
  <c r="E2591"/>
  <c r="D2591"/>
  <c r="C2591"/>
  <c r="B2591"/>
  <c r="P2590"/>
  <c r="O2590"/>
  <c r="N2590"/>
  <c r="M2590"/>
  <c r="L2590"/>
  <c r="K2590"/>
  <c r="J2590"/>
  <c r="I2590"/>
  <c r="H2590"/>
  <c r="G2590"/>
  <c r="F2590"/>
  <c r="E2590"/>
  <c r="D2590"/>
  <c r="C2590"/>
  <c r="B2590"/>
  <c r="P2589"/>
  <c r="O2589"/>
  <c r="N2589"/>
  <c r="M2589"/>
  <c r="L2589"/>
  <c r="K2589"/>
  <c r="J2589"/>
  <c r="I2589"/>
  <c r="H2589"/>
  <c r="G2589"/>
  <c r="F2589"/>
  <c r="E2589"/>
  <c r="D2589"/>
  <c r="C2589"/>
  <c r="B2589"/>
  <c r="P2569"/>
  <c r="O2569"/>
  <c r="N2569"/>
  <c r="M2569"/>
  <c r="L2569"/>
  <c r="K2569"/>
  <c r="J2569"/>
  <c r="I2569"/>
  <c r="H2569"/>
  <c r="G2569"/>
  <c r="F2569"/>
  <c r="E2569"/>
  <c r="D2569"/>
  <c r="C2569"/>
  <c r="B2569"/>
  <c r="P2568"/>
  <c r="O2568"/>
  <c r="N2568"/>
  <c r="M2568"/>
  <c r="L2568"/>
  <c r="K2568"/>
  <c r="J2568"/>
  <c r="I2568"/>
  <c r="H2568"/>
  <c r="G2568"/>
  <c r="F2568"/>
  <c r="E2568"/>
  <c r="D2568"/>
  <c r="C2568"/>
  <c r="B2568"/>
  <c r="P2567"/>
  <c r="O2567"/>
  <c r="N2567"/>
  <c r="M2567"/>
  <c r="L2567"/>
  <c r="K2567"/>
  <c r="J2567"/>
  <c r="I2567"/>
  <c r="H2567"/>
  <c r="G2567"/>
  <c r="F2567"/>
  <c r="E2567"/>
  <c r="D2567"/>
  <c r="C2567"/>
  <c r="B2567"/>
  <c r="P2566"/>
  <c r="O2566"/>
  <c r="N2566"/>
  <c r="M2566"/>
  <c r="L2566"/>
  <c r="K2566"/>
  <c r="J2566"/>
  <c r="I2566"/>
  <c r="H2566"/>
  <c r="G2566"/>
  <c r="F2566"/>
  <c r="E2566"/>
  <c r="D2566"/>
  <c r="C2566"/>
  <c r="B2566"/>
  <c r="P2565"/>
  <c r="O2565"/>
  <c r="N2565"/>
  <c r="M2565"/>
  <c r="L2565"/>
  <c r="K2565"/>
  <c r="J2565"/>
  <c r="I2565"/>
  <c r="H2565"/>
  <c r="G2565"/>
  <c r="F2565"/>
  <c r="E2565"/>
  <c r="D2565"/>
  <c r="C2565"/>
  <c r="B2565"/>
  <c r="P2564"/>
  <c r="O2564"/>
  <c r="N2564"/>
  <c r="M2564"/>
  <c r="L2564"/>
  <c r="K2564"/>
  <c r="J2564"/>
  <c r="I2564"/>
  <c r="H2564"/>
  <c r="G2564"/>
  <c r="F2564"/>
  <c r="E2564"/>
  <c r="D2564"/>
  <c r="C2564"/>
  <c r="B2564"/>
  <c r="P2563"/>
  <c r="O2563"/>
  <c r="N2563"/>
  <c r="M2563"/>
  <c r="L2563"/>
  <c r="K2563"/>
  <c r="J2563"/>
  <c r="I2563"/>
  <c r="H2563"/>
  <c r="G2563"/>
  <c r="F2563"/>
  <c r="E2563"/>
  <c r="D2563"/>
  <c r="C2563"/>
  <c r="B2563"/>
  <c r="P2562"/>
  <c r="O2562"/>
  <c r="N2562"/>
  <c r="M2562"/>
  <c r="L2562"/>
  <c r="K2562"/>
  <c r="J2562"/>
  <c r="I2562"/>
  <c r="H2562"/>
  <c r="G2562"/>
  <c r="F2562"/>
  <c r="E2562"/>
  <c r="D2562"/>
  <c r="C2562"/>
  <c r="B2562"/>
  <c r="P2560"/>
  <c r="O2560"/>
  <c r="N2560"/>
  <c r="M2560"/>
  <c r="L2560"/>
  <c r="K2560"/>
  <c r="J2560"/>
  <c r="I2560"/>
  <c r="H2560"/>
  <c r="G2560"/>
  <c r="F2560"/>
  <c r="E2560"/>
  <c r="D2560"/>
  <c r="C2560"/>
  <c r="B2560"/>
  <c r="P2559"/>
  <c r="O2559"/>
  <c r="N2559"/>
  <c r="M2559"/>
  <c r="L2559"/>
  <c r="K2559"/>
  <c r="J2559"/>
  <c r="I2559"/>
  <c r="H2559"/>
  <c r="G2559"/>
  <c r="F2559"/>
  <c r="E2559"/>
  <c r="D2559"/>
  <c r="C2559"/>
  <c r="B2559"/>
  <c r="P2558"/>
  <c r="O2558"/>
  <c r="N2558"/>
  <c r="M2558"/>
  <c r="L2558"/>
  <c r="K2558"/>
  <c r="J2558"/>
  <c r="I2558"/>
  <c r="H2558"/>
  <c r="G2558"/>
  <c r="F2558"/>
  <c r="E2558"/>
  <c r="D2558"/>
  <c r="C2558"/>
  <c r="B2558"/>
  <c r="P2557"/>
  <c r="O2557"/>
  <c r="N2557"/>
  <c r="M2557"/>
  <c r="L2557"/>
  <c r="K2557"/>
  <c r="J2557"/>
  <c r="I2557"/>
  <c r="H2557"/>
  <c r="G2557"/>
  <c r="F2557"/>
  <c r="E2557"/>
  <c r="D2557"/>
  <c r="C2557"/>
  <c r="B2557"/>
  <c r="P2556"/>
  <c r="O2556"/>
  <c r="N2556"/>
  <c r="M2556"/>
  <c r="L2556"/>
  <c r="K2556"/>
  <c r="J2556"/>
  <c r="I2556"/>
  <c r="H2556"/>
  <c r="G2556"/>
  <c r="F2556"/>
  <c r="E2556"/>
  <c r="D2556"/>
  <c r="C2556"/>
  <c r="B2556"/>
  <c r="P2555"/>
  <c r="O2555"/>
  <c r="N2555"/>
  <c r="M2555"/>
  <c r="L2555"/>
  <c r="K2555"/>
  <c r="J2555"/>
  <c r="I2555"/>
  <c r="H2555"/>
  <c r="G2555"/>
  <c r="F2555"/>
  <c r="E2555"/>
  <c r="D2555"/>
  <c r="C2555"/>
  <c r="B2555"/>
  <c r="P2554"/>
  <c r="O2554"/>
  <c r="N2554"/>
  <c r="M2554"/>
  <c r="L2554"/>
  <c r="K2554"/>
  <c r="J2554"/>
  <c r="I2554"/>
  <c r="H2554"/>
  <c r="G2554"/>
  <c r="F2554"/>
  <c r="E2554"/>
  <c r="D2554"/>
  <c r="C2554"/>
  <c r="B2554"/>
  <c r="P2552"/>
  <c r="O2552"/>
  <c r="N2552"/>
  <c r="M2552"/>
  <c r="L2552"/>
  <c r="K2552"/>
  <c r="J2552"/>
  <c r="I2552"/>
  <c r="H2552"/>
  <c r="G2552"/>
  <c r="F2552"/>
  <c r="E2552"/>
  <c r="D2552"/>
  <c r="C2552"/>
  <c r="B2552"/>
  <c r="P2551"/>
  <c r="O2551"/>
  <c r="N2551"/>
  <c r="M2551"/>
  <c r="L2551"/>
  <c r="K2551"/>
  <c r="J2551"/>
  <c r="I2551"/>
  <c r="H2551"/>
  <c r="G2551"/>
  <c r="F2551"/>
  <c r="E2551"/>
  <c r="D2551"/>
  <c r="C2551"/>
  <c r="B2551"/>
  <c r="P2550"/>
  <c r="O2550"/>
  <c r="N2550"/>
  <c r="M2550"/>
  <c r="L2550"/>
  <c r="K2550"/>
  <c r="J2550"/>
  <c r="I2550"/>
  <c r="H2550"/>
  <c r="G2550"/>
  <c r="F2550"/>
  <c r="E2550"/>
  <c r="D2550"/>
  <c r="C2550"/>
  <c r="B2550"/>
  <c r="P2549"/>
  <c r="O2549"/>
  <c r="N2549"/>
  <c r="M2549"/>
  <c r="L2549"/>
  <c r="K2549"/>
  <c r="J2549"/>
  <c r="I2549"/>
  <c r="H2549"/>
  <c r="G2549"/>
  <c r="F2549"/>
  <c r="E2549"/>
  <c r="D2549"/>
  <c r="C2549"/>
  <c r="B2549"/>
  <c r="P2548"/>
  <c r="O2548"/>
  <c r="N2548"/>
  <c r="M2548"/>
  <c r="L2548"/>
  <c r="K2548"/>
  <c r="J2548"/>
  <c r="I2548"/>
  <c r="H2548"/>
  <c r="G2548"/>
  <c r="F2548"/>
  <c r="E2548"/>
  <c r="D2548"/>
  <c r="C2548"/>
  <c r="B2548"/>
  <c r="P2546"/>
  <c r="O2546"/>
  <c r="N2546"/>
  <c r="M2546"/>
  <c r="L2546"/>
  <c r="K2546"/>
  <c r="J2546"/>
  <c r="I2546"/>
  <c r="H2546"/>
  <c r="G2546"/>
  <c r="F2546"/>
  <c r="E2546"/>
  <c r="D2546"/>
  <c r="C2546"/>
  <c r="B2546"/>
  <c r="P2545"/>
  <c r="O2545"/>
  <c r="N2545"/>
  <c r="M2545"/>
  <c r="L2545"/>
  <c r="K2545"/>
  <c r="J2545"/>
  <c r="I2545"/>
  <c r="H2545"/>
  <c r="G2545"/>
  <c r="F2545"/>
  <c r="E2545"/>
  <c r="D2545"/>
  <c r="C2545"/>
  <c r="B2545"/>
  <c r="P2544"/>
  <c r="O2544"/>
  <c r="N2544"/>
  <c r="M2544"/>
  <c r="L2544"/>
  <c r="K2544"/>
  <c r="J2544"/>
  <c r="I2544"/>
  <c r="H2544"/>
  <c r="G2544"/>
  <c r="F2544"/>
  <c r="E2544"/>
  <c r="D2544"/>
  <c r="C2544"/>
  <c r="B2544"/>
  <c r="P2543"/>
  <c r="O2543"/>
  <c r="N2543"/>
  <c r="M2543"/>
  <c r="L2543"/>
  <c r="K2543"/>
  <c r="J2543"/>
  <c r="I2543"/>
  <c r="H2543"/>
  <c r="G2543"/>
  <c r="F2543"/>
  <c r="E2543"/>
  <c r="D2543"/>
  <c r="C2543"/>
  <c r="B2543"/>
  <c r="P2542"/>
  <c r="O2542"/>
  <c r="N2542"/>
  <c r="M2542"/>
  <c r="L2542"/>
  <c r="K2542"/>
  <c r="J2542"/>
  <c r="I2542"/>
  <c r="H2542"/>
  <c r="G2542"/>
  <c r="F2542"/>
  <c r="E2542"/>
  <c r="D2542"/>
  <c r="C2542"/>
  <c r="B2542"/>
  <c r="P2541"/>
  <c r="O2541"/>
  <c r="N2541"/>
  <c r="M2541"/>
  <c r="L2541"/>
  <c r="K2541"/>
  <c r="J2541"/>
  <c r="I2541"/>
  <c r="H2541"/>
  <c r="G2541"/>
  <c r="F2541"/>
  <c r="E2541"/>
  <c r="D2541"/>
  <c r="C2541"/>
  <c r="B2541"/>
  <c r="P2540"/>
  <c r="O2540"/>
  <c r="N2540"/>
  <c r="M2540"/>
  <c r="L2540"/>
  <c r="K2540"/>
  <c r="J2540"/>
  <c r="I2540"/>
  <c r="H2540"/>
  <c r="G2540"/>
  <c r="F2540"/>
  <c r="E2540"/>
  <c r="D2540"/>
  <c r="C2540"/>
  <c r="B2540"/>
  <c r="P2539"/>
  <c r="O2539"/>
  <c r="N2539"/>
  <c r="M2539"/>
  <c r="L2539"/>
  <c r="K2539"/>
  <c r="J2539"/>
  <c r="I2539"/>
  <c r="H2539"/>
  <c r="G2539"/>
  <c r="F2539"/>
  <c r="E2539"/>
  <c r="D2539"/>
  <c r="C2539"/>
  <c r="B2539"/>
  <c r="P2538"/>
  <c r="O2538"/>
  <c r="N2538"/>
  <c r="M2538"/>
  <c r="L2538"/>
  <c r="K2538"/>
  <c r="J2538"/>
  <c r="I2538"/>
  <c r="H2538"/>
  <c r="G2538"/>
  <c r="F2538"/>
  <c r="E2538"/>
  <c r="D2538"/>
  <c r="C2538"/>
  <c r="B2538"/>
  <c r="P2537"/>
  <c r="O2537"/>
  <c r="N2537"/>
  <c r="M2537"/>
  <c r="L2537"/>
  <c r="K2537"/>
  <c r="J2537"/>
  <c r="I2537"/>
  <c r="H2537"/>
  <c r="G2537"/>
  <c r="F2537"/>
  <c r="E2537"/>
  <c r="D2537"/>
  <c r="C2537"/>
  <c r="B2537"/>
  <c r="P2536"/>
  <c r="O2536"/>
  <c r="N2536"/>
  <c r="M2536"/>
  <c r="L2536"/>
  <c r="K2536"/>
  <c r="J2536"/>
  <c r="I2536"/>
  <c r="H2536"/>
  <c r="G2536"/>
  <c r="F2536"/>
  <c r="E2536"/>
  <c r="D2536"/>
  <c r="C2536"/>
  <c r="B2536"/>
  <c r="P2535"/>
  <c r="O2535"/>
  <c r="N2535"/>
  <c r="M2535"/>
  <c r="L2535"/>
  <c r="K2535"/>
  <c r="J2535"/>
  <c r="I2535"/>
  <c r="H2535"/>
  <c r="G2535"/>
  <c r="F2535"/>
  <c r="E2535"/>
  <c r="D2535"/>
  <c r="C2535"/>
  <c r="B2535"/>
  <c r="P2533"/>
  <c r="O2533"/>
  <c r="N2533"/>
  <c r="M2533"/>
  <c r="L2533"/>
  <c r="K2533"/>
  <c r="J2533"/>
  <c r="I2533"/>
  <c r="H2533"/>
  <c r="G2533"/>
  <c r="F2533"/>
  <c r="E2533"/>
  <c r="D2533"/>
  <c r="C2533"/>
  <c r="B2533"/>
  <c r="P2513"/>
  <c r="O2513"/>
  <c r="N2513"/>
  <c r="M2513"/>
  <c r="L2513"/>
  <c r="K2513"/>
  <c r="J2513"/>
  <c r="I2513"/>
  <c r="H2513"/>
  <c r="G2513"/>
  <c r="F2513"/>
  <c r="E2513"/>
  <c r="D2513"/>
  <c r="C2513"/>
  <c r="B2513"/>
  <c r="P2512"/>
  <c r="O2512"/>
  <c r="N2512"/>
  <c r="M2512"/>
  <c r="L2512"/>
  <c r="K2512"/>
  <c r="J2512"/>
  <c r="I2512"/>
  <c r="H2512"/>
  <c r="G2512"/>
  <c r="F2512"/>
  <c r="E2512"/>
  <c r="D2512"/>
  <c r="C2512"/>
  <c r="B2512"/>
  <c r="P2511"/>
  <c r="O2511"/>
  <c r="N2511"/>
  <c r="M2511"/>
  <c r="L2511"/>
  <c r="K2511"/>
  <c r="J2511"/>
  <c r="I2511"/>
  <c r="H2511"/>
  <c r="G2511"/>
  <c r="F2511"/>
  <c r="E2511"/>
  <c r="D2511"/>
  <c r="C2511"/>
  <c r="B2511"/>
  <c r="P2510"/>
  <c r="O2510"/>
  <c r="N2510"/>
  <c r="M2510"/>
  <c r="L2510"/>
  <c r="K2510"/>
  <c r="J2510"/>
  <c r="I2510"/>
  <c r="H2510"/>
  <c r="G2510"/>
  <c r="F2510"/>
  <c r="E2510"/>
  <c r="D2510"/>
  <c r="C2510"/>
  <c r="B2510"/>
  <c r="P2509"/>
  <c r="O2509"/>
  <c r="N2509"/>
  <c r="M2509"/>
  <c r="L2509"/>
  <c r="K2509"/>
  <c r="J2509"/>
  <c r="I2509"/>
  <c r="H2509"/>
  <c r="G2509"/>
  <c r="F2509"/>
  <c r="E2509"/>
  <c r="D2509"/>
  <c r="C2509"/>
  <c r="B2509"/>
  <c r="P2508"/>
  <c r="O2508"/>
  <c r="N2508"/>
  <c r="M2508"/>
  <c r="L2508"/>
  <c r="K2508"/>
  <c r="J2508"/>
  <c r="I2508"/>
  <c r="H2508"/>
  <c r="G2508"/>
  <c r="F2508"/>
  <c r="E2508"/>
  <c r="D2508"/>
  <c r="C2508"/>
  <c r="B2508"/>
  <c r="P2507"/>
  <c r="O2507"/>
  <c r="N2507"/>
  <c r="M2507"/>
  <c r="L2507"/>
  <c r="K2507"/>
  <c r="J2507"/>
  <c r="I2507"/>
  <c r="H2507"/>
  <c r="G2507"/>
  <c r="F2507"/>
  <c r="E2507"/>
  <c r="D2507"/>
  <c r="C2507"/>
  <c r="B2507"/>
  <c r="P2506"/>
  <c r="O2506"/>
  <c r="N2506"/>
  <c r="M2506"/>
  <c r="L2506"/>
  <c r="K2506"/>
  <c r="J2506"/>
  <c r="I2506"/>
  <c r="H2506"/>
  <c r="G2506"/>
  <c r="F2506"/>
  <c r="E2506"/>
  <c r="D2506"/>
  <c r="C2506"/>
  <c r="B2506"/>
  <c r="P2504"/>
  <c r="O2504"/>
  <c r="N2504"/>
  <c r="M2504"/>
  <c r="L2504"/>
  <c r="K2504"/>
  <c r="J2504"/>
  <c r="I2504"/>
  <c r="H2504"/>
  <c r="G2504"/>
  <c r="F2504"/>
  <c r="E2504"/>
  <c r="D2504"/>
  <c r="C2504"/>
  <c r="B2504"/>
  <c r="P2503"/>
  <c r="O2503"/>
  <c r="N2503"/>
  <c r="M2503"/>
  <c r="L2503"/>
  <c r="K2503"/>
  <c r="J2503"/>
  <c r="I2503"/>
  <c r="H2503"/>
  <c r="G2503"/>
  <c r="F2503"/>
  <c r="E2503"/>
  <c r="D2503"/>
  <c r="C2503"/>
  <c r="B2503"/>
  <c r="P2502"/>
  <c r="O2502"/>
  <c r="N2502"/>
  <c r="M2502"/>
  <c r="L2502"/>
  <c r="K2502"/>
  <c r="J2502"/>
  <c r="I2502"/>
  <c r="H2502"/>
  <c r="G2502"/>
  <c r="F2502"/>
  <c r="E2502"/>
  <c r="D2502"/>
  <c r="C2502"/>
  <c r="B2502"/>
  <c r="P2501"/>
  <c r="O2501"/>
  <c r="N2501"/>
  <c r="M2501"/>
  <c r="L2501"/>
  <c r="K2501"/>
  <c r="J2501"/>
  <c r="I2501"/>
  <c r="H2501"/>
  <c r="G2501"/>
  <c r="F2501"/>
  <c r="E2501"/>
  <c r="D2501"/>
  <c r="C2501"/>
  <c r="B2501"/>
  <c r="P2499"/>
  <c r="O2499"/>
  <c r="N2499"/>
  <c r="M2499"/>
  <c r="L2499"/>
  <c r="K2499"/>
  <c r="J2499"/>
  <c r="I2499"/>
  <c r="H2499"/>
  <c r="G2499"/>
  <c r="F2499"/>
  <c r="E2499"/>
  <c r="D2499"/>
  <c r="C2499"/>
  <c r="B2499"/>
  <c r="P2498"/>
  <c r="O2498"/>
  <c r="N2498"/>
  <c r="M2498"/>
  <c r="L2498"/>
  <c r="K2498"/>
  <c r="J2498"/>
  <c r="I2498"/>
  <c r="H2498"/>
  <c r="G2498"/>
  <c r="F2498"/>
  <c r="E2498"/>
  <c r="D2498"/>
  <c r="C2498"/>
  <c r="B2498"/>
  <c r="P2497"/>
  <c r="O2497"/>
  <c r="N2497"/>
  <c r="M2497"/>
  <c r="L2497"/>
  <c r="K2497"/>
  <c r="J2497"/>
  <c r="I2497"/>
  <c r="H2497"/>
  <c r="G2497"/>
  <c r="F2497"/>
  <c r="E2497"/>
  <c r="D2497"/>
  <c r="C2497"/>
  <c r="B2497"/>
  <c r="P2496"/>
  <c r="O2496"/>
  <c r="N2496"/>
  <c r="M2496"/>
  <c r="L2496"/>
  <c r="K2496"/>
  <c r="J2496"/>
  <c r="I2496"/>
  <c r="H2496"/>
  <c r="G2496"/>
  <c r="F2496"/>
  <c r="E2496"/>
  <c r="D2496"/>
  <c r="C2496"/>
  <c r="B2496"/>
  <c r="P2495"/>
  <c r="O2495"/>
  <c r="N2495"/>
  <c r="M2495"/>
  <c r="L2495"/>
  <c r="K2495"/>
  <c r="J2495"/>
  <c r="I2495"/>
  <c r="H2495"/>
  <c r="G2495"/>
  <c r="F2495"/>
  <c r="E2495"/>
  <c r="D2495"/>
  <c r="C2495"/>
  <c r="B2495"/>
  <c r="P2494"/>
  <c r="O2494"/>
  <c r="N2494"/>
  <c r="M2494"/>
  <c r="L2494"/>
  <c r="K2494"/>
  <c r="J2494"/>
  <c r="I2494"/>
  <c r="H2494"/>
  <c r="G2494"/>
  <c r="F2494"/>
  <c r="E2494"/>
  <c r="D2494"/>
  <c r="C2494"/>
  <c r="B2494"/>
  <c r="P2492"/>
  <c r="O2492"/>
  <c r="N2492"/>
  <c r="M2492"/>
  <c r="L2492"/>
  <c r="K2492"/>
  <c r="J2492"/>
  <c r="I2492"/>
  <c r="H2492"/>
  <c r="G2492"/>
  <c r="F2492"/>
  <c r="E2492"/>
  <c r="D2492"/>
  <c r="C2492"/>
  <c r="B2492"/>
  <c r="P2491"/>
  <c r="O2491"/>
  <c r="N2491"/>
  <c r="M2491"/>
  <c r="L2491"/>
  <c r="K2491"/>
  <c r="J2491"/>
  <c r="I2491"/>
  <c r="H2491"/>
  <c r="G2491"/>
  <c r="F2491"/>
  <c r="E2491"/>
  <c r="D2491"/>
  <c r="C2491"/>
  <c r="B2491"/>
  <c r="P2490"/>
  <c r="O2490"/>
  <c r="N2490"/>
  <c r="M2490"/>
  <c r="L2490"/>
  <c r="K2490"/>
  <c r="J2490"/>
  <c r="I2490"/>
  <c r="H2490"/>
  <c r="G2490"/>
  <c r="F2490"/>
  <c r="E2490"/>
  <c r="D2490"/>
  <c r="C2490"/>
  <c r="B2490"/>
  <c r="P2489"/>
  <c r="O2489"/>
  <c r="N2489"/>
  <c r="M2489"/>
  <c r="L2489"/>
  <c r="K2489"/>
  <c r="J2489"/>
  <c r="I2489"/>
  <c r="H2489"/>
  <c r="G2489"/>
  <c r="F2489"/>
  <c r="E2489"/>
  <c r="D2489"/>
  <c r="C2489"/>
  <c r="B2489"/>
  <c r="P2488"/>
  <c r="O2488"/>
  <c r="N2488"/>
  <c r="M2488"/>
  <c r="L2488"/>
  <c r="K2488"/>
  <c r="J2488"/>
  <c r="I2488"/>
  <c r="H2488"/>
  <c r="G2488"/>
  <c r="F2488"/>
  <c r="E2488"/>
  <c r="D2488"/>
  <c r="C2488"/>
  <c r="B2488"/>
  <c r="P2487"/>
  <c r="O2487"/>
  <c r="N2487"/>
  <c r="M2487"/>
  <c r="L2487"/>
  <c r="K2487"/>
  <c r="J2487"/>
  <c r="I2487"/>
  <c r="H2487"/>
  <c r="G2487"/>
  <c r="F2487"/>
  <c r="E2487"/>
  <c r="D2487"/>
  <c r="C2487"/>
  <c r="B2487"/>
  <c r="P2486"/>
  <c r="O2486"/>
  <c r="N2486"/>
  <c r="M2486"/>
  <c r="L2486"/>
  <c r="K2486"/>
  <c r="J2486"/>
  <c r="I2486"/>
  <c r="H2486"/>
  <c r="G2486"/>
  <c r="F2486"/>
  <c r="E2486"/>
  <c r="D2486"/>
  <c r="C2486"/>
  <c r="B2486"/>
  <c r="P2485"/>
  <c r="O2485"/>
  <c r="N2485"/>
  <c r="M2485"/>
  <c r="L2485"/>
  <c r="K2485"/>
  <c r="J2485"/>
  <c r="I2485"/>
  <c r="H2485"/>
  <c r="G2485"/>
  <c r="F2485"/>
  <c r="E2485"/>
  <c r="D2485"/>
  <c r="C2485"/>
  <c r="B2485"/>
  <c r="P2484"/>
  <c r="O2484"/>
  <c r="N2484"/>
  <c r="M2484"/>
  <c r="L2484"/>
  <c r="K2484"/>
  <c r="J2484"/>
  <c r="I2484"/>
  <c r="H2484"/>
  <c r="G2484"/>
  <c r="F2484"/>
  <c r="E2484"/>
  <c r="D2484"/>
  <c r="C2484"/>
  <c r="B2484"/>
  <c r="P2483"/>
  <c r="O2483"/>
  <c r="N2483"/>
  <c r="M2483"/>
  <c r="L2483"/>
  <c r="K2483"/>
  <c r="J2483"/>
  <c r="I2483"/>
  <c r="H2483"/>
  <c r="G2483"/>
  <c r="F2483"/>
  <c r="E2483"/>
  <c r="D2483"/>
  <c r="C2483"/>
  <c r="B2483"/>
  <c r="P2482"/>
  <c r="O2482"/>
  <c r="N2482"/>
  <c r="M2482"/>
  <c r="L2482"/>
  <c r="K2482"/>
  <c r="J2482"/>
  <c r="I2482"/>
  <c r="H2482"/>
  <c r="G2482"/>
  <c r="F2482"/>
  <c r="E2482"/>
  <c r="D2482"/>
  <c r="C2482"/>
  <c r="B2482"/>
  <c r="P2481"/>
  <c r="O2481"/>
  <c r="N2481"/>
  <c r="M2481"/>
  <c r="L2481"/>
  <c r="K2481"/>
  <c r="J2481"/>
  <c r="I2481"/>
  <c r="H2481"/>
  <c r="G2481"/>
  <c r="F2481"/>
  <c r="E2481"/>
  <c r="D2481"/>
  <c r="C2481"/>
  <c r="B2481"/>
  <c r="P2480"/>
  <c r="O2480"/>
  <c r="N2480"/>
  <c r="M2480"/>
  <c r="L2480"/>
  <c r="K2480"/>
  <c r="J2480"/>
  <c r="I2480"/>
  <c r="H2480"/>
  <c r="G2480"/>
  <c r="F2480"/>
  <c r="E2480"/>
  <c r="D2480"/>
  <c r="C2480"/>
  <c r="B2480"/>
  <c r="P2479"/>
  <c r="O2479"/>
  <c r="N2479"/>
  <c r="M2479"/>
  <c r="L2479"/>
  <c r="K2479"/>
  <c r="J2479"/>
  <c r="I2479"/>
  <c r="H2479"/>
  <c r="G2479"/>
  <c r="F2479"/>
  <c r="E2479"/>
  <c r="D2479"/>
  <c r="C2479"/>
  <c r="B2479"/>
  <c r="P2478"/>
  <c r="O2478"/>
  <c r="N2478"/>
  <c r="M2478"/>
  <c r="L2478"/>
  <c r="K2478"/>
  <c r="J2478"/>
  <c r="I2478"/>
  <c r="H2478"/>
  <c r="G2478"/>
  <c r="F2478"/>
  <c r="E2478"/>
  <c r="D2478"/>
  <c r="C2478"/>
  <c r="B2478"/>
  <c r="P2477"/>
  <c r="O2477"/>
  <c r="N2477"/>
  <c r="M2477"/>
  <c r="L2477"/>
  <c r="K2477"/>
  <c r="J2477"/>
  <c r="I2477"/>
  <c r="H2477"/>
  <c r="G2477"/>
  <c r="F2477"/>
  <c r="E2477"/>
  <c r="D2477"/>
  <c r="C2477"/>
  <c r="B2477"/>
  <c r="P2457"/>
  <c r="O2457"/>
  <c r="N2457"/>
  <c r="M2457"/>
  <c r="L2457"/>
  <c r="K2457"/>
  <c r="J2457"/>
  <c r="I2457"/>
  <c r="H2457"/>
  <c r="G2457"/>
  <c r="F2457"/>
  <c r="E2457"/>
  <c r="D2457"/>
  <c r="C2457"/>
  <c r="B2457"/>
  <c r="P2456"/>
  <c r="O2456"/>
  <c r="N2456"/>
  <c r="M2456"/>
  <c r="L2456"/>
  <c r="K2456"/>
  <c r="J2456"/>
  <c r="I2456"/>
  <c r="H2456"/>
  <c r="G2456"/>
  <c r="F2456"/>
  <c r="E2456"/>
  <c r="D2456"/>
  <c r="C2456"/>
  <c r="B2456"/>
  <c r="P2455"/>
  <c r="O2455"/>
  <c r="N2455"/>
  <c r="M2455"/>
  <c r="L2455"/>
  <c r="K2455"/>
  <c r="J2455"/>
  <c r="I2455"/>
  <c r="H2455"/>
  <c r="G2455"/>
  <c r="F2455"/>
  <c r="E2455"/>
  <c r="D2455"/>
  <c r="C2455"/>
  <c r="B2455"/>
  <c r="P2454"/>
  <c r="O2454"/>
  <c r="N2454"/>
  <c r="M2454"/>
  <c r="L2454"/>
  <c r="K2454"/>
  <c r="J2454"/>
  <c r="I2454"/>
  <c r="H2454"/>
  <c r="G2454"/>
  <c r="F2454"/>
  <c r="E2454"/>
  <c r="D2454"/>
  <c r="C2454"/>
  <c r="B2454"/>
  <c r="P2452"/>
  <c r="O2452"/>
  <c r="N2452"/>
  <c r="M2452"/>
  <c r="L2452"/>
  <c r="K2452"/>
  <c r="J2452"/>
  <c r="I2452"/>
  <c r="H2452"/>
  <c r="G2452"/>
  <c r="F2452"/>
  <c r="E2452"/>
  <c r="D2452"/>
  <c r="C2452"/>
  <c r="B2452"/>
  <c r="P2451"/>
  <c r="O2451"/>
  <c r="N2451"/>
  <c r="M2451"/>
  <c r="L2451"/>
  <c r="K2451"/>
  <c r="J2451"/>
  <c r="I2451"/>
  <c r="H2451"/>
  <c r="G2451"/>
  <c r="F2451"/>
  <c r="E2451"/>
  <c r="D2451"/>
  <c r="C2451"/>
  <c r="B2451"/>
  <c r="P2450"/>
  <c r="O2450"/>
  <c r="N2450"/>
  <c r="M2450"/>
  <c r="L2450"/>
  <c r="K2450"/>
  <c r="J2450"/>
  <c r="I2450"/>
  <c r="H2450"/>
  <c r="G2450"/>
  <c r="F2450"/>
  <c r="E2450"/>
  <c r="D2450"/>
  <c r="C2450"/>
  <c r="B2450"/>
  <c r="P2449"/>
  <c r="O2449"/>
  <c r="N2449"/>
  <c r="M2449"/>
  <c r="L2449"/>
  <c r="K2449"/>
  <c r="J2449"/>
  <c r="I2449"/>
  <c r="H2449"/>
  <c r="G2449"/>
  <c r="F2449"/>
  <c r="E2449"/>
  <c r="D2449"/>
  <c r="C2449"/>
  <c r="B2449"/>
  <c r="P2448"/>
  <c r="O2448"/>
  <c r="N2448"/>
  <c r="M2448"/>
  <c r="L2448"/>
  <c r="K2448"/>
  <c r="J2448"/>
  <c r="I2448"/>
  <c r="H2448"/>
  <c r="G2448"/>
  <c r="F2448"/>
  <c r="E2448"/>
  <c r="D2448"/>
  <c r="C2448"/>
  <c r="B2448"/>
  <c r="P2447"/>
  <c r="O2447"/>
  <c r="N2447"/>
  <c r="M2447"/>
  <c r="L2447"/>
  <c r="K2447"/>
  <c r="J2447"/>
  <c r="I2447"/>
  <c r="H2447"/>
  <c r="G2447"/>
  <c r="F2447"/>
  <c r="E2447"/>
  <c r="D2447"/>
  <c r="C2447"/>
  <c r="B2447"/>
  <c r="P2446"/>
  <c r="O2446"/>
  <c r="N2446"/>
  <c r="M2446"/>
  <c r="L2446"/>
  <c r="K2446"/>
  <c r="J2446"/>
  <c r="I2446"/>
  <c r="H2446"/>
  <c r="G2446"/>
  <c r="F2446"/>
  <c r="E2446"/>
  <c r="D2446"/>
  <c r="C2446"/>
  <c r="B2446"/>
  <c r="P2445"/>
  <c r="O2445"/>
  <c r="N2445"/>
  <c r="M2445"/>
  <c r="L2445"/>
  <c r="K2445"/>
  <c r="J2445"/>
  <c r="I2445"/>
  <c r="H2445"/>
  <c r="G2445"/>
  <c r="F2445"/>
  <c r="E2445"/>
  <c r="D2445"/>
  <c r="C2445"/>
  <c r="B2445"/>
  <c r="P2444"/>
  <c r="O2444"/>
  <c r="N2444"/>
  <c r="M2444"/>
  <c r="L2444"/>
  <c r="K2444"/>
  <c r="J2444"/>
  <c r="I2444"/>
  <c r="H2444"/>
  <c r="G2444"/>
  <c r="F2444"/>
  <c r="E2444"/>
  <c r="D2444"/>
  <c r="C2444"/>
  <c r="B2444"/>
  <c r="P2443"/>
  <c r="O2443"/>
  <c r="N2443"/>
  <c r="M2443"/>
  <c r="L2443"/>
  <c r="K2443"/>
  <c r="J2443"/>
  <c r="I2443"/>
  <c r="H2443"/>
  <c r="G2443"/>
  <c r="F2443"/>
  <c r="E2443"/>
  <c r="D2443"/>
  <c r="C2443"/>
  <c r="B2443"/>
  <c r="P2442"/>
  <c r="O2442"/>
  <c r="N2442"/>
  <c r="M2442"/>
  <c r="L2442"/>
  <c r="K2442"/>
  <c r="J2442"/>
  <c r="I2442"/>
  <c r="H2442"/>
  <c r="G2442"/>
  <c r="F2442"/>
  <c r="E2442"/>
  <c r="D2442"/>
  <c r="C2442"/>
  <c r="B2442"/>
  <c r="P2440"/>
  <c r="O2440"/>
  <c r="N2440"/>
  <c r="M2440"/>
  <c r="L2440"/>
  <c r="K2440"/>
  <c r="J2440"/>
  <c r="I2440"/>
  <c r="H2440"/>
  <c r="G2440"/>
  <c r="F2440"/>
  <c r="E2440"/>
  <c r="D2440"/>
  <c r="C2440"/>
  <c r="B2440"/>
  <c r="P2439"/>
  <c r="O2439"/>
  <c r="N2439"/>
  <c r="M2439"/>
  <c r="L2439"/>
  <c r="K2439"/>
  <c r="J2439"/>
  <c r="I2439"/>
  <c r="H2439"/>
  <c r="G2439"/>
  <c r="F2439"/>
  <c r="E2439"/>
  <c r="D2439"/>
  <c r="C2439"/>
  <c r="B2439"/>
  <c r="P2438"/>
  <c r="O2438"/>
  <c r="N2438"/>
  <c r="M2438"/>
  <c r="L2438"/>
  <c r="K2438"/>
  <c r="J2438"/>
  <c r="I2438"/>
  <c r="H2438"/>
  <c r="G2438"/>
  <c r="F2438"/>
  <c r="E2438"/>
  <c r="D2438"/>
  <c r="C2438"/>
  <c r="B2438"/>
  <c r="P2437"/>
  <c r="O2437"/>
  <c r="N2437"/>
  <c r="M2437"/>
  <c r="L2437"/>
  <c r="K2437"/>
  <c r="J2437"/>
  <c r="I2437"/>
  <c r="H2437"/>
  <c r="G2437"/>
  <c r="F2437"/>
  <c r="E2437"/>
  <c r="D2437"/>
  <c r="C2437"/>
  <c r="B2437"/>
  <c r="P2436"/>
  <c r="O2436"/>
  <c r="N2436"/>
  <c r="M2436"/>
  <c r="L2436"/>
  <c r="K2436"/>
  <c r="J2436"/>
  <c r="I2436"/>
  <c r="H2436"/>
  <c r="G2436"/>
  <c r="F2436"/>
  <c r="E2436"/>
  <c r="D2436"/>
  <c r="C2436"/>
  <c r="B2436"/>
  <c r="P2435"/>
  <c r="O2435"/>
  <c r="N2435"/>
  <c r="M2435"/>
  <c r="L2435"/>
  <c r="K2435"/>
  <c r="J2435"/>
  <c r="I2435"/>
  <c r="H2435"/>
  <c r="G2435"/>
  <c r="F2435"/>
  <c r="E2435"/>
  <c r="D2435"/>
  <c r="C2435"/>
  <c r="B2435"/>
  <c r="P2434"/>
  <c r="O2434"/>
  <c r="N2434"/>
  <c r="M2434"/>
  <c r="L2434"/>
  <c r="K2434"/>
  <c r="J2434"/>
  <c r="I2434"/>
  <c r="H2434"/>
  <c r="G2434"/>
  <c r="F2434"/>
  <c r="E2434"/>
  <c r="D2434"/>
  <c r="C2434"/>
  <c r="B2434"/>
  <c r="P2433"/>
  <c r="O2433"/>
  <c r="N2433"/>
  <c r="M2433"/>
  <c r="L2433"/>
  <c r="K2433"/>
  <c r="J2433"/>
  <c r="I2433"/>
  <c r="H2433"/>
  <c r="G2433"/>
  <c r="F2433"/>
  <c r="E2433"/>
  <c r="D2433"/>
  <c r="C2433"/>
  <c r="B2433"/>
  <c r="P2431"/>
  <c r="O2431"/>
  <c r="N2431"/>
  <c r="M2431"/>
  <c r="L2431"/>
  <c r="K2431"/>
  <c r="J2431"/>
  <c r="I2431"/>
  <c r="H2431"/>
  <c r="G2431"/>
  <c r="F2431"/>
  <c r="E2431"/>
  <c r="D2431"/>
  <c r="C2431"/>
  <c r="B2431"/>
  <c r="P2430"/>
  <c r="O2430"/>
  <c r="N2430"/>
  <c r="M2430"/>
  <c r="L2430"/>
  <c r="K2430"/>
  <c r="J2430"/>
  <c r="I2430"/>
  <c r="H2430"/>
  <c r="G2430"/>
  <c r="F2430"/>
  <c r="E2430"/>
  <c r="D2430"/>
  <c r="C2430"/>
  <c r="B2430"/>
  <c r="P2429"/>
  <c r="O2429"/>
  <c r="N2429"/>
  <c r="M2429"/>
  <c r="L2429"/>
  <c r="K2429"/>
  <c r="J2429"/>
  <c r="I2429"/>
  <c r="H2429"/>
  <c r="G2429"/>
  <c r="F2429"/>
  <c r="E2429"/>
  <c r="D2429"/>
  <c r="C2429"/>
  <c r="B2429"/>
  <c r="P2428"/>
  <c r="O2428"/>
  <c r="N2428"/>
  <c r="M2428"/>
  <c r="L2428"/>
  <c r="K2428"/>
  <c r="J2428"/>
  <c r="I2428"/>
  <c r="H2428"/>
  <c r="G2428"/>
  <c r="F2428"/>
  <c r="E2428"/>
  <c r="D2428"/>
  <c r="C2428"/>
  <c r="B2428"/>
  <c r="P2427"/>
  <c r="O2427"/>
  <c r="N2427"/>
  <c r="M2427"/>
  <c r="L2427"/>
  <c r="K2427"/>
  <c r="J2427"/>
  <c r="I2427"/>
  <c r="H2427"/>
  <c r="G2427"/>
  <c r="F2427"/>
  <c r="E2427"/>
  <c r="D2427"/>
  <c r="C2427"/>
  <c r="B2427"/>
  <c r="P2426"/>
  <c r="O2426"/>
  <c r="N2426"/>
  <c r="M2426"/>
  <c r="L2426"/>
  <c r="K2426"/>
  <c r="J2426"/>
  <c r="I2426"/>
  <c r="H2426"/>
  <c r="G2426"/>
  <c r="F2426"/>
  <c r="E2426"/>
  <c r="D2426"/>
  <c r="C2426"/>
  <c r="B2426"/>
  <c r="P2425"/>
  <c r="O2425"/>
  <c r="N2425"/>
  <c r="M2425"/>
  <c r="L2425"/>
  <c r="K2425"/>
  <c r="J2425"/>
  <c r="I2425"/>
  <c r="H2425"/>
  <c r="G2425"/>
  <c r="F2425"/>
  <c r="E2425"/>
  <c r="D2425"/>
  <c r="C2425"/>
  <c r="B2425"/>
  <c r="P2424"/>
  <c r="O2424"/>
  <c r="N2424"/>
  <c r="M2424"/>
  <c r="L2424"/>
  <c r="K2424"/>
  <c r="J2424"/>
  <c r="I2424"/>
  <c r="H2424"/>
  <c r="G2424"/>
  <c r="F2424"/>
  <c r="E2424"/>
  <c r="D2424"/>
  <c r="C2424"/>
  <c r="B2424"/>
  <c r="P2423"/>
  <c r="O2423"/>
  <c r="N2423"/>
  <c r="M2423"/>
  <c r="L2423"/>
  <c r="K2423"/>
  <c r="J2423"/>
  <c r="I2423"/>
  <c r="H2423"/>
  <c r="G2423"/>
  <c r="F2423"/>
  <c r="E2423"/>
  <c r="D2423"/>
  <c r="C2423"/>
  <c r="B2423"/>
  <c r="P2422"/>
  <c r="O2422"/>
  <c r="N2422"/>
  <c r="M2422"/>
  <c r="L2422"/>
  <c r="K2422"/>
  <c r="J2422"/>
  <c r="I2422"/>
  <c r="H2422"/>
  <c r="G2422"/>
  <c r="F2422"/>
  <c r="E2422"/>
  <c r="D2422"/>
  <c r="C2422"/>
  <c r="B2422"/>
  <c r="P2421"/>
  <c r="O2421"/>
  <c r="N2421"/>
  <c r="M2421"/>
  <c r="L2421"/>
  <c r="K2421"/>
  <c r="J2421"/>
  <c r="I2421"/>
  <c r="H2421"/>
  <c r="G2421"/>
  <c r="F2421"/>
  <c r="E2421"/>
  <c r="D2421"/>
  <c r="C2421"/>
  <c r="B2421"/>
  <c r="P2401"/>
  <c r="O2401"/>
  <c r="N2401"/>
  <c r="M2401"/>
  <c r="L2401"/>
  <c r="K2401"/>
  <c r="J2401"/>
  <c r="I2401"/>
  <c r="H2401"/>
  <c r="G2401"/>
  <c r="F2401"/>
  <c r="E2401"/>
  <c r="D2401"/>
  <c r="C2401"/>
  <c r="B2401"/>
  <c r="P2400"/>
  <c r="O2400"/>
  <c r="N2400"/>
  <c r="M2400"/>
  <c r="L2400"/>
  <c r="K2400"/>
  <c r="J2400"/>
  <c r="I2400"/>
  <c r="H2400"/>
  <c r="G2400"/>
  <c r="F2400"/>
  <c r="E2400"/>
  <c r="D2400"/>
  <c r="C2400"/>
  <c r="B2400"/>
  <c r="P2399"/>
  <c r="O2399"/>
  <c r="N2399"/>
  <c r="M2399"/>
  <c r="L2399"/>
  <c r="K2399"/>
  <c r="J2399"/>
  <c r="I2399"/>
  <c r="H2399"/>
  <c r="G2399"/>
  <c r="F2399"/>
  <c r="E2399"/>
  <c r="D2399"/>
  <c r="C2399"/>
  <c r="B2399"/>
  <c r="P2398"/>
  <c r="O2398"/>
  <c r="N2398"/>
  <c r="M2398"/>
  <c r="L2398"/>
  <c r="K2398"/>
  <c r="J2398"/>
  <c r="I2398"/>
  <c r="H2398"/>
  <c r="G2398"/>
  <c r="F2398"/>
  <c r="E2398"/>
  <c r="D2398"/>
  <c r="C2398"/>
  <c r="B2398"/>
  <c r="P2397"/>
  <c r="O2397"/>
  <c r="N2397"/>
  <c r="M2397"/>
  <c r="L2397"/>
  <c r="K2397"/>
  <c r="J2397"/>
  <c r="I2397"/>
  <c r="H2397"/>
  <c r="G2397"/>
  <c r="F2397"/>
  <c r="E2397"/>
  <c r="D2397"/>
  <c r="C2397"/>
  <c r="B2397"/>
  <c r="P2396"/>
  <c r="O2396"/>
  <c r="N2396"/>
  <c r="M2396"/>
  <c r="L2396"/>
  <c r="K2396"/>
  <c r="J2396"/>
  <c r="I2396"/>
  <c r="H2396"/>
  <c r="G2396"/>
  <c r="F2396"/>
  <c r="E2396"/>
  <c r="D2396"/>
  <c r="C2396"/>
  <c r="B2396"/>
  <c r="P2395"/>
  <c r="O2395"/>
  <c r="N2395"/>
  <c r="M2395"/>
  <c r="L2395"/>
  <c r="K2395"/>
  <c r="J2395"/>
  <c r="I2395"/>
  <c r="H2395"/>
  <c r="G2395"/>
  <c r="F2395"/>
  <c r="E2395"/>
  <c r="D2395"/>
  <c r="C2395"/>
  <c r="B2395"/>
  <c r="P2394"/>
  <c r="O2394"/>
  <c r="N2394"/>
  <c r="M2394"/>
  <c r="L2394"/>
  <c r="K2394"/>
  <c r="J2394"/>
  <c r="I2394"/>
  <c r="H2394"/>
  <c r="G2394"/>
  <c r="F2394"/>
  <c r="E2394"/>
  <c r="D2394"/>
  <c r="C2394"/>
  <c r="B2394"/>
  <c r="P2392"/>
  <c r="O2392"/>
  <c r="N2392"/>
  <c r="M2392"/>
  <c r="L2392"/>
  <c r="K2392"/>
  <c r="J2392"/>
  <c r="I2392"/>
  <c r="H2392"/>
  <c r="G2392"/>
  <c r="F2392"/>
  <c r="E2392"/>
  <c r="D2392"/>
  <c r="C2392"/>
  <c r="B2392"/>
  <c r="P2391"/>
  <c r="O2391"/>
  <c r="N2391"/>
  <c r="M2391"/>
  <c r="L2391"/>
  <c r="K2391"/>
  <c r="J2391"/>
  <c r="I2391"/>
  <c r="H2391"/>
  <c r="G2391"/>
  <c r="F2391"/>
  <c r="E2391"/>
  <c r="D2391"/>
  <c r="C2391"/>
  <c r="B2391"/>
  <c r="P2390"/>
  <c r="O2390"/>
  <c r="N2390"/>
  <c r="M2390"/>
  <c r="L2390"/>
  <c r="K2390"/>
  <c r="J2390"/>
  <c r="I2390"/>
  <c r="H2390"/>
  <c r="G2390"/>
  <c r="F2390"/>
  <c r="E2390"/>
  <c r="D2390"/>
  <c r="C2390"/>
  <c r="B2390"/>
  <c r="P2389"/>
  <c r="O2389"/>
  <c r="N2389"/>
  <c r="M2389"/>
  <c r="L2389"/>
  <c r="K2389"/>
  <c r="J2389"/>
  <c r="I2389"/>
  <c r="H2389"/>
  <c r="G2389"/>
  <c r="F2389"/>
  <c r="E2389"/>
  <c r="D2389"/>
  <c r="C2389"/>
  <c r="B2389"/>
  <c r="P2388"/>
  <c r="O2388"/>
  <c r="N2388"/>
  <c r="M2388"/>
  <c r="L2388"/>
  <c r="K2388"/>
  <c r="J2388"/>
  <c r="I2388"/>
  <c r="H2388"/>
  <c r="G2388"/>
  <c r="F2388"/>
  <c r="E2388"/>
  <c r="D2388"/>
  <c r="C2388"/>
  <c r="B2388"/>
  <c r="P2387"/>
  <c r="O2387"/>
  <c r="N2387"/>
  <c r="M2387"/>
  <c r="L2387"/>
  <c r="K2387"/>
  <c r="J2387"/>
  <c r="I2387"/>
  <c r="H2387"/>
  <c r="G2387"/>
  <c r="F2387"/>
  <c r="E2387"/>
  <c r="D2387"/>
  <c r="C2387"/>
  <c r="B2387"/>
  <c r="P2386"/>
  <c r="O2386"/>
  <c r="N2386"/>
  <c r="M2386"/>
  <c r="L2386"/>
  <c r="K2386"/>
  <c r="J2386"/>
  <c r="I2386"/>
  <c r="H2386"/>
  <c r="G2386"/>
  <c r="F2386"/>
  <c r="E2386"/>
  <c r="D2386"/>
  <c r="C2386"/>
  <c r="B2386"/>
  <c r="P2384"/>
  <c r="O2384"/>
  <c r="N2384"/>
  <c r="M2384"/>
  <c r="L2384"/>
  <c r="K2384"/>
  <c r="J2384"/>
  <c r="I2384"/>
  <c r="H2384"/>
  <c r="G2384"/>
  <c r="F2384"/>
  <c r="E2384"/>
  <c r="D2384"/>
  <c r="C2384"/>
  <c r="B2384"/>
  <c r="P2383"/>
  <c r="O2383"/>
  <c r="N2383"/>
  <c r="M2383"/>
  <c r="L2383"/>
  <c r="K2383"/>
  <c r="J2383"/>
  <c r="I2383"/>
  <c r="H2383"/>
  <c r="G2383"/>
  <c r="F2383"/>
  <c r="E2383"/>
  <c r="D2383"/>
  <c r="C2383"/>
  <c r="B2383"/>
  <c r="P2382"/>
  <c r="O2382"/>
  <c r="N2382"/>
  <c r="M2382"/>
  <c r="L2382"/>
  <c r="K2382"/>
  <c r="J2382"/>
  <c r="I2382"/>
  <c r="H2382"/>
  <c r="G2382"/>
  <c r="F2382"/>
  <c r="E2382"/>
  <c r="D2382"/>
  <c r="C2382"/>
  <c r="B2382"/>
  <c r="P2381"/>
  <c r="O2381"/>
  <c r="N2381"/>
  <c r="M2381"/>
  <c r="L2381"/>
  <c r="K2381"/>
  <c r="J2381"/>
  <c r="I2381"/>
  <c r="H2381"/>
  <c r="G2381"/>
  <c r="F2381"/>
  <c r="E2381"/>
  <c r="D2381"/>
  <c r="C2381"/>
  <c r="B2381"/>
  <c r="P2380"/>
  <c r="O2380"/>
  <c r="N2380"/>
  <c r="M2380"/>
  <c r="L2380"/>
  <c r="K2380"/>
  <c r="J2380"/>
  <c r="I2380"/>
  <c r="H2380"/>
  <c r="G2380"/>
  <c r="F2380"/>
  <c r="E2380"/>
  <c r="D2380"/>
  <c r="C2380"/>
  <c r="B2380"/>
  <c r="P2378"/>
  <c r="O2378"/>
  <c r="N2378"/>
  <c r="M2378"/>
  <c r="L2378"/>
  <c r="K2378"/>
  <c r="J2378"/>
  <c r="I2378"/>
  <c r="H2378"/>
  <c r="G2378"/>
  <c r="F2378"/>
  <c r="E2378"/>
  <c r="D2378"/>
  <c r="C2378"/>
  <c r="B2378"/>
  <c r="P2377"/>
  <c r="O2377"/>
  <c r="N2377"/>
  <c r="M2377"/>
  <c r="L2377"/>
  <c r="K2377"/>
  <c r="J2377"/>
  <c r="I2377"/>
  <c r="H2377"/>
  <c r="G2377"/>
  <c r="F2377"/>
  <c r="E2377"/>
  <c r="D2377"/>
  <c r="C2377"/>
  <c r="B2377"/>
  <c r="P2376"/>
  <c r="O2376"/>
  <c r="N2376"/>
  <c r="M2376"/>
  <c r="L2376"/>
  <c r="K2376"/>
  <c r="J2376"/>
  <c r="I2376"/>
  <c r="H2376"/>
  <c r="G2376"/>
  <c r="F2376"/>
  <c r="E2376"/>
  <c r="D2376"/>
  <c r="C2376"/>
  <c r="B2376"/>
  <c r="P2375"/>
  <c r="O2375"/>
  <c r="N2375"/>
  <c r="M2375"/>
  <c r="L2375"/>
  <c r="K2375"/>
  <c r="J2375"/>
  <c r="I2375"/>
  <c r="H2375"/>
  <c r="G2375"/>
  <c r="F2375"/>
  <c r="E2375"/>
  <c r="D2375"/>
  <c r="C2375"/>
  <c r="B2375"/>
  <c r="P2374"/>
  <c r="O2374"/>
  <c r="N2374"/>
  <c r="M2374"/>
  <c r="L2374"/>
  <c r="K2374"/>
  <c r="J2374"/>
  <c r="I2374"/>
  <c r="H2374"/>
  <c r="G2374"/>
  <c r="F2374"/>
  <c r="E2374"/>
  <c r="D2374"/>
  <c r="C2374"/>
  <c r="B2374"/>
  <c r="P2373"/>
  <c r="O2373"/>
  <c r="N2373"/>
  <c r="M2373"/>
  <c r="L2373"/>
  <c r="K2373"/>
  <c r="J2373"/>
  <c r="I2373"/>
  <c r="H2373"/>
  <c r="G2373"/>
  <c r="F2373"/>
  <c r="E2373"/>
  <c r="D2373"/>
  <c r="C2373"/>
  <c r="B2373"/>
  <c r="P2372"/>
  <c r="O2372"/>
  <c r="N2372"/>
  <c r="M2372"/>
  <c r="L2372"/>
  <c r="K2372"/>
  <c r="J2372"/>
  <c r="I2372"/>
  <c r="H2372"/>
  <c r="G2372"/>
  <c r="F2372"/>
  <c r="E2372"/>
  <c r="D2372"/>
  <c r="C2372"/>
  <c r="B2372"/>
  <c r="P2371"/>
  <c r="O2371"/>
  <c r="N2371"/>
  <c r="M2371"/>
  <c r="L2371"/>
  <c r="K2371"/>
  <c r="J2371"/>
  <c r="I2371"/>
  <c r="H2371"/>
  <c r="G2371"/>
  <c r="F2371"/>
  <c r="E2371"/>
  <c r="D2371"/>
  <c r="C2371"/>
  <c r="B2371"/>
  <c r="P2370"/>
  <c r="O2370"/>
  <c r="N2370"/>
  <c r="M2370"/>
  <c r="L2370"/>
  <c r="K2370"/>
  <c r="J2370"/>
  <c r="I2370"/>
  <c r="H2370"/>
  <c r="G2370"/>
  <c r="F2370"/>
  <c r="E2370"/>
  <c r="D2370"/>
  <c r="C2370"/>
  <c r="B2370"/>
  <c r="P2369"/>
  <c r="O2369"/>
  <c r="N2369"/>
  <c r="M2369"/>
  <c r="L2369"/>
  <c r="K2369"/>
  <c r="J2369"/>
  <c r="I2369"/>
  <c r="H2369"/>
  <c r="G2369"/>
  <c r="F2369"/>
  <c r="E2369"/>
  <c r="D2369"/>
  <c r="C2369"/>
  <c r="B2369"/>
  <c r="P2368"/>
  <c r="O2368"/>
  <c r="N2368"/>
  <c r="M2368"/>
  <c r="L2368"/>
  <c r="K2368"/>
  <c r="J2368"/>
  <c r="I2368"/>
  <c r="H2368"/>
  <c r="G2368"/>
  <c r="F2368"/>
  <c r="E2368"/>
  <c r="D2368"/>
  <c r="C2368"/>
  <c r="B2368"/>
  <c r="P2367"/>
  <c r="O2367"/>
  <c r="N2367"/>
  <c r="M2367"/>
  <c r="L2367"/>
  <c r="K2367"/>
  <c r="J2367"/>
  <c r="I2367"/>
  <c r="H2367"/>
  <c r="G2367"/>
  <c r="F2367"/>
  <c r="E2367"/>
  <c r="D2367"/>
  <c r="C2367"/>
  <c r="B2367"/>
  <c r="P2365"/>
  <c r="O2365"/>
  <c r="N2365"/>
  <c r="M2365"/>
  <c r="L2365"/>
  <c r="K2365"/>
  <c r="J2365"/>
  <c r="I2365"/>
  <c r="H2365"/>
  <c r="G2365"/>
  <c r="F2365"/>
  <c r="E2365"/>
  <c r="D2365"/>
  <c r="C2365"/>
  <c r="B2365"/>
  <c r="P2343"/>
  <c r="O2343"/>
  <c r="N2343"/>
  <c r="M2343"/>
  <c r="L2343"/>
  <c r="K2343"/>
  <c r="J2343"/>
  <c r="I2343"/>
  <c r="H2343"/>
  <c r="G2343"/>
  <c r="F2343"/>
  <c r="E2343"/>
  <c r="D2343"/>
  <c r="C2343"/>
  <c r="B2343"/>
  <c r="P2342"/>
  <c r="O2342"/>
  <c r="N2342"/>
  <c r="M2342"/>
  <c r="L2342"/>
  <c r="K2342"/>
  <c r="J2342"/>
  <c r="I2342"/>
  <c r="H2342"/>
  <c r="G2342"/>
  <c r="F2342"/>
  <c r="E2342"/>
  <c r="D2342"/>
  <c r="C2342"/>
  <c r="B2342"/>
  <c r="P2341"/>
  <c r="O2341"/>
  <c r="N2341"/>
  <c r="M2341"/>
  <c r="L2341"/>
  <c r="K2341"/>
  <c r="J2341"/>
  <c r="I2341"/>
  <c r="H2341"/>
  <c r="G2341"/>
  <c r="F2341"/>
  <c r="E2341"/>
  <c r="D2341"/>
  <c r="C2341"/>
  <c r="B2341"/>
  <c r="P2340"/>
  <c r="O2340"/>
  <c r="N2340"/>
  <c r="M2340"/>
  <c r="L2340"/>
  <c r="K2340"/>
  <c r="J2340"/>
  <c r="I2340"/>
  <c r="H2340"/>
  <c r="G2340"/>
  <c r="F2340"/>
  <c r="E2340"/>
  <c r="D2340"/>
  <c r="C2340"/>
  <c r="B2340"/>
  <c r="P2339"/>
  <c r="O2339"/>
  <c r="N2339"/>
  <c r="M2339"/>
  <c r="L2339"/>
  <c r="K2339"/>
  <c r="J2339"/>
  <c r="I2339"/>
  <c r="H2339"/>
  <c r="G2339"/>
  <c r="F2339"/>
  <c r="E2339"/>
  <c r="D2339"/>
  <c r="C2339"/>
  <c r="B2339"/>
  <c r="P2338"/>
  <c r="O2338"/>
  <c r="N2338"/>
  <c r="M2338"/>
  <c r="L2338"/>
  <c r="K2338"/>
  <c r="J2338"/>
  <c r="I2338"/>
  <c r="H2338"/>
  <c r="G2338"/>
  <c r="F2338"/>
  <c r="E2338"/>
  <c r="D2338"/>
  <c r="C2338"/>
  <c r="B2338"/>
  <c r="P2337"/>
  <c r="O2337"/>
  <c r="N2337"/>
  <c r="M2337"/>
  <c r="L2337"/>
  <c r="K2337"/>
  <c r="J2337"/>
  <c r="I2337"/>
  <c r="H2337"/>
  <c r="G2337"/>
  <c r="F2337"/>
  <c r="E2337"/>
  <c r="D2337"/>
  <c r="C2337"/>
  <c r="B2337"/>
  <c r="P2336"/>
  <c r="O2336"/>
  <c r="N2336"/>
  <c r="M2336"/>
  <c r="L2336"/>
  <c r="K2336"/>
  <c r="J2336"/>
  <c r="I2336"/>
  <c r="H2336"/>
  <c r="G2336"/>
  <c r="F2336"/>
  <c r="E2336"/>
  <c r="D2336"/>
  <c r="C2336"/>
  <c r="B2336"/>
  <c r="P2334"/>
  <c r="O2334"/>
  <c r="N2334"/>
  <c r="M2334"/>
  <c r="L2334"/>
  <c r="K2334"/>
  <c r="J2334"/>
  <c r="I2334"/>
  <c r="H2334"/>
  <c r="G2334"/>
  <c r="F2334"/>
  <c r="E2334"/>
  <c r="D2334"/>
  <c r="C2334"/>
  <c r="B2334"/>
  <c r="P2333"/>
  <c r="O2333"/>
  <c r="N2333"/>
  <c r="M2333"/>
  <c r="L2333"/>
  <c r="K2333"/>
  <c r="J2333"/>
  <c r="I2333"/>
  <c r="H2333"/>
  <c r="G2333"/>
  <c r="F2333"/>
  <c r="E2333"/>
  <c r="D2333"/>
  <c r="C2333"/>
  <c r="B2333"/>
  <c r="P2332"/>
  <c r="O2332"/>
  <c r="N2332"/>
  <c r="M2332"/>
  <c r="L2332"/>
  <c r="K2332"/>
  <c r="J2332"/>
  <c r="I2332"/>
  <c r="H2332"/>
  <c r="G2332"/>
  <c r="F2332"/>
  <c r="E2332"/>
  <c r="D2332"/>
  <c r="C2332"/>
  <c r="B2332"/>
  <c r="P2330"/>
  <c r="O2330"/>
  <c r="N2330"/>
  <c r="M2330"/>
  <c r="L2330"/>
  <c r="K2330"/>
  <c r="J2330"/>
  <c r="I2330"/>
  <c r="H2330"/>
  <c r="G2330"/>
  <c r="F2330"/>
  <c r="E2330"/>
  <c r="D2330"/>
  <c r="C2330"/>
  <c r="B2330"/>
  <c r="M2329"/>
  <c r="L2329"/>
  <c r="K2329"/>
  <c r="J2329"/>
  <c r="I2329"/>
  <c r="H2329"/>
  <c r="G2329"/>
  <c r="F2329"/>
  <c r="E2329"/>
  <c r="D2329"/>
  <c r="C2329"/>
  <c r="B2329"/>
  <c r="P2328"/>
  <c r="O2328"/>
  <c r="N2328"/>
  <c r="M2328"/>
  <c r="L2328"/>
  <c r="K2328"/>
  <c r="J2328"/>
  <c r="I2328"/>
  <c r="H2328"/>
  <c r="G2328"/>
  <c r="F2328"/>
  <c r="E2328"/>
  <c r="D2328"/>
  <c r="C2328"/>
  <c r="B2328"/>
  <c r="P2327"/>
  <c r="O2327"/>
  <c r="N2327"/>
  <c r="M2327"/>
  <c r="L2327"/>
  <c r="K2327"/>
  <c r="J2327"/>
  <c r="I2327"/>
  <c r="H2327"/>
  <c r="G2327"/>
  <c r="F2327"/>
  <c r="E2327"/>
  <c r="D2327"/>
  <c r="C2327"/>
  <c r="B2327"/>
  <c r="P2326"/>
  <c r="O2326"/>
  <c r="N2326"/>
  <c r="M2326"/>
  <c r="L2326"/>
  <c r="K2326"/>
  <c r="J2326"/>
  <c r="I2326"/>
  <c r="H2326"/>
  <c r="G2326"/>
  <c r="F2326"/>
  <c r="E2326"/>
  <c r="D2326"/>
  <c r="C2326"/>
  <c r="B2326"/>
  <c r="P2325"/>
  <c r="O2325"/>
  <c r="N2325"/>
  <c r="M2325"/>
  <c r="L2325"/>
  <c r="K2325"/>
  <c r="J2325"/>
  <c r="I2325"/>
  <c r="H2325"/>
  <c r="G2325"/>
  <c r="F2325"/>
  <c r="E2325"/>
  <c r="D2325"/>
  <c r="C2325"/>
  <c r="B2325"/>
  <c r="P2323"/>
  <c r="O2323"/>
  <c r="N2323"/>
  <c r="M2323"/>
  <c r="L2323"/>
  <c r="K2323"/>
  <c r="J2323"/>
  <c r="I2323"/>
  <c r="H2323"/>
  <c r="G2323"/>
  <c r="F2323"/>
  <c r="E2323"/>
  <c r="D2323"/>
  <c r="C2323"/>
  <c r="B2323"/>
  <c r="P2322"/>
  <c r="O2322"/>
  <c r="N2322"/>
  <c r="M2322"/>
  <c r="L2322"/>
  <c r="K2322"/>
  <c r="J2322"/>
  <c r="I2322"/>
  <c r="H2322"/>
  <c r="G2322"/>
  <c r="F2322"/>
  <c r="E2322"/>
  <c r="D2322"/>
  <c r="C2322"/>
  <c r="B2322"/>
  <c r="P2321"/>
  <c r="O2321"/>
  <c r="N2321"/>
  <c r="M2321"/>
  <c r="L2321"/>
  <c r="K2321"/>
  <c r="J2321"/>
  <c r="I2321"/>
  <c r="H2321"/>
  <c r="G2321"/>
  <c r="F2321"/>
  <c r="E2321"/>
  <c r="D2321"/>
  <c r="C2321"/>
  <c r="B2321"/>
  <c r="P2320"/>
  <c r="O2320"/>
  <c r="N2320"/>
  <c r="M2320"/>
  <c r="L2320"/>
  <c r="K2320"/>
  <c r="J2320"/>
  <c r="I2320"/>
  <c r="H2320"/>
  <c r="G2320"/>
  <c r="F2320"/>
  <c r="E2320"/>
  <c r="D2320"/>
  <c r="C2320"/>
  <c r="B2320"/>
  <c r="P2319"/>
  <c r="O2319"/>
  <c r="N2319"/>
  <c r="M2319"/>
  <c r="L2319"/>
  <c r="K2319"/>
  <c r="J2319"/>
  <c r="I2319"/>
  <c r="H2319"/>
  <c r="G2319"/>
  <c r="F2319"/>
  <c r="E2319"/>
  <c r="D2319"/>
  <c r="C2319"/>
  <c r="B2319"/>
  <c r="P2318"/>
  <c r="O2318"/>
  <c r="N2318"/>
  <c r="M2318"/>
  <c r="L2318"/>
  <c r="K2318"/>
  <c r="J2318"/>
  <c r="I2318"/>
  <c r="H2318"/>
  <c r="G2318"/>
  <c r="F2318"/>
  <c r="E2318"/>
  <c r="D2318"/>
  <c r="C2318"/>
  <c r="B2318"/>
  <c r="P2317"/>
  <c r="O2317"/>
  <c r="N2317"/>
  <c r="M2317"/>
  <c r="L2317"/>
  <c r="K2317"/>
  <c r="J2317"/>
  <c r="I2317"/>
  <c r="H2317"/>
  <c r="G2317"/>
  <c r="F2317"/>
  <c r="E2317"/>
  <c r="D2317"/>
  <c r="C2317"/>
  <c r="B2317"/>
  <c r="P2316"/>
  <c r="O2316"/>
  <c r="N2316"/>
  <c r="M2316"/>
  <c r="L2316"/>
  <c r="K2316"/>
  <c r="J2316"/>
  <c r="I2316"/>
  <c r="H2316"/>
  <c r="G2316"/>
  <c r="F2316"/>
  <c r="E2316"/>
  <c r="D2316"/>
  <c r="C2316"/>
  <c r="B2316"/>
  <c r="P2315"/>
  <c r="O2315"/>
  <c r="N2315"/>
  <c r="M2315"/>
  <c r="L2315"/>
  <c r="K2315"/>
  <c r="J2315"/>
  <c r="I2315"/>
  <c r="H2315"/>
  <c r="G2315"/>
  <c r="F2315"/>
  <c r="E2315"/>
  <c r="D2315"/>
  <c r="C2315"/>
  <c r="B2315"/>
  <c r="P2314"/>
  <c r="O2314"/>
  <c r="N2314"/>
  <c r="M2314"/>
  <c r="L2314"/>
  <c r="K2314"/>
  <c r="J2314"/>
  <c r="I2314"/>
  <c r="H2314"/>
  <c r="G2314"/>
  <c r="F2314"/>
  <c r="E2314"/>
  <c r="D2314"/>
  <c r="C2314"/>
  <c r="B2314"/>
  <c r="P2313"/>
  <c r="O2313"/>
  <c r="N2313"/>
  <c r="M2313"/>
  <c r="L2313"/>
  <c r="K2313"/>
  <c r="J2313"/>
  <c r="I2313"/>
  <c r="H2313"/>
  <c r="G2313"/>
  <c r="F2313"/>
  <c r="E2313"/>
  <c r="D2313"/>
  <c r="C2313"/>
  <c r="B2313"/>
  <c r="P2312"/>
  <c r="O2312"/>
  <c r="N2312"/>
  <c r="M2312"/>
  <c r="L2312"/>
  <c r="K2312"/>
  <c r="J2312"/>
  <c r="I2312"/>
  <c r="H2312"/>
  <c r="G2312"/>
  <c r="F2312"/>
  <c r="E2312"/>
  <c r="D2312"/>
  <c r="C2312"/>
  <c r="B2312"/>
  <c r="P2311"/>
  <c r="O2311"/>
  <c r="N2311"/>
  <c r="M2311"/>
  <c r="L2311"/>
  <c r="K2311"/>
  <c r="J2311"/>
  <c r="I2311"/>
  <c r="H2311"/>
  <c r="G2311"/>
  <c r="F2311"/>
  <c r="E2311"/>
  <c r="D2311"/>
  <c r="C2311"/>
  <c r="B2311"/>
  <c r="P2310"/>
  <c r="O2310"/>
  <c r="N2310"/>
  <c r="M2310"/>
  <c r="L2310"/>
  <c r="K2310"/>
  <c r="J2310"/>
  <c r="I2310"/>
  <c r="H2310"/>
  <c r="G2310"/>
  <c r="F2310"/>
  <c r="E2310"/>
  <c r="D2310"/>
  <c r="C2310"/>
  <c r="B2310"/>
  <c r="P2309"/>
  <c r="O2309"/>
  <c r="N2309"/>
  <c r="M2309"/>
  <c r="L2309"/>
  <c r="K2309"/>
  <c r="J2309"/>
  <c r="I2309"/>
  <c r="H2309"/>
  <c r="G2309"/>
  <c r="F2309"/>
  <c r="E2309"/>
  <c r="D2309"/>
  <c r="C2309"/>
  <c r="B2309"/>
  <c r="P2308"/>
  <c r="O2308"/>
  <c r="N2308"/>
  <c r="M2308"/>
  <c r="L2308"/>
  <c r="K2308"/>
  <c r="J2308"/>
  <c r="I2308"/>
  <c r="H2308"/>
  <c r="G2308"/>
  <c r="F2308"/>
  <c r="E2308"/>
  <c r="D2308"/>
  <c r="C2308"/>
  <c r="B2308"/>
  <c r="P2286"/>
  <c r="O2286"/>
  <c r="N2286"/>
  <c r="M2286"/>
  <c r="L2286"/>
  <c r="K2286"/>
  <c r="J2286"/>
  <c r="I2286"/>
  <c r="H2286"/>
  <c r="G2286"/>
  <c r="F2286"/>
  <c r="E2286"/>
  <c r="D2286"/>
  <c r="C2286"/>
  <c r="B2286"/>
  <c r="P2285"/>
  <c r="O2285"/>
  <c r="N2285"/>
  <c r="M2285"/>
  <c r="L2285"/>
  <c r="K2285"/>
  <c r="J2285"/>
  <c r="I2285"/>
  <c r="H2285"/>
  <c r="G2285"/>
  <c r="F2285"/>
  <c r="E2285"/>
  <c r="D2285"/>
  <c r="C2285"/>
  <c r="B2285"/>
  <c r="P2284"/>
  <c r="O2284"/>
  <c r="N2284"/>
  <c r="M2284"/>
  <c r="L2284"/>
  <c r="K2284"/>
  <c r="J2284"/>
  <c r="I2284"/>
  <c r="H2284"/>
  <c r="G2284"/>
  <c r="F2284"/>
  <c r="E2284"/>
  <c r="D2284"/>
  <c r="C2284"/>
  <c r="B2284"/>
  <c r="P2283"/>
  <c r="O2283"/>
  <c r="N2283"/>
  <c r="M2283"/>
  <c r="L2283"/>
  <c r="K2283"/>
  <c r="J2283"/>
  <c r="I2283"/>
  <c r="H2283"/>
  <c r="G2283"/>
  <c r="F2283"/>
  <c r="E2283"/>
  <c r="D2283"/>
  <c r="C2283"/>
  <c r="B2283"/>
  <c r="P2281"/>
  <c r="O2281"/>
  <c r="N2281"/>
  <c r="M2281"/>
  <c r="L2281"/>
  <c r="K2281"/>
  <c r="J2281"/>
  <c r="I2281"/>
  <c r="H2281"/>
  <c r="G2281"/>
  <c r="F2281"/>
  <c r="E2281"/>
  <c r="D2281"/>
  <c r="C2281"/>
  <c r="B2281"/>
  <c r="P2280"/>
  <c r="O2280"/>
  <c r="N2280"/>
  <c r="M2280"/>
  <c r="L2280"/>
  <c r="K2280"/>
  <c r="J2280"/>
  <c r="I2280"/>
  <c r="H2280"/>
  <c r="G2280"/>
  <c r="F2280"/>
  <c r="E2280"/>
  <c r="D2280"/>
  <c r="C2280"/>
  <c r="B2280"/>
  <c r="P2279"/>
  <c r="O2279"/>
  <c r="N2279"/>
  <c r="M2279"/>
  <c r="L2279"/>
  <c r="K2279"/>
  <c r="J2279"/>
  <c r="I2279"/>
  <c r="H2279"/>
  <c r="G2279"/>
  <c r="F2279"/>
  <c r="E2279"/>
  <c r="D2279"/>
  <c r="C2279"/>
  <c r="B2279"/>
  <c r="P2278"/>
  <c r="O2278"/>
  <c r="N2278"/>
  <c r="M2278"/>
  <c r="L2278"/>
  <c r="K2278"/>
  <c r="J2278"/>
  <c r="I2278"/>
  <c r="H2278"/>
  <c r="G2278"/>
  <c r="F2278"/>
  <c r="E2278"/>
  <c r="D2278"/>
  <c r="C2278"/>
  <c r="B2278"/>
  <c r="P2277"/>
  <c r="O2277"/>
  <c r="N2277"/>
  <c r="M2277"/>
  <c r="L2277"/>
  <c r="K2277"/>
  <c r="J2277"/>
  <c r="I2277"/>
  <c r="H2277"/>
  <c r="G2277"/>
  <c r="F2277"/>
  <c r="E2277"/>
  <c r="D2277"/>
  <c r="C2277"/>
  <c r="B2277"/>
  <c r="P2276"/>
  <c r="O2276"/>
  <c r="N2276"/>
  <c r="M2276"/>
  <c r="L2276"/>
  <c r="K2276"/>
  <c r="J2276"/>
  <c r="I2276"/>
  <c r="H2276"/>
  <c r="G2276"/>
  <c r="F2276"/>
  <c r="E2276"/>
  <c r="D2276"/>
  <c r="C2276"/>
  <c r="B2276"/>
  <c r="P2275"/>
  <c r="O2275"/>
  <c r="N2275"/>
  <c r="M2275"/>
  <c r="L2275"/>
  <c r="K2275"/>
  <c r="J2275"/>
  <c r="I2275"/>
  <c r="H2275"/>
  <c r="G2275"/>
  <c r="F2275"/>
  <c r="E2275"/>
  <c r="D2275"/>
  <c r="C2275"/>
  <c r="B2275"/>
  <c r="P2274"/>
  <c r="O2274"/>
  <c r="N2274"/>
  <c r="M2274"/>
  <c r="L2274"/>
  <c r="K2274"/>
  <c r="J2274"/>
  <c r="I2274"/>
  <c r="H2274"/>
  <c r="G2274"/>
  <c r="F2274"/>
  <c r="E2274"/>
  <c r="D2274"/>
  <c r="C2274"/>
  <c r="B2274"/>
  <c r="P2273"/>
  <c r="O2273"/>
  <c r="N2273"/>
  <c r="M2273"/>
  <c r="L2273"/>
  <c r="K2273"/>
  <c r="J2273"/>
  <c r="I2273"/>
  <c r="H2273"/>
  <c r="G2273"/>
  <c r="F2273"/>
  <c r="E2273"/>
  <c r="D2273"/>
  <c r="C2273"/>
  <c r="B2273"/>
  <c r="P2271"/>
  <c r="O2271"/>
  <c r="N2271"/>
  <c r="M2271"/>
  <c r="L2271"/>
  <c r="K2271"/>
  <c r="J2271"/>
  <c r="I2271"/>
  <c r="H2271"/>
  <c r="G2271"/>
  <c r="F2271"/>
  <c r="E2271"/>
  <c r="D2271"/>
  <c r="C2271"/>
  <c r="B2271"/>
  <c r="P2270"/>
  <c r="O2270"/>
  <c r="N2270"/>
  <c r="M2270"/>
  <c r="L2270"/>
  <c r="K2270"/>
  <c r="J2270"/>
  <c r="I2270"/>
  <c r="H2270"/>
  <c r="G2270"/>
  <c r="F2270"/>
  <c r="E2270"/>
  <c r="D2270"/>
  <c r="C2270"/>
  <c r="B2270"/>
  <c r="P2269"/>
  <c r="O2269"/>
  <c r="N2269"/>
  <c r="M2269"/>
  <c r="L2269"/>
  <c r="K2269"/>
  <c r="J2269"/>
  <c r="I2269"/>
  <c r="H2269"/>
  <c r="G2269"/>
  <c r="F2269"/>
  <c r="E2269"/>
  <c r="D2269"/>
  <c r="C2269"/>
  <c r="B2269"/>
  <c r="P2268"/>
  <c r="O2268"/>
  <c r="N2268"/>
  <c r="M2268"/>
  <c r="L2268"/>
  <c r="K2268"/>
  <c r="J2268"/>
  <c r="I2268"/>
  <c r="H2268"/>
  <c r="G2268"/>
  <c r="F2268"/>
  <c r="E2268"/>
  <c r="D2268"/>
  <c r="C2268"/>
  <c r="B2268"/>
  <c r="P2267"/>
  <c r="O2267"/>
  <c r="N2267"/>
  <c r="M2267"/>
  <c r="L2267"/>
  <c r="K2267"/>
  <c r="J2267"/>
  <c r="I2267"/>
  <c r="H2267"/>
  <c r="G2267"/>
  <c r="F2267"/>
  <c r="E2267"/>
  <c r="D2267"/>
  <c r="C2267"/>
  <c r="B2267"/>
  <c r="P2266"/>
  <c r="O2266"/>
  <c r="N2266"/>
  <c r="M2266"/>
  <c r="L2266"/>
  <c r="K2266"/>
  <c r="J2266"/>
  <c r="I2266"/>
  <c r="H2266"/>
  <c r="G2266"/>
  <c r="F2266"/>
  <c r="E2266"/>
  <c r="D2266"/>
  <c r="C2266"/>
  <c r="B2266"/>
  <c r="P2265"/>
  <c r="O2265"/>
  <c r="N2265"/>
  <c r="M2265"/>
  <c r="L2265"/>
  <c r="K2265"/>
  <c r="J2265"/>
  <c r="I2265"/>
  <c r="H2265"/>
  <c r="G2265"/>
  <c r="F2265"/>
  <c r="E2265"/>
  <c r="D2265"/>
  <c r="C2265"/>
  <c r="B2265"/>
  <c r="P2264"/>
  <c r="O2264"/>
  <c r="N2264"/>
  <c r="M2264"/>
  <c r="L2264"/>
  <c r="K2264"/>
  <c r="J2264"/>
  <c r="I2264"/>
  <c r="H2264"/>
  <c r="G2264"/>
  <c r="F2264"/>
  <c r="E2264"/>
  <c r="D2264"/>
  <c r="C2264"/>
  <c r="B2264"/>
  <c r="P2262"/>
  <c r="O2262"/>
  <c r="N2262"/>
  <c r="M2262"/>
  <c r="L2262"/>
  <c r="K2262"/>
  <c r="J2262"/>
  <c r="I2262"/>
  <c r="H2262"/>
  <c r="G2262"/>
  <c r="F2262"/>
  <c r="E2262"/>
  <c r="D2262"/>
  <c r="C2262"/>
  <c r="B2262"/>
  <c r="P2261"/>
  <c r="O2261"/>
  <c r="N2261"/>
  <c r="M2261"/>
  <c r="L2261"/>
  <c r="K2261"/>
  <c r="J2261"/>
  <c r="I2261"/>
  <c r="H2261"/>
  <c r="G2261"/>
  <c r="F2261"/>
  <c r="E2261"/>
  <c r="D2261"/>
  <c r="C2261"/>
  <c r="B2261"/>
  <c r="P2260"/>
  <c r="O2260"/>
  <c r="N2260"/>
  <c r="M2260"/>
  <c r="L2260"/>
  <c r="K2260"/>
  <c r="J2260"/>
  <c r="I2260"/>
  <c r="H2260"/>
  <c r="G2260"/>
  <c r="F2260"/>
  <c r="E2260"/>
  <c r="D2260"/>
  <c r="C2260"/>
  <c r="B2260"/>
  <c r="P2259"/>
  <c r="O2259"/>
  <c r="N2259"/>
  <c r="M2259"/>
  <c r="L2259"/>
  <c r="K2259"/>
  <c r="J2259"/>
  <c r="I2259"/>
  <c r="H2259"/>
  <c r="G2259"/>
  <c r="F2259"/>
  <c r="E2259"/>
  <c r="D2259"/>
  <c r="C2259"/>
  <c r="B2259"/>
  <c r="P2258"/>
  <c r="O2258"/>
  <c r="N2258"/>
  <c r="M2258"/>
  <c r="L2258"/>
  <c r="K2258"/>
  <c r="J2258"/>
  <c r="I2258"/>
  <c r="H2258"/>
  <c r="G2258"/>
  <c r="F2258"/>
  <c r="E2258"/>
  <c r="D2258"/>
  <c r="C2258"/>
  <c r="B2258"/>
  <c r="P2257"/>
  <c r="O2257"/>
  <c r="N2257"/>
  <c r="M2257"/>
  <c r="L2257"/>
  <c r="K2257"/>
  <c r="J2257"/>
  <c r="I2257"/>
  <c r="H2257"/>
  <c r="G2257"/>
  <c r="F2257"/>
  <c r="E2257"/>
  <c r="D2257"/>
  <c r="C2257"/>
  <c r="B2257"/>
  <c r="P2256"/>
  <c r="O2256"/>
  <c r="N2256"/>
  <c r="M2256"/>
  <c r="L2256"/>
  <c r="K2256"/>
  <c r="J2256"/>
  <c r="I2256"/>
  <c r="H2256"/>
  <c r="G2256"/>
  <c r="F2256"/>
  <c r="E2256"/>
  <c r="D2256"/>
  <c r="C2256"/>
  <c r="B2256"/>
  <c r="P2255"/>
  <c r="O2255"/>
  <c r="N2255"/>
  <c r="M2255"/>
  <c r="L2255"/>
  <c r="K2255"/>
  <c r="J2255"/>
  <c r="I2255"/>
  <c r="H2255"/>
  <c r="G2255"/>
  <c r="F2255"/>
  <c r="E2255"/>
  <c r="D2255"/>
  <c r="C2255"/>
  <c r="B2255"/>
  <c r="P2254"/>
  <c r="O2254"/>
  <c r="N2254"/>
  <c r="M2254"/>
  <c r="L2254"/>
  <c r="K2254"/>
  <c r="J2254"/>
  <c r="I2254"/>
  <c r="H2254"/>
  <c r="G2254"/>
  <c r="F2254"/>
  <c r="E2254"/>
  <c r="D2254"/>
  <c r="C2254"/>
  <c r="B2254"/>
  <c r="P2253"/>
  <c r="O2253"/>
  <c r="N2253"/>
  <c r="M2253"/>
  <c r="L2253"/>
  <c r="K2253"/>
  <c r="J2253"/>
  <c r="I2253"/>
  <c r="H2253"/>
  <c r="G2253"/>
  <c r="F2253"/>
  <c r="E2253"/>
  <c r="D2253"/>
  <c r="C2253"/>
  <c r="B2253"/>
  <c r="P2252"/>
  <c r="O2252"/>
  <c r="N2252"/>
  <c r="M2252"/>
  <c r="L2252"/>
  <c r="K2252"/>
  <c r="J2252"/>
  <c r="I2252"/>
  <c r="H2252"/>
  <c r="G2252"/>
  <c r="F2252"/>
  <c r="E2252"/>
  <c r="D2252"/>
  <c r="C2252"/>
  <c r="B2252"/>
  <c r="P2232"/>
  <c r="O2232"/>
  <c r="N2232"/>
  <c r="M2232"/>
  <c r="L2232"/>
  <c r="K2232"/>
  <c r="J2232"/>
  <c r="I2232"/>
  <c r="H2232"/>
  <c r="G2232"/>
  <c r="F2232"/>
  <c r="E2232"/>
  <c r="D2232"/>
  <c r="C2232"/>
  <c r="B2232"/>
  <c r="P2231"/>
  <c r="O2231"/>
  <c r="N2231"/>
  <c r="M2231"/>
  <c r="L2231"/>
  <c r="K2231"/>
  <c r="J2231"/>
  <c r="I2231"/>
  <c r="H2231"/>
  <c r="G2231"/>
  <c r="F2231"/>
  <c r="E2231"/>
  <c r="D2231"/>
  <c r="C2231"/>
  <c r="B2231"/>
  <c r="P2230"/>
  <c r="O2230"/>
  <c r="N2230"/>
  <c r="M2230"/>
  <c r="L2230"/>
  <c r="K2230"/>
  <c r="J2230"/>
  <c r="I2230"/>
  <c r="H2230"/>
  <c r="G2230"/>
  <c r="F2230"/>
  <c r="E2230"/>
  <c r="D2230"/>
  <c r="C2230"/>
  <c r="B2230"/>
  <c r="P2229"/>
  <c r="O2229"/>
  <c r="N2229"/>
  <c r="M2229"/>
  <c r="L2229"/>
  <c r="K2229"/>
  <c r="J2229"/>
  <c r="I2229"/>
  <c r="H2229"/>
  <c r="G2229"/>
  <c r="F2229"/>
  <c r="E2229"/>
  <c r="D2229"/>
  <c r="C2229"/>
  <c r="B2229"/>
  <c r="P2228"/>
  <c r="O2228"/>
  <c r="N2228"/>
  <c r="M2228"/>
  <c r="L2228"/>
  <c r="K2228"/>
  <c r="J2228"/>
  <c r="I2228"/>
  <c r="H2228"/>
  <c r="G2228"/>
  <c r="F2228"/>
  <c r="E2228"/>
  <c r="D2228"/>
  <c r="C2228"/>
  <c r="B2228"/>
  <c r="P2227"/>
  <c r="O2227"/>
  <c r="N2227"/>
  <c r="M2227"/>
  <c r="L2227"/>
  <c r="K2227"/>
  <c r="J2227"/>
  <c r="I2227"/>
  <c r="H2227"/>
  <c r="G2227"/>
  <c r="F2227"/>
  <c r="E2227"/>
  <c r="D2227"/>
  <c r="C2227"/>
  <c r="B2227"/>
  <c r="P2226"/>
  <c r="O2226"/>
  <c r="N2226"/>
  <c r="M2226"/>
  <c r="L2226"/>
  <c r="K2226"/>
  <c r="J2226"/>
  <c r="I2226"/>
  <c r="H2226"/>
  <c r="G2226"/>
  <c r="F2226"/>
  <c r="E2226"/>
  <c r="D2226"/>
  <c r="C2226"/>
  <c r="B2226"/>
  <c r="P2225"/>
  <c r="O2225"/>
  <c r="N2225"/>
  <c r="M2225"/>
  <c r="L2225"/>
  <c r="K2225"/>
  <c r="J2225"/>
  <c r="I2225"/>
  <c r="H2225"/>
  <c r="G2225"/>
  <c r="F2225"/>
  <c r="E2225"/>
  <c r="D2225"/>
  <c r="C2225"/>
  <c r="B2225"/>
  <c r="P2223"/>
  <c r="O2223"/>
  <c r="N2223"/>
  <c r="M2223"/>
  <c r="L2223"/>
  <c r="K2223"/>
  <c r="J2223"/>
  <c r="I2223"/>
  <c r="H2223"/>
  <c r="G2223"/>
  <c r="F2223"/>
  <c r="E2223"/>
  <c r="D2223"/>
  <c r="C2223"/>
  <c r="B2223"/>
  <c r="P2222"/>
  <c r="O2222"/>
  <c r="N2222"/>
  <c r="M2222"/>
  <c r="L2222"/>
  <c r="K2222"/>
  <c r="J2222"/>
  <c r="I2222"/>
  <c r="H2222"/>
  <c r="G2222"/>
  <c r="F2222"/>
  <c r="E2222"/>
  <c r="D2222"/>
  <c r="C2222"/>
  <c r="B2222"/>
  <c r="P2221"/>
  <c r="O2221"/>
  <c r="N2221"/>
  <c r="M2221"/>
  <c r="L2221"/>
  <c r="K2221"/>
  <c r="J2221"/>
  <c r="I2221"/>
  <c r="H2221"/>
  <c r="G2221"/>
  <c r="F2221"/>
  <c r="E2221"/>
  <c r="D2221"/>
  <c r="C2221"/>
  <c r="B2221"/>
  <c r="P2220"/>
  <c r="O2220"/>
  <c r="N2220"/>
  <c r="M2220"/>
  <c r="L2220"/>
  <c r="K2220"/>
  <c r="J2220"/>
  <c r="I2220"/>
  <c r="H2220"/>
  <c r="G2220"/>
  <c r="F2220"/>
  <c r="E2220"/>
  <c r="D2220"/>
  <c r="C2220"/>
  <c r="B2220"/>
  <c r="P2219"/>
  <c r="O2219"/>
  <c r="N2219"/>
  <c r="M2219"/>
  <c r="L2219"/>
  <c r="K2219"/>
  <c r="J2219"/>
  <c r="I2219"/>
  <c r="H2219"/>
  <c r="G2219"/>
  <c r="F2219"/>
  <c r="E2219"/>
  <c r="D2219"/>
  <c r="C2219"/>
  <c r="B2219"/>
  <c r="P2218"/>
  <c r="O2218"/>
  <c r="N2218"/>
  <c r="M2218"/>
  <c r="L2218"/>
  <c r="K2218"/>
  <c r="J2218"/>
  <c r="I2218"/>
  <c r="H2218"/>
  <c r="G2218"/>
  <c r="F2218"/>
  <c r="E2218"/>
  <c r="D2218"/>
  <c r="C2218"/>
  <c r="B2218"/>
  <c r="P2217"/>
  <c r="O2217"/>
  <c r="N2217"/>
  <c r="M2217"/>
  <c r="L2217"/>
  <c r="K2217"/>
  <c r="J2217"/>
  <c r="I2217"/>
  <c r="H2217"/>
  <c r="G2217"/>
  <c r="F2217"/>
  <c r="E2217"/>
  <c r="D2217"/>
  <c r="C2217"/>
  <c r="B2217"/>
  <c r="P2215"/>
  <c r="O2215"/>
  <c r="N2215"/>
  <c r="M2215"/>
  <c r="L2215"/>
  <c r="K2215"/>
  <c r="J2215"/>
  <c r="I2215"/>
  <c r="H2215"/>
  <c r="G2215"/>
  <c r="F2215"/>
  <c r="E2215"/>
  <c r="D2215"/>
  <c r="C2215"/>
  <c r="B2215"/>
  <c r="P2214"/>
  <c r="O2214"/>
  <c r="N2214"/>
  <c r="M2214"/>
  <c r="L2214"/>
  <c r="K2214"/>
  <c r="J2214"/>
  <c r="I2214"/>
  <c r="H2214"/>
  <c r="G2214"/>
  <c r="F2214"/>
  <c r="E2214"/>
  <c r="D2214"/>
  <c r="C2214"/>
  <c r="B2214"/>
  <c r="P2213"/>
  <c r="O2213"/>
  <c r="N2213"/>
  <c r="M2213"/>
  <c r="L2213"/>
  <c r="K2213"/>
  <c r="J2213"/>
  <c r="I2213"/>
  <c r="H2213"/>
  <c r="G2213"/>
  <c r="F2213"/>
  <c r="E2213"/>
  <c r="D2213"/>
  <c r="C2213"/>
  <c r="B2213"/>
  <c r="P2212"/>
  <c r="O2212"/>
  <c r="N2212"/>
  <c r="M2212"/>
  <c r="L2212"/>
  <c r="K2212"/>
  <c r="J2212"/>
  <c r="I2212"/>
  <c r="H2212"/>
  <c r="G2212"/>
  <c r="F2212"/>
  <c r="E2212"/>
  <c r="D2212"/>
  <c r="C2212"/>
  <c r="B2212"/>
  <c r="P2211"/>
  <c r="O2211"/>
  <c r="N2211"/>
  <c r="M2211"/>
  <c r="L2211"/>
  <c r="K2211"/>
  <c r="J2211"/>
  <c r="I2211"/>
  <c r="H2211"/>
  <c r="G2211"/>
  <c r="F2211"/>
  <c r="E2211"/>
  <c r="D2211"/>
  <c r="C2211"/>
  <c r="B2211"/>
  <c r="P2209"/>
  <c r="O2209"/>
  <c r="N2209"/>
  <c r="M2209"/>
  <c r="L2209"/>
  <c r="K2209"/>
  <c r="J2209"/>
  <c r="I2209"/>
  <c r="H2209"/>
  <c r="G2209"/>
  <c r="F2209"/>
  <c r="E2209"/>
  <c r="D2209"/>
  <c r="C2209"/>
  <c r="B2209"/>
  <c r="P2208"/>
  <c r="O2208"/>
  <c r="N2208"/>
  <c r="M2208"/>
  <c r="L2208"/>
  <c r="K2208"/>
  <c r="J2208"/>
  <c r="I2208"/>
  <c r="H2208"/>
  <c r="G2208"/>
  <c r="F2208"/>
  <c r="E2208"/>
  <c r="D2208"/>
  <c r="C2208"/>
  <c r="B2208"/>
  <c r="P2207"/>
  <c r="O2207"/>
  <c r="N2207"/>
  <c r="M2207"/>
  <c r="L2207"/>
  <c r="K2207"/>
  <c r="J2207"/>
  <c r="I2207"/>
  <c r="H2207"/>
  <c r="G2207"/>
  <c r="F2207"/>
  <c r="E2207"/>
  <c r="D2207"/>
  <c r="C2207"/>
  <c r="B2207"/>
  <c r="P2206"/>
  <c r="O2206"/>
  <c r="N2206"/>
  <c r="M2206"/>
  <c r="L2206"/>
  <c r="K2206"/>
  <c r="J2206"/>
  <c r="I2206"/>
  <c r="H2206"/>
  <c r="G2206"/>
  <c r="F2206"/>
  <c r="E2206"/>
  <c r="D2206"/>
  <c r="C2206"/>
  <c r="B2206"/>
  <c r="P2205"/>
  <c r="O2205"/>
  <c r="N2205"/>
  <c r="M2205"/>
  <c r="L2205"/>
  <c r="K2205"/>
  <c r="J2205"/>
  <c r="I2205"/>
  <c r="H2205"/>
  <c r="G2205"/>
  <c r="F2205"/>
  <c r="E2205"/>
  <c r="D2205"/>
  <c r="C2205"/>
  <c r="B2205"/>
  <c r="P2204"/>
  <c r="O2204"/>
  <c r="N2204"/>
  <c r="M2204"/>
  <c r="L2204"/>
  <c r="K2204"/>
  <c r="J2204"/>
  <c r="I2204"/>
  <c r="H2204"/>
  <c r="G2204"/>
  <c r="F2204"/>
  <c r="E2204"/>
  <c r="D2204"/>
  <c r="C2204"/>
  <c r="B2204"/>
  <c r="P2203"/>
  <c r="O2203"/>
  <c r="N2203"/>
  <c r="M2203"/>
  <c r="L2203"/>
  <c r="K2203"/>
  <c r="J2203"/>
  <c r="I2203"/>
  <c r="H2203"/>
  <c r="G2203"/>
  <c r="F2203"/>
  <c r="E2203"/>
  <c r="D2203"/>
  <c r="C2203"/>
  <c r="B2203"/>
  <c r="P2202"/>
  <c r="O2202"/>
  <c r="N2202"/>
  <c r="M2202"/>
  <c r="L2202"/>
  <c r="K2202"/>
  <c r="J2202"/>
  <c r="I2202"/>
  <c r="H2202"/>
  <c r="G2202"/>
  <c r="F2202"/>
  <c r="E2202"/>
  <c r="D2202"/>
  <c r="C2202"/>
  <c r="B2202"/>
  <c r="P2201"/>
  <c r="O2201"/>
  <c r="N2201"/>
  <c r="M2201"/>
  <c r="L2201"/>
  <c r="K2201"/>
  <c r="J2201"/>
  <c r="I2201"/>
  <c r="H2201"/>
  <c r="G2201"/>
  <c r="F2201"/>
  <c r="E2201"/>
  <c r="D2201"/>
  <c r="C2201"/>
  <c r="B2201"/>
  <c r="P2200"/>
  <c r="O2200"/>
  <c r="N2200"/>
  <c r="M2200"/>
  <c r="L2200"/>
  <c r="K2200"/>
  <c r="J2200"/>
  <c r="I2200"/>
  <c r="H2200"/>
  <c r="G2200"/>
  <c r="F2200"/>
  <c r="E2200"/>
  <c r="D2200"/>
  <c r="C2200"/>
  <c r="B2200"/>
  <c r="P2199"/>
  <c r="O2199"/>
  <c r="N2199"/>
  <c r="M2199"/>
  <c r="L2199"/>
  <c r="K2199"/>
  <c r="J2199"/>
  <c r="I2199"/>
  <c r="H2199"/>
  <c r="G2199"/>
  <c r="F2199"/>
  <c r="E2199"/>
  <c r="D2199"/>
  <c r="C2199"/>
  <c r="B2199"/>
  <c r="P2198"/>
  <c r="O2198"/>
  <c r="N2198"/>
  <c r="M2198"/>
  <c r="L2198"/>
  <c r="K2198"/>
  <c r="J2198"/>
  <c r="I2198"/>
  <c r="H2198"/>
  <c r="G2198"/>
  <c r="F2198"/>
  <c r="E2198"/>
  <c r="D2198"/>
  <c r="C2198"/>
  <c r="B2198"/>
  <c r="P2196"/>
  <c r="O2196"/>
  <c r="N2196"/>
  <c r="M2196"/>
  <c r="L2196"/>
  <c r="K2196"/>
  <c r="J2196"/>
  <c r="I2196"/>
  <c r="H2196"/>
  <c r="G2196"/>
  <c r="F2196"/>
  <c r="E2196"/>
  <c r="D2196"/>
  <c r="C2196"/>
  <c r="B2196"/>
  <c r="P2172"/>
  <c r="O2172"/>
  <c r="N2172"/>
  <c r="M2172"/>
  <c r="L2172"/>
  <c r="K2172"/>
  <c r="J2172"/>
  <c r="I2172"/>
  <c r="H2172"/>
  <c r="G2172"/>
  <c r="F2172"/>
  <c r="E2172"/>
  <c r="D2172"/>
  <c r="C2172"/>
  <c r="B2172"/>
  <c r="P2171"/>
  <c r="O2171"/>
  <c r="N2171"/>
  <c r="M2171"/>
  <c r="L2171"/>
  <c r="K2171"/>
  <c r="J2171"/>
  <c r="I2171"/>
  <c r="H2171"/>
  <c r="G2171"/>
  <c r="F2171"/>
  <c r="E2171"/>
  <c r="D2171"/>
  <c r="C2171"/>
  <c r="B2171"/>
  <c r="P2170"/>
  <c r="O2170"/>
  <c r="N2170"/>
  <c r="M2170"/>
  <c r="L2170"/>
  <c r="K2170"/>
  <c r="J2170"/>
  <c r="I2170"/>
  <c r="H2170"/>
  <c r="G2170"/>
  <c r="F2170"/>
  <c r="E2170"/>
  <c r="D2170"/>
  <c r="C2170"/>
  <c r="B2170"/>
  <c r="P2169"/>
  <c r="O2169"/>
  <c r="N2169"/>
  <c r="M2169"/>
  <c r="L2169"/>
  <c r="K2169"/>
  <c r="J2169"/>
  <c r="I2169"/>
  <c r="H2169"/>
  <c r="G2169"/>
  <c r="F2169"/>
  <c r="E2169"/>
  <c r="D2169"/>
  <c r="C2169"/>
  <c r="B2169"/>
  <c r="P2168"/>
  <c r="O2168"/>
  <c r="N2168"/>
  <c r="M2168"/>
  <c r="L2168"/>
  <c r="K2168"/>
  <c r="J2168"/>
  <c r="I2168"/>
  <c r="H2168"/>
  <c r="G2168"/>
  <c r="F2168"/>
  <c r="E2168"/>
  <c r="D2168"/>
  <c r="C2168"/>
  <c r="B2168"/>
  <c r="P2167"/>
  <c r="O2167"/>
  <c r="N2167"/>
  <c r="M2167"/>
  <c r="L2167"/>
  <c r="K2167"/>
  <c r="J2167"/>
  <c r="I2167"/>
  <c r="H2167"/>
  <c r="G2167"/>
  <c r="F2167"/>
  <c r="E2167"/>
  <c r="D2167"/>
  <c r="C2167"/>
  <c r="B2167"/>
  <c r="P2166"/>
  <c r="O2166"/>
  <c r="N2166"/>
  <c r="M2166"/>
  <c r="L2166"/>
  <c r="K2166"/>
  <c r="J2166"/>
  <c r="I2166"/>
  <c r="H2166"/>
  <c r="G2166"/>
  <c r="F2166"/>
  <c r="E2166"/>
  <c r="D2166"/>
  <c r="C2166"/>
  <c r="B2166"/>
  <c r="P2165"/>
  <c r="O2165"/>
  <c r="N2165"/>
  <c r="M2165"/>
  <c r="L2165"/>
  <c r="K2165"/>
  <c r="J2165"/>
  <c r="I2165"/>
  <c r="H2165"/>
  <c r="G2165"/>
  <c r="F2165"/>
  <c r="E2165"/>
  <c r="D2165"/>
  <c r="C2165"/>
  <c r="B2165"/>
  <c r="P2163"/>
  <c r="O2163"/>
  <c r="N2163"/>
  <c r="M2163"/>
  <c r="L2163"/>
  <c r="K2163"/>
  <c r="J2163"/>
  <c r="I2163"/>
  <c r="H2163"/>
  <c r="G2163"/>
  <c r="F2163"/>
  <c r="E2163"/>
  <c r="D2163"/>
  <c r="C2163"/>
  <c r="B2163"/>
  <c r="P2162"/>
  <c r="O2162"/>
  <c r="N2162"/>
  <c r="M2162"/>
  <c r="L2162"/>
  <c r="K2162"/>
  <c r="J2162"/>
  <c r="I2162"/>
  <c r="H2162"/>
  <c r="G2162"/>
  <c r="F2162"/>
  <c r="E2162"/>
  <c r="D2162"/>
  <c r="C2162"/>
  <c r="B2162"/>
  <c r="P2161"/>
  <c r="O2161"/>
  <c r="N2161"/>
  <c r="M2161"/>
  <c r="L2161"/>
  <c r="K2161"/>
  <c r="J2161"/>
  <c r="I2161"/>
  <c r="H2161"/>
  <c r="G2161"/>
  <c r="F2161"/>
  <c r="E2161"/>
  <c r="D2161"/>
  <c r="C2161"/>
  <c r="B2161"/>
  <c r="P2159"/>
  <c r="O2159"/>
  <c r="N2159"/>
  <c r="M2159"/>
  <c r="L2159"/>
  <c r="K2159"/>
  <c r="J2159"/>
  <c r="I2159"/>
  <c r="H2159"/>
  <c r="G2159"/>
  <c r="F2159"/>
  <c r="E2159"/>
  <c r="D2159"/>
  <c r="C2159"/>
  <c r="B2159"/>
  <c r="P2158"/>
  <c r="O2158"/>
  <c r="N2158"/>
  <c r="M2158"/>
  <c r="L2158"/>
  <c r="K2158"/>
  <c r="J2158"/>
  <c r="I2158"/>
  <c r="H2158"/>
  <c r="G2158"/>
  <c r="F2158"/>
  <c r="E2158"/>
  <c r="D2158"/>
  <c r="C2158"/>
  <c r="B2158"/>
  <c r="P2157"/>
  <c r="O2157"/>
  <c r="N2157"/>
  <c r="M2157"/>
  <c r="L2157"/>
  <c r="K2157"/>
  <c r="J2157"/>
  <c r="I2157"/>
  <c r="H2157"/>
  <c r="G2157"/>
  <c r="F2157"/>
  <c r="E2157"/>
  <c r="D2157"/>
  <c r="C2157"/>
  <c r="B2157"/>
  <c r="P2156"/>
  <c r="O2156"/>
  <c r="N2156"/>
  <c r="M2156"/>
  <c r="L2156"/>
  <c r="K2156"/>
  <c r="J2156"/>
  <c r="I2156"/>
  <c r="H2156"/>
  <c r="G2156"/>
  <c r="F2156"/>
  <c r="E2156"/>
  <c r="D2156"/>
  <c r="C2156"/>
  <c r="B2156"/>
  <c r="P2154"/>
  <c r="O2154"/>
  <c r="N2154"/>
  <c r="M2154"/>
  <c r="L2154"/>
  <c r="K2154"/>
  <c r="J2154"/>
  <c r="I2154"/>
  <c r="H2154"/>
  <c r="G2154"/>
  <c r="F2154"/>
  <c r="E2154"/>
  <c r="D2154"/>
  <c r="C2154"/>
  <c r="B2154"/>
  <c r="P2153"/>
  <c r="O2153"/>
  <c r="N2153"/>
  <c r="M2153"/>
  <c r="L2153"/>
  <c r="K2153"/>
  <c r="J2153"/>
  <c r="I2153"/>
  <c r="H2153"/>
  <c r="G2153"/>
  <c r="F2153"/>
  <c r="E2153"/>
  <c r="D2153"/>
  <c r="C2153"/>
  <c r="B2153"/>
  <c r="P2152"/>
  <c r="O2152"/>
  <c r="N2152"/>
  <c r="M2152"/>
  <c r="L2152"/>
  <c r="K2152"/>
  <c r="J2152"/>
  <c r="I2152"/>
  <c r="H2152"/>
  <c r="G2152"/>
  <c r="F2152"/>
  <c r="E2152"/>
  <c r="D2152"/>
  <c r="C2152"/>
  <c r="B2152"/>
  <c r="P2151"/>
  <c r="O2151"/>
  <c r="N2151"/>
  <c r="M2151"/>
  <c r="L2151"/>
  <c r="K2151"/>
  <c r="J2151"/>
  <c r="I2151"/>
  <c r="H2151"/>
  <c r="G2151"/>
  <c r="F2151"/>
  <c r="E2151"/>
  <c r="D2151"/>
  <c r="C2151"/>
  <c r="B2151"/>
  <c r="P2150"/>
  <c r="O2150"/>
  <c r="N2150"/>
  <c r="M2150"/>
  <c r="L2150"/>
  <c r="K2150"/>
  <c r="J2150"/>
  <c r="I2150"/>
  <c r="H2150"/>
  <c r="G2150"/>
  <c r="F2150"/>
  <c r="E2150"/>
  <c r="D2150"/>
  <c r="C2150"/>
  <c r="B2150"/>
  <c r="P2149"/>
  <c r="O2149"/>
  <c r="N2149"/>
  <c r="M2149"/>
  <c r="L2149"/>
  <c r="K2149"/>
  <c r="J2149"/>
  <c r="I2149"/>
  <c r="H2149"/>
  <c r="G2149"/>
  <c r="F2149"/>
  <c r="E2149"/>
  <c r="D2149"/>
  <c r="C2149"/>
  <c r="B2149"/>
  <c r="P2148"/>
  <c r="O2148"/>
  <c r="N2148"/>
  <c r="M2148"/>
  <c r="L2148"/>
  <c r="K2148"/>
  <c r="J2148"/>
  <c r="I2148"/>
  <c r="H2148"/>
  <c r="G2148"/>
  <c r="F2148"/>
  <c r="E2148"/>
  <c r="D2148"/>
  <c r="C2148"/>
  <c r="B2148"/>
  <c r="P2147"/>
  <c r="O2147"/>
  <c r="N2147"/>
  <c r="M2147"/>
  <c r="L2147"/>
  <c r="K2147"/>
  <c r="J2147"/>
  <c r="I2147"/>
  <c r="H2147"/>
  <c r="G2147"/>
  <c r="F2147"/>
  <c r="E2147"/>
  <c r="D2147"/>
  <c r="C2147"/>
  <c r="B2147"/>
  <c r="P2146"/>
  <c r="O2146"/>
  <c r="N2146"/>
  <c r="M2146"/>
  <c r="L2146"/>
  <c r="K2146"/>
  <c r="J2146"/>
  <c r="I2146"/>
  <c r="H2146"/>
  <c r="G2146"/>
  <c r="F2146"/>
  <c r="E2146"/>
  <c r="D2146"/>
  <c r="C2146"/>
  <c r="B2146"/>
  <c r="P2145"/>
  <c r="O2145"/>
  <c r="N2145"/>
  <c r="M2145"/>
  <c r="L2145"/>
  <c r="K2145"/>
  <c r="J2145"/>
  <c r="I2145"/>
  <c r="H2145"/>
  <c r="G2145"/>
  <c r="F2145"/>
  <c r="E2145"/>
  <c r="D2145"/>
  <c r="C2145"/>
  <c r="B2145"/>
  <c r="P2144"/>
  <c r="O2144"/>
  <c r="N2144"/>
  <c r="M2144"/>
  <c r="L2144"/>
  <c r="K2144"/>
  <c r="J2144"/>
  <c r="I2144"/>
  <c r="H2144"/>
  <c r="G2144"/>
  <c r="F2144"/>
  <c r="E2144"/>
  <c r="D2144"/>
  <c r="C2144"/>
  <c r="B2144"/>
  <c r="P2143"/>
  <c r="O2143"/>
  <c r="N2143"/>
  <c r="M2143"/>
  <c r="L2143"/>
  <c r="K2143"/>
  <c r="J2143"/>
  <c r="I2143"/>
  <c r="H2143"/>
  <c r="G2143"/>
  <c r="F2143"/>
  <c r="E2143"/>
  <c r="D2143"/>
  <c r="C2143"/>
  <c r="B2143"/>
  <c r="P2142"/>
  <c r="O2142"/>
  <c r="N2142"/>
  <c r="M2142"/>
  <c r="L2142"/>
  <c r="K2142"/>
  <c r="J2142"/>
  <c r="I2142"/>
  <c r="H2142"/>
  <c r="G2142"/>
  <c r="F2142"/>
  <c r="E2142"/>
  <c r="D2142"/>
  <c r="C2142"/>
  <c r="B2142"/>
  <c r="P2141"/>
  <c r="O2141"/>
  <c r="N2141"/>
  <c r="M2141"/>
  <c r="L2141"/>
  <c r="K2141"/>
  <c r="J2141"/>
  <c r="I2141"/>
  <c r="H2141"/>
  <c r="G2141"/>
  <c r="F2141"/>
  <c r="E2141"/>
  <c r="D2141"/>
  <c r="C2141"/>
  <c r="B2141"/>
  <c r="P2140"/>
  <c r="O2140"/>
  <c r="N2140"/>
  <c r="M2140"/>
  <c r="L2140"/>
  <c r="K2140"/>
  <c r="J2140"/>
  <c r="I2140"/>
  <c r="H2140"/>
  <c r="G2140"/>
  <c r="F2140"/>
  <c r="E2140"/>
  <c r="D2140"/>
  <c r="C2140"/>
  <c r="B2140"/>
  <c r="P2118"/>
  <c r="O2118"/>
  <c r="N2118"/>
  <c r="M2118"/>
  <c r="L2118"/>
  <c r="K2118"/>
  <c r="J2118"/>
  <c r="I2118"/>
  <c r="H2118"/>
  <c r="G2118"/>
  <c r="F2118"/>
  <c r="E2118"/>
  <c r="D2118"/>
  <c r="C2118"/>
  <c r="B2118"/>
  <c r="P2117"/>
  <c r="O2117"/>
  <c r="N2117"/>
  <c r="M2117"/>
  <c r="L2117"/>
  <c r="K2117"/>
  <c r="J2117"/>
  <c r="I2117"/>
  <c r="H2117"/>
  <c r="G2117"/>
  <c r="F2117"/>
  <c r="E2117"/>
  <c r="D2117"/>
  <c r="C2117"/>
  <c r="B2117"/>
  <c r="P2116"/>
  <c r="O2116"/>
  <c r="N2116"/>
  <c r="M2116"/>
  <c r="L2116"/>
  <c r="K2116"/>
  <c r="J2116"/>
  <c r="I2116"/>
  <c r="H2116"/>
  <c r="G2116"/>
  <c r="F2116"/>
  <c r="E2116"/>
  <c r="D2116"/>
  <c r="C2116"/>
  <c r="B2116"/>
  <c r="P2115"/>
  <c r="O2115"/>
  <c r="N2115"/>
  <c r="M2115"/>
  <c r="L2115"/>
  <c r="K2115"/>
  <c r="J2115"/>
  <c r="I2115"/>
  <c r="H2115"/>
  <c r="G2115"/>
  <c r="F2115"/>
  <c r="E2115"/>
  <c r="D2115"/>
  <c r="C2115"/>
  <c r="B2115"/>
  <c r="P2113"/>
  <c r="O2113"/>
  <c r="N2113"/>
  <c r="M2113"/>
  <c r="L2113"/>
  <c r="K2113"/>
  <c r="J2113"/>
  <c r="I2113"/>
  <c r="H2113"/>
  <c r="G2113"/>
  <c r="F2113"/>
  <c r="E2113"/>
  <c r="D2113"/>
  <c r="C2113"/>
  <c r="B2113"/>
  <c r="P2112"/>
  <c r="O2112"/>
  <c r="N2112"/>
  <c r="M2112"/>
  <c r="L2112"/>
  <c r="K2112"/>
  <c r="J2112"/>
  <c r="I2112"/>
  <c r="H2112"/>
  <c r="G2112"/>
  <c r="F2112"/>
  <c r="E2112"/>
  <c r="D2112"/>
  <c r="C2112"/>
  <c r="B2112"/>
  <c r="P2111"/>
  <c r="O2111"/>
  <c r="N2111"/>
  <c r="M2111"/>
  <c r="L2111"/>
  <c r="K2111"/>
  <c r="J2111"/>
  <c r="I2111"/>
  <c r="H2111"/>
  <c r="G2111"/>
  <c r="F2111"/>
  <c r="E2111"/>
  <c r="D2111"/>
  <c r="C2111"/>
  <c r="B2111"/>
  <c r="P2110"/>
  <c r="O2110"/>
  <c r="N2110"/>
  <c r="M2110"/>
  <c r="L2110"/>
  <c r="K2110"/>
  <c r="J2110"/>
  <c r="I2110"/>
  <c r="H2110"/>
  <c r="G2110"/>
  <c r="F2110"/>
  <c r="E2110"/>
  <c r="D2110"/>
  <c r="C2110"/>
  <c r="B2110"/>
  <c r="P2109"/>
  <c r="O2109"/>
  <c r="N2109"/>
  <c r="M2109"/>
  <c r="L2109"/>
  <c r="K2109"/>
  <c r="J2109"/>
  <c r="I2109"/>
  <c r="H2109"/>
  <c r="G2109"/>
  <c r="F2109"/>
  <c r="E2109"/>
  <c r="D2109"/>
  <c r="C2109"/>
  <c r="B2109"/>
  <c r="P2108"/>
  <c r="O2108"/>
  <c r="N2108"/>
  <c r="M2108"/>
  <c r="L2108"/>
  <c r="K2108"/>
  <c r="J2108"/>
  <c r="I2108"/>
  <c r="H2108"/>
  <c r="G2108"/>
  <c r="F2108"/>
  <c r="E2108"/>
  <c r="D2108"/>
  <c r="C2108"/>
  <c r="B2108"/>
  <c r="P2107"/>
  <c r="O2107"/>
  <c r="N2107"/>
  <c r="M2107"/>
  <c r="L2107"/>
  <c r="K2107"/>
  <c r="J2107"/>
  <c r="I2107"/>
  <c r="H2107"/>
  <c r="G2107"/>
  <c r="F2107"/>
  <c r="E2107"/>
  <c r="D2107"/>
  <c r="C2107"/>
  <c r="B2107"/>
  <c r="P2106"/>
  <c r="O2106"/>
  <c r="N2106"/>
  <c r="M2106"/>
  <c r="L2106"/>
  <c r="K2106"/>
  <c r="J2106"/>
  <c r="I2106"/>
  <c r="H2106"/>
  <c r="G2106"/>
  <c r="F2106"/>
  <c r="E2106"/>
  <c r="D2106"/>
  <c r="C2106"/>
  <c r="B2106"/>
  <c r="P2105"/>
  <c r="O2105"/>
  <c r="N2105"/>
  <c r="M2105"/>
  <c r="L2105"/>
  <c r="K2105"/>
  <c r="J2105"/>
  <c r="I2105"/>
  <c r="H2105"/>
  <c r="G2105"/>
  <c r="F2105"/>
  <c r="E2105"/>
  <c r="D2105"/>
  <c r="C2105"/>
  <c r="B2105"/>
  <c r="P2103"/>
  <c r="O2103"/>
  <c r="N2103"/>
  <c r="M2103"/>
  <c r="L2103"/>
  <c r="K2103"/>
  <c r="J2103"/>
  <c r="I2103"/>
  <c r="H2103"/>
  <c r="G2103"/>
  <c r="F2103"/>
  <c r="E2103"/>
  <c r="D2103"/>
  <c r="C2103"/>
  <c r="B2103"/>
  <c r="P2102"/>
  <c r="O2102"/>
  <c r="N2102"/>
  <c r="M2102"/>
  <c r="L2102"/>
  <c r="K2102"/>
  <c r="J2102"/>
  <c r="I2102"/>
  <c r="H2102"/>
  <c r="G2102"/>
  <c r="F2102"/>
  <c r="E2102"/>
  <c r="D2102"/>
  <c r="C2102"/>
  <c r="B2102"/>
  <c r="P2101"/>
  <c r="O2101"/>
  <c r="N2101"/>
  <c r="M2101"/>
  <c r="L2101"/>
  <c r="K2101"/>
  <c r="J2101"/>
  <c r="I2101"/>
  <c r="H2101"/>
  <c r="G2101"/>
  <c r="F2101"/>
  <c r="E2101"/>
  <c r="D2101"/>
  <c r="C2101"/>
  <c r="B2101"/>
  <c r="P2100"/>
  <c r="O2100"/>
  <c r="N2100"/>
  <c r="M2100"/>
  <c r="L2100"/>
  <c r="K2100"/>
  <c r="J2100"/>
  <c r="I2100"/>
  <c r="H2100"/>
  <c r="G2100"/>
  <c r="F2100"/>
  <c r="E2100"/>
  <c r="D2100"/>
  <c r="C2100"/>
  <c r="B2100"/>
  <c r="P2099"/>
  <c r="O2099"/>
  <c r="N2099"/>
  <c r="M2099"/>
  <c r="L2099"/>
  <c r="K2099"/>
  <c r="J2099"/>
  <c r="I2099"/>
  <c r="H2099"/>
  <c r="G2099"/>
  <c r="F2099"/>
  <c r="E2099"/>
  <c r="D2099"/>
  <c r="C2099"/>
  <c r="B2099"/>
  <c r="P2098"/>
  <c r="O2098"/>
  <c r="N2098"/>
  <c r="M2098"/>
  <c r="L2098"/>
  <c r="K2098"/>
  <c r="J2098"/>
  <c r="I2098"/>
  <c r="H2098"/>
  <c r="G2098"/>
  <c r="F2098"/>
  <c r="E2098"/>
  <c r="D2098"/>
  <c r="C2098"/>
  <c r="B2098"/>
  <c r="P2097"/>
  <c r="O2097"/>
  <c r="N2097"/>
  <c r="M2097"/>
  <c r="L2097"/>
  <c r="K2097"/>
  <c r="J2097"/>
  <c r="I2097"/>
  <c r="H2097"/>
  <c r="G2097"/>
  <c r="F2097"/>
  <c r="E2097"/>
  <c r="D2097"/>
  <c r="C2097"/>
  <c r="B2097"/>
  <c r="P2096"/>
  <c r="O2096"/>
  <c r="N2096"/>
  <c r="M2096"/>
  <c r="L2096"/>
  <c r="K2096"/>
  <c r="J2096"/>
  <c r="I2096"/>
  <c r="H2096"/>
  <c r="G2096"/>
  <c r="F2096"/>
  <c r="E2096"/>
  <c r="D2096"/>
  <c r="C2096"/>
  <c r="B2096"/>
  <c r="P2094"/>
  <c r="O2094"/>
  <c r="N2094"/>
  <c r="M2094"/>
  <c r="L2094"/>
  <c r="K2094"/>
  <c r="J2094"/>
  <c r="I2094"/>
  <c r="H2094"/>
  <c r="G2094"/>
  <c r="F2094"/>
  <c r="E2094"/>
  <c r="D2094"/>
  <c r="C2094"/>
  <c r="B2094"/>
  <c r="P2093"/>
  <c r="O2093"/>
  <c r="N2093"/>
  <c r="M2093"/>
  <c r="L2093"/>
  <c r="K2093"/>
  <c r="J2093"/>
  <c r="I2093"/>
  <c r="H2093"/>
  <c r="G2093"/>
  <c r="F2093"/>
  <c r="E2093"/>
  <c r="D2093"/>
  <c r="C2093"/>
  <c r="B2093"/>
  <c r="P2092"/>
  <c r="O2092"/>
  <c r="N2092"/>
  <c r="M2092"/>
  <c r="L2092"/>
  <c r="K2092"/>
  <c r="J2092"/>
  <c r="I2092"/>
  <c r="H2092"/>
  <c r="G2092"/>
  <c r="F2092"/>
  <c r="E2092"/>
  <c r="D2092"/>
  <c r="C2092"/>
  <c r="B2092"/>
  <c r="P2091"/>
  <c r="O2091"/>
  <c r="N2091"/>
  <c r="M2091"/>
  <c r="L2091"/>
  <c r="K2091"/>
  <c r="J2091"/>
  <c r="I2091"/>
  <c r="H2091"/>
  <c r="G2091"/>
  <c r="F2091"/>
  <c r="E2091"/>
  <c r="D2091"/>
  <c r="C2091"/>
  <c r="B2091"/>
  <c r="P2090"/>
  <c r="O2090"/>
  <c r="N2090"/>
  <c r="M2090"/>
  <c r="L2090"/>
  <c r="K2090"/>
  <c r="J2090"/>
  <c r="I2090"/>
  <c r="H2090"/>
  <c r="G2090"/>
  <c r="F2090"/>
  <c r="E2090"/>
  <c r="D2090"/>
  <c r="C2090"/>
  <c r="B2090"/>
  <c r="P2089"/>
  <c r="O2089"/>
  <c r="N2089"/>
  <c r="M2089"/>
  <c r="L2089"/>
  <c r="K2089"/>
  <c r="J2089"/>
  <c r="I2089"/>
  <c r="H2089"/>
  <c r="G2089"/>
  <c r="F2089"/>
  <c r="E2089"/>
  <c r="D2089"/>
  <c r="C2089"/>
  <c r="B2089"/>
  <c r="P2088"/>
  <c r="O2088"/>
  <c r="N2088"/>
  <c r="M2088"/>
  <c r="L2088"/>
  <c r="K2088"/>
  <c r="J2088"/>
  <c r="I2088"/>
  <c r="H2088"/>
  <c r="G2088"/>
  <c r="F2088"/>
  <c r="E2088"/>
  <c r="D2088"/>
  <c r="C2088"/>
  <c r="B2088"/>
  <c r="P2087"/>
  <c r="O2087"/>
  <c r="N2087"/>
  <c r="M2087"/>
  <c r="L2087"/>
  <c r="K2087"/>
  <c r="J2087"/>
  <c r="I2087"/>
  <c r="H2087"/>
  <c r="G2087"/>
  <c r="F2087"/>
  <c r="E2087"/>
  <c r="D2087"/>
  <c r="C2087"/>
  <c r="B2087"/>
  <c r="P2086"/>
  <c r="O2086"/>
  <c r="N2086"/>
  <c r="M2086"/>
  <c r="L2086"/>
  <c r="K2086"/>
  <c r="J2086"/>
  <c r="I2086"/>
  <c r="H2086"/>
  <c r="G2086"/>
  <c r="F2086"/>
  <c r="E2086"/>
  <c r="D2086"/>
  <c r="C2086"/>
  <c r="B2086"/>
  <c r="P2085"/>
  <c r="O2085"/>
  <c r="N2085"/>
  <c r="M2085"/>
  <c r="L2085"/>
  <c r="K2085"/>
  <c r="J2085"/>
  <c r="I2085"/>
  <c r="H2085"/>
  <c r="G2085"/>
  <c r="F2085"/>
  <c r="E2085"/>
  <c r="D2085"/>
  <c r="C2085"/>
  <c r="B2085"/>
  <c r="P2084"/>
  <c r="O2084"/>
  <c r="N2084"/>
  <c r="M2084"/>
  <c r="L2084"/>
  <c r="K2084"/>
  <c r="J2084"/>
  <c r="I2084"/>
  <c r="H2084"/>
  <c r="G2084"/>
  <c r="F2084"/>
  <c r="E2084"/>
  <c r="D2084"/>
  <c r="C2084"/>
  <c r="B2084"/>
  <c r="P2060"/>
  <c r="O2060"/>
  <c r="N2060"/>
  <c r="M2060"/>
  <c r="L2060"/>
  <c r="K2060"/>
  <c r="J2060"/>
  <c r="I2060"/>
  <c r="H2060"/>
  <c r="G2060"/>
  <c r="F2060"/>
  <c r="E2060"/>
  <c r="D2060"/>
  <c r="C2060"/>
  <c r="B2060"/>
  <c r="P2059"/>
  <c r="O2059"/>
  <c r="N2059"/>
  <c r="M2059"/>
  <c r="L2059"/>
  <c r="K2059"/>
  <c r="J2059"/>
  <c r="I2059"/>
  <c r="H2059"/>
  <c r="G2059"/>
  <c r="F2059"/>
  <c r="E2059"/>
  <c r="D2059"/>
  <c r="C2059"/>
  <c r="B2059"/>
  <c r="P2058"/>
  <c r="O2058"/>
  <c r="N2058"/>
  <c r="M2058"/>
  <c r="L2058"/>
  <c r="K2058"/>
  <c r="J2058"/>
  <c r="I2058"/>
  <c r="H2058"/>
  <c r="G2058"/>
  <c r="F2058"/>
  <c r="E2058"/>
  <c r="D2058"/>
  <c r="C2058"/>
  <c r="B2058"/>
  <c r="P2057"/>
  <c r="O2057"/>
  <c r="N2057"/>
  <c r="M2057"/>
  <c r="L2057"/>
  <c r="K2057"/>
  <c r="J2057"/>
  <c r="I2057"/>
  <c r="H2057"/>
  <c r="G2057"/>
  <c r="F2057"/>
  <c r="E2057"/>
  <c r="D2057"/>
  <c r="C2057"/>
  <c r="B2057"/>
  <c r="P2056"/>
  <c r="O2056"/>
  <c r="N2056"/>
  <c r="M2056"/>
  <c r="L2056"/>
  <c r="K2056"/>
  <c r="J2056"/>
  <c r="I2056"/>
  <c r="H2056"/>
  <c r="G2056"/>
  <c r="F2056"/>
  <c r="E2056"/>
  <c r="D2056"/>
  <c r="C2056"/>
  <c r="B2056"/>
  <c r="P2055"/>
  <c r="O2055"/>
  <c r="N2055"/>
  <c r="M2055"/>
  <c r="L2055"/>
  <c r="K2055"/>
  <c r="J2055"/>
  <c r="I2055"/>
  <c r="H2055"/>
  <c r="G2055"/>
  <c r="F2055"/>
  <c r="E2055"/>
  <c r="D2055"/>
  <c r="C2055"/>
  <c r="B2055"/>
  <c r="P2054"/>
  <c r="O2054"/>
  <c r="N2054"/>
  <c r="M2054"/>
  <c r="L2054"/>
  <c r="K2054"/>
  <c r="J2054"/>
  <c r="I2054"/>
  <c r="H2054"/>
  <c r="G2054"/>
  <c r="F2054"/>
  <c r="E2054"/>
  <c r="D2054"/>
  <c r="C2054"/>
  <c r="B2054"/>
  <c r="P2053"/>
  <c r="O2053"/>
  <c r="N2053"/>
  <c r="M2053"/>
  <c r="L2053"/>
  <c r="K2053"/>
  <c r="J2053"/>
  <c r="I2053"/>
  <c r="H2053"/>
  <c r="G2053"/>
  <c r="F2053"/>
  <c r="E2053"/>
  <c r="D2053"/>
  <c r="C2053"/>
  <c r="B2053"/>
  <c r="P2051"/>
  <c r="O2051"/>
  <c r="N2051"/>
  <c r="M2051"/>
  <c r="L2051"/>
  <c r="K2051"/>
  <c r="J2051"/>
  <c r="I2051"/>
  <c r="H2051"/>
  <c r="G2051"/>
  <c r="F2051"/>
  <c r="E2051"/>
  <c r="D2051"/>
  <c r="C2051"/>
  <c r="B2051"/>
  <c r="P2050"/>
  <c r="O2050"/>
  <c r="N2050"/>
  <c r="M2050"/>
  <c r="L2050"/>
  <c r="K2050"/>
  <c r="J2050"/>
  <c r="I2050"/>
  <c r="H2050"/>
  <c r="G2050"/>
  <c r="F2050"/>
  <c r="E2050"/>
  <c r="D2050"/>
  <c r="C2050"/>
  <c r="B2050"/>
  <c r="P2049"/>
  <c r="O2049"/>
  <c r="N2049"/>
  <c r="M2049"/>
  <c r="L2049"/>
  <c r="K2049"/>
  <c r="J2049"/>
  <c r="I2049"/>
  <c r="H2049"/>
  <c r="G2049"/>
  <c r="F2049"/>
  <c r="E2049"/>
  <c r="D2049"/>
  <c r="C2049"/>
  <c r="B2049"/>
  <c r="P2048"/>
  <c r="O2048"/>
  <c r="N2048"/>
  <c r="M2048"/>
  <c r="L2048"/>
  <c r="K2048"/>
  <c r="J2048"/>
  <c r="I2048"/>
  <c r="H2048"/>
  <c r="G2048"/>
  <c r="F2048"/>
  <c r="E2048"/>
  <c r="D2048"/>
  <c r="C2048"/>
  <c r="B2048"/>
  <c r="P2047"/>
  <c r="O2047"/>
  <c r="N2047"/>
  <c r="M2047"/>
  <c r="L2047"/>
  <c r="K2047"/>
  <c r="J2047"/>
  <c r="I2047"/>
  <c r="H2047"/>
  <c r="G2047"/>
  <c r="F2047"/>
  <c r="E2047"/>
  <c r="D2047"/>
  <c r="C2047"/>
  <c r="B2047"/>
  <c r="P2046"/>
  <c r="O2046"/>
  <c r="N2046"/>
  <c r="M2046"/>
  <c r="L2046"/>
  <c r="K2046"/>
  <c r="J2046"/>
  <c r="I2046"/>
  <c r="H2046"/>
  <c r="G2046"/>
  <c r="F2046"/>
  <c r="E2046"/>
  <c r="D2046"/>
  <c r="C2046"/>
  <c r="B2046"/>
  <c r="P2045"/>
  <c r="O2045"/>
  <c r="N2045"/>
  <c r="M2045"/>
  <c r="L2045"/>
  <c r="K2045"/>
  <c r="J2045"/>
  <c r="I2045"/>
  <c r="H2045"/>
  <c r="G2045"/>
  <c r="F2045"/>
  <c r="E2045"/>
  <c r="D2045"/>
  <c r="C2045"/>
  <c r="B2045"/>
  <c r="P2043"/>
  <c r="O2043"/>
  <c r="N2043"/>
  <c r="M2043"/>
  <c r="L2043"/>
  <c r="K2043"/>
  <c r="J2043"/>
  <c r="I2043"/>
  <c r="H2043"/>
  <c r="G2043"/>
  <c r="F2043"/>
  <c r="E2043"/>
  <c r="D2043"/>
  <c r="C2043"/>
  <c r="B2043"/>
  <c r="P2042"/>
  <c r="O2042"/>
  <c r="N2042"/>
  <c r="M2042"/>
  <c r="L2042"/>
  <c r="K2042"/>
  <c r="J2042"/>
  <c r="I2042"/>
  <c r="H2042"/>
  <c r="G2042"/>
  <c r="F2042"/>
  <c r="E2042"/>
  <c r="D2042"/>
  <c r="C2042"/>
  <c r="B2042"/>
  <c r="P2040"/>
  <c r="O2040"/>
  <c r="N2040"/>
  <c r="M2040"/>
  <c r="L2040"/>
  <c r="K2040"/>
  <c r="J2040"/>
  <c r="I2040"/>
  <c r="H2040"/>
  <c r="G2040"/>
  <c r="F2040"/>
  <c r="E2040"/>
  <c r="D2040"/>
  <c r="C2040"/>
  <c r="B2040"/>
  <c r="P2039"/>
  <c r="O2039"/>
  <c r="N2039"/>
  <c r="M2039"/>
  <c r="L2039"/>
  <c r="K2039"/>
  <c r="J2039"/>
  <c r="I2039"/>
  <c r="H2039"/>
  <c r="G2039"/>
  <c r="F2039"/>
  <c r="E2039"/>
  <c r="D2039"/>
  <c r="C2039"/>
  <c r="B2039"/>
  <c r="P2038"/>
  <c r="O2038"/>
  <c r="N2038"/>
  <c r="M2038"/>
  <c r="L2038"/>
  <c r="K2038"/>
  <c r="J2038"/>
  <c r="I2038"/>
  <c r="H2038"/>
  <c r="G2038"/>
  <c r="F2038"/>
  <c r="E2038"/>
  <c r="D2038"/>
  <c r="C2038"/>
  <c r="B2038"/>
  <c r="P2037"/>
  <c r="O2037"/>
  <c r="N2037"/>
  <c r="M2037"/>
  <c r="L2037"/>
  <c r="K2037"/>
  <c r="J2037"/>
  <c r="I2037"/>
  <c r="H2037"/>
  <c r="G2037"/>
  <c r="F2037"/>
  <c r="E2037"/>
  <c r="D2037"/>
  <c r="C2037"/>
  <c r="B2037"/>
  <c r="P2036"/>
  <c r="O2036"/>
  <c r="N2036"/>
  <c r="M2036"/>
  <c r="L2036"/>
  <c r="K2036"/>
  <c r="J2036"/>
  <c r="I2036"/>
  <c r="H2036"/>
  <c r="G2036"/>
  <c r="F2036"/>
  <c r="E2036"/>
  <c r="D2036"/>
  <c r="C2036"/>
  <c r="B2036"/>
  <c r="P2035"/>
  <c r="O2035"/>
  <c r="N2035"/>
  <c r="M2035"/>
  <c r="L2035"/>
  <c r="K2035"/>
  <c r="J2035"/>
  <c r="I2035"/>
  <c r="H2035"/>
  <c r="G2035"/>
  <c r="F2035"/>
  <c r="E2035"/>
  <c r="D2035"/>
  <c r="C2035"/>
  <c r="B2035"/>
  <c r="P2034"/>
  <c r="O2034"/>
  <c r="N2034"/>
  <c r="M2034"/>
  <c r="L2034"/>
  <c r="K2034"/>
  <c r="J2034"/>
  <c r="I2034"/>
  <c r="H2034"/>
  <c r="G2034"/>
  <c r="F2034"/>
  <c r="E2034"/>
  <c r="D2034"/>
  <c r="C2034"/>
  <c r="B2034"/>
  <c r="P2033"/>
  <c r="O2033"/>
  <c r="N2033"/>
  <c r="M2033"/>
  <c r="L2033"/>
  <c r="K2033"/>
  <c r="J2033"/>
  <c r="I2033"/>
  <c r="H2033"/>
  <c r="G2033"/>
  <c r="F2033"/>
  <c r="E2033"/>
  <c r="D2033"/>
  <c r="C2033"/>
  <c r="B2033"/>
  <c r="P2032"/>
  <c r="O2032"/>
  <c r="N2032"/>
  <c r="M2032"/>
  <c r="L2032"/>
  <c r="K2032"/>
  <c r="J2032"/>
  <c r="I2032"/>
  <c r="H2032"/>
  <c r="G2032"/>
  <c r="F2032"/>
  <c r="E2032"/>
  <c r="D2032"/>
  <c r="C2032"/>
  <c r="B2032"/>
  <c r="P2031"/>
  <c r="O2031"/>
  <c r="N2031"/>
  <c r="M2031"/>
  <c r="L2031"/>
  <c r="K2031"/>
  <c r="J2031"/>
  <c r="I2031"/>
  <c r="H2031"/>
  <c r="G2031"/>
  <c r="F2031"/>
  <c r="E2031"/>
  <c r="D2031"/>
  <c r="C2031"/>
  <c r="B2031"/>
  <c r="P2030"/>
  <c r="O2030"/>
  <c r="N2030"/>
  <c r="M2030"/>
  <c r="L2030"/>
  <c r="K2030"/>
  <c r="J2030"/>
  <c r="I2030"/>
  <c r="H2030"/>
  <c r="G2030"/>
  <c r="F2030"/>
  <c r="E2030"/>
  <c r="D2030"/>
  <c r="C2030"/>
  <c r="B2030"/>
  <c r="P2029"/>
  <c r="O2029"/>
  <c r="N2029"/>
  <c r="M2029"/>
  <c r="L2029"/>
  <c r="K2029"/>
  <c r="J2029"/>
  <c r="I2029"/>
  <c r="H2029"/>
  <c r="G2029"/>
  <c r="F2029"/>
  <c r="E2029"/>
  <c r="D2029"/>
  <c r="C2029"/>
  <c r="B2029"/>
  <c r="P2027"/>
  <c r="O2027"/>
  <c r="N2027"/>
  <c r="M2027"/>
  <c r="L2027"/>
  <c r="K2027"/>
  <c r="J2027"/>
  <c r="I2027"/>
  <c r="H2027"/>
  <c r="G2027"/>
  <c r="F2027"/>
  <c r="E2027"/>
  <c r="D2027"/>
  <c r="C2027"/>
  <c r="B2027"/>
  <c r="P2006"/>
  <c r="O2006"/>
  <c r="N2006"/>
  <c r="M2006"/>
  <c r="L2006"/>
  <c r="K2006"/>
  <c r="J2006"/>
  <c r="I2006"/>
  <c r="H2006"/>
  <c r="G2006"/>
  <c r="F2006"/>
  <c r="E2006"/>
  <c r="D2006"/>
  <c r="C2006"/>
  <c r="B2006"/>
  <c r="P2005"/>
  <c r="O2005"/>
  <c r="N2005"/>
  <c r="M2005"/>
  <c r="L2005"/>
  <c r="K2005"/>
  <c r="J2005"/>
  <c r="I2005"/>
  <c r="H2005"/>
  <c r="G2005"/>
  <c r="F2005"/>
  <c r="E2005"/>
  <c r="D2005"/>
  <c r="C2005"/>
  <c r="B2005"/>
  <c r="P2004"/>
  <c r="O2004"/>
  <c r="N2004"/>
  <c r="M2004"/>
  <c r="L2004"/>
  <c r="K2004"/>
  <c r="J2004"/>
  <c r="I2004"/>
  <c r="H2004"/>
  <c r="G2004"/>
  <c r="F2004"/>
  <c r="E2004"/>
  <c r="D2004"/>
  <c r="C2004"/>
  <c r="B2004"/>
  <c r="P2003"/>
  <c r="O2003"/>
  <c r="N2003"/>
  <c r="M2003"/>
  <c r="L2003"/>
  <c r="K2003"/>
  <c r="J2003"/>
  <c r="I2003"/>
  <c r="H2003"/>
  <c r="G2003"/>
  <c r="F2003"/>
  <c r="E2003"/>
  <c r="D2003"/>
  <c r="C2003"/>
  <c r="B2003"/>
  <c r="P2002"/>
  <c r="O2002"/>
  <c r="N2002"/>
  <c r="M2002"/>
  <c r="L2002"/>
  <c r="K2002"/>
  <c r="J2002"/>
  <c r="I2002"/>
  <c r="H2002"/>
  <c r="G2002"/>
  <c r="F2002"/>
  <c r="E2002"/>
  <c r="D2002"/>
  <c r="C2002"/>
  <c r="B2002"/>
  <c r="P2001"/>
  <c r="O2001"/>
  <c r="N2001"/>
  <c r="M2001"/>
  <c r="L2001"/>
  <c r="K2001"/>
  <c r="J2001"/>
  <c r="I2001"/>
  <c r="H2001"/>
  <c r="G2001"/>
  <c r="F2001"/>
  <c r="E2001"/>
  <c r="D2001"/>
  <c r="C2001"/>
  <c r="B2001"/>
  <c r="P2000"/>
  <c r="O2000"/>
  <c r="N2000"/>
  <c r="M2000"/>
  <c r="L2000"/>
  <c r="K2000"/>
  <c r="J2000"/>
  <c r="I2000"/>
  <c r="H2000"/>
  <c r="G2000"/>
  <c r="F2000"/>
  <c r="E2000"/>
  <c r="D2000"/>
  <c r="C2000"/>
  <c r="B2000"/>
  <c r="P1999"/>
  <c r="O1999"/>
  <c r="N1999"/>
  <c r="M1999"/>
  <c r="L1999"/>
  <c r="K1999"/>
  <c r="J1999"/>
  <c r="I1999"/>
  <c r="H1999"/>
  <c r="G1999"/>
  <c r="F1999"/>
  <c r="E1999"/>
  <c r="D1999"/>
  <c r="C1999"/>
  <c r="B1999"/>
  <c r="P1997"/>
  <c r="O1997"/>
  <c r="N1997"/>
  <c r="M1997"/>
  <c r="L1997"/>
  <c r="K1997"/>
  <c r="J1997"/>
  <c r="I1997"/>
  <c r="H1997"/>
  <c r="G1997"/>
  <c r="F1997"/>
  <c r="E1997"/>
  <c r="D1997"/>
  <c r="C1997"/>
  <c r="B1997"/>
  <c r="P1996"/>
  <c r="O1996"/>
  <c r="N1996"/>
  <c r="M1996"/>
  <c r="L1996"/>
  <c r="K1996"/>
  <c r="J1996"/>
  <c r="I1996"/>
  <c r="H1996"/>
  <c r="G1996"/>
  <c r="F1996"/>
  <c r="E1996"/>
  <c r="D1996"/>
  <c r="C1996"/>
  <c r="B1996"/>
  <c r="P1995"/>
  <c r="O1995"/>
  <c r="N1995"/>
  <c r="M1995"/>
  <c r="L1995"/>
  <c r="K1995"/>
  <c r="J1995"/>
  <c r="I1995"/>
  <c r="H1995"/>
  <c r="G1995"/>
  <c r="F1995"/>
  <c r="E1995"/>
  <c r="D1995"/>
  <c r="C1995"/>
  <c r="B1995"/>
  <c r="P1993"/>
  <c r="O1993"/>
  <c r="N1993"/>
  <c r="M1993"/>
  <c r="L1993"/>
  <c r="K1993"/>
  <c r="J1993"/>
  <c r="I1993"/>
  <c r="H1993"/>
  <c r="G1993"/>
  <c r="F1993"/>
  <c r="E1993"/>
  <c r="D1993"/>
  <c r="C1993"/>
  <c r="B1993"/>
  <c r="P1992"/>
  <c r="O1992"/>
  <c r="N1992"/>
  <c r="M1992"/>
  <c r="L1992"/>
  <c r="K1992"/>
  <c r="J1992"/>
  <c r="I1992"/>
  <c r="H1992"/>
  <c r="G1992"/>
  <c r="F1992"/>
  <c r="E1992"/>
  <c r="D1992"/>
  <c r="C1992"/>
  <c r="B1992"/>
  <c r="P1991"/>
  <c r="O1991"/>
  <c r="N1991"/>
  <c r="M1991"/>
  <c r="L1991"/>
  <c r="K1991"/>
  <c r="J1991"/>
  <c r="I1991"/>
  <c r="H1991"/>
  <c r="G1991"/>
  <c r="F1991"/>
  <c r="E1991"/>
  <c r="D1991"/>
  <c r="C1991"/>
  <c r="B1991"/>
  <c r="P1990"/>
  <c r="O1990"/>
  <c r="N1990"/>
  <c r="M1990"/>
  <c r="L1990"/>
  <c r="K1990"/>
  <c r="J1990"/>
  <c r="I1990"/>
  <c r="H1990"/>
  <c r="G1990"/>
  <c r="F1990"/>
  <c r="E1990"/>
  <c r="D1990"/>
  <c r="C1990"/>
  <c r="B1990"/>
  <c r="P1989"/>
  <c r="O1989"/>
  <c r="N1989"/>
  <c r="M1989"/>
  <c r="L1989"/>
  <c r="K1989"/>
  <c r="J1989"/>
  <c r="I1989"/>
  <c r="H1989"/>
  <c r="G1989"/>
  <c r="F1989"/>
  <c r="E1989"/>
  <c r="D1989"/>
  <c r="C1989"/>
  <c r="B1989"/>
  <c r="P1988"/>
  <c r="O1988"/>
  <c r="N1988"/>
  <c r="M1988"/>
  <c r="L1988"/>
  <c r="K1988"/>
  <c r="J1988"/>
  <c r="I1988"/>
  <c r="H1988"/>
  <c r="G1988"/>
  <c r="F1988"/>
  <c r="E1988"/>
  <c r="D1988"/>
  <c r="C1988"/>
  <c r="B1988"/>
  <c r="P1986"/>
  <c r="O1986"/>
  <c r="N1986"/>
  <c r="M1986"/>
  <c r="L1986"/>
  <c r="K1986"/>
  <c r="J1986"/>
  <c r="I1986"/>
  <c r="H1986"/>
  <c r="G1986"/>
  <c r="F1986"/>
  <c r="E1986"/>
  <c r="D1986"/>
  <c r="C1986"/>
  <c r="B1986"/>
  <c r="P1985"/>
  <c r="O1985"/>
  <c r="N1985"/>
  <c r="M1985"/>
  <c r="L1985"/>
  <c r="K1985"/>
  <c r="J1985"/>
  <c r="I1985"/>
  <c r="H1985"/>
  <c r="G1985"/>
  <c r="F1985"/>
  <c r="E1985"/>
  <c r="D1985"/>
  <c r="C1985"/>
  <c r="B1985"/>
  <c r="P1984"/>
  <c r="O1984"/>
  <c r="N1984"/>
  <c r="M1984"/>
  <c r="L1984"/>
  <c r="K1984"/>
  <c r="J1984"/>
  <c r="I1984"/>
  <c r="H1984"/>
  <c r="G1984"/>
  <c r="F1984"/>
  <c r="E1984"/>
  <c r="D1984"/>
  <c r="C1984"/>
  <c r="B1984"/>
  <c r="P1983"/>
  <c r="O1983"/>
  <c r="N1983"/>
  <c r="M1983"/>
  <c r="L1983"/>
  <c r="K1983"/>
  <c r="J1983"/>
  <c r="I1983"/>
  <c r="H1983"/>
  <c r="G1983"/>
  <c r="F1983"/>
  <c r="E1983"/>
  <c r="D1983"/>
  <c r="C1983"/>
  <c r="B1983"/>
  <c r="P1982"/>
  <c r="O1982"/>
  <c r="N1982"/>
  <c r="M1982"/>
  <c r="L1982"/>
  <c r="K1982"/>
  <c r="J1982"/>
  <c r="I1982"/>
  <c r="H1982"/>
  <c r="G1982"/>
  <c r="F1982"/>
  <c r="E1982"/>
  <c r="D1982"/>
  <c r="C1982"/>
  <c r="B1982"/>
  <c r="P1981"/>
  <c r="O1981"/>
  <c r="N1981"/>
  <c r="M1981"/>
  <c r="L1981"/>
  <c r="K1981"/>
  <c r="J1981"/>
  <c r="I1981"/>
  <c r="H1981"/>
  <c r="G1981"/>
  <c r="F1981"/>
  <c r="E1981"/>
  <c r="D1981"/>
  <c r="C1981"/>
  <c r="B1981"/>
  <c r="P1980"/>
  <c r="O1980"/>
  <c r="N1980"/>
  <c r="M1980"/>
  <c r="L1980"/>
  <c r="K1980"/>
  <c r="J1980"/>
  <c r="I1980"/>
  <c r="H1980"/>
  <c r="G1980"/>
  <c r="F1980"/>
  <c r="E1980"/>
  <c r="D1980"/>
  <c r="C1980"/>
  <c r="B1980"/>
  <c r="P1979"/>
  <c r="O1979"/>
  <c r="N1979"/>
  <c r="M1979"/>
  <c r="L1979"/>
  <c r="K1979"/>
  <c r="J1979"/>
  <c r="I1979"/>
  <c r="H1979"/>
  <c r="G1979"/>
  <c r="F1979"/>
  <c r="E1979"/>
  <c r="D1979"/>
  <c r="C1979"/>
  <c r="B1979"/>
  <c r="P1978"/>
  <c r="O1978"/>
  <c r="N1978"/>
  <c r="M1978"/>
  <c r="L1978"/>
  <c r="K1978"/>
  <c r="J1978"/>
  <c r="I1978"/>
  <c r="H1978"/>
  <c r="G1978"/>
  <c r="F1978"/>
  <c r="E1978"/>
  <c r="D1978"/>
  <c r="C1978"/>
  <c r="B1978"/>
  <c r="P1977"/>
  <c r="O1977"/>
  <c r="N1977"/>
  <c r="M1977"/>
  <c r="L1977"/>
  <c r="K1977"/>
  <c r="J1977"/>
  <c r="I1977"/>
  <c r="H1977"/>
  <c r="G1977"/>
  <c r="F1977"/>
  <c r="E1977"/>
  <c r="D1977"/>
  <c r="C1977"/>
  <c r="B1977"/>
  <c r="P1976"/>
  <c r="O1976"/>
  <c r="N1976"/>
  <c r="M1976"/>
  <c r="L1976"/>
  <c r="K1976"/>
  <c r="J1976"/>
  <c r="I1976"/>
  <c r="H1976"/>
  <c r="G1976"/>
  <c r="F1976"/>
  <c r="E1976"/>
  <c r="D1976"/>
  <c r="C1976"/>
  <c r="B1976"/>
  <c r="P1975"/>
  <c r="O1975"/>
  <c r="N1975"/>
  <c r="M1975"/>
  <c r="L1975"/>
  <c r="K1975"/>
  <c r="J1975"/>
  <c r="I1975"/>
  <c r="H1975"/>
  <c r="G1975"/>
  <c r="F1975"/>
  <c r="E1975"/>
  <c r="D1975"/>
  <c r="C1975"/>
  <c r="B1975"/>
  <c r="P1974"/>
  <c r="O1974"/>
  <c r="N1974"/>
  <c r="M1974"/>
  <c r="L1974"/>
  <c r="K1974"/>
  <c r="J1974"/>
  <c r="I1974"/>
  <c r="H1974"/>
  <c r="G1974"/>
  <c r="F1974"/>
  <c r="E1974"/>
  <c r="D1974"/>
  <c r="C1974"/>
  <c r="B1974"/>
  <c r="P1973"/>
  <c r="O1973"/>
  <c r="N1973"/>
  <c r="M1973"/>
  <c r="L1973"/>
  <c r="K1973"/>
  <c r="J1973"/>
  <c r="I1973"/>
  <c r="H1973"/>
  <c r="G1973"/>
  <c r="F1973"/>
  <c r="E1973"/>
  <c r="D1973"/>
  <c r="C1973"/>
  <c r="B1973"/>
  <c r="P1972"/>
  <c r="O1972"/>
  <c r="N1972"/>
  <c r="M1972"/>
  <c r="L1972"/>
  <c r="K1972"/>
  <c r="J1972"/>
  <c r="I1972"/>
  <c r="H1972"/>
  <c r="G1972"/>
  <c r="F1972"/>
  <c r="E1972"/>
  <c r="D1972"/>
  <c r="C1972"/>
  <c r="B1972"/>
  <c r="P1971"/>
  <c r="O1971"/>
  <c r="N1971"/>
  <c r="M1971"/>
  <c r="L1971"/>
  <c r="K1971"/>
  <c r="J1971"/>
  <c r="I1971"/>
  <c r="H1971"/>
  <c r="G1971"/>
  <c r="F1971"/>
  <c r="E1971"/>
  <c r="D1971"/>
  <c r="C1971"/>
  <c r="B1971"/>
  <c r="P1950"/>
  <c r="O1950"/>
  <c r="N1950"/>
  <c r="M1950"/>
  <c r="L1950"/>
  <c r="K1950"/>
  <c r="J1950"/>
  <c r="I1950"/>
  <c r="H1950"/>
  <c r="G1950"/>
  <c r="F1950"/>
  <c r="E1950"/>
  <c r="D1950"/>
  <c r="C1950"/>
  <c r="B1950"/>
  <c r="P1949"/>
  <c r="O1949"/>
  <c r="N1949"/>
  <c r="M1949"/>
  <c r="L1949"/>
  <c r="K1949"/>
  <c r="J1949"/>
  <c r="I1949"/>
  <c r="H1949"/>
  <c r="G1949"/>
  <c r="F1949"/>
  <c r="E1949"/>
  <c r="D1949"/>
  <c r="C1949"/>
  <c r="B1949"/>
  <c r="P1948"/>
  <c r="O1948"/>
  <c r="N1948"/>
  <c r="M1948"/>
  <c r="L1948"/>
  <c r="K1948"/>
  <c r="J1948"/>
  <c r="I1948"/>
  <c r="H1948"/>
  <c r="G1948"/>
  <c r="F1948"/>
  <c r="E1948"/>
  <c r="D1948"/>
  <c r="C1948"/>
  <c r="B1948"/>
  <c r="P1947"/>
  <c r="O1947"/>
  <c r="N1947"/>
  <c r="M1947"/>
  <c r="L1947"/>
  <c r="K1947"/>
  <c r="J1947"/>
  <c r="I1947"/>
  <c r="H1947"/>
  <c r="G1947"/>
  <c r="F1947"/>
  <c r="E1947"/>
  <c r="D1947"/>
  <c r="C1947"/>
  <c r="B1947"/>
  <c r="P1945"/>
  <c r="O1945"/>
  <c r="N1945"/>
  <c r="M1945"/>
  <c r="L1945"/>
  <c r="K1945"/>
  <c r="J1945"/>
  <c r="I1945"/>
  <c r="H1945"/>
  <c r="G1945"/>
  <c r="F1945"/>
  <c r="E1945"/>
  <c r="D1945"/>
  <c r="C1945"/>
  <c r="B1945"/>
  <c r="P1944"/>
  <c r="O1944"/>
  <c r="N1944"/>
  <c r="M1944"/>
  <c r="L1944"/>
  <c r="K1944"/>
  <c r="J1944"/>
  <c r="I1944"/>
  <c r="H1944"/>
  <c r="G1944"/>
  <c r="F1944"/>
  <c r="E1944"/>
  <c r="D1944"/>
  <c r="C1944"/>
  <c r="B1944"/>
  <c r="P1943"/>
  <c r="O1943"/>
  <c r="N1943"/>
  <c r="M1943"/>
  <c r="L1943"/>
  <c r="K1943"/>
  <c r="J1943"/>
  <c r="I1943"/>
  <c r="H1943"/>
  <c r="G1943"/>
  <c r="F1943"/>
  <c r="E1943"/>
  <c r="D1943"/>
  <c r="C1943"/>
  <c r="B1943"/>
  <c r="P1942"/>
  <c r="O1942"/>
  <c r="N1942"/>
  <c r="M1942"/>
  <c r="L1942"/>
  <c r="K1942"/>
  <c r="J1942"/>
  <c r="I1942"/>
  <c r="H1942"/>
  <c r="G1942"/>
  <c r="F1942"/>
  <c r="E1942"/>
  <c r="D1942"/>
  <c r="C1942"/>
  <c r="B1942"/>
  <c r="P1941"/>
  <c r="O1941"/>
  <c r="N1941"/>
  <c r="M1941"/>
  <c r="L1941"/>
  <c r="K1941"/>
  <c r="J1941"/>
  <c r="I1941"/>
  <c r="H1941"/>
  <c r="G1941"/>
  <c r="F1941"/>
  <c r="E1941"/>
  <c r="D1941"/>
  <c r="C1941"/>
  <c r="B1941"/>
  <c r="P1940"/>
  <c r="O1940"/>
  <c r="N1940"/>
  <c r="M1940"/>
  <c r="L1940"/>
  <c r="K1940"/>
  <c r="J1940"/>
  <c r="I1940"/>
  <c r="H1940"/>
  <c r="G1940"/>
  <c r="F1940"/>
  <c r="E1940"/>
  <c r="D1940"/>
  <c r="C1940"/>
  <c r="B1940"/>
  <c r="P1939"/>
  <c r="O1939"/>
  <c r="N1939"/>
  <c r="M1939"/>
  <c r="L1939"/>
  <c r="K1939"/>
  <c r="J1939"/>
  <c r="I1939"/>
  <c r="H1939"/>
  <c r="G1939"/>
  <c r="F1939"/>
  <c r="E1939"/>
  <c r="D1939"/>
  <c r="C1939"/>
  <c r="B1939"/>
  <c r="P1938"/>
  <c r="O1938"/>
  <c r="N1938"/>
  <c r="M1938"/>
  <c r="L1938"/>
  <c r="K1938"/>
  <c r="J1938"/>
  <c r="I1938"/>
  <c r="H1938"/>
  <c r="G1938"/>
  <c r="F1938"/>
  <c r="E1938"/>
  <c r="D1938"/>
  <c r="C1938"/>
  <c r="B1938"/>
  <c r="P1937"/>
  <c r="O1937"/>
  <c r="N1937"/>
  <c r="M1937"/>
  <c r="L1937"/>
  <c r="K1937"/>
  <c r="J1937"/>
  <c r="I1937"/>
  <c r="H1937"/>
  <c r="G1937"/>
  <c r="F1937"/>
  <c r="E1937"/>
  <c r="D1937"/>
  <c r="C1937"/>
  <c r="B1937"/>
  <c r="P1936"/>
  <c r="O1936"/>
  <c r="N1936"/>
  <c r="M1936"/>
  <c r="L1936"/>
  <c r="K1936"/>
  <c r="J1936"/>
  <c r="I1936"/>
  <c r="H1936"/>
  <c r="G1936"/>
  <c r="F1936"/>
  <c r="E1936"/>
  <c r="D1936"/>
  <c r="C1936"/>
  <c r="B1936"/>
  <c r="P1934"/>
  <c r="O1934"/>
  <c r="N1934"/>
  <c r="M1934"/>
  <c r="L1934"/>
  <c r="K1934"/>
  <c r="J1934"/>
  <c r="I1934"/>
  <c r="H1934"/>
  <c r="G1934"/>
  <c r="F1934"/>
  <c r="E1934"/>
  <c r="D1934"/>
  <c r="C1934"/>
  <c r="B1934"/>
  <c r="P1933"/>
  <c r="O1933"/>
  <c r="N1933"/>
  <c r="M1933"/>
  <c r="L1933"/>
  <c r="K1933"/>
  <c r="J1933"/>
  <c r="I1933"/>
  <c r="H1933"/>
  <c r="G1933"/>
  <c r="F1933"/>
  <c r="E1933"/>
  <c r="D1933"/>
  <c r="C1933"/>
  <c r="B1933"/>
  <c r="P1932"/>
  <c r="O1932"/>
  <c r="N1932"/>
  <c r="M1932"/>
  <c r="L1932"/>
  <c r="K1932"/>
  <c r="J1932"/>
  <c r="I1932"/>
  <c r="H1932"/>
  <c r="G1932"/>
  <c r="F1932"/>
  <c r="E1932"/>
  <c r="D1932"/>
  <c r="C1932"/>
  <c r="B1932"/>
  <c r="P1931"/>
  <c r="O1931"/>
  <c r="N1931"/>
  <c r="M1931"/>
  <c r="L1931"/>
  <c r="K1931"/>
  <c r="J1931"/>
  <c r="I1931"/>
  <c r="H1931"/>
  <c r="G1931"/>
  <c r="F1931"/>
  <c r="E1931"/>
  <c r="D1931"/>
  <c r="C1931"/>
  <c r="B1931"/>
  <c r="P1930"/>
  <c r="O1930"/>
  <c r="N1930"/>
  <c r="M1930"/>
  <c r="L1930"/>
  <c r="K1930"/>
  <c r="J1930"/>
  <c r="I1930"/>
  <c r="H1930"/>
  <c r="G1930"/>
  <c r="F1930"/>
  <c r="E1930"/>
  <c r="D1930"/>
  <c r="C1930"/>
  <c r="B1930"/>
  <c r="P1929"/>
  <c r="O1929"/>
  <c r="N1929"/>
  <c r="M1929"/>
  <c r="L1929"/>
  <c r="K1929"/>
  <c r="J1929"/>
  <c r="I1929"/>
  <c r="H1929"/>
  <c r="G1929"/>
  <c r="F1929"/>
  <c r="E1929"/>
  <c r="D1929"/>
  <c r="C1929"/>
  <c r="B1929"/>
  <c r="P1928"/>
  <c r="O1928"/>
  <c r="N1928"/>
  <c r="M1928"/>
  <c r="L1928"/>
  <c r="K1928"/>
  <c r="J1928"/>
  <c r="I1928"/>
  <c r="H1928"/>
  <c r="G1928"/>
  <c r="F1928"/>
  <c r="E1928"/>
  <c r="D1928"/>
  <c r="C1928"/>
  <c r="B1928"/>
  <c r="P1927"/>
  <c r="O1927"/>
  <c r="N1927"/>
  <c r="M1927"/>
  <c r="L1927"/>
  <c r="K1927"/>
  <c r="J1927"/>
  <c r="I1927"/>
  <c r="H1927"/>
  <c r="G1927"/>
  <c r="F1927"/>
  <c r="E1927"/>
  <c r="D1927"/>
  <c r="C1927"/>
  <c r="B1927"/>
  <c r="P1925"/>
  <c r="O1925"/>
  <c r="N1925"/>
  <c r="M1925"/>
  <c r="L1925"/>
  <c r="K1925"/>
  <c r="J1925"/>
  <c r="I1925"/>
  <c r="H1925"/>
  <c r="G1925"/>
  <c r="F1925"/>
  <c r="E1925"/>
  <c r="D1925"/>
  <c r="C1925"/>
  <c r="B1925"/>
  <c r="P1924"/>
  <c r="O1924"/>
  <c r="N1924"/>
  <c r="M1924"/>
  <c r="L1924"/>
  <c r="K1924"/>
  <c r="J1924"/>
  <c r="I1924"/>
  <c r="H1924"/>
  <c r="G1924"/>
  <c r="F1924"/>
  <c r="E1924"/>
  <c r="D1924"/>
  <c r="C1924"/>
  <c r="B1924"/>
  <c r="P1923"/>
  <c r="O1923"/>
  <c r="N1923"/>
  <c r="M1923"/>
  <c r="L1923"/>
  <c r="K1923"/>
  <c r="J1923"/>
  <c r="I1923"/>
  <c r="H1923"/>
  <c r="G1923"/>
  <c r="F1923"/>
  <c r="E1923"/>
  <c r="D1923"/>
  <c r="C1923"/>
  <c r="B1923"/>
  <c r="P1922"/>
  <c r="O1922"/>
  <c r="N1922"/>
  <c r="M1922"/>
  <c r="L1922"/>
  <c r="K1922"/>
  <c r="J1922"/>
  <c r="I1922"/>
  <c r="H1922"/>
  <c r="G1922"/>
  <c r="F1922"/>
  <c r="E1922"/>
  <c r="D1922"/>
  <c r="C1922"/>
  <c r="B1922"/>
  <c r="P1921"/>
  <c r="O1921"/>
  <c r="N1921"/>
  <c r="M1921"/>
  <c r="L1921"/>
  <c r="K1921"/>
  <c r="J1921"/>
  <c r="I1921"/>
  <c r="H1921"/>
  <c r="G1921"/>
  <c r="F1921"/>
  <c r="E1921"/>
  <c r="D1921"/>
  <c r="C1921"/>
  <c r="B1921"/>
  <c r="P1920"/>
  <c r="O1920"/>
  <c r="N1920"/>
  <c r="M1920"/>
  <c r="L1920"/>
  <c r="K1920"/>
  <c r="J1920"/>
  <c r="I1920"/>
  <c r="H1920"/>
  <c r="G1920"/>
  <c r="F1920"/>
  <c r="E1920"/>
  <c r="D1920"/>
  <c r="C1920"/>
  <c r="B1920"/>
  <c r="P1919"/>
  <c r="O1919"/>
  <c r="N1919"/>
  <c r="M1919"/>
  <c r="L1919"/>
  <c r="K1919"/>
  <c r="J1919"/>
  <c r="I1919"/>
  <c r="H1919"/>
  <c r="G1919"/>
  <c r="F1919"/>
  <c r="E1919"/>
  <c r="D1919"/>
  <c r="C1919"/>
  <c r="B1919"/>
  <c r="P1918"/>
  <c r="O1918"/>
  <c r="N1918"/>
  <c r="M1918"/>
  <c r="L1918"/>
  <c r="K1918"/>
  <c r="J1918"/>
  <c r="I1918"/>
  <c r="H1918"/>
  <c r="G1918"/>
  <c r="F1918"/>
  <c r="E1918"/>
  <c r="D1918"/>
  <c r="C1918"/>
  <c r="B1918"/>
  <c r="P1917"/>
  <c r="O1917"/>
  <c r="N1917"/>
  <c r="M1917"/>
  <c r="L1917"/>
  <c r="K1917"/>
  <c r="J1917"/>
  <c r="I1917"/>
  <c r="H1917"/>
  <c r="G1917"/>
  <c r="F1917"/>
  <c r="E1917"/>
  <c r="D1917"/>
  <c r="C1917"/>
  <c r="B1917"/>
  <c r="P1916"/>
  <c r="O1916"/>
  <c r="N1916"/>
  <c r="M1916"/>
  <c r="L1916"/>
  <c r="K1916"/>
  <c r="J1916"/>
  <c r="I1916"/>
  <c r="H1916"/>
  <c r="G1916"/>
  <c r="F1916"/>
  <c r="E1916"/>
  <c r="D1916"/>
  <c r="C1916"/>
  <c r="B1916"/>
  <c r="P1915"/>
  <c r="O1915"/>
  <c r="N1915"/>
  <c r="M1915"/>
  <c r="L1915"/>
  <c r="K1915"/>
  <c r="J1915"/>
  <c r="I1915"/>
  <c r="H1915"/>
  <c r="G1915"/>
  <c r="F1915"/>
  <c r="E1915"/>
  <c r="D1915"/>
  <c r="C1915"/>
  <c r="B1915"/>
  <c r="P1892"/>
  <c r="O1892"/>
  <c r="N1892"/>
  <c r="M1892"/>
  <c r="L1892"/>
  <c r="K1892"/>
  <c r="J1892"/>
  <c r="I1892"/>
  <c r="H1892"/>
  <c r="G1892"/>
  <c r="F1892"/>
  <c r="E1892"/>
  <c r="D1892"/>
  <c r="C1892"/>
  <c r="B1892"/>
  <c r="P1891"/>
  <c r="O1891"/>
  <c r="N1891"/>
  <c r="M1891"/>
  <c r="L1891"/>
  <c r="K1891"/>
  <c r="J1891"/>
  <c r="I1891"/>
  <c r="H1891"/>
  <c r="G1891"/>
  <c r="F1891"/>
  <c r="E1891"/>
  <c r="D1891"/>
  <c r="C1891"/>
  <c r="B1891"/>
  <c r="P1890"/>
  <c r="O1890"/>
  <c r="N1890"/>
  <c r="M1890"/>
  <c r="L1890"/>
  <c r="K1890"/>
  <c r="J1890"/>
  <c r="I1890"/>
  <c r="H1890"/>
  <c r="G1890"/>
  <c r="F1890"/>
  <c r="E1890"/>
  <c r="D1890"/>
  <c r="C1890"/>
  <c r="B1890"/>
  <c r="P1889"/>
  <c r="O1889"/>
  <c r="N1889"/>
  <c r="M1889"/>
  <c r="L1889"/>
  <c r="K1889"/>
  <c r="J1889"/>
  <c r="I1889"/>
  <c r="H1889"/>
  <c r="G1889"/>
  <c r="F1889"/>
  <c r="E1889"/>
  <c r="D1889"/>
  <c r="C1889"/>
  <c r="B1889"/>
  <c r="P1888"/>
  <c r="O1888"/>
  <c r="N1888"/>
  <c r="M1888"/>
  <c r="L1888"/>
  <c r="K1888"/>
  <c r="J1888"/>
  <c r="I1888"/>
  <c r="H1888"/>
  <c r="G1888"/>
  <c r="F1888"/>
  <c r="E1888"/>
  <c r="D1888"/>
  <c r="C1888"/>
  <c r="B1888"/>
  <c r="P1887"/>
  <c r="O1887"/>
  <c r="N1887"/>
  <c r="M1887"/>
  <c r="L1887"/>
  <c r="K1887"/>
  <c r="J1887"/>
  <c r="I1887"/>
  <c r="H1887"/>
  <c r="G1887"/>
  <c r="F1887"/>
  <c r="E1887"/>
  <c r="D1887"/>
  <c r="C1887"/>
  <c r="B1887"/>
  <c r="P1886"/>
  <c r="O1886"/>
  <c r="N1886"/>
  <c r="M1886"/>
  <c r="L1886"/>
  <c r="K1886"/>
  <c r="J1886"/>
  <c r="I1886"/>
  <c r="H1886"/>
  <c r="G1886"/>
  <c r="F1886"/>
  <c r="E1886"/>
  <c r="D1886"/>
  <c r="C1886"/>
  <c r="B1886"/>
  <c r="P1885"/>
  <c r="O1885"/>
  <c r="N1885"/>
  <c r="M1885"/>
  <c r="L1885"/>
  <c r="K1885"/>
  <c r="J1885"/>
  <c r="I1885"/>
  <c r="H1885"/>
  <c r="G1885"/>
  <c r="F1885"/>
  <c r="E1885"/>
  <c r="D1885"/>
  <c r="C1885"/>
  <c r="B1885"/>
  <c r="P1883"/>
  <c r="O1883"/>
  <c r="N1883"/>
  <c r="M1883"/>
  <c r="L1883"/>
  <c r="K1883"/>
  <c r="J1883"/>
  <c r="I1883"/>
  <c r="H1883"/>
  <c r="G1883"/>
  <c r="F1883"/>
  <c r="E1883"/>
  <c r="D1883"/>
  <c r="C1883"/>
  <c r="B1883"/>
  <c r="P1882"/>
  <c r="O1882"/>
  <c r="N1882"/>
  <c r="M1882"/>
  <c r="L1882"/>
  <c r="K1882"/>
  <c r="J1882"/>
  <c r="I1882"/>
  <c r="H1882"/>
  <c r="G1882"/>
  <c r="F1882"/>
  <c r="E1882"/>
  <c r="D1882"/>
  <c r="C1882"/>
  <c r="B1882"/>
  <c r="P1881"/>
  <c r="O1881"/>
  <c r="N1881"/>
  <c r="M1881"/>
  <c r="L1881"/>
  <c r="K1881"/>
  <c r="J1881"/>
  <c r="I1881"/>
  <c r="H1881"/>
  <c r="G1881"/>
  <c r="F1881"/>
  <c r="E1881"/>
  <c r="D1881"/>
  <c r="C1881"/>
  <c r="B1881"/>
  <c r="P1880"/>
  <c r="O1880"/>
  <c r="N1880"/>
  <c r="M1880"/>
  <c r="L1880"/>
  <c r="K1880"/>
  <c r="J1880"/>
  <c r="I1880"/>
  <c r="H1880"/>
  <c r="G1880"/>
  <c r="F1880"/>
  <c r="E1880"/>
  <c r="D1880"/>
  <c r="C1880"/>
  <c r="B1880"/>
  <c r="P1879"/>
  <c r="O1879"/>
  <c r="N1879"/>
  <c r="M1879"/>
  <c r="L1879"/>
  <c r="K1879"/>
  <c r="J1879"/>
  <c r="I1879"/>
  <c r="H1879"/>
  <c r="G1879"/>
  <c r="F1879"/>
  <c r="E1879"/>
  <c r="D1879"/>
  <c r="C1879"/>
  <c r="B1879"/>
  <c r="P1878"/>
  <c r="O1878"/>
  <c r="N1878"/>
  <c r="M1878"/>
  <c r="L1878"/>
  <c r="K1878"/>
  <c r="J1878"/>
  <c r="I1878"/>
  <c r="H1878"/>
  <c r="G1878"/>
  <c r="F1878"/>
  <c r="E1878"/>
  <c r="D1878"/>
  <c r="C1878"/>
  <c r="B1878"/>
  <c r="P1877"/>
  <c r="O1877"/>
  <c r="N1877"/>
  <c r="M1877"/>
  <c r="L1877"/>
  <c r="K1877"/>
  <c r="J1877"/>
  <c r="I1877"/>
  <c r="H1877"/>
  <c r="G1877"/>
  <c r="F1877"/>
  <c r="E1877"/>
  <c r="D1877"/>
  <c r="C1877"/>
  <c r="B1877"/>
  <c r="P1875"/>
  <c r="O1875"/>
  <c r="N1875"/>
  <c r="M1875"/>
  <c r="L1875"/>
  <c r="K1875"/>
  <c r="J1875"/>
  <c r="I1875"/>
  <c r="H1875"/>
  <c r="G1875"/>
  <c r="F1875"/>
  <c r="E1875"/>
  <c r="D1875"/>
  <c r="C1875"/>
  <c r="B1875"/>
  <c r="P1874"/>
  <c r="O1874"/>
  <c r="N1874"/>
  <c r="M1874"/>
  <c r="L1874"/>
  <c r="K1874"/>
  <c r="J1874"/>
  <c r="I1874"/>
  <c r="H1874"/>
  <c r="G1874"/>
  <c r="F1874"/>
  <c r="E1874"/>
  <c r="D1874"/>
  <c r="C1874"/>
  <c r="B1874"/>
  <c r="P1872"/>
  <c r="O1872"/>
  <c r="N1872"/>
  <c r="M1872"/>
  <c r="L1872"/>
  <c r="K1872"/>
  <c r="J1872"/>
  <c r="I1872"/>
  <c r="H1872"/>
  <c r="G1872"/>
  <c r="F1872"/>
  <c r="E1872"/>
  <c r="D1872"/>
  <c r="C1872"/>
  <c r="B1872"/>
  <c r="P1871"/>
  <c r="O1871"/>
  <c r="N1871"/>
  <c r="M1871"/>
  <c r="L1871"/>
  <c r="K1871"/>
  <c r="J1871"/>
  <c r="I1871"/>
  <c r="H1871"/>
  <c r="G1871"/>
  <c r="F1871"/>
  <c r="E1871"/>
  <c r="D1871"/>
  <c r="C1871"/>
  <c r="B1871"/>
  <c r="P1870"/>
  <c r="O1870"/>
  <c r="N1870"/>
  <c r="M1870"/>
  <c r="L1870"/>
  <c r="K1870"/>
  <c r="J1870"/>
  <c r="I1870"/>
  <c r="H1870"/>
  <c r="G1870"/>
  <c r="F1870"/>
  <c r="E1870"/>
  <c r="D1870"/>
  <c r="C1870"/>
  <c r="B1870"/>
  <c r="P1869"/>
  <c r="O1869"/>
  <c r="N1869"/>
  <c r="M1869"/>
  <c r="L1869"/>
  <c r="K1869"/>
  <c r="J1869"/>
  <c r="I1869"/>
  <c r="H1869"/>
  <c r="G1869"/>
  <c r="F1869"/>
  <c r="E1869"/>
  <c r="D1869"/>
  <c r="C1869"/>
  <c r="B1869"/>
  <c r="P1868"/>
  <c r="O1868"/>
  <c r="N1868"/>
  <c r="M1868"/>
  <c r="L1868"/>
  <c r="K1868"/>
  <c r="J1868"/>
  <c r="I1868"/>
  <c r="H1868"/>
  <c r="G1868"/>
  <c r="F1868"/>
  <c r="E1868"/>
  <c r="D1868"/>
  <c r="C1868"/>
  <c r="B1868"/>
  <c r="P1867"/>
  <c r="O1867"/>
  <c r="N1867"/>
  <c r="M1867"/>
  <c r="L1867"/>
  <c r="K1867"/>
  <c r="J1867"/>
  <c r="I1867"/>
  <c r="H1867"/>
  <c r="G1867"/>
  <c r="F1867"/>
  <c r="E1867"/>
  <c r="D1867"/>
  <c r="C1867"/>
  <c r="B1867"/>
  <c r="P1866"/>
  <c r="O1866"/>
  <c r="N1866"/>
  <c r="M1866"/>
  <c r="L1866"/>
  <c r="K1866"/>
  <c r="J1866"/>
  <c r="I1866"/>
  <c r="H1866"/>
  <c r="G1866"/>
  <c r="F1866"/>
  <c r="E1866"/>
  <c r="D1866"/>
  <c r="C1866"/>
  <c r="B1866"/>
  <c r="P1865"/>
  <c r="O1865"/>
  <c r="N1865"/>
  <c r="M1865"/>
  <c r="L1865"/>
  <c r="K1865"/>
  <c r="J1865"/>
  <c r="I1865"/>
  <c r="H1865"/>
  <c r="G1865"/>
  <c r="F1865"/>
  <c r="E1865"/>
  <c r="D1865"/>
  <c r="C1865"/>
  <c r="B1865"/>
  <c r="P1864"/>
  <c r="O1864"/>
  <c r="N1864"/>
  <c r="M1864"/>
  <c r="L1864"/>
  <c r="K1864"/>
  <c r="J1864"/>
  <c r="I1864"/>
  <c r="H1864"/>
  <c r="G1864"/>
  <c r="F1864"/>
  <c r="E1864"/>
  <c r="D1864"/>
  <c r="C1864"/>
  <c r="B1864"/>
  <c r="P1863"/>
  <c r="O1863"/>
  <c r="N1863"/>
  <c r="M1863"/>
  <c r="L1863"/>
  <c r="K1863"/>
  <c r="J1863"/>
  <c r="I1863"/>
  <c r="H1863"/>
  <c r="G1863"/>
  <c r="F1863"/>
  <c r="E1863"/>
  <c r="D1863"/>
  <c r="C1863"/>
  <c r="B1863"/>
  <c r="P1862"/>
  <c r="O1862"/>
  <c r="N1862"/>
  <c r="M1862"/>
  <c r="L1862"/>
  <c r="K1862"/>
  <c r="J1862"/>
  <c r="I1862"/>
  <c r="H1862"/>
  <c r="G1862"/>
  <c r="F1862"/>
  <c r="E1862"/>
  <c r="D1862"/>
  <c r="C1862"/>
  <c r="B1862"/>
  <c r="P1861"/>
  <c r="O1861"/>
  <c r="N1861"/>
  <c r="M1861"/>
  <c r="L1861"/>
  <c r="K1861"/>
  <c r="J1861"/>
  <c r="I1861"/>
  <c r="H1861"/>
  <c r="G1861"/>
  <c r="F1861"/>
  <c r="E1861"/>
  <c r="D1861"/>
  <c r="C1861"/>
  <c r="B1861"/>
  <c r="P1859"/>
  <c r="O1859"/>
  <c r="N1859"/>
  <c r="M1859"/>
  <c r="L1859"/>
  <c r="K1859"/>
  <c r="J1859"/>
  <c r="I1859"/>
  <c r="H1859"/>
  <c r="G1859"/>
  <c r="F1859"/>
  <c r="E1859"/>
  <c r="D1859"/>
  <c r="C1859"/>
  <c r="B1859"/>
  <c r="P1839"/>
  <c r="O1839"/>
  <c r="N1839"/>
  <c r="M1839"/>
  <c r="L1839"/>
  <c r="K1839"/>
  <c r="J1839"/>
  <c r="I1839"/>
  <c r="H1839"/>
  <c r="G1839"/>
  <c r="F1839"/>
  <c r="E1839"/>
  <c r="D1839"/>
  <c r="C1839"/>
  <c r="B1839"/>
  <c r="P1838"/>
  <c r="O1838"/>
  <c r="N1838"/>
  <c r="M1838"/>
  <c r="L1838"/>
  <c r="K1838"/>
  <c r="J1838"/>
  <c r="I1838"/>
  <c r="H1838"/>
  <c r="G1838"/>
  <c r="F1838"/>
  <c r="E1838"/>
  <c r="D1838"/>
  <c r="C1838"/>
  <c r="B1838"/>
  <c r="P1837"/>
  <c r="O1837"/>
  <c r="N1837"/>
  <c r="M1837"/>
  <c r="L1837"/>
  <c r="K1837"/>
  <c r="J1837"/>
  <c r="I1837"/>
  <c r="H1837"/>
  <c r="G1837"/>
  <c r="F1837"/>
  <c r="E1837"/>
  <c r="D1837"/>
  <c r="C1837"/>
  <c r="B1837"/>
  <c r="P1836"/>
  <c r="O1836"/>
  <c r="N1836"/>
  <c r="M1836"/>
  <c r="L1836"/>
  <c r="K1836"/>
  <c r="J1836"/>
  <c r="I1836"/>
  <c r="H1836"/>
  <c r="G1836"/>
  <c r="F1836"/>
  <c r="E1836"/>
  <c r="D1836"/>
  <c r="C1836"/>
  <c r="B1836"/>
  <c r="P1835"/>
  <c r="O1835"/>
  <c r="N1835"/>
  <c r="M1835"/>
  <c r="L1835"/>
  <c r="K1835"/>
  <c r="J1835"/>
  <c r="I1835"/>
  <c r="H1835"/>
  <c r="G1835"/>
  <c r="F1835"/>
  <c r="E1835"/>
  <c r="D1835"/>
  <c r="C1835"/>
  <c r="B1835"/>
  <c r="P1834"/>
  <c r="O1834"/>
  <c r="N1834"/>
  <c r="M1834"/>
  <c r="L1834"/>
  <c r="K1834"/>
  <c r="J1834"/>
  <c r="I1834"/>
  <c r="H1834"/>
  <c r="G1834"/>
  <c r="F1834"/>
  <c r="E1834"/>
  <c r="D1834"/>
  <c r="C1834"/>
  <c r="B1834"/>
  <c r="P1833"/>
  <c r="O1833"/>
  <c r="N1833"/>
  <c r="M1833"/>
  <c r="L1833"/>
  <c r="K1833"/>
  <c r="J1833"/>
  <c r="I1833"/>
  <c r="H1833"/>
  <c r="G1833"/>
  <c r="F1833"/>
  <c r="E1833"/>
  <c r="D1833"/>
  <c r="C1833"/>
  <c r="B1833"/>
  <c r="P1832"/>
  <c r="O1832"/>
  <c r="N1832"/>
  <c r="M1832"/>
  <c r="L1832"/>
  <c r="K1832"/>
  <c r="J1832"/>
  <c r="I1832"/>
  <c r="H1832"/>
  <c r="G1832"/>
  <c r="F1832"/>
  <c r="E1832"/>
  <c r="D1832"/>
  <c r="C1832"/>
  <c r="B1832"/>
  <c r="P1830"/>
  <c r="O1830"/>
  <c r="N1830"/>
  <c r="M1830"/>
  <c r="L1830"/>
  <c r="K1830"/>
  <c r="J1830"/>
  <c r="I1830"/>
  <c r="H1830"/>
  <c r="G1830"/>
  <c r="F1830"/>
  <c r="E1830"/>
  <c r="D1830"/>
  <c r="C1830"/>
  <c r="B1830"/>
  <c r="P1829"/>
  <c r="O1829"/>
  <c r="N1829"/>
  <c r="M1829"/>
  <c r="L1829"/>
  <c r="K1829"/>
  <c r="J1829"/>
  <c r="I1829"/>
  <c r="H1829"/>
  <c r="G1829"/>
  <c r="F1829"/>
  <c r="E1829"/>
  <c r="D1829"/>
  <c r="C1829"/>
  <c r="B1829"/>
  <c r="P1828"/>
  <c r="O1828"/>
  <c r="N1828"/>
  <c r="M1828"/>
  <c r="L1828"/>
  <c r="K1828"/>
  <c r="J1828"/>
  <c r="I1828"/>
  <c r="H1828"/>
  <c r="G1828"/>
  <c r="F1828"/>
  <c r="E1828"/>
  <c r="D1828"/>
  <c r="C1828"/>
  <c r="B1828"/>
  <c r="P1827"/>
  <c r="O1827"/>
  <c r="N1827"/>
  <c r="M1827"/>
  <c r="L1827"/>
  <c r="K1827"/>
  <c r="J1827"/>
  <c r="I1827"/>
  <c r="H1827"/>
  <c r="G1827"/>
  <c r="F1827"/>
  <c r="E1827"/>
  <c r="D1827"/>
  <c r="C1827"/>
  <c r="B1827"/>
  <c r="P1825"/>
  <c r="O1825"/>
  <c r="N1825"/>
  <c r="M1825"/>
  <c r="L1825"/>
  <c r="K1825"/>
  <c r="J1825"/>
  <c r="I1825"/>
  <c r="H1825"/>
  <c r="G1825"/>
  <c r="F1825"/>
  <c r="E1825"/>
  <c r="D1825"/>
  <c r="C1825"/>
  <c r="B1825"/>
  <c r="P1824"/>
  <c r="O1824"/>
  <c r="N1824"/>
  <c r="M1824"/>
  <c r="L1824"/>
  <c r="K1824"/>
  <c r="J1824"/>
  <c r="I1824"/>
  <c r="H1824"/>
  <c r="G1824"/>
  <c r="F1824"/>
  <c r="E1824"/>
  <c r="D1824"/>
  <c r="C1824"/>
  <c r="B1824"/>
  <c r="P1823"/>
  <c r="O1823"/>
  <c r="N1823"/>
  <c r="M1823"/>
  <c r="L1823"/>
  <c r="K1823"/>
  <c r="J1823"/>
  <c r="I1823"/>
  <c r="H1823"/>
  <c r="G1823"/>
  <c r="F1823"/>
  <c r="E1823"/>
  <c r="D1823"/>
  <c r="C1823"/>
  <c r="B1823"/>
  <c r="P1822"/>
  <c r="O1822"/>
  <c r="N1822"/>
  <c r="M1822"/>
  <c r="L1822"/>
  <c r="K1822"/>
  <c r="J1822"/>
  <c r="I1822"/>
  <c r="H1822"/>
  <c r="G1822"/>
  <c r="F1822"/>
  <c r="E1822"/>
  <c r="D1822"/>
  <c r="C1822"/>
  <c r="B1822"/>
  <c r="P1821"/>
  <c r="O1821"/>
  <c r="N1821"/>
  <c r="M1821"/>
  <c r="L1821"/>
  <c r="K1821"/>
  <c r="J1821"/>
  <c r="I1821"/>
  <c r="H1821"/>
  <c r="G1821"/>
  <c r="F1821"/>
  <c r="E1821"/>
  <c r="D1821"/>
  <c r="C1821"/>
  <c r="B1821"/>
  <c r="P1820"/>
  <c r="O1820"/>
  <c r="N1820"/>
  <c r="M1820"/>
  <c r="L1820"/>
  <c r="K1820"/>
  <c r="J1820"/>
  <c r="I1820"/>
  <c r="H1820"/>
  <c r="G1820"/>
  <c r="F1820"/>
  <c r="E1820"/>
  <c r="D1820"/>
  <c r="C1820"/>
  <c r="B1820"/>
  <c r="P1818"/>
  <c r="O1818"/>
  <c r="N1818"/>
  <c r="M1818"/>
  <c r="L1818"/>
  <c r="K1818"/>
  <c r="J1818"/>
  <c r="I1818"/>
  <c r="H1818"/>
  <c r="G1818"/>
  <c r="F1818"/>
  <c r="E1818"/>
  <c r="D1818"/>
  <c r="C1818"/>
  <c r="B1818"/>
  <c r="P1817"/>
  <c r="O1817"/>
  <c r="N1817"/>
  <c r="M1817"/>
  <c r="L1817"/>
  <c r="K1817"/>
  <c r="J1817"/>
  <c r="I1817"/>
  <c r="H1817"/>
  <c r="G1817"/>
  <c r="F1817"/>
  <c r="E1817"/>
  <c r="D1817"/>
  <c r="C1817"/>
  <c r="B1817"/>
  <c r="P1816"/>
  <c r="O1816"/>
  <c r="N1816"/>
  <c r="M1816"/>
  <c r="L1816"/>
  <c r="K1816"/>
  <c r="J1816"/>
  <c r="I1816"/>
  <c r="H1816"/>
  <c r="G1816"/>
  <c r="F1816"/>
  <c r="E1816"/>
  <c r="D1816"/>
  <c r="C1816"/>
  <c r="B1816"/>
  <c r="P1815"/>
  <c r="O1815"/>
  <c r="N1815"/>
  <c r="M1815"/>
  <c r="L1815"/>
  <c r="K1815"/>
  <c r="J1815"/>
  <c r="I1815"/>
  <c r="H1815"/>
  <c r="G1815"/>
  <c r="F1815"/>
  <c r="E1815"/>
  <c r="D1815"/>
  <c r="C1815"/>
  <c r="B1815"/>
  <c r="P1814"/>
  <c r="O1814"/>
  <c r="N1814"/>
  <c r="M1814"/>
  <c r="L1814"/>
  <c r="K1814"/>
  <c r="J1814"/>
  <c r="I1814"/>
  <c r="H1814"/>
  <c r="G1814"/>
  <c r="F1814"/>
  <c r="E1814"/>
  <c r="D1814"/>
  <c r="C1814"/>
  <c r="B1814"/>
  <c r="P1813"/>
  <c r="O1813"/>
  <c r="N1813"/>
  <c r="M1813"/>
  <c r="L1813"/>
  <c r="K1813"/>
  <c r="J1813"/>
  <c r="I1813"/>
  <c r="H1813"/>
  <c r="G1813"/>
  <c r="F1813"/>
  <c r="E1813"/>
  <c r="D1813"/>
  <c r="C1813"/>
  <c r="B1813"/>
  <c r="P1812"/>
  <c r="O1812"/>
  <c r="N1812"/>
  <c r="M1812"/>
  <c r="L1812"/>
  <c r="K1812"/>
  <c r="J1812"/>
  <c r="I1812"/>
  <c r="H1812"/>
  <c r="G1812"/>
  <c r="F1812"/>
  <c r="E1812"/>
  <c r="D1812"/>
  <c r="C1812"/>
  <c r="B1812"/>
  <c r="P1811"/>
  <c r="O1811"/>
  <c r="N1811"/>
  <c r="M1811"/>
  <c r="L1811"/>
  <c r="K1811"/>
  <c r="J1811"/>
  <c r="I1811"/>
  <c r="H1811"/>
  <c r="G1811"/>
  <c r="F1811"/>
  <c r="E1811"/>
  <c r="D1811"/>
  <c r="C1811"/>
  <c r="B1811"/>
  <c r="P1810"/>
  <c r="O1810"/>
  <c r="N1810"/>
  <c r="M1810"/>
  <c r="L1810"/>
  <c r="K1810"/>
  <c r="J1810"/>
  <c r="I1810"/>
  <c r="H1810"/>
  <c r="G1810"/>
  <c r="F1810"/>
  <c r="E1810"/>
  <c r="D1810"/>
  <c r="C1810"/>
  <c r="B1810"/>
  <c r="P1809"/>
  <c r="O1809"/>
  <c r="N1809"/>
  <c r="M1809"/>
  <c r="L1809"/>
  <c r="K1809"/>
  <c r="J1809"/>
  <c r="I1809"/>
  <c r="H1809"/>
  <c r="G1809"/>
  <c r="F1809"/>
  <c r="E1809"/>
  <c r="D1809"/>
  <c r="C1809"/>
  <c r="B1809"/>
  <c r="P1808"/>
  <c r="O1808"/>
  <c r="N1808"/>
  <c r="M1808"/>
  <c r="L1808"/>
  <c r="K1808"/>
  <c r="J1808"/>
  <c r="I1808"/>
  <c r="H1808"/>
  <c r="G1808"/>
  <c r="F1808"/>
  <c r="E1808"/>
  <c r="D1808"/>
  <c r="C1808"/>
  <c r="B1808"/>
  <c r="P1807"/>
  <c r="O1807"/>
  <c r="N1807"/>
  <c r="M1807"/>
  <c r="L1807"/>
  <c r="K1807"/>
  <c r="J1807"/>
  <c r="I1807"/>
  <c r="H1807"/>
  <c r="G1807"/>
  <c r="F1807"/>
  <c r="E1807"/>
  <c r="D1807"/>
  <c r="C1807"/>
  <c r="B1807"/>
  <c r="P1806"/>
  <c r="O1806"/>
  <c r="N1806"/>
  <c r="M1806"/>
  <c r="L1806"/>
  <c r="K1806"/>
  <c r="J1806"/>
  <c r="I1806"/>
  <c r="H1806"/>
  <c r="G1806"/>
  <c r="F1806"/>
  <c r="E1806"/>
  <c r="D1806"/>
  <c r="C1806"/>
  <c r="B1806"/>
  <c r="P1805"/>
  <c r="O1805"/>
  <c r="N1805"/>
  <c r="M1805"/>
  <c r="L1805"/>
  <c r="K1805"/>
  <c r="J1805"/>
  <c r="I1805"/>
  <c r="H1805"/>
  <c r="G1805"/>
  <c r="F1805"/>
  <c r="E1805"/>
  <c r="D1805"/>
  <c r="C1805"/>
  <c r="B1805"/>
  <c r="P1804"/>
  <c r="O1804"/>
  <c r="N1804"/>
  <c r="M1804"/>
  <c r="L1804"/>
  <c r="K1804"/>
  <c r="J1804"/>
  <c r="I1804"/>
  <c r="H1804"/>
  <c r="G1804"/>
  <c r="F1804"/>
  <c r="E1804"/>
  <c r="D1804"/>
  <c r="C1804"/>
  <c r="B1804"/>
  <c r="P1803"/>
  <c r="O1803"/>
  <c r="N1803"/>
  <c r="M1803"/>
  <c r="L1803"/>
  <c r="K1803"/>
  <c r="J1803"/>
  <c r="I1803"/>
  <c r="H1803"/>
  <c r="G1803"/>
  <c r="F1803"/>
  <c r="E1803"/>
  <c r="D1803"/>
  <c r="C1803"/>
  <c r="B1803"/>
  <c r="P1783"/>
  <c r="O1783"/>
  <c r="N1783"/>
  <c r="M1783"/>
  <c r="L1783"/>
  <c r="K1783"/>
  <c r="J1783"/>
  <c r="I1783"/>
  <c r="H1783"/>
  <c r="G1783"/>
  <c r="F1783"/>
  <c r="E1783"/>
  <c r="D1783"/>
  <c r="C1783"/>
  <c r="B1783"/>
  <c r="P1782"/>
  <c r="O1782"/>
  <c r="N1782"/>
  <c r="M1782"/>
  <c r="L1782"/>
  <c r="K1782"/>
  <c r="J1782"/>
  <c r="I1782"/>
  <c r="H1782"/>
  <c r="G1782"/>
  <c r="F1782"/>
  <c r="E1782"/>
  <c r="D1782"/>
  <c r="C1782"/>
  <c r="B1782"/>
  <c r="P1781"/>
  <c r="O1781"/>
  <c r="N1781"/>
  <c r="M1781"/>
  <c r="L1781"/>
  <c r="K1781"/>
  <c r="J1781"/>
  <c r="I1781"/>
  <c r="H1781"/>
  <c r="G1781"/>
  <c r="F1781"/>
  <c r="E1781"/>
  <c r="D1781"/>
  <c r="C1781"/>
  <c r="B1781"/>
  <c r="P1780"/>
  <c r="O1780"/>
  <c r="N1780"/>
  <c r="M1780"/>
  <c r="L1780"/>
  <c r="K1780"/>
  <c r="J1780"/>
  <c r="I1780"/>
  <c r="H1780"/>
  <c r="G1780"/>
  <c r="F1780"/>
  <c r="E1780"/>
  <c r="D1780"/>
  <c r="C1780"/>
  <c r="B1780"/>
  <c r="P1778"/>
  <c r="O1778"/>
  <c r="N1778"/>
  <c r="M1778"/>
  <c r="L1778"/>
  <c r="K1778"/>
  <c r="J1778"/>
  <c r="I1778"/>
  <c r="H1778"/>
  <c r="G1778"/>
  <c r="F1778"/>
  <c r="E1778"/>
  <c r="D1778"/>
  <c r="C1778"/>
  <c r="B1778"/>
  <c r="P1777"/>
  <c r="O1777"/>
  <c r="N1777"/>
  <c r="M1777"/>
  <c r="L1777"/>
  <c r="K1777"/>
  <c r="J1777"/>
  <c r="I1777"/>
  <c r="H1777"/>
  <c r="G1777"/>
  <c r="F1777"/>
  <c r="E1777"/>
  <c r="D1777"/>
  <c r="C1777"/>
  <c r="B1777"/>
  <c r="P1776"/>
  <c r="O1776"/>
  <c r="N1776"/>
  <c r="M1776"/>
  <c r="L1776"/>
  <c r="K1776"/>
  <c r="J1776"/>
  <c r="I1776"/>
  <c r="H1776"/>
  <c r="G1776"/>
  <c r="F1776"/>
  <c r="E1776"/>
  <c r="D1776"/>
  <c r="C1776"/>
  <c r="B1776"/>
  <c r="P1775"/>
  <c r="O1775"/>
  <c r="N1775"/>
  <c r="M1775"/>
  <c r="L1775"/>
  <c r="K1775"/>
  <c r="J1775"/>
  <c r="I1775"/>
  <c r="H1775"/>
  <c r="G1775"/>
  <c r="F1775"/>
  <c r="E1775"/>
  <c r="D1775"/>
  <c r="C1775"/>
  <c r="B1775"/>
  <c r="P1774"/>
  <c r="O1774"/>
  <c r="N1774"/>
  <c r="M1774"/>
  <c r="L1774"/>
  <c r="K1774"/>
  <c r="J1774"/>
  <c r="I1774"/>
  <c r="H1774"/>
  <c r="G1774"/>
  <c r="F1774"/>
  <c r="E1774"/>
  <c r="D1774"/>
  <c r="C1774"/>
  <c r="B1774"/>
  <c r="P1773"/>
  <c r="O1773"/>
  <c r="N1773"/>
  <c r="M1773"/>
  <c r="L1773"/>
  <c r="K1773"/>
  <c r="J1773"/>
  <c r="I1773"/>
  <c r="H1773"/>
  <c r="G1773"/>
  <c r="F1773"/>
  <c r="E1773"/>
  <c r="D1773"/>
  <c r="C1773"/>
  <c r="B1773"/>
  <c r="P1772"/>
  <c r="O1772"/>
  <c r="N1772"/>
  <c r="M1772"/>
  <c r="L1772"/>
  <c r="K1772"/>
  <c r="J1772"/>
  <c r="I1772"/>
  <c r="H1772"/>
  <c r="G1772"/>
  <c r="F1772"/>
  <c r="E1772"/>
  <c r="D1772"/>
  <c r="C1772"/>
  <c r="B1772"/>
  <c r="P1771"/>
  <c r="O1771"/>
  <c r="N1771"/>
  <c r="M1771"/>
  <c r="L1771"/>
  <c r="K1771"/>
  <c r="J1771"/>
  <c r="I1771"/>
  <c r="H1771"/>
  <c r="G1771"/>
  <c r="F1771"/>
  <c r="E1771"/>
  <c r="D1771"/>
  <c r="C1771"/>
  <c r="B1771"/>
  <c r="P1770"/>
  <c r="O1770"/>
  <c r="N1770"/>
  <c r="M1770"/>
  <c r="L1770"/>
  <c r="K1770"/>
  <c r="J1770"/>
  <c r="I1770"/>
  <c r="H1770"/>
  <c r="G1770"/>
  <c r="F1770"/>
  <c r="E1770"/>
  <c r="D1770"/>
  <c r="C1770"/>
  <c r="B1770"/>
  <c r="P1769"/>
  <c r="O1769"/>
  <c r="N1769"/>
  <c r="M1769"/>
  <c r="L1769"/>
  <c r="K1769"/>
  <c r="J1769"/>
  <c r="I1769"/>
  <c r="H1769"/>
  <c r="G1769"/>
  <c r="F1769"/>
  <c r="E1769"/>
  <c r="D1769"/>
  <c r="C1769"/>
  <c r="B1769"/>
  <c r="P1768"/>
  <c r="O1768"/>
  <c r="N1768"/>
  <c r="M1768"/>
  <c r="L1768"/>
  <c r="K1768"/>
  <c r="J1768"/>
  <c r="I1768"/>
  <c r="H1768"/>
  <c r="G1768"/>
  <c r="F1768"/>
  <c r="E1768"/>
  <c r="D1768"/>
  <c r="C1768"/>
  <c r="B1768"/>
  <c r="P1766"/>
  <c r="O1766"/>
  <c r="N1766"/>
  <c r="M1766"/>
  <c r="L1766"/>
  <c r="K1766"/>
  <c r="J1766"/>
  <c r="I1766"/>
  <c r="H1766"/>
  <c r="G1766"/>
  <c r="F1766"/>
  <c r="E1766"/>
  <c r="D1766"/>
  <c r="C1766"/>
  <c r="B1766"/>
  <c r="P1765"/>
  <c r="O1765"/>
  <c r="N1765"/>
  <c r="M1765"/>
  <c r="L1765"/>
  <c r="K1765"/>
  <c r="J1765"/>
  <c r="I1765"/>
  <c r="H1765"/>
  <c r="G1765"/>
  <c r="F1765"/>
  <c r="E1765"/>
  <c r="D1765"/>
  <c r="C1765"/>
  <c r="B1765"/>
  <c r="P1764"/>
  <c r="O1764"/>
  <c r="N1764"/>
  <c r="M1764"/>
  <c r="L1764"/>
  <c r="K1764"/>
  <c r="J1764"/>
  <c r="I1764"/>
  <c r="H1764"/>
  <c r="G1764"/>
  <c r="F1764"/>
  <c r="E1764"/>
  <c r="D1764"/>
  <c r="C1764"/>
  <c r="B1764"/>
  <c r="P1763"/>
  <c r="O1763"/>
  <c r="N1763"/>
  <c r="M1763"/>
  <c r="L1763"/>
  <c r="K1763"/>
  <c r="J1763"/>
  <c r="I1763"/>
  <c r="H1763"/>
  <c r="G1763"/>
  <c r="F1763"/>
  <c r="E1763"/>
  <c r="D1763"/>
  <c r="C1763"/>
  <c r="B1763"/>
  <c r="P1762"/>
  <c r="O1762"/>
  <c r="N1762"/>
  <c r="M1762"/>
  <c r="L1762"/>
  <c r="K1762"/>
  <c r="J1762"/>
  <c r="I1762"/>
  <c r="H1762"/>
  <c r="G1762"/>
  <c r="F1762"/>
  <c r="E1762"/>
  <c r="D1762"/>
  <c r="C1762"/>
  <c r="B1762"/>
  <c r="P1761"/>
  <c r="O1761"/>
  <c r="N1761"/>
  <c r="M1761"/>
  <c r="L1761"/>
  <c r="K1761"/>
  <c r="J1761"/>
  <c r="I1761"/>
  <c r="H1761"/>
  <c r="G1761"/>
  <c r="F1761"/>
  <c r="E1761"/>
  <c r="D1761"/>
  <c r="C1761"/>
  <c r="B1761"/>
  <c r="P1760"/>
  <c r="O1760"/>
  <c r="N1760"/>
  <c r="M1760"/>
  <c r="L1760"/>
  <c r="K1760"/>
  <c r="J1760"/>
  <c r="I1760"/>
  <c r="H1760"/>
  <c r="G1760"/>
  <c r="F1760"/>
  <c r="E1760"/>
  <c r="D1760"/>
  <c r="C1760"/>
  <c r="B1760"/>
  <c r="P1759"/>
  <c r="O1759"/>
  <c r="N1759"/>
  <c r="M1759"/>
  <c r="L1759"/>
  <c r="K1759"/>
  <c r="J1759"/>
  <c r="I1759"/>
  <c r="H1759"/>
  <c r="G1759"/>
  <c r="F1759"/>
  <c r="E1759"/>
  <c r="D1759"/>
  <c r="C1759"/>
  <c r="B1759"/>
  <c r="P1757"/>
  <c r="O1757"/>
  <c r="N1757"/>
  <c r="M1757"/>
  <c r="L1757"/>
  <c r="K1757"/>
  <c r="J1757"/>
  <c r="I1757"/>
  <c r="H1757"/>
  <c r="G1757"/>
  <c r="F1757"/>
  <c r="E1757"/>
  <c r="D1757"/>
  <c r="C1757"/>
  <c r="B1757"/>
  <c r="P1756"/>
  <c r="O1756"/>
  <c r="N1756"/>
  <c r="M1756"/>
  <c r="L1756"/>
  <c r="K1756"/>
  <c r="J1756"/>
  <c r="I1756"/>
  <c r="H1756"/>
  <c r="G1756"/>
  <c r="F1756"/>
  <c r="E1756"/>
  <c r="D1756"/>
  <c r="C1756"/>
  <c r="B1756"/>
  <c r="P1755"/>
  <c r="O1755"/>
  <c r="N1755"/>
  <c r="M1755"/>
  <c r="L1755"/>
  <c r="K1755"/>
  <c r="J1755"/>
  <c r="I1755"/>
  <c r="H1755"/>
  <c r="G1755"/>
  <c r="F1755"/>
  <c r="E1755"/>
  <c r="D1755"/>
  <c r="C1755"/>
  <c r="B1755"/>
  <c r="P1754"/>
  <c r="O1754"/>
  <c r="N1754"/>
  <c r="M1754"/>
  <c r="L1754"/>
  <c r="K1754"/>
  <c r="J1754"/>
  <c r="I1754"/>
  <c r="H1754"/>
  <c r="G1754"/>
  <c r="F1754"/>
  <c r="E1754"/>
  <c r="D1754"/>
  <c r="C1754"/>
  <c r="B1754"/>
  <c r="P1753"/>
  <c r="O1753"/>
  <c r="N1753"/>
  <c r="M1753"/>
  <c r="L1753"/>
  <c r="K1753"/>
  <c r="J1753"/>
  <c r="I1753"/>
  <c r="H1753"/>
  <c r="G1753"/>
  <c r="F1753"/>
  <c r="E1753"/>
  <c r="D1753"/>
  <c r="C1753"/>
  <c r="B1753"/>
  <c r="P1752"/>
  <c r="O1752"/>
  <c r="N1752"/>
  <c r="M1752"/>
  <c r="L1752"/>
  <c r="K1752"/>
  <c r="J1752"/>
  <c r="I1752"/>
  <c r="H1752"/>
  <c r="G1752"/>
  <c r="F1752"/>
  <c r="E1752"/>
  <c r="D1752"/>
  <c r="C1752"/>
  <c r="B1752"/>
  <c r="P1751"/>
  <c r="O1751"/>
  <c r="N1751"/>
  <c r="M1751"/>
  <c r="L1751"/>
  <c r="K1751"/>
  <c r="J1751"/>
  <c r="I1751"/>
  <c r="H1751"/>
  <c r="G1751"/>
  <c r="F1751"/>
  <c r="E1751"/>
  <c r="D1751"/>
  <c r="C1751"/>
  <c r="B1751"/>
  <c r="P1750"/>
  <c r="O1750"/>
  <c r="N1750"/>
  <c r="M1750"/>
  <c r="L1750"/>
  <c r="K1750"/>
  <c r="J1750"/>
  <c r="I1750"/>
  <c r="H1750"/>
  <c r="G1750"/>
  <c r="F1750"/>
  <c r="E1750"/>
  <c r="D1750"/>
  <c r="C1750"/>
  <c r="B1750"/>
  <c r="P1749"/>
  <c r="O1749"/>
  <c r="N1749"/>
  <c r="M1749"/>
  <c r="L1749"/>
  <c r="K1749"/>
  <c r="J1749"/>
  <c r="I1749"/>
  <c r="H1749"/>
  <c r="G1749"/>
  <c r="F1749"/>
  <c r="E1749"/>
  <c r="D1749"/>
  <c r="C1749"/>
  <c r="B1749"/>
  <c r="P1748"/>
  <c r="O1748"/>
  <c r="N1748"/>
  <c r="M1748"/>
  <c r="L1748"/>
  <c r="K1748"/>
  <c r="J1748"/>
  <c r="I1748"/>
  <c r="H1748"/>
  <c r="G1748"/>
  <c r="F1748"/>
  <c r="E1748"/>
  <c r="D1748"/>
  <c r="C1748"/>
  <c r="B1748"/>
  <c r="P1747"/>
  <c r="O1747"/>
  <c r="N1747"/>
  <c r="M1747"/>
  <c r="L1747"/>
  <c r="K1747"/>
  <c r="J1747"/>
  <c r="I1747"/>
  <c r="H1747"/>
  <c r="G1747"/>
  <c r="F1747"/>
  <c r="E1747"/>
  <c r="D1747"/>
  <c r="C1747"/>
  <c r="B1747"/>
  <c r="P1727"/>
  <c r="O1727"/>
  <c r="N1727"/>
  <c r="M1727"/>
  <c r="L1727"/>
  <c r="K1727"/>
  <c r="J1727"/>
  <c r="I1727"/>
  <c r="H1727"/>
  <c r="G1727"/>
  <c r="F1727"/>
  <c r="E1727"/>
  <c r="D1727"/>
  <c r="C1727"/>
  <c r="B1727"/>
  <c r="P1726"/>
  <c r="O1726"/>
  <c r="N1726"/>
  <c r="M1726"/>
  <c r="L1726"/>
  <c r="K1726"/>
  <c r="J1726"/>
  <c r="I1726"/>
  <c r="H1726"/>
  <c r="G1726"/>
  <c r="F1726"/>
  <c r="E1726"/>
  <c r="D1726"/>
  <c r="C1726"/>
  <c r="B1726"/>
  <c r="P1725"/>
  <c r="O1725"/>
  <c r="N1725"/>
  <c r="M1725"/>
  <c r="L1725"/>
  <c r="K1725"/>
  <c r="J1725"/>
  <c r="I1725"/>
  <c r="H1725"/>
  <c r="G1725"/>
  <c r="F1725"/>
  <c r="E1725"/>
  <c r="D1725"/>
  <c r="C1725"/>
  <c r="B1725"/>
  <c r="P1724"/>
  <c r="O1724"/>
  <c r="N1724"/>
  <c r="M1724"/>
  <c r="L1724"/>
  <c r="K1724"/>
  <c r="J1724"/>
  <c r="I1724"/>
  <c r="H1724"/>
  <c r="G1724"/>
  <c r="F1724"/>
  <c r="E1724"/>
  <c r="D1724"/>
  <c r="C1724"/>
  <c r="B1724"/>
  <c r="P1723"/>
  <c r="O1723"/>
  <c r="N1723"/>
  <c r="M1723"/>
  <c r="L1723"/>
  <c r="K1723"/>
  <c r="J1723"/>
  <c r="I1723"/>
  <c r="H1723"/>
  <c r="G1723"/>
  <c r="F1723"/>
  <c r="E1723"/>
  <c r="D1723"/>
  <c r="C1723"/>
  <c r="B1723"/>
  <c r="P1722"/>
  <c r="O1722"/>
  <c r="N1722"/>
  <c r="M1722"/>
  <c r="L1722"/>
  <c r="K1722"/>
  <c r="J1722"/>
  <c r="I1722"/>
  <c r="H1722"/>
  <c r="G1722"/>
  <c r="F1722"/>
  <c r="E1722"/>
  <c r="D1722"/>
  <c r="C1722"/>
  <c r="B1722"/>
  <c r="P1721"/>
  <c r="O1721"/>
  <c r="N1721"/>
  <c r="M1721"/>
  <c r="L1721"/>
  <c r="K1721"/>
  <c r="J1721"/>
  <c r="I1721"/>
  <c r="H1721"/>
  <c r="G1721"/>
  <c r="F1721"/>
  <c r="E1721"/>
  <c r="D1721"/>
  <c r="C1721"/>
  <c r="B1721"/>
  <c r="P1720"/>
  <c r="O1720"/>
  <c r="N1720"/>
  <c r="M1720"/>
  <c r="L1720"/>
  <c r="K1720"/>
  <c r="J1720"/>
  <c r="I1720"/>
  <c r="H1720"/>
  <c r="G1720"/>
  <c r="F1720"/>
  <c r="E1720"/>
  <c r="D1720"/>
  <c r="C1720"/>
  <c r="B1720"/>
  <c r="P1718"/>
  <c r="O1718"/>
  <c r="N1718"/>
  <c r="M1718"/>
  <c r="L1718"/>
  <c r="K1718"/>
  <c r="J1718"/>
  <c r="I1718"/>
  <c r="H1718"/>
  <c r="G1718"/>
  <c r="F1718"/>
  <c r="E1718"/>
  <c r="D1718"/>
  <c r="C1718"/>
  <c r="B1718"/>
  <c r="P1717"/>
  <c r="O1717"/>
  <c r="N1717"/>
  <c r="M1717"/>
  <c r="L1717"/>
  <c r="K1717"/>
  <c r="J1717"/>
  <c r="I1717"/>
  <c r="H1717"/>
  <c r="G1717"/>
  <c r="F1717"/>
  <c r="E1717"/>
  <c r="D1717"/>
  <c r="C1717"/>
  <c r="B1717"/>
  <c r="P1716"/>
  <c r="O1716"/>
  <c r="N1716"/>
  <c r="M1716"/>
  <c r="L1716"/>
  <c r="K1716"/>
  <c r="J1716"/>
  <c r="I1716"/>
  <c r="H1716"/>
  <c r="G1716"/>
  <c r="F1716"/>
  <c r="E1716"/>
  <c r="D1716"/>
  <c r="C1716"/>
  <c r="B1716"/>
  <c r="P1715"/>
  <c r="O1715"/>
  <c r="N1715"/>
  <c r="M1715"/>
  <c r="L1715"/>
  <c r="K1715"/>
  <c r="J1715"/>
  <c r="I1715"/>
  <c r="H1715"/>
  <c r="G1715"/>
  <c r="F1715"/>
  <c r="E1715"/>
  <c r="D1715"/>
  <c r="C1715"/>
  <c r="B1715"/>
  <c r="P1714"/>
  <c r="O1714"/>
  <c r="N1714"/>
  <c r="M1714"/>
  <c r="L1714"/>
  <c r="K1714"/>
  <c r="J1714"/>
  <c r="I1714"/>
  <c r="H1714"/>
  <c r="G1714"/>
  <c r="F1714"/>
  <c r="E1714"/>
  <c r="D1714"/>
  <c r="C1714"/>
  <c r="B1714"/>
  <c r="P1713"/>
  <c r="O1713"/>
  <c r="N1713"/>
  <c r="M1713"/>
  <c r="L1713"/>
  <c r="K1713"/>
  <c r="J1713"/>
  <c r="I1713"/>
  <c r="H1713"/>
  <c r="G1713"/>
  <c r="F1713"/>
  <c r="E1713"/>
  <c r="D1713"/>
  <c r="C1713"/>
  <c r="B1713"/>
  <c r="P1712"/>
  <c r="O1712"/>
  <c r="N1712"/>
  <c r="M1712"/>
  <c r="L1712"/>
  <c r="K1712"/>
  <c r="J1712"/>
  <c r="I1712"/>
  <c r="H1712"/>
  <c r="G1712"/>
  <c r="F1712"/>
  <c r="E1712"/>
  <c r="D1712"/>
  <c r="C1712"/>
  <c r="B1712"/>
  <c r="P1710"/>
  <c r="O1710"/>
  <c r="N1710"/>
  <c r="M1710"/>
  <c r="L1710"/>
  <c r="K1710"/>
  <c r="J1710"/>
  <c r="I1710"/>
  <c r="H1710"/>
  <c r="G1710"/>
  <c r="F1710"/>
  <c r="E1710"/>
  <c r="D1710"/>
  <c r="C1710"/>
  <c r="B1710"/>
  <c r="P1709"/>
  <c r="O1709"/>
  <c r="N1709"/>
  <c r="M1709"/>
  <c r="L1709"/>
  <c r="K1709"/>
  <c r="J1709"/>
  <c r="I1709"/>
  <c r="H1709"/>
  <c r="G1709"/>
  <c r="F1709"/>
  <c r="E1709"/>
  <c r="D1709"/>
  <c r="C1709"/>
  <c r="B1709"/>
  <c r="P1708"/>
  <c r="O1708"/>
  <c r="N1708"/>
  <c r="M1708"/>
  <c r="L1708"/>
  <c r="K1708"/>
  <c r="J1708"/>
  <c r="I1708"/>
  <c r="H1708"/>
  <c r="G1708"/>
  <c r="F1708"/>
  <c r="E1708"/>
  <c r="D1708"/>
  <c r="C1708"/>
  <c r="B1708"/>
  <c r="P1707"/>
  <c r="O1707"/>
  <c r="N1707"/>
  <c r="M1707"/>
  <c r="L1707"/>
  <c r="K1707"/>
  <c r="J1707"/>
  <c r="I1707"/>
  <c r="H1707"/>
  <c r="G1707"/>
  <c r="F1707"/>
  <c r="E1707"/>
  <c r="D1707"/>
  <c r="C1707"/>
  <c r="B1707"/>
  <c r="P1706"/>
  <c r="O1706"/>
  <c r="N1706"/>
  <c r="M1706"/>
  <c r="L1706"/>
  <c r="K1706"/>
  <c r="J1706"/>
  <c r="I1706"/>
  <c r="H1706"/>
  <c r="G1706"/>
  <c r="F1706"/>
  <c r="E1706"/>
  <c r="D1706"/>
  <c r="C1706"/>
  <c r="B1706"/>
  <c r="P1704"/>
  <c r="O1704"/>
  <c r="N1704"/>
  <c r="M1704"/>
  <c r="L1704"/>
  <c r="K1704"/>
  <c r="J1704"/>
  <c r="I1704"/>
  <c r="H1704"/>
  <c r="G1704"/>
  <c r="F1704"/>
  <c r="E1704"/>
  <c r="D1704"/>
  <c r="C1704"/>
  <c r="B1704"/>
  <c r="P1703"/>
  <c r="O1703"/>
  <c r="N1703"/>
  <c r="M1703"/>
  <c r="L1703"/>
  <c r="K1703"/>
  <c r="J1703"/>
  <c r="I1703"/>
  <c r="H1703"/>
  <c r="G1703"/>
  <c r="F1703"/>
  <c r="E1703"/>
  <c r="D1703"/>
  <c r="C1703"/>
  <c r="B1703"/>
  <c r="P1702"/>
  <c r="O1702"/>
  <c r="N1702"/>
  <c r="M1702"/>
  <c r="L1702"/>
  <c r="K1702"/>
  <c r="J1702"/>
  <c r="I1702"/>
  <c r="H1702"/>
  <c r="G1702"/>
  <c r="F1702"/>
  <c r="E1702"/>
  <c r="D1702"/>
  <c r="C1702"/>
  <c r="B1702"/>
  <c r="P1701"/>
  <c r="O1701"/>
  <c r="N1701"/>
  <c r="M1701"/>
  <c r="L1701"/>
  <c r="K1701"/>
  <c r="J1701"/>
  <c r="I1701"/>
  <c r="H1701"/>
  <c r="G1701"/>
  <c r="F1701"/>
  <c r="E1701"/>
  <c r="D1701"/>
  <c r="C1701"/>
  <c r="B1701"/>
  <c r="P1700"/>
  <c r="O1700"/>
  <c r="N1700"/>
  <c r="M1700"/>
  <c r="L1700"/>
  <c r="K1700"/>
  <c r="J1700"/>
  <c r="I1700"/>
  <c r="H1700"/>
  <c r="G1700"/>
  <c r="F1700"/>
  <c r="E1700"/>
  <c r="D1700"/>
  <c r="C1700"/>
  <c r="B1700"/>
  <c r="P1699"/>
  <c r="O1699"/>
  <c r="N1699"/>
  <c r="M1699"/>
  <c r="L1699"/>
  <c r="K1699"/>
  <c r="J1699"/>
  <c r="I1699"/>
  <c r="H1699"/>
  <c r="G1699"/>
  <c r="F1699"/>
  <c r="E1699"/>
  <c r="D1699"/>
  <c r="C1699"/>
  <c r="B1699"/>
  <c r="P1698"/>
  <c r="O1698"/>
  <c r="N1698"/>
  <c r="M1698"/>
  <c r="L1698"/>
  <c r="K1698"/>
  <c r="J1698"/>
  <c r="I1698"/>
  <c r="H1698"/>
  <c r="G1698"/>
  <c r="F1698"/>
  <c r="E1698"/>
  <c r="D1698"/>
  <c r="C1698"/>
  <c r="B1698"/>
  <c r="P1697"/>
  <c r="O1697"/>
  <c r="N1697"/>
  <c r="M1697"/>
  <c r="L1697"/>
  <c r="K1697"/>
  <c r="J1697"/>
  <c r="I1697"/>
  <c r="H1697"/>
  <c r="G1697"/>
  <c r="F1697"/>
  <c r="E1697"/>
  <c r="D1697"/>
  <c r="C1697"/>
  <c r="B1697"/>
  <c r="P1696"/>
  <c r="O1696"/>
  <c r="N1696"/>
  <c r="M1696"/>
  <c r="L1696"/>
  <c r="K1696"/>
  <c r="J1696"/>
  <c r="I1696"/>
  <c r="H1696"/>
  <c r="G1696"/>
  <c r="F1696"/>
  <c r="E1696"/>
  <c r="D1696"/>
  <c r="C1696"/>
  <c r="B1696"/>
  <c r="P1695"/>
  <c r="O1695"/>
  <c r="N1695"/>
  <c r="M1695"/>
  <c r="L1695"/>
  <c r="K1695"/>
  <c r="J1695"/>
  <c r="I1695"/>
  <c r="H1695"/>
  <c r="G1695"/>
  <c r="F1695"/>
  <c r="E1695"/>
  <c r="D1695"/>
  <c r="C1695"/>
  <c r="B1695"/>
  <c r="P1694"/>
  <c r="O1694"/>
  <c r="N1694"/>
  <c r="M1694"/>
  <c r="L1694"/>
  <c r="K1694"/>
  <c r="J1694"/>
  <c r="I1694"/>
  <c r="H1694"/>
  <c r="G1694"/>
  <c r="F1694"/>
  <c r="E1694"/>
  <c r="D1694"/>
  <c r="C1694"/>
  <c r="B1694"/>
  <c r="P1693"/>
  <c r="O1693"/>
  <c r="N1693"/>
  <c r="M1693"/>
  <c r="L1693"/>
  <c r="K1693"/>
  <c r="J1693"/>
  <c r="I1693"/>
  <c r="H1693"/>
  <c r="G1693"/>
  <c r="F1693"/>
  <c r="E1693"/>
  <c r="D1693"/>
  <c r="C1693"/>
  <c r="B1693"/>
  <c r="P1691"/>
  <c r="O1691"/>
  <c r="N1691"/>
  <c r="M1691"/>
  <c r="L1691"/>
  <c r="K1691"/>
  <c r="J1691"/>
  <c r="I1691"/>
  <c r="H1691"/>
  <c r="G1691"/>
  <c r="F1691"/>
  <c r="E1691"/>
  <c r="D1691"/>
  <c r="C1691"/>
  <c r="B1691"/>
  <c r="P1671"/>
  <c r="O1671"/>
  <c r="N1671"/>
  <c r="M1671"/>
  <c r="L1671"/>
  <c r="K1671"/>
  <c r="J1671"/>
  <c r="I1671"/>
  <c r="H1671"/>
  <c r="G1671"/>
  <c r="F1671"/>
  <c r="E1671"/>
  <c r="D1671"/>
  <c r="C1671"/>
  <c r="B1671"/>
  <c r="P1670"/>
  <c r="O1670"/>
  <c r="N1670"/>
  <c r="M1670"/>
  <c r="L1670"/>
  <c r="K1670"/>
  <c r="J1670"/>
  <c r="I1670"/>
  <c r="H1670"/>
  <c r="G1670"/>
  <c r="F1670"/>
  <c r="E1670"/>
  <c r="D1670"/>
  <c r="C1670"/>
  <c r="B1670"/>
  <c r="P1669"/>
  <c r="O1669"/>
  <c r="N1669"/>
  <c r="M1669"/>
  <c r="L1669"/>
  <c r="K1669"/>
  <c r="J1669"/>
  <c r="I1669"/>
  <c r="H1669"/>
  <c r="G1669"/>
  <c r="F1669"/>
  <c r="E1669"/>
  <c r="D1669"/>
  <c r="C1669"/>
  <c r="B1669"/>
  <c r="P1668"/>
  <c r="O1668"/>
  <c r="N1668"/>
  <c r="M1668"/>
  <c r="L1668"/>
  <c r="K1668"/>
  <c r="J1668"/>
  <c r="I1668"/>
  <c r="H1668"/>
  <c r="G1668"/>
  <c r="F1668"/>
  <c r="E1668"/>
  <c r="D1668"/>
  <c r="C1668"/>
  <c r="B1668"/>
  <c r="P1667"/>
  <c r="O1667"/>
  <c r="N1667"/>
  <c r="M1667"/>
  <c r="L1667"/>
  <c r="K1667"/>
  <c r="J1667"/>
  <c r="I1667"/>
  <c r="H1667"/>
  <c r="G1667"/>
  <c r="F1667"/>
  <c r="E1667"/>
  <c r="D1667"/>
  <c r="C1667"/>
  <c r="B1667"/>
  <c r="P1666"/>
  <c r="O1666"/>
  <c r="N1666"/>
  <c r="M1666"/>
  <c r="L1666"/>
  <c r="K1666"/>
  <c r="J1666"/>
  <c r="I1666"/>
  <c r="H1666"/>
  <c r="G1666"/>
  <c r="F1666"/>
  <c r="E1666"/>
  <c r="D1666"/>
  <c r="C1666"/>
  <c r="B1666"/>
  <c r="P1665"/>
  <c r="O1665"/>
  <c r="N1665"/>
  <c r="M1665"/>
  <c r="L1665"/>
  <c r="K1665"/>
  <c r="J1665"/>
  <c r="I1665"/>
  <c r="H1665"/>
  <c r="G1665"/>
  <c r="F1665"/>
  <c r="E1665"/>
  <c r="D1665"/>
  <c r="C1665"/>
  <c r="B1665"/>
  <c r="P1664"/>
  <c r="O1664"/>
  <c r="N1664"/>
  <c r="M1664"/>
  <c r="L1664"/>
  <c r="K1664"/>
  <c r="J1664"/>
  <c r="I1664"/>
  <c r="H1664"/>
  <c r="G1664"/>
  <c r="F1664"/>
  <c r="E1664"/>
  <c r="D1664"/>
  <c r="C1664"/>
  <c r="B1664"/>
  <c r="P1662"/>
  <c r="O1662"/>
  <c r="N1662"/>
  <c r="M1662"/>
  <c r="L1662"/>
  <c r="K1662"/>
  <c r="J1662"/>
  <c r="I1662"/>
  <c r="H1662"/>
  <c r="G1662"/>
  <c r="F1662"/>
  <c r="E1662"/>
  <c r="D1662"/>
  <c r="C1662"/>
  <c r="B1662"/>
  <c r="P1661"/>
  <c r="O1661"/>
  <c r="N1661"/>
  <c r="M1661"/>
  <c r="L1661"/>
  <c r="K1661"/>
  <c r="J1661"/>
  <c r="I1661"/>
  <c r="H1661"/>
  <c r="G1661"/>
  <c r="F1661"/>
  <c r="E1661"/>
  <c r="D1661"/>
  <c r="C1661"/>
  <c r="B1661"/>
  <c r="P1660"/>
  <c r="O1660"/>
  <c r="N1660"/>
  <c r="M1660"/>
  <c r="L1660"/>
  <c r="K1660"/>
  <c r="J1660"/>
  <c r="I1660"/>
  <c r="H1660"/>
  <c r="G1660"/>
  <c r="F1660"/>
  <c r="E1660"/>
  <c r="D1660"/>
  <c r="C1660"/>
  <c r="B1660"/>
  <c r="P1659"/>
  <c r="O1659"/>
  <c r="N1659"/>
  <c r="M1659"/>
  <c r="L1659"/>
  <c r="K1659"/>
  <c r="J1659"/>
  <c r="I1659"/>
  <c r="H1659"/>
  <c r="G1659"/>
  <c r="F1659"/>
  <c r="E1659"/>
  <c r="D1659"/>
  <c r="C1659"/>
  <c r="B1659"/>
  <c r="P1657"/>
  <c r="O1657"/>
  <c r="N1657"/>
  <c r="M1657"/>
  <c r="L1657"/>
  <c r="K1657"/>
  <c r="J1657"/>
  <c r="I1657"/>
  <c r="H1657"/>
  <c r="G1657"/>
  <c r="F1657"/>
  <c r="E1657"/>
  <c r="D1657"/>
  <c r="C1657"/>
  <c r="B1657"/>
  <c r="P1656"/>
  <c r="O1656"/>
  <c r="N1656"/>
  <c r="M1656"/>
  <c r="L1656"/>
  <c r="K1656"/>
  <c r="J1656"/>
  <c r="I1656"/>
  <c r="H1656"/>
  <c r="G1656"/>
  <c r="F1656"/>
  <c r="E1656"/>
  <c r="D1656"/>
  <c r="C1656"/>
  <c r="B1656"/>
  <c r="P1655"/>
  <c r="O1655"/>
  <c r="N1655"/>
  <c r="M1655"/>
  <c r="L1655"/>
  <c r="K1655"/>
  <c r="J1655"/>
  <c r="I1655"/>
  <c r="H1655"/>
  <c r="G1655"/>
  <c r="F1655"/>
  <c r="E1655"/>
  <c r="D1655"/>
  <c r="C1655"/>
  <c r="B1655"/>
  <c r="P1654"/>
  <c r="O1654"/>
  <c r="N1654"/>
  <c r="M1654"/>
  <c r="L1654"/>
  <c r="K1654"/>
  <c r="J1654"/>
  <c r="I1654"/>
  <c r="H1654"/>
  <c r="G1654"/>
  <c r="F1654"/>
  <c r="E1654"/>
  <c r="D1654"/>
  <c r="C1654"/>
  <c r="B1654"/>
  <c r="P1653"/>
  <c r="O1653"/>
  <c r="N1653"/>
  <c r="M1653"/>
  <c r="L1653"/>
  <c r="K1653"/>
  <c r="J1653"/>
  <c r="I1653"/>
  <c r="H1653"/>
  <c r="G1653"/>
  <c r="F1653"/>
  <c r="E1653"/>
  <c r="D1653"/>
  <c r="C1653"/>
  <c r="B1653"/>
  <c r="P1652"/>
  <c r="O1652"/>
  <c r="N1652"/>
  <c r="M1652"/>
  <c r="L1652"/>
  <c r="K1652"/>
  <c r="J1652"/>
  <c r="I1652"/>
  <c r="H1652"/>
  <c r="G1652"/>
  <c r="F1652"/>
  <c r="E1652"/>
  <c r="D1652"/>
  <c r="C1652"/>
  <c r="B1652"/>
  <c r="P1650"/>
  <c r="O1650"/>
  <c r="N1650"/>
  <c r="M1650"/>
  <c r="L1650"/>
  <c r="K1650"/>
  <c r="J1650"/>
  <c r="I1650"/>
  <c r="H1650"/>
  <c r="G1650"/>
  <c r="F1650"/>
  <c r="E1650"/>
  <c r="D1650"/>
  <c r="C1650"/>
  <c r="B1650"/>
  <c r="P1649"/>
  <c r="O1649"/>
  <c r="N1649"/>
  <c r="M1649"/>
  <c r="L1649"/>
  <c r="K1649"/>
  <c r="J1649"/>
  <c r="I1649"/>
  <c r="H1649"/>
  <c r="G1649"/>
  <c r="F1649"/>
  <c r="E1649"/>
  <c r="D1649"/>
  <c r="C1649"/>
  <c r="B1649"/>
  <c r="P1648"/>
  <c r="O1648"/>
  <c r="N1648"/>
  <c r="M1648"/>
  <c r="L1648"/>
  <c r="K1648"/>
  <c r="J1648"/>
  <c r="I1648"/>
  <c r="H1648"/>
  <c r="G1648"/>
  <c r="F1648"/>
  <c r="E1648"/>
  <c r="D1648"/>
  <c r="C1648"/>
  <c r="B1648"/>
  <c r="P1647"/>
  <c r="O1647"/>
  <c r="N1647"/>
  <c r="M1647"/>
  <c r="L1647"/>
  <c r="K1647"/>
  <c r="J1647"/>
  <c r="I1647"/>
  <c r="H1647"/>
  <c r="G1647"/>
  <c r="F1647"/>
  <c r="E1647"/>
  <c r="D1647"/>
  <c r="C1647"/>
  <c r="B1647"/>
  <c r="P1646"/>
  <c r="O1646"/>
  <c r="N1646"/>
  <c r="M1646"/>
  <c r="L1646"/>
  <c r="K1646"/>
  <c r="J1646"/>
  <c r="I1646"/>
  <c r="H1646"/>
  <c r="G1646"/>
  <c r="F1646"/>
  <c r="E1646"/>
  <c r="D1646"/>
  <c r="C1646"/>
  <c r="B1646"/>
  <c r="P1645"/>
  <c r="O1645"/>
  <c r="N1645"/>
  <c r="M1645"/>
  <c r="L1645"/>
  <c r="K1645"/>
  <c r="J1645"/>
  <c r="I1645"/>
  <c r="H1645"/>
  <c r="G1645"/>
  <c r="F1645"/>
  <c r="E1645"/>
  <c r="D1645"/>
  <c r="C1645"/>
  <c r="B1645"/>
  <c r="P1644"/>
  <c r="O1644"/>
  <c r="N1644"/>
  <c r="M1644"/>
  <c r="L1644"/>
  <c r="K1644"/>
  <c r="J1644"/>
  <c r="I1644"/>
  <c r="H1644"/>
  <c r="G1644"/>
  <c r="F1644"/>
  <c r="E1644"/>
  <c r="D1644"/>
  <c r="C1644"/>
  <c r="B1644"/>
  <c r="P1643"/>
  <c r="O1643"/>
  <c r="N1643"/>
  <c r="M1643"/>
  <c r="L1643"/>
  <c r="K1643"/>
  <c r="J1643"/>
  <c r="I1643"/>
  <c r="H1643"/>
  <c r="G1643"/>
  <c r="F1643"/>
  <c r="E1643"/>
  <c r="D1643"/>
  <c r="C1643"/>
  <c r="B1643"/>
  <c r="P1642"/>
  <c r="O1642"/>
  <c r="N1642"/>
  <c r="M1642"/>
  <c r="L1642"/>
  <c r="K1642"/>
  <c r="J1642"/>
  <c r="I1642"/>
  <c r="H1642"/>
  <c r="G1642"/>
  <c r="F1642"/>
  <c r="E1642"/>
  <c r="D1642"/>
  <c r="C1642"/>
  <c r="B1642"/>
  <c r="P1641"/>
  <c r="O1641"/>
  <c r="N1641"/>
  <c r="M1641"/>
  <c r="L1641"/>
  <c r="K1641"/>
  <c r="J1641"/>
  <c r="I1641"/>
  <c r="H1641"/>
  <c r="G1641"/>
  <c r="F1641"/>
  <c r="E1641"/>
  <c r="D1641"/>
  <c r="C1641"/>
  <c r="B1641"/>
  <c r="P1640"/>
  <c r="O1640"/>
  <c r="N1640"/>
  <c r="M1640"/>
  <c r="L1640"/>
  <c r="K1640"/>
  <c r="J1640"/>
  <c r="I1640"/>
  <c r="H1640"/>
  <c r="G1640"/>
  <c r="F1640"/>
  <c r="E1640"/>
  <c r="D1640"/>
  <c r="C1640"/>
  <c r="B1640"/>
  <c r="P1639"/>
  <c r="O1639"/>
  <c r="N1639"/>
  <c r="M1639"/>
  <c r="L1639"/>
  <c r="K1639"/>
  <c r="J1639"/>
  <c r="I1639"/>
  <c r="H1639"/>
  <c r="G1639"/>
  <c r="F1639"/>
  <c r="E1639"/>
  <c r="D1639"/>
  <c r="C1639"/>
  <c r="B1639"/>
  <c r="P1638"/>
  <c r="O1638"/>
  <c r="N1638"/>
  <c r="M1638"/>
  <c r="L1638"/>
  <c r="K1638"/>
  <c r="J1638"/>
  <c r="I1638"/>
  <c r="H1638"/>
  <c r="G1638"/>
  <c r="F1638"/>
  <c r="E1638"/>
  <c r="D1638"/>
  <c r="C1638"/>
  <c r="B1638"/>
  <c r="P1637"/>
  <c r="O1637"/>
  <c r="N1637"/>
  <c r="M1637"/>
  <c r="L1637"/>
  <c r="K1637"/>
  <c r="J1637"/>
  <c r="I1637"/>
  <c r="H1637"/>
  <c r="G1637"/>
  <c r="F1637"/>
  <c r="E1637"/>
  <c r="D1637"/>
  <c r="C1637"/>
  <c r="B1637"/>
  <c r="P1636"/>
  <c r="O1636"/>
  <c r="N1636"/>
  <c r="M1636"/>
  <c r="L1636"/>
  <c r="K1636"/>
  <c r="J1636"/>
  <c r="I1636"/>
  <c r="H1636"/>
  <c r="G1636"/>
  <c r="F1636"/>
  <c r="E1636"/>
  <c r="D1636"/>
  <c r="C1636"/>
  <c r="B1636"/>
  <c r="P1635"/>
  <c r="O1635"/>
  <c r="N1635"/>
  <c r="M1635"/>
  <c r="L1635"/>
  <c r="K1635"/>
  <c r="J1635"/>
  <c r="I1635"/>
  <c r="H1635"/>
  <c r="G1635"/>
  <c r="F1635"/>
  <c r="E1635"/>
  <c r="D1635"/>
  <c r="C1635"/>
  <c r="B1635"/>
  <c r="P1614"/>
  <c r="O1614"/>
  <c r="N1614"/>
  <c r="M1614"/>
  <c r="L1614"/>
  <c r="K1614"/>
  <c r="J1614"/>
  <c r="I1614"/>
  <c r="H1614"/>
  <c r="G1614"/>
  <c r="F1614"/>
  <c r="E1614"/>
  <c r="D1614"/>
  <c r="C1614"/>
  <c r="B1614"/>
  <c r="P1613"/>
  <c r="O1613"/>
  <c r="N1613"/>
  <c r="M1613"/>
  <c r="L1613"/>
  <c r="K1613"/>
  <c r="J1613"/>
  <c r="I1613"/>
  <c r="H1613"/>
  <c r="G1613"/>
  <c r="F1613"/>
  <c r="E1613"/>
  <c r="D1613"/>
  <c r="C1613"/>
  <c r="B1613"/>
  <c r="P1612"/>
  <c r="O1612"/>
  <c r="N1612"/>
  <c r="M1612"/>
  <c r="L1612"/>
  <c r="K1612"/>
  <c r="J1612"/>
  <c r="I1612"/>
  <c r="H1612"/>
  <c r="G1612"/>
  <c r="F1612"/>
  <c r="E1612"/>
  <c r="D1612"/>
  <c r="C1612"/>
  <c r="B1612"/>
  <c r="P1611"/>
  <c r="O1611"/>
  <c r="N1611"/>
  <c r="M1611"/>
  <c r="L1611"/>
  <c r="K1611"/>
  <c r="J1611"/>
  <c r="I1611"/>
  <c r="H1611"/>
  <c r="G1611"/>
  <c r="F1611"/>
  <c r="E1611"/>
  <c r="D1611"/>
  <c r="C1611"/>
  <c r="B1611"/>
  <c r="P1609"/>
  <c r="O1609"/>
  <c r="N1609"/>
  <c r="M1609"/>
  <c r="L1609"/>
  <c r="K1609"/>
  <c r="J1609"/>
  <c r="I1609"/>
  <c r="H1609"/>
  <c r="G1609"/>
  <c r="F1609"/>
  <c r="E1609"/>
  <c r="D1609"/>
  <c r="C1609"/>
  <c r="B1609"/>
  <c r="P1608"/>
  <c r="O1608"/>
  <c r="N1608"/>
  <c r="M1608"/>
  <c r="L1608"/>
  <c r="K1608"/>
  <c r="J1608"/>
  <c r="I1608"/>
  <c r="H1608"/>
  <c r="G1608"/>
  <c r="F1608"/>
  <c r="E1608"/>
  <c r="D1608"/>
  <c r="C1608"/>
  <c r="B1608"/>
  <c r="P1607"/>
  <c r="O1607"/>
  <c r="N1607"/>
  <c r="M1607"/>
  <c r="L1607"/>
  <c r="K1607"/>
  <c r="J1607"/>
  <c r="I1607"/>
  <c r="H1607"/>
  <c r="G1607"/>
  <c r="F1607"/>
  <c r="E1607"/>
  <c r="D1607"/>
  <c r="C1607"/>
  <c r="B1607"/>
  <c r="P1606"/>
  <c r="O1606"/>
  <c r="N1606"/>
  <c r="M1606"/>
  <c r="L1606"/>
  <c r="K1606"/>
  <c r="J1606"/>
  <c r="I1606"/>
  <c r="H1606"/>
  <c r="G1606"/>
  <c r="F1606"/>
  <c r="E1606"/>
  <c r="D1606"/>
  <c r="C1606"/>
  <c r="B1606"/>
  <c r="P1605"/>
  <c r="O1605"/>
  <c r="N1605"/>
  <c r="M1605"/>
  <c r="L1605"/>
  <c r="K1605"/>
  <c r="J1605"/>
  <c r="I1605"/>
  <c r="H1605"/>
  <c r="G1605"/>
  <c r="F1605"/>
  <c r="E1605"/>
  <c r="D1605"/>
  <c r="C1605"/>
  <c r="B1605"/>
  <c r="P1604"/>
  <c r="O1604"/>
  <c r="N1604"/>
  <c r="M1604"/>
  <c r="L1604"/>
  <c r="K1604"/>
  <c r="J1604"/>
  <c r="I1604"/>
  <c r="H1604"/>
  <c r="G1604"/>
  <c r="F1604"/>
  <c r="E1604"/>
  <c r="D1604"/>
  <c r="C1604"/>
  <c r="B1604"/>
  <c r="P1603"/>
  <c r="O1603"/>
  <c r="N1603"/>
  <c r="M1603"/>
  <c r="L1603"/>
  <c r="K1603"/>
  <c r="J1603"/>
  <c r="I1603"/>
  <c r="H1603"/>
  <c r="G1603"/>
  <c r="F1603"/>
  <c r="E1603"/>
  <c r="D1603"/>
  <c r="C1603"/>
  <c r="B1603"/>
  <c r="P1602"/>
  <c r="O1602"/>
  <c r="N1602"/>
  <c r="M1602"/>
  <c r="L1602"/>
  <c r="K1602"/>
  <c r="J1602"/>
  <c r="I1602"/>
  <c r="H1602"/>
  <c r="G1602"/>
  <c r="F1602"/>
  <c r="E1602"/>
  <c r="D1602"/>
  <c r="C1602"/>
  <c r="B1602"/>
  <c r="P1601"/>
  <c r="O1601"/>
  <c r="N1601"/>
  <c r="M1601"/>
  <c r="L1601"/>
  <c r="K1601"/>
  <c r="J1601"/>
  <c r="I1601"/>
  <c r="H1601"/>
  <c r="G1601"/>
  <c r="F1601"/>
  <c r="E1601"/>
  <c r="D1601"/>
  <c r="C1601"/>
  <c r="B1601"/>
  <c r="P1600"/>
  <c r="O1600"/>
  <c r="N1600"/>
  <c r="M1600"/>
  <c r="L1600"/>
  <c r="K1600"/>
  <c r="J1600"/>
  <c r="I1600"/>
  <c r="H1600"/>
  <c r="G1600"/>
  <c r="F1600"/>
  <c r="E1600"/>
  <c r="D1600"/>
  <c r="C1600"/>
  <c r="B1600"/>
  <c r="P1598"/>
  <c r="O1598"/>
  <c r="N1598"/>
  <c r="M1598"/>
  <c r="L1598"/>
  <c r="K1598"/>
  <c r="J1598"/>
  <c r="I1598"/>
  <c r="H1598"/>
  <c r="G1598"/>
  <c r="F1598"/>
  <c r="E1598"/>
  <c r="D1598"/>
  <c r="C1598"/>
  <c r="B1598"/>
  <c r="P1597"/>
  <c r="O1597"/>
  <c r="N1597"/>
  <c r="M1597"/>
  <c r="L1597"/>
  <c r="K1597"/>
  <c r="J1597"/>
  <c r="I1597"/>
  <c r="H1597"/>
  <c r="G1597"/>
  <c r="F1597"/>
  <c r="E1597"/>
  <c r="D1597"/>
  <c r="C1597"/>
  <c r="B1597"/>
  <c r="P1596"/>
  <c r="O1596"/>
  <c r="N1596"/>
  <c r="M1596"/>
  <c r="L1596"/>
  <c r="K1596"/>
  <c r="J1596"/>
  <c r="I1596"/>
  <c r="H1596"/>
  <c r="G1596"/>
  <c r="F1596"/>
  <c r="E1596"/>
  <c r="D1596"/>
  <c r="C1596"/>
  <c r="B1596"/>
  <c r="P1595"/>
  <c r="O1595"/>
  <c r="N1595"/>
  <c r="M1595"/>
  <c r="L1595"/>
  <c r="K1595"/>
  <c r="J1595"/>
  <c r="I1595"/>
  <c r="H1595"/>
  <c r="G1595"/>
  <c r="F1595"/>
  <c r="E1595"/>
  <c r="D1595"/>
  <c r="C1595"/>
  <c r="B1595"/>
  <c r="P1594"/>
  <c r="O1594"/>
  <c r="N1594"/>
  <c r="M1594"/>
  <c r="L1594"/>
  <c r="K1594"/>
  <c r="J1594"/>
  <c r="I1594"/>
  <c r="H1594"/>
  <c r="G1594"/>
  <c r="F1594"/>
  <c r="E1594"/>
  <c r="D1594"/>
  <c r="C1594"/>
  <c r="B1594"/>
  <c r="P1593"/>
  <c r="O1593"/>
  <c r="N1593"/>
  <c r="M1593"/>
  <c r="L1593"/>
  <c r="K1593"/>
  <c r="J1593"/>
  <c r="I1593"/>
  <c r="H1593"/>
  <c r="G1593"/>
  <c r="F1593"/>
  <c r="E1593"/>
  <c r="D1593"/>
  <c r="C1593"/>
  <c r="B1593"/>
  <c r="P1592"/>
  <c r="O1592"/>
  <c r="N1592"/>
  <c r="M1592"/>
  <c r="L1592"/>
  <c r="K1592"/>
  <c r="J1592"/>
  <c r="I1592"/>
  <c r="H1592"/>
  <c r="G1592"/>
  <c r="F1592"/>
  <c r="E1592"/>
  <c r="D1592"/>
  <c r="C1592"/>
  <c r="B1592"/>
  <c r="P1591"/>
  <c r="O1591"/>
  <c r="N1591"/>
  <c r="M1591"/>
  <c r="L1591"/>
  <c r="K1591"/>
  <c r="J1591"/>
  <c r="I1591"/>
  <c r="H1591"/>
  <c r="G1591"/>
  <c r="F1591"/>
  <c r="E1591"/>
  <c r="D1591"/>
  <c r="C1591"/>
  <c r="B1591"/>
  <c r="P1589"/>
  <c r="O1589"/>
  <c r="N1589"/>
  <c r="M1589"/>
  <c r="L1589"/>
  <c r="K1589"/>
  <c r="J1589"/>
  <c r="I1589"/>
  <c r="H1589"/>
  <c r="G1589"/>
  <c r="F1589"/>
  <c r="E1589"/>
  <c r="D1589"/>
  <c r="C1589"/>
  <c r="B1589"/>
  <c r="P1588"/>
  <c r="O1588"/>
  <c r="N1588"/>
  <c r="M1588"/>
  <c r="L1588"/>
  <c r="K1588"/>
  <c r="J1588"/>
  <c r="I1588"/>
  <c r="H1588"/>
  <c r="G1588"/>
  <c r="F1588"/>
  <c r="E1588"/>
  <c r="D1588"/>
  <c r="C1588"/>
  <c r="B1588"/>
  <c r="P1587"/>
  <c r="O1587"/>
  <c r="N1587"/>
  <c r="M1587"/>
  <c r="L1587"/>
  <c r="K1587"/>
  <c r="J1587"/>
  <c r="I1587"/>
  <c r="H1587"/>
  <c r="G1587"/>
  <c r="F1587"/>
  <c r="E1587"/>
  <c r="D1587"/>
  <c r="C1587"/>
  <c r="B1587"/>
  <c r="P1586"/>
  <c r="O1586"/>
  <c r="N1586"/>
  <c r="M1586"/>
  <c r="L1586"/>
  <c r="K1586"/>
  <c r="J1586"/>
  <c r="I1586"/>
  <c r="H1586"/>
  <c r="G1586"/>
  <c r="F1586"/>
  <c r="E1586"/>
  <c r="D1586"/>
  <c r="C1586"/>
  <c r="B1586"/>
  <c r="P1585"/>
  <c r="O1585"/>
  <c r="N1585"/>
  <c r="M1585"/>
  <c r="L1585"/>
  <c r="K1585"/>
  <c r="J1585"/>
  <c r="I1585"/>
  <c r="H1585"/>
  <c r="G1585"/>
  <c r="F1585"/>
  <c r="E1585"/>
  <c r="D1585"/>
  <c r="C1585"/>
  <c r="B1585"/>
  <c r="P1584"/>
  <c r="O1584"/>
  <c r="N1584"/>
  <c r="M1584"/>
  <c r="L1584"/>
  <c r="K1584"/>
  <c r="J1584"/>
  <c r="I1584"/>
  <c r="H1584"/>
  <c r="G1584"/>
  <c r="F1584"/>
  <c r="E1584"/>
  <c r="D1584"/>
  <c r="C1584"/>
  <c r="B1584"/>
  <c r="P1583"/>
  <c r="O1583"/>
  <c r="N1583"/>
  <c r="M1583"/>
  <c r="L1583"/>
  <c r="K1583"/>
  <c r="J1583"/>
  <c r="I1583"/>
  <c r="H1583"/>
  <c r="G1583"/>
  <c r="F1583"/>
  <c r="E1583"/>
  <c r="D1583"/>
  <c r="C1583"/>
  <c r="B1583"/>
  <c r="P1582"/>
  <c r="O1582"/>
  <c r="N1582"/>
  <c r="M1582"/>
  <c r="L1582"/>
  <c r="K1582"/>
  <c r="J1582"/>
  <c r="I1582"/>
  <c r="H1582"/>
  <c r="G1582"/>
  <c r="F1582"/>
  <c r="E1582"/>
  <c r="D1582"/>
  <c r="C1582"/>
  <c r="B1582"/>
  <c r="P1581"/>
  <c r="O1581"/>
  <c r="N1581"/>
  <c r="M1581"/>
  <c r="L1581"/>
  <c r="K1581"/>
  <c r="J1581"/>
  <c r="I1581"/>
  <c r="H1581"/>
  <c r="G1581"/>
  <c r="F1581"/>
  <c r="E1581"/>
  <c r="D1581"/>
  <c r="C1581"/>
  <c r="B1581"/>
  <c r="P1580"/>
  <c r="O1580"/>
  <c r="N1580"/>
  <c r="M1580"/>
  <c r="L1580"/>
  <c r="K1580"/>
  <c r="J1580"/>
  <c r="I1580"/>
  <c r="H1580"/>
  <c r="G1580"/>
  <c r="F1580"/>
  <c r="E1580"/>
  <c r="D1580"/>
  <c r="C1580"/>
  <c r="B1580"/>
  <c r="P1579"/>
  <c r="O1579"/>
  <c r="N1579"/>
  <c r="M1579"/>
  <c r="L1579"/>
  <c r="K1579"/>
  <c r="J1579"/>
  <c r="I1579"/>
  <c r="H1579"/>
  <c r="G1579"/>
  <c r="F1579"/>
  <c r="E1579"/>
  <c r="D1579"/>
  <c r="C1579"/>
  <c r="B1579"/>
  <c r="P1559"/>
  <c r="O1559"/>
  <c r="N1559"/>
  <c r="M1559"/>
  <c r="L1559"/>
  <c r="K1559"/>
  <c r="J1559"/>
  <c r="I1559"/>
  <c r="H1559"/>
  <c r="G1559"/>
  <c r="F1559"/>
  <c r="E1559"/>
  <c r="D1559"/>
  <c r="C1559"/>
  <c r="B1559"/>
  <c r="P1558"/>
  <c r="O1558"/>
  <c r="N1558"/>
  <c r="M1558"/>
  <c r="L1558"/>
  <c r="K1558"/>
  <c r="J1558"/>
  <c r="I1558"/>
  <c r="H1558"/>
  <c r="G1558"/>
  <c r="F1558"/>
  <c r="E1558"/>
  <c r="D1558"/>
  <c r="C1558"/>
  <c r="B1558"/>
  <c r="P1557"/>
  <c r="O1557"/>
  <c r="N1557"/>
  <c r="M1557"/>
  <c r="L1557"/>
  <c r="K1557"/>
  <c r="J1557"/>
  <c r="I1557"/>
  <c r="H1557"/>
  <c r="G1557"/>
  <c r="F1557"/>
  <c r="E1557"/>
  <c r="D1557"/>
  <c r="C1557"/>
  <c r="B1557"/>
  <c r="P1556"/>
  <c r="O1556"/>
  <c r="N1556"/>
  <c r="M1556"/>
  <c r="L1556"/>
  <c r="K1556"/>
  <c r="J1556"/>
  <c r="I1556"/>
  <c r="H1556"/>
  <c r="G1556"/>
  <c r="F1556"/>
  <c r="E1556"/>
  <c r="D1556"/>
  <c r="C1556"/>
  <c r="B1556"/>
  <c r="P1555"/>
  <c r="O1555"/>
  <c r="N1555"/>
  <c r="M1555"/>
  <c r="L1555"/>
  <c r="K1555"/>
  <c r="J1555"/>
  <c r="I1555"/>
  <c r="H1555"/>
  <c r="G1555"/>
  <c r="F1555"/>
  <c r="E1555"/>
  <c r="D1555"/>
  <c r="C1555"/>
  <c r="B1555"/>
  <c r="P1554"/>
  <c r="O1554"/>
  <c r="N1554"/>
  <c r="M1554"/>
  <c r="L1554"/>
  <c r="K1554"/>
  <c r="J1554"/>
  <c r="I1554"/>
  <c r="H1554"/>
  <c r="G1554"/>
  <c r="F1554"/>
  <c r="E1554"/>
  <c r="D1554"/>
  <c r="C1554"/>
  <c r="B1554"/>
  <c r="P1553"/>
  <c r="O1553"/>
  <c r="N1553"/>
  <c r="M1553"/>
  <c r="L1553"/>
  <c r="K1553"/>
  <c r="J1553"/>
  <c r="I1553"/>
  <c r="H1553"/>
  <c r="G1553"/>
  <c r="F1553"/>
  <c r="E1553"/>
  <c r="D1553"/>
  <c r="C1553"/>
  <c r="B1553"/>
  <c r="P1552"/>
  <c r="O1552"/>
  <c r="N1552"/>
  <c r="M1552"/>
  <c r="L1552"/>
  <c r="K1552"/>
  <c r="J1552"/>
  <c r="I1552"/>
  <c r="H1552"/>
  <c r="G1552"/>
  <c r="F1552"/>
  <c r="E1552"/>
  <c r="D1552"/>
  <c r="C1552"/>
  <c r="B1552"/>
  <c r="P1550"/>
  <c r="O1550"/>
  <c r="N1550"/>
  <c r="M1550"/>
  <c r="L1550"/>
  <c r="K1550"/>
  <c r="J1550"/>
  <c r="I1550"/>
  <c r="H1550"/>
  <c r="G1550"/>
  <c r="F1550"/>
  <c r="E1550"/>
  <c r="D1550"/>
  <c r="C1550"/>
  <c r="B1550"/>
  <c r="P1549"/>
  <c r="O1549"/>
  <c r="N1549"/>
  <c r="M1549"/>
  <c r="L1549"/>
  <c r="K1549"/>
  <c r="J1549"/>
  <c r="I1549"/>
  <c r="H1549"/>
  <c r="G1549"/>
  <c r="F1549"/>
  <c r="E1549"/>
  <c r="D1549"/>
  <c r="C1549"/>
  <c r="B1549"/>
  <c r="P1548"/>
  <c r="O1548"/>
  <c r="N1548"/>
  <c r="M1548"/>
  <c r="L1548"/>
  <c r="K1548"/>
  <c r="J1548"/>
  <c r="I1548"/>
  <c r="H1548"/>
  <c r="G1548"/>
  <c r="F1548"/>
  <c r="E1548"/>
  <c r="D1548"/>
  <c r="C1548"/>
  <c r="B1548"/>
  <c r="P1547"/>
  <c r="O1547"/>
  <c r="N1547"/>
  <c r="M1547"/>
  <c r="L1547"/>
  <c r="K1547"/>
  <c r="J1547"/>
  <c r="I1547"/>
  <c r="H1547"/>
  <c r="G1547"/>
  <c r="F1547"/>
  <c r="E1547"/>
  <c r="D1547"/>
  <c r="C1547"/>
  <c r="B1547"/>
  <c r="P1546"/>
  <c r="O1546"/>
  <c r="N1546"/>
  <c r="M1546"/>
  <c r="L1546"/>
  <c r="K1546"/>
  <c r="J1546"/>
  <c r="I1546"/>
  <c r="H1546"/>
  <c r="G1546"/>
  <c r="F1546"/>
  <c r="E1546"/>
  <c r="D1546"/>
  <c r="C1546"/>
  <c r="B1546"/>
  <c r="P1545"/>
  <c r="O1545"/>
  <c r="N1545"/>
  <c r="M1545"/>
  <c r="L1545"/>
  <c r="K1545"/>
  <c r="J1545"/>
  <c r="I1545"/>
  <c r="H1545"/>
  <c r="G1545"/>
  <c r="F1545"/>
  <c r="E1545"/>
  <c r="D1545"/>
  <c r="C1545"/>
  <c r="B1545"/>
  <c r="P1544"/>
  <c r="O1544"/>
  <c r="N1544"/>
  <c r="M1544"/>
  <c r="L1544"/>
  <c r="K1544"/>
  <c r="J1544"/>
  <c r="I1544"/>
  <c r="H1544"/>
  <c r="G1544"/>
  <c r="F1544"/>
  <c r="E1544"/>
  <c r="D1544"/>
  <c r="C1544"/>
  <c r="B1544"/>
  <c r="P1542"/>
  <c r="O1542"/>
  <c r="N1542"/>
  <c r="M1542"/>
  <c r="L1542"/>
  <c r="K1542"/>
  <c r="J1542"/>
  <c r="I1542"/>
  <c r="H1542"/>
  <c r="G1542"/>
  <c r="F1542"/>
  <c r="E1542"/>
  <c r="D1542"/>
  <c r="C1542"/>
  <c r="B1542"/>
  <c r="P1541"/>
  <c r="O1541"/>
  <c r="N1541"/>
  <c r="M1541"/>
  <c r="L1541"/>
  <c r="K1541"/>
  <c r="J1541"/>
  <c r="I1541"/>
  <c r="H1541"/>
  <c r="G1541"/>
  <c r="F1541"/>
  <c r="E1541"/>
  <c r="D1541"/>
  <c r="C1541"/>
  <c r="B1541"/>
  <c r="P1540"/>
  <c r="O1540"/>
  <c r="N1540"/>
  <c r="M1540"/>
  <c r="L1540"/>
  <c r="K1540"/>
  <c r="J1540"/>
  <c r="I1540"/>
  <c r="H1540"/>
  <c r="G1540"/>
  <c r="F1540"/>
  <c r="E1540"/>
  <c r="D1540"/>
  <c r="C1540"/>
  <c r="B1540"/>
  <c r="P1539"/>
  <c r="O1539"/>
  <c r="N1539"/>
  <c r="M1539"/>
  <c r="L1539"/>
  <c r="K1539"/>
  <c r="J1539"/>
  <c r="I1539"/>
  <c r="H1539"/>
  <c r="G1539"/>
  <c r="F1539"/>
  <c r="E1539"/>
  <c r="D1539"/>
  <c r="C1539"/>
  <c r="B1539"/>
  <c r="P1538"/>
  <c r="O1538"/>
  <c r="N1538"/>
  <c r="M1538"/>
  <c r="L1538"/>
  <c r="K1538"/>
  <c r="J1538"/>
  <c r="I1538"/>
  <c r="H1538"/>
  <c r="G1538"/>
  <c r="F1538"/>
  <c r="E1538"/>
  <c r="D1538"/>
  <c r="C1538"/>
  <c r="B1538"/>
  <c r="P1536"/>
  <c r="O1536"/>
  <c r="N1536"/>
  <c r="M1536"/>
  <c r="L1536"/>
  <c r="K1536"/>
  <c r="J1536"/>
  <c r="I1536"/>
  <c r="H1536"/>
  <c r="G1536"/>
  <c r="F1536"/>
  <c r="E1536"/>
  <c r="D1536"/>
  <c r="C1536"/>
  <c r="B1536"/>
  <c r="P1535"/>
  <c r="O1535"/>
  <c r="N1535"/>
  <c r="M1535"/>
  <c r="L1535"/>
  <c r="K1535"/>
  <c r="J1535"/>
  <c r="I1535"/>
  <c r="H1535"/>
  <c r="G1535"/>
  <c r="F1535"/>
  <c r="E1535"/>
  <c r="D1535"/>
  <c r="C1535"/>
  <c r="B1535"/>
  <c r="P1534"/>
  <c r="O1534"/>
  <c r="N1534"/>
  <c r="M1534"/>
  <c r="L1534"/>
  <c r="K1534"/>
  <c r="J1534"/>
  <c r="I1534"/>
  <c r="H1534"/>
  <c r="G1534"/>
  <c r="F1534"/>
  <c r="E1534"/>
  <c r="D1534"/>
  <c r="C1534"/>
  <c r="B1534"/>
  <c r="P1533"/>
  <c r="O1533"/>
  <c r="N1533"/>
  <c r="M1533"/>
  <c r="L1533"/>
  <c r="K1533"/>
  <c r="J1533"/>
  <c r="I1533"/>
  <c r="H1533"/>
  <c r="G1533"/>
  <c r="F1533"/>
  <c r="E1533"/>
  <c r="D1533"/>
  <c r="C1533"/>
  <c r="B1533"/>
  <c r="P1532"/>
  <c r="O1532"/>
  <c r="N1532"/>
  <c r="M1532"/>
  <c r="L1532"/>
  <c r="K1532"/>
  <c r="J1532"/>
  <c r="I1532"/>
  <c r="H1532"/>
  <c r="G1532"/>
  <c r="F1532"/>
  <c r="E1532"/>
  <c r="D1532"/>
  <c r="C1532"/>
  <c r="B1532"/>
  <c r="P1531"/>
  <c r="O1531"/>
  <c r="N1531"/>
  <c r="M1531"/>
  <c r="L1531"/>
  <c r="K1531"/>
  <c r="J1531"/>
  <c r="I1531"/>
  <c r="H1531"/>
  <c r="G1531"/>
  <c r="F1531"/>
  <c r="E1531"/>
  <c r="D1531"/>
  <c r="C1531"/>
  <c r="B1531"/>
  <c r="P1530"/>
  <c r="O1530"/>
  <c r="N1530"/>
  <c r="M1530"/>
  <c r="L1530"/>
  <c r="K1530"/>
  <c r="J1530"/>
  <c r="I1530"/>
  <c r="H1530"/>
  <c r="G1530"/>
  <c r="F1530"/>
  <c r="E1530"/>
  <c r="D1530"/>
  <c r="C1530"/>
  <c r="B1530"/>
  <c r="P1529"/>
  <c r="O1529"/>
  <c r="N1529"/>
  <c r="M1529"/>
  <c r="L1529"/>
  <c r="K1529"/>
  <c r="J1529"/>
  <c r="I1529"/>
  <c r="H1529"/>
  <c r="G1529"/>
  <c r="F1529"/>
  <c r="E1529"/>
  <c r="D1529"/>
  <c r="C1529"/>
  <c r="B1529"/>
  <c r="P1528"/>
  <c r="O1528"/>
  <c r="N1528"/>
  <c r="M1528"/>
  <c r="L1528"/>
  <c r="K1528"/>
  <c r="J1528"/>
  <c r="I1528"/>
  <c r="H1528"/>
  <c r="G1528"/>
  <c r="F1528"/>
  <c r="E1528"/>
  <c r="D1528"/>
  <c r="C1528"/>
  <c r="B1528"/>
  <c r="P1527"/>
  <c r="O1527"/>
  <c r="N1527"/>
  <c r="M1527"/>
  <c r="L1527"/>
  <c r="K1527"/>
  <c r="J1527"/>
  <c r="I1527"/>
  <c r="H1527"/>
  <c r="G1527"/>
  <c r="F1527"/>
  <c r="E1527"/>
  <c r="D1527"/>
  <c r="C1527"/>
  <c r="B1527"/>
  <c r="P1526"/>
  <c r="O1526"/>
  <c r="N1526"/>
  <c r="M1526"/>
  <c r="L1526"/>
  <c r="K1526"/>
  <c r="J1526"/>
  <c r="I1526"/>
  <c r="H1526"/>
  <c r="G1526"/>
  <c r="F1526"/>
  <c r="E1526"/>
  <c r="D1526"/>
  <c r="C1526"/>
  <c r="B1526"/>
  <c r="P1525"/>
  <c r="O1525"/>
  <c r="N1525"/>
  <c r="M1525"/>
  <c r="L1525"/>
  <c r="K1525"/>
  <c r="J1525"/>
  <c r="I1525"/>
  <c r="H1525"/>
  <c r="G1525"/>
  <c r="F1525"/>
  <c r="E1525"/>
  <c r="D1525"/>
  <c r="C1525"/>
  <c r="B1525"/>
  <c r="P1523"/>
  <c r="O1523"/>
  <c r="N1523"/>
  <c r="M1523"/>
  <c r="L1523"/>
  <c r="K1523"/>
  <c r="J1523"/>
  <c r="I1523"/>
  <c r="H1523"/>
  <c r="G1523"/>
  <c r="F1523"/>
  <c r="E1523"/>
  <c r="D1523"/>
  <c r="C1523"/>
  <c r="B1523"/>
  <c r="P1503"/>
  <c r="O1503"/>
  <c r="N1503"/>
  <c r="M1503"/>
  <c r="L1503"/>
  <c r="K1503"/>
  <c r="J1503"/>
  <c r="I1503"/>
  <c r="H1503"/>
  <c r="G1503"/>
  <c r="F1503"/>
  <c r="E1503"/>
  <c r="D1503"/>
  <c r="C1503"/>
  <c r="B1503"/>
  <c r="P1502"/>
  <c r="O1502"/>
  <c r="N1502"/>
  <c r="M1502"/>
  <c r="L1502"/>
  <c r="K1502"/>
  <c r="J1502"/>
  <c r="I1502"/>
  <c r="H1502"/>
  <c r="G1502"/>
  <c r="F1502"/>
  <c r="E1502"/>
  <c r="D1502"/>
  <c r="C1502"/>
  <c r="B1502"/>
  <c r="P1501"/>
  <c r="O1501"/>
  <c r="N1501"/>
  <c r="M1501"/>
  <c r="L1501"/>
  <c r="K1501"/>
  <c r="J1501"/>
  <c r="I1501"/>
  <c r="H1501"/>
  <c r="G1501"/>
  <c r="F1501"/>
  <c r="E1501"/>
  <c r="D1501"/>
  <c r="C1501"/>
  <c r="B1501"/>
  <c r="P1500"/>
  <c r="O1500"/>
  <c r="N1500"/>
  <c r="M1500"/>
  <c r="L1500"/>
  <c r="K1500"/>
  <c r="J1500"/>
  <c r="I1500"/>
  <c r="H1500"/>
  <c r="G1500"/>
  <c r="F1500"/>
  <c r="E1500"/>
  <c r="D1500"/>
  <c r="C1500"/>
  <c r="B1500"/>
  <c r="P1499"/>
  <c r="O1499"/>
  <c r="N1499"/>
  <c r="M1499"/>
  <c r="L1499"/>
  <c r="K1499"/>
  <c r="J1499"/>
  <c r="I1499"/>
  <c r="H1499"/>
  <c r="G1499"/>
  <c r="F1499"/>
  <c r="E1499"/>
  <c r="D1499"/>
  <c r="C1499"/>
  <c r="B1499"/>
  <c r="P1498"/>
  <c r="O1498"/>
  <c r="N1498"/>
  <c r="M1498"/>
  <c r="L1498"/>
  <c r="K1498"/>
  <c r="J1498"/>
  <c r="I1498"/>
  <c r="H1498"/>
  <c r="G1498"/>
  <c r="F1498"/>
  <c r="E1498"/>
  <c r="D1498"/>
  <c r="C1498"/>
  <c r="B1498"/>
  <c r="P1497"/>
  <c r="O1497"/>
  <c r="N1497"/>
  <c r="M1497"/>
  <c r="L1497"/>
  <c r="K1497"/>
  <c r="J1497"/>
  <c r="I1497"/>
  <c r="H1497"/>
  <c r="G1497"/>
  <c r="F1497"/>
  <c r="E1497"/>
  <c r="D1497"/>
  <c r="C1497"/>
  <c r="B1497"/>
  <c r="P1496"/>
  <c r="O1496"/>
  <c r="N1496"/>
  <c r="M1496"/>
  <c r="L1496"/>
  <c r="K1496"/>
  <c r="J1496"/>
  <c r="I1496"/>
  <c r="H1496"/>
  <c r="G1496"/>
  <c r="F1496"/>
  <c r="E1496"/>
  <c r="D1496"/>
  <c r="C1496"/>
  <c r="B1496"/>
  <c r="P1494"/>
  <c r="O1494"/>
  <c r="N1494"/>
  <c r="M1494"/>
  <c r="L1494"/>
  <c r="K1494"/>
  <c r="J1494"/>
  <c r="I1494"/>
  <c r="H1494"/>
  <c r="G1494"/>
  <c r="F1494"/>
  <c r="E1494"/>
  <c r="D1494"/>
  <c r="C1494"/>
  <c r="B1494"/>
  <c r="P1493"/>
  <c r="O1493"/>
  <c r="N1493"/>
  <c r="M1493"/>
  <c r="L1493"/>
  <c r="K1493"/>
  <c r="J1493"/>
  <c r="I1493"/>
  <c r="H1493"/>
  <c r="G1493"/>
  <c r="F1493"/>
  <c r="E1493"/>
  <c r="D1493"/>
  <c r="C1493"/>
  <c r="B1493"/>
  <c r="P1492"/>
  <c r="O1492"/>
  <c r="N1492"/>
  <c r="M1492"/>
  <c r="L1492"/>
  <c r="K1492"/>
  <c r="J1492"/>
  <c r="I1492"/>
  <c r="H1492"/>
  <c r="G1492"/>
  <c r="F1492"/>
  <c r="E1492"/>
  <c r="D1492"/>
  <c r="C1492"/>
  <c r="B1492"/>
  <c r="P1491"/>
  <c r="O1491"/>
  <c r="N1491"/>
  <c r="M1491"/>
  <c r="L1491"/>
  <c r="K1491"/>
  <c r="J1491"/>
  <c r="I1491"/>
  <c r="H1491"/>
  <c r="G1491"/>
  <c r="F1491"/>
  <c r="E1491"/>
  <c r="D1491"/>
  <c r="C1491"/>
  <c r="B1491"/>
  <c r="P1489"/>
  <c r="O1489"/>
  <c r="N1489"/>
  <c r="M1489"/>
  <c r="L1489"/>
  <c r="K1489"/>
  <c r="J1489"/>
  <c r="I1489"/>
  <c r="H1489"/>
  <c r="G1489"/>
  <c r="F1489"/>
  <c r="E1489"/>
  <c r="D1489"/>
  <c r="C1489"/>
  <c r="B1489"/>
  <c r="P1488"/>
  <c r="O1488"/>
  <c r="N1488"/>
  <c r="M1488"/>
  <c r="L1488"/>
  <c r="K1488"/>
  <c r="J1488"/>
  <c r="I1488"/>
  <c r="H1488"/>
  <c r="G1488"/>
  <c r="F1488"/>
  <c r="E1488"/>
  <c r="D1488"/>
  <c r="C1488"/>
  <c r="B1488"/>
  <c r="P1487"/>
  <c r="O1487"/>
  <c r="N1487"/>
  <c r="M1487"/>
  <c r="L1487"/>
  <c r="K1487"/>
  <c r="J1487"/>
  <c r="I1487"/>
  <c r="H1487"/>
  <c r="G1487"/>
  <c r="F1487"/>
  <c r="E1487"/>
  <c r="D1487"/>
  <c r="C1487"/>
  <c r="B1487"/>
  <c r="P1486"/>
  <c r="O1486"/>
  <c r="N1486"/>
  <c r="M1486"/>
  <c r="L1486"/>
  <c r="K1486"/>
  <c r="J1486"/>
  <c r="I1486"/>
  <c r="H1486"/>
  <c r="G1486"/>
  <c r="F1486"/>
  <c r="E1486"/>
  <c r="D1486"/>
  <c r="C1486"/>
  <c r="B1486"/>
  <c r="P1485"/>
  <c r="O1485"/>
  <c r="N1485"/>
  <c r="M1485"/>
  <c r="L1485"/>
  <c r="K1485"/>
  <c r="J1485"/>
  <c r="I1485"/>
  <c r="H1485"/>
  <c r="G1485"/>
  <c r="F1485"/>
  <c r="E1485"/>
  <c r="D1485"/>
  <c r="C1485"/>
  <c r="B1485"/>
  <c r="P1484"/>
  <c r="O1484"/>
  <c r="N1484"/>
  <c r="M1484"/>
  <c r="L1484"/>
  <c r="K1484"/>
  <c r="J1484"/>
  <c r="I1484"/>
  <c r="H1484"/>
  <c r="G1484"/>
  <c r="F1484"/>
  <c r="E1484"/>
  <c r="D1484"/>
  <c r="C1484"/>
  <c r="B1484"/>
  <c r="P1482"/>
  <c r="O1482"/>
  <c r="N1482"/>
  <c r="M1482"/>
  <c r="L1482"/>
  <c r="K1482"/>
  <c r="J1482"/>
  <c r="I1482"/>
  <c r="H1482"/>
  <c r="G1482"/>
  <c r="F1482"/>
  <c r="E1482"/>
  <c r="D1482"/>
  <c r="C1482"/>
  <c r="B1482"/>
  <c r="P1481"/>
  <c r="O1481"/>
  <c r="N1481"/>
  <c r="M1481"/>
  <c r="L1481"/>
  <c r="K1481"/>
  <c r="J1481"/>
  <c r="I1481"/>
  <c r="H1481"/>
  <c r="G1481"/>
  <c r="F1481"/>
  <c r="E1481"/>
  <c r="D1481"/>
  <c r="C1481"/>
  <c r="B1481"/>
  <c r="P1480"/>
  <c r="O1480"/>
  <c r="N1480"/>
  <c r="M1480"/>
  <c r="L1480"/>
  <c r="K1480"/>
  <c r="J1480"/>
  <c r="I1480"/>
  <c r="H1480"/>
  <c r="G1480"/>
  <c r="F1480"/>
  <c r="E1480"/>
  <c r="D1480"/>
  <c r="C1480"/>
  <c r="B1480"/>
  <c r="P1479"/>
  <c r="O1479"/>
  <c r="N1479"/>
  <c r="M1479"/>
  <c r="L1479"/>
  <c r="K1479"/>
  <c r="J1479"/>
  <c r="I1479"/>
  <c r="H1479"/>
  <c r="G1479"/>
  <c r="F1479"/>
  <c r="E1479"/>
  <c r="D1479"/>
  <c r="C1479"/>
  <c r="B1479"/>
  <c r="P1478"/>
  <c r="O1478"/>
  <c r="N1478"/>
  <c r="M1478"/>
  <c r="L1478"/>
  <c r="K1478"/>
  <c r="J1478"/>
  <c r="I1478"/>
  <c r="H1478"/>
  <c r="G1478"/>
  <c r="F1478"/>
  <c r="E1478"/>
  <c r="D1478"/>
  <c r="C1478"/>
  <c r="B1478"/>
  <c r="P1477"/>
  <c r="O1477"/>
  <c r="N1477"/>
  <c r="M1477"/>
  <c r="L1477"/>
  <c r="K1477"/>
  <c r="J1477"/>
  <c r="I1477"/>
  <c r="H1477"/>
  <c r="G1477"/>
  <c r="F1477"/>
  <c r="E1477"/>
  <c r="D1477"/>
  <c r="C1477"/>
  <c r="B1477"/>
  <c r="P1476"/>
  <c r="O1476"/>
  <c r="N1476"/>
  <c r="M1476"/>
  <c r="L1476"/>
  <c r="K1476"/>
  <c r="J1476"/>
  <c r="I1476"/>
  <c r="H1476"/>
  <c r="G1476"/>
  <c r="F1476"/>
  <c r="E1476"/>
  <c r="D1476"/>
  <c r="C1476"/>
  <c r="B1476"/>
  <c r="P1475"/>
  <c r="O1475"/>
  <c r="N1475"/>
  <c r="M1475"/>
  <c r="L1475"/>
  <c r="K1475"/>
  <c r="J1475"/>
  <c r="I1475"/>
  <c r="H1475"/>
  <c r="G1475"/>
  <c r="F1475"/>
  <c r="E1475"/>
  <c r="D1475"/>
  <c r="C1475"/>
  <c r="B1475"/>
  <c r="P1474"/>
  <c r="O1474"/>
  <c r="N1474"/>
  <c r="M1474"/>
  <c r="L1474"/>
  <c r="K1474"/>
  <c r="J1474"/>
  <c r="I1474"/>
  <c r="H1474"/>
  <c r="G1474"/>
  <c r="F1474"/>
  <c r="E1474"/>
  <c r="D1474"/>
  <c r="C1474"/>
  <c r="B1474"/>
  <c r="P1473"/>
  <c r="O1473"/>
  <c r="N1473"/>
  <c r="M1473"/>
  <c r="L1473"/>
  <c r="K1473"/>
  <c r="J1473"/>
  <c r="I1473"/>
  <c r="H1473"/>
  <c r="G1473"/>
  <c r="F1473"/>
  <c r="E1473"/>
  <c r="D1473"/>
  <c r="C1473"/>
  <c r="B1473"/>
  <c r="P1472"/>
  <c r="O1472"/>
  <c r="N1472"/>
  <c r="M1472"/>
  <c r="L1472"/>
  <c r="K1472"/>
  <c r="J1472"/>
  <c r="I1472"/>
  <c r="H1472"/>
  <c r="G1472"/>
  <c r="F1472"/>
  <c r="E1472"/>
  <c r="D1472"/>
  <c r="C1472"/>
  <c r="B1472"/>
  <c r="P1471"/>
  <c r="O1471"/>
  <c r="N1471"/>
  <c r="M1471"/>
  <c r="L1471"/>
  <c r="K1471"/>
  <c r="J1471"/>
  <c r="I1471"/>
  <c r="H1471"/>
  <c r="G1471"/>
  <c r="F1471"/>
  <c r="E1471"/>
  <c r="D1471"/>
  <c r="C1471"/>
  <c r="B1471"/>
  <c r="P1470"/>
  <c r="O1470"/>
  <c r="N1470"/>
  <c r="M1470"/>
  <c r="L1470"/>
  <c r="K1470"/>
  <c r="J1470"/>
  <c r="I1470"/>
  <c r="H1470"/>
  <c r="G1470"/>
  <c r="F1470"/>
  <c r="E1470"/>
  <c r="D1470"/>
  <c r="C1470"/>
  <c r="B1470"/>
  <c r="P1469"/>
  <c r="O1469"/>
  <c r="N1469"/>
  <c r="M1469"/>
  <c r="L1469"/>
  <c r="K1469"/>
  <c r="J1469"/>
  <c r="I1469"/>
  <c r="H1469"/>
  <c r="G1469"/>
  <c r="F1469"/>
  <c r="E1469"/>
  <c r="D1469"/>
  <c r="C1469"/>
  <c r="B1469"/>
  <c r="P1468"/>
  <c r="O1468"/>
  <c r="N1468"/>
  <c r="M1468"/>
  <c r="L1468"/>
  <c r="K1468"/>
  <c r="J1468"/>
  <c r="I1468"/>
  <c r="H1468"/>
  <c r="G1468"/>
  <c r="F1468"/>
  <c r="E1468"/>
  <c r="D1468"/>
  <c r="C1468"/>
  <c r="B1468"/>
  <c r="P1467"/>
  <c r="O1467"/>
  <c r="N1467"/>
  <c r="M1467"/>
  <c r="L1467"/>
  <c r="K1467"/>
  <c r="J1467"/>
  <c r="I1467"/>
  <c r="H1467"/>
  <c r="G1467"/>
  <c r="F1467"/>
  <c r="E1467"/>
  <c r="D1467"/>
  <c r="C1467"/>
  <c r="B1467"/>
  <c r="P1447"/>
  <c r="O1447"/>
  <c r="N1447"/>
  <c r="M1447"/>
  <c r="L1447"/>
  <c r="K1447"/>
  <c r="J1447"/>
  <c r="I1447"/>
  <c r="H1447"/>
  <c r="G1447"/>
  <c r="F1447"/>
  <c r="E1447"/>
  <c r="D1447"/>
  <c r="C1447"/>
  <c r="B1447"/>
  <c r="P1446"/>
  <c r="O1446"/>
  <c r="N1446"/>
  <c r="M1446"/>
  <c r="L1446"/>
  <c r="K1446"/>
  <c r="J1446"/>
  <c r="I1446"/>
  <c r="H1446"/>
  <c r="G1446"/>
  <c r="F1446"/>
  <c r="E1446"/>
  <c r="D1446"/>
  <c r="C1446"/>
  <c r="B1446"/>
  <c r="P1445"/>
  <c r="O1445"/>
  <c r="N1445"/>
  <c r="M1445"/>
  <c r="L1445"/>
  <c r="K1445"/>
  <c r="J1445"/>
  <c r="I1445"/>
  <c r="H1445"/>
  <c r="G1445"/>
  <c r="F1445"/>
  <c r="E1445"/>
  <c r="D1445"/>
  <c r="C1445"/>
  <c r="B1445"/>
  <c r="P1444"/>
  <c r="O1444"/>
  <c r="N1444"/>
  <c r="M1444"/>
  <c r="L1444"/>
  <c r="K1444"/>
  <c r="J1444"/>
  <c r="I1444"/>
  <c r="H1444"/>
  <c r="G1444"/>
  <c r="F1444"/>
  <c r="E1444"/>
  <c r="D1444"/>
  <c r="C1444"/>
  <c r="B1444"/>
  <c r="P1442"/>
  <c r="O1442"/>
  <c r="N1442"/>
  <c r="M1442"/>
  <c r="L1442"/>
  <c r="K1442"/>
  <c r="J1442"/>
  <c r="I1442"/>
  <c r="H1442"/>
  <c r="G1442"/>
  <c r="F1442"/>
  <c r="E1442"/>
  <c r="D1442"/>
  <c r="C1442"/>
  <c r="B1442"/>
  <c r="P1441"/>
  <c r="O1441"/>
  <c r="N1441"/>
  <c r="M1441"/>
  <c r="L1441"/>
  <c r="K1441"/>
  <c r="J1441"/>
  <c r="I1441"/>
  <c r="H1441"/>
  <c r="G1441"/>
  <c r="F1441"/>
  <c r="E1441"/>
  <c r="D1441"/>
  <c r="C1441"/>
  <c r="B1441"/>
  <c r="P1440"/>
  <c r="O1440"/>
  <c r="N1440"/>
  <c r="M1440"/>
  <c r="L1440"/>
  <c r="K1440"/>
  <c r="J1440"/>
  <c r="I1440"/>
  <c r="H1440"/>
  <c r="G1440"/>
  <c r="F1440"/>
  <c r="E1440"/>
  <c r="D1440"/>
  <c r="C1440"/>
  <c r="B1440"/>
  <c r="P1439"/>
  <c r="O1439"/>
  <c r="N1439"/>
  <c r="M1439"/>
  <c r="L1439"/>
  <c r="K1439"/>
  <c r="J1439"/>
  <c r="I1439"/>
  <c r="H1439"/>
  <c r="G1439"/>
  <c r="F1439"/>
  <c r="E1439"/>
  <c r="D1439"/>
  <c r="C1439"/>
  <c r="B1439"/>
  <c r="P1438"/>
  <c r="O1438"/>
  <c r="N1438"/>
  <c r="M1438"/>
  <c r="L1438"/>
  <c r="K1438"/>
  <c r="J1438"/>
  <c r="I1438"/>
  <c r="H1438"/>
  <c r="G1438"/>
  <c r="F1438"/>
  <c r="E1438"/>
  <c r="D1438"/>
  <c r="C1438"/>
  <c r="B1438"/>
  <c r="P1437"/>
  <c r="O1437"/>
  <c r="N1437"/>
  <c r="M1437"/>
  <c r="L1437"/>
  <c r="K1437"/>
  <c r="J1437"/>
  <c r="I1437"/>
  <c r="H1437"/>
  <c r="G1437"/>
  <c r="F1437"/>
  <c r="E1437"/>
  <c r="D1437"/>
  <c r="C1437"/>
  <c r="B1437"/>
  <c r="P1436"/>
  <c r="O1436"/>
  <c r="N1436"/>
  <c r="M1436"/>
  <c r="L1436"/>
  <c r="K1436"/>
  <c r="J1436"/>
  <c r="I1436"/>
  <c r="H1436"/>
  <c r="G1436"/>
  <c r="F1436"/>
  <c r="E1436"/>
  <c r="D1436"/>
  <c r="C1436"/>
  <c r="B1436"/>
  <c r="P1435"/>
  <c r="O1435"/>
  <c r="N1435"/>
  <c r="M1435"/>
  <c r="L1435"/>
  <c r="K1435"/>
  <c r="J1435"/>
  <c r="I1435"/>
  <c r="H1435"/>
  <c r="G1435"/>
  <c r="F1435"/>
  <c r="E1435"/>
  <c r="D1435"/>
  <c r="C1435"/>
  <c r="B1435"/>
  <c r="P1434"/>
  <c r="O1434"/>
  <c r="N1434"/>
  <c r="M1434"/>
  <c r="L1434"/>
  <c r="K1434"/>
  <c r="J1434"/>
  <c r="I1434"/>
  <c r="H1434"/>
  <c r="G1434"/>
  <c r="F1434"/>
  <c r="E1434"/>
  <c r="D1434"/>
  <c r="C1434"/>
  <c r="B1434"/>
  <c r="P1433"/>
  <c r="O1433"/>
  <c r="N1433"/>
  <c r="M1433"/>
  <c r="L1433"/>
  <c r="K1433"/>
  <c r="J1433"/>
  <c r="I1433"/>
  <c r="H1433"/>
  <c r="G1433"/>
  <c r="F1433"/>
  <c r="E1433"/>
  <c r="D1433"/>
  <c r="C1433"/>
  <c r="B1433"/>
  <c r="P1432"/>
  <c r="O1432"/>
  <c r="N1432"/>
  <c r="M1432"/>
  <c r="L1432"/>
  <c r="K1432"/>
  <c r="J1432"/>
  <c r="I1432"/>
  <c r="H1432"/>
  <c r="G1432"/>
  <c r="F1432"/>
  <c r="E1432"/>
  <c r="D1432"/>
  <c r="C1432"/>
  <c r="B1432"/>
  <c r="P1430"/>
  <c r="O1430"/>
  <c r="N1430"/>
  <c r="M1430"/>
  <c r="L1430"/>
  <c r="K1430"/>
  <c r="J1430"/>
  <c r="I1430"/>
  <c r="H1430"/>
  <c r="G1430"/>
  <c r="F1430"/>
  <c r="E1430"/>
  <c r="D1430"/>
  <c r="C1430"/>
  <c r="B1430"/>
  <c r="P1429"/>
  <c r="O1429"/>
  <c r="N1429"/>
  <c r="M1429"/>
  <c r="L1429"/>
  <c r="K1429"/>
  <c r="J1429"/>
  <c r="I1429"/>
  <c r="H1429"/>
  <c r="G1429"/>
  <c r="F1429"/>
  <c r="E1429"/>
  <c r="D1429"/>
  <c r="C1429"/>
  <c r="B1429"/>
  <c r="P1428"/>
  <c r="O1428"/>
  <c r="N1428"/>
  <c r="M1428"/>
  <c r="L1428"/>
  <c r="K1428"/>
  <c r="J1428"/>
  <c r="I1428"/>
  <c r="H1428"/>
  <c r="G1428"/>
  <c r="F1428"/>
  <c r="E1428"/>
  <c r="D1428"/>
  <c r="C1428"/>
  <c r="B1428"/>
  <c r="P1427"/>
  <c r="O1427"/>
  <c r="N1427"/>
  <c r="M1427"/>
  <c r="L1427"/>
  <c r="K1427"/>
  <c r="J1427"/>
  <c r="I1427"/>
  <c r="H1427"/>
  <c r="G1427"/>
  <c r="F1427"/>
  <c r="E1427"/>
  <c r="D1427"/>
  <c r="C1427"/>
  <c r="B1427"/>
  <c r="P1426"/>
  <c r="O1426"/>
  <c r="N1426"/>
  <c r="M1426"/>
  <c r="L1426"/>
  <c r="K1426"/>
  <c r="J1426"/>
  <c r="I1426"/>
  <c r="H1426"/>
  <c r="G1426"/>
  <c r="F1426"/>
  <c r="E1426"/>
  <c r="D1426"/>
  <c r="C1426"/>
  <c r="B1426"/>
  <c r="P1425"/>
  <c r="O1425"/>
  <c r="N1425"/>
  <c r="M1425"/>
  <c r="L1425"/>
  <c r="K1425"/>
  <c r="J1425"/>
  <c r="I1425"/>
  <c r="H1425"/>
  <c r="G1425"/>
  <c r="F1425"/>
  <c r="E1425"/>
  <c r="D1425"/>
  <c r="C1425"/>
  <c r="B1425"/>
  <c r="P1424"/>
  <c r="O1424"/>
  <c r="N1424"/>
  <c r="M1424"/>
  <c r="L1424"/>
  <c r="K1424"/>
  <c r="J1424"/>
  <c r="I1424"/>
  <c r="H1424"/>
  <c r="G1424"/>
  <c r="F1424"/>
  <c r="E1424"/>
  <c r="D1424"/>
  <c r="C1424"/>
  <c r="B1424"/>
  <c r="P1423"/>
  <c r="O1423"/>
  <c r="N1423"/>
  <c r="M1423"/>
  <c r="L1423"/>
  <c r="K1423"/>
  <c r="J1423"/>
  <c r="I1423"/>
  <c r="H1423"/>
  <c r="G1423"/>
  <c r="F1423"/>
  <c r="E1423"/>
  <c r="D1423"/>
  <c r="C1423"/>
  <c r="B1423"/>
  <c r="P1421"/>
  <c r="O1421"/>
  <c r="N1421"/>
  <c r="M1421"/>
  <c r="L1421"/>
  <c r="K1421"/>
  <c r="J1421"/>
  <c r="I1421"/>
  <c r="H1421"/>
  <c r="G1421"/>
  <c r="F1421"/>
  <c r="E1421"/>
  <c r="D1421"/>
  <c r="C1421"/>
  <c r="B1421"/>
  <c r="P1420"/>
  <c r="O1420"/>
  <c r="N1420"/>
  <c r="M1420"/>
  <c r="L1420"/>
  <c r="K1420"/>
  <c r="J1420"/>
  <c r="I1420"/>
  <c r="H1420"/>
  <c r="G1420"/>
  <c r="F1420"/>
  <c r="E1420"/>
  <c r="D1420"/>
  <c r="C1420"/>
  <c r="B1420"/>
  <c r="P1419"/>
  <c r="O1419"/>
  <c r="N1419"/>
  <c r="M1419"/>
  <c r="L1419"/>
  <c r="K1419"/>
  <c r="J1419"/>
  <c r="I1419"/>
  <c r="H1419"/>
  <c r="G1419"/>
  <c r="F1419"/>
  <c r="E1419"/>
  <c r="D1419"/>
  <c r="C1419"/>
  <c r="B1419"/>
  <c r="P1418"/>
  <c r="O1418"/>
  <c r="N1418"/>
  <c r="M1418"/>
  <c r="L1418"/>
  <c r="K1418"/>
  <c r="J1418"/>
  <c r="I1418"/>
  <c r="H1418"/>
  <c r="G1418"/>
  <c r="F1418"/>
  <c r="E1418"/>
  <c r="D1418"/>
  <c r="C1418"/>
  <c r="B1418"/>
  <c r="P1417"/>
  <c r="O1417"/>
  <c r="N1417"/>
  <c r="M1417"/>
  <c r="L1417"/>
  <c r="K1417"/>
  <c r="J1417"/>
  <c r="I1417"/>
  <c r="H1417"/>
  <c r="G1417"/>
  <c r="F1417"/>
  <c r="E1417"/>
  <c r="D1417"/>
  <c r="C1417"/>
  <c r="B1417"/>
  <c r="P1416"/>
  <c r="O1416"/>
  <c r="N1416"/>
  <c r="M1416"/>
  <c r="L1416"/>
  <c r="K1416"/>
  <c r="J1416"/>
  <c r="I1416"/>
  <c r="H1416"/>
  <c r="G1416"/>
  <c r="F1416"/>
  <c r="E1416"/>
  <c r="D1416"/>
  <c r="C1416"/>
  <c r="B1416"/>
  <c r="P1415"/>
  <c r="O1415"/>
  <c r="N1415"/>
  <c r="M1415"/>
  <c r="L1415"/>
  <c r="K1415"/>
  <c r="J1415"/>
  <c r="I1415"/>
  <c r="H1415"/>
  <c r="G1415"/>
  <c r="F1415"/>
  <c r="E1415"/>
  <c r="D1415"/>
  <c r="C1415"/>
  <c r="B1415"/>
  <c r="P1414"/>
  <c r="O1414"/>
  <c r="N1414"/>
  <c r="M1414"/>
  <c r="L1414"/>
  <c r="K1414"/>
  <c r="J1414"/>
  <c r="I1414"/>
  <c r="H1414"/>
  <c r="G1414"/>
  <c r="F1414"/>
  <c r="E1414"/>
  <c r="D1414"/>
  <c r="C1414"/>
  <c r="B1414"/>
  <c r="P1413"/>
  <c r="O1413"/>
  <c r="N1413"/>
  <c r="M1413"/>
  <c r="L1413"/>
  <c r="K1413"/>
  <c r="J1413"/>
  <c r="I1413"/>
  <c r="H1413"/>
  <c r="G1413"/>
  <c r="F1413"/>
  <c r="E1413"/>
  <c r="D1413"/>
  <c r="C1413"/>
  <c r="B1413"/>
  <c r="P1412"/>
  <c r="O1412"/>
  <c r="N1412"/>
  <c r="M1412"/>
  <c r="L1412"/>
  <c r="K1412"/>
  <c r="J1412"/>
  <c r="I1412"/>
  <c r="H1412"/>
  <c r="G1412"/>
  <c r="F1412"/>
  <c r="E1412"/>
  <c r="D1412"/>
  <c r="C1412"/>
  <c r="B1412"/>
  <c r="P1411"/>
  <c r="O1411"/>
  <c r="N1411"/>
  <c r="M1411"/>
  <c r="L1411"/>
  <c r="K1411"/>
  <c r="J1411"/>
  <c r="I1411"/>
  <c r="H1411"/>
  <c r="G1411"/>
  <c r="F1411"/>
  <c r="E1411"/>
  <c r="D1411"/>
  <c r="C1411"/>
  <c r="B1411"/>
  <c r="P1392"/>
  <c r="O1392"/>
  <c r="N1392"/>
  <c r="M1392"/>
  <c r="L1392"/>
  <c r="K1392"/>
  <c r="J1392"/>
  <c r="I1392"/>
  <c r="H1392"/>
  <c r="G1392"/>
  <c r="F1392"/>
  <c r="E1392"/>
  <c r="D1392"/>
  <c r="C1392"/>
  <c r="B1392"/>
  <c r="P1391"/>
  <c r="O1391"/>
  <c r="N1391"/>
  <c r="M1391"/>
  <c r="L1391"/>
  <c r="K1391"/>
  <c r="J1391"/>
  <c r="I1391"/>
  <c r="H1391"/>
  <c r="G1391"/>
  <c r="F1391"/>
  <c r="E1391"/>
  <c r="D1391"/>
  <c r="C1391"/>
  <c r="B1391"/>
  <c r="P1390"/>
  <c r="O1390"/>
  <c r="N1390"/>
  <c r="M1390"/>
  <c r="L1390"/>
  <c r="K1390"/>
  <c r="J1390"/>
  <c r="I1390"/>
  <c r="H1390"/>
  <c r="G1390"/>
  <c r="F1390"/>
  <c r="E1390"/>
  <c r="D1390"/>
  <c r="C1390"/>
  <c r="B1390"/>
  <c r="P1389"/>
  <c r="O1389"/>
  <c r="N1389"/>
  <c r="M1389"/>
  <c r="L1389"/>
  <c r="K1389"/>
  <c r="J1389"/>
  <c r="I1389"/>
  <c r="H1389"/>
  <c r="G1389"/>
  <c r="F1389"/>
  <c r="E1389"/>
  <c r="D1389"/>
  <c r="C1389"/>
  <c r="B1389"/>
  <c r="P1388"/>
  <c r="O1388"/>
  <c r="N1388"/>
  <c r="M1388"/>
  <c r="L1388"/>
  <c r="K1388"/>
  <c r="J1388"/>
  <c r="I1388"/>
  <c r="H1388"/>
  <c r="G1388"/>
  <c r="F1388"/>
  <c r="E1388"/>
  <c r="D1388"/>
  <c r="C1388"/>
  <c r="B1388"/>
  <c r="P1387"/>
  <c r="O1387"/>
  <c r="N1387"/>
  <c r="M1387"/>
  <c r="L1387"/>
  <c r="K1387"/>
  <c r="J1387"/>
  <c r="I1387"/>
  <c r="H1387"/>
  <c r="G1387"/>
  <c r="F1387"/>
  <c r="E1387"/>
  <c r="D1387"/>
  <c r="C1387"/>
  <c r="B1387"/>
  <c r="P1386"/>
  <c r="O1386"/>
  <c r="N1386"/>
  <c r="M1386"/>
  <c r="L1386"/>
  <c r="K1386"/>
  <c r="J1386"/>
  <c r="I1386"/>
  <c r="H1386"/>
  <c r="G1386"/>
  <c r="F1386"/>
  <c r="E1386"/>
  <c r="D1386"/>
  <c r="C1386"/>
  <c r="B1386"/>
  <c r="P1385"/>
  <c r="O1385"/>
  <c r="N1385"/>
  <c r="M1385"/>
  <c r="L1385"/>
  <c r="K1385"/>
  <c r="J1385"/>
  <c r="I1385"/>
  <c r="H1385"/>
  <c r="G1385"/>
  <c r="F1385"/>
  <c r="E1385"/>
  <c r="D1385"/>
  <c r="C1385"/>
  <c r="B1385"/>
  <c r="P1383"/>
  <c r="O1383"/>
  <c r="N1383"/>
  <c r="M1383"/>
  <c r="L1383"/>
  <c r="K1383"/>
  <c r="J1383"/>
  <c r="I1383"/>
  <c r="H1383"/>
  <c r="G1383"/>
  <c r="F1383"/>
  <c r="E1383"/>
  <c r="D1383"/>
  <c r="C1383"/>
  <c r="B1383"/>
  <c r="P1382"/>
  <c r="O1382"/>
  <c r="N1382"/>
  <c r="M1382"/>
  <c r="L1382"/>
  <c r="K1382"/>
  <c r="J1382"/>
  <c r="I1382"/>
  <c r="H1382"/>
  <c r="G1382"/>
  <c r="F1382"/>
  <c r="E1382"/>
  <c r="D1382"/>
  <c r="C1382"/>
  <c r="B1382"/>
  <c r="P1381"/>
  <c r="O1381"/>
  <c r="N1381"/>
  <c r="M1381"/>
  <c r="L1381"/>
  <c r="K1381"/>
  <c r="J1381"/>
  <c r="I1381"/>
  <c r="H1381"/>
  <c r="G1381"/>
  <c r="F1381"/>
  <c r="E1381"/>
  <c r="D1381"/>
  <c r="C1381"/>
  <c r="B1381"/>
  <c r="P1380"/>
  <c r="O1380"/>
  <c r="N1380"/>
  <c r="M1380"/>
  <c r="L1380"/>
  <c r="K1380"/>
  <c r="J1380"/>
  <c r="I1380"/>
  <c r="H1380"/>
  <c r="G1380"/>
  <c r="F1380"/>
  <c r="E1380"/>
  <c r="D1380"/>
  <c r="C1380"/>
  <c r="B1380"/>
  <c r="P1379"/>
  <c r="O1379"/>
  <c r="N1379"/>
  <c r="M1379"/>
  <c r="L1379"/>
  <c r="K1379"/>
  <c r="J1379"/>
  <c r="I1379"/>
  <c r="H1379"/>
  <c r="G1379"/>
  <c r="F1379"/>
  <c r="E1379"/>
  <c r="D1379"/>
  <c r="C1379"/>
  <c r="B1379"/>
  <c r="P1378"/>
  <c r="O1378"/>
  <c r="N1378"/>
  <c r="M1378"/>
  <c r="L1378"/>
  <c r="K1378"/>
  <c r="J1378"/>
  <c r="I1378"/>
  <c r="H1378"/>
  <c r="G1378"/>
  <c r="F1378"/>
  <c r="E1378"/>
  <c r="D1378"/>
  <c r="C1378"/>
  <c r="B1378"/>
  <c r="P1377"/>
  <c r="O1377"/>
  <c r="N1377"/>
  <c r="M1377"/>
  <c r="L1377"/>
  <c r="K1377"/>
  <c r="J1377"/>
  <c r="I1377"/>
  <c r="H1377"/>
  <c r="G1377"/>
  <c r="F1377"/>
  <c r="E1377"/>
  <c r="D1377"/>
  <c r="C1377"/>
  <c r="B1377"/>
  <c r="P1375"/>
  <c r="O1375"/>
  <c r="N1375"/>
  <c r="M1375"/>
  <c r="L1375"/>
  <c r="K1375"/>
  <c r="J1375"/>
  <c r="I1375"/>
  <c r="H1375"/>
  <c r="G1375"/>
  <c r="F1375"/>
  <c r="E1375"/>
  <c r="D1375"/>
  <c r="C1375"/>
  <c r="B1375"/>
  <c r="P1374"/>
  <c r="O1374"/>
  <c r="N1374"/>
  <c r="M1374"/>
  <c r="L1374"/>
  <c r="K1374"/>
  <c r="J1374"/>
  <c r="I1374"/>
  <c r="H1374"/>
  <c r="G1374"/>
  <c r="F1374"/>
  <c r="E1374"/>
  <c r="D1374"/>
  <c r="C1374"/>
  <c r="B1374"/>
  <c r="P1373"/>
  <c r="O1373"/>
  <c r="N1373"/>
  <c r="M1373"/>
  <c r="L1373"/>
  <c r="K1373"/>
  <c r="J1373"/>
  <c r="I1373"/>
  <c r="H1373"/>
  <c r="G1373"/>
  <c r="F1373"/>
  <c r="E1373"/>
  <c r="D1373"/>
  <c r="C1373"/>
  <c r="B1373"/>
  <c r="P1372"/>
  <c r="O1372"/>
  <c r="N1372"/>
  <c r="M1372"/>
  <c r="L1372"/>
  <c r="K1372"/>
  <c r="J1372"/>
  <c r="I1372"/>
  <c r="H1372"/>
  <c r="G1372"/>
  <c r="F1372"/>
  <c r="E1372"/>
  <c r="D1372"/>
  <c r="C1372"/>
  <c r="B1372"/>
  <c r="P1371"/>
  <c r="O1371"/>
  <c r="N1371"/>
  <c r="M1371"/>
  <c r="L1371"/>
  <c r="K1371"/>
  <c r="J1371"/>
  <c r="I1371"/>
  <c r="H1371"/>
  <c r="G1371"/>
  <c r="F1371"/>
  <c r="E1371"/>
  <c r="D1371"/>
  <c r="C1371"/>
  <c r="B1371"/>
  <c r="P1369"/>
  <c r="O1369"/>
  <c r="N1369"/>
  <c r="M1369"/>
  <c r="L1369"/>
  <c r="K1369"/>
  <c r="J1369"/>
  <c r="I1369"/>
  <c r="H1369"/>
  <c r="G1369"/>
  <c r="F1369"/>
  <c r="E1369"/>
  <c r="D1369"/>
  <c r="C1369"/>
  <c r="B1369"/>
  <c r="P1368"/>
  <c r="O1368"/>
  <c r="N1368"/>
  <c r="M1368"/>
  <c r="L1368"/>
  <c r="K1368"/>
  <c r="J1368"/>
  <c r="I1368"/>
  <c r="H1368"/>
  <c r="G1368"/>
  <c r="F1368"/>
  <c r="E1368"/>
  <c r="D1368"/>
  <c r="C1368"/>
  <c r="B1368"/>
  <c r="P1367"/>
  <c r="O1367"/>
  <c r="N1367"/>
  <c r="M1367"/>
  <c r="L1367"/>
  <c r="K1367"/>
  <c r="J1367"/>
  <c r="I1367"/>
  <c r="H1367"/>
  <c r="G1367"/>
  <c r="F1367"/>
  <c r="E1367"/>
  <c r="D1367"/>
  <c r="C1367"/>
  <c r="B1367"/>
  <c r="P1366"/>
  <c r="O1366"/>
  <c r="N1366"/>
  <c r="M1366"/>
  <c r="L1366"/>
  <c r="K1366"/>
  <c r="J1366"/>
  <c r="I1366"/>
  <c r="H1366"/>
  <c r="G1366"/>
  <c r="F1366"/>
  <c r="E1366"/>
  <c r="D1366"/>
  <c r="C1366"/>
  <c r="B1366"/>
  <c r="P1365"/>
  <c r="O1365"/>
  <c r="N1365"/>
  <c r="M1365"/>
  <c r="L1365"/>
  <c r="K1365"/>
  <c r="J1365"/>
  <c r="I1365"/>
  <c r="H1365"/>
  <c r="G1365"/>
  <c r="F1365"/>
  <c r="E1365"/>
  <c r="D1365"/>
  <c r="C1365"/>
  <c r="B1365"/>
  <c r="P1364"/>
  <c r="O1364"/>
  <c r="N1364"/>
  <c r="M1364"/>
  <c r="L1364"/>
  <c r="K1364"/>
  <c r="J1364"/>
  <c r="I1364"/>
  <c r="H1364"/>
  <c r="G1364"/>
  <c r="F1364"/>
  <c r="E1364"/>
  <c r="D1364"/>
  <c r="C1364"/>
  <c r="B1364"/>
  <c r="P1363"/>
  <c r="O1363"/>
  <c r="N1363"/>
  <c r="M1363"/>
  <c r="L1363"/>
  <c r="K1363"/>
  <c r="J1363"/>
  <c r="I1363"/>
  <c r="H1363"/>
  <c r="G1363"/>
  <c r="F1363"/>
  <c r="E1363"/>
  <c r="D1363"/>
  <c r="C1363"/>
  <c r="B1363"/>
  <c r="P1362"/>
  <c r="O1362"/>
  <c r="N1362"/>
  <c r="M1362"/>
  <c r="L1362"/>
  <c r="K1362"/>
  <c r="J1362"/>
  <c r="I1362"/>
  <c r="H1362"/>
  <c r="G1362"/>
  <c r="F1362"/>
  <c r="E1362"/>
  <c r="D1362"/>
  <c r="C1362"/>
  <c r="B1362"/>
  <c r="P1361"/>
  <c r="O1361"/>
  <c r="N1361"/>
  <c r="M1361"/>
  <c r="L1361"/>
  <c r="K1361"/>
  <c r="J1361"/>
  <c r="I1361"/>
  <c r="H1361"/>
  <c r="G1361"/>
  <c r="F1361"/>
  <c r="E1361"/>
  <c r="D1361"/>
  <c r="C1361"/>
  <c r="B1361"/>
  <c r="P1360"/>
  <c r="O1360"/>
  <c r="N1360"/>
  <c r="M1360"/>
  <c r="L1360"/>
  <c r="K1360"/>
  <c r="J1360"/>
  <c r="I1360"/>
  <c r="H1360"/>
  <c r="G1360"/>
  <c r="F1360"/>
  <c r="E1360"/>
  <c r="D1360"/>
  <c r="C1360"/>
  <c r="B1360"/>
  <c r="P1359"/>
  <c r="O1359"/>
  <c r="N1359"/>
  <c r="M1359"/>
  <c r="L1359"/>
  <c r="K1359"/>
  <c r="J1359"/>
  <c r="I1359"/>
  <c r="H1359"/>
  <c r="G1359"/>
  <c r="F1359"/>
  <c r="E1359"/>
  <c r="D1359"/>
  <c r="C1359"/>
  <c r="B1359"/>
  <c r="P1358"/>
  <c r="O1358"/>
  <c r="N1358"/>
  <c r="M1358"/>
  <c r="L1358"/>
  <c r="K1358"/>
  <c r="J1358"/>
  <c r="I1358"/>
  <c r="H1358"/>
  <c r="G1358"/>
  <c r="F1358"/>
  <c r="E1358"/>
  <c r="D1358"/>
  <c r="C1358"/>
  <c r="B1358"/>
  <c r="P1356"/>
  <c r="O1356"/>
  <c r="N1356"/>
  <c r="M1356"/>
  <c r="L1356"/>
  <c r="K1356"/>
  <c r="J1356"/>
  <c r="I1356"/>
  <c r="H1356"/>
  <c r="G1356"/>
  <c r="F1356"/>
  <c r="E1356"/>
  <c r="D1356"/>
  <c r="C1356"/>
  <c r="B1356"/>
  <c r="P1336"/>
  <c r="O1336"/>
  <c r="N1336"/>
  <c r="M1336"/>
  <c r="L1336"/>
  <c r="K1336"/>
  <c r="J1336"/>
  <c r="I1336"/>
  <c r="H1336"/>
  <c r="G1336"/>
  <c r="F1336"/>
  <c r="E1336"/>
  <c r="D1336"/>
  <c r="C1336"/>
  <c r="B1336"/>
  <c r="P1335"/>
  <c r="O1335"/>
  <c r="N1335"/>
  <c r="M1335"/>
  <c r="L1335"/>
  <c r="K1335"/>
  <c r="J1335"/>
  <c r="I1335"/>
  <c r="H1335"/>
  <c r="G1335"/>
  <c r="F1335"/>
  <c r="E1335"/>
  <c r="D1335"/>
  <c r="C1335"/>
  <c r="B1335"/>
  <c r="P1334"/>
  <c r="O1334"/>
  <c r="N1334"/>
  <c r="M1334"/>
  <c r="L1334"/>
  <c r="K1334"/>
  <c r="J1334"/>
  <c r="I1334"/>
  <c r="H1334"/>
  <c r="G1334"/>
  <c r="F1334"/>
  <c r="E1334"/>
  <c r="D1334"/>
  <c r="C1334"/>
  <c r="B1334"/>
  <c r="P1333"/>
  <c r="O1333"/>
  <c r="N1333"/>
  <c r="M1333"/>
  <c r="L1333"/>
  <c r="K1333"/>
  <c r="J1333"/>
  <c r="I1333"/>
  <c r="H1333"/>
  <c r="G1333"/>
  <c r="F1333"/>
  <c r="E1333"/>
  <c r="D1333"/>
  <c r="C1333"/>
  <c r="B1333"/>
  <c r="P1332"/>
  <c r="O1332"/>
  <c r="N1332"/>
  <c r="M1332"/>
  <c r="L1332"/>
  <c r="K1332"/>
  <c r="J1332"/>
  <c r="I1332"/>
  <c r="H1332"/>
  <c r="G1332"/>
  <c r="F1332"/>
  <c r="E1332"/>
  <c r="D1332"/>
  <c r="C1332"/>
  <c r="B1332"/>
  <c r="P1331"/>
  <c r="O1331"/>
  <c r="N1331"/>
  <c r="M1331"/>
  <c r="L1331"/>
  <c r="K1331"/>
  <c r="J1331"/>
  <c r="I1331"/>
  <c r="H1331"/>
  <c r="G1331"/>
  <c r="F1331"/>
  <c r="E1331"/>
  <c r="D1331"/>
  <c r="C1331"/>
  <c r="B1331"/>
  <c r="P1330"/>
  <c r="O1330"/>
  <c r="N1330"/>
  <c r="M1330"/>
  <c r="L1330"/>
  <c r="K1330"/>
  <c r="J1330"/>
  <c r="I1330"/>
  <c r="H1330"/>
  <c r="G1330"/>
  <c r="F1330"/>
  <c r="E1330"/>
  <c r="D1330"/>
  <c r="C1330"/>
  <c r="B1330"/>
  <c r="P1329"/>
  <c r="O1329"/>
  <c r="N1329"/>
  <c r="M1329"/>
  <c r="L1329"/>
  <c r="K1329"/>
  <c r="J1329"/>
  <c r="I1329"/>
  <c r="H1329"/>
  <c r="G1329"/>
  <c r="F1329"/>
  <c r="E1329"/>
  <c r="D1329"/>
  <c r="C1329"/>
  <c r="B1329"/>
  <c r="P1327"/>
  <c r="O1327"/>
  <c r="N1327"/>
  <c r="M1327"/>
  <c r="L1327"/>
  <c r="K1327"/>
  <c r="J1327"/>
  <c r="I1327"/>
  <c r="H1327"/>
  <c r="G1327"/>
  <c r="F1327"/>
  <c r="E1327"/>
  <c r="D1327"/>
  <c r="C1327"/>
  <c r="B1327"/>
  <c r="P1326"/>
  <c r="O1326"/>
  <c r="N1326"/>
  <c r="M1326"/>
  <c r="L1326"/>
  <c r="K1326"/>
  <c r="J1326"/>
  <c r="I1326"/>
  <c r="H1326"/>
  <c r="G1326"/>
  <c r="F1326"/>
  <c r="E1326"/>
  <c r="D1326"/>
  <c r="C1326"/>
  <c r="B1326"/>
  <c r="P1325"/>
  <c r="O1325"/>
  <c r="N1325"/>
  <c r="M1325"/>
  <c r="L1325"/>
  <c r="K1325"/>
  <c r="J1325"/>
  <c r="I1325"/>
  <c r="H1325"/>
  <c r="G1325"/>
  <c r="F1325"/>
  <c r="E1325"/>
  <c r="D1325"/>
  <c r="C1325"/>
  <c r="B1325"/>
  <c r="P1324"/>
  <c r="O1324"/>
  <c r="N1324"/>
  <c r="M1324"/>
  <c r="L1324"/>
  <c r="K1324"/>
  <c r="J1324"/>
  <c r="I1324"/>
  <c r="H1324"/>
  <c r="G1324"/>
  <c r="F1324"/>
  <c r="E1324"/>
  <c r="D1324"/>
  <c r="C1324"/>
  <c r="B1324"/>
  <c r="P1322"/>
  <c r="O1322"/>
  <c r="N1322"/>
  <c r="M1322"/>
  <c r="L1322"/>
  <c r="K1322"/>
  <c r="J1322"/>
  <c r="I1322"/>
  <c r="H1322"/>
  <c r="G1322"/>
  <c r="F1322"/>
  <c r="E1322"/>
  <c r="D1322"/>
  <c r="C1322"/>
  <c r="B1322"/>
  <c r="P1321"/>
  <c r="O1321"/>
  <c r="N1321"/>
  <c r="M1321"/>
  <c r="L1321"/>
  <c r="K1321"/>
  <c r="J1321"/>
  <c r="I1321"/>
  <c r="H1321"/>
  <c r="G1321"/>
  <c r="F1321"/>
  <c r="E1321"/>
  <c r="D1321"/>
  <c r="C1321"/>
  <c r="B1321"/>
  <c r="P1320"/>
  <c r="O1320"/>
  <c r="N1320"/>
  <c r="M1320"/>
  <c r="L1320"/>
  <c r="K1320"/>
  <c r="J1320"/>
  <c r="I1320"/>
  <c r="H1320"/>
  <c r="G1320"/>
  <c r="F1320"/>
  <c r="E1320"/>
  <c r="D1320"/>
  <c r="C1320"/>
  <c r="B1320"/>
  <c r="P1319"/>
  <c r="O1319"/>
  <c r="N1319"/>
  <c r="M1319"/>
  <c r="L1319"/>
  <c r="K1319"/>
  <c r="J1319"/>
  <c r="I1319"/>
  <c r="H1319"/>
  <c r="G1319"/>
  <c r="F1319"/>
  <c r="E1319"/>
  <c r="D1319"/>
  <c r="C1319"/>
  <c r="B1319"/>
  <c r="P1318"/>
  <c r="O1318"/>
  <c r="N1318"/>
  <c r="M1318"/>
  <c r="L1318"/>
  <c r="K1318"/>
  <c r="J1318"/>
  <c r="I1318"/>
  <c r="H1318"/>
  <c r="G1318"/>
  <c r="F1318"/>
  <c r="E1318"/>
  <c r="D1318"/>
  <c r="C1318"/>
  <c r="B1318"/>
  <c r="P1317"/>
  <c r="O1317"/>
  <c r="N1317"/>
  <c r="M1317"/>
  <c r="L1317"/>
  <c r="K1317"/>
  <c r="J1317"/>
  <c r="I1317"/>
  <c r="H1317"/>
  <c r="G1317"/>
  <c r="F1317"/>
  <c r="E1317"/>
  <c r="D1317"/>
  <c r="C1317"/>
  <c r="B1317"/>
  <c r="P1315"/>
  <c r="O1315"/>
  <c r="N1315"/>
  <c r="M1315"/>
  <c r="L1315"/>
  <c r="K1315"/>
  <c r="J1315"/>
  <c r="I1315"/>
  <c r="H1315"/>
  <c r="G1315"/>
  <c r="F1315"/>
  <c r="E1315"/>
  <c r="D1315"/>
  <c r="C1315"/>
  <c r="B1315"/>
  <c r="P1314"/>
  <c r="O1314"/>
  <c r="N1314"/>
  <c r="M1314"/>
  <c r="L1314"/>
  <c r="K1314"/>
  <c r="J1314"/>
  <c r="I1314"/>
  <c r="H1314"/>
  <c r="G1314"/>
  <c r="F1314"/>
  <c r="E1314"/>
  <c r="D1314"/>
  <c r="C1314"/>
  <c r="B1314"/>
  <c r="P1313"/>
  <c r="O1313"/>
  <c r="N1313"/>
  <c r="M1313"/>
  <c r="L1313"/>
  <c r="K1313"/>
  <c r="J1313"/>
  <c r="I1313"/>
  <c r="H1313"/>
  <c r="G1313"/>
  <c r="F1313"/>
  <c r="E1313"/>
  <c r="D1313"/>
  <c r="C1313"/>
  <c r="B1313"/>
  <c r="P1312"/>
  <c r="O1312"/>
  <c r="N1312"/>
  <c r="M1312"/>
  <c r="L1312"/>
  <c r="K1312"/>
  <c r="J1312"/>
  <c r="I1312"/>
  <c r="H1312"/>
  <c r="G1312"/>
  <c r="F1312"/>
  <c r="E1312"/>
  <c r="D1312"/>
  <c r="C1312"/>
  <c r="B1312"/>
  <c r="P1311"/>
  <c r="O1311"/>
  <c r="N1311"/>
  <c r="M1311"/>
  <c r="L1311"/>
  <c r="K1311"/>
  <c r="J1311"/>
  <c r="I1311"/>
  <c r="H1311"/>
  <c r="G1311"/>
  <c r="F1311"/>
  <c r="E1311"/>
  <c r="D1311"/>
  <c r="C1311"/>
  <c r="B1311"/>
  <c r="P1310"/>
  <c r="O1310"/>
  <c r="N1310"/>
  <c r="M1310"/>
  <c r="L1310"/>
  <c r="K1310"/>
  <c r="J1310"/>
  <c r="I1310"/>
  <c r="H1310"/>
  <c r="G1310"/>
  <c r="F1310"/>
  <c r="E1310"/>
  <c r="D1310"/>
  <c r="C1310"/>
  <c r="B1310"/>
  <c r="P1309"/>
  <c r="O1309"/>
  <c r="N1309"/>
  <c r="M1309"/>
  <c r="L1309"/>
  <c r="K1309"/>
  <c r="J1309"/>
  <c r="I1309"/>
  <c r="H1309"/>
  <c r="G1309"/>
  <c r="F1309"/>
  <c r="E1309"/>
  <c r="D1309"/>
  <c r="C1309"/>
  <c r="B1309"/>
  <c r="P1308"/>
  <c r="O1308"/>
  <c r="N1308"/>
  <c r="M1308"/>
  <c r="L1308"/>
  <c r="K1308"/>
  <c r="J1308"/>
  <c r="I1308"/>
  <c r="H1308"/>
  <c r="G1308"/>
  <c r="F1308"/>
  <c r="E1308"/>
  <c r="D1308"/>
  <c r="C1308"/>
  <c r="B1308"/>
  <c r="P1307"/>
  <c r="O1307"/>
  <c r="N1307"/>
  <c r="M1307"/>
  <c r="L1307"/>
  <c r="K1307"/>
  <c r="J1307"/>
  <c r="I1307"/>
  <c r="H1307"/>
  <c r="G1307"/>
  <c r="F1307"/>
  <c r="E1307"/>
  <c r="D1307"/>
  <c r="C1307"/>
  <c r="B1307"/>
  <c r="P1306"/>
  <c r="O1306"/>
  <c r="N1306"/>
  <c r="M1306"/>
  <c r="L1306"/>
  <c r="K1306"/>
  <c r="J1306"/>
  <c r="I1306"/>
  <c r="H1306"/>
  <c r="G1306"/>
  <c r="F1306"/>
  <c r="E1306"/>
  <c r="D1306"/>
  <c r="C1306"/>
  <c r="B1306"/>
  <c r="P1305"/>
  <c r="O1305"/>
  <c r="N1305"/>
  <c r="M1305"/>
  <c r="L1305"/>
  <c r="K1305"/>
  <c r="J1305"/>
  <c r="I1305"/>
  <c r="H1305"/>
  <c r="G1305"/>
  <c r="F1305"/>
  <c r="E1305"/>
  <c r="D1305"/>
  <c r="C1305"/>
  <c r="B1305"/>
  <c r="P1304"/>
  <c r="O1304"/>
  <c r="N1304"/>
  <c r="M1304"/>
  <c r="L1304"/>
  <c r="K1304"/>
  <c r="J1304"/>
  <c r="I1304"/>
  <c r="H1304"/>
  <c r="G1304"/>
  <c r="F1304"/>
  <c r="E1304"/>
  <c r="D1304"/>
  <c r="C1304"/>
  <c r="B1304"/>
  <c r="P1303"/>
  <c r="O1303"/>
  <c r="N1303"/>
  <c r="M1303"/>
  <c r="L1303"/>
  <c r="K1303"/>
  <c r="J1303"/>
  <c r="I1303"/>
  <c r="H1303"/>
  <c r="G1303"/>
  <c r="F1303"/>
  <c r="E1303"/>
  <c r="D1303"/>
  <c r="C1303"/>
  <c r="B1303"/>
  <c r="P1302"/>
  <c r="O1302"/>
  <c r="N1302"/>
  <c r="M1302"/>
  <c r="L1302"/>
  <c r="K1302"/>
  <c r="J1302"/>
  <c r="I1302"/>
  <c r="H1302"/>
  <c r="G1302"/>
  <c r="F1302"/>
  <c r="E1302"/>
  <c r="D1302"/>
  <c r="C1302"/>
  <c r="B1302"/>
  <c r="P1301"/>
  <c r="O1301"/>
  <c r="N1301"/>
  <c r="M1301"/>
  <c r="L1301"/>
  <c r="K1301"/>
  <c r="J1301"/>
  <c r="I1301"/>
  <c r="H1301"/>
  <c r="G1301"/>
  <c r="F1301"/>
  <c r="E1301"/>
  <c r="D1301"/>
  <c r="C1301"/>
  <c r="B1301"/>
  <c r="P1300"/>
  <c r="O1300"/>
  <c r="N1300"/>
  <c r="M1300"/>
  <c r="L1300"/>
  <c r="K1300"/>
  <c r="J1300"/>
  <c r="I1300"/>
  <c r="H1300"/>
  <c r="G1300"/>
  <c r="F1300"/>
  <c r="E1300"/>
  <c r="D1300"/>
  <c r="C1300"/>
  <c r="B1300"/>
  <c r="P1280"/>
  <c r="O1280"/>
  <c r="N1280"/>
  <c r="M1280"/>
  <c r="L1280"/>
  <c r="K1280"/>
  <c r="J1280"/>
  <c r="I1280"/>
  <c r="H1280"/>
  <c r="G1280"/>
  <c r="F1280"/>
  <c r="E1280"/>
  <c r="D1280"/>
  <c r="C1280"/>
  <c r="B1280"/>
  <c r="P1279"/>
  <c r="O1279"/>
  <c r="N1279"/>
  <c r="M1279"/>
  <c r="L1279"/>
  <c r="K1279"/>
  <c r="J1279"/>
  <c r="I1279"/>
  <c r="H1279"/>
  <c r="G1279"/>
  <c r="F1279"/>
  <c r="E1279"/>
  <c r="D1279"/>
  <c r="C1279"/>
  <c r="B1279"/>
  <c r="P1278"/>
  <c r="O1278"/>
  <c r="N1278"/>
  <c r="M1278"/>
  <c r="L1278"/>
  <c r="K1278"/>
  <c r="J1278"/>
  <c r="I1278"/>
  <c r="H1278"/>
  <c r="G1278"/>
  <c r="F1278"/>
  <c r="E1278"/>
  <c r="D1278"/>
  <c r="C1278"/>
  <c r="B1278"/>
  <c r="P1277"/>
  <c r="O1277"/>
  <c r="N1277"/>
  <c r="M1277"/>
  <c r="L1277"/>
  <c r="K1277"/>
  <c r="J1277"/>
  <c r="I1277"/>
  <c r="H1277"/>
  <c r="G1277"/>
  <c r="F1277"/>
  <c r="E1277"/>
  <c r="D1277"/>
  <c r="C1277"/>
  <c r="B1277"/>
  <c r="P1275"/>
  <c r="O1275"/>
  <c r="N1275"/>
  <c r="M1275"/>
  <c r="L1275"/>
  <c r="K1275"/>
  <c r="J1275"/>
  <c r="I1275"/>
  <c r="H1275"/>
  <c r="G1275"/>
  <c r="F1275"/>
  <c r="E1275"/>
  <c r="D1275"/>
  <c r="C1275"/>
  <c r="B1275"/>
  <c r="P1274"/>
  <c r="O1274"/>
  <c r="N1274"/>
  <c r="M1274"/>
  <c r="L1274"/>
  <c r="K1274"/>
  <c r="J1274"/>
  <c r="I1274"/>
  <c r="H1274"/>
  <c r="G1274"/>
  <c r="F1274"/>
  <c r="E1274"/>
  <c r="D1274"/>
  <c r="C1274"/>
  <c r="B1274"/>
  <c r="P1273"/>
  <c r="O1273"/>
  <c r="N1273"/>
  <c r="M1273"/>
  <c r="L1273"/>
  <c r="K1273"/>
  <c r="J1273"/>
  <c r="I1273"/>
  <c r="H1273"/>
  <c r="G1273"/>
  <c r="F1273"/>
  <c r="E1273"/>
  <c r="D1273"/>
  <c r="C1273"/>
  <c r="B1273"/>
  <c r="P1272"/>
  <c r="O1272"/>
  <c r="N1272"/>
  <c r="M1272"/>
  <c r="L1272"/>
  <c r="K1272"/>
  <c r="J1272"/>
  <c r="I1272"/>
  <c r="H1272"/>
  <c r="G1272"/>
  <c r="F1272"/>
  <c r="E1272"/>
  <c r="D1272"/>
  <c r="C1272"/>
  <c r="B1272"/>
  <c r="P1271"/>
  <c r="O1271"/>
  <c r="N1271"/>
  <c r="M1271"/>
  <c r="L1271"/>
  <c r="K1271"/>
  <c r="J1271"/>
  <c r="I1271"/>
  <c r="H1271"/>
  <c r="G1271"/>
  <c r="F1271"/>
  <c r="E1271"/>
  <c r="D1271"/>
  <c r="C1271"/>
  <c r="B1271"/>
  <c r="P1270"/>
  <c r="O1270"/>
  <c r="N1270"/>
  <c r="M1270"/>
  <c r="L1270"/>
  <c r="K1270"/>
  <c r="J1270"/>
  <c r="I1270"/>
  <c r="H1270"/>
  <c r="G1270"/>
  <c r="F1270"/>
  <c r="E1270"/>
  <c r="D1270"/>
  <c r="C1270"/>
  <c r="B1270"/>
  <c r="P1269"/>
  <c r="O1269"/>
  <c r="N1269"/>
  <c r="M1269"/>
  <c r="L1269"/>
  <c r="K1269"/>
  <c r="J1269"/>
  <c r="I1269"/>
  <c r="H1269"/>
  <c r="G1269"/>
  <c r="F1269"/>
  <c r="E1269"/>
  <c r="D1269"/>
  <c r="C1269"/>
  <c r="B1269"/>
  <c r="P1268"/>
  <c r="O1268"/>
  <c r="N1268"/>
  <c r="M1268"/>
  <c r="L1268"/>
  <c r="K1268"/>
  <c r="J1268"/>
  <c r="I1268"/>
  <c r="H1268"/>
  <c r="G1268"/>
  <c r="F1268"/>
  <c r="E1268"/>
  <c r="D1268"/>
  <c r="C1268"/>
  <c r="B1268"/>
  <c r="P1267"/>
  <c r="O1267"/>
  <c r="N1267"/>
  <c r="M1267"/>
  <c r="L1267"/>
  <c r="K1267"/>
  <c r="J1267"/>
  <c r="I1267"/>
  <c r="H1267"/>
  <c r="G1267"/>
  <c r="F1267"/>
  <c r="E1267"/>
  <c r="D1267"/>
  <c r="C1267"/>
  <c r="B1267"/>
  <c r="P1266"/>
  <c r="O1266"/>
  <c r="N1266"/>
  <c r="M1266"/>
  <c r="L1266"/>
  <c r="K1266"/>
  <c r="J1266"/>
  <c r="I1266"/>
  <c r="H1266"/>
  <c r="G1266"/>
  <c r="F1266"/>
  <c r="E1266"/>
  <c r="D1266"/>
  <c r="C1266"/>
  <c r="B1266"/>
  <c r="P1265"/>
  <c r="O1265"/>
  <c r="N1265"/>
  <c r="M1265"/>
  <c r="L1265"/>
  <c r="K1265"/>
  <c r="J1265"/>
  <c r="I1265"/>
  <c r="H1265"/>
  <c r="G1265"/>
  <c r="F1265"/>
  <c r="E1265"/>
  <c r="D1265"/>
  <c r="C1265"/>
  <c r="B1265"/>
  <c r="P1263"/>
  <c r="O1263"/>
  <c r="N1263"/>
  <c r="M1263"/>
  <c r="L1263"/>
  <c r="K1263"/>
  <c r="J1263"/>
  <c r="I1263"/>
  <c r="H1263"/>
  <c r="G1263"/>
  <c r="F1263"/>
  <c r="E1263"/>
  <c r="D1263"/>
  <c r="C1263"/>
  <c r="B1263"/>
  <c r="P1262"/>
  <c r="O1262"/>
  <c r="N1262"/>
  <c r="M1262"/>
  <c r="L1262"/>
  <c r="K1262"/>
  <c r="J1262"/>
  <c r="I1262"/>
  <c r="H1262"/>
  <c r="G1262"/>
  <c r="F1262"/>
  <c r="E1262"/>
  <c r="D1262"/>
  <c r="C1262"/>
  <c r="B1262"/>
  <c r="P1261"/>
  <c r="O1261"/>
  <c r="N1261"/>
  <c r="M1261"/>
  <c r="L1261"/>
  <c r="K1261"/>
  <c r="J1261"/>
  <c r="I1261"/>
  <c r="H1261"/>
  <c r="G1261"/>
  <c r="F1261"/>
  <c r="E1261"/>
  <c r="D1261"/>
  <c r="C1261"/>
  <c r="B1261"/>
  <c r="P1260"/>
  <c r="O1260"/>
  <c r="N1260"/>
  <c r="M1260"/>
  <c r="L1260"/>
  <c r="K1260"/>
  <c r="J1260"/>
  <c r="I1260"/>
  <c r="H1260"/>
  <c r="G1260"/>
  <c r="F1260"/>
  <c r="E1260"/>
  <c r="D1260"/>
  <c r="C1260"/>
  <c r="B1260"/>
  <c r="P1259"/>
  <c r="O1259"/>
  <c r="N1259"/>
  <c r="M1259"/>
  <c r="L1259"/>
  <c r="K1259"/>
  <c r="J1259"/>
  <c r="I1259"/>
  <c r="H1259"/>
  <c r="G1259"/>
  <c r="F1259"/>
  <c r="E1259"/>
  <c r="D1259"/>
  <c r="C1259"/>
  <c r="B1259"/>
  <c r="P1258"/>
  <c r="O1258"/>
  <c r="N1258"/>
  <c r="M1258"/>
  <c r="L1258"/>
  <c r="K1258"/>
  <c r="J1258"/>
  <c r="I1258"/>
  <c r="H1258"/>
  <c r="G1258"/>
  <c r="F1258"/>
  <c r="E1258"/>
  <c r="D1258"/>
  <c r="C1258"/>
  <c r="B1258"/>
  <c r="P1257"/>
  <c r="O1257"/>
  <c r="N1257"/>
  <c r="M1257"/>
  <c r="L1257"/>
  <c r="K1257"/>
  <c r="J1257"/>
  <c r="I1257"/>
  <c r="H1257"/>
  <c r="G1257"/>
  <c r="F1257"/>
  <c r="E1257"/>
  <c r="D1257"/>
  <c r="C1257"/>
  <c r="B1257"/>
  <c r="P1256"/>
  <c r="O1256"/>
  <c r="N1256"/>
  <c r="M1256"/>
  <c r="L1256"/>
  <c r="K1256"/>
  <c r="J1256"/>
  <c r="I1256"/>
  <c r="H1256"/>
  <c r="G1256"/>
  <c r="F1256"/>
  <c r="E1256"/>
  <c r="D1256"/>
  <c r="C1256"/>
  <c r="B1256"/>
  <c r="P1254"/>
  <c r="O1254"/>
  <c r="N1254"/>
  <c r="M1254"/>
  <c r="L1254"/>
  <c r="K1254"/>
  <c r="J1254"/>
  <c r="I1254"/>
  <c r="H1254"/>
  <c r="G1254"/>
  <c r="F1254"/>
  <c r="E1254"/>
  <c r="D1254"/>
  <c r="C1254"/>
  <c r="B1254"/>
  <c r="P1253"/>
  <c r="O1253"/>
  <c r="N1253"/>
  <c r="M1253"/>
  <c r="L1253"/>
  <c r="K1253"/>
  <c r="J1253"/>
  <c r="I1253"/>
  <c r="H1253"/>
  <c r="G1253"/>
  <c r="F1253"/>
  <c r="E1253"/>
  <c r="D1253"/>
  <c r="C1253"/>
  <c r="B1253"/>
  <c r="P1252"/>
  <c r="O1252"/>
  <c r="N1252"/>
  <c r="M1252"/>
  <c r="L1252"/>
  <c r="K1252"/>
  <c r="J1252"/>
  <c r="I1252"/>
  <c r="H1252"/>
  <c r="G1252"/>
  <c r="F1252"/>
  <c r="E1252"/>
  <c r="D1252"/>
  <c r="C1252"/>
  <c r="B1252"/>
  <c r="P1251"/>
  <c r="O1251"/>
  <c r="N1251"/>
  <c r="M1251"/>
  <c r="L1251"/>
  <c r="K1251"/>
  <c r="J1251"/>
  <c r="I1251"/>
  <c r="H1251"/>
  <c r="G1251"/>
  <c r="F1251"/>
  <c r="E1251"/>
  <c r="D1251"/>
  <c r="C1251"/>
  <c r="B1251"/>
  <c r="P1250"/>
  <c r="O1250"/>
  <c r="N1250"/>
  <c r="M1250"/>
  <c r="L1250"/>
  <c r="K1250"/>
  <c r="J1250"/>
  <c r="I1250"/>
  <c r="H1250"/>
  <c r="G1250"/>
  <c r="F1250"/>
  <c r="E1250"/>
  <c r="D1250"/>
  <c r="C1250"/>
  <c r="B1250"/>
  <c r="P1249"/>
  <c r="O1249"/>
  <c r="N1249"/>
  <c r="M1249"/>
  <c r="L1249"/>
  <c r="K1249"/>
  <c r="J1249"/>
  <c r="I1249"/>
  <c r="H1249"/>
  <c r="G1249"/>
  <c r="F1249"/>
  <c r="E1249"/>
  <c r="D1249"/>
  <c r="C1249"/>
  <c r="B1249"/>
  <c r="P1248"/>
  <c r="O1248"/>
  <c r="N1248"/>
  <c r="M1248"/>
  <c r="L1248"/>
  <c r="K1248"/>
  <c r="J1248"/>
  <c r="I1248"/>
  <c r="H1248"/>
  <c r="G1248"/>
  <c r="F1248"/>
  <c r="E1248"/>
  <c r="D1248"/>
  <c r="C1248"/>
  <c r="B1248"/>
  <c r="P1247"/>
  <c r="O1247"/>
  <c r="N1247"/>
  <c r="M1247"/>
  <c r="L1247"/>
  <c r="K1247"/>
  <c r="J1247"/>
  <c r="I1247"/>
  <c r="H1247"/>
  <c r="G1247"/>
  <c r="F1247"/>
  <c r="E1247"/>
  <c r="D1247"/>
  <c r="C1247"/>
  <c r="B1247"/>
  <c r="P1246"/>
  <c r="O1246"/>
  <c r="N1246"/>
  <c r="M1246"/>
  <c r="L1246"/>
  <c r="K1246"/>
  <c r="J1246"/>
  <c r="I1246"/>
  <c r="H1246"/>
  <c r="G1246"/>
  <c r="F1246"/>
  <c r="E1246"/>
  <c r="D1246"/>
  <c r="C1246"/>
  <c r="B1246"/>
  <c r="P1245"/>
  <c r="O1245"/>
  <c r="N1245"/>
  <c r="M1245"/>
  <c r="L1245"/>
  <c r="K1245"/>
  <c r="J1245"/>
  <c r="I1245"/>
  <c r="H1245"/>
  <c r="G1245"/>
  <c r="F1245"/>
  <c r="E1245"/>
  <c r="D1245"/>
  <c r="C1245"/>
  <c r="B1245"/>
  <c r="P1244"/>
  <c r="O1244"/>
  <c r="N1244"/>
  <c r="M1244"/>
  <c r="L1244"/>
  <c r="K1244"/>
  <c r="J1244"/>
  <c r="I1244"/>
  <c r="H1244"/>
  <c r="G1244"/>
  <c r="F1244"/>
  <c r="E1244"/>
  <c r="D1244"/>
  <c r="C1244"/>
  <c r="B1244"/>
  <c r="P1225"/>
  <c r="O1225"/>
  <c r="N1225"/>
  <c r="M1225"/>
  <c r="L1225"/>
  <c r="K1225"/>
  <c r="J1225"/>
  <c r="I1225"/>
  <c r="H1225"/>
  <c r="G1225"/>
  <c r="F1225"/>
  <c r="E1225"/>
  <c r="D1225"/>
  <c r="C1225"/>
  <c r="B1225"/>
  <c r="P1224"/>
  <c r="O1224"/>
  <c r="N1224"/>
  <c r="M1224"/>
  <c r="L1224"/>
  <c r="K1224"/>
  <c r="J1224"/>
  <c r="I1224"/>
  <c r="H1224"/>
  <c r="G1224"/>
  <c r="F1224"/>
  <c r="E1224"/>
  <c r="D1224"/>
  <c r="C1224"/>
  <c r="B1224"/>
  <c r="P1223"/>
  <c r="O1223"/>
  <c r="N1223"/>
  <c r="M1223"/>
  <c r="L1223"/>
  <c r="K1223"/>
  <c r="J1223"/>
  <c r="I1223"/>
  <c r="H1223"/>
  <c r="G1223"/>
  <c r="F1223"/>
  <c r="E1223"/>
  <c r="D1223"/>
  <c r="C1223"/>
  <c r="B1223"/>
  <c r="P1222"/>
  <c r="O1222"/>
  <c r="N1222"/>
  <c r="M1222"/>
  <c r="L1222"/>
  <c r="K1222"/>
  <c r="J1222"/>
  <c r="I1222"/>
  <c r="H1222"/>
  <c r="G1222"/>
  <c r="F1222"/>
  <c r="E1222"/>
  <c r="D1222"/>
  <c r="C1222"/>
  <c r="B1222"/>
  <c r="P1221"/>
  <c r="O1221"/>
  <c r="N1221"/>
  <c r="M1221"/>
  <c r="L1221"/>
  <c r="K1221"/>
  <c r="J1221"/>
  <c r="I1221"/>
  <c r="H1221"/>
  <c r="G1221"/>
  <c r="F1221"/>
  <c r="E1221"/>
  <c r="D1221"/>
  <c r="C1221"/>
  <c r="B1221"/>
  <c r="P1220"/>
  <c r="O1220"/>
  <c r="N1220"/>
  <c r="M1220"/>
  <c r="L1220"/>
  <c r="K1220"/>
  <c r="J1220"/>
  <c r="I1220"/>
  <c r="H1220"/>
  <c r="G1220"/>
  <c r="F1220"/>
  <c r="E1220"/>
  <c r="D1220"/>
  <c r="C1220"/>
  <c r="B1220"/>
  <c r="P1219"/>
  <c r="O1219"/>
  <c r="N1219"/>
  <c r="M1219"/>
  <c r="L1219"/>
  <c r="K1219"/>
  <c r="J1219"/>
  <c r="I1219"/>
  <c r="H1219"/>
  <c r="G1219"/>
  <c r="F1219"/>
  <c r="E1219"/>
  <c r="D1219"/>
  <c r="C1219"/>
  <c r="B1219"/>
  <c r="P1218"/>
  <c r="O1218"/>
  <c r="N1218"/>
  <c r="M1218"/>
  <c r="L1218"/>
  <c r="K1218"/>
  <c r="J1218"/>
  <c r="I1218"/>
  <c r="H1218"/>
  <c r="G1218"/>
  <c r="F1218"/>
  <c r="E1218"/>
  <c r="D1218"/>
  <c r="C1218"/>
  <c r="B1218"/>
  <c r="P1216"/>
  <c r="O1216"/>
  <c r="N1216"/>
  <c r="M1216"/>
  <c r="L1216"/>
  <c r="K1216"/>
  <c r="J1216"/>
  <c r="I1216"/>
  <c r="H1216"/>
  <c r="G1216"/>
  <c r="F1216"/>
  <c r="E1216"/>
  <c r="D1216"/>
  <c r="C1216"/>
  <c r="B1216"/>
  <c r="P1215"/>
  <c r="O1215"/>
  <c r="N1215"/>
  <c r="M1215"/>
  <c r="L1215"/>
  <c r="K1215"/>
  <c r="J1215"/>
  <c r="I1215"/>
  <c r="H1215"/>
  <c r="G1215"/>
  <c r="F1215"/>
  <c r="E1215"/>
  <c r="D1215"/>
  <c r="C1215"/>
  <c r="B1215"/>
  <c r="P1214"/>
  <c r="O1214"/>
  <c r="N1214"/>
  <c r="M1214"/>
  <c r="L1214"/>
  <c r="K1214"/>
  <c r="J1214"/>
  <c r="I1214"/>
  <c r="H1214"/>
  <c r="G1214"/>
  <c r="F1214"/>
  <c r="E1214"/>
  <c r="D1214"/>
  <c r="C1214"/>
  <c r="B1214"/>
  <c r="P1213"/>
  <c r="O1213"/>
  <c r="N1213"/>
  <c r="M1213"/>
  <c r="L1213"/>
  <c r="K1213"/>
  <c r="J1213"/>
  <c r="I1213"/>
  <c r="H1213"/>
  <c r="G1213"/>
  <c r="F1213"/>
  <c r="E1213"/>
  <c r="D1213"/>
  <c r="C1213"/>
  <c r="B1213"/>
  <c r="P1212"/>
  <c r="O1212"/>
  <c r="N1212"/>
  <c r="M1212"/>
  <c r="L1212"/>
  <c r="K1212"/>
  <c r="J1212"/>
  <c r="I1212"/>
  <c r="H1212"/>
  <c r="G1212"/>
  <c r="F1212"/>
  <c r="E1212"/>
  <c r="D1212"/>
  <c r="C1212"/>
  <c r="B1212"/>
  <c r="P1211"/>
  <c r="O1211"/>
  <c r="N1211"/>
  <c r="M1211"/>
  <c r="L1211"/>
  <c r="K1211"/>
  <c r="J1211"/>
  <c r="I1211"/>
  <c r="H1211"/>
  <c r="G1211"/>
  <c r="F1211"/>
  <c r="E1211"/>
  <c r="D1211"/>
  <c r="C1211"/>
  <c r="B1211"/>
  <c r="P1210"/>
  <c r="O1210"/>
  <c r="N1210"/>
  <c r="M1210"/>
  <c r="L1210"/>
  <c r="K1210"/>
  <c r="J1210"/>
  <c r="I1210"/>
  <c r="H1210"/>
  <c r="G1210"/>
  <c r="F1210"/>
  <c r="E1210"/>
  <c r="D1210"/>
  <c r="C1210"/>
  <c r="B1210"/>
  <c r="P1208"/>
  <c r="O1208"/>
  <c r="N1208"/>
  <c r="M1208"/>
  <c r="L1208"/>
  <c r="K1208"/>
  <c r="J1208"/>
  <c r="I1208"/>
  <c r="H1208"/>
  <c r="G1208"/>
  <c r="F1208"/>
  <c r="E1208"/>
  <c r="D1208"/>
  <c r="C1208"/>
  <c r="B1208"/>
  <c r="P1207"/>
  <c r="O1207"/>
  <c r="N1207"/>
  <c r="M1207"/>
  <c r="L1207"/>
  <c r="K1207"/>
  <c r="J1207"/>
  <c r="I1207"/>
  <c r="H1207"/>
  <c r="G1207"/>
  <c r="F1207"/>
  <c r="E1207"/>
  <c r="D1207"/>
  <c r="C1207"/>
  <c r="B1207"/>
  <c r="P1206"/>
  <c r="O1206"/>
  <c r="N1206"/>
  <c r="M1206"/>
  <c r="L1206"/>
  <c r="K1206"/>
  <c r="J1206"/>
  <c r="I1206"/>
  <c r="H1206"/>
  <c r="G1206"/>
  <c r="F1206"/>
  <c r="E1206"/>
  <c r="D1206"/>
  <c r="C1206"/>
  <c r="B1206"/>
  <c r="P1205"/>
  <c r="O1205"/>
  <c r="N1205"/>
  <c r="M1205"/>
  <c r="L1205"/>
  <c r="K1205"/>
  <c r="J1205"/>
  <c r="I1205"/>
  <c r="H1205"/>
  <c r="G1205"/>
  <c r="F1205"/>
  <c r="E1205"/>
  <c r="D1205"/>
  <c r="C1205"/>
  <c r="B1205"/>
  <c r="P1204"/>
  <c r="O1204"/>
  <c r="N1204"/>
  <c r="M1204"/>
  <c r="L1204"/>
  <c r="K1204"/>
  <c r="J1204"/>
  <c r="I1204"/>
  <c r="H1204"/>
  <c r="G1204"/>
  <c r="F1204"/>
  <c r="E1204"/>
  <c r="D1204"/>
  <c r="C1204"/>
  <c r="B1204"/>
  <c r="P1202"/>
  <c r="O1202"/>
  <c r="N1202"/>
  <c r="M1202"/>
  <c r="L1202"/>
  <c r="K1202"/>
  <c r="J1202"/>
  <c r="I1202"/>
  <c r="H1202"/>
  <c r="G1202"/>
  <c r="F1202"/>
  <c r="E1202"/>
  <c r="D1202"/>
  <c r="C1202"/>
  <c r="B1202"/>
  <c r="P1201"/>
  <c r="O1201"/>
  <c r="N1201"/>
  <c r="M1201"/>
  <c r="L1201"/>
  <c r="K1201"/>
  <c r="J1201"/>
  <c r="I1201"/>
  <c r="H1201"/>
  <c r="G1201"/>
  <c r="F1201"/>
  <c r="E1201"/>
  <c r="D1201"/>
  <c r="C1201"/>
  <c r="B1201"/>
  <c r="P1200"/>
  <c r="O1200"/>
  <c r="N1200"/>
  <c r="M1200"/>
  <c r="L1200"/>
  <c r="K1200"/>
  <c r="J1200"/>
  <c r="I1200"/>
  <c r="H1200"/>
  <c r="G1200"/>
  <c r="F1200"/>
  <c r="E1200"/>
  <c r="D1200"/>
  <c r="C1200"/>
  <c r="B1200"/>
  <c r="P1199"/>
  <c r="O1199"/>
  <c r="N1199"/>
  <c r="M1199"/>
  <c r="L1199"/>
  <c r="K1199"/>
  <c r="J1199"/>
  <c r="I1199"/>
  <c r="H1199"/>
  <c r="G1199"/>
  <c r="F1199"/>
  <c r="E1199"/>
  <c r="D1199"/>
  <c r="C1199"/>
  <c r="B1199"/>
  <c r="P1198"/>
  <c r="O1198"/>
  <c r="N1198"/>
  <c r="M1198"/>
  <c r="L1198"/>
  <c r="K1198"/>
  <c r="J1198"/>
  <c r="I1198"/>
  <c r="H1198"/>
  <c r="G1198"/>
  <c r="F1198"/>
  <c r="E1198"/>
  <c r="D1198"/>
  <c r="C1198"/>
  <c r="B1198"/>
  <c r="P1197"/>
  <c r="O1197"/>
  <c r="N1197"/>
  <c r="M1197"/>
  <c r="L1197"/>
  <c r="K1197"/>
  <c r="J1197"/>
  <c r="I1197"/>
  <c r="H1197"/>
  <c r="G1197"/>
  <c r="F1197"/>
  <c r="E1197"/>
  <c r="D1197"/>
  <c r="C1197"/>
  <c r="B1197"/>
  <c r="P1196"/>
  <c r="O1196"/>
  <c r="N1196"/>
  <c r="M1196"/>
  <c r="L1196"/>
  <c r="K1196"/>
  <c r="J1196"/>
  <c r="I1196"/>
  <c r="H1196"/>
  <c r="G1196"/>
  <c r="F1196"/>
  <c r="E1196"/>
  <c r="D1196"/>
  <c r="C1196"/>
  <c r="B1196"/>
  <c r="P1195"/>
  <c r="O1195"/>
  <c r="N1195"/>
  <c r="M1195"/>
  <c r="L1195"/>
  <c r="K1195"/>
  <c r="J1195"/>
  <c r="I1195"/>
  <c r="H1195"/>
  <c r="G1195"/>
  <c r="F1195"/>
  <c r="E1195"/>
  <c r="D1195"/>
  <c r="C1195"/>
  <c r="B1195"/>
  <c r="P1194"/>
  <c r="O1194"/>
  <c r="N1194"/>
  <c r="M1194"/>
  <c r="L1194"/>
  <c r="K1194"/>
  <c r="J1194"/>
  <c r="I1194"/>
  <c r="H1194"/>
  <c r="G1194"/>
  <c r="F1194"/>
  <c r="E1194"/>
  <c r="D1194"/>
  <c r="C1194"/>
  <c r="B1194"/>
  <c r="P1193"/>
  <c r="O1193"/>
  <c r="N1193"/>
  <c r="M1193"/>
  <c r="L1193"/>
  <c r="K1193"/>
  <c r="J1193"/>
  <c r="I1193"/>
  <c r="H1193"/>
  <c r="G1193"/>
  <c r="F1193"/>
  <c r="E1193"/>
  <c r="D1193"/>
  <c r="C1193"/>
  <c r="B1193"/>
  <c r="P1192"/>
  <c r="O1192"/>
  <c r="N1192"/>
  <c r="M1192"/>
  <c r="L1192"/>
  <c r="K1192"/>
  <c r="J1192"/>
  <c r="I1192"/>
  <c r="H1192"/>
  <c r="G1192"/>
  <c r="F1192"/>
  <c r="E1192"/>
  <c r="D1192"/>
  <c r="C1192"/>
  <c r="B1192"/>
  <c r="P1191"/>
  <c r="O1191"/>
  <c r="N1191"/>
  <c r="M1191"/>
  <c r="L1191"/>
  <c r="K1191"/>
  <c r="J1191"/>
  <c r="I1191"/>
  <c r="H1191"/>
  <c r="G1191"/>
  <c r="F1191"/>
  <c r="E1191"/>
  <c r="D1191"/>
  <c r="C1191"/>
  <c r="B1191"/>
  <c r="P1189"/>
  <c r="O1189"/>
  <c r="N1189"/>
  <c r="M1189"/>
  <c r="L1189"/>
  <c r="K1189"/>
  <c r="J1189"/>
  <c r="I1189"/>
  <c r="H1189"/>
  <c r="G1189"/>
  <c r="F1189"/>
  <c r="E1189"/>
  <c r="D1189"/>
  <c r="C1189"/>
  <c r="B1189"/>
  <c r="P1169"/>
  <c r="O1169"/>
  <c r="N1169"/>
  <c r="M1169"/>
  <c r="L1169"/>
  <c r="K1169"/>
  <c r="J1169"/>
  <c r="I1169"/>
  <c r="H1169"/>
  <c r="G1169"/>
  <c r="F1169"/>
  <c r="E1169"/>
  <c r="D1169"/>
  <c r="C1169"/>
  <c r="B1169"/>
  <c r="P1168"/>
  <c r="O1168"/>
  <c r="N1168"/>
  <c r="M1168"/>
  <c r="L1168"/>
  <c r="K1168"/>
  <c r="J1168"/>
  <c r="I1168"/>
  <c r="H1168"/>
  <c r="G1168"/>
  <c r="F1168"/>
  <c r="E1168"/>
  <c r="D1168"/>
  <c r="C1168"/>
  <c r="B1168"/>
  <c r="P1167"/>
  <c r="O1167"/>
  <c r="N1167"/>
  <c r="M1167"/>
  <c r="L1167"/>
  <c r="K1167"/>
  <c r="J1167"/>
  <c r="I1167"/>
  <c r="H1167"/>
  <c r="G1167"/>
  <c r="F1167"/>
  <c r="E1167"/>
  <c r="D1167"/>
  <c r="C1167"/>
  <c r="B1167"/>
  <c r="P1166"/>
  <c r="O1166"/>
  <c r="N1166"/>
  <c r="M1166"/>
  <c r="L1166"/>
  <c r="K1166"/>
  <c r="J1166"/>
  <c r="I1166"/>
  <c r="H1166"/>
  <c r="G1166"/>
  <c r="F1166"/>
  <c r="E1166"/>
  <c r="D1166"/>
  <c r="C1166"/>
  <c r="B1166"/>
  <c r="P1165"/>
  <c r="O1165"/>
  <c r="N1165"/>
  <c r="M1165"/>
  <c r="L1165"/>
  <c r="K1165"/>
  <c r="J1165"/>
  <c r="I1165"/>
  <c r="H1165"/>
  <c r="G1165"/>
  <c r="F1165"/>
  <c r="E1165"/>
  <c r="D1165"/>
  <c r="C1165"/>
  <c r="B1165"/>
  <c r="P1164"/>
  <c r="O1164"/>
  <c r="N1164"/>
  <c r="M1164"/>
  <c r="L1164"/>
  <c r="K1164"/>
  <c r="J1164"/>
  <c r="I1164"/>
  <c r="H1164"/>
  <c r="G1164"/>
  <c r="F1164"/>
  <c r="E1164"/>
  <c r="D1164"/>
  <c r="C1164"/>
  <c r="B1164"/>
  <c r="P1163"/>
  <c r="O1163"/>
  <c r="N1163"/>
  <c r="M1163"/>
  <c r="L1163"/>
  <c r="K1163"/>
  <c r="J1163"/>
  <c r="I1163"/>
  <c r="H1163"/>
  <c r="G1163"/>
  <c r="F1163"/>
  <c r="E1163"/>
  <c r="D1163"/>
  <c r="C1163"/>
  <c r="B1163"/>
  <c r="P1162"/>
  <c r="O1162"/>
  <c r="N1162"/>
  <c r="M1162"/>
  <c r="L1162"/>
  <c r="K1162"/>
  <c r="J1162"/>
  <c r="I1162"/>
  <c r="H1162"/>
  <c r="G1162"/>
  <c r="F1162"/>
  <c r="E1162"/>
  <c r="D1162"/>
  <c r="C1162"/>
  <c r="B1162"/>
  <c r="P1160"/>
  <c r="O1160"/>
  <c r="N1160"/>
  <c r="M1160"/>
  <c r="L1160"/>
  <c r="K1160"/>
  <c r="J1160"/>
  <c r="I1160"/>
  <c r="H1160"/>
  <c r="G1160"/>
  <c r="F1160"/>
  <c r="E1160"/>
  <c r="D1160"/>
  <c r="C1160"/>
  <c r="B1160"/>
  <c r="P1159"/>
  <c r="O1159"/>
  <c r="N1159"/>
  <c r="M1159"/>
  <c r="L1159"/>
  <c r="K1159"/>
  <c r="J1159"/>
  <c r="I1159"/>
  <c r="H1159"/>
  <c r="G1159"/>
  <c r="F1159"/>
  <c r="E1159"/>
  <c r="D1159"/>
  <c r="C1159"/>
  <c r="B1159"/>
  <c r="P1158"/>
  <c r="O1158"/>
  <c r="N1158"/>
  <c r="M1158"/>
  <c r="L1158"/>
  <c r="K1158"/>
  <c r="J1158"/>
  <c r="I1158"/>
  <c r="H1158"/>
  <c r="G1158"/>
  <c r="F1158"/>
  <c r="E1158"/>
  <c r="D1158"/>
  <c r="C1158"/>
  <c r="B1158"/>
  <c r="P1157"/>
  <c r="O1157"/>
  <c r="N1157"/>
  <c r="M1157"/>
  <c r="L1157"/>
  <c r="K1157"/>
  <c r="J1157"/>
  <c r="I1157"/>
  <c r="H1157"/>
  <c r="G1157"/>
  <c r="F1157"/>
  <c r="E1157"/>
  <c r="D1157"/>
  <c r="C1157"/>
  <c r="B1157"/>
  <c r="P1155"/>
  <c r="O1155"/>
  <c r="N1155"/>
  <c r="M1155"/>
  <c r="L1155"/>
  <c r="K1155"/>
  <c r="J1155"/>
  <c r="I1155"/>
  <c r="H1155"/>
  <c r="G1155"/>
  <c r="F1155"/>
  <c r="E1155"/>
  <c r="D1155"/>
  <c r="C1155"/>
  <c r="B1155"/>
  <c r="P1154"/>
  <c r="O1154"/>
  <c r="N1154"/>
  <c r="M1154"/>
  <c r="L1154"/>
  <c r="K1154"/>
  <c r="J1154"/>
  <c r="I1154"/>
  <c r="H1154"/>
  <c r="G1154"/>
  <c r="F1154"/>
  <c r="E1154"/>
  <c r="D1154"/>
  <c r="C1154"/>
  <c r="B1154"/>
  <c r="P1153"/>
  <c r="O1153"/>
  <c r="N1153"/>
  <c r="M1153"/>
  <c r="L1153"/>
  <c r="K1153"/>
  <c r="J1153"/>
  <c r="I1153"/>
  <c r="H1153"/>
  <c r="G1153"/>
  <c r="F1153"/>
  <c r="E1153"/>
  <c r="D1153"/>
  <c r="C1153"/>
  <c r="B1153"/>
  <c r="P1152"/>
  <c r="O1152"/>
  <c r="N1152"/>
  <c r="M1152"/>
  <c r="L1152"/>
  <c r="K1152"/>
  <c r="J1152"/>
  <c r="I1152"/>
  <c r="H1152"/>
  <c r="G1152"/>
  <c r="F1152"/>
  <c r="E1152"/>
  <c r="D1152"/>
  <c r="C1152"/>
  <c r="B1152"/>
  <c r="P1151"/>
  <c r="O1151"/>
  <c r="N1151"/>
  <c r="M1151"/>
  <c r="L1151"/>
  <c r="K1151"/>
  <c r="J1151"/>
  <c r="I1151"/>
  <c r="H1151"/>
  <c r="G1151"/>
  <c r="F1151"/>
  <c r="E1151"/>
  <c r="D1151"/>
  <c r="C1151"/>
  <c r="B1151"/>
  <c r="P1150"/>
  <c r="O1150"/>
  <c r="N1150"/>
  <c r="M1150"/>
  <c r="L1150"/>
  <c r="K1150"/>
  <c r="J1150"/>
  <c r="I1150"/>
  <c r="H1150"/>
  <c r="G1150"/>
  <c r="F1150"/>
  <c r="E1150"/>
  <c r="D1150"/>
  <c r="C1150"/>
  <c r="B1150"/>
  <c r="P1148"/>
  <c r="O1148"/>
  <c r="N1148"/>
  <c r="M1148"/>
  <c r="L1148"/>
  <c r="K1148"/>
  <c r="J1148"/>
  <c r="I1148"/>
  <c r="H1148"/>
  <c r="G1148"/>
  <c r="F1148"/>
  <c r="E1148"/>
  <c r="D1148"/>
  <c r="C1148"/>
  <c r="B1148"/>
  <c r="P1147"/>
  <c r="O1147"/>
  <c r="N1147"/>
  <c r="M1147"/>
  <c r="L1147"/>
  <c r="K1147"/>
  <c r="J1147"/>
  <c r="I1147"/>
  <c r="H1147"/>
  <c r="G1147"/>
  <c r="F1147"/>
  <c r="E1147"/>
  <c r="D1147"/>
  <c r="C1147"/>
  <c r="B1147"/>
  <c r="P1146"/>
  <c r="O1146"/>
  <c r="N1146"/>
  <c r="M1146"/>
  <c r="L1146"/>
  <c r="K1146"/>
  <c r="J1146"/>
  <c r="I1146"/>
  <c r="H1146"/>
  <c r="G1146"/>
  <c r="F1146"/>
  <c r="E1146"/>
  <c r="D1146"/>
  <c r="C1146"/>
  <c r="B1146"/>
  <c r="P1145"/>
  <c r="O1145"/>
  <c r="N1145"/>
  <c r="M1145"/>
  <c r="L1145"/>
  <c r="K1145"/>
  <c r="J1145"/>
  <c r="I1145"/>
  <c r="H1145"/>
  <c r="G1145"/>
  <c r="F1145"/>
  <c r="E1145"/>
  <c r="D1145"/>
  <c r="C1145"/>
  <c r="B1145"/>
  <c r="P1144"/>
  <c r="O1144"/>
  <c r="N1144"/>
  <c r="M1144"/>
  <c r="L1144"/>
  <c r="K1144"/>
  <c r="J1144"/>
  <c r="I1144"/>
  <c r="H1144"/>
  <c r="G1144"/>
  <c r="F1144"/>
  <c r="E1144"/>
  <c r="D1144"/>
  <c r="C1144"/>
  <c r="B1144"/>
  <c r="P1143"/>
  <c r="O1143"/>
  <c r="N1143"/>
  <c r="M1143"/>
  <c r="L1143"/>
  <c r="K1143"/>
  <c r="J1143"/>
  <c r="I1143"/>
  <c r="H1143"/>
  <c r="G1143"/>
  <c r="F1143"/>
  <c r="E1143"/>
  <c r="D1143"/>
  <c r="C1143"/>
  <c r="B1143"/>
  <c r="P1142"/>
  <c r="O1142"/>
  <c r="N1142"/>
  <c r="M1142"/>
  <c r="L1142"/>
  <c r="K1142"/>
  <c r="J1142"/>
  <c r="I1142"/>
  <c r="H1142"/>
  <c r="G1142"/>
  <c r="F1142"/>
  <c r="E1142"/>
  <c r="D1142"/>
  <c r="C1142"/>
  <c r="B1142"/>
  <c r="P1141"/>
  <c r="O1141"/>
  <c r="N1141"/>
  <c r="M1141"/>
  <c r="L1141"/>
  <c r="K1141"/>
  <c r="J1141"/>
  <c r="I1141"/>
  <c r="H1141"/>
  <c r="G1141"/>
  <c r="F1141"/>
  <c r="E1141"/>
  <c r="D1141"/>
  <c r="C1141"/>
  <c r="B1141"/>
  <c r="P1140"/>
  <c r="O1140"/>
  <c r="N1140"/>
  <c r="M1140"/>
  <c r="L1140"/>
  <c r="K1140"/>
  <c r="J1140"/>
  <c r="I1140"/>
  <c r="H1140"/>
  <c r="G1140"/>
  <c r="F1140"/>
  <c r="E1140"/>
  <c r="D1140"/>
  <c r="C1140"/>
  <c r="B1140"/>
  <c r="P1139"/>
  <c r="O1139"/>
  <c r="N1139"/>
  <c r="M1139"/>
  <c r="L1139"/>
  <c r="K1139"/>
  <c r="J1139"/>
  <c r="I1139"/>
  <c r="H1139"/>
  <c r="G1139"/>
  <c r="F1139"/>
  <c r="E1139"/>
  <c r="D1139"/>
  <c r="C1139"/>
  <c r="B1139"/>
  <c r="P1138"/>
  <c r="O1138"/>
  <c r="N1138"/>
  <c r="M1138"/>
  <c r="L1138"/>
  <c r="K1138"/>
  <c r="J1138"/>
  <c r="I1138"/>
  <c r="H1138"/>
  <c r="G1138"/>
  <c r="F1138"/>
  <c r="E1138"/>
  <c r="D1138"/>
  <c r="C1138"/>
  <c r="B1138"/>
  <c r="P1137"/>
  <c r="O1137"/>
  <c r="N1137"/>
  <c r="M1137"/>
  <c r="L1137"/>
  <c r="K1137"/>
  <c r="J1137"/>
  <c r="I1137"/>
  <c r="H1137"/>
  <c r="G1137"/>
  <c r="F1137"/>
  <c r="E1137"/>
  <c r="D1137"/>
  <c r="C1137"/>
  <c r="B1137"/>
  <c r="P1136"/>
  <c r="O1136"/>
  <c r="N1136"/>
  <c r="M1136"/>
  <c r="L1136"/>
  <c r="K1136"/>
  <c r="J1136"/>
  <c r="I1136"/>
  <c r="H1136"/>
  <c r="G1136"/>
  <c r="F1136"/>
  <c r="E1136"/>
  <c r="D1136"/>
  <c r="C1136"/>
  <c r="B1136"/>
  <c r="P1135"/>
  <c r="O1135"/>
  <c r="N1135"/>
  <c r="M1135"/>
  <c r="L1135"/>
  <c r="K1135"/>
  <c r="J1135"/>
  <c r="I1135"/>
  <c r="H1135"/>
  <c r="G1135"/>
  <c r="F1135"/>
  <c r="E1135"/>
  <c r="D1135"/>
  <c r="C1135"/>
  <c r="B1135"/>
  <c r="P1134"/>
  <c r="O1134"/>
  <c r="N1134"/>
  <c r="M1134"/>
  <c r="L1134"/>
  <c r="K1134"/>
  <c r="J1134"/>
  <c r="I1134"/>
  <c r="H1134"/>
  <c r="G1134"/>
  <c r="F1134"/>
  <c r="E1134"/>
  <c r="D1134"/>
  <c r="C1134"/>
  <c r="B1134"/>
  <c r="P1133"/>
  <c r="O1133"/>
  <c r="N1133"/>
  <c r="M1133"/>
  <c r="L1133"/>
  <c r="K1133"/>
  <c r="J1133"/>
  <c r="I1133"/>
  <c r="H1133"/>
  <c r="G1133"/>
  <c r="F1133"/>
  <c r="E1133"/>
  <c r="D1133"/>
  <c r="C1133"/>
  <c r="B1133"/>
  <c r="P1113"/>
  <c r="O1113"/>
  <c r="N1113"/>
  <c r="M1113"/>
  <c r="L1113"/>
  <c r="K1113"/>
  <c r="J1113"/>
  <c r="I1113"/>
  <c r="H1113"/>
  <c r="G1113"/>
  <c r="F1113"/>
  <c r="E1113"/>
  <c r="D1113"/>
  <c r="C1113"/>
  <c r="B1113"/>
  <c r="P1112"/>
  <c r="O1112"/>
  <c r="N1112"/>
  <c r="M1112"/>
  <c r="L1112"/>
  <c r="K1112"/>
  <c r="J1112"/>
  <c r="I1112"/>
  <c r="H1112"/>
  <c r="G1112"/>
  <c r="F1112"/>
  <c r="E1112"/>
  <c r="D1112"/>
  <c r="C1112"/>
  <c r="B1112"/>
  <c r="P1111"/>
  <c r="O1111"/>
  <c r="N1111"/>
  <c r="M1111"/>
  <c r="L1111"/>
  <c r="K1111"/>
  <c r="J1111"/>
  <c r="I1111"/>
  <c r="H1111"/>
  <c r="G1111"/>
  <c r="F1111"/>
  <c r="E1111"/>
  <c r="D1111"/>
  <c r="C1111"/>
  <c r="B1111"/>
  <c r="P1110"/>
  <c r="O1110"/>
  <c r="N1110"/>
  <c r="M1110"/>
  <c r="L1110"/>
  <c r="K1110"/>
  <c r="J1110"/>
  <c r="I1110"/>
  <c r="H1110"/>
  <c r="G1110"/>
  <c r="F1110"/>
  <c r="E1110"/>
  <c r="D1110"/>
  <c r="C1110"/>
  <c r="B1110"/>
  <c r="P1108"/>
  <c r="O1108"/>
  <c r="N1108"/>
  <c r="M1108"/>
  <c r="L1108"/>
  <c r="K1108"/>
  <c r="J1108"/>
  <c r="I1108"/>
  <c r="H1108"/>
  <c r="G1108"/>
  <c r="F1108"/>
  <c r="E1108"/>
  <c r="D1108"/>
  <c r="C1108"/>
  <c r="B1108"/>
  <c r="P1107"/>
  <c r="O1107"/>
  <c r="N1107"/>
  <c r="M1107"/>
  <c r="L1107"/>
  <c r="K1107"/>
  <c r="J1107"/>
  <c r="I1107"/>
  <c r="H1107"/>
  <c r="G1107"/>
  <c r="F1107"/>
  <c r="E1107"/>
  <c r="D1107"/>
  <c r="C1107"/>
  <c r="B1107"/>
  <c r="P1106"/>
  <c r="O1106"/>
  <c r="N1106"/>
  <c r="M1106"/>
  <c r="L1106"/>
  <c r="K1106"/>
  <c r="J1106"/>
  <c r="I1106"/>
  <c r="H1106"/>
  <c r="G1106"/>
  <c r="F1106"/>
  <c r="E1106"/>
  <c r="D1106"/>
  <c r="C1106"/>
  <c r="B1106"/>
  <c r="P1105"/>
  <c r="O1105"/>
  <c r="N1105"/>
  <c r="M1105"/>
  <c r="L1105"/>
  <c r="K1105"/>
  <c r="J1105"/>
  <c r="I1105"/>
  <c r="H1105"/>
  <c r="G1105"/>
  <c r="F1105"/>
  <c r="E1105"/>
  <c r="D1105"/>
  <c r="C1105"/>
  <c r="B1105"/>
  <c r="P1104"/>
  <c r="O1104"/>
  <c r="N1104"/>
  <c r="M1104"/>
  <c r="L1104"/>
  <c r="K1104"/>
  <c r="J1104"/>
  <c r="I1104"/>
  <c r="H1104"/>
  <c r="G1104"/>
  <c r="F1104"/>
  <c r="E1104"/>
  <c r="D1104"/>
  <c r="C1104"/>
  <c r="B1104"/>
  <c r="P1103"/>
  <c r="O1103"/>
  <c r="N1103"/>
  <c r="M1103"/>
  <c r="L1103"/>
  <c r="K1103"/>
  <c r="J1103"/>
  <c r="I1103"/>
  <c r="H1103"/>
  <c r="G1103"/>
  <c r="F1103"/>
  <c r="E1103"/>
  <c r="D1103"/>
  <c r="C1103"/>
  <c r="B1103"/>
  <c r="P1102"/>
  <c r="O1102"/>
  <c r="N1102"/>
  <c r="M1102"/>
  <c r="L1102"/>
  <c r="K1102"/>
  <c r="J1102"/>
  <c r="I1102"/>
  <c r="H1102"/>
  <c r="G1102"/>
  <c r="F1102"/>
  <c r="E1102"/>
  <c r="D1102"/>
  <c r="C1102"/>
  <c r="B1102"/>
  <c r="P1101"/>
  <c r="O1101"/>
  <c r="N1101"/>
  <c r="M1101"/>
  <c r="L1101"/>
  <c r="K1101"/>
  <c r="J1101"/>
  <c r="I1101"/>
  <c r="H1101"/>
  <c r="G1101"/>
  <c r="F1101"/>
  <c r="E1101"/>
  <c r="D1101"/>
  <c r="C1101"/>
  <c r="B1101"/>
  <c r="P1100"/>
  <c r="O1100"/>
  <c r="N1100"/>
  <c r="M1100"/>
  <c r="L1100"/>
  <c r="K1100"/>
  <c r="J1100"/>
  <c r="I1100"/>
  <c r="H1100"/>
  <c r="G1100"/>
  <c r="F1100"/>
  <c r="E1100"/>
  <c r="D1100"/>
  <c r="C1100"/>
  <c r="B1100"/>
  <c r="P1099"/>
  <c r="O1099"/>
  <c r="N1099"/>
  <c r="M1099"/>
  <c r="L1099"/>
  <c r="K1099"/>
  <c r="J1099"/>
  <c r="I1099"/>
  <c r="H1099"/>
  <c r="G1099"/>
  <c r="F1099"/>
  <c r="E1099"/>
  <c r="D1099"/>
  <c r="C1099"/>
  <c r="B1099"/>
  <c r="P1098"/>
  <c r="O1098"/>
  <c r="N1098"/>
  <c r="M1098"/>
  <c r="L1098"/>
  <c r="K1098"/>
  <c r="J1098"/>
  <c r="I1098"/>
  <c r="H1098"/>
  <c r="G1098"/>
  <c r="F1098"/>
  <c r="E1098"/>
  <c r="D1098"/>
  <c r="C1098"/>
  <c r="B1098"/>
  <c r="P1096"/>
  <c r="O1096"/>
  <c r="N1096"/>
  <c r="M1096"/>
  <c r="L1096"/>
  <c r="K1096"/>
  <c r="J1096"/>
  <c r="I1096"/>
  <c r="H1096"/>
  <c r="G1096"/>
  <c r="F1096"/>
  <c r="E1096"/>
  <c r="D1096"/>
  <c r="C1096"/>
  <c r="B1096"/>
  <c r="P1095"/>
  <c r="O1095"/>
  <c r="N1095"/>
  <c r="M1095"/>
  <c r="L1095"/>
  <c r="K1095"/>
  <c r="J1095"/>
  <c r="I1095"/>
  <c r="H1095"/>
  <c r="G1095"/>
  <c r="F1095"/>
  <c r="E1095"/>
  <c r="D1095"/>
  <c r="C1095"/>
  <c r="B1095"/>
  <c r="P1094"/>
  <c r="O1094"/>
  <c r="N1094"/>
  <c r="M1094"/>
  <c r="L1094"/>
  <c r="K1094"/>
  <c r="J1094"/>
  <c r="I1094"/>
  <c r="H1094"/>
  <c r="G1094"/>
  <c r="F1094"/>
  <c r="E1094"/>
  <c r="D1094"/>
  <c r="C1094"/>
  <c r="B1094"/>
  <c r="P1093"/>
  <c r="O1093"/>
  <c r="N1093"/>
  <c r="M1093"/>
  <c r="L1093"/>
  <c r="K1093"/>
  <c r="J1093"/>
  <c r="I1093"/>
  <c r="H1093"/>
  <c r="G1093"/>
  <c r="F1093"/>
  <c r="E1093"/>
  <c r="D1093"/>
  <c r="C1093"/>
  <c r="B1093"/>
  <c r="P1092"/>
  <c r="O1092"/>
  <c r="N1092"/>
  <c r="M1092"/>
  <c r="L1092"/>
  <c r="K1092"/>
  <c r="J1092"/>
  <c r="I1092"/>
  <c r="H1092"/>
  <c r="G1092"/>
  <c r="F1092"/>
  <c r="E1092"/>
  <c r="D1092"/>
  <c r="C1092"/>
  <c r="B1092"/>
  <c r="P1091"/>
  <c r="O1091"/>
  <c r="N1091"/>
  <c r="M1091"/>
  <c r="L1091"/>
  <c r="K1091"/>
  <c r="J1091"/>
  <c r="I1091"/>
  <c r="H1091"/>
  <c r="G1091"/>
  <c r="F1091"/>
  <c r="E1091"/>
  <c r="D1091"/>
  <c r="C1091"/>
  <c r="B1091"/>
  <c r="P1090"/>
  <c r="O1090"/>
  <c r="N1090"/>
  <c r="M1090"/>
  <c r="L1090"/>
  <c r="K1090"/>
  <c r="J1090"/>
  <c r="I1090"/>
  <c r="H1090"/>
  <c r="G1090"/>
  <c r="F1090"/>
  <c r="E1090"/>
  <c r="D1090"/>
  <c r="C1090"/>
  <c r="B1090"/>
  <c r="P1089"/>
  <c r="O1089"/>
  <c r="N1089"/>
  <c r="M1089"/>
  <c r="L1089"/>
  <c r="K1089"/>
  <c r="J1089"/>
  <c r="I1089"/>
  <c r="H1089"/>
  <c r="G1089"/>
  <c r="F1089"/>
  <c r="E1089"/>
  <c r="D1089"/>
  <c r="C1089"/>
  <c r="B1089"/>
  <c r="P1087"/>
  <c r="O1087"/>
  <c r="N1087"/>
  <c r="M1087"/>
  <c r="L1087"/>
  <c r="K1087"/>
  <c r="J1087"/>
  <c r="I1087"/>
  <c r="H1087"/>
  <c r="G1087"/>
  <c r="F1087"/>
  <c r="E1087"/>
  <c r="D1087"/>
  <c r="C1087"/>
  <c r="B1087"/>
  <c r="P1086"/>
  <c r="O1086"/>
  <c r="N1086"/>
  <c r="M1086"/>
  <c r="L1086"/>
  <c r="K1086"/>
  <c r="J1086"/>
  <c r="I1086"/>
  <c r="H1086"/>
  <c r="G1086"/>
  <c r="F1086"/>
  <c r="E1086"/>
  <c r="D1086"/>
  <c r="C1086"/>
  <c r="B1086"/>
  <c r="P1085"/>
  <c r="O1085"/>
  <c r="N1085"/>
  <c r="M1085"/>
  <c r="L1085"/>
  <c r="K1085"/>
  <c r="J1085"/>
  <c r="I1085"/>
  <c r="H1085"/>
  <c r="G1085"/>
  <c r="F1085"/>
  <c r="E1085"/>
  <c r="D1085"/>
  <c r="C1085"/>
  <c r="B1085"/>
  <c r="P1084"/>
  <c r="O1084"/>
  <c r="N1084"/>
  <c r="M1084"/>
  <c r="L1084"/>
  <c r="K1084"/>
  <c r="J1084"/>
  <c r="I1084"/>
  <c r="H1084"/>
  <c r="G1084"/>
  <c r="F1084"/>
  <c r="E1084"/>
  <c r="D1084"/>
  <c r="C1084"/>
  <c r="B1084"/>
  <c r="P1083"/>
  <c r="O1083"/>
  <c r="N1083"/>
  <c r="M1083"/>
  <c r="L1083"/>
  <c r="K1083"/>
  <c r="J1083"/>
  <c r="I1083"/>
  <c r="H1083"/>
  <c r="G1083"/>
  <c r="F1083"/>
  <c r="E1083"/>
  <c r="D1083"/>
  <c r="C1083"/>
  <c r="B1083"/>
  <c r="P1082"/>
  <c r="O1082"/>
  <c r="N1082"/>
  <c r="M1082"/>
  <c r="L1082"/>
  <c r="K1082"/>
  <c r="J1082"/>
  <c r="I1082"/>
  <c r="H1082"/>
  <c r="G1082"/>
  <c r="F1082"/>
  <c r="E1082"/>
  <c r="D1082"/>
  <c r="C1082"/>
  <c r="B1082"/>
  <c r="P1081"/>
  <c r="O1081"/>
  <c r="N1081"/>
  <c r="M1081"/>
  <c r="L1081"/>
  <c r="K1081"/>
  <c r="J1081"/>
  <c r="I1081"/>
  <c r="H1081"/>
  <c r="G1081"/>
  <c r="F1081"/>
  <c r="E1081"/>
  <c r="D1081"/>
  <c r="C1081"/>
  <c r="B1081"/>
  <c r="P1080"/>
  <c r="O1080"/>
  <c r="N1080"/>
  <c r="M1080"/>
  <c r="L1080"/>
  <c r="K1080"/>
  <c r="J1080"/>
  <c r="I1080"/>
  <c r="H1080"/>
  <c r="G1080"/>
  <c r="F1080"/>
  <c r="E1080"/>
  <c r="D1080"/>
  <c r="C1080"/>
  <c r="B1080"/>
  <c r="P1079"/>
  <c r="O1079"/>
  <c r="N1079"/>
  <c r="M1079"/>
  <c r="L1079"/>
  <c r="K1079"/>
  <c r="J1079"/>
  <c r="I1079"/>
  <c r="H1079"/>
  <c r="G1079"/>
  <c r="F1079"/>
  <c r="E1079"/>
  <c r="D1079"/>
  <c r="C1079"/>
  <c r="B1079"/>
  <c r="P1078"/>
  <c r="O1078"/>
  <c r="N1078"/>
  <c r="M1078"/>
  <c r="L1078"/>
  <c r="K1078"/>
  <c r="J1078"/>
  <c r="I1078"/>
  <c r="H1078"/>
  <c r="G1078"/>
  <c r="F1078"/>
  <c r="E1078"/>
  <c r="D1078"/>
  <c r="C1078"/>
  <c r="B1078"/>
  <c r="P1077"/>
  <c r="O1077"/>
  <c r="N1077"/>
  <c r="M1077"/>
  <c r="L1077"/>
  <c r="K1077"/>
  <c r="J1077"/>
  <c r="I1077"/>
  <c r="H1077"/>
  <c r="G1077"/>
  <c r="F1077"/>
  <c r="E1077"/>
  <c r="D1077"/>
  <c r="C1077"/>
  <c r="B1077"/>
  <c r="P1057"/>
  <c r="O1057"/>
  <c r="N1057"/>
  <c r="M1057"/>
  <c r="L1057"/>
  <c r="K1057"/>
  <c r="J1057"/>
  <c r="I1057"/>
  <c r="H1057"/>
  <c r="G1057"/>
  <c r="F1057"/>
  <c r="E1057"/>
  <c r="D1057"/>
  <c r="C1057"/>
  <c r="B1057"/>
  <c r="P1056"/>
  <c r="O1056"/>
  <c r="N1056"/>
  <c r="M1056"/>
  <c r="L1056"/>
  <c r="K1056"/>
  <c r="J1056"/>
  <c r="I1056"/>
  <c r="H1056"/>
  <c r="G1056"/>
  <c r="F1056"/>
  <c r="E1056"/>
  <c r="D1056"/>
  <c r="C1056"/>
  <c r="B1056"/>
  <c r="P1055"/>
  <c r="O1055"/>
  <c r="N1055"/>
  <c r="M1055"/>
  <c r="L1055"/>
  <c r="K1055"/>
  <c r="J1055"/>
  <c r="I1055"/>
  <c r="H1055"/>
  <c r="G1055"/>
  <c r="F1055"/>
  <c r="E1055"/>
  <c r="D1055"/>
  <c r="C1055"/>
  <c r="B1055"/>
  <c r="P1054"/>
  <c r="O1054"/>
  <c r="N1054"/>
  <c r="M1054"/>
  <c r="L1054"/>
  <c r="K1054"/>
  <c r="J1054"/>
  <c r="I1054"/>
  <c r="H1054"/>
  <c r="G1054"/>
  <c r="F1054"/>
  <c r="E1054"/>
  <c r="D1054"/>
  <c r="C1054"/>
  <c r="B1054"/>
  <c r="P1053"/>
  <c r="O1053"/>
  <c r="N1053"/>
  <c r="M1053"/>
  <c r="L1053"/>
  <c r="K1053"/>
  <c r="J1053"/>
  <c r="I1053"/>
  <c r="H1053"/>
  <c r="G1053"/>
  <c r="F1053"/>
  <c r="E1053"/>
  <c r="D1053"/>
  <c r="C1053"/>
  <c r="B1053"/>
  <c r="P1052"/>
  <c r="O1052"/>
  <c r="N1052"/>
  <c r="M1052"/>
  <c r="L1052"/>
  <c r="K1052"/>
  <c r="J1052"/>
  <c r="I1052"/>
  <c r="H1052"/>
  <c r="G1052"/>
  <c r="F1052"/>
  <c r="E1052"/>
  <c r="D1052"/>
  <c r="C1052"/>
  <c r="B1052"/>
  <c r="P1051"/>
  <c r="O1051"/>
  <c r="N1051"/>
  <c r="M1051"/>
  <c r="L1051"/>
  <c r="K1051"/>
  <c r="J1051"/>
  <c r="I1051"/>
  <c r="H1051"/>
  <c r="G1051"/>
  <c r="F1051"/>
  <c r="E1051"/>
  <c r="D1051"/>
  <c r="C1051"/>
  <c r="B1051"/>
  <c r="P1050"/>
  <c r="O1050"/>
  <c r="N1050"/>
  <c r="M1050"/>
  <c r="L1050"/>
  <c r="K1050"/>
  <c r="J1050"/>
  <c r="I1050"/>
  <c r="H1050"/>
  <c r="G1050"/>
  <c r="F1050"/>
  <c r="E1050"/>
  <c r="D1050"/>
  <c r="C1050"/>
  <c r="B1050"/>
  <c r="P1048"/>
  <c r="O1048"/>
  <c r="N1048"/>
  <c r="M1048"/>
  <c r="L1048"/>
  <c r="K1048"/>
  <c r="J1048"/>
  <c r="I1048"/>
  <c r="H1048"/>
  <c r="G1048"/>
  <c r="F1048"/>
  <c r="E1048"/>
  <c r="D1048"/>
  <c r="C1048"/>
  <c r="B1048"/>
  <c r="P1047"/>
  <c r="O1047"/>
  <c r="N1047"/>
  <c r="M1047"/>
  <c r="L1047"/>
  <c r="K1047"/>
  <c r="J1047"/>
  <c r="I1047"/>
  <c r="H1047"/>
  <c r="G1047"/>
  <c r="F1047"/>
  <c r="E1047"/>
  <c r="D1047"/>
  <c r="C1047"/>
  <c r="B1047"/>
  <c r="P1046"/>
  <c r="O1046"/>
  <c r="N1046"/>
  <c r="M1046"/>
  <c r="L1046"/>
  <c r="K1046"/>
  <c r="J1046"/>
  <c r="I1046"/>
  <c r="H1046"/>
  <c r="G1046"/>
  <c r="F1046"/>
  <c r="E1046"/>
  <c r="D1046"/>
  <c r="C1046"/>
  <c r="B1046"/>
  <c r="P1045"/>
  <c r="O1045"/>
  <c r="N1045"/>
  <c r="M1045"/>
  <c r="L1045"/>
  <c r="K1045"/>
  <c r="J1045"/>
  <c r="I1045"/>
  <c r="H1045"/>
  <c r="G1045"/>
  <c r="F1045"/>
  <c r="E1045"/>
  <c r="D1045"/>
  <c r="C1045"/>
  <c r="B1045"/>
  <c r="P1044"/>
  <c r="O1044"/>
  <c r="N1044"/>
  <c r="M1044"/>
  <c r="L1044"/>
  <c r="K1044"/>
  <c r="J1044"/>
  <c r="I1044"/>
  <c r="H1044"/>
  <c r="G1044"/>
  <c r="F1044"/>
  <c r="E1044"/>
  <c r="D1044"/>
  <c r="C1044"/>
  <c r="B1044"/>
  <c r="P1043"/>
  <c r="O1043"/>
  <c r="N1043"/>
  <c r="M1043"/>
  <c r="L1043"/>
  <c r="K1043"/>
  <c r="J1043"/>
  <c r="I1043"/>
  <c r="H1043"/>
  <c r="G1043"/>
  <c r="F1043"/>
  <c r="E1043"/>
  <c r="D1043"/>
  <c r="C1043"/>
  <c r="B1043"/>
  <c r="P1042"/>
  <c r="O1042"/>
  <c r="N1042"/>
  <c r="M1042"/>
  <c r="L1042"/>
  <c r="K1042"/>
  <c r="J1042"/>
  <c r="I1042"/>
  <c r="H1042"/>
  <c r="G1042"/>
  <c r="F1042"/>
  <c r="E1042"/>
  <c r="D1042"/>
  <c r="C1042"/>
  <c r="B1042"/>
  <c r="P1040"/>
  <c r="O1040"/>
  <c r="N1040"/>
  <c r="M1040"/>
  <c r="L1040"/>
  <c r="K1040"/>
  <c r="J1040"/>
  <c r="I1040"/>
  <c r="H1040"/>
  <c r="G1040"/>
  <c r="F1040"/>
  <c r="E1040"/>
  <c r="D1040"/>
  <c r="C1040"/>
  <c r="B1040"/>
  <c r="P1039"/>
  <c r="O1039"/>
  <c r="N1039"/>
  <c r="M1039"/>
  <c r="L1039"/>
  <c r="K1039"/>
  <c r="J1039"/>
  <c r="I1039"/>
  <c r="H1039"/>
  <c r="G1039"/>
  <c r="F1039"/>
  <c r="E1039"/>
  <c r="D1039"/>
  <c r="C1039"/>
  <c r="B1039"/>
  <c r="P1038"/>
  <c r="O1038"/>
  <c r="N1038"/>
  <c r="M1038"/>
  <c r="L1038"/>
  <c r="K1038"/>
  <c r="J1038"/>
  <c r="I1038"/>
  <c r="H1038"/>
  <c r="G1038"/>
  <c r="F1038"/>
  <c r="E1038"/>
  <c r="D1038"/>
  <c r="C1038"/>
  <c r="B1038"/>
  <c r="P1037"/>
  <c r="O1037"/>
  <c r="N1037"/>
  <c r="M1037"/>
  <c r="L1037"/>
  <c r="K1037"/>
  <c r="J1037"/>
  <c r="I1037"/>
  <c r="H1037"/>
  <c r="G1037"/>
  <c r="F1037"/>
  <c r="E1037"/>
  <c r="D1037"/>
  <c r="C1037"/>
  <c r="B1037"/>
  <c r="P1036"/>
  <c r="O1036"/>
  <c r="N1036"/>
  <c r="M1036"/>
  <c r="L1036"/>
  <c r="K1036"/>
  <c r="J1036"/>
  <c r="I1036"/>
  <c r="H1036"/>
  <c r="G1036"/>
  <c r="F1036"/>
  <c r="E1036"/>
  <c r="D1036"/>
  <c r="C1036"/>
  <c r="B1036"/>
  <c r="P1034"/>
  <c r="O1034"/>
  <c r="N1034"/>
  <c r="M1034"/>
  <c r="L1034"/>
  <c r="K1034"/>
  <c r="J1034"/>
  <c r="I1034"/>
  <c r="H1034"/>
  <c r="G1034"/>
  <c r="F1034"/>
  <c r="E1034"/>
  <c r="D1034"/>
  <c r="C1034"/>
  <c r="B1034"/>
  <c r="P1033"/>
  <c r="O1033"/>
  <c r="N1033"/>
  <c r="M1033"/>
  <c r="L1033"/>
  <c r="K1033"/>
  <c r="J1033"/>
  <c r="I1033"/>
  <c r="H1033"/>
  <c r="G1033"/>
  <c r="F1033"/>
  <c r="E1033"/>
  <c r="D1033"/>
  <c r="C1033"/>
  <c r="B1033"/>
  <c r="P1032"/>
  <c r="O1032"/>
  <c r="N1032"/>
  <c r="M1032"/>
  <c r="L1032"/>
  <c r="K1032"/>
  <c r="J1032"/>
  <c r="I1032"/>
  <c r="H1032"/>
  <c r="G1032"/>
  <c r="F1032"/>
  <c r="E1032"/>
  <c r="D1032"/>
  <c r="C1032"/>
  <c r="B1032"/>
  <c r="P1031"/>
  <c r="O1031"/>
  <c r="N1031"/>
  <c r="M1031"/>
  <c r="L1031"/>
  <c r="K1031"/>
  <c r="J1031"/>
  <c r="I1031"/>
  <c r="H1031"/>
  <c r="G1031"/>
  <c r="F1031"/>
  <c r="E1031"/>
  <c r="D1031"/>
  <c r="C1031"/>
  <c r="B1031"/>
  <c r="P1030"/>
  <c r="O1030"/>
  <c r="N1030"/>
  <c r="M1030"/>
  <c r="L1030"/>
  <c r="K1030"/>
  <c r="J1030"/>
  <c r="I1030"/>
  <c r="H1030"/>
  <c r="G1030"/>
  <c r="F1030"/>
  <c r="E1030"/>
  <c r="D1030"/>
  <c r="C1030"/>
  <c r="B1030"/>
  <c r="P1029"/>
  <c r="O1029"/>
  <c r="N1029"/>
  <c r="M1029"/>
  <c r="L1029"/>
  <c r="K1029"/>
  <c r="J1029"/>
  <c r="I1029"/>
  <c r="H1029"/>
  <c r="G1029"/>
  <c r="F1029"/>
  <c r="E1029"/>
  <c r="D1029"/>
  <c r="C1029"/>
  <c r="B1029"/>
  <c r="P1028"/>
  <c r="O1028"/>
  <c r="N1028"/>
  <c r="M1028"/>
  <c r="L1028"/>
  <c r="K1028"/>
  <c r="J1028"/>
  <c r="I1028"/>
  <c r="H1028"/>
  <c r="G1028"/>
  <c r="F1028"/>
  <c r="E1028"/>
  <c r="D1028"/>
  <c r="C1028"/>
  <c r="B1028"/>
  <c r="P1027"/>
  <c r="O1027"/>
  <c r="N1027"/>
  <c r="M1027"/>
  <c r="L1027"/>
  <c r="K1027"/>
  <c r="J1027"/>
  <c r="I1027"/>
  <c r="H1027"/>
  <c r="G1027"/>
  <c r="F1027"/>
  <c r="E1027"/>
  <c r="D1027"/>
  <c r="C1027"/>
  <c r="B1027"/>
  <c r="P1026"/>
  <c r="O1026"/>
  <c r="N1026"/>
  <c r="M1026"/>
  <c r="L1026"/>
  <c r="K1026"/>
  <c r="J1026"/>
  <c r="I1026"/>
  <c r="H1026"/>
  <c r="G1026"/>
  <c r="F1026"/>
  <c r="E1026"/>
  <c r="D1026"/>
  <c r="C1026"/>
  <c r="B1026"/>
  <c r="P1025"/>
  <c r="O1025"/>
  <c r="N1025"/>
  <c r="M1025"/>
  <c r="L1025"/>
  <c r="K1025"/>
  <c r="J1025"/>
  <c r="I1025"/>
  <c r="H1025"/>
  <c r="G1025"/>
  <c r="F1025"/>
  <c r="E1025"/>
  <c r="D1025"/>
  <c r="C1025"/>
  <c r="B1025"/>
  <c r="P1024"/>
  <c r="O1024"/>
  <c r="N1024"/>
  <c r="M1024"/>
  <c r="L1024"/>
  <c r="K1024"/>
  <c r="J1024"/>
  <c r="I1024"/>
  <c r="H1024"/>
  <c r="G1024"/>
  <c r="F1024"/>
  <c r="E1024"/>
  <c r="D1024"/>
  <c r="C1024"/>
  <c r="B1024"/>
  <c r="P1023"/>
  <c r="O1023"/>
  <c r="N1023"/>
  <c r="M1023"/>
  <c r="L1023"/>
  <c r="K1023"/>
  <c r="J1023"/>
  <c r="I1023"/>
  <c r="H1023"/>
  <c r="G1023"/>
  <c r="F1023"/>
  <c r="E1023"/>
  <c r="D1023"/>
  <c r="C1023"/>
  <c r="B1023"/>
  <c r="P1021"/>
  <c r="O1021"/>
  <c r="N1021"/>
  <c r="M1021"/>
  <c r="L1021"/>
  <c r="K1021"/>
  <c r="J1021"/>
  <c r="I1021"/>
  <c r="H1021"/>
  <c r="G1021"/>
  <c r="F1021"/>
  <c r="E1021"/>
  <c r="D1021"/>
  <c r="C1021"/>
  <c r="B1021"/>
  <c r="P1001"/>
  <c r="O1001"/>
  <c r="N1001"/>
  <c r="M1001"/>
  <c r="L1001"/>
  <c r="K1001"/>
  <c r="J1001"/>
  <c r="I1001"/>
  <c r="H1001"/>
  <c r="G1001"/>
  <c r="F1001"/>
  <c r="E1001"/>
  <c r="D1001"/>
  <c r="C1001"/>
  <c r="B1001"/>
  <c r="P1000"/>
  <c r="O1000"/>
  <c r="N1000"/>
  <c r="M1000"/>
  <c r="L1000"/>
  <c r="K1000"/>
  <c r="J1000"/>
  <c r="I1000"/>
  <c r="H1000"/>
  <c r="G1000"/>
  <c r="F1000"/>
  <c r="E1000"/>
  <c r="D1000"/>
  <c r="C1000"/>
  <c r="B1000"/>
  <c r="P999"/>
  <c r="O999"/>
  <c r="N999"/>
  <c r="M999"/>
  <c r="L999"/>
  <c r="K999"/>
  <c r="J999"/>
  <c r="I999"/>
  <c r="H999"/>
  <c r="G999"/>
  <c r="F999"/>
  <c r="E999"/>
  <c r="D999"/>
  <c r="C999"/>
  <c r="B999"/>
  <c r="P998"/>
  <c r="O998"/>
  <c r="N998"/>
  <c r="M998"/>
  <c r="L998"/>
  <c r="K998"/>
  <c r="J998"/>
  <c r="I998"/>
  <c r="H998"/>
  <c r="G998"/>
  <c r="F998"/>
  <c r="E998"/>
  <c r="D998"/>
  <c r="C998"/>
  <c r="B998"/>
  <c r="P997"/>
  <c r="O997"/>
  <c r="N997"/>
  <c r="M997"/>
  <c r="L997"/>
  <c r="K997"/>
  <c r="J997"/>
  <c r="I997"/>
  <c r="H997"/>
  <c r="G997"/>
  <c r="F997"/>
  <c r="E997"/>
  <c r="D997"/>
  <c r="C997"/>
  <c r="B997"/>
  <c r="P996"/>
  <c r="O996"/>
  <c r="N996"/>
  <c r="M996"/>
  <c r="L996"/>
  <c r="K996"/>
  <c r="J996"/>
  <c r="I996"/>
  <c r="H996"/>
  <c r="G996"/>
  <c r="F996"/>
  <c r="E996"/>
  <c r="D996"/>
  <c r="C996"/>
  <c r="B996"/>
  <c r="P995"/>
  <c r="O995"/>
  <c r="N995"/>
  <c r="M995"/>
  <c r="L995"/>
  <c r="K995"/>
  <c r="J995"/>
  <c r="I995"/>
  <c r="H995"/>
  <c r="G995"/>
  <c r="F995"/>
  <c r="E995"/>
  <c r="D995"/>
  <c r="C995"/>
  <c r="B995"/>
  <c r="P994"/>
  <c r="O994"/>
  <c r="N994"/>
  <c r="M994"/>
  <c r="L994"/>
  <c r="K994"/>
  <c r="J994"/>
  <c r="I994"/>
  <c r="H994"/>
  <c r="G994"/>
  <c r="F994"/>
  <c r="E994"/>
  <c r="D994"/>
  <c r="C994"/>
  <c r="B994"/>
  <c r="P992"/>
  <c r="O992"/>
  <c r="N992"/>
  <c r="M992"/>
  <c r="L992"/>
  <c r="K992"/>
  <c r="J992"/>
  <c r="I992"/>
  <c r="H992"/>
  <c r="G992"/>
  <c r="F992"/>
  <c r="E992"/>
  <c r="D992"/>
  <c r="C992"/>
  <c r="B992"/>
  <c r="P991"/>
  <c r="O991"/>
  <c r="N991"/>
  <c r="M991"/>
  <c r="L991"/>
  <c r="K991"/>
  <c r="J991"/>
  <c r="I991"/>
  <c r="H991"/>
  <c r="G991"/>
  <c r="F991"/>
  <c r="E991"/>
  <c r="D991"/>
  <c r="C991"/>
  <c r="B991"/>
  <c r="P990"/>
  <c r="O990"/>
  <c r="N990"/>
  <c r="M990"/>
  <c r="L990"/>
  <c r="K990"/>
  <c r="J990"/>
  <c r="I990"/>
  <c r="H990"/>
  <c r="G990"/>
  <c r="F990"/>
  <c r="E990"/>
  <c r="D990"/>
  <c r="C990"/>
  <c r="B990"/>
  <c r="P989"/>
  <c r="O989"/>
  <c r="N989"/>
  <c r="M989"/>
  <c r="L989"/>
  <c r="K989"/>
  <c r="J989"/>
  <c r="I989"/>
  <c r="H989"/>
  <c r="G989"/>
  <c r="F989"/>
  <c r="E989"/>
  <c r="D989"/>
  <c r="C989"/>
  <c r="B989"/>
  <c r="P987"/>
  <c r="O987"/>
  <c r="N987"/>
  <c r="M987"/>
  <c r="L987"/>
  <c r="K987"/>
  <c r="J987"/>
  <c r="I987"/>
  <c r="H987"/>
  <c r="G987"/>
  <c r="F987"/>
  <c r="E987"/>
  <c r="D987"/>
  <c r="C987"/>
  <c r="B987"/>
  <c r="P986"/>
  <c r="O986"/>
  <c r="N986"/>
  <c r="M986"/>
  <c r="L986"/>
  <c r="K986"/>
  <c r="J986"/>
  <c r="I986"/>
  <c r="H986"/>
  <c r="G986"/>
  <c r="F986"/>
  <c r="E986"/>
  <c r="D986"/>
  <c r="C986"/>
  <c r="B986"/>
  <c r="P985"/>
  <c r="O985"/>
  <c r="N985"/>
  <c r="M985"/>
  <c r="L985"/>
  <c r="K985"/>
  <c r="J985"/>
  <c r="I985"/>
  <c r="H985"/>
  <c r="G985"/>
  <c r="F985"/>
  <c r="E985"/>
  <c r="D985"/>
  <c r="C985"/>
  <c r="B985"/>
  <c r="P984"/>
  <c r="O984"/>
  <c r="N984"/>
  <c r="M984"/>
  <c r="L984"/>
  <c r="K984"/>
  <c r="J984"/>
  <c r="I984"/>
  <c r="H984"/>
  <c r="G984"/>
  <c r="F984"/>
  <c r="E984"/>
  <c r="D984"/>
  <c r="C984"/>
  <c r="B984"/>
  <c r="P983"/>
  <c r="O983"/>
  <c r="N983"/>
  <c r="M983"/>
  <c r="L983"/>
  <c r="K983"/>
  <c r="J983"/>
  <c r="I983"/>
  <c r="H983"/>
  <c r="G983"/>
  <c r="F983"/>
  <c r="E983"/>
  <c r="D983"/>
  <c r="C983"/>
  <c r="B983"/>
  <c r="P982"/>
  <c r="O982"/>
  <c r="N982"/>
  <c r="M982"/>
  <c r="L982"/>
  <c r="K982"/>
  <c r="J982"/>
  <c r="I982"/>
  <c r="H982"/>
  <c r="G982"/>
  <c r="F982"/>
  <c r="E982"/>
  <c r="D982"/>
  <c r="C982"/>
  <c r="B982"/>
  <c r="P980"/>
  <c r="O980"/>
  <c r="N980"/>
  <c r="M980"/>
  <c r="L980"/>
  <c r="K980"/>
  <c r="J980"/>
  <c r="I980"/>
  <c r="H980"/>
  <c r="G980"/>
  <c r="F980"/>
  <c r="E980"/>
  <c r="D980"/>
  <c r="C980"/>
  <c r="B980"/>
  <c r="P979"/>
  <c r="O979"/>
  <c r="N979"/>
  <c r="M979"/>
  <c r="L979"/>
  <c r="K979"/>
  <c r="J979"/>
  <c r="I979"/>
  <c r="H979"/>
  <c r="G979"/>
  <c r="F979"/>
  <c r="E979"/>
  <c r="D979"/>
  <c r="C979"/>
  <c r="B979"/>
  <c r="P978"/>
  <c r="O978"/>
  <c r="N978"/>
  <c r="M978"/>
  <c r="L978"/>
  <c r="K978"/>
  <c r="J978"/>
  <c r="I978"/>
  <c r="H978"/>
  <c r="G978"/>
  <c r="F978"/>
  <c r="E978"/>
  <c r="D978"/>
  <c r="C978"/>
  <c r="B978"/>
  <c r="P977"/>
  <c r="O977"/>
  <c r="N977"/>
  <c r="M977"/>
  <c r="L977"/>
  <c r="K977"/>
  <c r="J977"/>
  <c r="I977"/>
  <c r="H977"/>
  <c r="G977"/>
  <c r="F977"/>
  <c r="E977"/>
  <c r="D977"/>
  <c r="C977"/>
  <c r="B977"/>
  <c r="P976"/>
  <c r="O976"/>
  <c r="N976"/>
  <c r="M976"/>
  <c r="L976"/>
  <c r="K976"/>
  <c r="J976"/>
  <c r="I976"/>
  <c r="H976"/>
  <c r="G976"/>
  <c r="F976"/>
  <c r="E976"/>
  <c r="D976"/>
  <c r="C976"/>
  <c r="B976"/>
  <c r="P975"/>
  <c r="O975"/>
  <c r="N975"/>
  <c r="M975"/>
  <c r="L975"/>
  <c r="K975"/>
  <c r="J975"/>
  <c r="I975"/>
  <c r="H975"/>
  <c r="G975"/>
  <c r="F975"/>
  <c r="E975"/>
  <c r="D975"/>
  <c r="C975"/>
  <c r="B975"/>
  <c r="P974"/>
  <c r="O974"/>
  <c r="N974"/>
  <c r="M974"/>
  <c r="L974"/>
  <c r="K974"/>
  <c r="J974"/>
  <c r="I974"/>
  <c r="H974"/>
  <c r="G974"/>
  <c r="F974"/>
  <c r="E974"/>
  <c r="D974"/>
  <c r="C974"/>
  <c r="B974"/>
  <c r="P973"/>
  <c r="O973"/>
  <c r="N973"/>
  <c r="M973"/>
  <c r="L973"/>
  <c r="K973"/>
  <c r="J973"/>
  <c r="I973"/>
  <c r="H973"/>
  <c r="G973"/>
  <c r="F973"/>
  <c r="E973"/>
  <c r="D973"/>
  <c r="C973"/>
  <c r="B973"/>
  <c r="P972"/>
  <c r="O972"/>
  <c r="N972"/>
  <c r="M972"/>
  <c r="L972"/>
  <c r="K972"/>
  <c r="J972"/>
  <c r="I972"/>
  <c r="H972"/>
  <c r="G972"/>
  <c r="F972"/>
  <c r="E972"/>
  <c r="D972"/>
  <c r="C972"/>
  <c r="B972"/>
  <c r="P971"/>
  <c r="O971"/>
  <c r="N971"/>
  <c r="M971"/>
  <c r="L971"/>
  <c r="K971"/>
  <c r="J971"/>
  <c r="I971"/>
  <c r="H971"/>
  <c r="G971"/>
  <c r="F971"/>
  <c r="E971"/>
  <c r="D971"/>
  <c r="C971"/>
  <c r="B971"/>
  <c r="P970"/>
  <c r="O970"/>
  <c r="N970"/>
  <c r="M970"/>
  <c r="L970"/>
  <c r="K970"/>
  <c r="J970"/>
  <c r="I970"/>
  <c r="H970"/>
  <c r="G970"/>
  <c r="F970"/>
  <c r="E970"/>
  <c r="D970"/>
  <c r="C970"/>
  <c r="B970"/>
  <c r="P969"/>
  <c r="O969"/>
  <c r="N969"/>
  <c r="M969"/>
  <c r="L969"/>
  <c r="K969"/>
  <c r="J969"/>
  <c r="I969"/>
  <c r="H969"/>
  <c r="G969"/>
  <c r="F969"/>
  <c r="E969"/>
  <c r="D969"/>
  <c r="C969"/>
  <c r="B969"/>
  <c r="P968"/>
  <c r="O968"/>
  <c r="N968"/>
  <c r="M968"/>
  <c r="L968"/>
  <c r="K968"/>
  <c r="J968"/>
  <c r="I968"/>
  <c r="H968"/>
  <c r="G968"/>
  <c r="F968"/>
  <c r="E968"/>
  <c r="D968"/>
  <c r="C968"/>
  <c r="B968"/>
  <c r="P967"/>
  <c r="O967"/>
  <c r="N967"/>
  <c r="M967"/>
  <c r="L967"/>
  <c r="K967"/>
  <c r="J967"/>
  <c r="I967"/>
  <c r="H967"/>
  <c r="G967"/>
  <c r="F967"/>
  <c r="E967"/>
  <c r="D967"/>
  <c r="C967"/>
  <c r="B967"/>
  <c r="P966"/>
  <c r="O966"/>
  <c r="N966"/>
  <c r="M966"/>
  <c r="L966"/>
  <c r="K966"/>
  <c r="J966"/>
  <c r="I966"/>
  <c r="H966"/>
  <c r="G966"/>
  <c r="F966"/>
  <c r="E966"/>
  <c r="D966"/>
  <c r="C966"/>
  <c r="B966"/>
  <c r="P965"/>
  <c r="O965"/>
  <c r="N965"/>
  <c r="M965"/>
  <c r="L965"/>
  <c r="K965"/>
  <c r="J965"/>
  <c r="I965"/>
  <c r="H965"/>
  <c r="G965"/>
  <c r="F965"/>
  <c r="E965"/>
  <c r="D965"/>
  <c r="C965"/>
  <c r="B965"/>
  <c r="P945"/>
  <c r="O945"/>
  <c r="N945"/>
  <c r="M945"/>
  <c r="L945"/>
  <c r="K945"/>
  <c r="J945"/>
  <c r="I945"/>
  <c r="H945"/>
  <c r="G945"/>
  <c r="F945"/>
  <c r="E945"/>
  <c r="D945"/>
  <c r="C945"/>
  <c r="B945"/>
  <c r="P944"/>
  <c r="O944"/>
  <c r="N944"/>
  <c r="M944"/>
  <c r="L944"/>
  <c r="K944"/>
  <c r="J944"/>
  <c r="I944"/>
  <c r="H944"/>
  <c r="G944"/>
  <c r="F944"/>
  <c r="E944"/>
  <c r="D944"/>
  <c r="C944"/>
  <c r="B944"/>
  <c r="P943"/>
  <c r="O943"/>
  <c r="N943"/>
  <c r="M943"/>
  <c r="L943"/>
  <c r="K943"/>
  <c r="J943"/>
  <c r="I943"/>
  <c r="H943"/>
  <c r="G943"/>
  <c r="F943"/>
  <c r="E943"/>
  <c r="D943"/>
  <c r="C943"/>
  <c r="B943"/>
  <c r="P942"/>
  <c r="O942"/>
  <c r="N942"/>
  <c r="M942"/>
  <c r="L942"/>
  <c r="K942"/>
  <c r="J942"/>
  <c r="I942"/>
  <c r="H942"/>
  <c r="G942"/>
  <c r="F942"/>
  <c r="E942"/>
  <c r="D942"/>
  <c r="C942"/>
  <c r="B942"/>
  <c r="P940"/>
  <c r="O940"/>
  <c r="N940"/>
  <c r="M940"/>
  <c r="L940"/>
  <c r="K940"/>
  <c r="J940"/>
  <c r="I940"/>
  <c r="H940"/>
  <c r="G940"/>
  <c r="F940"/>
  <c r="E940"/>
  <c r="D940"/>
  <c r="C940"/>
  <c r="B940"/>
  <c r="P939"/>
  <c r="O939"/>
  <c r="N939"/>
  <c r="M939"/>
  <c r="L939"/>
  <c r="K939"/>
  <c r="J939"/>
  <c r="I939"/>
  <c r="H939"/>
  <c r="G939"/>
  <c r="F939"/>
  <c r="E939"/>
  <c r="D939"/>
  <c r="C939"/>
  <c r="B939"/>
  <c r="P938"/>
  <c r="O938"/>
  <c r="N938"/>
  <c r="M938"/>
  <c r="L938"/>
  <c r="K938"/>
  <c r="J938"/>
  <c r="I938"/>
  <c r="H938"/>
  <c r="G938"/>
  <c r="F938"/>
  <c r="E938"/>
  <c r="D938"/>
  <c r="C938"/>
  <c r="B938"/>
  <c r="P937"/>
  <c r="O937"/>
  <c r="N937"/>
  <c r="M937"/>
  <c r="L937"/>
  <c r="K937"/>
  <c r="J937"/>
  <c r="I937"/>
  <c r="H937"/>
  <c r="G937"/>
  <c r="F937"/>
  <c r="E937"/>
  <c r="D937"/>
  <c r="C937"/>
  <c r="B937"/>
  <c r="P936"/>
  <c r="O936"/>
  <c r="N936"/>
  <c r="M936"/>
  <c r="L936"/>
  <c r="K936"/>
  <c r="J936"/>
  <c r="I936"/>
  <c r="H936"/>
  <c r="G936"/>
  <c r="F936"/>
  <c r="E936"/>
  <c r="D936"/>
  <c r="C936"/>
  <c r="B936"/>
  <c r="P935"/>
  <c r="O935"/>
  <c r="N935"/>
  <c r="M935"/>
  <c r="L935"/>
  <c r="K935"/>
  <c r="J935"/>
  <c r="I935"/>
  <c r="H935"/>
  <c r="G935"/>
  <c r="F935"/>
  <c r="E935"/>
  <c r="D935"/>
  <c r="C935"/>
  <c r="B935"/>
  <c r="P934"/>
  <c r="O934"/>
  <c r="N934"/>
  <c r="M934"/>
  <c r="L934"/>
  <c r="K934"/>
  <c r="J934"/>
  <c r="I934"/>
  <c r="H934"/>
  <c r="G934"/>
  <c r="F934"/>
  <c r="E934"/>
  <c r="D934"/>
  <c r="C934"/>
  <c r="B934"/>
  <c r="P933"/>
  <c r="O933"/>
  <c r="N933"/>
  <c r="M933"/>
  <c r="L933"/>
  <c r="K933"/>
  <c r="J933"/>
  <c r="I933"/>
  <c r="H933"/>
  <c r="G933"/>
  <c r="F933"/>
  <c r="E933"/>
  <c r="D933"/>
  <c r="C933"/>
  <c r="B933"/>
  <c r="P932"/>
  <c r="O932"/>
  <c r="N932"/>
  <c r="M932"/>
  <c r="L932"/>
  <c r="K932"/>
  <c r="J932"/>
  <c r="I932"/>
  <c r="H932"/>
  <c r="G932"/>
  <c r="F932"/>
  <c r="E932"/>
  <c r="D932"/>
  <c r="C932"/>
  <c r="B932"/>
  <c r="P931"/>
  <c r="O931"/>
  <c r="N931"/>
  <c r="M931"/>
  <c r="L931"/>
  <c r="K931"/>
  <c r="J931"/>
  <c r="I931"/>
  <c r="H931"/>
  <c r="G931"/>
  <c r="F931"/>
  <c r="E931"/>
  <c r="D931"/>
  <c r="C931"/>
  <c r="B931"/>
  <c r="P930"/>
  <c r="O930"/>
  <c r="N930"/>
  <c r="M930"/>
  <c r="L930"/>
  <c r="K930"/>
  <c r="J930"/>
  <c r="I930"/>
  <c r="H930"/>
  <c r="G930"/>
  <c r="F930"/>
  <c r="E930"/>
  <c r="D930"/>
  <c r="C930"/>
  <c r="B930"/>
  <c r="P928"/>
  <c r="O928"/>
  <c r="N928"/>
  <c r="M928"/>
  <c r="L928"/>
  <c r="K928"/>
  <c r="J928"/>
  <c r="I928"/>
  <c r="H928"/>
  <c r="G928"/>
  <c r="F928"/>
  <c r="E928"/>
  <c r="D928"/>
  <c r="C928"/>
  <c r="B928"/>
  <c r="P927"/>
  <c r="O927"/>
  <c r="N927"/>
  <c r="M927"/>
  <c r="L927"/>
  <c r="K927"/>
  <c r="J927"/>
  <c r="I927"/>
  <c r="H927"/>
  <c r="G927"/>
  <c r="F927"/>
  <c r="E927"/>
  <c r="D927"/>
  <c r="C927"/>
  <c r="B927"/>
  <c r="P926"/>
  <c r="O926"/>
  <c r="N926"/>
  <c r="M926"/>
  <c r="L926"/>
  <c r="K926"/>
  <c r="J926"/>
  <c r="I926"/>
  <c r="H926"/>
  <c r="G926"/>
  <c r="F926"/>
  <c r="E926"/>
  <c r="D926"/>
  <c r="C926"/>
  <c r="B926"/>
  <c r="P925"/>
  <c r="O925"/>
  <c r="N925"/>
  <c r="M925"/>
  <c r="L925"/>
  <c r="K925"/>
  <c r="J925"/>
  <c r="I925"/>
  <c r="H925"/>
  <c r="G925"/>
  <c r="F925"/>
  <c r="E925"/>
  <c r="D925"/>
  <c r="C925"/>
  <c r="B925"/>
  <c r="P924"/>
  <c r="O924"/>
  <c r="N924"/>
  <c r="M924"/>
  <c r="L924"/>
  <c r="K924"/>
  <c r="J924"/>
  <c r="I924"/>
  <c r="H924"/>
  <c r="G924"/>
  <c r="F924"/>
  <c r="E924"/>
  <c r="D924"/>
  <c r="C924"/>
  <c r="B924"/>
  <c r="P923"/>
  <c r="O923"/>
  <c r="N923"/>
  <c r="M923"/>
  <c r="L923"/>
  <c r="K923"/>
  <c r="J923"/>
  <c r="I923"/>
  <c r="H923"/>
  <c r="G923"/>
  <c r="F923"/>
  <c r="E923"/>
  <c r="D923"/>
  <c r="C923"/>
  <c r="B923"/>
  <c r="P922"/>
  <c r="O922"/>
  <c r="N922"/>
  <c r="M922"/>
  <c r="L922"/>
  <c r="K922"/>
  <c r="J922"/>
  <c r="I922"/>
  <c r="H922"/>
  <c r="G922"/>
  <c r="F922"/>
  <c r="E922"/>
  <c r="D922"/>
  <c r="C922"/>
  <c r="B922"/>
  <c r="P921"/>
  <c r="O921"/>
  <c r="N921"/>
  <c r="M921"/>
  <c r="L921"/>
  <c r="K921"/>
  <c r="J921"/>
  <c r="I921"/>
  <c r="H921"/>
  <c r="G921"/>
  <c r="F921"/>
  <c r="E921"/>
  <c r="D921"/>
  <c r="C921"/>
  <c r="B921"/>
  <c r="P919"/>
  <c r="O919"/>
  <c r="N919"/>
  <c r="M919"/>
  <c r="L919"/>
  <c r="K919"/>
  <c r="J919"/>
  <c r="I919"/>
  <c r="H919"/>
  <c r="G919"/>
  <c r="F919"/>
  <c r="E919"/>
  <c r="D919"/>
  <c r="C919"/>
  <c r="B919"/>
  <c r="P918"/>
  <c r="O918"/>
  <c r="N918"/>
  <c r="M918"/>
  <c r="L918"/>
  <c r="K918"/>
  <c r="J918"/>
  <c r="I918"/>
  <c r="H918"/>
  <c r="G918"/>
  <c r="F918"/>
  <c r="E918"/>
  <c r="D918"/>
  <c r="C918"/>
  <c r="B918"/>
  <c r="P917"/>
  <c r="O917"/>
  <c r="N917"/>
  <c r="M917"/>
  <c r="L917"/>
  <c r="K917"/>
  <c r="J917"/>
  <c r="I917"/>
  <c r="H917"/>
  <c r="G917"/>
  <c r="F917"/>
  <c r="E917"/>
  <c r="D917"/>
  <c r="C917"/>
  <c r="B917"/>
  <c r="P916"/>
  <c r="O916"/>
  <c r="N916"/>
  <c r="M916"/>
  <c r="L916"/>
  <c r="K916"/>
  <c r="J916"/>
  <c r="I916"/>
  <c r="H916"/>
  <c r="G916"/>
  <c r="F916"/>
  <c r="E916"/>
  <c r="D916"/>
  <c r="C916"/>
  <c r="B916"/>
  <c r="P915"/>
  <c r="O915"/>
  <c r="N915"/>
  <c r="M915"/>
  <c r="L915"/>
  <c r="K915"/>
  <c r="J915"/>
  <c r="I915"/>
  <c r="H915"/>
  <c r="G915"/>
  <c r="F915"/>
  <c r="E915"/>
  <c r="D915"/>
  <c r="C915"/>
  <c r="B915"/>
  <c r="P914"/>
  <c r="O914"/>
  <c r="N914"/>
  <c r="M914"/>
  <c r="L914"/>
  <c r="K914"/>
  <c r="J914"/>
  <c r="I914"/>
  <c r="H914"/>
  <c r="G914"/>
  <c r="F914"/>
  <c r="E914"/>
  <c r="D914"/>
  <c r="C914"/>
  <c r="B914"/>
  <c r="P913"/>
  <c r="O913"/>
  <c r="N913"/>
  <c r="M913"/>
  <c r="L913"/>
  <c r="K913"/>
  <c r="J913"/>
  <c r="I913"/>
  <c r="H913"/>
  <c r="G913"/>
  <c r="F913"/>
  <c r="E913"/>
  <c r="D913"/>
  <c r="C913"/>
  <c r="B913"/>
  <c r="P912"/>
  <c r="O912"/>
  <c r="N912"/>
  <c r="M912"/>
  <c r="L912"/>
  <c r="K912"/>
  <c r="J912"/>
  <c r="I912"/>
  <c r="H912"/>
  <c r="G912"/>
  <c r="F912"/>
  <c r="E912"/>
  <c r="D912"/>
  <c r="C912"/>
  <c r="B912"/>
  <c r="P911"/>
  <c r="O911"/>
  <c r="N911"/>
  <c r="M911"/>
  <c r="L911"/>
  <c r="K911"/>
  <c r="J911"/>
  <c r="I911"/>
  <c r="H911"/>
  <c r="G911"/>
  <c r="F911"/>
  <c r="E911"/>
  <c r="D911"/>
  <c r="C911"/>
  <c r="B911"/>
  <c r="P910"/>
  <c r="O910"/>
  <c r="N910"/>
  <c r="M910"/>
  <c r="L910"/>
  <c r="K910"/>
  <c r="J910"/>
  <c r="I910"/>
  <c r="H910"/>
  <c r="G910"/>
  <c r="F910"/>
  <c r="E910"/>
  <c r="D910"/>
  <c r="C910"/>
  <c r="B910"/>
  <c r="P909"/>
  <c r="O909"/>
  <c r="N909"/>
  <c r="M909"/>
  <c r="L909"/>
  <c r="K909"/>
  <c r="J909"/>
  <c r="I909"/>
  <c r="H909"/>
  <c r="G909"/>
  <c r="F909"/>
  <c r="E909"/>
  <c r="D909"/>
  <c r="C909"/>
  <c r="B909"/>
  <c r="P889"/>
  <c r="O889"/>
  <c r="N889"/>
  <c r="M889"/>
  <c r="L889"/>
  <c r="K889"/>
  <c r="J889"/>
  <c r="I889"/>
  <c r="H889"/>
  <c r="G889"/>
  <c r="F889"/>
  <c r="E889"/>
  <c r="D889"/>
  <c r="C889"/>
  <c r="B889"/>
  <c r="P888"/>
  <c r="O888"/>
  <c r="N888"/>
  <c r="M888"/>
  <c r="L888"/>
  <c r="K888"/>
  <c r="J888"/>
  <c r="I888"/>
  <c r="H888"/>
  <c r="G888"/>
  <c r="F888"/>
  <c r="E888"/>
  <c r="D888"/>
  <c r="C888"/>
  <c r="B888"/>
  <c r="P887"/>
  <c r="O887"/>
  <c r="N887"/>
  <c r="M887"/>
  <c r="L887"/>
  <c r="K887"/>
  <c r="J887"/>
  <c r="I887"/>
  <c r="H887"/>
  <c r="G887"/>
  <c r="F887"/>
  <c r="E887"/>
  <c r="D887"/>
  <c r="C887"/>
  <c r="B887"/>
  <c r="P886"/>
  <c r="O886"/>
  <c r="N886"/>
  <c r="M886"/>
  <c r="L886"/>
  <c r="K886"/>
  <c r="J886"/>
  <c r="I886"/>
  <c r="H886"/>
  <c r="G886"/>
  <c r="F886"/>
  <c r="E886"/>
  <c r="D886"/>
  <c r="C886"/>
  <c r="B886"/>
  <c r="P885"/>
  <c r="O885"/>
  <c r="N885"/>
  <c r="M885"/>
  <c r="L885"/>
  <c r="K885"/>
  <c r="J885"/>
  <c r="I885"/>
  <c r="H885"/>
  <c r="G885"/>
  <c r="F885"/>
  <c r="E885"/>
  <c r="D885"/>
  <c r="C885"/>
  <c r="B885"/>
  <c r="P884"/>
  <c r="O884"/>
  <c r="N884"/>
  <c r="M884"/>
  <c r="L884"/>
  <c r="K884"/>
  <c r="J884"/>
  <c r="I884"/>
  <c r="H884"/>
  <c r="G884"/>
  <c r="F884"/>
  <c r="E884"/>
  <c r="D884"/>
  <c r="C884"/>
  <c r="B884"/>
  <c r="P883"/>
  <c r="O883"/>
  <c r="N883"/>
  <c r="M883"/>
  <c r="L883"/>
  <c r="K883"/>
  <c r="J883"/>
  <c r="I883"/>
  <c r="H883"/>
  <c r="G883"/>
  <c r="F883"/>
  <c r="E883"/>
  <c r="D883"/>
  <c r="C883"/>
  <c r="B883"/>
  <c r="P882"/>
  <c r="O882"/>
  <c r="N882"/>
  <c r="M882"/>
  <c r="L882"/>
  <c r="K882"/>
  <c r="J882"/>
  <c r="I882"/>
  <c r="H882"/>
  <c r="G882"/>
  <c r="F882"/>
  <c r="E882"/>
  <c r="D882"/>
  <c r="C882"/>
  <c r="B882"/>
  <c r="P880"/>
  <c r="O880"/>
  <c r="N880"/>
  <c r="M880"/>
  <c r="L880"/>
  <c r="K880"/>
  <c r="J880"/>
  <c r="I880"/>
  <c r="H880"/>
  <c r="G880"/>
  <c r="F880"/>
  <c r="E880"/>
  <c r="D880"/>
  <c r="C880"/>
  <c r="B880"/>
  <c r="P879"/>
  <c r="O879"/>
  <c r="N879"/>
  <c r="M879"/>
  <c r="L879"/>
  <c r="K879"/>
  <c r="J879"/>
  <c r="I879"/>
  <c r="H879"/>
  <c r="G879"/>
  <c r="F879"/>
  <c r="E879"/>
  <c r="D879"/>
  <c r="C879"/>
  <c r="B879"/>
  <c r="P878"/>
  <c r="O878"/>
  <c r="N878"/>
  <c r="M878"/>
  <c r="L878"/>
  <c r="K878"/>
  <c r="J878"/>
  <c r="I878"/>
  <c r="H878"/>
  <c r="G878"/>
  <c r="F878"/>
  <c r="E878"/>
  <c r="D878"/>
  <c r="C878"/>
  <c r="B878"/>
  <c r="P877"/>
  <c r="O877"/>
  <c r="N877"/>
  <c r="M877"/>
  <c r="L877"/>
  <c r="K877"/>
  <c r="J877"/>
  <c r="I877"/>
  <c r="H877"/>
  <c r="G877"/>
  <c r="F877"/>
  <c r="E877"/>
  <c r="D877"/>
  <c r="C877"/>
  <c r="B877"/>
  <c r="P876"/>
  <c r="O876"/>
  <c r="N876"/>
  <c r="M876"/>
  <c r="L876"/>
  <c r="K876"/>
  <c r="J876"/>
  <c r="I876"/>
  <c r="H876"/>
  <c r="G876"/>
  <c r="F876"/>
  <c r="E876"/>
  <c r="D876"/>
  <c r="C876"/>
  <c r="B876"/>
  <c r="P875"/>
  <c r="O875"/>
  <c r="N875"/>
  <c r="M875"/>
  <c r="L875"/>
  <c r="K875"/>
  <c r="J875"/>
  <c r="I875"/>
  <c r="H875"/>
  <c r="G875"/>
  <c r="F875"/>
  <c r="E875"/>
  <c r="D875"/>
  <c r="C875"/>
  <c r="B875"/>
  <c r="P874"/>
  <c r="O874"/>
  <c r="N874"/>
  <c r="M874"/>
  <c r="L874"/>
  <c r="K874"/>
  <c r="J874"/>
  <c r="I874"/>
  <c r="H874"/>
  <c r="G874"/>
  <c r="F874"/>
  <c r="E874"/>
  <c r="D874"/>
  <c r="C874"/>
  <c r="B874"/>
  <c r="P872"/>
  <c r="O872"/>
  <c r="N872"/>
  <c r="M872"/>
  <c r="L872"/>
  <c r="K872"/>
  <c r="J872"/>
  <c r="I872"/>
  <c r="H872"/>
  <c r="G872"/>
  <c r="F872"/>
  <c r="E872"/>
  <c r="D872"/>
  <c r="C872"/>
  <c r="B872"/>
  <c r="P871"/>
  <c r="O871"/>
  <c r="N871"/>
  <c r="M871"/>
  <c r="L871"/>
  <c r="K871"/>
  <c r="J871"/>
  <c r="I871"/>
  <c r="H871"/>
  <c r="G871"/>
  <c r="F871"/>
  <c r="E871"/>
  <c r="D871"/>
  <c r="C871"/>
  <c r="B871"/>
  <c r="P870"/>
  <c r="O870"/>
  <c r="N870"/>
  <c r="M870"/>
  <c r="L870"/>
  <c r="K870"/>
  <c r="J870"/>
  <c r="I870"/>
  <c r="H870"/>
  <c r="G870"/>
  <c r="F870"/>
  <c r="E870"/>
  <c r="D870"/>
  <c r="C870"/>
  <c r="B870"/>
  <c r="P869"/>
  <c r="O869"/>
  <c r="N869"/>
  <c r="M869"/>
  <c r="L869"/>
  <c r="K869"/>
  <c r="J869"/>
  <c r="I869"/>
  <c r="H869"/>
  <c r="G869"/>
  <c r="F869"/>
  <c r="E869"/>
  <c r="D869"/>
  <c r="C869"/>
  <c r="B869"/>
  <c r="P868"/>
  <c r="O868"/>
  <c r="N868"/>
  <c r="M868"/>
  <c r="L868"/>
  <c r="K868"/>
  <c r="J868"/>
  <c r="I868"/>
  <c r="H868"/>
  <c r="G868"/>
  <c r="F868"/>
  <c r="E868"/>
  <c r="D868"/>
  <c r="C868"/>
  <c r="B868"/>
  <c r="P866"/>
  <c r="O866"/>
  <c r="N866"/>
  <c r="M866"/>
  <c r="L866"/>
  <c r="K866"/>
  <c r="J866"/>
  <c r="I866"/>
  <c r="H866"/>
  <c r="G866"/>
  <c r="F866"/>
  <c r="E866"/>
  <c r="D866"/>
  <c r="C866"/>
  <c r="B866"/>
  <c r="P865"/>
  <c r="O865"/>
  <c r="N865"/>
  <c r="M865"/>
  <c r="L865"/>
  <c r="K865"/>
  <c r="J865"/>
  <c r="I865"/>
  <c r="H865"/>
  <c r="G865"/>
  <c r="F865"/>
  <c r="E865"/>
  <c r="D865"/>
  <c r="C865"/>
  <c r="B865"/>
  <c r="P864"/>
  <c r="O864"/>
  <c r="N864"/>
  <c r="M864"/>
  <c r="L864"/>
  <c r="K864"/>
  <c r="J864"/>
  <c r="I864"/>
  <c r="H864"/>
  <c r="G864"/>
  <c r="F864"/>
  <c r="E864"/>
  <c r="D864"/>
  <c r="C864"/>
  <c r="B864"/>
  <c r="P863"/>
  <c r="O863"/>
  <c r="N863"/>
  <c r="M863"/>
  <c r="L863"/>
  <c r="K863"/>
  <c r="J863"/>
  <c r="I863"/>
  <c r="H863"/>
  <c r="G863"/>
  <c r="F863"/>
  <c r="E863"/>
  <c r="D863"/>
  <c r="C863"/>
  <c r="B863"/>
  <c r="P862"/>
  <c r="O862"/>
  <c r="N862"/>
  <c r="M862"/>
  <c r="L862"/>
  <c r="K862"/>
  <c r="J862"/>
  <c r="I862"/>
  <c r="H862"/>
  <c r="G862"/>
  <c r="F862"/>
  <c r="E862"/>
  <c r="D862"/>
  <c r="C862"/>
  <c r="B862"/>
  <c r="P861"/>
  <c r="O861"/>
  <c r="N861"/>
  <c r="M861"/>
  <c r="L861"/>
  <c r="K861"/>
  <c r="J861"/>
  <c r="I861"/>
  <c r="H861"/>
  <c r="G861"/>
  <c r="F861"/>
  <c r="E861"/>
  <c r="D861"/>
  <c r="C861"/>
  <c r="B861"/>
  <c r="P860"/>
  <c r="O860"/>
  <c r="N860"/>
  <c r="M860"/>
  <c r="L860"/>
  <c r="K860"/>
  <c r="J860"/>
  <c r="I860"/>
  <c r="H860"/>
  <c r="G860"/>
  <c r="F860"/>
  <c r="E860"/>
  <c r="D860"/>
  <c r="C860"/>
  <c r="B860"/>
  <c r="P859"/>
  <c r="O859"/>
  <c r="N859"/>
  <c r="M859"/>
  <c r="L859"/>
  <c r="K859"/>
  <c r="J859"/>
  <c r="I859"/>
  <c r="H859"/>
  <c r="G859"/>
  <c r="F859"/>
  <c r="E859"/>
  <c r="D859"/>
  <c r="C859"/>
  <c r="B859"/>
  <c r="P858"/>
  <c r="O858"/>
  <c r="N858"/>
  <c r="M858"/>
  <c r="L858"/>
  <c r="K858"/>
  <c r="J858"/>
  <c r="I858"/>
  <c r="H858"/>
  <c r="G858"/>
  <c r="F858"/>
  <c r="E858"/>
  <c r="D858"/>
  <c r="C858"/>
  <c r="B858"/>
  <c r="P857"/>
  <c r="O857"/>
  <c r="N857"/>
  <c r="M857"/>
  <c r="L857"/>
  <c r="K857"/>
  <c r="J857"/>
  <c r="I857"/>
  <c r="H857"/>
  <c r="G857"/>
  <c r="F857"/>
  <c r="E857"/>
  <c r="D857"/>
  <c r="C857"/>
  <c r="B857"/>
  <c r="P856"/>
  <c r="O856"/>
  <c r="N856"/>
  <c r="M856"/>
  <c r="L856"/>
  <c r="K856"/>
  <c r="J856"/>
  <c r="I856"/>
  <c r="H856"/>
  <c r="G856"/>
  <c r="F856"/>
  <c r="E856"/>
  <c r="D856"/>
  <c r="C856"/>
  <c r="B856"/>
  <c r="P855"/>
  <c r="O855"/>
  <c r="N855"/>
  <c r="M855"/>
  <c r="L855"/>
  <c r="K855"/>
  <c r="J855"/>
  <c r="I855"/>
  <c r="H855"/>
  <c r="G855"/>
  <c r="F855"/>
  <c r="E855"/>
  <c r="D855"/>
  <c r="C855"/>
  <c r="B855"/>
  <c r="P853"/>
  <c r="O853"/>
  <c r="N853"/>
  <c r="M853"/>
  <c r="L853"/>
  <c r="K853"/>
  <c r="J853"/>
  <c r="I853"/>
  <c r="H853"/>
  <c r="G853"/>
  <c r="F853"/>
  <c r="E853"/>
  <c r="D853"/>
  <c r="C853"/>
  <c r="B853"/>
  <c r="P833"/>
  <c r="O833"/>
  <c r="N833"/>
  <c r="M833"/>
  <c r="L833"/>
  <c r="K833"/>
  <c r="J833"/>
  <c r="I833"/>
  <c r="H833"/>
  <c r="G833"/>
  <c r="F833"/>
  <c r="E833"/>
  <c r="D833"/>
  <c r="C833"/>
  <c r="B833"/>
  <c r="P832"/>
  <c r="O832"/>
  <c r="N832"/>
  <c r="M832"/>
  <c r="L832"/>
  <c r="K832"/>
  <c r="J832"/>
  <c r="I832"/>
  <c r="H832"/>
  <c r="G832"/>
  <c r="F832"/>
  <c r="E832"/>
  <c r="D832"/>
  <c r="C832"/>
  <c r="B832"/>
  <c r="P831"/>
  <c r="O831"/>
  <c r="N831"/>
  <c r="M831"/>
  <c r="L831"/>
  <c r="K831"/>
  <c r="J831"/>
  <c r="I831"/>
  <c r="H831"/>
  <c r="G831"/>
  <c r="F831"/>
  <c r="E831"/>
  <c r="D831"/>
  <c r="C831"/>
  <c r="B831"/>
  <c r="P830"/>
  <c r="O830"/>
  <c r="N830"/>
  <c r="M830"/>
  <c r="L830"/>
  <c r="K830"/>
  <c r="J830"/>
  <c r="I830"/>
  <c r="H830"/>
  <c r="G830"/>
  <c r="F830"/>
  <c r="E830"/>
  <c r="D830"/>
  <c r="C830"/>
  <c r="B830"/>
  <c r="P829"/>
  <c r="O829"/>
  <c r="N829"/>
  <c r="M829"/>
  <c r="L829"/>
  <c r="K829"/>
  <c r="J829"/>
  <c r="I829"/>
  <c r="H829"/>
  <c r="G829"/>
  <c r="F829"/>
  <c r="E829"/>
  <c r="D829"/>
  <c r="C829"/>
  <c r="B829"/>
  <c r="P828"/>
  <c r="O828"/>
  <c r="N828"/>
  <c r="M828"/>
  <c r="L828"/>
  <c r="K828"/>
  <c r="J828"/>
  <c r="I828"/>
  <c r="H828"/>
  <c r="G828"/>
  <c r="F828"/>
  <c r="E828"/>
  <c r="D828"/>
  <c r="C828"/>
  <c r="B828"/>
  <c r="P827"/>
  <c r="O827"/>
  <c r="N827"/>
  <c r="M827"/>
  <c r="L827"/>
  <c r="K827"/>
  <c r="J827"/>
  <c r="I827"/>
  <c r="H827"/>
  <c r="G827"/>
  <c r="F827"/>
  <c r="E827"/>
  <c r="D827"/>
  <c r="C827"/>
  <c r="B827"/>
  <c r="P826"/>
  <c r="O826"/>
  <c r="N826"/>
  <c r="M826"/>
  <c r="L826"/>
  <c r="K826"/>
  <c r="J826"/>
  <c r="I826"/>
  <c r="H826"/>
  <c r="G826"/>
  <c r="F826"/>
  <c r="E826"/>
  <c r="D826"/>
  <c r="C826"/>
  <c r="B826"/>
  <c r="P824"/>
  <c r="O824"/>
  <c r="N824"/>
  <c r="M824"/>
  <c r="L824"/>
  <c r="K824"/>
  <c r="J824"/>
  <c r="I824"/>
  <c r="H824"/>
  <c r="G824"/>
  <c r="F824"/>
  <c r="E824"/>
  <c r="D824"/>
  <c r="C824"/>
  <c r="B824"/>
  <c r="P823"/>
  <c r="O823"/>
  <c r="N823"/>
  <c r="M823"/>
  <c r="L823"/>
  <c r="K823"/>
  <c r="J823"/>
  <c r="I823"/>
  <c r="H823"/>
  <c r="G823"/>
  <c r="F823"/>
  <c r="E823"/>
  <c r="D823"/>
  <c r="C823"/>
  <c r="B823"/>
  <c r="P822"/>
  <c r="O822"/>
  <c r="N822"/>
  <c r="M822"/>
  <c r="L822"/>
  <c r="K822"/>
  <c r="J822"/>
  <c r="I822"/>
  <c r="H822"/>
  <c r="G822"/>
  <c r="F822"/>
  <c r="E822"/>
  <c r="D822"/>
  <c r="C822"/>
  <c r="B822"/>
  <c r="P821"/>
  <c r="O821"/>
  <c r="N821"/>
  <c r="M821"/>
  <c r="L821"/>
  <c r="K821"/>
  <c r="J821"/>
  <c r="I821"/>
  <c r="H821"/>
  <c r="G821"/>
  <c r="F821"/>
  <c r="E821"/>
  <c r="D821"/>
  <c r="C821"/>
  <c r="B821"/>
  <c r="P819"/>
  <c r="O819"/>
  <c r="N819"/>
  <c r="M819"/>
  <c r="L819"/>
  <c r="K819"/>
  <c r="J819"/>
  <c r="I819"/>
  <c r="H819"/>
  <c r="G819"/>
  <c r="F819"/>
  <c r="E819"/>
  <c r="D819"/>
  <c r="C819"/>
  <c r="B819"/>
  <c r="P818"/>
  <c r="O818"/>
  <c r="N818"/>
  <c r="M818"/>
  <c r="L818"/>
  <c r="K818"/>
  <c r="J818"/>
  <c r="I818"/>
  <c r="H818"/>
  <c r="G818"/>
  <c r="F818"/>
  <c r="E818"/>
  <c r="D818"/>
  <c r="C818"/>
  <c r="B818"/>
  <c r="P817"/>
  <c r="O817"/>
  <c r="N817"/>
  <c r="M817"/>
  <c r="L817"/>
  <c r="K817"/>
  <c r="J817"/>
  <c r="I817"/>
  <c r="H817"/>
  <c r="G817"/>
  <c r="F817"/>
  <c r="E817"/>
  <c r="D817"/>
  <c r="C817"/>
  <c r="B817"/>
  <c r="P816"/>
  <c r="O816"/>
  <c r="N816"/>
  <c r="M816"/>
  <c r="L816"/>
  <c r="K816"/>
  <c r="J816"/>
  <c r="I816"/>
  <c r="H816"/>
  <c r="G816"/>
  <c r="F816"/>
  <c r="E816"/>
  <c r="D816"/>
  <c r="C816"/>
  <c r="B816"/>
  <c r="P815"/>
  <c r="O815"/>
  <c r="N815"/>
  <c r="M815"/>
  <c r="L815"/>
  <c r="K815"/>
  <c r="J815"/>
  <c r="I815"/>
  <c r="H815"/>
  <c r="G815"/>
  <c r="F815"/>
  <c r="E815"/>
  <c r="D815"/>
  <c r="C815"/>
  <c r="B815"/>
  <c r="P814"/>
  <c r="O814"/>
  <c r="N814"/>
  <c r="M814"/>
  <c r="L814"/>
  <c r="K814"/>
  <c r="J814"/>
  <c r="I814"/>
  <c r="H814"/>
  <c r="G814"/>
  <c r="F814"/>
  <c r="E814"/>
  <c r="D814"/>
  <c r="C814"/>
  <c r="B814"/>
  <c r="P812"/>
  <c r="O812"/>
  <c r="N812"/>
  <c r="M812"/>
  <c r="L812"/>
  <c r="K812"/>
  <c r="J812"/>
  <c r="I812"/>
  <c r="H812"/>
  <c r="G812"/>
  <c r="F812"/>
  <c r="E812"/>
  <c r="D812"/>
  <c r="C812"/>
  <c r="B812"/>
  <c r="P811"/>
  <c r="O811"/>
  <c r="N811"/>
  <c r="M811"/>
  <c r="L811"/>
  <c r="K811"/>
  <c r="J811"/>
  <c r="I811"/>
  <c r="H811"/>
  <c r="G811"/>
  <c r="F811"/>
  <c r="E811"/>
  <c r="D811"/>
  <c r="C811"/>
  <c r="B811"/>
  <c r="P810"/>
  <c r="O810"/>
  <c r="N810"/>
  <c r="M810"/>
  <c r="L810"/>
  <c r="K810"/>
  <c r="J810"/>
  <c r="I810"/>
  <c r="H810"/>
  <c r="G810"/>
  <c r="F810"/>
  <c r="E810"/>
  <c r="D810"/>
  <c r="C810"/>
  <c r="B810"/>
  <c r="P809"/>
  <c r="O809"/>
  <c r="N809"/>
  <c r="M809"/>
  <c r="L809"/>
  <c r="K809"/>
  <c r="J809"/>
  <c r="I809"/>
  <c r="H809"/>
  <c r="G809"/>
  <c r="F809"/>
  <c r="E809"/>
  <c r="D809"/>
  <c r="C809"/>
  <c r="B809"/>
  <c r="P808"/>
  <c r="O808"/>
  <c r="N808"/>
  <c r="M808"/>
  <c r="L808"/>
  <c r="K808"/>
  <c r="J808"/>
  <c r="I808"/>
  <c r="H808"/>
  <c r="G808"/>
  <c r="F808"/>
  <c r="E808"/>
  <c r="D808"/>
  <c r="C808"/>
  <c r="B808"/>
  <c r="P807"/>
  <c r="O807"/>
  <c r="N807"/>
  <c r="M807"/>
  <c r="L807"/>
  <c r="K807"/>
  <c r="J807"/>
  <c r="I807"/>
  <c r="H807"/>
  <c r="G807"/>
  <c r="F807"/>
  <c r="E807"/>
  <c r="D807"/>
  <c r="C807"/>
  <c r="B807"/>
  <c r="P806"/>
  <c r="O806"/>
  <c r="N806"/>
  <c r="M806"/>
  <c r="L806"/>
  <c r="K806"/>
  <c r="J806"/>
  <c r="I806"/>
  <c r="H806"/>
  <c r="G806"/>
  <c r="F806"/>
  <c r="E806"/>
  <c r="D806"/>
  <c r="C806"/>
  <c r="B806"/>
  <c r="P805"/>
  <c r="O805"/>
  <c r="N805"/>
  <c r="M805"/>
  <c r="L805"/>
  <c r="K805"/>
  <c r="J805"/>
  <c r="I805"/>
  <c r="H805"/>
  <c r="G805"/>
  <c r="F805"/>
  <c r="E805"/>
  <c r="D805"/>
  <c r="C805"/>
  <c r="B805"/>
  <c r="P804"/>
  <c r="O804"/>
  <c r="N804"/>
  <c r="M804"/>
  <c r="L804"/>
  <c r="K804"/>
  <c r="J804"/>
  <c r="I804"/>
  <c r="H804"/>
  <c r="G804"/>
  <c r="F804"/>
  <c r="E804"/>
  <c r="D804"/>
  <c r="C804"/>
  <c r="B804"/>
  <c r="P803"/>
  <c r="O803"/>
  <c r="N803"/>
  <c r="M803"/>
  <c r="L803"/>
  <c r="K803"/>
  <c r="J803"/>
  <c r="I803"/>
  <c r="H803"/>
  <c r="G803"/>
  <c r="F803"/>
  <c r="E803"/>
  <c r="D803"/>
  <c r="C803"/>
  <c r="B803"/>
  <c r="P802"/>
  <c r="O802"/>
  <c r="N802"/>
  <c r="M802"/>
  <c r="L802"/>
  <c r="K802"/>
  <c r="J802"/>
  <c r="I802"/>
  <c r="H802"/>
  <c r="G802"/>
  <c r="F802"/>
  <c r="E802"/>
  <c r="D802"/>
  <c r="C802"/>
  <c r="B802"/>
  <c r="P801"/>
  <c r="O801"/>
  <c r="N801"/>
  <c r="M801"/>
  <c r="L801"/>
  <c r="K801"/>
  <c r="J801"/>
  <c r="I801"/>
  <c r="H801"/>
  <c r="G801"/>
  <c r="F801"/>
  <c r="E801"/>
  <c r="D801"/>
  <c r="C801"/>
  <c r="B801"/>
  <c r="P800"/>
  <c r="O800"/>
  <c r="N800"/>
  <c r="M800"/>
  <c r="L800"/>
  <c r="K800"/>
  <c r="J800"/>
  <c r="I800"/>
  <c r="H800"/>
  <c r="G800"/>
  <c r="F800"/>
  <c r="E800"/>
  <c r="D800"/>
  <c r="C800"/>
  <c r="B800"/>
  <c r="P799"/>
  <c r="O799"/>
  <c r="N799"/>
  <c r="M799"/>
  <c r="L799"/>
  <c r="K799"/>
  <c r="J799"/>
  <c r="I799"/>
  <c r="H799"/>
  <c r="G799"/>
  <c r="F799"/>
  <c r="E799"/>
  <c r="D799"/>
  <c r="C799"/>
  <c r="B799"/>
  <c r="P798"/>
  <c r="O798"/>
  <c r="N798"/>
  <c r="M798"/>
  <c r="L798"/>
  <c r="K798"/>
  <c r="J798"/>
  <c r="I798"/>
  <c r="H798"/>
  <c r="G798"/>
  <c r="F798"/>
  <c r="E798"/>
  <c r="D798"/>
  <c r="C798"/>
  <c r="B798"/>
  <c r="P797"/>
  <c r="O797"/>
  <c r="N797"/>
  <c r="M797"/>
  <c r="L797"/>
  <c r="K797"/>
  <c r="J797"/>
  <c r="I797"/>
  <c r="H797"/>
  <c r="G797"/>
  <c r="F797"/>
  <c r="E797"/>
  <c r="D797"/>
  <c r="C797"/>
  <c r="B797"/>
  <c r="P777"/>
  <c r="O777"/>
  <c r="N777"/>
  <c r="M777"/>
  <c r="L777"/>
  <c r="K777"/>
  <c r="J777"/>
  <c r="I777"/>
  <c r="H777"/>
  <c r="G777"/>
  <c r="F777"/>
  <c r="E777"/>
  <c r="D777"/>
  <c r="C777"/>
  <c r="B777"/>
  <c r="P776"/>
  <c r="O776"/>
  <c r="N776"/>
  <c r="M776"/>
  <c r="L776"/>
  <c r="K776"/>
  <c r="J776"/>
  <c r="I776"/>
  <c r="H776"/>
  <c r="G776"/>
  <c r="F776"/>
  <c r="E776"/>
  <c r="D776"/>
  <c r="C776"/>
  <c r="B776"/>
  <c r="P775"/>
  <c r="O775"/>
  <c r="N775"/>
  <c r="M775"/>
  <c r="L775"/>
  <c r="K775"/>
  <c r="J775"/>
  <c r="I775"/>
  <c r="H775"/>
  <c r="G775"/>
  <c r="F775"/>
  <c r="E775"/>
  <c r="D775"/>
  <c r="C775"/>
  <c r="B775"/>
  <c r="P774"/>
  <c r="O774"/>
  <c r="N774"/>
  <c r="M774"/>
  <c r="L774"/>
  <c r="K774"/>
  <c r="J774"/>
  <c r="I774"/>
  <c r="H774"/>
  <c r="G774"/>
  <c r="F774"/>
  <c r="E774"/>
  <c r="D774"/>
  <c r="C774"/>
  <c r="B774"/>
  <c r="P772"/>
  <c r="O772"/>
  <c r="N772"/>
  <c r="M772"/>
  <c r="L772"/>
  <c r="K772"/>
  <c r="J772"/>
  <c r="I772"/>
  <c r="H772"/>
  <c r="G772"/>
  <c r="F772"/>
  <c r="E772"/>
  <c r="D772"/>
  <c r="C772"/>
  <c r="B772"/>
  <c r="P771"/>
  <c r="O771"/>
  <c r="N771"/>
  <c r="M771"/>
  <c r="L771"/>
  <c r="K771"/>
  <c r="J771"/>
  <c r="I771"/>
  <c r="H771"/>
  <c r="G771"/>
  <c r="F771"/>
  <c r="E771"/>
  <c r="D771"/>
  <c r="C771"/>
  <c r="B771"/>
  <c r="P770"/>
  <c r="O770"/>
  <c r="N770"/>
  <c r="M770"/>
  <c r="L770"/>
  <c r="K770"/>
  <c r="J770"/>
  <c r="I770"/>
  <c r="H770"/>
  <c r="G770"/>
  <c r="F770"/>
  <c r="E770"/>
  <c r="D770"/>
  <c r="C770"/>
  <c r="B770"/>
  <c r="P769"/>
  <c r="O769"/>
  <c r="N769"/>
  <c r="M769"/>
  <c r="L769"/>
  <c r="K769"/>
  <c r="J769"/>
  <c r="I769"/>
  <c r="H769"/>
  <c r="G769"/>
  <c r="F769"/>
  <c r="E769"/>
  <c r="D769"/>
  <c r="C769"/>
  <c r="B769"/>
  <c r="P768"/>
  <c r="O768"/>
  <c r="N768"/>
  <c r="M768"/>
  <c r="L768"/>
  <c r="K768"/>
  <c r="J768"/>
  <c r="I768"/>
  <c r="H768"/>
  <c r="G768"/>
  <c r="F768"/>
  <c r="E768"/>
  <c r="D768"/>
  <c r="C768"/>
  <c r="B768"/>
  <c r="P767"/>
  <c r="O767"/>
  <c r="N767"/>
  <c r="M767"/>
  <c r="L767"/>
  <c r="K767"/>
  <c r="J767"/>
  <c r="I767"/>
  <c r="H767"/>
  <c r="G767"/>
  <c r="F767"/>
  <c r="E767"/>
  <c r="D767"/>
  <c r="C767"/>
  <c r="B767"/>
  <c r="P766"/>
  <c r="O766"/>
  <c r="N766"/>
  <c r="M766"/>
  <c r="L766"/>
  <c r="K766"/>
  <c r="J766"/>
  <c r="I766"/>
  <c r="H766"/>
  <c r="G766"/>
  <c r="F766"/>
  <c r="E766"/>
  <c r="D766"/>
  <c r="C766"/>
  <c r="B766"/>
  <c r="P765"/>
  <c r="O765"/>
  <c r="N765"/>
  <c r="M765"/>
  <c r="L765"/>
  <c r="K765"/>
  <c r="J765"/>
  <c r="I765"/>
  <c r="H765"/>
  <c r="G765"/>
  <c r="F765"/>
  <c r="E765"/>
  <c r="D765"/>
  <c r="C765"/>
  <c r="B765"/>
  <c r="P764"/>
  <c r="O764"/>
  <c r="N764"/>
  <c r="M764"/>
  <c r="L764"/>
  <c r="K764"/>
  <c r="J764"/>
  <c r="I764"/>
  <c r="H764"/>
  <c r="G764"/>
  <c r="F764"/>
  <c r="E764"/>
  <c r="D764"/>
  <c r="C764"/>
  <c r="B764"/>
  <c r="P763"/>
  <c r="O763"/>
  <c r="N763"/>
  <c r="M763"/>
  <c r="L763"/>
  <c r="K763"/>
  <c r="J763"/>
  <c r="I763"/>
  <c r="H763"/>
  <c r="G763"/>
  <c r="F763"/>
  <c r="E763"/>
  <c r="D763"/>
  <c r="C763"/>
  <c r="B763"/>
  <c r="P762"/>
  <c r="O762"/>
  <c r="N762"/>
  <c r="M762"/>
  <c r="L762"/>
  <c r="K762"/>
  <c r="J762"/>
  <c r="I762"/>
  <c r="H762"/>
  <c r="G762"/>
  <c r="F762"/>
  <c r="E762"/>
  <c r="D762"/>
  <c r="C762"/>
  <c r="B762"/>
  <c r="P760"/>
  <c r="O760"/>
  <c r="N760"/>
  <c r="M760"/>
  <c r="L760"/>
  <c r="K760"/>
  <c r="J760"/>
  <c r="I760"/>
  <c r="H760"/>
  <c r="G760"/>
  <c r="F760"/>
  <c r="E760"/>
  <c r="D760"/>
  <c r="C760"/>
  <c r="B760"/>
  <c r="P759"/>
  <c r="O759"/>
  <c r="N759"/>
  <c r="M759"/>
  <c r="L759"/>
  <c r="K759"/>
  <c r="J759"/>
  <c r="I759"/>
  <c r="H759"/>
  <c r="G759"/>
  <c r="F759"/>
  <c r="E759"/>
  <c r="D759"/>
  <c r="C759"/>
  <c r="B759"/>
  <c r="P758"/>
  <c r="O758"/>
  <c r="N758"/>
  <c r="M758"/>
  <c r="L758"/>
  <c r="K758"/>
  <c r="J758"/>
  <c r="I758"/>
  <c r="H758"/>
  <c r="G758"/>
  <c r="F758"/>
  <c r="E758"/>
  <c r="D758"/>
  <c r="C758"/>
  <c r="B758"/>
  <c r="P757"/>
  <c r="O757"/>
  <c r="N757"/>
  <c r="M757"/>
  <c r="L757"/>
  <c r="K757"/>
  <c r="J757"/>
  <c r="I757"/>
  <c r="H757"/>
  <c r="G757"/>
  <c r="F757"/>
  <c r="E757"/>
  <c r="D757"/>
  <c r="C757"/>
  <c r="B757"/>
  <c r="P756"/>
  <c r="O756"/>
  <c r="N756"/>
  <c r="M756"/>
  <c r="L756"/>
  <c r="K756"/>
  <c r="J756"/>
  <c r="I756"/>
  <c r="H756"/>
  <c r="G756"/>
  <c r="F756"/>
  <c r="E756"/>
  <c r="D756"/>
  <c r="C756"/>
  <c r="B756"/>
  <c r="P755"/>
  <c r="O755"/>
  <c r="N755"/>
  <c r="M755"/>
  <c r="L755"/>
  <c r="K755"/>
  <c r="J755"/>
  <c r="I755"/>
  <c r="H755"/>
  <c r="G755"/>
  <c r="F755"/>
  <c r="E755"/>
  <c r="D755"/>
  <c r="C755"/>
  <c r="B755"/>
  <c r="P754"/>
  <c r="O754"/>
  <c r="N754"/>
  <c r="M754"/>
  <c r="L754"/>
  <c r="K754"/>
  <c r="J754"/>
  <c r="I754"/>
  <c r="H754"/>
  <c r="G754"/>
  <c r="F754"/>
  <c r="E754"/>
  <c r="D754"/>
  <c r="C754"/>
  <c r="B754"/>
  <c r="P753"/>
  <c r="O753"/>
  <c r="N753"/>
  <c r="M753"/>
  <c r="L753"/>
  <c r="K753"/>
  <c r="J753"/>
  <c r="I753"/>
  <c r="H753"/>
  <c r="G753"/>
  <c r="F753"/>
  <c r="E753"/>
  <c r="D753"/>
  <c r="C753"/>
  <c r="B753"/>
  <c r="P751"/>
  <c r="O751"/>
  <c r="N751"/>
  <c r="M751"/>
  <c r="L751"/>
  <c r="K751"/>
  <c r="J751"/>
  <c r="I751"/>
  <c r="H751"/>
  <c r="G751"/>
  <c r="F751"/>
  <c r="E751"/>
  <c r="D751"/>
  <c r="C751"/>
  <c r="B751"/>
  <c r="P750"/>
  <c r="O750"/>
  <c r="N750"/>
  <c r="M750"/>
  <c r="L750"/>
  <c r="K750"/>
  <c r="J750"/>
  <c r="I750"/>
  <c r="H750"/>
  <c r="G750"/>
  <c r="F750"/>
  <c r="E750"/>
  <c r="D750"/>
  <c r="C750"/>
  <c r="B750"/>
  <c r="P749"/>
  <c r="O749"/>
  <c r="N749"/>
  <c r="M749"/>
  <c r="L749"/>
  <c r="K749"/>
  <c r="J749"/>
  <c r="I749"/>
  <c r="H749"/>
  <c r="G749"/>
  <c r="F749"/>
  <c r="E749"/>
  <c r="D749"/>
  <c r="C749"/>
  <c r="B749"/>
  <c r="P748"/>
  <c r="O748"/>
  <c r="N748"/>
  <c r="M748"/>
  <c r="L748"/>
  <c r="K748"/>
  <c r="J748"/>
  <c r="I748"/>
  <c r="H748"/>
  <c r="G748"/>
  <c r="F748"/>
  <c r="E748"/>
  <c r="D748"/>
  <c r="C748"/>
  <c r="B748"/>
  <c r="P747"/>
  <c r="O747"/>
  <c r="N747"/>
  <c r="M747"/>
  <c r="L747"/>
  <c r="K747"/>
  <c r="J747"/>
  <c r="I747"/>
  <c r="H747"/>
  <c r="G747"/>
  <c r="F747"/>
  <c r="E747"/>
  <c r="D747"/>
  <c r="C747"/>
  <c r="B747"/>
  <c r="P746"/>
  <c r="O746"/>
  <c r="N746"/>
  <c r="M746"/>
  <c r="L746"/>
  <c r="K746"/>
  <c r="J746"/>
  <c r="I746"/>
  <c r="H746"/>
  <c r="G746"/>
  <c r="F746"/>
  <c r="E746"/>
  <c r="D746"/>
  <c r="C746"/>
  <c r="B746"/>
  <c r="P745"/>
  <c r="O745"/>
  <c r="N745"/>
  <c r="M745"/>
  <c r="L745"/>
  <c r="K745"/>
  <c r="J745"/>
  <c r="I745"/>
  <c r="H745"/>
  <c r="G745"/>
  <c r="F745"/>
  <c r="E745"/>
  <c r="D745"/>
  <c r="C745"/>
  <c r="B745"/>
  <c r="P744"/>
  <c r="O744"/>
  <c r="N744"/>
  <c r="M744"/>
  <c r="L744"/>
  <c r="K744"/>
  <c r="J744"/>
  <c r="I744"/>
  <c r="H744"/>
  <c r="G744"/>
  <c r="F744"/>
  <c r="E744"/>
  <c r="D744"/>
  <c r="C744"/>
  <c r="B744"/>
  <c r="P743"/>
  <c r="O743"/>
  <c r="N743"/>
  <c r="M743"/>
  <c r="L743"/>
  <c r="K743"/>
  <c r="J743"/>
  <c r="I743"/>
  <c r="H743"/>
  <c r="G743"/>
  <c r="F743"/>
  <c r="E743"/>
  <c r="D743"/>
  <c r="C743"/>
  <c r="B743"/>
  <c r="P742"/>
  <c r="O742"/>
  <c r="N742"/>
  <c r="M742"/>
  <c r="L742"/>
  <c r="K742"/>
  <c r="J742"/>
  <c r="I742"/>
  <c r="H742"/>
  <c r="G742"/>
  <c r="F742"/>
  <c r="E742"/>
  <c r="D742"/>
  <c r="C742"/>
  <c r="B742"/>
  <c r="P741"/>
  <c r="O741"/>
  <c r="N741"/>
  <c r="M741"/>
  <c r="L741"/>
  <c r="K741"/>
  <c r="J741"/>
  <c r="I741"/>
  <c r="H741"/>
  <c r="G741"/>
  <c r="F741"/>
  <c r="E741"/>
  <c r="D741"/>
  <c r="C741"/>
  <c r="B741"/>
  <c r="P721"/>
  <c r="O721"/>
  <c r="N721"/>
  <c r="M721"/>
  <c r="L721"/>
  <c r="K721"/>
  <c r="J721"/>
  <c r="I721"/>
  <c r="H721"/>
  <c r="G721"/>
  <c r="F721"/>
  <c r="E721"/>
  <c r="D721"/>
  <c r="C721"/>
  <c r="B721"/>
  <c r="P720"/>
  <c r="O720"/>
  <c r="N720"/>
  <c r="M720"/>
  <c r="L720"/>
  <c r="K720"/>
  <c r="J720"/>
  <c r="I720"/>
  <c r="H720"/>
  <c r="G720"/>
  <c r="F720"/>
  <c r="E720"/>
  <c r="D720"/>
  <c r="C720"/>
  <c r="B720"/>
  <c r="P719"/>
  <c r="O719"/>
  <c r="N719"/>
  <c r="M719"/>
  <c r="L719"/>
  <c r="K719"/>
  <c r="J719"/>
  <c r="I719"/>
  <c r="H719"/>
  <c r="G719"/>
  <c r="F719"/>
  <c r="E719"/>
  <c r="D719"/>
  <c r="C719"/>
  <c r="B719"/>
  <c r="P718"/>
  <c r="O718"/>
  <c r="N718"/>
  <c r="M718"/>
  <c r="L718"/>
  <c r="K718"/>
  <c r="J718"/>
  <c r="I718"/>
  <c r="H718"/>
  <c r="G718"/>
  <c r="F718"/>
  <c r="E718"/>
  <c r="D718"/>
  <c r="C718"/>
  <c r="B718"/>
  <c r="P717"/>
  <c r="O717"/>
  <c r="N717"/>
  <c r="M717"/>
  <c r="L717"/>
  <c r="K717"/>
  <c r="J717"/>
  <c r="I717"/>
  <c r="H717"/>
  <c r="G717"/>
  <c r="F717"/>
  <c r="E717"/>
  <c r="D717"/>
  <c r="C717"/>
  <c r="B717"/>
  <c r="P716"/>
  <c r="O716"/>
  <c r="N716"/>
  <c r="M716"/>
  <c r="L716"/>
  <c r="K716"/>
  <c r="J716"/>
  <c r="I716"/>
  <c r="H716"/>
  <c r="G716"/>
  <c r="F716"/>
  <c r="E716"/>
  <c r="D716"/>
  <c r="C716"/>
  <c r="B716"/>
  <c r="P715"/>
  <c r="O715"/>
  <c r="N715"/>
  <c r="M715"/>
  <c r="L715"/>
  <c r="K715"/>
  <c r="J715"/>
  <c r="I715"/>
  <c r="H715"/>
  <c r="G715"/>
  <c r="F715"/>
  <c r="E715"/>
  <c r="D715"/>
  <c r="C715"/>
  <c r="B715"/>
  <c r="P714"/>
  <c r="O714"/>
  <c r="N714"/>
  <c r="M714"/>
  <c r="L714"/>
  <c r="K714"/>
  <c r="J714"/>
  <c r="I714"/>
  <c r="H714"/>
  <c r="G714"/>
  <c r="F714"/>
  <c r="E714"/>
  <c r="D714"/>
  <c r="C714"/>
  <c r="B714"/>
  <c r="P712"/>
  <c r="O712"/>
  <c r="N712"/>
  <c r="M712"/>
  <c r="L712"/>
  <c r="K712"/>
  <c r="J712"/>
  <c r="I712"/>
  <c r="H712"/>
  <c r="G712"/>
  <c r="F712"/>
  <c r="E712"/>
  <c r="D712"/>
  <c r="C712"/>
  <c r="B712"/>
  <c r="P711"/>
  <c r="O711"/>
  <c r="N711"/>
  <c r="M711"/>
  <c r="L711"/>
  <c r="K711"/>
  <c r="J711"/>
  <c r="I711"/>
  <c r="H711"/>
  <c r="G711"/>
  <c r="F711"/>
  <c r="E711"/>
  <c r="D711"/>
  <c r="C711"/>
  <c r="B711"/>
  <c r="P710"/>
  <c r="O710"/>
  <c r="N710"/>
  <c r="M710"/>
  <c r="L710"/>
  <c r="K710"/>
  <c r="J710"/>
  <c r="I710"/>
  <c r="H710"/>
  <c r="G710"/>
  <c r="F710"/>
  <c r="E710"/>
  <c r="D710"/>
  <c r="C710"/>
  <c r="B710"/>
  <c r="P709"/>
  <c r="O709"/>
  <c r="N709"/>
  <c r="M709"/>
  <c r="L709"/>
  <c r="K709"/>
  <c r="J709"/>
  <c r="I709"/>
  <c r="H709"/>
  <c r="G709"/>
  <c r="F709"/>
  <c r="E709"/>
  <c r="D709"/>
  <c r="C709"/>
  <c r="B709"/>
  <c r="P708"/>
  <c r="O708"/>
  <c r="N708"/>
  <c r="M708"/>
  <c r="L708"/>
  <c r="K708"/>
  <c r="J708"/>
  <c r="I708"/>
  <c r="H708"/>
  <c r="G708"/>
  <c r="F708"/>
  <c r="E708"/>
  <c r="D708"/>
  <c r="C708"/>
  <c r="B708"/>
  <c r="P707"/>
  <c r="O707"/>
  <c r="N707"/>
  <c r="M707"/>
  <c r="L707"/>
  <c r="K707"/>
  <c r="J707"/>
  <c r="I707"/>
  <c r="H707"/>
  <c r="G707"/>
  <c r="F707"/>
  <c r="E707"/>
  <c r="D707"/>
  <c r="C707"/>
  <c r="B707"/>
  <c r="P706"/>
  <c r="O706"/>
  <c r="N706"/>
  <c r="M706"/>
  <c r="L706"/>
  <c r="K706"/>
  <c r="J706"/>
  <c r="I706"/>
  <c r="H706"/>
  <c r="G706"/>
  <c r="F706"/>
  <c r="E706"/>
  <c r="D706"/>
  <c r="C706"/>
  <c r="B706"/>
  <c r="P704"/>
  <c r="O704"/>
  <c r="N704"/>
  <c r="M704"/>
  <c r="L704"/>
  <c r="K704"/>
  <c r="J704"/>
  <c r="I704"/>
  <c r="H704"/>
  <c r="G704"/>
  <c r="F704"/>
  <c r="E704"/>
  <c r="D704"/>
  <c r="C704"/>
  <c r="B704"/>
  <c r="P703"/>
  <c r="O703"/>
  <c r="N703"/>
  <c r="M703"/>
  <c r="L703"/>
  <c r="K703"/>
  <c r="J703"/>
  <c r="I703"/>
  <c r="H703"/>
  <c r="G703"/>
  <c r="F703"/>
  <c r="E703"/>
  <c r="D703"/>
  <c r="C703"/>
  <c r="B703"/>
  <c r="P702"/>
  <c r="O702"/>
  <c r="N702"/>
  <c r="M702"/>
  <c r="L702"/>
  <c r="K702"/>
  <c r="J702"/>
  <c r="I702"/>
  <c r="H702"/>
  <c r="G702"/>
  <c r="F702"/>
  <c r="E702"/>
  <c r="D702"/>
  <c r="C702"/>
  <c r="B702"/>
  <c r="P701"/>
  <c r="O701"/>
  <c r="N701"/>
  <c r="M701"/>
  <c r="L701"/>
  <c r="K701"/>
  <c r="J701"/>
  <c r="I701"/>
  <c r="H701"/>
  <c r="G701"/>
  <c r="F701"/>
  <c r="E701"/>
  <c r="D701"/>
  <c r="C701"/>
  <c r="B701"/>
  <c r="P700"/>
  <c r="O700"/>
  <c r="N700"/>
  <c r="M700"/>
  <c r="L700"/>
  <c r="K700"/>
  <c r="J700"/>
  <c r="I700"/>
  <c r="H700"/>
  <c r="G700"/>
  <c r="F700"/>
  <c r="E700"/>
  <c r="D700"/>
  <c r="C700"/>
  <c r="B700"/>
  <c r="P698"/>
  <c r="O698"/>
  <c r="N698"/>
  <c r="M698"/>
  <c r="L698"/>
  <c r="K698"/>
  <c r="J698"/>
  <c r="I698"/>
  <c r="H698"/>
  <c r="G698"/>
  <c r="F698"/>
  <c r="E698"/>
  <c r="D698"/>
  <c r="C698"/>
  <c r="B698"/>
  <c r="P697"/>
  <c r="O697"/>
  <c r="N697"/>
  <c r="M697"/>
  <c r="L697"/>
  <c r="K697"/>
  <c r="J697"/>
  <c r="I697"/>
  <c r="H697"/>
  <c r="G697"/>
  <c r="F697"/>
  <c r="E697"/>
  <c r="D697"/>
  <c r="C697"/>
  <c r="B697"/>
  <c r="P696"/>
  <c r="O696"/>
  <c r="N696"/>
  <c r="M696"/>
  <c r="L696"/>
  <c r="K696"/>
  <c r="J696"/>
  <c r="I696"/>
  <c r="H696"/>
  <c r="G696"/>
  <c r="F696"/>
  <c r="E696"/>
  <c r="D696"/>
  <c r="C696"/>
  <c r="B696"/>
  <c r="P695"/>
  <c r="O695"/>
  <c r="N695"/>
  <c r="M695"/>
  <c r="L695"/>
  <c r="K695"/>
  <c r="J695"/>
  <c r="I695"/>
  <c r="H695"/>
  <c r="G695"/>
  <c r="F695"/>
  <c r="E695"/>
  <c r="D695"/>
  <c r="C695"/>
  <c r="B695"/>
  <c r="P694"/>
  <c r="O694"/>
  <c r="N694"/>
  <c r="M694"/>
  <c r="L694"/>
  <c r="K694"/>
  <c r="J694"/>
  <c r="I694"/>
  <c r="H694"/>
  <c r="G694"/>
  <c r="F694"/>
  <c r="E694"/>
  <c r="D694"/>
  <c r="C694"/>
  <c r="B694"/>
  <c r="P693"/>
  <c r="O693"/>
  <c r="N693"/>
  <c r="M693"/>
  <c r="L693"/>
  <c r="K693"/>
  <c r="J693"/>
  <c r="I693"/>
  <c r="H693"/>
  <c r="G693"/>
  <c r="F693"/>
  <c r="E693"/>
  <c r="D693"/>
  <c r="C693"/>
  <c r="B693"/>
  <c r="P692"/>
  <c r="O692"/>
  <c r="N692"/>
  <c r="M692"/>
  <c r="L692"/>
  <c r="K692"/>
  <c r="J692"/>
  <c r="I692"/>
  <c r="H692"/>
  <c r="G692"/>
  <c r="F692"/>
  <c r="E692"/>
  <c r="D692"/>
  <c r="C692"/>
  <c r="B692"/>
  <c r="P691"/>
  <c r="O691"/>
  <c r="N691"/>
  <c r="M691"/>
  <c r="L691"/>
  <c r="K691"/>
  <c r="J691"/>
  <c r="I691"/>
  <c r="H691"/>
  <c r="G691"/>
  <c r="F691"/>
  <c r="E691"/>
  <c r="D691"/>
  <c r="C691"/>
  <c r="B691"/>
  <c r="P690"/>
  <c r="O690"/>
  <c r="N690"/>
  <c r="M690"/>
  <c r="L690"/>
  <c r="K690"/>
  <c r="J690"/>
  <c r="I690"/>
  <c r="H690"/>
  <c r="G690"/>
  <c r="F690"/>
  <c r="E690"/>
  <c r="D690"/>
  <c r="C690"/>
  <c r="B690"/>
  <c r="P689"/>
  <c r="O689"/>
  <c r="N689"/>
  <c r="M689"/>
  <c r="L689"/>
  <c r="K689"/>
  <c r="J689"/>
  <c r="I689"/>
  <c r="H689"/>
  <c r="G689"/>
  <c r="F689"/>
  <c r="E689"/>
  <c r="D689"/>
  <c r="C689"/>
  <c r="B689"/>
  <c r="P688"/>
  <c r="O688"/>
  <c r="N688"/>
  <c r="M688"/>
  <c r="L688"/>
  <c r="K688"/>
  <c r="J688"/>
  <c r="I688"/>
  <c r="H688"/>
  <c r="G688"/>
  <c r="F688"/>
  <c r="E688"/>
  <c r="D688"/>
  <c r="C688"/>
  <c r="B688"/>
  <c r="P687"/>
  <c r="O687"/>
  <c r="N687"/>
  <c r="M687"/>
  <c r="L687"/>
  <c r="K687"/>
  <c r="J687"/>
  <c r="I687"/>
  <c r="H687"/>
  <c r="G687"/>
  <c r="F687"/>
  <c r="E687"/>
  <c r="D687"/>
  <c r="C687"/>
  <c r="B687"/>
  <c r="P685"/>
  <c r="O685"/>
  <c r="N685"/>
  <c r="M685"/>
  <c r="L685"/>
  <c r="K685"/>
  <c r="J685"/>
  <c r="I685"/>
  <c r="H685"/>
  <c r="G685"/>
  <c r="F685"/>
  <c r="E685"/>
  <c r="D685"/>
  <c r="C685"/>
  <c r="B685"/>
  <c r="P665"/>
  <c r="O665"/>
  <c r="N665"/>
  <c r="M665"/>
  <c r="L665"/>
  <c r="K665"/>
  <c r="J665"/>
  <c r="I665"/>
  <c r="H665"/>
  <c r="G665"/>
  <c r="F665"/>
  <c r="E665"/>
  <c r="D665"/>
  <c r="C665"/>
  <c r="B665"/>
  <c r="P664"/>
  <c r="O664"/>
  <c r="N664"/>
  <c r="M664"/>
  <c r="L664"/>
  <c r="K664"/>
  <c r="J664"/>
  <c r="I664"/>
  <c r="H664"/>
  <c r="G664"/>
  <c r="F664"/>
  <c r="E664"/>
  <c r="D664"/>
  <c r="C664"/>
  <c r="B664"/>
  <c r="P663"/>
  <c r="O663"/>
  <c r="N663"/>
  <c r="M663"/>
  <c r="L663"/>
  <c r="K663"/>
  <c r="J663"/>
  <c r="I663"/>
  <c r="H663"/>
  <c r="G663"/>
  <c r="F663"/>
  <c r="E663"/>
  <c r="D663"/>
  <c r="C663"/>
  <c r="B663"/>
  <c r="P662"/>
  <c r="O662"/>
  <c r="N662"/>
  <c r="M662"/>
  <c r="L662"/>
  <c r="K662"/>
  <c r="J662"/>
  <c r="I662"/>
  <c r="H662"/>
  <c r="G662"/>
  <c r="F662"/>
  <c r="E662"/>
  <c r="D662"/>
  <c r="C662"/>
  <c r="B662"/>
  <c r="P661"/>
  <c r="O661"/>
  <c r="N661"/>
  <c r="M661"/>
  <c r="L661"/>
  <c r="K661"/>
  <c r="J661"/>
  <c r="I661"/>
  <c r="H661"/>
  <c r="G661"/>
  <c r="F661"/>
  <c r="E661"/>
  <c r="D661"/>
  <c r="C661"/>
  <c r="B661"/>
  <c r="P660"/>
  <c r="O660"/>
  <c r="N660"/>
  <c r="M660"/>
  <c r="L660"/>
  <c r="K660"/>
  <c r="J660"/>
  <c r="I660"/>
  <c r="H660"/>
  <c r="G660"/>
  <c r="F660"/>
  <c r="E660"/>
  <c r="D660"/>
  <c r="C660"/>
  <c r="B660"/>
  <c r="P659"/>
  <c r="O659"/>
  <c r="N659"/>
  <c r="M659"/>
  <c r="L659"/>
  <c r="K659"/>
  <c r="J659"/>
  <c r="I659"/>
  <c r="H659"/>
  <c r="G659"/>
  <c r="F659"/>
  <c r="E659"/>
  <c r="D659"/>
  <c r="C659"/>
  <c r="B659"/>
  <c r="P658"/>
  <c r="O658"/>
  <c r="N658"/>
  <c r="M658"/>
  <c r="L658"/>
  <c r="K658"/>
  <c r="J658"/>
  <c r="I658"/>
  <c r="H658"/>
  <c r="G658"/>
  <c r="F658"/>
  <c r="E658"/>
  <c r="D658"/>
  <c r="C658"/>
  <c r="B658"/>
  <c r="P656"/>
  <c r="O656"/>
  <c r="N656"/>
  <c r="M656"/>
  <c r="L656"/>
  <c r="K656"/>
  <c r="J656"/>
  <c r="I656"/>
  <c r="H656"/>
  <c r="G656"/>
  <c r="F656"/>
  <c r="E656"/>
  <c r="D656"/>
  <c r="C656"/>
  <c r="B656"/>
  <c r="P655"/>
  <c r="O655"/>
  <c r="N655"/>
  <c r="M655"/>
  <c r="L655"/>
  <c r="K655"/>
  <c r="J655"/>
  <c r="I655"/>
  <c r="H655"/>
  <c r="G655"/>
  <c r="F655"/>
  <c r="E655"/>
  <c r="D655"/>
  <c r="C655"/>
  <c r="B655"/>
  <c r="P654"/>
  <c r="O654"/>
  <c r="N654"/>
  <c r="M654"/>
  <c r="L654"/>
  <c r="K654"/>
  <c r="J654"/>
  <c r="I654"/>
  <c r="H654"/>
  <c r="G654"/>
  <c r="F654"/>
  <c r="E654"/>
  <c r="D654"/>
  <c r="C654"/>
  <c r="B654"/>
  <c r="P653"/>
  <c r="O653"/>
  <c r="N653"/>
  <c r="M653"/>
  <c r="L653"/>
  <c r="K653"/>
  <c r="J653"/>
  <c r="I653"/>
  <c r="H653"/>
  <c r="G653"/>
  <c r="F653"/>
  <c r="E653"/>
  <c r="D653"/>
  <c r="C653"/>
  <c r="B653"/>
  <c r="P651"/>
  <c r="O651"/>
  <c r="N651"/>
  <c r="M651"/>
  <c r="L651"/>
  <c r="K651"/>
  <c r="J651"/>
  <c r="I651"/>
  <c r="H651"/>
  <c r="G651"/>
  <c r="F651"/>
  <c r="E651"/>
  <c r="D651"/>
  <c r="C651"/>
  <c r="B651"/>
  <c r="P650"/>
  <c r="O650"/>
  <c r="N650"/>
  <c r="M650"/>
  <c r="L650"/>
  <c r="K650"/>
  <c r="J650"/>
  <c r="I650"/>
  <c r="H650"/>
  <c r="G650"/>
  <c r="F650"/>
  <c r="E650"/>
  <c r="D650"/>
  <c r="C650"/>
  <c r="B650"/>
  <c r="P649"/>
  <c r="O649"/>
  <c r="N649"/>
  <c r="M649"/>
  <c r="L649"/>
  <c r="K649"/>
  <c r="J649"/>
  <c r="I649"/>
  <c r="H649"/>
  <c r="G649"/>
  <c r="F649"/>
  <c r="E649"/>
  <c r="D649"/>
  <c r="C649"/>
  <c r="B649"/>
  <c r="P648"/>
  <c r="O648"/>
  <c r="N648"/>
  <c r="M648"/>
  <c r="L648"/>
  <c r="K648"/>
  <c r="J648"/>
  <c r="I648"/>
  <c r="H648"/>
  <c r="G648"/>
  <c r="F648"/>
  <c r="E648"/>
  <c r="D648"/>
  <c r="C648"/>
  <c r="B648"/>
  <c r="P647"/>
  <c r="O647"/>
  <c r="N647"/>
  <c r="M647"/>
  <c r="L647"/>
  <c r="K647"/>
  <c r="J647"/>
  <c r="I647"/>
  <c r="H647"/>
  <c r="G647"/>
  <c r="F647"/>
  <c r="E647"/>
  <c r="D647"/>
  <c r="C647"/>
  <c r="B647"/>
  <c r="P646"/>
  <c r="O646"/>
  <c r="N646"/>
  <c r="M646"/>
  <c r="L646"/>
  <c r="K646"/>
  <c r="J646"/>
  <c r="I646"/>
  <c r="H646"/>
  <c r="G646"/>
  <c r="F646"/>
  <c r="E646"/>
  <c r="D646"/>
  <c r="C646"/>
  <c r="B646"/>
  <c r="P644"/>
  <c r="O644"/>
  <c r="N644"/>
  <c r="M644"/>
  <c r="L644"/>
  <c r="K644"/>
  <c r="J644"/>
  <c r="I644"/>
  <c r="H644"/>
  <c r="G644"/>
  <c r="F644"/>
  <c r="E644"/>
  <c r="D644"/>
  <c r="C644"/>
  <c r="B644"/>
  <c r="P643"/>
  <c r="O643"/>
  <c r="N643"/>
  <c r="M643"/>
  <c r="L643"/>
  <c r="K643"/>
  <c r="J643"/>
  <c r="I643"/>
  <c r="H643"/>
  <c r="G643"/>
  <c r="F643"/>
  <c r="E643"/>
  <c r="D643"/>
  <c r="C643"/>
  <c r="B643"/>
  <c r="P642"/>
  <c r="O642"/>
  <c r="N642"/>
  <c r="M642"/>
  <c r="L642"/>
  <c r="K642"/>
  <c r="J642"/>
  <c r="I642"/>
  <c r="H642"/>
  <c r="G642"/>
  <c r="F642"/>
  <c r="E642"/>
  <c r="D642"/>
  <c r="C642"/>
  <c r="B642"/>
  <c r="P641"/>
  <c r="O641"/>
  <c r="N641"/>
  <c r="M641"/>
  <c r="L641"/>
  <c r="K641"/>
  <c r="J641"/>
  <c r="I641"/>
  <c r="H641"/>
  <c r="G641"/>
  <c r="F641"/>
  <c r="E641"/>
  <c r="D641"/>
  <c r="C641"/>
  <c r="B641"/>
  <c r="P640"/>
  <c r="O640"/>
  <c r="N640"/>
  <c r="M640"/>
  <c r="L640"/>
  <c r="K640"/>
  <c r="J640"/>
  <c r="I640"/>
  <c r="H640"/>
  <c r="G640"/>
  <c r="F640"/>
  <c r="E640"/>
  <c r="D640"/>
  <c r="C640"/>
  <c r="B640"/>
  <c r="P639"/>
  <c r="O639"/>
  <c r="N639"/>
  <c r="M639"/>
  <c r="L639"/>
  <c r="K639"/>
  <c r="J639"/>
  <c r="I639"/>
  <c r="H639"/>
  <c r="G639"/>
  <c r="F639"/>
  <c r="E639"/>
  <c r="D639"/>
  <c r="C639"/>
  <c r="B639"/>
  <c r="P638"/>
  <c r="O638"/>
  <c r="N638"/>
  <c r="M638"/>
  <c r="L638"/>
  <c r="K638"/>
  <c r="J638"/>
  <c r="I638"/>
  <c r="H638"/>
  <c r="G638"/>
  <c r="F638"/>
  <c r="E638"/>
  <c r="D638"/>
  <c r="C638"/>
  <c r="B638"/>
  <c r="P637"/>
  <c r="O637"/>
  <c r="N637"/>
  <c r="M637"/>
  <c r="L637"/>
  <c r="K637"/>
  <c r="J637"/>
  <c r="I637"/>
  <c r="H637"/>
  <c r="G637"/>
  <c r="F637"/>
  <c r="E637"/>
  <c r="D637"/>
  <c r="C637"/>
  <c r="B637"/>
  <c r="P636"/>
  <c r="O636"/>
  <c r="N636"/>
  <c r="M636"/>
  <c r="L636"/>
  <c r="K636"/>
  <c r="J636"/>
  <c r="I636"/>
  <c r="H636"/>
  <c r="G636"/>
  <c r="F636"/>
  <c r="E636"/>
  <c r="D636"/>
  <c r="C636"/>
  <c r="B636"/>
  <c r="P635"/>
  <c r="O635"/>
  <c r="N635"/>
  <c r="M635"/>
  <c r="L635"/>
  <c r="K635"/>
  <c r="J635"/>
  <c r="I635"/>
  <c r="H635"/>
  <c r="G635"/>
  <c r="F635"/>
  <c r="E635"/>
  <c r="D635"/>
  <c r="C635"/>
  <c r="B635"/>
  <c r="P634"/>
  <c r="O634"/>
  <c r="N634"/>
  <c r="M634"/>
  <c r="L634"/>
  <c r="K634"/>
  <c r="J634"/>
  <c r="I634"/>
  <c r="H634"/>
  <c r="G634"/>
  <c r="F634"/>
  <c r="E634"/>
  <c r="D634"/>
  <c r="C634"/>
  <c r="B634"/>
  <c r="P633"/>
  <c r="O633"/>
  <c r="N633"/>
  <c r="M633"/>
  <c r="L633"/>
  <c r="K633"/>
  <c r="J633"/>
  <c r="I633"/>
  <c r="H633"/>
  <c r="G633"/>
  <c r="F633"/>
  <c r="E633"/>
  <c r="D633"/>
  <c r="C633"/>
  <c r="B633"/>
  <c r="P632"/>
  <c r="O632"/>
  <c r="N632"/>
  <c r="M632"/>
  <c r="L632"/>
  <c r="K632"/>
  <c r="J632"/>
  <c r="I632"/>
  <c r="H632"/>
  <c r="G632"/>
  <c r="F632"/>
  <c r="E632"/>
  <c r="D632"/>
  <c r="C632"/>
  <c r="B632"/>
  <c r="P631"/>
  <c r="O631"/>
  <c r="N631"/>
  <c r="M631"/>
  <c r="L631"/>
  <c r="K631"/>
  <c r="J631"/>
  <c r="I631"/>
  <c r="H631"/>
  <c r="G631"/>
  <c r="F631"/>
  <c r="E631"/>
  <c r="D631"/>
  <c r="C631"/>
  <c r="B631"/>
  <c r="P630"/>
  <c r="O630"/>
  <c r="N630"/>
  <c r="M630"/>
  <c r="L630"/>
  <c r="K630"/>
  <c r="J630"/>
  <c r="I630"/>
  <c r="H630"/>
  <c r="G630"/>
  <c r="F630"/>
  <c r="E630"/>
  <c r="D630"/>
  <c r="C630"/>
  <c r="B630"/>
  <c r="P629"/>
  <c r="O629"/>
  <c r="N629"/>
  <c r="M629"/>
  <c r="L629"/>
  <c r="K629"/>
  <c r="J629"/>
  <c r="I629"/>
  <c r="H629"/>
  <c r="G629"/>
  <c r="F629"/>
  <c r="E629"/>
  <c r="D629"/>
  <c r="C629"/>
  <c r="B629"/>
  <c r="P609"/>
  <c r="O609"/>
  <c r="N609"/>
  <c r="M609"/>
  <c r="L609"/>
  <c r="K609"/>
  <c r="J609"/>
  <c r="I609"/>
  <c r="H609"/>
  <c r="G609"/>
  <c r="F609"/>
  <c r="E609"/>
  <c r="D609"/>
  <c r="C609"/>
  <c r="B609"/>
  <c r="P608"/>
  <c r="O608"/>
  <c r="N608"/>
  <c r="M608"/>
  <c r="L608"/>
  <c r="K608"/>
  <c r="J608"/>
  <c r="I608"/>
  <c r="H608"/>
  <c r="G608"/>
  <c r="F608"/>
  <c r="E608"/>
  <c r="D608"/>
  <c r="C608"/>
  <c r="B608"/>
  <c r="P607"/>
  <c r="O607"/>
  <c r="N607"/>
  <c r="M607"/>
  <c r="L607"/>
  <c r="K607"/>
  <c r="J607"/>
  <c r="I607"/>
  <c r="H607"/>
  <c r="G607"/>
  <c r="F607"/>
  <c r="E607"/>
  <c r="D607"/>
  <c r="C607"/>
  <c r="B607"/>
  <c r="P606"/>
  <c r="O606"/>
  <c r="N606"/>
  <c r="M606"/>
  <c r="L606"/>
  <c r="K606"/>
  <c r="J606"/>
  <c r="I606"/>
  <c r="H606"/>
  <c r="G606"/>
  <c r="F606"/>
  <c r="E606"/>
  <c r="D606"/>
  <c r="C606"/>
  <c r="B606"/>
  <c r="P604"/>
  <c r="O604"/>
  <c r="N604"/>
  <c r="M604"/>
  <c r="L604"/>
  <c r="K604"/>
  <c r="J604"/>
  <c r="I604"/>
  <c r="H604"/>
  <c r="G604"/>
  <c r="F604"/>
  <c r="E604"/>
  <c r="D604"/>
  <c r="C604"/>
  <c r="B604"/>
  <c r="P603"/>
  <c r="O603"/>
  <c r="N603"/>
  <c r="M603"/>
  <c r="L603"/>
  <c r="K603"/>
  <c r="J603"/>
  <c r="I603"/>
  <c r="H603"/>
  <c r="G603"/>
  <c r="F603"/>
  <c r="E603"/>
  <c r="D603"/>
  <c r="C603"/>
  <c r="B603"/>
  <c r="P602"/>
  <c r="O602"/>
  <c r="N602"/>
  <c r="M602"/>
  <c r="L602"/>
  <c r="K602"/>
  <c r="J602"/>
  <c r="I602"/>
  <c r="H602"/>
  <c r="G602"/>
  <c r="F602"/>
  <c r="E602"/>
  <c r="D602"/>
  <c r="C602"/>
  <c r="B602"/>
  <c r="P601"/>
  <c r="O601"/>
  <c r="N601"/>
  <c r="M601"/>
  <c r="L601"/>
  <c r="K601"/>
  <c r="J601"/>
  <c r="I601"/>
  <c r="H601"/>
  <c r="G601"/>
  <c r="F601"/>
  <c r="E601"/>
  <c r="D601"/>
  <c r="C601"/>
  <c r="B601"/>
  <c r="P600"/>
  <c r="O600"/>
  <c r="N600"/>
  <c r="M600"/>
  <c r="L600"/>
  <c r="K600"/>
  <c r="J600"/>
  <c r="I600"/>
  <c r="H600"/>
  <c r="G600"/>
  <c r="F600"/>
  <c r="E600"/>
  <c r="D600"/>
  <c r="C600"/>
  <c r="B600"/>
  <c r="P599"/>
  <c r="O599"/>
  <c r="N599"/>
  <c r="M599"/>
  <c r="L599"/>
  <c r="K599"/>
  <c r="J599"/>
  <c r="I599"/>
  <c r="H599"/>
  <c r="G599"/>
  <c r="F599"/>
  <c r="E599"/>
  <c r="D599"/>
  <c r="C599"/>
  <c r="B599"/>
  <c r="P598"/>
  <c r="O598"/>
  <c r="N598"/>
  <c r="M598"/>
  <c r="L598"/>
  <c r="K598"/>
  <c r="J598"/>
  <c r="I598"/>
  <c r="H598"/>
  <c r="G598"/>
  <c r="F598"/>
  <c r="E598"/>
  <c r="D598"/>
  <c r="C598"/>
  <c r="B598"/>
  <c r="P597"/>
  <c r="O597"/>
  <c r="N597"/>
  <c r="M597"/>
  <c r="L597"/>
  <c r="K597"/>
  <c r="J597"/>
  <c r="I597"/>
  <c r="H597"/>
  <c r="G597"/>
  <c r="F597"/>
  <c r="E597"/>
  <c r="D597"/>
  <c r="C597"/>
  <c r="B597"/>
  <c r="P596"/>
  <c r="O596"/>
  <c r="N596"/>
  <c r="M596"/>
  <c r="L596"/>
  <c r="K596"/>
  <c r="J596"/>
  <c r="I596"/>
  <c r="H596"/>
  <c r="G596"/>
  <c r="F596"/>
  <c r="E596"/>
  <c r="D596"/>
  <c r="C596"/>
  <c r="B596"/>
  <c r="P595"/>
  <c r="O595"/>
  <c r="N595"/>
  <c r="M595"/>
  <c r="L595"/>
  <c r="K595"/>
  <c r="J595"/>
  <c r="I595"/>
  <c r="H595"/>
  <c r="G595"/>
  <c r="F595"/>
  <c r="E595"/>
  <c r="D595"/>
  <c r="C595"/>
  <c r="B595"/>
  <c r="P594"/>
  <c r="O594"/>
  <c r="N594"/>
  <c r="M594"/>
  <c r="L594"/>
  <c r="K594"/>
  <c r="J594"/>
  <c r="I594"/>
  <c r="H594"/>
  <c r="G594"/>
  <c r="F594"/>
  <c r="E594"/>
  <c r="D594"/>
  <c r="C594"/>
  <c r="B594"/>
  <c r="P592"/>
  <c r="O592"/>
  <c r="N592"/>
  <c r="M592"/>
  <c r="L592"/>
  <c r="K592"/>
  <c r="J592"/>
  <c r="I592"/>
  <c r="H592"/>
  <c r="G592"/>
  <c r="F592"/>
  <c r="E592"/>
  <c r="D592"/>
  <c r="C592"/>
  <c r="B592"/>
  <c r="P591"/>
  <c r="O591"/>
  <c r="N591"/>
  <c r="M591"/>
  <c r="L591"/>
  <c r="K591"/>
  <c r="J591"/>
  <c r="I591"/>
  <c r="H591"/>
  <c r="G591"/>
  <c r="F591"/>
  <c r="E591"/>
  <c r="D591"/>
  <c r="C591"/>
  <c r="B591"/>
  <c r="P590"/>
  <c r="O590"/>
  <c r="N590"/>
  <c r="M590"/>
  <c r="L590"/>
  <c r="K590"/>
  <c r="J590"/>
  <c r="I590"/>
  <c r="H590"/>
  <c r="G590"/>
  <c r="F590"/>
  <c r="E590"/>
  <c r="D590"/>
  <c r="C590"/>
  <c r="B590"/>
  <c r="P589"/>
  <c r="O589"/>
  <c r="N589"/>
  <c r="M589"/>
  <c r="L589"/>
  <c r="K589"/>
  <c r="J589"/>
  <c r="I589"/>
  <c r="H589"/>
  <c r="G589"/>
  <c r="F589"/>
  <c r="E589"/>
  <c r="D589"/>
  <c r="C589"/>
  <c r="B589"/>
  <c r="P588"/>
  <c r="O588"/>
  <c r="N588"/>
  <c r="M588"/>
  <c r="L588"/>
  <c r="K588"/>
  <c r="J588"/>
  <c r="I588"/>
  <c r="H588"/>
  <c r="G588"/>
  <c r="F588"/>
  <c r="E588"/>
  <c r="D588"/>
  <c r="C588"/>
  <c r="B588"/>
  <c r="P587"/>
  <c r="O587"/>
  <c r="N587"/>
  <c r="M587"/>
  <c r="L587"/>
  <c r="K587"/>
  <c r="J587"/>
  <c r="I587"/>
  <c r="H587"/>
  <c r="G587"/>
  <c r="F587"/>
  <c r="E587"/>
  <c r="D587"/>
  <c r="C587"/>
  <c r="B587"/>
  <c r="P586"/>
  <c r="O586"/>
  <c r="N586"/>
  <c r="M586"/>
  <c r="L586"/>
  <c r="K586"/>
  <c r="J586"/>
  <c r="I586"/>
  <c r="H586"/>
  <c r="G586"/>
  <c r="F586"/>
  <c r="E586"/>
  <c r="D586"/>
  <c r="C586"/>
  <c r="B586"/>
  <c r="P585"/>
  <c r="O585"/>
  <c r="N585"/>
  <c r="M585"/>
  <c r="L585"/>
  <c r="K585"/>
  <c r="J585"/>
  <c r="I585"/>
  <c r="H585"/>
  <c r="G585"/>
  <c r="F585"/>
  <c r="E585"/>
  <c r="D585"/>
  <c r="C585"/>
  <c r="B585"/>
  <c r="P583"/>
  <c r="O583"/>
  <c r="N583"/>
  <c r="M583"/>
  <c r="L583"/>
  <c r="K583"/>
  <c r="J583"/>
  <c r="I583"/>
  <c r="H583"/>
  <c r="G583"/>
  <c r="F583"/>
  <c r="E583"/>
  <c r="D583"/>
  <c r="C583"/>
  <c r="B583"/>
  <c r="P582"/>
  <c r="O582"/>
  <c r="N582"/>
  <c r="M582"/>
  <c r="L582"/>
  <c r="K582"/>
  <c r="J582"/>
  <c r="I582"/>
  <c r="H582"/>
  <c r="G582"/>
  <c r="F582"/>
  <c r="E582"/>
  <c r="D582"/>
  <c r="C582"/>
  <c r="B582"/>
  <c r="P581"/>
  <c r="O581"/>
  <c r="N581"/>
  <c r="M581"/>
  <c r="L581"/>
  <c r="K581"/>
  <c r="J581"/>
  <c r="I581"/>
  <c r="H581"/>
  <c r="G581"/>
  <c r="F581"/>
  <c r="E581"/>
  <c r="D581"/>
  <c r="C581"/>
  <c r="B581"/>
  <c r="P580"/>
  <c r="O580"/>
  <c r="N580"/>
  <c r="M580"/>
  <c r="L580"/>
  <c r="K580"/>
  <c r="J580"/>
  <c r="I580"/>
  <c r="H580"/>
  <c r="G580"/>
  <c r="F580"/>
  <c r="E580"/>
  <c r="D580"/>
  <c r="C580"/>
  <c r="B580"/>
  <c r="P579"/>
  <c r="O579"/>
  <c r="N579"/>
  <c r="M579"/>
  <c r="L579"/>
  <c r="K579"/>
  <c r="J579"/>
  <c r="I579"/>
  <c r="H579"/>
  <c r="G579"/>
  <c r="F579"/>
  <c r="E579"/>
  <c r="D579"/>
  <c r="C579"/>
  <c r="B579"/>
  <c r="P578"/>
  <c r="O578"/>
  <c r="N578"/>
  <c r="M578"/>
  <c r="L578"/>
  <c r="K578"/>
  <c r="J578"/>
  <c r="I578"/>
  <c r="H578"/>
  <c r="G578"/>
  <c r="F578"/>
  <c r="E578"/>
  <c r="D578"/>
  <c r="C578"/>
  <c r="B578"/>
  <c r="P577"/>
  <c r="O577"/>
  <c r="N577"/>
  <c r="M577"/>
  <c r="L577"/>
  <c r="K577"/>
  <c r="J577"/>
  <c r="I577"/>
  <c r="H577"/>
  <c r="G577"/>
  <c r="F577"/>
  <c r="E577"/>
  <c r="D577"/>
  <c r="C577"/>
  <c r="B577"/>
  <c r="P576"/>
  <c r="O576"/>
  <c r="N576"/>
  <c r="M576"/>
  <c r="L576"/>
  <c r="K576"/>
  <c r="J576"/>
  <c r="I576"/>
  <c r="H576"/>
  <c r="G576"/>
  <c r="F576"/>
  <c r="E576"/>
  <c r="D576"/>
  <c r="C576"/>
  <c r="B576"/>
  <c r="P575"/>
  <c r="O575"/>
  <c r="N575"/>
  <c r="M575"/>
  <c r="L575"/>
  <c r="K575"/>
  <c r="J575"/>
  <c r="I575"/>
  <c r="H575"/>
  <c r="G575"/>
  <c r="F575"/>
  <c r="E575"/>
  <c r="D575"/>
  <c r="C575"/>
  <c r="B575"/>
  <c r="P574"/>
  <c r="O574"/>
  <c r="N574"/>
  <c r="M574"/>
  <c r="L574"/>
  <c r="K574"/>
  <c r="J574"/>
  <c r="I574"/>
  <c r="H574"/>
  <c r="G574"/>
  <c r="F574"/>
  <c r="E574"/>
  <c r="D574"/>
  <c r="C574"/>
  <c r="B574"/>
  <c r="P573"/>
  <c r="O573"/>
  <c r="N573"/>
  <c r="M573"/>
  <c r="L573"/>
  <c r="K573"/>
  <c r="J573"/>
  <c r="I573"/>
  <c r="H573"/>
  <c r="G573"/>
  <c r="F573"/>
  <c r="E573"/>
  <c r="D573"/>
  <c r="C573"/>
  <c r="B573"/>
  <c r="P553"/>
  <c r="O553"/>
  <c r="N553"/>
  <c r="M553"/>
  <c r="L553"/>
  <c r="K553"/>
  <c r="J553"/>
  <c r="I553"/>
  <c r="H553"/>
  <c r="G553"/>
  <c r="F553"/>
  <c r="E553"/>
  <c r="D553"/>
  <c r="C553"/>
  <c r="B553"/>
  <c r="P552"/>
  <c r="O552"/>
  <c r="N552"/>
  <c r="M552"/>
  <c r="L552"/>
  <c r="K552"/>
  <c r="J552"/>
  <c r="I552"/>
  <c r="H552"/>
  <c r="G552"/>
  <c r="F552"/>
  <c r="E552"/>
  <c r="D552"/>
  <c r="C552"/>
  <c r="B552"/>
  <c r="P551"/>
  <c r="O551"/>
  <c r="N551"/>
  <c r="M551"/>
  <c r="L551"/>
  <c r="K551"/>
  <c r="J551"/>
  <c r="I551"/>
  <c r="H551"/>
  <c r="G551"/>
  <c r="F551"/>
  <c r="E551"/>
  <c r="D551"/>
  <c r="C551"/>
  <c r="B551"/>
  <c r="P550"/>
  <c r="O550"/>
  <c r="N550"/>
  <c r="M550"/>
  <c r="L550"/>
  <c r="K550"/>
  <c r="J550"/>
  <c r="I550"/>
  <c r="H550"/>
  <c r="G550"/>
  <c r="F550"/>
  <c r="E550"/>
  <c r="D550"/>
  <c r="C550"/>
  <c r="B550"/>
  <c r="P549"/>
  <c r="O549"/>
  <c r="N549"/>
  <c r="M549"/>
  <c r="L549"/>
  <c r="K549"/>
  <c r="J549"/>
  <c r="I549"/>
  <c r="H549"/>
  <c r="G549"/>
  <c r="F549"/>
  <c r="E549"/>
  <c r="D549"/>
  <c r="C549"/>
  <c r="B549"/>
  <c r="P548"/>
  <c r="O548"/>
  <c r="N548"/>
  <c r="M548"/>
  <c r="L548"/>
  <c r="K548"/>
  <c r="J548"/>
  <c r="I548"/>
  <c r="H548"/>
  <c r="G548"/>
  <c r="F548"/>
  <c r="E548"/>
  <c r="D548"/>
  <c r="C548"/>
  <c r="B548"/>
  <c r="P547"/>
  <c r="O547"/>
  <c r="N547"/>
  <c r="M547"/>
  <c r="L547"/>
  <c r="K547"/>
  <c r="J547"/>
  <c r="I547"/>
  <c r="H547"/>
  <c r="G547"/>
  <c r="F547"/>
  <c r="E547"/>
  <c r="D547"/>
  <c r="C547"/>
  <c r="B547"/>
  <c r="P546"/>
  <c r="O546"/>
  <c r="N546"/>
  <c r="M546"/>
  <c r="L546"/>
  <c r="K546"/>
  <c r="J546"/>
  <c r="I546"/>
  <c r="H546"/>
  <c r="G546"/>
  <c r="F546"/>
  <c r="E546"/>
  <c r="D546"/>
  <c r="C546"/>
  <c r="B546"/>
  <c r="P544"/>
  <c r="O544"/>
  <c r="N544"/>
  <c r="M544"/>
  <c r="L544"/>
  <c r="K544"/>
  <c r="J544"/>
  <c r="I544"/>
  <c r="H544"/>
  <c r="G544"/>
  <c r="F544"/>
  <c r="E544"/>
  <c r="D544"/>
  <c r="C544"/>
  <c r="B544"/>
  <c r="P543"/>
  <c r="O543"/>
  <c r="N543"/>
  <c r="M543"/>
  <c r="L543"/>
  <c r="K543"/>
  <c r="J543"/>
  <c r="I543"/>
  <c r="H543"/>
  <c r="G543"/>
  <c r="F543"/>
  <c r="E543"/>
  <c r="D543"/>
  <c r="C543"/>
  <c r="B543"/>
  <c r="P542"/>
  <c r="O542"/>
  <c r="N542"/>
  <c r="M542"/>
  <c r="L542"/>
  <c r="K542"/>
  <c r="J542"/>
  <c r="I542"/>
  <c r="H542"/>
  <c r="G542"/>
  <c r="F542"/>
  <c r="E542"/>
  <c r="D542"/>
  <c r="C542"/>
  <c r="B542"/>
  <c r="P541"/>
  <c r="O541"/>
  <c r="N541"/>
  <c r="M541"/>
  <c r="L541"/>
  <c r="K541"/>
  <c r="J541"/>
  <c r="I541"/>
  <c r="H541"/>
  <c r="G541"/>
  <c r="F541"/>
  <c r="E541"/>
  <c r="D541"/>
  <c r="C541"/>
  <c r="B541"/>
  <c r="P540"/>
  <c r="O540"/>
  <c r="N540"/>
  <c r="M540"/>
  <c r="L540"/>
  <c r="K540"/>
  <c r="J540"/>
  <c r="I540"/>
  <c r="H540"/>
  <c r="G540"/>
  <c r="F540"/>
  <c r="E540"/>
  <c r="D540"/>
  <c r="C540"/>
  <c r="B540"/>
  <c r="P539"/>
  <c r="O539"/>
  <c r="N539"/>
  <c r="M539"/>
  <c r="L539"/>
  <c r="K539"/>
  <c r="J539"/>
  <c r="I539"/>
  <c r="H539"/>
  <c r="G539"/>
  <c r="F539"/>
  <c r="E539"/>
  <c r="D539"/>
  <c r="C539"/>
  <c r="B539"/>
  <c r="P538"/>
  <c r="O538"/>
  <c r="N538"/>
  <c r="M538"/>
  <c r="L538"/>
  <c r="K538"/>
  <c r="J538"/>
  <c r="I538"/>
  <c r="H538"/>
  <c r="G538"/>
  <c r="F538"/>
  <c r="E538"/>
  <c r="D538"/>
  <c r="C538"/>
  <c r="B538"/>
  <c r="P536"/>
  <c r="O536"/>
  <c r="N536"/>
  <c r="M536"/>
  <c r="L536"/>
  <c r="K536"/>
  <c r="J536"/>
  <c r="I536"/>
  <c r="H536"/>
  <c r="G536"/>
  <c r="F536"/>
  <c r="E536"/>
  <c r="D536"/>
  <c r="C536"/>
  <c r="B536"/>
  <c r="P535"/>
  <c r="O535"/>
  <c r="N535"/>
  <c r="M535"/>
  <c r="L535"/>
  <c r="K535"/>
  <c r="J535"/>
  <c r="I535"/>
  <c r="H535"/>
  <c r="G535"/>
  <c r="F535"/>
  <c r="E535"/>
  <c r="D535"/>
  <c r="C535"/>
  <c r="B535"/>
  <c r="P534"/>
  <c r="O534"/>
  <c r="N534"/>
  <c r="M534"/>
  <c r="L534"/>
  <c r="K534"/>
  <c r="J534"/>
  <c r="I534"/>
  <c r="H534"/>
  <c r="G534"/>
  <c r="F534"/>
  <c r="E534"/>
  <c r="D534"/>
  <c r="C534"/>
  <c r="B534"/>
  <c r="P533"/>
  <c r="O533"/>
  <c r="N533"/>
  <c r="M533"/>
  <c r="L533"/>
  <c r="K533"/>
  <c r="J533"/>
  <c r="I533"/>
  <c r="H533"/>
  <c r="G533"/>
  <c r="F533"/>
  <c r="E533"/>
  <c r="D533"/>
  <c r="C533"/>
  <c r="B533"/>
  <c r="P532"/>
  <c r="O532"/>
  <c r="N532"/>
  <c r="M532"/>
  <c r="L532"/>
  <c r="K532"/>
  <c r="J532"/>
  <c r="I532"/>
  <c r="H532"/>
  <c r="G532"/>
  <c r="F532"/>
  <c r="E532"/>
  <c r="D532"/>
  <c r="C532"/>
  <c r="B532"/>
  <c r="P530"/>
  <c r="O530"/>
  <c r="N530"/>
  <c r="M530"/>
  <c r="L530"/>
  <c r="K530"/>
  <c r="J530"/>
  <c r="I530"/>
  <c r="H530"/>
  <c r="G530"/>
  <c r="F530"/>
  <c r="E530"/>
  <c r="D530"/>
  <c r="C530"/>
  <c r="B530"/>
  <c r="P529"/>
  <c r="O529"/>
  <c r="N529"/>
  <c r="M529"/>
  <c r="L529"/>
  <c r="K529"/>
  <c r="J529"/>
  <c r="I529"/>
  <c r="H529"/>
  <c r="G529"/>
  <c r="F529"/>
  <c r="E529"/>
  <c r="D529"/>
  <c r="C529"/>
  <c r="B529"/>
  <c r="P528"/>
  <c r="O528"/>
  <c r="N528"/>
  <c r="M528"/>
  <c r="L528"/>
  <c r="K528"/>
  <c r="J528"/>
  <c r="I528"/>
  <c r="H528"/>
  <c r="G528"/>
  <c r="F528"/>
  <c r="E528"/>
  <c r="D528"/>
  <c r="C528"/>
  <c r="B528"/>
  <c r="P527"/>
  <c r="O527"/>
  <c r="N527"/>
  <c r="M527"/>
  <c r="L527"/>
  <c r="K527"/>
  <c r="J527"/>
  <c r="I527"/>
  <c r="H527"/>
  <c r="G527"/>
  <c r="F527"/>
  <c r="E527"/>
  <c r="D527"/>
  <c r="C527"/>
  <c r="B527"/>
  <c r="P526"/>
  <c r="O526"/>
  <c r="N526"/>
  <c r="M526"/>
  <c r="L526"/>
  <c r="K526"/>
  <c r="J526"/>
  <c r="I526"/>
  <c r="H526"/>
  <c r="G526"/>
  <c r="F526"/>
  <c r="E526"/>
  <c r="D526"/>
  <c r="C526"/>
  <c r="B526"/>
  <c r="P525"/>
  <c r="O525"/>
  <c r="N525"/>
  <c r="M525"/>
  <c r="L525"/>
  <c r="K525"/>
  <c r="J525"/>
  <c r="I525"/>
  <c r="H525"/>
  <c r="G525"/>
  <c r="F525"/>
  <c r="E525"/>
  <c r="D525"/>
  <c r="C525"/>
  <c r="B525"/>
  <c r="P524"/>
  <c r="O524"/>
  <c r="N524"/>
  <c r="M524"/>
  <c r="L524"/>
  <c r="K524"/>
  <c r="J524"/>
  <c r="I524"/>
  <c r="H524"/>
  <c r="G524"/>
  <c r="F524"/>
  <c r="E524"/>
  <c r="D524"/>
  <c r="C524"/>
  <c r="B524"/>
  <c r="P523"/>
  <c r="O523"/>
  <c r="N523"/>
  <c r="M523"/>
  <c r="L523"/>
  <c r="K523"/>
  <c r="J523"/>
  <c r="I523"/>
  <c r="H523"/>
  <c r="G523"/>
  <c r="F523"/>
  <c r="E523"/>
  <c r="D523"/>
  <c r="C523"/>
  <c r="B523"/>
  <c r="P522"/>
  <c r="O522"/>
  <c r="N522"/>
  <c r="M522"/>
  <c r="L522"/>
  <c r="K522"/>
  <c r="J522"/>
  <c r="I522"/>
  <c r="H522"/>
  <c r="G522"/>
  <c r="F522"/>
  <c r="E522"/>
  <c r="D522"/>
  <c r="C522"/>
  <c r="B522"/>
  <c r="P521"/>
  <c r="O521"/>
  <c r="N521"/>
  <c r="M521"/>
  <c r="L521"/>
  <c r="K521"/>
  <c r="J521"/>
  <c r="I521"/>
  <c r="H521"/>
  <c r="G521"/>
  <c r="F521"/>
  <c r="E521"/>
  <c r="D521"/>
  <c r="C521"/>
  <c r="B521"/>
  <c r="P520"/>
  <c r="O520"/>
  <c r="N520"/>
  <c r="M520"/>
  <c r="L520"/>
  <c r="K520"/>
  <c r="J520"/>
  <c r="I520"/>
  <c r="H520"/>
  <c r="G520"/>
  <c r="F520"/>
  <c r="E520"/>
  <c r="D520"/>
  <c r="C520"/>
  <c r="B520"/>
  <c r="P519"/>
  <c r="O519"/>
  <c r="N519"/>
  <c r="M519"/>
  <c r="L519"/>
  <c r="K519"/>
  <c r="J519"/>
  <c r="I519"/>
  <c r="H519"/>
  <c r="G519"/>
  <c r="F519"/>
  <c r="E519"/>
  <c r="D519"/>
  <c r="C519"/>
  <c r="B519"/>
  <c r="P517"/>
  <c r="O517"/>
  <c r="N517"/>
  <c r="M517"/>
  <c r="L517"/>
  <c r="K517"/>
  <c r="J517"/>
  <c r="I517"/>
  <c r="H517"/>
  <c r="G517"/>
  <c r="F517"/>
  <c r="E517"/>
  <c r="D517"/>
  <c r="C517"/>
  <c r="B517"/>
  <c r="P497"/>
  <c r="O497"/>
  <c r="N497"/>
  <c r="M497"/>
  <c r="L497"/>
  <c r="K497"/>
  <c r="J497"/>
  <c r="I497"/>
  <c r="H497"/>
  <c r="G497"/>
  <c r="F497"/>
  <c r="E497"/>
  <c r="D497"/>
  <c r="C497"/>
  <c r="B497"/>
  <c r="P496"/>
  <c r="O496"/>
  <c r="N496"/>
  <c r="M496"/>
  <c r="L496"/>
  <c r="K496"/>
  <c r="J496"/>
  <c r="I496"/>
  <c r="H496"/>
  <c r="G496"/>
  <c r="F496"/>
  <c r="E496"/>
  <c r="D496"/>
  <c r="C496"/>
  <c r="B496"/>
  <c r="P495"/>
  <c r="O495"/>
  <c r="N495"/>
  <c r="M495"/>
  <c r="L495"/>
  <c r="K495"/>
  <c r="J495"/>
  <c r="I495"/>
  <c r="H495"/>
  <c r="G495"/>
  <c r="F495"/>
  <c r="E495"/>
  <c r="D495"/>
  <c r="C495"/>
  <c r="B495"/>
  <c r="P494"/>
  <c r="O494"/>
  <c r="N494"/>
  <c r="M494"/>
  <c r="L494"/>
  <c r="K494"/>
  <c r="J494"/>
  <c r="I494"/>
  <c r="H494"/>
  <c r="G494"/>
  <c r="F494"/>
  <c r="E494"/>
  <c r="D494"/>
  <c r="C494"/>
  <c r="B494"/>
  <c r="P493"/>
  <c r="O493"/>
  <c r="N493"/>
  <c r="M493"/>
  <c r="L493"/>
  <c r="K493"/>
  <c r="J493"/>
  <c r="I493"/>
  <c r="H493"/>
  <c r="G493"/>
  <c r="F493"/>
  <c r="E493"/>
  <c r="D493"/>
  <c r="C493"/>
  <c r="B493"/>
  <c r="P492"/>
  <c r="O492"/>
  <c r="N492"/>
  <c r="M492"/>
  <c r="L492"/>
  <c r="K492"/>
  <c r="J492"/>
  <c r="I492"/>
  <c r="H492"/>
  <c r="G492"/>
  <c r="F492"/>
  <c r="E492"/>
  <c r="D492"/>
  <c r="C492"/>
  <c r="B492"/>
  <c r="P491"/>
  <c r="O491"/>
  <c r="N491"/>
  <c r="M491"/>
  <c r="L491"/>
  <c r="K491"/>
  <c r="J491"/>
  <c r="I491"/>
  <c r="H491"/>
  <c r="G491"/>
  <c r="F491"/>
  <c r="E491"/>
  <c r="D491"/>
  <c r="C491"/>
  <c r="B491"/>
  <c r="P490"/>
  <c r="O490"/>
  <c r="N490"/>
  <c r="M490"/>
  <c r="L490"/>
  <c r="K490"/>
  <c r="J490"/>
  <c r="I490"/>
  <c r="H490"/>
  <c r="G490"/>
  <c r="F490"/>
  <c r="E490"/>
  <c r="D490"/>
  <c r="C490"/>
  <c r="B490"/>
  <c r="P488"/>
  <c r="O488"/>
  <c r="N488"/>
  <c r="M488"/>
  <c r="L488"/>
  <c r="K488"/>
  <c r="J488"/>
  <c r="I488"/>
  <c r="H488"/>
  <c r="G488"/>
  <c r="F488"/>
  <c r="E488"/>
  <c r="D488"/>
  <c r="C488"/>
  <c r="B488"/>
  <c r="P487"/>
  <c r="O487"/>
  <c r="N487"/>
  <c r="M487"/>
  <c r="L487"/>
  <c r="K487"/>
  <c r="J487"/>
  <c r="I487"/>
  <c r="H487"/>
  <c r="G487"/>
  <c r="F487"/>
  <c r="E487"/>
  <c r="D487"/>
  <c r="C487"/>
  <c r="B487"/>
  <c r="P486"/>
  <c r="O486"/>
  <c r="N486"/>
  <c r="M486"/>
  <c r="L486"/>
  <c r="K486"/>
  <c r="J486"/>
  <c r="I486"/>
  <c r="H486"/>
  <c r="G486"/>
  <c r="F486"/>
  <c r="E486"/>
  <c r="D486"/>
  <c r="C486"/>
  <c r="B486"/>
  <c r="P485"/>
  <c r="O485"/>
  <c r="N485"/>
  <c r="M485"/>
  <c r="L485"/>
  <c r="K485"/>
  <c r="J485"/>
  <c r="I485"/>
  <c r="H485"/>
  <c r="G485"/>
  <c r="F485"/>
  <c r="E485"/>
  <c r="D485"/>
  <c r="C485"/>
  <c r="B485"/>
  <c r="P483"/>
  <c r="O483"/>
  <c r="N483"/>
  <c r="M483"/>
  <c r="L483"/>
  <c r="K483"/>
  <c r="J483"/>
  <c r="I483"/>
  <c r="H483"/>
  <c r="G483"/>
  <c r="F483"/>
  <c r="E483"/>
  <c r="D483"/>
  <c r="C483"/>
  <c r="B483"/>
  <c r="P482"/>
  <c r="O482"/>
  <c r="N482"/>
  <c r="M482"/>
  <c r="L482"/>
  <c r="K482"/>
  <c r="J482"/>
  <c r="I482"/>
  <c r="H482"/>
  <c r="G482"/>
  <c r="F482"/>
  <c r="E482"/>
  <c r="D482"/>
  <c r="C482"/>
  <c r="B482"/>
  <c r="P481"/>
  <c r="O481"/>
  <c r="N481"/>
  <c r="M481"/>
  <c r="L481"/>
  <c r="K481"/>
  <c r="J481"/>
  <c r="I481"/>
  <c r="H481"/>
  <c r="G481"/>
  <c r="F481"/>
  <c r="E481"/>
  <c r="D481"/>
  <c r="C481"/>
  <c r="B481"/>
  <c r="P480"/>
  <c r="O480"/>
  <c r="N480"/>
  <c r="M480"/>
  <c r="L480"/>
  <c r="K480"/>
  <c r="J480"/>
  <c r="I480"/>
  <c r="H480"/>
  <c r="G480"/>
  <c r="F480"/>
  <c r="E480"/>
  <c r="D480"/>
  <c r="C480"/>
  <c r="B480"/>
  <c r="P479"/>
  <c r="O479"/>
  <c r="N479"/>
  <c r="M479"/>
  <c r="L479"/>
  <c r="K479"/>
  <c r="J479"/>
  <c r="I479"/>
  <c r="H479"/>
  <c r="G479"/>
  <c r="F479"/>
  <c r="E479"/>
  <c r="D479"/>
  <c r="C479"/>
  <c r="B479"/>
  <c r="P478"/>
  <c r="O478"/>
  <c r="N478"/>
  <c r="M478"/>
  <c r="L478"/>
  <c r="K478"/>
  <c r="J478"/>
  <c r="I478"/>
  <c r="H478"/>
  <c r="G478"/>
  <c r="F478"/>
  <c r="E478"/>
  <c r="D478"/>
  <c r="C478"/>
  <c r="B478"/>
  <c r="P476"/>
  <c r="O476"/>
  <c r="N476"/>
  <c r="M476"/>
  <c r="L476"/>
  <c r="K476"/>
  <c r="J476"/>
  <c r="I476"/>
  <c r="H476"/>
  <c r="G476"/>
  <c r="F476"/>
  <c r="E476"/>
  <c r="D476"/>
  <c r="C476"/>
  <c r="B476"/>
  <c r="P475"/>
  <c r="O475"/>
  <c r="N475"/>
  <c r="M475"/>
  <c r="L475"/>
  <c r="K475"/>
  <c r="J475"/>
  <c r="I475"/>
  <c r="H475"/>
  <c r="G475"/>
  <c r="F475"/>
  <c r="E475"/>
  <c r="D475"/>
  <c r="C475"/>
  <c r="B475"/>
  <c r="P474"/>
  <c r="O474"/>
  <c r="N474"/>
  <c r="M474"/>
  <c r="L474"/>
  <c r="K474"/>
  <c r="J474"/>
  <c r="I474"/>
  <c r="H474"/>
  <c r="G474"/>
  <c r="F474"/>
  <c r="E474"/>
  <c r="D474"/>
  <c r="C474"/>
  <c r="B474"/>
  <c r="P473"/>
  <c r="O473"/>
  <c r="N473"/>
  <c r="M473"/>
  <c r="L473"/>
  <c r="K473"/>
  <c r="J473"/>
  <c r="I473"/>
  <c r="H473"/>
  <c r="G473"/>
  <c r="F473"/>
  <c r="E473"/>
  <c r="D473"/>
  <c r="C473"/>
  <c r="B473"/>
  <c r="P472"/>
  <c r="O472"/>
  <c r="N472"/>
  <c r="M472"/>
  <c r="L472"/>
  <c r="K472"/>
  <c r="J472"/>
  <c r="I472"/>
  <c r="H472"/>
  <c r="G472"/>
  <c r="F472"/>
  <c r="E472"/>
  <c r="D472"/>
  <c r="C472"/>
  <c r="B472"/>
  <c r="P471"/>
  <c r="O471"/>
  <c r="N471"/>
  <c r="M471"/>
  <c r="L471"/>
  <c r="K471"/>
  <c r="J471"/>
  <c r="I471"/>
  <c r="H471"/>
  <c r="G471"/>
  <c r="F471"/>
  <c r="E471"/>
  <c r="D471"/>
  <c r="C471"/>
  <c r="B471"/>
  <c r="P470"/>
  <c r="O470"/>
  <c r="N470"/>
  <c r="M470"/>
  <c r="L470"/>
  <c r="K470"/>
  <c r="J470"/>
  <c r="I470"/>
  <c r="H470"/>
  <c r="G470"/>
  <c r="F470"/>
  <c r="E470"/>
  <c r="D470"/>
  <c r="C470"/>
  <c r="B470"/>
  <c r="P469"/>
  <c r="O469"/>
  <c r="N469"/>
  <c r="M469"/>
  <c r="L469"/>
  <c r="K469"/>
  <c r="J469"/>
  <c r="I469"/>
  <c r="H469"/>
  <c r="G469"/>
  <c r="F469"/>
  <c r="E469"/>
  <c r="D469"/>
  <c r="C469"/>
  <c r="B469"/>
  <c r="P468"/>
  <c r="O468"/>
  <c r="N468"/>
  <c r="M468"/>
  <c r="L468"/>
  <c r="K468"/>
  <c r="J468"/>
  <c r="I468"/>
  <c r="H468"/>
  <c r="G468"/>
  <c r="F468"/>
  <c r="E468"/>
  <c r="D468"/>
  <c r="C468"/>
  <c r="B468"/>
  <c r="P467"/>
  <c r="O467"/>
  <c r="N467"/>
  <c r="M467"/>
  <c r="L467"/>
  <c r="K467"/>
  <c r="J467"/>
  <c r="I467"/>
  <c r="H467"/>
  <c r="G467"/>
  <c r="F467"/>
  <c r="E467"/>
  <c r="D467"/>
  <c r="C467"/>
  <c r="B467"/>
  <c r="P466"/>
  <c r="O466"/>
  <c r="N466"/>
  <c r="M466"/>
  <c r="L466"/>
  <c r="K466"/>
  <c r="J466"/>
  <c r="I466"/>
  <c r="H466"/>
  <c r="G466"/>
  <c r="F466"/>
  <c r="E466"/>
  <c r="D466"/>
  <c r="C466"/>
  <c r="B466"/>
  <c r="P465"/>
  <c r="O465"/>
  <c r="N465"/>
  <c r="M465"/>
  <c r="L465"/>
  <c r="K465"/>
  <c r="J465"/>
  <c r="I465"/>
  <c r="H465"/>
  <c r="G465"/>
  <c r="F465"/>
  <c r="E465"/>
  <c r="D465"/>
  <c r="C465"/>
  <c r="B465"/>
  <c r="P464"/>
  <c r="O464"/>
  <c r="N464"/>
  <c r="M464"/>
  <c r="L464"/>
  <c r="K464"/>
  <c r="J464"/>
  <c r="I464"/>
  <c r="H464"/>
  <c r="G464"/>
  <c r="F464"/>
  <c r="E464"/>
  <c r="D464"/>
  <c r="C464"/>
  <c r="B464"/>
  <c r="P463"/>
  <c r="O463"/>
  <c r="N463"/>
  <c r="M463"/>
  <c r="L463"/>
  <c r="K463"/>
  <c r="J463"/>
  <c r="I463"/>
  <c r="H463"/>
  <c r="G463"/>
  <c r="F463"/>
  <c r="E463"/>
  <c r="D463"/>
  <c r="C463"/>
  <c r="B463"/>
  <c r="P462"/>
  <c r="O462"/>
  <c r="N462"/>
  <c r="M462"/>
  <c r="L462"/>
  <c r="K462"/>
  <c r="J462"/>
  <c r="I462"/>
  <c r="H462"/>
  <c r="G462"/>
  <c r="F462"/>
  <c r="E462"/>
  <c r="D462"/>
  <c r="C462"/>
  <c r="B462"/>
  <c r="P461"/>
  <c r="O461"/>
  <c r="N461"/>
  <c r="M461"/>
  <c r="L461"/>
  <c r="K461"/>
  <c r="J461"/>
  <c r="I461"/>
  <c r="H461"/>
  <c r="G461"/>
  <c r="F461"/>
  <c r="E461"/>
  <c r="D461"/>
  <c r="C461"/>
  <c r="B461"/>
  <c r="P441"/>
  <c r="O441"/>
  <c r="N441"/>
  <c r="M441"/>
  <c r="L441"/>
  <c r="K441"/>
  <c r="J441"/>
  <c r="I441"/>
  <c r="H441"/>
  <c r="G441"/>
  <c r="F441"/>
  <c r="E441"/>
  <c r="D441"/>
  <c r="C441"/>
  <c r="B441"/>
  <c r="P440"/>
  <c r="O440"/>
  <c r="N440"/>
  <c r="M440"/>
  <c r="L440"/>
  <c r="K440"/>
  <c r="J440"/>
  <c r="I440"/>
  <c r="H440"/>
  <c r="G440"/>
  <c r="F440"/>
  <c r="E440"/>
  <c r="D440"/>
  <c r="C440"/>
  <c r="B440"/>
  <c r="P439"/>
  <c r="O439"/>
  <c r="N439"/>
  <c r="M439"/>
  <c r="L439"/>
  <c r="K439"/>
  <c r="J439"/>
  <c r="I439"/>
  <c r="H439"/>
  <c r="G439"/>
  <c r="F439"/>
  <c r="E439"/>
  <c r="D439"/>
  <c r="C439"/>
  <c r="B439"/>
  <c r="P438"/>
  <c r="O438"/>
  <c r="N438"/>
  <c r="M438"/>
  <c r="L438"/>
  <c r="K438"/>
  <c r="J438"/>
  <c r="I438"/>
  <c r="H438"/>
  <c r="G438"/>
  <c r="F438"/>
  <c r="E438"/>
  <c r="D438"/>
  <c r="C438"/>
  <c r="B438"/>
  <c r="P436"/>
  <c r="O436"/>
  <c r="N436"/>
  <c r="M436"/>
  <c r="L436"/>
  <c r="K436"/>
  <c r="J436"/>
  <c r="I436"/>
  <c r="H436"/>
  <c r="G436"/>
  <c r="F436"/>
  <c r="E436"/>
  <c r="D436"/>
  <c r="C436"/>
  <c r="B436"/>
  <c r="P435"/>
  <c r="O435"/>
  <c r="N435"/>
  <c r="M435"/>
  <c r="L435"/>
  <c r="K435"/>
  <c r="J435"/>
  <c r="I435"/>
  <c r="H435"/>
  <c r="G435"/>
  <c r="F435"/>
  <c r="E435"/>
  <c r="D435"/>
  <c r="C435"/>
  <c r="B435"/>
  <c r="P434"/>
  <c r="O434"/>
  <c r="N434"/>
  <c r="M434"/>
  <c r="L434"/>
  <c r="K434"/>
  <c r="J434"/>
  <c r="I434"/>
  <c r="H434"/>
  <c r="G434"/>
  <c r="F434"/>
  <c r="E434"/>
  <c r="D434"/>
  <c r="C434"/>
  <c r="B434"/>
  <c r="P433"/>
  <c r="O433"/>
  <c r="N433"/>
  <c r="M433"/>
  <c r="L433"/>
  <c r="K433"/>
  <c r="J433"/>
  <c r="I433"/>
  <c r="H433"/>
  <c r="G433"/>
  <c r="F433"/>
  <c r="E433"/>
  <c r="D433"/>
  <c r="C433"/>
  <c r="B433"/>
  <c r="P432"/>
  <c r="O432"/>
  <c r="N432"/>
  <c r="M432"/>
  <c r="L432"/>
  <c r="K432"/>
  <c r="J432"/>
  <c r="I432"/>
  <c r="H432"/>
  <c r="G432"/>
  <c r="F432"/>
  <c r="E432"/>
  <c r="D432"/>
  <c r="C432"/>
  <c r="B432"/>
  <c r="P431"/>
  <c r="O431"/>
  <c r="N431"/>
  <c r="M431"/>
  <c r="L431"/>
  <c r="K431"/>
  <c r="J431"/>
  <c r="I431"/>
  <c r="H431"/>
  <c r="G431"/>
  <c r="F431"/>
  <c r="E431"/>
  <c r="D431"/>
  <c r="C431"/>
  <c r="B431"/>
  <c r="P430"/>
  <c r="O430"/>
  <c r="N430"/>
  <c r="M430"/>
  <c r="L430"/>
  <c r="K430"/>
  <c r="J430"/>
  <c r="I430"/>
  <c r="H430"/>
  <c r="G430"/>
  <c r="F430"/>
  <c r="E430"/>
  <c r="D430"/>
  <c r="C430"/>
  <c r="B430"/>
  <c r="P429"/>
  <c r="O429"/>
  <c r="N429"/>
  <c r="M429"/>
  <c r="L429"/>
  <c r="K429"/>
  <c r="J429"/>
  <c r="I429"/>
  <c r="H429"/>
  <c r="G429"/>
  <c r="F429"/>
  <c r="E429"/>
  <c r="D429"/>
  <c r="C429"/>
  <c r="B429"/>
  <c r="P428"/>
  <c r="O428"/>
  <c r="N428"/>
  <c r="M428"/>
  <c r="L428"/>
  <c r="K428"/>
  <c r="J428"/>
  <c r="I428"/>
  <c r="H428"/>
  <c r="G428"/>
  <c r="F428"/>
  <c r="E428"/>
  <c r="D428"/>
  <c r="C428"/>
  <c r="B428"/>
  <c r="P427"/>
  <c r="O427"/>
  <c r="N427"/>
  <c r="M427"/>
  <c r="L427"/>
  <c r="K427"/>
  <c r="J427"/>
  <c r="I427"/>
  <c r="H427"/>
  <c r="G427"/>
  <c r="F427"/>
  <c r="E427"/>
  <c r="D427"/>
  <c r="C427"/>
  <c r="B427"/>
  <c r="P426"/>
  <c r="O426"/>
  <c r="N426"/>
  <c r="M426"/>
  <c r="L426"/>
  <c r="K426"/>
  <c r="J426"/>
  <c r="I426"/>
  <c r="H426"/>
  <c r="G426"/>
  <c r="F426"/>
  <c r="E426"/>
  <c r="D426"/>
  <c r="C426"/>
  <c r="B426"/>
  <c r="P424"/>
  <c r="O424"/>
  <c r="N424"/>
  <c r="M424"/>
  <c r="L424"/>
  <c r="K424"/>
  <c r="J424"/>
  <c r="I424"/>
  <c r="H424"/>
  <c r="G424"/>
  <c r="F424"/>
  <c r="E424"/>
  <c r="D424"/>
  <c r="C424"/>
  <c r="B424"/>
  <c r="P423"/>
  <c r="O423"/>
  <c r="N423"/>
  <c r="M423"/>
  <c r="L423"/>
  <c r="K423"/>
  <c r="J423"/>
  <c r="I423"/>
  <c r="H423"/>
  <c r="G423"/>
  <c r="F423"/>
  <c r="E423"/>
  <c r="D423"/>
  <c r="C423"/>
  <c r="B423"/>
  <c r="P422"/>
  <c r="O422"/>
  <c r="N422"/>
  <c r="M422"/>
  <c r="L422"/>
  <c r="K422"/>
  <c r="J422"/>
  <c r="I422"/>
  <c r="H422"/>
  <c r="G422"/>
  <c r="F422"/>
  <c r="E422"/>
  <c r="D422"/>
  <c r="C422"/>
  <c r="B422"/>
  <c r="P421"/>
  <c r="O421"/>
  <c r="N421"/>
  <c r="M421"/>
  <c r="L421"/>
  <c r="K421"/>
  <c r="J421"/>
  <c r="I421"/>
  <c r="H421"/>
  <c r="G421"/>
  <c r="F421"/>
  <c r="E421"/>
  <c r="D421"/>
  <c r="C421"/>
  <c r="B421"/>
  <c r="P420"/>
  <c r="O420"/>
  <c r="N420"/>
  <c r="M420"/>
  <c r="L420"/>
  <c r="K420"/>
  <c r="J420"/>
  <c r="I420"/>
  <c r="H420"/>
  <c r="G420"/>
  <c r="F420"/>
  <c r="E420"/>
  <c r="D420"/>
  <c r="C420"/>
  <c r="B420"/>
  <c r="P419"/>
  <c r="O419"/>
  <c r="N419"/>
  <c r="M419"/>
  <c r="L419"/>
  <c r="K419"/>
  <c r="J419"/>
  <c r="I419"/>
  <c r="H419"/>
  <c r="G419"/>
  <c r="F419"/>
  <c r="E419"/>
  <c r="D419"/>
  <c r="C419"/>
  <c r="B419"/>
  <c r="P418"/>
  <c r="O418"/>
  <c r="N418"/>
  <c r="M418"/>
  <c r="L418"/>
  <c r="K418"/>
  <c r="J418"/>
  <c r="I418"/>
  <c r="H418"/>
  <c r="G418"/>
  <c r="F418"/>
  <c r="E418"/>
  <c r="D418"/>
  <c r="C418"/>
  <c r="B418"/>
  <c r="P417"/>
  <c r="O417"/>
  <c r="N417"/>
  <c r="M417"/>
  <c r="L417"/>
  <c r="K417"/>
  <c r="J417"/>
  <c r="I417"/>
  <c r="H417"/>
  <c r="G417"/>
  <c r="F417"/>
  <c r="E417"/>
  <c r="D417"/>
  <c r="C417"/>
  <c r="B417"/>
  <c r="P415"/>
  <c r="O415"/>
  <c r="N415"/>
  <c r="M415"/>
  <c r="L415"/>
  <c r="K415"/>
  <c r="J415"/>
  <c r="I415"/>
  <c r="H415"/>
  <c r="G415"/>
  <c r="F415"/>
  <c r="E415"/>
  <c r="D415"/>
  <c r="C415"/>
  <c r="B415"/>
  <c r="P414"/>
  <c r="O414"/>
  <c r="N414"/>
  <c r="M414"/>
  <c r="L414"/>
  <c r="K414"/>
  <c r="J414"/>
  <c r="I414"/>
  <c r="H414"/>
  <c r="G414"/>
  <c r="F414"/>
  <c r="E414"/>
  <c r="D414"/>
  <c r="C414"/>
  <c r="B414"/>
  <c r="P413"/>
  <c r="O413"/>
  <c r="N413"/>
  <c r="M413"/>
  <c r="L413"/>
  <c r="K413"/>
  <c r="J413"/>
  <c r="I413"/>
  <c r="H413"/>
  <c r="G413"/>
  <c r="F413"/>
  <c r="E413"/>
  <c r="D413"/>
  <c r="C413"/>
  <c r="B413"/>
  <c r="P412"/>
  <c r="O412"/>
  <c r="N412"/>
  <c r="M412"/>
  <c r="L412"/>
  <c r="K412"/>
  <c r="J412"/>
  <c r="I412"/>
  <c r="H412"/>
  <c r="G412"/>
  <c r="F412"/>
  <c r="E412"/>
  <c r="D412"/>
  <c r="C412"/>
  <c r="B412"/>
  <c r="P411"/>
  <c r="O411"/>
  <c r="N411"/>
  <c r="M411"/>
  <c r="L411"/>
  <c r="K411"/>
  <c r="J411"/>
  <c r="I411"/>
  <c r="H411"/>
  <c r="G411"/>
  <c r="F411"/>
  <c r="E411"/>
  <c r="D411"/>
  <c r="C411"/>
  <c r="B411"/>
  <c r="P410"/>
  <c r="O410"/>
  <c r="N410"/>
  <c r="M410"/>
  <c r="L410"/>
  <c r="K410"/>
  <c r="J410"/>
  <c r="I410"/>
  <c r="H410"/>
  <c r="G410"/>
  <c r="F410"/>
  <c r="E410"/>
  <c r="D410"/>
  <c r="C410"/>
  <c r="B410"/>
  <c r="P409"/>
  <c r="O409"/>
  <c r="N409"/>
  <c r="M409"/>
  <c r="L409"/>
  <c r="K409"/>
  <c r="J409"/>
  <c r="I409"/>
  <c r="H409"/>
  <c r="G409"/>
  <c r="F409"/>
  <c r="E409"/>
  <c r="D409"/>
  <c r="C409"/>
  <c r="B409"/>
  <c r="P408"/>
  <c r="O408"/>
  <c r="N408"/>
  <c r="M408"/>
  <c r="L408"/>
  <c r="K408"/>
  <c r="J408"/>
  <c r="I408"/>
  <c r="H408"/>
  <c r="G408"/>
  <c r="F408"/>
  <c r="E408"/>
  <c r="D408"/>
  <c r="C408"/>
  <c r="B408"/>
  <c r="P407"/>
  <c r="O407"/>
  <c r="N407"/>
  <c r="M407"/>
  <c r="L407"/>
  <c r="K407"/>
  <c r="J407"/>
  <c r="I407"/>
  <c r="H407"/>
  <c r="G407"/>
  <c r="F407"/>
  <c r="E407"/>
  <c r="D407"/>
  <c r="C407"/>
  <c r="B407"/>
  <c r="P406"/>
  <c r="O406"/>
  <c r="N406"/>
  <c r="M406"/>
  <c r="L406"/>
  <c r="K406"/>
  <c r="J406"/>
  <c r="I406"/>
  <c r="H406"/>
  <c r="G406"/>
  <c r="F406"/>
  <c r="E406"/>
  <c r="D406"/>
  <c r="C406"/>
  <c r="B406"/>
  <c r="P405"/>
  <c r="O405"/>
  <c r="N405"/>
  <c r="M405"/>
  <c r="L405"/>
  <c r="K405"/>
  <c r="J405"/>
  <c r="I405"/>
  <c r="H405"/>
  <c r="G405"/>
  <c r="F405"/>
  <c r="E405"/>
  <c r="D405"/>
  <c r="C405"/>
  <c r="B405"/>
  <c r="P385"/>
  <c r="O385"/>
  <c r="N385"/>
  <c r="M385"/>
  <c r="L385"/>
  <c r="K385"/>
  <c r="J385"/>
  <c r="I385"/>
  <c r="H385"/>
  <c r="G385"/>
  <c r="F385"/>
  <c r="E385"/>
  <c r="D385"/>
  <c r="C385"/>
  <c r="B385"/>
  <c r="P384"/>
  <c r="O384"/>
  <c r="N384"/>
  <c r="M384"/>
  <c r="L384"/>
  <c r="K384"/>
  <c r="J384"/>
  <c r="I384"/>
  <c r="H384"/>
  <c r="G384"/>
  <c r="F384"/>
  <c r="E384"/>
  <c r="D384"/>
  <c r="C384"/>
  <c r="B384"/>
  <c r="P383"/>
  <c r="O383"/>
  <c r="N383"/>
  <c r="M383"/>
  <c r="L383"/>
  <c r="K383"/>
  <c r="J383"/>
  <c r="I383"/>
  <c r="H383"/>
  <c r="G383"/>
  <c r="F383"/>
  <c r="E383"/>
  <c r="D383"/>
  <c r="C383"/>
  <c r="B383"/>
  <c r="P382"/>
  <c r="O382"/>
  <c r="N382"/>
  <c r="M382"/>
  <c r="L382"/>
  <c r="K382"/>
  <c r="J382"/>
  <c r="I382"/>
  <c r="H382"/>
  <c r="G382"/>
  <c r="F382"/>
  <c r="E382"/>
  <c r="D382"/>
  <c r="C382"/>
  <c r="B382"/>
  <c r="P381"/>
  <c r="O381"/>
  <c r="N381"/>
  <c r="M381"/>
  <c r="L381"/>
  <c r="K381"/>
  <c r="J381"/>
  <c r="I381"/>
  <c r="H381"/>
  <c r="G381"/>
  <c r="F381"/>
  <c r="E381"/>
  <c r="D381"/>
  <c r="C381"/>
  <c r="B381"/>
  <c r="P380"/>
  <c r="O380"/>
  <c r="N380"/>
  <c r="M380"/>
  <c r="L380"/>
  <c r="K380"/>
  <c r="J380"/>
  <c r="I380"/>
  <c r="H380"/>
  <c r="G380"/>
  <c r="F380"/>
  <c r="E380"/>
  <c r="D380"/>
  <c r="C380"/>
  <c r="B380"/>
  <c r="P379"/>
  <c r="O379"/>
  <c r="N379"/>
  <c r="M379"/>
  <c r="L379"/>
  <c r="K379"/>
  <c r="J379"/>
  <c r="I379"/>
  <c r="H379"/>
  <c r="G379"/>
  <c r="F379"/>
  <c r="E379"/>
  <c r="D379"/>
  <c r="C379"/>
  <c r="B379"/>
  <c r="P378"/>
  <c r="O378"/>
  <c r="N378"/>
  <c r="M378"/>
  <c r="L378"/>
  <c r="K378"/>
  <c r="J378"/>
  <c r="I378"/>
  <c r="H378"/>
  <c r="G378"/>
  <c r="F378"/>
  <c r="E378"/>
  <c r="D378"/>
  <c r="C378"/>
  <c r="B378"/>
  <c r="P376"/>
  <c r="O376"/>
  <c r="N376"/>
  <c r="M376"/>
  <c r="L376"/>
  <c r="K376"/>
  <c r="J376"/>
  <c r="I376"/>
  <c r="H376"/>
  <c r="G376"/>
  <c r="F376"/>
  <c r="E376"/>
  <c r="D376"/>
  <c r="C376"/>
  <c r="B376"/>
  <c r="P375"/>
  <c r="O375"/>
  <c r="N375"/>
  <c r="M375"/>
  <c r="L375"/>
  <c r="K375"/>
  <c r="J375"/>
  <c r="I375"/>
  <c r="H375"/>
  <c r="G375"/>
  <c r="F375"/>
  <c r="E375"/>
  <c r="D375"/>
  <c r="C375"/>
  <c r="B375"/>
  <c r="P374"/>
  <c r="O374"/>
  <c r="N374"/>
  <c r="M374"/>
  <c r="L374"/>
  <c r="K374"/>
  <c r="J374"/>
  <c r="I374"/>
  <c r="H374"/>
  <c r="G374"/>
  <c r="F374"/>
  <c r="E374"/>
  <c r="D374"/>
  <c r="C374"/>
  <c r="B374"/>
  <c r="P373"/>
  <c r="O373"/>
  <c r="N373"/>
  <c r="M373"/>
  <c r="L373"/>
  <c r="K373"/>
  <c r="J373"/>
  <c r="I373"/>
  <c r="H373"/>
  <c r="G373"/>
  <c r="F373"/>
  <c r="E373"/>
  <c r="D373"/>
  <c r="C373"/>
  <c r="B373"/>
  <c r="P372"/>
  <c r="O372"/>
  <c r="N372"/>
  <c r="M372"/>
  <c r="L372"/>
  <c r="K372"/>
  <c r="J372"/>
  <c r="I372"/>
  <c r="H372"/>
  <c r="G372"/>
  <c r="F372"/>
  <c r="E372"/>
  <c r="D372"/>
  <c r="C372"/>
  <c r="B372"/>
  <c r="P371"/>
  <c r="O371"/>
  <c r="N371"/>
  <c r="M371"/>
  <c r="L371"/>
  <c r="K371"/>
  <c r="J371"/>
  <c r="I371"/>
  <c r="H371"/>
  <c r="G371"/>
  <c r="F371"/>
  <c r="E371"/>
  <c r="D371"/>
  <c r="C371"/>
  <c r="B371"/>
  <c r="P370"/>
  <c r="O370"/>
  <c r="N370"/>
  <c r="M370"/>
  <c r="L370"/>
  <c r="K370"/>
  <c r="J370"/>
  <c r="I370"/>
  <c r="H370"/>
  <c r="G370"/>
  <c r="F370"/>
  <c r="E370"/>
  <c r="D370"/>
  <c r="C370"/>
  <c r="B370"/>
  <c r="P368"/>
  <c r="O368"/>
  <c r="N368"/>
  <c r="M368"/>
  <c r="L368"/>
  <c r="K368"/>
  <c r="J368"/>
  <c r="I368"/>
  <c r="H368"/>
  <c r="G368"/>
  <c r="F368"/>
  <c r="E368"/>
  <c r="D368"/>
  <c r="C368"/>
  <c r="B368"/>
  <c r="P367"/>
  <c r="O367"/>
  <c r="N367"/>
  <c r="M367"/>
  <c r="L367"/>
  <c r="K367"/>
  <c r="J367"/>
  <c r="I367"/>
  <c r="H367"/>
  <c r="G367"/>
  <c r="F367"/>
  <c r="E367"/>
  <c r="D367"/>
  <c r="C367"/>
  <c r="B367"/>
  <c r="P366"/>
  <c r="O366"/>
  <c r="N366"/>
  <c r="M366"/>
  <c r="L366"/>
  <c r="K366"/>
  <c r="J366"/>
  <c r="I366"/>
  <c r="H366"/>
  <c r="G366"/>
  <c r="F366"/>
  <c r="E366"/>
  <c r="D366"/>
  <c r="C366"/>
  <c r="B366"/>
  <c r="P365"/>
  <c r="O365"/>
  <c r="N365"/>
  <c r="M365"/>
  <c r="L365"/>
  <c r="K365"/>
  <c r="J365"/>
  <c r="I365"/>
  <c r="H365"/>
  <c r="G365"/>
  <c r="F365"/>
  <c r="E365"/>
  <c r="D365"/>
  <c r="C365"/>
  <c r="B365"/>
  <c r="P364"/>
  <c r="O364"/>
  <c r="N364"/>
  <c r="M364"/>
  <c r="L364"/>
  <c r="K364"/>
  <c r="J364"/>
  <c r="I364"/>
  <c r="H364"/>
  <c r="G364"/>
  <c r="F364"/>
  <c r="E364"/>
  <c r="D364"/>
  <c r="C364"/>
  <c r="B364"/>
  <c r="P362"/>
  <c r="O362"/>
  <c r="N362"/>
  <c r="M362"/>
  <c r="L362"/>
  <c r="K362"/>
  <c r="J362"/>
  <c r="I362"/>
  <c r="H362"/>
  <c r="G362"/>
  <c r="F362"/>
  <c r="E362"/>
  <c r="D362"/>
  <c r="C362"/>
  <c r="B362"/>
  <c r="P361"/>
  <c r="O361"/>
  <c r="N361"/>
  <c r="M361"/>
  <c r="L361"/>
  <c r="K361"/>
  <c r="J361"/>
  <c r="I361"/>
  <c r="H361"/>
  <c r="G361"/>
  <c r="F361"/>
  <c r="E361"/>
  <c r="D361"/>
  <c r="C361"/>
  <c r="B361"/>
  <c r="P360"/>
  <c r="O360"/>
  <c r="N360"/>
  <c r="M360"/>
  <c r="L360"/>
  <c r="K360"/>
  <c r="J360"/>
  <c r="I360"/>
  <c r="H360"/>
  <c r="G360"/>
  <c r="F360"/>
  <c r="E360"/>
  <c r="D360"/>
  <c r="C360"/>
  <c r="B360"/>
  <c r="P359"/>
  <c r="O359"/>
  <c r="N359"/>
  <c r="M359"/>
  <c r="L359"/>
  <c r="K359"/>
  <c r="J359"/>
  <c r="I359"/>
  <c r="H359"/>
  <c r="G359"/>
  <c r="F359"/>
  <c r="E359"/>
  <c r="D359"/>
  <c r="C359"/>
  <c r="B359"/>
  <c r="P358"/>
  <c r="O358"/>
  <c r="N358"/>
  <c r="M358"/>
  <c r="L358"/>
  <c r="K358"/>
  <c r="J358"/>
  <c r="I358"/>
  <c r="H358"/>
  <c r="G358"/>
  <c r="F358"/>
  <c r="E358"/>
  <c r="D358"/>
  <c r="C358"/>
  <c r="B358"/>
  <c r="P357"/>
  <c r="O357"/>
  <c r="N357"/>
  <c r="M357"/>
  <c r="L357"/>
  <c r="K357"/>
  <c r="J357"/>
  <c r="I357"/>
  <c r="H357"/>
  <c r="G357"/>
  <c r="F357"/>
  <c r="E357"/>
  <c r="D357"/>
  <c r="C357"/>
  <c r="B357"/>
  <c r="P356"/>
  <c r="O356"/>
  <c r="N356"/>
  <c r="M356"/>
  <c r="L356"/>
  <c r="K356"/>
  <c r="J356"/>
  <c r="I356"/>
  <c r="H356"/>
  <c r="G356"/>
  <c r="F356"/>
  <c r="E356"/>
  <c r="D356"/>
  <c r="C356"/>
  <c r="B356"/>
  <c r="P355"/>
  <c r="O355"/>
  <c r="N355"/>
  <c r="M355"/>
  <c r="L355"/>
  <c r="K355"/>
  <c r="J355"/>
  <c r="I355"/>
  <c r="H355"/>
  <c r="G355"/>
  <c r="F355"/>
  <c r="E355"/>
  <c r="D355"/>
  <c r="C355"/>
  <c r="B355"/>
  <c r="P354"/>
  <c r="O354"/>
  <c r="N354"/>
  <c r="M354"/>
  <c r="L354"/>
  <c r="K354"/>
  <c r="J354"/>
  <c r="I354"/>
  <c r="H354"/>
  <c r="G354"/>
  <c r="F354"/>
  <c r="E354"/>
  <c r="D354"/>
  <c r="C354"/>
  <c r="B354"/>
  <c r="P353"/>
  <c r="O353"/>
  <c r="N353"/>
  <c r="M353"/>
  <c r="L353"/>
  <c r="K353"/>
  <c r="J353"/>
  <c r="I353"/>
  <c r="H353"/>
  <c r="G353"/>
  <c r="F353"/>
  <c r="E353"/>
  <c r="D353"/>
  <c r="C353"/>
  <c r="B353"/>
  <c r="P352"/>
  <c r="O352"/>
  <c r="N352"/>
  <c r="M352"/>
  <c r="L352"/>
  <c r="K352"/>
  <c r="J352"/>
  <c r="I352"/>
  <c r="H352"/>
  <c r="G352"/>
  <c r="F352"/>
  <c r="E352"/>
  <c r="D352"/>
  <c r="C352"/>
  <c r="B352"/>
  <c r="P351"/>
  <c r="O351"/>
  <c r="N351"/>
  <c r="M351"/>
  <c r="L351"/>
  <c r="K351"/>
  <c r="J351"/>
  <c r="I351"/>
  <c r="H351"/>
  <c r="G351"/>
  <c r="F351"/>
  <c r="E351"/>
  <c r="D351"/>
  <c r="C351"/>
  <c r="B351"/>
  <c r="P349"/>
  <c r="O349"/>
  <c r="N349"/>
  <c r="M349"/>
  <c r="L349"/>
  <c r="K349"/>
  <c r="J349"/>
  <c r="I349"/>
  <c r="H349"/>
  <c r="G349"/>
  <c r="F349"/>
  <c r="E349"/>
  <c r="D349"/>
  <c r="C349"/>
  <c r="B349"/>
  <c r="P330"/>
  <c r="O330"/>
  <c r="N330"/>
  <c r="M330"/>
  <c r="L330"/>
  <c r="K330"/>
  <c r="J330"/>
  <c r="I330"/>
  <c r="H330"/>
  <c r="G330"/>
  <c r="F330"/>
  <c r="E330"/>
  <c r="D330"/>
  <c r="C330"/>
  <c r="B330"/>
  <c r="P329"/>
  <c r="O329"/>
  <c r="N329"/>
  <c r="M329"/>
  <c r="L329"/>
  <c r="K329"/>
  <c r="J329"/>
  <c r="I329"/>
  <c r="H329"/>
  <c r="G329"/>
  <c r="F329"/>
  <c r="E329"/>
  <c r="D329"/>
  <c r="C329"/>
  <c r="B329"/>
  <c r="P328"/>
  <c r="O328"/>
  <c r="N328"/>
  <c r="M328"/>
  <c r="L328"/>
  <c r="K328"/>
  <c r="J328"/>
  <c r="I328"/>
  <c r="H328"/>
  <c r="G328"/>
  <c r="F328"/>
  <c r="E328"/>
  <c r="D328"/>
  <c r="C328"/>
  <c r="B328"/>
  <c r="P327"/>
  <c r="O327"/>
  <c r="N327"/>
  <c r="M327"/>
  <c r="L327"/>
  <c r="K327"/>
  <c r="J327"/>
  <c r="I327"/>
  <c r="H327"/>
  <c r="G327"/>
  <c r="F327"/>
  <c r="E327"/>
  <c r="D327"/>
  <c r="C327"/>
  <c r="B327"/>
  <c r="P326"/>
  <c r="O326"/>
  <c r="N326"/>
  <c r="M326"/>
  <c r="L326"/>
  <c r="K326"/>
  <c r="J326"/>
  <c r="I326"/>
  <c r="H326"/>
  <c r="G326"/>
  <c r="F326"/>
  <c r="E326"/>
  <c r="D326"/>
  <c r="C326"/>
  <c r="B326"/>
  <c r="P325"/>
  <c r="O325"/>
  <c r="N325"/>
  <c r="M325"/>
  <c r="L325"/>
  <c r="K325"/>
  <c r="J325"/>
  <c r="I325"/>
  <c r="H325"/>
  <c r="G325"/>
  <c r="F325"/>
  <c r="E325"/>
  <c r="D325"/>
  <c r="C325"/>
  <c r="B325"/>
  <c r="P324"/>
  <c r="O324"/>
  <c r="N324"/>
  <c r="M324"/>
  <c r="L324"/>
  <c r="K324"/>
  <c r="J324"/>
  <c r="I324"/>
  <c r="H324"/>
  <c r="G324"/>
  <c r="F324"/>
  <c r="E324"/>
  <c r="D324"/>
  <c r="C324"/>
  <c r="B324"/>
  <c r="P323"/>
  <c r="O323"/>
  <c r="N323"/>
  <c r="M323"/>
  <c r="L323"/>
  <c r="K323"/>
  <c r="J323"/>
  <c r="I323"/>
  <c r="H323"/>
  <c r="G323"/>
  <c r="F323"/>
  <c r="E323"/>
  <c r="D323"/>
  <c r="C323"/>
  <c r="B323"/>
  <c r="P321"/>
  <c r="O321"/>
  <c r="N321"/>
  <c r="M321"/>
  <c r="L321"/>
  <c r="K321"/>
  <c r="J321"/>
  <c r="I321"/>
  <c r="H321"/>
  <c r="G321"/>
  <c r="F321"/>
  <c r="E321"/>
  <c r="D321"/>
  <c r="C321"/>
  <c r="B321"/>
  <c r="P320"/>
  <c r="O320"/>
  <c r="N320"/>
  <c r="M320"/>
  <c r="L320"/>
  <c r="K320"/>
  <c r="J320"/>
  <c r="I320"/>
  <c r="H320"/>
  <c r="G320"/>
  <c r="F320"/>
  <c r="E320"/>
  <c r="D320"/>
  <c r="C320"/>
  <c r="B320"/>
  <c r="P319"/>
  <c r="O319"/>
  <c r="N319"/>
  <c r="M319"/>
  <c r="L319"/>
  <c r="K319"/>
  <c r="J319"/>
  <c r="I319"/>
  <c r="H319"/>
  <c r="G319"/>
  <c r="F319"/>
  <c r="E319"/>
  <c r="D319"/>
  <c r="C319"/>
  <c r="B319"/>
  <c r="P318"/>
  <c r="O318"/>
  <c r="N318"/>
  <c r="M318"/>
  <c r="L318"/>
  <c r="K318"/>
  <c r="J318"/>
  <c r="I318"/>
  <c r="H318"/>
  <c r="G318"/>
  <c r="F318"/>
  <c r="E318"/>
  <c r="D318"/>
  <c r="C318"/>
  <c r="B318"/>
  <c r="P316"/>
  <c r="O316"/>
  <c r="N316"/>
  <c r="M316"/>
  <c r="L316"/>
  <c r="K316"/>
  <c r="J316"/>
  <c r="I316"/>
  <c r="H316"/>
  <c r="G316"/>
  <c r="F316"/>
  <c r="E316"/>
  <c r="D316"/>
  <c r="C316"/>
  <c r="B316"/>
  <c r="P315"/>
  <c r="O315"/>
  <c r="N315"/>
  <c r="M315"/>
  <c r="L315"/>
  <c r="K315"/>
  <c r="J315"/>
  <c r="I315"/>
  <c r="H315"/>
  <c r="G315"/>
  <c r="F315"/>
  <c r="E315"/>
  <c r="D315"/>
  <c r="C315"/>
  <c r="B315"/>
  <c r="P314"/>
  <c r="O314"/>
  <c r="N314"/>
  <c r="M314"/>
  <c r="L314"/>
  <c r="K314"/>
  <c r="J314"/>
  <c r="I314"/>
  <c r="H314"/>
  <c r="G314"/>
  <c r="F314"/>
  <c r="E314"/>
  <c r="D314"/>
  <c r="C314"/>
  <c r="B314"/>
  <c r="P313"/>
  <c r="O313"/>
  <c r="N313"/>
  <c r="M313"/>
  <c r="L313"/>
  <c r="K313"/>
  <c r="J313"/>
  <c r="I313"/>
  <c r="H313"/>
  <c r="G313"/>
  <c r="F313"/>
  <c r="E313"/>
  <c r="D313"/>
  <c r="C313"/>
  <c r="B313"/>
  <c r="P312"/>
  <c r="O312"/>
  <c r="N312"/>
  <c r="M312"/>
  <c r="L312"/>
  <c r="K312"/>
  <c r="J312"/>
  <c r="I312"/>
  <c r="H312"/>
  <c r="G312"/>
  <c r="F312"/>
  <c r="E312"/>
  <c r="D312"/>
  <c r="C312"/>
  <c r="B312"/>
  <c r="P311"/>
  <c r="O311"/>
  <c r="N311"/>
  <c r="M311"/>
  <c r="L311"/>
  <c r="K311"/>
  <c r="J311"/>
  <c r="I311"/>
  <c r="H311"/>
  <c r="G311"/>
  <c r="F311"/>
  <c r="E311"/>
  <c r="D311"/>
  <c r="C311"/>
  <c r="B311"/>
  <c r="P309"/>
  <c r="O309"/>
  <c r="N309"/>
  <c r="M309"/>
  <c r="L309"/>
  <c r="K309"/>
  <c r="J309"/>
  <c r="I309"/>
  <c r="H309"/>
  <c r="G309"/>
  <c r="F309"/>
  <c r="E309"/>
  <c r="D309"/>
  <c r="C309"/>
  <c r="B309"/>
  <c r="P308"/>
  <c r="O308"/>
  <c r="N308"/>
  <c r="M308"/>
  <c r="L308"/>
  <c r="K308"/>
  <c r="J308"/>
  <c r="I308"/>
  <c r="H308"/>
  <c r="G308"/>
  <c r="F308"/>
  <c r="E308"/>
  <c r="D308"/>
  <c r="C308"/>
  <c r="B308"/>
  <c r="P307"/>
  <c r="O307"/>
  <c r="N307"/>
  <c r="M307"/>
  <c r="L307"/>
  <c r="K307"/>
  <c r="J307"/>
  <c r="I307"/>
  <c r="H307"/>
  <c r="G307"/>
  <c r="F307"/>
  <c r="E307"/>
  <c r="D307"/>
  <c r="C307"/>
  <c r="B307"/>
  <c r="P306"/>
  <c r="O306"/>
  <c r="N306"/>
  <c r="M306"/>
  <c r="L306"/>
  <c r="K306"/>
  <c r="J306"/>
  <c r="I306"/>
  <c r="H306"/>
  <c r="G306"/>
  <c r="F306"/>
  <c r="E306"/>
  <c r="D306"/>
  <c r="C306"/>
  <c r="B306"/>
  <c r="P305"/>
  <c r="O305"/>
  <c r="N305"/>
  <c r="M305"/>
  <c r="L305"/>
  <c r="K305"/>
  <c r="J305"/>
  <c r="I305"/>
  <c r="H305"/>
  <c r="G305"/>
  <c r="F305"/>
  <c r="E305"/>
  <c r="D305"/>
  <c r="C305"/>
  <c r="B305"/>
  <c r="P304"/>
  <c r="O304"/>
  <c r="N304"/>
  <c r="M304"/>
  <c r="L304"/>
  <c r="K304"/>
  <c r="J304"/>
  <c r="I304"/>
  <c r="H304"/>
  <c r="G304"/>
  <c r="F304"/>
  <c r="E304"/>
  <c r="D304"/>
  <c r="C304"/>
  <c r="B304"/>
  <c r="P303"/>
  <c r="O303"/>
  <c r="N303"/>
  <c r="M303"/>
  <c r="L303"/>
  <c r="K303"/>
  <c r="J303"/>
  <c r="I303"/>
  <c r="H303"/>
  <c r="G303"/>
  <c r="F303"/>
  <c r="E303"/>
  <c r="D303"/>
  <c r="C303"/>
  <c r="B303"/>
  <c r="P302"/>
  <c r="O302"/>
  <c r="N302"/>
  <c r="M302"/>
  <c r="L302"/>
  <c r="K302"/>
  <c r="J302"/>
  <c r="I302"/>
  <c r="H302"/>
  <c r="G302"/>
  <c r="F302"/>
  <c r="E302"/>
  <c r="D302"/>
  <c r="C302"/>
  <c r="B302"/>
  <c r="P301"/>
  <c r="O301"/>
  <c r="N301"/>
  <c r="M301"/>
  <c r="L301"/>
  <c r="K301"/>
  <c r="J301"/>
  <c r="I301"/>
  <c r="H301"/>
  <c r="G301"/>
  <c r="F301"/>
  <c r="E301"/>
  <c r="D301"/>
  <c r="C301"/>
  <c r="B301"/>
  <c r="P300"/>
  <c r="O300"/>
  <c r="N300"/>
  <c r="M300"/>
  <c r="L300"/>
  <c r="K300"/>
  <c r="J300"/>
  <c r="I300"/>
  <c r="H300"/>
  <c r="G300"/>
  <c r="F300"/>
  <c r="E300"/>
  <c r="D300"/>
  <c r="C300"/>
  <c r="B300"/>
  <c r="P299"/>
  <c r="O299"/>
  <c r="N299"/>
  <c r="M299"/>
  <c r="L299"/>
  <c r="K299"/>
  <c r="J299"/>
  <c r="I299"/>
  <c r="H299"/>
  <c r="G299"/>
  <c r="F299"/>
  <c r="E299"/>
  <c r="D299"/>
  <c r="C299"/>
  <c r="B299"/>
  <c r="P298"/>
  <c r="O298"/>
  <c r="N298"/>
  <c r="M298"/>
  <c r="L298"/>
  <c r="K298"/>
  <c r="J298"/>
  <c r="I298"/>
  <c r="H298"/>
  <c r="G298"/>
  <c r="F298"/>
  <c r="E298"/>
  <c r="D298"/>
  <c r="C298"/>
  <c r="B298"/>
  <c r="P297"/>
  <c r="O297"/>
  <c r="N297"/>
  <c r="M297"/>
  <c r="L297"/>
  <c r="K297"/>
  <c r="J297"/>
  <c r="I297"/>
  <c r="H297"/>
  <c r="G297"/>
  <c r="F297"/>
  <c r="E297"/>
  <c r="D297"/>
  <c r="C297"/>
  <c r="B297"/>
  <c r="P296"/>
  <c r="O296"/>
  <c r="N296"/>
  <c r="M296"/>
  <c r="L296"/>
  <c r="K296"/>
  <c r="J296"/>
  <c r="I296"/>
  <c r="H296"/>
  <c r="G296"/>
  <c r="F296"/>
  <c r="E296"/>
  <c r="D296"/>
  <c r="C296"/>
  <c r="B296"/>
  <c r="P295"/>
  <c r="O295"/>
  <c r="N295"/>
  <c r="M295"/>
  <c r="L295"/>
  <c r="K295"/>
  <c r="J295"/>
  <c r="I295"/>
  <c r="H295"/>
  <c r="G295"/>
  <c r="F295"/>
  <c r="E295"/>
  <c r="D295"/>
  <c r="C295"/>
  <c r="B295"/>
  <c r="P294"/>
  <c r="O294"/>
  <c r="N294"/>
  <c r="M294"/>
  <c r="L294"/>
  <c r="K294"/>
  <c r="J294"/>
  <c r="I294"/>
  <c r="H294"/>
  <c r="G294"/>
  <c r="F294"/>
  <c r="E294"/>
  <c r="D294"/>
  <c r="C294"/>
  <c r="B294"/>
  <c r="P273"/>
  <c r="O273"/>
  <c r="N273"/>
  <c r="M273"/>
  <c r="L273"/>
  <c r="K273"/>
  <c r="J273"/>
  <c r="I273"/>
  <c r="H273"/>
  <c r="G273"/>
  <c r="F273"/>
  <c r="E273"/>
  <c r="D273"/>
  <c r="C273"/>
  <c r="B273"/>
  <c r="P272"/>
  <c r="O272"/>
  <c r="N272"/>
  <c r="M272"/>
  <c r="L272"/>
  <c r="K272"/>
  <c r="J272"/>
  <c r="I272"/>
  <c r="H272"/>
  <c r="G272"/>
  <c r="F272"/>
  <c r="E272"/>
  <c r="D272"/>
  <c r="C272"/>
  <c r="B272"/>
  <c r="P271"/>
  <c r="O271"/>
  <c r="N271"/>
  <c r="M271"/>
  <c r="L271"/>
  <c r="K271"/>
  <c r="J271"/>
  <c r="I271"/>
  <c r="H271"/>
  <c r="G271"/>
  <c r="F271"/>
  <c r="E271"/>
  <c r="D271"/>
  <c r="C271"/>
  <c r="B271"/>
  <c r="P270"/>
  <c r="O270"/>
  <c r="N270"/>
  <c r="M270"/>
  <c r="L270"/>
  <c r="K270"/>
  <c r="J270"/>
  <c r="I270"/>
  <c r="H270"/>
  <c r="G270"/>
  <c r="F270"/>
  <c r="E270"/>
  <c r="D270"/>
  <c r="C270"/>
  <c r="B270"/>
  <c r="P268"/>
  <c r="O268"/>
  <c r="N268"/>
  <c r="M268"/>
  <c r="L268"/>
  <c r="K268"/>
  <c r="J268"/>
  <c r="I268"/>
  <c r="H268"/>
  <c r="G268"/>
  <c r="F268"/>
  <c r="E268"/>
  <c r="D268"/>
  <c r="C268"/>
  <c r="B268"/>
  <c r="P267"/>
  <c r="O267"/>
  <c r="N267"/>
  <c r="M267"/>
  <c r="L267"/>
  <c r="K267"/>
  <c r="J267"/>
  <c r="I267"/>
  <c r="H267"/>
  <c r="G267"/>
  <c r="F267"/>
  <c r="E267"/>
  <c r="D267"/>
  <c r="C267"/>
  <c r="B267"/>
  <c r="P266"/>
  <c r="O266"/>
  <c r="N266"/>
  <c r="M266"/>
  <c r="L266"/>
  <c r="K266"/>
  <c r="J266"/>
  <c r="I266"/>
  <c r="H266"/>
  <c r="G266"/>
  <c r="F266"/>
  <c r="E266"/>
  <c r="D266"/>
  <c r="C266"/>
  <c r="B266"/>
  <c r="P265"/>
  <c r="O265"/>
  <c r="N265"/>
  <c r="M265"/>
  <c r="L265"/>
  <c r="K265"/>
  <c r="J265"/>
  <c r="I265"/>
  <c r="H265"/>
  <c r="G265"/>
  <c r="F265"/>
  <c r="E265"/>
  <c r="D265"/>
  <c r="C265"/>
  <c r="B265"/>
  <c r="P264"/>
  <c r="O264"/>
  <c r="N264"/>
  <c r="M264"/>
  <c r="L264"/>
  <c r="K264"/>
  <c r="J264"/>
  <c r="I264"/>
  <c r="H264"/>
  <c r="G264"/>
  <c r="F264"/>
  <c r="E264"/>
  <c r="D264"/>
  <c r="C264"/>
  <c r="B264"/>
  <c r="P263"/>
  <c r="O263"/>
  <c r="N263"/>
  <c r="M263"/>
  <c r="L263"/>
  <c r="K263"/>
  <c r="J263"/>
  <c r="I263"/>
  <c r="H263"/>
  <c r="G263"/>
  <c r="F263"/>
  <c r="E263"/>
  <c r="D263"/>
  <c r="C263"/>
  <c r="B263"/>
  <c r="P262"/>
  <c r="O262"/>
  <c r="N262"/>
  <c r="M262"/>
  <c r="L262"/>
  <c r="K262"/>
  <c r="J262"/>
  <c r="I262"/>
  <c r="H262"/>
  <c r="G262"/>
  <c r="F262"/>
  <c r="E262"/>
  <c r="D262"/>
  <c r="C262"/>
  <c r="B262"/>
  <c r="P261"/>
  <c r="O261"/>
  <c r="N261"/>
  <c r="M261"/>
  <c r="L261"/>
  <c r="K261"/>
  <c r="J261"/>
  <c r="I261"/>
  <c r="H261"/>
  <c r="G261"/>
  <c r="F261"/>
  <c r="E261"/>
  <c r="D261"/>
  <c r="C261"/>
  <c r="B261"/>
  <c r="P260"/>
  <c r="O260"/>
  <c r="N260"/>
  <c r="M260"/>
  <c r="L260"/>
  <c r="K260"/>
  <c r="J260"/>
  <c r="I260"/>
  <c r="H260"/>
  <c r="G260"/>
  <c r="F260"/>
  <c r="E260"/>
  <c r="D260"/>
  <c r="C260"/>
  <c r="B260"/>
  <c r="P259"/>
  <c r="O259"/>
  <c r="N259"/>
  <c r="M259"/>
  <c r="L259"/>
  <c r="K259"/>
  <c r="J259"/>
  <c r="I259"/>
  <c r="H259"/>
  <c r="G259"/>
  <c r="F259"/>
  <c r="E259"/>
  <c r="D259"/>
  <c r="C259"/>
  <c r="B259"/>
  <c r="P257"/>
  <c r="O257"/>
  <c r="N257"/>
  <c r="M257"/>
  <c r="L257"/>
  <c r="K257"/>
  <c r="J257"/>
  <c r="I257"/>
  <c r="H257"/>
  <c r="G257"/>
  <c r="F257"/>
  <c r="E257"/>
  <c r="D257"/>
  <c r="C257"/>
  <c r="B257"/>
  <c r="P256"/>
  <c r="O256"/>
  <c r="N256"/>
  <c r="M256"/>
  <c r="L256"/>
  <c r="K256"/>
  <c r="J256"/>
  <c r="I256"/>
  <c r="H256"/>
  <c r="G256"/>
  <c r="F256"/>
  <c r="E256"/>
  <c r="D256"/>
  <c r="C256"/>
  <c r="B256"/>
  <c r="P255"/>
  <c r="O255"/>
  <c r="N255"/>
  <c r="M255"/>
  <c r="L255"/>
  <c r="K255"/>
  <c r="J255"/>
  <c r="I255"/>
  <c r="H255"/>
  <c r="G255"/>
  <c r="F255"/>
  <c r="E255"/>
  <c r="D255"/>
  <c r="C255"/>
  <c r="B255"/>
  <c r="P254"/>
  <c r="O254"/>
  <c r="N254"/>
  <c r="M254"/>
  <c r="L254"/>
  <c r="K254"/>
  <c r="J254"/>
  <c r="I254"/>
  <c r="H254"/>
  <c r="G254"/>
  <c r="F254"/>
  <c r="E254"/>
  <c r="D254"/>
  <c r="C254"/>
  <c r="B254"/>
  <c r="P253"/>
  <c r="O253"/>
  <c r="N253"/>
  <c r="M253"/>
  <c r="L253"/>
  <c r="K253"/>
  <c r="J253"/>
  <c r="I253"/>
  <c r="H253"/>
  <c r="G253"/>
  <c r="F253"/>
  <c r="E253"/>
  <c r="D253"/>
  <c r="C253"/>
  <c r="B253"/>
  <c r="P252"/>
  <c r="O252"/>
  <c r="N252"/>
  <c r="M252"/>
  <c r="L252"/>
  <c r="K252"/>
  <c r="J252"/>
  <c r="I252"/>
  <c r="H252"/>
  <c r="G252"/>
  <c r="F252"/>
  <c r="E252"/>
  <c r="D252"/>
  <c r="C252"/>
  <c r="B252"/>
  <c r="P251"/>
  <c r="O251"/>
  <c r="N251"/>
  <c r="M251"/>
  <c r="L251"/>
  <c r="K251"/>
  <c r="J251"/>
  <c r="I251"/>
  <c r="H251"/>
  <c r="G251"/>
  <c r="F251"/>
  <c r="E251"/>
  <c r="D251"/>
  <c r="C251"/>
  <c r="B251"/>
  <c r="P250"/>
  <c r="O250"/>
  <c r="N250"/>
  <c r="M250"/>
  <c r="L250"/>
  <c r="K250"/>
  <c r="J250"/>
  <c r="I250"/>
  <c r="H250"/>
  <c r="G250"/>
  <c r="F250"/>
  <c r="E250"/>
  <c r="D250"/>
  <c r="C250"/>
  <c r="B250"/>
  <c r="P248"/>
  <c r="O248"/>
  <c r="N248"/>
  <c r="M248"/>
  <c r="L248"/>
  <c r="K248"/>
  <c r="J248"/>
  <c r="I248"/>
  <c r="H248"/>
  <c r="G248"/>
  <c r="F248"/>
  <c r="E248"/>
  <c r="D248"/>
  <c r="C248"/>
  <c r="B248"/>
  <c r="P247"/>
  <c r="O247"/>
  <c r="N247"/>
  <c r="M247"/>
  <c r="L247"/>
  <c r="K247"/>
  <c r="J247"/>
  <c r="I247"/>
  <c r="H247"/>
  <c r="G247"/>
  <c r="F247"/>
  <c r="E247"/>
  <c r="D247"/>
  <c r="C247"/>
  <c r="B247"/>
  <c r="P246"/>
  <c r="O246"/>
  <c r="N246"/>
  <c r="M246"/>
  <c r="L246"/>
  <c r="K246"/>
  <c r="J246"/>
  <c r="I246"/>
  <c r="H246"/>
  <c r="G246"/>
  <c r="F246"/>
  <c r="E246"/>
  <c r="D246"/>
  <c r="C246"/>
  <c r="B246"/>
  <c r="P245"/>
  <c r="O245"/>
  <c r="N245"/>
  <c r="M245"/>
  <c r="L245"/>
  <c r="K245"/>
  <c r="J245"/>
  <c r="I245"/>
  <c r="H245"/>
  <c r="G245"/>
  <c r="F245"/>
  <c r="E245"/>
  <c r="D245"/>
  <c r="C245"/>
  <c r="B245"/>
  <c r="P244"/>
  <c r="O244"/>
  <c r="N244"/>
  <c r="M244"/>
  <c r="L244"/>
  <c r="K244"/>
  <c r="J244"/>
  <c r="I244"/>
  <c r="H244"/>
  <c r="G244"/>
  <c r="F244"/>
  <c r="E244"/>
  <c r="D244"/>
  <c r="C244"/>
  <c r="B244"/>
  <c r="P243"/>
  <c r="O243"/>
  <c r="N243"/>
  <c r="M243"/>
  <c r="L243"/>
  <c r="K243"/>
  <c r="J243"/>
  <c r="I243"/>
  <c r="H243"/>
  <c r="G243"/>
  <c r="F243"/>
  <c r="E243"/>
  <c r="D243"/>
  <c r="C243"/>
  <c r="B243"/>
  <c r="P242"/>
  <c r="O242"/>
  <c r="N242"/>
  <c r="M242"/>
  <c r="L242"/>
  <c r="K242"/>
  <c r="J242"/>
  <c r="I242"/>
  <c r="H242"/>
  <c r="G242"/>
  <c r="F242"/>
  <c r="E242"/>
  <c r="D242"/>
  <c r="C242"/>
  <c r="B242"/>
  <c r="P241"/>
  <c r="O241"/>
  <c r="N241"/>
  <c r="M241"/>
  <c r="L241"/>
  <c r="K241"/>
  <c r="J241"/>
  <c r="I241"/>
  <c r="H241"/>
  <c r="G241"/>
  <c r="F241"/>
  <c r="E241"/>
  <c r="D241"/>
  <c r="C241"/>
  <c r="B241"/>
  <c r="P240"/>
  <c r="O240"/>
  <c r="N240"/>
  <c r="M240"/>
  <c r="L240"/>
  <c r="K240"/>
  <c r="J240"/>
  <c r="I240"/>
  <c r="H240"/>
  <c r="G240"/>
  <c r="F240"/>
  <c r="E240"/>
  <c r="D240"/>
  <c r="C240"/>
  <c r="B240"/>
  <c r="P239"/>
  <c r="O239"/>
  <c r="N239"/>
  <c r="M239"/>
  <c r="L239"/>
  <c r="K239"/>
  <c r="J239"/>
  <c r="I239"/>
  <c r="H239"/>
  <c r="G239"/>
  <c r="F239"/>
  <c r="E239"/>
  <c r="D239"/>
  <c r="C239"/>
  <c r="B239"/>
  <c r="P238"/>
  <c r="O238"/>
  <c r="N238"/>
  <c r="M238"/>
  <c r="L238"/>
  <c r="K238"/>
  <c r="J238"/>
  <c r="I238"/>
  <c r="H238"/>
  <c r="G238"/>
  <c r="F238"/>
  <c r="E238"/>
  <c r="D238"/>
  <c r="C238"/>
  <c r="B238"/>
  <c r="P218"/>
  <c r="O218"/>
  <c r="N218"/>
  <c r="M218"/>
  <c r="L218"/>
  <c r="K218"/>
  <c r="J218"/>
  <c r="I218"/>
  <c r="H218"/>
  <c r="G218"/>
  <c r="F218"/>
  <c r="E218"/>
  <c r="D218"/>
  <c r="C218"/>
  <c r="B218"/>
  <c r="P217"/>
  <c r="O217"/>
  <c r="N217"/>
  <c r="M217"/>
  <c r="L217"/>
  <c r="K217"/>
  <c r="J217"/>
  <c r="I217"/>
  <c r="H217"/>
  <c r="G217"/>
  <c r="F217"/>
  <c r="E217"/>
  <c r="D217"/>
  <c r="C217"/>
  <c r="B217"/>
  <c r="P216"/>
  <c r="O216"/>
  <c r="N216"/>
  <c r="M216"/>
  <c r="L216"/>
  <c r="K216"/>
  <c r="J216"/>
  <c r="I216"/>
  <c r="H216"/>
  <c r="G216"/>
  <c r="F216"/>
  <c r="E216"/>
  <c r="D216"/>
  <c r="C216"/>
  <c r="B216"/>
  <c r="P215"/>
  <c r="O215"/>
  <c r="N215"/>
  <c r="M215"/>
  <c r="L215"/>
  <c r="K215"/>
  <c r="J215"/>
  <c r="I215"/>
  <c r="H215"/>
  <c r="G215"/>
  <c r="F215"/>
  <c r="E215"/>
  <c r="D215"/>
  <c r="C215"/>
  <c r="B215"/>
  <c r="P214"/>
  <c r="O214"/>
  <c r="N214"/>
  <c r="M214"/>
  <c r="L214"/>
  <c r="K214"/>
  <c r="J214"/>
  <c r="I214"/>
  <c r="H214"/>
  <c r="G214"/>
  <c r="F214"/>
  <c r="E214"/>
  <c r="D214"/>
  <c r="C214"/>
  <c r="B214"/>
  <c r="P213"/>
  <c r="O213"/>
  <c r="N213"/>
  <c r="M213"/>
  <c r="L213"/>
  <c r="K213"/>
  <c r="J213"/>
  <c r="I213"/>
  <c r="H213"/>
  <c r="G213"/>
  <c r="F213"/>
  <c r="E213"/>
  <c r="D213"/>
  <c r="C213"/>
  <c r="B213"/>
  <c r="P212"/>
  <c r="O212"/>
  <c r="N212"/>
  <c r="M212"/>
  <c r="L212"/>
  <c r="K212"/>
  <c r="J212"/>
  <c r="I212"/>
  <c r="H212"/>
  <c r="G212"/>
  <c r="F212"/>
  <c r="E212"/>
  <c r="D212"/>
  <c r="C212"/>
  <c r="B212"/>
  <c r="P211"/>
  <c r="O211"/>
  <c r="N211"/>
  <c r="M211"/>
  <c r="L211"/>
  <c r="K211"/>
  <c r="J211"/>
  <c r="I211"/>
  <c r="H211"/>
  <c r="G211"/>
  <c r="F211"/>
  <c r="E211"/>
  <c r="D211"/>
  <c r="C211"/>
  <c r="B211"/>
  <c r="P209"/>
  <c r="O209"/>
  <c r="N209"/>
  <c r="M209"/>
  <c r="L209"/>
  <c r="K209"/>
  <c r="J209"/>
  <c r="I209"/>
  <c r="H209"/>
  <c r="G209"/>
  <c r="F209"/>
  <c r="E209"/>
  <c r="D209"/>
  <c r="C209"/>
  <c r="B209"/>
  <c r="P208"/>
  <c r="O208"/>
  <c r="N208"/>
  <c r="M208"/>
  <c r="L208"/>
  <c r="K208"/>
  <c r="J208"/>
  <c r="I208"/>
  <c r="H208"/>
  <c r="G208"/>
  <c r="F208"/>
  <c r="E208"/>
  <c r="D208"/>
  <c r="C208"/>
  <c r="B208"/>
  <c r="P207"/>
  <c r="O207"/>
  <c r="N207"/>
  <c r="M207"/>
  <c r="L207"/>
  <c r="K207"/>
  <c r="J207"/>
  <c r="I207"/>
  <c r="H207"/>
  <c r="G207"/>
  <c r="F207"/>
  <c r="E207"/>
  <c r="D207"/>
  <c r="C207"/>
  <c r="B207"/>
  <c r="P206"/>
  <c r="O206"/>
  <c r="N206"/>
  <c r="M206"/>
  <c r="L206"/>
  <c r="K206"/>
  <c r="J206"/>
  <c r="I206"/>
  <c r="H206"/>
  <c r="G206"/>
  <c r="F206"/>
  <c r="E206"/>
  <c r="D206"/>
  <c r="C206"/>
  <c r="B206"/>
  <c r="P205"/>
  <c r="O205"/>
  <c r="N205"/>
  <c r="M205"/>
  <c r="L205"/>
  <c r="K205"/>
  <c r="J205"/>
  <c r="I205"/>
  <c r="H205"/>
  <c r="G205"/>
  <c r="F205"/>
  <c r="E205"/>
  <c r="D205"/>
  <c r="C205"/>
  <c r="B205"/>
  <c r="P204"/>
  <c r="O204"/>
  <c r="N204"/>
  <c r="M204"/>
  <c r="L204"/>
  <c r="K204"/>
  <c r="J204"/>
  <c r="I204"/>
  <c r="H204"/>
  <c r="G204"/>
  <c r="F204"/>
  <c r="E204"/>
  <c r="D204"/>
  <c r="C204"/>
  <c r="B204"/>
  <c r="P203"/>
  <c r="O203"/>
  <c r="N203"/>
  <c r="M203"/>
  <c r="L203"/>
  <c r="K203"/>
  <c r="J203"/>
  <c r="I203"/>
  <c r="H203"/>
  <c r="G203"/>
  <c r="F203"/>
  <c r="E203"/>
  <c r="D203"/>
  <c r="C203"/>
  <c r="B203"/>
  <c r="P201"/>
  <c r="O201"/>
  <c r="N201"/>
  <c r="M201"/>
  <c r="L201"/>
  <c r="K201"/>
  <c r="J201"/>
  <c r="I201"/>
  <c r="H201"/>
  <c r="G201"/>
  <c r="F201"/>
  <c r="E201"/>
  <c r="D201"/>
  <c r="C201"/>
  <c r="B201"/>
  <c r="P200"/>
  <c r="O200"/>
  <c r="N200"/>
  <c r="M200"/>
  <c r="L200"/>
  <c r="K200"/>
  <c r="J200"/>
  <c r="I200"/>
  <c r="H200"/>
  <c r="G200"/>
  <c r="F200"/>
  <c r="E200"/>
  <c r="D200"/>
  <c r="C200"/>
  <c r="B200"/>
  <c r="P199"/>
  <c r="O199"/>
  <c r="N199"/>
  <c r="M199"/>
  <c r="L199"/>
  <c r="K199"/>
  <c r="J199"/>
  <c r="I199"/>
  <c r="H199"/>
  <c r="G199"/>
  <c r="F199"/>
  <c r="E199"/>
  <c r="D199"/>
  <c r="C199"/>
  <c r="B199"/>
  <c r="P198"/>
  <c r="O198"/>
  <c r="N198"/>
  <c r="M198"/>
  <c r="L198"/>
  <c r="K198"/>
  <c r="J198"/>
  <c r="I198"/>
  <c r="H198"/>
  <c r="G198"/>
  <c r="F198"/>
  <c r="E198"/>
  <c r="D198"/>
  <c r="C198"/>
  <c r="B198"/>
  <c r="P197"/>
  <c r="O197"/>
  <c r="N197"/>
  <c r="M197"/>
  <c r="L197"/>
  <c r="K197"/>
  <c r="J197"/>
  <c r="I197"/>
  <c r="H197"/>
  <c r="G197"/>
  <c r="F197"/>
  <c r="E197"/>
  <c r="D197"/>
  <c r="C197"/>
  <c r="B197"/>
  <c r="P195"/>
  <c r="O195"/>
  <c r="N195"/>
  <c r="M195"/>
  <c r="L195"/>
  <c r="K195"/>
  <c r="J195"/>
  <c r="I195"/>
  <c r="H195"/>
  <c r="G195"/>
  <c r="F195"/>
  <c r="E195"/>
  <c r="D195"/>
  <c r="C195"/>
  <c r="B195"/>
  <c r="P194"/>
  <c r="O194"/>
  <c r="N194"/>
  <c r="M194"/>
  <c r="L194"/>
  <c r="K194"/>
  <c r="J194"/>
  <c r="I194"/>
  <c r="H194"/>
  <c r="G194"/>
  <c r="F194"/>
  <c r="E194"/>
  <c r="D194"/>
  <c r="C194"/>
  <c r="B194"/>
  <c r="P193"/>
  <c r="O193"/>
  <c r="N193"/>
  <c r="M193"/>
  <c r="L193"/>
  <c r="K193"/>
  <c r="J193"/>
  <c r="I193"/>
  <c r="H193"/>
  <c r="G193"/>
  <c r="F193"/>
  <c r="E193"/>
  <c r="D193"/>
  <c r="C193"/>
  <c r="B193"/>
  <c r="P192"/>
  <c r="O192"/>
  <c r="N192"/>
  <c r="M192"/>
  <c r="L192"/>
  <c r="K192"/>
  <c r="J192"/>
  <c r="I192"/>
  <c r="H192"/>
  <c r="G192"/>
  <c r="F192"/>
  <c r="E192"/>
  <c r="D192"/>
  <c r="C192"/>
  <c r="B192"/>
  <c r="P191"/>
  <c r="O191"/>
  <c r="N191"/>
  <c r="M191"/>
  <c r="L191"/>
  <c r="K191"/>
  <c r="J191"/>
  <c r="I191"/>
  <c r="H191"/>
  <c r="G191"/>
  <c r="F191"/>
  <c r="E191"/>
  <c r="D191"/>
  <c r="C191"/>
  <c r="B191"/>
  <c r="P190"/>
  <c r="O190"/>
  <c r="N190"/>
  <c r="M190"/>
  <c r="L190"/>
  <c r="K190"/>
  <c r="J190"/>
  <c r="I190"/>
  <c r="H190"/>
  <c r="G190"/>
  <c r="F190"/>
  <c r="E190"/>
  <c r="D190"/>
  <c r="C190"/>
  <c r="B190"/>
  <c r="P189"/>
  <c r="O189"/>
  <c r="N189"/>
  <c r="M189"/>
  <c r="L189"/>
  <c r="K189"/>
  <c r="J189"/>
  <c r="I189"/>
  <c r="H189"/>
  <c r="G189"/>
  <c r="F189"/>
  <c r="E189"/>
  <c r="D189"/>
  <c r="C189"/>
  <c r="B189"/>
  <c r="P188"/>
  <c r="O188"/>
  <c r="N188"/>
  <c r="M188"/>
  <c r="L188"/>
  <c r="K188"/>
  <c r="J188"/>
  <c r="I188"/>
  <c r="H188"/>
  <c r="G188"/>
  <c r="F188"/>
  <c r="E188"/>
  <c r="D188"/>
  <c r="C188"/>
  <c r="B188"/>
  <c r="P187"/>
  <c r="O187"/>
  <c r="N187"/>
  <c r="M187"/>
  <c r="L187"/>
  <c r="K187"/>
  <c r="J187"/>
  <c r="I187"/>
  <c r="H187"/>
  <c r="G187"/>
  <c r="F187"/>
  <c r="E187"/>
  <c r="D187"/>
  <c r="C187"/>
  <c r="B187"/>
  <c r="P186"/>
  <c r="O186"/>
  <c r="N186"/>
  <c r="M186"/>
  <c r="L186"/>
  <c r="K186"/>
  <c r="J186"/>
  <c r="I186"/>
  <c r="H186"/>
  <c r="G186"/>
  <c r="F186"/>
  <c r="E186"/>
  <c r="D186"/>
  <c r="C186"/>
  <c r="B186"/>
  <c r="P185"/>
  <c r="O185"/>
  <c r="N185"/>
  <c r="M185"/>
  <c r="L185"/>
  <c r="K185"/>
  <c r="J185"/>
  <c r="I185"/>
  <c r="H185"/>
  <c r="G185"/>
  <c r="F185"/>
  <c r="E185"/>
  <c r="D185"/>
  <c r="C185"/>
  <c r="B185"/>
  <c r="P184"/>
  <c r="O184"/>
  <c r="N184"/>
  <c r="M184"/>
  <c r="L184"/>
  <c r="K184"/>
  <c r="J184"/>
  <c r="I184"/>
  <c r="H184"/>
  <c r="G184"/>
  <c r="F184"/>
  <c r="E184"/>
  <c r="D184"/>
  <c r="C184"/>
  <c r="B184"/>
  <c r="P182"/>
  <c r="O182"/>
  <c r="N182"/>
  <c r="M182"/>
  <c r="L182"/>
  <c r="K182"/>
  <c r="J182"/>
  <c r="I182"/>
  <c r="H182"/>
  <c r="G182"/>
  <c r="F182"/>
  <c r="E182"/>
  <c r="D182"/>
  <c r="C182"/>
  <c r="B182"/>
  <c r="P162"/>
  <c r="O162"/>
  <c r="N162"/>
  <c r="M162"/>
  <c r="L162"/>
  <c r="K162"/>
  <c r="J162"/>
  <c r="I162"/>
  <c r="H162"/>
  <c r="G162"/>
  <c r="F162"/>
  <c r="E162"/>
  <c r="D162"/>
  <c r="C162"/>
  <c r="B162"/>
  <c r="P161"/>
  <c r="O161"/>
  <c r="N161"/>
  <c r="M161"/>
  <c r="L161"/>
  <c r="K161"/>
  <c r="J161"/>
  <c r="I161"/>
  <c r="H161"/>
  <c r="G161"/>
  <c r="F161"/>
  <c r="E161"/>
  <c r="D161"/>
  <c r="C161"/>
  <c r="B161"/>
  <c r="P160"/>
  <c r="O160"/>
  <c r="N160"/>
  <c r="M160"/>
  <c r="L160"/>
  <c r="K160"/>
  <c r="J160"/>
  <c r="I160"/>
  <c r="H160"/>
  <c r="G160"/>
  <c r="F160"/>
  <c r="E160"/>
  <c r="D160"/>
  <c r="C160"/>
  <c r="B160"/>
  <c r="P159"/>
  <c r="O159"/>
  <c r="N159"/>
  <c r="M159"/>
  <c r="L159"/>
  <c r="K159"/>
  <c r="J159"/>
  <c r="I159"/>
  <c r="H159"/>
  <c r="G159"/>
  <c r="F159"/>
  <c r="E159"/>
  <c r="D159"/>
  <c r="C159"/>
  <c r="B159"/>
  <c r="P158"/>
  <c r="O158"/>
  <c r="N158"/>
  <c r="M158"/>
  <c r="L158"/>
  <c r="K158"/>
  <c r="J158"/>
  <c r="I158"/>
  <c r="H158"/>
  <c r="G158"/>
  <c r="F158"/>
  <c r="E158"/>
  <c r="D158"/>
  <c r="C158"/>
  <c r="B158"/>
  <c r="P157"/>
  <c r="O157"/>
  <c r="N157"/>
  <c r="M157"/>
  <c r="L157"/>
  <c r="K157"/>
  <c r="J157"/>
  <c r="I157"/>
  <c r="H157"/>
  <c r="G157"/>
  <c r="F157"/>
  <c r="E157"/>
  <c r="D157"/>
  <c r="C157"/>
  <c r="B157"/>
  <c r="P156"/>
  <c r="O156"/>
  <c r="N156"/>
  <c r="M156"/>
  <c r="L156"/>
  <c r="K156"/>
  <c r="J156"/>
  <c r="I156"/>
  <c r="H156"/>
  <c r="G156"/>
  <c r="F156"/>
  <c r="E156"/>
  <c r="D156"/>
  <c r="C156"/>
  <c r="B156"/>
  <c r="P155"/>
  <c r="O155"/>
  <c r="N155"/>
  <c r="M155"/>
  <c r="L155"/>
  <c r="K155"/>
  <c r="J155"/>
  <c r="I155"/>
  <c r="H155"/>
  <c r="G155"/>
  <c r="F155"/>
  <c r="E155"/>
  <c r="D155"/>
  <c r="C155"/>
  <c r="B155"/>
  <c r="P153"/>
  <c r="O153"/>
  <c r="N153"/>
  <c r="M153"/>
  <c r="L153"/>
  <c r="K153"/>
  <c r="J153"/>
  <c r="I153"/>
  <c r="H153"/>
  <c r="G153"/>
  <c r="F153"/>
  <c r="E153"/>
  <c r="D153"/>
  <c r="C153"/>
  <c r="B153"/>
  <c r="P152"/>
  <c r="O152"/>
  <c r="N152"/>
  <c r="M152"/>
  <c r="L152"/>
  <c r="K152"/>
  <c r="J152"/>
  <c r="I152"/>
  <c r="H152"/>
  <c r="G152"/>
  <c r="F152"/>
  <c r="E152"/>
  <c r="D152"/>
  <c r="C152"/>
  <c r="B152"/>
  <c r="P151"/>
  <c r="O151"/>
  <c r="N151"/>
  <c r="M151"/>
  <c r="L151"/>
  <c r="K151"/>
  <c r="J151"/>
  <c r="I151"/>
  <c r="H151"/>
  <c r="G151"/>
  <c r="F151"/>
  <c r="E151"/>
  <c r="D151"/>
  <c r="C151"/>
  <c r="B151"/>
  <c r="P150"/>
  <c r="O150"/>
  <c r="N150"/>
  <c r="M150"/>
  <c r="L150"/>
  <c r="K150"/>
  <c r="J150"/>
  <c r="I150"/>
  <c r="H150"/>
  <c r="G150"/>
  <c r="F150"/>
  <c r="E150"/>
  <c r="D150"/>
  <c r="C150"/>
  <c r="B150"/>
  <c r="P148"/>
  <c r="O148"/>
  <c r="N148"/>
  <c r="M148"/>
  <c r="L148"/>
  <c r="K148"/>
  <c r="J148"/>
  <c r="I148"/>
  <c r="H148"/>
  <c r="G148"/>
  <c r="F148"/>
  <c r="E148"/>
  <c r="D148"/>
  <c r="C148"/>
  <c r="B148"/>
  <c r="P147"/>
  <c r="O147"/>
  <c r="N147"/>
  <c r="M147"/>
  <c r="L147"/>
  <c r="K147"/>
  <c r="J147"/>
  <c r="I147"/>
  <c r="H147"/>
  <c r="G147"/>
  <c r="F147"/>
  <c r="E147"/>
  <c r="D147"/>
  <c r="C147"/>
  <c r="B147"/>
  <c r="P146"/>
  <c r="O146"/>
  <c r="N146"/>
  <c r="M146"/>
  <c r="L146"/>
  <c r="K146"/>
  <c r="J146"/>
  <c r="I146"/>
  <c r="H146"/>
  <c r="G146"/>
  <c r="F146"/>
  <c r="E146"/>
  <c r="D146"/>
  <c r="C146"/>
  <c r="B146"/>
  <c r="P145"/>
  <c r="O145"/>
  <c r="N145"/>
  <c r="M145"/>
  <c r="L145"/>
  <c r="K145"/>
  <c r="J145"/>
  <c r="I145"/>
  <c r="H145"/>
  <c r="G145"/>
  <c r="F145"/>
  <c r="E145"/>
  <c r="D145"/>
  <c r="C145"/>
  <c r="B145"/>
  <c r="P144"/>
  <c r="O144"/>
  <c r="N144"/>
  <c r="M144"/>
  <c r="L144"/>
  <c r="K144"/>
  <c r="J144"/>
  <c r="I144"/>
  <c r="H144"/>
  <c r="G144"/>
  <c r="F144"/>
  <c r="E144"/>
  <c r="D144"/>
  <c r="C144"/>
  <c r="B144"/>
  <c r="P143"/>
  <c r="O143"/>
  <c r="N143"/>
  <c r="M143"/>
  <c r="L143"/>
  <c r="K143"/>
  <c r="J143"/>
  <c r="I143"/>
  <c r="H143"/>
  <c r="G143"/>
  <c r="F143"/>
  <c r="E143"/>
  <c r="D143"/>
  <c r="C143"/>
  <c r="B143"/>
  <c r="P141"/>
  <c r="O141"/>
  <c r="N141"/>
  <c r="M141"/>
  <c r="L141"/>
  <c r="K141"/>
  <c r="J141"/>
  <c r="I141"/>
  <c r="H141"/>
  <c r="G141"/>
  <c r="F141"/>
  <c r="E141"/>
  <c r="D141"/>
  <c r="C141"/>
  <c r="B141"/>
  <c r="P140"/>
  <c r="O140"/>
  <c r="N140"/>
  <c r="M140"/>
  <c r="L140"/>
  <c r="K140"/>
  <c r="J140"/>
  <c r="I140"/>
  <c r="H140"/>
  <c r="G140"/>
  <c r="F140"/>
  <c r="E140"/>
  <c r="D140"/>
  <c r="C140"/>
  <c r="B140"/>
  <c r="P139"/>
  <c r="O139"/>
  <c r="N139"/>
  <c r="M139"/>
  <c r="L139"/>
  <c r="K139"/>
  <c r="J139"/>
  <c r="I139"/>
  <c r="H139"/>
  <c r="G139"/>
  <c r="F139"/>
  <c r="E139"/>
  <c r="D139"/>
  <c r="C139"/>
  <c r="B139"/>
  <c r="P138"/>
  <c r="O138"/>
  <c r="N138"/>
  <c r="M138"/>
  <c r="L138"/>
  <c r="K138"/>
  <c r="J138"/>
  <c r="I138"/>
  <c r="H138"/>
  <c r="G138"/>
  <c r="F138"/>
  <c r="E138"/>
  <c r="D138"/>
  <c r="C138"/>
  <c r="B138"/>
  <c r="P137"/>
  <c r="O137"/>
  <c r="N137"/>
  <c r="M137"/>
  <c r="L137"/>
  <c r="K137"/>
  <c r="J137"/>
  <c r="I137"/>
  <c r="H137"/>
  <c r="G137"/>
  <c r="F137"/>
  <c r="E137"/>
  <c r="D137"/>
  <c r="C137"/>
  <c r="B137"/>
  <c r="P136"/>
  <c r="O136"/>
  <c r="N136"/>
  <c r="M136"/>
  <c r="L136"/>
  <c r="K136"/>
  <c r="J136"/>
  <c r="I136"/>
  <c r="H136"/>
  <c r="G136"/>
  <c r="F136"/>
  <c r="E136"/>
  <c r="D136"/>
  <c r="C136"/>
  <c r="B136"/>
  <c r="P135"/>
  <c r="O135"/>
  <c r="N135"/>
  <c r="M135"/>
  <c r="L135"/>
  <c r="K135"/>
  <c r="J135"/>
  <c r="I135"/>
  <c r="H135"/>
  <c r="G135"/>
  <c r="F135"/>
  <c r="E135"/>
  <c r="D135"/>
  <c r="C135"/>
  <c r="B135"/>
  <c r="P134"/>
  <c r="O134"/>
  <c r="N134"/>
  <c r="M134"/>
  <c r="L134"/>
  <c r="K134"/>
  <c r="J134"/>
  <c r="I134"/>
  <c r="H134"/>
  <c r="G134"/>
  <c r="F134"/>
  <c r="E134"/>
  <c r="D134"/>
  <c r="C134"/>
  <c r="B134"/>
  <c r="P133"/>
  <c r="O133"/>
  <c r="N133"/>
  <c r="M133"/>
  <c r="L133"/>
  <c r="K133"/>
  <c r="J133"/>
  <c r="I133"/>
  <c r="H133"/>
  <c r="G133"/>
  <c r="F133"/>
  <c r="E133"/>
  <c r="D133"/>
  <c r="C133"/>
  <c r="B133"/>
  <c r="P132"/>
  <c r="O132"/>
  <c r="N132"/>
  <c r="M132"/>
  <c r="L132"/>
  <c r="K132"/>
  <c r="J132"/>
  <c r="I132"/>
  <c r="H132"/>
  <c r="G132"/>
  <c r="F132"/>
  <c r="E132"/>
  <c r="D132"/>
  <c r="C132"/>
  <c r="B132"/>
  <c r="P131"/>
  <c r="O131"/>
  <c r="N131"/>
  <c r="M131"/>
  <c r="L131"/>
  <c r="K131"/>
  <c r="J131"/>
  <c r="I131"/>
  <c r="H131"/>
  <c r="G131"/>
  <c r="F131"/>
  <c r="E131"/>
  <c r="D131"/>
  <c r="C131"/>
  <c r="B131"/>
  <c r="P130"/>
  <c r="O130"/>
  <c r="N130"/>
  <c r="M130"/>
  <c r="L130"/>
  <c r="K130"/>
  <c r="J130"/>
  <c r="I130"/>
  <c r="H130"/>
  <c r="G130"/>
  <c r="F130"/>
  <c r="E130"/>
  <c r="D130"/>
  <c r="C130"/>
  <c r="B130"/>
  <c r="P129"/>
  <c r="O129"/>
  <c r="N129"/>
  <c r="M129"/>
  <c r="L129"/>
  <c r="K129"/>
  <c r="J129"/>
  <c r="I129"/>
  <c r="H129"/>
  <c r="G129"/>
  <c r="F129"/>
  <c r="E129"/>
  <c r="D129"/>
  <c r="C129"/>
  <c r="B129"/>
  <c r="P128"/>
  <c r="O128"/>
  <c r="N128"/>
  <c r="M128"/>
  <c r="L128"/>
  <c r="K128"/>
  <c r="J128"/>
  <c r="I128"/>
  <c r="H128"/>
  <c r="G128"/>
  <c r="F128"/>
  <c r="E128"/>
  <c r="D128"/>
  <c r="C128"/>
  <c r="B128"/>
  <c r="P127"/>
  <c r="O127"/>
  <c r="N127"/>
  <c r="M127"/>
  <c r="L127"/>
  <c r="K127"/>
  <c r="J127"/>
  <c r="I127"/>
  <c r="H127"/>
  <c r="G127"/>
  <c r="F127"/>
  <c r="E127"/>
  <c r="D127"/>
  <c r="C127"/>
  <c r="B127"/>
  <c r="P126"/>
  <c r="O126"/>
  <c r="N126"/>
  <c r="M126"/>
  <c r="L126"/>
  <c r="K126"/>
  <c r="J126"/>
  <c r="I126"/>
  <c r="H126"/>
  <c r="G126"/>
  <c r="F126"/>
  <c r="E126"/>
  <c r="D126"/>
  <c r="C126"/>
  <c r="B126"/>
  <c r="P106"/>
  <c r="O106"/>
  <c r="N106"/>
  <c r="M106"/>
  <c r="L106"/>
  <c r="K106"/>
  <c r="J106"/>
  <c r="I106"/>
  <c r="H106"/>
  <c r="G106"/>
  <c r="F106"/>
  <c r="E106"/>
  <c r="D106"/>
  <c r="C106"/>
  <c r="B106"/>
  <c r="P105"/>
  <c r="O105"/>
  <c r="N105"/>
  <c r="M105"/>
  <c r="L105"/>
  <c r="K105"/>
  <c r="J105"/>
  <c r="I105"/>
  <c r="H105"/>
  <c r="G105"/>
  <c r="F105"/>
  <c r="E105"/>
  <c r="D105"/>
  <c r="C105"/>
  <c r="B105"/>
  <c r="P104"/>
  <c r="O104"/>
  <c r="N104"/>
  <c r="M104"/>
  <c r="L104"/>
  <c r="K104"/>
  <c r="J104"/>
  <c r="I104"/>
  <c r="H104"/>
  <c r="G104"/>
  <c r="F104"/>
  <c r="E104"/>
  <c r="D104"/>
  <c r="C104"/>
  <c r="B104"/>
  <c r="P103"/>
  <c r="O103"/>
  <c r="N103"/>
  <c r="M103"/>
  <c r="L103"/>
  <c r="K103"/>
  <c r="J103"/>
  <c r="I103"/>
  <c r="H103"/>
  <c r="G103"/>
  <c r="F103"/>
  <c r="E103"/>
  <c r="D103"/>
  <c r="C103"/>
  <c r="B103"/>
  <c r="P101"/>
  <c r="O101"/>
  <c r="N101"/>
  <c r="M101"/>
  <c r="L101"/>
  <c r="K101"/>
  <c r="J101"/>
  <c r="I101"/>
  <c r="H101"/>
  <c r="G101"/>
  <c r="F101"/>
  <c r="E101"/>
  <c r="D101"/>
  <c r="C101"/>
  <c r="B101"/>
  <c r="P100"/>
  <c r="O100"/>
  <c r="N100"/>
  <c r="M100"/>
  <c r="L100"/>
  <c r="K100"/>
  <c r="J100"/>
  <c r="I100"/>
  <c r="H100"/>
  <c r="G100"/>
  <c r="F100"/>
  <c r="E100"/>
  <c r="D100"/>
  <c r="C100"/>
  <c r="B100"/>
  <c r="P99"/>
  <c r="O99"/>
  <c r="N99"/>
  <c r="M99"/>
  <c r="L99"/>
  <c r="K99"/>
  <c r="J99"/>
  <c r="I99"/>
  <c r="H99"/>
  <c r="G99"/>
  <c r="F99"/>
  <c r="E99"/>
  <c r="D99"/>
  <c r="C99"/>
  <c r="B99"/>
  <c r="P98"/>
  <c r="O98"/>
  <c r="N98"/>
  <c r="M98"/>
  <c r="L98"/>
  <c r="K98"/>
  <c r="J98"/>
  <c r="I98"/>
  <c r="H98"/>
  <c r="G98"/>
  <c r="F98"/>
  <c r="E98"/>
  <c r="D98"/>
  <c r="C98"/>
  <c r="B98"/>
  <c r="P97"/>
  <c r="O97"/>
  <c r="N97"/>
  <c r="M97"/>
  <c r="L97"/>
  <c r="K97"/>
  <c r="J97"/>
  <c r="I97"/>
  <c r="H97"/>
  <c r="G97"/>
  <c r="F97"/>
  <c r="E97"/>
  <c r="D97"/>
  <c r="C97"/>
  <c r="B97"/>
  <c r="P96"/>
  <c r="O96"/>
  <c r="N96"/>
  <c r="M96"/>
  <c r="L96"/>
  <c r="K96"/>
  <c r="J96"/>
  <c r="I96"/>
  <c r="H96"/>
  <c r="G96"/>
  <c r="F96"/>
  <c r="E96"/>
  <c r="D96"/>
  <c r="C96"/>
  <c r="B96"/>
  <c r="P95"/>
  <c r="O95"/>
  <c r="N95"/>
  <c r="M95"/>
  <c r="L95"/>
  <c r="K95"/>
  <c r="J95"/>
  <c r="I95"/>
  <c r="H95"/>
  <c r="G95"/>
  <c r="F95"/>
  <c r="E95"/>
  <c r="D95"/>
  <c r="C95"/>
  <c r="B95"/>
  <c r="P94"/>
  <c r="O94"/>
  <c r="N94"/>
  <c r="M94"/>
  <c r="L94"/>
  <c r="K94"/>
  <c r="J94"/>
  <c r="I94"/>
  <c r="H94"/>
  <c r="G94"/>
  <c r="F94"/>
  <c r="E94"/>
  <c r="D94"/>
  <c r="C94"/>
  <c r="B94"/>
  <c r="P93"/>
  <c r="O93"/>
  <c r="N93"/>
  <c r="M93"/>
  <c r="L93"/>
  <c r="K93"/>
  <c r="J93"/>
  <c r="I93"/>
  <c r="H93"/>
  <c r="G93"/>
  <c r="F93"/>
  <c r="E93"/>
  <c r="D93"/>
  <c r="C93"/>
  <c r="B93"/>
  <c r="P92"/>
  <c r="O92"/>
  <c r="N92"/>
  <c r="M92"/>
  <c r="L92"/>
  <c r="K92"/>
  <c r="J92"/>
  <c r="I92"/>
  <c r="H92"/>
  <c r="G92"/>
  <c r="F92"/>
  <c r="E92"/>
  <c r="D92"/>
  <c r="C92"/>
  <c r="B92"/>
  <c r="P91"/>
  <c r="O91"/>
  <c r="N91"/>
  <c r="M91"/>
  <c r="L91"/>
  <c r="K91"/>
  <c r="J91"/>
  <c r="I91"/>
  <c r="H91"/>
  <c r="G91"/>
  <c r="F91"/>
  <c r="E91"/>
  <c r="D91"/>
  <c r="C91"/>
  <c r="B91"/>
  <c r="P89"/>
  <c r="O89"/>
  <c r="N89"/>
  <c r="M89"/>
  <c r="L89"/>
  <c r="K89"/>
  <c r="J89"/>
  <c r="I89"/>
  <c r="H89"/>
  <c r="G89"/>
  <c r="F89"/>
  <c r="E89"/>
  <c r="D89"/>
  <c r="C89"/>
  <c r="B89"/>
  <c r="P88"/>
  <c r="O88"/>
  <c r="N88"/>
  <c r="M88"/>
  <c r="L88"/>
  <c r="K88"/>
  <c r="J88"/>
  <c r="I88"/>
  <c r="H88"/>
  <c r="G88"/>
  <c r="F88"/>
  <c r="E88"/>
  <c r="D88"/>
  <c r="C88"/>
  <c r="B88"/>
  <c r="P87"/>
  <c r="O87"/>
  <c r="N87"/>
  <c r="M87"/>
  <c r="L87"/>
  <c r="K87"/>
  <c r="J87"/>
  <c r="I87"/>
  <c r="H87"/>
  <c r="G87"/>
  <c r="F87"/>
  <c r="E87"/>
  <c r="D87"/>
  <c r="C87"/>
  <c r="B87"/>
  <c r="P86"/>
  <c r="O86"/>
  <c r="N86"/>
  <c r="M86"/>
  <c r="L86"/>
  <c r="K86"/>
  <c r="J86"/>
  <c r="I86"/>
  <c r="H86"/>
  <c r="G86"/>
  <c r="F86"/>
  <c r="E86"/>
  <c r="D86"/>
  <c r="C86"/>
  <c r="B86"/>
  <c r="P85"/>
  <c r="O85"/>
  <c r="N85"/>
  <c r="M85"/>
  <c r="L85"/>
  <c r="K85"/>
  <c r="J85"/>
  <c r="I85"/>
  <c r="H85"/>
  <c r="G85"/>
  <c r="F85"/>
  <c r="E85"/>
  <c r="D85"/>
  <c r="C85"/>
  <c r="B85"/>
  <c r="P84"/>
  <c r="O84"/>
  <c r="N84"/>
  <c r="M84"/>
  <c r="L84"/>
  <c r="K84"/>
  <c r="J84"/>
  <c r="I84"/>
  <c r="H84"/>
  <c r="G84"/>
  <c r="F84"/>
  <c r="E84"/>
  <c r="D84"/>
  <c r="C84"/>
  <c r="B84"/>
  <c r="P83"/>
  <c r="O83"/>
  <c r="N83"/>
  <c r="M83"/>
  <c r="L83"/>
  <c r="K83"/>
  <c r="J83"/>
  <c r="I83"/>
  <c r="H83"/>
  <c r="G83"/>
  <c r="F83"/>
  <c r="E83"/>
  <c r="D83"/>
  <c r="C83"/>
  <c r="B83"/>
  <c r="P82"/>
  <c r="O82"/>
  <c r="N82"/>
  <c r="M82"/>
  <c r="L82"/>
  <c r="K82"/>
  <c r="J82"/>
  <c r="I82"/>
  <c r="H82"/>
  <c r="G82"/>
  <c r="F82"/>
  <c r="E82"/>
  <c r="D82"/>
  <c r="C82"/>
  <c r="B82"/>
  <c r="P80"/>
  <c r="O80"/>
  <c r="N80"/>
  <c r="M80"/>
  <c r="L80"/>
  <c r="K80"/>
  <c r="J80"/>
  <c r="I80"/>
  <c r="H80"/>
  <c r="G80"/>
  <c r="F80"/>
  <c r="E80"/>
  <c r="D80"/>
  <c r="C80"/>
  <c r="B80"/>
  <c r="P79"/>
  <c r="O79"/>
  <c r="N79"/>
  <c r="M79"/>
  <c r="L79"/>
  <c r="K79"/>
  <c r="J79"/>
  <c r="I79"/>
  <c r="H79"/>
  <c r="G79"/>
  <c r="F79"/>
  <c r="E79"/>
  <c r="D79"/>
  <c r="C79"/>
  <c r="B79"/>
  <c r="P78"/>
  <c r="O78"/>
  <c r="N78"/>
  <c r="M78"/>
  <c r="L78"/>
  <c r="K78"/>
  <c r="J78"/>
  <c r="I78"/>
  <c r="H78"/>
  <c r="G78"/>
  <c r="F78"/>
  <c r="E78"/>
  <c r="D78"/>
  <c r="C78"/>
  <c r="B78"/>
  <c r="P77"/>
  <c r="O77"/>
  <c r="N77"/>
  <c r="M77"/>
  <c r="L77"/>
  <c r="K77"/>
  <c r="J77"/>
  <c r="I77"/>
  <c r="H77"/>
  <c r="G77"/>
  <c r="F77"/>
  <c r="E77"/>
  <c r="D77"/>
  <c r="C77"/>
  <c r="B77"/>
  <c r="P76"/>
  <c r="O76"/>
  <c r="N76"/>
  <c r="M76"/>
  <c r="L76"/>
  <c r="K76"/>
  <c r="J76"/>
  <c r="I76"/>
  <c r="H76"/>
  <c r="G76"/>
  <c r="F76"/>
  <c r="E76"/>
  <c r="D76"/>
  <c r="C76"/>
  <c r="B76"/>
  <c r="P75"/>
  <c r="O75"/>
  <c r="N75"/>
  <c r="M75"/>
  <c r="L75"/>
  <c r="K75"/>
  <c r="J75"/>
  <c r="I75"/>
  <c r="H75"/>
  <c r="G75"/>
  <c r="F75"/>
  <c r="E75"/>
  <c r="D75"/>
  <c r="C75"/>
  <c r="B75"/>
  <c r="P74"/>
  <c r="O74"/>
  <c r="N74"/>
  <c r="M74"/>
  <c r="L74"/>
  <c r="K74"/>
  <c r="J74"/>
  <c r="I74"/>
  <c r="H74"/>
  <c r="G74"/>
  <c r="F74"/>
  <c r="E74"/>
  <c r="D74"/>
  <c r="C74"/>
  <c r="B74"/>
  <c r="P73"/>
  <c r="O73"/>
  <c r="N73"/>
  <c r="M73"/>
  <c r="L73"/>
  <c r="K73"/>
  <c r="J73"/>
  <c r="I73"/>
  <c r="H73"/>
  <c r="G73"/>
  <c r="F73"/>
  <c r="E73"/>
  <c r="D73"/>
  <c r="C73"/>
  <c r="B73"/>
  <c r="P72"/>
  <c r="O72"/>
  <c r="N72"/>
  <c r="M72"/>
  <c r="L72"/>
  <c r="K72"/>
  <c r="J72"/>
  <c r="I72"/>
  <c r="H72"/>
  <c r="G72"/>
  <c r="F72"/>
  <c r="E72"/>
  <c r="D72"/>
  <c r="C72"/>
  <c r="B72"/>
  <c r="P71"/>
  <c r="O71"/>
  <c r="N71"/>
  <c r="M71"/>
  <c r="L71"/>
  <c r="K71"/>
  <c r="J71"/>
  <c r="I71"/>
  <c r="H71"/>
  <c r="G71"/>
  <c r="F71"/>
  <c r="E71"/>
  <c r="D71"/>
  <c r="C71"/>
  <c r="B71"/>
  <c r="P70"/>
  <c r="O70"/>
  <c r="N70"/>
  <c r="M70"/>
  <c r="L70"/>
  <c r="K70"/>
  <c r="J70"/>
  <c r="I70"/>
  <c r="H70"/>
  <c r="G70"/>
  <c r="F70"/>
  <c r="E70"/>
  <c r="D70"/>
  <c r="C70"/>
  <c r="B70"/>
  <c r="P49"/>
  <c r="O49"/>
  <c r="N49"/>
  <c r="M49"/>
  <c r="L49"/>
  <c r="K49"/>
  <c r="J49"/>
  <c r="I49"/>
  <c r="H49"/>
  <c r="G49"/>
  <c r="F49"/>
  <c r="E49"/>
  <c r="D49"/>
  <c r="C49"/>
  <c r="B49"/>
  <c r="P48"/>
  <c r="O48"/>
  <c r="N48"/>
  <c r="M48"/>
  <c r="L48"/>
  <c r="K48"/>
  <c r="J48"/>
  <c r="I48"/>
  <c r="H48"/>
  <c r="G48"/>
  <c r="F48"/>
  <c r="E48"/>
  <c r="D48"/>
  <c r="C48"/>
  <c r="B48"/>
  <c r="P47"/>
  <c r="O47"/>
  <c r="N47"/>
  <c r="M47"/>
  <c r="L47"/>
  <c r="K47"/>
  <c r="J47"/>
  <c r="I47"/>
  <c r="H47"/>
  <c r="G47"/>
  <c r="F47"/>
  <c r="E47"/>
  <c r="D47"/>
  <c r="C47"/>
  <c r="B47"/>
  <c r="P46"/>
  <c r="O46"/>
  <c r="N46"/>
  <c r="M46"/>
  <c r="L46"/>
  <c r="K46"/>
  <c r="J46"/>
  <c r="I46"/>
  <c r="H46"/>
  <c r="G46"/>
  <c r="F46"/>
  <c r="E46"/>
  <c r="D46"/>
  <c r="C46"/>
  <c r="B46"/>
  <c r="P45"/>
  <c r="O45"/>
  <c r="N45"/>
  <c r="M45"/>
  <c r="L45"/>
  <c r="K45"/>
  <c r="J45"/>
  <c r="I45"/>
  <c r="H45"/>
  <c r="G45"/>
  <c r="F45"/>
  <c r="E45"/>
  <c r="D45"/>
  <c r="C45"/>
  <c r="B45"/>
  <c r="P44"/>
  <c r="O44"/>
  <c r="N44"/>
  <c r="M44"/>
  <c r="L44"/>
  <c r="K44"/>
  <c r="J44"/>
  <c r="I44"/>
  <c r="H44"/>
  <c r="G44"/>
  <c r="F44"/>
  <c r="E44"/>
  <c r="D44"/>
  <c r="C44"/>
  <c r="B44"/>
  <c r="P43"/>
  <c r="O43"/>
  <c r="N43"/>
  <c r="M43"/>
  <c r="L43"/>
  <c r="K43"/>
  <c r="J43"/>
  <c r="I43"/>
  <c r="H43"/>
  <c r="G43"/>
  <c r="F43"/>
  <c r="E43"/>
  <c r="D43"/>
  <c r="C43"/>
  <c r="B43"/>
  <c r="P42"/>
  <c r="O42"/>
  <c r="N42"/>
  <c r="M42"/>
  <c r="L42"/>
  <c r="K42"/>
  <c r="J42"/>
  <c r="I42"/>
  <c r="H42"/>
  <c r="G42"/>
  <c r="F42"/>
  <c r="E42"/>
  <c r="D42"/>
  <c r="C42"/>
  <c r="B42"/>
  <c r="P40"/>
  <c r="O40"/>
  <c r="N40"/>
  <c r="M40"/>
  <c r="L40"/>
  <c r="K40"/>
  <c r="J40"/>
  <c r="I40"/>
  <c r="H40"/>
  <c r="G40"/>
  <c r="F40"/>
  <c r="E40"/>
  <c r="D40"/>
  <c r="C40"/>
  <c r="B40"/>
  <c r="P39"/>
  <c r="O39"/>
  <c r="N39"/>
  <c r="M39"/>
  <c r="L39"/>
  <c r="K39"/>
  <c r="J39"/>
  <c r="I39"/>
  <c r="H39"/>
  <c r="G39"/>
  <c r="F39"/>
  <c r="E39"/>
  <c r="D39"/>
  <c r="C39"/>
  <c r="B39"/>
  <c r="P38"/>
  <c r="O38"/>
  <c r="N38"/>
  <c r="M38"/>
  <c r="L38"/>
  <c r="K38"/>
  <c r="J38"/>
  <c r="I38"/>
  <c r="H38"/>
  <c r="G38"/>
  <c r="F38"/>
  <c r="E38"/>
  <c r="D38"/>
  <c r="C38"/>
  <c r="B38"/>
  <c r="P37"/>
  <c r="O37"/>
  <c r="N37"/>
  <c r="M37"/>
  <c r="L37"/>
  <c r="K37"/>
  <c r="J37"/>
  <c r="I37"/>
  <c r="H37"/>
  <c r="G37"/>
  <c r="F37"/>
  <c r="E37"/>
  <c r="D37"/>
  <c r="C37"/>
  <c r="B37"/>
  <c r="P36"/>
  <c r="O36"/>
  <c r="N36"/>
  <c r="M36"/>
  <c r="L36"/>
  <c r="K36"/>
  <c r="J36"/>
  <c r="I36"/>
  <c r="H36"/>
  <c r="G36"/>
  <c r="F36"/>
  <c r="E36"/>
  <c r="D36"/>
  <c r="C36"/>
  <c r="B36"/>
  <c r="P35"/>
  <c r="O35"/>
  <c r="N35"/>
  <c r="M35"/>
  <c r="L35"/>
  <c r="K35"/>
  <c r="J35"/>
  <c r="I35"/>
  <c r="H35"/>
  <c r="G35"/>
  <c r="F35"/>
  <c r="E35"/>
  <c r="D35"/>
  <c r="C35"/>
  <c r="B35"/>
  <c r="P34"/>
  <c r="O34"/>
  <c r="N34"/>
  <c r="M34"/>
  <c r="L34"/>
  <c r="K34"/>
  <c r="J34"/>
  <c r="I34"/>
  <c r="H34"/>
  <c r="G34"/>
  <c r="F34"/>
  <c r="E34"/>
  <c r="D34"/>
  <c r="C34"/>
  <c r="B34"/>
  <c r="P32"/>
  <c r="O32"/>
  <c r="N32"/>
  <c r="M32"/>
  <c r="L32"/>
  <c r="K32"/>
  <c r="J32"/>
  <c r="I32"/>
  <c r="H32"/>
  <c r="G32"/>
  <c r="F32"/>
  <c r="E32"/>
  <c r="D32"/>
  <c r="C32"/>
  <c r="B32"/>
  <c r="P31"/>
  <c r="O31"/>
  <c r="N31"/>
  <c r="M31"/>
  <c r="L31"/>
  <c r="K31"/>
  <c r="J31"/>
  <c r="I31"/>
  <c r="H31"/>
  <c r="G31"/>
  <c r="F31"/>
  <c r="E31"/>
  <c r="D31"/>
  <c r="C31"/>
  <c r="B31"/>
  <c r="P30"/>
  <c r="O30"/>
  <c r="N30"/>
  <c r="M30"/>
  <c r="L30"/>
  <c r="K30"/>
  <c r="J30"/>
  <c r="I30"/>
  <c r="H30"/>
  <c r="G30"/>
  <c r="F30"/>
  <c r="E30"/>
  <c r="D30"/>
  <c r="C30"/>
  <c r="B30"/>
  <c r="P29"/>
  <c r="O29"/>
  <c r="N29"/>
  <c r="M29"/>
  <c r="L29"/>
  <c r="K29"/>
  <c r="J29"/>
  <c r="I29"/>
  <c r="H29"/>
  <c r="G29"/>
  <c r="F29"/>
  <c r="E29"/>
  <c r="D29"/>
  <c r="C29"/>
  <c r="B29"/>
  <c r="P28"/>
  <c r="O28"/>
  <c r="N28"/>
  <c r="M28"/>
  <c r="L28"/>
  <c r="K28"/>
  <c r="J28"/>
  <c r="I28"/>
  <c r="H28"/>
  <c r="G28"/>
  <c r="F28"/>
  <c r="E28"/>
  <c r="D28"/>
  <c r="C28"/>
  <c r="B28"/>
  <c r="P26"/>
  <c r="O26"/>
  <c r="N26"/>
  <c r="M26"/>
  <c r="L26"/>
  <c r="K26"/>
  <c r="J26"/>
  <c r="I26"/>
  <c r="H26"/>
  <c r="G26"/>
  <c r="F26"/>
  <c r="E26"/>
  <c r="D26"/>
  <c r="C26"/>
  <c r="B26"/>
  <c r="P25"/>
  <c r="O25"/>
  <c r="N25"/>
  <c r="M25"/>
  <c r="L25"/>
  <c r="K25"/>
  <c r="J25"/>
  <c r="I25"/>
  <c r="H25"/>
  <c r="G25"/>
  <c r="F25"/>
  <c r="E25"/>
  <c r="D25"/>
  <c r="C25"/>
  <c r="B25"/>
  <c r="P24"/>
  <c r="O24"/>
  <c r="N24"/>
  <c r="M24"/>
  <c r="L24"/>
  <c r="K24"/>
  <c r="J24"/>
  <c r="I24"/>
  <c r="H24"/>
  <c r="G24"/>
  <c r="F24"/>
  <c r="E24"/>
  <c r="D24"/>
  <c r="C24"/>
  <c r="B24"/>
  <c r="P23"/>
  <c r="O23"/>
  <c r="N23"/>
  <c r="M23"/>
  <c r="L23"/>
  <c r="K23"/>
  <c r="J23"/>
  <c r="I23"/>
  <c r="H23"/>
  <c r="G23"/>
  <c r="F23"/>
  <c r="E23"/>
  <c r="D23"/>
  <c r="C23"/>
  <c r="B23"/>
  <c r="P22"/>
  <c r="O22"/>
  <c r="N22"/>
  <c r="M22"/>
  <c r="L22"/>
  <c r="K22"/>
  <c r="J22"/>
  <c r="I22"/>
  <c r="H22"/>
  <c r="G22"/>
  <c r="F22"/>
  <c r="E22"/>
  <c r="D22"/>
  <c r="C22"/>
  <c r="B22"/>
  <c r="P21"/>
  <c r="O21"/>
  <c r="N21"/>
  <c r="M21"/>
  <c r="L21"/>
  <c r="K21"/>
  <c r="J21"/>
  <c r="I21"/>
  <c r="H21"/>
  <c r="G21"/>
  <c r="F21"/>
  <c r="E21"/>
  <c r="D21"/>
  <c r="C21"/>
  <c r="B21"/>
  <c r="P20"/>
  <c r="O20"/>
  <c r="N20"/>
  <c r="M20"/>
  <c r="L20"/>
  <c r="K20"/>
  <c r="J20"/>
  <c r="I20"/>
  <c r="H20"/>
  <c r="G20"/>
  <c r="F20"/>
  <c r="E20"/>
  <c r="D20"/>
  <c r="C20"/>
  <c r="B20"/>
  <c r="P19"/>
  <c r="O19"/>
  <c r="N19"/>
  <c r="M19"/>
  <c r="L19"/>
  <c r="K19"/>
  <c r="J19"/>
  <c r="I19"/>
  <c r="H19"/>
  <c r="G19"/>
  <c r="F19"/>
  <c r="E19"/>
  <c r="D19"/>
  <c r="C19"/>
  <c r="B19"/>
  <c r="P18"/>
  <c r="O18"/>
  <c r="N18"/>
  <c r="M18"/>
  <c r="L18"/>
  <c r="K18"/>
  <c r="J18"/>
  <c r="I18"/>
  <c r="H18"/>
  <c r="G18"/>
  <c r="F18"/>
  <c r="E18"/>
  <c r="D18"/>
  <c r="C18"/>
  <c r="B18"/>
  <c r="P17"/>
  <c r="O17"/>
  <c r="N17"/>
  <c r="M17"/>
  <c r="L17"/>
  <c r="K17"/>
  <c r="J17"/>
  <c r="I17"/>
  <c r="H17"/>
  <c r="G17"/>
  <c r="F17"/>
  <c r="E17"/>
  <c r="D17"/>
  <c r="C17"/>
  <c r="B17"/>
  <c r="P16"/>
  <c r="O16"/>
  <c r="N16"/>
  <c r="M16"/>
  <c r="L16"/>
  <c r="K16"/>
  <c r="J16"/>
  <c r="I16"/>
  <c r="H16"/>
  <c r="G16"/>
  <c r="F16"/>
  <c r="E16"/>
  <c r="D16"/>
  <c r="C16"/>
  <c r="B16"/>
  <c r="P15"/>
  <c r="O15"/>
  <c r="N15"/>
  <c r="M15"/>
  <c r="L15"/>
  <c r="K15"/>
  <c r="J15"/>
  <c r="I15"/>
  <c r="H15"/>
  <c r="G15"/>
  <c r="F15"/>
  <c r="E15"/>
  <c r="D15"/>
  <c r="C15"/>
  <c r="B15"/>
  <c r="P13"/>
  <c r="O13"/>
  <c r="N13"/>
  <c r="M13"/>
  <c r="L13"/>
  <c r="K13"/>
  <c r="J13"/>
  <c r="I13"/>
  <c r="H13"/>
  <c r="G13"/>
  <c r="F13"/>
  <c r="E13"/>
  <c r="D13"/>
  <c r="C13"/>
  <c r="B13"/>
  <c r="M41" i="24" l="1"/>
  <c r="L41"/>
  <c r="K41"/>
  <c r="J41"/>
  <c r="I41"/>
  <c r="H41"/>
  <c r="F41"/>
  <c r="D41"/>
  <c r="B25"/>
  <c r="M28" i="23"/>
  <c r="L28"/>
  <c r="K28"/>
  <c r="J28"/>
  <c r="I28"/>
  <c r="H28"/>
  <c r="G28"/>
  <c r="F28"/>
  <c r="E28"/>
  <c r="D28"/>
  <c r="C28"/>
  <c r="B28"/>
  <c r="M27"/>
  <c r="L27"/>
  <c r="K27"/>
  <c r="J27"/>
  <c r="I27"/>
  <c r="H27"/>
  <c r="G27"/>
  <c r="F27"/>
  <c r="E27"/>
  <c r="D27"/>
  <c r="C27"/>
  <c r="B27"/>
  <c r="P21"/>
  <c r="M16"/>
  <c r="L16"/>
  <c r="K16"/>
  <c r="J16"/>
  <c r="I16"/>
  <c r="H16"/>
  <c r="G16"/>
  <c r="F16"/>
  <c r="E16"/>
  <c r="D16"/>
  <c r="C16"/>
  <c r="B16"/>
  <c r="M12"/>
  <c r="L12"/>
  <c r="K12"/>
  <c r="J12"/>
  <c r="I12"/>
  <c r="H12"/>
  <c r="G12"/>
  <c r="F12"/>
  <c r="E12"/>
  <c r="D12"/>
  <c r="C12"/>
  <c r="B12"/>
  <c r="P627" i="22"/>
  <c r="O627"/>
  <c r="N627"/>
  <c r="M627"/>
  <c r="L627"/>
  <c r="K627"/>
  <c r="J627"/>
  <c r="I627"/>
  <c r="H627"/>
  <c r="G627"/>
  <c r="F627"/>
  <c r="E627"/>
  <c r="D627"/>
  <c r="C627"/>
  <c r="B627"/>
  <c r="P623"/>
  <c r="O623"/>
  <c r="N623"/>
  <c r="M623"/>
  <c r="L623"/>
  <c r="K623"/>
  <c r="J623"/>
  <c r="I623"/>
  <c r="H623"/>
  <c r="G623"/>
  <c r="F623"/>
  <c r="E623"/>
  <c r="D623"/>
  <c r="C623"/>
  <c r="B623"/>
  <c r="P616"/>
  <c r="O616"/>
  <c r="N616"/>
  <c r="M616"/>
  <c r="L616"/>
  <c r="K616"/>
  <c r="J616"/>
  <c r="I616"/>
  <c r="H616"/>
  <c r="G616"/>
  <c r="F616"/>
  <c r="E616"/>
  <c r="D616"/>
  <c r="C616"/>
  <c r="B616"/>
  <c r="P609"/>
  <c r="O609"/>
  <c r="N609"/>
  <c r="M609"/>
  <c r="L609"/>
  <c r="K609"/>
  <c r="J609"/>
  <c r="I609"/>
  <c r="H609"/>
  <c r="G609"/>
  <c r="F609"/>
  <c r="E609"/>
  <c r="D609"/>
  <c r="C609"/>
  <c r="B609"/>
  <c r="P602"/>
  <c r="O602"/>
  <c r="N602"/>
  <c r="M602"/>
  <c r="L602"/>
  <c r="K602"/>
  <c r="J602"/>
  <c r="I602"/>
  <c r="H602"/>
  <c r="G602"/>
  <c r="F602"/>
  <c r="E602"/>
  <c r="D602"/>
  <c r="C602"/>
  <c r="B602"/>
  <c r="P595"/>
  <c r="O595"/>
  <c r="N595"/>
  <c r="M595"/>
  <c r="L595"/>
  <c r="K595"/>
  <c r="J595"/>
  <c r="I595"/>
  <c r="H595"/>
  <c r="G595"/>
  <c r="F595"/>
  <c r="E595"/>
  <c r="D595"/>
  <c r="C595"/>
  <c r="B595"/>
  <c r="P571"/>
  <c r="O571"/>
  <c r="N571"/>
  <c r="M571"/>
  <c r="L571"/>
  <c r="K571"/>
  <c r="J571"/>
  <c r="I571"/>
  <c r="H571"/>
  <c r="G571"/>
  <c r="F571"/>
  <c r="E571"/>
  <c r="D571"/>
  <c r="C571"/>
  <c r="B571"/>
  <c r="P567"/>
  <c r="O567"/>
  <c r="N567"/>
  <c r="M567"/>
  <c r="L567"/>
  <c r="K567"/>
  <c r="J567"/>
  <c r="I567"/>
  <c r="H567"/>
  <c r="G567"/>
  <c r="F567"/>
  <c r="E567"/>
  <c r="D567"/>
  <c r="C567"/>
  <c r="B567"/>
  <c r="P560"/>
  <c r="O560"/>
  <c r="N560"/>
  <c r="M560"/>
  <c r="L560"/>
  <c r="K560"/>
  <c r="J560"/>
  <c r="I560"/>
  <c r="H560"/>
  <c r="G560"/>
  <c r="F560"/>
  <c r="E560"/>
  <c r="D560"/>
  <c r="C560"/>
  <c r="B560"/>
  <c r="P553"/>
  <c r="O553"/>
  <c r="N553"/>
  <c r="M553"/>
  <c r="L553"/>
  <c r="K553"/>
  <c r="J553"/>
  <c r="I553"/>
  <c r="H553"/>
  <c r="G553"/>
  <c r="F553"/>
  <c r="E553"/>
  <c r="D553"/>
  <c r="C553"/>
  <c r="B553"/>
  <c r="P546"/>
  <c r="O546"/>
  <c r="N546"/>
  <c r="M546"/>
  <c r="L546"/>
  <c r="K546"/>
  <c r="J546"/>
  <c r="I546"/>
  <c r="H546"/>
  <c r="G546"/>
  <c r="F546"/>
  <c r="E546"/>
  <c r="D546"/>
  <c r="C546"/>
  <c r="B546"/>
  <c r="P539"/>
  <c r="O539"/>
  <c r="N539"/>
  <c r="M539"/>
  <c r="L539"/>
  <c r="K539"/>
  <c r="J539"/>
  <c r="I539"/>
  <c r="H539"/>
  <c r="G539"/>
  <c r="F539"/>
  <c r="E539"/>
  <c r="D539"/>
  <c r="C539"/>
  <c r="B539"/>
  <c r="P510"/>
  <c r="O510"/>
  <c r="N510"/>
  <c r="M510"/>
  <c r="L510"/>
  <c r="K510"/>
  <c r="J510"/>
  <c r="I510"/>
  <c r="H510"/>
  <c r="G510"/>
  <c r="F510"/>
  <c r="E510"/>
  <c r="D510"/>
  <c r="C510"/>
  <c r="B510"/>
  <c r="P506"/>
  <c r="O506"/>
  <c r="N506"/>
  <c r="M506"/>
  <c r="L506"/>
  <c r="K506"/>
  <c r="J506"/>
  <c r="I506"/>
  <c r="H506"/>
  <c r="G506"/>
  <c r="F506"/>
  <c r="E506"/>
  <c r="D506"/>
  <c r="C506"/>
  <c r="B506"/>
  <c r="P499"/>
  <c r="O499"/>
  <c r="N499"/>
  <c r="M499"/>
  <c r="L499"/>
  <c r="K499"/>
  <c r="J499"/>
  <c r="I499"/>
  <c r="H499"/>
  <c r="G499"/>
  <c r="F499"/>
  <c r="E499"/>
  <c r="D499"/>
  <c r="C499"/>
  <c r="B499"/>
  <c r="P492"/>
  <c r="O492"/>
  <c r="N492"/>
  <c r="M492"/>
  <c r="L492"/>
  <c r="K492"/>
  <c r="J492"/>
  <c r="I492"/>
  <c r="H492"/>
  <c r="G492"/>
  <c r="F492"/>
  <c r="E492"/>
  <c r="D492"/>
  <c r="C492"/>
  <c r="B492"/>
  <c r="P485"/>
  <c r="O485"/>
  <c r="N485"/>
  <c r="M485"/>
  <c r="L485"/>
  <c r="K485"/>
  <c r="J485"/>
  <c r="I485"/>
  <c r="H485"/>
  <c r="G485"/>
  <c r="F485"/>
  <c r="E485"/>
  <c r="D485"/>
  <c r="C485"/>
  <c r="B485"/>
  <c r="P478"/>
  <c r="O478"/>
  <c r="N478"/>
  <c r="M478"/>
  <c r="L478"/>
  <c r="K478"/>
  <c r="J478"/>
  <c r="I478"/>
  <c r="H478"/>
  <c r="G478"/>
  <c r="F478"/>
  <c r="E478"/>
  <c r="D478"/>
  <c r="C478"/>
  <c r="B478"/>
  <c r="P452"/>
  <c r="O452"/>
  <c r="N452"/>
  <c r="M452"/>
  <c r="L452"/>
  <c r="K452"/>
  <c r="J452"/>
  <c r="I452"/>
  <c r="H452"/>
  <c r="G452"/>
  <c r="F452"/>
  <c r="E452"/>
  <c r="D452"/>
  <c r="C452"/>
  <c r="B452"/>
  <c r="P448"/>
  <c r="O448"/>
  <c r="N448"/>
  <c r="M448"/>
  <c r="L448"/>
  <c r="K448"/>
  <c r="J448"/>
  <c r="I448"/>
  <c r="H448"/>
  <c r="G448"/>
  <c r="F448"/>
  <c r="E448"/>
  <c r="D448"/>
  <c r="C448"/>
  <c r="B448"/>
  <c r="P441"/>
  <c r="O441"/>
  <c r="N441"/>
  <c r="M441"/>
  <c r="L441"/>
  <c r="K441"/>
  <c r="J441"/>
  <c r="I441"/>
  <c r="H441"/>
  <c r="G441"/>
  <c r="F441"/>
  <c r="E441"/>
  <c r="D441"/>
  <c r="C441"/>
  <c r="B441"/>
  <c r="P434"/>
  <c r="O434"/>
  <c r="N434"/>
  <c r="M434"/>
  <c r="L434"/>
  <c r="K434"/>
  <c r="J434"/>
  <c r="I434"/>
  <c r="H434"/>
  <c r="G434"/>
  <c r="F434"/>
  <c r="E434"/>
  <c r="D434"/>
  <c r="C434"/>
  <c r="B434"/>
  <c r="P427"/>
  <c r="O427"/>
  <c r="N427"/>
  <c r="M427"/>
  <c r="L427"/>
  <c r="K427"/>
  <c r="J427"/>
  <c r="I427"/>
  <c r="H427"/>
  <c r="G427"/>
  <c r="F427"/>
  <c r="E427"/>
  <c r="D427"/>
  <c r="C427"/>
  <c r="B427"/>
  <c r="P420"/>
  <c r="O420"/>
  <c r="N420"/>
  <c r="M420"/>
  <c r="L420"/>
  <c r="K420"/>
  <c r="J420"/>
  <c r="I420"/>
  <c r="H420"/>
  <c r="G420"/>
  <c r="F420"/>
  <c r="E420"/>
  <c r="D420"/>
  <c r="C420"/>
  <c r="B420"/>
  <c r="P394"/>
  <c r="O394"/>
  <c r="N394"/>
  <c r="M394"/>
  <c r="L394"/>
  <c r="K394"/>
  <c r="J394"/>
  <c r="I394"/>
  <c r="H394"/>
  <c r="G394"/>
  <c r="F394"/>
  <c r="E394"/>
  <c r="D394"/>
  <c r="C394"/>
  <c r="B394"/>
  <c r="P390"/>
  <c r="O390"/>
  <c r="N390"/>
  <c r="M390"/>
  <c r="L390"/>
  <c r="K390"/>
  <c r="J390"/>
  <c r="I390"/>
  <c r="H390"/>
  <c r="G390"/>
  <c r="F390"/>
  <c r="E390"/>
  <c r="D390"/>
  <c r="C390"/>
  <c r="B390"/>
  <c r="P383"/>
  <c r="O383"/>
  <c r="N383"/>
  <c r="M383"/>
  <c r="L383"/>
  <c r="K383"/>
  <c r="J383"/>
  <c r="I383"/>
  <c r="H383"/>
  <c r="G383"/>
  <c r="F383"/>
  <c r="E383"/>
  <c r="D383"/>
  <c r="C383"/>
  <c r="B383"/>
  <c r="P376"/>
  <c r="O376"/>
  <c r="N376"/>
  <c r="M376"/>
  <c r="L376"/>
  <c r="K376"/>
  <c r="J376"/>
  <c r="I376"/>
  <c r="H376"/>
  <c r="G376"/>
  <c r="F376"/>
  <c r="E376"/>
  <c r="D376"/>
  <c r="C376"/>
  <c r="B376"/>
  <c r="P369"/>
  <c r="O369"/>
  <c r="N369"/>
  <c r="M369"/>
  <c r="L369"/>
  <c r="K369"/>
  <c r="J369"/>
  <c r="I369"/>
  <c r="H369"/>
  <c r="G369"/>
  <c r="F369"/>
  <c r="E369"/>
  <c r="D369"/>
  <c r="C369"/>
  <c r="B369"/>
  <c r="P362"/>
  <c r="O362"/>
  <c r="N362"/>
  <c r="M362"/>
  <c r="L362"/>
  <c r="K362"/>
  <c r="J362"/>
  <c r="I362"/>
  <c r="H362"/>
  <c r="G362"/>
  <c r="F362"/>
  <c r="E362"/>
  <c r="D362"/>
  <c r="C362"/>
  <c r="B362"/>
  <c r="P337"/>
  <c r="O337"/>
  <c r="N337"/>
  <c r="M337"/>
  <c r="L337"/>
  <c r="K337"/>
  <c r="J337"/>
  <c r="I337"/>
  <c r="H337"/>
  <c r="G337"/>
  <c r="F337"/>
  <c r="E337"/>
  <c r="D337"/>
  <c r="C337"/>
  <c r="B337"/>
  <c r="P333"/>
  <c r="O333"/>
  <c r="N333"/>
  <c r="M333"/>
  <c r="L333"/>
  <c r="K333"/>
  <c r="J333"/>
  <c r="I333"/>
  <c r="H333"/>
  <c r="G333"/>
  <c r="F333"/>
  <c r="E333"/>
  <c r="D333"/>
  <c r="C333"/>
  <c r="B333"/>
  <c r="P326"/>
  <c r="O326"/>
  <c r="N326"/>
  <c r="M326"/>
  <c r="L326"/>
  <c r="K326"/>
  <c r="J326"/>
  <c r="I326"/>
  <c r="H326"/>
  <c r="G326"/>
  <c r="F326"/>
  <c r="E326"/>
  <c r="D326"/>
  <c r="C326"/>
  <c r="B326"/>
  <c r="P319"/>
  <c r="O319"/>
  <c r="N319"/>
  <c r="M319"/>
  <c r="L319"/>
  <c r="K319"/>
  <c r="J319"/>
  <c r="I319"/>
  <c r="H319"/>
  <c r="G319"/>
  <c r="F319"/>
  <c r="E319"/>
  <c r="D319"/>
  <c r="C319"/>
  <c r="B319"/>
  <c r="P312"/>
  <c r="O312"/>
  <c r="N312"/>
  <c r="M312"/>
  <c r="L312"/>
  <c r="K312"/>
  <c r="J312"/>
  <c r="I312"/>
  <c r="H312"/>
  <c r="G312"/>
  <c r="F312"/>
  <c r="E312"/>
  <c r="D312"/>
  <c r="C312"/>
  <c r="B312"/>
  <c r="P305"/>
  <c r="O305"/>
  <c r="N305"/>
  <c r="M305"/>
  <c r="L305"/>
  <c r="K305"/>
  <c r="J305"/>
  <c r="I305"/>
  <c r="H305"/>
  <c r="G305"/>
  <c r="F305"/>
  <c r="E305"/>
  <c r="D305"/>
  <c r="C305"/>
  <c r="B305"/>
  <c r="P277"/>
  <c r="O277"/>
  <c r="N277"/>
  <c r="M277"/>
  <c r="L277"/>
  <c r="K277"/>
  <c r="J277"/>
  <c r="I277"/>
  <c r="H277"/>
  <c r="G277"/>
  <c r="F277"/>
  <c r="E277"/>
  <c r="D277"/>
  <c r="C277"/>
  <c r="B277"/>
  <c r="P273"/>
  <c r="O273"/>
  <c r="N273"/>
  <c r="M273"/>
  <c r="L273"/>
  <c r="K273"/>
  <c r="J273"/>
  <c r="I273"/>
  <c r="H273"/>
  <c r="G273"/>
  <c r="F273"/>
  <c r="E273"/>
  <c r="D273"/>
  <c r="C273"/>
  <c r="B273"/>
  <c r="P266"/>
  <c r="O266"/>
  <c r="N266"/>
  <c r="M266"/>
  <c r="L266"/>
  <c r="K266"/>
  <c r="J266"/>
  <c r="I266"/>
  <c r="H266"/>
  <c r="G266"/>
  <c r="F266"/>
  <c r="E266"/>
  <c r="D266"/>
  <c r="C266"/>
  <c r="B266"/>
  <c r="P259"/>
  <c r="O259"/>
  <c r="N259"/>
  <c r="M259"/>
  <c r="L259"/>
  <c r="K259"/>
  <c r="J259"/>
  <c r="I259"/>
  <c r="H259"/>
  <c r="G259"/>
  <c r="F259"/>
  <c r="E259"/>
  <c r="D259"/>
  <c r="C259"/>
  <c r="B259"/>
  <c r="P252"/>
  <c r="O252"/>
  <c r="N252"/>
  <c r="M252"/>
  <c r="L252"/>
  <c r="K252"/>
  <c r="J252"/>
  <c r="I252"/>
  <c r="H252"/>
  <c r="G252"/>
  <c r="F252"/>
  <c r="E252"/>
  <c r="D252"/>
  <c r="C252"/>
  <c r="B252"/>
  <c r="P245"/>
  <c r="O245"/>
  <c r="N245"/>
  <c r="M245"/>
  <c r="L245"/>
  <c r="K245"/>
  <c r="J245"/>
  <c r="I245"/>
  <c r="H245"/>
  <c r="G245"/>
  <c r="F245"/>
  <c r="E245"/>
  <c r="D245"/>
  <c r="C245"/>
  <c r="B245"/>
  <c r="P220"/>
  <c r="O220"/>
  <c r="N220"/>
  <c r="M220"/>
  <c r="L220"/>
  <c r="K220"/>
  <c r="J220"/>
  <c r="I220"/>
  <c r="H220"/>
  <c r="G220"/>
  <c r="F220"/>
  <c r="E220"/>
  <c r="D220"/>
  <c r="C220"/>
  <c r="B220"/>
  <c r="P216"/>
  <c r="O216"/>
  <c r="N216"/>
  <c r="M216"/>
  <c r="L216"/>
  <c r="K216"/>
  <c r="J216"/>
  <c r="I216"/>
  <c r="H216"/>
  <c r="G216"/>
  <c r="F216"/>
  <c r="E216"/>
  <c r="D216"/>
  <c r="C216"/>
  <c r="B216"/>
  <c r="P209"/>
  <c r="O209"/>
  <c r="N209"/>
  <c r="M209"/>
  <c r="L209"/>
  <c r="K209"/>
  <c r="J209"/>
  <c r="I209"/>
  <c r="H209"/>
  <c r="G209"/>
  <c r="F209"/>
  <c r="E209"/>
  <c r="D209"/>
  <c r="C209"/>
  <c r="B209"/>
  <c r="P202"/>
  <c r="O202"/>
  <c r="N202"/>
  <c r="M202"/>
  <c r="L202"/>
  <c r="K202"/>
  <c r="J202"/>
  <c r="I202"/>
  <c r="H202"/>
  <c r="G202"/>
  <c r="F202"/>
  <c r="E202"/>
  <c r="D202"/>
  <c r="C202"/>
  <c r="B202"/>
  <c r="P195"/>
  <c r="O195"/>
  <c r="N195"/>
  <c r="M195"/>
  <c r="L195"/>
  <c r="K195"/>
  <c r="J195"/>
  <c r="I195"/>
  <c r="H195"/>
  <c r="G195"/>
  <c r="F195"/>
  <c r="E195"/>
  <c r="D195"/>
  <c r="C195"/>
  <c r="B195"/>
  <c r="P188"/>
  <c r="O188"/>
  <c r="N188"/>
  <c r="M188"/>
  <c r="L188"/>
  <c r="K188"/>
  <c r="J188"/>
  <c r="I188"/>
  <c r="H188"/>
  <c r="G188"/>
  <c r="F188"/>
  <c r="E188"/>
  <c r="D188"/>
  <c r="C188"/>
  <c r="B188"/>
  <c r="P163"/>
  <c r="O163"/>
  <c r="N163"/>
  <c r="M163"/>
  <c r="L163"/>
  <c r="K163"/>
  <c r="J163"/>
  <c r="I163"/>
  <c r="H163"/>
  <c r="G163"/>
  <c r="F163"/>
  <c r="E163"/>
  <c r="D163"/>
  <c r="C163"/>
  <c r="B163"/>
  <c r="P159"/>
  <c r="O159"/>
  <c r="N159"/>
  <c r="M159"/>
  <c r="L159"/>
  <c r="K159"/>
  <c r="J159"/>
  <c r="I159"/>
  <c r="H159"/>
  <c r="G159"/>
  <c r="F159"/>
  <c r="E159"/>
  <c r="D159"/>
  <c r="C159"/>
  <c r="B159"/>
  <c r="P152"/>
  <c r="O152"/>
  <c r="N152"/>
  <c r="M152"/>
  <c r="L152"/>
  <c r="K152"/>
  <c r="J152"/>
  <c r="I152"/>
  <c r="H152"/>
  <c r="G152"/>
  <c r="F152"/>
  <c r="E152"/>
  <c r="D152"/>
  <c r="C152"/>
  <c r="B152"/>
  <c r="P145"/>
  <c r="O145"/>
  <c r="N145"/>
  <c r="M145"/>
  <c r="L145"/>
  <c r="K145"/>
  <c r="J145"/>
  <c r="I145"/>
  <c r="H145"/>
  <c r="G145"/>
  <c r="F145"/>
  <c r="E145"/>
  <c r="D145"/>
  <c r="C145"/>
  <c r="B145"/>
  <c r="P138"/>
  <c r="O138"/>
  <c r="N138"/>
  <c r="M138"/>
  <c r="L138"/>
  <c r="K138"/>
  <c r="J138"/>
  <c r="I138"/>
  <c r="H138"/>
  <c r="G138"/>
  <c r="F138"/>
  <c r="E138"/>
  <c r="D138"/>
  <c r="C138"/>
  <c r="B138"/>
  <c r="P131"/>
  <c r="O131"/>
  <c r="N131"/>
  <c r="M131"/>
  <c r="L131"/>
  <c r="K131"/>
  <c r="J131"/>
  <c r="I131"/>
  <c r="H131"/>
  <c r="G131"/>
  <c r="F131"/>
  <c r="E131"/>
  <c r="D131"/>
  <c r="C131"/>
  <c r="B131"/>
  <c r="P103"/>
  <c r="O103"/>
  <c r="N103"/>
  <c r="M103"/>
  <c r="L103"/>
  <c r="K103"/>
  <c r="J103"/>
  <c r="I103"/>
  <c r="H103"/>
  <c r="G103"/>
  <c r="F103"/>
  <c r="E103"/>
  <c r="D103"/>
  <c r="C103"/>
  <c r="B103"/>
  <c r="P99"/>
  <c r="O99"/>
  <c r="N99"/>
  <c r="M99"/>
  <c r="L99"/>
  <c r="K99"/>
  <c r="J99"/>
  <c r="I99"/>
  <c r="H99"/>
  <c r="G99"/>
  <c r="F99"/>
  <c r="E99"/>
  <c r="D99"/>
  <c r="C99"/>
  <c r="B99"/>
  <c r="P92"/>
  <c r="O92"/>
  <c r="N92"/>
  <c r="M92"/>
  <c r="L92"/>
  <c r="K92"/>
  <c r="J92"/>
  <c r="I92"/>
  <c r="H92"/>
  <c r="G92"/>
  <c r="F92"/>
  <c r="E92"/>
  <c r="D92"/>
  <c r="C92"/>
  <c r="B92"/>
  <c r="P85"/>
  <c r="O85"/>
  <c r="N85"/>
  <c r="M85"/>
  <c r="L85"/>
  <c r="K85"/>
  <c r="J85"/>
  <c r="I85"/>
  <c r="H85"/>
  <c r="G85"/>
  <c r="F85"/>
  <c r="E85"/>
  <c r="D85"/>
  <c r="C85"/>
  <c r="B85"/>
  <c r="P78"/>
  <c r="O78"/>
  <c r="N78"/>
  <c r="M78"/>
  <c r="L78"/>
  <c r="K78"/>
  <c r="J78"/>
  <c r="I78"/>
  <c r="H78"/>
  <c r="G78"/>
  <c r="F78"/>
  <c r="E78"/>
  <c r="D78"/>
  <c r="C78"/>
  <c r="B78"/>
  <c r="P71"/>
  <c r="O71"/>
  <c r="N71"/>
  <c r="M71"/>
  <c r="L71"/>
  <c r="K71"/>
  <c r="J71"/>
  <c r="I71"/>
  <c r="H71"/>
  <c r="G71"/>
  <c r="F71"/>
  <c r="E71"/>
  <c r="D71"/>
  <c r="C71"/>
  <c r="B71"/>
  <c r="P44"/>
  <c r="O44"/>
  <c r="N44"/>
  <c r="M44"/>
  <c r="L44"/>
  <c r="K44"/>
  <c r="J44"/>
  <c r="I44"/>
  <c r="H44"/>
  <c r="G44"/>
  <c r="F44"/>
  <c r="E44"/>
  <c r="D44"/>
  <c r="C44"/>
  <c r="B44"/>
  <c r="P40"/>
  <c r="O40"/>
  <c r="N40"/>
  <c r="M40"/>
  <c r="L40"/>
  <c r="K40"/>
  <c r="J40"/>
  <c r="I40"/>
  <c r="H40"/>
  <c r="G40"/>
  <c r="F40"/>
  <c r="E40"/>
  <c r="D40"/>
  <c r="C40"/>
  <c r="B40"/>
  <c r="P33"/>
  <c r="O33"/>
  <c r="N33"/>
  <c r="M33"/>
  <c r="L33"/>
  <c r="K33"/>
  <c r="J33"/>
  <c r="I33"/>
  <c r="H33"/>
  <c r="G33"/>
  <c r="F33"/>
  <c r="E33"/>
  <c r="D33"/>
  <c r="C33"/>
  <c r="B33"/>
  <c r="P26"/>
  <c r="O26"/>
  <c r="N26"/>
  <c r="M26"/>
  <c r="L26"/>
  <c r="K26"/>
  <c r="J26"/>
  <c r="I26"/>
  <c r="H26"/>
  <c r="G26"/>
  <c r="F26"/>
  <c r="E26"/>
  <c r="D26"/>
  <c r="C26"/>
  <c r="B26"/>
  <c r="P19"/>
  <c r="O19"/>
  <c r="N19"/>
  <c r="M19"/>
  <c r="L19"/>
  <c r="K19"/>
  <c r="J19"/>
  <c r="I19"/>
  <c r="H19"/>
  <c r="G19"/>
  <c r="F19"/>
  <c r="E19"/>
  <c r="D19"/>
  <c r="C19"/>
  <c r="B19"/>
  <c r="P12"/>
  <c r="O12"/>
  <c r="N12"/>
  <c r="M12"/>
  <c r="L12"/>
  <c r="K12"/>
  <c r="J12"/>
  <c r="I12"/>
  <c r="H12"/>
  <c r="G12"/>
  <c r="F12"/>
  <c r="E12"/>
  <c r="D12"/>
  <c r="C12"/>
  <c r="B12"/>
  <c r="P61" i="9"/>
  <c r="O61"/>
  <c r="N61"/>
  <c r="M61"/>
  <c r="L61"/>
  <c r="K61"/>
  <c r="J61"/>
  <c r="I61"/>
  <c r="H61"/>
  <c r="G61"/>
  <c r="F61"/>
  <c r="E61"/>
  <c r="D61"/>
  <c r="C61"/>
  <c r="B61"/>
  <c r="P43"/>
  <c r="O43"/>
  <c r="N43"/>
  <c r="M43"/>
  <c r="L43"/>
  <c r="K43"/>
  <c r="J43"/>
  <c r="I43"/>
  <c r="H43"/>
  <c r="G43"/>
  <c r="F43"/>
  <c r="E43"/>
  <c r="D43"/>
  <c r="C43"/>
  <c r="B43"/>
  <c r="P93" i="8"/>
  <c r="O93"/>
  <c r="N93"/>
  <c r="P92"/>
  <c r="P91" s="1"/>
  <c r="O92"/>
  <c r="N92"/>
  <c r="N91" s="1"/>
  <c r="O91"/>
  <c r="P89"/>
  <c r="O89"/>
  <c r="N89"/>
  <c r="P88"/>
  <c r="O88"/>
  <c r="N88"/>
  <c r="P87"/>
  <c r="O87"/>
  <c r="N87"/>
  <c r="P83"/>
  <c r="O83"/>
  <c r="N83"/>
  <c r="P82"/>
  <c r="O82"/>
  <c r="N82"/>
  <c r="P81"/>
  <c r="O81"/>
  <c r="N81"/>
  <c r="P80"/>
  <c r="P78" s="1"/>
  <c r="O80"/>
  <c r="N80"/>
  <c r="N78" s="1"/>
  <c r="O78"/>
  <c r="M78"/>
  <c r="L78"/>
  <c r="K78"/>
  <c r="J78"/>
  <c r="I78"/>
  <c r="H78"/>
  <c r="G78"/>
  <c r="F78"/>
  <c r="E78"/>
  <c r="D78"/>
  <c r="C78"/>
  <c r="B78"/>
  <c r="P76"/>
  <c r="O76"/>
  <c r="N76"/>
  <c r="P74"/>
  <c r="O74"/>
  <c r="N74"/>
  <c r="P72"/>
  <c r="O72"/>
  <c r="N72"/>
  <c r="P68"/>
  <c r="O68"/>
  <c r="N68"/>
  <c r="P67"/>
  <c r="O67"/>
  <c r="N67"/>
  <c r="P66"/>
  <c r="O66"/>
  <c r="O65" s="1"/>
  <c r="N66"/>
  <c r="P65"/>
  <c r="N65"/>
  <c r="M65"/>
  <c r="L65"/>
  <c r="J65"/>
  <c r="I65"/>
  <c r="H65"/>
  <c r="G65"/>
  <c r="F65"/>
  <c r="E65"/>
  <c r="D65"/>
  <c r="C65"/>
  <c r="B65"/>
  <c r="N46"/>
  <c r="P45"/>
  <c r="O45"/>
  <c r="N45"/>
  <c r="P44"/>
  <c r="O44"/>
  <c r="N44"/>
  <c r="P43"/>
  <c r="O43"/>
  <c r="N43"/>
  <c r="P42"/>
  <c r="P40" s="1"/>
  <c r="O42"/>
  <c r="N42"/>
  <c r="P41"/>
  <c r="O41"/>
  <c r="O40" s="1"/>
  <c r="N41"/>
  <c r="N40"/>
  <c r="M40"/>
  <c r="L40"/>
  <c r="K40"/>
  <c r="J40"/>
  <c r="I40"/>
  <c r="H40"/>
  <c r="G40"/>
  <c r="F40"/>
  <c r="E40"/>
  <c r="D40"/>
  <c r="C40"/>
  <c r="B40"/>
  <c r="P38"/>
  <c r="O38"/>
  <c r="N38"/>
  <c r="P37"/>
  <c r="P36" s="1"/>
  <c r="O37"/>
  <c r="N37"/>
  <c r="N36" s="1"/>
  <c r="O36"/>
  <c r="M36"/>
  <c r="L36"/>
  <c r="K36"/>
  <c r="J36"/>
  <c r="I36"/>
  <c r="H36"/>
  <c r="G36"/>
  <c r="F36"/>
  <c r="E36"/>
  <c r="D36"/>
  <c r="C36"/>
  <c r="B36"/>
  <c r="P34"/>
  <c r="O34"/>
  <c r="N34"/>
  <c r="P32"/>
  <c r="O32"/>
  <c r="N32"/>
  <c r="P30"/>
  <c r="P25" s="1"/>
  <c r="N30"/>
  <c r="P29"/>
  <c r="O29"/>
  <c r="N29"/>
  <c r="P28"/>
  <c r="O28"/>
  <c r="O25" s="1"/>
  <c r="N28"/>
  <c r="P27"/>
  <c r="O27"/>
  <c r="N27"/>
  <c r="P26"/>
  <c r="O26"/>
  <c r="N26"/>
  <c r="N25"/>
  <c r="M25"/>
  <c r="L25"/>
  <c r="K25"/>
  <c r="J25"/>
  <c r="I25"/>
  <c r="H25"/>
  <c r="G25"/>
  <c r="F25"/>
  <c r="E25"/>
  <c r="D25"/>
  <c r="C25"/>
  <c r="B25"/>
  <c r="M681" i="22"/>
  <c r="E658"/>
  <c r="N678"/>
  <c r="N677"/>
  <c r="O668"/>
  <c r="H684"/>
  <c r="H685"/>
  <c r="G682"/>
  <c r="J659"/>
  <c r="M686"/>
  <c r="C675"/>
  <c r="I652"/>
  <c r="L667"/>
  <c r="F653"/>
  <c r="N653"/>
  <c r="K662"/>
  <c r="F665"/>
  <c r="L684"/>
  <c r="L685"/>
  <c r="B684"/>
  <c r="B685"/>
  <c r="N681"/>
  <c r="O680"/>
  <c r="M670"/>
  <c r="H674"/>
  <c r="O654"/>
  <c r="M656"/>
  <c r="J686"/>
  <c r="G675"/>
  <c r="K674"/>
  <c r="D680"/>
  <c r="B687"/>
  <c r="O664"/>
  <c r="C665"/>
  <c r="B682"/>
  <c r="K654"/>
  <c r="J654"/>
  <c r="H656"/>
  <c r="K684"/>
  <c r="K685"/>
  <c r="O682"/>
  <c r="F679"/>
  <c r="I663"/>
  <c r="J684"/>
  <c r="J685"/>
  <c r="F661"/>
  <c r="D665"/>
  <c r="D673"/>
  <c r="D677"/>
  <c r="D687"/>
  <c r="J678"/>
  <c r="O676"/>
  <c r="P653"/>
  <c r="K672"/>
  <c r="N671"/>
  <c r="K673"/>
  <c r="P662"/>
  <c r="I685"/>
  <c r="I684"/>
  <c r="G672"/>
  <c r="O652"/>
  <c r="L687"/>
  <c r="M663"/>
  <c r="O665"/>
  <c r="O666"/>
  <c r="M665"/>
  <c r="E652"/>
  <c r="O684"/>
  <c r="C660"/>
  <c r="I665"/>
  <c r="O681"/>
  <c r="C654"/>
  <c r="H672"/>
  <c r="K666"/>
  <c r="N686"/>
  <c r="H686"/>
  <c r="H661"/>
  <c r="H664"/>
  <c r="F658"/>
  <c r="H662"/>
  <c r="E663"/>
  <c r="I654"/>
  <c r="E659"/>
  <c r="M677"/>
  <c r="I657"/>
  <c r="C653"/>
  <c r="J671"/>
  <c r="F662"/>
  <c r="M667"/>
  <c r="G679"/>
  <c r="P669"/>
  <c r="E680"/>
  <c r="L653"/>
  <c r="C673"/>
  <c r="K652"/>
  <c r="O657"/>
  <c r="B655"/>
  <c r="J660"/>
  <c r="P656"/>
  <c r="M654"/>
  <c r="L683"/>
  <c r="P655"/>
  <c r="P673"/>
  <c r="K660"/>
  <c r="G663"/>
  <c r="C676"/>
  <c r="E662"/>
  <c r="L682"/>
  <c r="O669"/>
  <c r="I680"/>
  <c r="L657"/>
  <c r="K653"/>
  <c r="J656"/>
  <c r="K676"/>
  <c r="B675"/>
  <c r="G680"/>
  <c r="E676"/>
  <c r="O687"/>
  <c r="L681"/>
  <c r="O660"/>
  <c r="D682"/>
  <c r="N682"/>
  <c r="D679"/>
  <c r="D675"/>
  <c r="G659"/>
  <c r="N658"/>
  <c r="C661"/>
  <c r="C669"/>
  <c r="N652"/>
  <c r="M674"/>
  <c r="P659"/>
  <c r="G678"/>
  <c r="L686"/>
  <c r="K667"/>
  <c r="I664"/>
  <c r="E671"/>
  <c r="M676"/>
  <c r="P681"/>
  <c r="F667"/>
  <c r="M653"/>
  <c r="J672"/>
  <c r="D684"/>
  <c r="D685"/>
  <c r="M673"/>
  <c r="M679"/>
  <c r="O686"/>
  <c r="E686"/>
  <c r="P671"/>
  <c r="I675"/>
  <c r="E664"/>
  <c r="D653"/>
  <c r="L665"/>
  <c r="K663"/>
  <c r="D666"/>
  <c r="B674"/>
  <c r="L679"/>
  <c r="D656"/>
  <c r="F685"/>
  <c r="F684"/>
  <c r="K658"/>
  <c r="H657"/>
  <c r="I658"/>
  <c r="M657"/>
  <c r="G677"/>
  <c r="E674"/>
  <c r="H681"/>
  <c r="N672"/>
  <c r="J665"/>
  <c r="I667"/>
  <c r="E654"/>
  <c r="I670"/>
  <c r="C679"/>
  <c r="K670"/>
  <c r="I679"/>
  <c r="L674"/>
  <c r="N683"/>
  <c r="I668"/>
  <c r="F673"/>
  <c r="N670"/>
  <c r="I666"/>
  <c r="F671"/>
  <c r="N687"/>
  <c r="P657"/>
  <c r="K679"/>
  <c r="H687"/>
  <c r="G658"/>
  <c r="K665"/>
  <c r="L666"/>
  <c r="D686"/>
  <c r="M675"/>
  <c r="H670"/>
  <c r="B667"/>
  <c r="M678"/>
  <c r="I686"/>
  <c r="L670"/>
  <c r="O662"/>
  <c r="M652"/>
  <c r="F677"/>
  <c r="J666"/>
  <c r="N661"/>
  <c r="M658"/>
  <c r="H677"/>
  <c r="D668"/>
  <c r="B686"/>
  <c r="F655"/>
  <c r="K687"/>
  <c r="F682"/>
  <c r="D683"/>
  <c r="G687"/>
  <c r="G654"/>
  <c r="C656"/>
  <c r="E655"/>
  <c r="J655"/>
  <c r="O671"/>
  <c r="K686"/>
  <c r="D672"/>
  <c r="G685"/>
  <c r="G684"/>
  <c r="G662"/>
  <c r="C666"/>
  <c r="B654"/>
  <c r="J653"/>
  <c r="F666"/>
  <c r="H653"/>
  <c r="M666"/>
  <c r="L669"/>
  <c r="B669"/>
  <c r="K657"/>
  <c r="I673"/>
  <c r="J669"/>
  <c r="P678"/>
  <c r="M660"/>
  <c r="G660"/>
  <c r="P667"/>
  <c r="P676"/>
  <c r="O656"/>
  <c r="O677"/>
  <c r="B677"/>
  <c r="B666"/>
  <c r="B660"/>
  <c r="H671"/>
  <c r="G671"/>
  <c r="K656"/>
  <c r="J680"/>
  <c r="C674"/>
  <c r="L675"/>
  <c r="F660"/>
  <c r="G676"/>
  <c r="L662"/>
  <c r="B658"/>
  <c r="G666"/>
  <c r="L673"/>
  <c r="C667"/>
  <c r="C658"/>
  <c r="O675"/>
  <c r="K664"/>
  <c r="O674"/>
  <c r="C681"/>
  <c r="B679"/>
  <c r="H668"/>
  <c r="H666"/>
  <c r="G664"/>
  <c r="F663"/>
  <c r="O661"/>
  <c r="F659"/>
  <c r="D674"/>
  <c r="F683"/>
  <c r="P684"/>
  <c r="J677"/>
  <c r="H652"/>
  <c r="H660"/>
  <c r="K682"/>
  <c r="J676"/>
  <c r="P677"/>
  <c r="P670"/>
  <c r="C670"/>
  <c r="H675"/>
  <c r="E683"/>
  <c r="L671"/>
  <c r="M683"/>
  <c r="E672"/>
  <c r="N656"/>
  <c r="E681"/>
  <c r="P683"/>
  <c r="J652"/>
  <c r="D659"/>
  <c r="P675"/>
  <c r="P660"/>
  <c r="K671"/>
  <c r="P685"/>
  <c r="G673"/>
  <c r="L672"/>
  <c r="F678"/>
  <c r="K659"/>
  <c r="O659"/>
  <c r="E653"/>
  <c r="L660"/>
  <c r="M662"/>
  <c r="B662"/>
  <c r="H669"/>
  <c r="G656"/>
  <c r="N674"/>
  <c r="C659"/>
  <c r="M661"/>
  <c r="C682"/>
  <c r="C663"/>
  <c r="L668"/>
  <c r="E656"/>
  <c r="H682"/>
  <c r="B671"/>
  <c r="O685"/>
  <c r="D658"/>
  <c r="P663"/>
  <c r="J662"/>
  <c r="M668"/>
  <c r="D652"/>
  <c r="L659"/>
  <c r="F686"/>
  <c r="O673"/>
  <c r="J667"/>
  <c r="O672"/>
  <c r="B665"/>
  <c r="J674"/>
  <c r="J687"/>
  <c r="P668"/>
  <c r="M684"/>
  <c r="M685"/>
  <c r="L658"/>
  <c r="D671"/>
  <c r="L661"/>
  <c r="D664"/>
  <c r="P687"/>
  <c r="E684"/>
  <c r="E685"/>
  <c r="C685"/>
  <c r="C684"/>
  <c r="O678"/>
  <c r="F675"/>
  <c r="F680"/>
  <c r="C655"/>
  <c r="H679"/>
  <c r="E670"/>
  <c r="P679"/>
  <c r="E667"/>
  <c r="F657"/>
  <c r="G668"/>
  <c r="I656"/>
  <c r="D676"/>
  <c r="N663"/>
  <c r="L655"/>
  <c r="H676"/>
  <c r="C664"/>
  <c r="L656"/>
  <c r="K678"/>
  <c r="F674"/>
  <c r="J675"/>
  <c r="O655"/>
  <c r="F670"/>
  <c r="H678"/>
  <c r="I682"/>
  <c r="J683"/>
  <c r="L678"/>
  <c r="N665"/>
  <c r="F687"/>
  <c r="C652"/>
  <c r="D670"/>
  <c r="P658"/>
  <c r="P661"/>
  <c r="J670"/>
  <c r="B656"/>
  <c r="M669"/>
  <c r="I659"/>
  <c r="B668"/>
  <c r="B663"/>
  <c r="B683"/>
  <c r="C668"/>
  <c r="H658"/>
  <c r="M680"/>
  <c r="F664"/>
  <c r="J679"/>
  <c r="N666"/>
  <c r="H680"/>
  <c r="F669"/>
  <c r="O653"/>
  <c r="N657"/>
  <c r="E678"/>
  <c r="D655"/>
  <c r="E668"/>
  <c r="G667"/>
  <c r="N680"/>
  <c r="I681"/>
  <c r="I672"/>
  <c r="I662"/>
  <c r="K675"/>
  <c r="F681"/>
  <c r="D667"/>
  <c r="P680"/>
  <c r="D660"/>
  <c r="K683"/>
  <c r="H655"/>
  <c r="H667"/>
  <c r="B681"/>
  <c r="B664"/>
  <c r="I655"/>
  <c r="N676"/>
  <c r="F672"/>
  <c r="I678"/>
  <c r="F676"/>
  <c r="J681"/>
  <c r="I669"/>
  <c r="D662"/>
  <c r="C677"/>
  <c r="O683"/>
  <c r="H665"/>
  <c r="H663"/>
  <c r="E687"/>
  <c r="I674"/>
  <c r="M682"/>
  <c r="I653"/>
  <c r="M672"/>
  <c r="G669"/>
  <c r="G652"/>
  <c r="H659"/>
  <c r="K680"/>
  <c r="D654"/>
  <c r="E675"/>
  <c r="F668"/>
  <c r="G683"/>
  <c r="G661"/>
  <c r="E677"/>
  <c r="N659"/>
  <c r="O658"/>
  <c r="E666"/>
  <c r="L676"/>
  <c r="J673"/>
  <c r="N660"/>
  <c r="M671"/>
  <c r="C671"/>
  <c r="G657"/>
  <c r="H683"/>
  <c r="F652"/>
  <c r="E673"/>
  <c r="N654"/>
  <c r="K668"/>
  <c r="L663"/>
  <c r="K669"/>
  <c r="B657"/>
  <c r="B680"/>
  <c r="D681"/>
  <c r="N675"/>
  <c r="D678"/>
  <c r="D661"/>
  <c r="B676"/>
  <c r="P666"/>
  <c r="B672"/>
  <c r="J668"/>
  <c r="E657"/>
  <c r="C680"/>
  <c r="J682"/>
  <c r="H654"/>
  <c r="L664"/>
  <c r="I676"/>
  <c r="I683"/>
  <c r="B678"/>
  <c r="N679"/>
  <c r="G686"/>
  <c r="M655"/>
  <c r="O670"/>
  <c r="C687"/>
  <c r="C662"/>
  <c r="F656"/>
  <c r="G674"/>
  <c r="B652"/>
  <c r="N668"/>
  <c r="K681"/>
  <c r="B653"/>
  <c r="G665"/>
  <c r="D657"/>
  <c r="D669"/>
  <c r="L680"/>
  <c r="L677"/>
  <c r="F654"/>
  <c r="H673"/>
  <c r="B659"/>
  <c r="C657"/>
  <c r="E679"/>
  <c r="D663"/>
  <c r="K677"/>
  <c r="P682"/>
  <c r="B661"/>
  <c r="I671"/>
  <c r="B673"/>
  <c r="O667"/>
  <c r="G681"/>
  <c r="G653"/>
  <c r="K661"/>
  <c r="E660"/>
  <c r="P665"/>
  <c r="P654"/>
  <c r="J663"/>
  <c r="N655"/>
  <c r="O663"/>
  <c r="P674"/>
  <c r="N664"/>
  <c r="I687"/>
  <c r="N662"/>
  <c r="P664"/>
  <c r="N667"/>
  <c r="L654"/>
  <c r="K655"/>
  <c r="E669"/>
  <c r="J657"/>
  <c r="C686"/>
  <c r="J664"/>
  <c r="L652"/>
  <c r="P686"/>
  <c r="O679"/>
  <c r="N673"/>
  <c r="I677"/>
  <c r="N685"/>
  <c r="J661"/>
  <c r="M687"/>
  <c r="M659"/>
  <c r="G655"/>
  <c r="J658"/>
  <c r="I661"/>
  <c r="N669"/>
  <c r="P672"/>
  <c r="E661"/>
  <c r="C678"/>
  <c r="N684"/>
  <c r="P652"/>
  <c r="E682"/>
  <c r="B670"/>
  <c r="I660"/>
  <c r="E665"/>
  <c r="G670"/>
  <c r="C683"/>
  <c r="C672"/>
  <c r="M664"/>
</calcChain>
</file>

<file path=xl/sharedStrings.xml><?xml version="1.0" encoding="utf-8"?>
<sst xmlns="http://schemas.openxmlformats.org/spreadsheetml/2006/main" count="15092" uniqueCount="3655">
  <si>
    <t>Janv.</t>
  </si>
  <si>
    <t>Fév.</t>
  </si>
  <si>
    <t>Mars</t>
  </si>
  <si>
    <t>Avril</t>
  </si>
  <si>
    <t>Mai</t>
  </si>
  <si>
    <t>Juin</t>
  </si>
  <si>
    <t>Juillet</t>
  </si>
  <si>
    <t>Sept.</t>
  </si>
  <si>
    <t>مارس</t>
  </si>
  <si>
    <t>فبراير</t>
  </si>
  <si>
    <t>يناير</t>
  </si>
  <si>
    <t>أكتوبر</t>
  </si>
  <si>
    <t>يوليـوز</t>
  </si>
  <si>
    <t>يونيه</t>
  </si>
  <si>
    <t>ماي</t>
  </si>
  <si>
    <t>أبريل</t>
  </si>
  <si>
    <t>دجنبر</t>
  </si>
  <si>
    <t>نوفمبر</t>
  </si>
  <si>
    <t>Dec</t>
  </si>
  <si>
    <t>Nov</t>
  </si>
  <si>
    <t>Oct</t>
  </si>
  <si>
    <t>شتنبـر</t>
  </si>
  <si>
    <t>Août</t>
  </si>
  <si>
    <t>غشـت</t>
  </si>
  <si>
    <t>الصيد البحري</t>
  </si>
  <si>
    <t>PECHE MARITIME</t>
  </si>
  <si>
    <t>مندوبية الداخلة</t>
  </si>
  <si>
    <t xml:space="preserve">مندوبية سيدي إفني </t>
  </si>
  <si>
    <t>مندوبية طان طان</t>
  </si>
  <si>
    <t>مندوبية الدار البيضاء</t>
  </si>
  <si>
    <t>مندوبية الجديدة</t>
  </si>
  <si>
    <t>مندوبية الصويرة</t>
  </si>
  <si>
    <t>مندوبية مهدية</t>
  </si>
  <si>
    <t>مندوبية المحمدية</t>
  </si>
  <si>
    <t>مندوبية الرباط</t>
  </si>
  <si>
    <t>مندوبية اسفي</t>
  </si>
  <si>
    <t>مندوبية بوجدور</t>
  </si>
  <si>
    <t>سوق الجملة</t>
  </si>
  <si>
    <t>مندوبية الحسيمة</t>
  </si>
  <si>
    <t>مندوبية العرائش</t>
  </si>
  <si>
    <t>مندوبية المضيق</t>
  </si>
  <si>
    <t>مندوبية الناضور</t>
  </si>
  <si>
    <t>مندوبية طنجة</t>
  </si>
  <si>
    <t>Délégation Dakhla</t>
  </si>
  <si>
    <t>Délégation Sidi ifni</t>
  </si>
  <si>
    <t>Délégation Tantan</t>
  </si>
  <si>
    <t>Délégation Casa</t>
  </si>
  <si>
    <t>Délégation el Jadida</t>
  </si>
  <si>
    <t>Délégation Essaouira</t>
  </si>
  <si>
    <t>Délégation Mehdia</t>
  </si>
  <si>
    <t>Délégation Mohamedia</t>
  </si>
  <si>
    <t>Délégation Rabat</t>
  </si>
  <si>
    <t>Délégation Safi</t>
  </si>
  <si>
    <t>Délégation Boujdour</t>
  </si>
  <si>
    <t>Délégation Laayoune</t>
  </si>
  <si>
    <t>Délégation Hoceima</t>
  </si>
  <si>
    <t>Délégation Larache</t>
  </si>
  <si>
    <t>Délégation M'diq</t>
  </si>
  <si>
    <t>Délégation Nador</t>
  </si>
  <si>
    <t>Délégation Tanger</t>
  </si>
  <si>
    <t>Marche de Gros</t>
  </si>
  <si>
    <t>Produits commercialisés issus de la pêche côtière et artisanale (en tonne)</t>
  </si>
  <si>
    <t>Source : Office national des Pêches</t>
  </si>
  <si>
    <t>المصدر : المكتب الوطني للصيد</t>
  </si>
  <si>
    <t>Délégation Adadir</t>
  </si>
  <si>
    <t>مندوبية اكادير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</si>
  <si>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</si>
  <si>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</si>
  <si>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</si>
  <si>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</si>
  <si>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</si>
  <si>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</si>
  <si>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</si>
  <si>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</si>
  <si>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</si>
  <si>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</si>
  <si>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</si>
  <si>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</si>
  <si>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agadir</t>
  </si>
  <si>
    <t>Sidi ifni</t>
  </si>
  <si>
    <t>tantan</t>
  </si>
  <si>
    <t>jdida</t>
  </si>
  <si>
    <t>casa</t>
  </si>
  <si>
    <t>essouira</t>
  </si>
  <si>
    <t>Mahdia</t>
  </si>
  <si>
    <t>Mohammadia</t>
  </si>
  <si>
    <t>rabat</t>
  </si>
  <si>
    <t>Safi</t>
  </si>
  <si>
    <t>Boujdour</t>
  </si>
  <si>
    <t>dakhla</t>
  </si>
  <si>
    <t>Laayoune</t>
  </si>
  <si>
    <t>Marche de gros</t>
  </si>
  <si>
    <t>Al hoceima</t>
  </si>
  <si>
    <t>laarache</t>
  </si>
  <si>
    <t>M diq</t>
  </si>
  <si>
    <t>Nador</t>
  </si>
  <si>
    <t>tanger</t>
  </si>
  <si>
    <t>مندوبية العيون</t>
  </si>
  <si>
    <t>Délégation Jebha</t>
  </si>
  <si>
    <t>مندوبية الجبهة</t>
  </si>
  <si>
    <t>…</t>
  </si>
  <si>
    <t>تسويق منتوجات الصيد الساحلي                 و التقليدي (بالطن)</t>
  </si>
  <si>
    <t>ENERGIE</t>
  </si>
  <si>
    <t>الطاقة</t>
  </si>
  <si>
    <t>Indice de la production énergétique</t>
  </si>
  <si>
    <t xml:space="preserve">الرقم الاستدلالي لإنتاج الطاقة </t>
  </si>
  <si>
    <t>(Base 100 : 2010)</t>
  </si>
  <si>
    <t>(أساس 2010:100)</t>
  </si>
  <si>
    <t>4°Trim.</t>
  </si>
  <si>
    <t>3°Trim.</t>
  </si>
  <si>
    <t>2° Trim.</t>
  </si>
  <si>
    <t>1° Trim.</t>
  </si>
  <si>
    <t>الفصل الرابع</t>
  </si>
  <si>
    <t>الفصل الثالث</t>
  </si>
  <si>
    <t>الفصل الثاني</t>
  </si>
  <si>
    <t>الفصل الأول</t>
  </si>
  <si>
    <t>Energie</t>
  </si>
  <si>
    <t>الطاقــة</t>
  </si>
  <si>
    <t xml:space="preserve">  Electricité</t>
  </si>
  <si>
    <t xml:space="preserve">  الكهرباء </t>
  </si>
  <si>
    <t>Source : Direction de la Statistique</t>
  </si>
  <si>
    <t>المصدر: مديرية الإحصاء</t>
  </si>
  <si>
    <t>Energie électrique</t>
  </si>
  <si>
    <t>الطاقة الكهربائية</t>
  </si>
  <si>
    <t xml:space="preserve">  I- ORIGINE DE LA PRODUCTION</t>
  </si>
  <si>
    <t>مصدر الانتاج</t>
  </si>
  <si>
    <t xml:space="preserve">  1- Production Totale ONEE-Branche Électricité : </t>
  </si>
  <si>
    <t>اجمالي انتاج الكهرباء (م و ك م )</t>
  </si>
  <si>
    <t xml:space="preserve">        Hydraulique</t>
  </si>
  <si>
    <t xml:space="preserve">من أصل مائي </t>
  </si>
  <si>
    <t xml:space="preserve">               dont Turbinage de la STEP</t>
  </si>
  <si>
    <t xml:space="preserve">         منها محطة تحويل الطاقة عبر الضخ </t>
  </si>
  <si>
    <t xml:space="preserve">       Thermique</t>
  </si>
  <si>
    <t xml:space="preserve">  من أصل حراري</t>
  </si>
  <si>
    <t xml:space="preserve">       Eolienne </t>
  </si>
  <si>
    <t xml:space="preserve">  من أصل ريحي</t>
  </si>
  <si>
    <t xml:space="preserve">       Solaire (Centrale solaire d'Assa)</t>
  </si>
  <si>
    <t xml:space="preserve"> -</t>
  </si>
  <si>
    <t xml:space="preserve">  من أصل شمسي (مركز أسا)</t>
  </si>
  <si>
    <t xml:space="preserve">  2- STEP Energie absorbée pour le pompage</t>
  </si>
  <si>
    <t xml:space="preserve">  الطاقة المستهلكة في  محطة تحويل الطاقة عبر الضخ</t>
  </si>
  <si>
    <t xml:space="preserve"> 3 - Apport des Tiers Nationaux </t>
  </si>
  <si>
    <t>إمدادات الغير</t>
  </si>
  <si>
    <t xml:space="preserve"> 4 - Solde des échanges d'énergie                             (Espagne-Algérie) :</t>
  </si>
  <si>
    <t>رصيد المبادلات (اسبانيا-الجزائر):</t>
  </si>
  <si>
    <t xml:space="preserve">       Importations </t>
  </si>
  <si>
    <t xml:space="preserve">    الواردات</t>
  </si>
  <si>
    <t xml:space="preserve">       Exportations </t>
  </si>
  <si>
    <t xml:space="preserve">    الصادرات </t>
  </si>
  <si>
    <t xml:space="preserve"> 5 - Production Privée d'Électricité :</t>
  </si>
  <si>
    <t>انتاج الخواص من الكهرباء:</t>
  </si>
  <si>
    <t xml:space="preserve">       JLEC (charbon)</t>
  </si>
  <si>
    <t xml:space="preserve">    شركة الجرف الأصفر (الفحم)</t>
  </si>
  <si>
    <t xml:space="preserve">       Energie Electrique de Tahaddart (EET)</t>
  </si>
  <si>
    <t xml:space="preserve">   تحضارت</t>
  </si>
  <si>
    <t xml:space="preserve">       Compagnie Eolienne du Détroit (CED)</t>
  </si>
  <si>
    <t xml:space="preserve">   الشركة الريحية للمضيق </t>
  </si>
  <si>
    <t xml:space="preserve">       Parc Eolien de Tarfaya (TAREC)</t>
  </si>
  <si>
    <t xml:space="preserve">  المحطة الريحية لطرفاية</t>
  </si>
  <si>
    <t xml:space="preserve">     Solaire Noor 1 (CSO)</t>
  </si>
  <si>
    <t xml:space="preserve">  محطة نور1 الشمسية</t>
  </si>
  <si>
    <t xml:space="preserve">     SAFIC</t>
  </si>
  <si>
    <t xml:space="preserve">  -</t>
  </si>
  <si>
    <t xml:space="preserve">  سافيك</t>
  </si>
  <si>
    <t xml:space="preserve"> Source :  Office National de l'Electricité et de l'Eau Potable.</t>
  </si>
  <si>
    <t>المصدر :  المكتب الوطني للكهرباء والماء الصالح للشرب.</t>
  </si>
  <si>
    <t xml:space="preserve">  I- ORIGINE DE LA PRODUCTION(suite)</t>
  </si>
  <si>
    <t xml:space="preserve"> 6 - Projets développés dans le cadre de la loi 13-09 relative aux Energies Renouvelables :</t>
  </si>
  <si>
    <t xml:space="preserve"> المشاريع التي تم تطويرها بموجب القانون 13-09 بشأن الطاقات المتجددة:</t>
  </si>
  <si>
    <t xml:space="preserve">       Parc éolien Akhfennir</t>
  </si>
  <si>
    <t xml:space="preserve">    المحطة الريحية أخفنير</t>
  </si>
  <si>
    <t xml:space="preserve">       Parc éolien Haouma</t>
  </si>
  <si>
    <t xml:space="preserve">    المحطة الريحية حوامة</t>
  </si>
  <si>
    <t xml:space="preserve">       Parc éolien Foum El Oued</t>
  </si>
  <si>
    <t xml:space="preserve">    المحطة الريحية فم الواد</t>
  </si>
  <si>
    <t xml:space="preserve">       Parc éolien Khelladi</t>
  </si>
  <si>
    <t xml:space="preserve">    المحطة الريحية الخلادي</t>
  </si>
  <si>
    <t xml:space="preserve">       Parc éolien afissat</t>
  </si>
  <si>
    <t xml:space="preserve">    المحطة الريحية أفتيسات</t>
  </si>
  <si>
    <t xml:space="preserve">7- Auxiliaires des centrales pompes du réseau THT-HT </t>
  </si>
  <si>
    <t xml:space="preserve">استهلاك المحطات للجهد الجد عالي والعالي المضخة من الشبكة الوطنية  </t>
  </si>
  <si>
    <t xml:space="preserve">   Enérgie nette appelée (en GWh) </t>
  </si>
  <si>
    <t xml:space="preserve">الطاقة الصافية للكهرباء (بجيكاواط ساعة) </t>
  </si>
  <si>
    <t xml:space="preserve">   Enérgie nette appelée (en GWh) y  compris</t>
  </si>
  <si>
    <t xml:space="preserve">   l’énergie éolienne via réseau clients </t>
  </si>
  <si>
    <t>الطاقة الصافية للكهرباء (بجيكاواط ساعة) بما في ذلك</t>
  </si>
  <si>
    <t>الطاقة الريحية عبر شبكة الزبائن</t>
  </si>
  <si>
    <t>II- Ventes d'électricité  (en GWh)              dont :</t>
  </si>
  <si>
    <t>مبيعات الكهرباء (بجيكاواط ساعة)</t>
  </si>
  <si>
    <t xml:space="preserve">      Distributeurs</t>
  </si>
  <si>
    <t xml:space="preserve">      الموزعين</t>
  </si>
  <si>
    <t xml:space="preserve">      Clients THT-HT</t>
  </si>
  <si>
    <t xml:space="preserve">      زبناء الجهد العالي</t>
  </si>
  <si>
    <t xml:space="preserve">      Clients MT</t>
  </si>
  <si>
    <t xml:space="preserve">      زبناء الجهد المتوسط</t>
  </si>
  <si>
    <t xml:space="preserve">      Clients BT</t>
  </si>
  <si>
    <t xml:space="preserve">      زبناء الجهد المنخفظ</t>
  </si>
  <si>
    <t xml:space="preserve">III- Consommation des combustibles  (en tonne) : </t>
  </si>
  <si>
    <t>استهلاك المحروقات (بالطن):</t>
  </si>
  <si>
    <t xml:space="preserve">       Fioul</t>
  </si>
  <si>
    <t xml:space="preserve">  الفيول</t>
  </si>
  <si>
    <t xml:space="preserve">      Charbon</t>
  </si>
  <si>
    <t xml:space="preserve">  الفحم الحجري</t>
  </si>
  <si>
    <t xml:space="preserve">      Gasoil</t>
  </si>
  <si>
    <t xml:space="preserve">  الغازوال</t>
  </si>
  <si>
    <r>
      <t xml:space="preserve">      Gaz Naturel (en Nm</t>
    </r>
    <r>
      <rPr>
        <b/>
        <vertAlign val="superscript"/>
        <sz val="10"/>
        <rFont val="Times New Roman"/>
        <family val="1"/>
      </rPr>
      <t>3</t>
    </r>
    <r>
      <rPr>
        <b/>
        <sz val="10"/>
        <rFont val="Times New Roman"/>
        <family val="1"/>
      </rPr>
      <t>)</t>
    </r>
  </si>
  <si>
    <t xml:space="preserve">    الغاز الطبيعي (ب م3)</t>
  </si>
  <si>
    <t xml:space="preserve">      Centrale Thermo-solaire d'Ain Béni Mathar</t>
  </si>
  <si>
    <t xml:space="preserve">       محطة عين بني مطهر الحرارية      </t>
  </si>
  <si>
    <t xml:space="preserve">      Centrale de Tahaddart</t>
  </si>
  <si>
    <t xml:space="preserve">        محطة تحضارت</t>
  </si>
  <si>
    <t>EAU POTABLE</t>
  </si>
  <si>
    <t>الماء الصالح للشرب</t>
  </si>
  <si>
    <t>production d'eau potable par région</t>
  </si>
  <si>
    <t>انتاج الماء الصالح للشرب حسب الجهات</t>
  </si>
  <si>
    <r>
      <t>en millier de m</t>
    </r>
    <r>
      <rPr>
        <vertAlign val="superscript"/>
        <sz val="11"/>
        <rFont val="Times New Roman"/>
        <family val="1"/>
      </rPr>
      <t>3</t>
    </r>
  </si>
  <si>
    <t>بألف متر مكعب</t>
  </si>
  <si>
    <t>Tanger - Tétouan - Al Hoceima</t>
  </si>
  <si>
    <t>طنجة ــ تطوان -  الحسيمة</t>
  </si>
  <si>
    <t>L'Oriental</t>
  </si>
  <si>
    <t>الشرق</t>
  </si>
  <si>
    <t>Fès - Meknès</t>
  </si>
  <si>
    <t xml:space="preserve">فاس ــ مكناس </t>
  </si>
  <si>
    <t xml:space="preserve">Rabat - Salé - Kénitra </t>
  </si>
  <si>
    <t>الرباط ــ سـلا ــ القنيطرة</t>
  </si>
  <si>
    <t xml:space="preserve">Béni  Mellal - Khénifra </t>
  </si>
  <si>
    <t>بني ملال ــ خنيفرة</t>
  </si>
  <si>
    <t>Casablanca- Settat</t>
  </si>
  <si>
    <t>الدار البيضاء - سطات</t>
  </si>
  <si>
    <t>Marrakech - Safi</t>
  </si>
  <si>
    <t>مراكش ــ آسفي</t>
  </si>
  <si>
    <t>Drâa- Tafilalet</t>
  </si>
  <si>
    <t>درعة ــ تافيلالت</t>
  </si>
  <si>
    <t xml:space="preserve">Souss - Massa </t>
  </si>
  <si>
    <t xml:space="preserve">سوس ــ ماسة </t>
  </si>
  <si>
    <t>Guelmim - Oued Noun</t>
  </si>
  <si>
    <t>كلميم ــ واد نون</t>
  </si>
  <si>
    <t>Laâyoune - Sakia El Hamra</t>
  </si>
  <si>
    <t>العيون ــ الساقية الحمراء</t>
  </si>
  <si>
    <t xml:space="preserve">Dakhla - Oued Ed-Dahab </t>
  </si>
  <si>
    <t xml:space="preserve">الداخلة - وادي الذهب </t>
  </si>
  <si>
    <t>Ensemble</t>
  </si>
  <si>
    <t>المجموع</t>
  </si>
  <si>
    <t xml:space="preserve"> M I N E S                  </t>
  </si>
  <si>
    <t>المعــــادن</t>
  </si>
  <si>
    <t xml:space="preserve"> Indice de la production minière</t>
  </si>
  <si>
    <t>الرقم الإستدلالي لللإنتاج المعدني</t>
  </si>
  <si>
    <t xml:space="preserve"> (Base 100 en 2010)</t>
  </si>
  <si>
    <t>(أساس 100 في 2010)</t>
  </si>
  <si>
    <t xml:space="preserve"> </t>
  </si>
  <si>
    <t>4° Trim.</t>
  </si>
  <si>
    <t>3° Trim.</t>
  </si>
  <si>
    <t>Industries extractives</t>
  </si>
  <si>
    <t xml:space="preserve">  الصناعات الاستخراجية</t>
  </si>
  <si>
    <t xml:space="preserve">Minerais métalliques      </t>
  </si>
  <si>
    <t xml:space="preserve"> المعادن الحديدية</t>
  </si>
  <si>
    <t xml:space="preserve"> Minerais de fer</t>
  </si>
  <si>
    <t xml:space="preserve"> معادن الحديد</t>
  </si>
  <si>
    <t xml:space="preserve"> Minerais de métaux non ferreux        </t>
  </si>
  <si>
    <t xml:space="preserve"> المعادن غير حديدية</t>
  </si>
  <si>
    <t>Autres Industries extractives</t>
  </si>
  <si>
    <t xml:space="preserve"> صناعات استخراجية أخرى</t>
  </si>
  <si>
    <t xml:space="preserve"> Pierres pour la construction </t>
  </si>
  <si>
    <t xml:space="preserve"> الأحجار للبناء</t>
  </si>
  <si>
    <t xml:space="preserve"> Sables et argiles</t>
  </si>
  <si>
    <t xml:space="preserve"> الرمال والصلصال</t>
  </si>
  <si>
    <t xml:space="preserve"> Phosphates</t>
  </si>
  <si>
    <t xml:space="preserve"> الفوسفاط الطبيعي</t>
  </si>
  <si>
    <t xml:space="preserve"> Minéraux divers  </t>
  </si>
  <si>
    <t xml:space="preserve"> معادن أخرى</t>
  </si>
  <si>
    <t xml:space="preserve">  Source : Direction de la Statistique</t>
  </si>
  <si>
    <t xml:space="preserve"> Phosphates </t>
  </si>
  <si>
    <t xml:space="preserve">الفوسفاط </t>
  </si>
  <si>
    <r>
      <t xml:space="preserve"> </t>
    </r>
    <r>
      <rPr>
        <b/>
        <sz val="14"/>
        <rFont val="Times New Roman"/>
        <family val="1"/>
      </rPr>
      <t>Phosphates</t>
    </r>
    <r>
      <rPr>
        <b/>
        <sz val="10"/>
        <rFont val="Times New Roman"/>
        <family val="1"/>
      </rPr>
      <t xml:space="preserve"> </t>
    </r>
    <r>
      <rPr>
        <sz val="10"/>
        <rFont val="Times New Roman"/>
        <family val="1"/>
      </rPr>
      <t>(en milliers de tonnes)</t>
    </r>
  </si>
  <si>
    <r>
      <t>الفوسفاط</t>
    </r>
    <r>
      <rPr>
        <b/>
        <sz val="13"/>
        <rFont val="Times New Roman"/>
        <family val="1"/>
      </rPr>
      <t xml:space="preserve"> </t>
    </r>
    <r>
      <rPr>
        <sz val="10"/>
        <rFont val="Times New Roman"/>
        <family val="1"/>
      </rPr>
      <t>(بآلاف الأطنان)</t>
    </r>
  </si>
  <si>
    <t xml:space="preserve">  Production marchande</t>
  </si>
  <si>
    <t xml:space="preserve"> الإنتاج التجاري</t>
  </si>
  <si>
    <t xml:space="preserve">   Youssoufia</t>
  </si>
  <si>
    <t xml:space="preserve">  اليوسفية</t>
  </si>
  <si>
    <t xml:space="preserve">   Khouribga</t>
  </si>
  <si>
    <t xml:space="preserve">  خريبكة</t>
  </si>
  <si>
    <t xml:space="preserve">   Ben Guerir</t>
  </si>
  <si>
    <t xml:space="preserve">  بن كرير </t>
  </si>
  <si>
    <t xml:space="preserve">   Phosboucraâ</t>
  </si>
  <si>
    <t xml:space="preserve">  فوسبكراع </t>
  </si>
  <si>
    <t xml:space="preserve">  Ventes locales</t>
  </si>
  <si>
    <t>المبيعات المحلية</t>
  </si>
  <si>
    <t xml:space="preserve">   Phosboucraa</t>
  </si>
  <si>
    <t xml:space="preserve">  فوسبوكراع</t>
  </si>
  <si>
    <r>
      <t xml:space="preserve">  Exportations</t>
    </r>
    <r>
      <rPr>
        <sz val="9"/>
        <rFont val="Times New Roman"/>
        <family val="1"/>
      </rPr>
      <t xml:space="preserve"> </t>
    </r>
  </si>
  <si>
    <r>
      <t>الصادرات</t>
    </r>
    <r>
      <rPr>
        <sz val="12"/>
        <rFont val="Times New Roman"/>
        <family val="1"/>
      </rPr>
      <t xml:space="preserve"> </t>
    </r>
  </si>
  <si>
    <t xml:space="preserve">  Youssoufia</t>
  </si>
  <si>
    <t xml:space="preserve">   Khouribga </t>
  </si>
  <si>
    <t xml:space="preserve"> Source : Office Chérifien des Phosphates </t>
  </si>
  <si>
    <t xml:space="preserve"> المصدر: المكتب الشريف للفوسفاط  </t>
  </si>
  <si>
    <t xml:space="preserve"> INDUSTRIE                            </t>
  </si>
  <si>
    <t>الــصنـاعـة</t>
  </si>
  <si>
    <t xml:space="preserve"> Indice de la production industrielle</t>
  </si>
  <si>
    <t xml:space="preserve">الرقم الإستدلالي للإنتاج الصـناعــي </t>
  </si>
  <si>
    <t xml:space="preserve"> (Base 100 :2010)</t>
  </si>
  <si>
    <t>(أساس 100 : 2010)</t>
  </si>
  <si>
    <t>الفصل الثالت</t>
  </si>
  <si>
    <t xml:space="preserve">  Industries de transformation</t>
  </si>
  <si>
    <t>الصناعات التحويلية</t>
  </si>
  <si>
    <t xml:space="preserve"> Produits des industries alimentaires  </t>
  </si>
  <si>
    <t xml:space="preserve"> صناعات غذائية</t>
  </si>
  <si>
    <t xml:space="preserve"> Viandes                                                     </t>
  </si>
  <si>
    <t xml:space="preserve"> صناعة اللحوم</t>
  </si>
  <si>
    <t xml:space="preserve"> Conserves de poisson                                        </t>
  </si>
  <si>
    <t xml:space="preserve"> صناعة السمك</t>
  </si>
  <si>
    <t xml:space="preserve"> Conserves de fruits et légumes                              </t>
  </si>
  <si>
    <t xml:space="preserve"> صناعة الفواكه والخضر</t>
  </si>
  <si>
    <t xml:space="preserve"> Corps gras                                                  </t>
  </si>
  <si>
    <t xml:space="preserve"> صناعة المواد الذهنية</t>
  </si>
  <si>
    <t xml:space="preserve"> Produits laitiers                                           </t>
  </si>
  <si>
    <t xml:space="preserve"> صناعة الحليب</t>
  </si>
  <si>
    <t xml:space="preserve"> Céréales, fourrages et amidonnerie </t>
  </si>
  <si>
    <t xml:space="preserve"> تحويل الحبوب،علف الحيوانات وصناعة المنتوجات النشوية</t>
  </si>
  <si>
    <t xml:space="preserve"> Pain, pâtisseries, pâtes et couscous</t>
  </si>
  <si>
    <t xml:space="preserve"> تحيل الدقيق ونقيع الحبوب</t>
  </si>
  <si>
    <t xml:space="preserve"> Autres industries alimentaires                              </t>
  </si>
  <si>
    <t xml:space="preserve"> صناعات غذائية أخرى</t>
  </si>
  <si>
    <t xml:space="preserve"> Industries des boissons                                     </t>
  </si>
  <si>
    <t xml:space="preserve"> صناعة المشروبات</t>
  </si>
  <si>
    <t xml:space="preserve"> Tabac manufature                                            </t>
  </si>
  <si>
    <t xml:space="preserve"> صناعة التبغ</t>
  </si>
  <si>
    <t xml:space="preserve"> Produits de l'industrie textile                             </t>
  </si>
  <si>
    <t xml:space="preserve"> صناعة النسيج</t>
  </si>
  <si>
    <t xml:space="preserve"> Filature                                                    </t>
  </si>
  <si>
    <t xml:space="preserve"> غزل</t>
  </si>
  <si>
    <t xml:space="preserve"> Tissage                                                     </t>
  </si>
  <si>
    <t xml:space="preserve"> نسيج</t>
  </si>
  <si>
    <t xml:space="preserve"> Ennoblissement textile                                      </t>
  </si>
  <si>
    <t xml:space="preserve"> تزيين النسيج</t>
  </si>
  <si>
    <t xml:space="preserve"> Articles textiles                                           </t>
  </si>
  <si>
    <t xml:space="preserve"> صناعة مواد نسيجية</t>
  </si>
  <si>
    <t xml:space="preserve"> Tapis et autres industries textiles                         </t>
  </si>
  <si>
    <t xml:space="preserve"> صناعة الزرابي وصناعة نسيجية أخرى</t>
  </si>
  <si>
    <t xml:space="preserve"> Etoffes à maille                                            </t>
  </si>
  <si>
    <t xml:space="preserve"> صناعة الأنسجة المزردة</t>
  </si>
  <si>
    <t xml:space="preserve"> Articles a maille                                           </t>
  </si>
  <si>
    <t xml:space="preserve"> صناعات المنتوجات من النسيج المزرد</t>
  </si>
  <si>
    <t xml:space="preserve"> Articles d'habillement et fourrures</t>
  </si>
  <si>
    <t xml:space="preserve"> صناعة الملابس والفرو</t>
  </si>
  <si>
    <t xml:space="preserve"> Vêtements en cuir                                           </t>
  </si>
  <si>
    <t xml:space="preserve"> صناعة الملابس الجلدية</t>
  </si>
  <si>
    <t xml:space="preserve"> Vêtement en textile                                         </t>
  </si>
  <si>
    <t xml:space="preserve"> صناعة الملابس النسيجية</t>
  </si>
  <si>
    <t xml:space="preserve"> Cuirs , articles de voyage , chaussures</t>
  </si>
  <si>
    <t xml:space="preserve"> صناعة الجلد وأدوات السفر والأحذية</t>
  </si>
  <si>
    <t xml:space="preserve"> Appret et tannage des cuirs                                 </t>
  </si>
  <si>
    <t xml:space="preserve"> تهيئ ودباغة الجلود</t>
  </si>
  <si>
    <t xml:space="preserve"> Articles de voyage et de maroquinerie</t>
  </si>
  <si>
    <t xml:space="preserve"> صناعة أدوات السفر والسخاتة</t>
  </si>
  <si>
    <t xml:space="preserve"> Chaussures                                                  </t>
  </si>
  <si>
    <t xml:space="preserve"> صناعة الأحذية</t>
  </si>
  <si>
    <t xml:space="preserve"> Produits du travail du bois                                 </t>
  </si>
  <si>
    <t xml:space="preserve"> نجارة الخشب و صناعة مواد من الخشب</t>
  </si>
  <si>
    <t xml:space="preserve"> Produits du sciage                                          </t>
  </si>
  <si>
    <t xml:space="preserve"> نشر ونجر وإشباع الخشب</t>
  </si>
  <si>
    <t xml:space="preserve"> Panneaux de bois                                            </t>
  </si>
  <si>
    <t xml:space="preserve"> صناعة الالواح الخشبية</t>
  </si>
  <si>
    <t xml:space="preserve"> Charpentes et menuiseries de bâtiment, en bois </t>
  </si>
  <si>
    <t xml:space="preserve"> صناعة الهياكل الخشبية والنجارة</t>
  </si>
  <si>
    <t xml:space="preserve"> Emballage en bois                                           </t>
  </si>
  <si>
    <t xml:space="preserve"> صناعة مواد التلفيف من الخشب</t>
  </si>
  <si>
    <t xml:space="preserve"> Objets divers en bois,liège,ou vannerie </t>
  </si>
  <si>
    <t xml:space="preserve"> صناعة أدوات مختلفة من الخشب أو الفلين أو القصب</t>
  </si>
  <si>
    <t xml:space="preserve"> Papiers et cartons  </t>
  </si>
  <si>
    <t xml:space="preserve"> صناعة الورق والورق المقوى</t>
  </si>
  <si>
    <t xml:space="preserve"> Pâte à papier, papiers et cartons   </t>
  </si>
  <si>
    <t xml:space="preserve"> صناعة عجين الورق والورق المقوى</t>
  </si>
  <si>
    <t xml:space="preserve"> Articles en papier ou en carton  </t>
  </si>
  <si>
    <t xml:space="preserve"> صناعة مواد من الورق أو من الورق المقوى</t>
  </si>
  <si>
    <r>
      <t xml:space="preserve"> </t>
    </r>
    <r>
      <rPr>
        <b/>
        <sz val="16"/>
        <rFont val="Times New Roman"/>
        <family val="1"/>
      </rPr>
      <t xml:space="preserve">Indice de la production industrielle </t>
    </r>
    <r>
      <rPr>
        <sz val="11"/>
        <rFont val="Times New Roman"/>
        <family val="1"/>
      </rPr>
      <t>(suite 1)</t>
    </r>
  </si>
  <si>
    <r>
      <t>الرقم الإستدلالي للإنتاج الصـناعــي</t>
    </r>
    <r>
      <rPr>
        <b/>
        <sz val="14"/>
        <rFont val="Times New Roman"/>
        <family val="1"/>
      </rPr>
      <t xml:space="preserve"> </t>
    </r>
    <r>
      <rPr>
        <sz val="11"/>
        <rFont val="Times New Roman"/>
        <family val="1"/>
      </rPr>
      <t>(تابع 1)</t>
    </r>
  </si>
  <si>
    <t xml:space="preserve"> (Base 100 : 2010)</t>
  </si>
  <si>
    <t xml:space="preserve"> Produits de l'édition ; produits    </t>
  </si>
  <si>
    <t xml:space="preserve"> نشر وطباعة</t>
  </si>
  <si>
    <t xml:space="preserve">  imprimes ou reproduits     </t>
  </si>
  <si>
    <t xml:space="preserve"> واستنساخ</t>
  </si>
  <si>
    <t xml:space="preserve"> Produits d'édition                                          </t>
  </si>
  <si>
    <t xml:space="preserve"> مواد النشر</t>
  </si>
  <si>
    <t xml:space="preserve"> Produits de l'imprimerie                                    </t>
  </si>
  <si>
    <t xml:space="preserve"> مواد الطباعة</t>
  </si>
  <si>
    <t xml:space="preserve"> Produits  chimiques                                         </t>
  </si>
  <si>
    <t xml:space="preserve"> صناعة كيماوية</t>
  </si>
  <si>
    <t xml:space="preserve"> Produits chimiques de base                                  </t>
  </si>
  <si>
    <t xml:space="preserve"> صناعة كيماوية أساسية</t>
  </si>
  <si>
    <t xml:space="preserve"> Produits agro-chimiques                                     </t>
  </si>
  <si>
    <t xml:space="preserve"> صناعة الصباغة والبرنيق</t>
  </si>
  <si>
    <t xml:space="preserve"> Fabrication de peinture et vernis                                  </t>
  </si>
  <si>
    <t xml:space="preserve"> مواد الكيمياء الزراعية</t>
  </si>
  <si>
    <t xml:space="preserve"> Industrie pharmaceutique                                    </t>
  </si>
  <si>
    <t xml:space="preserve"> صناعة صيدلية</t>
  </si>
  <si>
    <t xml:space="preserve"> Savon, parfums et produits entretien </t>
  </si>
  <si>
    <t xml:space="preserve"> صناعة الصابون، العطور ومنتوجات الصيانة</t>
  </si>
  <si>
    <t xml:space="preserve"> Autres produits chimiques                                   </t>
  </si>
  <si>
    <t xml:space="preserve"> صناعة منتوجات كيماوية أخرى</t>
  </si>
  <si>
    <t xml:space="preserve"> Produits en caoutchouc ou en plastique </t>
  </si>
  <si>
    <t xml:space="preserve"> صناعة المطاط والبلاستيك</t>
  </si>
  <si>
    <t xml:space="preserve"> Caoutchouc                                                  </t>
  </si>
  <si>
    <t xml:space="preserve"> صناعة المطاط</t>
  </si>
  <si>
    <t xml:space="preserve"> Matieres plastiques                                         </t>
  </si>
  <si>
    <t xml:space="preserve"> صناعة منتوجات من البلاستيك</t>
  </si>
  <si>
    <t xml:space="preserve"> Autres produits minéraux non métalliques </t>
  </si>
  <si>
    <t xml:space="preserve"> صناعة منتوجات أخرى غير معدنية</t>
  </si>
  <si>
    <t xml:space="preserve"> Verre et  articles en verre                                 </t>
  </si>
  <si>
    <t xml:space="preserve"> صناعة الزجاج ومواد من الزجاج</t>
  </si>
  <si>
    <t xml:space="preserve"> Produits céramiques       </t>
  </si>
  <si>
    <t xml:space="preserve"> صناعة المنتوجات الخزفية</t>
  </si>
  <si>
    <t xml:space="preserve"> Carreaux en céramique                                       </t>
  </si>
  <si>
    <t xml:space="preserve"> صناعة الزليج الخزفي</t>
  </si>
  <si>
    <t xml:space="preserve"> Tuiles et briques en terre cuite  </t>
  </si>
  <si>
    <t xml:space="preserve"> صناعة القرميد والأجور من الطين المعد</t>
  </si>
  <si>
    <t xml:space="preserve"> Ciment,chaux et plâtre  </t>
  </si>
  <si>
    <t xml:space="preserve"> صناعة الإسمنت، الجير والجبس</t>
  </si>
  <si>
    <t xml:space="preserve"> Ouvrages en béton ou en plâtre                              </t>
  </si>
  <si>
    <t xml:space="preserve"> صناعة منتوجات من الخرسانة أو من الجبس</t>
  </si>
  <si>
    <t xml:space="preserve"> Travail de la pierre                                        </t>
  </si>
  <si>
    <t xml:space="preserve"> تحويل الحجر</t>
  </si>
  <si>
    <t xml:space="preserve"> Produits minéraux divers                                    </t>
  </si>
  <si>
    <t xml:space="preserve"> صناعة منتوجات من مواد معدنية مختلفة</t>
  </si>
  <si>
    <t xml:space="preserve"> Produits métalliques                                        </t>
  </si>
  <si>
    <t xml:space="preserve"> صناعة المواد المعدنية</t>
  </si>
  <si>
    <t xml:space="preserve"> Produits siderurgiquee et ferro-alliages</t>
  </si>
  <si>
    <t xml:space="preserve"> صناعة الحديد وإنتاج أشابة حديد</t>
  </si>
  <si>
    <t xml:space="preserve"> Tubes en fonte ou en acier  </t>
  </si>
  <si>
    <t xml:space="preserve"> صناعة الأنابيب من الفولاذ أو من الصلب</t>
  </si>
  <si>
    <t xml:space="preserve"> Première transformation de l'acier</t>
  </si>
  <si>
    <t xml:space="preserve"> تحويل  أولي للصلب</t>
  </si>
  <si>
    <t xml:space="preserve"> Production de métaux non ferreux  </t>
  </si>
  <si>
    <t xml:space="preserve"> صناعة المعادن غير الحديدية</t>
  </si>
  <si>
    <t xml:space="preserve"> Fonderie</t>
  </si>
  <si>
    <t xml:space="preserve"> صناعة الفولاﺬ</t>
  </si>
  <si>
    <t xml:space="preserve"> Produits du travail des métaux </t>
  </si>
  <si>
    <t xml:space="preserve"> تحويل المواد المعدنية</t>
  </si>
  <si>
    <t xml:space="preserve"> Eléments en métal pour la construction</t>
  </si>
  <si>
    <t xml:space="preserve"> صناعة منتوجات معدنية صالحة للبناء</t>
  </si>
  <si>
    <t xml:space="preserve"> Réservoirs ; chaudières pour le chauffage central</t>
  </si>
  <si>
    <t xml:space="preserve"> صناعة الخزانات والصهريجات بالمواد المعدنية</t>
  </si>
  <si>
    <t xml:space="preserve"> Produits de la forge, de l'emboutissage</t>
  </si>
  <si>
    <t xml:space="preserve"> تسبيك وتطريق ورشم المواد المعدنية </t>
  </si>
  <si>
    <t xml:space="preserve">  et du frittage</t>
  </si>
  <si>
    <t xml:space="preserve"> وتعدين المساحق المعدنية</t>
  </si>
  <si>
    <t xml:space="preserve"> Traitement des métaux et mécanique générale </t>
  </si>
  <si>
    <t xml:space="preserve"> معالجة المواد المعدنية والميكانيكا العامة</t>
  </si>
  <si>
    <t xml:space="preserve"> Coutellerie,outillage et de quincailler</t>
  </si>
  <si>
    <t xml:space="preserve"> صناعة السكاكين وأدوات يدوية وخردوات</t>
  </si>
  <si>
    <t xml:space="preserve"> Autres ouvrages en métaux</t>
  </si>
  <si>
    <t xml:space="preserve"> صناعة منتوجات أخرى من الواد المعدنية</t>
  </si>
  <si>
    <t xml:space="preserve"> Machines et équipements</t>
  </si>
  <si>
    <t xml:space="preserve"> صناعة الآلات والتجهيزات</t>
  </si>
  <si>
    <t xml:space="preserve"> Equipement mécaniques </t>
  </si>
  <si>
    <t xml:space="preserve"> صناعة التجهيزات الميكانيكية</t>
  </si>
  <si>
    <t xml:space="preserve"> Machines d'usage général   </t>
  </si>
  <si>
    <t xml:space="preserve"> صناعة اللات ذات الاستعمال العام</t>
  </si>
  <si>
    <t xml:space="preserve"> Machines agricoles   </t>
  </si>
  <si>
    <t xml:space="preserve"> صناعة الآلات الفلاحية</t>
  </si>
  <si>
    <t xml:space="preserve"> Fabrication de machines-outils  </t>
  </si>
  <si>
    <t xml:space="preserve"> صناعة الآلات والمعدات</t>
  </si>
  <si>
    <t xml:space="preserve"> Autres machines usage specifique</t>
  </si>
  <si>
    <t xml:space="preserve"> صناعة أدوات أخرى ذات الاستعمال الخاص</t>
  </si>
  <si>
    <t xml:space="preserve"> Appareils domestiques</t>
  </si>
  <si>
    <t xml:space="preserve"> صناعة الاجهزة المنزلية</t>
  </si>
  <si>
    <r>
      <t xml:space="preserve"> </t>
    </r>
    <r>
      <rPr>
        <b/>
        <sz val="16"/>
        <rFont val="Times New Roman"/>
        <family val="1"/>
      </rPr>
      <t xml:space="preserve">Indice de la production industrielle </t>
    </r>
    <r>
      <rPr>
        <sz val="11"/>
        <rFont val="Times New Roman"/>
        <family val="1"/>
      </rPr>
      <t>(suite 2)</t>
    </r>
  </si>
  <si>
    <r>
      <t>الرقم الإستدلالي للإنتاج الصـناعــي</t>
    </r>
    <r>
      <rPr>
        <b/>
        <sz val="14"/>
        <rFont val="Times New Roman"/>
        <family val="1"/>
      </rPr>
      <t xml:space="preserve"> </t>
    </r>
    <r>
      <rPr>
        <sz val="11"/>
        <rFont val="Times New Roman"/>
        <family val="1"/>
      </rPr>
      <t>(تابع 2)</t>
    </r>
  </si>
  <si>
    <t xml:space="preserve">Machines et appareils éléctriques </t>
  </si>
  <si>
    <t xml:space="preserve"> صناعة الآلات والأجهزة الكهربائية</t>
  </si>
  <si>
    <t xml:space="preserve"> Moteurs, génératrices et transformateurs éléctrique</t>
  </si>
  <si>
    <t xml:space="preserve"> صناعة المحركات والمولدات والمحولات الكهربائية</t>
  </si>
  <si>
    <r>
      <t xml:space="preserve"> </t>
    </r>
    <r>
      <rPr>
        <sz val="11.5"/>
        <rFont val="Times New Roman"/>
        <family val="1"/>
      </rPr>
      <t>Matériel de distribution et de commande éléctrique</t>
    </r>
  </si>
  <si>
    <t xml:space="preserve"> صناعة آلات التوزيع والتحكم الكهربائي</t>
  </si>
  <si>
    <t xml:space="preserve"> Fils et cables isoles   </t>
  </si>
  <si>
    <t xml:space="preserve"> صناعة الأسلاك والأحبال الكهربائية</t>
  </si>
  <si>
    <t xml:space="preserve"> Accumulateurs et de piles éléctriques  </t>
  </si>
  <si>
    <t xml:space="preserve"> صناعة البطاريات وآلات وتخزين الكهرباء</t>
  </si>
  <si>
    <t xml:space="preserve"> Lampes et matériel d'éclairage  </t>
  </si>
  <si>
    <t xml:space="preserve"> صناعة المصابيح الكهربائية وأجهزة الإنارة</t>
  </si>
  <si>
    <t xml:space="preserve"> Autres matériels éléctriques </t>
  </si>
  <si>
    <t xml:space="preserve"> صناعة أجهزة كهربائية أخرى</t>
  </si>
  <si>
    <t xml:space="preserve"> Equipements de radio,télévision </t>
  </si>
  <si>
    <t xml:space="preserve"> صناعة تجهيزات الراديو، </t>
  </si>
  <si>
    <t xml:space="preserve">  et communication   </t>
  </si>
  <si>
    <t xml:space="preserve"> التلفزة والاتصال</t>
  </si>
  <si>
    <t xml:space="preserve"> Composants éléctroniques </t>
  </si>
  <si>
    <t xml:space="preserve"> صناعة المركبات الالكترونية</t>
  </si>
  <si>
    <t xml:space="preserve"> Fabrication d'appareils de réception, enregistrement  ou reproduction du son et de l'image</t>
  </si>
  <si>
    <t xml:space="preserve"> صناعة  أجهزة تسجيل    </t>
  </si>
  <si>
    <t xml:space="preserve">  الصوت و الصورة</t>
  </si>
  <si>
    <t xml:space="preserve"> Instruments médicaux, de précision,   </t>
  </si>
  <si>
    <t xml:space="preserve"> صناعة أجهزة الطب، الدقة، </t>
  </si>
  <si>
    <t xml:space="preserve">   d'optique, horlogerie   </t>
  </si>
  <si>
    <t xml:space="preserve">  النظر وصناعة الساعات</t>
  </si>
  <si>
    <t xml:space="preserve"> Matériels médico-chirurgical et d'orthopédie</t>
  </si>
  <si>
    <t xml:space="preserve"> صناعة أجهزة الطب الجراحي والتجهيز</t>
  </si>
  <si>
    <t xml:space="preserve"> Instuments de mesure et de contrôle</t>
  </si>
  <si>
    <t xml:space="preserve"> صناعة آلات القياس والمراقبة</t>
  </si>
  <si>
    <t xml:space="preserve"> Matériel optique et photographique </t>
  </si>
  <si>
    <t xml:space="preserve"> صناعة أجهزة النظر ومعدات التصوير</t>
  </si>
  <si>
    <t xml:space="preserve"> Produits de l'industrie automobile  </t>
  </si>
  <si>
    <t xml:space="preserve"> صناعة السيارات والهياكل</t>
  </si>
  <si>
    <t xml:space="preserve"> Véhicules automobiles  </t>
  </si>
  <si>
    <t xml:space="preserve"> صناعة السيارات</t>
  </si>
  <si>
    <t xml:space="preserve"> Carrosseries et remorques  </t>
  </si>
  <si>
    <t xml:space="preserve"> صناعة هياكل السيارات والمقطورات</t>
  </si>
  <si>
    <t xml:space="preserve"> Equipements automobiles </t>
  </si>
  <si>
    <t xml:space="preserve"> صناعة لوازم السيارات</t>
  </si>
  <si>
    <t xml:space="preserve"> Autres materiels de transport </t>
  </si>
  <si>
    <t xml:space="preserve"> صناعة وسائل أخرى للنقل</t>
  </si>
  <si>
    <t xml:space="preserve"> Produits de la construction navale</t>
  </si>
  <si>
    <t xml:space="preserve"> إنشاء السفن</t>
  </si>
  <si>
    <t xml:space="preserve"> Construction aeronautique et spatiale</t>
  </si>
  <si>
    <t xml:space="preserve"> صناعة الطائرات </t>
  </si>
  <si>
    <t xml:space="preserve"> Motocycles et de bicyclettes  </t>
  </si>
  <si>
    <t xml:space="preserve"> صناعة الدراجات النارية والعادية</t>
  </si>
  <si>
    <t xml:space="preserve"> Fabrication de materiels </t>
  </si>
  <si>
    <t xml:space="preserve"> صناعـة وسائل النقل الأخرى </t>
  </si>
  <si>
    <t xml:space="preserve">  de transport N.C.A</t>
  </si>
  <si>
    <t xml:space="preserve">   غير مصنفة في موضع ﺁخر</t>
  </si>
  <si>
    <t xml:space="preserve"> Meubles, industrie diverses </t>
  </si>
  <si>
    <t xml:space="preserve"> صناعة الأثاث - صناعات مختلفة</t>
  </si>
  <si>
    <t xml:space="preserve"> Meubles   </t>
  </si>
  <si>
    <t xml:space="preserve"> صناعة الأثاث</t>
  </si>
  <si>
    <t xml:space="preserve"> Monnaies et bijoux   </t>
  </si>
  <si>
    <t xml:space="preserve"> صناعة المجوهرات</t>
  </si>
  <si>
    <t xml:space="preserve"> Fabrication d'articles de sport  </t>
  </si>
  <si>
    <t xml:space="preserve"> صناعة أدوات الرياضة</t>
  </si>
  <si>
    <t xml:space="preserve"> Fabrication de jeux et jouets  </t>
  </si>
  <si>
    <t xml:space="preserve"> صناعة الألعاب واللعب       </t>
  </si>
  <si>
    <t xml:space="preserve"> Autres industries diverses   </t>
  </si>
  <si>
    <t xml:space="preserve"> صناعة أخرى مختلفة</t>
  </si>
  <si>
    <t xml:space="preserve">  Source : Haut-Commissariat au Plan (Direction de la Statistique).</t>
  </si>
  <si>
    <t>المصدر : المندوبية السامية للتخطيط (مديرية الإحصاء).</t>
  </si>
  <si>
    <t>Construction et foncier</t>
  </si>
  <si>
    <t>البناء و العقار</t>
  </si>
  <si>
    <t xml:space="preserve">Réquisitions déposées par Conservation Foncière </t>
  </si>
  <si>
    <t xml:space="preserve"> مطالب التحفيظ حسب المحافظة العقارية </t>
  </si>
  <si>
    <t xml:space="preserve"> et par région : Milieu Rural </t>
  </si>
  <si>
    <t xml:space="preserve"> و الجهة  : الوسط القروي </t>
  </si>
  <si>
    <t xml:space="preserve"> Superficie en Ha </t>
  </si>
  <si>
    <t xml:space="preserve"> المساحة بالهكتار </t>
  </si>
  <si>
    <t xml:space="preserve"> 4ème trimestre 2018</t>
  </si>
  <si>
    <t>3ème trimestre 2018</t>
  </si>
  <si>
    <t>2ème trimestre 2018</t>
  </si>
  <si>
    <t>1er trimestre 2018</t>
  </si>
  <si>
    <t xml:space="preserve"> 4ème trimestre 2017</t>
  </si>
  <si>
    <t>الفصل الرابع  2018</t>
  </si>
  <si>
    <t>الفصل الثا لت 2018</t>
  </si>
  <si>
    <t>الفصل الثا ني 2018</t>
  </si>
  <si>
    <t>الفصل الاول 2018</t>
  </si>
  <si>
    <t>الفصل الرابع  2017</t>
  </si>
  <si>
    <t>Nbre</t>
  </si>
  <si>
    <t>Sup</t>
  </si>
  <si>
    <t>العدد</t>
  </si>
  <si>
    <t>المساحة</t>
  </si>
  <si>
    <t>-Tanger-Tétouan-Al Hoceima</t>
  </si>
  <si>
    <t>78.17</t>
  </si>
  <si>
    <t>4 745.75</t>
  </si>
  <si>
    <t>2 889.11</t>
  </si>
  <si>
    <t>30 994.63</t>
  </si>
  <si>
    <t>166.96</t>
  </si>
  <si>
    <t xml:space="preserve">طنجة - تطوان- الحسيمة </t>
  </si>
  <si>
    <t xml:space="preserve">     Al Hoceïma </t>
  </si>
  <si>
    <t>55.72</t>
  </si>
  <si>
    <t>69.85</t>
  </si>
  <si>
    <t>731.11</t>
  </si>
  <si>
    <t>4 318.39</t>
  </si>
  <si>
    <t>12.02</t>
  </si>
  <si>
    <t>الحسيمة</t>
  </si>
  <si>
    <t xml:space="preserve">     Larache</t>
  </si>
  <si>
    <t>4 658.87</t>
  </si>
  <si>
    <t>2 064.74</t>
  </si>
  <si>
    <t>128.85</t>
  </si>
  <si>
    <t>53.63</t>
  </si>
  <si>
    <t>العرائش</t>
  </si>
  <si>
    <t xml:space="preserve">     Mdiq-Fnideq</t>
  </si>
  <si>
    <t>1.00</t>
  </si>
  <si>
    <t>0.02</t>
  </si>
  <si>
    <t>المضيق-الفنيدق</t>
  </si>
  <si>
    <t xml:space="preserve">    Tanger  Beni Makada</t>
  </si>
  <si>
    <t>0.25</t>
  </si>
  <si>
    <t>71.96</t>
  </si>
  <si>
    <t>3 863.68</t>
  </si>
  <si>
    <t>80.93</t>
  </si>
  <si>
    <t>طنجة بني مكادة</t>
  </si>
  <si>
    <t xml:space="preserve">     Tanger Medina</t>
  </si>
  <si>
    <t>0.01</t>
  </si>
  <si>
    <t>1.13</t>
  </si>
  <si>
    <t>1.69</t>
  </si>
  <si>
    <t>طنجة</t>
  </si>
  <si>
    <t xml:space="preserve">     Tétouan</t>
  </si>
  <si>
    <t>22.45</t>
  </si>
  <si>
    <t>16.78</t>
  </si>
  <si>
    <t>20.29</t>
  </si>
  <si>
    <t>22 682.56</t>
  </si>
  <si>
    <t>18.69</t>
  </si>
  <si>
    <t>تطوان</t>
  </si>
  <si>
    <t>-Oriental</t>
  </si>
  <si>
    <t>6 395.70</t>
  </si>
  <si>
    <t>11 046.54</t>
  </si>
  <si>
    <t>154 955.26</t>
  </si>
  <si>
    <t xml:space="preserve">     Berkane</t>
  </si>
  <si>
    <t>0.97</t>
  </si>
  <si>
    <t>32.77</t>
  </si>
  <si>
    <t>39.44</t>
  </si>
  <si>
    <t>بركان</t>
  </si>
  <si>
    <t xml:space="preserve">     Guercif</t>
  </si>
  <si>
    <t>5 984.00</t>
  </si>
  <si>
    <t>1 812.50</t>
  </si>
  <si>
    <t>10.85</t>
  </si>
  <si>
    <t>جرسيف</t>
  </si>
  <si>
    <t xml:space="preserve">     Nador</t>
  </si>
  <si>
    <t>4 729.74</t>
  </si>
  <si>
    <t>390.21</t>
  </si>
  <si>
    <t>الناضور</t>
  </si>
  <si>
    <t xml:space="preserve">     Oujda</t>
  </si>
  <si>
    <t>3.57</t>
  </si>
  <si>
    <t>4 318.37</t>
  </si>
  <si>
    <t>154 339.98</t>
  </si>
  <si>
    <t>وجدة</t>
  </si>
  <si>
    <t xml:space="preserve">     Oujda Angad</t>
  </si>
  <si>
    <t>407.16</t>
  </si>
  <si>
    <t>126.98</t>
  </si>
  <si>
    <t>116.41</t>
  </si>
  <si>
    <t>وجدة انجاد</t>
  </si>
  <si>
    <t xml:space="preserve">     Taourirt</t>
  </si>
  <si>
    <t>26.18</t>
  </si>
  <si>
    <t>58.37</t>
  </si>
  <si>
    <t>تاوريرت</t>
  </si>
  <si>
    <t>-Fès-Meknès</t>
  </si>
  <si>
    <t>3 358.74</t>
  </si>
  <si>
    <t>710.54</t>
  </si>
  <si>
    <t>211.82</t>
  </si>
  <si>
    <t>15 638.26</t>
  </si>
  <si>
    <t>252 148.69</t>
  </si>
  <si>
    <t>مكناس - فاس</t>
  </si>
  <si>
    <t xml:space="preserve">     Boulmane Missour</t>
  </si>
  <si>
    <t>231 976.32</t>
  </si>
  <si>
    <t>بولمان</t>
  </si>
  <si>
    <t xml:space="preserve">     El  Hajeb</t>
  </si>
  <si>
    <t>12.45</t>
  </si>
  <si>
    <t>12.10</t>
  </si>
  <si>
    <t>31.20</t>
  </si>
  <si>
    <t>45.90</t>
  </si>
  <si>
    <t>الحاجب</t>
  </si>
  <si>
    <t xml:space="preserve">     Fès</t>
  </si>
  <si>
    <t>فاس</t>
  </si>
  <si>
    <t xml:space="preserve">     Ifrane</t>
  </si>
  <si>
    <t>138.53</t>
  </si>
  <si>
    <t>68.55</t>
  </si>
  <si>
    <t>100.44</t>
  </si>
  <si>
    <t>إفران</t>
  </si>
  <si>
    <t xml:space="preserve">     Kariat Ba Mohamed</t>
  </si>
  <si>
    <t>6.08</t>
  </si>
  <si>
    <t>0.09</t>
  </si>
  <si>
    <t>12.96</t>
  </si>
  <si>
    <t>99.58</t>
  </si>
  <si>
    <t>92.12</t>
  </si>
  <si>
    <t>قرية بامحمد</t>
  </si>
  <si>
    <t xml:space="preserve">     Meknès  El menzeh</t>
  </si>
  <si>
    <t>12.38</t>
  </si>
  <si>
    <t>3 274.62</t>
  </si>
  <si>
    <t>7.51</t>
  </si>
  <si>
    <t>مكناس المنزه</t>
  </si>
  <si>
    <t xml:space="preserve">     Meknès Al Ismailia</t>
  </si>
  <si>
    <t>12.22</t>
  </si>
  <si>
    <t>0.79</t>
  </si>
  <si>
    <t>مكناس الاسماعلية</t>
  </si>
  <si>
    <t xml:space="preserve">     Sefrou</t>
  </si>
  <si>
    <t>698.00</t>
  </si>
  <si>
    <t>1.86</t>
  </si>
  <si>
    <t>1 675.62</t>
  </si>
  <si>
    <t>19.60</t>
  </si>
  <si>
    <t>صفرو</t>
  </si>
  <si>
    <t xml:space="preserve">     Taounate</t>
  </si>
  <si>
    <t>3 352.00</t>
  </si>
  <si>
    <t>9 852.98</t>
  </si>
  <si>
    <t>17.05</t>
  </si>
  <si>
    <t>تاونات</t>
  </si>
  <si>
    <t xml:space="preserve">     Taza</t>
  </si>
  <si>
    <t>0.66</t>
  </si>
  <si>
    <t>33.74</t>
  </si>
  <si>
    <t>623.49</t>
  </si>
  <si>
    <t>19 888.96</t>
  </si>
  <si>
    <t>تازة</t>
  </si>
  <si>
    <t xml:space="preserve">     Zouagha MY Yaacoub</t>
  </si>
  <si>
    <t>زواغة مولاي يعقوب</t>
  </si>
  <si>
    <t>-Rabat-Salé-Kénitra</t>
  </si>
  <si>
    <t>3.06</t>
  </si>
  <si>
    <t>1 067.12</t>
  </si>
  <si>
    <t>17 267.34</t>
  </si>
  <si>
    <t>430.95</t>
  </si>
  <si>
    <t>الرباط-سلا-القنيطرة</t>
  </si>
  <si>
    <t xml:space="preserve">     Kénitra</t>
  </si>
  <si>
    <t>2.05</t>
  </si>
  <si>
    <t>143.33</t>
  </si>
  <si>
    <t>2.40</t>
  </si>
  <si>
    <t>القنيطرة</t>
  </si>
  <si>
    <t xml:space="preserve">     Khémisset</t>
  </si>
  <si>
    <t>1.88</t>
  </si>
  <si>
    <t>24.47</t>
  </si>
  <si>
    <t>7 918.72</t>
  </si>
  <si>
    <t>157.80</t>
  </si>
  <si>
    <t>الخميسات</t>
  </si>
  <si>
    <t xml:space="preserve">     Rabat Hassan</t>
  </si>
  <si>
    <t>الرباط</t>
  </si>
  <si>
    <t xml:space="preserve">     Rabat- Ryad</t>
  </si>
  <si>
    <t>أكدال الرياض</t>
  </si>
  <si>
    <t xml:space="preserve">     Rommani</t>
  </si>
  <si>
    <t>93.02</t>
  </si>
  <si>
    <t>121.22</t>
  </si>
  <si>
    <t>الرماني</t>
  </si>
  <si>
    <t xml:space="preserve">     Sala Al jadida</t>
  </si>
  <si>
    <t>2.49</t>
  </si>
  <si>
    <t>4.35</t>
  </si>
  <si>
    <t>سلا الجديدة</t>
  </si>
  <si>
    <t xml:space="preserve">     Salé Médina</t>
  </si>
  <si>
    <t>سلا المدينة</t>
  </si>
  <si>
    <t xml:space="preserve">     Sidi Kacem </t>
  </si>
  <si>
    <t>9.12</t>
  </si>
  <si>
    <t>5 908.52</t>
  </si>
  <si>
    <t>57.61</t>
  </si>
  <si>
    <t>سيدي قاسم</t>
  </si>
  <si>
    <t xml:space="preserve">     Sidi Slimane</t>
  </si>
  <si>
    <t>1 028.31</t>
  </si>
  <si>
    <t>1.28</t>
  </si>
  <si>
    <t>سيدي سليمان</t>
  </si>
  <si>
    <t xml:space="preserve">     Skhirat-Harhoura</t>
  </si>
  <si>
    <t>5.69</t>
  </si>
  <si>
    <t>13.49</t>
  </si>
  <si>
    <t>الهرهورة الصخيرات</t>
  </si>
  <si>
    <t xml:space="preserve">     Souk Larbaâ</t>
  </si>
  <si>
    <t>3 122.56</t>
  </si>
  <si>
    <t>0.37</t>
  </si>
  <si>
    <t>سوق أربعاء الغرب</t>
  </si>
  <si>
    <t xml:space="preserve">     Temara</t>
  </si>
  <si>
    <t>2.79</t>
  </si>
  <si>
    <t>0.85</t>
  </si>
  <si>
    <t>تمارة</t>
  </si>
  <si>
    <t xml:space="preserve">     Tiflet</t>
  </si>
  <si>
    <t>1.18</t>
  </si>
  <si>
    <t>3.17</t>
  </si>
  <si>
    <t>68.94</t>
  </si>
  <si>
    <t>72.86</t>
  </si>
  <si>
    <t>تيفلت</t>
  </si>
  <si>
    <t>-Béni Mellal-Khénifra</t>
  </si>
  <si>
    <t>7185.61</t>
  </si>
  <si>
    <t>2 084.48</t>
  </si>
  <si>
    <t>6695.09</t>
  </si>
  <si>
    <t>77542.65</t>
  </si>
  <si>
    <t>38245.08</t>
  </si>
  <si>
    <t>بني ملال-خنيفرة</t>
  </si>
  <si>
    <t xml:space="preserve">     Azilal</t>
  </si>
  <si>
    <t>0.67</t>
  </si>
  <si>
    <t>19 931.79</t>
  </si>
  <si>
    <t>12 983.93</t>
  </si>
  <si>
    <t>أزيلال</t>
  </si>
  <si>
    <t xml:space="preserve">     Béni Mellal</t>
  </si>
  <si>
    <t>4.19</t>
  </si>
  <si>
    <t>42 456.26</t>
  </si>
  <si>
    <t>132.95</t>
  </si>
  <si>
    <t>بني ملال</t>
  </si>
  <si>
    <t xml:space="preserve">     Fquih Ben Salah</t>
  </si>
  <si>
    <t>6 649.47</t>
  </si>
  <si>
    <t>6 465.36</t>
  </si>
  <si>
    <t>3.02</t>
  </si>
  <si>
    <t>افقيه بن صالح</t>
  </si>
  <si>
    <t xml:space="preserve">     Khénifra</t>
  </si>
  <si>
    <t>7 176.06</t>
  </si>
  <si>
    <t>7.98</t>
  </si>
  <si>
    <t>8 563.03</t>
  </si>
  <si>
    <t>24 748.89</t>
  </si>
  <si>
    <t>خنيفرة</t>
  </si>
  <si>
    <t xml:space="preserve">     Khouribga</t>
  </si>
  <si>
    <t>9.55</t>
  </si>
  <si>
    <t>32.78</t>
  </si>
  <si>
    <t>84.49</t>
  </si>
  <si>
    <t>113.86</t>
  </si>
  <si>
    <t>خريبكة</t>
  </si>
  <si>
    <t xml:space="preserve">     Souk Sebt</t>
  </si>
  <si>
    <t>41.72</t>
  </si>
  <si>
    <t>262.43</t>
  </si>
  <si>
    <t>سوق السبت ولاد النما</t>
  </si>
  <si>
    <t>Casablanca-Settat</t>
  </si>
  <si>
    <t>6953.39</t>
  </si>
  <si>
    <t>4853.09</t>
  </si>
  <si>
    <t>41745.32</t>
  </si>
  <si>
    <t>17254.94</t>
  </si>
  <si>
    <t>55167.31</t>
  </si>
  <si>
    <t>الدار البيضاء -سطات</t>
  </si>
  <si>
    <t xml:space="preserve">     Ben Slimane</t>
  </si>
  <si>
    <t>7.12</t>
  </si>
  <si>
    <t>41.60</t>
  </si>
  <si>
    <t>177.32</t>
  </si>
  <si>
    <t>216.35</t>
  </si>
  <si>
    <t>165.85</t>
  </si>
  <si>
    <t>بنسليمان</t>
  </si>
  <si>
    <t xml:space="preserve">     Berrechid</t>
  </si>
  <si>
    <t>2.37</t>
  </si>
  <si>
    <t>6.05</t>
  </si>
  <si>
    <t>124.63</t>
  </si>
  <si>
    <t>84.44</t>
  </si>
  <si>
    <t>برشيد</t>
  </si>
  <si>
    <t xml:space="preserve">     Casa Aïn Chock</t>
  </si>
  <si>
    <t>البيضاء عين الشق</t>
  </si>
  <si>
    <t xml:space="preserve">     Casa Aïn Sebaâ</t>
  </si>
  <si>
    <t>البيضاء عين السبع سيدي مومن</t>
  </si>
  <si>
    <t xml:space="preserve">     Casa Anfa</t>
  </si>
  <si>
    <t>البيضاء الفداء</t>
  </si>
  <si>
    <t xml:space="preserve">     Casa El Fida</t>
  </si>
  <si>
    <t>البيضاء أنفا</t>
  </si>
  <si>
    <t xml:space="preserve">     Casa Hay Hassani</t>
  </si>
  <si>
    <t>البيضاء حي الحسني</t>
  </si>
  <si>
    <t xml:space="preserve">     Casa Maarif</t>
  </si>
  <si>
    <t>البيضاء المعاريف</t>
  </si>
  <si>
    <t xml:space="preserve">     Casa Nouacer</t>
  </si>
  <si>
    <t>18.43</t>
  </si>
  <si>
    <t>البيضاء النواصر</t>
  </si>
  <si>
    <t xml:space="preserve">     Casa Sidi-Bernoussi Zenata</t>
  </si>
  <si>
    <t>البيضاء سيدي البرنوصي</t>
  </si>
  <si>
    <t xml:space="preserve">     Casa Sidi-Othman</t>
  </si>
  <si>
    <t>البيضاء سيدي عثمان</t>
  </si>
  <si>
    <t xml:space="preserve">     El Jadida</t>
  </si>
  <si>
    <t>4 800.00</t>
  </si>
  <si>
    <t>12 472.75</t>
  </si>
  <si>
    <t>47.01</t>
  </si>
  <si>
    <t>37.37</t>
  </si>
  <si>
    <t>الجديدة</t>
  </si>
  <si>
    <t xml:space="preserve">     Mohammadia</t>
  </si>
  <si>
    <t>6.25</t>
  </si>
  <si>
    <t>1.49</t>
  </si>
  <si>
    <t>المحمدية</t>
  </si>
  <si>
    <t xml:space="preserve">     Settat</t>
  </si>
  <si>
    <t>1.14</t>
  </si>
  <si>
    <t>29 086.31</t>
  </si>
  <si>
    <t>212.67</t>
  </si>
  <si>
    <t>54 749.86</t>
  </si>
  <si>
    <t>سطات</t>
  </si>
  <si>
    <t xml:space="preserve">     Sidi Bennour </t>
  </si>
  <si>
    <t>29.13</t>
  </si>
  <si>
    <t>8.02</t>
  </si>
  <si>
    <t>23.94</t>
  </si>
  <si>
    <t>39.94</t>
  </si>
  <si>
    <t>سيدي بنور</t>
  </si>
  <si>
    <t xml:space="preserve">     Sidi Smail-Zmamra</t>
  </si>
  <si>
    <t>6 916.00</t>
  </si>
  <si>
    <t>1.10</t>
  </si>
  <si>
    <t>0.49</t>
  </si>
  <si>
    <t>16 605.66</t>
  </si>
  <si>
    <t>88.36</t>
  </si>
  <si>
    <t>سيدي اسماعيل الزمامرة</t>
  </si>
  <si>
    <t>Marrakech-Safi</t>
  </si>
  <si>
    <t>1.56</t>
  </si>
  <si>
    <t>1.89</t>
  </si>
  <si>
    <t>17919.50</t>
  </si>
  <si>
    <t>56477.63</t>
  </si>
  <si>
    <t>مراكش - اسفي</t>
  </si>
  <si>
    <t xml:space="preserve">     Al Haouz</t>
  </si>
  <si>
    <t>1.02</t>
  </si>
  <si>
    <t>11.89</t>
  </si>
  <si>
    <t>9 304.69</t>
  </si>
  <si>
    <t>56 092.26</t>
  </si>
  <si>
    <t>مراكش الحوز</t>
  </si>
  <si>
    <t xml:space="preserve">     Benguerir</t>
  </si>
  <si>
    <t>بنجرير</t>
  </si>
  <si>
    <t xml:space="preserve">     Chichaoua</t>
  </si>
  <si>
    <t>15.48</t>
  </si>
  <si>
    <t>32.36</t>
  </si>
  <si>
    <t>مراكش شيشاوة</t>
  </si>
  <si>
    <t xml:space="preserve">     El Kelâa des Sraghna </t>
  </si>
  <si>
    <t>4 000.07</t>
  </si>
  <si>
    <t>2 039.02</t>
  </si>
  <si>
    <t>0.72</t>
  </si>
  <si>
    <t>القلعة</t>
  </si>
  <si>
    <t xml:space="preserve">     Essaouira </t>
  </si>
  <si>
    <t>0.38</t>
  </si>
  <si>
    <t>1.90</t>
  </si>
  <si>
    <t>106.17</t>
  </si>
  <si>
    <t>54.02</t>
  </si>
  <si>
    <t>الصويرة</t>
  </si>
  <si>
    <t xml:space="preserve">     Marrakech-Gueliz</t>
  </si>
  <si>
    <t>مراكش كليز</t>
  </si>
  <si>
    <t xml:space="preserve">     Marrakech - Ménara</t>
  </si>
  <si>
    <t>15.01</t>
  </si>
  <si>
    <t>0.03</t>
  </si>
  <si>
    <t>31.79</t>
  </si>
  <si>
    <t>مراكش</t>
  </si>
  <si>
    <t xml:space="preserve">     Marrakech -Sidi Youssef Ben Ali</t>
  </si>
  <si>
    <t>3.77</t>
  </si>
  <si>
    <t>24.66</t>
  </si>
  <si>
    <t>30.14</t>
  </si>
  <si>
    <t>مراكش سيدي يوسف بن علي</t>
  </si>
  <si>
    <t xml:space="preserve">     Safi</t>
  </si>
  <si>
    <t>7.55</t>
  </si>
  <si>
    <t>6 429.43</t>
  </si>
  <si>
    <t>236.34</t>
  </si>
  <si>
    <t>آسفي</t>
  </si>
  <si>
    <t>-Drâa-Tafilalet</t>
  </si>
  <si>
    <t>0.05</t>
  </si>
  <si>
    <t>382.45</t>
  </si>
  <si>
    <t>3 849.24</t>
  </si>
  <si>
    <t>521 359.44</t>
  </si>
  <si>
    <t>درعة-تافيلالت</t>
  </si>
  <si>
    <t xml:space="preserve">     Errachidia</t>
  </si>
  <si>
    <t>16.23</t>
  </si>
  <si>
    <t>65.38</t>
  </si>
  <si>
    <t>الرشيدية</t>
  </si>
  <si>
    <t xml:space="preserve">     Midelt</t>
  </si>
  <si>
    <t>19.00</t>
  </si>
  <si>
    <t>2 016.43</t>
  </si>
  <si>
    <t>60.71</t>
  </si>
  <si>
    <t>ميدلت</t>
  </si>
  <si>
    <t xml:space="preserve">     Ouarzazate</t>
  </si>
  <si>
    <t>363.45</t>
  </si>
  <si>
    <t>1 816.58</t>
  </si>
  <si>
    <t>521 233.35</t>
  </si>
  <si>
    <t>ورززات</t>
  </si>
  <si>
    <t>-Souss-Massa</t>
  </si>
  <si>
    <t>9 717.40</t>
  </si>
  <si>
    <t>11.99</t>
  </si>
  <si>
    <t>107.69</t>
  </si>
  <si>
    <t>12 762.50</t>
  </si>
  <si>
    <t>25 182.46</t>
  </si>
  <si>
    <t xml:space="preserve">سوس - ماسة </t>
  </si>
  <si>
    <t xml:space="preserve">     Agadir</t>
  </si>
  <si>
    <t>7.80</t>
  </si>
  <si>
    <t>2.46</t>
  </si>
  <si>
    <t>1.81</t>
  </si>
  <si>
    <t>أكادير</t>
  </si>
  <si>
    <t xml:space="preserve">     Chtouka Ait Baha</t>
  </si>
  <si>
    <t>11.16</t>
  </si>
  <si>
    <t>77.88</t>
  </si>
  <si>
    <t>2 973.28</t>
  </si>
  <si>
    <t>33.43</t>
  </si>
  <si>
    <t>اشتوكة أيت باها</t>
  </si>
  <si>
    <t xml:space="preserve">     Inzagane Ait Melloul</t>
  </si>
  <si>
    <t>2.81</t>
  </si>
  <si>
    <t>0.41</t>
  </si>
  <si>
    <t>إنزكان أيت ملول</t>
  </si>
  <si>
    <t xml:space="preserve">     Taroudannt</t>
  </si>
  <si>
    <t>0.80</t>
  </si>
  <si>
    <t>6.10</t>
  </si>
  <si>
    <t>9 631.61</t>
  </si>
  <si>
    <t>25 083.63</t>
  </si>
  <si>
    <t>تارودانت</t>
  </si>
  <si>
    <t xml:space="preserve">     Tiznit</t>
  </si>
  <si>
    <t>15.89</t>
  </si>
  <si>
    <t>152.34</t>
  </si>
  <si>
    <t>63.18</t>
  </si>
  <si>
    <t>تزنيت</t>
  </si>
  <si>
    <t>-Guelmim-Oued Noun</t>
  </si>
  <si>
    <t>1 567.40</t>
  </si>
  <si>
    <t>58.35</t>
  </si>
  <si>
    <t>2 225.32</t>
  </si>
  <si>
    <t>17 821.47</t>
  </si>
  <si>
    <t>2 794.93</t>
  </si>
  <si>
    <t>كلميم - واد نون</t>
  </si>
  <si>
    <t xml:space="preserve">     Guelmim</t>
  </si>
  <si>
    <t>كلميم</t>
  </si>
  <si>
    <t>-Laayoune-Sakia El Hamra</t>
  </si>
  <si>
    <t>1 505.00</t>
  </si>
  <si>
    <t>10 375.00</t>
  </si>
  <si>
    <t>90.00</t>
  </si>
  <si>
    <t>العيون  - الساقية الحمراء</t>
  </si>
  <si>
    <t xml:space="preserve">     Laâyoune</t>
  </si>
  <si>
    <t>العيون</t>
  </si>
  <si>
    <t>-Eddakhla-Oued Eddahab</t>
  </si>
  <si>
    <t>3 086.00</t>
  </si>
  <si>
    <t>الداخلة-واد الذهب</t>
  </si>
  <si>
    <t xml:space="preserve">     Dakhla</t>
  </si>
  <si>
    <t>الداخلة</t>
  </si>
  <si>
    <t>TOTAL</t>
  </si>
  <si>
    <t xml:space="preserve">   28 862.27</t>
  </si>
  <si>
    <t xml:space="preserve">   12 469.20</t>
  </si>
  <si>
    <t xml:space="preserve">   67 264.81</t>
  </si>
  <si>
    <t xml:space="preserve">   235 558.07</t>
  </si>
  <si>
    <t xml:space="preserve">  1 107 018.71</t>
  </si>
  <si>
    <t>مجموع</t>
  </si>
  <si>
    <t>Source : Agence Nationale de la Conservation Foncière,</t>
  </si>
  <si>
    <t>المصدر: الوكالة الوطنية للمحافظة العقارية</t>
  </si>
  <si>
    <t xml:space="preserve"> du Cadastre et de la Cartographie </t>
  </si>
  <si>
    <t xml:space="preserve"> الخرائطية و  المسح العقاري</t>
  </si>
  <si>
    <t xml:space="preserve"> et par région </t>
  </si>
  <si>
    <t xml:space="preserve"> و الجهة  </t>
  </si>
  <si>
    <t>78.21</t>
  </si>
  <si>
    <t>4 749.26</t>
  </si>
  <si>
    <t>2 907.76</t>
  </si>
  <si>
    <t>31 022.37</t>
  </si>
  <si>
    <t>186.93</t>
  </si>
  <si>
    <t>55.76</t>
  </si>
  <si>
    <t>731.60</t>
  </si>
  <si>
    <t>4 321.86</t>
  </si>
  <si>
    <t>16.19</t>
  </si>
  <si>
    <t>4 660.67</t>
  </si>
  <si>
    <t>2 067.56</t>
  </si>
  <si>
    <t>133.17</t>
  </si>
  <si>
    <t>54.17</t>
  </si>
  <si>
    <t>1.38</t>
  </si>
  <si>
    <t>3.53</t>
  </si>
  <si>
    <t>0.11</t>
  </si>
  <si>
    <t>75.67</t>
  </si>
  <si>
    <t>3 866.24</t>
  </si>
  <si>
    <t>85.75</t>
  </si>
  <si>
    <t>9.58</t>
  </si>
  <si>
    <t>8.54</t>
  </si>
  <si>
    <t>4.24</t>
  </si>
  <si>
    <t>18.46</t>
  </si>
  <si>
    <t>21.97</t>
  </si>
  <si>
    <t>22 689.03</t>
  </si>
  <si>
    <t>26.47</t>
  </si>
  <si>
    <t>10.83</t>
  </si>
  <si>
    <t>6 414.79</t>
  </si>
  <si>
    <t>11 061.78</t>
  </si>
  <si>
    <t>154 969.96</t>
  </si>
  <si>
    <t>39.73</t>
  </si>
  <si>
    <t>5 984.03</t>
  </si>
  <si>
    <t>1 816.33</t>
  </si>
  <si>
    <t>13.71</t>
  </si>
  <si>
    <t>1.92</t>
  </si>
  <si>
    <t>4 740.12</t>
  </si>
  <si>
    <t>401.21</t>
  </si>
  <si>
    <t>19.46</t>
  </si>
  <si>
    <t>4 319.15</t>
  </si>
  <si>
    <t>154 340.43</t>
  </si>
  <si>
    <t>408.41</t>
  </si>
  <si>
    <t>127.08</t>
  </si>
  <si>
    <t>116.51</t>
  </si>
  <si>
    <t>26.33</t>
  </si>
  <si>
    <t>3 359.24</t>
  </si>
  <si>
    <t>710.55</t>
  </si>
  <si>
    <t>217.08</t>
  </si>
  <si>
    <t>15 667.39</t>
  </si>
  <si>
    <t>252 162.34</t>
  </si>
  <si>
    <t>9.83</t>
  </si>
  <si>
    <t>231 976.33</t>
  </si>
  <si>
    <t>13.94</t>
  </si>
  <si>
    <t>34.58</t>
  </si>
  <si>
    <t>46.05</t>
  </si>
  <si>
    <t>1.66</t>
  </si>
  <si>
    <t>2.43</t>
  </si>
  <si>
    <t>138.61</t>
  </si>
  <si>
    <t>68.78</t>
  </si>
  <si>
    <t>100.52</t>
  </si>
  <si>
    <t>0.10</t>
  </si>
  <si>
    <t>13.43</t>
  </si>
  <si>
    <t>100.31</t>
  </si>
  <si>
    <t>92.94</t>
  </si>
  <si>
    <t>0.50</t>
  </si>
  <si>
    <t>3 274.94</t>
  </si>
  <si>
    <t>7.59</t>
  </si>
  <si>
    <t>0.26</t>
  </si>
  <si>
    <t>13.17</t>
  </si>
  <si>
    <t>3.19</t>
  </si>
  <si>
    <t>1 676.38</t>
  </si>
  <si>
    <t>22.34</t>
  </si>
  <si>
    <t>0.14</t>
  </si>
  <si>
    <t>9 859.44</t>
  </si>
  <si>
    <t>17.60</t>
  </si>
  <si>
    <t>35.08</t>
  </si>
  <si>
    <t>628.09</t>
  </si>
  <si>
    <t>19 895.40</t>
  </si>
  <si>
    <t>0.04</t>
  </si>
  <si>
    <t>0.21</t>
  </si>
  <si>
    <t>5.16</t>
  </si>
  <si>
    <t>1 077.66</t>
  </si>
  <si>
    <t>17 270.95</t>
  </si>
  <si>
    <t>446.25</t>
  </si>
  <si>
    <t>2.48</t>
  </si>
  <si>
    <t>24.48</t>
  </si>
  <si>
    <t>7 918.83</t>
  </si>
  <si>
    <t>157.91</t>
  </si>
  <si>
    <t>0.36</t>
  </si>
  <si>
    <t>0.16</t>
  </si>
  <si>
    <t>124.22</t>
  </si>
  <si>
    <t>2.10</t>
  </si>
  <si>
    <t>2.24</t>
  </si>
  <si>
    <t>4.68</t>
  </si>
  <si>
    <t>5 909.29</t>
  </si>
  <si>
    <t>60.02</t>
  </si>
  <si>
    <t>1.30</t>
  </si>
  <si>
    <t>7.42</t>
  </si>
  <si>
    <t>20.17</t>
  </si>
  <si>
    <t>3 122.70</t>
  </si>
  <si>
    <t>7.68</t>
  </si>
  <si>
    <t>2.83</t>
  </si>
  <si>
    <t>0.94</t>
  </si>
  <si>
    <t>69.35</t>
  </si>
  <si>
    <t>75.34</t>
  </si>
  <si>
    <t>2 084.51</t>
  </si>
  <si>
    <t>78833.43</t>
  </si>
  <si>
    <t>38272.30</t>
  </si>
  <si>
    <t>0.69</t>
  </si>
  <si>
    <t>21 189.16</t>
  </si>
  <si>
    <t>12 989.68</t>
  </si>
  <si>
    <t>5.28</t>
  </si>
  <si>
    <t>42 472.02</t>
  </si>
  <si>
    <t>152.05</t>
  </si>
  <si>
    <t>6 649.64</t>
  </si>
  <si>
    <t>6 467.88</t>
  </si>
  <si>
    <t>9.01</t>
  </si>
  <si>
    <t>8 563.98</t>
  </si>
  <si>
    <t>24 749.95</t>
  </si>
  <si>
    <t>33.33</t>
  </si>
  <si>
    <t>98.53</t>
  </si>
  <si>
    <t>114.96</t>
  </si>
  <si>
    <t>41.86</t>
  </si>
  <si>
    <t>262.49</t>
  </si>
  <si>
    <t>41748.60</t>
  </si>
  <si>
    <t>17261.41</t>
  </si>
  <si>
    <t>55176.29</t>
  </si>
  <si>
    <t>177.45</t>
  </si>
  <si>
    <t>216.36</t>
  </si>
  <si>
    <t>166.85</t>
  </si>
  <si>
    <t>6.22</t>
  </si>
  <si>
    <t>124.99</t>
  </si>
  <si>
    <t>18.47</t>
  </si>
  <si>
    <t>12 472.83</t>
  </si>
  <si>
    <t>49.89</t>
  </si>
  <si>
    <t>38.02</t>
  </si>
  <si>
    <t>7.57</t>
  </si>
  <si>
    <t>2.64</t>
  </si>
  <si>
    <t>29 088.97</t>
  </si>
  <si>
    <t>213.26</t>
  </si>
  <si>
    <t>54 753.46</t>
  </si>
  <si>
    <t>24.53</t>
  </si>
  <si>
    <t>39.95</t>
  </si>
  <si>
    <t>0.73</t>
  </si>
  <si>
    <t>16 606.34</t>
  </si>
  <si>
    <t>90.67</t>
  </si>
  <si>
    <t>-Marrakech-Safi</t>
  </si>
  <si>
    <t>1.57</t>
  </si>
  <si>
    <t>15.43</t>
  </si>
  <si>
    <t>4043.17</t>
  </si>
  <si>
    <t>17948.73</t>
  </si>
  <si>
    <t>56502.78</t>
  </si>
  <si>
    <t>11.90</t>
  </si>
  <si>
    <t>9 306.96</t>
  </si>
  <si>
    <t>56 096.58</t>
  </si>
  <si>
    <t>13.54</t>
  </si>
  <si>
    <t>8.46</t>
  </si>
  <si>
    <t>0.62</t>
  </si>
  <si>
    <t>15.53</t>
  </si>
  <si>
    <t>32.60</t>
  </si>
  <si>
    <t>4 000.14</t>
  </si>
  <si>
    <t>2 039.03</t>
  </si>
  <si>
    <t>107.28</t>
  </si>
  <si>
    <t>15.54</t>
  </si>
  <si>
    <t>0.12</t>
  </si>
  <si>
    <t>31.89</t>
  </si>
  <si>
    <t>4.61</t>
  </si>
  <si>
    <t>29.65</t>
  </si>
  <si>
    <t>33.21</t>
  </si>
  <si>
    <t>8.97</t>
  </si>
  <si>
    <t>6 441.03</t>
  </si>
  <si>
    <t>248.13</t>
  </si>
  <si>
    <t>0.13</t>
  </si>
  <si>
    <t>398.63</t>
  </si>
  <si>
    <t>3 901.97</t>
  </si>
  <si>
    <t>521 377.29</t>
  </si>
  <si>
    <t>4.30</t>
  </si>
  <si>
    <t>16.97</t>
  </si>
  <si>
    <t>69.64</t>
  </si>
  <si>
    <t>22.40</t>
  </si>
  <si>
    <t>2 044.85</t>
  </si>
  <si>
    <t>66.25</t>
  </si>
  <si>
    <t>371.93</t>
  </si>
  <si>
    <t>1 840.15</t>
  </si>
  <si>
    <t>521 241.40</t>
  </si>
  <si>
    <t>9 718.40</t>
  </si>
  <si>
    <t>12.92</t>
  </si>
  <si>
    <t>114.82</t>
  </si>
  <si>
    <t>12 783.87</t>
  </si>
  <si>
    <t>25 202.66</t>
  </si>
  <si>
    <t>8.01</t>
  </si>
  <si>
    <t>2.72</t>
  </si>
  <si>
    <t>1.82</t>
  </si>
  <si>
    <t>12.00</t>
  </si>
  <si>
    <t>78.28</t>
  </si>
  <si>
    <t>2 973.69</t>
  </si>
  <si>
    <t>36.10</t>
  </si>
  <si>
    <t>0.68</t>
  </si>
  <si>
    <t>7.75</t>
  </si>
  <si>
    <t>5.65</t>
  </si>
  <si>
    <t>9 643.84</t>
  </si>
  <si>
    <t>25 088.03</t>
  </si>
  <si>
    <t>0.07</t>
  </si>
  <si>
    <t>18.84</t>
  </si>
  <si>
    <t>155.87</t>
  </si>
  <si>
    <t>71.06</t>
  </si>
  <si>
    <t>1 570.90</t>
  </si>
  <si>
    <t>621.89</t>
  </si>
  <si>
    <t>3 111.26</t>
  </si>
  <si>
    <t>17 825.80</t>
  </si>
  <si>
    <t>2 799.63</t>
  </si>
  <si>
    <t>1 505.20</t>
  </si>
  <si>
    <t>10 375.27</t>
  </si>
  <si>
    <t>90.35</t>
  </si>
  <si>
    <t>3 316.87</t>
  </si>
  <si>
    <t xml:space="preserve">   28 878.54</t>
  </si>
  <si>
    <t xml:space="preserve">   13 052.93</t>
  </si>
  <si>
    <t xml:space="preserve">   68 236.96</t>
  </si>
  <si>
    <t xml:space="preserve">   237 269.84</t>
  </si>
  <si>
    <t xml:space="preserve">  1 107 186.79</t>
  </si>
  <si>
    <t xml:space="preserve"> الخرائطية و المسح العقاري  </t>
  </si>
  <si>
    <t xml:space="preserve">Titres fonciers établis suite à l'immatriculation   </t>
  </si>
  <si>
    <t xml:space="preserve"> الرسوم العقارية المنجزة الناتجة عن التحفيظ </t>
  </si>
  <si>
    <t xml:space="preserve"> و الجهة  : الوسط القروى </t>
  </si>
  <si>
    <t>15 884.62</t>
  </si>
  <si>
    <t>3 770.06</t>
  </si>
  <si>
    <t>3 724.39</t>
  </si>
  <si>
    <t>416.57</t>
  </si>
  <si>
    <t>9 787.44</t>
  </si>
  <si>
    <t>1 356.42</t>
  </si>
  <si>
    <t>43.37</t>
  </si>
  <si>
    <t>187.23</t>
  </si>
  <si>
    <t>261.73</t>
  </si>
  <si>
    <t>9 355.80</t>
  </si>
  <si>
    <t>178.70</t>
  </si>
  <si>
    <t>94.41</t>
  </si>
  <si>
    <t>338.01</t>
  </si>
  <si>
    <t>26.08</t>
  </si>
  <si>
    <t>106.77</t>
  </si>
  <si>
    <t>0.17</t>
  </si>
  <si>
    <t>3.52</t>
  </si>
  <si>
    <t>1 072.42</t>
  </si>
  <si>
    <t>397.29</t>
  </si>
  <si>
    <t>62.07</t>
  </si>
  <si>
    <t>51.23</t>
  </si>
  <si>
    <t>39.23</t>
  </si>
  <si>
    <t>161.59</t>
  </si>
  <si>
    <t>0.34</t>
  </si>
  <si>
    <t>3.86</t>
  </si>
  <si>
    <t>10.86</t>
  </si>
  <si>
    <t>13 115.36</t>
  </si>
  <si>
    <t>3 234.48</t>
  </si>
  <si>
    <t>3 129.70</t>
  </si>
  <si>
    <t>66.64</t>
  </si>
  <si>
    <t>283.18</t>
  </si>
  <si>
    <t>77 968.77</t>
  </si>
  <si>
    <t>73 951.81</t>
  </si>
  <si>
    <t>46 577.33</t>
  </si>
  <si>
    <t>1 297.47</t>
  </si>
  <si>
    <t>136 680.64</t>
  </si>
  <si>
    <t>305.91</t>
  </si>
  <si>
    <t>372.27</t>
  </si>
  <si>
    <t>464.63</t>
  </si>
  <si>
    <t>325.80</t>
  </si>
  <si>
    <t>760.43</t>
  </si>
  <si>
    <t>63 936.25</t>
  </si>
  <si>
    <t>20 218.43</t>
  </si>
  <si>
    <t>385.84</t>
  </si>
  <si>
    <t>231.36</t>
  </si>
  <si>
    <t>10 460.49</t>
  </si>
  <si>
    <t>394.79</t>
  </si>
  <si>
    <t>168.63</t>
  </si>
  <si>
    <t>325.05</t>
  </si>
  <si>
    <t>393.69</t>
  </si>
  <si>
    <t>64.71</t>
  </si>
  <si>
    <t>9.35</t>
  </si>
  <si>
    <t>36 999.25</t>
  </si>
  <si>
    <t>45 068.81</t>
  </si>
  <si>
    <t>75.05</t>
  </si>
  <si>
    <t>125 245.08</t>
  </si>
  <si>
    <t>412.25</t>
  </si>
  <si>
    <t>317.72</t>
  </si>
  <si>
    <t>308.52</t>
  </si>
  <si>
    <t>238.58</t>
  </si>
  <si>
    <t>103.32</t>
  </si>
  <si>
    <t>12 910.22</t>
  </si>
  <si>
    <t>15 875.51</t>
  </si>
  <si>
    <t>32.99</t>
  </si>
  <si>
    <t>46.61</t>
  </si>
  <si>
    <t>110 108.53</t>
  </si>
  <si>
    <t>12 472.70</t>
  </si>
  <si>
    <t>101 943.54</t>
  </si>
  <si>
    <t>74 211.85</t>
  </si>
  <si>
    <t>54 276.26</t>
  </si>
  <si>
    <t>105 146.63</t>
  </si>
  <si>
    <t>4 286.87</t>
  </si>
  <si>
    <t>84 963.66</t>
  </si>
  <si>
    <t>67 588.71</t>
  </si>
  <si>
    <t>51 290.87</t>
  </si>
  <si>
    <t>998.89</t>
  </si>
  <si>
    <t>839.44</t>
  </si>
  <si>
    <t>262.95</t>
  </si>
  <si>
    <t>369.80</t>
  </si>
  <si>
    <t>891.16</t>
  </si>
  <si>
    <t>0.47</t>
  </si>
  <si>
    <t>0.20</t>
  </si>
  <si>
    <t>27.04</t>
  </si>
  <si>
    <t>122.00</t>
  </si>
  <si>
    <t>410.55</t>
  </si>
  <si>
    <t>177.04</t>
  </si>
  <si>
    <t>39.00</t>
  </si>
  <si>
    <t>181.59</t>
  </si>
  <si>
    <t>124.92</t>
  </si>
  <si>
    <t>81.21</t>
  </si>
  <si>
    <t>80.87</t>
  </si>
  <si>
    <t>37.95</t>
  </si>
  <si>
    <t>150.82</t>
  </si>
  <si>
    <t>61.10</t>
  </si>
  <si>
    <t>148.18</t>
  </si>
  <si>
    <t>13.30</t>
  </si>
  <si>
    <t>31.58</t>
  </si>
  <si>
    <t>105.43</t>
  </si>
  <si>
    <t>33.11</t>
  </si>
  <si>
    <t>137.54</t>
  </si>
  <si>
    <t>6.34</t>
  </si>
  <si>
    <t>57.27</t>
  </si>
  <si>
    <t>19.74</t>
  </si>
  <si>
    <t>1 582.89</t>
  </si>
  <si>
    <t>934.41</t>
  </si>
  <si>
    <t>1 774.69</t>
  </si>
  <si>
    <t>494.56</t>
  </si>
  <si>
    <t>743.93</t>
  </si>
  <si>
    <t>1 560.10</t>
  </si>
  <si>
    <t>919.70</t>
  </si>
  <si>
    <t>839.09</t>
  </si>
  <si>
    <t>130.78</t>
  </si>
  <si>
    <t>50.20</t>
  </si>
  <si>
    <t>335.92</t>
  </si>
  <si>
    <t>4 458.39</t>
  </si>
  <si>
    <t>13 602.20</t>
  </si>
  <si>
    <t>3 159.78</t>
  </si>
  <si>
    <t>474.69</t>
  </si>
  <si>
    <t>142.50</t>
  </si>
  <si>
    <t>256.21</t>
  </si>
  <si>
    <t>196.36</t>
  </si>
  <si>
    <t>2 302.42</t>
  </si>
  <si>
    <t>367.83</t>
  </si>
  <si>
    <t>30 359.34</t>
  </si>
  <si>
    <t>35 186.24</t>
  </si>
  <si>
    <t>9 129.47</t>
  </si>
  <si>
    <t>2 679.70</t>
  </si>
  <si>
    <t>608.80</t>
  </si>
  <si>
    <t>139.81</t>
  </si>
  <si>
    <t>1.15</t>
  </si>
  <si>
    <t>75.78</t>
  </si>
  <si>
    <t>15 398.69</t>
  </si>
  <si>
    <t>5 751.98</t>
  </si>
  <si>
    <t>7 210.46</t>
  </si>
  <si>
    <t>325.35</t>
  </si>
  <si>
    <t>188.27</t>
  </si>
  <si>
    <t>8 728.86</t>
  </si>
  <si>
    <t>10.38</t>
  </si>
  <si>
    <t>17.90</t>
  </si>
  <si>
    <t>5.22</t>
  </si>
  <si>
    <t>8.89</t>
  </si>
  <si>
    <t>125.94</t>
  </si>
  <si>
    <t>39.66</t>
  </si>
  <si>
    <t>134.95</t>
  </si>
  <si>
    <t>114.41</t>
  </si>
  <si>
    <t>132.88</t>
  </si>
  <si>
    <t>325.71</t>
  </si>
  <si>
    <t>15 406.47</t>
  </si>
  <si>
    <t>38.71</t>
  </si>
  <si>
    <t>38.30</t>
  </si>
  <si>
    <t>5.08</t>
  </si>
  <si>
    <t>971.25</t>
  </si>
  <si>
    <t>13 214.55</t>
  </si>
  <si>
    <t>10.95</t>
  </si>
  <si>
    <t>8.05</t>
  </si>
  <si>
    <t>50.75</t>
  </si>
  <si>
    <t>55.90</t>
  </si>
  <si>
    <t>88.52</t>
  </si>
  <si>
    <t>39.04</t>
  </si>
  <si>
    <t>48.61</t>
  </si>
  <si>
    <t>4 046.12</t>
  </si>
  <si>
    <t>126.38</t>
  </si>
  <si>
    <t>1 233.28</t>
  </si>
  <si>
    <t>1 716.64</t>
  </si>
  <si>
    <t>74.32</t>
  </si>
  <si>
    <t>11.49</t>
  </si>
  <si>
    <t>2.71</t>
  </si>
  <si>
    <t>25.00</t>
  </si>
  <si>
    <t>700.36</t>
  </si>
  <si>
    <t>441.11</t>
  </si>
  <si>
    <t>390.84</t>
  </si>
  <si>
    <t>356.91</t>
  </si>
  <si>
    <t>125.75</t>
  </si>
  <si>
    <t>89032.07</t>
  </si>
  <si>
    <t>23862.29</t>
  </si>
  <si>
    <t>34324.80</t>
  </si>
  <si>
    <t>1825.92</t>
  </si>
  <si>
    <t>4326.79</t>
  </si>
  <si>
    <t>3 748.25</t>
  </si>
  <si>
    <t>184.16</t>
  </si>
  <si>
    <t>327.73</t>
  </si>
  <si>
    <t>145.04</t>
  </si>
  <si>
    <t>508.99</t>
  </si>
  <si>
    <t>9 811.95</t>
  </si>
  <si>
    <t>44.70</t>
  </si>
  <si>
    <t>18 401.14</t>
  </si>
  <si>
    <t>302.88</t>
  </si>
  <si>
    <t>344.36</t>
  </si>
  <si>
    <t>15 241.74</t>
  </si>
  <si>
    <t>92.76</t>
  </si>
  <si>
    <t>182.91</t>
  </si>
  <si>
    <t>111.68</t>
  </si>
  <si>
    <t>291.74</t>
  </si>
  <si>
    <t>30 087.51</t>
  </si>
  <si>
    <t>20 335.25</t>
  </si>
  <si>
    <t>13 603.20</t>
  </si>
  <si>
    <t>269.62</t>
  </si>
  <si>
    <t>1 781.82</t>
  </si>
  <si>
    <t>1 189.66</t>
  </si>
  <si>
    <t>2 954.16</t>
  </si>
  <si>
    <t>786.51</t>
  </si>
  <si>
    <t>815.24</t>
  </si>
  <si>
    <t>1 397.06</t>
  </si>
  <si>
    <t>28 952.96</t>
  </si>
  <si>
    <t>251.26</t>
  </si>
  <si>
    <t>1 023.31</t>
  </si>
  <si>
    <t>181.46</t>
  </si>
  <si>
    <t>2.82</t>
  </si>
  <si>
    <t xml:space="preserve"> Casablanca-Settat</t>
  </si>
  <si>
    <t>52811.26</t>
  </si>
  <si>
    <t>7814.08</t>
  </si>
  <si>
    <t>3670.08</t>
  </si>
  <si>
    <t>32830.61</t>
  </si>
  <si>
    <t>10628.29</t>
  </si>
  <si>
    <t>24 016.55</t>
  </si>
  <si>
    <t>218.22</t>
  </si>
  <si>
    <t>174.42</t>
  </si>
  <si>
    <t>225.41</t>
  </si>
  <si>
    <t>55.48</t>
  </si>
  <si>
    <t>367.30</t>
  </si>
  <si>
    <t>263.67</t>
  </si>
  <si>
    <t>424.51</t>
  </si>
  <si>
    <t>568.62</t>
  </si>
  <si>
    <t>179.80</t>
  </si>
  <si>
    <t>0.27</t>
  </si>
  <si>
    <t>6.44</t>
  </si>
  <si>
    <t>16.08</t>
  </si>
  <si>
    <t>62.89</t>
  </si>
  <si>
    <t>37.22</t>
  </si>
  <si>
    <t>34.09</t>
  </si>
  <si>
    <t>6.45</t>
  </si>
  <si>
    <t>2.04</t>
  </si>
  <si>
    <t>5.64</t>
  </si>
  <si>
    <t>7.14</t>
  </si>
  <si>
    <t>142.03</t>
  </si>
  <si>
    <t>210.24</t>
  </si>
  <si>
    <t>482.78</t>
  </si>
  <si>
    <t>111.78</t>
  </si>
  <si>
    <t>7 346.49</t>
  </si>
  <si>
    <t>12.79</t>
  </si>
  <si>
    <t>4.67</t>
  </si>
  <si>
    <t>11.86</t>
  </si>
  <si>
    <t>5.21</t>
  </si>
  <si>
    <t>26 524.56</t>
  </si>
  <si>
    <t>5 505.63</t>
  </si>
  <si>
    <t>490.86</t>
  </si>
  <si>
    <t>30 055.31</t>
  </si>
  <si>
    <t>515.47</t>
  </si>
  <si>
    <t>976.28</t>
  </si>
  <si>
    <t>1 251.77</t>
  </si>
  <si>
    <t>1 101.19</t>
  </si>
  <si>
    <t>913.53</t>
  </si>
  <si>
    <t>1 436.65</t>
  </si>
  <si>
    <t>758.86</t>
  </si>
  <si>
    <t>341.76</t>
  </si>
  <si>
    <t>915.00</t>
  </si>
  <si>
    <t>899.51</t>
  </si>
  <si>
    <t>1 055.10</t>
  </si>
  <si>
    <t>60686.52</t>
  </si>
  <si>
    <t>67651.47</t>
  </si>
  <si>
    <t>11760.10</t>
  </si>
  <si>
    <t>44718.29</t>
  </si>
  <si>
    <t>28646.57</t>
  </si>
  <si>
    <t>260.00</t>
  </si>
  <si>
    <t>26 354.20</t>
  </si>
  <si>
    <t>219.51</t>
  </si>
  <si>
    <t>37 268.83</t>
  </si>
  <si>
    <t>92.30</t>
  </si>
  <si>
    <t>3 714.30</t>
  </si>
  <si>
    <t>20 713.29</t>
  </si>
  <si>
    <t>1 466.53</t>
  </si>
  <si>
    <t>6 001.04</t>
  </si>
  <si>
    <t>2 164.67</t>
  </si>
  <si>
    <t>2 920.53</t>
  </si>
  <si>
    <t>2 086.77</t>
  </si>
  <si>
    <t>432.18</t>
  </si>
  <si>
    <t>378.72</t>
  </si>
  <si>
    <t>1 204.52</t>
  </si>
  <si>
    <t>40 112.63</t>
  </si>
  <si>
    <t>1 219.71</t>
  </si>
  <si>
    <t>1 474.09</t>
  </si>
  <si>
    <t>245.33</t>
  </si>
  <si>
    <t>21 055.52</t>
  </si>
  <si>
    <t>12 740.36</t>
  </si>
  <si>
    <t>1 553.16</t>
  </si>
  <si>
    <t>3 354.98</t>
  </si>
  <si>
    <t>388.13</t>
  </si>
  <si>
    <t>2 805.53</t>
  </si>
  <si>
    <t>4.13</t>
  </si>
  <si>
    <t>6.50</t>
  </si>
  <si>
    <t>1.98</t>
  </si>
  <si>
    <t>14 847.87</t>
  </si>
  <si>
    <t>1.47</t>
  </si>
  <si>
    <t>19.12</t>
  </si>
  <si>
    <t>20.66</t>
  </si>
  <si>
    <t>1.42</t>
  </si>
  <si>
    <t>6.47</t>
  </si>
  <si>
    <t>917.60</t>
  </si>
  <si>
    <t>868.01</t>
  </si>
  <si>
    <t>4 788.02</t>
  </si>
  <si>
    <t>428.32</t>
  </si>
  <si>
    <t>1 316.09</t>
  </si>
  <si>
    <t>136 548.40</t>
  </si>
  <si>
    <t>80 576.61</t>
  </si>
  <si>
    <t>190 613.74</t>
  </si>
  <si>
    <t>33 038.34</t>
  </si>
  <si>
    <t>77 036.22</t>
  </si>
  <si>
    <t>67 876.04</t>
  </si>
  <si>
    <t>32.97</t>
  </si>
  <si>
    <t>5 982.53</t>
  </si>
  <si>
    <t>22.31</t>
  </si>
  <si>
    <t>36 588.32</t>
  </si>
  <si>
    <t>68 631.57</t>
  </si>
  <si>
    <t>80 533.94</t>
  </si>
  <si>
    <t>21 079.08</t>
  </si>
  <si>
    <t>2 948.20</t>
  </si>
  <si>
    <t>39 344.71</t>
  </si>
  <si>
    <t>40.79</t>
  </si>
  <si>
    <t>9.70</t>
  </si>
  <si>
    <t>163 552.13</t>
  </si>
  <si>
    <t>30 067.83</t>
  </si>
  <si>
    <t>1 103.19</t>
  </si>
  <si>
    <t>40 218.55</t>
  </si>
  <si>
    <t>14 892.10</t>
  </si>
  <si>
    <t>4 517.11</t>
  </si>
  <si>
    <t>3 329.27</t>
  </si>
  <si>
    <t>3 742.19</t>
  </si>
  <si>
    <t>6.37</t>
  </si>
  <si>
    <t>39.17</t>
  </si>
  <si>
    <t>36.21</t>
  </si>
  <si>
    <t>27.01</t>
  </si>
  <si>
    <t>6.68</t>
  </si>
  <si>
    <t>755.96</t>
  </si>
  <si>
    <t>192.37</t>
  </si>
  <si>
    <t>884.62</t>
  </si>
  <si>
    <t>878.34</t>
  </si>
  <si>
    <t>33.84</t>
  </si>
  <si>
    <t>14.08</t>
  </si>
  <si>
    <t>4.47</t>
  </si>
  <si>
    <t>7.69</t>
  </si>
  <si>
    <t>8.37</t>
  </si>
  <si>
    <t>8.68</t>
  </si>
  <si>
    <t>34 477.42</t>
  </si>
  <si>
    <t>10 551.25</t>
  </si>
  <si>
    <t>293.86</t>
  </si>
  <si>
    <t>166.20</t>
  </si>
  <si>
    <t>320.15</t>
  </si>
  <si>
    <t>4 964.72</t>
  </si>
  <si>
    <t>4 104.84</t>
  </si>
  <si>
    <t>3 294.73</t>
  </si>
  <si>
    <t>2 249.35</t>
  </si>
  <si>
    <t>3 372.84</t>
  </si>
  <si>
    <t>1 738.59</t>
  </si>
  <si>
    <t>1 440.60</t>
  </si>
  <si>
    <t>1 498.14</t>
  </si>
  <si>
    <t>1 969.58</t>
  </si>
  <si>
    <t>7 455.52</t>
  </si>
  <si>
    <t>77 224.70</t>
  </si>
  <si>
    <t>2 449.70</t>
  </si>
  <si>
    <t>1 574.46</t>
  </si>
  <si>
    <t>11 437.38</t>
  </si>
  <si>
    <t>11 919.97</t>
  </si>
  <si>
    <t>20 014.82</t>
  </si>
  <si>
    <t>6 752.42</t>
  </si>
  <si>
    <t>0.06</t>
  </si>
  <si>
    <t xml:space="preserve">   626 794.03</t>
  </si>
  <si>
    <t xml:space="preserve">   410 762.63</t>
  </si>
  <si>
    <t xml:space="preserve">   430 223.22</t>
  </si>
  <si>
    <t xml:space="preserve">   204 644.52</t>
  </si>
  <si>
    <t xml:space="preserve">   333 188.78</t>
  </si>
  <si>
    <t xml:space="preserve"> الخرائطية والمسح العقاري  </t>
  </si>
  <si>
    <t xml:space="preserve"> et par région  </t>
  </si>
  <si>
    <t xml:space="preserve"> و الجهة    </t>
  </si>
  <si>
    <t>15 915.94</t>
  </si>
  <si>
    <t>3 797.17</t>
  </si>
  <si>
    <t>3 764.27</t>
  </si>
  <si>
    <t>454.24</t>
  </si>
  <si>
    <t>18 818.13</t>
  </si>
  <si>
    <t>1 363.92</t>
  </si>
  <si>
    <t>47.38</t>
  </si>
  <si>
    <t>196.34</t>
  </si>
  <si>
    <t>269.30</t>
  </si>
  <si>
    <t>9 361.07</t>
  </si>
  <si>
    <t>179.42</t>
  </si>
  <si>
    <t>97.63</t>
  </si>
  <si>
    <t>343.83</t>
  </si>
  <si>
    <t>41.05</t>
  </si>
  <si>
    <t>120.43</t>
  </si>
  <si>
    <t>5.97</t>
  </si>
  <si>
    <t>8.04</t>
  </si>
  <si>
    <t>1.11</t>
  </si>
  <si>
    <t>1.25</t>
  </si>
  <si>
    <t>1 078.12</t>
  </si>
  <si>
    <t>398.29</t>
  </si>
  <si>
    <t>62.57</t>
  </si>
  <si>
    <t>51.40</t>
  </si>
  <si>
    <t>248.29</t>
  </si>
  <si>
    <t>166.49</t>
  </si>
  <si>
    <t>4.89</t>
  </si>
  <si>
    <t>13.86</t>
  </si>
  <si>
    <t>13.38</t>
  </si>
  <si>
    <t>18.37</t>
  </si>
  <si>
    <t>13 122.02</t>
  </si>
  <si>
    <t>3 240.09</t>
  </si>
  <si>
    <t>3 139.63</t>
  </si>
  <si>
    <t>78.00</t>
  </si>
  <si>
    <t>9 068.72</t>
  </si>
  <si>
    <t>78 064.74</t>
  </si>
  <si>
    <t>73 985.84</t>
  </si>
  <si>
    <t>46 641.04</t>
  </si>
  <si>
    <t>1 362.98</t>
  </si>
  <si>
    <t>378 699.92</t>
  </si>
  <si>
    <t>308.48</t>
  </si>
  <si>
    <t>372.30</t>
  </si>
  <si>
    <t>464.78</t>
  </si>
  <si>
    <t>819.35</t>
  </si>
  <si>
    <t>63 939.03</t>
  </si>
  <si>
    <t>20 218.83</t>
  </si>
  <si>
    <t>393.41</t>
  </si>
  <si>
    <t>236.48</t>
  </si>
  <si>
    <t>20 779.58</t>
  </si>
  <si>
    <t>475.62</t>
  </si>
  <si>
    <t>201.01</t>
  </si>
  <si>
    <t>377.39</t>
  </si>
  <si>
    <t>448.88</t>
  </si>
  <si>
    <t>157.71</t>
  </si>
  <si>
    <t>12.69</t>
  </si>
  <si>
    <t>36 999.63</t>
  </si>
  <si>
    <t>45 068.83</t>
  </si>
  <si>
    <t>75.39</t>
  </si>
  <si>
    <t>214 880.43</t>
  </si>
  <si>
    <t>417.38</t>
  </si>
  <si>
    <t>318.56</t>
  </si>
  <si>
    <t>312.15</t>
  </si>
  <si>
    <t>243.30</t>
  </si>
  <si>
    <t>215.53</t>
  </si>
  <si>
    <t>12 911.54</t>
  </si>
  <si>
    <t>33.13</t>
  </si>
  <si>
    <t>141 847.32</t>
  </si>
  <si>
    <t>110 128.13</t>
  </si>
  <si>
    <t>12 482.48</t>
  </si>
  <si>
    <t>101 989.42</t>
  </si>
  <si>
    <t>74 295.19</t>
  </si>
  <si>
    <t>170 147.16</t>
  </si>
  <si>
    <t>105 146.82</t>
  </si>
  <si>
    <t>4 286.89</t>
  </si>
  <si>
    <t>139 920.48</t>
  </si>
  <si>
    <t>999.39</t>
  </si>
  <si>
    <t>839.86</t>
  </si>
  <si>
    <t>270.28</t>
  </si>
  <si>
    <t>375.66</t>
  </si>
  <si>
    <t>1 000.39</t>
  </si>
  <si>
    <t>0.33</t>
  </si>
  <si>
    <t>29.54</t>
  </si>
  <si>
    <t>6.14</t>
  </si>
  <si>
    <t>122.42</t>
  </si>
  <si>
    <t>410.76</t>
  </si>
  <si>
    <t>178.29</t>
  </si>
  <si>
    <t>39.05</t>
  </si>
  <si>
    <t>21 656.30</t>
  </si>
  <si>
    <t>131.74</t>
  </si>
  <si>
    <t>82.94</t>
  </si>
  <si>
    <t>83.64</t>
  </si>
  <si>
    <t>41.78</t>
  </si>
  <si>
    <t>178.49</t>
  </si>
  <si>
    <t>148.19</t>
  </si>
  <si>
    <t>13.68</t>
  </si>
  <si>
    <t>71.38</t>
  </si>
  <si>
    <t>115.54</t>
  </si>
  <si>
    <t>36.48</t>
  </si>
  <si>
    <t>137.65</t>
  </si>
  <si>
    <t>15.52</t>
  </si>
  <si>
    <t>79.21</t>
  </si>
  <si>
    <t>53.85</t>
  </si>
  <si>
    <t>1 585.41</t>
  </si>
  <si>
    <t>936.60</t>
  </si>
  <si>
    <t>1 777.86</t>
  </si>
  <si>
    <t>496.76</t>
  </si>
  <si>
    <t>780.35</t>
  </si>
  <si>
    <t>1 563.27</t>
  </si>
  <si>
    <t>920.93</t>
  </si>
  <si>
    <t>843.57</t>
  </si>
  <si>
    <t>134.57</t>
  </si>
  <si>
    <t>94.90</t>
  </si>
  <si>
    <t>336.63</t>
  </si>
  <si>
    <t>4 462.07</t>
  </si>
  <si>
    <t>13 616.84</t>
  </si>
  <si>
    <t>3 165.48</t>
  </si>
  <si>
    <t>5 692.48</t>
  </si>
  <si>
    <t>142.99</t>
  </si>
  <si>
    <t>256.26</t>
  </si>
  <si>
    <t>196.54</t>
  </si>
  <si>
    <t>2 302.48</t>
  </si>
  <si>
    <t>648.24</t>
  </si>
  <si>
    <t>30 385.43</t>
  </si>
  <si>
    <t>35 190.64</t>
  </si>
  <si>
    <t>9 135.95</t>
  </si>
  <si>
    <t>2 760.67</t>
  </si>
  <si>
    <t>7 466.85</t>
  </si>
  <si>
    <t>0.31</t>
  </si>
  <si>
    <t>1.39</t>
  </si>
  <si>
    <t>15 398.92</t>
  </si>
  <si>
    <t>5 752.15</t>
  </si>
  <si>
    <t>7 210.65</t>
  </si>
  <si>
    <t>325.67</t>
  </si>
  <si>
    <t>296.65</t>
  </si>
  <si>
    <t>7.29</t>
  </si>
  <si>
    <t>51.12</t>
  </si>
  <si>
    <t>17.49</t>
  </si>
  <si>
    <t>126.96</t>
  </si>
  <si>
    <t>40.04</t>
  </si>
  <si>
    <t>28.96</t>
  </si>
  <si>
    <t>326.22</t>
  </si>
  <si>
    <t>44.01</t>
  </si>
  <si>
    <t>38.59</t>
  </si>
  <si>
    <t>5 977.61</t>
  </si>
  <si>
    <t>985.57</t>
  </si>
  <si>
    <t>13 214.57</t>
  </si>
  <si>
    <t>10.96</t>
  </si>
  <si>
    <t>8.06</t>
  </si>
  <si>
    <t>50.96</t>
  </si>
  <si>
    <t>88.54</t>
  </si>
  <si>
    <t>48.24</t>
  </si>
  <si>
    <t>143.02</t>
  </si>
  <si>
    <t>489.50</t>
  </si>
  <si>
    <t>13.25</t>
  </si>
  <si>
    <t>0.81</t>
  </si>
  <si>
    <t>1.32</t>
  </si>
  <si>
    <t>38.45</t>
  </si>
  <si>
    <t>700.89</t>
  </si>
  <si>
    <t>441.45</t>
  </si>
  <si>
    <t>391.23</t>
  </si>
  <si>
    <t>360.47</t>
  </si>
  <si>
    <t>289.68</t>
  </si>
  <si>
    <t>89052.38</t>
  </si>
  <si>
    <t>23892.54</t>
  </si>
  <si>
    <t>34360.02</t>
  </si>
  <si>
    <t>1864.88</t>
  </si>
  <si>
    <t>12498.01</t>
  </si>
  <si>
    <t>3 750.25</t>
  </si>
  <si>
    <t>184.44</t>
  </si>
  <si>
    <t>327.92</t>
  </si>
  <si>
    <t>145.38</t>
  </si>
  <si>
    <t>524.71</t>
  </si>
  <si>
    <t>9 822.88</t>
  </si>
  <si>
    <t>51.76</t>
  </si>
  <si>
    <t>18 421.74</t>
  </si>
  <si>
    <t>322.73</t>
  </si>
  <si>
    <t>506.53</t>
  </si>
  <si>
    <t>15 241.86</t>
  </si>
  <si>
    <t>93.09</t>
  </si>
  <si>
    <t>183.29</t>
  </si>
  <si>
    <t>111.86</t>
  </si>
  <si>
    <t>378.45</t>
  </si>
  <si>
    <t>30 089.16</t>
  </si>
  <si>
    <t>20 347.17</t>
  </si>
  <si>
    <t>13 606.54</t>
  </si>
  <si>
    <t>270.20</t>
  </si>
  <si>
    <t>1 980.37</t>
  </si>
  <si>
    <t>1 195.16</t>
  </si>
  <si>
    <t>2 964.62</t>
  </si>
  <si>
    <t>794.81</t>
  </si>
  <si>
    <t>822.60</t>
  </si>
  <si>
    <t>9 103.54</t>
  </si>
  <si>
    <t>28 953.07</t>
  </si>
  <si>
    <t>251.46</t>
  </si>
  <si>
    <t>1 025.72</t>
  </si>
  <si>
    <t>183.11</t>
  </si>
  <si>
    <t>4.41</t>
  </si>
  <si>
    <t>52889.34</t>
  </si>
  <si>
    <t>16485.39</t>
  </si>
  <si>
    <t>3681.85</t>
  </si>
  <si>
    <t>32872.49</t>
  </si>
  <si>
    <t>54993.28</t>
  </si>
  <si>
    <t>225.42</t>
  </si>
  <si>
    <t>19 188.85</t>
  </si>
  <si>
    <t>379.02</t>
  </si>
  <si>
    <t>265.21</t>
  </si>
  <si>
    <t>425.73</t>
  </si>
  <si>
    <t>571.89</t>
  </si>
  <si>
    <t>401.97</t>
  </si>
  <si>
    <t>2.59</t>
  </si>
  <si>
    <t>0.54</t>
  </si>
  <si>
    <t>0.45</t>
  </si>
  <si>
    <t>2.54</t>
  </si>
  <si>
    <t>8.47</t>
  </si>
  <si>
    <t>16.46</t>
  </si>
  <si>
    <t>64.30</t>
  </si>
  <si>
    <t>40.92</t>
  </si>
  <si>
    <t>71.91</t>
  </si>
  <si>
    <t>2.65</t>
  </si>
  <si>
    <t>1.94</t>
  </si>
  <si>
    <t>6.52</t>
  </si>
  <si>
    <t>5.78</t>
  </si>
  <si>
    <t>144.48</t>
  </si>
  <si>
    <t>211.76</t>
  </si>
  <si>
    <t>483.33</t>
  </si>
  <si>
    <t>112.30</t>
  </si>
  <si>
    <t>7 379.45</t>
  </si>
  <si>
    <t>7.39</t>
  </si>
  <si>
    <t>12.80</t>
  </si>
  <si>
    <t>8.74</t>
  </si>
  <si>
    <t>26 579.41</t>
  </si>
  <si>
    <t>14 164.63</t>
  </si>
  <si>
    <t>494.14</t>
  </si>
  <si>
    <t>30 056.50</t>
  </si>
  <si>
    <t>25 376.62</t>
  </si>
  <si>
    <t>976.32</t>
  </si>
  <si>
    <t>1 253.25</t>
  </si>
  <si>
    <t>1 102.80</t>
  </si>
  <si>
    <t>1 439.97</t>
  </si>
  <si>
    <t>759.46</t>
  </si>
  <si>
    <t>344.41</t>
  </si>
  <si>
    <t>915.60</t>
  </si>
  <si>
    <t>901.20</t>
  </si>
  <si>
    <t>1 120.79</t>
  </si>
  <si>
    <t>60722.15</t>
  </si>
  <si>
    <t>96172.23</t>
  </si>
  <si>
    <t>44759.25</t>
  </si>
  <si>
    <t>151385.65</t>
  </si>
  <si>
    <t>261.77</t>
  </si>
  <si>
    <t>26 360.67</t>
  </si>
  <si>
    <t>226.82</t>
  </si>
  <si>
    <t>37 271.70</t>
  </si>
  <si>
    <t>24 322.75</t>
  </si>
  <si>
    <t>3 715.00</t>
  </si>
  <si>
    <t>20 751.41</t>
  </si>
  <si>
    <t>1 475.75</t>
  </si>
  <si>
    <t>6 022.47</t>
  </si>
  <si>
    <t>15 505.99</t>
  </si>
  <si>
    <t>2 920.67</t>
  </si>
  <si>
    <t>432.21</t>
  </si>
  <si>
    <t>3 812.02</t>
  </si>
  <si>
    <t>40 112.98</t>
  </si>
  <si>
    <t>1 223.06</t>
  </si>
  <si>
    <t>1 474.17</t>
  </si>
  <si>
    <t>245.34</t>
  </si>
  <si>
    <t>52 364.25</t>
  </si>
  <si>
    <t>12 751.72</t>
  </si>
  <si>
    <t>30 010.93</t>
  </si>
  <si>
    <t>3 356.82</t>
  </si>
  <si>
    <t>391.75</t>
  </si>
  <si>
    <t>26 914.89</t>
  </si>
  <si>
    <t>0.32</t>
  </si>
  <si>
    <t>9.78</t>
  </si>
  <si>
    <t>7.81</t>
  </si>
  <si>
    <t>1 147.32</t>
  </si>
  <si>
    <t>26.32</t>
  </si>
  <si>
    <t>16.70</t>
  </si>
  <si>
    <t>25.02</t>
  </si>
  <si>
    <t>1.61</t>
  </si>
  <si>
    <t>25 951.95</t>
  </si>
  <si>
    <t>931.33</t>
  </si>
  <si>
    <t>874.68</t>
  </si>
  <si>
    <t>4 848.63</t>
  </si>
  <si>
    <t>439.85</t>
  </si>
  <si>
    <t>1 366.47</t>
  </si>
  <si>
    <t>136 762.61</t>
  </si>
  <si>
    <t>80 610.28</t>
  </si>
  <si>
    <t>190 662.38</t>
  </si>
  <si>
    <t>33 088.76</t>
  </si>
  <si>
    <t>495 747.39</t>
  </si>
  <si>
    <t>68 081.11</t>
  </si>
  <si>
    <t>38.94</t>
  </si>
  <si>
    <t>5 987.15</t>
  </si>
  <si>
    <t>71.23</t>
  </si>
  <si>
    <t>49 291.23</t>
  </si>
  <si>
    <t>68 640.07</t>
  </si>
  <si>
    <t>80 554.00</t>
  </si>
  <si>
    <t>21 118.00</t>
  </si>
  <si>
    <t>2 948.83</t>
  </si>
  <si>
    <t>118 908.47</t>
  </si>
  <si>
    <t>41.43</t>
  </si>
  <si>
    <t>17.34</t>
  </si>
  <si>
    <t>163 557.23</t>
  </si>
  <si>
    <t>30 068.70</t>
  </si>
  <si>
    <t>327 547.69</t>
  </si>
  <si>
    <t>49 656.58</t>
  </si>
  <si>
    <t>14 919.24</t>
  </si>
  <si>
    <t>4 557.54</t>
  </si>
  <si>
    <t>3 345.49</t>
  </si>
  <si>
    <t>29 527.90</t>
  </si>
  <si>
    <t>6.55</t>
  </si>
  <si>
    <t>39.30</t>
  </si>
  <si>
    <t>36.38</t>
  </si>
  <si>
    <t>27.24</t>
  </si>
  <si>
    <t>19.83</t>
  </si>
  <si>
    <t>759.37</t>
  </si>
  <si>
    <t>193.44</t>
  </si>
  <si>
    <t>889.34</t>
  </si>
  <si>
    <t>879.09</t>
  </si>
  <si>
    <t>142.06</t>
  </si>
  <si>
    <t>9 436.57</t>
  </si>
  <si>
    <t>12.66</t>
  </si>
  <si>
    <t>13.07</t>
  </si>
  <si>
    <t>28.66</t>
  </si>
  <si>
    <t>34 483.80</t>
  </si>
  <si>
    <t>10 572.70</t>
  </si>
  <si>
    <t>318.35</t>
  </si>
  <si>
    <t>168.30</t>
  </si>
  <si>
    <t>25 898.04</t>
  </si>
  <si>
    <t>4 970.29</t>
  </si>
  <si>
    <t>4 107.33</t>
  </si>
  <si>
    <t>3 300.81</t>
  </si>
  <si>
    <t>2 257.79</t>
  </si>
  <si>
    <t>3 439.31</t>
  </si>
  <si>
    <t>1 747.42</t>
  </si>
  <si>
    <t>1 445.13</t>
  </si>
  <si>
    <t>1 507.94</t>
  </si>
  <si>
    <t>1 977.25</t>
  </si>
  <si>
    <t>7 501.64</t>
  </si>
  <si>
    <t>0.08</t>
  </si>
  <si>
    <t>77 225.35</t>
  </si>
  <si>
    <t>3 630.67</t>
  </si>
  <si>
    <t>1 622.83</t>
  </si>
  <si>
    <t>4 120.15</t>
  </si>
  <si>
    <t>11 437.43</t>
  </si>
  <si>
    <t>11 921.01</t>
  </si>
  <si>
    <t>20 016.81</t>
  </si>
  <si>
    <t>6 752.43</t>
  </si>
  <si>
    <t>7 051.54</t>
  </si>
  <si>
    <t xml:space="preserve">   636 762.23</t>
  </si>
  <si>
    <t xml:space="preserve">   448 127.30</t>
  </si>
  <si>
    <t xml:space="preserve">   431 797.46</t>
  </si>
  <si>
    <t xml:space="preserve">   205 117.46</t>
  </si>
  <si>
    <t xml:space="preserve">  1 337 957.62</t>
  </si>
  <si>
    <t xml:space="preserve">Titres fonciers établis suite au morcellement  </t>
  </si>
  <si>
    <t xml:space="preserve"> الرسوم العقارية المنجزة الناتجة عن التقسيم </t>
  </si>
  <si>
    <t>0.22</t>
  </si>
  <si>
    <t>575.49</t>
  </si>
  <si>
    <t>1.04</t>
  </si>
  <si>
    <t>41.04</t>
  </si>
  <si>
    <t>291.40</t>
  </si>
  <si>
    <t>0.71</t>
  </si>
  <si>
    <t>0.83</t>
  </si>
  <si>
    <t>1.19</t>
  </si>
  <si>
    <t>267.79</t>
  </si>
  <si>
    <t>0.87</t>
  </si>
  <si>
    <t>12.64</t>
  </si>
  <si>
    <t>574.41</t>
  </si>
  <si>
    <t>6.01</t>
  </si>
  <si>
    <t>0.18</t>
  </si>
  <si>
    <t>6.83</t>
  </si>
  <si>
    <t>2.91</t>
  </si>
  <si>
    <t>488.90</t>
  </si>
  <si>
    <t>9 804.57</t>
  </si>
  <si>
    <t>14.70</t>
  </si>
  <si>
    <t>86.72</t>
  </si>
  <si>
    <t>5.85</t>
  </si>
  <si>
    <t>221.32</t>
  </si>
  <si>
    <t>0.58</t>
  </si>
  <si>
    <t>267.58</t>
  </si>
  <si>
    <t>9 717.85</t>
  </si>
  <si>
    <t>3.98</t>
  </si>
  <si>
    <t>3.07</t>
  </si>
  <si>
    <t>1 351.81</t>
  </si>
  <si>
    <t>29.61</t>
  </si>
  <si>
    <t>0.76</t>
  </si>
  <si>
    <t>7.38</t>
  </si>
  <si>
    <t>0.52</t>
  </si>
  <si>
    <t>7.05</t>
  </si>
  <si>
    <t>1.74</t>
  </si>
  <si>
    <t>3.70</t>
  </si>
  <si>
    <t>1 351.00</t>
  </si>
  <si>
    <t>6.63</t>
  </si>
  <si>
    <t>4 944.66</t>
  </si>
  <si>
    <t>19 946.59</t>
  </si>
  <si>
    <t>5 768.14</t>
  </si>
  <si>
    <t>68.18</t>
  </si>
  <si>
    <t>7.07</t>
  </si>
  <si>
    <t>1.80</t>
  </si>
  <si>
    <t>9.48</t>
  </si>
  <si>
    <t>4 965.84</t>
  </si>
  <si>
    <t>19 777.03</t>
  </si>
  <si>
    <t>4 943.24</t>
  </si>
  <si>
    <t>169.54</t>
  </si>
  <si>
    <t>295.13</t>
  </si>
  <si>
    <t>21.26</t>
  </si>
  <si>
    <t>507.17</t>
  </si>
  <si>
    <t>5.91</t>
  </si>
  <si>
    <t>18.30</t>
  </si>
  <si>
    <t>596.74</t>
  </si>
  <si>
    <t>4.39</t>
  </si>
  <si>
    <t>1.51</t>
  </si>
  <si>
    <t>0.24</t>
  </si>
  <si>
    <t>1.24</t>
  </si>
  <si>
    <t>596.70</t>
  </si>
  <si>
    <t>1.40</t>
  </si>
  <si>
    <t>3.51</t>
  </si>
  <si>
    <t>490.72</t>
  </si>
  <si>
    <t>9.42</t>
  </si>
  <si>
    <t>73.21</t>
  </si>
  <si>
    <t>6.19</t>
  </si>
  <si>
    <t>230.35</t>
  </si>
  <si>
    <t>7.89</t>
  </si>
  <si>
    <t>6.26</t>
  </si>
  <si>
    <t>0.29</t>
  </si>
  <si>
    <t>1.84</t>
  </si>
  <si>
    <t>8.77</t>
  </si>
  <si>
    <t>2.67</t>
  </si>
  <si>
    <t>9.18</t>
  </si>
  <si>
    <t>18.48</t>
  </si>
  <si>
    <t>1.95</t>
  </si>
  <si>
    <t>2.61</t>
  </si>
  <si>
    <t>3.43</t>
  </si>
  <si>
    <t>260.27</t>
  </si>
  <si>
    <t>9.23</t>
  </si>
  <si>
    <t>1.09</t>
  </si>
  <si>
    <t>2.51</t>
  </si>
  <si>
    <t>0.63</t>
  </si>
  <si>
    <t>2023.73</t>
  </si>
  <si>
    <t>1.96</t>
  </si>
  <si>
    <t>548.02</t>
  </si>
  <si>
    <t>16.58</t>
  </si>
  <si>
    <t>2 022.37</t>
  </si>
  <si>
    <t>0.35</t>
  </si>
  <si>
    <t>0.65</t>
  </si>
  <si>
    <t>12.70</t>
  </si>
  <si>
    <t>547.76</t>
  </si>
  <si>
    <t>0.86</t>
  </si>
  <si>
    <t>1.29</t>
  </si>
  <si>
    <t>228.08</t>
  </si>
  <si>
    <t>277.72</t>
  </si>
  <si>
    <t>47.10</t>
  </si>
  <si>
    <t>25.52</t>
  </si>
  <si>
    <t>21.07</t>
  </si>
  <si>
    <t>228.05</t>
  </si>
  <si>
    <t>219.27</t>
  </si>
  <si>
    <t>13.78</t>
  </si>
  <si>
    <t>4.18</t>
  </si>
  <si>
    <t>58.45</t>
  </si>
  <si>
    <t>33.22</t>
  </si>
  <si>
    <t xml:space="preserve">   7 569.09</t>
  </si>
  <si>
    <t xml:space="preserve">   21 731.85</t>
  </si>
  <si>
    <t xml:space="preserve">   10 644.57</t>
  </si>
  <si>
    <t xml:space="preserve">   7 208.51</t>
  </si>
  <si>
    <t xml:space="preserve">    524.11</t>
  </si>
  <si>
    <t>20 424.74</t>
  </si>
  <si>
    <t>3 374.08</t>
  </si>
  <si>
    <t>650.80</t>
  </si>
  <si>
    <t>9 790.60</t>
  </si>
  <si>
    <t>590.18</t>
  </si>
  <si>
    <t>4.45</t>
  </si>
  <si>
    <t>10.08</t>
  </si>
  <si>
    <t>2.90</t>
  </si>
  <si>
    <t>340.91</t>
  </si>
  <si>
    <t>3 528.12</t>
  </si>
  <si>
    <t>2.06</t>
  </si>
  <si>
    <t>182.24</t>
  </si>
  <si>
    <t>10.84</t>
  </si>
  <si>
    <t>215.97</t>
  </si>
  <si>
    <t>15.59</t>
  </si>
  <si>
    <t>97.83</t>
  </si>
  <si>
    <t>9 492.66</t>
  </si>
  <si>
    <t>24.72</t>
  </si>
  <si>
    <t>1 421.04</t>
  </si>
  <si>
    <t>3 061.31</t>
  </si>
  <si>
    <t>519.24</t>
  </si>
  <si>
    <t>7.52</t>
  </si>
  <si>
    <t>463.93</t>
  </si>
  <si>
    <t>281.50</t>
  </si>
  <si>
    <t>13.85</t>
  </si>
  <si>
    <t>197.24</t>
  </si>
  <si>
    <t>14 795.35</t>
  </si>
  <si>
    <t>9.17</t>
  </si>
  <si>
    <t>8.65</t>
  </si>
  <si>
    <t>97.53</t>
  </si>
  <si>
    <t>16.11</t>
  </si>
  <si>
    <t>14 436.34</t>
  </si>
  <si>
    <t>1 377.57</t>
  </si>
  <si>
    <t>19 376.34</t>
  </si>
  <si>
    <t>3 023.76</t>
  </si>
  <si>
    <t>4 052.32</t>
  </si>
  <si>
    <t>100.14</t>
  </si>
  <si>
    <t>647.14</t>
  </si>
  <si>
    <t>2 493.26</t>
  </si>
  <si>
    <t>49.55</t>
  </si>
  <si>
    <t>2 110.91</t>
  </si>
  <si>
    <t>198.44</t>
  </si>
  <si>
    <t>262.85</t>
  </si>
  <si>
    <t>69.42</t>
  </si>
  <si>
    <t>5.07</t>
  </si>
  <si>
    <t>19.77</t>
  </si>
  <si>
    <t>308.32</t>
  </si>
  <si>
    <t>272.44</t>
  </si>
  <si>
    <t>10 261.44</t>
  </si>
  <si>
    <t>8.31</t>
  </si>
  <si>
    <t>163.74</t>
  </si>
  <si>
    <t>2 390.38</t>
  </si>
  <si>
    <t>194.20</t>
  </si>
  <si>
    <t>5 613.06</t>
  </si>
  <si>
    <t>141.60</t>
  </si>
  <si>
    <t>643.58</t>
  </si>
  <si>
    <t>8 779.01</t>
  </si>
  <si>
    <t>939.13</t>
  </si>
  <si>
    <t>2 819.20</t>
  </si>
  <si>
    <t>1 114.27</t>
  </si>
  <si>
    <t>2 660.05</t>
  </si>
  <si>
    <t>32 646.11</t>
  </si>
  <si>
    <t>4 858.95</t>
  </si>
  <si>
    <t>3 644.54</t>
  </si>
  <si>
    <t>4 148.79</t>
  </si>
  <si>
    <t>7 879.25</t>
  </si>
  <si>
    <t>708.73</t>
  </si>
  <si>
    <t>2 094.88</t>
  </si>
  <si>
    <t>669.12</t>
  </si>
  <si>
    <t>29.23</t>
  </si>
  <si>
    <t>7.11</t>
  </si>
  <si>
    <t>984.37</t>
  </si>
  <si>
    <t>23.59</t>
  </si>
  <si>
    <t>939.19</t>
  </si>
  <si>
    <t>949.05</t>
  </si>
  <si>
    <t>110.54</t>
  </si>
  <si>
    <t>4.03</t>
  </si>
  <si>
    <t>77.87</t>
  </si>
  <si>
    <t>0.61</t>
  </si>
  <si>
    <t>436.32</t>
  </si>
  <si>
    <t>170.31</t>
  </si>
  <si>
    <t>26 254.92</t>
  </si>
  <si>
    <t>4.56</t>
  </si>
  <si>
    <t>33.68</t>
  </si>
  <si>
    <t>856.56</t>
  </si>
  <si>
    <t>991.59</t>
  </si>
  <si>
    <t>3 115.02</t>
  </si>
  <si>
    <t>9.11</t>
  </si>
  <si>
    <t>2 365.95</t>
  </si>
  <si>
    <t>13.53</t>
  </si>
  <si>
    <t>3 236.61</t>
  </si>
  <si>
    <t>4.02</t>
  </si>
  <si>
    <t>28.64</t>
  </si>
  <si>
    <t>23.64</t>
  </si>
  <si>
    <t>8.24</t>
  </si>
  <si>
    <t>9.40</t>
  </si>
  <si>
    <t>0.19</t>
  </si>
  <si>
    <t>0.15</t>
  </si>
  <si>
    <t>2.14</t>
  </si>
  <si>
    <t>441.95</t>
  </si>
  <si>
    <t>13.24</t>
  </si>
  <si>
    <t>62.01</t>
  </si>
  <si>
    <t>1 456.46</t>
  </si>
  <si>
    <t>3 603.79</t>
  </si>
  <si>
    <t>238.95</t>
  </si>
  <si>
    <t>2 250.81</t>
  </si>
  <si>
    <t>928.92</t>
  </si>
  <si>
    <t>9 673.51</t>
  </si>
  <si>
    <t>28 366.06</t>
  </si>
  <si>
    <t>6 091.48</t>
  </si>
  <si>
    <t>7 821.46</t>
  </si>
  <si>
    <t>23 476.69</t>
  </si>
  <si>
    <t>20.61</t>
  </si>
  <si>
    <t>1 271.99</t>
  </si>
  <si>
    <t>8.87</t>
  </si>
  <si>
    <t>11.40</t>
  </si>
  <si>
    <t>2.94</t>
  </si>
  <si>
    <t>405.61</t>
  </si>
  <si>
    <t>1 426.35</t>
  </si>
  <si>
    <t>18 708.34</t>
  </si>
  <si>
    <t>1.20</t>
  </si>
  <si>
    <t>30.95</t>
  </si>
  <si>
    <t>4.20</t>
  </si>
  <si>
    <t>398.32</t>
  </si>
  <si>
    <t>4.48</t>
  </si>
  <si>
    <t>2 314.34</t>
  </si>
  <si>
    <t>1 995.42</t>
  </si>
  <si>
    <t>69.75</t>
  </si>
  <si>
    <t>174.70</t>
  </si>
  <si>
    <t>21.31</t>
  </si>
  <si>
    <t>87.52</t>
  </si>
  <si>
    <t>5.82</t>
  </si>
  <si>
    <t>13.34</t>
  </si>
  <si>
    <t>4.77</t>
  </si>
  <si>
    <t>492.23</t>
  </si>
  <si>
    <t>774.56</t>
  </si>
  <si>
    <t>2 109.61</t>
  </si>
  <si>
    <t>1 371.97</t>
  </si>
  <si>
    <t>4 967.61</t>
  </si>
  <si>
    <t>392.21</t>
  </si>
  <si>
    <t>19 777.37</t>
  </si>
  <si>
    <t>1 713.45</t>
  </si>
  <si>
    <t>903.25</t>
  </si>
  <si>
    <t>5 384.70</t>
  </si>
  <si>
    <t>600.15</t>
  </si>
  <si>
    <t>164.04</t>
  </si>
  <si>
    <t>493.05</t>
  </si>
  <si>
    <t>492.56</t>
  </si>
  <si>
    <t>132.23</t>
  </si>
  <si>
    <t>777.18</t>
  </si>
  <si>
    <t>7.09</t>
  </si>
  <si>
    <t>34.96</t>
  </si>
  <si>
    <t>1 187.74</t>
  </si>
  <si>
    <t>146.60</t>
  </si>
  <si>
    <t>279.27</t>
  </si>
  <si>
    <t>3 419.21</t>
  </si>
  <si>
    <t>19.41</t>
  </si>
  <si>
    <t>77.78</t>
  </si>
  <si>
    <t>2 170.89</t>
  </si>
  <si>
    <t>25709.65</t>
  </si>
  <si>
    <t>1252.24</t>
  </si>
  <si>
    <t>775.54</t>
  </si>
  <si>
    <t>279.14</t>
  </si>
  <si>
    <t>4580.41</t>
  </si>
  <si>
    <t>170.07</t>
  </si>
  <si>
    <t>32.24</t>
  </si>
  <si>
    <t>224.17</t>
  </si>
  <si>
    <t>127.47</t>
  </si>
  <si>
    <t>288.98</t>
  </si>
  <si>
    <t>2.35</t>
  </si>
  <si>
    <t>541.81</t>
  </si>
  <si>
    <t>0.60</t>
  </si>
  <si>
    <t>5.42</t>
  </si>
  <si>
    <t>0.46</t>
  </si>
  <si>
    <t>0.70</t>
  </si>
  <si>
    <t>67.68</t>
  </si>
  <si>
    <t>25 536.70</t>
  </si>
  <si>
    <t>677.38</t>
  </si>
  <si>
    <t>550.23</t>
  </si>
  <si>
    <t>71.97</t>
  </si>
  <si>
    <t>4 250.86</t>
  </si>
  <si>
    <t>6.60</t>
  </si>
  <si>
    <t>36.93</t>
  </si>
  <si>
    <t>22825.45</t>
  </si>
  <si>
    <t>33866.90</t>
  </si>
  <si>
    <t>11300.49</t>
  </si>
  <si>
    <t>8647.46</t>
  </si>
  <si>
    <t>90682.75</t>
  </si>
  <si>
    <t>215.07</t>
  </si>
  <si>
    <t>2 050.85</t>
  </si>
  <si>
    <t>880.64</t>
  </si>
  <si>
    <t>10.48</t>
  </si>
  <si>
    <t>3 918.66</t>
  </si>
  <si>
    <t>9 229.84</t>
  </si>
  <si>
    <t>8 557.27</t>
  </si>
  <si>
    <t>1 192.78</t>
  </si>
  <si>
    <t>3 682.67</t>
  </si>
  <si>
    <t>71 316.21</t>
  </si>
  <si>
    <t>363.83</t>
  </si>
  <si>
    <t>976.34</t>
  </si>
  <si>
    <t>50.78</t>
  </si>
  <si>
    <t>1 204.55</t>
  </si>
  <si>
    <t>184.21</t>
  </si>
  <si>
    <t>4.72</t>
  </si>
  <si>
    <t>6.06</t>
  </si>
  <si>
    <t>13.97</t>
  </si>
  <si>
    <t>1.73</t>
  </si>
  <si>
    <t>121.87</t>
  </si>
  <si>
    <t>0.84</t>
  </si>
  <si>
    <t>265.29</t>
  </si>
  <si>
    <t>25.20</t>
  </si>
  <si>
    <t>22.72</t>
  </si>
  <si>
    <t>4.88</t>
  </si>
  <si>
    <t>20.42</t>
  </si>
  <si>
    <t>5.92</t>
  </si>
  <si>
    <t>3.66</t>
  </si>
  <si>
    <t>4.15</t>
  </si>
  <si>
    <t>10.16</t>
  </si>
  <si>
    <t>6 225.61</t>
  </si>
  <si>
    <t>2 846.10</t>
  </si>
  <si>
    <t>4 827.18</t>
  </si>
  <si>
    <t>1 409.70</t>
  </si>
  <si>
    <t>653.35</t>
  </si>
  <si>
    <t>99.91</t>
  </si>
  <si>
    <t>143.80</t>
  </si>
  <si>
    <t>21.21</t>
  </si>
  <si>
    <t>9.93</t>
  </si>
  <si>
    <t>1 051.96</t>
  </si>
  <si>
    <t>20.70</t>
  </si>
  <si>
    <t>60.67</t>
  </si>
  <si>
    <t>2 863.28</t>
  </si>
  <si>
    <t>226.05</t>
  </si>
  <si>
    <t>5 536.40</t>
  </si>
  <si>
    <t>520.23</t>
  </si>
  <si>
    <t>886.65</t>
  </si>
  <si>
    <t>224.69</t>
  </si>
  <si>
    <t>72.42</t>
  </si>
  <si>
    <t>141.79</t>
  </si>
  <si>
    <t>45.41</t>
  </si>
  <si>
    <t>18 126.22</t>
  </si>
  <si>
    <t>11.52</t>
  </si>
  <si>
    <t>1 685.37</t>
  </si>
  <si>
    <t>2 736.28</t>
  </si>
  <si>
    <t>3 520.57</t>
  </si>
  <si>
    <t>12.50</t>
  </si>
  <si>
    <t>1 015.51</t>
  </si>
  <si>
    <t>182.17</t>
  </si>
  <si>
    <t>2 950.26</t>
  </si>
  <si>
    <t>10.94</t>
  </si>
  <si>
    <t>19.67</t>
  </si>
  <si>
    <t>116.73</t>
  </si>
  <si>
    <t>2 130.85</t>
  </si>
  <si>
    <t>2 283.35</t>
  </si>
  <si>
    <t>30.37</t>
  </si>
  <si>
    <t>23.73</t>
  </si>
  <si>
    <t>34.97</t>
  </si>
  <si>
    <t>18977.95</t>
  </si>
  <si>
    <t>12399.16</t>
  </si>
  <si>
    <t>663.12</t>
  </si>
  <si>
    <t>19153.37</t>
  </si>
  <si>
    <t>38.51</t>
  </si>
  <si>
    <t>98.73</t>
  </si>
  <si>
    <t>7 045.95</t>
  </si>
  <si>
    <t>24.45</t>
  </si>
  <si>
    <t>3.74</t>
  </si>
  <si>
    <t>24.11</t>
  </si>
  <si>
    <t>569.18</t>
  </si>
  <si>
    <t>7 395.94</t>
  </si>
  <si>
    <t>11 061.50</t>
  </si>
  <si>
    <t>35.49</t>
  </si>
  <si>
    <t>56.16</t>
  </si>
  <si>
    <t>6.97</t>
  </si>
  <si>
    <t>5.73</t>
  </si>
  <si>
    <t>2.20</t>
  </si>
  <si>
    <t>114.18</t>
  </si>
  <si>
    <t>2 137.23</t>
  </si>
  <si>
    <t>24.46</t>
  </si>
  <si>
    <t>453.55</t>
  </si>
  <si>
    <t>280.53</t>
  </si>
  <si>
    <t>9 278.89</t>
  </si>
  <si>
    <t>9 082.59</t>
  </si>
  <si>
    <t>4 930.29</t>
  </si>
  <si>
    <t>685.97</t>
  </si>
  <si>
    <t>459.47</t>
  </si>
  <si>
    <t>10.88</t>
  </si>
  <si>
    <t>3.25</t>
  </si>
  <si>
    <t>139.00</t>
  </si>
  <si>
    <t>6 454.26</t>
  </si>
  <si>
    <t>46 593.96</t>
  </si>
  <si>
    <t>0.53</t>
  </si>
  <si>
    <t>67.60</t>
  </si>
  <si>
    <t>312.56</t>
  </si>
  <si>
    <t>81 322.43</t>
  </si>
  <si>
    <t>15 519.38</t>
  </si>
  <si>
    <t>0.43</t>
  </si>
  <si>
    <t>49.33</t>
  </si>
  <si>
    <t>46 592.87</t>
  </si>
  <si>
    <t>18.00</t>
  </si>
  <si>
    <t>311.93</t>
  </si>
  <si>
    <t>65 802.83</t>
  </si>
  <si>
    <t>249.26</t>
  </si>
  <si>
    <t>399.79</t>
  </si>
  <si>
    <t>670.36</t>
  </si>
  <si>
    <t>435.19</t>
  </si>
  <si>
    <t>951.96</t>
  </si>
  <si>
    <t>4.40</t>
  </si>
  <si>
    <t>15.79</t>
  </si>
  <si>
    <t>17.33</t>
  </si>
  <si>
    <t>3.40</t>
  </si>
  <si>
    <t>140.20</t>
  </si>
  <si>
    <t>3.85</t>
  </si>
  <si>
    <t>184.74</t>
  </si>
  <si>
    <t>47.36</t>
  </si>
  <si>
    <t>31.22</t>
  </si>
  <si>
    <t>32.05</t>
  </si>
  <si>
    <t>16.87</t>
  </si>
  <si>
    <t>107.04</t>
  </si>
  <si>
    <t>83.10</t>
  </si>
  <si>
    <t>48.45</t>
  </si>
  <si>
    <t>188.40</t>
  </si>
  <si>
    <t>39.40</t>
  </si>
  <si>
    <t>1.55</t>
  </si>
  <si>
    <t>319.44</t>
  </si>
  <si>
    <t>322.06</t>
  </si>
  <si>
    <t>608.35</t>
  </si>
  <si>
    <t>15.16</t>
  </si>
  <si>
    <t>8 555.59</t>
  </si>
  <si>
    <t>173.31</t>
  </si>
  <si>
    <t>41 340.48</t>
  </si>
  <si>
    <t>24 227.44</t>
  </si>
  <si>
    <t xml:space="preserve">   191 537.34</t>
  </si>
  <si>
    <t xml:space="preserve">   84 934.71</t>
  </si>
  <si>
    <t xml:space="preserve">   54 991.53</t>
  </si>
  <si>
    <t xml:space="preserve">   76 462.56</t>
  </si>
  <si>
    <t xml:space="preserve">   265 472.39</t>
  </si>
  <si>
    <t xml:space="preserve">Hypothèques inscrites par Conservation Foncière  </t>
  </si>
  <si>
    <t xml:space="preserve"> الرهون المسجلة حسب المحافظة العقارية </t>
  </si>
  <si>
    <t xml:space="preserve"> و الجهة   </t>
  </si>
  <si>
    <t xml:space="preserve"> Valeur  : en milliers de Dh </t>
  </si>
  <si>
    <t xml:space="preserve"> القيمة بألف درهم </t>
  </si>
  <si>
    <t>Valeur</t>
  </si>
  <si>
    <t>القيمة</t>
  </si>
  <si>
    <t xml:space="preserve">    Tanger Medina</t>
  </si>
  <si>
    <t xml:space="preserve">    Tétouan</t>
  </si>
  <si>
    <t xml:space="preserve"> الخرائطية و المسح  العقاري  </t>
  </si>
  <si>
    <t xml:space="preserve">Recettes foncières réalisées  par Conservation Foncière  </t>
  </si>
  <si>
    <t xml:space="preserve">       'المداخيل العقارية  المسجلة  حسب المحافظة العقارية  </t>
  </si>
  <si>
    <t>الفصل الثا لث 2018</t>
  </si>
  <si>
    <t xml:space="preserve"> الخرائطية و  العقاري  والمسح</t>
  </si>
  <si>
    <t xml:space="preserve">Plans cadastraux établis par service du cadastre  </t>
  </si>
  <si>
    <t xml:space="preserve"> التصاميم العقارية المنجزة حسب مصلحة المسح العقاري </t>
  </si>
  <si>
    <t xml:space="preserve"> الخرائطية و المسح العقاري  والمسح</t>
  </si>
  <si>
    <t xml:space="preserve">CONSTRUCTION ET FONCIER </t>
  </si>
  <si>
    <t xml:space="preserve"> البنــاء والعقار</t>
  </si>
  <si>
    <t xml:space="preserve">Autorisations de construire délivrées </t>
  </si>
  <si>
    <t xml:space="preserve">  رخص البناء المسلمة حسب الصنف </t>
  </si>
  <si>
    <t xml:space="preserve">Région Tanger - Tétouan - Al Hoceima </t>
  </si>
  <si>
    <t xml:space="preserve">   جهة طنجة - تطوان- الحسيمة</t>
  </si>
  <si>
    <t>2018*</t>
  </si>
  <si>
    <t>نونبر</t>
  </si>
  <si>
    <t>اكتوبر</t>
  </si>
  <si>
    <t>Déc.</t>
  </si>
  <si>
    <t>Nove</t>
  </si>
  <si>
    <t xml:space="preserve">Autorisations de construire </t>
  </si>
  <si>
    <t xml:space="preserve">  رخص البناء </t>
  </si>
  <si>
    <t xml:space="preserve"> délivrées (nombre)</t>
  </si>
  <si>
    <t xml:space="preserve">  المسلمة (العدد)</t>
  </si>
  <si>
    <t xml:space="preserve">  Immeubles</t>
  </si>
  <si>
    <t xml:space="preserve">  عمارات</t>
  </si>
  <si>
    <t xml:space="preserve">  Villas</t>
  </si>
  <si>
    <t xml:space="preserve">  فيلات</t>
  </si>
  <si>
    <t xml:space="preserve">  Habitation type marocain</t>
  </si>
  <si>
    <t xml:space="preserve">  سكنى مغربية</t>
  </si>
  <si>
    <t xml:space="preserve">  Industrie et commerce</t>
  </si>
  <si>
    <t xml:space="preserve">  بنايات صناعية و تجارية</t>
  </si>
  <si>
    <t xml:space="preserve">  Administration</t>
  </si>
  <si>
    <t xml:space="preserve">  بنايات إدارية</t>
  </si>
  <si>
    <t xml:space="preserve">  Autres</t>
  </si>
  <si>
    <t xml:space="preserve">  بنايات أخرى</t>
  </si>
  <si>
    <r>
      <t>Surface des planchers (en m</t>
    </r>
    <r>
      <rPr>
        <b/>
        <vertAlign val="superscript"/>
        <sz val="8"/>
        <rFont val="Times New Roman"/>
        <family val="1"/>
      </rPr>
      <t>2</t>
    </r>
    <r>
      <rPr>
        <b/>
        <sz val="8"/>
        <rFont val="Times New Roman"/>
        <family val="1"/>
      </rPr>
      <t xml:space="preserve"> </t>
    </r>
    <r>
      <rPr>
        <b/>
        <sz val="10"/>
        <rFont val="Times New Roman"/>
        <family val="1"/>
      </rPr>
      <t>)</t>
    </r>
  </si>
  <si>
    <t xml:space="preserve">  مساحة السقوف (بالمتر المربع)</t>
  </si>
  <si>
    <r>
      <t>Surface bâtie (en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)</t>
    </r>
  </si>
  <si>
    <t xml:space="preserve"> المساحة المبنية (بالمتر المربع)</t>
  </si>
  <si>
    <t>Valeur prévue (en milliers de Dh)</t>
  </si>
  <si>
    <t xml:space="preserve"> القيمة المتوقعة (بألف درهم)</t>
  </si>
  <si>
    <t xml:space="preserve">Nombre de Logements </t>
  </si>
  <si>
    <t xml:space="preserve"> عـــدد المساكــن </t>
  </si>
  <si>
    <t>Nombre de pièces</t>
  </si>
  <si>
    <t xml:space="preserve"> عـــدد الغرف </t>
  </si>
  <si>
    <r>
      <t xml:space="preserve"> Prix moyen du m² (en DH)</t>
    </r>
    <r>
      <rPr>
        <b/>
        <vertAlign val="superscript"/>
        <sz val="10"/>
        <rFont val="Times New Roman"/>
        <family val="1"/>
      </rPr>
      <t xml:space="preserve"> (1)</t>
    </r>
  </si>
  <si>
    <r>
      <t xml:space="preserve"> معدل ثمن المتر المربع (بالدرهم)</t>
    </r>
    <r>
      <rPr>
        <b/>
        <vertAlign val="superscript"/>
        <sz val="8"/>
        <rFont val="Times New Roman"/>
        <family val="1"/>
      </rPr>
      <t>(1)</t>
    </r>
  </si>
  <si>
    <t>-</t>
  </si>
  <si>
    <t xml:space="preserve">  Santé</t>
  </si>
  <si>
    <t xml:space="preserve">  الصحة</t>
  </si>
  <si>
    <t xml:space="preserve">  Enseignement</t>
  </si>
  <si>
    <t xml:space="preserve">  التعليم</t>
  </si>
  <si>
    <t xml:space="preserve">  Autres constructions administratives</t>
  </si>
  <si>
    <t xml:space="preserve">  بنايات إدارية أخرى</t>
  </si>
  <si>
    <t xml:space="preserve"> (1) il s'agit des constructions nouvelles</t>
  </si>
  <si>
    <t>(1) يتعلق الأمر بالبنايات الجديدة</t>
  </si>
  <si>
    <t xml:space="preserve"> Source : Direction de la Statistique</t>
  </si>
  <si>
    <t xml:space="preserve">المصدر : مديرية الإحصــاء </t>
  </si>
  <si>
    <t>البنــاء والعقار</t>
  </si>
  <si>
    <t xml:space="preserve">رخص البناء المسلمة حسب الصنف </t>
  </si>
  <si>
    <t>Région de l'Oriental</t>
  </si>
  <si>
    <t>الجهة الشرقية</t>
  </si>
  <si>
    <t xml:space="preserve">رخص البناء </t>
  </si>
  <si>
    <t xml:space="preserve"> المسلمة (العدد)</t>
  </si>
  <si>
    <r>
      <t>Surface des planchers (en m</t>
    </r>
    <r>
      <rPr>
        <b/>
        <vertAlign val="superscript"/>
        <sz val="8"/>
        <rFont val="Times New Roman"/>
        <family val="1"/>
      </rPr>
      <t>2</t>
    </r>
    <r>
      <rPr>
        <b/>
        <sz val="10"/>
        <rFont val="Times New Roman"/>
        <family val="1"/>
      </rPr>
      <t xml:space="preserve"> )</t>
    </r>
  </si>
  <si>
    <t>مساحة السقوف (بالمتر المربع)</t>
  </si>
  <si>
    <r>
      <t>Surface bâtie (en m</t>
    </r>
    <r>
      <rPr>
        <b/>
        <vertAlign val="superscript"/>
        <sz val="8"/>
        <rFont val="Times New Roman"/>
        <family val="1"/>
      </rPr>
      <t>2</t>
    </r>
    <r>
      <rPr>
        <b/>
        <sz val="10"/>
        <rFont val="Times New Roman"/>
        <family val="1"/>
      </rPr>
      <t>)</t>
    </r>
  </si>
  <si>
    <t>المساحة المبنية (بالمتر المربع)</t>
  </si>
  <si>
    <t>القيمة المتوقعة (بألف درهم)</t>
  </si>
  <si>
    <t xml:space="preserve">عـــدد المساكــن </t>
  </si>
  <si>
    <t xml:space="preserve">عـــدد الغرف </t>
  </si>
  <si>
    <r>
      <t xml:space="preserve"> Prix moyen du m² (en DH)</t>
    </r>
    <r>
      <rPr>
        <b/>
        <vertAlign val="superscript"/>
        <sz val="10"/>
        <rFont val="Times New Roman"/>
        <family val="1"/>
      </rPr>
      <t xml:space="preserve"> (</t>
    </r>
    <r>
      <rPr>
        <b/>
        <vertAlign val="superscript"/>
        <sz val="8"/>
        <rFont val="Times New Roman"/>
        <family val="1"/>
      </rPr>
      <t>1</t>
    </r>
    <r>
      <rPr>
        <b/>
        <vertAlign val="superscript"/>
        <sz val="10"/>
        <rFont val="Times New Roman"/>
        <family val="1"/>
      </rPr>
      <t>)</t>
    </r>
  </si>
  <si>
    <r>
      <t>معدل ثمن المتر المربع (بالدرهم)</t>
    </r>
    <r>
      <rPr>
        <b/>
        <vertAlign val="superscript"/>
        <sz val="8"/>
        <rFont val="Times New Roman"/>
        <family val="1"/>
      </rPr>
      <t>(1)</t>
    </r>
  </si>
  <si>
    <t xml:space="preserve">Région Fès- Meknès </t>
  </si>
  <si>
    <t xml:space="preserve">جهة فــاس- مكناس </t>
  </si>
  <si>
    <r>
      <t xml:space="preserve"> Prix moyen du m² (en DH) </t>
    </r>
    <r>
      <rPr>
        <b/>
        <vertAlign val="superscript"/>
        <sz val="10"/>
        <rFont val="Times New Roman"/>
        <family val="1"/>
      </rPr>
      <t>(</t>
    </r>
    <r>
      <rPr>
        <b/>
        <vertAlign val="superscript"/>
        <sz val="8"/>
        <rFont val="Times New Roman"/>
        <family val="1"/>
      </rPr>
      <t>1</t>
    </r>
    <r>
      <rPr>
        <b/>
        <vertAlign val="superscript"/>
        <sz val="10"/>
        <rFont val="Times New Roman"/>
        <family val="1"/>
      </rPr>
      <t>)</t>
    </r>
  </si>
  <si>
    <t>Région Rabat - Salé - Kénitra</t>
  </si>
  <si>
    <t>جهة الرباط - سـلا - القنيطرة</t>
  </si>
  <si>
    <r>
      <t>Surface des planchers (en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 xml:space="preserve"> )</t>
    </r>
  </si>
  <si>
    <t xml:space="preserve"> Prix moyen du m² (en DH) (1)</t>
  </si>
  <si>
    <t>Région Béni Mellal-Khénifra</t>
  </si>
  <si>
    <t>جهة بني مــلال - خنيفــرة</t>
  </si>
  <si>
    <r>
      <t>معدل ثمن المتر المربع (بالدرهم)</t>
    </r>
    <r>
      <rPr>
        <b/>
        <vertAlign val="superscript"/>
        <sz val="9"/>
        <rFont val="Times New Roman"/>
        <family val="1"/>
      </rPr>
      <t>(1)</t>
    </r>
  </si>
  <si>
    <t>Région Casablanca -Settat</t>
  </si>
  <si>
    <t>جهة الدارالبيضاء - سطـــات</t>
  </si>
  <si>
    <r>
      <t xml:space="preserve"> Prix moyen du m² (en DH)</t>
    </r>
    <r>
      <rPr>
        <b/>
        <vertAlign val="superscript"/>
        <sz val="8"/>
        <rFont val="Times New Roman"/>
        <family val="1"/>
      </rPr>
      <t xml:space="preserve"> (1)</t>
    </r>
  </si>
  <si>
    <t xml:space="preserve">Région Marrakech - Safi </t>
  </si>
  <si>
    <t>جهة مراكش - تانسيفت - الحوز</t>
  </si>
  <si>
    <r>
      <t xml:space="preserve"> Prix moyen du m² (en DH) </t>
    </r>
    <r>
      <rPr>
        <b/>
        <vertAlign val="superscript"/>
        <sz val="10"/>
        <rFont val="Times New Roman"/>
        <family val="1"/>
      </rPr>
      <t>(1)</t>
    </r>
  </si>
  <si>
    <r>
      <t>معدل ثمن المتر المربع (بالدرهم)</t>
    </r>
    <r>
      <rPr>
        <b/>
        <vertAlign val="superscript"/>
        <sz val="13"/>
        <rFont val="Times New Roman"/>
        <family val="1"/>
      </rPr>
      <t>(1)</t>
    </r>
  </si>
  <si>
    <t>Région Drâa-Tafilalet</t>
  </si>
  <si>
    <t>جهة درعة - تافيلالت</t>
  </si>
  <si>
    <t>.</t>
  </si>
  <si>
    <t xml:space="preserve">Région Souss - Massa </t>
  </si>
  <si>
    <t xml:space="preserve">جهة سوس - ماسة </t>
  </si>
  <si>
    <t>Région Guelmim - Oued Noun</t>
  </si>
  <si>
    <t>جهة كلميم - واد نون</t>
  </si>
  <si>
    <t>Région Laâyoune - Sakia El Hamra</t>
  </si>
  <si>
    <t>جهة العيون - الساقية الحمراء</t>
  </si>
  <si>
    <t xml:space="preserve">رخص البناء المسلمة حسب صنف </t>
  </si>
  <si>
    <t>selon la catégorie de construction : Ensemble</t>
  </si>
  <si>
    <t xml:space="preserve"> البنايات : المجموع</t>
  </si>
  <si>
    <t>Surface des planchers (en m2 )</t>
  </si>
  <si>
    <t>Surface bâtie (en m2)</t>
  </si>
  <si>
    <t xml:space="preserve">  Autres constructions administrations</t>
  </si>
  <si>
    <t xml:space="preserve">  Autre</t>
  </si>
  <si>
    <t xml:space="preserve"> (1) il s'agit des nouvelles constructions </t>
  </si>
  <si>
    <t>TRANSPORT FERROVIAIRE</t>
  </si>
  <si>
    <t>النقل عبر السكك الحديدية</t>
  </si>
  <si>
    <t xml:space="preserve"> Recettes, voyageurs et marchandises</t>
  </si>
  <si>
    <t>المداخيل والمسافرون والبضائع</t>
  </si>
  <si>
    <t>2017®</t>
  </si>
  <si>
    <t>‍‍‌</t>
  </si>
  <si>
    <t xml:space="preserve"> دجنبر</t>
  </si>
  <si>
    <t xml:space="preserve">مـارس </t>
  </si>
  <si>
    <t>فبرايـر</t>
  </si>
  <si>
    <t xml:space="preserve"> يناير</t>
  </si>
  <si>
    <t>Nov.</t>
  </si>
  <si>
    <t>Oct.</t>
  </si>
  <si>
    <t>Mar</t>
  </si>
  <si>
    <t>Fév</t>
  </si>
  <si>
    <t>Janv</t>
  </si>
  <si>
    <r>
      <t>Recettes¹</t>
    </r>
    <r>
      <rPr>
        <sz val="10"/>
        <rFont val="Times New Roman"/>
        <family val="1"/>
      </rPr>
      <t>(en millions de DH)</t>
    </r>
  </si>
  <si>
    <r>
      <t xml:space="preserve">المداخيل¹ </t>
    </r>
    <r>
      <rPr>
        <sz val="11"/>
        <rFont val="Times New Roman"/>
        <family val="1"/>
      </rPr>
      <t>(بمليون</t>
    </r>
    <r>
      <rPr>
        <b/>
        <sz val="11"/>
        <rFont val="Times New Roman"/>
        <family val="1"/>
      </rPr>
      <t xml:space="preserve"> </t>
    </r>
    <r>
      <rPr>
        <sz val="11"/>
        <rFont val="Times New Roman"/>
        <family val="1"/>
      </rPr>
      <t>درهم)</t>
    </r>
  </si>
  <si>
    <t xml:space="preserve">  Recettes voyageurs et bagages</t>
  </si>
  <si>
    <t xml:space="preserve">  مداخيل المسافرين والأمتعة</t>
  </si>
  <si>
    <t xml:space="preserve">  Recettes marchandises¹</t>
  </si>
  <si>
    <t xml:space="preserve">  مداخيل البضائع¹</t>
  </si>
  <si>
    <t>Voyageurs</t>
  </si>
  <si>
    <t>المسافـرون</t>
  </si>
  <si>
    <r>
      <t xml:space="preserve">  </t>
    </r>
    <r>
      <rPr>
        <sz val="12"/>
        <rFont val="Times New Roman"/>
        <family val="1"/>
      </rPr>
      <t>Nombre de voyageurs</t>
    </r>
    <r>
      <rPr>
        <sz val="11"/>
        <rFont val="Times New Roman"/>
        <family val="1"/>
      </rPr>
      <t xml:space="preserve"> </t>
    </r>
    <r>
      <rPr>
        <sz val="10"/>
        <rFont val="Times New Roman"/>
        <family val="1"/>
      </rPr>
      <t>(en milliers)</t>
    </r>
  </si>
  <si>
    <r>
      <t>عدد المسافرين</t>
    </r>
    <r>
      <rPr>
        <sz val="12"/>
        <rFont val="Times New Roman"/>
        <family val="1"/>
      </rPr>
      <t xml:space="preserve"> </t>
    </r>
    <r>
      <rPr>
        <sz val="11"/>
        <rFont val="Times New Roman"/>
        <family val="1"/>
      </rPr>
      <t>(بالألاف)</t>
    </r>
  </si>
  <si>
    <r>
      <t xml:space="preserve">  </t>
    </r>
    <r>
      <rPr>
        <sz val="12"/>
        <rFont val="Times New Roman"/>
        <family val="1"/>
      </rPr>
      <t>Voyageurs-Km</t>
    </r>
    <r>
      <rPr>
        <sz val="11"/>
        <rFont val="Times New Roman"/>
        <family val="1"/>
      </rPr>
      <t xml:space="preserve"> </t>
    </r>
    <r>
      <rPr>
        <sz val="10"/>
        <rFont val="Times New Roman"/>
        <family val="1"/>
      </rPr>
      <t>(en millions)</t>
    </r>
  </si>
  <si>
    <r>
      <t>المسافرون في الكيلوميتر</t>
    </r>
    <r>
      <rPr>
        <sz val="12"/>
        <rFont val="Times New Roman"/>
        <family val="1"/>
      </rPr>
      <t xml:space="preserve"> </t>
    </r>
    <r>
      <rPr>
        <sz val="11"/>
        <rFont val="Times New Roman"/>
        <family val="1"/>
      </rPr>
      <t>(بالملايين)</t>
    </r>
  </si>
  <si>
    <t>Marchandises</t>
  </si>
  <si>
    <t>البضائع</t>
  </si>
  <si>
    <r>
      <t xml:space="preserve">  Tonnage chargé</t>
    </r>
    <r>
      <rPr>
        <sz val="11"/>
        <rFont val="Times New Roman"/>
        <family val="1"/>
      </rPr>
      <t xml:space="preserve"> </t>
    </r>
    <r>
      <rPr>
        <sz val="10"/>
        <rFont val="Times New Roman"/>
        <family val="1"/>
      </rPr>
      <t>(en milliers)</t>
    </r>
  </si>
  <si>
    <r>
      <t xml:space="preserve">  الأطنان المحملة </t>
    </r>
    <r>
      <rPr>
        <sz val="11"/>
        <rFont val="Times New Roman"/>
        <family val="1"/>
      </rPr>
      <t>(بالآلاف)</t>
    </r>
  </si>
  <si>
    <r>
      <t xml:space="preserve">  </t>
    </r>
    <r>
      <rPr>
        <sz val="12"/>
        <rFont val="Times New Roman"/>
        <family val="1"/>
      </rPr>
      <t>Tonnes-Km</t>
    </r>
    <r>
      <rPr>
        <sz val="11"/>
        <rFont val="Times New Roman"/>
        <family val="1"/>
      </rPr>
      <t xml:space="preserve"> </t>
    </r>
    <r>
      <rPr>
        <sz val="10"/>
        <rFont val="Times New Roman"/>
        <family val="1"/>
      </rPr>
      <t>(en millions)</t>
    </r>
  </si>
  <si>
    <r>
      <t xml:space="preserve">  الأطنان في الكيلومتر </t>
    </r>
    <r>
      <rPr>
        <sz val="11"/>
        <rFont val="Times New Roman"/>
        <family val="1"/>
      </rPr>
      <t>(بالملايين)</t>
    </r>
  </si>
  <si>
    <t xml:space="preserve">    dont : phosphates </t>
  </si>
  <si>
    <t xml:space="preserve">    ضمنها: الفوسفاط </t>
  </si>
  <si>
    <t xml:space="preserve">(1) Non compris les recettes hors trafic </t>
  </si>
  <si>
    <t xml:space="preserve"> (1) لا يشمل مداخيل خارج الرواج </t>
  </si>
  <si>
    <t xml:space="preserve"> et recettes du transport des phosphates</t>
  </si>
  <si>
    <t xml:space="preserve"> ومداخيل نقل الفوسفاط</t>
  </si>
  <si>
    <t>Source : Office National des Chemins de Fer</t>
  </si>
  <si>
    <t>المصدر : المكتب الوطني للسكك الحديدية</t>
  </si>
  <si>
    <t>TRANSPORT MARITIME</t>
  </si>
  <si>
    <t>النقل البحري</t>
  </si>
  <si>
    <r>
      <t>Trafic portuaire</t>
    </r>
    <r>
      <rPr>
        <b/>
        <sz val="16"/>
        <rFont val="Calibri"/>
        <family val="2"/>
      </rPr>
      <t>¹</t>
    </r>
  </si>
  <si>
    <r>
      <t xml:space="preserve">الرواج بالموانئ </t>
    </r>
    <r>
      <rPr>
        <b/>
        <vertAlign val="superscript"/>
        <sz val="11"/>
        <rFont val="Times New Roman"/>
        <family val="1"/>
      </rPr>
      <t>1</t>
    </r>
  </si>
  <si>
    <t xml:space="preserve">غشـت </t>
  </si>
  <si>
    <t>مـارس</t>
  </si>
  <si>
    <r>
      <t>فبراير+يناير</t>
    </r>
    <r>
      <rPr>
        <b/>
        <vertAlign val="superscript"/>
        <sz val="10"/>
        <rFont val="Times New Roman"/>
        <family val="1"/>
      </rPr>
      <t>2</t>
    </r>
  </si>
  <si>
    <t>Sept</t>
  </si>
  <si>
    <t>Janv+Fév</t>
  </si>
  <si>
    <r>
      <t>Trafic marchandises</t>
    </r>
    <r>
      <rPr>
        <b/>
        <sz val="9"/>
        <rFont val="Times New Roman"/>
        <family val="1"/>
      </rPr>
      <t xml:space="preserve"> </t>
    </r>
    <r>
      <rPr>
        <sz val="9"/>
        <rFont val="Times New Roman"/>
        <family val="1"/>
      </rPr>
      <t>(en milliers de tonnes)</t>
    </r>
  </si>
  <si>
    <r>
      <t>نقل البضائع</t>
    </r>
    <r>
      <rPr>
        <sz val="10"/>
        <rFont val="Times New Roman"/>
        <family val="1"/>
      </rPr>
      <t xml:space="preserve"> </t>
    </r>
    <r>
      <rPr>
        <sz val="11"/>
        <rFont val="Times New Roman"/>
        <family val="1"/>
      </rPr>
      <t>(بألف طن)</t>
    </r>
  </si>
  <si>
    <t xml:space="preserve">   Chargement</t>
  </si>
  <si>
    <t xml:space="preserve">   الشحن</t>
  </si>
  <si>
    <t xml:space="preserve">  Dont:</t>
  </si>
  <si>
    <t xml:space="preserve">    منه :</t>
  </si>
  <si>
    <t xml:space="preserve">     Casablanca</t>
  </si>
  <si>
    <t xml:space="preserve">     الدارالبيضاء</t>
  </si>
  <si>
    <t xml:space="preserve">     Mohammedia</t>
  </si>
  <si>
    <t xml:space="preserve">     المحمدية</t>
  </si>
  <si>
    <t xml:space="preserve">     آسفي</t>
  </si>
  <si>
    <t xml:space="preserve">     Jorf Lasfar</t>
  </si>
  <si>
    <t xml:space="preserve">     الجرف الأصفر</t>
  </si>
  <si>
    <t xml:space="preserve">     الناضور</t>
  </si>
  <si>
    <t xml:space="preserve">     أكادير</t>
  </si>
  <si>
    <t xml:space="preserve">     Tan-Tan</t>
  </si>
  <si>
    <t xml:space="preserve">     طانطان</t>
  </si>
  <si>
    <t xml:space="preserve">     العيون</t>
  </si>
  <si>
    <t>Déchargement</t>
  </si>
  <si>
    <t>الإفراغ</t>
  </si>
  <si>
    <t>1 : Activité gérée par les ports de l'ANP</t>
  </si>
  <si>
    <t xml:space="preserve">1 : نشاط يدار من قبل الموانئ التابعة </t>
  </si>
  <si>
    <t xml:space="preserve">    للوكالة الوطنية للموانئ.</t>
  </si>
  <si>
    <t>2 : Données cumulées</t>
  </si>
  <si>
    <t>2 : الأعداد مجمعة</t>
  </si>
  <si>
    <t>Source : Agence Nationale des Ports</t>
  </si>
  <si>
    <t>المصدر: الوكالة الوطنية للموانئ</t>
  </si>
  <si>
    <r>
      <t>Trafic portuaire</t>
    </r>
    <r>
      <rPr>
        <b/>
        <sz val="16"/>
        <rFont val="Calibri"/>
        <family val="2"/>
      </rPr>
      <t>¹</t>
    </r>
    <r>
      <rPr>
        <b/>
        <sz val="16"/>
        <rFont val="Times New Roman"/>
        <family val="1"/>
      </rPr>
      <t xml:space="preserve"> </t>
    </r>
    <r>
      <rPr>
        <sz val="10"/>
        <rFont val="Times New Roman"/>
        <family val="1"/>
      </rPr>
      <t>(suite)</t>
    </r>
  </si>
  <si>
    <r>
      <t xml:space="preserve">الرواج بالموانئ </t>
    </r>
    <r>
      <rPr>
        <sz val="10"/>
        <rFont val="Times New Roman"/>
        <family val="1"/>
      </rPr>
      <t>(</t>
    </r>
    <r>
      <rPr>
        <sz val="11"/>
        <rFont val="Times New Roman"/>
        <family val="1"/>
      </rPr>
      <t>تابع 1)</t>
    </r>
  </si>
  <si>
    <r>
      <t>يناير+فبراير</t>
    </r>
    <r>
      <rPr>
        <b/>
        <vertAlign val="superscript"/>
        <sz val="10"/>
        <rFont val="Times New Roman"/>
        <family val="1"/>
      </rPr>
      <t>2</t>
    </r>
  </si>
  <si>
    <t>Tonnage global ventilé par mode</t>
  </si>
  <si>
    <t xml:space="preserve">الحمولة الإجمالية المقسمة </t>
  </si>
  <si>
    <r>
      <t xml:space="preserve"> de conditionnement</t>
    </r>
    <r>
      <rPr>
        <b/>
        <sz val="9"/>
        <rFont val="Times New Roman"/>
        <family val="1"/>
      </rPr>
      <t xml:space="preserve"> </t>
    </r>
    <r>
      <rPr>
        <sz val="9"/>
        <rFont val="Times New Roman"/>
        <family val="1"/>
      </rPr>
      <t>(en milliers de tonnes)</t>
    </r>
  </si>
  <si>
    <r>
      <t xml:space="preserve">   حسب توضيبها</t>
    </r>
    <r>
      <rPr>
        <sz val="10"/>
        <rFont val="Times New Roman"/>
        <family val="1"/>
      </rPr>
      <t>(بألف طن )</t>
    </r>
  </si>
  <si>
    <t xml:space="preserve">  Vracs liquides</t>
  </si>
  <si>
    <t>المختلطات السائلة</t>
  </si>
  <si>
    <t xml:space="preserve">     Hydrocarbures</t>
  </si>
  <si>
    <t xml:space="preserve">   المواد النفطية</t>
  </si>
  <si>
    <t xml:space="preserve">     Acide phosphorique</t>
  </si>
  <si>
    <t xml:space="preserve">   حامض الفوسفور</t>
  </si>
  <si>
    <t xml:space="preserve">     Ammoniac</t>
  </si>
  <si>
    <t xml:space="preserve">   لامونياك</t>
  </si>
  <si>
    <t xml:space="preserve">  Vracs solides</t>
  </si>
  <si>
    <t>المختلطات الصلبة</t>
  </si>
  <si>
    <t xml:space="preserve">     Céréales</t>
  </si>
  <si>
    <t xml:space="preserve">   الحبوب</t>
  </si>
  <si>
    <t xml:space="preserve">     Engrais</t>
  </si>
  <si>
    <t xml:space="preserve">   الأسمدة</t>
  </si>
  <si>
    <t xml:space="preserve">     Phosphates</t>
  </si>
  <si>
    <t xml:space="preserve">   الفوسفاط</t>
  </si>
  <si>
    <t xml:space="preserve">     Charbon et coke</t>
  </si>
  <si>
    <t xml:space="preserve">   الفحم</t>
  </si>
  <si>
    <t xml:space="preserve">     Soufre</t>
  </si>
  <si>
    <t xml:space="preserve">   الكبريت</t>
  </si>
  <si>
    <t>Marchandises  générales</t>
  </si>
  <si>
    <t xml:space="preserve"> بضائع مختلفة</t>
  </si>
  <si>
    <t xml:space="preserve">     Conteneurs</t>
  </si>
  <si>
    <t xml:space="preserve">   الحاويات</t>
  </si>
  <si>
    <t xml:space="preserve">     Ro-Ro</t>
  </si>
  <si>
    <t xml:space="preserve">   البضائع المحمولة على العربات</t>
  </si>
  <si>
    <t xml:space="preserve">     Divers</t>
  </si>
  <si>
    <t xml:space="preserve">   أخرى</t>
  </si>
  <si>
    <t>TOURISME</t>
  </si>
  <si>
    <t>السياحة</t>
  </si>
  <si>
    <t>Nuitées dans les établissements d'hébergement classés</t>
  </si>
  <si>
    <t>الليالي السياحية المنجزة بالمؤسسات المصنفة</t>
  </si>
  <si>
    <t>شتنبر</t>
  </si>
  <si>
    <t>غشت</t>
  </si>
  <si>
    <t>يوليوز</t>
  </si>
  <si>
    <t>يونيو</t>
  </si>
  <si>
    <t>ابريل</t>
  </si>
  <si>
    <t>Déc</t>
  </si>
  <si>
    <t>sept</t>
  </si>
  <si>
    <t>aout</t>
  </si>
  <si>
    <t>juil</t>
  </si>
  <si>
    <t>Par nationalité des touristes</t>
  </si>
  <si>
    <t>حسب جنسية السياح</t>
  </si>
  <si>
    <t>Non Résidents</t>
  </si>
  <si>
    <t>غير المقيمين</t>
  </si>
  <si>
    <t>France</t>
  </si>
  <si>
    <t>فرنسا</t>
  </si>
  <si>
    <t>Royaume-Uni</t>
  </si>
  <si>
    <t>الولايات المتحدة</t>
  </si>
  <si>
    <t>Allemagne</t>
  </si>
  <si>
    <t>المانيا</t>
  </si>
  <si>
    <t>Pays Arabes</t>
  </si>
  <si>
    <t>الدول العربية</t>
  </si>
  <si>
    <t>Espagne</t>
  </si>
  <si>
    <t>اسبانيا</t>
  </si>
  <si>
    <t>U.S.A</t>
  </si>
  <si>
    <t>امريكا</t>
  </si>
  <si>
    <t>Belgique</t>
  </si>
  <si>
    <t>,,,,</t>
  </si>
  <si>
    <t>بلجيكا</t>
  </si>
  <si>
    <t>Autres</t>
  </si>
  <si>
    <t>اخرون</t>
  </si>
  <si>
    <t>Résidents</t>
  </si>
  <si>
    <t>المقيمين</t>
  </si>
  <si>
    <t>Total</t>
  </si>
  <si>
    <t>Destination</t>
  </si>
  <si>
    <t>الوجهة</t>
  </si>
  <si>
    <t>Marrakech</t>
  </si>
  <si>
    <t>Agadir+Taghazout</t>
  </si>
  <si>
    <t>اكادير-تغازوت</t>
  </si>
  <si>
    <t>Casablanca</t>
  </si>
  <si>
    <t>الدارالبيضاء</t>
  </si>
  <si>
    <t>Fès</t>
  </si>
  <si>
    <t>Tanger</t>
  </si>
  <si>
    <t>Rabat</t>
  </si>
  <si>
    <t>Ouarzazate</t>
  </si>
  <si>
    <t>Essaouira+Mogador</t>
  </si>
  <si>
    <t>الصويرة-موكادور</t>
  </si>
  <si>
    <t>El Jadida+Mazagan</t>
  </si>
  <si>
    <t>الجديدة-مزكان</t>
  </si>
  <si>
    <t>Tétouan</t>
  </si>
  <si>
    <t>Meknès</t>
  </si>
  <si>
    <t>مكناس</t>
  </si>
  <si>
    <t>Oujda+ Saïdia</t>
  </si>
  <si>
    <t>وجدة-السعيدية</t>
  </si>
  <si>
    <t>وجهات اخرى</t>
  </si>
  <si>
    <t>PRIX</t>
  </si>
  <si>
    <t>الأ ســعــار</t>
  </si>
  <si>
    <t>Indice des prix à la production industrielle</t>
  </si>
  <si>
    <t>الرقم الإستدلالي لأثمان الإنتاج الصناعي</t>
  </si>
  <si>
    <t>énergétique et minière</t>
  </si>
  <si>
    <t>والطاقي والمعدني</t>
  </si>
  <si>
    <t xml:space="preserve"> (Base  100 : 2010)</t>
  </si>
  <si>
    <t>(أساس 100 :  2010)</t>
  </si>
  <si>
    <t>2017*</t>
  </si>
  <si>
    <t xml:space="preserve"> نونبر</t>
  </si>
  <si>
    <t>الصناعات الاستخراجية</t>
  </si>
  <si>
    <t>Extraction d’hydrocarbures</t>
  </si>
  <si>
    <t>استخراج النفط و الغاز الطبيعي</t>
  </si>
  <si>
    <t>Extraction de minerais métalliques</t>
  </si>
  <si>
    <t>استخراج خامات المعادن</t>
  </si>
  <si>
    <t>Autres industries extractives</t>
  </si>
  <si>
    <t>صناعات استخراجية اخرى</t>
  </si>
  <si>
    <t xml:space="preserve">Industries manufacturières hors raffinage de pétrole </t>
  </si>
  <si>
    <t>الصناعات التحويلية باستثناء تكرير البترول</t>
  </si>
  <si>
    <t>Industries alimentaires</t>
  </si>
  <si>
    <t>الصناعات الغذائية</t>
  </si>
  <si>
    <t>Fabrication de boissons</t>
  </si>
  <si>
    <t>صناعة المشروبات</t>
  </si>
  <si>
    <t>Fabrication de produits à base de tabac</t>
  </si>
  <si>
    <t>صناعة منتجات التبغ</t>
  </si>
  <si>
    <t>Fabrication de textiles</t>
  </si>
  <si>
    <t>صناعة النسيج</t>
  </si>
  <si>
    <t>Industrie d’habillement</t>
  </si>
  <si>
    <t>صناعة الملابس</t>
  </si>
  <si>
    <t>Industrie du cuir et de la chaussure (à l’exception de l’habillement en cuir)</t>
  </si>
  <si>
    <t>صناعة الجلد والأحذية (باستثناء الملابس الجلدية)</t>
  </si>
  <si>
    <t>Travail du bois et fabrication d’articles en bois et en liège, à l’exception</t>
  </si>
  <si>
    <t xml:space="preserve">نجارة الخشب وصنع منتجات من  الخشب والفلين </t>
  </si>
  <si>
    <t xml:space="preserve">  des meubles ; fabrication d’articles en vannerie et sparterie</t>
  </si>
  <si>
    <t xml:space="preserve"> عدا الاثاث و صناعة منتجات من القصب و الحلفاء</t>
  </si>
  <si>
    <t>Industrie du papier et du carton</t>
  </si>
  <si>
    <t>صنع الورق والورق المقوى</t>
  </si>
  <si>
    <t>Imprimerie et reproduction d’enregistrements</t>
  </si>
  <si>
    <t>الطباعة ونسخ التسجيلات</t>
  </si>
  <si>
    <t>Industrie chimique</t>
  </si>
  <si>
    <t>صناعة كيماوية</t>
  </si>
  <si>
    <t>Industrie pharmaceutique</t>
  </si>
  <si>
    <t>الصناعة الصيدلانية</t>
  </si>
  <si>
    <t>Fabrication de produits en caoutchouc et en plastique</t>
  </si>
  <si>
    <t>صنع منتجات من المطاط والبلاستيك</t>
  </si>
  <si>
    <t>Fabrication d’autres produits minéraux non métalliques</t>
  </si>
  <si>
    <t>صنع منتجات أخرى غير معدنية</t>
  </si>
  <si>
    <t>Métallurgie</t>
  </si>
  <si>
    <t>التعدين</t>
  </si>
  <si>
    <t>Fabrication de produits métalliques, à l’exclusion des machines et des équipements</t>
  </si>
  <si>
    <t>صناعة منتجات معدنية باستثناء الآلات والمعدات</t>
  </si>
  <si>
    <t>Fabrication de produits informatiques, électroniques et optiques</t>
  </si>
  <si>
    <t>صنع تجهيزات معلوماتية و منتجات الكترونية و بصرية</t>
  </si>
  <si>
    <t>Fabrication d’équipements électriques</t>
  </si>
  <si>
    <t>صنع الأجهزة الكهربائية</t>
  </si>
  <si>
    <t>Fabrication de machines et équipements n.c.a.</t>
  </si>
  <si>
    <t>صنع الآلات وتجهيزات غير المصنفة في موضع اخر</t>
  </si>
  <si>
    <t>Industrie automobile</t>
  </si>
  <si>
    <t>صناعة السيارات</t>
  </si>
  <si>
    <t>Fabrication d’autres matériels de transport</t>
  </si>
  <si>
    <t>صنع وسائل النقل الأخرى</t>
  </si>
  <si>
    <t>Fabrication de meubles</t>
  </si>
  <si>
    <t>صنع الأثاث</t>
  </si>
  <si>
    <t>Autres industries manufacturés</t>
  </si>
  <si>
    <t>صناعات تحويلية أخرى</t>
  </si>
  <si>
    <t>Production et distribution d’électricité</t>
  </si>
  <si>
    <t>انتاج و توزيع الكهرباء</t>
  </si>
  <si>
    <t>Production et distribution d'eau</t>
  </si>
  <si>
    <t>انتاج وتوزيع الماء</t>
  </si>
  <si>
    <t>Source : Haut-Commissariat au Plan.</t>
  </si>
  <si>
    <t xml:space="preserve"> المصدر : المندوبية السامية للتخطيط .</t>
  </si>
  <si>
    <t>Indice des prix à la consommation en milieu urbain</t>
  </si>
  <si>
    <t>الرقم الإستدلالي للأثمان عند الاستهلاك بالوسط الحضري</t>
  </si>
  <si>
    <t>(478 articles, Base  100 : 2006)</t>
  </si>
  <si>
    <t>(478  مادة ، أساس 100 : 2006)</t>
  </si>
  <si>
    <t>Indice général</t>
  </si>
  <si>
    <t xml:space="preserve">الرقم الإستدلالي العام </t>
  </si>
  <si>
    <t>Produits alimentaires et boissons non alcoolisées</t>
  </si>
  <si>
    <t>المواد الغذائية والمشروبات غير الكحولية</t>
  </si>
  <si>
    <t>Pain et céréales</t>
  </si>
  <si>
    <t>الخبز والحبوب</t>
  </si>
  <si>
    <t>Viande</t>
  </si>
  <si>
    <t>اللحوم</t>
  </si>
  <si>
    <t>Poisson et fruits de mer</t>
  </si>
  <si>
    <t>السمك وفواكه البحر</t>
  </si>
  <si>
    <t>Lait, fromage et oeufs</t>
  </si>
  <si>
    <t>الحليب والجبن والبيض</t>
  </si>
  <si>
    <t>Huiles et graisses</t>
  </si>
  <si>
    <t>الزيوت والذهنيات</t>
  </si>
  <si>
    <t>Fruits</t>
  </si>
  <si>
    <t>الفواكه</t>
  </si>
  <si>
    <t>Légumes</t>
  </si>
  <si>
    <t>الخضر</t>
  </si>
  <si>
    <t>Sucre, confiture, miel, chocolat et confeserie</t>
  </si>
  <si>
    <t>السكر والمربى والعسل والشوكولاته والحلويات</t>
  </si>
  <si>
    <t>Produits alimentaires non classés ailleurs</t>
  </si>
  <si>
    <t>مواد غذائية غير مصنفة في مكان آخر</t>
  </si>
  <si>
    <t>Café, thé et cacao</t>
  </si>
  <si>
    <t>القهوة والشاي والكاكاو</t>
  </si>
  <si>
    <t>Eaux minérales, boissons rafraîchissantes, jus et fruits et de légumes</t>
  </si>
  <si>
    <t>المياه المعدنية والمشروبات المنعشة وعصير الفواكه والخضر</t>
  </si>
  <si>
    <t>Boissons alcolisées et tabac</t>
  </si>
  <si>
    <t>المشروبات الكحولية و التبغ</t>
  </si>
  <si>
    <t>Spiritueux</t>
  </si>
  <si>
    <t>المشروبات الروحية</t>
  </si>
  <si>
    <t>Vin et boissons fermentées</t>
  </si>
  <si>
    <t>النبيذ و المشروبات المخمرة</t>
  </si>
  <si>
    <t>Bière</t>
  </si>
  <si>
    <t>الجعة</t>
  </si>
  <si>
    <t>Tabac</t>
  </si>
  <si>
    <t>التبغ</t>
  </si>
  <si>
    <t>Articles d'habillement et chaussures</t>
  </si>
  <si>
    <t>الملابس والأحذية</t>
  </si>
  <si>
    <t>Tissus pour habillement</t>
  </si>
  <si>
    <t>أقمشة الملابس</t>
  </si>
  <si>
    <t>Vêtements</t>
  </si>
  <si>
    <t>الملابس</t>
  </si>
  <si>
    <t>Autres articles et accessoires d'habillement</t>
  </si>
  <si>
    <t>مواد ولوازم أخرى للملابس</t>
  </si>
  <si>
    <t>Nettoyage, réparation et location d'articles d'habillement</t>
  </si>
  <si>
    <t>تنظيف، إصلاح وكراء الملابس</t>
  </si>
  <si>
    <t>Chaussures diverses</t>
  </si>
  <si>
    <t>أحذية مختلفة</t>
  </si>
  <si>
    <t>Cordonnerie</t>
  </si>
  <si>
    <t>إصلاح وصيانة الأحذية</t>
  </si>
  <si>
    <t>Logement, eau, gaz, électricité et autres combustibles</t>
  </si>
  <si>
    <t>السكن والماء والكهرباء والغاز ومحروقات أخرى</t>
  </si>
  <si>
    <t>Loyers effectivement payés par les locataires</t>
  </si>
  <si>
    <t>الكراء الفعلي</t>
  </si>
  <si>
    <t>Fournitures pour travaux d'entretien et de réparation des logements</t>
  </si>
  <si>
    <t>لوازم خاصة لصيانة وإصلاح المساكن</t>
  </si>
  <si>
    <t>Services concernant l'entretien et les réparations du logement</t>
  </si>
  <si>
    <t>خدمات خاصة لصيانة وإصلاح المساكن</t>
  </si>
  <si>
    <t>Alimentation en eau et assainissement</t>
  </si>
  <si>
    <t>التزويد بالماء والتطهير</t>
  </si>
  <si>
    <t>Electricité</t>
  </si>
  <si>
    <t>الكهرباء</t>
  </si>
  <si>
    <t>Gaz</t>
  </si>
  <si>
    <t>الغاز</t>
  </si>
  <si>
    <t>Combustibles solides</t>
  </si>
  <si>
    <t>المحروقات الصلبة</t>
  </si>
  <si>
    <r>
      <t xml:space="preserve">Indice des prix à la consommation en milieu urbain </t>
    </r>
    <r>
      <rPr>
        <sz val="10"/>
        <rFont val="Times New Roman"/>
        <family val="1"/>
      </rPr>
      <t>(suite1)</t>
    </r>
  </si>
  <si>
    <r>
      <t xml:space="preserve">الرقم الإستدلالي للأثمان عند الاستهلاك بالوسط الحضري </t>
    </r>
    <r>
      <rPr>
        <sz val="12"/>
        <rFont val="Times New Roman"/>
        <family val="1"/>
      </rPr>
      <t>( تابع 1 )</t>
    </r>
  </si>
  <si>
    <t>Meubles, articles de ménage et entretien courant du foyer</t>
  </si>
  <si>
    <t xml:space="preserve"> الأثاث والأدوات المنزلية والصيانة العادية للمنزل</t>
  </si>
  <si>
    <t>Meubles et articles d'ameublement</t>
  </si>
  <si>
    <t>الأثاث ومواد التأثيث</t>
  </si>
  <si>
    <t>Tapis et revêtements de sol divers</t>
  </si>
  <si>
    <t>الزرابي وأفرشة أرضية مختلفة</t>
  </si>
  <si>
    <t>Articles de ménage en textiles</t>
  </si>
  <si>
    <t>مواد منزلية من النسيج</t>
  </si>
  <si>
    <t>Gros appareils ménagers,électriques ou non</t>
  </si>
  <si>
    <t>الأجهزة المنزلية الكهربائية وغير الكهربائية الكبيرة</t>
  </si>
  <si>
    <t>Petits appareils électroménagers</t>
  </si>
  <si>
    <t>الأجهزة المنزلية الكهربائية الصغيرة</t>
  </si>
  <si>
    <t>Réparation d'appareils ménagers</t>
  </si>
  <si>
    <t>إصلاح الأجهزة المنزلية</t>
  </si>
  <si>
    <t>Verrerie, vaisselle et ustensiles de ménage</t>
  </si>
  <si>
    <t xml:space="preserve"> مواد زجاجية، أواني وأدوات منزلية</t>
  </si>
  <si>
    <t>Petit outillage et accessoires divers</t>
  </si>
  <si>
    <t>الأدوات الصغيرة واللوازم المختلفة</t>
  </si>
  <si>
    <t>Biens d'équipement ménager non durables</t>
  </si>
  <si>
    <t>مواد التجهيز المنزلي غير مستديمة</t>
  </si>
  <si>
    <t>Services domestiques et services ménagers</t>
  </si>
  <si>
    <t>الخدمات المنزلية</t>
  </si>
  <si>
    <t>Santé</t>
  </si>
  <si>
    <t>الصحة</t>
  </si>
  <si>
    <t>Produits pharmaceutiques</t>
  </si>
  <si>
    <t>مواد الصيدلة</t>
  </si>
  <si>
    <t>Produits médicaux divers</t>
  </si>
  <si>
    <t>مواد طبية مختلفة</t>
  </si>
  <si>
    <t>Appareils et matériel thérapeutiques</t>
  </si>
  <si>
    <t>الأجهزة والمعدات الطبية</t>
  </si>
  <si>
    <t>Services médicaux</t>
  </si>
  <si>
    <t>الخدمات الطبية</t>
  </si>
  <si>
    <t>Services dentaires</t>
  </si>
  <si>
    <t>خدمات طب الأسنان</t>
  </si>
  <si>
    <t>Services paramédicaux</t>
  </si>
  <si>
    <t xml:space="preserve">الخدمات شبه الطبية </t>
  </si>
  <si>
    <t>Services hospitaliers</t>
  </si>
  <si>
    <t>الخدمات الإستشفائية</t>
  </si>
  <si>
    <t>Transports</t>
  </si>
  <si>
    <t>النقل</t>
  </si>
  <si>
    <t>Voitures automobiles</t>
  </si>
  <si>
    <t>السيارات</t>
  </si>
  <si>
    <t>Motocycles</t>
  </si>
  <si>
    <t>الدراجات النارية</t>
  </si>
  <si>
    <t>Bicyclettes</t>
  </si>
  <si>
    <t>الدراجات الهوائية</t>
  </si>
  <si>
    <t>Pièces de rechange et accessoires pour véhicules de tourisme</t>
  </si>
  <si>
    <t>قطع الغيار ولوازم السيارات السياحية</t>
  </si>
  <si>
    <t>Carburants et lubrifiants pour véhicules de tourisme</t>
  </si>
  <si>
    <t>المحروقات وزيوت السيارات السياحية</t>
  </si>
  <si>
    <t>Entretien et réparation de véhicules particuliers</t>
  </si>
  <si>
    <t>إصلاح وصيانة السيارات</t>
  </si>
  <si>
    <t>services divers liés aux véhicules particuliers</t>
  </si>
  <si>
    <t>خدمات مختلفة للسيارات</t>
  </si>
  <si>
    <t>Transport ferroviaire de passagers</t>
  </si>
  <si>
    <t>النقل السككي للمسافرين</t>
  </si>
  <si>
    <t>Transport routier de passagers</t>
  </si>
  <si>
    <t>النقل الطرقي للمسافرين</t>
  </si>
  <si>
    <t>Transport aérien de passagers</t>
  </si>
  <si>
    <t>النقل الجوي للمسافرين</t>
  </si>
  <si>
    <t>Communications</t>
  </si>
  <si>
    <t>المواصلات</t>
  </si>
  <si>
    <t>Services postaux</t>
  </si>
  <si>
    <t>خدمات بريدية</t>
  </si>
  <si>
    <t>Matériel de téléphonie et de télécopie</t>
  </si>
  <si>
    <t>معدات الهاتف والفاكس</t>
  </si>
  <si>
    <t>Services de téléphonie et de télécopie</t>
  </si>
  <si>
    <t>خدمات الهاتف والفاكس</t>
  </si>
  <si>
    <r>
      <t xml:space="preserve">Indice des prix à la consommation en milieu urbain </t>
    </r>
    <r>
      <rPr>
        <sz val="10"/>
        <rFont val="Times New Roman"/>
        <family val="1"/>
      </rPr>
      <t>(suite2)</t>
    </r>
  </si>
  <si>
    <r>
      <t>الرقم الإستدلالي للأثمان عند الاستهلاك بالوسط الحضري</t>
    </r>
    <r>
      <rPr>
        <sz val="12"/>
        <rFont val="Times New Roman"/>
        <family val="1"/>
      </rPr>
      <t xml:space="preserve"> ( تابع 2)</t>
    </r>
  </si>
  <si>
    <t>Loisirs et culture</t>
  </si>
  <si>
    <t>الترفيه والثقافة</t>
  </si>
  <si>
    <t>Matériel de réception, d'enregistrement et de reproduction du son et de l'image</t>
  </si>
  <si>
    <t>معدات الاستقبال والتسجيل واستنساخ الصوت والصورة</t>
  </si>
  <si>
    <t>Matériel photographique et cinématographique et appareils optiques</t>
  </si>
  <si>
    <t>المعدات الفوتوغرافية والسينمائية والأجهزة البصرية</t>
  </si>
  <si>
    <t>Matériel de traitement de l'information</t>
  </si>
  <si>
    <t>معدات معالجة المعلومات</t>
  </si>
  <si>
    <t>Supports d'enregistrement</t>
  </si>
  <si>
    <t>حوامل التسجيل</t>
  </si>
  <si>
    <t>Réparation de matériel audiovisuel, photographique et de traitement de l'information</t>
  </si>
  <si>
    <t xml:space="preserve">إصلاح المعدات السمعية البصرية والفوتوغرافية ومعدات معالجة المعلومات </t>
  </si>
  <si>
    <t>Jeux, jouets et passe-temps</t>
  </si>
  <si>
    <t>الألعاب واللعب والهوايات</t>
  </si>
  <si>
    <t>Articles de sport, matériel de camping et matériel pour activités de plein air</t>
  </si>
  <si>
    <t>لوازم الرياضة والتخييم وأنشطة الهواء الطلق</t>
  </si>
  <si>
    <t>Produits pour jardins, plantes et fleurs</t>
  </si>
  <si>
    <t xml:space="preserve">مواد البستنة والنباتات والزهور </t>
  </si>
  <si>
    <t>Services récréatifs et sportifs</t>
  </si>
  <si>
    <t>خدمات الترفيه والرياضة</t>
  </si>
  <si>
    <t>Services culturels</t>
  </si>
  <si>
    <t>الخدمات الثقافية</t>
  </si>
  <si>
    <t>Jeux de hasard</t>
  </si>
  <si>
    <t xml:space="preserve">الرهان واليانصيب </t>
  </si>
  <si>
    <t>Livres</t>
  </si>
  <si>
    <t>الكتب</t>
  </si>
  <si>
    <t>Journaux et publications périodiques</t>
  </si>
  <si>
    <t>الصحف والمنشورات الدورية</t>
  </si>
  <si>
    <t>Papeterie et matériel de dessin</t>
  </si>
  <si>
    <t>المواد الورقية ومواد الرسم</t>
  </si>
  <si>
    <t>Forfaits touristiques</t>
  </si>
  <si>
    <t>الواجبات السياحية الجزافية</t>
  </si>
  <si>
    <t>Enseignement</t>
  </si>
  <si>
    <t>التعليم</t>
  </si>
  <si>
    <t>Enseignement préélémentaire et primaire</t>
  </si>
  <si>
    <t>التعليم ما قبل الإبتدائي والإبتدائي</t>
  </si>
  <si>
    <t>Enseignement secondaire</t>
  </si>
  <si>
    <t>التعليم الثانوي</t>
  </si>
  <si>
    <t>Enseignement postsecondaire non supérieur</t>
  </si>
  <si>
    <t>التعليم ما بعد المرحلة الثانوية غير العالي</t>
  </si>
  <si>
    <t>Enseignement supérieur</t>
  </si>
  <si>
    <t>التعليم العالي</t>
  </si>
  <si>
    <t>Enseignement non défini par niveau</t>
  </si>
  <si>
    <t>التعليم غير المحدد بالمستوى</t>
  </si>
  <si>
    <t>Restaurants et hôtels</t>
  </si>
  <si>
    <t>مطاعم وفنادق</t>
  </si>
  <si>
    <t>Restaurants, cafés et établissements similaires</t>
  </si>
  <si>
    <t>مطاعم، مقاهي ومؤسسات مماثلة</t>
  </si>
  <si>
    <t>Cantines</t>
  </si>
  <si>
    <t>المقاصف</t>
  </si>
  <si>
    <t>Services d'hébergement</t>
  </si>
  <si>
    <t>خدمات الإيواء</t>
  </si>
  <si>
    <t>Biens et services divers</t>
  </si>
  <si>
    <t>مواد وخدمات اخرى</t>
  </si>
  <si>
    <t>Salons de coiffure et instituts de soins et de beauté</t>
  </si>
  <si>
    <t>صالونات الحلاقة ومعاهد العناية والتجميل</t>
  </si>
  <si>
    <t>Appareils électriques pour soins corporels</t>
  </si>
  <si>
    <t>الأجهزة الكهربائية للعناية بالجسد</t>
  </si>
  <si>
    <t>Autres appareils, articles et produits pour soins corporels</t>
  </si>
  <si>
    <t>أجهزة ومواد أخرى للعناية بالجسد</t>
  </si>
  <si>
    <t>Articles de bijouterie et horlogerie</t>
  </si>
  <si>
    <t>المجوهرات والساعات</t>
  </si>
  <si>
    <t>Autres effets personnels</t>
  </si>
  <si>
    <t>أدوات شخصية أخرى</t>
  </si>
  <si>
    <t>Assurance transports</t>
  </si>
  <si>
    <t>التأمين عن النقل</t>
  </si>
  <si>
    <t xml:space="preserve">Autres services </t>
  </si>
  <si>
    <t>خدمات أخرى</t>
  </si>
  <si>
    <t xml:space="preserve"> المصدر : المندوبية السامية للتخطيط.</t>
  </si>
  <si>
    <t xml:space="preserve">Indice des prix à la consommation à la ville d'Agadir </t>
  </si>
  <si>
    <t xml:space="preserve">الرقم الإستدلالي للأثمان عند الاستهلاك بمدينة أكادير </t>
  </si>
  <si>
    <r>
      <t>Indice des prix à la consommation à la ville d'Agadir</t>
    </r>
    <r>
      <rPr>
        <sz val="10"/>
        <rFont val="Times New Roman"/>
        <family val="1"/>
      </rPr>
      <t xml:space="preserve"> (suite1)</t>
    </r>
  </si>
  <si>
    <r>
      <t xml:space="preserve">الرقم الإستدلالي للأثمان عند الاستهلاك بمدينة أكادير </t>
    </r>
    <r>
      <rPr>
        <sz val="12"/>
        <rFont val="Times New Roman"/>
        <family val="1"/>
      </rPr>
      <t>( تابع1 )</t>
    </r>
  </si>
  <si>
    <r>
      <t xml:space="preserve">Indice des prix à la consommation à la ville d'Agadir </t>
    </r>
    <r>
      <rPr>
        <sz val="10"/>
        <rFont val="Times New Roman"/>
        <family val="1"/>
      </rPr>
      <t>(suite2)</t>
    </r>
  </si>
  <si>
    <r>
      <t>الرقم الإستدلالي للأثمان عند الاستهلاك بمدينة أكادير</t>
    </r>
    <r>
      <rPr>
        <sz val="12"/>
        <rFont val="Times New Roman"/>
        <family val="1"/>
      </rPr>
      <t xml:space="preserve"> ( تابع2)</t>
    </r>
  </si>
  <si>
    <t>Indice des prix à la consommation à la ville de Casablanca</t>
  </si>
  <si>
    <t>الرقم الإستدلالي للأثمان عند الاستهلاك بمدينة الدار البيضاء</t>
  </si>
  <si>
    <r>
      <t>Indice des prix à la consommation à la ville de Casablanca</t>
    </r>
    <r>
      <rPr>
        <sz val="10"/>
        <rFont val="Times New Roman"/>
        <family val="1"/>
      </rPr>
      <t xml:space="preserve"> (suite1)</t>
    </r>
  </si>
  <si>
    <r>
      <t xml:space="preserve">الرقم الإستدلالي للأثمان عند الاستهلاك بمدينة الدار البيضاء </t>
    </r>
    <r>
      <rPr>
        <sz val="12"/>
        <rFont val="Times New Roman"/>
        <family val="1"/>
      </rPr>
      <t>( تابع 1)</t>
    </r>
  </si>
  <si>
    <r>
      <t xml:space="preserve">Indice des prix à la consommation à la ville de Casablanca </t>
    </r>
    <r>
      <rPr>
        <sz val="10"/>
        <rFont val="Times New Roman"/>
        <family val="1"/>
      </rPr>
      <t>(suite2)</t>
    </r>
  </si>
  <si>
    <r>
      <t>الرقم الإستدلالي للأثمان عند الاستهلاك بمدينة الدار البيضاء</t>
    </r>
    <r>
      <rPr>
        <sz val="12"/>
        <rFont val="Times New Roman"/>
        <family val="1"/>
      </rPr>
      <t>( تابع 2)</t>
    </r>
  </si>
  <si>
    <t>Indice des prix à la consommation à la ville de Fès</t>
  </si>
  <si>
    <t xml:space="preserve">الرقم الإستدلالي للأثمان عند الاستهلاك بمدينة فاس </t>
  </si>
  <si>
    <r>
      <t xml:space="preserve">Indice des prix à la consommation à la ville de Fès </t>
    </r>
    <r>
      <rPr>
        <sz val="10"/>
        <rFont val="Times New Roman"/>
        <family val="1"/>
      </rPr>
      <t>(suite1)</t>
    </r>
  </si>
  <si>
    <r>
      <t xml:space="preserve">الرقم الإستدلالي للأثمان عند الاستهلاك بمدينة فاس </t>
    </r>
    <r>
      <rPr>
        <sz val="12"/>
        <rFont val="Times New Roman"/>
        <family val="1"/>
      </rPr>
      <t>( تابع1 )</t>
    </r>
  </si>
  <si>
    <r>
      <t xml:space="preserve">Indice des prix à la consommation à la ville de Fès </t>
    </r>
    <r>
      <rPr>
        <sz val="10"/>
        <rFont val="Times New Roman"/>
        <family val="1"/>
      </rPr>
      <t>(suite2)</t>
    </r>
  </si>
  <si>
    <r>
      <t xml:space="preserve">الرقم الإستدلالي للأثمان عند الاستهلاك بمدينة فاس </t>
    </r>
    <r>
      <rPr>
        <sz val="12"/>
        <rFont val="Times New Roman"/>
        <family val="1"/>
      </rPr>
      <t>( تابع 2)</t>
    </r>
  </si>
  <si>
    <t>Indice des prix à la consommation à la ville de Kénitra</t>
  </si>
  <si>
    <t>الرقم الإستدلالي للأثمان عند الاستهلاك بمدينة القنيطرة</t>
  </si>
  <si>
    <r>
      <t>Indice des prix à la consommation à la ville de Kénitra</t>
    </r>
    <r>
      <rPr>
        <sz val="10"/>
        <rFont val="Times New Roman"/>
        <family val="1"/>
      </rPr>
      <t xml:space="preserve"> (suite1)</t>
    </r>
  </si>
  <si>
    <r>
      <t>الرقم الإستدلالي للأثمان عند الاستهلاك بمدينة القنيطرة</t>
    </r>
    <r>
      <rPr>
        <sz val="12"/>
        <rFont val="Times New Roman"/>
        <family val="1"/>
      </rPr>
      <t xml:space="preserve"> ( تابع1 )</t>
    </r>
  </si>
  <si>
    <r>
      <t>Indice des prix à la consommation à la ville de Kénitra</t>
    </r>
    <r>
      <rPr>
        <sz val="10"/>
        <rFont val="Times New Roman"/>
        <family val="1"/>
      </rPr>
      <t xml:space="preserve"> (suite2)</t>
    </r>
  </si>
  <si>
    <r>
      <t xml:space="preserve">الرقم الإستدلالي للأثمان عند الاستهلاك بمدينة القنيطرة </t>
    </r>
    <r>
      <rPr>
        <sz val="12"/>
        <rFont val="Times New Roman"/>
        <family val="1"/>
      </rPr>
      <t>( تابع2 )</t>
    </r>
  </si>
  <si>
    <t>Indice des prix à la consommation à la ville de Marrakech</t>
  </si>
  <si>
    <t xml:space="preserve">الرقم الإستدلالي للأثمان عند الاستهلاك بمدينة مراكش </t>
  </si>
  <si>
    <r>
      <t xml:space="preserve">Indice des prix à la consommation à la ville de Marrakech </t>
    </r>
    <r>
      <rPr>
        <sz val="10"/>
        <rFont val="Times New Roman"/>
        <family val="1"/>
      </rPr>
      <t>(suite1)</t>
    </r>
  </si>
  <si>
    <r>
      <t xml:space="preserve">الرقم الإستدلالي للأثمان عند الاستهلاك بمدينة مراكش </t>
    </r>
    <r>
      <rPr>
        <sz val="12"/>
        <rFont val="Times New Roman"/>
        <family val="1"/>
      </rPr>
      <t>( تابع 1)</t>
    </r>
  </si>
  <si>
    <r>
      <t>Indice des prix à la consommation à la ville de Marrakech</t>
    </r>
    <r>
      <rPr>
        <sz val="10"/>
        <rFont val="Times New Roman"/>
        <family val="1"/>
      </rPr>
      <t xml:space="preserve"> (suite2)</t>
    </r>
  </si>
  <si>
    <r>
      <t xml:space="preserve">الرقم الإستدلالي للأثمان عند الاستهلاك بمدينة مراكش </t>
    </r>
    <r>
      <rPr>
        <sz val="12"/>
        <rFont val="Times New Roman"/>
        <family val="1"/>
      </rPr>
      <t>( تابع 2 )</t>
    </r>
  </si>
  <si>
    <t>Indice des prix à la consommation à la ville d'Oujda</t>
  </si>
  <si>
    <t>الرقم الإستدلالي للأثمان عند الاستهلاك بمدينة وجدة</t>
  </si>
  <si>
    <r>
      <t>Indice des prix à la consommation à la ville d'Oujda</t>
    </r>
    <r>
      <rPr>
        <sz val="10"/>
        <rFont val="Times New Roman"/>
        <family val="1"/>
      </rPr>
      <t xml:space="preserve"> (suite1)</t>
    </r>
  </si>
  <si>
    <r>
      <t xml:space="preserve">الرقم الإستدلالي للأثمان عند الاستهلاك بمدينة وجدة </t>
    </r>
    <r>
      <rPr>
        <sz val="12"/>
        <rFont val="Times New Roman"/>
        <family val="1"/>
      </rPr>
      <t>( تابع 1)</t>
    </r>
  </si>
  <si>
    <r>
      <t xml:space="preserve">Indice des prix à la consommation à la ville d'Oujda </t>
    </r>
    <r>
      <rPr>
        <sz val="10"/>
        <rFont val="Times New Roman"/>
        <family val="1"/>
      </rPr>
      <t>(suite2)</t>
    </r>
  </si>
  <si>
    <r>
      <t xml:space="preserve">الرقم الإستدلالي للأثمان عند الاستهلاك بمدينة وجدة </t>
    </r>
    <r>
      <rPr>
        <sz val="12"/>
        <rFont val="Times New Roman"/>
        <family val="1"/>
      </rPr>
      <t>( تابع 2)</t>
    </r>
  </si>
  <si>
    <t>Indice des prix à la consommation à la ville de Rabat</t>
  </si>
  <si>
    <t>الرقم الإستدلالي للأثمان عند الاستهلاك بمدينة الرباط</t>
  </si>
  <si>
    <r>
      <t xml:space="preserve">Indice des prix à la consommation à la ville de Rabat </t>
    </r>
    <r>
      <rPr>
        <sz val="10"/>
        <rFont val="Times New Roman"/>
        <family val="1"/>
      </rPr>
      <t>(suite1)</t>
    </r>
  </si>
  <si>
    <r>
      <t xml:space="preserve">الرقم الإستدلالي للأثمان عند الاستهلاك بمدينة الرباط </t>
    </r>
    <r>
      <rPr>
        <sz val="12"/>
        <rFont val="Times New Roman"/>
        <family val="1"/>
      </rPr>
      <t>(تابع 1)</t>
    </r>
  </si>
  <si>
    <r>
      <t>Indice des prix à la consommation à la ville de Rabat</t>
    </r>
    <r>
      <rPr>
        <sz val="10"/>
        <rFont val="Times New Roman"/>
        <family val="1"/>
      </rPr>
      <t xml:space="preserve"> (suite2)</t>
    </r>
  </si>
  <si>
    <r>
      <t xml:space="preserve">الرقم الإستدلالي للأثمان عند الاستهلاك بمدينة الرباط </t>
    </r>
    <r>
      <rPr>
        <sz val="12"/>
        <rFont val="Times New Roman"/>
        <family val="1"/>
      </rPr>
      <t>( تابع 2 )</t>
    </r>
  </si>
  <si>
    <t>Indice des prix à la consommation à la ville de Tétouan</t>
  </si>
  <si>
    <t xml:space="preserve">الرقم الإستدلالي للأثمان عند الاستهلاك بمدينة تطوان </t>
  </si>
  <si>
    <r>
      <t>Indice des prix à la consommation à la ville de Tétouan</t>
    </r>
    <r>
      <rPr>
        <sz val="10"/>
        <rFont val="Times New Roman"/>
        <family val="1"/>
      </rPr>
      <t xml:space="preserve"> (suite1)</t>
    </r>
  </si>
  <si>
    <r>
      <t xml:space="preserve">الرقم الإستدلالي للأثمان عند الاستهلاك بمدينة تطوان </t>
    </r>
    <r>
      <rPr>
        <sz val="12"/>
        <rFont val="Times New Roman"/>
        <family val="1"/>
      </rPr>
      <t>( تابع 1 )</t>
    </r>
  </si>
  <si>
    <r>
      <t xml:space="preserve">Indice des prix à la consommation à la ville de Tétouan </t>
    </r>
    <r>
      <rPr>
        <sz val="10"/>
        <rFont val="Times New Roman"/>
        <family val="1"/>
      </rPr>
      <t>(suite2)</t>
    </r>
  </si>
  <si>
    <r>
      <t xml:space="preserve">الرقم الإستدلالي للأثمان عند الاستهلاك بمدينة تطوان </t>
    </r>
    <r>
      <rPr>
        <sz val="12"/>
        <rFont val="Times New Roman"/>
        <family val="1"/>
      </rPr>
      <t>( تابع 2)</t>
    </r>
  </si>
  <si>
    <t>Indice des prix à la consommation à la ville de Meknès</t>
  </si>
  <si>
    <t xml:space="preserve">الرقم الإستدلالي للأثمان عند الاستهلاك بمدينة مكناس </t>
  </si>
  <si>
    <r>
      <t>Indice des prix à la consommation à la ville de Meknès</t>
    </r>
    <r>
      <rPr>
        <sz val="10"/>
        <rFont val="Times New Roman"/>
        <family val="1"/>
      </rPr>
      <t xml:space="preserve"> (suite1)</t>
    </r>
  </si>
  <si>
    <r>
      <t xml:space="preserve">الرقم الإستدلالي للأثمان عند الاستهلاك بمدينة مكناس </t>
    </r>
    <r>
      <rPr>
        <sz val="12"/>
        <rFont val="Times New Roman"/>
        <family val="1"/>
      </rPr>
      <t>( تابع 1 )</t>
    </r>
  </si>
  <si>
    <r>
      <t xml:space="preserve">Indice des prix à la consommation à la ville de Meknès </t>
    </r>
    <r>
      <rPr>
        <sz val="10"/>
        <rFont val="Times New Roman"/>
        <family val="1"/>
      </rPr>
      <t>(suite2)</t>
    </r>
  </si>
  <si>
    <r>
      <t xml:space="preserve">الرقم الإستدلالي للأثمان عند الاستهلاك بمدينة مكناس </t>
    </r>
    <r>
      <rPr>
        <sz val="12"/>
        <rFont val="Times New Roman"/>
        <family val="1"/>
      </rPr>
      <t>( تابع 2)</t>
    </r>
  </si>
  <si>
    <t>Indice des prix à la consommation à la ville de Tanger</t>
  </si>
  <si>
    <t xml:space="preserve">الرقم الإستدلالي للأثمان عند الاستهلاك بمدينة طنجة </t>
  </si>
  <si>
    <r>
      <t xml:space="preserve">Indice des prix à la consommation à la ville de Tanger </t>
    </r>
    <r>
      <rPr>
        <sz val="10"/>
        <rFont val="Times New Roman"/>
        <family val="1"/>
      </rPr>
      <t>(suite1)</t>
    </r>
  </si>
  <si>
    <r>
      <t xml:space="preserve">الرقم الإستدلالي للأثمان عند الاستهلاك بمدينة طنجة </t>
    </r>
    <r>
      <rPr>
        <sz val="12"/>
        <rFont val="Times New Roman"/>
        <family val="1"/>
      </rPr>
      <t>( تابع 1 )</t>
    </r>
  </si>
  <si>
    <r>
      <t>Indice des prix à la consommation à la ville de Tanger</t>
    </r>
    <r>
      <rPr>
        <sz val="10"/>
        <rFont val="Times New Roman"/>
        <family val="1"/>
      </rPr>
      <t xml:space="preserve"> (suite2)</t>
    </r>
  </si>
  <si>
    <r>
      <t xml:space="preserve">الرقم الإستدلالي للأثمان عند الاستهلاك بمدينة طنجة </t>
    </r>
    <r>
      <rPr>
        <sz val="12"/>
        <rFont val="Times New Roman"/>
        <family val="1"/>
      </rPr>
      <t>( تابع 2)</t>
    </r>
  </si>
  <si>
    <t>Indice des prix à la consommation à la ville de Laâyoune</t>
  </si>
  <si>
    <t xml:space="preserve">الرقم الإستدلالي للأثمان عند الاستهلاك بمدينة العيون </t>
  </si>
  <si>
    <r>
      <t>Indice des prix à la consommation à la ville de Laâyoune</t>
    </r>
    <r>
      <rPr>
        <sz val="10"/>
        <rFont val="Times New Roman"/>
        <family val="1"/>
      </rPr>
      <t xml:space="preserve"> (suite1)</t>
    </r>
  </si>
  <si>
    <r>
      <t xml:space="preserve">الرقم الإستدلالي للأثمان عند الاستهلاك بمدينة العيون </t>
    </r>
    <r>
      <rPr>
        <sz val="12"/>
        <rFont val="Times New Roman"/>
        <family val="1"/>
      </rPr>
      <t>( تابع 1 )</t>
    </r>
  </si>
  <si>
    <r>
      <t>Indice des prix à la consommation à la ville de Laâyoune</t>
    </r>
    <r>
      <rPr>
        <sz val="10"/>
        <rFont val="Times New Roman"/>
        <family val="1"/>
      </rPr>
      <t xml:space="preserve"> (suite2)</t>
    </r>
  </si>
  <si>
    <r>
      <t xml:space="preserve">الرقم الإستدلالي للأثمان عند الاستهلاك بمدينة العيون </t>
    </r>
    <r>
      <rPr>
        <sz val="12"/>
        <rFont val="Times New Roman"/>
        <family val="1"/>
      </rPr>
      <t>( تابع 2)</t>
    </r>
  </si>
  <si>
    <t>Indice des prix à la consommation à la ville de Dakhla</t>
  </si>
  <si>
    <t xml:space="preserve">الرقم الإستدلالي للأثمان عند الاستهلاك بمدينة الداخلة </t>
  </si>
  <si>
    <r>
      <t>Indice des prix à la consommation à la ville de Dakhla</t>
    </r>
    <r>
      <rPr>
        <sz val="10"/>
        <rFont val="Times New Roman"/>
        <family val="1"/>
      </rPr>
      <t xml:space="preserve"> (suite1)</t>
    </r>
  </si>
  <si>
    <r>
      <t xml:space="preserve">الرقم الإستدلالي للأثمان عند الاستهلاك بمدينة الداخلة </t>
    </r>
    <r>
      <rPr>
        <sz val="12"/>
        <rFont val="Times New Roman"/>
        <family val="1"/>
      </rPr>
      <t>( تابع 1 )</t>
    </r>
  </si>
  <si>
    <r>
      <t>Indice des prix à la consommation à la ville de Dakhla</t>
    </r>
    <r>
      <rPr>
        <sz val="10"/>
        <rFont val="Times New Roman"/>
        <family val="1"/>
      </rPr>
      <t xml:space="preserve"> (suite2)</t>
    </r>
  </si>
  <si>
    <r>
      <t xml:space="preserve">الرقم الإستدلالي للأثمان عند الاستهلاك بمدينة الداخلة </t>
    </r>
    <r>
      <rPr>
        <sz val="12"/>
        <rFont val="Times New Roman"/>
        <family val="1"/>
      </rPr>
      <t>( تابع 2)</t>
    </r>
  </si>
  <si>
    <t>Indice des prix à la consommation à la ville de Guelmim</t>
  </si>
  <si>
    <t xml:space="preserve">الرقم الإستدلالي للأثمان عند الاستهلاك بمدينة كلميم </t>
  </si>
  <si>
    <r>
      <t xml:space="preserve">Indice des prix à la consommation à la ville de Guelmim </t>
    </r>
    <r>
      <rPr>
        <sz val="10"/>
        <rFont val="Times New Roman"/>
        <family val="1"/>
      </rPr>
      <t>(suite1)</t>
    </r>
  </si>
  <si>
    <r>
      <t xml:space="preserve">الرقم الإستدلالي للأثمان عند الاستهلاك بمدينة كلميم </t>
    </r>
    <r>
      <rPr>
        <sz val="12"/>
        <rFont val="Times New Roman"/>
        <family val="1"/>
      </rPr>
      <t>( تابع 1 )</t>
    </r>
  </si>
  <si>
    <r>
      <t>Indice des prix à la consommation à la ville de Guelmim</t>
    </r>
    <r>
      <rPr>
        <sz val="10"/>
        <rFont val="Times New Roman"/>
        <family val="1"/>
      </rPr>
      <t xml:space="preserve"> (suite2)</t>
    </r>
  </si>
  <si>
    <r>
      <t xml:space="preserve">الرقم الإستدلالي للأثمان عند الاستهلاك بمدينة كلميم </t>
    </r>
    <r>
      <rPr>
        <sz val="12"/>
        <rFont val="Times New Roman"/>
        <family val="1"/>
      </rPr>
      <t>( تابع 2)</t>
    </r>
  </si>
  <si>
    <t>Indice des prix à la consommation à la ville de Settat</t>
  </si>
  <si>
    <t xml:space="preserve">الرقم الإستدلالي للأثمان عند الاستهلاك بمدينة سطات </t>
  </si>
  <si>
    <r>
      <t xml:space="preserve">Indice des prix à la consommation à la ville de Settat </t>
    </r>
    <r>
      <rPr>
        <sz val="10"/>
        <rFont val="Times New Roman"/>
        <family val="1"/>
      </rPr>
      <t>(suite1)</t>
    </r>
  </si>
  <si>
    <r>
      <t xml:space="preserve">الرقم الإستدلالي للأثمان عند الاستهلاك بمدينة سطات </t>
    </r>
    <r>
      <rPr>
        <sz val="12"/>
        <rFont val="Times New Roman"/>
        <family val="1"/>
      </rPr>
      <t>( تابع 1 )</t>
    </r>
  </si>
  <si>
    <r>
      <t>Indice des prix à la consommation à la ville de Settat</t>
    </r>
    <r>
      <rPr>
        <sz val="10"/>
        <rFont val="Times New Roman"/>
        <family val="1"/>
      </rPr>
      <t xml:space="preserve"> (suite2)</t>
    </r>
  </si>
  <si>
    <r>
      <t xml:space="preserve">الرقم الإستدلالي للأثمان عند الاستهلاك بمدينة سطات </t>
    </r>
    <r>
      <rPr>
        <sz val="12"/>
        <rFont val="Times New Roman"/>
        <family val="1"/>
      </rPr>
      <t>( تابع 2 )</t>
    </r>
  </si>
  <si>
    <t>Indice des prix à la consommation à la ville de Safi</t>
  </si>
  <si>
    <t xml:space="preserve">الرقم الإستدلالي للأثمان عند الاستهلاك بمدينة آسفي </t>
  </si>
  <si>
    <r>
      <t xml:space="preserve">Indice des prix à la consommation à la ville de Safi </t>
    </r>
    <r>
      <rPr>
        <sz val="10"/>
        <rFont val="Times New Roman"/>
        <family val="1"/>
      </rPr>
      <t>(suite1)</t>
    </r>
  </si>
  <si>
    <r>
      <t xml:space="preserve">الرقم الإستدلالي للأثمان عند الاستهلاك بمدينة آسفي </t>
    </r>
    <r>
      <rPr>
        <sz val="12"/>
        <rFont val="Times New Roman"/>
        <family val="1"/>
      </rPr>
      <t>( تابع 1 )</t>
    </r>
  </si>
  <si>
    <r>
      <t>Indice des prix à la consommation à la ville de Safi</t>
    </r>
    <r>
      <rPr>
        <sz val="10"/>
        <rFont val="Times New Roman"/>
        <family val="1"/>
      </rPr>
      <t xml:space="preserve"> (suite2)</t>
    </r>
  </si>
  <si>
    <r>
      <t xml:space="preserve">الرقم الإستدلالي للأثمان عند الاستهلاك بمدينة آسفي </t>
    </r>
    <r>
      <rPr>
        <sz val="12"/>
        <rFont val="Times New Roman"/>
        <family val="1"/>
      </rPr>
      <t>( تابع 2)</t>
    </r>
  </si>
  <si>
    <t>Indice des prix à la consommation à la ville de Béni mellal</t>
  </si>
  <si>
    <t xml:space="preserve">الرقم الإستدلالي للأثمان عند الاستهلاك بمدينة بني ملال </t>
  </si>
  <si>
    <r>
      <t>Indice des prix à la consommation à la ville de Béni mellal</t>
    </r>
    <r>
      <rPr>
        <sz val="10"/>
        <rFont val="Times New Roman"/>
        <family val="1"/>
      </rPr>
      <t xml:space="preserve"> (suite1)</t>
    </r>
  </si>
  <si>
    <r>
      <t xml:space="preserve">الرقم الإستدلالي للأثمان عند الاستهلاك بمدينة بني ملال </t>
    </r>
    <r>
      <rPr>
        <sz val="12"/>
        <rFont val="Times New Roman"/>
        <family val="1"/>
      </rPr>
      <t>( تابع 1 )</t>
    </r>
  </si>
  <si>
    <t>Services divers liés aux véhicules particuliers</t>
  </si>
  <si>
    <r>
      <t xml:space="preserve">Indice des prix à la consommation à la ville de Béni mellal </t>
    </r>
    <r>
      <rPr>
        <sz val="10"/>
        <rFont val="Times New Roman"/>
        <family val="1"/>
      </rPr>
      <t>(suite2)</t>
    </r>
  </si>
  <si>
    <r>
      <t xml:space="preserve">الرقم الإستدلالي للأثمان عند الاستهلاك بمدينة بني ملال </t>
    </r>
    <r>
      <rPr>
        <sz val="12"/>
        <rFont val="Times New Roman"/>
        <family val="1"/>
      </rPr>
      <t>( تابع 2)</t>
    </r>
  </si>
  <si>
    <t>Indice des prix à la consommation à la ville d'Al hoceima</t>
  </si>
  <si>
    <t xml:space="preserve">الرقم الإستدلالي للأثمان عند الاستهلاك بمدينة الحسيمة </t>
  </si>
  <si>
    <r>
      <t xml:space="preserve">Indice des prix à la consommation à la ville d'Al hoceima </t>
    </r>
    <r>
      <rPr>
        <sz val="10"/>
        <rFont val="Times New Roman"/>
        <family val="1"/>
      </rPr>
      <t>(suite1)</t>
    </r>
  </si>
  <si>
    <r>
      <t xml:space="preserve">الرقم الإستدلالي للأثمان عند الاستهلاك بمدينة الحسيمة </t>
    </r>
    <r>
      <rPr>
        <sz val="12"/>
        <rFont val="Times New Roman"/>
        <family val="1"/>
      </rPr>
      <t>( تابع 1 )</t>
    </r>
  </si>
  <si>
    <r>
      <t xml:space="preserve">Indice des prix à la consommation à la ville d'Al hoceima </t>
    </r>
    <r>
      <rPr>
        <sz val="10"/>
        <rFont val="Times New Roman"/>
        <family val="1"/>
      </rPr>
      <t>(suite2)</t>
    </r>
  </si>
  <si>
    <r>
      <t xml:space="preserve">الرقم الإستدلالي للأثمان عند الاستهلاك بمدينة الحسيمة </t>
    </r>
    <r>
      <rPr>
        <sz val="12"/>
        <rFont val="Times New Roman"/>
        <family val="1"/>
      </rPr>
      <t>( تابع 2)</t>
    </r>
  </si>
  <si>
    <t>EMPLOI</t>
  </si>
  <si>
    <t>التشغيل</t>
  </si>
  <si>
    <t>Indicateurs de l'activité selon le milieu de résidence</t>
  </si>
  <si>
    <t xml:space="preserve">مؤشرات النشاط حسب وسط الإقامة </t>
  </si>
  <si>
    <t xml:space="preserve">الفصل الأول </t>
  </si>
  <si>
    <t>الفصل الرابع 2017</t>
  </si>
  <si>
    <r>
      <t>4</t>
    </r>
    <r>
      <rPr>
        <b/>
        <vertAlign val="superscript"/>
        <sz val="10"/>
        <rFont val="Times New Roman"/>
        <family val="1"/>
      </rPr>
      <t>ème</t>
    </r>
    <r>
      <rPr>
        <b/>
        <sz val="10"/>
        <rFont val="Times New Roman"/>
        <family val="1"/>
      </rPr>
      <t xml:space="preserve"> trimestre </t>
    </r>
  </si>
  <si>
    <r>
      <t>3</t>
    </r>
    <r>
      <rPr>
        <b/>
        <vertAlign val="superscript"/>
        <sz val="10"/>
        <rFont val="Times New Roman"/>
        <family val="1"/>
      </rPr>
      <t>ème</t>
    </r>
    <r>
      <rPr>
        <b/>
        <sz val="10"/>
        <rFont val="Times New Roman"/>
        <family val="1"/>
      </rPr>
      <t xml:space="preserve"> trimestre</t>
    </r>
  </si>
  <si>
    <r>
      <t>2</t>
    </r>
    <r>
      <rPr>
        <b/>
        <vertAlign val="superscript"/>
        <sz val="10"/>
        <rFont val="Times New Roman"/>
        <family val="1"/>
      </rPr>
      <t>ème</t>
    </r>
    <r>
      <rPr>
        <b/>
        <sz val="10"/>
        <rFont val="Times New Roman"/>
        <family val="1"/>
      </rPr>
      <t xml:space="preserve"> trimestre</t>
    </r>
  </si>
  <si>
    <r>
      <t>1</t>
    </r>
    <r>
      <rPr>
        <b/>
        <vertAlign val="superscript"/>
        <sz val="10"/>
        <rFont val="Times New Roman"/>
        <family val="1"/>
      </rPr>
      <t>ème</t>
    </r>
    <r>
      <rPr>
        <b/>
        <sz val="10"/>
        <rFont val="Times New Roman"/>
        <family val="1"/>
      </rPr>
      <t xml:space="preserve"> trimestre</t>
    </r>
  </si>
  <si>
    <r>
      <t>4</t>
    </r>
    <r>
      <rPr>
        <b/>
        <vertAlign val="superscript"/>
        <sz val="10"/>
        <rFont val="Times New Roman"/>
        <family val="1"/>
      </rPr>
      <t>ème</t>
    </r>
    <r>
      <rPr>
        <b/>
        <sz val="10"/>
        <rFont val="Times New Roman"/>
        <family val="1"/>
      </rPr>
      <t xml:space="preserve"> trimestre 2017</t>
    </r>
  </si>
  <si>
    <t xml:space="preserve"> قروي</t>
  </si>
  <si>
    <t xml:space="preserve"> حضري</t>
  </si>
  <si>
    <t>Rural</t>
  </si>
  <si>
    <t>Urbain</t>
  </si>
  <si>
    <r>
      <t xml:space="preserve">Population active âgée de 15 ans et plus </t>
    </r>
    <r>
      <rPr>
        <sz val="9"/>
        <rFont val="Times New Roman"/>
        <family val="1"/>
      </rPr>
      <t>(en milliers)</t>
    </r>
  </si>
  <si>
    <t>السكان النشيطون البالغون 15 سنة فأكثر(بالآلاف)</t>
  </si>
  <si>
    <r>
      <t>Taux de féminisation de la population active</t>
    </r>
    <r>
      <rPr>
        <sz val="9"/>
        <rFont val="Times New Roman"/>
        <family val="1"/>
      </rPr>
      <t xml:space="preserve"> (en %)</t>
    </r>
  </si>
  <si>
    <t>نسبة الإناث من بين السكان النشيطين (%)</t>
  </si>
  <si>
    <t xml:space="preserve">Taux d'activité de la population </t>
  </si>
  <si>
    <t xml:space="preserve">معدل النشاط للسكان البالغين </t>
  </si>
  <si>
    <t xml:space="preserve">   âgée de 15 ans et plus (en %)</t>
  </si>
  <si>
    <t xml:space="preserve">     15 سنة فأكثر(%)</t>
  </si>
  <si>
    <t>Taux d'activité selon le sexe (en %)</t>
  </si>
  <si>
    <t>معدل النشاط حسب الجنس (%)</t>
  </si>
  <si>
    <t xml:space="preserve">      Masculin</t>
  </si>
  <si>
    <t xml:space="preserve">  …</t>
  </si>
  <si>
    <t xml:space="preserve">     الذكور </t>
  </si>
  <si>
    <t xml:space="preserve">      Féminin</t>
  </si>
  <si>
    <t xml:space="preserve">     الإناث</t>
  </si>
  <si>
    <t>Taux d'activité selon l'âge (en %)</t>
  </si>
  <si>
    <t>معدل النشاط حسب السن (%)</t>
  </si>
  <si>
    <t xml:space="preserve">      15-24 ans</t>
  </si>
  <si>
    <t xml:space="preserve">    15 سنة إلى 24 سنة</t>
  </si>
  <si>
    <t xml:space="preserve">      25-34 ans</t>
  </si>
  <si>
    <t xml:space="preserve">    25 سنة إلى 34 سنة</t>
  </si>
  <si>
    <t xml:space="preserve">      35-44 ans</t>
  </si>
  <si>
    <t xml:space="preserve">    35 سنة إلى 44 سنة</t>
  </si>
  <si>
    <t xml:space="preserve">      45-59 ans</t>
  </si>
  <si>
    <t xml:space="preserve">    45 سنة إلى 59 سنة</t>
  </si>
  <si>
    <t xml:space="preserve">      60 ans et plus</t>
  </si>
  <si>
    <t xml:space="preserve">    60 سنة فأكثر</t>
  </si>
  <si>
    <t>Taux d'activité selon le diplôme (en %)</t>
  </si>
  <si>
    <t>معدل النشاط حسب االشهادات (%)</t>
  </si>
  <si>
    <t xml:space="preserve">      Sans diplôme</t>
  </si>
  <si>
    <t xml:space="preserve">    بدون شهادة</t>
  </si>
  <si>
    <r>
      <t xml:space="preserve">      Niveau moyen </t>
    </r>
    <r>
      <rPr>
        <vertAlign val="superscript"/>
        <sz val="10"/>
        <rFont val="Times New Roman"/>
        <family val="1"/>
      </rPr>
      <t>(1)</t>
    </r>
  </si>
  <si>
    <t xml:space="preserve">    مستوى متوسط (1)</t>
  </si>
  <si>
    <r>
      <t xml:space="preserve">      Niveau supérieur </t>
    </r>
    <r>
      <rPr>
        <vertAlign val="superscript"/>
        <sz val="10"/>
        <rFont val="Times New Roman"/>
        <family val="1"/>
      </rPr>
      <t>(2)</t>
    </r>
  </si>
  <si>
    <t xml:space="preserve">    مستوى عالي (2)</t>
  </si>
  <si>
    <t>Population active selon le diplôme (en %)</t>
  </si>
  <si>
    <t xml:space="preserve"> السكان النشيطون حسب الشهادات (%)</t>
  </si>
  <si>
    <t xml:space="preserve">      Niveau moyen </t>
  </si>
  <si>
    <t xml:space="preserve">    مستوى متوسط</t>
  </si>
  <si>
    <t xml:space="preserve">      Niveau supérieur </t>
  </si>
  <si>
    <t xml:space="preserve">    مستوى عالي </t>
  </si>
  <si>
    <t xml:space="preserve">      Non déclaré</t>
  </si>
  <si>
    <t xml:space="preserve">    غير مصرح به</t>
  </si>
  <si>
    <t xml:space="preserve">          Total</t>
  </si>
  <si>
    <t xml:space="preserve">          المجموع</t>
  </si>
  <si>
    <t>Population active selon l'âge (en %)</t>
  </si>
  <si>
    <t xml:space="preserve"> السكان النشيطون حسب السن (%)</t>
  </si>
  <si>
    <t xml:space="preserve">           المجموع</t>
  </si>
  <si>
    <t>(1) : Certificats de l'enseignement fondamental, diplômes</t>
  </si>
  <si>
    <t xml:space="preserve">        de qualification ou de spécialisation professionnelle</t>
  </si>
  <si>
    <t>(1) : شهادات التعليم الأساسي، دبلوم الكفاءة أوالتأهيل المهني</t>
  </si>
  <si>
    <t xml:space="preserve">(2) : Baccalauréats, diplômes de cadres moyens et diplômes </t>
  </si>
  <si>
    <t xml:space="preserve">(2) : البكالوريا، شهادة الأطرالمتوسطة ودبلومات التكوين </t>
  </si>
  <si>
    <t xml:space="preserve">       de formation supérieure (facultés, grandes écoles et instituts)</t>
  </si>
  <si>
    <t xml:space="preserve">    العالي (الكليات، المدارس والمعاهد العليا)</t>
  </si>
  <si>
    <t>Source : Haut Commissariat au Plan.</t>
  </si>
  <si>
    <t>المصدر : المندوبية السامية للتخطيط.</t>
  </si>
  <si>
    <t>Indicateurs du chômage selon le milieu de résidence</t>
  </si>
  <si>
    <t xml:space="preserve">مؤشرات البطالة حسب وسط الإقامة </t>
  </si>
  <si>
    <t xml:space="preserve">الفصل الرابع </t>
  </si>
  <si>
    <t xml:space="preserve">الفصل الثالث </t>
  </si>
  <si>
    <r>
      <t>3</t>
    </r>
    <r>
      <rPr>
        <b/>
        <vertAlign val="superscript"/>
        <sz val="10"/>
        <rFont val="Times New Roman"/>
        <family val="1"/>
      </rPr>
      <t>ème</t>
    </r>
    <r>
      <rPr>
        <b/>
        <sz val="10"/>
        <rFont val="Times New Roman"/>
        <family val="1"/>
      </rPr>
      <t xml:space="preserve"> trimestre </t>
    </r>
  </si>
  <si>
    <r>
      <t>2</t>
    </r>
    <r>
      <rPr>
        <b/>
        <vertAlign val="superscript"/>
        <sz val="10"/>
        <rFont val="Times New Roman"/>
        <family val="1"/>
      </rPr>
      <t>ème</t>
    </r>
    <r>
      <rPr>
        <b/>
        <sz val="10"/>
        <rFont val="Times New Roman"/>
        <family val="1"/>
      </rPr>
      <t xml:space="preserve"> trimestre </t>
    </r>
  </si>
  <si>
    <r>
      <t>4</t>
    </r>
    <r>
      <rPr>
        <b/>
        <vertAlign val="superscript"/>
        <sz val="10"/>
        <rFont val="Times New Roman"/>
        <family val="1"/>
      </rPr>
      <t>ème</t>
    </r>
    <r>
      <rPr>
        <b/>
        <sz val="10"/>
        <rFont val="Times New Roman"/>
        <family val="1"/>
      </rPr>
      <t xml:space="preserve"> trimestre</t>
    </r>
  </si>
  <si>
    <t>Population active en chômage (en milliers)</t>
  </si>
  <si>
    <t>السكان النشيطون العاطلون (بالآلاف)</t>
  </si>
  <si>
    <t xml:space="preserve">Taux de féminisation de la population active </t>
  </si>
  <si>
    <t xml:space="preserve">نسبة الإناث من بين السكان النشيطين </t>
  </si>
  <si>
    <t>en chômage (en %)</t>
  </si>
  <si>
    <t>العاطلين (%)</t>
  </si>
  <si>
    <t>Taux de chômage (en %)</t>
  </si>
  <si>
    <t>معدل البطالة (%)</t>
  </si>
  <si>
    <t>Taux de chômage selon le sexe (en %)</t>
  </si>
  <si>
    <t>معدل البطالة حسب الجنس (%)</t>
  </si>
  <si>
    <t xml:space="preserve">          الذكور </t>
  </si>
  <si>
    <t xml:space="preserve">          الإناث</t>
  </si>
  <si>
    <t>Taux de chômage selon l'âge (en %)</t>
  </si>
  <si>
    <t>معدل البطالة حسب السن (%)</t>
  </si>
  <si>
    <t xml:space="preserve">      45 ans et plus</t>
  </si>
  <si>
    <t xml:space="preserve">    45 سنة فأكثر</t>
  </si>
  <si>
    <t>Taux de chômage selon le diplôme (en %)</t>
  </si>
  <si>
    <t>معدل البطالة حسب الشهادات (%)</t>
  </si>
  <si>
    <r>
      <t xml:space="preserve">      Niveau moyen </t>
    </r>
    <r>
      <rPr>
        <vertAlign val="superscript"/>
        <sz val="11"/>
        <rFont val="Times New Roman"/>
        <family val="1"/>
      </rPr>
      <t>(1)</t>
    </r>
  </si>
  <si>
    <r>
      <t xml:space="preserve">      Niveau supérieur </t>
    </r>
    <r>
      <rPr>
        <vertAlign val="superscript"/>
        <sz val="11"/>
        <rFont val="Times New Roman"/>
        <family val="1"/>
      </rPr>
      <t>(2)</t>
    </r>
  </si>
  <si>
    <t xml:space="preserve">    المستوى العالي (2)</t>
  </si>
  <si>
    <t>Population active en chômage selon l'âge (en %)</t>
  </si>
  <si>
    <t>السكان النشيطون العاطلون حسب السن  (%)</t>
  </si>
  <si>
    <t>Population active en chômage selon le diplôme (en %)</t>
  </si>
  <si>
    <t>السكان النشيطون العاطلون حسب الشهادة (%)</t>
  </si>
  <si>
    <t>COMMERCE EXTERIEUR</t>
  </si>
  <si>
    <t>التجارة الخارجية</t>
  </si>
  <si>
    <t>Echanges par groupement d'utilisation</t>
  </si>
  <si>
    <t>المبادلات حسب مجموعات المنتوجات المستعملة</t>
  </si>
  <si>
    <t>Valeur : en milliers de DH</t>
  </si>
  <si>
    <t>القيمة : بألف درهم</t>
  </si>
  <si>
    <t>Mai.</t>
  </si>
  <si>
    <t>Importations</t>
  </si>
  <si>
    <t>الواردات</t>
  </si>
  <si>
    <t>Alimentation, boissons, tabacs</t>
  </si>
  <si>
    <t>المواد الغذائية والمشروبات والتبغ</t>
  </si>
  <si>
    <t>Energie et lubrifiants</t>
  </si>
  <si>
    <t>الطاقة وزيوت التشحيم</t>
  </si>
  <si>
    <t>Produits bruts</t>
  </si>
  <si>
    <t>المواد الخام</t>
  </si>
  <si>
    <t>- D'origine animale et végétale</t>
  </si>
  <si>
    <t xml:space="preserve">    - من أصل حيواني ونباتي </t>
  </si>
  <si>
    <t>- D'origine minérale</t>
  </si>
  <si>
    <t xml:space="preserve">    - من أصل معدني </t>
  </si>
  <si>
    <t>Demi-produits</t>
  </si>
  <si>
    <t>أنصاف المنتجات</t>
  </si>
  <si>
    <t>Produits finis d'équipement</t>
  </si>
  <si>
    <t>مواد التجهيز</t>
  </si>
  <si>
    <t>- Agricole</t>
  </si>
  <si>
    <t xml:space="preserve">   - الفلاحية </t>
  </si>
  <si>
    <t>- Industriel</t>
  </si>
  <si>
    <t xml:space="preserve">   - الصناعية </t>
  </si>
  <si>
    <t>Produits finis de consommation</t>
  </si>
  <si>
    <t>مواد مصنعة للإستهلاك</t>
  </si>
  <si>
    <t>Or industriel</t>
  </si>
  <si>
    <t>الذهب الصناعي</t>
  </si>
  <si>
    <t>المجمـوع</t>
  </si>
  <si>
    <t>Exportations</t>
  </si>
  <si>
    <t>الصادرات</t>
  </si>
  <si>
    <t xml:space="preserve">   - من أصل حيواني ونباتي </t>
  </si>
  <si>
    <t xml:space="preserve">   - من أصل معدني </t>
  </si>
  <si>
    <t>Balance commerciale</t>
  </si>
  <si>
    <t>الميزان التجاري</t>
  </si>
  <si>
    <t>Taux de couverture %</t>
  </si>
  <si>
    <t xml:space="preserve">  نسبة التغطية %</t>
  </si>
  <si>
    <t>Source : Office des Changes</t>
  </si>
  <si>
    <t xml:space="preserve"> المصدر : مكتب الصرف</t>
  </si>
  <si>
    <t>Poids : en tonnes</t>
  </si>
  <si>
    <t>الوزن : بالطن</t>
  </si>
  <si>
    <t xml:space="preserve">   - الفلاحيــة </t>
  </si>
  <si>
    <t xml:space="preserve">   - الصناعيـة </t>
  </si>
  <si>
    <t>Produits finis de  consommation</t>
  </si>
  <si>
    <t>Biens finis d'équipement</t>
  </si>
  <si>
    <t>- Agricoles</t>
  </si>
  <si>
    <t>- Industriels</t>
  </si>
  <si>
    <t>Echanges par groupement d'utilisation de l'UE</t>
  </si>
  <si>
    <t>المبادلات حسب مجموعات المنتوجات المستعملة مع الإتحاد الاوربي</t>
  </si>
  <si>
    <t>المواد الخــــام</t>
  </si>
  <si>
    <t>-D'origine animale et végétale</t>
  </si>
  <si>
    <t xml:space="preserve"> - من أصل حيواني ونباتي</t>
  </si>
  <si>
    <t>-D'origine minérale</t>
  </si>
  <si>
    <t xml:space="preserve"> - من أصل معدني</t>
  </si>
  <si>
    <t>-Agricole</t>
  </si>
  <si>
    <t xml:space="preserve"> - الفلاحية</t>
  </si>
  <si>
    <t>-Industriel</t>
  </si>
  <si>
    <t xml:space="preserve"> - الصناعية</t>
  </si>
  <si>
    <t>Alimentation, boissons et tabacs</t>
  </si>
  <si>
    <t>المواد الخــام</t>
  </si>
  <si>
    <t xml:space="preserve"> - الفلاحـية </t>
  </si>
  <si>
    <t xml:space="preserve"> - الصناعـية</t>
  </si>
  <si>
    <t>Importations par principaux pays</t>
  </si>
  <si>
    <t>الواردات حسب أهم البلدان</t>
  </si>
  <si>
    <t xml:space="preserve"> القيمة : بألف درهم</t>
  </si>
  <si>
    <t>الولايات المتحدة الأمريكية</t>
  </si>
  <si>
    <t>ألمانيا</t>
  </si>
  <si>
    <t>Italie</t>
  </si>
  <si>
    <t>إيطاليا</t>
  </si>
  <si>
    <t>Arabie Saoudite</t>
  </si>
  <si>
    <t>العربية السعودية</t>
  </si>
  <si>
    <t>G.Bretagne</t>
  </si>
  <si>
    <t>بريطانيا العظمى</t>
  </si>
  <si>
    <t>Brésil</t>
  </si>
  <si>
    <t>البرازيل</t>
  </si>
  <si>
    <t>Iran</t>
  </si>
  <si>
    <t>ايران</t>
  </si>
  <si>
    <t>Pays Bas</t>
  </si>
  <si>
    <t>هولاندا</t>
  </si>
  <si>
    <t>Suède</t>
  </si>
  <si>
    <t>السويد</t>
  </si>
  <si>
    <t>Chine</t>
  </si>
  <si>
    <t>الصين</t>
  </si>
  <si>
    <t>Canada</t>
  </si>
  <si>
    <t>كندا</t>
  </si>
  <si>
    <t>Pologne</t>
  </si>
  <si>
    <t>بولونيا</t>
  </si>
  <si>
    <t>Japon</t>
  </si>
  <si>
    <t>اليابان</t>
  </si>
  <si>
    <t>Emirats-Arabes-Unis</t>
  </si>
  <si>
    <t>الإمارات العربية المتحدة</t>
  </si>
  <si>
    <t>Egypte</t>
  </si>
  <si>
    <t>مـصر</t>
  </si>
  <si>
    <t>Suisse</t>
  </si>
  <si>
    <t>سويسرا</t>
  </si>
  <si>
    <t>Portugal</t>
  </si>
  <si>
    <t>البرتغال</t>
  </si>
  <si>
    <t>Turquie</t>
  </si>
  <si>
    <t>تـركـيا</t>
  </si>
  <si>
    <t>Russie</t>
  </si>
  <si>
    <t>روسـيا</t>
  </si>
  <si>
    <t>Algérie</t>
  </si>
  <si>
    <t>الجـزائر</t>
  </si>
  <si>
    <t>Exportations par principaux pays</t>
  </si>
  <si>
    <t>الصادرات حسب أهم البلدان</t>
  </si>
  <si>
    <t>إسبانيا</t>
  </si>
  <si>
    <t>Inde</t>
  </si>
  <si>
    <t>الهند</t>
  </si>
  <si>
    <t>U.S.A .</t>
  </si>
  <si>
    <t>Pays-Bas</t>
  </si>
  <si>
    <t>تركيا</t>
  </si>
  <si>
    <t>Mexique</t>
  </si>
  <si>
    <t>المكسيك</t>
  </si>
  <si>
    <t>الجـزائـر</t>
  </si>
  <si>
    <t>Tunisie</t>
  </si>
  <si>
    <t>تونس</t>
  </si>
  <si>
    <t>Grèce</t>
  </si>
  <si>
    <t>اليونان</t>
  </si>
  <si>
    <t>Norvège</t>
  </si>
  <si>
    <t>النرويج</t>
  </si>
  <si>
    <t>Autriche</t>
  </si>
  <si>
    <t>النمـسا</t>
  </si>
  <si>
    <t>المملكة العربية السعودية</t>
  </si>
  <si>
    <t>Roumanie</t>
  </si>
  <si>
    <t>رومانيا</t>
  </si>
  <si>
    <t>MONNAIE ET CREDIT</t>
  </si>
  <si>
    <t>النقـد والقروض</t>
  </si>
  <si>
    <t>Agrégats de monnaie</t>
  </si>
  <si>
    <t>المجمعات النقدية</t>
  </si>
  <si>
    <t>Unité en millions de DH</t>
  </si>
  <si>
    <t xml:space="preserve"> الوحدة : بمليون درهم</t>
  </si>
  <si>
    <r>
      <t>2017</t>
    </r>
    <r>
      <rPr>
        <b/>
        <vertAlign val="superscript"/>
        <sz val="10"/>
        <rFont val="Times New Roman"/>
        <family val="1"/>
      </rPr>
      <t>R</t>
    </r>
  </si>
  <si>
    <t>Circulation fiduciaire</t>
  </si>
  <si>
    <t>التداول النقدي</t>
  </si>
  <si>
    <t xml:space="preserve">Billets et monnaies mis en circulation </t>
  </si>
  <si>
    <t xml:space="preserve">   الأوراق والقطع النقدية</t>
  </si>
  <si>
    <t xml:space="preserve">  par Bank Al-Maghrib</t>
  </si>
  <si>
    <t xml:space="preserve">   المتداولة</t>
  </si>
  <si>
    <t>Encaisses des banques (à déduire)</t>
  </si>
  <si>
    <t xml:space="preserve">   الموجودات السائلة لدى البنوك (تُخصم)</t>
  </si>
  <si>
    <t>Monnaie scripturale</t>
  </si>
  <si>
    <t>النقود الكتابية</t>
  </si>
  <si>
    <t>Dépôts à vue auprès de la banque centrale</t>
  </si>
  <si>
    <t xml:space="preserve">   الودائع تحت الطب لدى البنك المركزي </t>
  </si>
  <si>
    <t>Dépôts à vue auprès des banques</t>
  </si>
  <si>
    <t xml:space="preserve">   الودائع تحت الطلب لدى البنوك</t>
  </si>
  <si>
    <t xml:space="preserve">Dépôts à vue auprès du Trésor </t>
  </si>
  <si>
    <t xml:space="preserve">     الودائع تحت الطلب لدى الخزينة  </t>
  </si>
  <si>
    <t>M1</t>
  </si>
  <si>
    <t>المجمع م1</t>
  </si>
  <si>
    <t>Placements à vue</t>
  </si>
  <si>
    <t xml:space="preserve">التوظيفات لأجل </t>
  </si>
  <si>
    <t>Comptes d'épargne auprès des banques</t>
  </si>
  <si>
    <t xml:space="preserve">   حسابات الادخار لدى البنوك</t>
  </si>
  <si>
    <t>M2</t>
  </si>
  <si>
    <t>المجمع م2</t>
  </si>
  <si>
    <t>Autres actifs Monétaires</t>
  </si>
  <si>
    <t xml:space="preserve">أصول نقدية أخرى </t>
  </si>
  <si>
    <t xml:space="preserve">Comptes à terme et bons de caisse </t>
  </si>
  <si>
    <t xml:space="preserve">   حسابات لأجل وسندات الصندوق</t>
  </si>
  <si>
    <t xml:space="preserve"> auprès des banques</t>
  </si>
  <si>
    <t xml:space="preserve">     لدى البنوك</t>
  </si>
  <si>
    <t>Titres OPCVM monétaires</t>
  </si>
  <si>
    <t xml:space="preserve">   سندات مؤسسات التوظيف الجماعي النقدية</t>
  </si>
  <si>
    <r>
      <t xml:space="preserve">Dépôts en devises </t>
    </r>
    <r>
      <rPr>
        <vertAlign val="superscript"/>
        <sz val="10"/>
        <rFont val="Times New Roman"/>
        <family val="1"/>
      </rPr>
      <t>(1)</t>
    </r>
  </si>
  <si>
    <r>
      <t xml:space="preserve">   ودائع بالعملات الأجنبية </t>
    </r>
    <r>
      <rPr>
        <vertAlign val="superscript"/>
        <sz val="12"/>
        <rFont val="Times New Roman"/>
        <family val="1"/>
      </rPr>
      <t>(1)</t>
    </r>
  </si>
  <si>
    <t>Valeurs données en Pension</t>
  </si>
  <si>
    <t xml:space="preserve">   قيم مسلّمة للاستحفاظ </t>
  </si>
  <si>
    <t>Certificats de dépôt à durée résiduelle</t>
  </si>
  <si>
    <t xml:space="preserve">   شهادات إيداع بأجل متبقي يساوي</t>
  </si>
  <si>
    <t xml:space="preserve">  inférieure 
ou égale à 2 ans</t>
  </si>
  <si>
    <t xml:space="preserve">    أو يقل عن سنتين </t>
  </si>
  <si>
    <t xml:space="preserve">Dépôts à  terme auprès du Trésor </t>
  </si>
  <si>
    <t xml:space="preserve">   ودائع لأجل لدى الخزينة </t>
  </si>
  <si>
    <r>
      <t xml:space="preserve">Autres dépôts </t>
    </r>
    <r>
      <rPr>
        <vertAlign val="superscript"/>
        <sz val="10"/>
        <rFont val="Times New Roman"/>
        <family val="1"/>
      </rPr>
      <t>(2)</t>
    </r>
  </si>
  <si>
    <r>
      <t xml:space="preserve">   ودائع أخرى  </t>
    </r>
    <r>
      <rPr>
        <vertAlign val="superscript"/>
        <sz val="12"/>
        <rFont val="Times New Roman"/>
        <family val="1"/>
      </rPr>
      <t>(2)</t>
    </r>
  </si>
  <si>
    <t>M3</t>
  </si>
  <si>
    <t>المجمع م3</t>
  </si>
  <si>
    <t xml:space="preserve"> (1) Dépôts à vue et à terme en devises </t>
  </si>
  <si>
    <t>(1) ودائع تحت الطلب ولأجل بالعملات</t>
  </si>
  <si>
    <t xml:space="preserve"> الأجنبية لدى البنوك </t>
  </si>
  <si>
    <t xml:space="preserve"> (2) Emprunts contractés par les banques</t>
  </si>
  <si>
    <t>(2)القروض التي تعاقدتها البنوك</t>
  </si>
  <si>
    <t xml:space="preserve"> auprès des sociétés financières</t>
  </si>
  <si>
    <t>مع الشركات المالية</t>
  </si>
  <si>
    <t xml:space="preserve"> Source : Bank Al-Maghrib</t>
  </si>
  <si>
    <t xml:space="preserve">المصدر: بنك المغرب </t>
  </si>
  <si>
    <t>Agrégats de placement liquides</t>
  </si>
  <si>
    <t>مجمعات التوظيفات السائلة</t>
  </si>
  <si>
    <t>Placements 1</t>
  </si>
  <si>
    <t>مجمع التوظيفات السائلة 1</t>
  </si>
  <si>
    <t xml:space="preserve">Bons du Trésor négociables </t>
  </si>
  <si>
    <t xml:space="preserve">سندات الخزينة القابلة للتداول </t>
  </si>
  <si>
    <t xml:space="preserve">  Autres sociétés Financières</t>
  </si>
  <si>
    <t xml:space="preserve">   شركات مالية أخرى</t>
  </si>
  <si>
    <t xml:space="preserve">  Sociétés non financières</t>
  </si>
  <si>
    <t xml:space="preserve">   شركات غير مالية</t>
  </si>
  <si>
    <t>Bons de sociétés de financement</t>
  </si>
  <si>
    <t xml:space="preserve">سندات شركات التمويل </t>
  </si>
  <si>
    <t>Particuliers et MRE</t>
  </si>
  <si>
    <t xml:space="preserve">   أفراد ومغاربة مقيمين بالخارج</t>
  </si>
  <si>
    <t>Billets de trésorerie</t>
  </si>
  <si>
    <t>أوراق الخزينة</t>
  </si>
  <si>
    <t xml:space="preserve">Titres émis par les OPCVM </t>
  </si>
  <si>
    <t xml:space="preserve">سندات صادرة عن مؤسسات التوظيف </t>
  </si>
  <si>
    <t>contractuels</t>
  </si>
  <si>
    <t xml:space="preserve"> الجماعي التعاقدية </t>
  </si>
  <si>
    <t xml:space="preserve">  Particuliers et MRE</t>
  </si>
  <si>
    <t>أفراد ومغاربة مقيمين بالخارج</t>
  </si>
  <si>
    <t>Placements 2</t>
  </si>
  <si>
    <t>مجمع التوظيفات السائلة 2</t>
  </si>
  <si>
    <t>Titres émis par les OPCVM</t>
  </si>
  <si>
    <t xml:space="preserve">obligations </t>
  </si>
  <si>
    <t xml:space="preserve">الجماعي في سندات الاقتراض </t>
  </si>
  <si>
    <t>Placements 3</t>
  </si>
  <si>
    <t>مجمع التوظيفات السائلة 3</t>
  </si>
  <si>
    <t xml:space="preserve">Titres émis par les OPCVM actions </t>
  </si>
  <si>
    <t>سندات صادرة عن مؤسسات التوظيف الجماعي</t>
  </si>
  <si>
    <t>et les OPCVM diversifiés</t>
  </si>
  <si>
    <t xml:space="preserve"> في الأسهم، وفي الأسهم وسندات الاقتراض </t>
  </si>
  <si>
    <t>Total des placements liquides</t>
  </si>
  <si>
    <t>مجموع التوظيفات السائلة</t>
  </si>
  <si>
    <t xml:space="preserve">  المصدر : بنك المغرب</t>
  </si>
  <si>
    <t xml:space="preserve">Contreparties de la monnaie </t>
  </si>
  <si>
    <t xml:space="preserve">مقابل المجمعات النقدية </t>
  </si>
  <si>
    <t>Créances sur l'économie</t>
  </si>
  <si>
    <t xml:space="preserve">ديون  للاقتصاد </t>
  </si>
  <si>
    <t>Créances de Bank Al-Maghrib</t>
  </si>
  <si>
    <t>بـنك المغرب</t>
  </si>
  <si>
    <t xml:space="preserve">Créances des Autres Institutions de dépôts </t>
  </si>
  <si>
    <t xml:space="preserve">مؤسسات الإيداع الأخرى </t>
  </si>
  <si>
    <t>Créances nettes sur l'Administration</t>
  </si>
  <si>
    <t xml:space="preserve">الديون الصافية على الإدارة </t>
  </si>
  <si>
    <t xml:space="preserve">   Centrale</t>
  </si>
  <si>
    <t xml:space="preserve"> المركزية</t>
  </si>
  <si>
    <t xml:space="preserve"> Créances nettes de Bank Al-Maghrib</t>
  </si>
  <si>
    <t xml:space="preserve">  الديون الصافية المستحقة لبنك المغرب   </t>
  </si>
  <si>
    <t xml:space="preserve"> Créances nettes des autres institutions de dépôts</t>
  </si>
  <si>
    <t xml:space="preserve">  الديون الصافية المستحقة لمؤسسات الإيداع الأخرى </t>
  </si>
  <si>
    <t>Réserves Internationales Nettes</t>
  </si>
  <si>
    <t xml:space="preserve"> الإحتياطيات الدولية الصافية</t>
  </si>
  <si>
    <t>Ressources à caractère non monétaire</t>
  </si>
  <si>
    <t>موارد ذات طابع غير نقدي</t>
  </si>
  <si>
    <t>Capital et réserves des institutions de dépôts</t>
  </si>
  <si>
    <t xml:space="preserve">رأسمال واحتياطيات مؤسسات الإيداع </t>
  </si>
  <si>
    <t xml:space="preserve"> Bank Al-Maghrib</t>
  </si>
  <si>
    <t xml:space="preserve">   بـنك المغرب</t>
  </si>
  <si>
    <t xml:space="preserve"> Autres Institutions de Dépôts</t>
  </si>
  <si>
    <t xml:space="preserve">   مؤسسات الإيداع الأخرى</t>
  </si>
  <si>
    <t>Engagements non monétaires des ID</t>
  </si>
  <si>
    <t xml:space="preserve">التزامات غير نقدية لمؤسسات الإيداع </t>
  </si>
  <si>
    <t xml:space="preserve"> Dépôts exclus de M3</t>
  </si>
  <si>
    <t xml:space="preserve">   الودائع المستثناة من المجمع م3</t>
  </si>
  <si>
    <t xml:space="preserve"> Emprunts</t>
  </si>
  <si>
    <t xml:space="preserve">  اقـتراضات</t>
  </si>
  <si>
    <t xml:space="preserve"> Titres autres qu'actions exclus de M3 </t>
  </si>
  <si>
    <t xml:space="preserve">   سندات ما عدا الأسهم المستثناة من المجمع م3</t>
  </si>
  <si>
    <t xml:space="preserve"> Autres ressources</t>
  </si>
  <si>
    <t xml:space="preserve">    موارد أخرى</t>
  </si>
  <si>
    <t>Autres contreparties de M3</t>
  </si>
  <si>
    <t>مقابلات أخرى للمجمع م3</t>
  </si>
  <si>
    <t>Contrepartie des dépôts auprès du Trésor</t>
  </si>
  <si>
    <t>مقابلات الودائع لدى الخزينة</t>
  </si>
  <si>
    <t>Autres postes nets</t>
  </si>
  <si>
    <t>بنود صافية أخرى</t>
  </si>
  <si>
    <t>الديون الصافية لمؤسسات الإيداع الأخرى</t>
  </si>
  <si>
    <t xml:space="preserve">  sur les non résidents</t>
  </si>
  <si>
    <t xml:space="preserve"> على غير المقيمين</t>
  </si>
  <si>
    <t xml:space="preserve">Allocations de DTS et autres engagements extérieurs </t>
  </si>
  <si>
    <t>مخصصات من حقوق السحب الخاصة و الالتزامات الأخرى</t>
  </si>
  <si>
    <t>Autres actifs extérieurs de BAM</t>
  </si>
  <si>
    <t>أصول أخرى خارجية لبنك المغرب</t>
  </si>
  <si>
    <t>Total des contreparties (1)</t>
  </si>
  <si>
    <t>مجموع المقابلات (1)</t>
  </si>
  <si>
    <t xml:space="preserve">DTS : droits de tirage spéciaux </t>
  </si>
  <si>
    <t xml:space="preserve"> ID : Institution de Dépôt</t>
  </si>
  <si>
    <t xml:space="preserve">AID : Autre Institutions de dépôt        </t>
  </si>
  <si>
    <t>(1):Total des contreparties = Réserves Internationales Nettes</t>
  </si>
  <si>
    <t xml:space="preserve">(1) مجموع المقابلات =  الإحتياطيات الدولية الصافية </t>
  </si>
  <si>
    <t xml:space="preserve">   +Créances nettes sur l'Administration Centrale + Créances</t>
  </si>
  <si>
    <t xml:space="preserve">     + الديون الصافية على الإدارة المركزية + ديون </t>
  </si>
  <si>
    <t xml:space="preserve">   sur  l'économie - Ressources à caractère non monétaire</t>
  </si>
  <si>
    <t xml:space="preserve">     للإقتصاد - موارد ذات طابع غير نقدي</t>
  </si>
  <si>
    <t xml:space="preserve">    + Autres contreparties de M3</t>
  </si>
  <si>
    <t xml:space="preserve">    + مقابلات أخرى للمجمع م 3</t>
  </si>
  <si>
    <t>FINANCES PUBLIQUES</t>
  </si>
  <si>
    <t>الماليــة العموميـــة</t>
  </si>
  <si>
    <t>Charges et ressources du Trésor</t>
  </si>
  <si>
    <t xml:space="preserve">  تحملا ت وموارد الخزينة</t>
  </si>
  <si>
    <t>Unité : en millions de Dh</t>
  </si>
  <si>
    <t>RECETTES ORDINAIRES</t>
  </si>
  <si>
    <t>الموارد العادية</t>
  </si>
  <si>
    <t>Recettes fiscales</t>
  </si>
  <si>
    <t xml:space="preserve"> موارد جبائية</t>
  </si>
  <si>
    <t xml:space="preserve">  Impôts directs</t>
  </si>
  <si>
    <t xml:space="preserve">  الضرائب المباشرة </t>
  </si>
  <si>
    <t xml:space="preserve">  Droits de douane</t>
  </si>
  <si>
    <t xml:space="preserve">  الرسوم الجمركية </t>
  </si>
  <si>
    <t xml:space="preserve">  Impôts indirects</t>
  </si>
  <si>
    <t xml:space="preserve">  الضرائب غير المباشرة </t>
  </si>
  <si>
    <t xml:space="preserve">  Enregistrement et Timbre</t>
  </si>
  <si>
    <t xml:space="preserve">  حقوق التسجيل والتمبر</t>
  </si>
  <si>
    <t>Recettes non fiscales</t>
  </si>
  <si>
    <t xml:space="preserve"> موارد غير جبائية</t>
  </si>
  <si>
    <t xml:space="preserve">  Monopoles</t>
  </si>
  <si>
    <t xml:space="preserve">  احتكارات واستغلالات</t>
  </si>
  <si>
    <t xml:space="preserve">  Autres recettes</t>
  </si>
  <si>
    <t xml:space="preserve">  مداخيل أخرى</t>
  </si>
  <si>
    <t xml:space="preserve">  Privatisation</t>
  </si>
  <si>
    <t xml:space="preserve">  الخوصصة </t>
  </si>
  <si>
    <t>Recettes de certains</t>
  </si>
  <si>
    <t xml:space="preserve">موارد الحسابات الخصوصية  </t>
  </si>
  <si>
    <t xml:space="preserve"> comptes spéciaux</t>
  </si>
  <si>
    <t xml:space="preserve"> للخزينة </t>
  </si>
  <si>
    <t>Dépenses ordinaires</t>
  </si>
  <si>
    <t xml:space="preserve">النفقات العادية </t>
  </si>
  <si>
    <t>Biens et Services</t>
  </si>
  <si>
    <t xml:space="preserve">   السلع والخدمات </t>
  </si>
  <si>
    <t xml:space="preserve">    Personnel </t>
  </si>
  <si>
    <t xml:space="preserve">       الموظفون </t>
  </si>
  <si>
    <t xml:space="preserve">    Autres biens et services</t>
  </si>
  <si>
    <t xml:space="preserve">       سلع وخدمات أخرى </t>
  </si>
  <si>
    <t>Dette publique</t>
  </si>
  <si>
    <t xml:space="preserve">   الدين العمومي</t>
  </si>
  <si>
    <t xml:space="preserve">    Dette intérieure</t>
  </si>
  <si>
    <t xml:space="preserve">        الداخلي</t>
  </si>
  <si>
    <t xml:space="preserve">    Dette extérieure</t>
  </si>
  <si>
    <t xml:space="preserve">        الخارجي</t>
  </si>
  <si>
    <t>Compensation</t>
  </si>
  <si>
    <t xml:space="preserve">   الموازنة</t>
  </si>
  <si>
    <t>Solde du budget ordinaire</t>
  </si>
  <si>
    <t>الرصيد العادي</t>
  </si>
  <si>
    <t>Investissement</t>
  </si>
  <si>
    <t>نفقات الإستثمار</t>
  </si>
  <si>
    <t>Solde net des comptes spéciaux</t>
  </si>
  <si>
    <t>رصيد الحسابات الخاصة بالخزينة</t>
  </si>
  <si>
    <t>Deficit/Excedent global</t>
  </si>
  <si>
    <t xml:space="preserve">العجز/ الفائض الإجمالي </t>
  </si>
  <si>
    <t>Variation des arriérés</t>
  </si>
  <si>
    <t>تغير متأخرات الأداء</t>
  </si>
  <si>
    <t>Besoin de financement</t>
  </si>
  <si>
    <t>عجز التمويل</t>
  </si>
  <si>
    <t>Financement intérieur</t>
  </si>
  <si>
    <t>التمويل الداخلي</t>
  </si>
  <si>
    <t xml:space="preserve">    Endettement intérieur</t>
  </si>
  <si>
    <t>الدين الداخلي</t>
  </si>
  <si>
    <t xml:space="preserve">    Autres opérations</t>
  </si>
  <si>
    <t>عمليات أخرى</t>
  </si>
  <si>
    <t>Financement extérieur</t>
  </si>
  <si>
    <t>التمويل الخارجي</t>
  </si>
  <si>
    <t xml:space="preserve">    Tirages</t>
  </si>
  <si>
    <t xml:space="preserve">  سحب  </t>
  </si>
  <si>
    <t xml:space="preserve">    Amortissements</t>
  </si>
  <si>
    <t xml:space="preserve">  اهتلاك الدين  </t>
  </si>
  <si>
    <t xml:space="preserve">  Source :  Ministère de l'Economie et des Finances.</t>
  </si>
  <si>
    <t>المصدر: وزارة الإقتصاد والمالية.</t>
  </si>
  <si>
    <t>BOURSE DES VALEURS</t>
  </si>
  <si>
    <t>بورصة القيــم</t>
  </si>
  <si>
    <t>Evolution de l'activité de la Bourse de Casablanca</t>
  </si>
  <si>
    <t>تطور نشاط بورصة الدارالبيضاء</t>
  </si>
  <si>
    <t>Valeur en millions de Dh</t>
  </si>
  <si>
    <t>المبلغ بملايين الدراهم</t>
  </si>
  <si>
    <r>
      <t xml:space="preserve">   Volume des transactions échangé </t>
    </r>
    <r>
      <rPr>
        <sz val="10"/>
        <rFont val="Times New Roman"/>
        <family val="1"/>
      </rPr>
      <t/>
    </r>
  </si>
  <si>
    <t>حجم المعاملات المتداولة</t>
  </si>
  <si>
    <t xml:space="preserve">    Marché Central</t>
  </si>
  <si>
    <t xml:space="preserve">  السوق المركزي</t>
  </si>
  <si>
    <t xml:space="preserve">       Actions</t>
  </si>
  <si>
    <t xml:space="preserve">    أسـهـم</t>
  </si>
  <si>
    <t xml:space="preserve">       Obligations</t>
  </si>
  <si>
    <t xml:space="preserve">    سندات عمـومية</t>
  </si>
  <si>
    <t xml:space="preserve">       Marché de Blocs </t>
  </si>
  <si>
    <t xml:space="preserve">    سوق الكتل</t>
  </si>
  <si>
    <t xml:space="preserve">     Offres Publiques </t>
  </si>
  <si>
    <t xml:space="preserve">   العروض المقدمة للعموم </t>
  </si>
  <si>
    <t xml:space="preserve">       Offre Publique de Retrait</t>
  </si>
  <si>
    <t xml:space="preserve">    العرض المقدم للعموم لأجل السحب</t>
  </si>
  <si>
    <t xml:space="preserve">       Offre Publique de Vente</t>
  </si>
  <si>
    <t xml:space="preserve">    العرض المقدم للعموم لأجل البيع</t>
  </si>
  <si>
    <t xml:space="preserve">       Offre Publique d'Achat</t>
  </si>
  <si>
    <t xml:space="preserve">    العرض المقدم للعموم لأجل الشراء</t>
  </si>
  <si>
    <t xml:space="preserve">      Transferts</t>
  </si>
  <si>
    <t xml:space="preserve">   التحويلات</t>
  </si>
  <si>
    <t xml:space="preserve">       Introductions</t>
  </si>
  <si>
    <t xml:space="preserve">   إدراج</t>
  </si>
  <si>
    <t xml:space="preserve">       Apports de Titres</t>
  </si>
  <si>
    <t>اسهامات السندات</t>
  </si>
  <si>
    <t xml:space="preserve">       Augmentation Capital</t>
  </si>
  <si>
    <t xml:space="preserve">الزيادة في رأس المال  </t>
  </si>
  <si>
    <t xml:space="preserve">        Apport en nature</t>
  </si>
  <si>
    <t xml:space="preserve">    الزيادة في رأس المال  بمساهمة عينية</t>
  </si>
  <si>
    <t xml:space="preserve">        en numéraire</t>
  </si>
  <si>
    <t xml:space="preserve">    الزيادة في رأس المال  نقـدا</t>
  </si>
  <si>
    <t xml:space="preserve">        par conversion des dividendes</t>
  </si>
  <si>
    <t xml:space="preserve">    الزيادة في رأس المال  بتحويل الأرباح</t>
  </si>
  <si>
    <t xml:space="preserve">        par conversion d'obligations</t>
  </si>
  <si>
    <t xml:space="preserve">    الزيادة في رأس المال  بتحويل السندات العمـومية</t>
  </si>
  <si>
    <t xml:space="preserve">  Nombre de titres traités </t>
  </si>
  <si>
    <t>25 377 964</t>
  </si>
  <si>
    <t>عدد السندات المتداولة</t>
  </si>
  <si>
    <t>14 461 173</t>
  </si>
  <si>
    <t>14 461 173</t>
  </si>
  <si>
    <t>322 580</t>
  </si>
  <si>
    <t>322 580</t>
  </si>
  <si>
    <t xml:space="preserve">     Offre Publique de Retrait</t>
  </si>
  <si>
    <t xml:space="preserve">   العرض المقدم للعموم لأجل السحب</t>
  </si>
  <si>
    <t xml:space="preserve">     Offre Publique de Vente</t>
  </si>
  <si>
    <t xml:space="preserve">     Offre Publique d'Achat</t>
  </si>
  <si>
    <t xml:space="preserve">   العرض المقدم للعموم لأجل الشراء</t>
  </si>
  <si>
    <t>71 251</t>
  </si>
  <si>
    <t>71 251</t>
  </si>
  <si>
    <t>4 002 656</t>
  </si>
  <si>
    <t>4 000 000</t>
  </si>
  <si>
    <t>2 656</t>
  </si>
  <si>
    <t>90 644</t>
  </si>
  <si>
    <t>90 644</t>
  </si>
  <si>
    <t>6 429 660</t>
  </si>
  <si>
    <t>6 429 660</t>
  </si>
  <si>
    <t xml:space="preserve">  Source : Bourse de Casablanca</t>
  </si>
  <si>
    <t>المصدر: بورصة الدارالبيضاء</t>
  </si>
  <si>
    <t xml:space="preserve">COMPTES DE LA NATION                  </t>
  </si>
  <si>
    <t>الحسابات القومية</t>
  </si>
  <si>
    <r>
      <t>valeurs ajoutées (cvs)</t>
    </r>
    <r>
      <rPr>
        <b/>
        <vertAlign val="superscript"/>
        <sz val="10"/>
        <rFont val="Times New Roman"/>
        <family val="1"/>
      </rPr>
      <t>(1)</t>
    </r>
    <r>
      <rPr>
        <b/>
        <sz val="16"/>
        <rFont val="Times New Roman"/>
        <family val="1"/>
      </rPr>
      <t xml:space="preserve"> aux prix de l'année précedente chaînés </t>
    </r>
  </si>
  <si>
    <t xml:space="preserve">القيمة المضافة حسب فروع النشاط الإقتصادي </t>
  </si>
  <si>
    <t xml:space="preserve"> par branche d'activité base 2007</t>
  </si>
  <si>
    <r>
      <t xml:space="preserve">بأسعارالسنة الماضية متسلسلة سنة الأساس 2007 </t>
    </r>
    <r>
      <rPr>
        <b/>
        <sz val="12"/>
        <rFont val="Times New Roman"/>
        <family val="1"/>
      </rPr>
      <t>(1)</t>
    </r>
  </si>
  <si>
    <t xml:space="preserve">En millions de Dh </t>
  </si>
  <si>
    <t xml:space="preserve">بمليون درهم </t>
  </si>
  <si>
    <t xml:space="preserve"> (م)الفصل الرابع</t>
  </si>
  <si>
    <t xml:space="preserve"> الفصل الثالث (م)              </t>
  </si>
  <si>
    <t xml:space="preserve">الفصل الثاني (م)                                       </t>
  </si>
  <si>
    <t xml:space="preserve">  الفصل الأول                                             </t>
  </si>
  <si>
    <r>
      <t xml:space="preserve">  4</t>
    </r>
    <r>
      <rPr>
        <b/>
        <vertAlign val="superscript"/>
        <sz val="11"/>
        <rFont val="Times New Roman"/>
        <family val="1"/>
      </rPr>
      <t>ème</t>
    </r>
    <r>
      <rPr>
        <b/>
        <sz val="11"/>
        <rFont val="Times New Roman"/>
        <family val="1"/>
      </rPr>
      <t xml:space="preserve">  Trimestre  (R)</t>
    </r>
  </si>
  <si>
    <r>
      <t xml:space="preserve">            3</t>
    </r>
    <r>
      <rPr>
        <b/>
        <vertAlign val="superscript"/>
        <sz val="11"/>
        <rFont val="Times New Roman"/>
        <family val="1"/>
      </rPr>
      <t>ème</t>
    </r>
    <r>
      <rPr>
        <b/>
        <sz val="11"/>
        <rFont val="Times New Roman"/>
        <family val="1"/>
      </rPr>
      <t xml:space="preserve">  Trimestre (R)</t>
    </r>
  </si>
  <si>
    <r>
      <t xml:space="preserve">       2</t>
    </r>
    <r>
      <rPr>
        <b/>
        <vertAlign val="superscript"/>
        <sz val="11"/>
        <rFont val="Times New Roman"/>
        <family val="1"/>
      </rPr>
      <t>ème</t>
    </r>
    <r>
      <rPr>
        <b/>
        <sz val="11"/>
        <rFont val="Times New Roman"/>
        <family val="1"/>
      </rPr>
      <t xml:space="preserve">  Trimestre (R) </t>
    </r>
  </si>
  <si>
    <r>
      <t xml:space="preserve">                      1</t>
    </r>
    <r>
      <rPr>
        <b/>
        <vertAlign val="superscript"/>
        <sz val="11"/>
        <rFont val="Times New Roman"/>
        <family val="1"/>
      </rPr>
      <t>er</t>
    </r>
    <r>
      <rPr>
        <b/>
        <sz val="11"/>
        <rFont val="Times New Roman"/>
        <family val="1"/>
      </rPr>
      <t xml:space="preserve"> Trimestre</t>
    </r>
  </si>
  <si>
    <t xml:space="preserve">  4ème  Trimestre</t>
  </si>
  <si>
    <t>Secteur d'agriculture</t>
  </si>
  <si>
    <t xml:space="preserve">القطاع الفلاحي  </t>
  </si>
  <si>
    <t>Secteur non agricole</t>
  </si>
  <si>
    <t>القطاع غيرالفلاحي</t>
  </si>
  <si>
    <t>Pêche</t>
  </si>
  <si>
    <t>Industrie d’extraction</t>
  </si>
  <si>
    <t xml:space="preserve"> صناعة الإستخراج المعدني</t>
  </si>
  <si>
    <r>
      <t>Industries de transformation</t>
    </r>
    <r>
      <rPr>
        <vertAlign val="superscript"/>
        <sz val="11"/>
        <color indexed="8"/>
        <rFont val="Times New Roman"/>
        <family val="1"/>
      </rPr>
      <t>(2)</t>
    </r>
  </si>
  <si>
    <r>
      <t>الصناعة التحويلية</t>
    </r>
    <r>
      <rPr>
        <vertAlign val="superscript"/>
        <sz val="13"/>
        <color indexed="8"/>
        <rFont val="Times New Roman"/>
        <family val="1"/>
      </rPr>
      <t>(2)</t>
    </r>
  </si>
  <si>
    <t xml:space="preserve">      Industrie alimentaire et tabac</t>
  </si>
  <si>
    <t xml:space="preserve">    الصناعة الغذائية و التبغ</t>
  </si>
  <si>
    <t xml:space="preserve">      Industrie du textile et du cuir</t>
  </si>
  <si>
    <t xml:space="preserve">    صناعة النسيج و الجلد</t>
  </si>
  <si>
    <t xml:space="preserve">      Industrie chimique et parachimique</t>
  </si>
  <si>
    <t xml:space="preserve">    صناعة كيماوية و شبه كيماوية</t>
  </si>
  <si>
    <t xml:space="preserve">      Industrie mécanique, métallurgique et électrique</t>
  </si>
  <si>
    <t xml:space="preserve">    صناعة ميكانيكية، ثقيلة و كهربائية </t>
  </si>
  <si>
    <t xml:space="preserve">     Autres industries manufacturières </t>
  </si>
  <si>
    <t xml:space="preserve">    صناعات أخرى تحويلية</t>
  </si>
  <si>
    <t xml:space="preserve">     et raffinage de petrole</t>
  </si>
  <si>
    <t xml:space="preserve">    وتكرير البترول</t>
  </si>
  <si>
    <t>Electricité et eau</t>
  </si>
  <si>
    <t>الكهرباء والماء</t>
  </si>
  <si>
    <t>Bâtiment et travaux publics</t>
  </si>
  <si>
    <t>البناء والأشغال العمومية</t>
  </si>
  <si>
    <t>Commerce</t>
  </si>
  <si>
    <t xml:space="preserve">التجارة </t>
  </si>
  <si>
    <t>Hôtels et restaurants</t>
  </si>
  <si>
    <t>الفنادق والمطاعم</t>
  </si>
  <si>
    <t>Postes et télécommunications</t>
  </si>
  <si>
    <t>البريد والمواصلات</t>
  </si>
  <si>
    <t>Activités financières et assurances</t>
  </si>
  <si>
    <t>أنشطة مالية وتأمينية</t>
  </si>
  <si>
    <t xml:space="preserve">Services rendus aux entreprises </t>
  </si>
  <si>
    <t xml:space="preserve">الخدمات المقدمة للمقاولات </t>
  </si>
  <si>
    <t xml:space="preserve">  et services personnels</t>
  </si>
  <si>
    <t xml:space="preserve">   وخدمات شخصية</t>
  </si>
  <si>
    <t xml:space="preserve">Administration publique générale </t>
  </si>
  <si>
    <t xml:space="preserve">الإدارات العامة </t>
  </si>
  <si>
    <t xml:space="preserve">  et sécurité sociale</t>
  </si>
  <si>
    <t xml:space="preserve">   والضمان الإجتماعي</t>
  </si>
  <si>
    <t>Education, santé et action sociale</t>
  </si>
  <si>
    <t>التعليم،الصحة والعمل الإجتماعي</t>
  </si>
  <si>
    <t xml:space="preserve"> Impôts sur les produits nets des subventions</t>
  </si>
  <si>
    <t>الضريبة على المنتوجات صافية من الإعانات</t>
  </si>
  <si>
    <t xml:space="preserve"> Produit intérieur brut </t>
  </si>
  <si>
    <t xml:space="preserve">الناتج الداخلي الإجمالي </t>
  </si>
  <si>
    <t>Produit intérieur brut hors agriculture</t>
  </si>
  <si>
    <t>الناتج الداخلي الإجمالي خارج الفلاحة</t>
  </si>
  <si>
    <t>(1) CVS : corrigé des variations saisonnières</t>
  </si>
  <si>
    <t xml:space="preserve">(2) : Les données sont obtenues après chaînage </t>
  </si>
  <si>
    <t>(1) مصحح من التغيرات الموسمية</t>
  </si>
  <si>
    <t xml:space="preserve">       et par conséquant la somme composante ne donne pas</t>
  </si>
  <si>
    <t xml:space="preserve">(2) : المعطيات المحصل عليها بعد تطبيق القياس التسلسلي </t>
  </si>
  <si>
    <t xml:space="preserve">        exactement la valeur ajoutée</t>
  </si>
  <si>
    <t xml:space="preserve">       ولهذا فإن المجموع لا يساوي القيمة المضافة</t>
  </si>
  <si>
    <t xml:space="preserve"> Source :  Haut Commissariat au Plan.</t>
  </si>
  <si>
    <t xml:space="preserve"> المصدر :  المندوبية السامية للتخطيط. </t>
  </si>
  <si>
    <t>Peche</t>
  </si>
  <si>
    <r>
      <t>Autorisation de Construire</t>
    </r>
    <r>
      <rPr>
        <sz val="11"/>
        <color rgb="FFFFFFFF"/>
        <rFont val="Calibri"/>
        <family val="2"/>
      </rPr>
      <t xml:space="preserve"> </t>
    </r>
  </si>
  <si>
    <t>SOMMAIRE</t>
  </si>
</sst>
</file>

<file path=xl/styles.xml><?xml version="1.0" encoding="utf-8"?>
<styleSheet xmlns="http://schemas.openxmlformats.org/spreadsheetml/2006/main">
  <numFmts count="30">
    <numFmt numFmtId="43" formatCode="_-* #,##0.00\ _€_-;\-* #,##0.00\ _€_-;_-* &quot;-&quot;??\ _€_-;_-@_-"/>
    <numFmt numFmtId="164" formatCode="#,##0\ &quot;F&quot;;\-#,##0\ &quot;F&quot;"/>
    <numFmt numFmtId="165" formatCode="_-* #,##0\ &quot;F&quot;_-;\-* #,##0\ &quot;F&quot;_-;_-* &quot;-&quot;\ &quot;F&quot;_-;_-@_-"/>
    <numFmt numFmtId="166" formatCode="_-* #,##0\ _F_-;\-* #,##0\ _F_-;_-* &quot;-&quot;\ _F_-;_-@_-"/>
    <numFmt numFmtId="167" formatCode="_-&quot;ر.س.&quot;\ * #,##0_-;_-&quot;ر.س.&quot;\ * #,##0\-;_-&quot;ر.س.&quot;\ * &quot;-&quot;_-;_-@_-"/>
    <numFmt numFmtId="168" formatCode="_-* #,##0_-;_-* #,##0\-;_-* &quot;-&quot;_-;_-@_-"/>
    <numFmt numFmtId="169" formatCode="_-&quot;ر.س.&quot;\ * #,##0.00_-;_-&quot;ر.س.&quot;\ * #,##0.00\-;_-&quot;ر.س.&quot;\ * &quot;-&quot;??_-;_-@_-"/>
    <numFmt numFmtId="170" formatCode="_-* #,##0.00_-;_-* #,##0.00\-;_-* &quot;-&quot;??_-;_-@_-"/>
    <numFmt numFmtId="171" formatCode="General_)"/>
    <numFmt numFmtId="172" formatCode="0.00_)"/>
    <numFmt numFmtId="173" formatCode="#\ ###\ ###.0"/>
    <numFmt numFmtId="174" formatCode="#,##0.0"/>
    <numFmt numFmtId="175" formatCode="[$€]\ #,##0.00;[Red][$€]\ #,##0.00&quot;-&quot;"/>
    <numFmt numFmtId="176" formatCode="\-"/>
    <numFmt numFmtId="177" formatCode="0.0"/>
    <numFmt numFmtId="178" formatCode="0.0_)"/>
    <numFmt numFmtId="179" formatCode="#\ ###\ ###"/>
    <numFmt numFmtId="180" formatCode="0_)"/>
    <numFmt numFmtId="181" formatCode="####"/>
    <numFmt numFmtId="182" formatCode="###\ ###\ ###"/>
    <numFmt numFmtId="183" formatCode="#####"/>
    <numFmt numFmtId="184" formatCode="\ε"/>
    <numFmt numFmtId="185" formatCode="_-* #,##0\ _€_-;\-* #,##0\ _€_-;_-* &quot;-&quot;??\ _€_-;_-@_-"/>
    <numFmt numFmtId="186" formatCode="#,##0_ ;\-#,##0\ "/>
    <numFmt numFmtId="187" formatCode="###\ ###\ ###.0"/>
    <numFmt numFmtId="188" formatCode="[$-40C]mmm\-yy;@"/>
    <numFmt numFmtId="189" formatCode="#\ ###"/>
    <numFmt numFmtId="190" formatCode="0.00000_)"/>
    <numFmt numFmtId="191" formatCode="###\ ###\ ###.00"/>
    <numFmt numFmtId="192" formatCode="_-* #,##0.00\ _F_-;\-* #,##0.00\ _F_-;_-* &quot;-&quot;??\ _F_-;_-@_-"/>
  </numFmts>
  <fonts count="119">
    <font>
      <sz val="10"/>
      <name val="Courier"/>
      <charset val="17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  <family val="3"/>
    </font>
    <font>
      <sz val="10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6"/>
      <name val="Times New Roman"/>
      <family val="1"/>
    </font>
    <font>
      <b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8"/>
      <name val="Times New Roman"/>
      <family val="1"/>
    </font>
    <font>
      <b/>
      <sz val="12"/>
      <name val="Times New Roman"/>
      <family val="1"/>
    </font>
    <font>
      <sz val="8"/>
      <name val="Times New Roman"/>
      <family val="1"/>
    </font>
    <font>
      <sz val="10"/>
      <name val="Courier"/>
      <family val="3"/>
    </font>
    <font>
      <sz val="10"/>
      <name val="CG Times (WN)"/>
      <family val="1"/>
      <charset val="178"/>
    </font>
    <font>
      <sz val="10"/>
      <name val="Courier New"/>
      <family val="3"/>
    </font>
    <font>
      <b/>
      <sz val="9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Times New Roman"/>
      <family val="1"/>
    </font>
    <font>
      <b/>
      <sz val="14"/>
      <color theme="1"/>
      <name val="Times New Roman"/>
      <family val="1"/>
    </font>
    <font>
      <sz val="10"/>
      <color rgb="FFFF0000"/>
      <name val="Times New Roman"/>
      <family val="1"/>
    </font>
    <font>
      <b/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0"/>
      <name val="Courier"/>
      <family val="3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20"/>
      <name val="Times New Roman"/>
      <family val="1"/>
    </font>
    <font>
      <sz val="12"/>
      <name val="Times New Roman"/>
      <family val="1"/>
    </font>
    <font>
      <sz val="9"/>
      <name val="Times New Roman"/>
      <family val="1"/>
    </font>
    <font>
      <b/>
      <sz val="10"/>
      <color rgb="FF000000"/>
      <name val="Arial"/>
      <family val="2"/>
    </font>
    <font>
      <b/>
      <sz val="8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11"/>
      <name val="Times New Roman"/>
      <family val="1"/>
    </font>
    <font>
      <b/>
      <sz val="20"/>
      <name val="Times New Roman"/>
      <family val="1"/>
    </font>
    <font>
      <b/>
      <sz val="22"/>
      <name val="Times New Roman"/>
      <family val="1"/>
    </font>
    <font>
      <b/>
      <sz val="15"/>
      <name val="Times New Roman"/>
      <family val="1"/>
    </font>
    <font>
      <b/>
      <sz val="10"/>
      <name val="Courier"/>
      <family val="3"/>
    </font>
    <font>
      <sz val="11.5"/>
      <name val="Times New Roman"/>
      <family val="1"/>
    </font>
    <font>
      <b/>
      <sz val="16"/>
      <color theme="1"/>
      <name val="Times New Roman"/>
      <family val="1"/>
    </font>
    <font>
      <b/>
      <sz val="1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color indexed="8"/>
      <name val="Times New Roman"/>
      <family val="1"/>
    </font>
    <font>
      <sz val="12"/>
      <color theme="1"/>
      <name val="Times New Roman"/>
      <family val="1"/>
    </font>
    <font>
      <b/>
      <sz val="20"/>
      <color theme="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0"/>
      <name val="Arial"/>
      <family val="2"/>
    </font>
    <font>
      <sz val="10"/>
      <color theme="1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9"/>
      <name val="Times New Roman"/>
      <family val="1"/>
    </font>
    <font>
      <b/>
      <vertAlign val="superscript"/>
      <sz val="13"/>
      <name val="Times New Roman"/>
      <family val="1"/>
    </font>
    <font>
      <sz val="12"/>
      <name val="Arial"/>
      <family val="2"/>
    </font>
    <font>
      <sz val="11"/>
      <name val="Arial"/>
      <family val="2"/>
    </font>
    <font>
      <b/>
      <sz val="16"/>
      <name val="Calibri"/>
      <family val="2"/>
    </font>
    <font>
      <b/>
      <vertAlign val="superscript"/>
      <sz val="11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8"/>
      <color theme="1"/>
      <name val="Times New Roman"/>
      <family val="1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1"/>
      <name val="Cambria"/>
      <family val="1"/>
      <scheme val="major"/>
    </font>
    <font>
      <b/>
      <sz val="9"/>
      <color rgb="FF000000"/>
      <name val="Cambria"/>
      <family val="1"/>
    </font>
    <font>
      <b/>
      <sz val="12"/>
      <color rgb="FF000000"/>
      <name val="Cambria"/>
      <family val="1"/>
    </font>
    <font>
      <sz val="12"/>
      <color rgb="FF000000"/>
      <name val="Cambria"/>
      <family val="1"/>
    </font>
    <font>
      <sz val="8"/>
      <color rgb="FF000000"/>
      <name val="Cambria"/>
      <family val="1"/>
    </font>
    <font>
      <sz val="8"/>
      <color theme="3" tint="0.39997558519241921"/>
      <name val="Cambria"/>
      <family val="1"/>
    </font>
    <font>
      <sz val="12"/>
      <name val="Cambria"/>
      <family val="1"/>
    </font>
    <font>
      <sz val="12"/>
      <color theme="1"/>
      <name val="Calibri"/>
      <family val="2"/>
      <scheme val="minor"/>
    </font>
    <font>
      <b/>
      <sz val="8"/>
      <color rgb="FF000000"/>
      <name val="Cambria"/>
      <family val="1"/>
    </font>
    <font>
      <sz val="11"/>
      <color rgb="FF00B0F0"/>
      <name val="Calibri"/>
      <family val="2"/>
      <scheme val="minor"/>
    </font>
    <font>
      <b/>
      <sz val="20"/>
      <color rgb="FFFF0000"/>
      <name val="Times New Roman"/>
      <family val="1"/>
    </font>
    <font>
      <sz val="18"/>
      <name val="Times New Roman"/>
      <family val="1"/>
    </font>
    <font>
      <b/>
      <sz val="10"/>
      <color rgb="FFFF0000"/>
      <name val="Times New Roman"/>
      <family val="1"/>
    </font>
    <font>
      <b/>
      <sz val="8"/>
      <color rgb="FF000000"/>
      <name val="Arial"/>
      <family val="2"/>
    </font>
    <font>
      <b/>
      <sz val="10"/>
      <name val="Arial"/>
      <family val="2"/>
    </font>
    <font>
      <b/>
      <sz val="14"/>
      <color indexed="8"/>
      <name val="Times New Roman"/>
      <family val="1"/>
    </font>
    <font>
      <sz val="14"/>
      <color indexed="8"/>
      <name val="Times New Roman"/>
      <family val="1"/>
    </font>
    <font>
      <b/>
      <sz val="14"/>
      <color indexed="52"/>
      <name val="Times New Roman"/>
      <family val="1"/>
    </font>
    <font>
      <vertAlign val="superscript"/>
      <sz val="10"/>
      <name val="Times New Roman"/>
      <family val="1"/>
    </font>
    <font>
      <b/>
      <sz val="9"/>
      <name val="Arial"/>
      <family val="2"/>
    </font>
    <font>
      <b/>
      <sz val="11"/>
      <name val="Arial"/>
      <family val="2"/>
    </font>
    <font>
      <sz val="14"/>
      <name val="Times New Roman"/>
      <family val="1"/>
    </font>
    <font>
      <sz val="10"/>
      <color rgb="FF00B050"/>
      <name val="Times New Roman"/>
      <family val="1"/>
    </font>
    <font>
      <b/>
      <sz val="13"/>
      <color rgb="FF00B050"/>
      <name val="Times New Roman"/>
      <family val="1"/>
    </font>
    <font>
      <b/>
      <sz val="18"/>
      <color indexed="56"/>
      <name val="Cambria"/>
      <family val="2"/>
    </font>
    <font>
      <vertAlign val="superscript"/>
      <sz val="12"/>
      <name val="Times New Roman"/>
      <family val="1"/>
    </font>
    <font>
      <b/>
      <sz val="11"/>
      <color indexed="10"/>
      <name val="Times New Roman"/>
      <family val="1"/>
    </font>
    <font>
      <sz val="16"/>
      <name val="CG Times"/>
      <family val="1"/>
    </font>
    <font>
      <sz val="16"/>
      <name val="Times New Roman"/>
      <family val="1"/>
    </font>
    <font>
      <sz val="10"/>
      <color rgb="FF004985"/>
      <name val="Times New Roman"/>
      <family val="1"/>
    </font>
    <font>
      <b/>
      <sz val="13"/>
      <color theme="1"/>
      <name val="Times New Roman"/>
      <family val="1"/>
    </font>
    <font>
      <sz val="13"/>
      <color theme="1"/>
      <name val="Times New Roman"/>
      <family val="1"/>
    </font>
    <font>
      <vertAlign val="superscript"/>
      <sz val="11"/>
      <color indexed="8"/>
      <name val="Times New Roman"/>
      <family val="1"/>
    </font>
    <font>
      <vertAlign val="superscript"/>
      <sz val="13"/>
      <color indexed="8"/>
      <name val="Times New Roman"/>
      <family val="1"/>
    </font>
    <font>
      <b/>
      <sz val="11"/>
      <color rgb="FFFFFFFF"/>
      <name val="Calibri"/>
      <family val="2"/>
    </font>
    <font>
      <sz val="11"/>
      <color rgb="FFFFFFFF"/>
      <name val="Calibri"/>
      <family val="2"/>
    </font>
    <font>
      <b/>
      <sz val="24"/>
      <color rgb="FF632523"/>
      <name val="Arial"/>
      <family val="2"/>
    </font>
    <font>
      <b/>
      <sz val="18"/>
      <color rgb="FF632523"/>
      <name val="Calibri"/>
      <family val="2"/>
    </font>
  </fonts>
  <fills count="3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rgb="FFFFFFFF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59"/>
      </bottom>
      <diagonal/>
    </border>
    <border>
      <left style="thin">
        <color indexed="64"/>
      </left>
      <right/>
      <top/>
      <bottom style="thin">
        <color indexed="59"/>
      </bottom>
      <diagonal/>
    </border>
    <border>
      <left/>
      <right/>
      <top/>
      <bottom style="thin">
        <color indexed="59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10"/>
      </bottom>
      <diagonal/>
    </border>
  </borders>
  <cellStyleXfs count="765">
    <xf numFmtId="171" fontId="0" fillId="0" borderId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3" fillId="0" borderId="0"/>
    <xf numFmtId="0" fontId="17" fillId="0" borderId="0" applyNumberFormat="0">
      <alignment horizontal="right"/>
    </xf>
    <xf numFmtId="164" fontId="4" fillId="0" borderId="0"/>
    <xf numFmtId="171" fontId="4" fillId="0" borderId="0"/>
    <xf numFmtId="0" fontId="18" fillId="0" borderId="0"/>
    <xf numFmtId="171" fontId="16" fillId="0" borderId="0"/>
    <xf numFmtId="164" fontId="4" fillId="0" borderId="0"/>
    <xf numFmtId="0" fontId="3" fillId="0" borderId="0"/>
    <xf numFmtId="172" fontId="4" fillId="0" borderId="0"/>
    <xf numFmtId="173" fontId="4" fillId="0" borderId="0"/>
    <xf numFmtId="173" fontId="4" fillId="0" borderId="0"/>
    <xf numFmtId="172" fontId="16" fillId="0" borderId="0"/>
    <xf numFmtId="172" fontId="4" fillId="0" borderId="0"/>
    <xf numFmtId="0" fontId="20" fillId="0" borderId="0"/>
    <xf numFmtId="0" fontId="3" fillId="0" borderId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2" fillId="0" borderId="0"/>
    <xf numFmtId="0" fontId="3" fillId="0" borderId="0"/>
    <xf numFmtId="164" fontId="4" fillId="0" borderId="0"/>
    <xf numFmtId="164" fontId="27" fillId="0" borderId="0"/>
    <xf numFmtId="0" fontId="2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65" fillId="0" borderId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2" fillId="12" borderId="0" applyNumberFormat="0" applyBorder="0" applyAlignment="0" applyProtection="0"/>
    <xf numFmtId="0" fontId="71" fillId="12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2" fillId="16" borderId="0" applyNumberFormat="0" applyBorder="0" applyAlignment="0" applyProtection="0"/>
    <xf numFmtId="0" fontId="71" fillId="16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2" fillId="20" borderId="0" applyNumberFormat="0" applyBorder="0" applyAlignment="0" applyProtection="0"/>
    <xf numFmtId="0" fontId="71" fillId="20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2" fillId="24" borderId="0" applyNumberFormat="0" applyBorder="0" applyAlignment="0" applyProtection="0"/>
    <xf numFmtId="0" fontId="71" fillId="24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2" fillId="28" borderId="0" applyNumberFormat="0" applyBorder="0" applyAlignment="0" applyProtection="0"/>
    <xf numFmtId="0" fontId="71" fillId="28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2" fillId="32" borderId="0" applyNumberFormat="0" applyBorder="0" applyAlignment="0" applyProtection="0"/>
    <xf numFmtId="0" fontId="71" fillId="32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2" fillId="13" borderId="0" applyNumberFormat="0" applyBorder="0" applyAlignment="0" applyProtection="0"/>
    <xf numFmtId="0" fontId="71" fillId="13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2" fillId="17" borderId="0" applyNumberFormat="0" applyBorder="0" applyAlignment="0" applyProtection="0"/>
    <xf numFmtId="0" fontId="71" fillId="17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2" fillId="21" borderId="0" applyNumberFormat="0" applyBorder="0" applyAlignment="0" applyProtection="0"/>
    <xf numFmtId="0" fontId="71" fillId="21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2" fillId="25" borderId="0" applyNumberFormat="0" applyBorder="0" applyAlignment="0" applyProtection="0"/>
    <xf numFmtId="0" fontId="71" fillId="25" borderId="0" applyNumberFormat="0" applyBorder="0" applyAlignment="0" applyProtection="0"/>
    <xf numFmtId="0" fontId="70" fillId="29" borderId="0" applyNumberFormat="0" applyBorder="0" applyAlignment="0" applyProtection="0"/>
    <xf numFmtId="0" fontId="70" fillId="29" borderId="0" applyNumberFormat="0" applyBorder="0" applyAlignment="0" applyProtection="0"/>
    <xf numFmtId="0" fontId="70" fillId="29" borderId="0" applyNumberFormat="0" applyBorder="0" applyAlignment="0" applyProtection="0"/>
    <xf numFmtId="0" fontId="70" fillId="29" borderId="0" applyNumberFormat="0" applyBorder="0" applyAlignment="0" applyProtection="0"/>
    <xf numFmtId="0" fontId="70" fillId="29" borderId="0" applyNumberFormat="0" applyBorder="0" applyAlignment="0" applyProtection="0"/>
    <xf numFmtId="0" fontId="70" fillId="29" borderId="0" applyNumberFormat="0" applyBorder="0" applyAlignment="0" applyProtection="0"/>
    <xf numFmtId="0" fontId="70" fillId="29" borderId="0" applyNumberFormat="0" applyBorder="0" applyAlignment="0" applyProtection="0"/>
    <xf numFmtId="0" fontId="70" fillId="29" borderId="0" applyNumberFormat="0" applyBorder="0" applyAlignment="0" applyProtection="0"/>
    <xf numFmtId="0" fontId="2" fillId="29" borderId="0" applyNumberFormat="0" applyBorder="0" applyAlignment="0" applyProtection="0"/>
    <xf numFmtId="0" fontId="71" fillId="29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2" fillId="33" borderId="0" applyNumberFormat="0" applyBorder="0" applyAlignment="0" applyProtection="0"/>
    <xf numFmtId="0" fontId="71" fillId="33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42" fillId="14" borderId="0" applyNumberFormat="0" applyBorder="0" applyAlignment="0" applyProtection="0"/>
    <xf numFmtId="0" fontId="71" fillId="14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42" fillId="18" borderId="0" applyNumberFormat="0" applyBorder="0" applyAlignment="0" applyProtection="0"/>
    <xf numFmtId="0" fontId="71" fillId="18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42" fillId="22" borderId="0" applyNumberFormat="0" applyBorder="0" applyAlignment="0" applyProtection="0"/>
    <xf numFmtId="0" fontId="71" fillId="22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42" fillId="26" borderId="0" applyNumberFormat="0" applyBorder="0" applyAlignment="0" applyProtection="0"/>
    <xf numFmtId="0" fontId="71" fillId="26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42" fillId="30" borderId="0" applyNumberFormat="0" applyBorder="0" applyAlignment="0" applyProtection="0"/>
    <xf numFmtId="0" fontId="71" fillId="30" borderId="0" applyNumberFormat="0" applyBorder="0" applyAlignment="0" applyProtection="0"/>
    <xf numFmtId="0" fontId="70" fillId="34" borderId="0" applyNumberFormat="0" applyBorder="0" applyAlignment="0" applyProtection="0"/>
    <xf numFmtId="0" fontId="70" fillId="34" borderId="0" applyNumberFormat="0" applyBorder="0" applyAlignment="0" applyProtection="0"/>
    <xf numFmtId="0" fontId="70" fillId="34" borderId="0" applyNumberFormat="0" applyBorder="0" applyAlignment="0" applyProtection="0"/>
    <xf numFmtId="0" fontId="70" fillId="34" borderId="0" applyNumberFormat="0" applyBorder="0" applyAlignment="0" applyProtection="0"/>
    <xf numFmtId="0" fontId="70" fillId="34" borderId="0" applyNumberFormat="0" applyBorder="0" applyAlignment="0" applyProtection="0"/>
    <xf numFmtId="0" fontId="70" fillId="34" borderId="0" applyNumberFormat="0" applyBorder="0" applyAlignment="0" applyProtection="0"/>
    <xf numFmtId="0" fontId="70" fillId="34" borderId="0" applyNumberFormat="0" applyBorder="0" applyAlignment="0" applyProtection="0"/>
    <xf numFmtId="0" fontId="70" fillId="34" borderId="0" applyNumberFormat="0" applyBorder="0" applyAlignment="0" applyProtection="0"/>
    <xf numFmtId="0" fontId="42" fillId="34" borderId="0" applyNumberFormat="0" applyBorder="0" applyAlignment="0" applyProtection="0"/>
    <xf numFmtId="0" fontId="71" fillId="34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42" fillId="11" borderId="0" applyNumberFormat="0" applyBorder="0" applyAlignment="0" applyProtection="0"/>
    <xf numFmtId="0" fontId="71" fillId="11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42" fillId="15" borderId="0" applyNumberFormat="0" applyBorder="0" applyAlignment="0" applyProtection="0"/>
    <xf numFmtId="0" fontId="71" fillId="15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42" fillId="19" borderId="0" applyNumberFormat="0" applyBorder="0" applyAlignment="0" applyProtection="0"/>
    <xf numFmtId="0" fontId="71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42" fillId="23" borderId="0" applyNumberFormat="0" applyBorder="0" applyAlignment="0" applyProtection="0"/>
    <xf numFmtId="0" fontId="71" fillId="23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42" fillId="27" borderId="0" applyNumberFormat="0" applyBorder="0" applyAlignment="0" applyProtection="0"/>
    <xf numFmtId="0" fontId="71" fillId="27" borderId="0" applyNumberFormat="0" applyBorder="0" applyAlignment="0" applyProtection="0"/>
    <xf numFmtId="0" fontId="70" fillId="31" borderId="0" applyNumberFormat="0" applyBorder="0" applyAlignment="0" applyProtection="0"/>
    <xf numFmtId="0" fontId="70" fillId="31" borderId="0" applyNumberFormat="0" applyBorder="0" applyAlignment="0" applyProtection="0"/>
    <xf numFmtId="0" fontId="70" fillId="31" borderId="0" applyNumberFormat="0" applyBorder="0" applyAlignment="0" applyProtection="0"/>
    <xf numFmtId="0" fontId="70" fillId="31" borderId="0" applyNumberFormat="0" applyBorder="0" applyAlignment="0" applyProtection="0"/>
    <xf numFmtId="0" fontId="70" fillId="31" borderId="0" applyNumberFormat="0" applyBorder="0" applyAlignment="0" applyProtection="0"/>
    <xf numFmtId="0" fontId="70" fillId="31" borderId="0" applyNumberFormat="0" applyBorder="0" applyAlignment="0" applyProtection="0"/>
    <xf numFmtId="0" fontId="70" fillId="31" borderId="0" applyNumberFormat="0" applyBorder="0" applyAlignment="0" applyProtection="0"/>
    <xf numFmtId="0" fontId="70" fillId="31" borderId="0" applyNumberFormat="0" applyBorder="0" applyAlignment="0" applyProtection="0"/>
    <xf numFmtId="0" fontId="42" fillId="31" borderId="0" applyNumberFormat="0" applyBorder="0" applyAlignment="0" applyProtection="0"/>
    <xf numFmtId="0" fontId="71" fillId="31" borderId="0" applyNumberFormat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0" fillId="8" borderId="12" applyNumberFormat="0" applyAlignment="0" applyProtection="0"/>
    <xf numFmtId="0" fontId="70" fillId="8" borderId="12" applyNumberFormat="0" applyAlignment="0" applyProtection="0"/>
    <xf numFmtId="0" fontId="70" fillId="8" borderId="12" applyNumberFormat="0" applyAlignment="0" applyProtection="0"/>
    <xf numFmtId="0" fontId="70" fillId="8" borderId="12" applyNumberFormat="0" applyAlignment="0" applyProtection="0"/>
    <xf numFmtId="0" fontId="70" fillId="8" borderId="12" applyNumberFormat="0" applyAlignment="0" applyProtection="0"/>
    <xf numFmtId="0" fontId="70" fillId="8" borderId="12" applyNumberFormat="0" applyAlignment="0" applyProtection="0"/>
    <xf numFmtId="0" fontId="70" fillId="8" borderId="12" applyNumberFormat="0" applyAlignment="0" applyProtection="0"/>
    <xf numFmtId="0" fontId="70" fillId="8" borderId="12" applyNumberFormat="0" applyAlignment="0" applyProtection="0"/>
    <xf numFmtId="0" fontId="37" fillId="8" borderId="12" applyNumberFormat="0" applyAlignment="0" applyProtection="0"/>
    <xf numFmtId="0" fontId="71" fillId="8" borderId="12" applyNumberFormat="0" applyAlignment="0" applyProtection="0"/>
    <xf numFmtId="0" fontId="70" fillId="0" borderId="14" applyNumberFormat="0" applyFill="0" applyAlignment="0" applyProtection="0"/>
    <xf numFmtId="0" fontId="70" fillId="0" borderId="14" applyNumberFormat="0" applyFill="0" applyAlignment="0" applyProtection="0"/>
    <xf numFmtId="0" fontId="70" fillId="0" borderId="14" applyNumberFormat="0" applyFill="0" applyAlignment="0" applyProtection="0"/>
    <xf numFmtId="0" fontId="70" fillId="0" borderId="14" applyNumberFormat="0" applyFill="0" applyAlignment="0" applyProtection="0"/>
    <xf numFmtId="0" fontId="70" fillId="0" borderId="14" applyNumberFormat="0" applyFill="0" applyAlignment="0" applyProtection="0"/>
    <xf numFmtId="0" fontId="70" fillId="0" borderId="14" applyNumberFormat="0" applyFill="0" applyAlignment="0" applyProtection="0"/>
    <xf numFmtId="0" fontId="70" fillId="0" borderId="14" applyNumberFormat="0" applyFill="0" applyAlignment="0" applyProtection="0"/>
    <xf numFmtId="0" fontId="70" fillId="0" borderId="14" applyNumberFormat="0" applyFill="0" applyAlignment="0" applyProtection="0"/>
    <xf numFmtId="0" fontId="38" fillId="0" borderId="14" applyNumberFormat="0" applyFill="0" applyAlignment="0" applyProtection="0"/>
    <xf numFmtId="0" fontId="71" fillId="0" borderId="14" applyNumberFormat="0" applyFill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0" fillId="10" borderId="16" applyNumberFormat="0" applyFont="0" applyAlignment="0" applyProtection="0"/>
    <xf numFmtId="0" fontId="70" fillId="10" borderId="16" applyNumberFormat="0" applyFont="0" applyAlignment="0" applyProtection="0"/>
    <xf numFmtId="0" fontId="70" fillId="10" borderId="16" applyNumberFormat="0" applyFont="0" applyAlignment="0" applyProtection="0"/>
    <xf numFmtId="0" fontId="70" fillId="10" borderId="16" applyNumberFormat="0" applyFont="0" applyAlignment="0" applyProtection="0"/>
    <xf numFmtId="0" fontId="70" fillId="10" borderId="16" applyNumberFormat="0" applyFont="0" applyAlignment="0" applyProtection="0"/>
    <xf numFmtId="0" fontId="70" fillId="10" borderId="16" applyNumberFormat="0" applyFont="0" applyAlignment="0" applyProtection="0"/>
    <xf numFmtId="0" fontId="70" fillId="10" borderId="16" applyNumberFormat="0" applyFont="0" applyAlignment="0" applyProtection="0"/>
    <xf numFmtId="0" fontId="70" fillId="10" borderId="16" applyNumberFormat="0" applyFont="0" applyAlignment="0" applyProtection="0"/>
    <xf numFmtId="0" fontId="2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1" fillId="10" borderId="16" applyNumberFormat="0" applyFont="0" applyAlignment="0" applyProtection="0"/>
    <xf numFmtId="0" fontId="70" fillId="7" borderId="12" applyNumberFormat="0" applyAlignment="0" applyProtection="0"/>
    <xf numFmtId="0" fontId="70" fillId="7" borderId="12" applyNumberFormat="0" applyAlignment="0" applyProtection="0"/>
    <xf numFmtId="0" fontId="70" fillId="7" borderId="12" applyNumberFormat="0" applyAlignment="0" applyProtection="0"/>
    <xf numFmtId="0" fontId="70" fillId="7" borderId="12" applyNumberFormat="0" applyAlignment="0" applyProtection="0"/>
    <xf numFmtId="0" fontId="70" fillId="7" borderId="12" applyNumberFormat="0" applyAlignment="0" applyProtection="0"/>
    <xf numFmtId="0" fontId="70" fillId="7" borderId="12" applyNumberFormat="0" applyAlignment="0" applyProtection="0"/>
    <xf numFmtId="0" fontId="70" fillId="7" borderId="12" applyNumberFormat="0" applyAlignment="0" applyProtection="0"/>
    <xf numFmtId="0" fontId="70" fillId="7" borderId="12" applyNumberFormat="0" applyAlignment="0" applyProtection="0"/>
    <xf numFmtId="0" fontId="35" fillId="7" borderId="12" applyNumberFormat="0" applyAlignment="0" applyProtection="0"/>
    <xf numFmtId="0" fontId="71" fillId="7" borderId="12" applyNumberFormat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33" fillId="5" borderId="0" applyNumberFormat="0" applyBorder="0" applyAlignment="0" applyProtection="0"/>
    <xf numFmtId="0" fontId="71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34" fillId="6" borderId="0" applyNumberFormat="0" applyBorder="0" applyAlignment="0" applyProtection="0"/>
    <xf numFmtId="0" fontId="71" fillId="6" borderId="0" applyNumberFormat="0" applyBorder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32" fillId="4" borderId="0" applyNumberFormat="0" applyBorder="0" applyAlignment="0" applyProtection="0"/>
    <xf numFmtId="0" fontId="71" fillId="4" borderId="0" applyNumberFormat="0" applyBorder="0" applyAlignment="0" applyProtection="0"/>
    <xf numFmtId="0" fontId="36" fillId="8" borderId="13" applyNumberFormat="0" applyAlignment="0" applyProtection="0"/>
    <xf numFmtId="0" fontId="71" fillId="8" borderId="13" applyNumberFormat="0" applyAlignment="0" applyProtection="0"/>
    <xf numFmtId="0" fontId="4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71" fillId="0" borderId="9" applyNumberFormat="0" applyFill="0" applyAlignment="0" applyProtection="0"/>
    <xf numFmtId="0" fontId="30" fillId="0" borderId="10" applyNumberFormat="0" applyFill="0" applyAlignment="0" applyProtection="0"/>
    <xf numFmtId="0" fontId="71" fillId="0" borderId="10" applyNumberFormat="0" applyFill="0" applyAlignment="0" applyProtection="0"/>
    <xf numFmtId="0" fontId="31" fillId="0" borderId="11" applyNumberFormat="0" applyFill="0" applyAlignment="0" applyProtection="0"/>
    <xf numFmtId="0" fontId="71" fillId="0" borderId="11" applyNumberFormat="0" applyFill="0" applyAlignment="0" applyProtection="0"/>
    <xf numFmtId="0" fontId="3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1" fillId="0" borderId="17" applyNumberFormat="0" applyFill="0" applyAlignment="0" applyProtection="0"/>
    <xf numFmtId="0" fontId="71" fillId="0" borderId="17" applyNumberFormat="0" applyFill="0" applyAlignment="0" applyProtection="0"/>
    <xf numFmtId="0" fontId="39" fillId="9" borderId="15" applyNumberFormat="0" applyAlignment="0" applyProtection="0"/>
    <xf numFmtId="0" fontId="71" fillId="9" borderId="15" applyNumberFormat="0" applyAlignment="0" applyProtection="0"/>
    <xf numFmtId="164" fontId="4" fillId="0" borderId="0"/>
    <xf numFmtId="0" fontId="3" fillId="0" borderId="0"/>
    <xf numFmtId="164" fontId="27" fillId="0" borderId="0"/>
    <xf numFmtId="0" fontId="4" fillId="0" borderId="0" applyNumberFormat="0" applyFill="0" applyBorder="0" applyAlignment="0" applyProtection="0"/>
    <xf numFmtId="0" fontId="3" fillId="0" borderId="0"/>
    <xf numFmtId="164" fontId="27" fillId="0" borderId="0"/>
    <xf numFmtId="43" fontId="3" fillId="0" borderId="0" applyFill="0" applyBorder="0" applyAlignment="0" applyProtection="0"/>
    <xf numFmtId="0" fontId="105" fillId="0" borderId="0" applyAlignment="0" applyProtection="0"/>
    <xf numFmtId="0" fontId="2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4" fontId="4" fillId="0" borderId="0"/>
    <xf numFmtId="164" fontId="4" fillId="0" borderId="0"/>
    <xf numFmtId="164" fontId="108" fillId="0" borderId="0"/>
    <xf numFmtId="0" fontId="5" fillId="0" borderId="0"/>
    <xf numFmtId="165" fontId="4" fillId="0" borderId="0"/>
    <xf numFmtId="9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178" fontId="4" fillId="0" borderId="0"/>
    <xf numFmtId="171" fontId="4" fillId="0" borderId="0"/>
    <xf numFmtId="180" fontId="4" fillId="0" borderId="0"/>
    <xf numFmtId="43" fontId="3" fillId="0" borderId="0" applyFill="0" applyBorder="0" applyAlignment="0" applyProtection="0"/>
    <xf numFmtId="192" fontId="3" fillId="0" borderId="0" applyFont="0" applyFill="0" applyBorder="0" applyAlignment="0" applyProtection="0"/>
    <xf numFmtId="0" fontId="3" fillId="0" borderId="0"/>
    <xf numFmtId="188" fontId="1" fillId="0" borderId="0"/>
    <xf numFmtId="171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466">
    <xf numFmtId="171" fontId="0" fillId="0" borderId="0" xfId="0"/>
    <xf numFmtId="2" fontId="8" fillId="0" borderId="0" xfId="0" applyNumberFormat="1" applyFont="1" applyAlignment="1">
      <alignment vertical="center"/>
    </xf>
    <xf numFmtId="2" fontId="8" fillId="0" borderId="0" xfId="0" applyNumberFormat="1" applyFont="1" applyBorder="1" applyAlignment="1">
      <alignment vertical="center"/>
    </xf>
    <xf numFmtId="2" fontId="8" fillId="0" borderId="2" xfId="0" applyNumberFormat="1" applyFont="1" applyBorder="1" applyAlignment="1">
      <alignment vertical="center"/>
    </xf>
    <xf numFmtId="2" fontId="5" fillId="0" borderId="0" xfId="0" applyNumberFormat="1" applyFont="1" applyBorder="1" applyAlignment="1">
      <alignment vertical="center"/>
    </xf>
    <xf numFmtId="2" fontId="7" fillId="0" borderId="0" xfId="0" applyNumberFormat="1" applyFont="1" applyAlignment="1">
      <alignment vertical="center"/>
    </xf>
    <xf numFmtId="2" fontId="5" fillId="0" borderId="0" xfId="0" applyNumberFormat="1" applyFont="1" applyAlignment="1">
      <alignment vertical="center"/>
    </xf>
    <xf numFmtId="2" fontId="6" fillId="0" borderId="0" xfId="0" applyNumberFormat="1" applyFont="1" applyAlignment="1">
      <alignment horizontal="left" vertical="center"/>
    </xf>
    <xf numFmtId="2" fontId="6" fillId="0" borderId="0" xfId="0" applyNumberFormat="1" applyFont="1" applyBorder="1" applyAlignment="1">
      <alignment horizontal="left" vertical="center"/>
    </xf>
    <xf numFmtId="2" fontId="6" fillId="0" borderId="0" xfId="0" applyNumberFormat="1" applyFont="1" applyBorder="1" applyAlignment="1">
      <alignment vertical="center"/>
    </xf>
    <xf numFmtId="2" fontId="6" fillId="0" borderId="0" xfId="0" quotePrefix="1" applyNumberFormat="1" applyFont="1" applyAlignment="1" applyProtection="1">
      <alignment horizontal="left" vertical="center"/>
    </xf>
    <xf numFmtId="2" fontId="6" fillId="0" borderId="0" xfId="0" quotePrefix="1" applyNumberFormat="1" applyFont="1" applyBorder="1" applyAlignment="1" applyProtection="1">
      <alignment horizontal="left" vertical="center"/>
    </xf>
    <xf numFmtId="2" fontId="6" fillId="0" borderId="0" xfId="0" quotePrefix="1" applyNumberFormat="1" applyFont="1" applyBorder="1" applyAlignment="1" applyProtection="1">
      <alignment vertical="center"/>
    </xf>
    <xf numFmtId="174" fontId="5" fillId="0" borderId="0" xfId="0" applyNumberFormat="1" applyFont="1" applyBorder="1" applyAlignment="1">
      <alignment horizontal="right" vertical="center"/>
    </xf>
    <xf numFmtId="2" fontId="6" fillId="2" borderId="4" xfId="0" applyNumberFormat="1" applyFont="1" applyFill="1" applyBorder="1" applyAlignment="1">
      <alignment vertical="center"/>
    </xf>
    <xf numFmtId="2" fontId="6" fillId="2" borderId="5" xfId="0" applyNumberFormat="1" applyFont="1" applyFill="1" applyBorder="1" applyAlignment="1">
      <alignment vertical="center"/>
    </xf>
    <xf numFmtId="2" fontId="6" fillId="0" borderId="5" xfId="0" applyNumberFormat="1" applyFont="1" applyBorder="1" applyAlignment="1">
      <alignment vertical="center"/>
    </xf>
    <xf numFmtId="2" fontId="6" fillId="2" borderId="5" xfId="0" applyNumberFormat="1" applyFont="1" applyFill="1" applyBorder="1" applyAlignment="1">
      <alignment horizontal="right" vertical="center"/>
    </xf>
    <xf numFmtId="2" fontId="6" fillId="2" borderId="3" xfId="0" applyNumberFormat="1" applyFont="1" applyFill="1" applyBorder="1" applyAlignment="1">
      <alignment horizontal="right" vertical="center"/>
    </xf>
    <xf numFmtId="2" fontId="6" fillId="2" borderId="1" xfId="0" applyNumberFormat="1" applyFont="1" applyFill="1" applyBorder="1" applyAlignment="1">
      <alignment horizontal="right" vertical="center"/>
    </xf>
    <xf numFmtId="2" fontId="6" fillId="2" borderId="6" xfId="0" applyNumberFormat="1" applyFont="1" applyFill="1" applyBorder="1" applyAlignment="1">
      <alignment horizontal="right" vertical="center"/>
    </xf>
    <xf numFmtId="174" fontId="5" fillId="0" borderId="0" xfId="0" applyNumberFormat="1" applyFont="1" applyBorder="1" applyAlignment="1" applyProtection="1">
      <alignment horizontal="right" vertical="center"/>
    </xf>
    <xf numFmtId="174" fontId="5" fillId="0" borderId="0" xfId="0" applyNumberFormat="1" applyFont="1" applyBorder="1" applyAlignment="1" applyProtection="1">
      <alignment vertical="center"/>
    </xf>
    <xf numFmtId="3" fontId="5" fillId="0" borderId="0" xfId="0" applyNumberFormat="1" applyFont="1" applyBorder="1" applyAlignment="1">
      <alignment horizontal="right" vertical="center"/>
    </xf>
    <xf numFmtId="3" fontId="5" fillId="0" borderId="0" xfId="0" applyNumberFormat="1" applyFont="1" applyBorder="1" applyAlignment="1">
      <alignment vertical="center"/>
    </xf>
    <xf numFmtId="3" fontId="5" fillId="0" borderId="0" xfId="0" applyNumberFormat="1" applyFont="1" applyBorder="1" applyAlignment="1">
      <alignment horizontal="center" vertical="center"/>
    </xf>
    <xf numFmtId="2" fontId="5" fillId="0" borderId="0" xfId="0" applyNumberFormat="1" applyFont="1" applyBorder="1" applyAlignment="1" applyProtection="1">
      <alignment horizontal="left" vertical="center"/>
    </xf>
    <xf numFmtId="49" fontId="6" fillId="2" borderId="1" xfId="0" applyNumberFormat="1" applyFont="1" applyFill="1" applyBorder="1" applyAlignment="1">
      <alignment horizontal="right" vertical="center"/>
    </xf>
    <xf numFmtId="2" fontId="6" fillId="0" borderId="8" xfId="0" applyNumberFormat="1" applyFont="1" applyBorder="1" applyAlignment="1">
      <alignment vertical="center"/>
    </xf>
    <xf numFmtId="174" fontId="5" fillId="0" borderId="0" xfId="0" applyNumberFormat="1" applyFont="1" applyBorder="1" applyAlignment="1">
      <alignment vertical="center"/>
    </xf>
    <xf numFmtId="174" fontId="6" fillId="0" borderId="0" xfId="0" applyNumberFormat="1" applyFont="1" applyBorder="1" applyAlignment="1">
      <alignment vertical="center"/>
    </xf>
    <xf numFmtId="174" fontId="5" fillId="0" borderId="0" xfId="0" applyNumberFormat="1" applyFont="1" applyBorder="1" applyAlignment="1">
      <alignment horizontal="center" vertical="center"/>
    </xf>
    <xf numFmtId="0" fontId="5" fillId="0" borderId="0" xfId="7" applyNumberFormat="1" applyFont="1" applyBorder="1"/>
    <xf numFmtId="0" fontId="6" fillId="0" borderId="0" xfId="7" applyNumberFormat="1" applyFont="1" applyBorder="1"/>
    <xf numFmtId="174" fontId="6" fillId="3" borderId="0" xfId="0" applyNumberFormat="1" applyFont="1" applyFill="1" applyBorder="1" applyAlignment="1">
      <alignment vertical="center"/>
    </xf>
    <xf numFmtId="2" fontId="8" fillId="3" borderId="0" xfId="0" applyNumberFormat="1" applyFont="1" applyFill="1" applyAlignment="1">
      <alignment vertical="center"/>
    </xf>
    <xf numFmtId="174" fontId="6" fillId="3" borderId="0" xfId="0" quotePrefix="1" applyNumberFormat="1" applyFont="1" applyFill="1" applyBorder="1" applyAlignment="1" applyProtection="1">
      <alignment vertical="center"/>
    </xf>
    <xf numFmtId="0" fontId="6" fillId="0" borderId="0" xfId="7" applyNumberFormat="1" applyFont="1" applyBorder="1" applyAlignment="1">
      <alignment horizontal="left"/>
    </xf>
    <xf numFmtId="0" fontId="6" fillId="0" borderId="0" xfId="7" quotePrefix="1" applyNumberFormat="1" applyFont="1" applyBorder="1"/>
    <xf numFmtId="2" fontId="9" fillId="0" borderId="0" xfId="0" applyNumberFormat="1" applyFont="1" applyAlignment="1">
      <alignment horizontal="left" vertical="center"/>
    </xf>
    <xf numFmtId="3" fontId="19" fillId="0" borderId="0" xfId="0" applyNumberFormat="1" applyFont="1" applyBorder="1" applyAlignment="1" applyProtection="1">
      <alignment vertical="center"/>
    </xf>
    <xf numFmtId="1" fontId="5" fillId="0" borderId="0" xfId="0" applyNumberFormat="1" applyFont="1" applyBorder="1" applyAlignment="1">
      <alignment vertical="center"/>
    </xf>
    <xf numFmtId="0" fontId="23" fillId="0" borderId="0" xfId="0" applyNumberFormat="1" applyFont="1" applyFill="1" applyAlignment="1"/>
    <xf numFmtId="0" fontId="23" fillId="0" borderId="0" xfId="0" applyNumberFormat="1" applyFont="1" applyAlignment="1"/>
    <xf numFmtId="2" fontId="10" fillId="0" borderId="0" xfId="0" applyNumberFormat="1" applyFont="1" applyBorder="1" applyAlignment="1">
      <alignment horizontal="left" vertical="center"/>
    </xf>
    <xf numFmtId="2" fontId="10" fillId="0" borderId="0" xfId="0" applyNumberFormat="1" applyFont="1" applyAlignment="1">
      <alignment horizontal="left" vertical="center"/>
    </xf>
    <xf numFmtId="2" fontId="7" fillId="0" borderId="0" xfId="7" applyNumberFormat="1" applyFont="1" applyBorder="1" applyAlignment="1">
      <alignment horizontal="right" vertical="center"/>
    </xf>
    <xf numFmtId="2" fontId="8" fillId="0" borderId="0" xfId="7" applyNumberFormat="1" applyFont="1" applyFill="1" applyBorder="1" applyAlignment="1">
      <alignment horizontal="right" vertical="center"/>
    </xf>
    <xf numFmtId="172" fontId="7" fillId="0" borderId="0" xfId="16" applyFont="1" applyBorder="1" applyAlignment="1">
      <alignment horizontal="right" vertical="center"/>
    </xf>
    <xf numFmtId="0" fontId="21" fillId="3" borderId="0" xfId="17" applyFont="1" applyFill="1" applyBorder="1"/>
    <xf numFmtId="2" fontId="12" fillId="3" borderId="0" xfId="7" quotePrefix="1" applyNumberFormat="1" applyFont="1" applyFill="1" applyBorder="1" applyAlignment="1">
      <alignment horizontal="right" vertical="center"/>
    </xf>
    <xf numFmtId="2" fontId="12" fillId="0" borderId="0" xfId="7" applyNumberFormat="1" applyFont="1" applyBorder="1" applyAlignment="1">
      <alignment horizontal="right" vertical="center"/>
    </xf>
    <xf numFmtId="2" fontId="11" fillId="0" borderId="0" xfId="7" applyNumberFormat="1" applyFont="1" applyBorder="1" applyAlignment="1">
      <alignment horizontal="right" vertical="center"/>
    </xf>
    <xf numFmtId="0" fontId="5" fillId="0" borderId="0" xfId="7" applyNumberFormat="1" applyFont="1" applyFill="1" applyBorder="1" applyAlignment="1">
      <alignment horizontal="left"/>
    </xf>
    <xf numFmtId="0" fontId="6" fillId="0" borderId="0" xfId="7" applyNumberFormat="1" applyFont="1" applyFill="1" applyBorder="1" applyAlignment="1">
      <alignment horizontal="left" vertical="center" wrapText="1"/>
    </xf>
    <xf numFmtId="0" fontId="7" fillId="3" borderId="0" xfId="7" applyNumberFormat="1" applyFont="1" applyFill="1" applyBorder="1" applyAlignment="1">
      <alignment wrapText="1"/>
    </xf>
    <xf numFmtId="0" fontId="7" fillId="0" borderId="0" xfId="7" quotePrefix="1" applyNumberFormat="1" applyFont="1" applyBorder="1" applyAlignment="1">
      <alignment wrapText="1"/>
    </xf>
    <xf numFmtId="0" fontId="20" fillId="0" borderId="0" xfId="17" applyBorder="1" applyAlignment="1">
      <alignment horizontal="right"/>
    </xf>
    <xf numFmtId="2" fontId="6" fillId="2" borderId="7" xfId="0" applyNumberFormat="1" applyFont="1" applyFill="1" applyBorder="1" applyAlignment="1">
      <alignment vertical="center"/>
    </xf>
    <xf numFmtId="2" fontId="6" fillId="2" borderId="0" xfId="0" applyNumberFormat="1" applyFont="1" applyFill="1" applyBorder="1" applyAlignment="1">
      <alignment vertical="center"/>
    </xf>
    <xf numFmtId="3" fontId="0" fillId="0" borderId="0" xfId="0" applyNumberFormat="1"/>
    <xf numFmtId="3" fontId="5" fillId="0" borderId="0" xfId="0" applyNumberFormat="1" applyFont="1"/>
    <xf numFmtId="2" fontId="5" fillId="0" borderId="4" xfId="0" applyNumberFormat="1" applyFont="1" applyBorder="1" applyAlignment="1">
      <alignment vertical="center"/>
    </xf>
    <xf numFmtId="3" fontId="5" fillId="0" borderId="0" xfId="0" applyNumberFormat="1" applyFont="1" applyBorder="1"/>
    <xf numFmtId="2" fontId="6" fillId="2" borderId="8" xfId="0" applyNumberFormat="1" applyFont="1" applyFill="1" applyBorder="1" applyAlignment="1">
      <alignment vertical="center"/>
    </xf>
    <xf numFmtId="1" fontId="5" fillId="0" borderId="4" xfId="0" applyNumberFormat="1" applyFont="1" applyBorder="1" applyAlignment="1">
      <alignment vertical="center"/>
    </xf>
    <xf numFmtId="1" fontId="5" fillId="0" borderId="5" xfId="0" applyNumberFormat="1" applyFont="1" applyBorder="1" applyAlignment="1">
      <alignment vertical="center"/>
    </xf>
    <xf numFmtId="1" fontId="5" fillId="0" borderId="8" xfId="0" applyNumberFormat="1" applyFont="1" applyBorder="1" applyAlignment="1">
      <alignment vertical="center"/>
    </xf>
    <xf numFmtId="1" fontId="5" fillId="0" borderId="0" xfId="0" applyNumberFormat="1" applyFont="1" applyAlignment="1">
      <alignment vertical="center"/>
    </xf>
    <xf numFmtId="3" fontId="24" fillId="0" borderId="0" xfId="0" applyNumberFormat="1" applyFont="1" applyBorder="1" applyAlignment="1" applyProtection="1">
      <alignment vertical="center"/>
    </xf>
    <xf numFmtId="2" fontId="15" fillId="0" borderId="0" xfId="0" applyNumberFormat="1" applyFont="1" applyAlignment="1">
      <alignment vertical="center"/>
    </xf>
    <xf numFmtId="2" fontId="5" fillId="0" borderId="8" xfId="0" applyNumberFormat="1" applyFont="1" applyBorder="1" applyAlignment="1">
      <alignment vertical="center"/>
    </xf>
    <xf numFmtId="3" fontId="24" fillId="0" borderId="2" xfId="0" applyNumberFormat="1" applyFont="1" applyBorder="1" applyAlignment="1" applyProtection="1">
      <alignment vertical="center"/>
    </xf>
    <xf numFmtId="174" fontId="14" fillId="0" borderId="0" xfId="0" applyNumberFormat="1" applyFont="1" applyBorder="1" applyAlignment="1" applyProtection="1">
      <alignment vertical="center"/>
    </xf>
    <xf numFmtId="3" fontId="19" fillId="0" borderId="1" xfId="0" applyNumberFormat="1" applyFont="1" applyBorder="1" applyAlignment="1" applyProtection="1">
      <alignment vertical="center"/>
    </xf>
    <xf numFmtId="3" fontId="19" fillId="0" borderId="6" xfId="0" applyNumberFormat="1" applyFont="1" applyBorder="1" applyAlignment="1" applyProtection="1">
      <alignment vertical="center"/>
    </xf>
    <xf numFmtId="3" fontId="24" fillId="0" borderId="7" xfId="0" applyNumberFormat="1" applyFont="1" applyBorder="1" applyAlignment="1" applyProtection="1">
      <alignment vertical="center"/>
    </xf>
    <xf numFmtId="2" fontId="13" fillId="0" borderId="0" xfId="0" applyNumberFormat="1" applyFont="1" applyBorder="1" applyAlignment="1">
      <alignment horizontal="right" vertical="center"/>
    </xf>
    <xf numFmtId="2" fontId="6" fillId="2" borderId="7" xfId="0" applyNumberFormat="1" applyFont="1" applyFill="1" applyBorder="1" applyAlignment="1">
      <alignment horizontal="right" vertical="center"/>
    </xf>
    <xf numFmtId="3" fontId="19" fillId="0" borderId="3" xfId="0" applyNumberFormat="1" applyFont="1" applyBorder="1" applyAlignment="1" applyProtection="1">
      <alignment vertical="center"/>
    </xf>
    <xf numFmtId="3" fontId="5" fillId="0" borderId="7" xfId="0" applyNumberFormat="1" applyFont="1" applyBorder="1" applyAlignment="1" applyProtection="1">
      <alignment vertical="center"/>
    </xf>
    <xf numFmtId="3" fontId="5" fillId="0" borderId="0" xfId="0" applyNumberFormat="1" applyFont="1" applyBorder="1" applyAlignment="1" applyProtection="1">
      <alignment vertical="center"/>
    </xf>
    <xf numFmtId="3" fontId="5" fillId="0" borderId="2" xfId="0" applyNumberFormat="1" applyFont="1" applyBorder="1" applyAlignment="1" applyProtection="1">
      <alignment vertical="center"/>
    </xf>
    <xf numFmtId="3" fontId="5" fillId="0" borderId="0" xfId="0" applyNumberFormat="1" applyFont="1" applyBorder="1" applyAlignment="1" applyProtection="1">
      <alignment horizontal="right" vertical="center"/>
    </xf>
    <xf numFmtId="3" fontId="5" fillId="0" borderId="2" xfId="0" applyNumberFormat="1" applyFont="1" applyBorder="1" applyAlignment="1" applyProtection="1">
      <alignment horizontal="right" vertical="center"/>
    </xf>
    <xf numFmtId="174" fontId="14" fillId="0" borderId="6" xfId="0" applyNumberFormat="1" applyFont="1" applyBorder="1" applyAlignment="1" applyProtection="1">
      <alignment vertical="center"/>
    </xf>
    <xf numFmtId="2" fontId="8" fillId="0" borderId="4" xfId="0" applyNumberFormat="1" applyFont="1" applyBorder="1" applyAlignment="1">
      <alignment vertical="center"/>
    </xf>
    <xf numFmtId="171" fontId="22" fillId="0" borderId="7" xfId="0" applyFont="1" applyBorder="1" applyAlignment="1">
      <alignment horizontal="right" readingOrder="2"/>
    </xf>
    <xf numFmtId="2" fontId="8" fillId="0" borderId="7" xfId="0" applyNumberFormat="1" applyFont="1" applyBorder="1" applyAlignment="1">
      <alignment vertical="center"/>
    </xf>
    <xf numFmtId="2" fontId="7" fillId="0" borderId="3" xfId="7" applyNumberFormat="1" applyFont="1" applyBorder="1" applyAlignment="1">
      <alignment horizontal="right" vertical="center"/>
    </xf>
    <xf numFmtId="171" fontId="8" fillId="0" borderId="2" xfId="0" applyFont="1" applyBorder="1"/>
    <xf numFmtId="171" fontId="8" fillId="0" borderId="2" xfId="0" applyFont="1" applyBorder="1" applyAlignment="1"/>
    <xf numFmtId="176" fontId="0" fillId="0" borderId="0" xfId="0" applyNumberFormat="1"/>
    <xf numFmtId="176" fontId="26" fillId="0" borderId="0" xfId="0" applyNumberFormat="1" applyFont="1" applyBorder="1"/>
    <xf numFmtId="176" fontId="26" fillId="0" borderId="2" xfId="0" applyNumberFormat="1" applyFont="1" applyBorder="1"/>
    <xf numFmtId="171" fontId="25" fillId="0" borderId="8" xfId="0" applyFont="1" applyBorder="1" applyAlignment="1">
      <alignment vertical="center" wrapText="1"/>
    </xf>
    <xf numFmtId="171" fontId="25" fillId="0" borderId="2" xfId="0" applyFont="1" applyBorder="1" applyAlignment="1">
      <alignment vertical="center" wrapText="1"/>
    </xf>
    <xf numFmtId="171" fontId="25" fillId="0" borderId="6" xfId="0" applyFont="1" applyBorder="1" applyAlignment="1">
      <alignment vertical="center" wrapText="1"/>
    </xf>
    <xf numFmtId="2" fontId="12" fillId="0" borderId="4" xfId="0" applyNumberFormat="1" applyFont="1" applyBorder="1" applyAlignment="1">
      <alignment vertical="justify"/>
    </xf>
    <xf numFmtId="2" fontId="12" fillId="0" borderId="7" xfId="0" applyNumberFormat="1" applyFont="1" applyBorder="1" applyAlignment="1">
      <alignment vertical="justify"/>
    </xf>
    <xf numFmtId="2" fontId="12" fillId="0" borderId="3" xfId="0" applyNumberFormat="1" applyFont="1" applyBorder="1" applyAlignment="1">
      <alignment vertical="justify"/>
    </xf>
    <xf numFmtId="2" fontId="13" fillId="0" borderId="0" xfId="0" applyNumberFormat="1" applyFont="1" applyAlignment="1">
      <alignment horizontal="left" vertical="center"/>
    </xf>
    <xf numFmtId="2" fontId="43" fillId="0" borderId="0" xfId="0" applyNumberFormat="1" applyFont="1" applyAlignment="1">
      <alignment vertical="center"/>
    </xf>
    <xf numFmtId="2" fontId="10" fillId="0" borderId="0" xfId="0" quotePrefix="1" applyNumberFormat="1" applyFont="1" applyAlignment="1" applyProtection="1">
      <alignment horizontal="left" vertical="center"/>
    </xf>
    <xf numFmtId="2" fontId="14" fillId="0" borderId="0" xfId="0" applyNumberFormat="1" applyFont="1" applyAlignment="1">
      <alignment vertical="center"/>
    </xf>
    <xf numFmtId="2" fontId="7" fillId="0" borderId="0" xfId="0" applyNumberFormat="1" applyFont="1" applyBorder="1" applyAlignment="1">
      <alignment vertical="center"/>
    </xf>
    <xf numFmtId="2" fontId="14" fillId="0" borderId="0" xfId="0" applyNumberFormat="1" applyFont="1" applyAlignment="1">
      <alignment horizontal="right" vertical="center"/>
    </xf>
    <xf numFmtId="2" fontId="8" fillId="0" borderId="1" xfId="0" applyNumberFormat="1" applyFont="1" applyBorder="1" applyAlignment="1">
      <alignment vertical="center"/>
    </xf>
    <xf numFmtId="2" fontId="8" fillId="0" borderId="5" xfId="0" applyNumberFormat="1" applyFont="1" applyBorder="1" applyAlignment="1">
      <alignment vertical="center"/>
    </xf>
    <xf numFmtId="2" fontId="6" fillId="2" borderId="5" xfId="0" quotePrefix="1" applyNumberFormat="1" applyFont="1" applyFill="1" applyBorder="1" applyAlignment="1">
      <alignment horizontal="right" vertical="center"/>
    </xf>
    <xf numFmtId="2" fontId="5" fillId="0" borderId="5" xfId="0" applyNumberFormat="1" applyFont="1" applyBorder="1" applyAlignment="1">
      <alignment vertical="center"/>
    </xf>
    <xf numFmtId="2" fontId="8" fillId="2" borderId="1" xfId="0" applyNumberFormat="1" applyFont="1" applyFill="1" applyBorder="1" applyAlignment="1">
      <alignment vertical="center"/>
    </xf>
    <xf numFmtId="2" fontId="5" fillId="2" borderId="3" xfId="0" applyNumberFormat="1" applyFont="1" applyFill="1" applyBorder="1" applyAlignment="1">
      <alignment vertical="center"/>
    </xf>
    <xf numFmtId="2" fontId="6" fillId="2" borderId="1" xfId="0" applyNumberFormat="1" applyFont="1" applyFill="1" applyBorder="1" applyAlignment="1">
      <alignment vertical="center"/>
    </xf>
    <xf numFmtId="2" fontId="5" fillId="2" borderId="1" xfId="0" applyNumberFormat="1" applyFont="1" applyFill="1" applyBorder="1" applyAlignment="1">
      <alignment vertical="center"/>
    </xf>
    <xf numFmtId="2" fontId="5" fillId="0" borderId="3" xfId="0" applyNumberFormat="1" applyFont="1" applyBorder="1" applyAlignment="1">
      <alignment vertical="center"/>
    </xf>
    <xf numFmtId="2" fontId="5" fillId="2" borderId="6" xfId="0" applyNumberFormat="1" applyFont="1" applyFill="1" applyBorder="1" applyAlignment="1">
      <alignment vertical="center"/>
    </xf>
    <xf numFmtId="2" fontId="12" fillId="0" borderId="0" xfId="0" quotePrefix="1" applyNumberFormat="1" applyFont="1" applyBorder="1" applyAlignment="1">
      <alignment horizontal="left" vertical="center"/>
    </xf>
    <xf numFmtId="2" fontId="6" fillId="0" borderId="7" xfId="0" quotePrefix="1" applyNumberFormat="1" applyFont="1" applyBorder="1" applyAlignment="1">
      <alignment horizontal="left" vertical="center"/>
    </xf>
    <xf numFmtId="2" fontId="6" fillId="0" borderId="0" xfId="0" quotePrefix="1" applyNumberFormat="1" applyFont="1" applyBorder="1" applyAlignment="1">
      <alignment horizontal="left" vertical="center"/>
    </xf>
    <xf numFmtId="2" fontId="5" fillId="0" borderId="7" xfId="0" applyNumberFormat="1" applyFont="1" applyBorder="1" applyAlignment="1">
      <alignment vertical="center"/>
    </xf>
    <xf numFmtId="2" fontId="6" fillId="0" borderId="2" xfId="0" quotePrefix="1" applyNumberFormat="1" applyFont="1" applyBorder="1" applyAlignment="1">
      <alignment horizontal="left" vertical="center"/>
    </xf>
    <xf numFmtId="2" fontId="10" fillId="0" borderId="0" xfId="0" applyNumberFormat="1" applyFont="1" applyBorder="1" applyAlignment="1">
      <alignment horizontal="right" vertical="center"/>
    </xf>
    <xf numFmtId="2" fontId="5" fillId="0" borderId="2" xfId="0" applyNumberFormat="1" applyFont="1" applyBorder="1" applyAlignment="1">
      <alignment vertical="center"/>
    </xf>
    <xf numFmtId="2" fontId="5" fillId="0" borderId="0" xfId="0" applyNumberFormat="1" applyFont="1" applyBorder="1" applyAlignment="1">
      <alignment horizontal="right" vertical="center"/>
    </xf>
    <xf numFmtId="2" fontId="44" fillId="0" borderId="1" xfId="0" applyNumberFormat="1" applyFont="1" applyBorder="1" applyAlignment="1">
      <alignment horizontal="left" vertical="center"/>
    </xf>
    <xf numFmtId="2" fontId="5" fillId="0" borderId="3" xfId="0" applyNumberFormat="1" applyFont="1" applyBorder="1" applyAlignment="1">
      <alignment horizontal="left" vertical="center"/>
    </xf>
    <xf numFmtId="177" fontId="5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horizontal="left" vertical="center"/>
    </xf>
    <xf numFmtId="174" fontId="5" fillId="0" borderId="1" xfId="0" applyNumberFormat="1" applyFont="1" applyBorder="1" applyAlignment="1">
      <alignment horizontal="right" vertical="center"/>
    </xf>
    <xf numFmtId="2" fontId="5" fillId="0" borderId="6" xfId="0" applyNumberFormat="1" applyFont="1" applyBorder="1" applyAlignment="1">
      <alignment horizontal="left" vertical="center"/>
    </xf>
    <xf numFmtId="2" fontId="11" fillId="0" borderId="1" xfId="0" quotePrefix="1" applyNumberFormat="1" applyFont="1" applyBorder="1" applyAlignment="1">
      <alignment horizontal="right" vertical="center" readingOrder="2"/>
    </xf>
    <xf numFmtId="2" fontId="45" fillId="0" borderId="0" xfId="0" applyNumberFormat="1" applyFont="1" applyBorder="1" applyAlignment="1">
      <alignment vertical="center"/>
    </xf>
    <xf numFmtId="2" fontId="8" fillId="0" borderId="0" xfId="0" quotePrefix="1" applyNumberFormat="1" applyFont="1" applyBorder="1" applyAlignment="1">
      <alignment horizontal="right" vertical="center"/>
    </xf>
    <xf numFmtId="2" fontId="10" fillId="0" borderId="0" xfId="0" quotePrefix="1" applyNumberFormat="1" applyFont="1" applyBorder="1" applyAlignment="1" applyProtection="1">
      <alignment horizontal="left" vertical="center"/>
    </xf>
    <xf numFmtId="2" fontId="9" fillId="0" borderId="0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vertical="center"/>
    </xf>
    <xf numFmtId="2" fontId="8" fillId="2" borderId="5" xfId="0" applyNumberFormat="1" applyFont="1" applyFill="1" applyBorder="1" applyAlignment="1">
      <alignment vertical="center"/>
    </xf>
    <xf numFmtId="2" fontId="8" fillId="2" borderId="0" xfId="0" applyNumberFormat="1" applyFont="1" applyFill="1" applyBorder="1" applyAlignment="1">
      <alignment vertical="center"/>
    </xf>
    <xf numFmtId="2" fontId="6" fillId="2" borderId="4" xfId="0" applyNumberFormat="1" applyFont="1" applyFill="1" applyBorder="1" applyAlignment="1">
      <alignment horizontal="right" vertical="center"/>
    </xf>
    <xf numFmtId="2" fontId="6" fillId="2" borderId="8" xfId="0" applyNumberFormat="1" applyFont="1" applyFill="1" applyBorder="1" applyAlignment="1">
      <alignment horizontal="right" vertical="center"/>
    </xf>
    <xf numFmtId="2" fontId="6" fillId="2" borderId="0" xfId="0" applyNumberFormat="1" applyFont="1" applyFill="1" applyBorder="1" applyAlignment="1">
      <alignment horizontal="right" vertical="center"/>
    </xf>
    <xf numFmtId="49" fontId="6" fillId="2" borderId="0" xfId="0" applyNumberFormat="1" applyFont="1" applyFill="1" applyBorder="1" applyAlignment="1">
      <alignment horizontal="right" vertical="center"/>
    </xf>
    <xf numFmtId="2" fontId="6" fillId="2" borderId="2" xfId="0" applyNumberFormat="1" applyFont="1" applyFill="1" applyBorder="1" applyAlignment="1">
      <alignment horizontal="right" vertical="center"/>
    </xf>
    <xf numFmtId="171" fontId="46" fillId="0" borderId="0" xfId="0" applyFont="1" applyBorder="1"/>
    <xf numFmtId="2" fontId="9" fillId="0" borderId="0" xfId="0" applyNumberFormat="1" applyFont="1" applyBorder="1" applyAlignment="1">
      <alignment horizontal="right" vertical="justify"/>
    </xf>
    <xf numFmtId="2" fontId="8" fillId="0" borderId="0" xfId="0" applyNumberFormat="1" applyFont="1" applyBorder="1" applyAlignment="1">
      <alignment horizontal="right" vertical="justify"/>
    </xf>
    <xf numFmtId="0" fontId="19" fillId="0" borderId="0" xfId="7" applyNumberFormat="1" applyFont="1" applyBorder="1" applyAlignment="1">
      <alignment horizontal="left" vertical="justify"/>
    </xf>
    <xf numFmtId="174" fontId="6" fillId="0" borderId="7" xfId="0" applyNumberFormat="1" applyFont="1" applyBorder="1" applyAlignment="1">
      <alignment vertical="center"/>
    </xf>
    <xf numFmtId="174" fontId="6" fillId="0" borderId="0" xfId="0" applyNumberFormat="1" applyFont="1" applyAlignment="1">
      <alignment vertical="center"/>
    </xf>
    <xf numFmtId="174" fontId="6" fillId="0" borderId="2" xfId="0" applyNumberFormat="1" applyFont="1" applyBorder="1" applyAlignment="1">
      <alignment vertical="center"/>
    </xf>
    <xf numFmtId="0" fontId="21" fillId="0" borderId="0" xfId="23" applyFont="1" applyBorder="1" applyAlignment="1">
      <alignment horizontal="right" vertical="justify"/>
    </xf>
    <xf numFmtId="0" fontId="5" fillId="0" borderId="0" xfId="7" applyNumberFormat="1" applyFont="1" applyBorder="1" applyAlignment="1">
      <alignment horizontal="left" vertical="justify"/>
    </xf>
    <xf numFmtId="174" fontId="5" fillId="0" borderId="7" xfId="0" applyNumberFormat="1" applyFont="1" applyBorder="1" applyAlignment="1">
      <alignment vertical="center"/>
    </xf>
    <xf numFmtId="174" fontId="5" fillId="0" borderId="0" xfId="0" applyNumberFormat="1" applyFont="1" applyAlignment="1">
      <alignment vertical="center"/>
    </xf>
    <xf numFmtId="174" fontId="5" fillId="0" borderId="0" xfId="0" quotePrefix="1" applyNumberFormat="1" applyFont="1" applyBorder="1" applyAlignment="1" applyProtection="1">
      <alignment vertical="center"/>
    </xf>
    <xf numFmtId="174" fontId="5" fillId="0" borderId="0" xfId="0" quotePrefix="1" applyNumberFormat="1" applyFont="1" applyBorder="1" applyAlignment="1" applyProtection="1">
      <alignment horizontal="right" vertical="center"/>
    </xf>
    <xf numFmtId="174" fontId="5" fillId="0" borderId="7" xfId="0" quotePrefix="1" applyNumberFormat="1" applyFont="1" applyBorder="1" applyAlignment="1" applyProtection="1">
      <alignment vertical="center"/>
    </xf>
    <xf numFmtId="174" fontId="5" fillId="0" borderId="2" xfId="0" quotePrefix="1" applyNumberFormat="1" applyFont="1" applyBorder="1" applyAlignment="1" applyProtection="1">
      <alignment horizontal="right" vertical="center"/>
    </xf>
    <xf numFmtId="2" fontId="8" fillId="0" borderId="0" xfId="7" applyNumberFormat="1" applyFont="1" applyBorder="1" applyAlignment="1">
      <alignment horizontal="right" vertical="justify"/>
    </xf>
    <xf numFmtId="174" fontId="5" fillId="0" borderId="7" xfId="0" applyNumberFormat="1" applyFont="1" applyBorder="1" applyAlignment="1" applyProtection="1">
      <alignment vertical="center"/>
    </xf>
    <xf numFmtId="174" fontId="5" fillId="0" borderId="2" xfId="0" applyNumberFormat="1" applyFont="1" applyBorder="1" applyAlignment="1" applyProtection="1">
      <alignment horizontal="right" vertical="center"/>
    </xf>
    <xf numFmtId="174" fontId="5" fillId="0" borderId="7" xfId="0" applyNumberFormat="1" applyFont="1" applyBorder="1" applyAlignment="1" applyProtection="1">
      <alignment horizontal="right" vertical="center"/>
    </xf>
    <xf numFmtId="0" fontId="2" fillId="0" borderId="0" xfId="23" applyBorder="1" applyAlignment="1">
      <alignment horizontal="right" vertical="justify"/>
    </xf>
    <xf numFmtId="0" fontId="47" fillId="0" borderId="0" xfId="7" applyNumberFormat="1" applyFont="1" applyBorder="1" applyAlignment="1">
      <alignment horizontal="left" vertical="justify"/>
    </xf>
    <xf numFmtId="174" fontId="6" fillId="0" borderId="0" xfId="0" applyNumberFormat="1" applyFont="1" applyBorder="1" applyAlignment="1">
      <alignment horizontal="right" vertical="center"/>
    </xf>
    <xf numFmtId="174" fontId="7" fillId="0" borderId="0" xfId="0" applyNumberFormat="1" applyFont="1" applyBorder="1" applyAlignment="1">
      <alignment vertical="center"/>
    </xf>
    <xf numFmtId="174" fontId="7" fillId="0" borderId="0" xfId="0" applyNumberFormat="1" applyFont="1" applyAlignment="1">
      <alignment vertical="center"/>
    </xf>
    <xf numFmtId="174" fontId="6" fillId="0" borderId="7" xfId="0" applyNumberFormat="1" applyFont="1" applyBorder="1" applyAlignment="1">
      <alignment horizontal="right" vertical="center"/>
    </xf>
    <xf numFmtId="174" fontId="6" fillId="0" borderId="2" xfId="0" applyNumberFormat="1" applyFont="1" applyBorder="1" applyAlignment="1">
      <alignment horizontal="right" vertical="center"/>
    </xf>
    <xf numFmtId="2" fontId="19" fillId="0" borderId="0" xfId="7" applyNumberFormat="1" applyFont="1" applyBorder="1" applyAlignment="1">
      <alignment horizontal="right" vertical="justify"/>
    </xf>
    <xf numFmtId="174" fontId="6" fillId="0" borderId="0" xfId="0" applyNumberFormat="1" applyFont="1" applyBorder="1" applyAlignment="1" applyProtection="1">
      <alignment vertical="center"/>
    </xf>
    <xf numFmtId="174" fontId="6" fillId="0" borderId="0" xfId="0" applyNumberFormat="1" applyFont="1" applyBorder="1" applyAlignment="1" applyProtection="1">
      <alignment horizontal="right" vertical="center"/>
    </xf>
    <xf numFmtId="174" fontId="6" fillId="0" borderId="7" xfId="0" applyNumberFormat="1" applyFont="1" applyBorder="1" applyAlignment="1" applyProtection="1">
      <alignment vertical="center"/>
    </xf>
    <xf numFmtId="174" fontId="6" fillId="0" borderId="2" xfId="0" applyNumberFormat="1" applyFont="1" applyBorder="1" applyAlignment="1" applyProtection="1">
      <alignment horizontal="right" vertical="center"/>
    </xf>
    <xf numFmtId="0" fontId="6" fillId="0" borderId="0" xfId="7" applyNumberFormat="1" applyFont="1" applyBorder="1" applyAlignment="1">
      <alignment horizontal="left" vertical="justify"/>
    </xf>
    <xf numFmtId="2" fontId="12" fillId="0" borderId="0" xfId="7" quotePrefix="1" applyNumberFormat="1" applyFont="1" applyBorder="1" applyAlignment="1">
      <alignment horizontal="right" vertical="justify"/>
    </xf>
    <xf numFmtId="174" fontId="6" fillId="0" borderId="7" xfId="0" applyNumberFormat="1" applyFont="1" applyBorder="1" applyAlignment="1" applyProtection="1">
      <alignment horizontal="right" vertical="center"/>
    </xf>
    <xf numFmtId="2" fontId="7" fillId="0" borderId="0" xfId="7" applyNumberFormat="1" applyFont="1" applyBorder="1" applyAlignment="1">
      <alignment horizontal="right" vertical="justify"/>
    </xf>
    <xf numFmtId="174" fontId="5" fillId="0" borderId="2" xfId="0" applyNumberFormat="1" applyFont="1" applyBorder="1" applyAlignment="1">
      <alignment vertical="center"/>
    </xf>
    <xf numFmtId="0" fontId="5" fillId="0" borderId="0" xfId="7" applyNumberFormat="1" applyFont="1" applyFill="1" applyBorder="1" applyAlignment="1">
      <alignment horizontal="left" vertical="justify"/>
    </xf>
    <xf numFmtId="2" fontId="8" fillId="0" borderId="0" xfId="0" applyNumberFormat="1" applyFont="1" applyBorder="1" applyAlignment="1">
      <alignment horizontal="left" vertical="justify"/>
    </xf>
    <xf numFmtId="174" fontId="5" fillId="0" borderId="0" xfId="0" applyNumberFormat="1" applyFont="1" applyAlignment="1">
      <alignment horizontal="right" vertical="center"/>
    </xf>
    <xf numFmtId="174" fontId="5" fillId="0" borderId="7" xfId="0" applyNumberFormat="1" applyFont="1" applyBorder="1" applyAlignment="1">
      <alignment horizontal="right" vertical="center"/>
    </xf>
    <xf numFmtId="174" fontId="5" fillId="0" borderId="2" xfId="0" applyNumberFormat="1" applyFont="1" applyBorder="1" applyAlignment="1">
      <alignment horizontal="right" vertical="center"/>
    </xf>
    <xf numFmtId="0" fontId="2" fillId="0" borderId="0" xfId="23" applyBorder="1"/>
    <xf numFmtId="0" fontId="6" fillId="0" borderId="1" xfId="7" applyNumberFormat="1" applyFont="1" applyBorder="1" applyAlignment="1">
      <alignment horizontal="left" vertical="justify"/>
    </xf>
    <xf numFmtId="2" fontId="5" fillId="0" borderId="6" xfId="0" applyNumberFormat="1" applyFont="1" applyBorder="1" applyAlignment="1">
      <alignment vertical="center"/>
    </xf>
    <xf numFmtId="0" fontId="5" fillId="0" borderId="5" xfId="7" applyNumberFormat="1" applyFont="1" applyFill="1" applyBorder="1" applyAlignment="1">
      <alignment horizontal="left" indent="2"/>
    </xf>
    <xf numFmtId="172" fontId="15" fillId="0" borderId="0" xfId="0" applyNumberFormat="1" applyFont="1" applyAlignment="1" applyProtection="1">
      <alignment horizontal="left" vertical="center"/>
    </xf>
    <xf numFmtId="172" fontId="5" fillId="0" borderId="0" xfId="0" quotePrefix="1" applyNumberFormat="1" applyFont="1" applyAlignment="1">
      <alignment horizontal="right" vertical="center" readingOrder="2"/>
    </xf>
    <xf numFmtId="2" fontId="9" fillId="0" borderId="0" xfId="0" applyNumberFormat="1" applyFont="1" applyAlignment="1">
      <alignment horizontal="right" vertical="center"/>
    </xf>
    <xf numFmtId="2" fontId="8" fillId="2" borderId="8" xfId="0" applyNumberFormat="1" applyFont="1" applyFill="1" applyBorder="1" applyAlignment="1">
      <alignment vertical="center"/>
    </xf>
    <xf numFmtId="2" fontId="8" fillId="2" borderId="2" xfId="0" applyNumberFormat="1" applyFont="1" applyFill="1" applyBorder="1" applyAlignment="1">
      <alignment vertical="center"/>
    </xf>
    <xf numFmtId="2" fontId="8" fillId="2" borderId="6" xfId="0" applyNumberFormat="1" applyFont="1" applyFill="1" applyBorder="1" applyAlignment="1">
      <alignment vertical="center"/>
    </xf>
    <xf numFmtId="171" fontId="46" fillId="0" borderId="2" xfId="0" applyFont="1" applyBorder="1"/>
    <xf numFmtId="0" fontId="5" fillId="0" borderId="2" xfId="7" applyNumberFormat="1" applyFont="1" applyFill="1" applyBorder="1" applyAlignment="1">
      <alignment horizontal="left"/>
    </xf>
    <xf numFmtId="0" fontId="2" fillId="0" borderId="0" xfId="23"/>
    <xf numFmtId="0" fontId="7" fillId="0" borderId="2" xfId="7" applyNumberFormat="1" applyFont="1" applyFill="1" applyBorder="1" applyAlignment="1">
      <alignment horizontal="left" vertical="center" wrapText="1"/>
    </xf>
    <xf numFmtId="2" fontId="19" fillId="0" borderId="0" xfId="7" applyNumberFormat="1" applyFont="1" applyAlignment="1">
      <alignment horizontal="right" vertical="justify"/>
    </xf>
    <xf numFmtId="2" fontId="8" fillId="0" borderId="0" xfId="7" applyNumberFormat="1" applyFont="1" applyFill="1" applyAlignment="1">
      <alignment horizontal="right" vertical="center"/>
    </xf>
    <xf numFmtId="2" fontId="6" fillId="0" borderId="0" xfId="0" quotePrefix="1" applyNumberFormat="1" applyFont="1" applyBorder="1" applyAlignment="1" applyProtection="1">
      <alignment horizontal="right" vertical="center"/>
    </xf>
    <xf numFmtId="0" fontId="5" fillId="0" borderId="2" xfId="7" applyNumberFormat="1" applyFont="1" applyBorder="1"/>
    <xf numFmtId="2" fontId="6" fillId="0" borderId="7" xfId="0" quotePrefix="1" applyNumberFormat="1" applyFont="1" applyBorder="1" applyAlignment="1" applyProtection="1">
      <alignment horizontal="left" vertical="center"/>
    </xf>
    <xf numFmtId="2" fontId="6" fillId="0" borderId="2" xfId="0" quotePrefix="1" applyNumberFormat="1" applyFont="1" applyBorder="1" applyAlignment="1" applyProtection="1">
      <alignment horizontal="left" vertical="center"/>
    </xf>
    <xf numFmtId="0" fontId="7" fillId="0" borderId="2" xfId="7" applyNumberFormat="1" applyFont="1" applyBorder="1" applyAlignment="1">
      <alignment horizontal="left" vertical="justify"/>
    </xf>
    <xf numFmtId="172" fontId="19" fillId="0" borderId="0" xfId="16" applyFont="1" applyAlignment="1">
      <alignment horizontal="right" vertical="justify"/>
    </xf>
    <xf numFmtId="0" fontId="6" fillId="0" borderId="2" xfId="7" applyNumberFormat="1" applyFont="1" applyBorder="1" applyAlignment="1">
      <alignment horizontal="left"/>
    </xf>
    <xf numFmtId="2" fontId="5" fillId="0" borderId="0" xfId="0" applyNumberFormat="1" applyFont="1" applyAlignment="1" applyProtection="1">
      <alignment horizontal="left" vertical="center"/>
    </xf>
    <xf numFmtId="2" fontId="5" fillId="0" borderId="7" xfId="0" applyNumberFormat="1" applyFont="1" applyBorder="1" applyAlignment="1" applyProtection="1">
      <alignment horizontal="left" vertical="center"/>
    </xf>
    <xf numFmtId="2" fontId="5" fillId="0" borderId="2" xfId="0" applyNumberFormat="1" applyFont="1" applyBorder="1" applyAlignment="1" applyProtection="1">
      <alignment horizontal="left" vertical="center"/>
    </xf>
    <xf numFmtId="172" fontId="7" fillId="0" borderId="0" xfId="16" applyFont="1" applyAlignment="1">
      <alignment horizontal="right" vertical="center"/>
    </xf>
    <xf numFmtId="0" fontId="6" fillId="3" borderId="2" xfId="7" applyNumberFormat="1" applyFont="1" applyFill="1" applyBorder="1" applyAlignment="1">
      <alignment wrapText="1"/>
    </xf>
    <xf numFmtId="174" fontId="6" fillId="3" borderId="7" xfId="0" applyNumberFormat="1" applyFont="1" applyFill="1" applyBorder="1" applyAlignment="1">
      <alignment vertical="center"/>
    </xf>
    <xf numFmtId="174" fontId="6" fillId="3" borderId="0" xfId="0" applyNumberFormat="1" applyFont="1" applyFill="1" applyAlignment="1">
      <alignment vertical="center"/>
    </xf>
    <xf numFmtId="174" fontId="6" fillId="3" borderId="2" xfId="0" applyNumberFormat="1" applyFont="1" applyFill="1" applyBorder="1" applyAlignment="1">
      <alignment vertical="center"/>
    </xf>
    <xf numFmtId="0" fontId="21" fillId="3" borderId="0" xfId="23" applyFont="1" applyFill="1"/>
    <xf numFmtId="174" fontId="6" fillId="0" borderId="7" xfId="0" applyNumberFormat="1" applyFont="1" applyBorder="1" applyAlignment="1">
      <alignment horizontal="right"/>
    </xf>
    <xf numFmtId="174" fontId="6" fillId="0" borderId="0" xfId="0" applyNumberFormat="1" applyFont="1" applyBorder="1" applyAlignment="1">
      <alignment horizontal="right"/>
    </xf>
    <xf numFmtId="174" fontId="6" fillId="0" borderId="0" xfId="0" applyNumberFormat="1" applyFont="1" applyAlignment="1">
      <alignment horizontal="right"/>
    </xf>
    <xf numFmtId="174" fontId="6" fillId="3" borderId="0" xfId="0" applyNumberFormat="1" applyFont="1" applyFill="1" applyBorder="1" applyAlignment="1">
      <alignment horizontal="right"/>
    </xf>
    <xf numFmtId="174" fontId="6" fillId="3" borderId="7" xfId="0" applyNumberFormat="1" applyFont="1" applyFill="1" applyBorder="1" applyAlignment="1">
      <alignment horizontal="right"/>
    </xf>
    <xf numFmtId="174" fontId="6" fillId="3" borderId="2" xfId="0" applyNumberFormat="1" applyFont="1" applyFill="1" applyBorder="1" applyAlignment="1">
      <alignment horizontal="right"/>
    </xf>
    <xf numFmtId="2" fontId="19" fillId="3" borderId="0" xfId="7" quotePrefix="1" applyNumberFormat="1" applyFont="1" applyFill="1" applyAlignment="1">
      <alignment horizontal="right" vertical="center"/>
    </xf>
    <xf numFmtId="174" fontId="6" fillId="3" borderId="7" xfId="0" quotePrefix="1" applyNumberFormat="1" applyFont="1" applyFill="1" applyBorder="1" applyAlignment="1" applyProtection="1">
      <alignment vertical="center"/>
    </xf>
    <xf numFmtId="174" fontId="6" fillId="3" borderId="2" xfId="0" quotePrefix="1" applyNumberFormat="1" applyFont="1" applyFill="1" applyBorder="1" applyAlignment="1" applyProtection="1">
      <alignment vertical="center"/>
    </xf>
    <xf numFmtId="0" fontId="7" fillId="0" borderId="2" xfId="7" quotePrefix="1" applyNumberFormat="1" applyFont="1" applyBorder="1" applyAlignment="1">
      <alignment horizontal="left" vertical="justify" wrapText="1"/>
    </xf>
    <xf numFmtId="2" fontId="19" fillId="0" borderId="0" xfId="7" applyNumberFormat="1" applyFont="1" applyAlignment="1">
      <alignment horizontal="right" vertical="center"/>
    </xf>
    <xf numFmtId="0" fontId="6" fillId="0" borderId="2" xfId="7" applyNumberFormat="1" applyFont="1" applyBorder="1"/>
    <xf numFmtId="2" fontId="12" fillId="0" borderId="0" xfId="7" applyNumberFormat="1" applyFont="1" applyAlignment="1">
      <alignment horizontal="right" vertical="center"/>
    </xf>
    <xf numFmtId="2" fontId="11" fillId="0" borderId="0" xfId="7" applyNumberFormat="1" applyFont="1" applyAlignment="1">
      <alignment horizontal="right" vertical="center"/>
    </xf>
    <xf numFmtId="174" fontId="8" fillId="0" borderId="0" xfId="0" applyNumberFormat="1" applyFont="1" applyAlignment="1">
      <alignment vertical="center"/>
    </xf>
    <xf numFmtId="2" fontId="7" fillId="0" borderId="7" xfId="0" applyNumberFormat="1" applyFont="1" applyBorder="1" applyAlignment="1">
      <alignment vertical="center"/>
    </xf>
    <xf numFmtId="171" fontId="4" fillId="0" borderId="0" xfId="7"/>
    <xf numFmtId="0" fontId="19" fillId="0" borderId="2" xfId="7" applyNumberFormat="1" applyFont="1" applyBorder="1" applyAlignment="1">
      <alignment wrapText="1"/>
    </xf>
    <xf numFmtId="2" fontId="12" fillId="0" borderId="0" xfId="7" quotePrefix="1" applyNumberFormat="1" applyFont="1" applyAlignment="1">
      <alignment horizontal="right" vertical="center"/>
    </xf>
    <xf numFmtId="3" fontId="6" fillId="0" borderId="7" xfId="0" applyNumberFormat="1" applyFont="1" applyBorder="1" applyAlignment="1">
      <alignment vertical="center"/>
    </xf>
    <xf numFmtId="3" fontId="6" fillId="0" borderId="0" xfId="0" applyNumberFormat="1" applyFont="1" applyBorder="1" applyAlignment="1">
      <alignment vertical="center"/>
    </xf>
    <xf numFmtId="3" fontId="6" fillId="0" borderId="0" xfId="0" applyNumberFormat="1" applyFont="1" applyAlignment="1">
      <alignment vertical="center"/>
    </xf>
    <xf numFmtId="3" fontId="6" fillId="0" borderId="2" xfId="0" applyNumberFormat="1" applyFont="1" applyBorder="1" applyAlignment="1">
      <alignment vertical="center"/>
    </xf>
    <xf numFmtId="2" fontId="14" fillId="0" borderId="0" xfId="7" applyNumberFormat="1" applyFont="1" applyAlignment="1">
      <alignment horizontal="right" vertical="center"/>
    </xf>
    <xf numFmtId="2" fontId="6" fillId="0" borderId="0" xfId="7" applyNumberFormat="1" applyFont="1" applyAlignment="1">
      <alignment horizontal="right" vertical="center"/>
    </xf>
    <xf numFmtId="3" fontId="5" fillId="0" borderId="7" xfId="0" applyNumberFormat="1" applyFont="1" applyBorder="1" applyAlignment="1">
      <alignment vertical="center"/>
    </xf>
    <xf numFmtId="3" fontId="5" fillId="0" borderId="0" xfId="0" applyNumberFormat="1" applyFont="1" applyAlignment="1">
      <alignment vertical="center"/>
    </xf>
    <xf numFmtId="3" fontId="5" fillId="0" borderId="2" xfId="0" applyNumberFormat="1" applyFont="1" applyBorder="1" applyAlignment="1">
      <alignment vertical="center"/>
    </xf>
    <xf numFmtId="2" fontId="44" fillId="0" borderId="0" xfId="7" applyNumberFormat="1" applyFont="1" applyAlignment="1">
      <alignment horizontal="right" vertical="center"/>
    </xf>
    <xf numFmtId="2" fontId="5" fillId="0" borderId="0" xfId="7" applyNumberFormat="1" applyFont="1" applyBorder="1" applyAlignment="1">
      <alignment horizontal="right" vertical="center" readingOrder="2"/>
    </xf>
    <xf numFmtId="0" fontId="6" fillId="0" borderId="6" xfId="7" applyNumberFormat="1" applyFont="1" applyBorder="1"/>
    <xf numFmtId="2" fontId="5" fillId="0" borderId="0" xfId="0" applyNumberFormat="1" applyFont="1" applyAlignment="1">
      <alignment horizontal="center" vertical="center"/>
    </xf>
    <xf numFmtId="2" fontId="9" fillId="0" borderId="0" xfId="0" applyNumberFormat="1" applyFont="1" applyAlignment="1">
      <alignment vertical="center"/>
    </xf>
    <xf numFmtId="2" fontId="6" fillId="2" borderId="2" xfId="0" applyNumberFormat="1" applyFont="1" applyFill="1" applyBorder="1" applyAlignment="1">
      <alignment vertical="center"/>
    </xf>
    <xf numFmtId="0" fontId="5" fillId="0" borderId="0" xfId="24" quotePrefix="1" applyFont="1" applyFill="1" applyAlignment="1">
      <alignment horizontal="left" vertical="center"/>
    </xf>
    <xf numFmtId="0" fontId="8" fillId="0" borderId="0" xfId="24" quotePrefix="1" applyFont="1" applyFill="1" applyAlignment="1">
      <alignment horizontal="right" vertical="center"/>
    </xf>
    <xf numFmtId="0" fontId="5" fillId="0" borderId="0" xfId="24" applyFont="1" applyFill="1" applyAlignment="1">
      <alignment horizontal="left" vertical="center"/>
    </xf>
    <xf numFmtId="0" fontId="5" fillId="0" borderId="0" xfId="24" applyFont="1" applyFill="1" applyAlignment="1">
      <alignment vertical="center"/>
    </xf>
    <xf numFmtId="0" fontId="8" fillId="0" borderId="0" xfId="24" applyFont="1" applyFill="1" applyAlignment="1">
      <alignment horizontal="right" vertical="center"/>
    </xf>
    <xf numFmtId="0" fontId="6" fillId="0" borderId="0" xfId="24" applyFont="1" applyFill="1" applyBorder="1" applyAlignment="1">
      <alignment vertical="center"/>
    </xf>
    <xf numFmtId="0" fontId="7" fillId="0" borderId="0" xfId="24" applyFont="1" applyFill="1" applyAlignment="1">
      <alignment horizontal="right" vertical="center"/>
    </xf>
    <xf numFmtId="171" fontId="50" fillId="0" borderId="0" xfId="0" applyFont="1" applyAlignment="1" applyProtection="1">
      <alignment horizontal="left" vertical="center"/>
    </xf>
    <xf numFmtId="171" fontId="51" fillId="0" borderId="0" xfId="0" applyFont="1" applyAlignment="1">
      <alignment horizontal="right" vertical="center" readingOrder="1"/>
    </xf>
    <xf numFmtId="171" fontId="9" fillId="0" borderId="0" xfId="0" applyFont="1" applyAlignment="1" applyProtection="1">
      <alignment horizontal="left" vertical="center"/>
    </xf>
    <xf numFmtId="171" fontId="9" fillId="0" borderId="0" xfId="0" quotePrefix="1" applyFont="1" applyAlignment="1">
      <alignment horizontal="right" vertical="center" readingOrder="1"/>
    </xf>
    <xf numFmtId="171" fontId="14" fillId="0" borderId="0" xfId="0" applyFont="1" applyAlignment="1" applyProtection="1">
      <alignment horizontal="left" vertical="center"/>
    </xf>
    <xf numFmtId="171" fontId="14" fillId="0" borderId="0" xfId="0" applyFont="1" applyAlignment="1">
      <alignment horizontal="right" vertical="center" readingOrder="1"/>
    </xf>
    <xf numFmtId="171" fontId="8" fillId="2" borderId="5" xfId="0" applyFont="1" applyFill="1" applyBorder="1" applyAlignment="1" applyProtection="1">
      <alignment horizontal="left" vertical="center"/>
    </xf>
    <xf numFmtId="171" fontId="7" fillId="0" borderId="4" xfId="0" applyFont="1" applyBorder="1" applyAlignment="1">
      <alignment horizontal="center" vertical="center"/>
    </xf>
    <xf numFmtId="171" fontId="8" fillId="2" borderId="0" xfId="0" applyFont="1" applyFill="1" applyBorder="1" applyAlignment="1" applyProtection="1">
      <alignment horizontal="left" vertical="center"/>
    </xf>
    <xf numFmtId="171" fontId="7" fillId="0" borderId="7" xfId="0" applyFont="1" applyBorder="1" applyAlignment="1">
      <alignment horizontal="center" vertical="center"/>
    </xf>
    <xf numFmtId="171" fontId="8" fillId="2" borderId="0" xfId="0" applyFont="1" applyFill="1" applyAlignment="1" applyProtection="1">
      <alignment horizontal="left" vertical="center"/>
    </xf>
    <xf numFmtId="2" fontId="6" fillId="2" borderId="0" xfId="0" quotePrefix="1" applyNumberFormat="1" applyFont="1" applyFill="1" applyBorder="1" applyAlignment="1">
      <alignment horizontal="right" vertical="center"/>
    </xf>
    <xf numFmtId="171" fontId="7" fillId="2" borderId="7" xfId="0" quotePrefix="1" applyFont="1" applyFill="1" applyBorder="1" applyAlignment="1">
      <alignment horizontal="right" vertical="center"/>
    </xf>
    <xf numFmtId="171" fontId="8" fillId="2" borderId="1" xfId="0" applyFont="1" applyFill="1" applyBorder="1" applyAlignment="1">
      <alignment vertical="center"/>
    </xf>
    <xf numFmtId="171" fontId="7" fillId="2" borderId="3" xfId="0" applyFont="1" applyFill="1" applyBorder="1" applyAlignment="1">
      <alignment horizontal="right" vertical="center"/>
    </xf>
    <xf numFmtId="171" fontId="5" fillId="2" borderId="0" xfId="0" applyFont="1" applyFill="1" applyBorder="1" applyAlignment="1">
      <alignment vertical="center"/>
    </xf>
    <xf numFmtId="171" fontId="8" fillId="0" borderId="4" xfId="0" applyFont="1" applyBorder="1" applyAlignment="1" applyProtection="1">
      <alignment horizontal="right" vertical="center"/>
    </xf>
    <xf numFmtId="171" fontId="14" fillId="0" borderId="0" xfId="0" applyFont="1" applyBorder="1" applyAlignment="1">
      <alignment horizontal="left" vertical="center"/>
    </xf>
    <xf numFmtId="177" fontId="6" fillId="0" borderId="0" xfId="0" applyNumberFormat="1" applyFont="1" applyBorder="1" applyAlignment="1">
      <alignment vertical="center"/>
    </xf>
    <xf numFmtId="177" fontId="6" fillId="0" borderId="7" xfId="0" applyNumberFormat="1" applyFont="1" applyBorder="1" applyAlignment="1">
      <alignment vertical="center"/>
    </xf>
    <xf numFmtId="177" fontId="6" fillId="0" borderId="0" xfId="0" applyNumberFormat="1" applyFont="1" applyAlignment="1">
      <alignment vertical="center"/>
    </xf>
    <xf numFmtId="171" fontId="12" fillId="0" borderId="7" xfId="0" applyFont="1" applyBorder="1" applyAlignment="1">
      <alignment horizontal="right" vertical="center" readingOrder="1"/>
    </xf>
    <xf numFmtId="2" fontId="5" fillId="0" borderId="7" xfId="0" applyNumberFormat="1" applyFont="1" applyBorder="1" applyAlignment="1">
      <alignment horizontal="left" vertical="center"/>
    </xf>
    <xf numFmtId="177" fontId="6" fillId="0" borderId="0" xfId="0" applyNumberFormat="1" applyFont="1" applyBorder="1" applyAlignment="1">
      <alignment horizontal="left" vertical="center"/>
    </xf>
    <xf numFmtId="177" fontId="6" fillId="0" borderId="7" xfId="0" applyNumberFormat="1" applyFont="1" applyBorder="1" applyAlignment="1">
      <alignment horizontal="left" vertical="center"/>
    </xf>
    <xf numFmtId="2" fontId="5" fillId="0" borderId="0" xfId="0" applyNumberFormat="1" applyFont="1" applyBorder="1" applyAlignment="1">
      <alignment horizontal="left" vertical="center"/>
    </xf>
    <xf numFmtId="171" fontId="14" fillId="0" borderId="0" xfId="0" applyFont="1" applyAlignment="1">
      <alignment vertical="center"/>
    </xf>
    <xf numFmtId="171" fontId="12" fillId="0" borderId="7" xfId="0" applyFont="1" applyBorder="1" applyAlignment="1">
      <alignment horizontal="right" vertical="center" readingOrder="2"/>
    </xf>
    <xf numFmtId="171" fontId="14" fillId="0" borderId="2" xfId="0" applyFont="1" applyBorder="1" applyAlignment="1">
      <alignment vertical="center"/>
    </xf>
    <xf numFmtId="177" fontId="5" fillId="0" borderId="0" xfId="0" applyNumberFormat="1" applyFont="1" applyBorder="1" applyAlignment="1">
      <alignment vertical="center"/>
    </xf>
    <xf numFmtId="177" fontId="5" fillId="0" borderId="7" xfId="0" applyNumberFormat="1" applyFont="1" applyBorder="1" applyAlignment="1">
      <alignment vertical="center"/>
    </xf>
    <xf numFmtId="177" fontId="5" fillId="0" borderId="0" xfId="0" applyNumberFormat="1" applyFont="1" applyAlignment="1">
      <alignment vertical="center"/>
    </xf>
    <xf numFmtId="171" fontId="44" fillId="0" borderId="2" xfId="0" applyFont="1" applyBorder="1" applyAlignment="1">
      <alignment horizontal="left" vertical="center"/>
    </xf>
    <xf numFmtId="177" fontId="5" fillId="0" borderId="0" xfId="0" applyNumberFormat="1" applyFont="1" applyBorder="1" applyAlignment="1">
      <alignment horizontal="right" vertical="center"/>
    </xf>
    <xf numFmtId="171" fontId="11" fillId="0" borderId="7" xfId="0" applyFont="1" applyBorder="1" applyAlignment="1">
      <alignment horizontal="right" vertical="center" readingOrder="2"/>
    </xf>
    <xf numFmtId="171" fontId="8" fillId="0" borderId="2" xfId="0" applyFont="1" applyBorder="1" applyAlignment="1">
      <alignment vertical="center"/>
    </xf>
    <xf numFmtId="172" fontId="8" fillId="0" borderId="7" xfId="0" applyNumberFormat="1" applyFont="1" applyBorder="1" applyAlignment="1" applyProtection="1">
      <alignment horizontal="right" vertical="center"/>
    </xf>
    <xf numFmtId="171" fontId="44" fillId="0" borderId="6" xfId="0" applyFont="1" applyBorder="1" applyAlignment="1">
      <alignment horizontal="left" vertical="center"/>
    </xf>
    <xf numFmtId="171" fontId="8" fillId="0" borderId="3" xfId="0" applyFont="1" applyBorder="1" applyAlignment="1">
      <alignment horizontal="right" vertical="center"/>
    </xf>
    <xf numFmtId="171" fontId="45" fillId="0" borderId="0" xfId="0" applyFont="1" applyBorder="1" applyAlignment="1">
      <alignment horizontal="left" vertical="center"/>
    </xf>
    <xf numFmtId="171" fontId="45" fillId="0" borderId="0" xfId="0" quotePrefix="1" applyFont="1" applyAlignment="1">
      <alignment horizontal="right" vertical="center" readingOrder="2"/>
    </xf>
    <xf numFmtId="171" fontId="44" fillId="0" borderId="0" xfId="0" applyFont="1" applyBorder="1" applyAlignment="1">
      <alignment horizontal="left" vertical="center"/>
    </xf>
    <xf numFmtId="171" fontId="8" fillId="0" borderId="0" xfId="0" applyFont="1" applyAlignment="1">
      <alignment horizontal="center" vertical="center"/>
    </xf>
    <xf numFmtId="171" fontId="9" fillId="0" borderId="0" xfId="0" quotePrefix="1" applyFont="1" applyAlignment="1" applyProtection="1">
      <alignment horizontal="left" vertical="center"/>
    </xf>
    <xf numFmtId="171" fontId="9" fillId="0" borderId="0" xfId="0" quotePrefix="1" applyFont="1" applyAlignment="1">
      <alignment horizontal="right" vertical="center" readingOrder="2"/>
    </xf>
    <xf numFmtId="171" fontId="9" fillId="0" borderId="8" xfId="0" quotePrefix="1" applyFont="1" applyBorder="1" applyAlignment="1" applyProtection="1">
      <alignment horizontal="left" vertical="center"/>
    </xf>
    <xf numFmtId="171" fontId="9" fillId="0" borderId="4" xfId="0" quotePrefix="1" applyFont="1" applyBorder="1" applyAlignment="1">
      <alignment horizontal="right" vertical="center" readingOrder="2"/>
    </xf>
    <xf numFmtId="171" fontId="5" fillId="0" borderId="2" xfId="0" applyFont="1" applyBorder="1" applyAlignment="1">
      <alignment vertical="center"/>
    </xf>
    <xf numFmtId="171" fontId="8" fillId="0" borderId="7" xfId="0" applyFont="1" applyBorder="1" applyAlignment="1">
      <alignment vertical="center"/>
    </xf>
    <xf numFmtId="171" fontId="44" fillId="0" borderId="2" xfId="0" applyFont="1" applyBorder="1" applyAlignment="1" applyProtection="1">
      <alignment horizontal="left" vertical="center"/>
    </xf>
    <xf numFmtId="2" fontId="6" fillId="2" borderId="0" xfId="25" applyNumberFormat="1" applyFont="1" applyFill="1" applyBorder="1" applyAlignment="1">
      <alignment horizontal="right" vertical="center"/>
    </xf>
    <xf numFmtId="2" fontId="6" fillId="0" borderId="0" xfId="25" applyNumberFormat="1" applyFont="1" applyBorder="1" applyAlignment="1">
      <alignment vertical="center"/>
    </xf>
    <xf numFmtId="171" fontId="8" fillId="0" borderId="7" xfId="0" applyFont="1" applyBorder="1" applyAlignment="1" applyProtection="1">
      <alignment horizontal="left" vertical="center"/>
    </xf>
    <xf numFmtId="171" fontId="5" fillId="0" borderId="6" xfId="0" applyFont="1" applyFill="1" applyBorder="1" applyAlignment="1">
      <alignment vertical="center"/>
    </xf>
    <xf numFmtId="2" fontId="6" fillId="2" borderId="1" xfId="25" applyNumberFormat="1" applyFont="1" applyFill="1" applyBorder="1" applyAlignment="1">
      <alignment horizontal="right" vertical="center"/>
    </xf>
    <xf numFmtId="49" fontId="6" fillId="2" borderId="1" xfId="25" applyNumberFormat="1" applyFont="1" applyFill="1" applyBorder="1" applyAlignment="1">
      <alignment horizontal="right" vertical="center"/>
    </xf>
    <xf numFmtId="171" fontId="7" fillId="0" borderId="3" xfId="0" applyFont="1" applyFill="1" applyBorder="1" applyAlignment="1">
      <alignment horizontal="center" vertical="center"/>
    </xf>
    <xf numFmtId="171" fontId="5" fillId="0" borderId="5" xfId="0" applyFont="1" applyBorder="1" applyAlignment="1">
      <alignment vertical="center"/>
    </xf>
    <xf numFmtId="171" fontId="5" fillId="0" borderId="7" xfId="0" applyFont="1" applyBorder="1" applyAlignment="1">
      <alignment horizontal="right" vertical="center" readingOrder="2"/>
    </xf>
    <xf numFmtId="171" fontId="12" fillId="0" borderId="0" xfId="0" quotePrefix="1" applyFont="1" applyBorder="1" applyAlignment="1" applyProtection="1">
      <alignment horizontal="left" vertical="center"/>
    </xf>
    <xf numFmtId="171" fontId="10" fillId="0" borderId="7" xfId="0" quotePrefix="1" applyFont="1" applyBorder="1" applyAlignment="1">
      <alignment horizontal="right" vertical="center" readingOrder="2"/>
    </xf>
    <xf numFmtId="171" fontId="14" fillId="0" borderId="0" xfId="0" applyFont="1" applyBorder="1" applyAlignment="1" applyProtection="1">
      <alignment horizontal="left" vertical="center"/>
    </xf>
    <xf numFmtId="171" fontId="8" fillId="0" borderId="7" xfId="0" applyFont="1" applyBorder="1" applyAlignment="1">
      <alignment horizontal="right" vertical="center" readingOrder="2"/>
    </xf>
    <xf numFmtId="3" fontId="6" fillId="0" borderId="7" xfId="0" applyNumberFormat="1" applyFont="1" applyBorder="1" applyAlignment="1">
      <alignment horizontal="right" vertical="center"/>
    </xf>
    <xf numFmtId="3" fontId="6" fillId="0" borderId="0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171" fontId="10" fillId="0" borderId="7" xfId="0" applyFont="1" applyBorder="1" applyAlignment="1">
      <alignment horizontal="right" vertical="center" readingOrder="2"/>
    </xf>
    <xf numFmtId="171" fontId="44" fillId="0" borderId="0" xfId="0" applyFont="1" applyBorder="1" applyAlignment="1" applyProtection="1">
      <alignment horizontal="left" vertical="center"/>
    </xf>
    <xf numFmtId="3" fontId="5" fillId="0" borderId="0" xfId="0" applyNumberFormat="1" applyFont="1" applyAlignment="1">
      <alignment horizontal="right" vertical="center"/>
    </xf>
    <xf numFmtId="3" fontId="5" fillId="0" borderId="7" xfId="0" applyNumberFormat="1" applyFont="1" applyBorder="1" applyAlignment="1">
      <alignment horizontal="right" vertical="center"/>
    </xf>
    <xf numFmtId="171" fontId="44" fillId="0" borderId="7" xfId="0" applyFont="1" applyBorder="1" applyAlignment="1">
      <alignment horizontal="right" vertical="center" readingOrder="2"/>
    </xf>
    <xf numFmtId="171" fontId="44" fillId="0" borderId="0" xfId="0" quotePrefix="1" applyFont="1" applyBorder="1" applyAlignment="1" applyProtection="1">
      <alignment horizontal="left" vertical="center"/>
    </xf>
    <xf numFmtId="171" fontId="44" fillId="0" borderId="7" xfId="0" quotePrefix="1" applyFont="1" applyBorder="1" applyAlignment="1">
      <alignment horizontal="right" vertical="center" readingOrder="2"/>
    </xf>
    <xf numFmtId="1" fontId="5" fillId="0" borderId="7" xfId="0" applyNumberFormat="1" applyFont="1" applyBorder="1" applyAlignment="1">
      <alignment vertical="center"/>
    </xf>
    <xf numFmtId="1" fontId="5" fillId="0" borderId="2" xfId="0" applyNumberFormat="1" applyFont="1" applyBorder="1" applyAlignment="1">
      <alignment vertical="center"/>
    </xf>
    <xf numFmtId="3" fontId="5" fillId="0" borderId="0" xfId="0" quotePrefix="1" applyNumberFormat="1" applyFont="1" applyBorder="1" applyAlignment="1" applyProtection="1">
      <alignment horizontal="right" vertical="center"/>
    </xf>
    <xf numFmtId="3" fontId="5" fillId="0" borderId="7" xfId="0" quotePrefix="1" applyNumberFormat="1" applyFont="1" applyBorder="1" applyAlignment="1" applyProtection="1">
      <alignment horizontal="right" vertical="center"/>
    </xf>
    <xf numFmtId="171" fontId="14" fillId="0" borderId="0" xfId="0" quotePrefix="1" applyFont="1" applyBorder="1" applyAlignment="1" applyProtection="1">
      <alignment horizontal="left" vertical="center"/>
    </xf>
    <xf numFmtId="3" fontId="6" fillId="0" borderId="7" xfId="0" quotePrefix="1" applyNumberFormat="1" applyFont="1" applyBorder="1" applyAlignment="1" applyProtection="1">
      <alignment horizontal="right" vertical="center"/>
    </xf>
    <xf numFmtId="3" fontId="6" fillId="0" borderId="0" xfId="0" quotePrefix="1" applyNumberFormat="1" applyFont="1" applyBorder="1" applyAlignment="1" applyProtection="1">
      <alignment horizontal="right" vertical="center"/>
    </xf>
    <xf numFmtId="3" fontId="6" fillId="0" borderId="0" xfId="0" applyNumberFormat="1" applyFont="1" applyBorder="1" applyAlignment="1" applyProtection="1">
      <alignment horizontal="right" vertical="center"/>
    </xf>
    <xf numFmtId="171" fontId="8" fillId="0" borderId="0" xfId="0" applyFont="1" applyBorder="1" applyAlignment="1" applyProtection="1">
      <alignment horizontal="left" vertical="center"/>
    </xf>
    <xf numFmtId="171" fontId="7" fillId="0" borderId="0" xfId="0" quotePrefix="1" applyFont="1" applyBorder="1" applyAlignment="1" applyProtection="1">
      <alignment horizontal="left" vertical="center"/>
    </xf>
    <xf numFmtId="171" fontId="14" fillId="0" borderId="7" xfId="0" quotePrefix="1" applyFont="1" applyBorder="1" applyAlignment="1">
      <alignment horizontal="right" vertical="center" readingOrder="2"/>
    </xf>
    <xf numFmtId="171" fontId="8" fillId="0" borderId="0" xfId="0" applyFont="1" applyBorder="1" applyAlignment="1">
      <alignment vertical="center"/>
    </xf>
    <xf numFmtId="171" fontId="8" fillId="0" borderId="1" xfId="0" applyFont="1" applyBorder="1" applyAlignment="1">
      <alignment vertical="center"/>
    </xf>
    <xf numFmtId="174" fontId="5" fillId="0" borderId="1" xfId="0" quotePrefix="1" applyNumberFormat="1" applyFont="1" applyBorder="1" applyAlignment="1" applyProtection="1">
      <alignment vertical="center"/>
    </xf>
    <xf numFmtId="2" fontId="5" fillId="0" borderId="1" xfId="0" applyNumberFormat="1" applyFont="1" applyBorder="1" applyAlignment="1" applyProtection="1">
      <alignment horizontal="left" vertical="center"/>
    </xf>
    <xf numFmtId="174" fontId="6" fillId="0" borderId="1" xfId="0" applyNumberFormat="1" applyFont="1" applyBorder="1" applyAlignment="1">
      <alignment vertical="center"/>
    </xf>
    <xf numFmtId="3" fontId="5" fillId="0" borderId="3" xfId="0" applyNumberFormat="1" applyFont="1" applyBorder="1" applyAlignment="1" applyProtection="1">
      <alignment horizontal="left" vertical="center"/>
    </xf>
    <xf numFmtId="3" fontId="5" fillId="0" borderId="1" xfId="0" applyNumberFormat="1" applyFont="1" applyBorder="1" applyAlignment="1" applyProtection="1">
      <alignment horizontal="left" vertical="center"/>
    </xf>
    <xf numFmtId="3" fontId="8" fillId="0" borderId="3" xfId="0" applyNumberFormat="1" applyFont="1" applyBorder="1" applyAlignment="1">
      <alignment horizontal="right" vertical="center" readingOrder="2"/>
    </xf>
    <xf numFmtId="171" fontId="45" fillId="0" borderId="0" xfId="0" quotePrefix="1" applyFont="1" applyAlignment="1">
      <alignment vertical="center" readingOrder="2"/>
    </xf>
    <xf numFmtId="171" fontId="45" fillId="0" borderId="0" xfId="0" applyFont="1" applyBorder="1" applyAlignment="1" applyProtection="1">
      <alignment horizontal="left" vertical="center"/>
    </xf>
    <xf numFmtId="171" fontId="5" fillId="0" borderId="0" xfId="0" applyFont="1" applyAlignment="1">
      <alignment vertical="center"/>
    </xf>
    <xf numFmtId="171" fontId="8" fillId="0" borderId="0" xfId="0" applyFont="1" applyAlignment="1">
      <alignment vertical="center"/>
    </xf>
    <xf numFmtId="178" fontId="50" fillId="3" borderId="0" xfId="26" applyNumberFormat="1" applyFont="1" applyFill="1" applyAlignment="1" applyProtection="1">
      <alignment horizontal="left" vertical="center"/>
    </xf>
    <xf numFmtId="178" fontId="51" fillId="3" borderId="0" xfId="26" applyNumberFormat="1" applyFont="1" applyFill="1" applyAlignment="1">
      <alignment vertical="center" readingOrder="2"/>
    </xf>
    <xf numFmtId="178" fontId="8" fillId="3" borderId="0" xfId="26" applyNumberFormat="1" applyFont="1" applyFill="1" applyAlignment="1">
      <alignment vertical="center"/>
    </xf>
    <xf numFmtId="178" fontId="8" fillId="3" borderId="0" xfId="26" applyNumberFormat="1" applyFont="1" applyFill="1" applyBorder="1" applyAlignment="1">
      <alignment vertical="center"/>
    </xf>
    <xf numFmtId="178" fontId="9" fillId="3" borderId="0" xfId="26" quotePrefix="1" applyNumberFormat="1" applyFont="1" applyFill="1" applyAlignment="1" applyProtection="1">
      <alignment horizontal="left" vertical="center"/>
    </xf>
    <xf numFmtId="178" fontId="9" fillId="3" borderId="0" xfId="26" quotePrefix="1" applyNumberFormat="1" applyFont="1" applyFill="1" applyAlignment="1">
      <alignment horizontal="right" vertical="center" readingOrder="2"/>
    </xf>
    <xf numFmtId="178" fontId="6" fillId="3" borderId="0" xfId="26" quotePrefix="1" applyNumberFormat="1" applyFont="1" applyFill="1" applyAlignment="1" applyProtection="1">
      <alignment horizontal="left" vertical="center"/>
    </xf>
    <xf numFmtId="178" fontId="7" fillId="3" borderId="0" xfId="26" quotePrefix="1" applyNumberFormat="1" applyFont="1" applyFill="1" applyAlignment="1">
      <alignment horizontal="right" vertical="center" readingOrder="2"/>
    </xf>
    <xf numFmtId="178" fontId="8" fillId="3" borderId="0" xfId="26" applyNumberFormat="1" applyFont="1" applyFill="1" applyAlignment="1" applyProtection="1">
      <alignment horizontal="left" vertical="center"/>
    </xf>
    <xf numFmtId="178" fontId="8" fillId="3" borderId="0" xfId="26" applyNumberFormat="1" applyFont="1" applyFill="1" applyAlignment="1" applyProtection="1">
      <alignment horizontal="left" vertical="center" readingOrder="2"/>
    </xf>
    <xf numFmtId="178" fontId="8" fillId="3" borderId="5" xfId="26" applyNumberFormat="1" applyFont="1" applyFill="1" applyBorder="1" applyAlignment="1">
      <alignment vertical="center"/>
    </xf>
    <xf numFmtId="0" fontId="8" fillId="3" borderId="4" xfId="26" applyNumberFormat="1" applyFont="1" applyFill="1" applyBorder="1" applyAlignment="1">
      <alignment vertical="center"/>
    </xf>
    <xf numFmtId="0" fontId="8" fillId="3" borderId="5" xfId="26" applyNumberFormat="1" applyFont="1" applyFill="1" applyBorder="1" applyAlignment="1">
      <alignment vertical="center"/>
    </xf>
    <xf numFmtId="0" fontId="7" fillId="3" borderId="5" xfId="26" applyNumberFormat="1" applyFont="1" applyFill="1" applyBorder="1" applyAlignment="1">
      <alignment vertical="center"/>
    </xf>
    <xf numFmtId="0" fontId="7" fillId="3" borderId="18" xfId="26" applyNumberFormat="1" applyFont="1" applyFill="1" applyBorder="1" applyAlignment="1">
      <alignment horizontal="center" vertical="center"/>
    </xf>
    <xf numFmtId="178" fontId="7" fillId="3" borderId="5" xfId="26" applyNumberFormat="1" applyFont="1" applyFill="1" applyBorder="1" applyAlignment="1">
      <alignment vertical="center" readingOrder="2"/>
    </xf>
    <xf numFmtId="178" fontId="8" fillId="3" borderId="3" xfId="26" applyNumberFormat="1" applyFont="1" applyFill="1" applyBorder="1" applyAlignment="1">
      <alignment vertical="center"/>
    </xf>
    <xf numFmtId="178" fontId="8" fillId="3" borderId="1" xfId="26" applyNumberFormat="1" applyFont="1" applyFill="1" applyBorder="1" applyAlignment="1">
      <alignment vertical="center"/>
    </xf>
    <xf numFmtId="178" fontId="8" fillId="3" borderId="19" xfId="26" applyNumberFormat="1" applyFont="1" applyFill="1" applyBorder="1" applyAlignment="1">
      <alignment vertical="center"/>
    </xf>
    <xf numFmtId="178" fontId="7" fillId="3" borderId="0" xfId="26" applyNumberFormat="1" applyFont="1" applyFill="1" applyBorder="1" applyAlignment="1">
      <alignment vertical="center" readingOrder="2"/>
    </xf>
    <xf numFmtId="178" fontId="7" fillId="3" borderId="18" xfId="26" applyNumberFormat="1" applyFont="1" applyFill="1" applyBorder="1" applyAlignment="1">
      <alignment horizontal="center" vertical="center"/>
    </xf>
    <xf numFmtId="178" fontId="7" fillId="3" borderId="8" xfId="26" applyNumberFormat="1" applyFont="1" applyFill="1" applyBorder="1" applyAlignment="1">
      <alignment horizontal="center" vertical="center"/>
    </xf>
    <xf numFmtId="178" fontId="7" fillId="3" borderId="5" xfId="26" quotePrefix="1" applyNumberFormat="1" applyFont="1" applyFill="1" applyBorder="1" applyAlignment="1">
      <alignment vertical="center"/>
    </xf>
    <xf numFmtId="178" fontId="7" fillId="3" borderId="0" xfId="26" quotePrefix="1" applyNumberFormat="1" applyFont="1" applyFill="1" applyBorder="1" applyAlignment="1">
      <alignment vertical="center"/>
    </xf>
    <xf numFmtId="178" fontId="7" fillId="3" borderId="3" xfId="26" applyNumberFormat="1" applyFont="1" applyFill="1" applyBorder="1" applyAlignment="1">
      <alignment horizontal="center" vertical="center"/>
    </xf>
    <xf numFmtId="178" fontId="7" fillId="3" borderId="19" xfId="26" applyNumberFormat="1" applyFont="1" applyFill="1" applyBorder="1" applyAlignment="1">
      <alignment horizontal="center" vertical="center"/>
    </xf>
    <xf numFmtId="178" fontId="7" fillId="3" borderId="1" xfId="26" applyNumberFormat="1" applyFont="1" applyFill="1" applyBorder="1" applyAlignment="1">
      <alignment horizontal="center" vertical="center"/>
    </xf>
    <xf numFmtId="178" fontId="7" fillId="3" borderId="1" xfId="26" applyNumberFormat="1" applyFont="1" applyFill="1" applyBorder="1" applyAlignment="1">
      <alignment vertical="center"/>
    </xf>
    <xf numFmtId="178" fontId="7" fillId="3" borderId="0" xfId="26" applyNumberFormat="1" applyFont="1" applyFill="1" applyBorder="1" applyAlignment="1">
      <alignment vertical="center"/>
    </xf>
    <xf numFmtId="178" fontId="10" fillId="3" borderId="0" xfId="26" quotePrefix="1" applyNumberFormat="1" applyFont="1" applyFill="1" applyAlignment="1" applyProtection="1">
      <alignment horizontal="left" vertical="center"/>
    </xf>
    <xf numFmtId="178" fontId="7" fillId="3" borderId="20" xfId="26" applyNumberFormat="1" applyFont="1" applyFill="1" applyBorder="1" applyAlignment="1">
      <alignment vertical="center"/>
    </xf>
    <xf numFmtId="178" fontId="7" fillId="3" borderId="2" xfId="26" applyNumberFormat="1" applyFont="1" applyFill="1" applyBorder="1" applyAlignment="1">
      <alignment vertical="center"/>
    </xf>
    <xf numFmtId="178" fontId="10" fillId="3" borderId="20" xfId="26" quotePrefix="1" applyNumberFormat="1" applyFont="1" applyFill="1" applyBorder="1" applyAlignment="1" applyProtection="1">
      <alignment horizontal="center" vertical="center"/>
    </xf>
    <xf numFmtId="178" fontId="52" fillId="3" borderId="0" xfId="26" applyNumberFormat="1" applyFont="1" applyFill="1" applyBorder="1" applyAlignment="1">
      <alignment horizontal="right" vertical="center" readingOrder="2"/>
    </xf>
    <xf numFmtId="178" fontId="7" fillId="3" borderId="0" xfId="26" applyNumberFormat="1" applyFont="1" applyFill="1" applyAlignment="1">
      <alignment vertical="center"/>
    </xf>
    <xf numFmtId="178" fontId="5" fillId="3" borderId="0" xfId="26" applyNumberFormat="1" applyFont="1" applyFill="1" applyBorder="1" applyAlignment="1">
      <alignment vertical="center"/>
    </xf>
    <xf numFmtId="178" fontId="5" fillId="3" borderId="20" xfId="26" applyNumberFormat="1" applyFont="1" applyFill="1" applyBorder="1" applyAlignment="1">
      <alignment horizontal="center" vertical="center"/>
    </xf>
    <xf numFmtId="178" fontId="5" fillId="3" borderId="2" xfId="26" applyNumberFormat="1" applyFont="1" applyFill="1" applyBorder="1" applyAlignment="1">
      <alignment horizontal="center" vertical="center"/>
    </xf>
    <xf numFmtId="178" fontId="5" fillId="3" borderId="20" xfId="26" applyNumberFormat="1" applyFont="1" applyFill="1" applyBorder="1" applyAlignment="1">
      <alignment vertical="center"/>
    </xf>
    <xf numFmtId="178" fontId="14" fillId="3" borderId="0" xfId="26" applyNumberFormat="1" applyFont="1" applyFill="1" applyBorder="1" applyAlignment="1">
      <alignment horizontal="right" vertical="center" readingOrder="2"/>
    </xf>
    <xf numFmtId="178" fontId="14" fillId="3" borderId="0" xfId="26" applyNumberFormat="1" applyFont="1" applyFill="1" applyAlignment="1">
      <alignment horizontal="left" vertical="center"/>
    </xf>
    <xf numFmtId="177" fontId="21" fillId="0" borderId="20" xfId="26" applyNumberFormat="1" applyFont="1" applyBorder="1" applyAlignment="1"/>
    <xf numFmtId="0" fontId="21" fillId="0" borderId="20" xfId="26" applyNumberFormat="1" applyFont="1" applyBorder="1" applyAlignment="1"/>
    <xf numFmtId="178" fontId="12" fillId="3" borderId="0" xfId="26" applyNumberFormat="1" applyFont="1" applyFill="1" applyBorder="1" applyAlignment="1">
      <alignment horizontal="right" vertical="center" wrapText="1" readingOrder="2"/>
    </xf>
    <xf numFmtId="178" fontId="44" fillId="3" borderId="0" xfId="26" applyNumberFormat="1" applyFont="1" applyFill="1" applyAlignment="1">
      <alignment horizontal="left" vertical="center"/>
    </xf>
    <xf numFmtId="177" fontId="0" fillId="0" borderId="20" xfId="26" applyNumberFormat="1" applyFont="1" applyBorder="1" applyAlignment="1"/>
    <xf numFmtId="178" fontId="8" fillId="3" borderId="0" xfId="26" applyNumberFormat="1" applyFont="1" applyFill="1" applyBorder="1" applyAlignment="1">
      <alignment horizontal="right" vertical="center" wrapText="1" readingOrder="2"/>
    </xf>
    <xf numFmtId="178" fontId="8" fillId="3" borderId="0" xfId="26" applyNumberFormat="1" applyFont="1" applyFill="1" applyBorder="1" applyAlignment="1">
      <alignment horizontal="right" vertical="center" readingOrder="2"/>
    </xf>
    <xf numFmtId="177" fontId="0" fillId="0" borderId="2" xfId="26" applyNumberFormat="1" applyFont="1" applyBorder="1" applyAlignment="1"/>
    <xf numFmtId="178" fontId="8" fillId="3" borderId="20" xfId="26" applyNumberFormat="1" applyFont="1" applyFill="1" applyBorder="1" applyAlignment="1">
      <alignment vertical="center"/>
    </xf>
    <xf numFmtId="178" fontId="7" fillId="3" borderId="0" xfId="26" applyNumberFormat="1" applyFont="1" applyFill="1" applyBorder="1" applyAlignment="1">
      <alignment horizontal="right" vertical="center" wrapText="1" readingOrder="2"/>
    </xf>
    <xf numFmtId="177" fontId="2" fillId="0" borderId="20" xfId="26" applyNumberFormat="1" applyFont="1" applyBorder="1" applyAlignment="1"/>
    <xf numFmtId="177" fontId="21" fillId="0" borderId="2" xfId="26" applyNumberFormat="1" applyFont="1" applyBorder="1" applyAlignment="1"/>
    <xf numFmtId="178" fontId="44" fillId="3" borderId="20" xfId="26" applyNumberFormat="1" applyFont="1" applyFill="1" applyBorder="1" applyAlignment="1">
      <alignment vertical="center"/>
    </xf>
    <xf numFmtId="178" fontId="11" fillId="3" borderId="0" xfId="26" applyNumberFormat="1" applyFont="1" applyFill="1" applyBorder="1" applyAlignment="1">
      <alignment horizontal="right" vertical="center" wrapText="1" readingOrder="2"/>
    </xf>
    <xf numFmtId="178" fontId="11" fillId="3" borderId="0" xfId="26" quotePrefix="1" applyNumberFormat="1" applyFont="1" applyFill="1" applyBorder="1" applyAlignment="1">
      <alignment horizontal="right" vertical="center" readingOrder="2"/>
    </xf>
    <xf numFmtId="178" fontId="44" fillId="3" borderId="0" xfId="26" applyNumberFormat="1" applyFont="1" applyFill="1" applyBorder="1" applyAlignment="1">
      <alignment horizontal="right" vertical="center" wrapText="1" readingOrder="2"/>
    </xf>
    <xf numFmtId="178" fontId="5" fillId="3" borderId="1" xfId="26" applyNumberFormat="1" applyFont="1" applyFill="1" applyBorder="1" applyAlignment="1">
      <alignment horizontal="left" vertical="center"/>
    </xf>
    <xf numFmtId="178" fontId="5" fillId="3" borderId="19" xfId="26" applyNumberFormat="1" applyFont="1" applyFill="1" applyBorder="1" applyAlignment="1">
      <alignment horizontal="center" vertical="center"/>
    </xf>
    <xf numFmtId="178" fontId="5" fillId="3" borderId="6" xfId="26" applyNumberFormat="1" applyFont="1" applyFill="1" applyBorder="1" applyAlignment="1">
      <alignment horizontal="center" vertical="center"/>
    </xf>
    <xf numFmtId="178" fontId="44" fillId="3" borderId="1" xfId="26" quotePrefix="1" applyNumberFormat="1" applyFont="1" applyFill="1" applyBorder="1" applyAlignment="1">
      <alignment horizontal="right" vertical="center" readingOrder="2"/>
    </xf>
    <xf numFmtId="178" fontId="5" fillId="3" borderId="0" xfId="26" applyNumberFormat="1" applyFont="1" applyFill="1" applyAlignment="1">
      <alignment horizontal="left" vertical="center"/>
    </xf>
    <xf numFmtId="178" fontId="5" fillId="3" borderId="5" xfId="26" applyNumberFormat="1" applyFont="1" applyFill="1" applyBorder="1" applyAlignment="1">
      <alignment horizontal="left" vertical="center"/>
    </xf>
    <xf numFmtId="178" fontId="5" fillId="3" borderId="5" xfId="26" applyNumberFormat="1" applyFont="1" applyFill="1" applyBorder="1" applyAlignment="1">
      <alignment horizontal="center" vertical="center"/>
    </xf>
    <xf numFmtId="178" fontId="44" fillId="3" borderId="0" xfId="26" quotePrefix="1" applyNumberFormat="1" applyFont="1" applyFill="1" applyBorder="1" applyAlignment="1">
      <alignment horizontal="right" vertical="center" readingOrder="2"/>
    </xf>
    <xf numFmtId="178" fontId="50" fillId="3" borderId="0" xfId="26" applyNumberFormat="1" applyFont="1" applyFill="1" applyBorder="1" applyAlignment="1" applyProtection="1">
      <alignment horizontal="left" vertical="center"/>
    </xf>
    <xf numFmtId="178" fontId="50" fillId="3" borderId="0" xfId="26" applyNumberFormat="1" applyFont="1" applyFill="1" applyBorder="1" applyAlignment="1" applyProtection="1">
      <alignment horizontal="center" vertical="center"/>
    </xf>
    <xf numFmtId="178" fontId="5" fillId="3" borderId="0" xfId="26" applyNumberFormat="1" applyFont="1" applyFill="1" applyAlignment="1">
      <alignment vertical="center"/>
    </xf>
    <xf numFmtId="178" fontId="10" fillId="3" borderId="0" xfId="26" quotePrefix="1" applyNumberFormat="1" applyFont="1" applyFill="1" applyBorder="1" applyAlignment="1" applyProtection="1">
      <alignment horizontal="left" vertical="center"/>
    </xf>
    <xf numFmtId="178" fontId="10" fillId="3" borderId="0" xfId="26" quotePrefix="1" applyNumberFormat="1" applyFont="1" applyFill="1" applyBorder="1" applyAlignment="1" applyProtection="1">
      <alignment horizontal="center" vertical="center"/>
    </xf>
    <xf numFmtId="178" fontId="6" fillId="3" borderId="0" xfId="26" quotePrefix="1" applyNumberFormat="1" applyFont="1" applyFill="1" applyBorder="1" applyAlignment="1" applyProtection="1">
      <alignment horizontal="left" vertical="center"/>
    </xf>
    <xf numFmtId="178" fontId="6" fillId="3" borderId="0" xfId="26" quotePrefix="1" applyNumberFormat="1" applyFont="1" applyFill="1" applyBorder="1" applyAlignment="1" applyProtection="1">
      <alignment horizontal="center" vertical="center"/>
    </xf>
    <xf numFmtId="178" fontId="8" fillId="3" borderId="1" xfId="26" applyNumberFormat="1" applyFont="1" applyFill="1" applyBorder="1" applyAlignment="1" applyProtection="1">
      <alignment horizontal="left" vertical="center"/>
    </xf>
    <xf numFmtId="178" fontId="8" fillId="3" borderId="1" xfId="26" applyNumberFormat="1" applyFont="1" applyFill="1" applyBorder="1" applyAlignment="1" applyProtection="1">
      <alignment horizontal="center" vertical="center"/>
    </xf>
    <xf numFmtId="178" fontId="8" fillId="3" borderId="0" xfId="26" applyNumberFormat="1" applyFont="1" applyFill="1" applyAlignment="1">
      <alignment horizontal="right" vertical="center" readingOrder="2"/>
    </xf>
    <xf numFmtId="178" fontId="8" fillId="3" borderId="18" xfId="26" applyNumberFormat="1" applyFont="1" applyFill="1" applyBorder="1" applyAlignment="1">
      <alignment horizontal="center" vertical="center"/>
    </xf>
    <xf numFmtId="178" fontId="5" fillId="3" borderId="0" xfId="26" applyNumberFormat="1" applyFont="1" applyFill="1" applyBorder="1" applyAlignment="1">
      <alignment horizontal="right" vertical="center" readingOrder="2"/>
    </xf>
    <xf numFmtId="178" fontId="5" fillId="3" borderId="1" xfId="26" applyNumberFormat="1" applyFont="1" applyFill="1" applyBorder="1" applyAlignment="1">
      <alignment horizontal="right" vertical="center" readingOrder="2"/>
    </xf>
    <xf numFmtId="178" fontId="7" fillId="3" borderId="0" xfId="26" applyNumberFormat="1" applyFont="1" applyFill="1" applyAlignment="1">
      <alignment horizontal="left" vertical="center"/>
    </xf>
    <xf numFmtId="177" fontId="21" fillId="0" borderId="18" xfId="26" applyNumberFormat="1" applyFont="1" applyBorder="1" applyAlignment="1">
      <alignment horizontal="center"/>
    </xf>
    <xf numFmtId="177" fontId="21" fillId="0" borderId="8" xfId="26" applyNumberFormat="1" applyFont="1" applyBorder="1" applyAlignment="1">
      <alignment horizontal="center"/>
    </xf>
    <xf numFmtId="177" fontId="21" fillId="0" borderId="18" xfId="26" applyNumberFormat="1" applyFont="1" applyBorder="1"/>
    <xf numFmtId="178" fontId="14" fillId="3" borderId="2" xfId="26" applyNumberFormat="1" applyFont="1" applyFill="1" applyBorder="1" applyAlignment="1">
      <alignment horizontal="center" vertical="center"/>
    </xf>
    <xf numFmtId="178" fontId="14" fillId="3" borderId="0" xfId="26" applyNumberFormat="1" applyFont="1" applyFill="1" applyBorder="1" applyAlignment="1">
      <alignment horizontal="right" vertical="center" wrapText="1" readingOrder="2"/>
    </xf>
    <xf numFmtId="177" fontId="21" fillId="0" borderId="20" xfId="26" applyNumberFormat="1" applyFont="1" applyBorder="1" applyAlignment="1">
      <alignment horizontal="right"/>
    </xf>
    <xf numFmtId="0" fontId="21" fillId="0" borderId="2" xfId="26" applyNumberFormat="1" applyFont="1" applyBorder="1" applyAlignment="1">
      <alignment horizontal="right"/>
    </xf>
    <xf numFmtId="177" fontId="0" fillId="0" borderId="20" xfId="26" applyNumberFormat="1" applyFont="1" applyBorder="1" applyAlignment="1">
      <alignment horizontal="right"/>
    </xf>
    <xf numFmtId="177" fontId="0" fillId="0" borderId="2" xfId="26" applyNumberFormat="1" applyFont="1" applyBorder="1" applyAlignment="1">
      <alignment horizontal="right"/>
    </xf>
    <xf numFmtId="178" fontId="5" fillId="3" borderId="0" xfId="26" applyNumberFormat="1" applyFont="1" applyFill="1" applyBorder="1" applyAlignment="1">
      <alignment horizontal="right" vertical="center" wrapText="1" readingOrder="2"/>
    </xf>
    <xf numFmtId="178" fontId="44" fillId="3" borderId="2" xfId="26" applyNumberFormat="1" applyFont="1" applyFill="1" applyBorder="1" applyAlignment="1">
      <alignment horizontal="right" vertical="center"/>
    </xf>
    <xf numFmtId="178" fontId="8" fillId="3" borderId="2" xfId="26" applyNumberFormat="1" applyFont="1" applyFill="1" applyBorder="1" applyAlignment="1">
      <alignment horizontal="right" vertical="center"/>
    </xf>
    <xf numFmtId="177" fontId="0" fillId="0" borderId="0" xfId="26" applyNumberFormat="1" applyFont="1" applyAlignment="1">
      <alignment horizontal="right"/>
    </xf>
    <xf numFmtId="178" fontId="5" fillId="3" borderId="0" xfId="26" applyNumberFormat="1" applyFont="1" applyFill="1"/>
    <xf numFmtId="178" fontId="44" fillId="3" borderId="0" xfId="26" applyNumberFormat="1" applyFont="1" applyFill="1"/>
    <xf numFmtId="178" fontId="8" fillId="3" borderId="20" xfId="26" applyNumberFormat="1" applyFont="1" applyFill="1" applyBorder="1" applyAlignment="1">
      <alignment horizontal="right" vertical="center"/>
    </xf>
    <xf numFmtId="178" fontId="8" fillId="3" borderId="0" xfId="26" applyNumberFormat="1" applyFont="1" applyFill="1" applyAlignment="1">
      <alignment horizontal="right" vertical="center"/>
    </xf>
    <xf numFmtId="178" fontId="5" fillId="3" borderId="0" xfId="26" quotePrefix="1" applyNumberFormat="1" applyFont="1" applyFill="1" applyAlignment="1">
      <alignment horizontal="left" vertical="center"/>
    </xf>
    <xf numFmtId="178" fontId="44" fillId="3" borderId="0" xfId="26" applyNumberFormat="1" applyFont="1" applyFill="1" applyBorder="1" applyAlignment="1">
      <alignment horizontal="right" vertical="center" readingOrder="2"/>
    </xf>
    <xf numFmtId="178" fontId="5" fillId="3" borderId="0" xfId="26" applyNumberFormat="1" applyFont="1" applyFill="1" applyBorder="1" applyAlignment="1">
      <alignment horizontal="left" vertical="center"/>
    </xf>
    <xf numFmtId="178" fontId="44" fillId="3" borderId="1" xfId="26" applyNumberFormat="1" applyFont="1" applyFill="1" applyBorder="1" applyAlignment="1">
      <alignment horizontal="left" vertical="center"/>
    </xf>
    <xf numFmtId="178" fontId="44" fillId="3" borderId="6" xfId="26" applyNumberFormat="1" applyFont="1" applyFill="1" applyBorder="1" applyAlignment="1">
      <alignment horizontal="center" vertical="center"/>
    </xf>
    <xf numFmtId="178" fontId="44" fillId="3" borderId="1" xfId="26" applyNumberFormat="1" applyFont="1" applyFill="1" applyBorder="1" applyAlignment="1">
      <alignment horizontal="right" vertical="center" readingOrder="2"/>
    </xf>
    <xf numFmtId="0" fontId="7" fillId="3" borderId="24" xfId="26" applyNumberFormat="1" applyFont="1" applyFill="1" applyBorder="1" applyAlignment="1">
      <alignment horizontal="center" vertical="center"/>
    </xf>
    <xf numFmtId="178" fontId="14" fillId="3" borderId="0" xfId="26" applyNumberFormat="1" applyFont="1" applyFill="1" applyBorder="1" applyAlignment="1">
      <alignment horizontal="left" vertical="center"/>
    </xf>
    <xf numFmtId="177" fontId="21" fillId="0" borderId="20" xfId="26" applyNumberFormat="1" applyFont="1" applyBorder="1" applyAlignment="1">
      <alignment horizontal="center"/>
    </xf>
    <xf numFmtId="0" fontId="21" fillId="0" borderId="20" xfId="26" applyNumberFormat="1" applyFont="1" applyBorder="1" applyAlignment="1">
      <alignment horizontal="center"/>
    </xf>
    <xf numFmtId="178" fontId="54" fillId="3" borderId="0" xfId="26" applyNumberFormat="1" applyFont="1" applyFill="1" applyBorder="1" applyAlignment="1">
      <alignment horizontal="left" vertical="center"/>
    </xf>
    <xf numFmtId="177" fontId="0" fillId="0" borderId="20" xfId="26" applyNumberFormat="1" applyFont="1" applyBorder="1" applyAlignment="1">
      <alignment horizontal="center"/>
    </xf>
    <xf numFmtId="177" fontId="0" fillId="0" borderId="0" xfId="26" applyNumberFormat="1" applyFont="1" applyAlignment="1">
      <alignment horizontal="center"/>
    </xf>
    <xf numFmtId="178" fontId="44" fillId="3" borderId="0" xfId="26" applyNumberFormat="1" applyFont="1" applyFill="1" applyBorder="1" applyAlignment="1">
      <alignment horizontal="left" vertical="center"/>
    </xf>
    <xf numFmtId="177" fontId="0" fillId="0" borderId="2" xfId="26" applyNumberFormat="1" applyFont="1" applyBorder="1" applyAlignment="1">
      <alignment horizontal="center"/>
    </xf>
    <xf numFmtId="178" fontId="6" fillId="3" borderId="20" xfId="26" applyNumberFormat="1" applyFont="1" applyFill="1" applyBorder="1" applyAlignment="1">
      <alignment horizontal="center" vertical="center"/>
    </xf>
    <xf numFmtId="177" fontId="21" fillId="0" borderId="2" xfId="26" applyNumberFormat="1" applyFont="1" applyBorder="1" applyAlignment="1">
      <alignment horizontal="center"/>
    </xf>
    <xf numFmtId="178" fontId="5" fillId="3" borderId="0" xfId="26" applyNumberFormat="1" applyFont="1" applyFill="1" applyAlignment="1">
      <alignment horizontal="center" vertical="center"/>
    </xf>
    <xf numFmtId="178" fontId="5" fillId="3" borderId="7" xfId="26" applyNumberFormat="1" applyFont="1" applyFill="1" applyBorder="1" applyAlignment="1">
      <alignment vertical="center"/>
    </xf>
    <xf numFmtId="178" fontId="15" fillId="3" borderId="0" xfId="26" applyNumberFormat="1" applyFont="1" applyFill="1" applyAlignment="1" applyProtection="1">
      <alignment horizontal="left" vertical="center"/>
    </xf>
    <xf numFmtId="178" fontId="5" fillId="3" borderId="20" xfId="26" applyNumberFormat="1" applyFont="1" applyFill="1" applyBorder="1" applyAlignment="1">
      <alignment horizontal="left" vertical="center"/>
    </xf>
    <xf numFmtId="178" fontId="5" fillId="3" borderId="2" xfId="26" applyNumberFormat="1" applyFont="1" applyFill="1" applyBorder="1" applyAlignment="1">
      <alignment horizontal="left" vertical="center"/>
    </xf>
    <xf numFmtId="178" fontId="15" fillId="3" borderId="20" xfId="26" applyNumberFormat="1" applyFont="1" applyFill="1" applyBorder="1" applyAlignment="1" applyProtection="1">
      <alignment horizontal="left" vertical="center"/>
    </xf>
    <xf numFmtId="178" fontId="5" fillId="3" borderId="0" xfId="26" applyNumberFormat="1" applyFont="1" applyFill="1" applyAlignment="1">
      <alignment horizontal="right" vertical="center" readingOrder="2"/>
    </xf>
    <xf numFmtId="178" fontId="44" fillId="3" borderId="1" xfId="26" applyNumberFormat="1" applyFont="1" applyFill="1" applyBorder="1" applyAlignment="1">
      <alignment vertical="center"/>
    </xf>
    <xf numFmtId="178" fontId="44" fillId="3" borderId="19" xfId="26" applyNumberFormat="1" applyFont="1" applyFill="1" applyBorder="1" applyAlignment="1">
      <alignment vertical="center"/>
    </xf>
    <xf numFmtId="178" fontId="44" fillId="3" borderId="6" xfId="26" applyNumberFormat="1" applyFont="1" applyFill="1" applyBorder="1" applyAlignment="1">
      <alignment vertical="center"/>
    </xf>
    <xf numFmtId="178" fontId="8" fillId="3" borderId="1" xfId="26" applyNumberFormat="1" applyFont="1" applyFill="1" applyBorder="1" applyAlignment="1">
      <alignment horizontal="right" vertical="center" readingOrder="2"/>
    </xf>
    <xf numFmtId="178" fontId="8" fillId="3" borderId="0" xfId="26" quotePrefix="1" applyNumberFormat="1" applyFont="1" applyFill="1" applyBorder="1" applyAlignment="1">
      <alignment horizontal="right" vertical="center" readingOrder="2"/>
    </xf>
    <xf numFmtId="178" fontId="44" fillId="3" borderId="0" xfId="26" applyNumberFormat="1" applyFont="1" applyFill="1" applyAlignment="1" applyProtection="1">
      <alignment horizontal="left" vertical="center"/>
    </xf>
    <xf numFmtId="178" fontId="5" fillId="3" borderId="0" xfId="26" quotePrefix="1" applyNumberFormat="1" applyFont="1" applyFill="1" applyBorder="1" applyAlignment="1">
      <alignment horizontal="right" vertical="center" readingOrder="2"/>
    </xf>
    <xf numFmtId="178" fontId="5" fillId="3" borderId="0" xfId="26" applyNumberFormat="1" applyFont="1" applyFill="1" applyAlignment="1">
      <alignment vertical="center" readingOrder="2"/>
    </xf>
    <xf numFmtId="171" fontId="0" fillId="0" borderId="3" xfId="0" applyBorder="1"/>
    <xf numFmtId="171" fontId="0" fillId="0" borderId="1" xfId="0" applyBorder="1"/>
    <xf numFmtId="0" fontId="26" fillId="0" borderId="0" xfId="23" applyFont="1"/>
    <xf numFmtId="0" fontId="58" fillId="0" borderId="0" xfId="23" applyFont="1"/>
    <xf numFmtId="4" fontId="58" fillId="0" borderId="0" xfId="23" applyNumberFormat="1" applyFont="1"/>
    <xf numFmtId="0" fontId="26" fillId="0" borderId="2" xfId="23" applyFont="1" applyBorder="1"/>
    <xf numFmtId="0" fontId="26" fillId="0" borderId="4" xfId="23" applyFont="1" applyBorder="1"/>
    <xf numFmtId="0" fontId="26" fillId="0" borderId="0" xfId="23" applyFont="1" applyBorder="1"/>
    <xf numFmtId="0" fontId="26" fillId="0" borderId="7" xfId="23" applyFont="1" applyBorder="1"/>
    <xf numFmtId="0" fontId="58" fillId="0" borderId="2" xfId="23" applyFont="1" applyBorder="1" applyAlignment="1">
      <alignment horizontal="center"/>
    </xf>
    <xf numFmtId="4" fontId="58" fillId="0" borderId="7" xfId="23" applyNumberFormat="1" applyFont="1" applyBorder="1" applyAlignment="1">
      <alignment horizontal="center"/>
    </xf>
    <xf numFmtId="4" fontId="58" fillId="0" borderId="2" xfId="23" applyNumberFormat="1" applyFont="1" applyBorder="1" applyAlignment="1">
      <alignment horizontal="center"/>
    </xf>
    <xf numFmtId="4" fontId="58" fillId="0" borderId="0" xfId="23" applyNumberFormat="1" applyFont="1" applyAlignment="1">
      <alignment horizontal="center"/>
    </xf>
    <xf numFmtId="0" fontId="26" fillId="0" borderId="6" xfId="23" applyFont="1" applyBorder="1"/>
    <xf numFmtId="4" fontId="58" fillId="0" borderId="3" xfId="23" applyNumberFormat="1" applyFont="1" applyBorder="1" applyAlignment="1">
      <alignment horizontal="center"/>
    </xf>
    <xf numFmtId="4" fontId="58" fillId="0" borderId="6" xfId="23" applyNumberFormat="1" applyFont="1" applyBorder="1" applyAlignment="1">
      <alignment horizontal="center"/>
    </xf>
    <xf numFmtId="4" fontId="58" fillId="0" borderId="1" xfId="23" applyNumberFormat="1" applyFont="1" applyBorder="1" applyAlignment="1">
      <alignment horizontal="center"/>
    </xf>
    <xf numFmtId="0" fontId="58" fillId="0" borderId="3" xfId="23" applyFont="1" applyBorder="1" applyAlignment="1">
      <alignment horizontal="center"/>
    </xf>
    <xf numFmtId="0" fontId="59" fillId="0" borderId="2" xfId="23" applyFont="1" applyBorder="1"/>
    <xf numFmtId="4" fontId="59" fillId="0" borderId="7" xfId="23" applyNumberFormat="1" applyFont="1" applyBorder="1" applyAlignment="1">
      <alignment horizontal="right"/>
    </xf>
    <xf numFmtId="4" fontId="59" fillId="0" borderId="2" xfId="23" applyNumberFormat="1" applyFont="1" applyBorder="1" applyAlignment="1">
      <alignment horizontal="right"/>
    </xf>
    <xf numFmtId="4" fontId="59" fillId="0" borderId="0" xfId="23" applyNumberFormat="1" applyFont="1" applyAlignment="1">
      <alignment horizontal="right"/>
    </xf>
    <xf numFmtId="0" fontId="59" fillId="0" borderId="7" xfId="23" applyFont="1" applyBorder="1"/>
    <xf numFmtId="4" fontId="26" fillId="0" borderId="7" xfId="23" applyNumberFormat="1" applyFont="1" applyBorder="1" applyAlignment="1">
      <alignment horizontal="right"/>
    </xf>
    <xf numFmtId="4" fontId="26" fillId="0" borderId="2" xfId="23" applyNumberFormat="1" applyFont="1" applyBorder="1" applyAlignment="1">
      <alignment horizontal="right"/>
    </xf>
    <xf numFmtId="4" fontId="26" fillId="0" borderId="0" xfId="23" applyNumberFormat="1" applyFont="1" applyAlignment="1">
      <alignment horizontal="right"/>
    </xf>
    <xf numFmtId="176" fontId="26" fillId="0" borderId="2" xfId="23" applyNumberFormat="1" applyFont="1" applyBorder="1" applyAlignment="1">
      <alignment horizontal="right"/>
    </xf>
    <xf numFmtId="176" fontId="26" fillId="0" borderId="0" xfId="27" applyNumberFormat="1" applyFont="1" applyBorder="1"/>
    <xf numFmtId="176" fontId="26" fillId="0" borderId="0" xfId="23" applyNumberFormat="1" applyFont="1" applyAlignment="1">
      <alignment horizontal="right"/>
    </xf>
    <xf numFmtId="176" fontId="26" fillId="0" borderId="7" xfId="23" applyNumberFormat="1" applyFont="1" applyBorder="1" applyAlignment="1">
      <alignment horizontal="right"/>
    </xf>
    <xf numFmtId="176" fontId="59" fillId="0" borderId="2" xfId="23" applyNumberFormat="1" applyFont="1" applyBorder="1" applyAlignment="1">
      <alignment horizontal="right"/>
    </xf>
    <xf numFmtId="176" fontId="59" fillId="0" borderId="0" xfId="23" applyNumberFormat="1" applyFont="1" applyAlignment="1">
      <alignment horizontal="right"/>
    </xf>
    <xf numFmtId="4" fontId="26" fillId="0" borderId="3" xfId="23" applyNumberFormat="1" applyFont="1" applyBorder="1" applyAlignment="1">
      <alignment horizontal="right"/>
    </xf>
    <xf numFmtId="176" fontId="26" fillId="0" borderId="6" xfId="23" applyNumberFormat="1" applyFont="1" applyBorder="1" applyAlignment="1">
      <alignment horizontal="right"/>
    </xf>
    <xf numFmtId="4" fontId="26" fillId="0" borderId="6" xfId="23" applyNumberFormat="1" applyFont="1" applyBorder="1" applyAlignment="1">
      <alignment horizontal="right"/>
    </xf>
    <xf numFmtId="0" fontId="26" fillId="0" borderId="3" xfId="23" applyFont="1" applyBorder="1"/>
    <xf numFmtId="0" fontId="26" fillId="0" borderId="5" xfId="23" applyFont="1" applyBorder="1"/>
    <xf numFmtId="4" fontId="26" fillId="0" borderId="5" xfId="23" applyNumberFormat="1" applyFont="1" applyBorder="1" applyAlignment="1">
      <alignment horizontal="right"/>
    </xf>
    <xf numFmtId="4" fontId="26" fillId="0" borderId="0" xfId="23" applyNumberFormat="1" applyFont="1" applyBorder="1" applyAlignment="1">
      <alignment horizontal="right"/>
    </xf>
    <xf numFmtId="0" fontId="59" fillId="0" borderId="0" xfId="23" applyFont="1" applyBorder="1"/>
    <xf numFmtId="4" fontId="59" fillId="0" borderId="0" xfId="23" applyNumberFormat="1" applyFont="1" applyBorder="1" applyAlignment="1">
      <alignment horizontal="right"/>
    </xf>
    <xf numFmtId="176" fontId="26" fillId="0" borderId="0" xfId="23" applyNumberFormat="1" applyFont="1" applyBorder="1" applyAlignment="1">
      <alignment horizontal="right"/>
    </xf>
    <xf numFmtId="179" fontId="8" fillId="0" borderId="0" xfId="28" applyNumberFormat="1" applyFont="1" applyBorder="1" applyAlignment="1" applyProtection="1">
      <alignment horizontal="left"/>
    </xf>
    <xf numFmtId="171" fontId="8" fillId="0" borderId="0" xfId="23" quotePrefix="1" applyNumberFormat="1" applyFont="1" applyBorder="1" applyAlignment="1" applyProtection="1">
      <alignment horizontal="left"/>
    </xf>
    <xf numFmtId="171" fontId="8" fillId="0" borderId="0" xfId="23" applyNumberFormat="1" applyFont="1" applyBorder="1" applyAlignment="1" applyProtection="1">
      <alignment horizontal="left"/>
    </xf>
    <xf numFmtId="171" fontId="8" fillId="0" borderId="0" xfId="23" applyNumberFormat="1" applyFont="1" applyFill="1" applyBorder="1" applyAlignment="1" applyProtection="1">
      <alignment horizontal="left"/>
    </xf>
    <xf numFmtId="176" fontId="59" fillId="0" borderId="0" xfId="23" applyNumberFormat="1" applyFont="1" applyBorder="1" applyAlignment="1">
      <alignment horizontal="right"/>
    </xf>
    <xf numFmtId="176" fontId="59" fillId="0" borderId="7" xfId="23" applyNumberFormat="1" applyFont="1" applyBorder="1" applyAlignment="1">
      <alignment horizontal="right"/>
    </xf>
    <xf numFmtId="0" fontId="60" fillId="0" borderId="0" xfId="23" applyFont="1" applyBorder="1"/>
    <xf numFmtId="4" fontId="60" fillId="0" borderId="7" xfId="23" applyNumberFormat="1" applyFont="1" applyBorder="1" applyAlignment="1">
      <alignment horizontal="right"/>
    </xf>
    <xf numFmtId="4" fontId="60" fillId="0" borderId="2" xfId="23" applyNumberFormat="1" applyFont="1" applyBorder="1" applyAlignment="1">
      <alignment horizontal="right"/>
    </xf>
    <xf numFmtId="4" fontId="60" fillId="0" borderId="0" xfId="23" applyNumberFormat="1" applyFont="1" applyAlignment="1">
      <alignment horizontal="right"/>
    </xf>
    <xf numFmtId="4" fontId="60" fillId="0" borderId="3" xfId="23" applyNumberFormat="1" applyFont="1" applyBorder="1" applyAlignment="1">
      <alignment horizontal="right"/>
    </xf>
    <xf numFmtId="4" fontId="60" fillId="0" borderId="6" xfId="23" applyNumberFormat="1" applyFont="1" applyBorder="1" applyAlignment="1">
      <alignment horizontal="right"/>
    </xf>
    <xf numFmtId="4" fontId="26" fillId="0" borderId="0" xfId="23" applyNumberFormat="1" applyFont="1"/>
    <xf numFmtId="0" fontId="26" fillId="0" borderId="0" xfId="27" applyFont="1"/>
    <xf numFmtId="0" fontId="58" fillId="0" borderId="0" xfId="27" applyFont="1"/>
    <xf numFmtId="4" fontId="58" fillId="0" borderId="0" xfId="27" applyNumberFormat="1" applyFont="1"/>
    <xf numFmtId="0" fontId="26" fillId="0" borderId="2" xfId="27" applyFont="1" applyBorder="1"/>
    <xf numFmtId="0" fontId="26" fillId="0" borderId="0" xfId="27" applyFont="1" applyBorder="1"/>
    <xf numFmtId="0" fontId="58" fillId="0" borderId="2" xfId="27" applyFont="1" applyBorder="1" applyAlignment="1">
      <alignment horizontal="center"/>
    </xf>
    <xf numFmtId="4" fontId="58" fillId="0" borderId="7" xfId="27" applyNumberFormat="1" applyFont="1" applyBorder="1" applyAlignment="1">
      <alignment horizontal="center"/>
    </xf>
    <xf numFmtId="4" fontId="58" fillId="0" borderId="2" xfId="27" applyNumberFormat="1" applyFont="1" applyBorder="1" applyAlignment="1">
      <alignment horizontal="center"/>
    </xf>
    <xf numFmtId="4" fontId="58" fillId="0" borderId="0" xfId="27" applyNumberFormat="1" applyFont="1" applyAlignment="1">
      <alignment horizontal="center"/>
    </xf>
    <xf numFmtId="0" fontId="26" fillId="0" borderId="6" xfId="27" applyFont="1" applyBorder="1"/>
    <xf numFmtId="4" fontId="58" fillId="0" borderId="3" xfId="27" applyNumberFormat="1" applyFont="1" applyBorder="1" applyAlignment="1">
      <alignment horizontal="center"/>
    </xf>
    <xf numFmtId="4" fontId="58" fillId="0" borderId="6" xfId="27" applyNumberFormat="1" applyFont="1" applyBorder="1" applyAlignment="1">
      <alignment horizontal="center"/>
    </xf>
    <xf numFmtId="4" fontId="58" fillId="0" borderId="1" xfId="27" applyNumberFormat="1" applyFont="1" applyBorder="1" applyAlignment="1">
      <alignment horizontal="center"/>
    </xf>
    <xf numFmtId="0" fontId="58" fillId="0" borderId="1" xfId="27" applyFont="1" applyBorder="1" applyAlignment="1">
      <alignment horizontal="center"/>
    </xf>
    <xf numFmtId="0" fontId="59" fillId="0" borderId="2" xfId="27" applyFont="1" applyBorder="1"/>
    <xf numFmtId="4" fontId="59" fillId="0" borderId="7" xfId="27" applyNumberFormat="1" applyFont="1" applyBorder="1" applyAlignment="1">
      <alignment horizontal="right"/>
    </xf>
    <xf numFmtId="4" fontId="59" fillId="0" borderId="2" xfId="27" applyNumberFormat="1" applyFont="1" applyBorder="1" applyAlignment="1">
      <alignment horizontal="right"/>
    </xf>
    <xf numFmtId="4" fontId="59" fillId="0" borderId="0" xfId="27" applyNumberFormat="1" applyFont="1" applyAlignment="1">
      <alignment horizontal="right"/>
    </xf>
    <xf numFmtId="0" fontId="59" fillId="0" borderId="0" xfId="27" applyFont="1" applyBorder="1"/>
    <xf numFmtId="4" fontId="26" fillId="0" borderId="7" xfId="27" applyNumberFormat="1" applyFont="1" applyBorder="1" applyAlignment="1">
      <alignment horizontal="right"/>
    </xf>
    <xf numFmtId="4" fontId="26" fillId="0" borderId="2" xfId="27" applyNumberFormat="1" applyFont="1" applyBorder="1" applyAlignment="1">
      <alignment horizontal="right"/>
    </xf>
    <xf numFmtId="4" fontId="26" fillId="0" borderId="0" xfId="27" applyNumberFormat="1" applyFont="1" applyAlignment="1">
      <alignment horizontal="right"/>
    </xf>
    <xf numFmtId="176" fontId="26" fillId="0" borderId="2" xfId="27" applyNumberFormat="1" applyFont="1" applyBorder="1" applyAlignment="1">
      <alignment horizontal="right"/>
    </xf>
    <xf numFmtId="0" fontId="26" fillId="0" borderId="0" xfId="27" applyFont="1" applyAlignment="1">
      <alignment horizontal="right"/>
    </xf>
    <xf numFmtId="176" fontId="26" fillId="0" borderId="0" xfId="27" applyNumberFormat="1" applyFont="1" applyAlignment="1">
      <alignment horizontal="right"/>
    </xf>
    <xf numFmtId="176" fontId="26" fillId="0" borderId="7" xfId="27" applyNumberFormat="1" applyFont="1" applyBorder="1" applyAlignment="1">
      <alignment horizontal="right"/>
    </xf>
    <xf numFmtId="4" fontId="26" fillId="0" borderId="3" xfId="27" applyNumberFormat="1" applyFont="1" applyBorder="1" applyAlignment="1">
      <alignment horizontal="right"/>
    </xf>
    <xf numFmtId="176" fontId="26" fillId="0" borderId="6" xfId="27" applyNumberFormat="1" applyFont="1" applyBorder="1" applyAlignment="1">
      <alignment horizontal="right"/>
    </xf>
    <xf numFmtId="4" fontId="26" fillId="0" borderId="1" xfId="27" applyNumberFormat="1" applyFont="1" applyBorder="1" applyAlignment="1">
      <alignment horizontal="right"/>
    </xf>
    <xf numFmtId="176" fontId="26" fillId="0" borderId="1" xfId="27" applyNumberFormat="1" applyFont="1" applyBorder="1" applyAlignment="1">
      <alignment horizontal="right"/>
    </xf>
    <xf numFmtId="4" fontId="26" fillId="0" borderId="6" xfId="27" applyNumberFormat="1" applyFont="1" applyBorder="1" applyAlignment="1">
      <alignment horizontal="right"/>
    </xf>
    <xf numFmtId="0" fontId="26" fillId="0" borderId="1" xfId="27" applyFont="1" applyBorder="1"/>
    <xf numFmtId="0" fontId="26" fillId="0" borderId="5" xfId="27" applyFont="1" applyBorder="1"/>
    <xf numFmtId="4" fontId="26" fillId="0" borderId="4" xfId="27" applyNumberFormat="1" applyFont="1" applyBorder="1" applyAlignment="1">
      <alignment horizontal="right"/>
    </xf>
    <xf numFmtId="4" fontId="26" fillId="0" borderId="5" xfId="27" applyNumberFormat="1" applyFont="1" applyBorder="1" applyAlignment="1">
      <alignment horizontal="right"/>
    </xf>
    <xf numFmtId="4" fontId="26" fillId="0" borderId="0" xfId="27" applyNumberFormat="1" applyFont="1" applyBorder="1" applyAlignment="1">
      <alignment horizontal="right"/>
    </xf>
    <xf numFmtId="0" fontId="26" fillId="0" borderId="4" xfId="27" applyFont="1" applyBorder="1"/>
    <xf numFmtId="2" fontId="26" fillId="0" borderId="7" xfId="27" applyNumberFormat="1" applyFont="1" applyBorder="1" applyAlignment="1">
      <alignment horizontal="right"/>
    </xf>
    <xf numFmtId="179" fontId="8" fillId="0" borderId="0" xfId="29" applyNumberFormat="1" applyFont="1" applyBorder="1" applyAlignment="1" applyProtection="1">
      <alignment horizontal="left"/>
    </xf>
    <xf numFmtId="171" fontId="8" fillId="0" borderId="0" xfId="27" quotePrefix="1" applyNumberFormat="1" applyFont="1" applyBorder="1" applyAlignment="1" applyProtection="1">
      <alignment horizontal="left"/>
    </xf>
    <xf numFmtId="171" fontId="8" fillId="0" borderId="0" xfId="27" applyNumberFormat="1" applyFont="1" applyBorder="1" applyAlignment="1" applyProtection="1">
      <alignment horizontal="left"/>
    </xf>
    <xf numFmtId="171" fontId="8" fillId="0" borderId="0" xfId="27" applyNumberFormat="1" applyFont="1" applyFill="1" applyBorder="1" applyAlignment="1" applyProtection="1">
      <alignment horizontal="left"/>
    </xf>
    <xf numFmtId="176" fontId="59" fillId="0" borderId="2" xfId="27" applyNumberFormat="1" applyFont="1" applyBorder="1" applyAlignment="1">
      <alignment horizontal="right"/>
    </xf>
    <xf numFmtId="176" fontId="59" fillId="0" borderId="0" xfId="27" applyNumberFormat="1" applyFont="1" applyAlignment="1">
      <alignment horizontal="right"/>
    </xf>
    <xf numFmtId="176" fontId="59" fillId="0" borderId="7" xfId="27" applyNumberFormat="1" applyFont="1" applyBorder="1" applyAlignment="1">
      <alignment horizontal="right"/>
    </xf>
    <xf numFmtId="0" fontId="60" fillId="0" borderId="2" xfId="27" applyFont="1" applyBorder="1"/>
    <xf numFmtId="4" fontId="60" fillId="0" borderId="7" xfId="27" applyNumberFormat="1" applyFont="1" applyBorder="1" applyAlignment="1">
      <alignment horizontal="right"/>
    </xf>
    <xf numFmtId="4" fontId="60" fillId="0" borderId="2" xfId="27" applyNumberFormat="1" applyFont="1" applyBorder="1" applyAlignment="1">
      <alignment horizontal="right"/>
    </xf>
    <xf numFmtId="4" fontId="60" fillId="0" borderId="0" xfId="27" applyNumberFormat="1" applyFont="1" applyAlignment="1">
      <alignment horizontal="right"/>
    </xf>
    <xf numFmtId="0" fontId="60" fillId="0" borderId="0" xfId="27" applyFont="1" applyBorder="1"/>
    <xf numFmtId="0" fontId="59" fillId="0" borderId="6" xfId="27" applyFont="1" applyBorder="1"/>
    <xf numFmtId="4" fontId="59" fillId="0" borderId="3" xfId="27" applyNumberFormat="1" applyFont="1" applyBorder="1" applyAlignment="1">
      <alignment horizontal="right"/>
    </xf>
    <xf numFmtId="4" fontId="59" fillId="0" borderId="6" xfId="27" applyNumberFormat="1" applyFont="1" applyBorder="1" applyAlignment="1">
      <alignment horizontal="right"/>
    </xf>
    <xf numFmtId="4" fontId="59" fillId="0" borderId="1" xfId="27" applyNumberFormat="1" applyFont="1" applyBorder="1" applyAlignment="1">
      <alignment horizontal="right"/>
    </xf>
    <xf numFmtId="0" fontId="59" fillId="0" borderId="1" xfId="27" applyFont="1" applyBorder="1"/>
    <xf numFmtId="4" fontId="26" fillId="0" borderId="0" xfId="27" applyNumberFormat="1" applyFont="1"/>
    <xf numFmtId="0" fontId="26" fillId="0" borderId="7" xfId="27" applyFont="1" applyBorder="1"/>
    <xf numFmtId="4" fontId="58" fillId="0" borderId="0" xfId="27" applyNumberFormat="1" applyFont="1" applyBorder="1" applyAlignment="1">
      <alignment horizontal="center"/>
    </xf>
    <xf numFmtId="0" fontId="58" fillId="0" borderId="3" xfId="27" applyFont="1" applyBorder="1" applyAlignment="1">
      <alignment horizontal="center"/>
    </xf>
    <xf numFmtId="4" fontId="59" fillId="0" borderId="0" xfId="27" applyNumberFormat="1" applyFont="1" applyBorder="1" applyAlignment="1">
      <alignment horizontal="right"/>
    </xf>
    <xf numFmtId="0" fontId="59" fillId="0" borderId="7" xfId="27" applyFont="1" applyBorder="1"/>
    <xf numFmtId="176" fontId="26" fillId="0" borderId="0" xfId="27" applyNumberFormat="1" applyFont="1" applyBorder="1" applyAlignment="1">
      <alignment horizontal="right"/>
    </xf>
    <xf numFmtId="0" fontId="26" fillId="0" borderId="3" xfId="27" applyFont="1" applyBorder="1"/>
    <xf numFmtId="0" fontId="26" fillId="0" borderId="8" xfId="27" applyFont="1" applyBorder="1"/>
    <xf numFmtId="4" fontId="26" fillId="0" borderId="8" xfId="27" applyNumberFormat="1" applyFont="1" applyBorder="1" applyAlignment="1">
      <alignment horizontal="right"/>
    </xf>
    <xf numFmtId="0" fontId="59" fillId="0" borderId="0" xfId="27" applyFont="1"/>
    <xf numFmtId="179" fontId="8" fillId="0" borderId="0" xfId="30" applyNumberFormat="1" applyFont="1" applyBorder="1" applyAlignment="1" applyProtection="1">
      <alignment horizontal="left"/>
    </xf>
    <xf numFmtId="4" fontId="60" fillId="0" borderId="0" xfId="27" applyNumberFormat="1" applyFont="1" applyBorder="1" applyAlignment="1">
      <alignment horizontal="right"/>
    </xf>
    <xf numFmtId="0" fontId="60" fillId="0" borderId="0" xfId="27" applyFont="1"/>
    <xf numFmtId="4" fontId="26" fillId="3" borderId="0" xfId="27" applyNumberFormat="1" applyFont="1" applyFill="1" applyBorder="1" applyAlignment="1">
      <alignment horizontal="right"/>
    </xf>
    <xf numFmtId="4" fontId="26" fillId="3" borderId="2" xfId="27" applyNumberFormat="1" applyFont="1" applyFill="1" applyBorder="1" applyAlignment="1">
      <alignment horizontal="right"/>
    </xf>
    <xf numFmtId="2" fontId="26" fillId="0" borderId="0" xfId="27" applyNumberFormat="1" applyFont="1" applyAlignment="1">
      <alignment horizontal="right"/>
    </xf>
    <xf numFmtId="179" fontId="8" fillId="0" borderId="0" xfId="31" applyNumberFormat="1" applyFont="1" applyBorder="1" applyAlignment="1" applyProtection="1">
      <alignment horizontal="left"/>
    </xf>
    <xf numFmtId="176" fontId="26" fillId="0" borderId="3" xfId="27" applyNumberFormat="1" applyFont="1" applyBorder="1" applyAlignment="1">
      <alignment horizontal="right"/>
    </xf>
    <xf numFmtId="179" fontId="8" fillId="0" borderId="0" xfId="32" applyNumberFormat="1" applyFont="1" applyBorder="1" applyAlignment="1" applyProtection="1">
      <alignment horizontal="left"/>
    </xf>
    <xf numFmtId="176" fontId="59" fillId="0" borderId="0" xfId="27" applyNumberFormat="1" applyFont="1" applyBorder="1" applyAlignment="1">
      <alignment horizontal="right"/>
    </xf>
    <xf numFmtId="179" fontId="8" fillId="0" borderId="0" xfId="33" applyNumberFormat="1" applyFont="1" applyBorder="1" applyAlignment="1" applyProtection="1">
      <alignment horizontal="left"/>
    </xf>
    <xf numFmtId="0" fontId="58" fillId="0" borderId="7" xfId="27" applyFont="1" applyBorder="1" applyAlignment="1">
      <alignment horizontal="center"/>
    </xf>
    <xf numFmtId="0" fontId="58" fillId="0" borderId="0" xfId="27" applyFont="1" applyAlignment="1">
      <alignment horizontal="center"/>
    </xf>
    <xf numFmtId="0" fontId="58" fillId="0" borderId="6" xfId="27" applyFont="1" applyBorder="1" applyAlignment="1">
      <alignment horizontal="center"/>
    </xf>
    <xf numFmtId="0" fontId="59" fillId="0" borderId="7" xfId="27" applyFont="1" applyBorder="1" applyAlignment="1">
      <alignment horizontal="right"/>
    </xf>
    <xf numFmtId="3" fontId="59" fillId="0" borderId="2" xfId="27" applyNumberFormat="1" applyFont="1" applyBorder="1" applyAlignment="1">
      <alignment horizontal="right"/>
    </xf>
    <xf numFmtId="0" fontId="59" fillId="0" borderId="0" xfId="27" applyFont="1" applyAlignment="1">
      <alignment horizontal="right"/>
    </xf>
    <xf numFmtId="3" fontId="59" fillId="0" borderId="0" xfId="27" applyNumberFormat="1" applyFont="1" applyAlignment="1">
      <alignment horizontal="right"/>
    </xf>
    <xf numFmtId="0" fontId="26" fillId="0" borderId="7" xfId="27" applyFont="1" applyBorder="1" applyAlignment="1">
      <alignment horizontal="right"/>
    </xf>
    <xf numFmtId="3" fontId="26" fillId="0" borderId="2" xfId="27" applyNumberFormat="1" applyFont="1" applyBorder="1" applyAlignment="1">
      <alignment horizontal="right"/>
    </xf>
    <xf numFmtId="3" fontId="26" fillId="0" borderId="0" xfId="27" applyNumberFormat="1" applyFont="1" applyAlignment="1">
      <alignment horizontal="right"/>
    </xf>
    <xf numFmtId="0" fontId="26" fillId="0" borderId="2" xfId="27" applyFont="1" applyBorder="1" applyAlignment="1">
      <alignment horizontal="right"/>
    </xf>
    <xf numFmtId="0" fontId="26" fillId="0" borderId="3" xfId="27" applyFont="1" applyBorder="1" applyAlignment="1">
      <alignment horizontal="right"/>
    </xf>
    <xf numFmtId="3" fontId="26" fillId="0" borderId="6" xfId="27" applyNumberFormat="1" applyFont="1" applyBorder="1" applyAlignment="1">
      <alignment horizontal="right"/>
    </xf>
    <xf numFmtId="0" fontId="26" fillId="0" borderId="1" xfId="27" applyFont="1" applyBorder="1" applyAlignment="1">
      <alignment horizontal="right"/>
    </xf>
    <xf numFmtId="3" fontId="26" fillId="0" borderId="1" xfId="27" applyNumberFormat="1" applyFont="1" applyBorder="1" applyAlignment="1">
      <alignment horizontal="right"/>
    </xf>
    <xf numFmtId="0" fontId="26" fillId="0" borderId="0" xfId="27" applyFont="1" applyBorder="1" applyAlignment="1">
      <alignment horizontal="right"/>
    </xf>
    <xf numFmtId="3" fontId="26" fillId="0" borderId="0" xfId="27" applyNumberFormat="1" applyFont="1" applyBorder="1" applyAlignment="1">
      <alignment horizontal="right"/>
    </xf>
    <xf numFmtId="0" fontId="59" fillId="0" borderId="0" xfId="27" applyFont="1" applyBorder="1" applyAlignment="1">
      <alignment horizontal="right"/>
    </xf>
    <xf numFmtId="179" fontId="8" fillId="0" borderId="0" xfId="34" applyNumberFormat="1" applyFont="1" applyBorder="1" applyAlignment="1" applyProtection="1">
      <alignment horizontal="left"/>
    </xf>
    <xf numFmtId="0" fontId="60" fillId="0" borderId="0" xfId="27" applyFont="1" applyBorder="1" applyAlignment="1">
      <alignment horizontal="right"/>
    </xf>
    <xf numFmtId="3" fontId="60" fillId="0" borderId="2" xfId="27" applyNumberFormat="1" applyFont="1" applyBorder="1" applyAlignment="1">
      <alignment horizontal="right"/>
    </xf>
    <xf numFmtId="0" fontId="60" fillId="0" borderId="0" xfId="27" applyFont="1" applyAlignment="1">
      <alignment horizontal="right"/>
    </xf>
    <xf numFmtId="3" fontId="60" fillId="0" borderId="0" xfId="27" applyNumberFormat="1" applyFont="1" applyAlignment="1">
      <alignment horizontal="right"/>
    </xf>
    <xf numFmtId="0" fontId="60" fillId="0" borderId="7" xfId="27" applyFont="1" applyBorder="1" applyAlignment="1">
      <alignment horizontal="right"/>
    </xf>
    <xf numFmtId="3" fontId="59" fillId="0" borderId="1" xfId="27" applyNumberFormat="1" applyFont="1" applyBorder="1" applyAlignment="1">
      <alignment horizontal="right"/>
    </xf>
    <xf numFmtId="3" fontId="59" fillId="0" borderId="6" xfId="27" applyNumberFormat="1" applyFont="1" applyBorder="1" applyAlignment="1">
      <alignment horizontal="right"/>
    </xf>
    <xf numFmtId="3" fontId="59" fillId="0" borderId="3" xfId="27" applyNumberFormat="1" applyFont="1" applyBorder="1" applyAlignment="1">
      <alignment horizontal="right"/>
    </xf>
    <xf numFmtId="3" fontId="59" fillId="0" borderId="4" xfId="27" applyNumberFormat="1" applyFont="1" applyBorder="1" applyAlignment="1"/>
    <xf numFmtId="3" fontId="59" fillId="0" borderId="5" xfId="27" applyNumberFormat="1" applyFont="1" applyBorder="1" applyAlignment="1"/>
    <xf numFmtId="3" fontId="59" fillId="0" borderId="8" xfId="27" applyNumberFormat="1" applyFont="1" applyBorder="1" applyAlignment="1"/>
    <xf numFmtId="3" fontId="59" fillId="0" borderId="0" xfId="27" applyNumberFormat="1" applyFont="1" applyBorder="1"/>
    <xf numFmtId="3" fontId="59" fillId="0" borderId="0" xfId="27" applyNumberFormat="1" applyFont="1" applyBorder="1" applyAlignment="1">
      <alignment horizontal="right"/>
    </xf>
    <xf numFmtId="3" fontId="59" fillId="0" borderId="2" xfId="27" applyNumberFormat="1" applyFont="1" applyBorder="1"/>
    <xf numFmtId="3" fontId="59" fillId="0" borderId="7" xfId="27" applyNumberFormat="1" applyFont="1" applyBorder="1" applyAlignment="1">
      <alignment horizontal="right"/>
    </xf>
    <xf numFmtId="3" fontId="26" fillId="0" borderId="7" xfId="27" applyNumberFormat="1" applyFont="1" applyBorder="1" applyAlignment="1">
      <alignment horizontal="right"/>
    </xf>
    <xf numFmtId="3" fontId="26" fillId="0" borderId="0" xfId="27" applyNumberFormat="1" applyFont="1" applyBorder="1"/>
    <xf numFmtId="3" fontId="26" fillId="0" borderId="2" xfId="27" applyNumberFormat="1" applyFont="1" applyBorder="1"/>
    <xf numFmtId="3" fontId="26" fillId="0" borderId="0" xfId="27" applyNumberFormat="1" applyFont="1"/>
    <xf numFmtId="3" fontId="26" fillId="0" borderId="3" xfId="27" applyNumberFormat="1" applyFont="1" applyBorder="1" applyAlignment="1">
      <alignment horizontal="right"/>
    </xf>
    <xf numFmtId="3" fontId="26" fillId="0" borderId="1" xfId="27" applyNumberFormat="1" applyFont="1" applyBorder="1"/>
    <xf numFmtId="3" fontId="26" fillId="0" borderId="6" xfId="27" applyNumberFormat="1" applyFont="1" applyBorder="1"/>
    <xf numFmtId="179" fontId="8" fillId="0" borderId="0" xfId="35" applyNumberFormat="1" applyFont="1" applyBorder="1" applyAlignment="1" applyProtection="1">
      <alignment horizontal="left"/>
    </xf>
    <xf numFmtId="0" fontId="60" fillId="0" borderId="1" xfId="27" applyFont="1" applyBorder="1"/>
    <xf numFmtId="3" fontId="59" fillId="0" borderId="1" xfId="27" applyNumberFormat="1" applyFont="1" applyBorder="1"/>
    <xf numFmtId="3" fontId="59" fillId="0" borderId="6" xfId="27" applyNumberFormat="1" applyFont="1" applyBorder="1"/>
    <xf numFmtId="0" fontId="57" fillId="0" borderId="0" xfId="27" applyFont="1" applyBorder="1" applyAlignment="1"/>
    <xf numFmtId="0" fontId="59" fillId="0" borderId="8" xfId="27" applyFont="1" applyBorder="1"/>
    <xf numFmtId="0" fontId="59" fillId="0" borderId="4" xfId="27" applyFont="1" applyBorder="1" applyAlignment="1">
      <alignment horizontal="right"/>
    </xf>
    <xf numFmtId="0" fontId="59" fillId="0" borderId="5" xfId="27" applyFont="1" applyBorder="1" applyAlignment="1">
      <alignment horizontal="right"/>
    </xf>
    <xf numFmtId="0" fontId="63" fillId="0" borderId="8" xfId="27" applyFont="1" applyBorder="1"/>
    <xf numFmtId="0" fontId="59" fillId="0" borderId="5" xfId="27" applyFont="1" applyBorder="1"/>
    <xf numFmtId="0" fontId="59" fillId="0" borderId="8" xfId="27" applyFont="1" applyBorder="1" applyAlignment="1">
      <alignment horizontal="right"/>
    </xf>
    <xf numFmtId="0" fontId="64" fillId="0" borderId="2" xfId="27" applyFont="1" applyBorder="1"/>
    <xf numFmtId="0" fontId="63" fillId="0" borderId="2" xfId="27" applyFont="1" applyBorder="1"/>
    <xf numFmtId="0" fontId="59" fillId="0" borderId="2" xfId="27" applyFont="1" applyBorder="1" applyAlignment="1">
      <alignment horizontal="right"/>
    </xf>
    <xf numFmtId="0" fontId="64" fillId="0" borderId="6" xfId="27" applyFont="1" applyBorder="1"/>
    <xf numFmtId="0" fontId="26" fillId="0" borderId="6" xfId="27" applyFont="1" applyBorder="1" applyAlignment="1">
      <alignment horizontal="right"/>
    </xf>
    <xf numFmtId="0" fontId="26" fillId="0" borderId="4" xfId="27" applyFont="1" applyBorder="1" applyAlignment="1">
      <alignment horizontal="right"/>
    </xf>
    <xf numFmtId="0" fontId="64" fillId="0" borderId="0" xfId="27" applyFont="1" applyBorder="1"/>
    <xf numFmtId="0" fontId="26" fillId="0" borderId="8" xfId="27" applyFont="1" applyBorder="1" applyAlignment="1">
      <alignment horizontal="right"/>
    </xf>
    <xf numFmtId="179" fontId="8" fillId="0" borderId="0" xfId="36" applyNumberFormat="1" applyFont="1" applyBorder="1" applyAlignment="1" applyProtection="1">
      <alignment horizontal="left"/>
    </xf>
    <xf numFmtId="176" fontId="59" fillId="0" borderId="0" xfId="27" applyNumberFormat="1" applyFont="1" applyBorder="1"/>
    <xf numFmtId="3" fontId="63" fillId="0" borderId="2" xfId="27" applyNumberFormat="1" applyFont="1" applyBorder="1"/>
    <xf numFmtId="0" fontId="59" fillId="0" borderId="3" xfId="27" applyFont="1" applyBorder="1"/>
    <xf numFmtId="0" fontId="64" fillId="0" borderId="0" xfId="27" applyFont="1"/>
    <xf numFmtId="0" fontId="58" fillId="0" borderId="0" xfId="27" applyFont="1" applyBorder="1" applyAlignment="1">
      <alignment horizontal="center"/>
    </xf>
    <xf numFmtId="0" fontId="64" fillId="0" borderId="1" xfId="27" applyFont="1" applyBorder="1"/>
    <xf numFmtId="179" fontId="8" fillId="0" borderId="0" xfId="37" applyNumberFormat="1" applyFont="1" applyBorder="1" applyAlignment="1" applyProtection="1">
      <alignment horizontal="left"/>
    </xf>
    <xf numFmtId="0" fontId="50" fillId="0" borderId="0" xfId="38" applyFont="1"/>
    <xf numFmtId="0" fontId="7" fillId="0" borderId="0" xfId="38" applyFont="1" applyBorder="1"/>
    <xf numFmtId="0" fontId="7" fillId="0" borderId="0" xfId="38" applyFont="1"/>
    <xf numFmtId="0" fontId="6" fillId="0" borderId="0" xfId="38" applyFont="1" applyBorder="1"/>
    <xf numFmtId="0" fontId="6" fillId="0" borderId="0" xfId="38" applyFont="1"/>
    <xf numFmtId="0" fontId="51" fillId="0" borderId="0" xfId="38" applyFont="1"/>
    <xf numFmtId="0" fontId="9" fillId="0" borderId="0" xfId="38" applyFont="1"/>
    <xf numFmtId="0" fontId="7" fillId="0" borderId="5" xfId="38" applyFont="1" applyBorder="1"/>
    <xf numFmtId="0" fontId="7" fillId="0" borderId="4" xfId="38" applyFont="1" applyBorder="1"/>
    <xf numFmtId="0" fontId="7" fillId="0" borderId="7" xfId="38" applyFont="1" applyBorder="1"/>
    <xf numFmtId="0" fontId="7" fillId="0" borderId="4" xfId="38" applyFont="1" applyBorder="1" applyAlignment="1">
      <alignment horizontal="right"/>
    </xf>
    <xf numFmtId="0" fontId="7" fillId="0" borderId="5" xfId="38" applyFont="1" applyBorder="1" applyAlignment="1">
      <alignment horizontal="right"/>
    </xf>
    <xf numFmtId="0" fontId="7" fillId="0" borderId="0" xfId="38" applyFont="1" applyBorder="1" applyAlignment="1">
      <alignment horizontal="right"/>
    </xf>
    <xf numFmtId="0" fontId="7" fillId="0" borderId="8" xfId="38" applyFont="1" applyBorder="1" applyAlignment="1">
      <alignment horizontal="right"/>
    </xf>
    <xf numFmtId="0" fontId="7" fillId="0" borderId="3" xfId="38" applyFont="1" applyBorder="1" applyAlignment="1">
      <alignment horizontal="right"/>
    </xf>
    <xf numFmtId="0" fontId="7" fillId="0" borderId="1" xfId="38" applyFont="1" applyBorder="1" applyAlignment="1">
      <alignment horizontal="right"/>
    </xf>
    <xf numFmtId="0" fontId="7" fillId="0" borderId="6" xfId="38" applyFont="1" applyBorder="1" applyAlignment="1">
      <alignment horizontal="right"/>
    </xf>
    <xf numFmtId="0" fontId="7" fillId="0" borderId="8" xfId="38" applyFont="1" applyBorder="1"/>
    <xf numFmtId="0" fontId="12" fillId="0" borderId="4" xfId="38" applyFont="1" applyBorder="1"/>
    <xf numFmtId="0" fontId="6" fillId="0" borderId="2" xfId="38" applyFont="1" applyBorder="1"/>
    <xf numFmtId="3" fontId="6" fillId="0" borderId="0" xfId="38" applyNumberFormat="1" applyFont="1" applyBorder="1" applyAlignment="1"/>
    <xf numFmtId="3" fontId="6" fillId="0" borderId="7" xfId="38" applyNumberFormat="1" applyFont="1" applyBorder="1" applyAlignment="1"/>
    <xf numFmtId="3" fontId="6" fillId="0" borderId="2" xfId="38" applyNumberFormat="1" applyFont="1" applyBorder="1" applyAlignment="1"/>
    <xf numFmtId="0" fontId="12" fillId="0" borderId="7" xfId="38" applyFont="1" applyBorder="1"/>
    <xf numFmtId="0" fontId="5" fillId="0" borderId="2" xfId="38" applyFont="1" applyBorder="1"/>
    <xf numFmtId="3" fontId="66" fillId="0" borderId="0" xfId="38" applyNumberFormat="1" applyFont="1" applyAlignment="1"/>
    <xf numFmtId="3" fontId="5" fillId="0" borderId="7" xfId="38" applyNumberFormat="1" applyFont="1" applyBorder="1"/>
    <xf numFmtId="3" fontId="5" fillId="0" borderId="0" xfId="38" applyNumberFormat="1" applyFont="1"/>
    <xf numFmtId="3" fontId="5" fillId="0" borderId="2" xfId="38" applyNumberFormat="1" applyFont="1" applyBorder="1"/>
    <xf numFmtId="0" fontId="11" fillId="0" borderId="7" xfId="38" applyFont="1" applyBorder="1"/>
    <xf numFmtId="0" fontId="5" fillId="0" borderId="0" xfId="38" applyFont="1"/>
    <xf numFmtId="0" fontId="5" fillId="0" borderId="0" xfId="38" applyFont="1" applyBorder="1"/>
    <xf numFmtId="176" fontId="66" fillId="0" borderId="0" xfId="27" applyNumberFormat="1" applyFont="1" applyBorder="1"/>
    <xf numFmtId="3" fontId="66" fillId="0" borderId="7" xfId="38" applyNumberFormat="1" applyFont="1" applyBorder="1"/>
    <xf numFmtId="3" fontId="66" fillId="0" borderId="0" xfId="38" applyNumberFormat="1" applyFont="1"/>
    <xf numFmtId="3" fontId="66" fillId="0" borderId="2" xfId="38" applyNumberFormat="1" applyFont="1" applyBorder="1"/>
    <xf numFmtId="3" fontId="5" fillId="0" borderId="0" xfId="38" applyNumberFormat="1" applyFont="1" applyBorder="1"/>
    <xf numFmtId="176" fontId="5" fillId="0" borderId="0" xfId="38" applyNumberFormat="1" applyFont="1" applyBorder="1"/>
    <xf numFmtId="176" fontId="5" fillId="0" borderId="0" xfId="38" applyNumberFormat="1" applyFont="1"/>
    <xf numFmtId="3" fontId="6" fillId="0" borderId="0" xfId="38" applyNumberFormat="1" applyFont="1" applyBorder="1" applyAlignment="1">
      <alignment horizontal="right"/>
    </xf>
    <xf numFmtId="3" fontId="6" fillId="0" borderId="7" xfId="38" applyNumberFormat="1" applyFont="1" applyBorder="1" applyAlignment="1">
      <alignment horizontal="right"/>
    </xf>
    <xf numFmtId="3" fontId="6" fillId="0" borderId="2" xfId="38" applyNumberFormat="1" applyFont="1" applyBorder="1" applyAlignment="1">
      <alignment horizontal="right"/>
    </xf>
    <xf numFmtId="3" fontId="6" fillId="0" borderId="0" xfId="38" applyNumberFormat="1" applyFont="1"/>
    <xf numFmtId="3" fontId="6" fillId="0" borderId="7" xfId="38" applyNumberFormat="1" applyFont="1" applyBorder="1"/>
    <xf numFmtId="3" fontId="6" fillId="0" borderId="2" xfId="38" applyNumberFormat="1" applyFont="1" applyBorder="1"/>
    <xf numFmtId="3" fontId="58" fillId="0" borderId="0" xfId="38" applyNumberFormat="1" applyFont="1" applyAlignment="1"/>
    <xf numFmtId="3" fontId="58" fillId="0" borderId="7" xfId="38" applyNumberFormat="1" applyFont="1" applyBorder="1"/>
    <xf numFmtId="3" fontId="58" fillId="0" borderId="0" xfId="38" applyNumberFormat="1" applyFont="1"/>
    <xf numFmtId="3" fontId="58" fillId="0" borderId="2" xfId="38" applyNumberFormat="1" applyFont="1" applyBorder="1"/>
    <xf numFmtId="0" fontId="8" fillId="0" borderId="0" xfId="38" applyFont="1" applyBorder="1"/>
    <xf numFmtId="0" fontId="8" fillId="0" borderId="0" xfId="38" applyFont="1"/>
    <xf numFmtId="0" fontId="5" fillId="0" borderId="7" xfId="38" applyFont="1" applyBorder="1"/>
    <xf numFmtId="0" fontId="5" fillId="0" borderId="6" xfId="38" applyFont="1" applyBorder="1"/>
    <xf numFmtId="0" fontId="5" fillId="0" borderId="3" xfId="38" applyFont="1" applyBorder="1"/>
    <xf numFmtId="0" fontId="5" fillId="0" borderId="1" xfId="38" applyFont="1" applyBorder="1"/>
    <xf numFmtId="0" fontId="5" fillId="0" borderId="7" xfId="38" applyFont="1" applyBorder="1" applyAlignment="1">
      <alignment horizontal="right"/>
    </xf>
    <xf numFmtId="0" fontId="5" fillId="0" borderId="5" xfId="38" applyFont="1" applyBorder="1"/>
    <xf numFmtId="0" fontId="51" fillId="0" borderId="0" xfId="38" applyFont="1" applyAlignment="1">
      <alignment readingOrder="2"/>
    </xf>
    <xf numFmtId="0" fontId="9" fillId="0" borderId="0" xfId="38" applyFont="1" applyAlignment="1">
      <alignment readingOrder="2"/>
    </xf>
    <xf numFmtId="0" fontId="7" fillId="0" borderId="0" xfId="38" applyFont="1" applyAlignment="1">
      <alignment readingOrder="2"/>
    </xf>
    <xf numFmtId="0" fontId="12" fillId="0" borderId="7" xfId="38" applyFont="1" applyBorder="1" applyAlignment="1">
      <alignment readingOrder="2"/>
    </xf>
    <xf numFmtId="3" fontId="7" fillId="0" borderId="0" xfId="38" applyNumberFormat="1" applyFont="1" applyBorder="1" applyAlignment="1">
      <alignment horizontal="right"/>
    </xf>
    <xf numFmtId="3" fontId="7" fillId="0" borderId="7" xfId="38" applyNumberFormat="1" applyFont="1" applyBorder="1" applyAlignment="1">
      <alignment horizontal="right"/>
    </xf>
    <xf numFmtId="3" fontId="7" fillId="0" borderId="2" xfId="38" applyNumberFormat="1" applyFont="1" applyBorder="1" applyAlignment="1">
      <alignment horizontal="right"/>
    </xf>
    <xf numFmtId="3" fontId="26" fillId="0" borderId="0" xfId="38" applyNumberFormat="1" applyFont="1" applyAlignment="1"/>
    <xf numFmtId="3" fontId="26" fillId="0" borderId="7" xfId="38" applyNumberFormat="1" applyFont="1" applyBorder="1"/>
    <xf numFmtId="3" fontId="26" fillId="0" borderId="0" xfId="38" applyNumberFormat="1" applyFont="1"/>
    <xf numFmtId="3" fontId="26" fillId="0" borderId="2" xfId="38" applyNumberFormat="1" applyFont="1" applyBorder="1"/>
    <xf numFmtId="0" fontId="11" fillId="0" borderId="7" xfId="38" applyFont="1" applyBorder="1" applyAlignment="1">
      <alignment readingOrder="2"/>
    </xf>
    <xf numFmtId="176" fontId="26" fillId="0" borderId="7" xfId="27" applyNumberFormat="1" applyFont="1" applyBorder="1"/>
    <xf numFmtId="3" fontId="8" fillId="0" borderId="0" xfId="38" applyNumberFormat="1" applyFont="1"/>
    <xf numFmtId="3" fontId="8" fillId="0" borderId="2" xfId="38" applyNumberFormat="1" applyFont="1" applyBorder="1"/>
    <xf numFmtId="3" fontId="7" fillId="0" borderId="0" xfId="38" applyNumberFormat="1" applyFont="1"/>
    <xf numFmtId="3" fontId="7" fillId="0" borderId="7" xfId="38" applyNumberFormat="1" applyFont="1" applyBorder="1"/>
    <xf numFmtId="3" fontId="7" fillId="0" borderId="2" xfId="38" applyNumberFormat="1" applyFont="1" applyBorder="1"/>
    <xf numFmtId="3" fontId="59" fillId="0" borderId="0" xfId="38" applyNumberFormat="1" applyFont="1" applyAlignment="1"/>
    <xf numFmtId="3" fontId="59" fillId="0" borderId="7" xfId="38" applyNumberFormat="1" applyFont="1" applyBorder="1"/>
    <xf numFmtId="3" fontId="59" fillId="0" borderId="0" xfId="38" applyNumberFormat="1" applyFont="1"/>
    <xf numFmtId="3" fontId="59" fillId="0" borderId="2" xfId="38" applyNumberFormat="1" applyFont="1" applyBorder="1"/>
    <xf numFmtId="0" fontId="8" fillId="0" borderId="7" xfId="38" applyFont="1" applyBorder="1"/>
    <xf numFmtId="0" fontId="8" fillId="0" borderId="2" xfId="38" applyFont="1" applyBorder="1"/>
    <xf numFmtId="0" fontId="5" fillId="0" borderId="7" xfId="38" applyFont="1" applyBorder="1" applyAlignment="1">
      <alignment readingOrder="2"/>
    </xf>
    <xf numFmtId="0" fontId="8" fillId="0" borderId="3" xfId="38" applyFont="1" applyBorder="1"/>
    <xf numFmtId="0" fontId="8" fillId="0" borderId="1" xfId="38" applyFont="1" applyBorder="1"/>
    <xf numFmtId="0" fontId="8" fillId="0" borderId="6" xfId="38" applyFont="1" applyBorder="1"/>
    <xf numFmtId="0" fontId="5" fillId="0" borderId="7" xfId="38" applyFont="1" applyBorder="1" applyAlignment="1">
      <alignment horizontal="right" readingOrder="2"/>
    </xf>
    <xf numFmtId="0" fontId="8" fillId="0" borderId="5" xfId="38" applyFont="1" applyBorder="1"/>
    <xf numFmtId="0" fontId="5" fillId="0" borderId="5" xfId="38" applyFont="1" applyBorder="1" applyAlignment="1">
      <alignment readingOrder="2"/>
    </xf>
    <xf numFmtId="0" fontId="5" fillId="0" borderId="0" xfId="38" applyFont="1" applyAlignment="1">
      <alignment readingOrder="2"/>
    </xf>
    <xf numFmtId="0" fontId="7" fillId="0" borderId="3" xfId="38" applyFont="1" applyBorder="1"/>
    <xf numFmtId="0" fontId="45" fillId="0" borderId="2" xfId="38" applyFont="1" applyBorder="1"/>
    <xf numFmtId="3" fontId="8" fillId="0" borderId="7" xfId="38" applyNumberFormat="1" applyFont="1" applyBorder="1"/>
    <xf numFmtId="3" fontId="26" fillId="0" borderId="0" xfId="38" applyNumberFormat="1" applyFont="1" applyAlignment="1">
      <alignment horizontal="right"/>
    </xf>
    <xf numFmtId="3" fontId="26" fillId="0" borderId="7" xfId="38" applyNumberFormat="1" applyFont="1" applyBorder="1" applyAlignment="1">
      <alignment horizontal="right"/>
    </xf>
    <xf numFmtId="3" fontId="26" fillId="0" borderId="2" xfId="38" applyNumberFormat="1" applyFont="1" applyBorder="1" applyAlignment="1">
      <alignment horizontal="right"/>
    </xf>
    <xf numFmtId="0" fontId="45" fillId="0" borderId="6" xfId="38" applyFont="1" applyBorder="1"/>
    <xf numFmtId="0" fontId="5" fillId="0" borderId="3" xfId="38" applyFont="1" applyBorder="1" applyAlignment="1">
      <alignment horizontal="right" readingOrder="2"/>
    </xf>
    <xf numFmtId="0" fontId="7" fillId="0" borderId="6" xfId="38" applyFont="1" applyBorder="1"/>
    <xf numFmtId="3" fontId="66" fillId="0" borderId="0" xfId="38" applyNumberFormat="1" applyFont="1" applyAlignment="1">
      <alignment horizontal="right"/>
    </xf>
    <xf numFmtId="3" fontId="66" fillId="0" borderId="7" xfId="38" applyNumberFormat="1" applyFont="1" applyBorder="1" applyAlignment="1">
      <alignment horizontal="right"/>
    </xf>
    <xf numFmtId="3" fontId="66" fillId="0" borderId="2" xfId="38" applyNumberFormat="1" applyFont="1" applyBorder="1" applyAlignment="1">
      <alignment horizontal="right"/>
    </xf>
    <xf numFmtId="176" fontId="66" fillId="0" borderId="0" xfId="27" applyNumberFormat="1" applyFont="1" applyBorder="1" applyAlignment="1">
      <alignment horizontal="right"/>
    </xf>
    <xf numFmtId="0" fontId="5" fillId="0" borderId="0" xfId="38" applyFont="1" applyBorder="1" applyAlignment="1">
      <alignment horizontal="right"/>
    </xf>
    <xf numFmtId="0" fontId="5" fillId="0" borderId="0" xfId="38" applyFont="1" applyAlignment="1">
      <alignment horizontal="right"/>
    </xf>
    <xf numFmtId="3" fontId="5" fillId="0" borderId="7" xfId="38" applyNumberFormat="1" applyFont="1" applyBorder="1" applyAlignment="1">
      <alignment horizontal="right"/>
    </xf>
    <xf numFmtId="3" fontId="5" fillId="0" borderId="0" xfId="38" applyNumberFormat="1" applyFont="1" applyAlignment="1">
      <alignment horizontal="right"/>
    </xf>
    <xf numFmtId="3" fontId="5" fillId="0" borderId="2" xfId="38" applyNumberFormat="1" applyFont="1" applyBorder="1" applyAlignment="1">
      <alignment horizontal="right"/>
    </xf>
    <xf numFmtId="3" fontId="6" fillId="0" borderId="0" xfId="38" applyNumberFormat="1" applyFont="1" applyAlignment="1">
      <alignment horizontal="right"/>
    </xf>
    <xf numFmtId="3" fontId="58" fillId="0" borderId="0" xfId="38" applyNumberFormat="1" applyFont="1" applyAlignment="1">
      <alignment horizontal="right"/>
    </xf>
    <xf numFmtId="0" fontId="14" fillId="0" borderId="7" xfId="38" applyFont="1" applyBorder="1"/>
    <xf numFmtId="176" fontId="66" fillId="0" borderId="7" xfId="38" applyNumberFormat="1" applyFont="1" applyBorder="1" applyAlignment="1"/>
    <xf numFmtId="176" fontId="66" fillId="0" borderId="0" xfId="38" applyNumberFormat="1" applyFont="1" applyAlignment="1"/>
    <xf numFmtId="3" fontId="7" fillId="0" borderId="5" xfId="38" applyNumberFormat="1" applyFont="1" applyBorder="1" applyAlignment="1">
      <alignment horizontal="right"/>
    </xf>
    <xf numFmtId="3" fontId="7" fillId="0" borderId="4" xfId="38" applyNumberFormat="1" applyFont="1" applyBorder="1" applyAlignment="1">
      <alignment horizontal="right"/>
    </xf>
    <xf numFmtId="3" fontId="7" fillId="0" borderId="8" xfId="38" applyNumberFormat="1" applyFont="1" applyBorder="1" applyAlignment="1">
      <alignment horizontal="right"/>
    </xf>
    <xf numFmtId="3" fontId="26" fillId="0" borderId="0" xfId="38" applyNumberFormat="1" applyFont="1" applyBorder="1"/>
    <xf numFmtId="3" fontId="26" fillId="0" borderId="0" xfId="38" applyNumberFormat="1" applyFont="1" applyBorder="1" applyAlignment="1">
      <alignment horizontal="right"/>
    </xf>
    <xf numFmtId="3" fontId="7" fillId="0" borderId="0" xfId="38" applyNumberFormat="1" applyFont="1" applyBorder="1"/>
    <xf numFmtId="3" fontId="7" fillId="0" borderId="3" xfId="38" applyNumberFormat="1" applyFont="1" applyBorder="1" applyAlignment="1">
      <alignment horizontal="right"/>
    </xf>
    <xf numFmtId="3" fontId="7" fillId="0" borderId="1" xfId="38" applyNumberFormat="1" applyFont="1" applyBorder="1" applyAlignment="1">
      <alignment horizontal="right"/>
    </xf>
    <xf numFmtId="3" fontId="7" fillId="0" borderId="4" xfId="38" applyNumberFormat="1" applyFont="1" applyBorder="1"/>
    <xf numFmtId="0" fontId="44" fillId="0" borderId="7" xfId="38" applyFont="1" applyBorder="1"/>
    <xf numFmtId="176" fontId="26" fillId="0" borderId="7" xfId="38" applyNumberFormat="1" applyFont="1" applyBorder="1" applyAlignment="1"/>
    <xf numFmtId="176" fontId="26" fillId="0" borderId="0" xfId="38" applyNumberFormat="1" applyFont="1" applyAlignment="1"/>
    <xf numFmtId="3" fontId="26" fillId="0" borderId="0" xfId="38" applyNumberFormat="1" applyFont="1" applyBorder="1" applyAlignment="1"/>
    <xf numFmtId="176" fontId="26" fillId="0" borderId="2" xfId="38" applyNumberFormat="1" applyFont="1" applyBorder="1" applyAlignment="1"/>
    <xf numFmtId="176" fontId="26" fillId="0" borderId="0" xfId="38" applyNumberFormat="1" applyFont="1" applyBorder="1" applyAlignment="1"/>
    <xf numFmtId="3" fontId="8" fillId="0" borderId="0" xfId="38" applyNumberFormat="1" applyFont="1" applyBorder="1"/>
    <xf numFmtId="176" fontId="8" fillId="0" borderId="0" xfId="38" applyNumberFormat="1" applyFont="1" applyBorder="1"/>
    <xf numFmtId="176" fontId="8" fillId="0" borderId="0" xfId="38" applyNumberFormat="1" applyFont="1"/>
    <xf numFmtId="176" fontId="26" fillId="0" borderId="0" xfId="38" applyNumberFormat="1" applyFont="1" applyAlignment="1">
      <alignment horizontal="right"/>
    </xf>
    <xf numFmtId="176" fontId="26" fillId="0" borderId="7" xfId="38" applyNumberFormat="1" applyFont="1" applyBorder="1" applyAlignment="1">
      <alignment horizontal="right"/>
    </xf>
    <xf numFmtId="3" fontId="8" fillId="0" borderId="3" xfId="38" applyNumberFormat="1" applyFont="1" applyBorder="1"/>
    <xf numFmtId="3" fontId="8" fillId="0" borderId="1" xfId="38" applyNumberFormat="1" applyFont="1" applyBorder="1"/>
    <xf numFmtId="3" fontId="8" fillId="0" borderId="6" xfId="38" applyNumberFormat="1" applyFont="1" applyBorder="1"/>
    <xf numFmtId="3" fontId="5" fillId="0" borderId="0" xfId="38" applyNumberFormat="1" applyFont="1" applyBorder="1" applyAlignment="1">
      <alignment horizontal="right"/>
    </xf>
    <xf numFmtId="176" fontId="66" fillId="0" borderId="7" xfId="27" applyNumberFormat="1" applyFont="1" applyBorder="1" applyAlignment="1">
      <alignment horizontal="right"/>
    </xf>
    <xf numFmtId="3" fontId="58" fillId="0" borderId="7" xfId="38" applyNumberFormat="1" applyFont="1" applyBorder="1" applyAlignment="1">
      <alignment horizontal="right"/>
    </xf>
    <xf numFmtId="3" fontId="58" fillId="0" borderId="2" xfId="38" applyNumberFormat="1" applyFont="1" applyBorder="1" applyAlignment="1">
      <alignment horizontal="right"/>
    </xf>
    <xf numFmtId="3" fontId="7" fillId="0" borderId="0" xfId="38" applyNumberFormat="1" applyFont="1" applyAlignment="1">
      <alignment horizontal="right"/>
    </xf>
    <xf numFmtId="3" fontId="66" fillId="0" borderId="7" xfId="27" applyNumberFormat="1" applyFont="1" applyBorder="1" applyAlignment="1">
      <alignment horizontal="right"/>
    </xf>
    <xf numFmtId="3" fontId="66" fillId="0" borderId="0" xfId="27" applyNumberFormat="1" applyFont="1" applyAlignment="1">
      <alignment horizontal="right"/>
    </xf>
    <xf numFmtId="3" fontId="66" fillId="0" borderId="2" xfId="27" applyNumberFormat="1" applyFont="1" applyBorder="1" applyAlignment="1">
      <alignment horizontal="right"/>
    </xf>
    <xf numFmtId="3" fontId="58" fillId="0" borderId="7" xfId="27" applyNumberFormat="1" applyFont="1" applyBorder="1" applyAlignment="1">
      <alignment horizontal="right"/>
    </xf>
    <xf numFmtId="3" fontId="58" fillId="0" borderId="0" xfId="27" applyNumberFormat="1" applyFont="1" applyAlignment="1">
      <alignment horizontal="right"/>
    </xf>
    <xf numFmtId="3" fontId="58" fillId="0" borderId="2" xfId="27" applyNumberFormat="1" applyFont="1" applyBorder="1" applyAlignment="1">
      <alignment horizontal="right"/>
    </xf>
    <xf numFmtId="3" fontId="8" fillId="0" borderId="2" xfId="38" applyNumberFormat="1" applyFont="1" applyBorder="1" applyAlignment="1">
      <alignment horizontal="right"/>
    </xf>
    <xf numFmtId="0" fontId="5" fillId="0" borderId="3" xfId="38" applyFont="1" applyBorder="1" applyAlignment="1">
      <alignment horizontal="right"/>
    </xf>
    <xf numFmtId="0" fontId="5" fillId="0" borderId="1" xfId="38" applyFont="1" applyBorder="1" applyAlignment="1">
      <alignment horizontal="right"/>
    </xf>
    <xf numFmtId="0" fontId="5" fillId="0" borderId="6" xfId="38" applyFont="1" applyBorder="1" applyAlignment="1">
      <alignment horizontal="right"/>
    </xf>
    <xf numFmtId="176" fontId="26" fillId="0" borderId="2" xfId="27" applyNumberFormat="1" applyFont="1" applyBorder="1"/>
    <xf numFmtId="3" fontId="6" fillId="0" borderId="20" xfId="38" applyNumberFormat="1" applyFont="1" applyBorder="1" applyAlignment="1">
      <alignment horizontal="right"/>
    </xf>
    <xf numFmtId="3" fontId="66" fillId="0" borderId="0" xfId="27" applyNumberFormat="1" applyFont="1" applyBorder="1" applyAlignment="1">
      <alignment horizontal="right"/>
    </xf>
    <xf numFmtId="176" fontId="66" fillId="0" borderId="0" xfId="38" applyNumberFormat="1" applyFont="1" applyAlignment="1">
      <alignment horizontal="right"/>
    </xf>
    <xf numFmtId="176" fontId="5" fillId="0" borderId="0" xfId="38" applyNumberFormat="1" applyFont="1" applyBorder="1" applyAlignment="1">
      <alignment horizontal="right"/>
    </xf>
    <xf numFmtId="176" fontId="5" fillId="0" borderId="0" xfId="38" applyNumberFormat="1" applyFont="1" applyAlignment="1">
      <alignment horizontal="right"/>
    </xf>
    <xf numFmtId="176" fontId="5" fillId="0" borderId="7" xfId="38" applyNumberFormat="1" applyFont="1" applyBorder="1" applyAlignment="1">
      <alignment horizontal="right"/>
    </xf>
    <xf numFmtId="3" fontId="58" fillId="0" borderId="7" xfId="38" applyNumberFormat="1" applyFont="1" applyFill="1" applyBorder="1"/>
    <xf numFmtId="3" fontId="58" fillId="0" borderId="0" xfId="38" applyNumberFormat="1" applyFont="1" applyFill="1" applyBorder="1"/>
    <xf numFmtId="3" fontId="58" fillId="0" borderId="2" xfId="38" applyNumberFormat="1" applyFont="1" applyFill="1" applyBorder="1"/>
    <xf numFmtId="180" fontId="50" fillId="3" borderId="0" xfId="27" quotePrefix="1" applyNumberFormat="1" applyFont="1" applyFill="1" applyAlignment="1">
      <alignment horizontal="left" vertical="center"/>
    </xf>
    <xf numFmtId="180" fontId="51" fillId="3" borderId="0" xfId="27" applyNumberFormat="1" applyFont="1" applyFill="1" applyAlignment="1">
      <alignment horizontal="right" vertical="center" readingOrder="2"/>
    </xf>
    <xf numFmtId="180" fontId="5" fillId="3" borderId="0" xfId="27" applyNumberFormat="1" applyFont="1" applyFill="1" applyAlignment="1">
      <alignment vertical="center"/>
    </xf>
    <xf numFmtId="180" fontId="9" fillId="3" borderId="0" xfId="27" quotePrefix="1" applyNumberFormat="1" applyFont="1" applyFill="1" applyAlignment="1" applyProtection="1">
      <alignment horizontal="left" vertical="center"/>
    </xf>
    <xf numFmtId="180" fontId="9" fillId="3" borderId="0" xfId="27" quotePrefix="1" applyNumberFormat="1" applyFont="1" applyFill="1" applyAlignment="1">
      <alignment horizontal="right" vertical="center" readingOrder="2"/>
    </xf>
    <xf numFmtId="180" fontId="5" fillId="3" borderId="0" xfId="27" applyNumberFormat="1" applyFont="1" applyFill="1" applyBorder="1" applyAlignment="1">
      <alignment vertical="center"/>
    </xf>
    <xf numFmtId="180" fontId="5" fillId="3" borderId="1" xfId="27" applyNumberFormat="1" applyFont="1" applyFill="1" applyBorder="1" applyAlignment="1">
      <alignment horizontal="right" vertical="center" readingOrder="2"/>
    </xf>
    <xf numFmtId="180" fontId="7" fillId="3" borderId="8" xfId="27" applyNumberFormat="1" applyFont="1" applyFill="1" applyBorder="1" applyAlignment="1">
      <alignment vertical="center"/>
    </xf>
    <xf numFmtId="180" fontId="8" fillId="3" borderId="0" xfId="27" applyNumberFormat="1" applyFont="1" applyFill="1" applyAlignment="1">
      <alignment horizontal="right" vertical="center"/>
    </xf>
    <xf numFmtId="180" fontId="8" fillId="3" borderId="0" xfId="27" applyNumberFormat="1" applyFont="1" applyFill="1" applyAlignment="1">
      <alignment vertical="center"/>
    </xf>
    <xf numFmtId="180" fontId="7" fillId="3" borderId="2" xfId="27" applyNumberFormat="1" applyFont="1" applyFill="1" applyBorder="1" applyAlignment="1">
      <alignment vertical="center"/>
    </xf>
    <xf numFmtId="180" fontId="5" fillId="3" borderId="2" xfId="27" applyNumberFormat="1" applyFont="1" applyFill="1" applyBorder="1" applyAlignment="1">
      <alignment vertical="center"/>
    </xf>
    <xf numFmtId="180" fontId="6" fillId="0" borderId="4" xfId="27" applyNumberFormat="1" applyFont="1" applyFill="1" applyBorder="1" applyAlignment="1">
      <alignment horizontal="right"/>
    </xf>
    <xf numFmtId="180" fontId="6" fillId="0" borderId="5" xfId="27" applyNumberFormat="1" applyFont="1" applyFill="1" applyBorder="1" applyAlignment="1">
      <alignment horizontal="right"/>
    </xf>
    <xf numFmtId="180" fontId="7" fillId="3" borderId="5" xfId="27" applyNumberFormat="1" applyFont="1" applyFill="1" applyBorder="1" applyAlignment="1">
      <alignment horizontal="right" vertical="center"/>
    </xf>
    <xf numFmtId="2" fontId="7" fillId="3" borderId="5" xfId="27" applyNumberFormat="1" applyFont="1" applyFill="1" applyBorder="1" applyAlignment="1">
      <alignment horizontal="right" vertical="center"/>
    </xf>
    <xf numFmtId="180" fontId="7" fillId="0" borderId="5" xfId="27" applyNumberFormat="1" applyFont="1" applyFill="1" applyBorder="1" applyAlignment="1">
      <alignment horizontal="center"/>
    </xf>
    <xf numFmtId="180" fontId="7" fillId="0" borderId="8" xfId="27" applyNumberFormat="1" applyFont="1" applyFill="1" applyBorder="1" applyAlignment="1">
      <alignment horizontal="center"/>
    </xf>
    <xf numFmtId="180" fontId="6" fillId="0" borderId="8" xfId="27" applyNumberFormat="1" applyFont="1" applyFill="1" applyBorder="1" applyAlignment="1">
      <alignment horizontal="right"/>
    </xf>
    <xf numFmtId="180" fontId="5" fillId="3" borderId="0" xfId="27" applyNumberFormat="1" applyFont="1" applyFill="1" applyAlignment="1">
      <alignment horizontal="right" vertical="center"/>
    </xf>
    <xf numFmtId="180" fontId="5" fillId="3" borderId="6" xfId="27" applyNumberFormat="1" applyFont="1" applyFill="1" applyBorder="1" applyAlignment="1">
      <alignment vertical="center"/>
    </xf>
    <xf numFmtId="180" fontId="6" fillId="0" borderId="7" xfId="27" quotePrefix="1" applyNumberFormat="1" applyFont="1" applyFill="1" applyBorder="1" applyAlignment="1">
      <alignment horizontal="right"/>
    </xf>
    <xf numFmtId="180" fontId="6" fillId="0" borderId="0" xfId="27" quotePrefix="1" applyNumberFormat="1" applyFont="1" applyFill="1" applyBorder="1" applyAlignment="1">
      <alignment horizontal="right"/>
    </xf>
    <xf numFmtId="180" fontId="6" fillId="0" borderId="0" xfId="27" applyNumberFormat="1" applyFont="1" applyFill="1" applyBorder="1" applyAlignment="1">
      <alignment horizontal="right"/>
    </xf>
    <xf numFmtId="180" fontId="7" fillId="3" borderId="0" xfId="27" applyNumberFormat="1" applyFont="1" applyFill="1" applyBorder="1" applyAlignment="1">
      <alignment horizontal="right" vertical="center"/>
    </xf>
    <xf numFmtId="2" fontId="7" fillId="3" borderId="0" xfId="27" applyNumberFormat="1" applyFont="1" applyFill="1" applyBorder="1" applyAlignment="1">
      <alignment horizontal="right" vertical="center"/>
    </xf>
    <xf numFmtId="49" fontId="7" fillId="0" borderId="0" xfId="27" applyNumberFormat="1" applyFont="1" applyFill="1" applyBorder="1" applyAlignment="1">
      <alignment horizontal="center"/>
    </xf>
    <xf numFmtId="49" fontId="7" fillId="0" borderId="2" xfId="27" applyNumberFormat="1" applyFont="1" applyFill="1" applyBorder="1" applyAlignment="1">
      <alignment horizontal="center"/>
    </xf>
    <xf numFmtId="180" fontId="6" fillId="0" borderId="2" xfId="27" applyNumberFormat="1" applyFont="1" applyFill="1" applyBorder="1" applyAlignment="1">
      <alignment horizontal="right"/>
    </xf>
    <xf numFmtId="180" fontId="5" fillId="3" borderId="1" xfId="27" applyNumberFormat="1" applyFont="1" applyFill="1" applyBorder="1" applyAlignment="1">
      <alignment horizontal="right" vertical="center"/>
    </xf>
    <xf numFmtId="180" fontId="5" fillId="3" borderId="8" xfId="27" applyNumberFormat="1" applyFont="1" applyFill="1" applyBorder="1" applyAlignment="1">
      <alignment vertical="center"/>
    </xf>
    <xf numFmtId="180" fontId="5" fillId="3" borderId="4" xfId="27" applyNumberFormat="1" applyFont="1" applyFill="1" applyBorder="1" applyAlignment="1">
      <alignment vertical="center"/>
    </xf>
    <xf numFmtId="180" fontId="5" fillId="3" borderId="5" xfId="27" applyNumberFormat="1" applyFont="1" applyFill="1" applyBorder="1" applyAlignment="1">
      <alignment vertical="center"/>
    </xf>
    <xf numFmtId="180" fontId="8" fillId="3" borderId="5" xfId="27" applyNumberFormat="1" applyFont="1" applyFill="1" applyBorder="1" applyAlignment="1">
      <alignment vertical="center"/>
    </xf>
    <xf numFmtId="180" fontId="8" fillId="3" borderId="8" xfId="27" applyNumberFormat="1" applyFont="1" applyFill="1" applyBorder="1" applyAlignment="1">
      <alignment vertical="center"/>
    </xf>
    <xf numFmtId="180" fontId="5" fillId="3" borderId="0" xfId="27" applyNumberFormat="1" applyFont="1" applyFill="1" applyBorder="1" applyAlignment="1">
      <alignment horizontal="right" vertical="center" readingOrder="2"/>
    </xf>
    <xf numFmtId="180" fontId="12" fillId="3" borderId="2" xfId="27" quotePrefix="1" applyNumberFormat="1" applyFont="1" applyFill="1" applyBorder="1" applyAlignment="1" applyProtection="1">
      <alignment horizontal="left" vertical="center"/>
    </xf>
    <xf numFmtId="180" fontId="6" fillId="3" borderId="7" xfId="27" quotePrefix="1" applyNumberFormat="1" applyFont="1" applyFill="1" applyBorder="1" applyAlignment="1" applyProtection="1">
      <alignment horizontal="right" vertical="center"/>
    </xf>
    <xf numFmtId="180" fontId="6" fillId="3" borderId="0" xfId="27" quotePrefix="1" applyNumberFormat="1" applyFont="1" applyFill="1" applyBorder="1" applyAlignment="1" applyProtection="1">
      <alignment horizontal="right" vertical="center"/>
    </xf>
    <xf numFmtId="180" fontId="6" fillId="3" borderId="0" xfId="27" applyNumberFormat="1" applyFont="1" applyFill="1" applyBorder="1" applyAlignment="1">
      <alignment vertical="center"/>
    </xf>
    <xf numFmtId="180" fontId="6" fillId="3" borderId="2" xfId="27" applyNumberFormat="1" applyFont="1" applyFill="1" applyBorder="1" applyAlignment="1">
      <alignment vertical="center"/>
    </xf>
    <xf numFmtId="180" fontId="6" fillId="3" borderId="7" xfId="27" applyNumberFormat="1" applyFont="1" applyFill="1" applyBorder="1" applyAlignment="1">
      <alignment vertical="center"/>
    </xf>
    <xf numFmtId="180" fontId="10" fillId="3" borderId="0" xfId="27" quotePrefix="1" applyNumberFormat="1" applyFont="1" applyFill="1" applyAlignment="1">
      <alignment horizontal="right" vertical="center" readingOrder="2"/>
    </xf>
    <xf numFmtId="180" fontId="6" fillId="3" borderId="0" xfId="27" applyNumberFormat="1" applyFont="1" applyFill="1" applyAlignment="1">
      <alignment vertical="center"/>
    </xf>
    <xf numFmtId="180" fontId="14" fillId="3" borderId="2" xfId="27" quotePrefix="1" applyNumberFormat="1" applyFont="1" applyFill="1" applyBorder="1" applyAlignment="1" applyProtection="1">
      <alignment horizontal="left" vertical="center"/>
    </xf>
    <xf numFmtId="180" fontId="14" fillId="3" borderId="7" xfId="27" quotePrefix="1" applyNumberFormat="1" applyFont="1" applyFill="1" applyBorder="1" applyAlignment="1" applyProtection="1">
      <alignment horizontal="left" vertical="center"/>
    </xf>
    <xf numFmtId="180" fontId="6" fillId="3" borderId="0" xfId="27" quotePrefix="1" applyNumberFormat="1" applyFont="1" applyFill="1" applyBorder="1" applyAlignment="1" applyProtection="1">
      <alignment horizontal="left" vertical="center"/>
    </xf>
    <xf numFmtId="180" fontId="14" fillId="3" borderId="0" xfId="27" quotePrefix="1" applyNumberFormat="1" applyFont="1" applyFill="1" applyBorder="1" applyAlignment="1" applyProtection="1">
      <alignment horizontal="left" vertical="center"/>
    </xf>
    <xf numFmtId="180" fontId="6" fillId="3" borderId="2" xfId="27" quotePrefix="1" applyNumberFormat="1" applyFont="1" applyFill="1" applyBorder="1" applyAlignment="1" applyProtection="1">
      <alignment horizontal="left" vertical="center"/>
    </xf>
    <xf numFmtId="180" fontId="12" fillId="3" borderId="0" xfId="27" quotePrefix="1" applyNumberFormat="1" applyFont="1" applyFill="1" applyAlignment="1">
      <alignment horizontal="right" vertical="center" readingOrder="2"/>
    </xf>
    <xf numFmtId="180" fontId="44" fillId="3" borderId="2" xfId="27" quotePrefix="1" applyNumberFormat="1" applyFont="1" applyFill="1" applyBorder="1" applyAlignment="1" applyProtection="1">
      <alignment horizontal="left" vertical="center"/>
    </xf>
    <xf numFmtId="180" fontId="5" fillId="3" borderId="7" xfId="27" quotePrefix="1" applyNumberFormat="1" applyFont="1" applyFill="1" applyBorder="1" applyAlignment="1" applyProtection="1">
      <alignment horizontal="right" vertical="center"/>
    </xf>
    <xf numFmtId="180" fontId="5" fillId="3" borderId="0" xfId="27" quotePrefix="1" applyNumberFormat="1" applyFont="1" applyFill="1" applyBorder="1" applyAlignment="1" applyProtection="1">
      <alignment horizontal="right" vertical="center"/>
    </xf>
    <xf numFmtId="180" fontId="5" fillId="3" borderId="0" xfId="27" quotePrefix="1" applyNumberFormat="1" applyFont="1" applyFill="1" applyBorder="1" applyAlignment="1" applyProtection="1">
      <alignment horizontal="right"/>
    </xf>
    <xf numFmtId="180" fontId="5" fillId="3" borderId="2" xfId="27" quotePrefix="1" applyNumberFormat="1" applyFont="1" applyFill="1" applyBorder="1" applyAlignment="1" applyProtection="1">
      <alignment horizontal="right" vertical="center"/>
    </xf>
    <xf numFmtId="180" fontId="11" fillId="3" borderId="0" xfId="27" quotePrefix="1" applyNumberFormat="1" applyFont="1" applyFill="1" applyAlignment="1">
      <alignment horizontal="right" vertical="center" readingOrder="2"/>
    </xf>
    <xf numFmtId="180" fontId="44" fillId="3" borderId="2" xfId="27" applyNumberFormat="1" applyFont="1" applyFill="1" applyBorder="1" applyAlignment="1" applyProtection="1">
      <alignment horizontal="left" vertical="center"/>
    </xf>
    <xf numFmtId="180" fontId="5" fillId="3" borderId="7" xfId="27" applyNumberFormat="1" applyFont="1" applyFill="1" applyBorder="1" applyAlignment="1" applyProtection="1">
      <alignment horizontal="right" vertical="center"/>
    </xf>
    <xf numFmtId="180" fontId="5" fillId="3" borderId="0" xfId="27" applyNumberFormat="1" applyFont="1" applyFill="1" applyBorder="1" applyAlignment="1" applyProtection="1">
      <alignment horizontal="right" vertical="center"/>
    </xf>
    <xf numFmtId="180" fontId="5" fillId="3" borderId="0" xfId="27" applyNumberFormat="1" applyFont="1" applyFill="1" applyBorder="1" applyAlignment="1" applyProtection="1">
      <alignment horizontal="left" vertical="center"/>
    </xf>
    <xf numFmtId="180" fontId="5" fillId="3" borderId="0" xfId="27" applyNumberFormat="1" applyFont="1" applyFill="1" applyBorder="1" applyAlignment="1" applyProtection="1">
      <alignment horizontal="right"/>
    </xf>
    <xf numFmtId="180" fontId="44" fillId="3" borderId="0" xfId="27" applyNumberFormat="1" applyFont="1" applyFill="1" applyBorder="1" applyAlignment="1" applyProtection="1">
      <alignment horizontal="left" vertical="center"/>
    </xf>
    <xf numFmtId="180" fontId="44" fillId="3" borderId="7" xfId="27" applyNumberFormat="1" applyFont="1" applyFill="1" applyBorder="1" applyAlignment="1" applyProtection="1">
      <alignment horizontal="left" vertical="center"/>
    </xf>
    <xf numFmtId="180" fontId="5" fillId="3" borderId="2" xfId="27" applyNumberFormat="1" applyFont="1" applyFill="1" applyBorder="1" applyAlignment="1" applyProtection="1">
      <alignment horizontal="left" vertical="center"/>
    </xf>
    <xf numFmtId="180" fontId="11" fillId="3" borderId="0" xfId="27" applyNumberFormat="1" applyFont="1" applyFill="1" applyAlignment="1">
      <alignment horizontal="right" vertical="center" readingOrder="2"/>
    </xf>
    <xf numFmtId="180" fontId="45" fillId="3" borderId="0" xfId="27" quotePrefix="1" applyNumberFormat="1" applyFont="1" applyFill="1" applyBorder="1" applyAlignment="1" applyProtection="1">
      <alignment horizontal="right" vertical="center"/>
    </xf>
    <xf numFmtId="180" fontId="8" fillId="3" borderId="2" xfId="27" quotePrefix="1" applyNumberFormat="1" applyFont="1" applyFill="1" applyBorder="1" applyAlignment="1" applyProtection="1">
      <alignment horizontal="left" vertical="center"/>
    </xf>
    <xf numFmtId="180" fontId="8" fillId="3" borderId="7" xfId="27" quotePrefix="1" applyNumberFormat="1" applyFont="1" applyFill="1" applyBorder="1" applyAlignment="1" applyProtection="1">
      <alignment horizontal="left" vertical="center"/>
    </xf>
    <xf numFmtId="180" fontId="8" fillId="3" borderId="0" xfId="27" quotePrefix="1" applyNumberFormat="1" applyFont="1" applyFill="1" applyBorder="1" applyAlignment="1" applyProtection="1">
      <alignment horizontal="left" vertical="center"/>
    </xf>
    <xf numFmtId="180" fontId="5" fillId="3" borderId="2" xfId="27" quotePrefix="1" applyNumberFormat="1" applyFont="1" applyFill="1" applyBorder="1" applyAlignment="1" applyProtection="1">
      <alignment horizontal="left" vertical="center"/>
    </xf>
    <xf numFmtId="180" fontId="44" fillId="3" borderId="0" xfId="27" applyNumberFormat="1" applyFont="1" applyFill="1" applyAlignment="1">
      <alignment horizontal="right" vertical="center" readingOrder="2"/>
    </xf>
    <xf numFmtId="180" fontId="8" fillId="3" borderId="2" xfId="27" applyNumberFormat="1" applyFont="1" applyFill="1" applyBorder="1" applyAlignment="1">
      <alignment vertical="center"/>
    </xf>
    <xf numFmtId="180" fontId="8" fillId="3" borderId="7" xfId="27" applyNumberFormat="1" applyFont="1" applyFill="1" applyBorder="1" applyAlignment="1">
      <alignment vertical="center"/>
    </xf>
    <xf numFmtId="180" fontId="8" fillId="3" borderId="0" xfId="27" applyNumberFormat="1" applyFont="1" applyFill="1" applyBorder="1" applyAlignment="1">
      <alignment vertical="center"/>
    </xf>
    <xf numFmtId="180" fontId="5" fillId="3" borderId="0" xfId="27" applyNumberFormat="1" applyFont="1" applyFill="1" applyAlignment="1">
      <alignment horizontal="right" vertical="center" readingOrder="2"/>
    </xf>
    <xf numFmtId="180" fontId="12" fillId="3" borderId="2" xfId="27" applyNumberFormat="1" applyFont="1" applyFill="1" applyBorder="1" applyAlignment="1" applyProtection="1">
      <alignment horizontal="left" vertical="center"/>
    </xf>
    <xf numFmtId="180" fontId="12" fillId="3" borderId="7" xfId="27" applyNumberFormat="1" applyFont="1" applyFill="1" applyBorder="1" applyAlignment="1" applyProtection="1">
      <alignment horizontal="left" vertical="center"/>
    </xf>
    <xf numFmtId="180" fontId="12" fillId="3" borderId="0" xfId="27" applyNumberFormat="1" applyFont="1" applyFill="1" applyBorder="1" applyAlignment="1" applyProtection="1">
      <alignment horizontal="left" vertical="center"/>
    </xf>
    <xf numFmtId="180" fontId="6" fillId="3" borderId="2" xfId="27" applyNumberFormat="1" applyFont="1" applyFill="1" applyBorder="1" applyAlignment="1" applyProtection="1">
      <alignment horizontal="left" vertical="center"/>
    </xf>
    <xf numFmtId="180" fontId="10" fillId="3" borderId="0" xfId="27" applyNumberFormat="1" applyFont="1" applyFill="1" applyAlignment="1">
      <alignment horizontal="right" vertical="center" readingOrder="2"/>
    </xf>
    <xf numFmtId="3" fontId="5" fillId="3" borderId="0" xfId="27" quotePrefix="1" applyNumberFormat="1" applyFont="1" applyFill="1" applyBorder="1" applyAlignment="1" applyProtection="1">
      <alignment horizontal="right" vertical="center"/>
    </xf>
    <xf numFmtId="3" fontId="5" fillId="3" borderId="0" xfId="27" applyNumberFormat="1" applyFont="1" applyFill="1" applyBorder="1" applyAlignment="1" applyProtection="1">
      <alignment horizontal="right" vertical="center"/>
    </xf>
    <xf numFmtId="3" fontId="5" fillId="3" borderId="0" xfId="27" applyNumberFormat="1" applyFont="1" applyFill="1" applyBorder="1" applyAlignment="1">
      <alignment vertical="center"/>
    </xf>
    <xf numFmtId="3" fontId="5" fillId="3" borderId="2" xfId="27" applyNumberFormat="1" applyFont="1" applyFill="1" applyBorder="1" applyAlignment="1">
      <alignment vertical="center"/>
    </xf>
    <xf numFmtId="3" fontId="5" fillId="3" borderId="7" xfId="27" quotePrefix="1" applyNumberFormat="1" applyFont="1" applyFill="1" applyBorder="1" applyAlignment="1" applyProtection="1">
      <alignment horizontal="right" vertical="center"/>
    </xf>
    <xf numFmtId="3" fontId="5" fillId="3" borderId="2" xfId="27" quotePrefix="1" applyNumberFormat="1" applyFont="1" applyFill="1" applyBorder="1" applyAlignment="1" applyProtection="1">
      <alignment horizontal="right" vertical="center"/>
    </xf>
    <xf numFmtId="180" fontId="8" fillId="3" borderId="0" xfId="27" quotePrefix="1" applyNumberFormat="1" applyFont="1" applyFill="1" applyBorder="1" applyAlignment="1" applyProtection="1">
      <alignment horizontal="right" vertical="center"/>
    </xf>
    <xf numFmtId="180" fontId="44" fillId="3" borderId="0" xfId="27" quotePrefix="1" applyNumberFormat="1" applyFont="1" applyFill="1" applyAlignment="1">
      <alignment horizontal="right" vertical="center" readingOrder="2"/>
    </xf>
    <xf numFmtId="180" fontId="8" fillId="3" borderId="2" xfId="27" applyNumberFormat="1" applyFont="1" applyFill="1" applyBorder="1" applyAlignment="1" applyProtection="1">
      <alignment horizontal="left" vertical="center"/>
    </xf>
    <xf numFmtId="180" fontId="8" fillId="3" borderId="7" xfId="27" applyNumberFormat="1" applyFont="1" applyFill="1" applyBorder="1" applyAlignment="1" applyProtection="1">
      <alignment horizontal="left" vertical="center"/>
    </xf>
    <xf numFmtId="180" fontId="8" fillId="3" borderId="0" xfId="27" applyNumberFormat="1" applyFont="1" applyFill="1" applyBorder="1" applyAlignment="1" applyProtection="1">
      <alignment horizontal="left" vertical="center"/>
    </xf>
    <xf numFmtId="3" fontId="5" fillId="3" borderId="0" xfId="27" applyNumberFormat="1" applyFont="1" applyFill="1" applyBorder="1" applyAlignment="1">
      <alignment horizontal="right" vertical="center"/>
    </xf>
    <xf numFmtId="3" fontId="5" fillId="3" borderId="2" xfId="27" applyNumberFormat="1" applyFont="1" applyFill="1" applyBorder="1" applyAlignment="1">
      <alignment horizontal="right" vertical="center"/>
    </xf>
    <xf numFmtId="3" fontId="8" fillId="3" borderId="0" xfId="27" applyNumberFormat="1" applyFont="1" applyFill="1" applyBorder="1" applyAlignment="1" applyProtection="1">
      <alignment horizontal="right" vertical="center"/>
    </xf>
    <xf numFmtId="3" fontId="8" fillId="3" borderId="0" xfId="27" applyNumberFormat="1" applyFont="1" applyFill="1" applyBorder="1" applyAlignment="1">
      <alignment horizontal="right" vertical="center"/>
    </xf>
    <xf numFmtId="3" fontId="8" fillId="3" borderId="2" xfId="27" applyNumberFormat="1" applyFont="1" applyFill="1" applyBorder="1" applyAlignment="1">
      <alignment horizontal="right" vertical="center"/>
    </xf>
    <xf numFmtId="0" fontId="45" fillId="3" borderId="2" xfId="27" applyNumberFormat="1" applyFont="1" applyFill="1" applyBorder="1" applyAlignment="1" applyProtection="1">
      <alignment horizontal="left" vertical="center"/>
    </xf>
    <xf numFmtId="0" fontId="45" fillId="3" borderId="7" xfId="27" applyNumberFormat="1" applyFont="1" applyFill="1" applyBorder="1" applyAlignment="1" applyProtection="1">
      <alignment horizontal="left" vertical="center"/>
    </xf>
    <xf numFmtId="0" fontId="45" fillId="3" borderId="0" xfId="27" applyNumberFormat="1" applyFont="1" applyFill="1" applyBorder="1" applyAlignment="1" applyProtection="1">
      <alignment horizontal="left" vertical="center"/>
    </xf>
    <xf numFmtId="180" fontId="5" fillId="3" borderId="7" xfId="27" applyNumberFormat="1" applyFont="1" applyFill="1" applyBorder="1" applyAlignment="1" applyProtection="1">
      <alignment horizontal="left" vertical="center"/>
    </xf>
    <xf numFmtId="180" fontId="5" fillId="3" borderId="0" xfId="27" applyNumberFormat="1" applyFont="1" applyFill="1" applyBorder="1" applyAlignment="1">
      <alignment vertical="center" readingOrder="2"/>
    </xf>
    <xf numFmtId="180" fontId="8" fillId="3" borderId="6" xfId="27" applyNumberFormat="1" applyFont="1" applyFill="1" applyBorder="1" applyAlignment="1">
      <alignment vertical="center"/>
    </xf>
    <xf numFmtId="180" fontId="8" fillId="3" borderId="3" xfId="27" applyNumberFormat="1" applyFont="1" applyFill="1" applyBorder="1" applyAlignment="1">
      <alignment vertical="center"/>
    </xf>
    <xf numFmtId="180" fontId="8" fillId="3" borderId="1" xfId="27" applyNumberFormat="1" applyFont="1" applyFill="1" applyBorder="1" applyAlignment="1">
      <alignment vertical="center"/>
    </xf>
    <xf numFmtId="180" fontId="5" fillId="3" borderId="0" xfId="27" quotePrefix="1" applyNumberFormat="1" applyFont="1" applyFill="1" applyBorder="1" applyAlignment="1" applyProtection="1">
      <alignment horizontal="left" vertical="center"/>
    </xf>
    <xf numFmtId="180" fontId="5" fillId="3" borderId="0" xfId="27" applyNumberFormat="1" applyFont="1" applyFill="1" applyAlignment="1">
      <alignment vertical="center" readingOrder="2"/>
    </xf>
    <xf numFmtId="180" fontId="50" fillId="0" borderId="0" xfId="27" quotePrefix="1" applyNumberFormat="1" applyFont="1" applyFill="1" applyAlignment="1">
      <alignment horizontal="left" vertical="center"/>
    </xf>
    <xf numFmtId="180" fontId="51" fillId="0" borderId="0" xfId="27" applyNumberFormat="1" applyFont="1" applyFill="1" applyAlignment="1">
      <alignment horizontal="right" vertical="center" readingOrder="2"/>
    </xf>
    <xf numFmtId="180" fontId="9" fillId="0" borderId="0" xfId="27" applyNumberFormat="1" applyFont="1" applyFill="1" applyAlignment="1" applyProtection="1">
      <alignment horizontal="left" vertical="center"/>
    </xf>
    <xf numFmtId="180" fontId="9" fillId="0" borderId="0" xfId="27" quotePrefix="1" applyNumberFormat="1" applyFont="1" applyFill="1" applyAlignment="1">
      <alignment horizontal="right" vertical="center" readingOrder="2"/>
    </xf>
    <xf numFmtId="180" fontId="6" fillId="0" borderId="1" xfId="27" applyNumberFormat="1" applyFont="1" applyFill="1" applyBorder="1" applyAlignment="1">
      <alignment vertical="center"/>
    </xf>
    <xf numFmtId="180" fontId="6" fillId="0" borderId="0" xfId="27" applyNumberFormat="1" applyFont="1" applyFill="1" applyBorder="1" applyAlignment="1">
      <alignment vertical="center"/>
    </xf>
    <xf numFmtId="180" fontId="5" fillId="0" borderId="1" xfId="27" applyNumberFormat="1" applyFont="1" applyFill="1" applyBorder="1" applyAlignment="1">
      <alignment horizontal="right" vertical="center" readingOrder="2"/>
    </xf>
    <xf numFmtId="180" fontId="8" fillId="0" borderId="5" xfId="27" applyNumberFormat="1" applyFont="1" applyFill="1" applyBorder="1" applyAlignment="1"/>
    <xf numFmtId="180" fontId="8" fillId="0" borderId="0" xfId="27" applyNumberFormat="1" applyFont="1" applyFill="1" applyAlignment="1">
      <alignment horizontal="right"/>
    </xf>
    <xf numFmtId="180" fontId="8" fillId="0" borderId="0" xfId="27" applyNumberFormat="1" applyFont="1" applyFill="1" applyBorder="1" applyAlignment="1"/>
    <xf numFmtId="180" fontId="5" fillId="0" borderId="0" xfId="27" applyNumberFormat="1" applyFont="1" applyFill="1" applyBorder="1" applyAlignment="1"/>
    <xf numFmtId="2" fontId="6" fillId="0" borderId="5" xfId="27" applyNumberFormat="1" applyFont="1" applyFill="1" applyBorder="1" applyAlignment="1">
      <alignment horizontal="right"/>
    </xf>
    <xf numFmtId="2" fontId="6" fillId="0" borderId="8" xfId="27" applyNumberFormat="1" applyFont="1" applyFill="1" applyBorder="1" applyAlignment="1">
      <alignment horizontal="right"/>
    </xf>
    <xf numFmtId="180" fontId="6" fillId="0" borderId="5" xfId="27" quotePrefix="1" applyNumberFormat="1" applyFont="1" applyFill="1" applyBorder="1" applyAlignment="1">
      <alignment horizontal="right"/>
    </xf>
    <xf numFmtId="180" fontId="6" fillId="0" borderId="8" xfId="27" applyNumberFormat="1" applyFont="1" applyFill="1" applyBorder="1" applyAlignment="1">
      <alignment horizontal="center"/>
    </xf>
    <xf numFmtId="180" fontId="5" fillId="0" borderId="0" xfId="27" applyNumberFormat="1" applyFont="1" applyFill="1" applyAlignment="1">
      <alignment horizontal="right"/>
    </xf>
    <xf numFmtId="180" fontId="5" fillId="0" borderId="1" xfId="27" applyNumberFormat="1" applyFont="1" applyFill="1" applyBorder="1" applyAlignment="1"/>
    <xf numFmtId="2" fontId="6" fillId="0" borderId="0" xfId="27" applyNumberFormat="1" applyFont="1" applyFill="1" applyBorder="1" applyAlignment="1">
      <alignment horizontal="right"/>
    </xf>
    <xf numFmtId="2" fontId="6" fillId="0" borderId="2" xfId="27" applyNumberFormat="1" applyFont="1" applyFill="1" applyBorder="1" applyAlignment="1">
      <alignment horizontal="right"/>
    </xf>
    <xf numFmtId="49" fontId="6" fillId="0" borderId="0" xfId="27" applyNumberFormat="1" applyFont="1" applyFill="1" applyBorder="1" applyAlignment="1">
      <alignment horizontal="right"/>
    </xf>
    <xf numFmtId="49" fontId="6" fillId="0" borderId="1" xfId="27" applyNumberFormat="1" applyFont="1" applyFill="1" applyBorder="1" applyAlignment="1">
      <alignment horizontal="right"/>
    </xf>
    <xf numFmtId="49" fontId="6" fillId="0" borderId="2" xfId="27" applyNumberFormat="1" applyFont="1" applyFill="1" applyBorder="1" applyAlignment="1">
      <alignment horizontal="right"/>
    </xf>
    <xf numFmtId="180" fontId="6" fillId="0" borderId="1" xfId="27" quotePrefix="1" applyNumberFormat="1" applyFont="1" applyFill="1" applyBorder="1" applyAlignment="1">
      <alignment horizontal="right"/>
    </xf>
    <xf numFmtId="180" fontId="6" fillId="0" borderId="6" xfId="27" applyNumberFormat="1" applyFont="1" applyFill="1" applyBorder="1" applyAlignment="1">
      <alignment horizontal="right"/>
    </xf>
    <xf numFmtId="180" fontId="5" fillId="0" borderId="1" xfId="27" applyNumberFormat="1" applyFont="1" applyFill="1" applyBorder="1" applyAlignment="1">
      <alignment horizontal="right"/>
    </xf>
    <xf numFmtId="180" fontId="8" fillId="0" borderId="0" xfId="27" applyNumberFormat="1" applyFont="1" applyFill="1" applyBorder="1" applyAlignment="1">
      <alignment vertical="center"/>
    </xf>
    <xf numFmtId="180" fontId="8" fillId="0" borderId="4" xfId="27" applyNumberFormat="1" applyFont="1" applyFill="1" applyBorder="1" applyAlignment="1">
      <alignment vertical="center"/>
    </xf>
    <xf numFmtId="180" fontId="8" fillId="0" borderId="5" xfId="27" applyNumberFormat="1" applyFont="1" applyFill="1" applyBorder="1" applyAlignment="1">
      <alignment vertical="center"/>
    </xf>
    <xf numFmtId="180" fontId="8" fillId="0" borderId="8" xfId="27" applyNumberFormat="1" applyFont="1" applyFill="1" applyBorder="1" applyAlignment="1">
      <alignment vertical="center"/>
    </xf>
    <xf numFmtId="180" fontId="8" fillId="0" borderId="0" xfId="27" applyNumberFormat="1" applyFont="1" applyFill="1" applyBorder="1" applyAlignment="1">
      <alignment horizontal="right" vertical="center" readingOrder="2"/>
    </xf>
    <xf numFmtId="180" fontId="12" fillId="0" borderId="0" xfId="27" quotePrefix="1" applyNumberFormat="1" applyFont="1" applyFill="1" applyAlignment="1" applyProtection="1">
      <alignment horizontal="left" vertical="center"/>
    </xf>
    <xf numFmtId="180" fontId="12" fillId="0" borderId="7" xfId="27" quotePrefix="1" applyNumberFormat="1" applyFont="1" applyFill="1" applyBorder="1" applyAlignment="1" applyProtection="1">
      <alignment horizontal="left" vertical="center"/>
    </xf>
    <xf numFmtId="180" fontId="12" fillId="0" borderId="0" xfId="27" quotePrefix="1" applyNumberFormat="1" applyFont="1" applyFill="1" applyBorder="1" applyAlignment="1" applyProtection="1">
      <alignment horizontal="left" vertical="center"/>
    </xf>
    <xf numFmtId="180" fontId="12" fillId="0" borderId="2" xfId="27" quotePrefix="1" applyNumberFormat="1" applyFont="1" applyFill="1" applyBorder="1" applyAlignment="1" applyProtection="1">
      <alignment horizontal="left" vertical="center"/>
    </xf>
    <xf numFmtId="180" fontId="10" fillId="0" borderId="0" xfId="27" quotePrefix="1" applyNumberFormat="1" applyFont="1" applyFill="1" applyAlignment="1">
      <alignment horizontal="right" vertical="center" readingOrder="2"/>
    </xf>
    <xf numFmtId="180" fontId="7" fillId="0" borderId="2" xfId="27" applyNumberFormat="1" applyFont="1" applyFill="1" applyBorder="1" applyAlignment="1">
      <alignment vertical="center"/>
    </xf>
    <xf numFmtId="3" fontId="6" fillId="0" borderId="0" xfId="27" applyNumberFormat="1" applyFont="1" applyFill="1" applyBorder="1" applyAlignment="1" applyProtection="1">
      <alignment horizontal="right" vertical="center"/>
    </xf>
    <xf numFmtId="3" fontId="6" fillId="0" borderId="0" xfId="27" applyNumberFormat="1" applyFont="1" applyFill="1" applyBorder="1" applyAlignment="1">
      <alignment horizontal="right" vertical="center"/>
    </xf>
    <xf numFmtId="3" fontId="6" fillId="0" borderId="2" xfId="27" applyNumberFormat="1" applyFont="1" applyFill="1" applyBorder="1" applyAlignment="1" applyProtection="1">
      <alignment horizontal="right" vertical="center"/>
    </xf>
    <xf numFmtId="3" fontId="6" fillId="0" borderId="7" xfId="27" applyNumberFormat="1" applyFont="1" applyFill="1" applyBorder="1" applyAlignment="1" applyProtection="1">
      <alignment horizontal="right" vertical="center"/>
    </xf>
    <xf numFmtId="3" fontId="6" fillId="0" borderId="0" xfId="27" applyNumberFormat="1" applyFont="1" applyFill="1" applyBorder="1" applyAlignment="1">
      <alignment vertical="center"/>
    </xf>
    <xf numFmtId="3" fontId="6" fillId="0" borderId="2" xfId="27" applyNumberFormat="1" applyFont="1" applyFill="1" applyBorder="1" applyAlignment="1">
      <alignment vertical="center"/>
    </xf>
    <xf numFmtId="180" fontId="12" fillId="0" borderId="0" xfId="27" applyNumberFormat="1" applyFont="1" applyFill="1" applyAlignment="1" applyProtection="1">
      <alignment horizontal="right" vertical="center" readingOrder="2"/>
    </xf>
    <xf numFmtId="180" fontId="44" fillId="0" borderId="0" xfId="27" applyNumberFormat="1" applyFont="1" applyFill="1" applyAlignment="1" applyProtection="1">
      <alignment horizontal="left" vertical="center"/>
    </xf>
    <xf numFmtId="3" fontId="7" fillId="0" borderId="7" xfId="27" applyNumberFormat="1" applyFont="1" applyFill="1" applyBorder="1" applyAlignment="1">
      <alignment horizontal="right" vertical="center"/>
    </xf>
    <xf numFmtId="180" fontId="7" fillId="0" borderId="0" xfId="27" applyNumberFormat="1" applyFont="1" applyFill="1" applyBorder="1" applyAlignment="1">
      <alignment vertical="center"/>
    </xf>
    <xf numFmtId="3" fontId="7" fillId="0" borderId="0" xfId="27" applyNumberFormat="1" applyFont="1" applyFill="1" applyBorder="1" applyAlignment="1">
      <alignment horizontal="right" vertical="center"/>
    </xf>
    <xf numFmtId="3" fontId="14" fillId="0" borderId="0" xfId="27" applyNumberFormat="1" applyFont="1" applyFill="1" applyBorder="1" applyAlignment="1" applyProtection="1">
      <alignment horizontal="right" vertical="center"/>
    </xf>
    <xf numFmtId="3" fontId="44" fillId="0" borderId="0" xfId="27" applyNumberFormat="1" applyFont="1" applyFill="1" applyBorder="1" applyAlignment="1" applyProtection="1">
      <alignment horizontal="right" vertical="center"/>
    </xf>
    <xf numFmtId="3" fontId="8" fillId="0" borderId="0" xfId="27" applyNumberFormat="1" applyFont="1" applyFill="1" applyBorder="1" applyAlignment="1">
      <alignment horizontal="right" vertical="center"/>
    </xf>
    <xf numFmtId="3" fontId="5" fillId="0" borderId="0" xfId="27" applyNumberFormat="1" applyFont="1" applyFill="1" applyBorder="1" applyAlignment="1" applyProtection="1">
      <alignment horizontal="right" vertical="center"/>
    </xf>
    <xf numFmtId="3" fontId="5" fillId="0" borderId="2" xfId="27" applyNumberFormat="1" applyFont="1" applyFill="1" applyBorder="1" applyAlignment="1" applyProtection="1">
      <alignment horizontal="right" vertical="center"/>
    </xf>
    <xf numFmtId="3" fontId="5" fillId="0" borderId="7" xfId="27" applyNumberFormat="1" applyFont="1" applyFill="1" applyBorder="1" applyAlignment="1" applyProtection="1">
      <alignment horizontal="left" vertical="center"/>
    </xf>
    <xf numFmtId="3" fontId="5" fillId="0" borderId="0" xfId="27" applyNumberFormat="1" applyFont="1" applyFill="1" applyBorder="1" applyAlignment="1" applyProtection="1">
      <alignment horizontal="left" vertical="center"/>
    </xf>
    <xf numFmtId="3" fontId="5" fillId="0" borderId="2" xfId="27" applyNumberFormat="1" applyFont="1" applyFill="1" applyBorder="1" applyAlignment="1" applyProtection="1">
      <alignment horizontal="left" vertical="center"/>
    </xf>
    <xf numFmtId="180" fontId="11" fillId="0" borderId="0" xfId="27" quotePrefix="1" applyNumberFormat="1" applyFont="1" applyFill="1" applyAlignment="1">
      <alignment horizontal="right" vertical="center" readingOrder="2"/>
    </xf>
    <xf numFmtId="180" fontId="8" fillId="0" borderId="0" xfId="27" applyNumberFormat="1" applyFont="1" applyFill="1" applyAlignment="1" applyProtection="1">
      <alignment horizontal="left" vertical="center"/>
    </xf>
    <xf numFmtId="3" fontId="5" fillId="0" borderId="7" xfId="27" applyNumberFormat="1" applyFont="1" applyFill="1" applyBorder="1" applyAlignment="1">
      <alignment horizontal="right" vertical="center"/>
    </xf>
    <xf numFmtId="180" fontId="5" fillId="0" borderId="0" xfId="27" applyNumberFormat="1" applyFont="1" applyFill="1" applyBorder="1" applyAlignment="1">
      <alignment vertical="center"/>
    </xf>
    <xf numFmtId="3" fontId="5" fillId="0" borderId="0" xfId="27" applyNumberFormat="1" applyFont="1" applyFill="1" applyBorder="1" applyAlignment="1">
      <alignment horizontal="right" vertical="center"/>
    </xf>
    <xf numFmtId="3" fontId="5" fillId="0" borderId="7" xfId="27" applyNumberFormat="1" applyFont="1" applyFill="1" applyBorder="1" applyAlignment="1" applyProtection="1">
      <alignment horizontal="right" vertical="center"/>
    </xf>
    <xf numFmtId="180" fontId="8" fillId="0" borderId="2" xfId="27" applyNumberFormat="1" applyFont="1" applyFill="1" applyBorder="1" applyAlignment="1" applyProtection="1">
      <alignment horizontal="left" vertical="center"/>
    </xf>
    <xf numFmtId="3" fontId="5" fillId="0" borderId="2" xfId="27" applyNumberFormat="1" applyFont="1" applyFill="1" applyBorder="1" applyAlignment="1">
      <alignment horizontal="right" vertical="center"/>
    </xf>
    <xf numFmtId="180" fontId="5" fillId="0" borderId="0" xfId="27" applyNumberFormat="1" applyFont="1" applyFill="1" applyAlignment="1">
      <alignment vertical="center"/>
    </xf>
    <xf numFmtId="3" fontId="5" fillId="0" borderId="7" xfId="27" applyNumberFormat="1" applyFont="1" applyFill="1" applyBorder="1" applyAlignment="1">
      <alignment vertical="center"/>
    </xf>
    <xf numFmtId="3" fontId="5" fillId="0" borderId="0" xfId="27" applyNumberFormat="1" applyFont="1" applyFill="1" applyBorder="1" applyAlignment="1">
      <alignment vertical="center"/>
    </xf>
    <xf numFmtId="180" fontId="5" fillId="0" borderId="0" xfId="27" applyNumberFormat="1" applyFont="1" applyFill="1" applyAlignment="1">
      <alignment vertical="center" readingOrder="2"/>
    </xf>
    <xf numFmtId="3" fontId="8" fillId="0" borderId="0" xfId="27" applyNumberFormat="1" applyFont="1" applyFill="1" applyBorder="1" applyAlignment="1" applyProtection="1">
      <alignment horizontal="right" vertical="center"/>
    </xf>
    <xf numFmtId="180" fontId="14" fillId="0" borderId="0" xfId="27" applyNumberFormat="1" applyFont="1" applyFill="1" applyAlignment="1" applyProtection="1">
      <alignment horizontal="left" vertical="center"/>
    </xf>
    <xf numFmtId="3" fontId="6" fillId="0" borderId="7" xfId="27" applyNumberFormat="1" applyFont="1" applyFill="1" applyBorder="1" applyAlignment="1">
      <alignment horizontal="right" vertical="center"/>
    </xf>
    <xf numFmtId="180" fontId="6" fillId="0" borderId="0" xfId="27" applyNumberFormat="1" applyFont="1" applyFill="1" applyBorder="1" applyAlignment="1" applyProtection="1">
      <alignment horizontal="right" vertical="center"/>
    </xf>
    <xf numFmtId="3" fontId="74" fillId="0" borderId="0" xfId="27" applyNumberFormat="1" applyFont="1" applyFill="1" applyBorder="1" applyAlignment="1">
      <alignment horizontal="right" vertical="center" wrapText="1"/>
    </xf>
    <xf numFmtId="3" fontId="6" fillId="0" borderId="7" xfId="27" applyNumberFormat="1" applyFont="1" applyFill="1" applyBorder="1" applyAlignment="1" applyProtection="1">
      <alignment vertical="center"/>
    </xf>
    <xf numFmtId="3" fontId="6" fillId="0" borderId="0" xfId="27" applyNumberFormat="1" applyFont="1" applyFill="1" applyBorder="1" applyAlignment="1" applyProtection="1">
      <alignment vertical="center"/>
    </xf>
    <xf numFmtId="3" fontId="6" fillId="0" borderId="2" xfId="27" applyNumberFormat="1" applyFont="1" applyFill="1" applyBorder="1" applyAlignment="1" applyProtection="1">
      <alignment vertical="center"/>
    </xf>
    <xf numFmtId="180" fontId="12" fillId="0" borderId="0" xfId="27" applyNumberFormat="1" applyFont="1" applyFill="1" applyAlignment="1">
      <alignment horizontal="right" vertical="center" readingOrder="2"/>
    </xf>
    <xf numFmtId="3" fontId="75" fillId="0" borderId="0" xfId="27" applyNumberFormat="1" applyFont="1" applyFill="1" applyBorder="1" applyAlignment="1">
      <alignment horizontal="right" vertical="center" wrapText="1"/>
    </xf>
    <xf numFmtId="3" fontId="5" fillId="0" borderId="7" xfId="27" applyNumberFormat="1" applyFont="1" applyFill="1" applyBorder="1" applyAlignment="1" applyProtection="1">
      <alignment vertical="center"/>
    </xf>
    <xf numFmtId="3" fontId="5" fillId="0" borderId="0" xfId="27" applyNumberFormat="1" applyFont="1" applyFill="1" applyBorder="1" applyAlignment="1" applyProtection="1">
      <alignment vertical="center"/>
    </xf>
    <xf numFmtId="180" fontId="5" fillId="0" borderId="0" xfId="27" applyNumberFormat="1" applyFont="1" applyFill="1" applyBorder="1" applyAlignment="1" applyProtection="1">
      <alignment horizontal="right" vertical="center"/>
    </xf>
    <xf numFmtId="3" fontId="5" fillId="0" borderId="2" xfId="27" applyNumberFormat="1" applyFont="1" applyFill="1" applyBorder="1" applyAlignment="1" applyProtection="1">
      <alignment vertical="center"/>
    </xf>
    <xf numFmtId="180" fontId="8" fillId="0" borderId="7" xfId="27" applyNumberFormat="1" applyFont="1" applyFill="1" applyBorder="1" applyAlignment="1" applyProtection="1">
      <alignment horizontal="right" vertical="center"/>
    </xf>
    <xf numFmtId="180" fontId="8" fillId="0" borderId="0" xfId="27" applyNumberFormat="1" applyFont="1" applyFill="1" applyBorder="1" applyAlignment="1" applyProtection="1">
      <alignment horizontal="right" vertical="center"/>
    </xf>
    <xf numFmtId="180" fontId="8" fillId="0" borderId="2" xfId="27" applyNumberFormat="1" applyFont="1" applyFill="1" applyBorder="1" applyAlignment="1" applyProtection="1">
      <alignment horizontal="right" vertical="center"/>
    </xf>
    <xf numFmtId="180" fontId="8" fillId="0" borderId="7" xfId="27" applyNumberFormat="1" applyFont="1" applyFill="1" applyBorder="1" applyAlignment="1" applyProtection="1">
      <alignment horizontal="left" vertical="center"/>
    </xf>
    <xf numFmtId="180" fontId="8" fillId="0" borderId="0" xfId="27" applyNumberFormat="1" applyFont="1" applyFill="1" applyBorder="1" applyAlignment="1" applyProtection="1">
      <alignment horizontal="left" vertical="center"/>
    </xf>
    <xf numFmtId="180" fontId="8" fillId="0" borderId="0" xfId="27" applyNumberFormat="1" applyFont="1" applyFill="1" applyAlignment="1">
      <alignment horizontal="right" vertical="center" readingOrder="2"/>
    </xf>
    <xf numFmtId="180" fontId="15" fillId="0" borderId="0" xfId="27" applyNumberFormat="1" applyFont="1" applyFill="1" applyBorder="1" applyAlignment="1">
      <alignment vertical="center"/>
    </xf>
    <xf numFmtId="180" fontId="15" fillId="0" borderId="7" xfId="27" applyNumberFormat="1" applyFont="1" applyFill="1" applyBorder="1" applyAlignment="1">
      <alignment horizontal="right" vertical="center"/>
    </xf>
    <xf numFmtId="180" fontId="15" fillId="0" borderId="0" xfId="27" applyNumberFormat="1" applyFont="1" applyFill="1" applyBorder="1" applyAlignment="1">
      <alignment horizontal="right" vertical="center"/>
    </xf>
    <xf numFmtId="180" fontId="15" fillId="0" borderId="2" xfId="27" applyNumberFormat="1" applyFont="1" applyFill="1" applyBorder="1" applyAlignment="1">
      <alignment horizontal="right" vertical="center"/>
    </xf>
    <xf numFmtId="180" fontId="15" fillId="0" borderId="7" xfId="27" applyNumberFormat="1" applyFont="1" applyFill="1" applyBorder="1" applyAlignment="1">
      <alignment vertical="center"/>
    </xf>
    <xf numFmtId="180" fontId="15" fillId="0" borderId="2" xfId="27" applyNumberFormat="1" applyFont="1" applyFill="1" applyBorder="1" applyAlignment="1">
      <alignment vertical="center"/>
    </xf>
    <xf numFmtId="180" fontId="45" fillId="0" borderId="0" xfId="27" applyNumberFormat="1" applyFont="1" applyFill="1" applyBorder="1" applyAlignment="1">
      <alignment horizontal="right" vertical="center" readingOrder="2"/>
    </xf>
    <xf numFmtId="180" fontId="15" fillId="0" borderId="0" xfId="27" applyNumberFormat="1" applyFont="1" applyFill="1" applyAlignment="1">
      <alignment vertical="center"/>
    </xf>
    <xf numFmtId="180" fontId="5" fillId="0" borderId="1" xfId="27" applyNumberFormat="1" applyFont="1" applyFill="1" applyBorder="1" applyAlignment="1">
      <alignment vertical="center"/>
    </xf>
    <xf numFmtId="180" fontId="5" fillId="0" borderId="3" xfId="27" applyNumberFormat="1" applyFont="1" applyFill="1" applyBorder="1" applyAlignment="1">
      <alignment horizontal="right" vertical="center"/>
    </xf>
    <xf numFmtId="180" fontId="5" fillId="0" borderId="1" xfId="27" applyNumberFormat="1" applyFont="1" applyFill="1" applyBorder="1" applyAlignment="1">
      <alignment horizontal="right" vertical="center"/>
    </xf>
    <xf numFmtId="180" fontId="5" fillId="0" borderId="6" xfId="27" applyNumberFormat="1" applyFont="1" applyFill="1" applyBorder="1" applyAlignment="1">
      <alignment vertical="center"/>
    </xf>
    <xf numFmtId="180" fontId="5" fillId="0" borderId="3" xfId="27" applyNumberFormat="1" applyFont="1" applyFill="1" applyBorder="1" applyAlignment="1">
      <alignment vertical="center"/>
    </xf>
    <xf numFmtId="180" fontId="15" fillId="0" borderId="0" xfId="27" quotePrefix="1" applyNumberFormat="1" applyFont="1" applyFill="1" applyAlignment="1" applyProtection="1">
      <alignment horizontal="left" vertical="center"/>
    </xf>
    <xf numFmtId="180" fontId="15" fillId="0" borderId="0" xfId="27" quotePrefix="1" applyNumberFormat="1" applyFont="1" applyFill="1" applyBorder="1" applyAlignment="1" applyProtection="1">
      <alignment horizontal="right" vertical="center"/>
    </xf>
    <xf numFmtId="180" fontId="15" fillId="0" borderId="0" xfId="27" quotePrefix="1" applyNumberFormat="1" applyFont="1" applyFill="1" applyBorder="1" applyAlignment="1" applyProtection="1">
      <alignment horizontal="left" vertical="center"/>
    </xf>
    <xf numFmtId="180" fontId="5" fillId="0" borderId="0" xfId="27" quotePrefix="1" applyNumberFormat="1" applyFont="1" applyFill="1" applyAlignment="1">
      <alignment horizontal="right" vertical="center" readingOrder="2"/>
    </xf>
    <xf numFmtId="180" fontId="5" fillId="0" borderId="0" xfId="27" applyNumberFormat="1" applyFont="1" applyFill="1" applyBorder="1" applyAlignment="1">
      <alignment horizontal="right" vertical="center"/>
    </xf>
    <xf numFmtId="180" fontId="50" fillId="0" borderId="0" xfId="27" quotePrefix="1" applyNumberFormat="1" applyFont="1" applyFill="1" applyBorder="1" applyAlignment="1">
      <alignment horizontal="right" vertical="center"/>
    </xf>
    <xf numFmtId="180" fontId="9" fillId="0" borderId="0" xfId="27" applyNumberFormat="1" applyFont="1" applyFill="1" applyBorder="1" applyAlignment="1" applyProtection="1">
      <alignment horizontal="right" vertical="center"/>
    </xf>
    <xf numFmtId="180" fontId="6" fillId="0" borderId="0" xfId="27" applyNumberFormat="1" applyFont="1" applyFill="1" applyBorder="1" applyAlignment="1">
      <alignment horizontal="right" vertical="center"/>
    </xf>
    <xf numFmtId="180" fontId="6" fillId="0" borderId="5" xfId="27" applyNumberFormat="1" applyFont="1" applyFill="1" applyBorder="1" applyAlignment="1"/>
    <xf numFmtId="180" fontId="6" fillId="0" borderId="3" xfId="27" quotePrefix="1" applyNumberFormat="1" applyFont="1" applyFill="1" applyBorder="1" applyAlignment="1">
      <alignment horizontal="right"/>
    </xf>
    <xf numFmtId="180" fontId="6" fillId="0" borderId="1" xfId="27" applyNumberFormat="1" applyFont="1" applyFill="1" applyBorder="1" applyAlignment="1">
      <alignment horizontal="right"/>
    </xf>
    <xf numFmtId="2" fontId="6" fillId="0" borderId="1" xfId="27" applyNumberFormat="1" applyFont="1" applyFill="1" applyBorder="1" applyAlignment="1">
      <alignment horizontal="right"/>
    </xf>
    <xf numFmtId="49" fontId="6" fillId="0" borderId="1" xfId="27" applyNumberFormat="1" applyFont="1" applyFill="1" applyBorder="1" applyAlignment="1"/>
    <xf numFmtId="180" fontId="8" fillId="0" borderId="7" xfId="27" applyNumberFormat="1" applyFont="1" applyFill="1" applyBorder="1" applyAlignment="1">
      <alignment horizontal="right" vertical="center"/>
    </xf>
    <xf numFmtId="180" fontId="8" fillId="0" borderId="0" xfId="27" applyNumberFormat="1" applyFont="1" applyFill="1" applyBorder="1" applyAlignment="1">
      <alignment horizontal="right" vertical="center"/>
    </xf>
    <xf numFmtId="180" fontId="12" fillId="0" borderId="7" xfId="27" quotePrefix="1" applyNumberFormat="1" applyFont="1" applyFill="1" applyBorder="1" applyAlignment="1" applyProtection="1">
      <alignment horizontal="right" vertical="center"/>
    </xf>
    <xf numFmtId="180" fontId="12" fillId="0" borderId="0" xfId="27" quotePrefix="1" applyNumberFormat="1" applyFont="1" applyFill="1" applyBorder="1" applyAlignment="1" applyProtection="1">
      <alignment horizontal="right" vertical="center"/>
    </xf>
    <xf numFmtId="180" fontId="12" fillId="0" borderId="7" xfId="27" applyNumberFormat="1" applyFont="1" applyFill="1" applyBorder="1" applyAlignment="1" applyProtection="1">
      <alignment horizontal="left" vertical="center"/>
    </xf>
    <xf numFmtId="180" fontId="12" fillId="0" borderId="0" xfId="27" applyNumberFormat="1" applyFont="1" applyFill="1" applyBorder="1" applyAlignment="1" applyProtection="1">
      <alignment horizontal="left" vertical="center"/>
    </xf>
    <xf numFmtId="180" fontId="12" fillId="0" borderId="2" xfId="27" applyNumberFormat="1" applyFont="1" applyFill="1" applyBorder="1" applyAlignment="1" applyProtection="1">
      <alignment horizontal="left" vertical="center"/>
    </xf>
    <xf numFmtId="180" fontId="7" fillId="0" borderId="0" xfId="27" applyNumberFormat="1" applyFont="1" applyFill="1" applyAlignment="1">
      <alignment vertical="center"/>
    </xf>
    <xf numFmtId="3" fontId="44" fillId="0" borderId="7" xfId="27" applyNumberFormat="1" applyFont="1" applyFill="1" applyBorder="1" applyAlignment="1" applyProtection="1">
      <alignment horizontal="right" vertical="center"/>
    </xf>
    <xf numFmtId="3" fontId="44" fillId="0" borderId="0" xfId="27" applyNumberFormat="1" applyFont="1" applyFill="1" applyBorder="1" applyAlignment="1" applyProtection="1">
      <alignment horizontal="left" vertical="center"/>
    </xf>
    <xf numFmtId="3" fontId="7" fillId="0" borderId="7" xfId="27" applyNumberFormat="1" applyFont="1" applyFill="1" applyBorder="1" applyAlignment="1">
      <alignment vertical="center"/>
    </xf>
    <xf numFmtId="3" fontId="7" fillId="0" borderId="0" xfId="27" applyNumberFormat="1" applyFont="1" applyFill="1" applyBorder="1" applyAlignment="1">
      <alignment vertical="center"/>
    </xf>
    <xf numFmtId="3" fontId="7" fillId="0" borderId="2" xfId="27" applyNumberFormat="1" applyFont="1" applyFill="1" applyBorder="1" applyAlignment="1">
      <alignment vertical="center"/>
    </xf>
    <xf numFmtId="180" fontId="7" fillId="0" borderId="0" xfId="27" applyNumberFormat="1" applyFont="1" applyFill="1" applyAlignment="1" applyProtection="1">
      <alignment horizontal="left" vertical="center"/>
    </xf>
    <xf numFmtId="180" fontId="10" fillId="0" borderId="0" xfId="27" applyNumberFormat="1" applyFont="1" applyFill="1" applyAlignment="1">
      <alignment horizontal="right" vertical="center" readingOrder="2"/>
    </xf>
    <xf numFmtId="3" fontId="8" fillId="0" borderId="7" xfId="27" applyNumberFormat="1" applyFont="1" applyFill="1" applyBorder="1" applyAlignment="1" applyProtection="1">
      <alignment horizontal="left" vertical="center"/>
    </xf>
    <xf numFmtId="3" fontId="8" fillId="0" borderId="0" xfId="27" applyNumberFormat="1" applyFont="1" applyFill="1" applyBorder="1" applyAlignment="1" applyProtection="1">
      <alignment horizontal="left" vertical="center"/>
    </xf>
    <xf numFmtId="3" fontId="8" fillId="0" borderId="2" xfId="27" applyNumberFormat="1" applyFont="1" applyFill="1" applyBorder="1" applyAlignment="1" applyProtection="1">
      <alignment horizontal="right" vertical="center"/>
    </xf>
    <xf numFmtId="180" fontId="44" fillId="0" borderId="0" xfId="27" applyNumberFormat="1" applyFont="1" applyFill="1" applyAlignment="1">
      <alignment horizontal="right" vertical="center" readingOrder="2"/>
    </xf>
    <xf numFmtId="180" fontId="14" fillId="0" borderId="0" xfId="27" quotePrefix="1" applyNumberFormat="1" applyFont="1" applyFill="1" applyAlignment="1" applyProtection="1">
      <alignment horizontal="left" vertical="center"/>
    </xf>
    <xf numFmtId="3" fontId="8" fillId="0" borderId="2" xfId="27" applyNumberFormat="1" applyFont="1" applyFill="1" applyBorder="1" applyAlignment="1" applyProtection="1">
      <alignment horizontal="left" vertical="center"/>
    </xf>
    <xf numFmtId="180" fontId="5" fillId="0" borderId="7" xfId="27" applyNumberFormat="1" applyFont="1" applyFill="1" applyBorder="1" applyAlignment="1" applyProtection="1">
      <alignment horizontal="right" vertical="center"/>
    </xf>
    <xf numFmtId="180" fontId="5" fillId="0" borderId="0" xfId="27" applyNumberFormat="1" applyFont="1" applyFill="1" applyBorder="1" applyAlignment="1" applyProtection="1">
      <alignment vertical="center"/>
    </xf>
    <xf numFmtId="180" fontId="5" fillId="0" borderId="0" xfId="27" applyNumberFormat="1" applyFont="1" applyFill="1" applyBorder="1" applyAlignment="1" applyProtection="1">
      <alignment horizontal="left" vertical="center"/>
    </xf>
    <xf numFmtId="3" fontId="5" fillId="0" borderId="2" xfId="27" applyNumberFormat="1" applyFont="1" applyFill="1" applyBorder="1" applyAlignment="1">
      <alignment vertical="center"/>
    </xf>
    <xf numFmtId="3" fontId="15" fillId="0" borderId="7" xfId="27" applyNumberFormat="1" applyFont="1" applyFill="1" applyBorder="1" applyAlignment="1">
      <alignment vertical="center"/>
    </xf>
    <xf numFmtId="3" fontId="15" fillId="0" borderId="0" xfId="27" applyNumberFormat="1" applyFont="1" applyFill="1" applyBorder="1" applyAlignment="1">
      <alignment vertical="center"/>
    </xf>
    <xf numFmtId="3" fontId="15" fillId="0" borderId="2" xfId="27" applyNumberFormat="1" applyFont="1" applyFill="1" applyBorder="1" applyAlignment="1">
      <alignment vertical="center"/>
    </xf>
    <xf numFmtId="180" fontId="5" fillId="0" borderId="0" xfId="27" applyNumberFormat="1" applyFont="1" applyFill="1" applyBorder="1" applyAlignment="1">
      <alignment horizontal="right" vertical="center" readingOrder="2"/>
    </xf>
    <xf numFmtId="180" fontId="76" fillId="0" borderId="0" xfId="27" applyNumberFormat="1" applyFont="1" applyFill="1" applyBorder="1" applyAlignment="1">
      <alignment vertical="center"/>
    </xf>
    <xf numFmtId="180" fontId="8" fillId="0" borderId="3" xfId="27" applyNumberFormat="1" applyFont="1" applyFill="1" applyBorder="1" applyAlignment="1" applyProtection="1">
      <alignment horizontal="left" vertical="center"/>
    </xf>
    <xf numFmtId="180" fontId="8" fillId="0" borderId="1" xfId="27" applyNumberFormat="1" applyFont="1" applyFill="1" applyBorder="1" applyAlignment="1" applyProtection="1">
      <alignment horizontal="left" vertical="center"/>
    </xf>
    <xf numFmtId="0" fontId="77" fillId="0" borderId="0" xfId="27" applyFont="1"/>
    <xf numFmtId="0" fontId="21" fillId="0" borderId="0" xfId="27" applyFont="1"/>
    <xf numFmtId="0" fontId="2" fillId="0" borderId="0" xfId="27"/>
    <xf numFmtId="0" fontId="78" fillId="0" borderId="0" xfId="27" applyFont="1"/>
    <xf numFmtId="0" fontId="79" fillId="0" borderId="0" xfId="27" applyFont="1"/>
    <xf numFmtId="0" fontId="80" fillId="3" borderId="4" xfId="27" applyFont="1" applyFill="1" applyBorder="1" applyAlignment="1">
      <alignment horizontal="center"/>
    </xf>
    <xf numFmtId="0" fontId="80" fillId="3" borderId="5" xfId="27" applyFont="1" applyFill="1" applyBorder="1" applyAlignment="1">
      <alignment horizontal="center"/>
    </xf>
    <xf numFmtId="0" fontId="80" fillId="3" borderId="8" xfId="27" applyFont="1" applyFill="1" applyBorder="1" applyAlignment="1">
      <alignment horizontal="center"/>
    </xf>
    <xf numFmtId="0" fontId="81" fillId="3" borderId="3" xfId="27" applyFont="1" applyFill="1" applyBorder="1" applyAlignment="1">
      <alignment horizontal="center"/>
    </xf>
    <xf numFmtId="0" fontId="81" fillId="3" borderId="1" xfId="27" applyFont="1" applyFill="1" applyBorder="1" applyAlignment="1">
      <alignment horizontal="center"/>
    </xf>
    <xf numFmtId="0" fontId="81" fillId="3" borderId="6" xfId="27" applyFont="1" applyFill="1" applyBorder="1" applyAlignment="1">
      <alignment horizontal="center"/>
    </xf>
    <xf numFmtId="17" fontId="82" fillId="3" borderId="1" xfId="27" applyNumberFormat="1" applyFont="1" applyFill="1" applyBorder="1" applyAlignment="1">
      <alignment horizontal="center" vertical="center" wrapText="1"/>
    </xf>
    <xf numFmtId="17" fontId="82" fillId="3" borderId="6" xfId="27" applyNumberFormat="1" applyFont="1" applyFill="1" applyBorder="1" applyAlignment="1">
      <alignment horizontal="center" vertical="center" wrapText="1"/>
    </xf>
    <xf numFmtId="17" fontId="80" fillId="3" borderId="3" xfId="27" applyNumberFormat="1" applyFont="1" applyFill="1" applyBorder="1" applyAlignment="1">
      <alignment horizontal="center" vertical="center"/>
    </xf>
    <xf numFmtId="0" fontId="21" fillId="0" borderId="8" xfId="27" applyFont="1" applyBorder="1"/>
    <xf numFmtId="0" fontId="21" fillId="0" borderId="7" xfId="27" applyFont="1" applyBorder="1"/>
    <xf numFmtId="0" fontId="21" fillId="0" borderId="0" xfId="27" applyFont="1" applyBorder="1"/>
    <xf numFmtId="0" fontId="2" fillId="0" borderId="7" xfId="27" applyBorder="1"/>
    <xf numFmtId="0" fontId="2" fillId="0" borderId="0" xfId="27" applyBorder="1"/>
    <xf numFmtId="0" fontId="2" fillId="0" borderId="2" xfId="27" applyBorder="1"/>
    <xf numFmtId="0" fontId="2" fillId="0" borderId="4" xfId="27" applyBorder="1"/>
    <xf numFmtId="0" fontId="21" fillId="0" borderId="2" xfId="27" applyFont="1" applyBorder="1" applyAlignment="1">
      <alignment horizontal="left" vertical="justify"/>
    </xf>
    <xf numFmtId="0" fontId="83" fillId="0" borderId="2" xfId="27" applyFont="1" applyBorder="1" applyAlignment="1">
      <alignment vertical="top" wrapText="1"/>
    </xf>
    <xf numFmtId="3" fontId="6" fillId="0" borderId="2" xfId="27" applyNumberFormat="1" applyFont="1" applyFill="1" applyBorder="1" applyAlignment="1">
      <alignment horizontal="right" vertical="center"/>
    </xf>
    <xf numFmtId="0" fontId="84" fillId="0" borderId="2" xfId="27" applyFont="1" applyBorder="1" applyAlignment="1">
      <alignment vertical="top" wrapText="1"/>
    </xf>
    <xf numFmtId="3" fontId="85" fillId="0" borderId="0" xfId="27" applyNumberFormat="1" applyFont="1" applyFill="1" applyBorder="1" applyAlignment="1">
      <alignment vertical="top" wrapText="1"/>
    </xf>
    <xf numFmtId="3" fontId="2" fillId="0" borderId="0" xfId="27" applyNumberFormat="1"/>
    <xf numFmtId="3" fontId="86" fillId="0" borderId="0" xfId="27" applyNumberFormat="1" applyFont="1" applyFill="1" applyBorder="1" applyAlignment="1">
      <alignment vertical="top" wrapText="1"/>
    </xf>
    <xf numFmtId="0" fontId="87" fillId="0" borderId="2" xfId="27" applyFont="1" applyBorder="1" applyAlignment="1">
      <alignment vertical="top" wrapText="1"/>
    </xf>
    <xf numFmtId="0" fontId="88" fillId="0" borderId="2" xfId="27" applyFont="1" applyBorder="1"/>
    <xf numFmtId="3" fontId="89" fillId="0" borderId="0" xfId="27" applyNumberFormat="1" applyFont="1" applyFill="1" applyBorder="1" applyAlignment="1">
      <alignment vertical="top" wrapText="1"/>
    </xf>
    <xf numFmtId="0" fontId="90" fillId="3" borderId="0" xfId="27" applyFont="1" applyFill="1" applyBorder="1"/>
    <xf numFmtId="0" fontId="78" fillId="0" borderId="2" xfId="27" applyFont="1" applyBorder="1"/>
    <xf numFmtId="0" fontId="83" fillId="0" borderId="6" xfId="27" applyFont="1" applyBorder="1" applyAlignment="1">
      <alignment vertical="top" wrapText="1"/>
    </xf>
    <xf numFmtId="3" fontId="6" fillId="0" borderId="3" xfId="27" applyNumberFormat="1" applyFont="1" applyFill="1" applyBorder="1" applyAlignment="1">
      <alignment horizontal="right" vertical="center"/>
    </xf>
    <xf numFmtId="3" fontId="6" fillId="0" borderId="1" xfId="27" applyNumberFormat="1" applyFont="1" applyFill="1" applyBorder="1" applyAlignment="1" applyProtection="1">
      <alignment horizontal="right" vertical="center"/>
    </xf>
    <xf numFmtId="3" fontId="6" fillId="0" borderId="6" xfId="27" applyNumberFormat="1" applyFont="1" applyFill="1" applyBorder="1" applyAlignment="1">
      <alignment horizontal="right" vertical="center"/>
    </xf>
    <xf numFmtId="3" fontId="6" fillId="0" borderId="1" xfId="27" applyNumberFormat="1" applyFont="1" applyFill="1" applyBorder="1" applyAlignment="1">
      <alignment horizontal="right" vertical="center"/>
    </xf>
    <xf numFmtId="3" fontId="6" fillId="0" borderId="6" xfId="27" applyNumberFormat="1" applyFont="1" applyFill="1" applyBorder="1" applyAlignment="1" applyProtection="1">
      <alignment horizontal="right" vertical="center"/>
    </xf>
    <xf numFmtId="3" fontId="6" fillId="0" borderId="3" xfId="27" applyNumberFormat="1" applyFont="1" applyFill="1" applyBorder="1" applyAlignment="1" applyProtection="1">
      <alignment horizontal="right" vertical="center"/>
    </xf>
    <xf numFmtId="0" fontId="21" fillId="0" borderId="3" xfId="27" applyFont="1" applyBorder="1"/>
    <xf numFmtId="0" fontId="89" fillId="0" borderId="0" xfId="27" applyFont="1" applyAlignment="1">
      <alignment vertical="top" wrapText="1"/>
    </xf>
    <xf numFmtId="3" fontId="2" fillId="0" borderId="0" xfId="27" applyNumberFormat="1" applyBorder="1"/>
    <xf numFmtId="3" fontId="89" fillId="0" borderId="0" xfId="27" applyNumberFormat="1" applyFont="1" applyBorder="1" applyAlignment="1">
      <alignment vertical="top" wrapText="1"/>
    </xf>
    <xf numFmtId="49" fontId="89" fillId="0" borderId="0" xfId="27" applyNumberFormat="1" applyFont="1" applyBorder="1" applyAlignment="1">
      <alignment horizontal="right" vertical="top"/>
    </xf>
    <xf numFmtId="3" fontId="85" fillId="0" borderId="0" xfId="27" applyNumberFormat="1" applyFont="1" applyBorder="1" applyAlignment="1">
      <alignment vertical="top" wrapText="1"/>
    </xf>
    <xf numFmtId="180" fontId="50" fillId="0" borderId="0" xfId="718" quotePrefix="1" applyNumberFormat="1" applyFont="1" applyAlignment="1">
      <alignment horizontal="left" vertical="center"/>
    </xf>
    <xf numFmtId="180" fontId="47" fillId="0" borderId="0" xfId="718" quotePrefix="1" applyNumberFormat="1" applyFont="1" applyBorder="1" applyAlignment="1">
      <alignment horizontal="right" vertical="center"/>
    </xf>
    <xf numFmtId="180" fontId="50" fillId="0" borderId="0" xfId="718" quotePrefix="1" applyNumberFormat="1" applyFont="1" applyBorder="1" applyAlignment="1">
      <alignment horizontal="right" vertical="center"/>
    </xf>
    <xf numFmtId="180" fontId="91" fillId="0" borderId="0" xfId="718" quotePrefix="1" applyNumberFormat="1" applyFont="1" applyBorder="1" applyAlignment="1">
      <alignment horizontal="right" vertical="center"/>
    </xf>
    <xf numFmtId="180" fontId="51" fillId="0" borderId="0" xfId="718" applyNumberFormat="1" applyFont="1" applyAlignment="1">
      <alignment horizontal="right" vertical="center" readingOrder="2"/>
    </xf>
    <xf numFmtId="180" fontId="92" fillId="0" borderId="0" xfId="718" applyNumberFormat="1" applyFont="1" applyAlignment="1">
      <alignment vertical="center"/>
    </xf>
    <xf numFmtId="180" fontId="10" fillId="0" borderId="0" xfId="718" quotePrefix="1" applyNumberFormat="1" applyFont="1" applyAlignment="1" applyProtection="1">
      <alignment horizontal="left" vertical="center"/>
    </xf>
    <xf numFmtId="180" fontId="7" fillId="0" borderId="0" xfId="718" applyNumberFormat="1" applyFont="1" applyBorder="1" applyAlignment="1">
      <alignment horizontal="right" vertical="center"/>
    </xf>
    <xf numFmtId="180" fontId="7" fillId="2" borderId="0" xfId="718" applyNumberFormat="1" applyFont="1" applyFill="1" applyBorder="1" applyAlignment="1">
      <alignment horizontal="right" vertical="center"/>
    </xf>
    <xf numFmtId="180" fontId="7" fillId="35" borderId="0" xfId="718" applyNumberFormat="1" applyFont="1" applyFill="1" applyBorder="1" applyAlignment="1">
      <alignment horizontal="right" vertical="center"/>
    </xf>
    <xf numFmtId="180" fontId="63" fillId="2" borderId="0" xfId="718" applyNumberFormat="1" applyFont="1" applyFill="1" applyBorder="1" applyAlignment="1">
      <alignment horizontal="right" vertical="center"/>
    </xf>
    <xf numFmtId="180" fontId="9" fillId="0" borderId="0" xfId="718" quotePrefix="1" applyNumberFormat="1" applyFont="1" applyAlignment="1">
      <alignment horizontal="right" vertical="center" readingOrder="2"/>
    </xf>
    <xf numFmtId="180" fontId="5" fillId="0" borderId="0" xfId="718" applyNumberFormat="1" applyFont="1" applyAlignment="1">
      <alignment vertical="center"/>
    </xf>
    <xf numFmtId="180" fontId="10" fillId="0" borderId="0" xfId="718" applyNumberFormat="1" applyFont="1" applyAlignment="1" applyProtection="1">
      <alignment horizontal="left" vertical="center"/>
    </xf>
    <xf numFmtId="180" fontId="9" fillId="0" borderId="0" xfId="718" applyNumberFormat="1" applyFont="1" applyAlignment="1">
      <alignment horizontal="right" vertical="center"/>
    </xf>
    <xf numFmtId="180" fontId="6" fillId="0" borderId="1" xfId="718" applyNumberFormat="1" applyFont="1" applyBorder="1" applyAlignment="1">
      <alignment horizontal="left" vertical="center"/>
    </xf>
    <xf numFmtId="180" fontId="6" fillId="0" borderId="1" xfId="718" applyNumberFormat="1" applyFont="1" applyBorder="1" applyAlignment="1">
      <alignment horizontal="right" vertical="center"/>
    </xf>
    <xf numFmtId="180" fontId="93" fillId="0" borderId="1" xfId="718" applyNumberFormat="1" applyFont="1" applyBorder="1" applyAlignment="1">
      <alignment horizontal="right" vertical="center"/>
    </xf>
    <xf numFmtId="180" fontId="6" fillId="0" borderId="1" xfId="718" applyNumberFormat="1" applyFont="1" applyBorder="1" applyAlignment="1">
      <alignment horizontal="right" vertical="center" readingOrder="2"/>
    </xf>
    <xf numFmtId="180" fontId="5" fillId="2" borderId="0" xfId="718" applyNumberFormat="1" applyFont="1" applyFill="1" applyBorder="1" applyAlignment="1">
      <alignment vertical="center"/>
    </xf>
    <xf numFmtId="180" fontId="5" fillId="2" borderId="0" xfId="718" applyNumberFormat="1" applyFont="1" applyFill="1" applyAlignment="1">
      <alignment horizontal="right" vertical="center"/>
    </xf>
    <xf numFmtId="180" fontId="7" fillId="2" borderId="4" xfId="718" applyNumberFormat="1" applyFont="1" applyFill="1" applyBorder="1" applyAlignment="1">
      <alignment horizontal="right" vertical="center"/>
    </xf>
    <xf numFmtId="180" fontId="7" fillId="0" borderId="5" xfId="718" applyNumberFormat="1" applyFont="1" applyBorder="1" applyAlignment="1">
      <alignment horizontal="right" vertical="center"/>
    </xf>
    <xf numFmtId="180" fontId="7" fillId="35" borderId="2" xfId="718" applyNumberFormat="1" applyFont="1" applyFill="1" applyBorder="1" applyAlignment="1">
      <alignment horizontal="right" vertical="center"/>
    </xf>
    <xf numFmtId="180" fontId="5" fillId="2" borderId="1" xfId="718" applyNumberFormat="1" applyFont="1" applyFill="1" applyBorder="1" applyAlignment="1">
      <alignment vertical="center"/>
    </xf>
    <xf numFmtId="180" fontId="7" fillId="2" borderId="3" xfId="718" applyNumberFormat="1" applyFont="1" applyFill="1" applyBorder="1" applyAlignment="1">
      <alignment horizontal="right" vertical="center"/>
    </xf>
    <xf numFmtId="180" fontId="7" fillId="35" borderId="1" xfId="718" applyNumberFormat="1" applyFont="1" applyFill="1" applyBorder="1" applyAlignment="1">
      <alignment horizontal="right" vertical="center"/>
    </xf>
    <xf numFmtId="180" fontId="7" fillId="2" borderId="1" xfId="718" applyNumberFormat="1" applyFont="1" applyFill="1" applyBorder="1" applyAlignment="1">
      <alignment horizontal="right" vertical="center"/>
    </xf>
    <xf numFmtId="180" fontId="7" fillId="35" borderId="6" xfId="718" applyNumberFormat="1" applyFont="1" applyFill="1" applyBorder="1" applyAlignment="1">
      <alignment horizontal="right" vertical="center"/>
    </xf>
    <xf numFmtId="180" fontId="5" fillId="2" borderId="1" xfId="718" applyNumberFormat="1" applyFont="1" applyFill="1" applyBorder="1" applyAlignment="1">
      <alignment horizontal="right" vertical="center"/>
    </xf>
    <xf numFmtId="180" fontId="5" fillId="0" borderId="0" xfId="718" applyNumberFormat="1" applyFont="1" applyBorder="1" applyAlignment="1">
      <alignment vertical="center"/>
    </xf>
    <xf numFmtId="180" fontId="94" fillId="0" borderId="0" xfId="718" applyNumberFormat="1" applyFont="1" applyBorder="1" applyAlignment="1">
      <alignment horizontal="center" wrapText="1" readingOrder="1"/>
    </xf>
    <xf numFmtId="180" fontId="5" fillId="0" borderId="5" xfId="718" applyNumberFormat="1" applyFont="1" applyBorder="1" applyAlignment="1">
      <alignment horizontal="right" vertical="center"/>
    </xf>
    <xf numFmtId="180" fontId="7" fillId="2" borderId="5" xfId="718" applyNumberFormat="1" applyFont="1" applyFill="1" applyBorder="1" applyAlignment="1">
      <alignment horizontal="right" vertical="center"/>
    </xf>
    <xf numFmtId="180" fontId="5" fillId="0" borderId="7" xfId="718" applyNumberFormat="1" applyFont="1" applyBorder="1" applyAlignment="1">
      <alignment horizontal="right" vertical="center"/>
    </xf>
    <xf numFmtId="180" fontId="5" fillId="0" borderId="0" xfId="718" applyNumberFormat="1" applyFont="1" applyBorder="1" applyAlignment="1">
      <alignment horizontal="right" vertical="center"/>
    </xf>
    <xf numFmtId="180" fontId="5" fillId="0" borderId="2" xfId="718" applyNumberFormat="1" applyFont="1" applyBorder="1" applyAlignment="1">
      <alignment horizontal="right" vertical="center"/>
    </xf>
    <xf numFmtId="180" fontId="5" fillId="0" borderId="0" xfId="718" applyNumberFormat="1" applyFont="1" applyBorder="1" applyAlignment="1">
      <alignment vertical="center" readingOrder="2"/>
    </xf>
    <xf numFmtId="180" fontId="6" fillId="0" borderId="0" xfId="718" applyNumberFormat="1" applyFont="1" applyBorder="1" applyAlignment="1">
      <alignment horizontal="left" readingOrder="1"/>
    </xf>
    <xf numFmtId="178" fontId="6" fillId="0" borderId="7" xfId="718" applyNumberFormat="1" applyFont="1" applyBorder="1" applyAlignment="1">
      <alignment horizontal="right" vertical="center"/>
    </xf>
    <xf numFmtId="178" fontId="6" fillId="0" borderId="0" xfId="718" applyNumberFormat="1" applyFont="1" applyBorder="1" applyAlignment="1">
      <alignment horizontal="right" vertical="center"/>
    </xf>
    <xf numFmtId="178" fontId="6" fillId="0" borderId="2" xfId="718" applyNumberFormat="1" applyFont="1" applyBorder="1" applyAlignment="1">
      <alignment horizontal="right" vertical="center"/>
    </xf>
    <xf numFmtId="180" fontId="10" fillId="0" borderId="0" xfId="718" applyNumberFormat="1" applyFont="1" applyBorder="1" applyAlignment="1">
      <alignment horizontal="right" readingOrder="2"/>
    </xf>
    <xf numFmtId="180" fontId="6" fillId="0" borderId="0" xfId="718" applyNumberFormat="1" applyFont="1" applyAlignment="1">
      <alignment vertical="center"/>
    </xf>
    <xf numFmtId="180" fontId="5" fillId="0" borderId="0" xfId="718" applyNumberFormat="1" applyFont="1" applyBorder="1" applyAlignment="1">
      <alignment horizontal="left" readingOrder="1"/>
    </xf>
    <xf numFmtId="178" fontId="5" fillId="0" borderId="7" xfId="718" applyNumberFormat="1" applyFont="1" applyBorder="1" applyAlignment="1">
      <alignment horizontal="right" vertical="center"/>
    </xf>
    <xf numFmtId="178" fontId="5" fillId="0" borderId="0" xfId="718" applyNumberFormat="1" applyFont="1" applyBorder="1" applyAlignment="1">
      <alignment horizontal="right" vertical="center"/>
    </xf>
    <xf numFmtId="178" fontId="5" fillId="0" borderId="2" xfId="718" applyNumberFormat="1" applyFont="1" applyBorder="1" applyAlignment="1">
      <alignment horizontal="right" vertical="center"/>
    </xf>
    <xf numFmtId="180" fontId="11" fillId="0" borderId="0" xfId="718" applyNumberFormat="1" applyFont="1" applyBorder="1" applyAlignment="1">
      <alignment horizontal="right" readingOrder="2"/>
    </xf>
    <xf numFmtId="180" fontId="6" fillId="3" borderId="0" xfId="718" applyNumberFormat="1" applyFont="1" applyFill="1" applyBorder="1" applyAlignment="1">
      <alignment horizontal="left" readingOrder="1"/>
    </xf>
    <xf numFmtId="178" fontId="6" fillId="3" borderId="7" xfId="718" applyNumberFormat="1" applyFont="1" applyFill="1" applyBorder="1" applyAlignment="1">
      <alignment horizontal="right" vertical="center"/>
    </xf>
    <xf numFmtId="178" fontId="6" fillId="3" borderId="0" xfId="718" applyNumberFormat="1" applyFont="1" applyFill="1" applyBorder="1" applyAlignment="1">
      <alignment horizontal="right" vertical="center"/>
    </xf>
    <xf numFmtId="178" fontId="6" fillId="3" borderId="2" xfId="718" applyNumberFormat="1" applyFont="1" applyFill="1" applyBorder="1" applyAlignment="1">
      <alignment horizontal="right" vertical="center"/>
    </xf>
    <xf numFmtId="180" fontId="10" fillId="3" borderId="0" xfId="718" applyNumberFormat="1" applyFont="1" applyFill="1" applyBorder="1" applyAlignment="1">
      <alignment horizontal="right" readingOrder="2"/>
    </xf>
    <xf numFmtId="180" fontId="5" fillId="0" borderId="0" xfId="718" applyNumberFormat="1" applyFont="1" applyBorder="1" applyAlignment="1">
      <alignment horizontal="left" vertical="center" readingOrder="1"/>
    </xf>
    <xf numFmtId="180" fontId="11" fillId="0" borderId="0" xfId="718" applyNumberFormat="1" applyFont="1" applyBorder="1" applyAlignment="1">
      <alignment vertical="center" readingOrder="2"/>
    </xf>
    <xf numFmtId="180" fontId="5" fillId="0" borderId="0" xfId="718" applyNumberFormat="1" applyFont="1" applyAlignment="1">
      <alignment vertical="center" readingOrder="2"/>
    </xf>
    <xf numFmtId="180" fontId="8" fillId="0" borderId="1" xfId="718" quotePrefix="1" applyNumberFormat="1" applyFont="1" applyBorder="1" applyAlignment="1" applyProtection="1">
      <alignment horizontal="left" vertical="center"/>
    </xf>
    <xf numFmtId="180" fontId="8" fillId="0" borderId="3" xfId="718" quotePrefix="1" applyNumberFormat="1" applyFont="1" applyBorder="1" applyAlignment="1" applyProtection="1">
      <alignment horizontal="right" vertical="center"/>
    </xf>
    <xf numFmtId="180" fontId="8" fillId="0" borderId="1" xfId="718" quotePrefix="1" applyNumberFormat="1" applyFont="1" applyBorder="1" applyAlignment="1" applyProtection="1">
      <alignment horizontal="right" vertical="center"/>
    </xf>
    <xf numFmtId="180" fontId="95" fillId="0" borderId="1" xfId="718" applyNumberFormat="1" applyFont="1" applyBorder="1" applyAlignment="1">
      <alignment horizontal="center" wrapText="1" readingOrder="1"/>
    </xf>
    <xf numFmtId="178" fontId="6" fillId="0" borderId="1" xfId="718" applyNumberFormat="1" applyFont="1" applyBorder="1" applyAlignment="1">
      <alignment vertical="center"/>
    </xf>
    <xf numFmtId="180" fontId="5" fillId="0" borderId="1" xfId="718" applyNumberFormat="1" applyFont="1" applyBorder="1" applyAlignment="1">
      <alignment horizontal="right" vertical="center"/>
    </xf>
    <xf numFmtId="178" fontId="6" fillId="0" borderId="1" xfId="718" applyNumberFormat="1" applyFont="1" applyBorder="1" applyAlignment="1">
      <alignment horizontal="right" vertical="center"/>
    </xf>
    <xf numFmtId="178" fontId="93" fillId="0" borderId="1" xfId="718" applyNumberFormat="1" applyFont="1" applyBorder="1" applyAlignment="1">
      <alignment vertical="center"/>
    </xf>
    <xf numFmtId="178" fontId="6" fillId="0" borderId="3" xfId="718" applyNumberFormat="1" applyFont="1" applyBorder="1" applyAlignment="1">
      <alignment horizontal="right" vertical="center"/>
    </xf>
    <xf numFmtId="178" fontId="6" fillId="0" borderId="6" xfId="718" applyNumberFormat="1" applyFont="1" applyBorder="1" applyAlignment="1">
      <alignment horizontal="right" vertical="center"/>
    </xf>
    <xf numFmtId="180" fontId="5" fillId="0" borderId="1" xfId="718" applyNumberFormat="1" applyFont="1" applyBorder="1" applyAlignment="1">
      <alignment vertical="center" readingOrder="2"/>
    </xf>
    <xf numFmtId="180" fontId="8" fillId="0" borderId="0" xfId="718" quotePrefix="1" applyNumberFormat="1" applyFont="1" applyBorder="1" applyAlignment="1" applyProtection="1">
      <alignment horizontal="right" vertical="center"/>
    </xf>
    <xf numFmtId="180" fontId="3" fillId="0" borderId="0" xfId="718" applyNumberFormat="1" applyFont="1" applyBorder="1" applyAlignment="1">
      <alignment horizontal="center" wrapText="1" readingOrder="1"/>
    </xf>
    <xf numFmtId="178" fontId="24" fillId="0" borderId="0" xfId="718" applyNumberFormat="1" applyFont="1" applyBorder="1" applyAlignment="1">
      <alignment horizontal="right" vertical="center"/>
    </xf>
    <xf numFmtId="178" fontId="5" fillId="0" borderId="0" xfId="718" applyNumberFormat="1" applyFont="1" applyBorder="1" applyAlignment="1">
      <alignment vertical="center"/>
    </xf>
    <xf numFmtId="0" fontId="5" fillId="0" borderId="0" xfId="719" quotePrefix="1" applyFont="1" applyAlignment="1">
      <alignment horizontal="right" vertical="center" readingOrder="2"/>
    </xf>
    <xf numFmtId="180" fontId="8" fillId="0" borderId="0" xfId="718" quotePrefix="1" applyNumberFormat="1" applyFont="1" applyBorder="1" applyAlignment="1" applyProtection="1">
      <alignment horizontal="left" vertical="center"/>
    </xf>
    <xf numFmtId="180" fontId="95" fillId="0" borderId="0" xfId="718" applyNumberFormat="1" applyFont="1" applyBorder="1" applyAlignment="1">
      <alignment horizontal="center" wrapText="1" readingOrder="1"/>
    </xf>
    <xf numFmtId="180" fontId="24" fillId="0" borderId="0" xfId="718" applyNumberFormat="1" applyFont="1" applyBorder="1" applyAlignment="1">
      <alignment horizontal="right" vertical="center"/>
    </xf>
    <xf numFmtId="180" fontId="44" fillId="0" borderId="0" xfId="718" quotePrefix="1" applyNumberFormat="1" applyFont="1" applyAlignment="1">
      <alignment horizontal="right" vertical="center" readingOrder="2"/>
    </xf>
    <xf numFmtId="180" fontId="5" fillId="0" borderId="0" xfId="718" applyNumberFormat="1" applyFont="1" applyAlignment="1">
      <alignment horizontal="right" vertical="center"/>
    </xf>
    <xf numFmtId="180" fontId="64" fillId="0" borderId="0" xfId="718" quotePrefix="1" applyNumberFormat="1" applyFont="1" applyBorder="1" applyAlignment="1" applyProtection="1">
      <alignment horizontal="right" vertical="center"/>
    </xf>
    <xf numFmtId="180" fontId="44" fillId="0" borderId="0" xfId="718" quotePrefix="1" applyNumberFormat="1" applyFont="1" applyBorder="1" applyAlignment="1">
      <alignment horizontal="right" vertical="center" readingOrder="2"/>
    </xf>
    <xf numFmtId="180" fontId="50" fillId="0" borderId="0" xfId="720" quotePrefix="1" applyNumberFormat="1" applyFont="1" applyAlignment="1">
      <alignment horizontal="left" vertical="center"/>
    </xf>
    <xf numFmtId="180" fontId="8" fillId="0" borderId="0" xfId="720" applyNumberFormat="1" applyFont="1" applyBorder="1" applyAlignment="1">
      <alignment horizontal="right" vertical="center"/>
    </xf>
    <xf numFmtId="180" fontId="8" fillId="0" borderId="0" xfId="720" applyNumberFormat="1" applyFont="1" applyAlignment="1">
      <alignment horizontal="right" vertical="center"/>
    </xf>
    <xf numFmtId="178" fontId="6" fillId="2" borderId="0" xfId="721" applyNumberFormat="1" applyFont="1" applyFill="1" applyBorder="1" applyAlignment="1">
      <alignment horizontal="right" vertical="center"/>
    </xf>
    <xf numFmtId="178" fontId="6" fillId="35" borderId="0" xfId="721" applyNumberFormat="1" applyFont="1" applyFill="1" applyBorder="1" applyAlignment="1">
      <alignment horizontal="right" vertical="center"/>
    </xf>
    <xf numFmtId="177" fontId="8" fillId="0" borderId="0" xfId="720" applyNumberFormat="1" applyFont="1" applyBorder="1" applyAlignment="1">
      <alignment horizontal="right" vertical="center"/>
    </xf>
    <xf numFmtId="180" fontId="51" fillId="0" borderId="0" xfId="720" applyNumberFormat="1" applyFont="1" applyAlignment="1">
      <alignment horizontal="right" vertical="center" readingOrder="2"/>
    </xf>
    <xf numFmtId="180" fontId="92" fillId="0" borderId="0" xfId="720" applyNumberFormat="1" applyFont="1" applyFill="1" applyAlignment="1">
      <alignment vertical="center"/>
    </xf>
    <xf numFmtId="180" fontId="92" fillId="0" borderId="0" xfId="720" applyNumberFormat="1" applyFont="1" applyAlignment="1">
      <alignment vertical="center"/>
    </xf>
    <xf numFmtId="180" fontId="9" fillId="0" borderId="0" xfId="720" quotePrefix="1" applyNumberFormat="1" applyFont="1" applyAlignment="1" applyProtection="1">
      <alignment horizontal="left" vertical="center"/>
    </xf>
    <xf numFmtId="49" fontId="8" fillId="0" borderId="0" xfId="720" applyNumberFormat="1" applyFont="1" applyBorder="1" applyAlignment="1">
      <alignment horizontal="right" vertical="center"/>
    </xf>
    <xf numFmtId="180" fontId="9" fillId="0" borderId="0" xfId="720" quotePrefix="1" applyNumberFormat="1" applyFont="1" applyAlignment="1">
      <alignment horizontal="right" vertical="center" readingOrder="2"/>
    </xf>
    <xf numFmtId="180" fontId="11" fillId="0" borderId="0" xfId="720" applyNumberFormat="1" applyFont="1" applyFill="1" applyAlignment="1">
      <alignment vertical="center"/>
    </xf>
    <xf numFmtId="180" fontId="11" fillId="0" borderId="0" xfId="720" applyNumberFormat="1" applyFont="1" applyAlignment="1">
      <alignment vertical="center"/>
    </xf>
    <xf numFmtId="180" fontId="7" fillId="0" borderId="0" xfId="720" applyNumberFormat="1" applyFont="1" applyBorder="1" applyAlignment="1">
      <alignment vertical="center"/>
    </xf>
    <xf numFmtId="180" fontId="7" fillId="2" borderId="0" xfId="720" applyNumberFormat="1" applyFont="1" applyFill="1" applyBorder="1" applyAlignment="1">
      <alignment horizontal="right" vertical="center"/>
    </xf>
    <xf numFmtId="180" fontId="7" fillId="35" borderId="0" xfId="720" applyNumberFormat="1" applyFont="1" applyFill="1" applyBorder="1" applyAlignment="1">
      <alignment horizontal="right" vertical="center"/>
    </xf>
    <xf numFmtId="180" fontId="7" fillId="0" borderId="0" xfId="720" applyNumberFormat="1" applyFont="1" applyAlignment="1">
      <alignment horizontal="right" vertical="center" readingOrder="2"/>
    </xf>
    <xf numFmtId="180" fontId="8" fillId="0" borderId="0" xfId="720" applyNumberFormat="1" applyFont="1" applyFill="1" applyAlignment="1">
      <alignment vertical="center"/>
    </xf>
    <xf numFmtId="180" fontId="8" fillId="0" borderId="0" xfId="720" applyNumberFormat="1" applyFont="1" applyAlignment="1">
      <alignment vertical="center"/>
    </xf>
    <xf numFmtId="180" fontId="5" fillId="0" borderId="1" xfId="720" applyNumberFormat="1" applyFont="1" applyBorder="1" applyAlignment="1">
      <alignment vertical="center"/>
    </xf>
    <xf numFmtId="180" fontId="8" fillId="0" borderId="1" xfId="720" applyNumberFormat="1" applyFont="1" applyBorder="1" applyAlignment="1">
      <alignment horizontal="right" vertical="center"/>
    </xf>
    <xf numFmtId="0" fontId="8" fillId="0" borderId="1" xfId="720" applyNumberFormat="1" applyFont="1" applyBorder="1" applyAlignment="1">
      <alignment horizontal="right" vertical="center"/>
    </xf>
    <xf numFmtId="180" fontId="5" fillId="0" borderId="1" xfId="720" applyNumberFormat="1" applyFont="1" applyBorder="1" applyAlignment="1">
      <alignment horizontal="right" vertical="center" readingOrder="2"/>
    </xf>
    <xf numFmtId="180" fontId="5" fillId="0" borderId="0" xfId="720" applyNumberFormat="1" applyFont="1" applyFill="1" applyAlignment="1">
      <alignment vertical="center"/>
    </xf>
    <xf numFmtId="180" fontId="5" fillId="0" borderId="0" xfId="720" applyNumberFormat="1" applyFont="1" applyAlignment="1">
      <alignment vertical="center"/>
    </xf>
    <xf numFmtId="180" fontId="5" fillId="2" borderId="0" xfId="720" applyNumberFormat="1" applyFont="1" applyFill="1" applyBorder="1" applyAlignment="1">
      <alignment vertical="center"/>
    </xf>
    <xf numFmtId="180" fontId="5" fillId="2" borderId="0" xfId="720" applyNumberFormat="1" applyFont="1" applyFill="1" applyAlignment="1">
      <alignment horizontal="right" vertical="center"/>
    </xf>
    <xf numFmtId="178" fontId="6" fillId="2" borderId="4" xfId="721" applyNumberFormat="1" applyFont="1" applyFill="1" applyBorder="1" applyAlignment="1">
      <alignment horizontal="right" vertical="center"/>
    </xf>
    <xf numFmtId="178" fontId="6" fillId="35" borderId="5" xfId="721" applyNumberFormat="1" applyFont="1" applyFill="1" applyBorder="1" applyAlignment="1">
      <alignment horizontal="right" vertical="center"/>
    </xf>
    <xf numFmtId="178" fontId="6" fillId="35" borderId="8" xfId="721" applyNumberFormat="1" applyFont="1" applyFill="1" applyBorder="1" applyAlignment="1">
      <alignment horizontal="right" vertical="center"/>
    </xf>
    <xf numFmtId="178" fontId="6" fillId="2" borderId="5" xfId="721" applyNumberFormat="1" applyFont="1" applyFill="1" applyBorder="1" applyAlignment="1">
      <alignment horizontal="right" vertical="center"/>
    </xf>
    <xf numFmtId="171" fontId="6" fillId="2" borderId="5" xfId="721" applyNumberFormat="1" applyFont="1" applyFill="1" applyBorder="1" applyAlignment="1">
      <alignment horizontal="right" vertical="center"/>
    </xf>
    <xf numFmtId="3" fontId="6" fillId="0" borderId="5" xfId="721" applyNumberFormat="1" applyFont="1" applyBorder="1" applyAlignment="1">
      <alignment horizontal="right" vertical="center"/>
    </xf>
    <xf numFmtId="180" fontId="5" fillId="2" borderId="1" xfId="720" applyNumberFormat="1" applyFont="1" applyFill="1" applyBorder="1" applyAlignment="1">
      <alignment vertical="center"/>
    </xf>
    <xf numFmtId="178" fontId="6" fillId="2" borderId="3" xfId="721" applyNumberFormat="1" applyFont="1" applyFill="1" applyBorder="1" applyAlignment="1">
      <alignment horizontal="right" vertical="center"/>
    </xf>
    <xf numFmtId="178" fontId="6" fillId="35" borderId="1" xfId="721" applyNumberFormat="1" applyFont="1" applyFill="1" applyBorder="1" applyAlignment="1">
      <alignment horizontal="right" vertical="center"/>
    </xf>
    <xf numFmtId="178" fontId="6" fillId="35" borderId="6" xfId="721" applyNumberFormat="1" applyFont="1" applyFill="1" applyBorder="1" applyAlignment="1">
      <alignment horizontal="right" vertical="center"/>
    </xf>
    <xf numFmtId="178" fontId="6" fillId="2" borderId="1" xfId="721" applyNumberFormat="1" applyFont="1" applyFill="1" applyBorder="1" applyAlignment="1">
      <alignment horizontal="right" vertical="center"/>
    </xf>
    <xf numFmtId="171" fontId="6" fillId="2" borderId="1" xfId="721" applyNumberFormat="1" applyFont="1" applyFill="1" applyBorder="1" applyAlignment="1">
      <alignment horizontal="right" vertical="center"/>
    </xf>
    <xf numFmtId="3" fontId="6" fillId="2" borderId="1" xfId="721" applyNumberFormat="1" applyFont="1" applyFill="1" applyBorder="1" applyAlignment="1">
      <alignment horizontal="right" vertical="center"/>
    </xf>
    <xf numFmtId="180" fontId="5" fillId="2" borderId="1" xfId="720" applyNumberFormat="1" applyFont="1" applyFill="1" applyBorder="1" applyAlignment="1">
      <alignment horizontal="right" vertical="center"/>
    </xf>
    <xf numFmtId="180" fontId="5" fillId="0" borderId="0" xfId="720" applyNumberFormat="1" applyFont="1" applyBorder="1" applyAlignment="1">
      <alignment vertical="center"/>
    </xf>
    <xf numFmtId="180" fontId="8" fillId="0" borderId="7" xfId="720" applyNumberFormat="1" applyFont="1" applyBorder="1" applyAlignment="1">
      <alignment horizontal="right" vertical="center"/>
    </xf>
    <xf numFmtId="180" fontId="8" fillId="0" borderId="2" xfId="720" applyNumberFormat="1" applyFont="1" applyBorder="1" applyAlignment="1">
      <alignment horizontal="right" vertical="center"/>
    </xf>
    <xf numFmtId="180" fontId="5" fillId="0" borderId="0" xfId="720" applyNumberFormat="1" applyFont="1" applyBorder="1" applyAlignment="1">
      <alignment horizontal="right" vertical="center" readingOrder="2"/>
    </xf>
    <xf numFmtId="180" fontId="10" fillId="0" borderId="0" xfId="720" applyNumberFormat="1" applyFont="1" applyAlignment="1">
      <alignment vertical="center"/>
    </xf>
    <xf numFmtId="177" fontId="7" fillId="0" borderId="7" xfId="720" applyNumberFormat="1" applyFont="1" applyBorder="1" applyAlignment="1">
      <alignment horizontal="right" vertical="center"/>
    </xf>
    <xf numFmtId="177" fontId="7" fillId="0" borderId="0" xfId="720" applyNumberFormat="1" applyFont="1" applyBorder="1" applyAlignment="1">
      <alignment horizontal="right" vertical="center"/>
    </xf>
    <xf numFmtId="177" fontId="7" fillId="0" borderId="2" xfId="720" applyNumberFormat="1" applyFont="1" applyBorder="1" applyAlignment="1">
      <alignment horizontal="right" vertical="center"/>
    </xf>
    <xf numFmtId="180" fontId="10" fillId="0" borderId="0" xfId="720" quotePrefix="1" applyNumberFormat="1" applyFont="1" applyAlignment="1">
      <alignment horizontal="right" vertical="center" readingOrder="2"/>
    </xf>
    <xf numFmtId="180" fontId="6" fillId="0" borderId="0" xfId="720" applyNumberFormat="1" applyFont="1" applyFill="1" applyAlignment="1">
      <alignment vertical="center"/>
    </xf>
    <xf numFmtId="180" fontId="6" fillId="0" borderId="0" xfId="720" applyNumberFormat="1" applyFont="1" applyAlignment="1">
      <alignment vertical="center"/>
    </xf>
    <xf numFmtId="177" fontId="8" fillId="0" borderId="7" xfId="720" applyNumberFormat="1" applyFont="1" applyBorder="1" applyAlignment="1">
      <alignment horizontal="right" vertical="center"/>
    </xf>
    <xf numFmtId="180" fontId="12" fillId="0" borderId="0" xfId="720" quotePrefix="1" applyNumberFormat="1" applyFont="1" applyAlignment="1">
      <alignment horizontal="right" vertical="center" readingOrder="2"/>
    </xf>
    <xf numFmtId="180" fontId="14" fillId="0" borderId="0" xfId="720" applyNumberFormat="1" applyFont="1" applyAlignment="1">
      <alignment vertical="center"/>
    </xf>
    <xf numFmtId="180" fontId="12" fillId="0" borderId="0" xfId="720" applyNumberFormat="1" applyFont="1" applyAlignment="1">
      <alignment horizontal="right" vertical="center" readingOrder="2"/>
    </xf>
    <xf numFmtId="177" fontId="8" fillId="0" borderId="2" xfId="720" applyNumberFormat="1" applyFont="1" applyBorder="1" applyAlignment="1">
      <alignment horizontal="right" vertical="center"/>
    </xf>
    <xf numFmtId="180" fontId="11" fillId="0" borderId="0" xfId="720" applyNumberFormat="1" applyFont="1" applyAlignment="1">
      <alignment horizontal="right" vertical="center" readingOrder="2"/>
    </xf>
    <xf numFmtId="180" fontId="11" fillId="0" borderId="0" xfId="720" quotePrefix="1" applyNumberFormat="1" applyFont="1" applyAlignment="1">
      <alignment horizontal="right" vertical="center" readingOrder="2"/>
    </xf>
    <xf numFmtId="180" fontId="14" fillId="0" borderId="0" xfId="720" quotePrefix="1" applyNumberFormat="1" applyFont="1" applyAlignment="1">
      <alignment horizontal="left" vertical="center"/>
    </xf>
    <xf numFmtId="180" fontId="44" fillId="0" borderId="0" xfId="720" quotePrefix="1" applyNumberFormat="1" applyFont="1" applyAlignment="1">
      <alignment horizontal="right" vertical="center" readingOrder="2"/>
    </xf>
    <xf numFmtId="180" fontId="8" fillId="0" borderId="1" xfId="720" quotePrefix="1" applyNumberFormat="1" applyFont="1" applyBorder="1" applyAlignment="1" applyProtection="1">
      <alignment horizontal="left" vertical="center"/>
    </xf>
    <xf numFmtId="177" fontId="8" fillId="0" borderId="3" xfId="720" applyNumberFormat="1" applyFont="1" applyBorder="1" applyAlignment="1">
      <alignment horizontal="right" vertical="center"/>
    </xf>
    <xf numFmtId="177" fontId="8" fillId="0" borderId="1" xfId="720" applyNumberFormat="1" applyFont="1" applyBorder="1" applyAlignment="1">
      <alignment horizontal="right" vertical="center"/>
    </xf>
    <xf numFmtId="177" fontId="8" fillId="0" borderId="6" xfId="720" applyNumberFormat="1" applyFont="1" applyBorder="1" applyAlignment="1">
      <alignment horizontal="right" vertical="center"/>
    </xf>
    <xf numFmtId="180" fontId="44" fillId="0" borderId="1" xfId="720" quotePrefix="1" applyNumberFormat="1" applyFont="1" applyBorder="1" applyAlignment="1">
      <alignment horizontal="right" vertical="center" readingOrder="2"/>
    </xf>
    <xf numFmtId="180" fontId="8" fillId="0" borderId="0" xfId="720" quotePrefix="1" applyNumberFormat="1" applyFont="1" applyBorder="1" applyAlignment="1" applyProtection="1">
      <alignment horizontal="left" vertical="center"/>
    </xf>
    <xf numFmtId="177" fontId="8" fillId="0" borderId="5" xfId="720" applyNumberFormat="1" applyFont="1" applyBorder="1" applyAlignment="1">
      <alignment horizontal="right" vertical="center"/>
    </xf>
    <xf numFmtId="180" fontId="44" fillId="0" borderId="0" xfId="720" quotePrefix="1" applyNumberFormat="1" applyFont="1" applyBorder="1" applyAlignment="1">
      <alignment horizontal="right" vertical="center" readingOrder="2"/>
    </xf>
    <xf numFmtId="180" fontId="9" fillId="0" borderId="0" xfId="720" applyNumberFormat="1" applyFont="1" applyAlignment="1" applyProtection="1">
      <alignment horizontal="left" vertical="center"/>
    </xf>
    <xf numFmtId="180" fontId="8" fillId="0" borderId="0" xfId="720" quotePrefix="1" applyNumberFormat="1" applyFont="1" applyAlignment="1" applyProtection="1">
      <alignment horizontal="left" vertical="center"/>
    </xf>
    <xf numFmtId="177" fontId="8" fillId="0" borderId="4" xfId="720" applyNumberFormat="1" applyFont="1" applyBorder="1" applyAlignment="1">
      <alignment horizontal="right" vertical="center"/>
    </xf>
    <xf numFmtId="177" fontId="8" fillId="0" borderId="8" xfId="720" applyNumberFormat="1" applyFont="1" applyBorder="1" applyAlignment="1">
      <alignment horizontal="right" vertical="center"/>
    </xf>
    <xf numFmtId="0" fontId="96" fillId="0" borderId="0" xfId="720" applyNumberFormat="1" applyFont="1" applyFill="1" applyBorder="1" applyAlignment="1">
      <alignment horizontal="right" vertical="center" wrapText="1" readingOrder="2"/>
    </xf>
    <xf numFmtId="0" fontId="97" fillId="0" borderId="0" xfId="720" applyNumberFormat="1" applyFont="1" applyFill="1" applyBorder="1" applyAlignment="1">
      <alignment horizontal="right" vertical="center" wrapText="1" readingOrder="2"/>
    </xf>
    <xf numFmtId="180" fontId="8" fillId="0" borderId="0" xfId="720" applyNumberFormat="1" applyFont="1" applyAlignment="1" applyProtection="1">
      <alignment horizontal="left" vertical="center"/>
    </xf>
    <xf numFmtId="180" fontId="44" fillId="0" borderId="0" xfId="720" applyNumberFormat="1" applyFont="1" applyAlignment="1">
      <alignment horizontal="right" vertical="center" readingOrder="2"/>
    </xf>
    <xf numFmtId="180" fontId="8" fillId="0" borderId="1" xfId="720" applyNumberFormat="1" applyFont="1" applyBorder="1" applyAlignment="1" applyProtection="1">
      <alignment horizontal="left" vertical="center"/>
    </xf>
    <xf numFmtId="180" fontId="8" fillId="0" borderId="1" xfId="720" applyNumberFormat="1" applyFont="1" applyBorder="1" applyAlignment="1">
      <alignment horizontal="right" vertical="center" readingOrder="2"/>
    </xf>
    <xf numFmtId="180" fontId="5" fillId="0" borderId="0" xfId="720" applyNumberFormat="1" applyFont="1" applyAlignment="1">
      <alignment horizontal="right" vertical="center" readingOrder="2"/>
    </xf>
    <xf numFmtId="180" fontId="5" fillId="0" borderId="0" xfId="720" applyNumberFormat="1" applyFont="1" applyBorder="1" applyAlignment="1" applyProtection="1">
      <alignment horizontal="left" vertical="center"/>
    </xf>
    <xf numFmtId="180" fontId="8" fillId="0" borderId="0" xfId="720" applyNumberFormat="1" applyFont="1" applyBorder="1" applyAlignment="1">
      <alignment horizontal="right" vertical="center" readingOrder="2"/>
    </xf>
    <xf numFmtId="180" fontId="14" fillId="0" borderId="0" xfId="720" quotePrefix="1" applyNumberFormat="1" applyFont="1" applyAlignment="1">
      <alignment horizontal="right" vertical="center" readingOrder="2"/>
    </xf>
    <xf numFmtId="180" fontId="45" fillId="0" borderId="0" xfId="720" quotePrefix="1" applyNumberFormat="1" applyFont="1" applyAlignment="1">
      <alignment horizontal="left" vertical="center"/>
    </xf>
    <xf numFmtId="180" fontId="14" fillId="0" borderId="0" xfId="720" applyNumberFormat="1" applyFont="1" applyAlignment="1">
      <alignment horizontal="right" vertical="center" readingOrder="2"/>
    </xf>
    <xf numFmtId="0" fontId="98" fillId="0" borderId="0" xfId="720" applyNumberFormat="1" applyFont="1" applyFill="1" applyBorder="1" applyAlignment="1">
      <alignment horizontal="right" vertical="center" wrapText="1" readingOrder="2"/>
    </xf>
    <xf numFmtId="0" fontId="44" fillId="0" borderId="0" xfId="722" applyFont="1" applyAlignment="1" applyProtection="1">
      <alignment horizontal="left" vertical="center"/>
    </xf>
    <xf numFmtId="180" fontId="8" fillId="0" borderId="0" xfId="720" applyNumberFormat="1" applyFont="1" applyAlignment="1">
      <alignment horizontal="right" vertical="center" readingOrder="2"/>
    </xf>
    <xf numFmtId="180" fontId="45" fillId="0" borderId="0" xfId="720" applyNumberFormat="1" applyFont="1" applyAlignment="1">
      <alignment vertical="center"/>
    </xf>
    <xf numFmtId="180" fontId="15" fillId="0" borderId="0" xfId="720" applyNumberFormat="1" applyFont="1" applyAlignment="1">
      <alignment horizontal="right" vertical="center" readingOrder="2"/>
    </xf>
    <xf numFmtId="180" fontId="5" fillId="0" borderId="5" xfId="720" applyNumberFormat="1" applyFont="1" applyBorder="1" applyAlignment="1">
      <alignment horizontal="right" vertical="center" readingOrder="2"/>
    </xf>
    <xf numFmtId="180" fontId="15" fillId="0" borderId="0" xfId="720" applyNumberFormat="1" applyFont="1" applyAlignment="1">
      <alignment vertical="center"/>
    </xf>
    <xf numFmtId="177" fontId="7" fillId="0" borderId="8" xfId="720" applyNumberFormat="1" applyFont="1" applyBorder="1" applyAlignment="1">
      <alignment horizontal="right" vertical="center"/>
    </xf>
    <xf numFmtId="180" fontId="44" fillId="0" borderId="0" xfId="720" applyNumberFormat="1" applyFont="1" applyAlignment="1">
      <alignment vertical="center"/>
    </xf>
    <xf numFmtId="180" fontId="44" fillId="0" borderId="1" xfId="720" applyNumberFormat="1" applyFont="1" applyBorder="1" applyAlignment="1">
      <alignment horizontal="right" vertical="center" readingOrder="2"/>
    </xf>
    <xf numFmtId="0" fontId="6" fillId="0" borderId="0" xfId="720" applyNumberFormat="1" applyFont="1" applyFill="1" applyAlignment="1">
      <alignment vertical="center"/>
    </xf>
    <xf numFmtId="0" fontId="5" fillId="0" borderId="0" xfId="720" applyNumberFormat="1" applyFont="1" applyAlignment="1">
      <alignment vertical="center"/>
    </xf>
    <xf numFmtId="0" fontId="5" fillId="0" borderId="0" xfId="720" applyNumberFormat="1" applyFont="1" applyFill="1" applyAlignment="1">
      <alignment vertical="center"/>
    </xf>
    <xf numFmtId="0" fontId="14" fillId="0" borderId="0" xfId="720" applyNumberFormat="1" applyFont="1" applyAlignment="1">
      <alignment vertical="center"/>
    </xf>
    <xf numFmtId="180" fontId="8" fillId="0" borderId="3" xfId="720" applyNumberFormat="1" applyFont="1" applyBorder="1" applyAlignment="1">
      <alignment horizontal="right" vertical="center"/>
    </xf>
    <xf numFmtId="180" fontId="8" fillId="0" borderId="6" xfId="720" applyNumberFormat="1" applyFont="1" applyBorder="1" applyAlignment="1">
      <alignment horizontal="right" vertical="center"/>
    </xf>
    <xf numFmtId="180" fontId="8" fillId="0" borderId="5" xfId="720" applyNumberFormat="1" applyFont="1" applyBorder="1" applyAlignment="1">
      <alignment horizontal="right" vertical="center"/>
    </xf>
    <xf numFmtId="180" fontId="50" fillId="0" borderId="0" xfId="720" quotePrefix="1" applyNumberFormat="1" applyFont="1" applyBorder="1" applyAlignment="1">
      <alignment horizontal="left" vertical="center"/>
    </xf>
    <xf numFmtId="180" fontId="9" fillId="0" borderId="0" xfId="720" applyNumberFormat="1" applyFont="1" applyBorder="1" applyAlignment="1" applyProtection="1">
      <alignment horizontal="left" vertical="center"/>
    </xf>
    <xf numFmtId="180" fontId="8" fillId="0" borderId="3" xfId="720" applyNumberFormat="1" applyFont="1" applyFill="1" applyBorder="1" applyAlignment="1">
      <alignment horizontal="right" vertical="center"/>
    </xf>
    <xf numFmtId="180" fontId="8" fillId="0" borderId="1" xfId="720" applyNumberFormat="1" applyFont="1" applyFill="1" applyBorder="1" applyAlignment="1">
      <alignment horizontal="right" vertical="center"/>
    </xf>
    <xf numFmtId="180" fontId="8" fillId="0" borderId="6" xfId="720" applyNumberFormat="1" applyFont="1" applyFill="1" applyBorder="1" applyAlignment="1">
      <alignment horizontal="right" vertical="center"/>
    </xf>
    <xf numFmtId="180" fontId="8" fillId="0" borderId="8" xfId="720" applyNumberFormat="1" applyFont="1" applyBorder="1" applyAlignment="1">
      <alignment horizontal="right" vertical="center"/>
    </xf>
    <xf numFmtId="178" fontId="6" fillId="2" borderId="7" xfId="721" applyNumberFormat="1" applyFont="1" applyFill="1" applyBorder="1" applyAlignment="1">
      <alignment horizontal="right" vertical="center"/>
    </xf>
    <xf numFmtId="178" fontId="6" fillId="35" borderId="2" xfId="721" applyNumberFormat="1" applyFont="1" applyFill="1" applyBorder="1" applyAlignment="1">
      <alignment horizontal="right" vertical="center"/>
    </xf>
    <xf numFmtId="180" fontId="51" fillId="0" borderId="0" xfId="720" applyNumberFormat="1" applyFont="1" applyBorder="1" applyAlignment="1">
      <alignment horizontal="right" vertical="center" readingOrder="2"/>
    </xf>
    <xf numFmtId="180" fontId="9" fillId="0" borderId="0" xfId="720" quotePrefix="1" applyNumberFormat="1" applyFont="1" applyBorder="1" applyAlignment="1">
      <alignment horizontal="right" vertical="center" readingOrder="2"/>
    </xf>
    <xf numFmtId="180" fontId="7" fillId="0" borderId="0" xfId="720" applyNumberFormat="1" applyFont="1" applyBorder="1" applyAlignment="1">
      <alignment horizontal="right" vertical="center" readingOrder="2"/>
    </xf>
    <xf numFmtId="180" fontId="10" fillId="0" borderId="0" xfId="720" quotePrefix="1" applyNumberFormat="1" applyFont="1" applyBorder="1" applyAlignment="1">
      <alignment horizontal="right" vertical="center" readingOrder="2"/>
    </xf>
    <xf numFmtId="180" fontId="11" fillId="0" borderId="0" xfId="720" quotePrefix="1" applyNumberFormat="1" applyFont="1" applyBorder="1" applyAlignment="1">
      <alignment horizontal="right" vertical="center" readingOrder="2"/>
    </xf>
    <xf numFmtId="180" fontId="11" fillId="0" borderId="0" xfId="720" applyNumberFormat="1" applyFont="1" applyBorder="1" applyAlignment="1">
      <alignment horizontal="right" vertical="center" readingOrder="2"/>
    </xf>
    <xf numFmtId="180" fontId="12" fillId="0" borderId="0" xfId="720" applyNumberFormat="1" applyFont="1" applyBorder="1" applyAlignment="1">
      <alignment horizontal="right" vertical="center" readingOrder="2"/>
    </xf>
    <xf numFmtId="180" fontId="12" fillId="0" borderId="0" xfId="720" quotePrefix="1" applyNumberFormat="1" applyFont="1" applyBorder="1" applyAlignment="1">
      <alignment horizontal="right" vertical="center" readingOrder="2"/>
    </xf>
    <xf numFmtId="182" fontId="50" fillId="0" borderId="0" xfId="723" quotePrefix="1" applyNumberFormat="1" applyFont="1" applyAlignment="1">
      <alignment horizontal="left" vertical="center" readingOrder="1"/>
    </xf>
    <xf numFmtId="182" fontId="6" fillId="0" borderId="0" xfId="723" quotePrefix="1" applyNumberFormat="1" applyFont="1" applyAlignment="1">
      <alignment horizontal="left" vertical="center" readingOrder="1"/>
    </xf>
    <xf numFmtId="182" fontId="6" fillId="0" borderId="0" xfId="723" quotePrefix="1" applyNumberFormat="1" applyFont="1" applyBorder="1" applyAlignment="1">
      <alignment horizontal="left" vertical="center" readingOrder="1"/>
    </xf>
    <xf numFmtId="182" fontId="50" fillId="0" borderId="0" xfId="723" quotePrefix="1" applyNumberFormat="1" applyFont="1" applyBorder="1" applyAlignment="1">
      <alignment horizontal="right" vertical="center" readingOrder="1"/>
    </xf>
    <xf numFmtId="182" fontId="51" fillId="0" borderId="0" xfId="723" quotePrefix="1" applyNumberFormat="1" applyFont="1" applyAlignment="1">
      <alignment horizontal="right" vertical="center" readingOrder="2"/>
    </xf>
    <xf numFmtId="182" fontId="5" fillId="0" borderId="0" xfId="723" applyNumberFormat="1" applyFont="1" applyAlignment="1">
      <alignment vertical="center"/>
    </xf>
    <xf numFmtId="182" fontId="9" fillId="0" borderId="0" xfId="723" quotePrefix="1" applyNumberFormat="1" applyFont="1" applyAlignment="1" applyProtection="1">
      <alignment horizontal="left" vertical="center"/>
    </xf>
    <xf numFmtId="182" fontId="6" fillId="0" borderId="0" xfId="723" quotePrefix="1" applyNumberFormat="1" applyFont="1" applyAlignment="1" applyProtection="1">
      <alignment horizontal="left" vertical="center"/>
    </xf>
    <xf numFmtId="182" fontId="6" fillId="0" borderId="0" xfId="723" quotePrefix="1" applyNumberFormat="1" applyFont="1" applyBorder="1" applyAlignment="1" applyProtection="1">
      <alignment horizontal="left" vertical="center"/>
    </xf>
    <xf numFmtId="182" fontId="9" fillId="0" borderId="0" xfId="723" quotePrefix="1" applyNumberFormat="1" applyFont="1" applyBorder="1" applyAlignment="1" applyProtection="1">
      <alignment horizontal="right" vertical="center"/>
    </xf>
    <xf numFmtId="182" fontId="9" fillId="0" borderId="0" xfId="723" quotePrefix="1" applyNumberFormat="1" applyFont="1" applyBorder="1" applyAlignment="1">
      <alignment horizontal="right" vertical="center" readingOrder="2"/>
    </xf>
    <xf numFmtId="182" fontId="10" fillId="0" borderId="0" xfId="723" quotePrefix="1" applyNumberFormat="1" applyFont="1" applyBorder="1" applyAlignment="1">
      <alignment horizontal="left" vertical="center"/>
    </xf>
    <xf numFmtId="182" fontId="6" fillId="0" borderId="0" xfId="723" quotePrefix="1" applyNumberFormat="1" applyFont="1" applyBorder="1" applyAlignment="1">
      <alignment horizontal="left" vertical="center"/>
    </xf>
    <xf numFmtId="182" fontId="10" fillId="0" borderId="0" xfId="723" quotePrefix="1" applyNumberFormat="1" applyFont="1" applyBorder="1" applyAlignment="1">
      <alignment horizontal="right" vertical="center"/>
    </xf>
    <xf numFmtId="182" fontId="10" fillId="0" borderId="0" xfId="723" quotePrefix="1" applyNumberFormat="1" applyFont="1" applyBorder="1" applyAlignment="1">
      <alignment horizontal="right" vertical="center" readingOrder="2"/>
    </xf>
    <xf numFmtId="182" fontId="6" fillId="0" borderId="22" xfId="723" quotePrefix="1" applyNumberFormat="1" applyFont="1" applyBorder="1" applyAlignment="1">
      <alignment horizontal="left" vertical="center"/>
    </xf>
    <xf numFmtId="182" fontId="6" fillId="0" borderId="21" xfId="723" quotePrefix="1" applyNumberFormat="1" applyFont="1" applyBorder="1" applyAlignment="1">
      <alignment horizontal="left" vertical="center"/>
    </xf>
    <xf numFmtId="182" fontId="6" fillId="0" borderId="23" xfId="723" quotePrefix="1" applyNumberFormat="1" applyFont="1" applyBorder="1" applyAlignment="1">
      <alignment horizontal="left" vertical="center"/>
    </xf>
    <xf numFmtId="182" fontId="6" fillId="0" borderId="22" xfId="723" applyNumberFormat="1" applyFont="1" applyBorder="1" applyAlignment="1">
      <alignment horizontal="right" vertical="center" readingOrder="2"/>
    </xf>
    <xf numFmtId="182" fontId="45" fillId="2" borderId="5" xfId="723" applyNumberFormat="1" applyFont="1" applyFill="1" applyBorder="1" applyAlignment="1">
      <alignment vertical="center"/>
    </xf>
    <xf numFmtId="182" fontId="45" fillId="2" borderId="0" xfId="723" applyNumberFormat="1" applyFont="1" applyFill="1" applyBorder="1" applyAlignment="1">
      <alignment horizontal="right" vertical="center" readingOrder="2"/>
    </xf>
    <xf numFmtId="182" fontId="45" fillId="2" borderId="0" xfId="723" applyNumberFormat="1" applyFont="1" applyFill="1" applyAlignment="1">
      <alignment vertical="center"/>
    </xf>
    <xf numFmtId="182" fontId="45" fillId="2" borderId="0" xfId="723" applyNumberFormat="1" applyFont="1" applyFill="1" applyBorder="1" applyAlignment="1">
      <alignment vertical="center"/>
    </xf>
    <xf numFmtId="182" fontId="19" fillId="2" borderId="0" xfId="723" applyNumberFormat="1" applyFont="1" applyFill="1" applyBorder="1" applyAlignment="1">
      <alignment horizontal="right" vertical="center" readingOrder="2"/>
    </xf>
    <xf numFmtId="183" fontId="6" fillId="2" borderId="4" xfId="723" applyNumberFormat="1" applyFont="1" applyFill="1" applyBorder="1" applyAlignment="1">
      <alignment horizontal="right" vertical="center"/>
    </xf>
    <xf numFmtId="180" fontId="6" fillId="0" borderId="5" xfId="723" applyNumberFormat="1" applyFont="1" applyBorder="1" applyAlignment="1">
      <alignment horizontal="right" vertical="center"/>
    </xf>
    <xf numFmtId="183" fontId="6" fillId="2" borderId="5" xfId="723" applyNumberFormat="1" applyFont="1" applyFill="1" applyBorder="1" applyAlignment="1">
      <alignment horizontal="right" vertical="center"/>
    </xf>
    <xf numFmtId="183" fontId="6" fillId="2" borderId="8" xfId="723" applyNumberFormat="1" applyFont="1" applyFill="1" applyBorder="1" applyAlignment="1">
      <alignment horizontal="right" vertical="center"/>
    </xf>
    <xf numFmtId="182" fontId="19" fillId="2" borderId="0" xfId="723" applyNumberFormat="1" applyFont="1" applyFill="1" applyAlignment="1">
      <alignment horizontal="right" vertical="center" readingOrder="2"/>
    </xf>
    <xf numFmtId="182" fontId="45" fillId="2" borderId="1" xfId="723" applyNumberFormat="1" applyFont="1" applyFill="1" applyBorder="1" applyAlignment="1">
      <alignment vertical="center"/>
    </xf>
    <xf numFmtId="182" fontId="6" fillId="2" borderId="3" xfId="723" applyNumberFormat="1" applyFont="1" applyFill="1" applyBorder="1" applyAlignment="1">
      <alignment horizontal="right" vertical="center"/>
    </xf>
    <xf numFmtId="182" fontId="6" fillId="2" borderId="1" xfId="723" applyNumberFormat="1" applyFont="1" applyFill="1" applyBorder="1" applyAlignment="1">
      <alignment horizontal="right" vertical="center"/>
    </xf>
    <xf numFmtId="182" fontId="6" fillId="2" borderId="6" xfId="723" applyNumberFormat="1" applyFont="1" applyFill="1" applyBorder="1" applyAlignment="1">
      <alignment horizontal="right" vertical="center"/>
    </xf>
    <xf numFmtId="182" fontId="19" fillId="2" borderId="1" xfId="723" applyNumberFormat="1" applyFont="1" applyFill="1" applyBorder="1" applyAlignment="1">
      <alignment horizontal="right" vertical="center" readingOrder="2"/>
    </xf>
    <xf numFmtId="182" fontId="8" fillId="0" borderId="0" xfId="723" applyNumberFormat="1" applyFont="1" applyAlignment="1">
      <alignment vertical="center"/>
    </xf>
    <xf numFmtId="182" fontId="8" fillId="0" borderId="7" xfId="723" applyNumberFormat="1" applyFont="1" applyBorder="1" applyAlignment="1">
      <alignment vertical="center"/>
    </xf>
    <xf numFmtId="182" fontId="8" fillId="0" borderId="4" xfId="723" applyNumberFormat="1" applyFont="1" applyBorder="1" applyAlignment="1">
      <alignment vertical="center"/>
    </xf>
    <xf numFmtId="182" fontId="8" fillId="0" borderId="0" xfId="723" applyNumberFormat="1" applyFont="1" applyBorder="1" applyAlignment="1">
      <alignment vertical="center"/>
    </xf>
    <xf numFmtId="182" fontId="8" fillId="0" borderId="5" xfId="723" applyNumberFormat="1" applyFont="1" applyBorder="1" applyAlignment="1">
      <alignment vertical="center"/>
    </xf>
    <xf numFmtId="182" fontId="5" fillId="0" borderId="4" xfId="723" applyNumberFormat="1" applyFont="1" applyBorder="1" applyAlignment="1">
      <alignment vertical="center"/>
    </xf>
    <xf numFmtId="182" fontId="5" fillId="0" borderId="5" xfId="723" applyNumberFormat="1" applyFont="1" applyBorder="1" applyAlignment="1">
      <alignment vertical="center"/>
    </xf>
    <xf numFmtId="182" fontId="5" fillId="0" borderId="2" xfId="723" applyNumberFormat="1" applyFont="1" applyBorder="1" applyAlignment="1">
      <alignment vertical="center"/>
    </xf>
    <xf numFmtId="182" fontId="8" fillId="0" borderId="0" xfId="723" applyNumberFormat="1" applyFont="1" applyBorder="1" applyAlignment="1">
      <alignment horizontal="right" vertical="center" readingOrder="2"/>
    </xf>
    <xf numFmtId="182" fontId="8" fillId="0" borderId="0" xfId="723" quotePrefix="1" applyNumberFormat="1" applyFont="1" applyAlignment="1" applyProtection="1">
      <alignment horizontal="left" vertical="center"/>
    </xf>
    <xf numFmtId="182" fontId="5" fillId="0" borderId="7" xfId="723" applyNumberFormat="1" applyFont="1" applyBorder="1" applyAlignment="1">
      <alignment vertical="center"/>
    </xf>
    <xf numFmtId="182" fontId="5" fillId="0" borderId="0" xfId="723" applyNumberFormat="1" applyFont="1" applyBorder="1" applyAlignment="1">
      <alignment vertical="center"/>
    </xf>
    <xf numFmtId="182" fontId="5" fillId="0" borderId="7" xfId="723" quotePrefix="1" applyNumberFormat="1" applyFont="1" applyBorder="1" applyAlignment="1" applyProtection="1">
      <alignment horizontal="right" vertical="center"/>
    </xf>
    <xf numFmtId="182" fontId="5" fillId="0" borderId="0" xfId="723" quotePrefix="1" applyNumberFormat="1" applyFont="1" applyBorder="1" applyAlignment="1" applyProtection="1">
      <alignment horizontal="right" vertical="center"/>
    </xf>
    <xf numFmtId="182" fontId="5" fillId="0" borderId="2" xfId="723" quotePrefix="1" applyNumberFormat="1" applyFont="1" applyBorder="1" applyAlignment="1" applyProtection="1">
      <alignment horizontal="right" vertical="center"/>
    </xf>
    <xf numFmtId="182" fontId="8" fillId="0" borderId="0" xfId="723" quotePrefix="1" applyNumberFormat="1" applyFont="1" applyBorder="1" applyAlignment="1">
      <alignment horizontal="right" vertical="center" readingOrder="2"/>
    </xf>
    <xf numFmtId="182" fontId="8" fillId="0" borderId="0" xfId="723" applyNumberFormat="1" applyFont="1" applyAlignment="1" applyProtection="1">
      <alignment horizontal="left" vertical="center"/>
    </xf>
    <xf numFmtId="182" fontId="5" fillId="0" borderId="7" xfId="723" applyNumberFormat="1" applyFont="1" applyBorder="1" applyAlignment="1" applyProtection="1">
      <alignment horizontal="right" vertical="center"/>
    </xf>
    <xf numFmtId="182" fontId="5" fillId="0" borderId="0" xfId="723" applyNumberFormat="1" applyFont="1" applyBorder="1" applyAlignment="1" applyProtection="1">
      <alignment horizontal="right" vertical="center"/>
    </xf>
    <xf numFmtId="182" fontId="5" fillId="0" borderId="2" xfId="723" applyNumberFormat="1" applyFont="1" applyBorder="1" applyAlignment="1" applyProtection="1">
      <alignment horizontal="right" vertical="center"/>
    </xf>
    <xf numFmtId="177" fontId="5" fillId="0" borderId="7" xfId="723" applyNumberFormat="1" applyFont="1" applyBorder="1" applyAlignment="1">
      <alignment vertical="center"/>
    </xf>
    <xf numFmtId="177" fontId="5" fillId="0" borderId="0" xfId="723" applyNumberFormat="1" applyFont="1" applyAlignment="1">
      <alignment vertical="center"/>
    </xf>
    <xf numFmtId="177" fontId="5" fillId="0" borderId="0" xfId="723" applyNumberFormat="1" applyFont="1" applyBorder="1" applyAlignment="1">
      <alignment vertical="center"/>
    </xf>
    <xf numFmtId="177" fontId="5" fillId="0" borderId="7" xfId="723" quotePrefix="1" applyNumberFormat="1" applyFont="1" applyBorder="1" applyAlignment="1" applyProtection="1">
      <alignment horizontal="right" vertical="center"/>
    </xf>
    <xf numFmtId="177" fontId="5" fillId="0" borderId="0" xfId="723" quotePrefix="1" applyNumberFormat="1" applyFont="1" applyBorder="1" applyAlignment="1" applyProtection="1">
      <alignment horizontal="right" vertical="center"/>
    </xf>
    <xf numFmtId="177" fontId="5" fillId="0" borderId="2" xfId="723" quotePrefix="1" applyNumberFormat="1" applyFont="1" applyBorder="1" applyAlignment="1" applyProtection="1">
      <alignment horizontal="right" vertical="center"/>
    </xf>
    <xf numFmtId="177" fontId="5" fillId="0" borderId="7" xfId="723" applyNumberFormat="1" applyFont="1" applyBorder="1" applyAlignment="1" applyProtection="1">
      <alignment horizontal="right" vertical="center"/>
    </xf>
    <xf numFmtId="177" fontId="5" fillId="0" borderId="0" xfId="723" applyNumberFormat="1" applyFont="1" applyBorder="1" applyAlignment="1" applyProtection="1">
      <alignment horizontal="right" vertical="center"/>
    </xf>
    <xf numFmtId="177" fontId="5" fillId="0" borderId="2" xfId="723" applyNumberFormat="1" applyFont="1" applyBorder="1" applyAlignment="1" applyProtection="1">
      <alignment horizontal="right" vertical="center"/>
    </xf>
    <xf numFmtId="177" fontId="5" fillId="0" borderId="0" xfId="723" quotePrefix="1" applyNumberFormat="1" applyFont="1" applyBorder="1" applyAlignment="1" applyProtection="1">
      <alignment horizontal="right" vertical="center" wrapText="1"/>
    </xf>
    <xf numFmtId="182" fontId="8" fillId="0" borderId="0" xfId="723" applyNumberFormat="1" applyFont="1" applyBorder="1" applyAlignment="1" applyProtection="1">
      <alignment horizontal="left" vertical="center"/>
    </xf>
    <xf numFmtId="180" fontId="8" fillId="0" borderId="0" xfId="723" applyNumberFormat="1" applyFont="1" applyBorder="1" applyAlignment="1">
      <alignment horizontal="right" vertical="center"/>
    </xf>
    <xf numFmtId="177" fontId="5" fillId="0" borderId="7" xfId="723" applyNumberFormat="1" applyFont="1" applyBorder="1" applyAlignment="1">
      <alignment horizontal="right" vertical="center"/>
    </xf>
    <xf numFmtId="177" fontId="5" fillId="0" borderId="0" xfId="723" applyNumberFormat="1" applyFont="1" applyBorder="1" applyAlignment="1">
      <alignment horizontal="right" vertical="center"/>
    </xf>
    <xf numFmtId="182" fontId="8" fillId="0" borderId="2" xfId="723" applyNumberFormat="1" applyFont="1" applyBorder="1" applyAlignment="1">
      <alignment vertical="center"/>
    </xf>
    <xf numFmtId="182" fontId="7" fillId="0" borderId="0" xfId="723" applyNumberFormat="1" applyFont="1" applyAlignment="1" applyProtection="1">
      <alignment horizontal="left" vertical="center"/>
    </xf>
    <xf numFmtId="177" fontId="6" fillId="0" borderId="0" xfId="723" applyNumberFormat="1" applyFont="1" applyBorder="1" applyAlignment="1">
      <alignment vertical="center"/>
    </xf>
    <xf numFmtId="177" fontId="6" fillId="0" borderId="7" xfId="723" applyNumberFormat="1" applyFont="1" applyBorder="1" applyAlignment="1" applyProtection="1">
      <alignment horizontal="right" vertical="center"/>
    </xf>
    <xf numFmtId="177" fontId="6" fillId="0" borderId="0" xfId="723" applyNumberFormat="1" applyFont="1" applyBorder="1" applyAlignment="1" applyProtection="1">
      <alignment horizontal="right" vertical="center"/>
    </xf>
    <xf numFmtId="177" fontId="6" fillId="0" borderId="2" xfId="723" applyNumberFormat="1" applyFont="1" applyBorder="1" applyAlignment="1" applyProtection="1">
      <alignment horizontal="right" vertical="center"/>
    </xf>
    <xf numFmtId="180" fontId="7" fillId="0" borderId="0" xfId="723" applyNumberFormat="1" applyFont="1" applyBorder="1" applyAlignment="1">
      <alignment horizontal="right" vertical="center"/>
    </xf>
    <xf numFmtId="182" fontId="6" fillId="0" borderId="0" xfId="723" applyNumberFormat="1" applyFont="1" applyAlignment="1">
      <alignment vertical="center"/>
    </xf>
    <xf numFmtId="177" fontId="6" fillId="0" borderId="0" xfId="723" applyNumberFormat="1" applyFont="1" applyBorder="1" applyAlignment="1">
      <alignment horizontal="right" vertical="center"/>
    </xf>
    <xf numFmtId="182" fontId="7" fillId="0" borderId="0" xfId="723" quotePrefix="1" applyNumberFormat="1" applyFont="1" applyBorder="1" applyAlignment="1">
      <alignment horizontal="right" vertical="center" readingOrder="2"/>
    </xf>
    <xf numFmtId="182" fontId="6" fillId="0" borderId="0" xfId="723" applyNumberFormat="1" applyFont="1" applyBorder="1" applyAlignment="1" applyProtection="1">
      <alignment horizontal="right" vertical="center"/>
    </xf>
    <xf numFmtId="177" fontId="6" fillId="0" borderId="7" xfId="723" applyNumberFormat="1" applyFont="1" applyBorder="1" applyAlignment="1" applyProtection="1">
      <alignment horizontal="left" vertical="center"/>
    </xf>
    <xf numFmtId="177" fontId="6" fillId="0" borderId="0" xfId="723" applyNumberFormat="1" applyFont="1" applyBorder="1" applyAlignment="1" applyProtection="1">
      <alignment horizontal="left" vertical="center"/>
    </xf>
    <xf numFmtId="177" fontId="6" fillId="0" borderId="2" xfId="723" applyNumberFormat="1" applyFont="1" applyBorder="1" applyAlignment="1" applyProtection="1">
      <alignment horizontal="left" vertical="center"/>
    </xf>
    <xf numFmtId="182" fontId="6" fillId="0" borderId="7" xfId="723" applyNumberFormat="1" applyFont="1" applyBorder="1" applyAlignment="1" applyProtection="1">
      <alignment horizontal="right" vertical="center"/>
    </xf>
    <xf numFmtId="182" fontId="6" fillId="0" borderId="0" xfId="723" applyNumberFormat="1" applyFont="1" applyBorder="1" applyAlignment="1" applyProtection="1">
      <alignment horizontal="left" vertical="center"/>
    </xf>
    <xf numFmtId="182" fontId="7" fillId="0" borderId="7" xfId="723" applyNumberFormat="1" applyFont="1" applyBorder="1" applyAlignment="1" applyProtection="1">
      <alignment horizontal="right" vertical="center"/>
    </xf>
    <xf numFmtId="182" fontId="7" fillId="0" borderId="0" xfId="723" applyNumberFormat="1" applyFont="1" applyBorder="1" applyAlignment="1" applyProtection="1">
      <alignment horizontal="right" vertical="center"/>
    </xf>
    <xf numFmtId="182" fontId="15" fillId="0" borderId="0" xfId="723" quotePrefix="1" applyNumberFormat="1" applyFont="1" applyAlignment="1">
      <alignment horizontal="left" vertical="center"/>
    </xf>
    <xf numFmtId="177" fontId="5" fillId="0" borderId="7" xfId="723" quotePrefix="1" applyNumberFormat="1" applyFont="1" applyBorder="1" applyAlignment="1">
      <alignment horizontal="left" vertical="center"/>
    </xf>
    <xf numFmtId="182" fontId="5" fillId="0" borderId="0" xfId="723" quotePrefix="1" applyNumberFormat="1" applyFont="1" applyBorder="1" applyAlignment="1">
      <alignment horizontal="left" vertical="center"/>
    </xf>
    <xf numFmtId="182" fontId="15" fillId="0" borderId="7" xfId="723" quotePrefix="1" applyNumberFormat="1" applyFont="1" applyBorder="1" applyAlignment="1">
      <alignment horizontal="right" vertical="center"/>
    </xf>
    <xf numFmtId="182" fontId="15" fillId="0" borderId="0" xfId="723" quotePrefix="1" applyNumberFormat="1" applyFont="1" applyBorder="1" applyAlignment="1">
      <alignment horizontal="right" vertical="center"/>
    </xf>
    <xf numFmtId="177" fontId="5" fillId="0" borderId="0" xfId="723" quotePrefix="1" applyNumberFormat="1" applyFont="1" applyBorder="1" applyAlignment="1">
      <alignment horizontal="left" vertical="center"/>
    </xf>
    <xf numFmtId="177" fontId="5" fillId="0" borderId="2" xfId="723" quotePrefix="1" applyNumberFormat="1" applyFont="1" applyBorder="1" applyAlignment="1">
      <alignment horizontal="left" vertical="center"/>
    </xf>
    <xf numFmtId="182" fontId="5" fillId="0" borderId="0" xfId="723" applyNumberFormat="1" applyFont="1" applyAlignment="1">
      <alignment horizontal="right" vertical="center" readingOrder="2"/>
    </xf>
    <xf numFmtId="182" fontId="15" fillId="0" borderId="0" xfId="723" applyNumberFormat="1" applyFont="1" applyAlignment="1">
      <alignment horizontal="left" vertical="center"/>
    </xf>
    <xf numFmtId="177" fontId="5" fillId="0" borderId="7" xfId="723" applyNumberFormat="1" applyFont="1" applyBorder="1" applyAlignment="1">
      <alignment horizontal="left" vertical="center"/>
    </xf>
    <xf numFmtId="182" fontId="5" fillId="0" borderId="0" xfId="723" applyNumberFormat="1" applyFont="1" applyBorder="1" applyAlignment="1">
      <alignment horizontal="left" vertical="center"/>
    </xf>
    <xf numFmtId="182" fontId="15" fillId="0" borderId="7" xfId="723" applyNumberFormat="1" applyFont="1" applyBorder="1" applyAlignment="1">
      <alignment horizontal="right" vertical="center"/>
    </xf>
    <xf numFmtId="182" fontId="15" fillId="0" borderId="0" xfId="723" applyNumberFormat="1" applyFont="1" applyBorder="1" applyAlignment="1">
      <alignment horizontal="right" vertical="center"/>
    </xf>
    <xf numFmtId="177" fontId="5" fillId="0" borderId="0" xfId="723" applyNumberFormat="1" applyFont="1" applyBorder="1" applyAlignment="1">
      <alignment horizontal="left" vertical="center"/>
    </xf>
    <xf numFmtId="177" fontId="5" fillId="0" borderId="2" xfId="723" applyNumberFormat="1" applyFont="1" applyBorder="1" applyAlignment="1">
      <alignment horizontal="left" vertical="center"/>
    </xf>
    <xf numFmtId="182" fontId="45" fillId="0" borderId="0" xfId="723" quotePrefix="1" applyNumberFormat="1" applyFont="1" applyBorder="1" applyAlignment="1">
      <alignment horizontal="right" vertical="center" readingOrder="2"/>
    </xf>
    <xf numFmtId="182" fontId="5" fillId="0" borderId="1" xfId="723" applyNumberFormat="1" applyFont="1" applyBorder="1" applyAlignment="1">
      <alignment vertical="center"/>
    </xf>
    <xf numFmtId="177" fontId="5" fillId="0" borderId="3" xfId="723" applyNumberFormat="1" applyFont="1" applyBorder="1" applyAlignment="1">
      <alignment vertical="center"/>
    </xf>
    <xf numFmtId="182" fontId="5" fillId="0" borderId="3" xfId="723" applyNumberFormat="1" applyFont="1" applyBorder="1" applyAlignment="1">
      <alignment horizontal="right" vertical="center"/>
    </xf>
    <xf numFmtId="182" fontId="5" fillId="0" borderId="1" xfId="723" applyNumberFormat="1" applyFont="1" applyBorder="1" applyAlignment="1">
      <alignment horizontal="right" vertical="center"/>
    </xf>
    <xf numFmtId="177" fontId="5" fillId="0" borderId="1" xfId="723" applyNumberFormat="1" applyFont="1" applyBorder="1" applyAlignment="1">
      <alignment vertical="center"/>
    </xf>
    <xf numFmtId="177" fontId="5" fillId="0" borderId="6" xfId="723" applyNumberFormat="1" applyFont="1" applyBorder="1" applyAlignment="1">
      <alignment vertical="center"/>
    </xf>
    <xf numFmtId="182" fontId="45" fillId="0" borderId="0" xfId="723" quotePrefix="1" applyNumberFormat="1" applyFont="1" applyAlignment="1">
      <alignment horizontal="left" vertical="center"/>
    </xf>
    <xf numFmtId="177" fontId="5" fillId="0" borderId="0" xfId="723" quotePrefix="1" applyNumberFormat="1" applyFont="1" applyAlignment="1">
      <alignment horizontal="left" vertical="center"/>
    </xf>
    <xf numFmtId="182" fontId="5" fillId="0" borderId="0" xfId="723" quotePrefix="1" applyNumberFormat="1" applyFont="1" applyAlignment="1">
      <alignment horizontal="left" vertical="center"/>
    </xf>
    <xf numFmtId="182" fontId="45" fillId="0" borderId="5" xfId="723" quotePrefix="1" applyNumberFormat="1" applyFont="1" applyBorder="1" applyAlignment="1">
      <alignment horizontal="right" vertical="center"/>
    </xf>
    <xf numFmtId="182" fontId="45" fillId="0" borderId="0" xfId="723" quotePrefix="1" applyNumberFormat="1" applyFont="1" applyBorder="1" applyAlignment="1">
      <alignment horizontal="right" vertical="center"/>
    </xf>
    <xf numFmtId="177" fontId="5" fillId="0" borderId="0" xfId="723" applyNumberFormat="1" applyFont="1" applyAlignment="1" applyProtection="1">
      <alignment horizontal="left" vertical="center"/>
    </xf>
    <xf numFmtId="182" fontId="5" fillId="0" borderId="0" xfId="723" applyNumberFormat="1" applyFont="1" applyAlignment="1" applyProtection="1">
      <alignment horizontal="left" vertical="center"/>
    </xf>
    <xf numFmtId="182" fontId="5" fillId="0" borderId="0" xfId="723" applyNumberFormat="1" applyFont="1" applyBorder="1" applyAlignment="1" applyProtection="1">
      <alignment horizontal="left" vertical="center"/>
    </xf>
    <xf numFmtId="182" fontId="8" fillId="0" borderId="0" xfId="723" applyNumberFormat="1" applyFont="1" applyBorder="1" applyAlignment="1" applyProtection="1">
      <alignment horizontal="right" vertical="center"/>
    </xf>
    <xf numFmtId="177" fontId="5" fillId="0" borderId="0" xfId="723" applyNumberFormat="1" applyFont="1" applyBorder="1" applyAlignment="1" applyProtection="1">
      <alignment horizontal="left" vertical="center"/>
    </xf>
    <xf numFmtId="182" fontId="15" fillId="0" borderId="0" xfId="723" quotePrefix="1" applyNumberFormat="1" applyFont="1" applyAlignment="1">
      <alignment horizontal="right" vertical="center" readingOrder="2"/>
    </xf>
    <xf numFmtId="182" fontId="6" fillId="0" borderId="0" xfId="723" quotePrefix="1" applyNumberFormat="1" applyFont="1" applyBorder="1" applyAlignment="1">
      <alignment horizontal="right" vertical="center" readingOrder="1"/>
    </xf>
    <xf numFmtId="182" fontId="6" fillId="0" borderId="0" xfId="723" applyNumberFormat="1" applyFont="1" applyAlignment="1">
      <alignment horizontal="left" vertical="center" readingOrder="1"/>
    </xf>
    <xf numFmtId="182" fontId="6" fillId="0" borderId="0" xfId="723" quotePrefix="1" applyNumberFormat="1" applyFont="1" applyBorder="1" applyAlignment="1" applyProtection="1">
      <alignment horizontal="right" vertical="center"/>
    </xf>
    <xf numFmtId="182" fontId="6" fillId="0" borderId="0" xfId="723" quotePrefix="1" applyNumberFormat="1" applyFont="1" applyBorder="1" applyAlignment="1">
      <alignment horizontal="right" vertical="center"/>
    </xf>
    <xf numFmtId="182" fontId="6" fillId="2" borderId="4" xfId="723" quotePrefix="1" applyNumberFormat="1" applyFont="1" applyFill="1" applyBorder="1" applyAlignment="1">
      <alignment horizontal="center" vertical="center"/>
    </xf>
    <xf numFmtId="182" fontId="6" fillId="0" borderId="7" xfId="723" applyNumberFormat="1" applyFont="1" applyBorder="1" applyAlignment="1">
      <alignment horizontal="center" vertical="center"/>
    </xf>
    <xf numFmtId="182" fontId="19" fillId="2" borderId="7" xfId="723" applyNumberFormat="1" applyFont="1" applyFill="1" applyBorder="1" applyAlignment="1">
      <alignment horizontal="right" vertical="center" readingOrder="2"/>
    </xf>
    <xf numFmtId="182" fontId="19" fillId="2" borderId="3" xfId="723" applyNumberFormat="1" applyFont="1" applyFill="1" applyBorder="1" applyAlignment="1">
      <alignment horizontal="right" vertical="center" readingOrder="2"/>
    </xf>
    <xf numFmtId="182" fontId="8" fillId="0" borderId="4" xfId="723" applyNumberFormat="1" applyFont="1" applyBorder="1" applyAlignment="1">
      <alignment horizontal="right" vertical="center" readingOrder="2"/>
    </xf>
    <xf numFmtId="3" fontId="5" fillId="0" borderId="0" xfId="723" applyNumberFormat="1" applyFont="1" applyBorder="1" applyAlignment="1">
      <alignment vertical="center"/>
    </xf>
    <xf numFmtId="182" fontId="8" fillId="0" borderId="7" xfId="723" quotePrefix="1" applyNumberFormat="1" applyFont="1" applyBorder="1" applyAlignment="1">
      <alignment horizontal="right" vertical="center" readingOrder="2"/>
    </xf>
    <xf numFmtId="182" fontId="8" fillId="0" borderId="7" xfId="723" applyNumberFormat="1" applyFont="1" applyBorder="1" applyAlignment="1">
      <alignment horizontal="right" vertical="center" readingOrder="2"/>
    </xf>
    <xf numFmtId="177" fontId="5" fillId="0" borderId="2" xfId="723" applyNumberFormat="1" applyFont="1" applyBorder="1" applyAlignment="1">
      <alignment vertical="center"/>
    </xf>
    <xf numFmtId="180" fontId="8" fillId="0" borderId="7" xfId="723" applyNumberFormat="1" applyFont="1" applyBorder="1" applyAlignment="1">
      <alignment horizontal="right" vertical="center"/>
    </xf>
    <xf numFmtId="177" fontId="5" fillId="0" borderId="2" xfId="723" applyNumberFormat="1" applyFont="1" applyBorder="1" applyAlignment="1">
      <alignment horizontal="right" vertical="center"/>
    </xf>
    <xf numFmtId="182" fontId="7" fillId="0" borderId="7" xfId="723" quotePrefix="1" applyNumberFormat="1" applyFont="1" applyBorder="1" applyAlignment="1">
      <alignment horizontal="right" vertical="center" readingOrder="2"/>
    </xf>
    <xf numFmtId="182" fontId="6" fillId="0" borderId="2" xfId="723" applyNumberFormat="1" applyFont="1" applyBorder="1" applyAlignment="1" applyProtection="1">
      <alignment horizontal="left" vertical="center"/>
    </xf>
    <xf numFmtId="182" fontId="6" fillId="0" borderId="7" xfId="723" applyNumberFormat="1" applyFont="1" applyBorder="1" applyAlignment="1" applyProtection="1">
      <alignment horizontal="left" vertical="center"/>
    </xf>
    <xf numFmtId="182" fontId="5" fillId="0" borderId="0" xfId="723" quotePrefix="1" applyNumberFormat="1" applyFont="1" applyBorder="1" applyAlignment="1">
      <alignment horizontal="right" vertical="center"/>
    </xf>
    <xf numFmtId="182" fontId="5" fillId="0" borderId="7" xfId="723" applyNumberFormat="1" applyFont="1" applyBorder="1" applyAlignment="1">
      <alignment horizontal="left" vertical="center"/>
    </xf>
    <xf numFmtId="182" fontId="5" fillId="0" borderId="2" xfId="723" applyNumberFormat="1" applyFont="1" applyBorder="1" applyAlignment="1">
      <alignment horizontal="left" vertical="center"/>
    </xf>
    <xf numFmtId="182" fontId="5" fillId="0" borderId="0" xfId="723" applyNumberFormat="1" applyFont="1" applyBorder="1" applyAlignment="1">
      <alignment horizontal="right" vertical="center"/>
    </xf>
    <xf numFmtId="182" fontId="45" fillId="0" borderId="7" xfId="723" quotePrefix="1" applyNumberFormat="1" applyFont="1" applyBorder="1" applyAlignment="1">
      <alignment horizontal="right" vertical="center" readingOrder="2"/>
    </xf>
    <xf numFmtId="182" fontId="5" fillId="0" borderId="7" xfId="723" quotePrefix="1" applyNumberFormat="1" applyFont="1" applyBorder="1" applyAlignment="1">
      <alignment horizontal="left" vertical="center"/>
    </xf>
    <xf numFmtId="182" fontId="5" fillId="0" borderId="2" xfId="723" quotePrefix="1" applyNumberFormat="1" applyFont="1" applyBorder="1" applyAlignment="1">
      <alignment horizontal="left" vertical="center"/>
    </xf>
    <xf numFmtId="182" fontId="5" fillId="0" borderId="3" xfId="723" applyNumberFormat="1" applyFont="1" applyBorder="1" applyAlignment="1">
      <alignment vertical="center"/>
    </xf>
    <xf numFmtId="182" fontId="5" fillId="0" borderId="6" xfId="723" applyNumberFormat="1" applyFont="1" applyBorder="1" applyAlignment="1">
      <alignment vertical="center"/>
    </xf>
    <xf numFmtId="182" fontId="5" fillId="0" borderId="7" xfId="723" applyNumberFormat="1" applyFont="1" applyBorder="1" applyAlignment="1">
      <alignment horizontal="right" vertical="center"/>
    </xf>
    <xf numFmtId="0" fontId="50" fillId="3" borderId="0" xfId="590" applyFont="1" applyFill="1" applyBorder="1" applyAlignment="1" applyProtection="1">
      <alignment horizontal="left" vertical="center"/>
    </xf>
    <xf numFmtId="0" fontId="51" fillId="3" borderId="0" xfId="590" applyFont="1" applyFill="1" applyAlignment="1" applyProtection="1">
      <alignment horizontal="right" vertical="center" readingOrder="2"/>
    </xf>
    <xf numFmtId="0" fontId="5" fillId="3" borderId="0" xfId="590" applyFont="1" applyFill="1" applyAlignment="1">
      <alignment vertical="center"/>
    </xf>
    <xf numFmtId="0" fontId="5" fillId="3" borderId="0" xfId="590" applyFont="1" applyFill="1" applyAlignment="1">
      <alignment horizontal="right" vertical="center"/>
    </xf>
    <xf numFmtId="0" fontId="10" fillId="3" borderId="0" xfId="590" applyFont="1" applyFill="1" applyBorder="1" applyAlignment="1" applyProtection="1">
      <alignment horizontal="left" vertical="center"/>
    </xf>
    <xf numFmtId="0" fontId="13" fillId="3" borderId="0" xfId="590" applyFont="1" applyFill="1" applyAlignment="1" applyProtection="1">
      <alignment horizontal="right" vertical="center" readingOrder="2"/>
    </xf>
    <xf numFmtId="0" fontId="6" fillId="3" borderId="0" xfId="590" applyFont="1" applyFill="1" applyBorder="1" applyAlignment="1" applyProtection="1">
      <alignment horizontal="left" vertical="center"/>
    </xf>
    <xf numFmtId="0" fontId="7" fillId="3" borderId="0" xfId="590" applyFont="1" applyFill="1" applyAlignment="1" applyProtection="1">
      <alignment horizontal="right" vertical="center" readingOrder="2"/>
    </xf>
    <xf numFmtId="0" fontId="5" fillId="3" borderId="0" xfId="590" applyFont="1" applyFill="1" applyBorder="1" applyAlignment="1" applyProtection="1">
      <alignment vertical="center"/>
    </xf>
    <xf numFmtId="0" fontId="8" fillId="36" borderId="0" xfId="590" applyFont="1" applyFill="1" applyBorder="1" applyAlignment="1">
      <alignment horizontal="right" vertical="center" readingOrder="2"/>
    </xf>
    <xf numFmtId="0" fontId="7" fillId="3" borderId="8" xfId="590" applyFont="1" applyFill="1" applyBorder="1" applyAlignment="1">
      <alignment vertical="center"/>
    </xf>
    <xf numFmtId="0" fontId="7" fillId="36" borderId="4" xfId="590" applyFont="1" applyFill="1" applyBorder="1" applyAlignment="1">
      <alignment horizontal="right" vertical="center" readingOrder="2"/>
    </xf>
    <xf numFmtId="0" fontId="7" fillId="3" borderId="0" xfId="590" applyFont="1" applyFill="1" applyAlignment="1">
      <alignment vertical="center"/>
    </xf>
    <xf numFmtId="0" fontId="7" fillId="3" borderId="0" xfId="590" applyFont="1" applyFill="1" applyAlignment="1">
      <alignment horizontal="right" vertical="center"/>
    </xf>
    <xf numFmtId="0" fontId="6" fillId="3" borderId="2" xfId="590" applyFont="1" applyFill="1" applyBorder="1" applyAlignment="1">
      <alignment vertical="center"/>
    </xf>
    <xf numFmtId="0" fontId="7" fillId="36" borderId="3" xfId="590" applyFont="1" applyFill="1" applyBorder="1" applyAlignment="1">
      <alignment horizontal="right" vertical="center" readingOrder="2"/>
    </xf>
    <xf numFmtId="0" fontId="7" fillId="3" borderId="0" xfId="590" applyFont="1" applyFill="1" applyBorder="1" applyAlignment="1">
      <alignment horizontal="right" vertical="center"/>
    </xf>
    <xf numFmtId="0" fontId="8" fillId="36" borderId="2" xfId="590" applyFont="1" applyFill="1" applyBorder="1" applyAlignment="1">
      <alignment vertical="center"/>
    </xf>
    <xf numFmtId="0" fontId="6" fillId="36" borderId="4" xfId="590" applyFont="1" applyFill="1" applyBorder="1" applyAlignment="1">
      <alignment horizontal="right" vertical="center"/>
    </xf>
    <xf numFmtId="0" fontId="6" fillId="36" borderId="5" xfId="590" applyFont="1" applyFill="1" applyBorder="1" applyAlignment="1">
      <alignment horizontal="right" vertical="center"/>
    </xf>
    <xf numFmtId="0" fontId="6" fillId="36" borderId="8" xfId="590" applyFont="1" applyFill="1" applyBorder="1" applyAlignment="1">
      <alignment horizontal="right" vertical="center"/>
    </xf>
    <xf numFmtId="0" fontId="6" fillId="3" borderId="5" xfId="590" applyFont="1" applyFill="1" applyBorder="1" applyAlignment="1">
      <alignment horizontal="center" vertical="center"/>
    </xf>
    <xf numFmtId="0" fontId="6" fillId="3" borderId="0" xfId="590" applyFont="1" applyFill="1" applyBorder="1" applyAlignment="1">
      <alignment horizontal="center" vertical="center"/>
    </xf>
    <xf numFmtId="0" fontId="6" fillId="3" borderId="2" xfId="590" applyFont="1" applyFill="1" applyBorder="1" applyAlignment="1">
      <alignment horizontal="center" vertical="center"/>
    </xf>
    <xf numFmtId="0" fontId="8" fillId="3" borderId="4" xfId="590" applyFont="1" applyFill="1" applyBorder="1" applyAlignment="1">
      <alignment vertical="center"/>
    </xf>
    <xf numFmtId="0" fontId="8" fillId="3" borderId="0" xfId="590" applyFont="1" applyFill="1" applyAlignment="1">
      <alignment vertical="center"/>
    </xf>
    <xf numFmtId="0" fontId="8" fillId="3" borderId="0" xfId="590" applyFont="1" applyFill="1" applyBorder="1" applyAlignment="1">
      <alignment horizontal="right" vertical="center"/>
    </xf>
    <xf numFmtId="0" fontId="8" fillId="3" borderId="0" xfId="590" applyFont="1" applyFill="1" applyAlignment="1">
      <alignment horizontal="right" vertical="center"/>
    </xf>
    <xf numFmtId="0" fontId="8" fillId="36" borderId="6" xfId="590" applyFont="1" applyFill="1" applyBorder="1" applyAlignment="1">
      <alignment vertical="center"/>
    </xf>
    <xf numFmtId="0" fontId="6" fillId="36" borderId="3" xfId="590" applyFont="1" applyFill="1" applyBorder="1" applyAlignment="1">
      <alignment horizontal="right" vertical="center"/>
    </xf>
    <xf numFmtId="0" fontId="6" fillId="36" borderId="1" xfId="590" applyFont="1" applyFill="1" applyBorder="1" applyAlignment="1">
      <alignment horizontal="right" vertical="center"/>
    </xf>
    <xf numFmtId="0" fontId="6" fillId="36" borderId="6" xfId="590" applyFont="1" applyFill="1" applyBorder="1" applyAlignment="1">
      <alignment horizontal="right" vertical="center"/>
    </xf>
    <xf numFmtId="0" fontId="6" fillId="36" borderId="1" xfId="590" applyFont="1" applyFill="1" applyBorder="1" applyAlignment="1">
      <alignment horizontal="center" vertical="center"/>
    </xf>
    <xf numFmtId="0" fontId="6" fillId="36" borderId="6" xfId="590" applyFont="1" applyFill="1" applyBorder="1" applyAlignment="1">
      <alignment horizontal="center" vertical="center"/>
    </xf>
    <xf numFmtId="0" fontId="8" fillId="3" borderId="3" xfId="590" applyFont="1" applyFill="1" applyBorder="1" applyAlignment="1">
      <alignment vertical="center"/>
    </xf>
    <xf numFmtId="0" fontId="8" fillId="3" borderId="0" xfId="590" applyFont="1" applyFill="1" applyBorder="1" applyAlignment="1">
      <alignment vertical="center"/>
    </xf>
    <xf numFmtId="0" fontId="5" fillId="3" borderId="2" xfId="590" applyFont="1" applyFill="1" applyBorder="1" applyAlignment="1" applyProtection="1">
      <alignment vertical="center"/>
    </xf>
    <xf numFmtId="0" fontId="14" fillId="3" borderId="4" xfId="590" applyFont="1" applyFill="1" applyBorder="1" applyAlignment="1" applyProtection="1">
      <alignment horizontal="left" vertical="center"/>
    </xf>
    <xf numFmtId="0" fontId="14" fillId="3" borderId="5" xfId="590" applyFont="1" applyFill="1" applyBorder="1" applyAlignment="1" applyProtection="1">
      <alignment horizontal="left" vertical="center"/>
    </xf>
    <xf numFmtId="0" fontId="14" fillId="3" borderId="8" xfId="590" applyFont="1" applyFill="1" applyBorder="1" applyAlignment="1" applyProtection="1">
      <alignment horizontal="left" vertical="center"/>
    </xf>
    <xf numFmtId="0" fontId="5" fillId="3" borderId="5" xfId="590" applyFont="1" applyFill="1" applyBorder="1" applyAlignment="1" applyProtection="1">
      <alignment vertical="center"/>
    </xf>
    <xf numFmtId="0" fontId="5" fillId="3" borderId="8" xfId="590" applyFont="1" applyFill="1" applyBorder="1" applyAlignment="1" applyProtection="1">
      <alignment vertical="center"/>
    </xf>
    <xf numFmtId="0" fontId="5" fillId="3" borderId="4" xfId="590" applyFont="1" applyFill="1" applyBorder="1" applyAlignment="1" applyProtection="1">
      <alignment vertical="center"/>
    </xf>
    <xf numFmtId="0" fontId="5" fillId="3" borderId="7" xfId="590" applyFont="1" applyFill="1" applyBorder="1" applyAlignment="1" applyProtection="1">
      <alignment horizontal="right" vertical="center" readingOrder="2"/>
    </xf>
    <xf numFmtId="0" fontId="14" fillId="3" borderId="2" xfId="590" applyFont="1" applyFill="1" applyBorder="1" applyAlignment="1" applyProtection="1">
      <alignment horizontal="left" vertical="center"/>
    </xf>
    <xf numFmtId="0" fontId="14" fillId="3" borderId="7" xfId="590" applyFont="1" applyFill="1" applyBorder="1" applyAlignment="1" applyProtection="1">
      <alignment horizontal="left" vertical="center"/>
    </xf>
    <xf numFmtId="0" fontId="14" fillId="3" borderId="0" xfId="590" applyFont="1" applyFill="1" applyBorder="1" applyAlignment="1" applyProtection="1">
      <alignment horizontal="left" vertical="center"/>
    </xf>
    <xf numFmtId="0" fontId="12" fillId="3" borderId="7" xfId="590" applyFont="1" applyFill="1" applyBorder="1" applyAlignment="1" applyProtection="1">
      <alignment horizontal="right" vertical="center" readingOrder="2"/>
    </xf>
    <xf numFmtId="0" fontId="14" fillId="3" borderId="7" xfId="590" applyFont="1" applyFill="1" applyBorder="1" applyAlignment="1" applyProtection="1">
      <alignment horizontal="right" vertical="center" readingOrder="2"/>
    </xf>
    <xf numFmtId="0" fontId="8" fillId="3" borderId="2" xfId="590" applyFont="1" applyFill="1" applyBorder="1" applyAlignment="1" applyProtection="1">
      <alignment horizontal="left" vertical="center"/>
    </xf>
    <xf numFmtId="3" fontId="8" fillId="0" borderId="7" xfId="590" applyNumberFormat="1" applyFont="1" applyFill="1" applyBorder="1" applyAlignment="1">
      <alignment vertical="center" wrapText="1"/>
    </xf>
    <xf numFmtId="3" fontId="8" fillId="0" borderId="0" xfId="590" applyNumberFormat="1" applyFont="1" applyFill="1" applyBorder="1" applyAlignment="1">
      <alignment vertical="center" wrapText="1"/>
    </xf>
    <xf numFmtId="3" fontId="8" fillId="0" borderId="2" xfId="590" applyNumberFormat="1" applyFont="1" applyFill="1" applyBorder="1" applyAlignment="1">
      <alignment vertical="center" wrapText="1"/>
    </xf>
    <xf numFmtId="3" fontId="71" fillId="0" borderId="7" xfId="590" applyNumberFormat="1" applyFont="1" applyFill="1" applyBorder="1" applyAlignment="1">
      <alignment vertical="center" wrapText="1"/>
    </xf>
    <xf numFmtId="3" fontId="71" fillId="0" borderId="0" xfId="590" applyNumberFormat="1" applyFont="1" applyFill="1" applyBorder="1" applyAlignment="1">
      <alignment vertical="center" wrapText="1"/>
    </xf>
    <xf numFmtId="3" fontId="71" fillId="0" borderId="2" xfId="590" applyNumberFormat="1" applyFont="1" applyFill="1" applyBorder="1" applyAlignment="1">
      <alignment vertical="center" wrapText="1"/>
    </xf>
    <xf numFmtId="0" fontId="44" fillId="3" borderId="7" xfId="590" applyFont="1" applyFill="1" applyBorder="1" applyAlignment="1" applyProtection="1">
      <alignment horizontal="right" vertical="center" readingOrder="2"/>
    </xf>
    <xf numFmtId="0" fontId="8" fillId="0" borderId="7" xfId="590" applyFont="1" applyFill="1" applyBorder="1" applyAlignment="1" applyProtection="1">
      <alignment horizontal="left" vertical="center"/>
    </xf>
    <xf numFmtId="0" fontId="8" fillId="0" borderId="0" xfId="590" applyFont="1" applyFill="1" applyBorder="1" applyAlignment="1" applyProtection="1">
      <alignment horizontal="left" vertical="center"/>
    </xf>
    <xf numFmtId="0" fontId="8" fillId="0" borderId="2" xfId="590" applyFont="1" applyFill="1" applyBorder="1" applyAlignment="1" applyProtection="1">
      <alignment horizontal="left" vertical="center"/>
    </xf>
    <xf numFmtId="3" fontId="5" fillId="3" borderId="0" xfId="590" applyNumberFormat="1" applyFont="1" applyFill="1" applyAlignment="1">
      <alignment horizontal="right" vertical="center"/>
    </xf>
    <xf numFmtId="182" fontId="5" fillId="3" borderId="0" xfId="590" applyNumberFormat="1" applyFont="1" applyFill="1" applyAlignment="1">
      <alignment horizontal="right" vertical="center"/>
    </xf>
    <xf numFmtId="0" fontId="44" fillId="3" borderId="7" xfId="590" applyFont="1" applyFill="1" applyBorder="1" applyAlignment="1">
      <alignment horizontal="right" vertical="center" readingOrder="2"/>
    </xf>
    <xf numFmtId="176" fontId="8" fillId="0" borderId="7" xfId="590" applyNumberFormat="1" applyFont="1" applyFill="1" applyBorder="1" applyAlignment="1">
      <alignment vertical="center" wrapText="1"/>
    </xf>
    <xf numFmtId="184" fontId="8" fillId="0" borderId="2" xfId="590" applyNumberFormat="1" applyFont="1" applyFill="1" applyBorder="1" applyAlignment="1">
      <alignment vertical="center" wrapText="1"/>
    </xf>
    <xf numFmtId="0" fontId="8" fillId="3" borderId="2" xfId="590" applyFont="1" applyFill="1" applyBorder="1" applyAlignment="1" applyProtection="1">
      <alignment vertical="center"/>
    </xf>
    <xf numFmtId="0" fontId="8" fillId="3" borderId="7" xfId="590" applyFont="1" applyFill="1" applyBorder="1" applyAlignment="1" applyProtection="1">
      <alignment vertical="center"/>
    </xf>
    <xf numFmtId="0" fontId="8" fillId="3" borderId="0" xfId="590" applyFont="1" applyFill="1" applyBorder="1" applyAlignment="1" applyProtection="1">
      <alignment vertical="center"/>
    </xf>
    <xf numFmtId="0" fontId="8" fillId="3" borderId="2" xfId="590" applyFont="1" applyFill="1" applyBorder="1" applyAlignment="1">
      <alignment vertical="center"/>
    </xf>
    <xf numFmtId="0" fontId="8" fillId="0" borderId="7" xfId="590" applyFont="1" applyFill="1" applyBorder="1" applyAlignment="1" applyProtection="1">
      <alignment vertical="center"/>
    </xf>
    <xf numFmtId="0" fontId="8" fillId="0" borderId="0" xfId="590" applyFont="1" applyFill="1" applyBorder="1" applyAlignment="1" applyProtection="1">
      <alignment vertical="center"/>
    </xf>
    <xf numFmtId="0" fontId="8" fillId="0" borderId="2" xfId="590" applyFont="1" applyFill="1" applyBorder="1" applyAlignment="1" applyProtection="1">
      <alignment vertical="center"/>
    </xf>
    <xf numFmtId="0" fontId="8" fillId="3" borderId="7" xfId="590" applyFont="1" applyFill="1" applyBorder="1" applyAlignment="1">
      <alignment horizontal="right" vertical="center" readingOrder="2"/>
    </xf>
    <xf numFmtId="0" fontId="7" fillId="3" borderId="2" xfId="590" applyFont="1" applyFill="1" applyBorder="1" applyAlignment="1" applyProtection="1">
      <alignment horizontal="left" vertical="center"/>
    </xf>
    <xf numFmtId="185" fontId="95" fillId="0" borderId="7" xfId="724" applyNumberFormat="1" applyFont="1" applyFill="1" applyBorder="1" applyAlignment="1">
      <alignment horizontal="right" vertical="center" wrapText="1"/>
    </xf>
    <xf numFmtId="185" fontId="95" fillId="0" borderId="0" xfId="724" applyNumberFormat="1" applyFont="1" applyFill="1" applyBorder="1" applyAlignment="1">
      <alignment horizontal="right" vertical="center" wrapText="1"/>
    </xf>
    <xf numFmtId="185" fontId="95" fillId="0" borderId="2" xfId="724" applyNumberFormat="1" applyFont="1" applyFill="1" applyBorder="1" applyAlignment="1">
      <alignment horizontal="right" vertical="center" wrapText="1"/>
    </xf>
    <xf numFmtId="185" fontId="100" fillId="0" borderId="7" xfId="724" applyNumberFormat="1" applyFont="1" applyFill="1" applyBorder="1" applyAlignment="1">
      <alignment horizontal="right" vertical="center" wrapText="1"/>
    </xf>
    <xf numFmtId="0" fontId="12" fillId="3" borderId="7" xfId="590" applyFont="1" applyFill="1" applyBorder="1" applyAlignment="1">
      <alignment horizontal="right" vertical="center" readingOrder="2"/>
    </xf>
    <xf numFmtId="0" fontId="6" fillId="3" borderId="0" xfId="590" applyFont="1" applyFill="1" applyAlignment="1">
      <alignment vertical="center"/>
    </xf>
    <xf numFmtId="182" fontId="6" fillId="3" borderId="0" xfId="590" applyNumberFormat="1" applyFont="1" applyFill="1" applyAlignment="1">
      <alignment horizontal="right" vertical="center"/>
    </xf>
    <xf numFmtId="3" fontId="6" fillId="3" borderId="0" xfId="590" applyNumberFormat="1" applyFont="1" applyFill="1" applyAlignment="1">
      <alignment horizontal="right" vertical="center"/>
    </xf>
    <xf numFmtId="0" fontId="7" fillId="3" borderId="7" xfId="590" applyFont="1" applyFill="1" applyBorder="1" applyAlignment="1" applyProtection="1">
      <alignment horizontal="left" vertical="center"/>
    </xf>
    <xf numFmtId="0" fontId="7" fillId="3" borderId="0" xfId="590" applyFont="1" applyFill="1" applyBorder="1" applyAlignment="1" applyProtection="1">
      <alignment horizontal="left" vertical="center"/>
    </xf>
    <xf numFmtId="185" fontId="101" fillId="0" borderId="7" xfId="724" applyNumberFormat="1" applyFont="1" applyBorder="1" applyAlignment="1">
      <alignment horizontal="right" vertical="center" wrapText="1"/>
    </xf>
    <xf numFmtId="185" fontId="101" fillId="0" borderId="0" xfId="724" applyNumberFormat="1" applyFont="1" applyBorder="1" applyAlignment="1">
      <alignment horizontal="right" vertical="center" wrapText="1"/>
    </xf>
    <xf numFmtId="185" fontId="101" fillId="0" borderId="2" xfId="724" applyNumberFormat="1" applyFont="1" applyBorder="1" applyAlignment="1">
      <alignment horizontal="right" vertical="center" wrapText="1"/>
    </xf>
    <xf numFmtId="0" fontId="102" fillId="3" borderId="7" xfId="590" applyFont="1" applyFill="1" applyBorder="1" applyAlignment="1">
      <alignment horizontal="right" vertical="center" readingOrder="2"/>
    </xf>
    <xf numFmtId="3" fontId="71" fillId="0" borderId="0" xfId="590" applyNumberFormat="1" applyFont="1" applyBorder="1" applyAlignment="1">
      <alignment vertical="center" wrapText="1"/>
    </xf>
    <xf numFmtId="3" fontId="71" fillId="0" borderId="2" xfId="590" applyNumberFormat="1" applyFont="1" applyBorder="1" applyAlignment="1">
      <alignment vertical="center" wrapText="1"/>
    </xf>
    <xf numFmtId="3" fontId="71" fillId="0" borderId="7" xfId="590" applyNumberFormat="1" applyFont="1" applyBorder="1" applyAlignment="1">
      <alignment vertical="center" wrapText="1"/>
    </xf>
    <xf numFmtId="0" fontId="8" fillId="3" borderId="0" xfId="590" applyFont="1" applyFill="1" applyBorder="1" applyAlignment="1" applyProtection="1">
      <alignment horizontal="left" vertical="center"/>
    </xf>
    <xf numFmtId="0" fontId="5" fillId="3" borderId="2" xfId="590" applyFont="1" applyFill="1" applyBorder="1" applyAlignment="1">
      <alignment vertical="center"/>
    </xf>
    <xf numFmtId="0" fontId="8" fillId="3" borderId="7" xfId="590" applyFont="1" applyFill="1" applyBorder="1" applyAlignment="1">
      <alignment vertical="center"/>
    </xf>
    <xf numFmtId="185" fontId="100" fillId="0" borderId="0" xfId="724" applyNumberFormat="1" applyFont="1" applyFill="1" applyBorder="1" applyAlignment="1">
      <alignment horizontal="right" vertical="center" wrapText="1"/>
    </xf>
    <xf numFmtId="3" fontId="7" fillId="0" borderId="7" xfId="590" applyNumberFormat="1" applyFont="1" applyFill="1" applyBorder="1" applyAlignment="1">
      <alignment vertical="center" wrapText="1"/>
    </xf>
    <xf numFmtId="3" fontId="7" fillId="0" borderId="0" xfId="590" applyNumberFormat="1" applyFont="1" applyFill="1" applyBorder="1" applyAlignment="1">
      <alignment vertical="center" wrapText="1"/>
    </xf>
    <xf numFmtId="3" fontId="7" fillId="0" borderId="2" xfId="590" applyNumberFormat="1" applyFont="1" applyFill="1" applyBorder="1" applyAlignment="1">
      <alignment vertical="center" wrapText="1"/>
    </xf>
    <xf numFmtId="0" fontId="10" fillId="3" borderId="7" xfId="590" applyFont="1" applyFill="1" applyBorder="1" applyAlignment="1">
      <alignment horizontal="right" vertical="center" readingOrder="2"/>
    </xf>
    <xf numFmtId="185" fontId="101" fillId="0" borderId="7" xfId="724" applyNumberFormat="1" applyFont="1" applyFill="1" applyBorder="1" applyAlignment="1">
      <alignment horizontal="right" vertical="center" wrapText="1"/>
    </xf>
    <xf numFmtId="185" fontId="101" fillId="0" borderId="0" xfId="724" applyNumberFormat="1" applyFont="1" applyFill="1" applyBorder="1" applyAlignment="1">
      <alignment horizontal="right" vertical="center" wrapText="1"/>
    </xf>
    <xf numFmtId="185" fontId="101" fillId="0" borderId="2" xfId="724" applyNumberFormat="1" applyFont="1" applyFill="1" applyBorder="1" applyAlignment="1">
      <alignment horizontal="right" vertical="center" wrapText="1"/>
    </xf>
    <xf numFmtId="0" fontId="6" fillId="3" borderId="7" xfId="590" applyFont="1" applyFill="1" applyBorder="1" applyAlignment="1">
      <alignment horizontal="right" vertical="center" readingOrder="2"/>
    </xf>
    <xf numFmtId="186" fontId="71" fillId="0" borderId="7" xfId="724" applyNumberFormat="1" applyFont="1" applyFill="1" applyBorder="1" applyAlignment="1">
      <alignment vertical="center" wrapText="1"/>
    </xf>
    <xf numFmtId="186" fontId="71" fillId="0" borderId="0" xfId="724" applyNumberFormat="1" applyFont="1" applyFill="1" applyBorder="1" applyAlignment="1">
      <alignment vertical="center" wrapText="1"/>
    </xf>
    <xf numFmtId="186" fontId="71" fillId="0" borderId="2" xfId="724" applyNumberFormat="1" applyFont="1" applyFill="1" applyBorder="1" applyAlignment="1">
      <alignment vertical="center" wrapText="1"/>
    </xf>
    <xf numFmtId="3" fontId="7" fillId="3" borderId="7" xfId="590" applyNumberFormat="1" applyFont="1" applyFill="1" applyBorder="1" applyAlignment="1">
      <alignment vertical="center"/>
    </xf>
    <xf numFmtId="3" fontId="7" fillId="3" borderId="0" xfId="590" applyNumberFormat="1" applyFont="1" applyFill="1" applyBorder="1" applyAlignment="1">
      <alignment vertical="center"/>
    </xf>
    <xf numFmtId="3" fontId="7" fillId="3" borderId="2" xfId="590" applyNumberFormat="1" applyFont="1" applyFill="1" applyBorder="1" applyAlignment="1">
      <alignment vertical="center"/>
    </xf>
    <xf numFmtId="0" fontId="6" fillId="3" borderId="0" xfId="590" applyFont="1" applyFill="1" applyAlignment="1">
      <alignment horizontal="right" vertical="center"/>
    </xf>
    <xf numFmtId="187" fontId="5" fillId="3" borderId="0" xfId="590" applyNumberFormat="1" applyFont="1" applyFill="1" applyAlignment="1">
      <alignment horizontal="right" vertical="center"/>
    </xf>
    <xf numFmtId="0" fontId="8" fillId="3" borderId="7" xfId="590" applyFont="1" applyFill="1" applyBorder="1" applyAlignment="1" applyProtection="1">
      <alignment horizontal="left" vertical="center"/>
    </xf>
    <xf numFmtId="0" fontId="8" fillId="3" borderId="6" xfId="590" applyFont="1" applyFill="1" applyBorder="1" applyAlignment="1" applyProtection="1">
      <alignment vertical="center"/>
    </xf>
    <xf numFmtId="0" fontId="8" fillId="3" borderId="3" xfId="590" applyFont="1" applyFill="1" applyBorder="1" applyAlignment="1" applyProtection="1">
      <alignment vertical="center"/>
    </xf>
    <xf numFmtId="0" fontId="8" fillId="3" borderId="1" xfId="590" applyFont="1" applyFill="1" applyBorder="1" applyAlignment="1" applyProtection="1">
      <alignment vertical="center"/>
    </xf>
    <xf numFmtId="0" fontId="44" fillId="3" borderId="3" xfId="590" applyFont="1" applyFill="1" applyBorder="1" applyAlignment="1">
      <alignment horizontal="right" vertical="center" readingOrder="2"/>
    </xf>
    <xf numFmtId="0" fontId="5" fillId="3" borderId="0" xfId="590" applyFont="1" applyFill="1" applyBorder="1" applyAlignment="1" applyProtection="1">
      <alignment horizontal="left" vertical="center"/>
    </xf>
    <xf numFmtId="0" fontId="8" fillId="3" borderId="0" xfId="590" applyFont="1" applyFill="1" applyBorder="1" applyAlignment="1">
      <alignment horizontal="right" vertical="center" readingOrder="2"/>
    </xf>
    <xf numFmtId="0" fontId="13" fillId="3" borderId="0" xfId="590" applyFont="1" applyFill="1" applyBorder="1" applyAlignment="1" applyProtection="1">
      <alignment horizontal="left" vertical="center"/>
    </xf>
    <xf numFmtId="0" fontId="9" fillId="3" borderId="0" xfId="590" applyFont="1" applyFill="1" applyAlignment="1" applyProtection="1">
      <alignment horizontal="right" vertical="center" readingOrder="2"/>
    </xf>
    <xf numFmtId="0" fontId="5" fillId="3" borderId="25" xfId="590" applyFont="1" applyFill="1" applyBorder="1" applyAlignment="1" applyProtection="1">
      <alignment vertical="center"/>
    </xf>
    <xf numFmtId="0" fontId="8" fillId="36" borderId="1" xfId="590" applyFont="1" applyFill="1" applyBorder="1" applyAlignment="1">
      <alignment horizontal="right" vertical="center" readingOrder="2"/>
    </xf>
    <xf numFmtId="0" fontId="7" fillId="3" borderId="26" xfId="590" applyFont="1" applyFill="1" applyBorder="1" applyAlignment="1">
      <alignment vertical="center"/>
    </xf>
    <xf numFmtId="0" fontId="7" fillId="36" borderId="7" xfId="590" applyFont="1" applyFill="1" applyBorder="1" applyAlignment="1">
      <alignment horizontal="right" vertical="center" readingOrder="2"/>
    </xf>
    <xf numFmtId="0" fontId="7" fillId="36" borderId="4" xfId="590" applyFont="1" applyFill="1" applyBorder="1" applyAlignment="1">
      <alignment horizontal="right" vertical="center"/>
    </xf>
    <xf numFmtId="0" fontId="7" fillId="36" borderId="5" xfId="590" applyFont="1" applyFill="1" applyBorder="1" applyAlignment="1">
      <alignment horizontal="right" vertical="center"/>
    </xf>
    <xf numFmtId="0" fontId="7" fillId="36" borderId="8" xfId="590" applyFont="1" applyFill="1" applyBorder="1" applyAlignment="1">
      <alignment horizontal="right" vertical="center"/>
    </xf>
    <xf numFmtId="0" fontId="7" fillId="3" borderId="5" xfId="590" applyFont="1" applyFill="1" applyBorder="1" applyAlignment="1">
      <alignment horizontal="center" vertical="center"/>
    </xf>
    <xf numFmtId="0" fontId="7" fillId="3" borderId="0" xfId="590" applyFont="1" applyFill="1" applyBorder="1" applyAlignment="1">
      <alignment horizontal="center" vertical="center"/>
    </xf>
    <xf numFmtId="0" fontId="7" fillId="3" borderId="2" xfId="590" applyFont="1" applyFill="1" applyBorder="1" applyAlignment="1">
      <alignment horizontal="center" vertical="center"/>
    </xf>
    <xf numFmtId="0" fontId="8" fillId="36" borderId="7" xfId="590" applyFont="1" applyFill="1" applyBorder="1" applyAlignment="1">
      <alignment horizontal="right" vertical="center" readingOrder="2"/>
    </xf>
    <xf numFmtId="0" fontId="8" fillId="36" borderId="27" xfId="590" applyFont="1" applyFill="1" applyBorder="1" applyAlignment="1">
      <alignment vertical="center"/>
    </xf>
    <xf numFmtId="0" fontId="7" fillId="36" borderId="7" xfId="590" applyFont="1" applyFill="1" applyBorder="1" applyAlignment="1">
      <alignment horizontal="right" vertical="center"/>
    </xf>
    <xf numFmtId="0" fontId="7" fillId="36" borderId="0" xfId="590" applyFont="1" applyFill="1" applyBorder="1" applyAlignment="1">
      <alignment horizontal="right" vertical="center"/>
    </xf>
    <xf numFmtId="0" fontId="7" fillId="36" borderId="2" xfId="590" applyFont="1" applyFill="1" applyBorder="1" applyAlignment="1">
      <alignment horizontal="right" vertical="center"/>
    </xf>
    <xf numFmtId="0" fontId="7" fillId="36" borderId="0" xfId="590" applyFont="1" applyFill="1" applyBorder="1" applyAlignment="1">
      <alignment horizontal="center" vertical="center"/>
    </xf>
    <xf numFmtId="0" fontId="7" fillId="36" borderId="2" xfId="590" applyFont="1" applyFill="1" applyBorder="1" applyAlignment="1">
      <alignment horizontal="center" vertical="center"/>
    </xf>
    <xf numFmtId="0" fontId="7" fillId="36" borderId="3" xfId="590" applyFont="1" applyFill="1" applyBorder="1" applyAlignment="1">
      <alignment horizontal="right" vertical="center"/>
    </xf>
    <xf numFmtId="0" fontId="7" fillId="36" borderId="1" xfId="590" applyFont="1" applyFill="1" applyBorder="1" applyAlignment="1">
      <alignment horizontal="right" vertical="center"/>
    </xf>
    <xf numFmtId="0" fontId="7" fillId="36" borderId="6" xfId="590" applyFont="1" applyFill="1" applyBorder="1" applyAlignment="1">
      <alignment horizontal="right" vertical="center"/>
    </xf>
    <xf numFmtId="0" fontId="8" fillId="36" borderId="28" xfId="590" applyFont="1" applyFill="1" applyBorder="1" applyAlignment="1">
      <alignment horizontal="right" vertical="center" readingOrder="2"/>
    </xf>
    <xf numFmtId="0" fontId="8" fillId="3" borderId="4" xfId="590" applyFont="1" applyFill="1" applyBorder="1" applyAlignment="1" applyProtection="1">
      <alignment vertical="center"/>
    </xf>
    <xf numFmtId="0" fontId="8" fillId="3" borderId="5" xfId="590" applyFont="1" applyFill="1" applyBorder="1" applyAlignment="1" applyProtection="1">
      <alignment vertical="center"/>
    </xf>
    <xf numFmtId="0" fontId="8" fillId="3" borderId="8" xfId="590" applyFont="1" applyFill="1" applyBorder="1" applyAlignment="1" applyProtection="1">
      <alignment vertical="center"/>
    </xf>
    <xf numFmtId="184" fontId="71" fillId="0" borderId="7" xfId="590" applyNumberFormat="1" applyFont="1" applyBorder="1" applyAlignment="1">
      <alignment vertical="center" wrapText="1"/>
    </xf>
    <xf numFmtId="184" fontId="71" fillId="0" borderId="0" xfId="590" applyNumberFormat="1" applyFont="1" applyBorder="1" applyAlignment="1">
      <alignment vertical="center" wrapText="1"/>
    </xf>
    <xf numFmtId="184" fontId="71" fillId="0" borderId="2" xfId="590" applyNumberFormat="1" applyFont="1" applyBorder="1" applyAlignment="1">
      <alignment vertical="center" wrapText="1"/>
    </xf>
    <xf numFmtId="176" fontId="5" fillId="3" borderId="0" xfId="590" applyNumberFormat="1" applyFont="1" applyFill="1" applyAlignment="1">
      <alignment horizontal="right" vertical="center"/>
    </xf>
    <xf numFmtId="3" fontId="7" fillId="0" borderId="7" xfId="590" applyNumberFormat="1" applyFont="1" applyBorder="1" applyAlignment="1">
      <alignment vertical="center" wrapText="1"/>
    </xf>
    <xf numFmtId="3" fontId="7" fillId="0" borderId="0" xfId="590" applyNumberFormat="1" applyFont="1" applyBorder="1" applyAlignment="1">
      <alignment vertical="center" wrapText="1"/>
    </xf>
    <xf numFmtId="3" fontId="7" fillId="0" borderId="2" xfId="590" applyNumberFormat="1" applyFont="1" applyBorder="1" applyAlignment="1">
      <alignment vertical="center" wrapText="1"/>
    </xf>
    <xf numFmtId="3" fontId="7" fillId="3" borderId="7" xfId="590" applyNumberFormat="1" applyFont="1" applyFill="1" applyBorder="1" applyAlignment="1">
      <alignment horizontal="right" vertical="center"/>
    </xf>
    <xf numFmtId="3" fontId="7" fillId="3" borderId="0" xfId="590" applyNumberFormat="1" applyFont="1" applyFill="1" applyBorder="1" applyAlignment="1">
      <alignment horizontal="right" vertical="center"/>
    </xf>
    <xf numFmtId="3" fontId="7" fillId="3" borderId="2" xfId="590" applyNumberFormat="1" applyFont="1" applyFill="1" applyBorder="1" applyAlignment="1">
      <alignment horizontal="right" vertical="center"/>
    </xf>
    <xf numFmtId="187" fontId="6" fillId="3" borderId="0" xfId="590" applyNumberFormat="1" applyFont="1" applyFill="1" applyAlignment="1">
      <alignment horizontal="right" vertical="center"/>
    </xf>
    <xf numFmtId="0" fontId="5" fillId="3" borderId="7" xfId="590" applyFont="1" applyFill="1" applyBorder="1" applyAlignment="1">
      <alignment horizontal="right" vertical="center" readingOrder="2"/>
    </xf>
    <xf numFmtId="0" fontId="5" fillId="3" borderId="6" xfId="590" applyFont="1" applyFill="1" applyBorder="1" applyAlignment="1">
      <alignment vertical="center"/>
    </xf>
    <xf numFmtId="0" fontId="8" fillId="3" borderId="1" xfId="590" applyFont="1" applyFill="1" applyBorder="1" applyAlignment="1">
      <alignment vertical="center"/>
    </xf>
    <xf numFmtId="0" fontId="8" fillId="3" borderId="6" xfId="590" applyFont="1" applyFill="1" applyBorder="1" applyAlignment="1">
      <alignment vertical="center"/>
    </xf>
    <xf numFmtId="0" fontId="8" fillId="3" borderId="28" xfId="590" applyFont="1" applyFill="1" applyBorder="1" applyAlignment="1" applyProtection="1">
      <alignment horizontal="right" vertical="center" readingOrder="2"/>
    </xf>
    <xf numFmtId="0" fontId="15" fillId="3" borderId="0" xfId="590" applyFont="1" applyFill="1" applyBorder="1" applyAlignment="1" applyProtection="1">
      <alignment horizontal="left" vertical="center"/>
    </xf>
    <xf numFmtId="0" fontId="5" fillId="3" borderId="0" xfId="590" applyFont="1" applyFill="1" applyBorder="1" applyAlignment="1">
      <alignment horizontal="right" vertical="center" readingOrder="2"/>
    </xf>
    <xf numFmtId="0" fontId="13" fillId="0" borderId="0" xfId="590" applyFont="1" applyFill="1" applyBorder="1" applyAlignment="1" applyProtection="1">
      <alignment horizontal="left" vertical="center"/>
    </xf>
    <xf numFmtId="0" fontId="7" fillId="0" borderId="0" xfId="590" applyFont="1" applyFill="1" applyBorder="1" applyAlignment="1" applyProtection="1">
      <alignment horizontal="left" vertical="center"/>
    </xf>
    <xf numFmtId="0" fontId="51" fillId="0" borderId="0" xfId="590" applyFont="1" applyFill="1" applyBorder="1" applyAlignment="1">
      <alignment horizontal="right" vertical="center" readingOrder="2"/>
    </xf>
    <xf numFmtId="0" fontId="5" fillId="0" borderId="0" xfId="590" applyFont="1" applyFill="1" applyBorder="1" applyAlignment="1">
      <alignment vertical="center"/>
    </xf>
    <xf numFmtId="3" fontId="5" fillId="0" borderId="0" xfId="590" applyNumberFormat="1" applyFont="1" applyFill="1" applyBorder="1" applyAlignment="1">
      <alignment horizontal="right" vertical="center"/>
    </xf>
    <xf numFmtId="0" fontId="10" fillId="0" borderId="0" xfId="590" applyFont="1" applyFill="1" applyBorder="1" applyAlignment="1" applyProtection="1">
      <alignment horizontal="left" vertical="center"/>
    </xf>
    <xf numFmtId="0" fontId="9" fillId="0" borderId="0" xfId="590" applyFont="1" applyFill="1" applyBorder="1" applyAlignment="1" applyProtection="1">
      <alignment horizontal="right" vertical="center" readingOrder="2"/>
    </xf>
    <xf numFmtId="0" fontId="6" fillId="0" borderId="0" xfId="590" applyFont="1" applyFill="1" applyBorder="1" applyAlignment="1" applyProtection="1">
      <alignment horizontal="left" vertical="center"/>
    </xf>
    <xf numFmtId="0" fontId="7" fillId="0" borderId="0" xfId="590" applyFont="1" applyFill="1" applyBorder="1" applyAlignment="1">
      <alignment horizontal="left" vertical="center"/>
    </xf>
    <xf numFmtId="0" fontId="7" fillId="0" borderId="0" xfId="590" applyFont="1" applyFill="1" applyBorder="1" applyAlignment="1" applyProtection="1">
      <alignment horizontal="right" vertical="center" readingOrder="2"/>
    </xf>
    <xf numFmtId="0" fontId="7" fillId="0" borderId="1" xfId="590" applyFont="1" applyFill="1" applyBorder="1" applyAlignment="1">
      <alignment vertical="center"/>
    </xf>
    <xf numFmtId="0" fontId="7" fillId="0" borderId="0" xfId="590" applyFont="1" applyFill="1" applyBorder="1" applyAlignment="1">
      <alignment vertical="center"/>
    </xf>
    <xf numFmtId="0" fontId="7" fillId="0" borderId="0" xfId="590" applyFont="1" applyFill="1" applyBorder="1" applyAlignment="1">
      <alignment horizontal="right" vertical="center" readingOrder="2"/>
    </xf>
    <xf numFmtId="0" fontId="7" fillId="0" borderId="0" xfId="590" applyFont="1" applyFill="1" applyBorder="1" applyAlignment="1">
      <alignment horizontal="right" vertical="center"/>
    </xf>
    <xf numFmtId="0" fontId="6" fillId="0" borderId="8" xfId="590" applyFont="1" applyFill="1" applyBorder="1" applyAlignment="1">
      <alignment vertical="center"/>
    </xf>
    <xf numFmtId="0" fontId="7" fillId="0" borderId="4" xfId="590" applyFont="1" applyFill="1" applyBorder="1" applyAlignment="1">
      <alignment horizontal="right" vertical="center" readingOrder="2"/>
    </xf>
    <xf numFmtId="0" fontId="8" fillId="0" borderId="0" xfId="590" applyFont="1" applyFill="1" applyBorder="1" applyAlignment="1">
      <alignment vertical="center"/>
    </xf>
    <xf numFmtId="0" fontId="8" fillId="0" borderId="0" xfId="590" applyFont="1" applyFill="1" applyBorder="1" applyAlignment="1">
      <alignment horizontal="right" vertical="center"/>
    </xf>
    <xf numFmtId="0" fontId="8" fillId="0" borderId="2" xfId="590" applyFont="1" applyFill="1" applyBorder="1" applyAlignment="1">
      <alignment vertical="center"/>
    </xf>
    <xf numFmtId="0" fontId="8" fillId="0" borderId="7" xfId="590" applyFont="1" applyFill="1" applyBorder="1" applyAlignment="1">
      <alignment horizontal="right" vertical="center" readingOrder="2"/>
    </xf>
    <xf numFmtId="0" fontId="7" fillId="0" borderId="4" xfId="590" applyFont="1" applyFill="1" applyBorder="1" applyAlignment="1">
      <alignment horizontal="right" vertical="center"/>
    </xf>
    <xf numFmtId="0" fontId="7" fillId="0" borderId="5" xfId="590" applyFont="1" applyFill="1" applyBorder="1" applyAlignment="1">
      <alignment horizontal="right" vertical="center"/>
    </xf>
    <xf numFmtId="0" fontId="7" fillId="0" borderId="8" xfId="590" applyFont="1" applyFill="1" applyBorder="1" applyAlignment="1">
      <alignment horizontal="right" vertical="center"/>
    </xf>
    <xf numFmtId="0" fontId="5" fillId="0" borderId="0" xfId="590" applyFont="1" applyFill="1" applyBorder="1" applyAlignment="1">
      <alignment horizontal="right" vertical="center"/>
    </xf>
    <xf numFmtId="0" fontId="8" fillId="0" borderId="6" xfId="590" applyFont="1" applyFill="1" applyBorder="1" applyAlignment="1" applyProtection="1">
      <alignment vertical="center"/>
    </xf>
    <xf numFmtId="0" fontId="7" fillId="0" borderId="3" xfId="590" applyFont="1" applyFill="1" applyBorder="1" applyAlignment="1">
      <alignment horizontal="right" vertical="center"/>
    </xf>
    <xf numFmtId="0" fontId="7" fillId="0" borderId="1" xfId="590" applyFont="1" applyFill="1" applyBorder="1" applyAlignment="1">
      <alignment horizontal="right" vertical="center"/>
    </xf>
    <xf numFmtId="0" fontId="7" fillId="0" borderId="6" xfId="590" applyFont="1" applyFill="1" applyBorder="1" applyAlignment="1">
      <alignment horizontal="right" vertical="center"/>
    </xf>
    <xf numFmtId="0" fontId="8" fillId="0" borderId="7" xfId="590" applyFont="1" applyFill="1" applyBorder="1" applyAlignment="1" applyProtection="1">
      <alignment horizontal="right" vertical="center" readingOrder="2"/>
    </xf>
    <xf numFmtId="0" fontId="6" fillId="0" borderId="0" xfId="590" applyFont="1" applyFill="1" applyBorder="1" applyAlignment="1">
      <alignment vertical="center"/>
    </xf>
    <xf numFmtId="3" fontId="6" fillId="0" borderId="0" xfId="590" applyNumberFormat="1" applyFont="1" applyFill="1" applyBorder="1" applyAlignment="1">
      <alignment horizontal="right" vertical="center"/>
    </xf>
    <xf numFmtId="0" fontId="8" fillId="0" borderId="8" xfId="590" applyFont="1" applyFill="1" applyBorder="1" applyAlignment="1" applyProtection="1">
      <alignment vertical="center"/>
    </xf>
    <xf numFmtId="3" fontId="71" fillId="0" borderId="4" xfId="590" applyNumberFormat="1" applyFont="1" applyFill="1" applyBorder="1" applyAlignment="1">
      <alignment vertical="center" wrapText="1"/>
    </xf>
    <xf numFmtId="3" fontId="71" fillId="0" borderId="5" xfId="590" applyNumberFormat="1" applyFont="1" applyFill="1" applyBorder="1" applyAlignment="1">
      <alignment vertical="center" wrapText="1"/>
    </xf>
    <xf numFmtId="3" fontId="71" fillId="0" borderId="8" xfId="590" applyNumberFormat="1" applyFont="1" applyFill="1" applyBorder="1" applyAlignment="1">
      <alignment vertical="center" wrapText="1"/>
    </xf>
    <xf numFmtId="0" fontId="8" fillId="0" borderId="5" xfId="590" applyFont="1" applyFill="1" applyBorder="1" applyAlignment="1" applyProtection="1">
      <alignment vertical="center"/>
    </xf>
    <xf numFmtId="0" fontId="8" fillId="0" borderId="4" xfId="590" applyFont="1" applyFill="1" applyBorder="1" applyAlignment="1" applyProtection="1">
      <alignment vertical="center"/>
    </xf>
    <xf numFmtId="0" fontId="8" fillId="0" borderId="4" xfId="590" applyFont="1" applyFill="1" applyBorder="1" applyAlignment="1" applyProtection="1">
      <alignment horizontal="right" vertical="center" readingOrder="2"/>
    </xf>
    <xf numFmtId="0" fontId="14" fillId="0" borderId="2" xfId="590" applyFont="1" applyFill="1" applyBorder="1" applyAlignment="1" applyProtection="1">
      <alignment horizontal="left" vertical="center"/>
    </xf>
    <xf numFmtId="0" fontId="7" fillId="0" borderId="2" xfId="590" applyFont="1" applyFill="1" applyBorder="1" applyAlignment="1" applyProtection="1">
      <alignment horizontal="left" vertical="center"/>
    </xf>
    <xf numFmtId="0" fontId="7" fillId="0" borderId="7" xfId="590" applyFont="1" applyFill="1" applyBorder="1" applyAlignment="1" applyProtection="1">
      <alignment horizontal="left" vertical="center"/>
    </xf>
    <xf numFmtId="0" fontId="12" fillId="0" borderId="7" xfId="590" applyFont="1" applyFill="1" applyBorder="1" applyAlignment="1" applyProtection="1">
      <alignment horizontal="right" vertical="center" readingOrder="2"/>
    </xf>
    <xf numFmtId="0" fontId="12" fillId="0" borderId="7" xfId="590" applyFont="1" applyFill="1" applyBorder="1" applyAlignment="1">
      <alignment horizontal="right" vertical="center" readingOrder="2"/>
    </xf>
    <xf numFmtId="0" fontId="5" fillId="0" borderId="7" xfId="590" applyFont="1" applyFill="1" applyBorder="1" applyAlignment="1">
      <alignment horizontal="right" vertical="center" readingOrder="2"/>
    </xf>
    <xf numFmtId="176" fontId="5" fillId="0" borderId="0" xfId="590" applyNumberFormat="1" applyFont="1" applyFill="1" applyBorder="1" applyAlignment="1">
      <alignment horizontal="right" vertical="center"/>
    </xf>
    <xf numFmtId="0" fontId="6" fillId="0" borderId="0" xfId="590" applyFont="1" applyFill="1" applyBorder="1" applyAlignment="1">
      <alignment horizontal="right" vertical="center"/>
    </xf>
    <xf numFmtId="0" fontId="44" fillId="0" borderId="7" xfId="590" applyFont="1" applyFill="1" applyBorder="1" applyAlignment="1">
      <alignment horizontal="right" vertical="center" readingOrder="2"/>
    </xf>
    <xf numFmtId="176" fontId="71" fillId="0" borderId="0" xfId="590" applyNumberFormat="1" applyFont="1" applyFill="1" applyBorder="1" applyAlignment="1">
      <alignment vertical="center" wrapText="1"/>
    </xf>
    <xf numFmtId="176" fontId="71" fillId="0" borderId="2" xfId="590" applyNumberFormat="1" applyFont="1" applyFill="1" applyBorder="1" applyAlignment="1">
      <alignment vertical="center" wrapText="1"/>
    </xf>
    <xf numFmtId="176" fontId="71" fillId="0" borderId="7" xfId="590" applyNumberFormat="1" applyFont="1" applyFill="1" applyBorder="1" applyAlignment="1">
      <alignment vertical="center" wrapText="1"/>
    </xf>
    <xf numFmtId="184" fontId="71" fillId="0" borderId="2" xfId="590" applyNumberFormat="1" applyFont="1" applyFill="1" applyBorder="1" applyAlignment="1">
      <alignment vertical="center" wrapText="1"/>
    </xf>
    <xf numFmtId="0" fontId="7" fillId="0" borderId="2" xfId="590" applyFont="1" applyFill="1" applyBorder="1" applyAlignment="1">
      <alignment vertical="center"/>
    </xf>
    <xf numFmtId="0" fontId="7" fillId="0" borderId="7" xfId="590" applyFont="1" applyFill="1" applyBorder="1" applyAlignment="1">
      <alignment vertical="center"/>
    </xf>
    <xf numFmtId="3" fontId="7" fillId="0" borderId="7" xfId="590" applyNumberFormat="1" applyFont="1" applyFill="1" applyBorder="1" applyAlignment="1">
      <alignment vertical="center"/>
    </xf>
    <xf numFmtId="3" fontId="7" fillId="0" borderId="0" xfId="590" applyNumberFormat="1" applyFont="1" applyFill="1" applyBorder="1" applyAlignment="1">
      <alignment vertical="center"/>
    </xf>
    <xf numFmtId="3" fontId="7" fillId="0" borderId="2" xfId="590" applyNumberFormat="1" applyFont="1" applyFill="1" applyBorder="1" applyAlignment="1">
      <alignment vertical="center"/>
    </xf>
    <xf numFmtId="0" fontId="14" fillId="0" borderId="7" xfId="590" applyFont="1" applyFill="1" applyBorder="1" applyAlignment="1">
      <alignment horizontal="right" vertical="center" readingOrder="2"/>
    </xf>
    <xf numFmtId="0" fontId="8" fillId="0" borderId="7" xfId="590" applyFont="1" applyFill="1" applyBorder="1" applyAlignment="1">
      <alignment vertical="center"/>
    </xf>
    <xf numFmtId="0" fontId="6" fillId="0" borderId="7" xfId="590" applyFont="1" applyFill="1" applyBorder="1" applyAlignment="1">
      <alignment horizontal="right" vertical="center" readingOrder="2"/>
    </xf>
    <xf numFmtId="184" fontId="71" fillId="0" borderId="7" xfId="590" applyNumberFormat="1" applyFont="1" applyFill="1" applyBorder="1" applyAlignment="1">
      <alignment vertical="center" wrapText="1"/>
    </xf>
    <xf numFmtId="0" fontId="103" fillId="0" borderId="0" xfId="590" applyFont="1" applyFill="1" applyBorder="1" applyAlignment="1">
      <alignment vertical="center"/>
    </xf>
    <xf numFmtId="3" fontId="103" fillId="0" borderId="0" xfId="590" applyNumberFormat="1" applyFont="1" applyFill="1" applyBorder="1" applyAlignment="1">
      <alignment horizontal="right" vertical="center"/>
    </xf>
    <xf numFmtId="0" fontId="104" fillId="0" borderId="7" xfId="590" applyFont="1" applyFill="1" applyBorder="1" applyAlignment="1">
      <alignment horizontal="right" vertical="center" readingOrder="2"/>
    </xf>
    <xf numFmtId="176" fontId="101" fillId="0" borderId="7" xfId="590" applyNumberFormat="1" applyFont="1" applyFill="1" applyBorder="1" applyAlignment="1">
      <alignment vertical="center" wrapText="1"/>
    </xf>
    <xf numFmtId="176" fontId="101" fillId="0" borderId="0" xfId="590" applyNumberFormat="1" applyFont="1" applyFill="1" applyBorder="1" applyAlignment="1">
      <alignment vertical="center" wrapText="1"/>
    </xf>
    <xf numFmtId="176" fontId="101" fillId="0" borderId="2" xfId="590" applyNumberFormat="1" applyFont="1" applyFill="1" applyBorder="1" applyAlignment="1">
      <alignment vertical="center" wrapText="1"/>
    </xf>
    <xf numFmtId="0" fontId="14" fillId="0" borderId="6" xfId="590" applyFont="1" applyFill="1" applyBorder="1" applyAlignment="1" applyProtection="1">
      <alignment horizontal="left" vertical="center"/>
    </xf>
    <xf numFmtId="0" fontId="7" fillId="0" borderId="3" xfId="590" applyFont="1" applyFill="1" applyBorder="1" applyAlignment="1" applyProtection="1">
      <alignment horizontal="left" vertical="center"/>
    </xf>
    <xf numFmtId="0" fontId="7" fillId="0" borderId="1" xfId="590" applyFont="1" applyFill="1" applyBorder="1" applyAlignment="1" applyProtection="1">
      <alignment horizontal="left" vertical="center"/>
    </xf>
    <xf numFmtId="0" fontId="7" fillId="0" borderId="6" xfId="590" applyFont="1" applyFill="1" applyBorder="1" applyAlignment="1" applyProtection="1">
      <alignment horizontal="left" vertical="center"/>
    </xf>
    <xf numFmtId="0" fontId="12" fillId="0" borderId="3" xfId="590" applyFont="1" applyFill="1" applyBorder="1" applyAlignment="1">
      <alignment horizontal="right" vertical="center" readingOrder="2"/>
    </xf>
    <xf numFmtId="0" fontId="14" fillId="0" borderId="5" xfId="590" applyFont="1" applyFill="1" applyBorder="1" applyAlignment="1" applyProtection="1">
      <alignment horizontal="left" vertical="center"/>
    </xf>
    <xf numFmtId="0" fontId="12" fillId="0" borderId="0" xfId="590" applyFont="1" applyFill="1" applyBorder="1" applyAlignment="1">
      <alignment horizontal="right" vertical="center" readingOrder="2"/>
    </xf>
    <xf numFmtId="0" fontId="14" fillId="0" borderId="0" xfId="590" applyFont="1" applyFill="1" applyBorder="1" applyAlignment="1" applyProtection="1">
      <alignment horizontal="left" vertical="center"/>
    </xf>
    <xf numFmtId="0" fontId="5" fillId="0" borderId="0" xfId="590" applyFont="1" applyFill="1" applyBorder="1" applyAlignment="1" applyProtection="1">
      <alignment horizontal="left" vertical="center"/>
    </xf>
    <xf numFmtId="0" fontId="8" fillId="0" borderId="0" xfId="590" applyFont="1" applyFill="1" applyBorder="1" applyAlignment="1">
      <alignment horizontal="right" vertical="center" readingOrder="2"/>
    </xf>
    <xf numFmtId="0" fontId="51" fillId="3" borderId="0" xfId="590" applyFont="1" applyFill="1" applyAlignment="1">
      <alignment horizontal="right" vertical="center" readingOrder="2"/>
    </xf>
    <xf numFmtId="0" fontId="6" fillId="3" borderId="0" xfId="590" applyFont="1" applyFill="1" applyBorder="1" applyAlignment="1">
      <alignment horizontal="left" vertical="center"/>
    </xf>
    <xf numFmtId="0" fontId="7" fillId="3" borderId="0" xfId="590" applyFont="1" applyFill="1" applyBorder="1" applyAlignment="1">
      <alignment horizontal="left" vertical="center"/>
    </xf>
    <xf numFmtId="0" fontId="8" fillId="36" borderId="0" xfId="590" applyFont="1" applyFill="1" applyBorder="1" applyAlignment="1">
      <alignment vertical="center"/>
    </xf>
    <xf numFmtId="0" fontId="8" fillId="36" borderId="29" xfId="590" applyFont="1" applyFill="1" applyBorder="1" applyAlignment="1">
      <alignment vertical="center"/>
    </xf>
    <xf numFmtId="0" fontId="8" fillId="3" borderId="30" xfId="590" applyFont="1" applyFill="1" applyBorder="1" applyAlignment="1" applyProtection="1">
      <alignment vertical="center"/>
    </xf>
    <xf numFmtId="0" fontId="44" fillId="3" borderId="0" xfId="590" applyFont="1" applyFill="1" applyBorder="1" applyAlignment="1" applyProtection="1">
      <alignment horizontal="left" vertical="center"/>
    </xf>
    <xf numFmtId="0" fontId="71" fillId="0" borderId="0" xfId="590" applyFont="1" applyFill="1" applyBorder="1"/>
    <xf numFmtId="0" fontId="71" fillId="0" borderId="2" xfId="590" applyFont="1" applyFill="1" applyBorder="1"/>
    <xf numFmtId="3" fontId="8" fillId="3" borderId="0" xfId="590" applyNumberFormat="1" applyFont="1" applyFill="1" applyAlignment="1">
      <alignment horizontal="right" vertical="center"/>
    </xf>
    <xf numFmtId="3" fontId="8" fillId="3" borderId="0" xfId="590" applyNumberFormat="1" applyFont="1" applyFill="1" applyBorder="1" applyAlignment="1">
      <alignment horizontal="right" vertical="center"/>
    </xf>
    <xf numFmtId="0" fontId="8" fillId="3" borderId="29" xfId="590" applyFont="1" applyFill="1" applyBorder="1" applyAlignment="1">
      <alignment vertical="center"/>
    </xf>
    <xf numFmtId="0" fontId="8" fillId="3" borderId="3" xfId="590" applyFont="1" applyFill="1" applyBorder="1" applyAlignment="1">
      <alignment horizontal="right" vertical="center" readingOrder="2"/>
    </xf>
    <xf numFmtId="0" fontId="7" fillId="36" borderId="1" xfId="590" applyFont="1" applyFill="1" applyBorder="1" applyAlignment="1">
      <alignment horizontal="center" vertical="center"/>
    </xf>
    <xf numFmtId="0" fontId="7" fillId="36" borderId="6" xfId="590" applyFont="1" applyFill="1" applyBorder="1" applyAlignment="1">
      <alignment horizontal="center" vertical="center"/>
    </xf>
    <xf numFmtId="0" fontId="8" fillId="36" borderId="3" xfId="590" applyFont="1" applyFill="1" applyBorder="1" applyAlignment="1">
      <alignment horizontal="right" vertical="center" readingOrder="2"/>
    </xf>
    <xf numFmtId="0" fontId="8" fillId="3" borderId="7" xfId="590" applyFont="1" applyFill="1" applyBorder="1" applyAlignment="1" applyProtection="1">
      <alignment horizontal="right" vertical="center" readingOrder="2"/>
    </xf>
    <xf numFmtId="0" fontId="71" fillId="0" borderId="7" xfId="590" applyFont="1" applyBorder="1"/>
    <xf numFmtId="0" fontId="71" fillId="0" borderId="0" xfId="590" applyFont="1" applyBorder="1"/>
    <xf numFmtId="0" fontId="71" fillId="0" borderId="2" xfId="590" applyFont="1" applyBorder="1"/>
    <xf numFmtId="0" fontId="71" fillId="0" borderId="7" xfId="590" applyFont="1" applyFill="1" applyBorder="1"/>
    <xf numFmtId="0" fontId="44" fillId="3" borderId="0" xfId="590" applyFont="1" applyFill="1" applyBorder="1" applyAlignment="1">
      <alignment vertical="center"/>
    </xf>
    <xf numFmtId="0" fontId="102" fillId="3" borderId="7" xfId="590" applyFont="1" applyFill="1" applyBorder="1" applyAlignment="1" applyProtection="1">
      <alignment horizontal="right" vertical="center" readingOrder="2"/>
    </xf>
    <xf numFmtId="0" fontId="8" fillId="3" borderId="25" xfId="590" applyFont="1" applyFill="1" applyBorder="1" applyAlignment="1" applyProtection="1">
      <alignment horizontal="left" vertical="center"/>
    </xf>
    <xf numFmtId="0" fontId="8" fillId="3" borderId="3" xfId="590" applyFont="1" applyFill="1" applyBorder="1" applyAlignment="1" applyProtection="1">
      <alignment horizontal="left" vertical="center"/>
    </xf>
    <xf numFmtId="0" fontId="8" fillId="3" borderId="1" xfId="590" applyFont="1" applyFill="1" applyBorder="1" applyAlignment="1" applyProtection="1">
      <alignment horizontal="left" vertical="center"/>
    </xf>
    <xf numFmtId="0" fontId="8" fillId="3" borderId="6" xfId="590" applyFont="1" applyFill="1" applyBorder="1" applyAlignment="1" applyProtection="1">
      <alignment horizontal="left" vertical="center"/>
    </xf>
    <xf numFmtId="0" fontId="8" fillId="0" borderId="3" xfId="590" applyFont="1" applyFill="1" applyBorder="1" applyAlignment="1" applyProtection="1">
      <alignment horizontal="left" vertical="center"/>
    </xf>
    <xf numFmtId="0" fontId="8" fillId="0" borderId="1" xfId="590" applyFont="1" applyFill="1" applyBorder="1" applyAlignment="1" applyProtection="1">
      <alignment horizontal="left" vertical="center"/>
    </xf>
    <xf numFmtId="0" fontId="5" fillId="3" borderId="3" xfId="590" applyFont="1" applyFill="1" applyBorder="1" applyAlignment="1">
      <alignment horizontal="right" vertical="center" readingOrder="2"/>
    </xf>
    <xf numFmtId="0" fontId="5" fillId="3" borderId="0" xfId="590" applyFont="1" applyFill="1" applyBorder="1" applyAlignment="1">
      <alignment vertical="center"/>
    </xf>
    <xf numFmtId="0" fontId="5" fillId="3" borderId="0" xfId="590" applyFont="1" applyFill="1" applyAlignment="1">
      <alignment horizontal="right" vertical="center" readingOrder="2"/>
    </xf>
    <xf numFmtId="0" fontId="5" fillId="3" borderId="0" xfId="590" applyFont="1" applyFill="1" applyBorder="1" applyAlignment="1">
      <alignment horizontal="right" vertical="center"/>
    </xf>
    <xf numFmtId="171" fontId="50" fillId="0" borderId="0" xfId="721" quotePrefix="1" applyNumberFormat="1" applyFont="1" applyAlignment="1">
      <alignment horizontal="left" vertical="center"/>
    </xf>
    <xf numFmtId="171" fontId="5" fillId="0" borderId="0" xfId="721" applyNumberFormat="1" applyFont="1" applyBorder="1" applyAlignment="1">
      <alignment vertical="center"/>
    </xf>
    <xf numFmtId="171" fontId="51" fillId="0" borderId="0" xfId="721" quotePrefix="1" applyNumberFormat="1" applyFont="1" applyAlignment="1">
      <alignment horizontal="right" vertical="center" readingOrder="2"/>
    </xf>
    <xf numFmtId="171" fontId="5" fillId="0" borderId="0" xfId="721" applyNumberFormat="1" applyFont="1" applyAlignment="1">
      <alignment vertical="center"/>
    </xf>
    <xf numFmtId="174" fontId="9" fillId="0" borderId="0" xfId="726" applyNumberFormat="1" applyFont="1" applyFill="1" applyBorder="1" applyAlignment="1">
      <alignment vertical="center"/>
    </xf>
    <xf numFmtId="171" fontId="9" fillId="0" borderId="0" xfId="721" quotePrefix="1" applyNumberFormat="1" applyFont="1" applyAlignment="1">
      <alignment horizontal="right" vertical="center" readingOrder="2"/>
    </xf>
    <xf numFmtId="174" fontId="8" fillId="0" borderId="0" xfId="726" applyNumberFormat="1" applyFont="1" applyFill="1" applyBorder="1" applyAlignment="1">
      <alignment horizontal="left" vertical="center" wrapText="1"/>
    </xf>
    <xf numFmtId="171" fontId="5" fillId="0" borderId="0" xfId="721" applyNumberFormat="1" applyFont="1" applyBorder="1" applyAlignment="1">
      <alignment horizontal="right" vertical="center"/>
    </xf>
    <xf numFmtId="171" fontId="7" fillId="0" borderId="0" xfId="721" applyNumberFormat="1" applyFont="1" applyAlignment="1">
      <alignment horizontal="right" vertical="center" readingOrder="2"/>
    </xf>
    <xf numFmtId="174" fontId="12" fillId="0" borderId="1" xfId="727" applyNumberFormat="1" applyFont="1" applyFill="1" applyBorder="1" applyAlignment="1">
      <alignment vertical="center" wrapText="1"/>
    </xf>
    <xf numFmtId="3" fontId="7" fillId="0" borderId="31" xfId="727" applyNumberFormat="1" applyFont="1" applyFill="1" applyBorder="1" applyAlignment="1">
      <alignment vertical="center" wrapText="1"/>
    </xf>
    <xf numFmtId="0" fontId="5" fillId="0" borderId="0" xfId="726" applyFont="1"/>
    <xf numFmtId="171" fontId="8" fillId="2" borderId="0" xfId="721" applyNumberFormat="1" applyFont="1" applyFill="1" applyBorder="1" applyAlignment="1">
      <alignment vertical="center"/>
    </xf>
    <xf numFmtId="171" fontId="8" fillId="2" borderId="4" xfId="721" applyNumberFormat="1" applyFont="1" applyFill="1" applyBorder="1" applyAlignment="1">
      <alignment vertical="center"/>
    </xf>
    <xf numFmtId="171" fontId="8" fillId="0" borderId="0" xfId="721" applyNumberFormat="1" applyFont="1" applyBorder="1" applyAlignment="1">
      <alignment vertical="center"/>
    </xf>
    <xf numFmtId="171" fontId="8" fillId="0" borderId="0" xfId="721" applyNumberFormat="1" applyFont="1" applyAlignment="1">
      <alignment vertical="center"/>
    </xf>
    <xf numFmtId="171" fontId="8" fillId="2" borderId="7" xfId="721" applyNumberFormat="1" applyFont="1" applyFill="1" applyBorder="1" applyAlignment="1">
      <alignment vertical="center"/>
    </xf>
    <xf numFmtId="171" fontId="6" fillId="2" borderId="4" xfId="721" applyNumberFormat="1" applyFont="1" applyFill="1" applyBorder="1" applyAlignment="1">
      <alignment horizontal="right" vertical="center"/>
    </xf>
    <xf numFmtId="3" fontId="6" fillId="35" borderId="5" xfId="721" applyNumberFormat="1" applyFont="1" applyFill="1" applyBorder="1" applyAlignment="1">
      <alignment horizontal="right" vertical="center"/>
    </xf>
    <xf numFmtId="3" fontId="6" fillId="35" borderId="8" xfId="721" applyNumberFormat="1" applyFont="1" applyFill="1" applyBorder="1" applyAlignment="1">
      <alignment horizontal="right" vertical="center"/>
    </xf>
    <xf numFmtId="0" fontId="6" fillId="2" borderId="0" xfId="726" applyFont="1" applyFill="1" applyBorder="1" applyAlignment="1">
      <alignment horizontal="right" vertical="center" readingOrder="2"/>
    </xf>
    <xf numFmtId="0" fontId="6" fillId="2" borderId="5" xfId="726" applyFont="1" applyFill="1" applyBorder="1" applyAlignment="1">
      <alignment horizontal="right" vertical="center" readingOrder="2"/>
    </xf>
    <xf numFmtId="171" fontId="8" fillId="2" borderId="1" xfId="721" applyNumberFormat="1" applyFont="1" applyFill="1" applyBorder="1" applyAlignment="1">
      <alignment vertical="center"/>
    </xf>
    <xf numFmtId="171" fontId="6" fillId="2" borderId="3" xfId="721" applyNumberFormat="1" applyFont="1" applyFill="1" applyBorder="1" applyAlignment="1">
      <alignment horizontal="right" vertical="center"/>
    </xf>
    <xf numFmtId="3" fontId="6" fillId="35" borderId="1" xfId="721" applyNumberFormat="1" applyFont="1" applyFill="1" applyBorder="1" applyAlignment="1">
      <alignment horizontal="right" vertical="center"/>
    </xf>
    <xf numFmtId="3" fontId="6" fillId="35" borderId="6" xfId="721" applyNumberFormat="1" applyFont="1" applyFill="1" applyBorder="1" applyAlignment="1">
      <alignment horizontal="right" vertical="center"/>
    </xf>
    <xf numFmtId="0" fontId="6" fillId="2" borderId="0" xfId="726" applyFont="1" applyFill="1" applyBorder="1" applyAlignment="1">
      <alignment horizontal="right" vertical="center"/>
    </xf>
    <xf numFmtId="0" fontId="6" fillId="2" borderId="1" xfId="726" applyFont="1" applyFill="1" applyBorder="1" applyAlignment="1">
      <alignment horizontal="right" vertical="center"/>
    </xf>
    <xf numFmtId="171" fontId="8" fillId="2" borderId="3" xfId="721" applyNumberFormat="1" applyFont="1" applyFill="1" applyBorder="1" applyAlignment="1">
      <alignment vertical="center"/>
    </xf>
    <xf numFmtId="171" fontId="5" fillId="2" borderId="0" xfId="721" applyNumberFormat="1" applyFont="1" applyFill="1" applyBorder="1" applyAlignment="1">
      <alignment vertical="center"/>
    </xf>
    <xf numFmtId="171" fontId="5" fillId="0" borderId="7" xfId="721" applyNumberFormat="1" applyFont="1" applyBorder="1" applyAlignment="1">
      <alignment vertical="center"/>
    </xf>
    <xf numFmtId="171" fontId="5" fillId="0" borderId="5" xfId="721" applyNumberFormat="1" applyFont="1" applyBorder="1" applyAlignment="1">
      <alignment vertical="center"/>
    </xf>
    <xf numFmtId="171" fontId="5" fillId="2" borderId="7" xfId="721" applyNumberFormat="1" applyFont="1" applyFill="1" applyBorder="1" applyAlignment="1">
      <alignment horizontal="right" vertical="center" readingOrder="2"/>
    </xf>
    <xf numFmtId="49" fontId="12" fillId="0" borderId="0" xfId="726" applyNumberFormat="1" applyFont="1" applyBorder="1" applyAlignment="1">
      <alignment vertical="center" wrapText="1"/>
    </xf>
    <xf numFmtId="171" fontId="12" fillId="0" borderId="7" xfId="728" quotePrefix="1" applyNumberFormat="1" applyFont="1" applyBorder="1" applyAlignment="1">
      <alignment horizontal="right" vertical="center" readingOrder="2"/>
    </xf>
    <xf numFmtId="49" fontId="6" fillId="0" borderId="0" xfId="726" applyNumberFormat="1" applyFont="1" applyBorder="1" applyAlignment="1">
      <alignment vertical="center" wrapText="1"/>
    </xf>
    <xf numFmtId="3" fontId="6" fillId="0" borderId="7" xfId="727" applyNumberFormat="1" applyFont="1" applyFill="1" applyBorder="1" applyAlignment="1">
      <alignment wrapText="1"/>
    </xf>
    <xf numFmtId="3" fontId="6" fillId="0" borderId="0" xfId="727" applyNumberFormat="1" applyFont="1" applyFill="1" applyBorder="1" applyAlignment="1">
      <alignment wrapText="1"/>
    </xf>
    <xf numFmtId="3" fontId="6" fillId="0" borderId="0" xfId="727" applyNumberFormat="1" applyFont="1" applyFill="1" applyBorder="1" applyAlignment="1">
      <alignment horizontal="right" wrapText="1"/>
    </xf>
    <xf numFmtId="49" fontId="14" fillId="0" borderId="7" xfId="726" applyNumberFormat="1" applyFont="1" applyBorder="1" applyAlignment="1">
      <alignment vertical="center" wrapText="1" readingOrder="2"/>
    </xf>
    <xf numFmtId="171" fontId="7" fillId="0" borderId="0" xfId="721" applyNumberFormat="1" applyFont="1" applyBorder="1" applyAlignment="1">
      <alignment vertical="center"/>
    </xf>
    <xf numFmtId="171" fontId="7" fillId="0" borderId="0" xfId="721" applyNumberFormat="1" applyFont="1" applyAlignment="1">
      <alignment vertical="center"/>
    </xf>
    <xf numFmtId="4" fontId="5" fillId="0" borderId="0" xfId="726" quotePrefix="1" applyNumberFormat="1" applyFont="1" applyFill="1" applyBorder="1" applyAlignment="1">
      <alignment horizontal="left" vertical="center"/>
    </xf>
    <xf numFmtId="3" fontId="5" fillId="0" borderId="7" xfId="727" applyNumberFormat="1" applyFont="1" applyFill="1" applyBorder="1"/>
    <xf numFmtId="3" fontId="5" fillId="0" borderId="0" xfId="727" applyNumberFormat="1" applyFont="1" applyFill="1" applyBorder="1"/>
    <xf numFmtId="4" fontId="44" fillId="0" borderId="7" xfId="726" applyNumberFormat="1" applyFont="1" applyFill="1" applyBorder="1" applyAlignment="1">
      <alignment horizontal="right" vertical="center" readingOrder="2"/>
    </xf>
    <xf numFmtId="4" fontId="5" fillId="0" borderId="0" xfId="726" applyNumberFormat="1" applyFont="1" applyFill="1" applyBorder="1" applyAlignment="1">
      <alignment horizontal="left" vertical="center"/>
    </xf>
    <xf numFmtId="4" fontId="44" fillId="0" borderId="7" xfId="726" applyNumberFormat="1" applyFont="1" applyFill="1" applyBorder="1" applyAlignment="1">
      <alignment horizontal="right" vertical="center" wrapText="1" readingOrder="2"/>
    </xf>
    <xf numFmtId="4" fontId="5" fillId="0" borderId="0" xfId="726" quotePrefix="1" applyNumberFormat="1" applyFont="1" applyFill="1" applyBorder="1" applyAlignment="1">
      <alignment horizontal="left" vertical="center" wrapText="1"/>
    </xf>
    <xf numFmtId="49" fontId="6" fillId="0" borderId="0" xfId="726" applyNumberFormat="1" applyFont="1" applyBorder="1" applyAlignment="1">
      <alignment horizontal="left" vertical="center" wrapText="1"/>
    </xf>
    <xf numFmtId="49" fontId="14" fillId="0" borderId="7" xfId="726" applyNumberFormat="1" applyFont="1" applyBorder="1" applyAlignment="1">
      <alignment horizontal="right" vertical="center" wrapText="1" readingOrder="2"/>
    </xf>
    <xf numFmtId="174" fontId="5" fillId="0" borderId="0" xfId="726" applyNumberFormat="1" applyFont="1" applyFill="1" applyBorder="1" applyAlignment="1">
      <alignment horizontal="left" vertical="center"/>
    </xf>
    <xf numFmtId="174" fontId="44" fillId="0" borderId="7" xfId="726" applyNumberFormat="1" applyFont="1" applyFill="1" applyBorder="1" applyAlignment="1">
      <alignment horizontal="right" vertical="center" readingOrder="2"/>
    </xf>
    <xf numFmtId="174" fontId="6" fillId="0" borderId="0" xfId="726" applyNumberFormat="1" applyFont="1" applyFill="1" applyBorder="1" applyAlignment="1">
      <alignment vertical="center" wrapText="1"/>
    </xf>
    <xf numFmtId="3" fontId="6" fillId="0" borderId="7" xfId="727" applyNumberFormat="1" applyFont="1" applyFill="1" applyBorder="1" applyAlignment="1">
      <alignment vertical="center" wrapText="1"/>
    </xf>
    <xf numFmtId="3" fontId="6" fillId="0" borderId="0" xfId="727" applyNumberFormat="1" applyFont="1" applyFill="1" applyBorder="1" applyAlignment="1">
      <alignment vertical="center" wrapText="1"/>
    </xf>
    <xf numFmtId="174" fontId="14" fillId="0" borderId="7" xfId="726" applyNumberFormat="1" applyFont="1" applyFill="1" applyBorder="1" applyAlignment="1">
      <alignment vertical="center" wrapText="1" readingOrder="2"/>
    </xf>
    <xf numFmtId="174" fontId="5" fillId="0" borderId="0" xfId="726" applyNumberFormat="1" applyFont="1" applyFill="1" applyBorder="1" applyAlignment="1">
      <alignment horizontal="left" vertical="center" wrapText="1"/>
    </xf>
    <xf numFmtId="174" fontId="44" fillId="0" borderId="7" xfId="726" applyNumberFormat="1" applyFont="1" applyFill="1" applyBorder="1" applyAlignment="1">
      <alignment horizontal="right" vertical="center" wrapText="1" readingOrder="2"/>
    </xf>
    <xf numFmtId="174" fontId="12" fillId="0" borderId="0" xfId="727" applyNumberFormat="1" applyFont="1" applyFill="1" applyBorder="1" applyAlignment="1">
      <alignment vertical="center" wrapText="1"/>
    </xf>
    <xf numFmtId="3" fontId="7" fillId="0" borderId="7" xfId="727" applyNumberFormat="1" applyFont="1" applyFill="1" applyBorder="1" applyAlignment="1">
      <alignment vertical="center" wrapText="1"/>
    </xf>
    <xf numFmtId="3" fontId="7" fillId="0" borderId="0" xfId="727" applyNumberFormat="1" applyFont="1" applyFill="1" applyBorder="1" applyAlignment="1">
      <alignment vertical="center" wrapText="1"/>
    </xf>
    <xf numFmtId="171" fontId="8" fillId="0" borderId="7" xfId="721" applyNumberFormat="1" applyFont="1" applyBorder="1" applyAlignment="1">
      <alignment vertical="center"/>
    </xf>
    <xf numFmtId="0" fontId="8" fillId="0" borderId="0" xfId="726" applyFont="1" applyBorder="1"/>
    <xf numFmtId="0" fontId="44" fillId="0" borderId="7" xfId="726" applyFont="1" applyBorder="1"/>
    <xf numFmtId="174" fontId="7" fillId="0" borderId="0" xfId="726" applyNumberFormat="1" applyFont="1" applyFill="1" applyBorder="1" applyAlignment="1">
      <alignment vertical="center" wrapText="1"/>
    </xf>
    <xf numFmtId="171" fontId="7" fillId="0" borderId="7" xfId="721" applyNumberFormat="1" applyFont="1" applyBorder="1" applyAlignment="1">
      <alignment vertical="center"/>
    </xf>
    <xf numFmtId="3" fontId="6" fillId="0" borderId="0" xfId="727" applyNumberFormat="1" applyFont="1" applyFill="1" applyBorder="1" applyAlignment="1">
      <alignment horizontal="right" vertical="center" wrapText="1"/>
    </xf>
    <xf numFmtId="3" fontId="6" fillId="0" borderId="7" xfId="727" applyNumberFormat="1" applyFont="1" applyFill="1" applyBorder="1" applyAlignment="1">
      <alignment horizontal="right" vertical="center" wrapText="1"/>
    </xf>
    <xf numFmtId="174" fontId="7" fillId="0" borderId="7" xfId="726" applyNumberFormat="1" applyFont="1" applyFill="1" applyBorder="1" applyAlignment="1">
      <alignment vertical="center" wrapText="1" readingOrder="2"/>
    </xf>
    <xf numFmtId="171" fontId="6" fillId="0" borderId="0" xfId="721" applyNumberFormat="1" applyFont="1" applyBorder="1" applyAlignment="1">
      <alignment horizontal="right" vertical="center"/>
    </xf>
    <xf numFmtId="171" fontId="8" fillId="0" borderId="0" xfId="721" quotePrefix="1" applyNumberFormat="1" applyFont="1" applyAlignment="1">
      <alignment horizontal="left" vertical="center"/>
    </xf>
    <xf numFmtId="171" fontId="6" fillId="0" borderId="0" xfId="721" applyNumberFormat="1" applyFont="1" applyBorder="1" applyAlignment="1">
      <alignment vertical="center"/>
    </xf>
    <xf numFmtId="3" fontId="5" fillId="0" borderId="0" xfId="727" applyNumberFormat="1" applyFont="1" applyFill="1" applyBorder="1" applyAlignment="1">
      <alignment horizontal="right" vertical="center" wrapText="1"/>
    </xf>
    <xf numFmtId="171" fontId="8" fillId="0" borderId="7" xfId="721" quotePrefix="1" applyNumberFormat="1" applyFont="1" applyBorder="1" applyAlignment="1">
      <alignment horizontal="right" vertical="center" readingOrder="2"/>
    </xf>
    <xf numFmtId="3" fontId="5" fillId="0" borderId="7" xfId="727" applyNumberFormat="1" applyFont="1" applyFill="1" applyBorder="1" applyAlignment="1">
      <alignment horizontal="right" vertical="center" wrapText="1"/>
    </xf>
    <xf numFmtId="174" fontId="15" fillId="0" borderId="0" xfId="726" applyNumberFormat="1" applyFont="1" applyFill="1" applyBorder="1" applyAlignment="1">
      <alignment horizontal="left" vertical="center" wrapText="1"/>
    </xf>
    <xf numFmtId="174" fontId="5" fillId="0" borderId="7" xfId="726" applyNumberFormat="1" applyFont="1" applyFill="1" applyBorder="1" applyAlignment="1">
      <alignment horizontal="right" vertical="center" wrapText="1" readingOrder="2"/>
    </xf>
    <xf numFmtId="3" fontId="6" fillId="0" borderId="0" xfId="726" applyNumberFormat="1" applyFont="1" applyFill="1" applyBorder="1" applyAlignment="1">
      <alignment vertical="center" wrapText="1"/>
    </xf>
    <xf numFmtId="3" fontId="6" fillId="0" borderId="7" xfId="726" applyNumberFormat="1" applyFont="1" applyFill="1" applyBorder="1" applyAlignment="1">
      <alignment vertical="center" wrapText="1"/>
    </xf>
    <xf numFmtId="174" fontId="15" fillId="0" borderId="0" xfId="726" applyNumberFormat="1" applyFont="1" applyFill="1" applyBorder="1" applyAlignment="1">
      <alignment vertical="center" wrapText="1"/>
    </xf>
    <xf numFmtId="171" fontId="5" fillId="0" borderId="7" xfId="721" applyNumberFormat="1" applyFont="1" applyBorder="1" applyAlignment="1">
      <alignment horizontal="right" vertical="center" readingOrder="2"/>
    </xf>
    <xf numFmtId="171" fontId="5" fillId="0" borderId="1" xfId="721" applyNumberFormat="1" applyFont="1" applyBorder="1" applyAlignment="1">
      <alignment vertical="center"/>
    </xf>
    <xf numFmtId="3" fontId="6" fillId="0" borderId="3" xfId="726" applyNumberFormat="1" applyFont="1" applyFill="1" applyBorder="1" applyAlignment="1">
      <alignment vertical="center" wrapText="1"/>
    </xf>
    <xf numFmtId="3" fontId="6" fillId="0" borderId="1" xfId="726" applyNumberFormat="1" applyFont="1" applyFill="1" applyBorder="1" applyAlignment="1">
      <alignment vertical="center" wrapText="1"/>
    </xf>
    <xf numFmtId="3" fontId="6" fillId="0" borderId="1" xfId="727" applyNumberFormat="1" applyFont="1" applyFill="1" applyBorder="1" applyAlignment="1">
      <alignment horizontal="right" vertical="center" wrapText="1"/>
    </xf>
    <xf numFmtId="3" fontId="6" fillId="0" borderId="3" xfId="727" applyNumberFormat="1" applyFont="1" applyFill="1" applyBorder="1" applyAlignment="1">
      <alignment horizontal="right" vertical="center" wrapText="1"/>
    </xf>
    <xf numFmtId="171" fontId="5" fillId="0" borderId="3" xfId="721" applyNumberFormat="1" applyFont="1" applyBorder="1" applyAlignment="1">
      <alignment vertical="center"/>
    </xf>
    <xf numFmtId="171" fontId="5" fillId="0" borderId="3" xfId="721" applyNumberFormat="1" applyFont="1" applyBorder="1" applyAlignment="1">
      <alignment horizontal="right" vertical="center" readingOrder="2"/>
    </xf>
    <xf numFmtId="171" fontId="15" fillId="0" borderId="0" xfId="721" applyNumberFormat="1" applyFont="1" applyBorder="1" applyAlignment="1" applyProtection="1">
      <alignment horizontal="left" vertical="center"/>
    </xf>
    <xf numFmtId="171" fontId="5" fillId="0" borderId="0" xfId="726" applyNumberFormat="1" applyFont="1" applyAlignment="1">
      <alignment vertical="center"/>
    </xf>
    <xf numFmtId="171" fontId="5" fillId="0" borderId="0" xfId="721" applyNumberFormat="1" applyFont="1" applyAlignment="1">
      <alignment horizontal="right" vertical="center" readingOrder="2"/>
    </xf>
    <xf numFmtId="174" fontId="5" fillId="0" borderId="0" xfId="726" applyNumberFormat="1" applyFont="1" applyFill="1" applyBorder="1" applyAlignment="1">
      <alignment vertical="center" wrapText="1"/>
    </xf>
    <xf numFmtId="3" fontId="107" fillId="0" borderId="0" xfId="727" quotePrefix="1" applyNumberFormat="1" applyFont="1" applyFill="1" applyBorder="1" applyAlignment="1">
      <alignment horizontal="right"/>
    </xf>
    <xf numFmtId="171" fontId="8" fillId="0" borderId="0" xfId="721" applyNumberFormat="1" applyFont="1" applyAlignment="1">
      <alignment horizontal="right" vertical="center" readingOrder="2"/>
    </xf>
    <xf numFmtId="171" fontId="15" fillId="0" borderId="0" xfId="721" applyNumberFormat="1" applyFont="1" applyAlignment="1" applyProtection="1">
      <alignment horizontal="left" vertical="center"/>
    </xf>
    <xf numFmtId="176" fontId="5" fillId="0" borderId="0" xfId="726" applyNumberFormat="1" applyFont="1" applyFill="1" applyBorder="1" applyAlignment="1">
      <alignment horizontal="right" vertical="center" wrapText="1"/>
    </xf>
    <xf numFmtId="171" fontId="9" fillId="0" borderId="0" xfId="721" applyNumberFormat="1" applyFont="1" applyAlignment="1">
      <alignment horizontal="right" vertical="center" readingOrder="2"/>
    </xf>
    <xf numFmtId="174" fontId="8" fillId="0" borderId="1" xfId="726" applyNumberFormat="1" applyFont="1" applyFill="1" applyBorder="1" applyAlignment="1">
      <alignment horizontal="left" vertical="center" wrapText="1"/>
    </xf>
    <xf numFmtId="171" fontId="7" fillId="0" borderId="1" xfId="721" applyNumberFormat="1" applyFont="1" applyBorder="1" applyAlignment="1">
      <alignment horizontal="right" vertical="center" readingOrder="2"/>
    </xf>
    <xf numFmtId="171" fontId="8" fillId="2" borderId="0" xfId="721" applyNumberFormat="1" applyFont="1" applyFill="1" applyAlignment="1">
      <alignment horizontal="right" vertical="center" readingOrder="2"/>
    </xf>
    <xf numFmtId="171" fontId="8" fillId="2" borderId="0" xfId="721" applyNumberFormat="1" applyFont="1" applyFill="1" applyBorder="1" applyAlignment="1">
      <alignment vertical="center" readingOrder="2"/>
    </xf>
    <xf numFmtId="171" fontId="8" fillId="2" borderId="0" xfId="721" applyNumberFormat="1" applyFont="1" applyFill="1" applyBorder="1" applyAlignment="1">
      <alignment horizontal="right" vertical="center" readingOrder="2"/>
    </xf>
    <xf numFmtId="171" fontId="8" fillId="2" borderId="1" xfId="721" applyNumberFormat="1" applyFont="1" applyFill="1" applyBorder="1" applyAlignment="1">
      <alignment horizontal="right" vertical="center" readingOrder="2"/>
    </xf>
    <xf numFmtId="171" fontId="5" fillId="0" borderId="2" xfId="721" applyNumberFormat="1" applyFont="1" applyBorder="1" applyAlignment="1">
      <alignment vertical="center"/>
    </xf>
    <xf numFmtId="171" fontId="5" fillId="2" borderId="0" xfId="721" applyNumberFormat="1" applyFont="1" applyFill="1" applyBorder="1" applyAlignment="1">
      <alignment horizontal="right" vertical="center" readingOrder="2"/>
    </xf>
    <xf numFmtId="188" fontId="8" fillId="0" borderId="0" xfId="727" applyNumberFormat="1" applyFont="1" applyFill="1" applyBorder="1" applyAlignment="1">
      <alignment horizontal="right" vertical="center" indent="1"/>
    </xf>
    <xf numFmtId="174" fontId="7" fillId="0" borderId="0" xfId="726" applyNumberFormat="1" applyFont="1" applyFill="1" applyBorder="1" applyAlignment="1">
      <alignment horizontal="left" vertical="center" wrapText="1"/>
    </xf>
    <xf numFmtId="3" fontId="6" fillId="0" borderId="7" xfId="727" applyNumberFormat="1" applyFont="1" applyFill="1" applyBorder="1" applyAlignment="1">
      <alignment horizontal="right" wrapText="1"/>
    </xf>
    <xf numFmtId="3" fontId="6" fillId="0" borderId="2" xfId="727" applyNumberFormat="1" applyFont="1" applyFill="1" applyBorder="1" applyAlignment="1">
      <alignment horizontal="right" wrapText="1"/>
    </xf>
    <xf numFmtId="174" fontId="14" fillId="0" borderId="0" xfId="726" applyNumberFormat="1" applyFont="1" applyFill="1" applyBorder="1" applyAlignment="1">
      <alignment horizontal="right" vertical="center" wrapText="1" readingOrder="2"/>
    </xf>
    <xf numFmtId="3" fontId="7" fillId="0" borderId="0" xfId="727" applyNumberFormat="1" applyFont="1" applyFill="1" applyBorder="1" applyAlignment="1">
      <alignment horizontal="right" wrapText="1"/>
    </xf>
    <xf numFmtId="3" fontId="6" fillId="0" borderId="7" xfId="727" applyNumberFormat="1" applyFont="1" applyFill="1" applyBorder="1" applyAlignment="1">
      <alignment horizontal="right"/>
    </xf>
    <xf numFmtId="3" fontId="6" fillId="0" borderId="0" xfId="727" applyNumberFormat="1" applyFont="1" applyFill="1" applyBorder="1" applyAlignment="1">
      <alignment horizontal="right"/>
    </xf>
    <xf numFmtId="3" fontId="7" fillId="0" borderId="0" xfId="727" applyNumberFormat="1" applyFont="1" applyFill="1" applyBorder="1" applyAlignment="1">
      <alignment horizontal="right"/>
    </xf>
    <xf numFmtId="174" fontId="8" fillId="0" borderId="0" xfId="726" applyNumberFormat="1" applyFont="1" applyBorder="1" applyAlignment="1">
      <alignment horizontal="left" vertical="center" wrapText="1"/>
    </xf>
    <xf numFmtId="3" fontId="5" fillId="0" borderId="7" xfId="727" applyNumberFormat="1" applyFont="1" applyFill="1" applyBorder="1" applyAlignment="1">
      <alignment horizontal="right"/>
    </xf>
    <xf numFmtId="3" fontId="5" fillId="0" borderId="0" xfId="727" applyNumberFormat="1" applyFont="1" applyFill="1" applyBorder="1" applyAlignment="1">
      <alignment horizontal="right"/>
    </xf>
    <xf numFmtId="174" fontId="44" fillId="0" borderId="7" xfId="726" applyNumberFormat="1" applyFont="1" applyBorder="1" applyAlignment="1">
      <alignment horizontal="right" vertical="center" wrapText="1" readingOrder="2"/>
    </xf>
    <xf numFmtId="3" fontId="8" fillId="0" borderId="0" xfId="727" applyNumberFormat="1" applyFont="1" applyFill="1" applyBorder="1" applyAlignment="1">
      <alignment horizontal="right"/>
    </xf>
    <xf numFmtId="174" fontId="7" fillId="0" borderId="0" xfId="726" applyNumberFormat="1" applyFont="1" applyBorder="1" applyAlignment="1">
      <alignment vertical="center" wrapText="1"/>
    </xf>
    <xf numFmtId="174" fontId="14" fillId="0" borderId="7" xfId="726" applyNumberFormat="1" applyFont="1" applyBorder="1" applyAlignment="1">
      <alignment vertical="center" wrapText="1" readingOrder="2"/>
    </xf>
    <xf numFmtId="174" fontId="14" fillId="0" borderId="7" xfId="726" applyNumberFormat="1" applyFont="1" applyFill="1" applyBorder="1" applyAlignment="1">
      <alignment vertical="center" readingOrder="2"/>
    </xf>
    <xf numFmtId="174" fontId="14" fillId="0" borderId="7" xfId="726" applyNumberFormat="1" applyFont="1" applyFill="1" applyBorder="1" applyAlignment="1">
      <alignment horizontal="right" vertical="center" wrapText="1" readingOrder="2"/>
    </xf>
    <xf numFmtId="174" fontId="14" fillId="0" borderId="7" xfId="726" applyNumberFormat="1" applyFont="1" applyFill="1" applyBorder="1" applyAlignment="1">
      <alignment horizontal="right" vertical="center" readingOrder="2"/>
    </xf>
    <xf numFmtId="3" fontId="7" fillId="0" borderId="0" xfId="727" applyNumberFormat="1" applyFont="1" applyFill="1" applyBorder="1" applyAlignment="1">
      <alignment horizontal="right" vertical="center" wrapText="1"/>
    </xf>
    <xf numFmtId="174" fontId="7" fillId="0" borderId="0" xfId="726" applyNumberFormat="1" applyFont="1" applyFill="1" applyBorder="1" applyAlignment="1">
      <alignment vertical="center"/>
    </xf>
    <xf numFmtId="3" fontId="8" fillId="0" borderId="0" xfId="727" applyNumberFormat="1" applyFont="1" applyFill="1" applyBorder="1" applyAlignment="1">
      <alignment horizontal="right" vertical="center" wrapText="1"/>
    </xf>
    <xf numFmtId="174" fontId="14" fillId="0" borderId="0" xfId="726" applyNumberFormat="1" applyFont="1" applyFill="1" applyBorder="1" applyAlignment="1">
      <alignment vertical="center" wrapText="1"/>
    </xf>
    <xf numFmtId="3" fontId="5" fillId="0" borderId="7" xfId="721" applyNumberFormat="1" applyFont="1" applyBorder="1" applyAlignment="1">
      <alignment horizontal="right" vertical="center"/>
    </xf>
    <xf numFmtId="3" fontId="5" fillId="0" borderId="0" xfId="721" applyNumberFormat="1" applyFont="1" applyBorder="1" applyAlignment="1">
      <alignment horizontal="right" vertical="center"/>
    </xf>
    <xf numFmtId="3" fontId="5" fillId="0" borderId="2" xfId="721" applyNumberFormat="1" applyFont="1" applyBorder="1" applyAlignment="1">
      <alignment horizontal="right" vertical="center"/>
    </xf>
    <xf numFmtId="171" fontId="11" fillId="0" borderId="0" xfId="721" quotePrefix="1" applyNumberFormat="1" applyFont="1" applyBorder="1" applyAlignment="1">
      <alignment horizontal="right" vertical="center" readingOrder="2"/>
    </xf>
    <xf numFmtId="3" fontId="6" fillId="0" borderId="0" xfId="721" applyNumberFormat="1" applyFont="1" applyBorder="1" applyAlignment="1">
      <alignment horizontal="right" vertical="center"/>
    </xf>
    <xf numFmtId="3" fontId="6" fillId="0" borderId="7" xfId="726" applyNumberFormat="1" applyFont="1" applyFill="1" applyBorder="1" applyAlignment="1">
      <alignment horizontal="right" vertical="center" wrapText="1"/>
    </xf>
    <xf numFmtId="3" fontId="6" fillId="0" borderId="0" xfId="726" applyNumberFormat="1" applyFont="1" applyFill="1" applyBorder="1" applyAlignment="1">
      <alignment horizontal="right" vertical="center" wrapText="1"/>
    </xf>
    <xf numFmtId="3" fontId="6" fillId="0" borderId="2" xfId="726" applyNumberFormat="1" applyFont="1" applyFill="1" applyBorder="1" applyAlignment="1">
      <alignment horizontal="right" vertical="center" wrapText="1"/>
    </xf>
    <xf numFmtId="3" fontId="5" fillId="0" borderId="0" xfId="726" applyNumberFormat="1" applyFont="1" applyFill="1" applyBorder="1" applyAlignment="1">
      <alignment horizontal="right" vertical="center"/>
    </xf>
    <xf numFmtId="3" fontId="7" fillId="0" borderId="7" xfId="727" applyNumberFormat="1" applyFont="1" applyFill="1" applyBorder="1" applyAlignment="1">
      <alignment horizontal="right" vertical="center" wrapText="1"/>
    </xf>
    <xf numFmtId="3" fontId="5" fillId="0" borderId="0" xfId="721" applyNumberFormat="1" applyFont="1" applyBorder="1" applyAlignment="1">
      <alignment vertical="center"/>
    </xf>
    <xf numFmtId="3" fontId="5" fillId="0" borderId="7" xfId="726" applyNumberFormat="1" applyFont="1" applyFill="1" applyBorder="1" applyAlignment="1">
      <alignment horizontal="right" vertical="center"/>
    </xf>
    <xf numFmtId="3" fontId="5" fillId="0" borderId="2" xfId="726" applyNumberFormat="1" applyFont="1" applyFill="1" applyBorder="1" applyAlignment="1">
      <alignment horizontal="right" vertical="center"/>
    </xf>
    <xf numFmtId="171" fontId="5" fillId="0" borderId="0" xfId="721" applyNumberFormat="1" applyFont="1" applyBorder="1" applyAlignment="1">
      <alignment horizontal="right" vertical="center" readingOrder="2"/>
    </xf>
    <xf numFmtId="3" fontId="6" fillId="0" borderId="7" xfId="726" applyNumberFormat="1" applyFont="1" applyFill="1" applyBorder="1" applyAlignment="1">
      <alignment horizontal="right" vertical="center"/>
    </xf>
    <xf numFmtId="3" fontId="6" fillId="0" borderId="0" xfId="726" applyNumberFormat="1" applyFont="1" applyFill="1" applyBorder="1" applyAlignment="1">
      <alignment horizontal="right" vertical="center"/>
    </xf>
    <xf numFmtId="3" fontId="6" fillId="0" borderId="2" xfId="726" applyNumberFormat="1" applyFont="1" applyFill="1" applyBorder="1" applyAlignment="1">
      <alignment horizontal="right" vertical="center"/>
    </xf>
    <xf numFmtId="171" fontId="45" fillId="0" borderId="0" xfId="721" applyNumberFormat="1" applyFont="1" applyBorder="1" applyAlignment="1">
      <alignment horizontal="right" vertical="center" readingOrder="2"/>
    </xf>
    <xf numFmtId="3" fontId="5" fillId="0" borderId="3" xfId="721" applyNumberFormat="1" applyFont="1" applyBorder="1" applyAlignment="1">
      <alignment horizontal="right" vertical="center"/>
    </xf>
    <xf numFmtId="3" fontId="5" fillId="0" borderId="1" xfId="721" applyNumberFormat="1" applyFont="1" applyBorder="1" applyAlignment="1">
      <alignment horizontal="right" vertical="center"/>
    </xf>
    <xf numFmtId="3" fontId="6" fillId="0" borderId="1" xfId="726" applyNumberFormat="1" applyFont="1" applyFill="1" applyBorder="1" applyAlignment="1">
      <alignment horizontal="right" vertical="center"/>
    </xf>
    <xf numFmtId="3" fontId="5" fillId="0" borderId="6" xfId="721" applyNumberFormat="1" applyFont="1" applyBorder="1" applyAlignment="1">
      <alignment horizontal="right" vertical="center"/>
    </xf>
    <xf numFmtId="171" fontId="5" fillId="0" borderId="1" xfId="721" applyNumberFormat="1" applyFont="1" applyBorder="1" applyAlignment="1">
      <alignment horizontal="right" vertical="center" readingOrder="2"/>
    </xf>
    <xf numFmtId="171" fontId="5" fillId="0" borderId="0" xfId="721" applyNumberFormat="1" applyFont="1" applyBorder="1" applyAlignment="1" applyProtection="1">
      <alignment horizontal="left" vertical="center"/>
    </xf>
    <xf numFmtId="3" fontId="107" fillId="0" borderId="0" xfId="727" applyNumberFormat="1" applyFont="1" applyFill="1" applyBorder="1" applyAlignment="1">
      <alignment horizontal="right" vertical="center" wrapText="1"/>
    </xf>
    <xf numFmtId="171" fontId="9" fillId="0" borderId="0" xfId="721" quotePrefix="1" applyNumberFormat="1" applyFont="1" applyAlignment="1" applyProtection="1">
      <alignment horizontal="left" vertical="center"/>
    </xf>
    <xf numFmtId="3" fontId="6" fillId="0" borderId="7" xfId="727" quotePrefix="1" applyNumberFormat="1" applyFont="1" applyFill="1" applyBorder="1" applyAlignment="1">
      <alignment horizontal="right"/>
    </xf>
    <xf numFmtId="3" fontId="6" fillId="0" borderId="0" xfId="727" quotePrefix="1" applyNumberFormat="1" applyFont="1" applyFill="1" applyBorder="1" applyAlignment="1">
      <alignment horizontal="right"/>
    </xf>
    <xf numFmtId="3" fontId="6" fillId="0" borderId="2" xfId="727" applyNumberFormat="1" applyFont="1" applyFill="1" applyBorder="1" applyAlignment="1">
      <alignment horizontal="right"/>
    </xf>
    <xf numFmtId="174" fontId="14" fillId="0" borderId="0" xfId="726" applyNumberFormat="1" applyFont="1" applyBorder="1" applyAlignment="1">
      <alignment vertical="center" wrapText="1" readingOrder="2"/>
    </xf>
    <xf numFmtId="0" fontId="5" fillId="0" borderId="0" xfId="721" applyFont="1" applyAlignment="1" applyProtection="1">
      <alignment horizontal="left" vertical="center"/>
    </xf>
    <xf numFmtId="3" fontId="5" fillId="0" borderId="7" xfId="727" quotePrefix="1" applyNumberFormat="1" applyFont="1" applyFill="1" applyBorder="1" applyAlignment="1">
      <alignment horizontal="right"/>
    </xf>
    <xf numFmtId="3" fontId="5" fillId="0" borderId="0" xfId="727" quotePrefix="1" applyNumberFormat="1" applyFont="1" applyFill="1" applyBorder="1" applyAlignment="1">
      <alignment horizontal="right"/>
    </xf>
    <xf numFmtId="3" fontId="5" fillId="0" borderId="2" xfId="727" applyNumberFormat="1" applyFont="1" applyFill="1" applyBorder="1" applyAlignment="1">
      <alignment horizontal="right"/>
    </xf>
    <xf numFmtId="0" fontId="44" fillId="0" borderId="0" xfId="721" applyFont="1" applyBorder="1" applyAlignment="1">
      <alignment horizontal="right" vertical="center"/>
    </xf>
    <xf numFmtId="0" fontId="44" fillId="0" borderId="7" xfId="721" applyFont="1" applyBorder="1" applyAlignment="1">
      <alignment horizontal="right" vertical="center"/>
    </xf>
    <xf numFmtId="174" fontId="7" fillId="0" borderId="0" xfId="726" applyNumberFormat="1" applyFont="1" applyBorder="1" applyAlignment="1">
      <alignment vertical="center"/>
    </xf>
    <xf numFmtId="174" fontId="5" fillId="0" borderId="0" xfId="726" applyNumberFormat="1" applyFont="1" applyBorder="1" applyAlignment="1">
      <alignment vertical="center" wrapText="1"/>
    </xf>
    <xf numFmtId="0" fontId="44" fillId="0" borderId="7" xfId="721" quotePrefix="1" applyFont="1" applyBorder="1" applyAlignment="1">
      <alignment horizontal="right" vertical="center" readingOrder="2"/>
    </xf>
    <xf numFmtId="174" fontId="5" fillId="0" borderId="0" xfId="726" applyNumberFormat="1" applyFont="1" applyBorder="1" applyAlignment="1">
      <alignment vertical="center"/>
    </xf>
    <xf numFmtId="174" fontId="14" fillId="0" borderId="7" xfId="726" applyNumberFormat="1" applyFont="1" applyFill="1" applyBorder="1" applyAlignment="1">
      <alignment horizontal="right" vertical="center" wrapText="1"/>
    </xf>
    <xf numFmtId="174" fontId="44" fillId="0" borderId="7" xfId="726" applyNumberFormat="1" applyFont="1" applyBorder="1" applyAlignment="1">
      <alignment horizontal="right" vertical="center" readingOrder="2"/>
    </xf>
    <xf numFmtId="174" fontId="7" fillId="3" borderId="0" xfId="721" applyNumberFormat="1" applyFont="1" applyFill="1" applyBorder="1" applyAlignment="1">
      <alignment vertical="center" wrapText="1"/>
    </xf>
    <xf numFmtId="0" fontId="14" fillId="3" borderId="7" xfId="721" applyFont="1" applyFill="1" applyBorder="1" applyAlignment="1">
      <alignment horizontal="right" vertical="center"/>
    </xf>
    <xf numFmtId="174" fontId="5" fillId="3" borderId="0" xfId="727" applyNumberFormat="1" applyFont="1" applyFill="1" applyBorder="1" applyAlignment="1">
      <alignment vertical="center" wrapText="1"/>
    </xf>
    <xf numFmtId="0" fontId="44" fillId="3" borderId="7" xfId="721" quotePrefix="1" applyFont="1" applyFill="1" applyBorder="1" applyAlignment="1">
      <alignment horizontal="right" vertical="center"/>
    </xf>
    <xf numFmtId="0" fontId="44" fillId="3" borderId="7" xfId="721" applyFont="1" applyFill="1" applyBorder="1" applyAlignment="1">
      <alignment horizontal="right" vertical="center"/>
    </xf>
    <xf numFmtId="171" fontId="5" fillId="0" borderId="0" xfId="728" applyNumberFormat="1" applyFont="1" applyAlignment="1">
      <alignment vertical="center"/>
    </xf>
    <xf numFmtId="171" fontId="8" fillId="3" borderId="7" xfId="729" quotePrefix="1" applyNumberFormat="1" applyFont="1" applyFill="1" applyBorder="1" applyAlignment="1">
      <alignment horizontal="right" vertical="center" readingOrder="2"/>
    </xf>
    <xf numFmtId="0" fontId="44" fillId="3" borderId="7" xfId="729" applyNumberFormat="1" applyFont="1" applyFill="1" applyBorder="1" applyAlignment="1">
      <alignment horizontal="right" vertical="center" readingOrder="2"/>
    </xf>
    <xf numFmtId="171" fontId="45" fillId="0" borderId="0" xfId="721" applyNumberFormat="1" applyFont="1" applyAlignment="1">
      <alignment vertical="center"/>
    </xf>
    <xf numFmtId="171" fontId="5" fillId="0" borderId="7" xfId="721" applyNumberFormat="1" applyFont="1" applyBorder="1" applyAlignment="1">
      <alignment horizontal="right" vertical="center"/>
    </xf>
    <xf numFmtId="171" fontId="5" fillId="0" borderId="0" xfId="721" applyNumberFormat="1" applyFont="1" applyAlignment="1">
      <alignment horizontal="right" vertical="center"/>
    </xf>
    <xf numFmtId="171" fontId="5" fillId="0" borderId="7" xfId="730" quotePrefix="1" applyNumberFormat="1" applyFont="1" applyBorder="1" applyAlignment="1">
      <alignment horizontal="right" vertical="center" readingOrder="2"/>
    </xf>
    <xf numFmtId="171" fontId="45" fillId="0" borderId="0" xfId="721" applyNumberFormat="1" applyFont="1" applyBorder="1" applyAlignment="1">
      <alignment vertical="center"/>
    </xf>
    <xf numFmtId="171" fontId="15" fillId="0" borderId="0" xfId="721" applyNumberFormat="1" applyFont="1" applyBorder="1" applyAlignment="1">
      <alignment vertical="center"/>
    </xf>
    <xf numFmtId="3" fontId="6" fillId="0" borderId="7" xfId="726" applyNumberFormat="1" applyFont="1" applyBorder="1" applyAlignment="1">
      <alignment horizontal="right" vertical="center"/>
    </xf>
    <xf numFmtId="3" fontId="6" fillId="0" borderId="0" xfId="726" applyNumberFormat="1" applyFont="1" applyBorder="1" applyAlignment="1">
      <alignment horizontal="right" vertical="center"/>
    </xf>
    <xf numFmtId="171" fontId="8" fillId="0" borderId="7" xfId="728" applyNumberFormat="1" applyFont="1" applyBorder="1" applyAlignment="1">
      <alignment horizontal="right" vertical="center" readingOrder="2"/>
    </xf>
    <xf numFmtId="171" fontId="5" fillId="0" borderId="0" xfId="729" quotePrefix="1" applyNumberFormat="1" applyFont="1" applyAlignment="1" applyProtection="1">
      <alignment horizontal="left" vertical="center"/>
    </xf>
    <xf numFmtId="171" fontId="15" fillId="0" borderId="0" xfId="730" applyNumberFormat="1" applyFont="1" applyAlignment="1">
      <alignment vertical="center"/>
    </xf>
    <xf numFmtId="174" fontId="15" fillId="0" borderId="0" xfId="721" applyNumberFormat="1" applyFont="1" applyBorder="1" applyAlignment="1">
      <alignment horizontal="left" vertical="center" wrapText="1"/>
    </xf>
    <xf numFmtId="3" fontId="6" fillId="0" borderId="7" xfId="727" quotePrefix="1" applyNumberFormat="1" applyFont="1" applyFill="1" applyBorder="1" applyAlignment="1">
      <alignment horizontal="right" vertical="center"/>
    </xf>
    <xf numFmtId="3" fontId="6" fillId="0" borderId="0" xfId="727" quotePrefix="1" applyNumberFormat="1" applyFont="1" applyFill="1" applyBorder="1" applyAlignment="1">
      <alignment horizontal="right" vertical="center"/>
    </xf>
    <xf numFmtId="0" fontId="15" fillId="37" borderId="0" xfId="721" applyFont="1" applyFill="1" applyBorder="1" applyAlignment="1">
      <alignment horizontal="left" vertical="center"/>
    </xf>
    <xf numFmtId="189" fontId="5" fillId="0" borderId="7" xfId="731" applyNumberFormat="1" applyFont="1" applyBorder="1" applyAlignment="1">
      <alignment horizontal="right" vertical="center" readingOrder="2"/>
    </xf>
    <xf numFmtId="189" fontId="5" fillId="0" borderId="7" xfId="731" applyNumberFormat="1" applyFont="1" applyFill="1" applyBorder="1" applyAlignment="1">
      <alignment horizontal="right" vertical="center" readingOrder="2"/>
    </xf>
    <xf numFmtId="174" fontId="15" fillId="0" borderId="0" xfId="727" applyNumberFormat="1" applyFont="1" applyFill="1" applyBorder="1" applyAlignment="1">
      <alignment vertical="center"/>
    </xf>
    <xf numFmtId="171" fontId="15" fillId="0" borderId="5" xfId="721" applyNumberFormat="1" applyFont="1" applyBorder="1" applyAlignment="1" applyProtection="1">
      <alignment horizontal="left" vertical="center"/>
    </xf>
    <xf numFmtId="171" fontId="5" fillId="0" borderId="5" xfId="721" applyNumberFormat="1" applyFont="1" applyBorder="1" applyAlignment="1">
      <alignment horizontal="right" vertical="center" readingOrder="2"/>
    </xf>
    <xf numFmtId="3" fontId="5" fillId="0" borderId="0" xfId="726" applyNumberFormat="1" applyFont="1" applyBorder="1" applyAlignment="1">
      <alignment horizontal="right" vertical="center"/>
    </xf>
    <xf numFmtId="171" fontId="50" fillId="0" borderId="0" xfId="721" applyNumberFormat="1" applyFont="1" applyAlignment="1">
      <alignment vertical="center"/>
    </xf>
    <xf numFmtId="171" fontId="50" fillId="0" borderId="0" xfId="721" applyNumberFormat="1" applyFont="1" applyAlignment="1">
      <alignment horizontal="right" vertical="center" readingOrder="2"/>
    </xf>
    <xf numFmtId="171" fontId="43" fillId="0" borderId="0" xfId="721" applyNumberFormat="1" applyFont="1" applyAlignment="1">
      <alignment vertical="center"/>
    </xf>
    <xf numFmtId="171" fontId="9" fillId="0" borderId="0" xfId="721" applyNumberFormat="1" applyFont="1" applyAlignment="1" applyProtection="1">
      <alignment vertical="center"/>
    </xf>
    <xf numFmtId="171" fontId="6" fillId="2" borderId="0" xfId="721" applyNumberFormat="1" applyFont="1" applyFill="1" applyBorder="1" applyAlignment="1">
      <alignment horizontal="right" vertical="center"/>
    </xf>
    <xf numFmtId="3" fontId="6" fillId="35" borderId="0" xfId="721" applyNumberFormat="1" applyFont="1" applyFill="1" applyBorder="1" applyAlignment="1">
      <alignment horizontal="right" vertical="center"/>
    </xf>
    <xf numFmtId="171" fontId="109" fillId="0" borderId="0" xfId="721" applyNumberFormat="1" applyFont="1" applyAlignment="1">
      <alignment vertical="center"/>
    </xf>
    <xf numFmtId="171" fontId="6" fillId="0" borderId="0" xfId="721" quotePrefix="1" applyNumberFormat="1" applyFont="1" applyBorder="1" applyAlignment="1">
      <alignment vertical="center"/>
    </xf>
    <xf numFmtId="3" fontId="5" fillId="0" borderId="0" xfId="726" applyNumberFormat="1" applyFont="1"/>
    <xf numFmtId="171" fontId="6" fillId="0" borderId="0" xfId="721" applyNumberFormat="1" applyFont="1" applyAlignment="1">
      <alignment horizontal="right" vertical="center" readingOrder="2"/>
    </xf>
    <xf numFmtId="171" fontId="8" fillId="0" borderId="1" xfId="721" applyNumberFormat="1" applyFont="1" applyBorder="1" applyAlignment="1">
      <alignment vertical="center"/>
    </xf>
    <xf numFmtId="171" fontId="5" fillId="2" borderId="0" xfId="721" applyNumberFormat="1" applyFont="1" applyFill="1" applyAlignment="1">
      <alignment horizontal="right" vertical="center"/>
    </xf>
    <xf numFmtId="171" fontId="5" fillId="2" borderId="2" xfId="721" applyNumberFormat="1" applyFont="1" applyFill="1" applyBorder="1" applyAlignment="1">
      <alignment vertical="center"/>
    </xf>
    <xf numFmtId="3" fontId="6" fillId="0" borderId="8" xfId="721" applyNumberFormat="1" applyFont="1" applyBorder="1" applyAlignment="1">
      <alignment horizontal="right" vertical="center"/>
    </xf>
    <xf numFmtId="178" fontId="6" fillId="2" borderId="8" xfId="721" applyNumberFormat="1" applyFont="1" applyFill="1" applyBorder="1" applyAlignment="1">
      <alignment horizontal="right" vertical="center"/>
    </xf>
    <xf numFmtId="171" fontId="5" fillId="2" borderId="6" xfId="721" applyNumberFormat="1" applyFont="1" applyFill="1" applyBorder="1" applyAlignment="1">
      <alignment vertical="center"/>
    </xf>
    <xf numFmtId="3" fontId="6" fillId="2" borderId="0" xfId="721" applyNumberFormat="1" applyFont="1" applyFill="1" applyBorder="1" applyAlignment="1">
      <alignment horizontal="right" vertical="center"/>
    </xf>
    <xf numFmtId="3" fontId="6" fillId="2" borderId="6" xfId="721" applyNumberFormat="1" applyFont="1" applyFill="1" applyBorder="1" applyAlignment="1">
      <alignment horizontal="right" vertical="center"/>
    </xf>
    <xf numFmtId="178" fontId="6" fillId="2" borderId="6" xfId="721" applyNumberFormat="1" applyFont="1" applyFill="1" applyBorder="1" applyAlignment="1">
      <alignment horizontal="right" vertical="center"/>
    </xf>
    <xf numFmtId="171" fontId="5" fillId="2" borderId="1" xfId="721" applyNumberFormat="1" applyFont="1" applyFill="1" applyBorder="1" applyAlignment="1">
      <alignment horizontal="right" vertical="center"/>
    </xf>
    <xf numFmtId="171" fontId="8" fillId="0" borderId="4" xfId="721" applyNumberFormat="1" applyFont="1" applyBorder="1" applyAlignment="1">
      <alignment vertical="center"/>
    </xf>
    <xf numFmtId="171" fontId="8" fillId="0" borderId="8" xfId="721" applyNumberFormat="1" applyFont="1" applyBorder="1" applyAlignment="1">
      <alignment vertical="center"/>
    </xf>
    <xf numFmtId="171" fontId="8" fillId="0" borderId="5" xfId="721" applyNumberFormat="1" applyFont="1" applyBorder="1" applyAlignment="1">
      <alignment vertical="center"/>
    </xf>
    <xf numFmtId="171" fontId="8" fillId="0" borderId="2" xfId="721" applyNumberFormat="1" applyFont="1" applyBorder="1" applyAlignment="1">
      <alignment vertical="center"/>
    </xf>
    <xf numFmtId="171" fontId="5" fillId="0" borderId="4" xfId="721" applyNumberFormat="1" applyFont="1" applyBorder="1" applyAlignment="1">
      <alignment horizontal="right" vertical="center" readingOrder="2"/>
    </xf>
    <xf numFmtId="171" fontId="6" fillId="0" borderId="0" xfId="721" applyNumberFormat="1" applyFont="1" applyFill="1" applyBorder="1" applyAlignment="1" applyProtection="1">
      <alignment horizontal="left" vertical="center"/>
    </xf>
    <xf numFmtId="3" fontId="6" fillId="0" borderId="7" xfId="726" applyNumberFormat="1" applyFont="1" applyBorder="1"/>
    <xf numFmtId="3" fontId="6" fillId="0" borderId="0" xfId="726" applyNumberFormat="1" applyFont="1" applyBorder="1"/>
    <xf numFmtId="3" fontId="6" fillId="0" borderId="2" xfId="726" applyNumberFormat="1" applyFont="1" applyBorder="1"/>
    <xf numFmtId="3" fontId="6" fillId="0" borderId="0" xfId="726" applyNumberFormat="1" applyFont="1"/>
    <xf numFmtId="171" fontId="14" fillId="0" borderId="7" xfId="721" quotePrefix="1" applyNumberFormat="1" applyFont="1" applyBorder="1" applyAlignment="1">
      <alignment horizontal="right" vertical="center" readingOrder="2"/>
    </xf>
    <xf numFmtId="171" fontId="6" fillId="0" borderId="0" xfId="721" applyNumberFormat="1" applyFont="1" applyAlignment="1">
      <alignment vertical="center"/>
    </xf>
    <xf numFmtId="171" fontId="5" fillId="0" borderId="0" xfId="721" quotePrefix="1" applyNumberFormat="1" applyFont="1" applyFill="1" applyBorder="1" applyAlignment="1" applyProtection="1">
      <alignment horizontal="left" vertical="center"/>
    </xf>
    <xf numFmtId="3" fontId="5" fillId="0" borderId="7" xfId="726" applyNumberFormat="1" applyFont="1" applyBorder="1"/>
    <xf numFmtId="3" fontId="5" fillId="0" borderId="0" xfId="726" applyNumberFormat="1" applyFont="1" applyBorder="1"/>
    <xf numFmtId="3" fontId="5" fillId="0" borderId="2" xfId="726" applyNumberFormat="1" applyFont="1" applyBorder="1"/>
    <xf numFmtId="171" fontId="44" fillId="0" borderId="7" xfId="721" quotePrefix="1" applyNumberFormat="1" applyFont="1" applyBorder="1" applyAlignment="1">
      <alignment horizontal="right" vertical="center" readingOrder="2"/>
    </xf>
    <xf numFmtId="171" fontId="5" fillId="0" borderId="0" xfId="721" applyNumberFormat="1" applyFont="1" applyFill="1" applyBorder="1" applyAlignment="1" applyProtection="1">
      <alignment horizontal="left" vertical="center"/>
    </xf>
    <xf numFmtId="171" fontId="14" fillId="0" borderId="7" xfId="721" applyNumberFormat="1" applyFont="1" applyBorder="1" applyAlignment="1">
      <alignment horizontal="right" vertical="center" readingOrder="2"/>
    </xf>
    <xf numFmtId="171" fontId="6" fillId="0" borderId="0" xfId="721" applyNumberFormat="1" applyFont="1" applyFill="1" applyBorder="1" applyAlignment="1" applyProtection="1">
      <alignment vertical="center"/>
    </xf>
    <xf numFmtId="171" fontId="5" fillId="0" borderId="0" xfId="721" applyNumberFormat="1" applyFont="1" applyAlignment="1" applyProtection="1">
      <alignment horizontal="left" vertical="center"/>
    </xf>
    <xf numFmtId="171" fontId="44" fillId="0" borderId="7" xfId="721" applyNumberFormat="1" applyFont="1" applyBorder="1" applyAlignment="1">
      <alignment horizontal="right" vertical="center" readingOrder="2"/>
    </xf>
    <xf numFmtId="1" fontId="6" fillId="0" borderId="0" xfId="721" applyNumberFormat="1" applyFont="1" applyFill="1" applyBorder="1" applyAlignment="1" applyProtection="1">
      <alignment horizontal="left" vertical="center"/>
    </xf>
    <xf numFmtId="171" fontId="6" fillId="38" borderId="0" xfId="726" applyNumberFormat="1" applyFont="1" applyFill="1"/>
    <xf numFmtId="171" fontId="6" fillId="0" borderId="0" xfId="726" applyNumberFormat="1" applyFont="1"/>
    <xf numFmtId="3" fontId="75" fillId="0" borderId="7" xfId="732" applyNumberFormat="1" applyFont="1" applyBorder="1" applyAlignment="1" applyProtection="1">
      <alignment horizontal="right" vertical="center" wrapText="1"/>
    </xf>
    <xf numFmtId="3" fontId="75" fillId="0" borderId="0" xfId="732" applyNumberFormat="1" applyFont="1" applyAlignment="1" applyProtection="1">
      <alignment horizontal="right" vertical="center" wrapText="1"/>
    </xf>
    <xf numFmtId="3" fontId="75" fillId="0" borderId="0" xfId="732" applyNumberFormat="1" applyFont="1" applyBorder="1" applyAlignment="1" applyProtection="1">
      <alignment horizontal="right" vertical="center" wrapText="1"/>
    </xf>
    <xf numFmtId="3" fontId="74" fillId="0" borderId="0" xfId="732" applyNumberFormat="1" applyFont="1" applyBorder="1" applyAlignment="1" applyProtection="1">
      <alignment horizontal="right" vertical="center" wrapText="1"/>
    </xf>
    <xf numFmtId="3" fontId="74" fillId="0" borderId="2" xfId="732" applyNumberFormat="1" applyFont="1" applyBorder="1" applyAlignment="1" applyProtection="1">
      <alignment horizontal="right" vertical="center" wrapText="1"/>
    </xf>
    <xf numFmtId="3" fontId="75" fillId="0" borderId="2" xfId="732" applyNumberFormat="1" applyFont="1" applyBorder="1" applyAlignment="1" applyProtection="1">
      <alignment horizontal="right" vertical="center" wrapText="1"/>
    </xf>
    <xf numFmtId="190" fontId="44" fillId="0" borderId="7" xfId="721" applyNumberFormat="1" applyFont="1" applyBorder="1" applyAlignment="1" applyProtection="1">
      <alignment horizontal="right" vertical="center" readingOrder="2"/>
    </xf>
    <xf numFmtId="3" fontId="5" fillId="0" borderId="0" xfId="721" applyNumberFormat="1" applyFont="1" applyAlignment="1">
      <alignment horizontal="right" vertical="center"/>
    </xf>
    <xf numFmtId="3" fontId="5" fillId="0" borderId="7" xfId="726" applyNumberFormat="1" applyFont="1" applyBorder="1" applyAlignment="1">
      <alignment horizontal="right" vertical="center"/>
    </xf>
    <xf numFmtId="3" fontId="5" fillId="0" borderId="0" xfId="726" quotePrefix="1" applyNumberFormat="1" applyFont="1" applyFill="1" applyBorder="1" applyAlignment="1" applyProtection="1">
      <alignment horizontal="right" vertical="center"/>
    </xf>
    <xf numFmtId="3" fontId="5" fillId="0" borderId="2" xfId="726" applyNumberFormat="1" applyFont="1" applyBorder="1" applyAlignment="1">
      <alignment horizontal="right" vertical="center"/>
    </xf>
    <xf numFmtId="3" fontId="5" fillId="0" borderId="0" xfId="721" quotePrefix="1" applyNumberFormat="1" applyFont="1" applyFill="1" applyBorder="1" applyAlignment="1" applyProtection="1">
      <alignment horizontal="right" vertical="center"/>
    </xf>
    <xf numFmtId="171" fontId="5" fillId="0" borderId="1" xfId="721" applyNumberFormat="1" applyFont="1" applyBorder="1" applyAlignment="1">
      <alignment horizontal="right" vertical="center"/>
    </xf>
    <xf numFmtId="171" fontId="5" fillId="0" borderId="3" xfId="721" applyNumberFormat="1" applyFont="1" applyBorder="1" applyAlignment="1">
      <alignment horizontal="right" vertical="center"/>
    </xf>
    <xf numFmtId="171" fontId="5" fillId="0" borderId="6" xfId="721" applyNumberFormat="1" applyFont="1" applyBorder="1" applyAlignment="1">
      <alignment horizontal="right" vertical="center"/>
    </xf>
    <xf numFmtId="171" fontId="45" fillId="0" borderId="0" xfId="721" quotePrefix="1" applyNumberFormat="1" applyFont="1" applyAlignment="1" applyProtection="1">
      <alignment vertical="center"/>
    </xf>
    <xf numFmtId="171" fontId="8" fillId="0" borderId="0" xfId="721" quotePrefix="1" applyNumberFormat="1" applyFont="1" applyAlignment="1" applyProtection="1">
      <alignment vertical="center"/>
    </xf>
    <xf numFmtId="0" fontId="45" fillId="0" borderId="0" xfId="726" applyFont="1" applyAlignment="1">
      <alignment vertical="center"/>
    </xf>
    <xf numFmtId="0" fontId="8" fillId="0" borderId="0" xfId="726" applyFont="1" applyAlignment="1">
      <alignment vertical="center"/>
    </xf>
    <xf numFmtId="0" fontId="8" fillId="0" borderId="0" xfId="726" applyFont="1" applyAlignment="1">
      <alignment horizontal="right" vertical="center"/>
    </xf>
    <xf numFmtId="0" fontId="8" fillId="0" borderId="0" xfId="726" applyFont="1" applyBorder="1" applyAlignment="1">
      <alignment vertical="center"/>
    </xf>
    <xf numFmtId="178" fontId="5" fillId="0" borderId="0" xfId="721" applyNumberFormat="1" applyFont="1" applyAlignment="1" applyProtection="1">
      <alignment horizontal="right" vertical="center" readingOrder="2"/>
    </xf>
    <xf numFmtId="171" fontId="50" fillId="0" borderId="0" xfId="0" applyFont="1" applyAlignment="1">
      <alignment horizontal="left" vertical="center"/>
    </xf>
    <xf numFmtId="171" fontId="5" fillId="0" borderId="0" xfId="0" applyFont="1" applyBorder="1" applyAlignment="1">
      <alignment vertical="center"/>
    </xf>
    <xf numFmtId="171" fontId="51" fillId="0" borderId="0" xfId="0" applyFont="1" applyAlignment="1">
      <alignment horizontal="right" vertical="center" readingOrder="2"/>
    </xf>
    <xf numFmtId="4" fontId="5" fillId="0" borderId="0" xfId="0" applyNumberFormat="1" applyFont="1" applyAlignment="1">
      <alignment horizontal="left" vertical="center"/>
    </xf>
    <xf numFmtId="4" fontId="5" fillId="0" borderId="0" xfId="0" applyNumberFormat="1" applyFont="1" applyBorder="1" applyAlignment="1">
      <alignment horizontal="left" vertical="center"/>
    </xf>
    <xf numFmtId="171" fontId="8" fillId="0" borderId="0" xfId="0" applyFont="1" applyAlignment="1">
      <alignment horizontal="right" vertical="center"/>
    </xf>
    <xf numFmtId="2" fontId="5" fillId="3" borderId="0" xfId="0" applyNumberFormat="1" applyFont="1" applyFill="1" applyBorder="1" applyAlignment="1">
      <alignment horizontal="right"/>
    </xf>
    <xf numFmtId="171" fontId="5" fillId="0" borderId="0" xfId="0" applyFont="1" applyBorder="1" applyAlignment="1">
      <alignment horizontal="right" vertical="center"/>
    </xf>
    <xf numFmtId="171" fontId="5" fillId="0" borderId="1" xfId="0" applyFont="1" applyBorder="1" applyAlignment="1">
      <alignment horizontal="right" vertical="center" readingOrder="2"/>
    </xf>
    <xf numFmtId="171" fontId="8" fillId="2" borderId="8" xfId="734" applyNumberFormat="1" applyFont="1" applyFill="1" applyBorder="1" applyAlignment="1">
      <alignment vertical="center"/>
    </xf>
    <xf numFmtId="171" fontId="5" fillId="2" borderId="0" xfId="734" applyNumberFormat="1" applyFont="1" applyFill="1" applyAlignment="1">
      <alignment horizontal="right" vertical="center" readingOrder="2"/>
    </xf>
    <xf numFmtId="171" fontId="5" fillId="0" borderId="0" xfId="734" applyNumberFormat="1" applyFont="1" applyAlignment="1">
      <alignment vertical="center"/>
    </xf>
    <xf numFmtId="171" fontId="8" fillId="2" borderId="2" xfId="734" applyNumberFormat="1" applyFont="1" applyFill="1" applyBorder="1" applyAlignment="1">
      <alignment vertical="center"/>
    </xf>
    <xf numFmtId="171" fontId="5" fillId="2" borderId="0" xfId="734" applyNumberFormat="1" applyFont="1" applyFill="1" applyBorder="1" applyAlignment="1">
      <alignment vertical="center" readingOrder="2"/>
    </xf>
    <xf numFmtId="171" fontId="6" fillId="2" borderId="4" xfId="734" applyNumberFormat="1" applyFont="1" applyFill="1" applyBorder="1" applyAlignment="1">
      <alignment horizontal="right" vertical="center"/>
    </xf>
    <xf numFmtId="3" fontId="6" fillId="35" borderId="5" xfId="734" applyNumberFormat="1" applyFont="1" applyFill="1" applyBorder="1" applyAlignment="1">
      <alignment horizontal="right" vertical="center"/>
    </xf>
    <xf numFmtId="171" fontId="6" fillId="2" borderId="5" xfId="734" applyNumberFormat="1" applyFont="1" applyFill="1" applyBorder="1" applyAlignment="1">
      <alignment horizontal="right" vertical="center"/>
    </xf>
    <xf numFmtId="0" fontId="6" fillId="2" borderId="0" xfId="0" applyNumberFormat="1" applyFont="1" applyFill="1" applyBorder="1" applyAlignment="1">
      <alignment horizontal="right" vertical="center" readingOrder="2"/>
    </xf>
    <xf numFmtId="0" fontId="6" fillId="2" borderId="5" xfId="0" applyNumberFormat="1" applyFont="1" applyFill="1" applyBorder="1" applyAlignment="1">
      <alignment horizontal="right" vertical="center" readingOrder="2"/>
    </xf>
    <xf numFmtId="3" fontId="6" fillId="0" borderId="5" xfId="734" applyNumberFormat="1" applyFont="1" applyBorder="1" applyAlignment="1">
      <alignment horizontal="right" vertical="center"/>
    </xf>
    <xf numFmtId="3" fontId="6" fillId="35" borderId="8" xfId="734" applyNumberFormat="1" applyFont="1" applyFill="1" applyBorder="1" applyAlignment="1">
      <alignment horizontal="right" vertical="center"/>
    </xf>
    <xf numFmtId="171" fontId="6" fillId="2" borderId="0" xfId="0" applyFont="1" applyFill="1" applyBorder="1" applyAlignment="1">
      <alignment vertical="center"/>
    </xf>
    <xf numFmtId="1" fontId="5" fillId="0" borderId="0" xfId="0" applyNumberFormat="1" applyFont="1" applyAlignment="1">
      <alignment horizontal="center" vertical="center"/>
    </xf>
    <xf numFmtId="171" fontId="5" fillId="0" borderId="0" xfId="0" applyFont="1" applyAlignment="1">
      <alignment horizontal="center" vertical="center"/>
    </xf>
    <xf numFmtId="171" fontId="8" fillId="2" borderId="6" xfId="734" applyNumberFormat="1" applyFont="1" applyFill="1" applyBorder="1" applyAlignment="1">
      <alignment vertical="center"/>
    </xf>
    <xf numFmtId="171" fontId="6" fillId="2" borderId="3" xfId="734" applyNumberFormat="1" applyFont="1" applyFill="1" applyBorder="1" applyAlignment="1">
      <alignment horizontal="right" vertical="center"/>
    </xf>
    <xf numFmtId="3" fontId="6" fillId="35" borderId="1" xfId="734" applyNumberFormat="1" applyFont="1" applyFill="1" applyBorder="1" applyAlignment="1">
      <alignment horizontal="right" vertical="center"/>
    </xf>
    <xf numFmtId="171" fontId="6" fillId="2" borderId="1" xfId="734" applyNumberFormat="1" applyFont="1" applyFill="1" applyBorder="1" applyAlignment="1">
      <alignment horizontal="right" vertical="center"/>
    </xf>
    <xf numFmtId="0" fontId="6" fillId="2" borderId="0" xfId="0" applyNumberFormat="1" applyFont="1" applyFill="1" applyBorder="1" applyAlignment="1">
      <alignment horizontal="right" vertical="center"/>
    </xf>
    <xf numFmtId="0" fontId="6" fillId="2" borderId="1" xfId="0" applyNumberFormat="1" applyFont="1" applyFill="1" applyBorder="1" applyAlignment="1">
      <alignment horizontal="right" vertical="center"/>
    </xf>
    <xf numFmtId="3" fontId="6" fillId="2" borderId="0" xfId="734" applyNumberFormat="1" applyFont="1" applyFill="1" applyBorder="1" applyAlignment="1">
      <alignment horizontal="right" vertical="center"/>
    </xf>
    <xf numFmtId="3" fontId="6" fillId="2" borderId="1" xfId="734" applyNumberFormat="1" applyFont="1" applyFill="1" applyBorder="1" applyAlignment="1">
      <alignment horizontal="right" vertical="center"/>
    </xf>
    <xf numFmtId="3" fontId="6" fillId="35" borderId="6" xfId="734" applyNumberFormat="1" applyFont="1" applyFill="1" applyBorder="1" applyAlignment="1">
      <alignment horizontal="right" vertical="center"/>
    </xf>
    <xf numFmtId="171" fontId="6" fillId="2" borderId="1" xfId="0" applyFont="1" applyFill="1" applyBorder="1" applyAlignment="1">
      <alignment vertical="center"/>
    </xf>
    <xf numFmtId="171" fontId="5" fillId="0" borderId="4" xfId="0" applyFont="1" applyBorder="1" applyAlignment="1">
      <alignment vertical="center"/>
    </xf>
    <xf numFmtId="171" fontId="5" fillId="0" borderId="0" xfId="0" applyFont="1" applyAlignment="1">
      <alignment horizontal="right" vertical="center" readingOrder="2"/>
    </xf>
    <xf numFmtId="4" fontId="14" fillId="0" borderId="7" xfId="0" applyNumberFormat="1" applyFont="1" applyBorder="1" applyAlignment="1">
      <alignment horizontal="right" vertical="center"/>
    </xf>
    <xf numFmtId="4" fontId="14" fillId="0" borderId="0" xfId="0" applyNumberFormat="1" applyFont="1" applyAlignment="1">
      <alignment horizontal="right" vertical="center"/>
    </xf>
    <xf numFmtId="4" fontId="14" fillId="0" borderId="0" xfId="0" applyNumberFormat="1" applyFont="1" applyBorder="1" applyAlignment="1">
      <alignment horizontal="right" vertical="center"/>
    </xf>
    <xf numFmtId="4" fontId="14" fillId="3" borderId="7" xfId="0" applyNumberFormat="1" applyFont="1" applyFill="1" applyBorder="1" applyAlignment="1">
      <alignment horizontal="right" vertical="center"/>
    </xf>
    <xf numFmtId="4" fontId="14" fillId="3" borderId="0" xfId="0" applyNumberFormat="1" applyFont="1" applyFill="1" applyBorder="1" applyAlignment="1">
      <alignment horizontal="right" vertical="center"/>
    </xf>
    <xf numFmtId="4" fontId="14" fillId="3" borderId="2" xfId="0" applyNumberFormat="1" applyFont="1" applyFill="1" applyBorder="1" applyAlignment="1">
      <alignment horizontal="right" vertical="center"/>
    </xf>
    <xf numFmtId="171" fontId="7" fillId="0" borderId="0" xfId="0" applyFont="1" applyAlignment="1">
      <alignment horizontal="right" vertical="center" readingOrder="2"/>
    </xf>
    <xf numFmtId="171" fontId="6" fillId="0" borderId="0" xfId="0" applyFont="1" applyAlignment="1">
      <alignment vertical="center"/>
    </xf>
    <xf numFmtId="171" fontId="6" fillId="0" borderId="0" xfId="0" applyFont="1" applyAlignment="1" applyProtection="1">
      <alignment horizontal="left" vertical="center"/>
    </xf>
    <xf numFmtId="0" fontId="14" fillId="0" borderId="0" xfId="0" applyNumberFormat="1" applyFont="1" applyBorder="1" applyAlignment="1">
      <alignment horizontal="right" vertical="center"/>
    </xf>
    <xf numFmtId="191" fontId="7" fillId="0" borderId="0" xfId="0" applyNumberFormat="1" applyFont="1" applyAlignment="1" applyProtection="1">
      <alignment horizontal="left" vertical="center"/>
    </xf>
    <xf numFmtId="171" fontId="7" fillId="0" borderId="0" xfId="0" quotePrefix="1" applyFont="1" applyAlignment="1">
      <alignment horizontal="right" vertical="center" readingOrder="2"/>
    </xf>
    <xf numFmtId="191" fontId="8" fillId="0" borderId="0" xfId="0" applyNumberFormat="1" applyFont="1" applyAlignment="1" applyProtection="1">
      <alignment horizontal="left" vertical="center"/>
    </xf>
    <xf numFmtId="4" fontId="44" fillId="0" borderId="7" xfId="0" applyNumberFormat="1" applyFont="1" applyBorder="1" applyAlignment="1">
      <alignment horizontal="right" vertical="center"/>
    </xf>
    <xf numFmtId="4" fontId="44" fillId="0" borderId="0" xfId="0" applyNumberFormat="1" applyFont="1" applyAlignment="1">
      <alignment horizontal="right" vertical="center"/>
    </xf>
    <xf numFmtId="4" fontId="44" fillId="0" borderId="0" xfId="0" applyNumberFormat="1" applyFont="1" applyBorder="1" applyAlignment="1">
      <alignment horizontal="right" vertical="center"/>
    </xf>
    <xf numFmtId="4" fontId="44" fillId="3" borderId="7" xfId="0" applyNumberFormat="1" applyFont="1" applyFill="1" applyBorder="1" applyAlignment="1">
      <alignment horizontal="right" vertical="center"/>
    </xf>
    <xf numFmtId="4" fontId="44" fillId="3" borderId="0" xfId="0" applyNumberFormat="1" applyFont="1" applyFill="1" applyBorder="1" applyAlignment="1">
      <alignment horizontal="right" vertical="center"/>
    </xf>
    <xf numFmtId="4" fontId="44" fillId="3" borderId="2" xfId="0" applyNumberFormat="1" applyFont="1" applyFill="1" applyBorder="1" applyAlignment="1">
      <alignment horizontal="right" vertical="center"/>
    </xf>
    <xf numFmtId="171" fontId="8" fillId="0" borderId="0" xfId="0" quotePrefix="1" applyFont="1" applyAlignment="1">
      <alignment horizontal="right" vertical="center" readingOrder="2"/>
    </xf>
    <xf numFmtId="171" fontId="7" fillId="0" borderId="0" xfId="0" applyFont="1" applyAlignment="1" applyProtection="1">
      <alignment horizontal="left" vertical="center"/>
    </xf>
    <xf numFmtId="4" fontId="14" fillId="0" borderId="2" xfId="0" applyNumberFormat="1" applyFont="1" applyBorder="1" applyAlignment="1">
      <alignment horizontal="right" vertical="center"/>
    </xf>
    <xf numFmtId="171" fontId="7" fillId="0" borderId="0" xfId="0" applyFont="1" applyAlignment="1">
      <alignment horizontal="right" vertical="center"/>
    </xf>
    <xf numFmtId="171" fontId="8" fillId="0" borderId="0" xfId="0" applyFont="1" applyAlignment="1" applyProtection="1">
      <alignment horizontal="left" vertical="center"/>
    </xf>
    <xf numFmtId="4" fontId="44" fillId="0" borderId="2" xfId="0" applyNumberFormat="1" applyFont="1" applyBorder="1" applyAlignment="1">
      <alignment horizontal="right" vertical="center"/>
    </xf>
    <xf numFmtId="171" fontId="8" fillId="0" borderId="0" xfId="0" applyNumberFormat="1" applyFont="1" applyAlignment="1">
      <alignment vertical="center"/>
    </xf>
    <xf numFmtId="1" fontId="5" fillId="3" borderId="0" xfId="0" applyNumberFormat="1" applyFont="1" applyFill="1" applyBorder="1" applyAlignment="1">
      <alignment horizontal="right"/>
    </xf>
    <xf numFmtId="171" fontId="44" fillId="0" borderId="7" xfId="0" applyFont="1" applyBorder="1" applyAlignment="1">
      <alignment horizontal="right" vertical="center"/>
    </xf>
    <xf numFmtId="171" fontId="44" fillId="0" borderId="0" xfId="0" applyFont="1" applyAlignment="1">
      <alignment horizontal="right" vertical="center"/>
    </xf>
    <xf numFmtId="171" fontId="44" fillId="0" borderId="0" xfId="0" applyFont="1" applyBorder="1" applyAlignment="1">
      <alignment horizontal="right" vertical="center"/>
    </xf>
    <xf numFmtId="1" fontId="44" fillId="3" borderId="7" xfId="0" applyNumberFormat="1" applyFont="1" applyFill="1" applyBorder="1" applyAlignment="1">
      <alignment horizontal="right" vertical="center"/>
    </xf>
    <xf numFmtId="1" fontId="44" fillId="3" borderId="0" xfId="0" applyNumberFormat="1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right" vertical="center"/>
    </xf>
    <xf numFmtId="171" fontId="8" fillId="0" borderId="0" xfId="0" applyFont="1" applyAlignment="1">
      <alignment horizontal="right" vertical="center" readingOrder="2"/>
    </xf>
    <xf numFmtId="3" fontId="14" fillId="0" borderId="7" xfId="0" applyNumberFormat="1" applyFont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3" fontId="14" fillId="0" borderId="0" xfId="0" applyNumberFormat="1" applyFont="1" applyBorder="1" applyAlignment="1">
      <alignment horizontal="right" vertical="center"/>
    </xf>
    <xf numFmtId="3" fontId="14" fillId="3" borderId="7" xfId="0" applyNumberFormat="1" applyFont="1" applyFill="1" applyBorder="1" applyAlignment="1">
      <alignment horizontal="right" vertical="center"/>
    </xf>
    <xf numFmtId="3" fontId="14" fillId="3" borderId="0" xfId="0" applyNumberFormat="1" applyFont="1" applyFill="1" applyBorder="1" applyAlignment="1">
      <alignment horizontal="right" vertical="center"/>
    </xf>
    <xf numFmtId="3" fontId="14" fillId="3" borderId="2" xfId="0" applyNumberFormat="1" applyFont="1" applyFill="1" applyBorder="1" applyAlignment="1">
      <alignment horizontal="right" vertical="center"/>
    </xf>
    <xf numFmtId="3" fontId="44" fillId="0" borderId="7" xfId="0" applyNumberFormat="1" applyFont="1" applyBorder="1" applyAlignment="1">
      <alignment horizontal="right" vertical="center"/>
    </xf>
    <xf numFmtId="3" fontId="44" fillId="0" borderId="0" xfId="0" applyNumberFormat="1" applyFont="1" applyAlignment="1">
      <alignment horizontal="right" vertical="center"/>
    </xf>
    <xf numFmtId="3" fontId="44" fillId="0" borderId="0" xfId="0" applyNumberFormat="1" applyFont="1" applyBorder="1" applyAlignment="1">
      <alignment horizontal="right" vertical="center"/>
    </xf>
    <xf numFmtId="3" fontId="44" fillId="3" borderId="7" xfId="0" applyNumberFormat="1" applyFont="1" applyFill="1" applyBorder="1" applyAlignment="1">
      <alignment horizontal="right" vertical="center"/>
    </xf>
    <xf numFmtId="3" fontId="44" fillId="3" borderId="0" xfId="0" applyNumberFormat="1" applyFont="1" applyFill="1" applyBorder="1" applyAlignment="1">
      <alignment horizontal="right" vertical="center"/>
    </xf>
    <xf numFmtId="3" fontId="44" fillId="3" borderId="2" xfId="0" applyNumberFormat="1" applyFont="1" applyFill="1" applyBorder="1" applyAlignment="1">
      <alignment horizontal="right" vertical="center"/>
    </xf>
    <xf numFmtId="171" fontId="14" fillId="0" borderId="7" xfId="0" applyFont="1" applyBorder="1" applyAlignment="1">
      <alignment horizontal="right" vertical="center"/>
    </xf>
    <xf numFmtId="171" fontId="14" fillId="0" borderId="0" xfId="0" applyFont="1" applyAlignment="1">
      <alignment horizontal="right" vertical="center"/>
    </xf>
    <xf numFmtId="2" fontId="44" fillId="0" borderId="0" xfId="0" applyNumberFormat="1" applyFont="1" applyBorder="1" applyAlignment="1">
      <alignment horizontal="right" vertical="center"/>
    </xf>
    <xf numFmtId="2" fontId="14" fillId="0" borderId="0" xfId="0" applyNumberFormat="1" applyFont="1" applyBorder="1" applyAlignment="1">
      <alignment horizontal="right" vertical="center" wrapText="1"/>
    </xf>
    <xf numFmtId="2" fontId="14" fillId="0" borderId="7" xfId="0" applyNumberFormat="1" applyFont="1" applyBorder="1" applyAlignment="1">
      <alignment horizontal="right" vertical="center"/>
    </xf>
    <xf numFmtId="2" fontId="14" fillId="0" borderId="0" xfId="0" applyNumberFormat="1" applyFont="1" applyBorder="1" applyAlignment="1">
      <alignment horizontal="right" vertical="center"/>
    </xf>
    <xf numFmtId="2" fontId="14" fillId="0" borderId="2" xfId="0" applyNumberFormat="1" applyFont="1" applyBorder="1" applyAlignment="1">
      <alignment horizontal="right" vertical="center"/>
    </xf>
    <xf numFmtId="171" fontId="5" fillId="0" borderId="1" xfId="0" applyFont="1" applyBorder="1" applyAlignment="1">
      <alignment vertical="center"/>
    </xf>
    <xf numFmtId="3" fontId="14" fillId="35" borderId="1" xfId="0" applyNumberFormat="1" applyFont="1" applyFill="1" applyBorder="1" applyAlignment="1">
      <alignment horizontal="right" vertical="center"/>
    </xf>
    <xf numFmtId="3" fontId="14" fillId="0" borderId="1" xfId="0" applyNumberFormat="1" applyFont="1" applyBorder="1" applyAlignment="1">
      <alignment horizontal="right" vertical="center"/>
    </xf>
    <xf numFmtId="3" fontId="14" fillId="0" borderId="3" xfId="0" applyNumberFormat="1" applyFont="1" applyBorder="1" applyAlignment="1">
      <alignment horizontal="right" vertical="center"/>
    </xf>
    <xf numFmtId="3" fontId="14" fillId="35" borderId="6" xfId="0" applyNumberFormat="1" applyFont="1" applyFill="1" applyBorder="1" applyAlignment="1">
      <alignment horizontal="right" vertical="center"/>
    </xf>
    <xf numFmtId="171" fontId="5" fillId="0" borderId="1" xfId="0" applyFont="1" applyBorder="1" applyAlignment="1">
      <alignment horizontal="right" vertical="center"/>
    </xf>
    <xf numFmtId="171" fontId="5" fillId="0" borderId="0" xfId="0" quotePrefix="1" applyFont="1" applyAlignment="1" applyProtection="1">
      <alignment horizontal="left" vertical="center"/>
    </xf>
    <xf numFmtId="3" fontId="5" fillId="0" borderId="5" xfId="0" applyNumberFormat="1" applyFont="1" applyBorder="1" applyAlignment="1">
      <alignment horizontal="right" vertical="center"/>
    </xf>
    <xf numFmtId="4" fontId="5" fillId="35" borderId="0" xfId="0" applyNumberFormat="1" applyFont="1" applyFill="1" applyBorder="1" applyAlignment="1">
      <alignment horizontal="right" vertical="center"/>
    </xf>
    <xf numFmtId="3" fontId="5" fillId="35" borderId="5" xfId="0" applyNumberFormat="1" applyFont="1" applyFill="1" applyBorder="1" applyAlignment="1">
      <alignment horizontal="right" vertical="center"/>
    </xf>
    <xf numFmtId="171" fontId="5" fillId="0" borderId="0" xfId="0" applyFont="1" applyAlignment="1">
      <alignment horizontal="right" vertical="center"/>
    </xf>
    <xf numFmtId="1" fontId="45" fillId="0" borderId="0" xfId="0" applyNumberFormat="1" applyFont="1" applyAlignment="1">
      <alignment vertical="center"/>
    </xf>
    <xf numFmtId="3" fontId="45" fillId="35" borderId="0" xfId="0" applyNumberFormat="1" applyFont="1" applyFill="1" applyBorder="1" applyAlignment="1">
      <alignment horizontal="right" vertical="center"/>
    </xf>
    <xf numFmtId="1" fontId="45" fillId="35" borderId="0" xfId="0" applyNumberFormat="1" applyFont="1" applyFill="1" applyBorder="1" applyAlignment="1">
      <alignment horizontal="right" vertical="center"/>
    </xf>
    <xf numFmtId="1" fontId="19" fillId="0" borderId="0" xfId="0" applyNumberFormat="1" applyFont="1" applyAlignment="1">
      <alignment horizontal="right" vertical="center"/>
    </xf>
    <xf numFmtId="3" fontId="110" fillId="0" borderId="0" xfId="0" applyNumberFormat="1" applyFont="1"/>
    <xf numFmtId="3" fontId="5" fillId="0" borderId="0" xfId="0" applyNumberFormat="1" applyFont="1" applyAlignment="1">
      <alignment horizontal="left" vertical="center"/>
    </xf>
    <xf numFmtId="4" fontId="5" fillId="3" borderId="0" xfId="734" applyNumberFormat="1" applyFont="1" applyFill="1" applyBorder="1" applyAlignment="1" applyProtection="1">
      <alignment horizontal="right" vertical="center"/>
    </xf>
    <xf numFmtId="0" fontId="5" fillId="0" borderId="0" xfId="734" applyFont="1" applyAlignment="1">
      <alignment vertical="center"/>
    </xf>
    <xf numFmtId="4" fontId="5" fillId="0" borderId="0" xfId="734" applyNumberFormat="1" applyFont="1" applyBorder="1" applyAlignment="1" applyProtection="1">
      <alignment horizontal="right" vertical="center"/>
    </xf>
    <xf numFmtId="4" fontId="5" fillId="0" borderId="0" xfId="734" applyNumberFormat="1" applyFont="1" applyBorder="1" applyAlignment="1">
      <alignment horizontal="right" vertical="center"/>
    </xf>
    <xf numFmtId="171" fontId="5" fillId="0" borderId="0" xfId="0" applyNumberFormat="1" applyFont="1" applyAlignment="1">
      <alignment vertical="center"/>
    </xf>
    <xf numFmtId="174" fontId="5" fillId="35" borderId="0" xfId="0" applyNumberFormat="1" applyFont="1" applyFill="1" applyBorder="1" applyAlignment="1" applyProtection="1">
      <alignment horizontal="right" vertical="center"/>
    </xf>
    <xf numFmtId="0" fontId="5" fillId="0" borderId="0" xfId="0" applyNumberFormat="1" applyFont="1" applyBorder="1" applyAlignment="1">
      <alignment horizontal="right" vertical="center"/>
    </xf>
    <xf numFmtId="171" fontId="6" fillId="0" borderId="0" xfId="0" applyFont="1" applyBorder="1" applyAlignment="1">
      <alignment vertical="center"/>
    </xf>
    <xf numFmtId="171" fontId="5" fillId="0" borderId="0" xfId="0" quotePrefix="1" applyFont="1" applyAlignment="1">
      <alignment horizontal="right" vertical="center"/>
    </xf>
    <xf numFmtId="181" fontId="6" fillId="0" borderId="0" xfId="0" applyNumberFormat="1" applyFont="1" applyAlignment="1">
      <alignment horizontal="right" vertical="center" readingOrder="1"/>
    </xf>
    <xf numFmtId="181" fontId="6" fillId="0" borderId="0" xfId="0" applyNumberFormat="1" applyFont="1" applyBorder="1" applyAlignment="1">
      <alignment horizontal="right" vertical="center" readingOrder="1"/>
    </xf>
    <xf numFmtId="181" fontId="6" fillId="0" borderId="0" xfId="0" applyNumberFormat="1" applyFont="1" applyAlignment="1" applyProtection="1">
      <alignment horizontal="right" vertical="center"/>
    </xf>
    <xf numFmtId="171" fontId="5" fillId="0" borderId="0" xfId="0" applyFont="1" applyBorder="1" applyAlignment="1">
      <alignment horizontal="right" vertical="center" readingOrder="2"/>
    </xf>
    <xf numFmtId="4" fontId="6" fillId="35" borderId="0" xfId="0" applyNumberFormat="1" applyFont="1" applyFill="1" applyAlignment="1">
      <alignment vertical="center"/>
    </xf>
    <xf numFmtId="4" fontId="6" fillId="35" borderId="0" xfId="0" applyNumberFormat="1" applyFont="1" applyFill="1" applyBorder="1" applyAlignment="1">
      <alignment vertical="center"/>
    </xf>
    <xf numFmtId="4" fontId="6" fillId="0" borderId="0" xfId="0" applyNumberFormat="1" applyFont="1" applyAlignment="1">
      <alignment vertical="center"/>
    </xf>
    <xf numFmtId="171" fontId="6" fillId="0" borderId="0" xfId="0" applyFont="1" applyAlignment="1">
      <alignment horizontal="right" vertical="center"/>
    </xf>
    <xf numFmtId="171" fontId="50" fillId="0" borderId="0" xfId="0" quotePrefix="1" applyFont="1" applyAlignment="1" applyProtection="1">
      <alignment horizontal="left" vertical="center"/>
    </xf>
    <xf numFmtId="171" fontId="8" fillId="0" borderId="0" xfId="0" applyFont="1" applyBorder="1" applyAlignment="1">
      <alignment horizontal="center" vertical="center"/>
    </xf>
    <xf numFmtId="171" fontId="43" fillId="0" borderId="0" xfId="0" applyFont="1" applyAlignment="1">
      <alignment vertical="center"/>
    </xf>
    <xf numFmtId="171" fontId="51" fillId="0" borderId="0" xfId="0" quotePrefix="1" applyFont="1" applyAlignment="1">
      <alignment horizontal="right" vertical="center" readingOrder="2"/>
    </xf>
    <xf numFmtId="171" fontId="9" fillId="0" borderId="0" xfId="0" quotePrefix="1" applyFont="1" applyBorder="1" applyAlignment="1">
      <alignment horizontal="left" vertical="center"/>
    </xf>
    <xf numFmtId="171" fontId="109" fillId="0" borderId="0" xfId="0" applyFont="1" applyAlignment="1">
      <alignment vertical="center"/>
    </xf>
    <xf numFmtId="171" fontId="9" fillId="0" borderId="0" xfId="0" applyFont="1" applyBorder="1" applyAlignment="1">
      <alignment vertical="center"/>
    </xf>
    <xf numFmtId="171" fontId="9" fillId="0" borderId="0" xfId="0" applyFont="1" applyAlignment="1">
      <alignment horizontal="right" vertical="center" readingOrder="2"/>
    </xf>
    <xf numFmtId="171" fontId="5" fillId="2" borderId="5" xfId="0" applyFont="1" applyFill="1" applyBorder="1" applyAlignment="1">
      <alignment vertical="center"/>
    </xf>
    <xf numFmtId="171" fontId="8" fillId="0" borderId="5" xfId="0" applyFont="1" applyBorder="1" applyAlignment="1">
      <alignment vertical="center"/>
    </xf>
    <xf numFmtId="171" fontId="0" fillId="0" borderId="5" xfId="0" applyBorder="1" applyAlignment="1">
      <alignment horizontal="center" vertical="center"/>
    </xf>
    <xf numFmtId="171" fontId="0" fillId="0" borderId="4" xfId="0" applyBorder="1" applyAlignment="1">
      <alignment horizontal="center" vertical="center"/>
    </xf>
    <xf numFmtId="171" fontId="5" fillId="2" borderId="5" xfId="0" applyFont="1" applyFill="1" applyBorder="1" applyAlignment="1">
      <alignment horizontal="right" vertical="center" readingOrder="2"/>
    </xf>
    <xf numFmtId="171" fontId="0" fillId="0" borderId="0" xfId="0" applyBorder="1" applyAlignment="1">
      <alignment vertical="center"/>
    </xf>
    <xf numFmtId="171" fontId="0" fillId="0" borderId="0" xfId="0" applyBorder="1" applyAlignment="1">
      <alignment horizontal="center" vertical="center"/>
    </xf>
    <xf numFmtId="171" fontId="8" fillId="0" borderId="7" xfId="0" applyFont="1" applyBorder="1" applyAlignment="1">
      <alignment horizontal="center" vertical="center"/>
    </xf>
    <xf numFmtId="171" fontId="5" fillId="2" borderId="0" xfId="0" applyFont="1" applyFill="1" applyBorder="1" applyAlignment="1">
      <alignment horizontal="right" vertical="center" readingOrder="2"/>
    </xf>
    <xf numFmtId="171" fontId="7" fillId="2" borderId="5" xfId="0" applyFont="1" applyFill="1" applyBorder="1" applyAlignment="1">
      <alignment vertical="center"/>
    </xf>
    <xf numFmtId="171" fontId="7" fillId="2" borderId="5" xfId="0" quotePrefix="1" applyFont="1" applyFill="1" applyBorder="1" applyAlignment="1">
      <alignment vertical="center"/>
    </xf>
    <xf numFmtId="171" fontId="0" fillId="0" borderId="5" xfId="0" applyBorder="1" applyAlignment="1">
      <alignment vertical="center"/>
    </xf>
    <xf numFmtId="171" fontId="7" fillId="2" borderId="4" xfId="0" applyFont="1" applyFill="1" applyBorder="1" applyAlignment="1">
      <alignment vertical="center"/>
    </xf>
    <xf numFmtId="171" fontId="5" fillId="2" borderId="1" xfId="0" applyFont="1" applyFill="1" applyBorder="1" applyAlignment="1">
      <alignment vertical="center"/>
    </xf>
    <xf numFmtId="171" fontId="7" fillId="2" borderId="1" xfId="0" applyFont="1" applyFill="1" applyBorder="1" applyAlignment="1" applyProtection="1">
      <alignment vertical="center"/>
    </xf>
    <xf numFmtId="171" fontId="0" fillId="0" borderId="0" xfId="0" applyBorder="1" applyAlignment="1">
      <alignment horizontal="left" vertical="center"/>
    </xf>
    <xf numFmtId="171" fontId="7" fillId="2" borderId="0" xfId="0" applyFont="1" applyFill="1" applyBorder="1" applyAlignment="1" applyProtection="1">
      <alignment horizontal="right" vertical="center"/>
    </xf>
    <xf numFmtId="171" fontId="5" fillId="2" borderId="1" xfId="0" applyFont="1" applyFill="1" applyBorder="1" applyAlignment="1">
      <alignment horizontal="right" vertical="center" readingOrder="2"/>
    </xf>
    <xf numFmtId="171" fontId="8" fillId="0" borderId="5" xfId="0" applyFont="1" applyBorder="1" applyAlignment="1">
      <alignment horizontal="center" vertical="center"/>
    </xf>
    <xf numFmtId="171" fontId="8" fillId="0" borderId="0" xfId="0" applyFont="1" applyBorder="1" applyAlignment="1">
      <alignment horizontal="left" vertical="center"/>
    </xf>
    <xf numFmtId="171" fontId="8" fillId="0" borderId="5" xfId="0" applyFont="1" applyBorder="1" applyAlignment="1">
      <alignment horizontal="left" vertical="center"/>
    </xf>
    <xf numFmtId="171" fontId="8" fillId="0" borderId="2" xfId="0" applyFont="1" applyBorder="1" applyAlignment="1">
      <alignment horizontal="left" vertical="center"/>
    </xf>
    <xf numFmtId="171" fontId="59" fillId="0" borderId="0" xfId="0" applyFont="1" applyBorder="1" applyAlignment="1">
      <alignment horizontal="left" vertical="center" wrapText="1"/>
    </xf>
    <xf numFmtId="3" fontId="59" fillId="0" borderId="7" xfId="0" applyNumberFormat="1" applyFont="1" applyBorder="1" applyAlignment="1">
      <alignment horizontal="center" vertical="center"/>
    </xf>
    <xf numFmtId="3" fontId="7" fillId="35" borderId="0" xfId="0" applyNumberFormat="1" applyFont="1" applyFill="1" applyBorder="1" applyAlignment="1">
      <alignment horizontal="right"/>
    </xf>
    <xf numFmtId="171" fontId="59" fillId="0" borderId="0" xfId="0" applyFont="1" applyAlignment="1">
      <alignment vertical="center"/>
    </xf>
    <xf numFmtId="3" fontId="59" fillId="0" borderId="0" xfId="0" applyNumberFormat="1" applyFont="1" applyBorder="1" applyAlignment="1">
      <alignment vertical="center"/>
    </xf>
    <xf numFmtId="3" fontId="59" fillId="0" borderId="0" xfId="0" applyNumberFormat="1" applyFont="1" applyBorder="1" applyAlignment="1">
      <alignment horizontal="right" vertical="center"/>
    </xf>
    <xf numFmtId="3" fontId="59" fillId="0" borderId="0" xfId="0" applyNumberFormat="1" applyFont="1" applyBorder="1" applyAlignment="1">
      <alignment horizontal="left" vertical="center"/>
    </xf>
    <xf numFmtId="171" fontId="59" fillId="0" borderId="0" xfId="0" applyFont="1" applyBorder="1" applyAlignment="1">
      <alignment vertical="center"/>
    </xf>
    <xf numFmtId="171" fontId="59" fillId="0" borderId="7" xfId="0" applyFont="1" applyBorder="1" applyAlignment="1">
      <alignment vertical="center"/>
    </xf>
    <xf numFmtId="3" fontId="59" fillId="0" borderId="2" xfId="0" applyNumberFormat="1" applyFont="1" applyBorder="1" applyAlignment="1">
      <alignment horizontal="left" vertical="center"/>
    </xf>
    <xf numFmtId="171" fontId="111" fillId="0" borderId="0" xfId="0" quotePrefix="1" applyFont="1" applyBorder="1" applyAlignment="1">
      <alignment horizontal="right" vertical="center" readingOrder="2"/>
    </xf>
    <xf numFmtId="171" fontId="59" fillId="3" borderId="0" xfId="0" applyFont="1" applyFill="1" applyBorder="1" applyAlignment="1">
      <alignment horizontal="left" vertical="center" wrapText="1"/>
    </xf>
    <xf numFmtId="3" fontId="59" fillId="3" borderId="7" xfId="0" applyNumberFormat="1" applyFont="1" applyFill="1" applyBorder="1" applyAlignment="1">
      <alignment horizontal="center" vertical="center"/>
    </xf>
    <xf numFmtId="171" fontId="59" fillId="3" borderId="0" xfId="0" applyFont="1" applyFill="1" applyAlignment="1">
      <alignment vertical="center"/>
    </xf>
    <xf numFmtId="3" fontId="59" fillId="3" borderId="0" xfId="0" applyNumberFormat="1" applyFont="1" applyFill="1" applyBorder="1" applyAlignment="1">
      <alignment vertical="center"/>
    </xf>
    <xf numFmtId="3" fontId="59" fillId="3" borderId="0" xfId="0" applyNumberFormat="1" applyFont="1" applyFill="1" applyBorder="1" applyAlignment="1">
      <alignment horizontal="right" vertical="center"/>
    </xf>
    <xf numFmtId="3" fontId="59" fillId="3" borderId="0" xfId="0" applyNumberFormat="1" applyFont="1" applyFill="1" applyBorder="1" applyAlignment="1">
      <alignment horizontal="left" vertical="center"/>
    </xf>
    <xf numFmtId="171" fontId="59" fillId="3" borderId="0" xfId="0" applyFont="1" applyFill="1" applyBorder="1" applyAlignment="1">
      <alignment vertical="center"/>
    </xf>
    <xf numFmtId="171" fontId="59" fillId="3" borderId="7" xfId="0" applyFont="1" applyFill="1" applyBorder="1" applyAlignment="1">
      <alignment vertical="center"/>
    </xf>
    <xf numFmtId="3" fontId="59" fillId="3" borderId="2" xfId="0" applyNumberFormat="1" applyFont="1" applyFill="1" applyBorder="1" applyAlignment="1">
      <alignment horizontal="left" vertical="center"/>
    </xf>
    <xf numFmtId="171" fontId="111" fillId="3" borderId="0" xfId="0" applyFont="1" applyFill="1" applyBorder="1" applyAlignment="1">
      <alignment horizontal="right" vertical="center" readingOrder="2"/>
    </xf>
    <xf numFmtId="171" fontId="26" fillId="0" borderId="0" xfId="0" applyFont="1" applyBorder="1" applyAlignment="1">
      <alignment horizontal="left" vertical="center" wrapText="1"/>
    </xf>
    <xf numFmtId="3" fontId="26" fillId="0" borderId="7" xfId="0" applyNumberFormat="1" applyFont="1" applyBorder="1" applyAlignment="1">
      <alignment horizontal="center" vertical="center"/>
    </xf>
    <xf numFmtId="3" fontId="8" fillId="35" borderId="0" xfId="0" applyNumberFormat="1" applyFont="1" applyFill="1" applyBorder="1" applyAlignment="1">
      <alignment horizontal="right"/>
    </xf>
    <xf numFmtId="171" fontId="26" fillId="0" borderId="0" xfId="0" applyFont="1" applyAlignment="1">
      <alignment vertical="center"/>
    </xf>
    <xf numFmtId="3" fontId="26" fillId="0" borderId="0" xfId="0" applyNumberFormat="1" applyFont="1" applyBorder="1" applyAlignment="1">
      <alignment vertical="center"/>
    </xf>
    <xf numFmtId="3" fontId="26" fillId="0" borderId="0" xfId="0" applyNumberFormat="1" applyFont="1" applyBorder="1" applyAlignment="1">
      <alignment horizontal="right" vertical="center"/>
    </xf>
    <xf numFmtId="3" fontId="26" fillId="0" borderId="0" xfId="0" applyNumberFormat="1" applyFont="1" applyBorder="1" applyAlignment="1">
      <alignment horizontal="left" vertical="center"/>
    </xf>
    <xf numFmtId="171" fontId="26" fillId="0" borderId="0" xfId="0" applyFont="1" applyBorder="1" applyAlignment="1">
      <alignment vertical="center"/>
    </xf>
    <xf numFmtId="171" fontId="26" fillId="0" borderId="7" xfId="0" applyFont="1" applyBorder="1" applyAlignment="1">
      <alignment vertical="center"/>
    </xf>
    <xf numFmtId="3" fontId="26" fillId="0" borderId="2" xfId="0" applyNumberFormat="1" applyFont="1" applyBorder="1" applyAlignment="1">
      <alignment horizontal="left" vertical="center"/>
    </xf>
    <xf numFmtId="171" fontId="112" fillId="0" borderId="0" xfId="0" applyFont="1" applyBorder="1" applyAlignment="1">
      <alignment horizontal="right" vertical="center" readingOrder="2"/>
    </xf>
    <xf numFmtId="171" fontId="112" fillId="0" borderId="0" xfId="0" quotePrefix="1" applyFont="1" applyBorder="1" applyAlignment="1">
      <alignment horizontal="right" vertical="center" readingOrder="2"/>
    </xf>
    <xf numFmtId="171" fontId="26" fillId="3" borderId="0" xfId="0" applyFont="1" applyFill="1" applyBorder="1" applyAlignment="1">
      <alignment vertical="center" wrapText="1"/>
    </xf>
    <xf numFmtId="3" fontId="26" fillId="3" borderId="7" xfId="0" applyNumberFormat="1" applyFont="1" applyFill="1" applyBorder="1" applyAlignment="1">
      <alignment horizontal="center" vertical="center"/>
    </xf>
    <xf numFmtId="171" fontId="26" fillId="3" borderId="0" xfId="0" applyFont="1" applyFill="1" applyAlignment="1">
      <alignment vertical="center"/>
    </xf>
    <xf numFmtId="3" fontId="26" fillId="3" borderId="0" xfId="0" applyNumberFormat="1" applyFont="1" applyFill="1" applyBorder="1" applyAlignment="1">
      <alignment vertical="center"/>
    </xf>
    <xf numFmtId="3" fontId="26" fillId="3" borderId="0" xfId="0" applyNumberFormat="1" applyFont="1" applyFill="1" applyBorder="1" applyAlignment="1">
      <alignment horizontal="right" vertical="center"/>
    </xf>
    <xf numFmtId="3" fontId="26" fillId="3" borderId="0" xfId="0" applyNumberFormat="1" applyFont="1" applyFill="1" applyBorder="1" applyAlignment="1">
      <alignment horizontal="left" vertical="center"/>
    </xf>
    <xf numFmtId="171" fontId="26" fillId="3" borderId="0" xfId="0" applyFont="1" applyFill="1" applyBorder="1" applyAlignment="1">
      <alignment vertical="center"/>
    </xf>
    <xf numFmtId="171" fontId="26" fillId="3" borderId="7" xfId="0" applyFont="1" applyFill="1" applyBorder="1" applyAlignment="1">
      <alignment vertical="center"/>
    </xf>
    <xf numFmtId="3" fontId="26" fillId="3" borderId="2" xfId="0" applyNumberFormat="1" applyFont="1" applyFill="1" applyBorder="1" applyAlignment="1">
      <alignment horizontal="left" vertical="center"/>
    </xf>
    <xf numFmtId="171" fontId="112" fillId="3" borderId="0" xfId="0" applyFont="1" applyFill="1" applyBorder="1" applyAlignment="1">
      <alignment horizontal="right" vertical="center" readingOrder="2"/>
    </xf>
    <xf numFmtId="3" fontId="26" fillId="0" borderId="0" xfId="0" applyNumberFormat="1" applyFont="1" applyAlignment="1">
      <alignment horizontal="right" vertical="center"/>
    </xf>
    <xf numFmtId="171" fontId="61" fillId="0" borderId="0" xfId="0" applyFont="1" applyBorder="1" applyAlignment="1">
      <alignment horizontal="right" vertical="center" wrapText="1" readingOrder="2"/>
    </xf>
    <xf numFmtId="171" fontId="26" fillId="0" borderId="0" xfId="0" applyFont="1" applyAlignment="1">
      <alignment horizontal="right" vertical="center"/>
    </xf>
    <xf numFmtId="171" fontId="26" fillId="0" borderId="0" xfId="0" applyFont="1" applyBorder="1" applyAlignment="1">
      <alignment horizontal="right" vertical="center"/>
    </xf>
    <xf numFmtId="171" fontId="26" fillId="0" borderId="0" xfId="0" applyFont="1" applyBorder="1" applyAlignment="1">
      <alignment horizontal="left" vertical="center"/>
    </xf>
    <xf numFmtId="171" fontId="26" fillId="0" borderId="2" xfId="0" applyFont="1" applyBorder="1" applyAlignment="1">
      <alignment vertical="center"/>
    </xf>
    <xf numFmtId="171" fontId="66" fillId="0" borderId="0" xfId="0" applyFont="1" applyAlignment="1">
      <alignment vertical="center"/>
    </xf>
    <xf numFmtId="171" fontId="66" fillId="0" borderId="0" xfId="0" applyFont="1" applyBorder="1" applyAlignment="1">
      <alignment vertical="center"/>
    </xf>
    <xf numFmtId="171" fontId="66" fillId="0" borderId="7" xfId="0" applyFont="1" applyBorder="1" applyAlignment="1">
      <alignment vertical="center"/>
    </xf>
    <xf numFmtId="171" fontId="66" fillId="0" borderId="0" xfId="0" applyFont="1" applyBorder="1" applyAlignment="1">
      <alignment horizontal="right" vertical="center" readingOrder="2"/>
    </xf>
    <xf numFmtId="3" fontId="26" fillId="0" borderId="7" xfId="0" applyNumberFormat="1" applyFont="1" applyBorder="1" applyAlignment="1">
      <alignment vertical="center"/>
    </xf>
    <xf numFmtId="171" fontId="112" fillId="0" borderId="0" xfId="0" applyFont="1" applyBorder="1" applyAlignment="1">
      <alignment horizontal="right" vertical="center"/>
    </xf>
    <xf numFmtId="171" fontId="26" fillId="0" borderId="0" xfId="0" applyFont="1" applyBorder="1" applyAlignment="1">
      <alignment vertical="center" wrapText="1"/>
    </xf>
    <xf numFmtId="3" fontId="66" fillId="0" borderId="0" xfId="0" applyNumberFormat="1" applyFont="1" applyAlignment="1">
      <alignment horizontal="right" vertical="center"/>
    </xf>
    <xf numFmtId="171" fontId="66" fillId="0" borderId="0" xfId="0" applyFont="1" applyBorder="1" applyAlignment="1">
      <alignment horizontal="right" vertical="center"/>
    </xf>
    <xf numFmtId="171" fontId="66" fillId="0" borderId="2" xfId="0" applyFont="1" applyBorder="1" applyAlignment="1">
      <alignment horizontal="left" vertical="center"/>
    </xf>
    <xf numFmtId="3" fontId="66" fillId="0" borderId="0" xfId="0" applyNumberFormat="1" applyFont="1" applyBorder="1" applyAlignment="1">
      <alignment horizontal="right" vertical="center"/>
    </xf>
    <xf numFmtId="3" fontId="66" fillId="0" borderId="0" xfId="0" applyNumberFormat="1" applyFont="1" applyBorder="1" applyAlignment="1">
      <alignment horizontal="left" vertical="center"/>
    </xf>
    <xf numFmtId="3" fontId="66" fillId="0" borderId="0" xfId="0" applyNumberFormat="1" applyFont="1" applyBorder="1" applyAlignment="1">
      <alignment vertical="center"/>
    </xf>
    <xf numFmtId="3" fontId="66" fillId="0" borderId="2" xfId="0" applyNumberFormat="1" applyFont="1" applyBorder="1" applyAlignment="1">
      <alignment horizontal="left" vertical="center"/>
    </xf>
    <xf numFmtId="171" fontId="59" fillId="35" borderId="0" xfId="0" applyFont="1" applyFill="1" applyBorder="1" applyAlignment="1">
      <alignment vertical="center" wrapText="1"/>
    </xf>
    <xf numFmtId="3" fontId="58" fillId="0" borderId="0" xfId="0" applyNumberFormat="1" applyFont="1" applyAlignment="1">
      <alignment horizontal="right" vertical="center"/>
    </xf>
    <xf numFmtId="171" fontId="58" fillId="0" borderId="0" xfId="0" applyFont="1" applyAlignment="1">
      <alignment vertical="center"/>
    </xf>
    <xf numFmtId="3" fontId="58" fillId="0" borderId="0" xfId="0" applyNumberFormat="1" applyFont="1" applyBorder="1" applyAlignment="1">
      <alignment horizontal="right" vertical="center"/>
    </xf>
    <xf numFmtId="3" fontId="58" fillId="0" borderId="0" xfId="0" applyNumberFormat="1" applyFont="1" applyBorder="1" applyAlignment="1">
      <alignment horizontal="left" vertical="center"/>
    </xf>
    <xf numFmtId="3" fontId="58" fillId="0" borderId="0" xfId="0" applyNumberFormat="1" applyFont="1" applyBorder="1" applyAlignment="1">
      <alignment vertical="center"/>
    </xf>
    <xf numFmtId="171" fontId="58" fillId="0" borderId="0" xfId="0" applyFont="1" applyBorder="1" applyAlignment="1">
      <alignment vertical="center"/>
    </xf>
    <xf numFmtId="171" fontId="58" fillId="0" borderId="7" xfId="0" applyFont="1" applyBorder="1" applyAlignment="1">
      <alignment vertical="center"/>
    </xf>
    <xf numFmtId="171" fontId="111" fillId="0" borderId="0" xfId="0" applyFont="1" applyBorder="1" applyAlignment="1">
      <alignment horizontal="right" vertical="center" readingOrder="2"/>
    </xf>
    <xf numFmtId="171" fontId="59" fillId="0" borderId="0" xfId="0" applyFont="1" applyBorder="1" applyAlignment="1">
      <alignment vertical="center" wrapText="1"/>
    </xf>
    <xf numFmtId="3" fontId="8" fillId="0" borderId="7" xfId="0" applyNumberFormat="1" applyFont="1" applyBorder="1" applyAlignment="1">
      <alignment horizontal="center" vertical="center"/>
    </xf>
    <xf numFmtId="3" fontId="8" fillId="0" borderId="0" xfId="0" applyNumberFormat="1" applyFont="1" applyBorder="1" applyAlignment="1">
      <alignment horizontal="center" vertical="center"/>
    </xf>
    <xf numFmtId="3" fontId="8" fillId="0" borderId="0" xfId="0" applyNumberFormat="1" applyFont="1" applyBorder="1" applyAlignment="1">
      <alignment horizontal="left" vertical="center"/>
    </xf>
    <xf numFmtId="3" fontId="8" fillId="0" borderId="0" xfId="0" applyNumberFormat="1" applyFont="1" applyBorder="1" applyAlignment="1">
      <alignment vertical="center"/>
    </xf>
    <xf numFmtId="3" fontId="8" fillId="0" borderId="2" xfId="0" applyNumberFormat="1" applyFont="1" applyBorder="1" applyAlignment="1">
      <alignment horizontal="center" vertical="center"/>
    </xf>
    <xf numFmtId="3" fontId="8" fillId="0" borderId="3" xfId="0" applyNumberFormat="1" applyFont="1" applyBorder="1" applyAlignment="1">
      <alignment horizontal="center" vertical="center"/>
    </xf>
    <xf numFmtId="3" fontId="8" fillId="0" borderId="1" xfId="0" applyNumberFormat="1" applyFont="1" applyBorder="1" applyAlignment="1">
      <alignment horizontal="center" vertical="center"/>
    </xf>
    <xf numFmtId="3" fontId="8" fillId="0" borderId="1" xfId="0" applyNumberFormat="1" applyFont="1" applyBorder="1" applyAlignment="1">
      <alignment vertical="center"/>
    </xf>
    <xf numFmtId="3" fontId="8" fillId="0" borderId="6" xfId="0" applyNumberFormat="1" applyFont="1" applyBorder="1" applyAlignment="1">
      <alignment horizontal="center" vertical="center"/>
    </xf>
    <xf numFmtId="171" fontId="5" fillId="0" borderId="0" xfId="0" quotePrefix="1" applyFont="1" applyAlignment="1">
      <alignment horizontal="left" vertical="center"/>
    </xf>
    <xf numFmtId="171" fontId="5" fillId="0" borderId="0" xfId="0" quotePrefix="1" applyFont="1" applyAlignment="1">
      <alignment horizontal="right" vertical="center" readingOrder="2"/>
    </xf>
    <xf numFmtId="178" fontId="4" fillId="0" borderId="0" xfId="735"/>
    <xf numFmtId="171" fontId="4" fillId="0" borderId="0" xfId="736"/>
    <xf numFmtId="178" fontId="115" fillId="0" borderId="0" xfId="735" applyFont="1" applyAlignment="1">
      <alignment horizontal="center"/>
    </xf>
    <xf numFmtId="171" fontId="4" fillId="0" borderId="0" xfId="736" applyAlignment="1">
      <alignment horizontal="center"/>
    </xf>
    <xf numFmtId="178" fontId="115" fillId="0" borderId="0" xfId="735" applyFont="1"/>
    <xf numFmtId="180" fontId="9" fillId="0" borderId="0" xfId="737" quotePrefix="1" applyFont="1" applyAlignment="1">
      <alignment horizontal="right" vertical="center" readingOrder="2"/>
    </xf>
    <xf numFmtId="171" fontId="117" fillId="0" borderId="0" xfId="0" applyFont="1" applyAlignment="1">
      <alignment horizontal="center"/>
    </xf>
    <xf numFmtId="171" fontId="118" fillId="0" borderId="0" xfId="0" applyFont="1" applyAlignment="1">
      <alignment horizontal="center"/>
    </xf>
    <xf numFmtId="171" fontId="116" fillId="0" borderId="0" xfId="0" applyFont="1" applyAlignment="1">
      <alignment horizontal="center"/>
    </xf>
    <xf numFmtId="171" fontId="51" fillId="0" borderId="0" xfId="736" applyFont="1" applyAlignment="1">
      <alignment horizontal="center" vertical="center"/>
    </xf>
    <xf numFmtId="0" fontId="7" fillId="0" borderId="4" xfId="0" applyNumberFormat="1" applyFont="1" applyBorder="1" applyAlignment="1">
      <alignment horizontal="center" vertical="center"/>
    </xf>
    <xf numFmtId="0" fontId="7" fillId="0" borderId="5" xfId="0" applyNumberFormat="1" applyFont="1" applyBorder="1" applyAlignment="1">
      <alignment horizontal="center" vertical="center"/>
    </xf>
    <xf numFmtId="0" fontId="7" fillId="0" borderId="8" xfId="0" applyNumberFormat="1" applyFont="1" applyBorder="1" applyAlignment="1">
      <alignment horizontal="center" vertical="center"/>
    </xf>
    <xf numFmtId="0" fontId="7" fillId="0" borderId="3" xfId="0" applyNumberFormat="1" applyFont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7" fillId="0" borderId="6" xfId="0" applyNumberFormat="1" applyFont="1" applyBorder="1" applyAlignment="1">
      <alignment horizontal="center" vertical="center"/>
    </xf>
    <xf numFmtId="171" fontId="25" fillId="0" borderId="0" xfId="0" applyFont="1" applyBorder="1" applyAlignment="1">
      <alignment horizontal="left" vertical="center" wrapText="1"/>
    </xf>
    <xf numFmtId="2" fontId="12" fillId="0" borderId="1" xfId="0" applyNumberFormat="1" applyFont="1" applyBorder="1" applyAlignment="1">
      <alignment horizontal="right" vertical="justify"/>
    </xf>
    <xf numFmtId="0" fontId="6" fillId="0" borderId="4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center" vertical="center"/>
    </xf>
    <xf numFmtId="0" fontId="6" fillId="0" borderId="3" xfId="0" applyNumberFormat="1" applyFont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/>
    </xf>
    <xf numFmtId="171" fontId="45" fillId="0" borderId="5" xfId="0" applyFont="1" applyBorder="1" applyAlignment="1" applyProtection="1">
      <alignment horizontal="left" vertical="center"/>
    </xf>
    <xf numFmtId="0" fontId="7" fillId="3" borderId="21" xfId="26" applyNumberFormat="1" applyFont="1" applyFill="1" applyBorder="1" applyAlignment="1">
      <alignment horizontal="center" vertical="center"/>
    </xf>
    <xf numFmtId="0" fontId="7" fillId="3" borderId="22" xfId="26" applyNumberFormat="1" applyFont="1" applyFill="1" applyBorder="1" applyAlignment="1">
      <alignment horizontal="center" vertical="center"/>
    </xf>
    <xf numFmtId="0" fontId="7" fillId="3" borderId="23" xfId="26" applyNumberFormat="1" applyFont="1" applyFill="1" applyBorder="1" applyAlignment="1">
      <alignment horizontal="center" vertical="center"/>
    </xf>
    <xf numFmtId="178" fontId="8" fillId="3" borderId="2" xfId="26" applyNumberFormat="1" applyFont="1" applyFill="1" applyBorder="1" applyAlignment="1">
      <alignment horizontal="left" vertical="justify"/>
    </xf>
    <xf numFmtId="177" fontId="0" fillId="3" borderId="0" xfId="26" applyNumberFormat="1" applyFont="1" applyFill="1" applyBorder="1" applyAlignment="1">
      <alignment horizontal="center"/>
    </xf>
    <xf numFmtId="178" fontId="0" fillId="3" borderId="0" xfId="26" applyNumberFormat="1" applyFont="1" applyFill="1" applyBorder="1" applyAlignment="1">
      <alignment horizontal="center"/>
    </xf>
    <xf numFmtId="177" fontId="53" fillId="3" borderId="0" xfId="26" applyNumberFormat="1" applyFont="1" applyFill="1" applyBorder="1" applyAlignment="1">
      <alignment horizontal="center"/>
    </xf>
    <xf numFmtId="178" fontId="53" fillId="3" borderId="0" xfId="26" applyNumberFormat="1" applyFont="1" applyFill="1" applyBorder="1" applyAlignment="1">
      <alignment horizontal="center"/>
    </xf>
    <xf numFmtId="0" fontId="7" fillId="3" borderId="4" xfId="26" applyNumberFormat="1" applyFont="1" applyFill="1" applyBorder="1" applyAlignment="1">
      <alignment horizontal="center" vertical="center"/>
    </xf>
    <xf numFmtId="0" fontId="7" fillId="3" borderId="5" xfId="26" applyNumberFormat="1" applyFont="1" applyFill="1" applyBorder="1" applyAlignment="1">
      <alignment horizontal="center" vertical="center"/>
    </xf>
    <xf numFmtId="0" fontId="7" fillId="3" borderId="8" xfId="26" applyNumberFormat="1" applyFont="1" applyFill="1" applyBorder="1" applyAlignment="1">
      <alignment horizontal="center" vertical="center"/>
    </xf>
    <xf numFmtId="0" fontId="61" fillId="0" borderId="0" xfId="23" applyFont="1" applyAlignment="1"/>
    <xf numFmtId="4" fontId="58" fillId="0" borderId="3" xfId="23" applyNumberFormat="1" applyFont="1" applyBorder="1" applyAlignment="1">
      <alignment horizontal="center"/>
    </xf>
    <xf numFmtId="4" fontId="58" fillId="0" borderId="6" xfId="23" applyNumberFormat="1" applyFont="1" applyBorder="1" applyAlignment="1">
      <alignment horizontal="center"/>
    </xf>
    <xf numFmtId="4" fontId="58" fillId="0" borderId="1" xfId="23" applyNumberFormat="1" applyFont="1" applyBorder="1" applyAlignment="1">
      <alignment horizontal="center"/>
    </xf>
    <xf numFmtId="4" fontId="58" fillId="0" borderId="19" xfId="23" applyNumberFormat="1" applyFont="1" applyBorder="1" applyAlignment="1">
      <alignment horizontal="center"/>
    </xf>
    <xf numFmtId="0" fontId="61" fillId="0" borderId="5" xfId="23" applyFont="1" applyBorder="1" applyAlignment="1"/>
    <xf numFmtId="0" fontId="61" fillId="0" borderId="0" xfId="23" applyFont="1" applyBorder="1" applyAlignment="1"/>
    <xf numFmtId="0" fontId="55" fillId="0" borderId="0" xfId="23" applyFont="1" applyAlignment="1"/>
    <xf numFmtId="0" fontId="56" fillId="0" borderId="0" xfId="23" applyFont="1" applyAlignment="1"/>
    <xf numFmtId="0" fontId="57" fillId="0" borderId="0" xfId="23" applyFont="1" applyAlignment="1"/>
    <xf numFmtId="0" fontId="58" fillId="0" borderId="1" xfId="23" applyFont="1" applyBorder="1" applyAlignment="1"/>
    <xf numFmtId="4" fontId="58" fillId="0" borderId="4" xfId="23" applyNumberFormat="1" applyFont="1" applyBorder="1" applyAlignment="1">
      <alignment horizontal="center"/>
    </xf>
    <xf numFmtId="4" fontId="58" fillId="0" borderId="8" xfId="23" applyNumberFormat="1" applyFont="1" applyBorder="1" applyAlignment="1">
      <alignment horizontal="center"/>
    </xf>
    <xf numFmtId="4" fontId="58" fillId="0" borderId="5" xfId="23" applyNumberFormat="1" applyFont="1" applyBorder="1" applyAlignment="1">
      <alignment horizontal="center"/>
    </xf>
    <xf numFmtId="4" fontId="58" fillId="0" borderId="18" xfId="23" applyNumberFormat="1" applyFont="1" applyBorder="1" applyAlignment="1">
      <alignment horizontal="center"/>
    </xf>
    <xf numFmtId="0" fontId="58" fillId="0" borderId="1" xfId="27" applyFont="1" applyBorder="1" applyAlignment="1"/>
    <xf numFmtId="4" fontId="58" fillId="0" borderId="4" xfId="27" applyNumberFormat="1" applyFont="1" applyBorder="1" applyAlignment="1">
      <alignment horizontal="center"/>
    </xf>
    <xf numFmtId="4" fontId="58" fillId="0" borderId="8" xfId="27" applyNumberFormat="1" applyFont="1" applyBorder="1" applyAlignment="1">
      <alignment horizontal="center"/>
    </xf>
    <xf numFmtId="4" fontId="58" fillId="0" borderId="5" xfId="27" applyNumberFormat="1" applyFont="1" applyBorder="1" applyAlignment="1">
      <alignment horizontal="center"/>
    </xf>
    <xf numFmtId="4" fontId="58" fillId="0" borderId="18" xfId="27" applyNumberFormat="1" applyFont="1" applyBorder="1" applyAlignment="1">
      <alignment horizontal="center"/>
    </xf>
    <xf numFmtId="0" fontId="55" fillId="0" borderId="0" xfId="27" applyFont="1" applyAlignment="1"/>
    <xf numFmtId="0" fontId="56" fillId="0" borderId="0" xfId="27" applyFont="1" applyAlignment="1"/>
    <xf numFmtId="0" fontId="57" fillId="0" borderId="0" xfId="27" applyFont="1" applyAlignment="1"/>
    <xf numFmtId="0" fontId="61" fillId="0" borderId="0" xfId="27" applyFont="1" applyAlignment="1"/>
    <xf numFmtId="4" fontId="58" fillId="0" borderId="3" xfId="27" applyNumberFormat="1" applyFont="1" applyBorder="1" applyAlignment="1">
      <alignment horizontal="center"/>
    </xf>
    <xf numFmtId="4" fontId="58" fillId="0" borderId="6" xfId="27" applyNumberFormat="1" applyFont="1" applyBorder="1" applyAlignment="1">
      <alignment horizontal="center"/>
    </xf>
    <xf numFmtId="4" fontId="58" fillId="0" borderId="1" xfId="27" applyNumberFormat="1" applyFont="1" applyBorder="1" applyAlignment="1">
      <alignment horizontal="center"/>
    </xf>
    <xf numFmtId="4" fontId="58" fillId="0" borderId="19" xfId="27" applyNumberFormat="1" applyFont="1" applyBorder="1" applyAlignment="1">
      <alignment horizontal="center"/>
    </xf>
    <xf numFmtId="0" fontId="61" fillId="0" borderId="5" xfId="27" applyFont="1" applyBorder="1" applyAlignment="1"/>
    <xf numFmtId="0" fontId="61" fillId="0" borderId="0" xfId="27" applyFont="1" applyBorder="1" applyAlignment="1"/>
    <xf numFmtId="0" fontId="58" fillId="0" borderId="0" xfId="27" applyFont="1" applyBorder="1" applyAlignment="1"/>
    <xf numFmtId="0" fontId="58" fillId="0" borderId="4" xfId="27" applyFont="1" applyBorder="1" applyAlignment="1">
      <alignment horizontal="center"/>
    </xf>
    <xf numFmtId="0" fontId="58" fillId="0" borderId="8" xfId="27" applyFont="1" applyBorder="1" applyAlignment="1">
      <alignment horizontal="center"/>
    </xf>
    <xf numFmtId="0" fontId="58" fillId="0" borderId="5" xfId="27" applyFont="1" applyBorder="1" applyAlignment="1">
      <alignment horizontal="center"/>
    </xf>
    <xf numFmtId="0" fontId="58" fillId="0" borderId="18" xfId="27" applyFont="1" applyBorder="1" applyAlignment="1">
      <alignment horizontal="center"/>
    </xf>
    <xf numFmtId="0" fontId="62" fillId="0" borderId="0" xfId="27" applyFont="1" applyAlignment="1"/>
    <xf numFmtId="0" fontId="23" fillId="0" borderId="0" xfId="27" applyFont="1" applyAlignment="1"/>
    <xf numFmtId="0" fontId="57" fillId="0" borderId="0" xfId="27" applyFont="1" applyAlignment="1">
      <alignment horizontal="right"/>
    </xf>
    <xf numFmtId="0" fontId="58" fillId="0" borderId="3" xfId="27" applyFont="1" applyBorder="1" applyAlignment="1">
      <alignment horizontal="center"/>
    </xf>
    <xf numFmtId="0" fontId="58" fillId="0" borderId="6" xfId="27" applyFont="1" applyBorder="1" applyAlignment="1">
      <alignment horizontal="center"/>
    </xf>
    <xf numFmtId="0" fontId="58" fillId="0" borderId="1" xfId="27" applyFont="1" applyBorder="1" applyAlignment="1">
      <alignment horizontal="center"/>
    </xf>
    <xf numFmtId="0" fontId="58" fillId="0" borderId="19" xfId="27" applyFont="1" applyBorder="1" applyAlignment="1">
      <alignment horizontal="center"/>
    </xf>
    <xf numFmtId="0" fontId="26" fillId="0" borderId="5" xfId="27" applyFont="1" applyBorder="1" applyAlignment="1">
      <alignment horizontal="center"/>
    </xf>
    <xf numFmtId="0" fontId="57" fillId="0" borderId="0" xfId="27" applyFont="1" applyBorder="1" applyAlignment="1"/>
    <xf numFmtId="0" fontId="58" fillId="0" borderId="5" xfId="27" applyFont="1" applyBorder="1" applyAlignment="1">
      <alignment horizontal="center" vertical="top"/>
    </xf>
    <xf numFmtId="0" fontId="58" fillId="0" borderId="3" xfId="27" applyFont="1" applyBorder="1" applyAlignment="1">
      <alignment horizontal="center" vertical="top"/>
    </xf>
    <xf numFmtId="0" fontId="58" fillId="0" borderId="1" xfId="27" applyFont="1" applyBorder="1" applyAlignment="1">
      <alignment horizontal="center" vertical="top"/>
    </xf>
    <xf numFmtId="0" fontId="58" fillId="0" borderId="6" xfId="27" applyFont="1" applyBorder="1" applyAlignment="1">
      <alignment horizontal="center" vertical="top"/>
    </xf>
    <xf numFmtId="0" fontId="7" fillId="0" borderId="4" xfId="38" applyFont="1" applyBorder="1" applyAlignment="1">
      <alignment horizontal="center" vertical="center"/>
    </xf>
    <xf numFmtId="0" fontId="7" fillId="0" borderId="5" xfId="38" applyFont="1" applyBorder="1" applyAlignment="1">
      <alignment horizontal="center" vertical="center"/>
    </xf>
    <xf numFmtId="0" fontId="7" fillId="0" borderId="8" xfId="38" applyFont="1" applyBorder="1" applyAlignment="1">
      <alignment horizontal="center" vertical="center"/>
    </xf>
    <xf numFmtId="0" fontId="7" fillId="0" borderId="3" xfId="38" applyFont="1" applyBorder="1" applyAlignment="1">
      <alignment horizontal="center" vertical="center"/>
    </xf>
    <xf numFmtId="0" fontId="7" fillId="0" borderId="1" xfId="38" applyFont="1" applyBorder="1" applyAlignment="1">
      <alignment horizontal="center" vertical="center"/>
    </xf>
    <xf numFmtId="0" fontId="7" fillId="0" borderId="0" xfId="38" applyFont="1" applyBorder="1" applyAlignment="1">
      <alignment horizontal="center" vertical="center"/>
    </xf>
    <xf numFmtId="0" fontId="7" fillId="0" borderId="6" xfId="38" applyFont="1" applyBorder="1" applyAlignment="1">
      <alignment horizontal="center" vertical="center"/>
    </xf>
    <xf numFmtId="180" fontId="7" fillId="3" borderId="4" xfId="27" applyNumberFormat="1" applyFont="1" applyFill="1" applyBorder="1" applyAlignment="1">
      <alignment horizontal="center" vertical="center"/>
    </xf>
    <xf numFmtId="180" fontId="7" fillId="3" borderId="5" xfId="27" applyNumberFormat="1" applyFont="1" applyFill="1" applyBorder="1" applyAlignment="1">
      <alignment horizontal="center" vertical="center"/>
    </xf>
    <xf numFmtId="180" fontId="7" fillId="3" borderId="8" xfId="27" applyNumberFormat="1" applyFont="1" applyFill="1" applyBorder="1" applyAlignment="1">
      <alignment horizontal="center" vertical="center"/>
    </xf>
    <xf numFmtId="180" fontId="7" fillId="3" borderId="3" xfId="27" applyNumberFormat="1" applyFont="1" applyFill="1" applyBorder="1" applyAlignment="1">
      <alignment horizontal="center" vertical="center"/>
    </xf>
    <xf numFmtId="180" fontId="7" fillId="3" borderId="1" xfId="27" applyNumberFormat="1" applyFont="1" applyFill="1" applyBorder="1" applyAlignment="1">
      <alignment horizontal="center" vertical="center"/>
    </xf>
    <xf numFmtId="180" fontId="7" fillId="3" borderId="6" xfId="27" applyNumberFormat="1" applyFont="1" applyFill="1" applyBorder="1" applyAlignment="1">
      <alignment horizontal="center" vertical="center"/>
    </xf>
    <xf numFmtId="181" fontId="7" fillId="3" borderId="4" xfId="27" quotePrefix="1" applyNumberFormat="1" applyFont="1" applyFill="1" applyBorder="1" applyAlignment="1">
      <alignment horizontal="center" vertical="center"/>
    </xf>
    <xf numFmtId="181" fontId="7" fillId="3" borderId="5" xfId="27" quotePrefix="1" applyNumberFormat="1" applyFont="1" applyFill="1" applyBorder="1" applyAlignment="1">
      <alignment horizontal="center" vertical="center"/>
    </xf>
    <xf numFmtId="181" fontId="7" fillId="3" borderId="8" xfId="27" quotePrefix="1" applyNumberFormat="1" applyFont="1" applyFill="1" applyBorder="1" applyAlignment="1">
      <alignment horizontal="center" vertical="center"/>
    </xf>
    <xf numFmtId="181" fontId="7" fillId="3" borderId="3" xfId="27" quotePrefix="1" applyNumberFormat="1" applyFont="1" applyFill="1" applyBorder="1" applyAlignment="1">
      <alignment horizontal="center" vertical="center"/>
    </xf>
    <xf numFmtId="181" fontId="7" fillId="3" borderId="1" xfId="27" quotePrefix="1" applyNumberFormat="1" applyFont="1" applyFill="1" applyBorder="1" applyAlignment="1">
      <alignment horizontal="center" vertical="center"/>
    </xf>
    <xf numFmtId="181" fontId="7" fillId="3" borderId="6" xfId="27" quotePrefix="1" applyNumberFormat="1" applyFont="1" applyFill="1" applyBorder="1" applyAlignment="1">
      <alignment horizontal="center" vertical="center"/>
    </xf>
    <xf numFmtId="180" fontId="7" fillId="0" borderId="4" xfId="27" applyNumberFormat="1" applyFont="1" applyFill="1" applyBorder="1" applyAlignment="1">
      <alignment horizontal="center" vertical="center"/>
    </xf>
    <xf numFmtId="180" fontId="7" fillId="0" borderId="5" xfId="27" applyNumberFormat="1" applyFont="1" applyFill="1" applyBorder="1" applyAlignment="1">
      <alignment horizontal="center" vertical="center"/>
    </xf>
    <xf numFmtId="180" fontId="7" fillId="0" borderId="8" xfId="27" applyNumberFormat="1" applyFont="1" applyFill="1" applyBorder="1" applyAlignment="1">
      <alignment horizontal="center" vertical="center"/>
    </xf>
    <xf numFmtId="180" fontId="7" fillId="0" borderId="7" xfId="27" applyNumberFormat="1" applyFont="1" applyFill="1" applyBorder="1" applyAlignment="1">
      <alignment horizontal="center" vertical="center"/>
    </xf>
    <xf numFmtId="180" fontId="7" fillId="0" borderId="0" xfId="27" applyNumberFormat="1" applyFont="1" applyFill="1" applyBorder="1" applyAlignment="1">
      <alignment horizontal="center" vertical="center"/>
    </xf>
    <xf numFmtId="180" fontId="7" fillId="0" borderId="1" xfId="27" applyNumberFormat="1" applyFont="1" applyFill="1" applyBorder="1" applyAlignment="1">
      <alignment horizontal="center" vertical="center"/>
    </xf>
    <xf numFmtId="180" fontId="7" fillId="0" borderId="6" xfId="27" applyNumberFormat="1" applyFont="1" applyFill="1" applyBorder="1" applyAlignment="1">
      <alignment horizontal="center" vertical="center"/>
    </xf>
    <xf numFmtId="181" fontId="6" fillId="0" borderId="4" xfId="27" quotePrefix="1" applyNumberFormat="1" applyFont="1" applyFill="1" applyBorder="1" applyAlignment="1">
      <alignment horizontal="center" vertical="center"/>
    </xf>
    <xf numFmtId="181" fontId="6" fillId="0" borderId="5" xfId="27" quotePrefix="1" applyNumberFormat="1" applyFont="1" applyFill="1" applyBorder="1" applyAlignment="1">
      <alignment horizontal="center" vertical="center"/>
    </xf>
    <xf numFmtId="181" fontId="6" fillId="0" borderId="8" xfId="27" quotePrefix="1" applyNumberFormat="1" applyFont="1" applyFill="1" applyBorder="1" applyAlignment="1">
      <alignment horizontal="center" vertical="center"/>
    </xf>
    <xf numFmtId="181" fontId="6" fillId="0" borderId="3" xfId="27" quotePrefix="1" applyNumberFormat="1" applyFont="1" applyFill="1" applyBorder="1" applyAlignment="1">
      <alignment horizontal="center" vertical="center"/>
    </xf>
    <xf numFmtId="181" fontId="6" fillId="0" borderId="1" xfId="27" quotePrefix="1" applyNumberFormat="1" applyFont="1" applyFill="1" applyBorder="1" applyAlignment="1">
      <alignment horizontal="center" vertical="center"/>
    </xf>
    <xf numFmtId="181" fontId="6" fillId="0" borderId="6" xfId="27" quotePrefix="1" applyNumberFormat="1" applyFont="1" applyFill="1" applyBorder="1" applyAlignment="1">
      <alignment horizontal="center" vertical="center"/>
    </xf>
    <xf numFmtId="180" fontId="7" fillId="0" borderId="3" xfId="27" applyNumberFormat="1" applyFont="1" applyFill="1" applyBorder="1" applyAlignment="1">
      <alignment horizontal="center" vertical="center"/>
    </xf>
    <xf numFmtId="0" fontId="21" fillId="0" borderId="8" xfId="27" applyFont="1" applyBorder="1" applyAlignment="1">
      <alignment horizontal="center"/>
    </xf>
    <xf numFmtId="0" fontId="21" fillId="0" borderId="2" xfId="27" applyFont="1" applyBorder="1" applyAlignment="1">
      <alignment horizontal="center"/>
    </xf>
    <xf numFmtId="0" fontId="21" fillId="0" borderId="6" xfId="27" applyFont="1" applyBorder="1" applyAlignment="1">
      <alignment horizontal="center"/>
    </xf>
    <xf numFmtId="0" fontId="21" fillId="0" borderId="21" xfId="27" applyFont="1" applyBorder="1" applyAlignment="1">
      <alignment horizontal="center"/>
    </xf>
    <xf numFmtId="0" fontId="21" fillId="0" borderId="22" xfId="27" applyFont="1" applyBorder="1" applyAlignment="1">
      <alignment horizontal="center"/>
    </xf>
    <xf numFmtId="0" fontId="21" fillId="0" borderId="23" xfId="27" applyFont="1" applyBorder="1" applyAlignment="1">
      <alignment horizontal="center"/>
    </xf>
    <xf numFmtId="0" fontId="2" fillId="0" borderId="4" xfId="27" applyBorder="1" applyAlignment="1">
      <alignment horizontal="center"/>
    </xf>
    <xf numFmtId="0" fontId="2" fillId="0" borderId="7" xfId="27" applyBorder="1" applyAlignment="1">
      <alignment horizontal="center"/>
    </xf>
    <xf numFmtId="0" fontId="2" fillId="0" borderId="3" xfId="27" applyBorder="1" applyAlignment="1">
      <alignment horizontal="center"/>
    </xf>
    <xf numFmtId="180" fontId="6" fillId="0" borderId="4" xfId="718" applyNumberFormat="1" applyFont="1" applyBorder="1" applyAlignment="1">
      <alignment horizontal="center" vertical="center"/>
    </xf>
    <xf numFmtId="180" fontId="6" fillId="0" borderId="5" xfId="718" applyNumberFormat="1" applyFont="1" applyBorder="1" applyAlignment="1">
      <alignment horizontal="center" vertical="center"/>
    </xf>
    <xf numFmtId="180" fontId="6" fillId="0" borderId="3" xfId="718" applyNumberFormat="1" applyFont="1" applyBorder="1" applyAlignment="1">
      <alignment horizontal="center" vertical="center"/>
    </xf>
    <xf numFmtId="180" fontId="6" fillId="0" borderId="1" xfId="718" applyNumberFormat="1" applyFont="1" applyBorder="1" applyAlignment="1">
      <alignment horizontal="center" vertical="center"/>
    </xf>
    <xf numFmtId="180" fontId="6" fillId="0" borderId="8" xfId="718" applyNumberFormat="1" applyFont="1" applyBorder="1" applyAlignment="1">
      <alignment horizontal="center" vertical="center"/>
    </xf>
    <xf numFmtId="180" fontId="6" fillId="0" borderId="6" xfId="718" applyNumberFormat="1" applyFont="1" applyBorder="1" applyAlignment="1">
      <alignment horizontal="center" vertical="center"/>
    </xf>
    <xf numFmtId="171" fontId="6" fillId="0" borderId="4" xfId="721" applyNumberFormat="1" applyFont="1" applyBorder="1" applyAlignment="1">
      <alignment horizontal="center" vertical="center"/>
    </xf>
    <xf numFmtId="171" fontId="6" fillId="0" borderId="5" xfId="721" applyNumberFormat="1" applyFont="1" applyBorder="1" applyAlignment="1">
      <alignment horizontal="center" vertical="center"/>
    </xf>
    <xf numFmtId="171" fontId="6" fillId="0" borderId="3" xfId="721" applyNumberFormat="1" applyFont="1" applyBorder="1" applyAlignment="1">
      <alignment horizontal="center" vertical="center"/>
    </xf>
    <xf numFmtId="171" fontId="6" fillId="0" borderId="1" xfId="721" applyNumberFormat="1" applyFont="1" applyBorder="1" applyAlignment="1">
      <alignment horizontal="center" vertical="center"/>
    </xf>
    <xf numFmtId="171" fontId="6" fillId="0" borderId="0" xfId="721" applyNumberFormat="1" applyFont="1" applyBorder="1" applyAlignment="1">
      <alignment horizontal="center" vertical="center"/>
    </xf>
    <xf numFmtId="171" fontId="6" fillId="0" borderId="8" xfId="721" applyNumberFormat="1" applyFont="1" applyBorder="1" applyAlignment="1">
      <alignment horizontal="center" vertical="center"/>
    </xf>
    <xf numFmtId="171" fontId="6" fillId="0" borderId="6" xfId="721" applyNumberFormat="1" applyFont="1" applyBorder="1" applyAlignment="1">
      <alignment horizontal="center" vertical="center"/>
    </xf>
    <xf numFmtId="177" fontId="5" fillId="0" borderId="0" xfId="723" applyNumberFormat="1" applyFont="1" applyBorder="1" applyAlignment="1">
      <alignment horizontal="right" vertical="center"/>
    </xf>
    <xf numFmtId="180" fontId="0" fillId="0" borderId="0" xfId="723" applyNumberFormat="1" applyFont="1" applyBorder="1" applyAlignment="1">
      <alignment horizontal="right" vertical="center"/>
    </xf>
    <xf numFmtId="177" fontId="5" fillId="0" borderId="0" xfId="723" applyNumberFormat="1" applyFont="1" applyBorder="1" applyAlignment="1">
      <alignment vertical="center"/>
    </xf>
    <xf numFmtId="177" fontId="5" fillId="0" borderId="0" xfId="723" quotePrefix="1" applyNumberFormat="1" applyFont="1" applyBorder="1" applyAlignment="1" applyProtection="1">
      <alignment horizontal="right" vertical="center"/>
    </xf>
    <xf numFmtId="182" fontId="6" fillId="2" borderId="4" xfId="723" applyNumberFormat="1" applyFont="1" applyFill="1" applyBorder="1" applyAlignment="1">
      <alignment horizontal="center" vertical="center"/>
    </xf>
    <xf numFmtId="182" fontId="6" fillId="2" borderId="5" xfId="723" applyNumberFormat="1" applyFont="1" applyFill="1" applyBorder="1" applyAlignment="1">
      <alignment horizontal="center" vertical="center"/>
    </xf>
    <xf numFmtId="182" fontId="6" fillId="2" borderId="8" xfId="723" applyNumberFormat="1" applyFont="1" applyFill="1" applyBorder="1" applyAlignment="1">
      <alignment horizontal="center" vertical="center"/>
    </xf>
    <xf numFmtId="182" fontId="6" fillId="0" borderId="3" xfId="723" applyNumberFormat="1" applyFont="1" applyBorder="1" applyAlignment="1">
      <alignment horizontal="center" vertical="center"/>
    </xf>
    <xf numFmtId="182" fontId="6" fillId="0" borderId="1" xfId="723" applyNumberFormat="1" applyFont="1" applyBorder="1" applyAlignment="1">
      <alignment horizontal="center" vertical="center"/>
    </xf>
    <xf numFmtId="182" fontId="6" fillId="0" borderId="6" xfId="723" applyNumberFormat="1" applyFont="1" applyBorder="1" applyAlignment="1">
      <alignment horizontal="center" vertical="center"/>
    </xf>
    <xf numFmtId="182" fontId="6" fillId="0" borderId="21" xfId="723" quotePrefix="1" applyNumberFormat="1" applyFont="1" applyBorder="1" applyAlignment="1">
      <alignment horizontal="center" vertical="center"/>
    </xf>
    <xf numFmtId="182" fontId="6" fillId="0" borderId="22" xfId="723" quotePrefix="1" applyNumberFormat="1" applyFont="1" applyBorder="1" applyAlignment="1">
      <alignment horizontal="center" vertical="center"/>
    </xf>
    <xf numFmtId="182" fontId="6" fillId="0" borderId="23" xfId="723" quotePrefix="1" applyNumberFormat="1" applyFont="1" applyBorder="1" applyAlignment="1">
      <alignment horizontal="center" vertical="center"/>
    </xf>
    <xf numFmtId="0" fontId="7" fillId="3" borderId="4" xfId="590" applyFont="1" applyFill="1" applyBorder="1" applyAlignment="1">
      <alignment horizontal="center" vertical="center"/>
    </xf>
    <xf numFmtId="0" fontId="7" fillId="3" borderId="5" xfId="590" applyFont="1" applyFill="1" applyBorder="1" applyAlignment="1">
      <alignment horizontal="center" vertical="center"/>
    </xf>
    <xf numFmtId="0" fontId="7" fillId="3" borderId="8" xfId="590" applyFont="1" applyFill="1" applyBorder="1" applyAlignment="1">
      <alignment horizontal="center" vertical="center"/>
    </xf>
    <xf numFmtId="0" fontId="7" fillId="3" borderId="3" xfId="590" applyFont="1" applyFill="1" applyBorder="1" applyAlignment="1">
      <alignment horizontal="center" vertical="center"/>
    </xf>
    <xf numFmtId="0" fontId="7" fillId="3" borderId="1" xfId="590" applyFont="1" applyFill="1" applyBorder="1" applyAlignment="1">
      <alignment horizontal="center" vertical="center"/>
    </xf>
    <xf numFmtId="0" fontId="7" fillId="3" borderId="6" xfId="590" applyFont="1" applyFill="1" applyBorder="1" applyAlignment="1">
      <alignment horizontal="center" vertical="center"/>
    </xf>
    <xf numFmtId="0" fontId="7" fillId="3" borderId="7" xfId="590" applyFont="1" applyFill="1" applyBorder="1" applyAlignment="1">
      <alignment horizontal="center" vertical="center"/>
    </xf>
    <xf numFmtId="0" fontId="7" fillId="3" borderId="0" xfId="590" applyFont="1" applyFill="1" applyBorder="1" applyAlignment="1">
      <alignment horizontal="center" vertical="center"/>
    </xf>
    <xf numFmtId="0" fontId="7" fillId="3" borderId="2" xfId="590" applyFont="1" applyFill="1" applyBorder="1" applyAlignment="1">
      <alignment horizontal="center" vertical="center"/>
    </xf>
    <xf numFmtId="0" fontId="7" fillId="0" borderId="4" xfId="590" applyFont="1" applyFill="1" applyBorder="1" applyAlignment="1">
      <alignment horizontal="center" vertical="center"/>
    </xf>
    <xf numFmtId="0" fontId="7" fillId="0" borderId="5" xfId="590" applyFont="1" applyFill="1" applyBorder="1" applyAlignment="1">
      <alignment horizontal="center" vertical="center"/>
    </xf>
    <xf numFmtId="0" fontId="7" fillId="0" borderId="8" xfId="590" applyFont="1" applyFill="1" applyBorder="1" applyAlignment="1">
      <alignment horizontal="center" vertical="center"/>
    </xf>
    <xf numFmtId="0" fontId="7" fillId="0" borderId="7" xfId="590" applyFont="1" applyFill="1" applyBorder="1" applyAlignment="1">
      <alignment horizontal="center" vertical="center"/>
    </xf>
    <xf numFmtId="0" fontId="7" fillId="0" borderId="0" xfId="590" applyFont="1" applyFill="1" applyBorder="1" applyAlignment="1">
      <alignment horizontal="center" vertical="center"/>
    </xf>
    <xf numFmtId="0" fontId="7" fillId="0" borderId="2" xfId="590" applyFont="1" applyFill="1" applyBorder="1" applyAlignment="1">
      <alignment horizontal="center" vertical="center"/>
    </xf>
    <xf numFmtId="171" fontId="5" fillId="0" borderId="5" xfId="726" applyNumberFormat="1" applyFont="1" applyBorder="1" applyAlignment="1">
      <alignment vertical="center"/>
    </xf>
    <xf numFmtId="171" fontId="5" fillId="0" borderId="3" xfId="726" applyNumberFormat="1" applyFont="1" applyBorder="1" applyAlignment="1">
      <alignment vertical="center"/>
    </xf>
    <xf numFmtId="171" fontId="5" fillId="0" borderId="1" xfId="726" applyNumberFormat="1" applyFont="1" applyBorder="1" applyAlignment="1">
      <alignment vertical="center"/>
    </xf>
    <xf numFmtId="171" fontId="5" fillId="0" borderId="5" xfId="726" applyNumberFormat="1" applyFont="1" applyBorder="1" applyAlignment="1">
      <alignment horizontal="center" vertical="center"/>
    </xf>
    <xf numFmtId="171" fontId="5" fillId="0" borderId="7" xfId="726" applyNumberFormat="1" applyFont="1" applyBorder="1" applyAlignment="1">
      <alignment horizontal="center" vertical="center"/>
    </xf>
    <xf numFmtId="171" fontId="5" fillId="0" borderId="0" xfId="726" applyNumberFormat="1" applyFont="1" applyBorder="1" applyAlignment="1">
      <alignment horizontal="center" vertical="center"/>
    </xf>
    <xf numFmtId="171" fontId="5" fillId="0" borderId="8" xfId="726" applyNumberFormat="1" applyFont="1" applyBorder="1" applyAlignment="1">
      <alignment horizontal="center" vertical="center"/>
    </xf>
    <xf numFmtId="171" fontId="5" fillId="0" borderId="2" xfId="726" applyNumberFormat="1" applyFont="1" applyBorder="1" applyAlignment="1">
      <alignment horizontal="center" vertical="center"/>
    </xf>
    <xf numFmtId="171" fontId="5" fillId="0" borderId="1" xfId="726" applyNumberFormat="1" applyFont="1" applyBorder="1" applyAlignment="1">
      <alignment horizontal="center" vertical="center"/>
    </xf>
    <xf numFmtId="171" fontId="5" fillId="0" borderId="6" xfId="726" applyNumberFormat="1" applyFont="1" applyBorder="1" applyAlignment="1">
      <alignment horizontal="center" vertical="center"/>
    </xf>
    <xf numFmtId="171" fontId="6" fillId="0" borderId="4" xfId="734" applyNumberFormat="1" applyFont="1" applyBorder="1" applyAlignment="1">
      <alignment horizontal="center" vertical="center"/>
    </xf>
    <xf numFmtId="171" fontId="5" fillId="0" borderId="5" xfId="0" applyNumberFormat="1" applyFont="1" applyBorder="1" applyAlignment="1">
      <alignment vertical="center"/>
    </xf>
    <xf numFmtId="171" fontId="5" fillId="0" borderId="5" xfId="0" applyFont="1" applyBorder="1" applyAlignment="1">
      <alignment vertical="center"/>
    </xf>
    <xf numFmtId="171" fontId="5" fillId="0" borderId="3" xfId="0" applyNumberFormat="1" applyFont="1" applyBorder="1" applyAlignment="1">
      <alignment vertical="center"/>
    </xf>
    <xf numFmtId="171" fontId="5" fillId="0" borderId="1" xfId="0" applyNumberFormat="1" applyFont="1" applyBorder="1" applyAlignment="1">
      <alignment vertical="center"/>
    </xf>
    <xf numFmtId="171" fontId="5" fillId="0" borderId="1" xfId="0" applyFont="1" applyBorder="1" applyAlignment="1">
      <alignment vertical="center"/>
    </xf>
    <xf numFmtId="171" fontId="6" fillId="0" borderId="4" xfId="0" applyFont="1" applyBorder="1" applyAlignment="1">
      <alignment horizontal="center" vertical="center"/>
    </xf>
    <xf numFmtId="171" fontId="5" fillId="0" borderId="5" xfId="0" applyFont="1" applyBorder="1" applyAlignment="1">
      <alignment horizontal="center" vertical="center"/>
    </xf>
    <xf numFmtId="171" fontId="5" fillId="0" borderId="8" xfId="0" applyFont="1" applyBorder="1" applyAlignment="1">
      <alignment horizontal="center" vertical="center"/>
    </xf>
    <xf numFmtId="171" fontId="5" fillId="0" borderId="3" xfId="0" applyFont="1" applyBorder="1" applyAlignment="1">
      <alignment horizontal="center" vertical="center"/>
    </xf>
    <xf numFmtId="171" fontId="5" fillId="0" borderId="1" xfId="0" applyFont="1" applyBorder="1" applyAlignment="1">
      <alignment horizontal="center" vertical="center"/>
    </xf>
    <xf numFmtId="171" fontId="5" fillId="0" borderId="6" xfId="0" applyFont="1" applyBorder="1" applyAlignment="1">
      <alignment horizontal="center" vertical="center"/>
    </xf>
    <xf numFmtId="171" fontId="7" fillId="2" borderId="3" xfId="0" applyFont="1" applyFill="1" applyBorder="1" applyAlignment="1" applyProtection="1">
      <alignment horizontal="center" vertical="center"/>
    </xf>
    <xf numFmtId="171" fontId="7" fillId="2" borderId="1" xfId="0" applyFont="1" applyFill="1" applyBorder="1" applyAlignment="1" applyProtection="1">
      <alignment horizontal="center" vertical="center"/>
    </xf>
    <xf numFmtId="171" fontId="0" fillId="0" borderId="1" xfId="0" applyBorder="1" applyAlignment="1">
      <alignment horizontal="center" vertical="center"/>
    </xf>
    <xf numFmtId="171" fontId="7" fillId="2" borderId="1" xfId="0" applyFont="1" applyFill="1" applyBorder="1" applyAlignment="1" applyProtection="1">
      <alignment horizontal="left" vertical="center"/>
    </xf>
    <xf numFmtId="171" fontId="0" fillId="0" borderId="1" xfId="0" applyBorder="1" applyAlignment="1">
      <alignment horizontal="left" vertical="center"/>
    </xf>
    <xf numFmtId="171" fontId="0" fillId="0" borderId="6" xfId="0" applyBorder="1" applyAlignment="1">
      <alignment horizontal="center" vertical="center"/>
    </xf>
    <xf numFmtId="171" fontId="7" fillId="0" borderId="4" xfId="0" applyFont="1" applyBorder="1" applyAlignment="1">
      <alignment horizontal="right" vertical="center"/>
    </xf>
    <xf numFmtId="171" fontId="7" fillId="0" borderId="5" xfId="0" applyFont="1" applyBorder="1" applyAlignment="1">
      <alignment horizontal="right" vertical="center"/>
    </xf>
    <xf numFmtId="171" fontId="7" fillId="0" borderId="3" xfId="0" applyFont="1" applyBorder="1" applyAlignment="1">
      <alignment horizontal="right" vertical="center"/>
    </xf>
    <xf numFmtId="171" fontId="7" fillId="0" borderId="1" xfId="0" applyFont="1" applyBorder="1" applyAlignment="1">
      <alignment horizontal="right" vertical="center"/>
    </xf>
    <xf numFmtId="171" fontId="7" fillId="0" borderId="5" xfId="0" applyFont="1" applyBorder="1" applyAlignment="1">
      <alignment horizontal="center" vertical="center"/>
    </xf>
    <xf numFmtId="171" fontId="0" fillId="0" borderId="8" xfId="0" applyBorder="1" applyAlignment="1"/>
    <xf numFmtId="171" fontId="0" fillId="0" borderId="1" xfId="0" applyBorder="1" applyAlignment="1"/>
    <xf numFmtId="171" fontId="0" fillId="0" borderId="6" xfId="0" applyBorder="1" applyAlignment="1"/>
    <xf numFmtId="171" fontId="7" fillId="2" borderId="4" xfId="0" applyFont="1" applyFill="1" applyBorder="1" applyAlignment="1">
      <alignment horizontal="center" vertical="center"/>
    </xf>
    <xf numFmtId="171" fontId="7" fillId="2" borderId="5" xfId="0" applyFont="1" applyFill="1" applyBorder="1" applyAlignment="1">
      <alignment horizontal="center" vertical="center"/>
    </xf>
    <xf numFmtId="171" fontId="0" fillId="0" borderId="5" xfId="0" applyBorder="1" applyAlignment="1">
      <alignment horizontal="center" vertical="center"/>
    </xf>
    <xf numFmtId="171" fontId="7" fillId="2" borderId="5" xfId="0" quotePrefix="1" applyFont="1" applyFill="1" applyBorder="1" applyAlignment="1">
      <alignment horizontal="center" vertical="center"/>
    </xf>
    <xf numFmtId="171" fontId="0" fillId="0" borderId="8" xfId="0" applyBorder="1" applyAlignment="1">
      <alignment horizontal="center" vertical="center"/>
    </xf>
  </cellXfs>
  <cellStyles count="765">
    <cellStyle name="?_x001d_?½_x000c_'ÿ-_x000a_ ÿU_x0001_?_x0005_ˆ_x0008__x0007__x0001__x0001_" xfId="727"/>
    <cellStyle name="‏_x001d_ً½_x000c_'ے-_x000d_ ےU_x0001_ٌ_x0005_ˆ_x0008__x0007__x0001__x0001_" xfId="721"/>
    <cellStyle name="‏_x001d_ً½_x000c_'ے-_x000d_ ےU_x0001_ٌ_x0005_ˆ_x0008__x0007__x0001__x0001_ 2" xfId="734"/>
    <cellStyle name="20 % - Accent1 2" xfId="39"/>
    <cellStyle name="20 % - Accent1 2 2" xfId="40"/>
    <cellStyle name="20 % - Accent1 3" xfId="41"/>
    <cellStyle name="20 % - Accent1 3 2" xfId="42"/>
    <cellStyle name="20 % - Accent1 4" xfId="43"/>
    <cellStyle name="20 % - Accent1 4 2" xfId="44"/>
    <cellStyle name="20 % - Accent1 5" xfId="45"/>
    <cellStyle name="20 % - Accent1 5 2" xfId="46"/>
    <cellStyle name="20 % - Accent1 6" xfId="47"/>
    <cellStyle name="20 % - Accent1 7" xfId="48"/>
    <cellStyle name="20 % - Accent2 2" xfId="49"/>
    <cellStyle name="20 % - Accent2 2 2" xfId="50"/>
    <cellStyle name="20 % - Accent2 3" xfId="51"/>
    <cellStyle name="20 % - Accent2 3 2" xfId="52"/>
    <cellStyle name="20 % - Accent2 4" xfId="53"/>
    <cellStyle name="20 % - Accent2 4 2" xfId="54"/>
    <cellStyle name="20 % - Accent2 5" xfId="55"/>
    <cellStyle name="20 % - Accent2 5 2" xfId="56"/>
    <cellStyle name="20 % - Accent2 6" xfId="57"/>
    <cellStyle name="20 % - Accent2 7" xfId="58"/>
    <cellStyle name="20 % - Accent3 2" xfId="59"/>
    <cellStyle name="20 % - Accent3 2 2" xfId="60"/>
    <cellStyle name="20 % - Accent3 3" xfId="61"/>
    <cellStyle name="20 % - Accent3 3 2" xfId="62"/>
    <cellStyle name="20 % - Accent3 4" xfId="63"/>
    <cellStyle name="20 % - Accent3 4 2" xfId="64"/>
    <cellStyle name="20 % - Accent3 5" xfId="65"/>
    <cellStyle name="20 % - Accent3 5 2" xfId="66"/>
    <cellStyle name="20 % - Accent3 6" xfId="67"/>
    <cellStyle name="20 % - Accent3 7" xfId="68"/>
    <cellStyle name="20 % - Accent4 2" xfId="69"/>
    <cellStyle name="20 % - Accent4 2 2" xfId="70"/>
    <cellStyle name="20 % - Accent4 3" xfId="71"/>
    <cellStyle name="20 % - Accent4 3 2" xfId="72"/>
    <cellStyle name="20 % - Accent4 4" xfId="73"/>
    <cellStyle name="20 % - Accent4 4 2" xfId="74"/>
    <cellStyle name="20 % - Accent4 5" xfId="75"/>
    <cellStyle name="20 % - Accent4 5 2" xfId="76"/>
    <cellStyle name="20 % - Accent4 6" xfId="77"/>
    <cellStyle name="20 % - Accent4 7" xfId="78"/>
    <cellStyle name="20 % - Accent5 2" xfId="79"/>
    <cellStyle name="20 % - Accent5 2 2" xfId="80"/>
    <cellStyle name="20 % - Accent5 3" xfId="81"/>
    <cellStyle name="20 % - Accent5 3 2" xfId="82"/>
    <cellStyle name="20 % - Accent5 4" xfId="83"/>
    <cellStyle name="20 % - Accent5 4 2" xfId="84"/>
    <cellStyle name="20 % - Accent5 5" xfId="85"/>
    <cellStyle name="20 % - Accent5 5 2" xfId="86"/>
    <cellStyle name="20 % - Accent5 6" xfId="87"/>
    <cellStyle name="20 % - Accent5 7" xfId="88"/>
    <cellStyle name="20 % - Accent6 2" xfId="89"/>
    <cellStyle name="20 % - Accent6 2 2" xfId="90"/>
    <cellStyle name="20 % - Accent6 3" xfId="91"/>
    <cellStyle name="20 % - Accent6 3 2" xfId="92"/>
    <cellStyle name="20 % - Accent6 4" xfId="93"/>
    <cellStyle name="20 % - Accent6 4 2" xfId="94"/>
    <cellStyle name="20 % - Accent6 5" xfId="95"/>
    <cellStyle name="20 % - Accent6 5 2" xfId="96"/>
    <cellStyle name="20 % - Accent6 6" xfId="97"/>
    <cellStyle name="20 % - Accent6 7" xfId="98"/>
    <cellStyle name="40 % - Accent1 2" xfId="99"/>
    <cellStyle name="40 % - Accent1 2 2" xfId="100"/>
    <cellStyle name="40 % - Accent1 3" xfId="101"/>
    <cellStyle name="40 % - Accent1 3 2" xfId="102"/>
    <cellStyle name="40 % - Accent1 4" xfId="103"/>
    <cellStyle name="40 % - Accent1 4 2" xfId="104"/>
    <cellStyle name="40 % - Accent1 5" xfId="105"/>
    <cellStyle name="40 % - Accent1 5 2" xfId="106"/>
    <cellStyle name="40 % - Accent1 6" xfId="107"/>
    <cellStyle name="40 % - Accent1 7" xfId="108"/>
    <cellStyle name="40 % - Accent2 2" xfId="109"/>
    <cellStyle name="40 % - Accent2 2 2" xfId="110"/>
    <cellStyle name="40 % - Accent2 3" xfId="111"/>
    <cellStyle name="40 % - Accent2 3 2" xfId="112"/>
    <cellStyle name="40 % - Accent2 4" xfId="113"/>
    <cellStyle name="40 % - Accent2 4 2" xfId="114"/>
    <cellStyle name="40 % - Accent2 5" xfId="115"/>
    <cellStyle name="40 % - Accent2 5 2" xfId="116"/>
    <cellStyle name="40 % - Accent2 6" xfId="117"/>
    <cellStyle name="40 % - Accent2 7" xfId="118"/>
    <cellStyle name="40 % - Accent3 2" xfId="119"/>
    <cellStyle name="40 % - Accent3 2 2" xfId="120"/>
    <cellStyle name="40 % - Accent3 3" xfId="121"/>
    <cellStyle name="40 % - Accent3 3 2" xfId="122"/>
    <cellStyle name="40 % - Accent3 4" xfId="123"/>
    <cellStyle name="40 % - Accent3 4 2" xfId="124"/>
    <cellStyle name="40 % - Accent3 5" xfId="125"/>
    <cellStyle name="40 % - Accent3 5 2" xfId="126"/>
    <cellStyle name="40 % - Accent3 6" xfId="127"/>
    <cellStyle name="40 % - Accent3 7" xfId="128"/>
    <cellStyle name="40 % - Accent4 2" xfId="129"/>
    <cellStyle name="40 % - Accent4 2 2" xfId="130"/>
    <cellStyle name="40 % - Accent4 3" xfId="131"/>
    <cellStyle name="40 % - Accent4 3 2" xfId="132"/>
    <cellStyle name="40 % - Accent4 4" xfId="133"/>
    <cellStyle name="40 % - Accent4 4 2" xfId="134"/>
    <cellStyle name="40 % - Accent4 5" xfId="135"/>
    <cellStyle name="40 % - Accent4 5 2" xfId="136"/>
    <cellStyle name="40 % - Accent4 6" xfId="137"/>
    <cellStyle name="40 % - Accent4 7" xfId="138"/>
    <cellStyle name="40 % - Accent5 2" xfId="139"/>
    <cellStyle name="40 % - Accent5 2 2" xfId="140"/>
    <cellStyle name="40 % - Accent5 3" xfId="141"/>
    <cellStyle name="40 % - Accent5 3 2" xfId="142"/>
    <cellStyle name="40 % - Accent5 4" xfId="143"/>
    <cellStyle name="40 % - Accent5 4 2" xfId="144"/>
    <cellStyle name="40 % - Accent5 5" xfId="145"/>
    <cellStyle name="40 % - Accent5 5 2" xfId="146"/>
    <cellStyle name="40 % - Accent5 6" xfId="147"/>
    <cellStyle name="40 % - Accent5 7" xfId="148"/>
    <cellStyle name="40 % - Accent6 2" xfId="149"/>
    <cellStyle name="40 % - Accent6 2 2" xfId="150"/>
    <cellStyle name="40 % - Accent6 3" xfId="151"/>
    <cellStyle name="40 % - Accent6 3 2" xfId="152"/>
    <cellStyle name="40 % - Accent6 4" xfId="153"/>
    <cellStyle name="40 % - Accent6 4 2" xfId="154"/>
    <cellStyle name="40 % - Accent6 5" xfId="155"/>
    <cellStyle name="40 % - Accent6 5 2" xfId="156"/>
    <cellStyle name="40 % - Accent6 6" xfId="157"/>
    <cellStyle name="40 % - Accent6 7" xfId="158"/>
    <cellStyle name="60 % - Accent1 2" xfId="159"/>
    <cellStyle name="60 % - Accent1 2 2" xfId="160"/>
    <cellStyle name="60 % - Accent1 3" xfId="161"/>
    <cellStyle name="60 % - Accent1 3 2" xfId="162"/>
    <cellStyle name="60 % - Accent1 4" xfId="163"/>
    <cellStyle name="60 % - Accent1 4 2" xfId="164"/>
    <cellStyle name="60 % - Accent1 5" xfId="165"/>
    <cellStyle name="60 % - Accent1 5 2" xfId="166"/>
    <cellStyle name="60 % - Accent1 6" xfId="167"/>
    <cellStyle name="60 % - Accent1 7" xfId="168"/>
    <cellStyle name="60 % - Accent2 2" xfId="169"/>
    <cellStyle name="60 % - Accent2 2 2" xfId="170"/>
    <cellStyle name="60 % - Accent2 3" xfId="171"/>
    <cellStyle name="60 % - Accent2 3 2" xfId="172"/>
    <cellStyle name="60 % - Accent2 4" xfId="173"/>
    <cellStyle name="60 % - Accent2 4 2" xfId="174"/>
    <cellStyle name="60 % - Accent2 5" xfId="175"/>
    <cellStyle name="60 % - Accent2 5 2" xfId="176"/>
    <cellStyle name="60 % - Accent2 6" xfId="177"/>
    <cellStyle name="60 % - Accent2 7" xfId="178"/>
    <cellStyle name="60 % - Accent3 2" xfId="179"/>
    <cellStyle name="60 % - Accent3 2 2" xfId="180"/>
    <cellStyle name="60 % - Accent3 3" xfId="181"/>
    <cellStyle name="60 % - Accent3 3 2" xfId="182"/>
    <cellStyle name="60 % - Accent3 4" xfId="183"/>
    <cellStyle name="60 % - Accent3 4 2" xfId="184"/>
    <cellStyle name="60 % - Accent3 5" xfId="185"/>
    <cellStyle name="60 % - Accent3 5 2" xfId="186"/>
    <cellStyle name="60 % - Accent3 6" xfId="187"/>
    <cellStyle name="60 % - Accent3 7" xfId="188"/>
    <cellStyle name="60 % - Accent4 2" xfId="189"/>
    <cellStyle name="60 % - Accent4 2 2" xfId="190"/>
    <cellStyle name="60 % - Accent4 3" xfId="191"/>
    <cellStyle name="60 % - Accent4 3 2" xfId="192"/>
    <cellStyle name="60 % - Accent4 4" xfId="193"/>
    <cellStyle name="60 % - Accent4 4 2" xfId="194"/>
    <cellStyle name="60 % - Accent4 5" xfId="195"/>
    <cellStyle name="60 % - Accent4 5 2" xfId="196"/>
    <cellStyle name="60 % - Accent4 6" xfId="197"/>
    <cellStyle name="60 % - Accent4 7" xfId="198"/>
    <cellStyle name="60 % - Accent5 2" xfId="199"/>
    <cellStyle name="60 % - Accent5 2 2" xfId="200"/>
    <cellStyle name="60 % - Accent5 3" xfId="201"/>
    <cellStyle name="60 % - Accent5 3 2" xfId="202"/>
    <cellStyle name="60 % - Accent5 4" xfId="203"/>
    <cellStyle name="60 % - Accent5 4 2" xfId="204"/>
    <cellStyle name="60 % - Accent5 5" xfId="205"/>
    <cellStyle name="60 % - Accent5 5 2" xfId="206"/>
    <cellStyle name="60 % - Accent5 6" xfId="207"/>
    <cellStyle name="60 % - Accent5 7" xfId="208"/>
    <cellStyle name="60 % - Accent6 2" xfId="209"/>
    <cellStyle name="60 % - Accent6 2 2" xfId="210"/>
    <cellStyle name="60 % - Accent6 3" xfId="211"/>
    <cellStyle name="60 % - Accent6 3 2" xfId="212"/>
    <cellStyle name="60 % - Accent6 4" xfId="213"/>
    <cellStyle name="60 % - Accent6 4 2" xfId="214"/>
    <cellStyle name="60 % - Accent6 5" xfId="215"/>
    <cellStyle name="60 % - Accent6 5 2" xfId="216"/>
    <cellStyle name="60 % - Accent6 6" xfId="217"/>
    <cellStyle name="60 % - Accent6 7" xfId="218"/>
    <cellStyle name="Accent1 2" xfId="219"/>
    <cellStyle name="Accent1 2 2" xfId="220"/>
    <cellStyle name="Accent1 3" xfId="221"/>
    <cellStyle name="Accent1 3 2" xfId="222"/>
    <cellStyle name="Accent1 4" xfId="223"/>
    <cellStyle name="Accent1 4 2" xfId="224"/>
    <cellStyle name="Accent1 5" xfId="225"/>
    <cellStyle name="Accent1 5 2" xfId="226"/>
    <cellStyle name="Accent1 6" xfId="227"/>
    <cellStyle name="Accent1 7" xfId="228"/>
    <cellStyle name="Accent2 2" xfId="229"/>
    <cellStyle name="Accent2 2 2" xfId="230"/>
    <cellStyle name="Accent2 3" xfId="231"/>
    <cellStyle name="Accent2 3 2" xfId="232"/>
    <cellStyle name="Accent2 4" xfId="233"/>
    <cellStyle name="Accent2 4 2" xfId="234"/>
    <cellStyle name="Accent2 5" xfId="235"/>
    <cellStyle name="Accent2 5 2" xfId="236"/>
    <cellStyle name="Accent2 6" xfId="237"/>
    <cellStyle name="Accent2 7" xfId="238"/>
    <cellStyle name="Accent3 2" xfId="239"/>
    <cellStyle name="Accent3 2 2" xfId="240"/>
    <cellStyle name="Accent3 3" xfId="241"/>
    <cellStyle name="Accent3 3 2" xfId="242"/>
    <cellStyle name="Accent3 4" xfId="243"/>
    <cellStyle name="Accent3 4 2" xfId="244"/>
    <cellStyle name="Accent3 5" xfId="245"/>
    <cellStyle name="Accent3 5 2" xfId="246"/>
    <cellStyle name="Accent3 6" xfId="247"/>
    <cellStyle name="Accent3 7" xfId="248"/>
    <cellStyle name="Accent4 2" xfId="249"/>
    <cellStyle name="Accent4 2 2" xfId="250"/>
    <cellStyle name="Accent4 3" xfId="251"/>
    <cellStyle name="Accent4 3 2" xfId="252"/>
    <cellStyle name="Accent4 4" xfId="253"/>
    <cellStyle name="Accent4 4 2" xfId="254"/>
    <cellStyle name="Accent4 5" xfId="255"/>
    <cellStyle name="Accent4 5 2" xfId="256"/>
    <cellStyle name="Accent4 6" xfId="257"/>
    <cellStyle name="Accent4 7" xfId="258"/>
    <cellStyle name="Accent5 2" xfId="259"/>
    <cellStyle name="Accent5 2 2" xfId="260"/>
    <cellStyle name="Accent5 3" xfId="261"/>
    <cellStyle name="Accent5 3 2" xfId="262"/>
    <cellStyle name="Accent5 4" xfId="263"/>
    <cellStyle name="Accent5 4 2" xfId="264"/>
    <cellStyle name="Accent5 5" xfId="265"/>
    <cellStyle name="Accent5 5 2" xfId="266"/>
    <cellStyle name="Accent5 6" xfId="267"/>
    <cellStyle name="Accent5 7" xfId="268"/>
    <cellStyle name="Accent6 2" xfId="269"/>
    <cellStyle name="Accent6 2 2" xfId="270"/>
    <cellStyle name="Accent6 3" xfId="271"/>
    <cellStyle name="Accent6 3 2" xfId="272"/>
    <cellStyle name="Accent6 4" xfId="273"/>
    <cellStyle name="Accent6 4 2" xfId="274"/>
    <cellStyle name="Accent6 5" xfId="275"/>
    <cellStyle name="Accent6 5 2" xfId="276"/>
    <cellStyle name="Accent6 6" xfId="277"/>
    <cellStyle name="Accent6 7" xfId="278"/>
    <cellStyle name="Avertissement 2" xfId="279"/>
    <cellStyle name="Avertissement 2 2" xfId="280"/>
    <cellStyle name="Avertissement 3" xfId="281"/>
    <cellStyle name="Avertissement 3 2" xfId="282"/>
    <cellStyle name="Avertissement 4" xfId="283"/>
    <cellStyle name="Avertissement 4 2" xfId="284"/>
    <cellStyle name="Avertissement 5" xfId="285"/>
    <cellStyle name="Avertissement 5 2" xfId="286"/>
    <cellStyle name="Avertissement 6" xfId="287"/>
    <cellStyle name="Avertissement 7" xfId="288"/>
    <cellStyle name="Calcul 2" xfId="289"/>
    <cellStyle name="Calcul 2 2" xfId="290"/>
    <cellStyle name="Calcul 3" xfId="291"/>
    <cellStyle name="Calcul 3 2" xfId="292"/>
    <cellStyle name="Calcul 4" xfId="293"/>
    <cellStyle name="Calcul 4 2" xfId="294"/>
    <cellStyle name="Calcul 5" xfId="295"/>
    <cellStyle name="Calcul 5 2" xfId="296"/>
    <cellStyle name="Calcul 6" xfId="297"/>
    <cellStyle name="Calcul 7" xfId="298"/>
    <cellStyle name="Cellule liée 2" xfId="299"/>
    <cellStyle name="Cellule liée 2 2" xfId="300"/>
    <cellStyle name="Cellule liée 3" xfId="301"/>
    <cellStyle name="Cellule liée 3 2" xfId="302"/>
    <cellStyle name="Cellule liée 4" xfId="303"/>
    <cellStyle name="Cellule liée 4 2" xfId="304"/>
    <cellStyle name="Cellule liée 5" xfId="305"/>
    <cellStyle name="Cellule liée 5 2" xfId="306"/>
    <cellStyle name="Cellule liée 6" xfId="307"/>
    <cellStyle name="Cellule liée 7" xfId="308"/>
    <cellStyle name="Comma [0]" xfId="1"/>
    <cellStyle name="Commentaire 10" xfId="309"/>
    <cellStyle name="Commentaire 10 2" xfId="310"/>
    <cellStyle name="Commentaire 11" xfId="311"/>
    <cellStyle name="Commentaire 11 2" xfId="312"/>
    <cellStyle name="Commentaire 12" xfId="313"/>
    <cellStyle name="Commentaire 12 2" xfId="314"/>
    <cellStyle name="Commentaire 13" xfId="315"/>
    <cellStyle name="Commentaire 13 2" xfId="316"/>
    <cellStyle name="Commentaire 14" xfId="317"/>
    <cellStyle name="Commentaire 14 2" xfId="318"/>
    <cellStyle name="Commentaire 15" xfId="319"/>
    <cellStyle name="Commentaire 15 2" xfId="320"/>
    <cellStyle name="Commentaire 16" xfId="321"/>
    <cellStyle name="Commentaire 16 2" xfId="322"/>
    <cellStyle name="Commentaire 17" xfId="323"/>
    <cellStyle name="Commentaire 17 2" xfId="324"/>
    <cellStyle name="Commentaire 18" xfId="325"/>
    <cellStyle name="Commentaire 2" xfId="326"/>
    <cellStyle name="Commentaire 2 10" xfId="327"/>
    <cellStyle name="Commentaire 2 11" xfId="328"/>
    <cellStyle name="Commentaire 2 12" xfId="329"/>
    <cellStyle name="Commentaire 2 13" xfId="330"/>
    <cellStyle name="Commentaire 2 14" xfId="331"/>
    <cellStyle name="Commentaire 2 15" xfId="332"/>
    <cellStyle name="Commentaire 2 16" xfId="333"/>
    <cellStyle name="Commentaire 2 17" xfId="334"/>
    <cellStyle name="Commentaire 2 18" xfId="335"/>
    <cellStyle name="Commentaire 2 19" xfId="336"/>
    <cellStyle name="Commentaire 2 2" xfId="337"/>
    <cellStyle name="Commentaire 2 20" xfId="338"/>
    <cellStyle name="Commentaire 2 21" xfId="339"/>
    <cellStyle name="Commentaire 2 22" xfId="340"/>
    <cellStyle name="Commentaire 2 23" xfId="341"/>
    <cellStyle name="Commentaire 2 24" xfId="342"/>
    <cellStyle name="Commentaire 2 25" xfId="343"/>
    <cellStyle name="Commentaire 2 26" xfId="344"/>
    <cellStyle name="Commentaire 2 27" xfId="345"/>
    <cellStyle name="Commentaire 2 28" xfId="346"/>
    <cellStyle name="Commentaire 2 29" xfId="347"/>
    <cellStyle name="Commentaire 2 3" xfId="348"/>
    <cellStyle name="Commentaire 2 4" xfId="349"/>
    <cellStyle name="Commentaire 2 5" xfId="350"/>
    <cellStyle name="Commentaire 2 6" xfId="351"/>
    <cellStyle name="Commentaire 2 7" xfId="352"/>
    <cellStyle name="Commentaire 2 8" xfId="353"/>
    <cellStyle name="Commentaire 2 9" xfId="354"/>
    <cellStyle name="Commentaire 3" xfId="355"/>
    <cellStyle name="Commentaire 3 10" xfId="356"/>
    <cellStyle name="Commentaire 3 11" xfId="357"/>
    <cellStyle name="Commentaire 3 12" xfId="358"/>
    <cellStyle name="Commentaire 3 13" xfId="359"/>
    <cellStyle name="Commentaire 3 14" xfId="360"/>
    <cellStyle name="Commentaire 3 15" xfId="361"/>
    <cellStyle name="Commentaire 3 16" xfId="362"/>
    <cellStyle name="Commentaire 3 17" xfId="363"/>
    <cellStyle name="Commentaire 3 18" xfId="364"/>
    <cellStyle name="Commentaire 3 19" xfId="365"/>
    <cellStyle name="Commentaire 3 2" xfId="366"/>
    <cellStyle name="Commentaire 3 20" xfId="367"/>
    <cellStyle name="Commentaire 3 21" xfId="368"/>
    <cellStyle name="Commentaire 3 22" xfId="369"/>
    <cellStyle name="Commentaire 3 23" xfId="370"/>
    <cellStyle name="Commentaire 3 24" xfId="371"/>
    <cellStyle name="Commentaire 3 25" xfId="372"/>
    <cellStyle name="Commentaire 3 26" xfId="373"/>
    <cellStyle name="Commentaire 3 27" xfId="374"/>
    <cellStyle name="Commentaire 3 28" xfId="375"/>
    <cellStyle name="Commentaire 3 29" xfId="376"/>
    <cellStyle name="Commentaire 3 3" xfId="377"/>
    <cellStyle name="Commentaire 3 4" xfId="378"/>
    <cellStyle name="Commentaire 3 5" xfId="379"/>
    <cellStyle name="Commentaire 3 6" xfId="380"/>
    <cellStyle name="Commentaire 3 7" xfId="381"/>
    <cellStyle name="Commentaire 3 8" xfId="382"/>
    <cellStyle name="Commentaire 3 9" xfId="383"/>
    <cellStyle name="Commentaire 4" xfId="384"/>
    <cellStyle name="Commentaire 4 10" xfId="385"/>
    <cellStyle name="Commentaire 4 11" xfId="386"/>
    <cellStyle name="Commentaire 4 12" xfId="387"/>
    <cellStyle name="Commentaire 4 13" xfId="388"/>
    <cellStyle name="Commentaire 4 14" xfId="389"/>
    <cellStyle name="Commentaire 4 15" xfId="390"/>
    <cellStyle name="Commentaire 4 16" xfId="391"/>
    <cellStyle name="Commentaire 4 17" xfId="392"/>
    <cellStyle name="Commentaire 4 18" xfId="393"/>
    <cellStyle name="Commentaire 4 19" xfId="394"/>
    <cellStyle name="Commentaire 4 2" xfId="395"/>
    <cellStyle name="Commentaire 4 20" xfId="396"/>
    <cellStyle name="Commentaire 4 21" xfId="397"/>
    <cellStyle name="Commentaire 4 22" xfId="398"/>
    <cellStyle name="Commentaire 4 23" xfId="399"/>
    <cellStyle name="Commentaire 4 24" xfId="400"/>
    <cellStyle name="Commentaire 4 25" xfId="401"/>
    <cellStyle name="Commentaire 4 26" xfId="402"/>
    <cellStyle name="Commentaire 4 27" xfId="403"/>
    <cellStyle name="Commentaire 4 28" xfId="404"/>
    <cellStyle name="Commentaire 4 29" xfId="405"/>
    <cellStyle name="Commentaire 4 3" xfId="406"/>
    <cellStyle name="Commentaire 4 4" xfId="407"/>
    <cellStyle name="Commentaire 4 5" xfId="408"/>
    <cellStyle name="Commentaire 4 6" xfId="409"/>
    <cellStyle name="Commentaire 4 7" xfId="410"/>
    <cellStyle name="Commentaire 4 8" xfId="411"/>
    <cellStyle name="Commentaire 4 9" xfId="412"/>
    <cellStyle name="Commentaire 5" xfId="413"/>
    <cellStyle name="Commentaire 5 10" xfId="414"/>
    <cellStyle name="Commentaire 5 11" xfId="415"/>
    <cellStyle name="Commentaire 5 12" xfId="416"/>
    <cellStyle name="Commentaire 5 13" xfId="417"/>
    <cellStyle name="Commentaire 5 14" xfId="418"/>
    <cellStyle name="Commentaire 5 15" xfId="419"/>
    <cellStyle name="Commentaire 5 16" xfId="420"/>
    <cellStyle name="Commentaire 5 17" xfId="421"/>
    <cellStyle name="Commentaire 5 18" xfId="422"/>
    <cellStyle name="Commentaire 5 19" xfId="423"/>
    <cellStyle name="Commentaire 5 2" xfId="424"/>
    <cellStyle name="Commentaire 5 20" xfId="425"/>
    <cellStyle name="Commentaire 5 21" xfId="426"/>
    <cellStyle name="Commentaire 5 22" xfId="427"/>
    <cellStyle name="Commentaire 5 23" xfId="428"/>
    <cellStyle name="Commentaire 5 24" xfId="429"/>
    <cellStyle name="Commentaire 5 25" xfId="430"/>
    <cellStyle name="Commentaire 5 26" xfId="431"/>
    <cellStyle name="Commentaire 5 27" xfId="432"/>
    <cellStyle name="Commentaire 5 28" xfId="433"/>
    <cellStyle name="Commentaire 5 29" xfId="434"/>
    <cellStyle name="Commentaire 5 3" xfId="435"/>
    <cellStyle name="Commentaire 5 4" xfId="436"/>
    <cellStyle name="Commentaire 5 5" xfId="437"/>
    <cellStyle name="Commentaire 5 6" xfId="438"/>
    <cellStyle name="Commentaire 5 7" xfId="439"/>
    <cellStyle name="Commentaire 5 8" xfId="440"/>
    <cellStyle name="Commentaire 5 9" xfId="441"/>
    <cellStyle name="Commentaire 6" xfId="442"/>
    <cellStyle name="Commentaire 6 10" xfId="443"/>
    <cellStyle name="Commentaire 6 11" xfId="444"/>
    <cellStyle name="Commentaire 6 12" xfId="445"/>
    <cellStyle name="Commentaire 6 13" xfId="446"/>
    <cellStyle name="Commentaire 6 14" xfId="447"/>
    <cellStyle name="Commentaire 6 15" xfId="448"/>
    <cellStyle name="Commentaire 6 16" xfId="449"/>
    <cellStyle name="Commentaire 6 17" xfId="450"/>
    <cellStyle name="Commentaire 6 18" xfId="451"/>
    <cellStyle name="Commentaire 6 19" xfId="452"/>
    <cellStyle name="Commentaire 6 2" xfId="453"/>
    <cellStyle name="Commentaire 6 20" xfId="454"/>
    <cellStyle name="Commentaire 6 21" xfId="455"/>
    <cellStyle name="Commentaire 6 22" xfId="456"/>
    <cellStyle name="Commentaire 6 23" xfId="457"/>
    <cellStyle name="Commentaire 6 24" xfId="458"/>
    <cellStyle name="Commentaire 6 25" xfId="459"/>
    <cellStyle name="Commentaire 6 26" xfId="460"/>
    <cellStyle name="Commentaire 6 27" xfId="461"/>
    <cellStyle name="Commentaire 6 28" xfId="462"/>
    <cellStyle name="Commentaire 6 29" xfId="463"/>
    <cellStyle name="Commentaire 6 3" xfId="464"/>
    <cellStyle name="Commentaire 6 4" xfId="465"/>
    <cellStyle name="Commentaire 6 5" xfId="466"/>
    <cellStyle name="Commentaire 6 6" xfId="467"/>
    <cellStyle name="Commentaire 6 7" xfId="468"/>
    <cellStyle name="Commentaire 6 8" xfId="469"/>
    <cellStyle name="Commentaire 6 9" xfId="470"/>
    <cellStyle name="Commentaire 7" xfId="471"/>
    <cellStyle name="Commentaire 7 10" xfId="472"/>
    <cellStyle name="Commentaire 7 11" xfId="473"/>
    <cellStyle name="Commentaire 7 12" xfId="474"/>
    <cellStyle name="Commentaire 7 13" xfId="475"/>
    <cellStyle name="Commentaire 7 14" xfId="476"/>
    <cellStyle name="Commentaire 7 15" xfId="477"/>
    <cellStyle name="Commentaire 7 16" xfId="478"/>
    <cellStyle name="Commentaire 7 17" xfId="479"/>
    <cellStyle name="Commentaire 7 18" xfId="480"/>
    <cellStyle name="Commentaire 7 19" xfId="481"/>
    <cellStyle name="Commentaire 7 2" xfId="482"/>
    <cellStyle name="Commentaire 7 20" xfId="483"/>
    <cellStyle name="Commentaire 7 21" xfId="484"/>
    <cellStyle name="Commentaire 7 22" xfId="485"/>
    <cellStyle name="Commentaire 7 23" xfId="486"/>
    <cellStyle name="Commentaire 7 24" xfId="487"/>
    <cellStyle name="Commentaire 7 25" xfId="488"/>
    <cellStyle name="Commentaire 7 26" xfId="489"/>
    <cellStyle name="Commentaire 7 27" xfId="490"/>
    <cellStyle name="Commentaire 7 28" xfId="491"/>
    <cellStyle name="Commentaire 7 29" xfId="492"/>
    <cellStyle name="Commentaire 7 3" xfId="493"/>
    <cellStyle name="Commentaire 7 4" xfId="494"/>
    <cellStyle name="Commentaire 7 5" xfId="495"/>
    <cellStyle name="Commentaire 7 6" xfId="496"/>
    <cellStyle name="Commentaire 7 7" xfId="497"/>
    <cellStyle name="Commentaire 7 8" xfId="498"/>
    <cellStyle name="Commentaire 7 9" xfId="499"/>
    <cellStyle name="Commentaire 8" xfId="500"/>
    <cellStyle name="Commentaire 8 2" xfId="501"/>
    <cellStyle name="Commentaire 9" xfId="502"/>
    <cellStyle name="Commentaire 9 2" xfId="503"/>
    <cellStyle name="Currency [0]" xfId="2"/>
    <cellStyle name="Entrée 2" xfId="504"/>
    <cellStyle name="Entrée 2 2" xfId="505"/>
    <cellStyle name="Entrée 3" xfId="506"/>
    <cellStyle name="Entrée 3 2" xfId="507"/>
    <cellStyle name="Entrée 4" xfId="508"/>
    <cellStyle name="Entrée 4 2" xfId="509"/>
    <cellStyle name="Entrée 5" xfId="510"/>
    <cellStyle name="Entrée 5 2" xfId="511"/>
    <cellStyle name="Entrée 6" xfId="512"/>
    <cellStyle name="Entrée 7" xfId="513"/>
    <cellStyle name="Euro" xfId="3"/>
    <cellStyle name="Insatisfaisant 2" xfId="514"/>
    <cellStyle name="Insatisfaisant 2 2" xfId="515"/>
    <cellStyle name="Insatisfaisant 3" xfId="516"/>
    <cellStyle name="Insatisfaisant 3 2" xfId="517"/>
    <cellStyle name="Insatisfaisant 4" xfId="518"/>
    <cellStyle name="Insatisfaisant 4 2" xfId="519"/>
    <cellStyle name="Insatisfaisant 5" xfId="520"/>
    <cellStyle name="Insatisfaisant 5 2" xfId="521"/>
    <cellStyle name="Insatisfaisant 6" xfId="522"/>
    <cellStyle name="Insatisfaisant 7" xfId="523"/>
    <cellStyle name="Milliers 2" xfId="724"/>
    <cellStyle name="Milliers 3" xfId="738"/>
    <cellStyle name="Milliers 4" xfId="739"/>
    <cellStyle name="Motif" xfId="4"/>
    <cellStyle name="MS_Arabic" xfId="5"/>
    <cellStyle name="Neutre 2" xfId="524"/>
    <cellStyle name="Neutre 2 2" xfId="525"/>
    <cellStyle name="Neutre 3" xfId="526"/>
    <cellStyle name="Neutre 3 2" xfId="527"/>
    <cellStyle name="Neutre 4" xfId="528"/>
    <cellStyle name="Neutre 4 2" xfId="529"/>
    <cellStyle name="Neutre 5" xfId="530"/>
    <cellStyle name="Neutre 5 2" xfId="531"/>
    <cellStyle name="Neutre 6" xfId="532"/>
    <cellStyle name="Neutre 7" xfId="533"/>
    <cellStyle name="Normal" xfId="0" builtinId="0"/>
    <cellStyle name="Normal 10" xfId="718"/>
    <cellStyle name="Normal 10 10" xfId="534"/>
    <cellStyle name="Normal 10 11" xfId="535"/>
    <cellStyle name="Normal 10 12" xfId="536"/>
    <cellStyle name="Normal 10 13" xfId="537"/>
    <cellStyle name="Normal 10 14" xfId="538"/>
    <cellStyle name="Normal 10 15" xfId="539"/>
    <cellStyle name="Normal 10 16" xfId="540"/>
    <cellStyle name="Normal 10 17" xfId="541"/>
    <cellStyle name="Normal 10 18" xfId="542"/>
    <cellStyle name="Normal 10 19" xfId="543"/>
    <cellStyle name="Normal 10 2" xfId="544"/>
    <cellStyle name="Normal 10 20" xfId="545"/>
    <cellStyle name="Normal 10 21" xfId="546"/>
    <cellStyle name="Normal 10 22" xfId="547"/>
    <cellStyle name="Normal 10 23" xfId="548"/>
    <cellStyle name="Normal 10 24" xfId="549"/>
    <cellStyle name="Normal 10 25" xfId="550"/>
    <cellStyle name="Normal 10 26" xfId="551"/>
    <cellStyle name="Normal 10 27" xfId="552"/>
    <cellStyle name="Normal 10 28" xfId="553"/>
    <cellStyle name="Normal 10 29" xfId="554"/>
    <cellStyle name="Normal 10 3" xfId="555"/>
    <cellStyle name="Normal 10 4" xfId="556"/>
    <cellStyle name="Normal 10 5" xfId="557"/>
    <cellStyle name="Normal 10 6" xfId="558"/>
    <cellStyle name="Normal 10 7" xfId="559"/>
    <cellStyle name="Normal 10 8" xfId="560"/>
    <cellStyle name="Normal 10 9" xfId="561"/>
    <cellStyle name="Normal 11" xfId="6"/>
    <cellStyle name="Normal 11 10" xfId="562"/>
    <cellStyle name="Normal 11 11" xfId="563"/>
    <cellStyle name="Normal 11 12" xfId="564"/>
    <cellStyle name="Normal 11 13" xfId="565"/>
    <cellStyle name="Normal 11 14" xfId="566"/>
    <cellStyle name="Normal 11 15" xfId="567"/>
    <cellStyle name="Normal 11 16" xfId="568"/>
    <cellStyle name="Normal 11 17" xfId="569"/>
    <cellStyle name="Normal 11 18" xfId="570"/>
    <cellStyle name="Normal 11 19" xfId="571"/>
    <cellStyle name="Normal 11 2" xfId="572"/>
    <cellStyle name="Normal 11 20" xfId="573"/>
    <cellStyle name="Normal 11 21" xfId="574"/>
    <cellStyle name="Normal 11 22" xfId="575"/>
    <cellStyle name="Normal 11 23" xfId="576"/>
    <cellStyle name="Normal 11 24" xfId="577"/>
    <cellStyle name="Normal 11 25" xfId="578"/>
    <cellStyle name="Normal 11 26" xfId="579"/>
    <cellStyle name="Normal 11 27" xfId="580"/>
    <cellStyle name="Normal 11 28" xfId="581"/>
    <cellStyle name="Normal 11 29" xfId="582"/>
    <cellStyle name="Normal 11 3" xfId="583"/>
    <cellStyle name="Normal 11 4" xfId="584"/>
    <cellStyle name="Normal 11 5" xfId="585"/>
    <cellStyle name="Normal 11 6" xfId="586"/>
    <cellStyle name="Normal 11 7" xfId="587"/>
    <cellStyle name="Normal 11 8" xfId="588"/>
    <cellStyle name="Normal 11 9" xfId="589"/>
    <cellStyle name="Normal 12" xfId="720"/>
    <cellStyle name="Normal 13" xfId="723"/>
    <cellStyle name="Normal 14" xfId="726"/>
    <cellStyle name="Normal 15" xfId="735"/>
    <cellStyle name="Normal 2" xfId="26"/>
    <cellStyle name="Normal 2 10" xfId="590"/>
    <cellStyle name="Normal 2 11" xfId="591"/>
    <cellStyle name="Normal 2 12" xfId="592"/>
    <cellStyle name="Normal 2 13" xfId="593"/>
    <cellStyle name="Normal 2 14" xfId="594"/>
    <cellStyle name="Normal 2 15" xfId="595"/>
    <cellStyle name="Normal 2 16" xfId="596"/>
    <cellStyle name="Normal 2 17" xfId="597"/>
    <cellStyle name="Normal 2 18" xfId="598"/>
    <cellStyle name="Normal 2 19" xfId="599"/>
    <cellStyle name="Normal 2 2" xfId="7"/>
    <cellStyle name="Normal 2 2 2" xfId="736"/>
    <cellStyle name="Normal 2 20" xfId="600"/>
    <cellStyle name="Normal 2 21" xfId="601"/>
    <cellStyle name="Normal 2 22" xfId="602"/>
    <cellStyle name="Normal 2 23" xfId="603"/>
    <cellStyle name="Normal 2 24" xfId="604"/>
    <cellStyle name="Normal 2 25" xfId="605"/>
    <cellStyle name="Normal 2 26" xfId="606"/>
    <cellStyle name="Normal 2 27" xfId="607"/>
    <cellStyle name="Normal 2 28" xfId="608"/>
    <cellStyle name="Normal 2 29" xfId="609"/>
    <cellStyle name="Normal 2 3" xfId="8"/>
    <cellStyle name="Normal 2 30" xfId="610"/>
    <cellStyle name="Normal 2 30 2" xfId="740"/>
    <cellStyle name="Normal 2 31" xfId="741"/>
    <cellStyle name="Normal 2 4" xfId="9"/>
    <cellStyle name="Normal 2 5" xfId="25"/>
    <cellStyle name="Normal 2 5 2" xfId="742"/>
    <cellStyle name="Normal 2 6" xfId="611"/>
    <cellStyle name="Normal 2 7" xfId="612"/>
    <cellStyle name="Normal 2 8" xfId="613"/>
    <cellStyle name="Normal 2 9" xfId="614"/>
    <cellStyle name="Normal 256" xfId="27"/>
    <cellStyle name="Normal 256 2" xfId="743"/>
    <cellStyle name="Normal 3" xfId="10"/>
    <cellStyle name="Normal 3 2" xfId="11"/>
    <cellStyle name="Normal 4" xfId="12"/>
    <cellStyle name="Normal 4 10" xfId="615"/>
    <cellStyle name="Normal 4 11" xfId="616"/>
    <cellStyle name="Normal 4 12" xfId="617"/>
    <cellStyle name="Normal 4 13" xfId="618"/>
    <cellStyle name="Normal 4 14" xfId="619"/>
    <cellStyle name="Normal 4 15" xfId="620"/>
    <cellStyle name="Normal 4 16" xfId="621"/>
    <cellStyle name="Normal 4 17" xfId="622"/>
    <cellStyle name="Normal 4 18" xfId="623"/>
    <cellStyle name="Normal 4 19" xfId="624"/>
    <cellStyle name="Normal 4 2" xfId="625"/>
    <cellStyle name="Normal 4 20" xfId="626"/>
    <cellStyle name="Normal 4 21" xfId="627"/>
    <cellStyle name="Normal 4 22" xfId="628"/>
    <cellStyle name="Normal 4 23" xfId="629"/>
    <cellStyle name="Normal 4 24" xfId="630"/>
    <cellStyle name="Normal 4 25" xfId="631"/>
    <cellStyle name="Normal 4 26" xfId="632"/>
    <cellStyle name="Normal 4 27" xfId="633"/>
    <cellStyle name="Normal 4 28" xfId="634"/>
    <cellStyle name="Normal 4 29" xfId="635"/>
    <cellStyle name="Normal 4 3" xfId="636"/>
    <cellStyle name="Normal 4 30" xfId="737"/>
    <cellStyle name="Normal 4 4" xfId="637"/>
    <cellStyle name="Normal 4 5" xfId="638"/>
    <cellStyle name="Normal 4 6" xfId="639"/>
    <cellStyle name="Normal 4 7" xfId="640"/>
    <cellStyle name="Normal 4 8" xfId="641"/>
    <cellStyle name="Normal 4 9" xfId="642"/>
    <cellStyle name="Normal 5" xfId="13"/>
    <cellStyle name="Normal 5 10" xfId="643"/>
    <cellStyle name="Normal 5 11" xfId="644"/>
    <cellStyle name="Normal 5 12" xfId="645"/>
    <cellStyle name="Normal 5 13" xfId="646"/>
    <cellStyle name="Normal 5 14" xfId="647"/>
    <cellStyle name="Normal 5 15" xfId="648"/>
    <cellStyle name="Normal 5 16" xfId="649"/>
    <cellStyle name="Normal 5 17" xfId="650"/>
    <cellStyle name="Normal 5 18" xfId="651"/>
    <cellStyle name="Normal 5 19" xfId="652"/>
    <cellStyle name="Normal 5 2" xfId="653"/>
    <cellStyle name="Normal 5 20" xfId="654"/>
    <cellStyle name="Normal 5 21" xfId="655"/>
    <cellStyle name="Normal 5 22" xfId="656"/>
    <cellStyle name="Normal 5 23" xfId="657"/>
    <cellStyle name="Normal 5 24" xfId="658"/>
    <cellStyle name="Normal 5 25" xfId="659"/>
    <cellStyle name="Normal 5 26" xfId="660"/>
    <cellStyle name="Normal 5 27" xfId="661"/>
    <cellStyle name="Normal 5 28" xfId="662"/>
    <cellStyle name="Normal 5 29" xfId="663"/>
    <cellStyle name="Normal 5 3" xfId="664"/>
    <cellStyle name="Normal 5 4" xfId="665"/>
    <cellStyle name="Normal 5 5" xfId="666"/>
    <cellStyle name="Normal 5 6" xfId="667"/>
    <cellStyle name="Normal 5 7" xfId="668"/>
    <cellStyle name="Normal 5 8" xfId="669"/>
    <cellStyle name="Normal 5 9" xfId="670"/>
    <cellStyle name="Normal 6" xfId="14"/>
    <cellStyle name="Normal 7" xfId="15"/>
    <cellStyle name="Normal 7 2" xfId="16"/>
    <cellStyle name="Normal 8" xfId="17"/>
    <cellStyle name="Normal 8 10" xfId="671"/>
    <cellStyle name="Normal 8 11" xfId="672"/>
    <cellStyle name="Normal 8 12" xfId="673"/>
    <cellStyle name="Normal 8 13" xfId="674"/>
    <cellStyle name="Normal 8 14" xfId="675"/>
    <cellStyle name="Normal 8 15" xfId="676"/>
    <cellStyle name="Normal 8 16" xfId="677"/>
    <cellStyle name="Normal 8 17" xfId="678"/>
    <cellStyle name="Normal 8 18" xfId="679"/>
    <cellStyle name="Normal 8 19" xfId="680"/>
    <cellStyle name="Normal 8 2" xfId="23"/>
    <cellStyle name="Normal 8 20" xfId="681"/>
    <cellStyle name="Normal 8 21" xfId="682"/>
    <cellStyle name="Normal 8 22" xfId="683"/>
    <cellStyle name="Normal 8 23" xfId="684"/>
    <cellStyle name="Normal 8 24" xfId="685"/>
    <cellStyle name="Normal 8 25" xfId="686"/>
    <cellStyle name="Normal 8 26" xfId="687"/>
    <cellStyle name="Normal 8 27" xfId="688"/>
    <cellStyle name="Normal 8 28" xfId="689"/>
    <cellStyle name="Normal 8 29" xfId="690"/>
    <cellStyle name="Normal 8 3" xfId="691"/>
    <cellStyle name="Normal 8 4" xfId="692"/>
    <cellStyle name="Normal 8 5" xfId="693"/>
    <cellStyle name="Normal 8 6" xfId="694"/>
    <cellStyle name="Normal 8 7" xfId="695"/>
    <cellStyle name="Normal 8 8" xfId="696"/>
    <cellStyle name="Normal 8 9" xfId="697"/>
    <cellStyle name="Normal 9" xfId="38"/>
    <cellStyle name="Normal_3" xfId="728"/>
    <cellStyle name="Normal_5" xfId="729"/>
    <cellStyle name="Normal_5-6" xfId="732"/>
    <cellStyle name="Normal_6" xfId="730"/>
    <cellStyle name="Normal_E18" xfId="28"/>
    <cellStyle name="Normal_E18 10" xfId="37"/>
    <cellStyle name="Normal_E18 2" xfId="29"/>
    <cellStyle name="Normal_E18 3" xfId="30"/>
    <cellStyle name="Normal_E18 4" xfId="31"/>
    <cellStyle name="Normal_E18 5" xfId="32"/>
    <cellStyle name="Normal_E18 6" xfId="33"/>
    <cellStyle name="Normal_E18 7" xfId="34"/>
    <cellStyle name="Normal_E18 8" xfId="35"/>
    <cellStyle name="Normal_E18 9" xfId="36"/>
    <cellStyle name="Normal_Feuil1" xfId="24"/>
    <cellStyle name="Normal_ipp" xfId="719"/>
    <cellStyle name="Normal_Nat" xfId="722"/>
    <cellStyle name="Normal_reper statistique arabe" xfId="731"/>
    <cellStyle name="Pourcentage 5" xfId="733"/>
    <cellStyle name="Satisfaisant 2" xfId="698"/>
    <cellStyle name="Satisfaisant 3" xfId="699"/>
    <cellStyle name="Sortie 2" xfId="700"/>
    <cellStyle name="Sortie 3" xfId="701"/>
    <cellStyle name="style1587278943740" xfId="744"/>
    <cellStyle name="style1587278943871" xfId="745"/>
    <cellStyle name="style1587278943972" xfId="746"/>
    <cellStyle name="style1587278944077" xfId="747"/>
    <cellStyle name="style1587278944186" xfId="748"/>
    <cellStyle name="style1587278944282" xfId="749"/>
    <cellStyle name="style1587278944425" xfId="750"/>
    <cellStyle name="style1587278944523" xfId="751"/>
    <cellStyle name="style1587278944633" xfId="752"/>
    <cellStyle name="style1587279390292" xfId="753"/>
    <cellStyle name="style1587279390392" xfId="754"/>
    <cellStyle name="style1587279390494" xfId="755"/>
    <cellStyle name="style1587279390593" xfId="756"/>
    <cellStyle name="style1587279390681" xfId="757"/>
    <cellStyle name="style1587279390790" xfId="758"/>
    <cellStyle name="style1587279390904" xfId="759"/>
    <cellStyle name="style1587279391024" xfId="760"/>
    <cellStyle name="style1587279391140" xfId="761"/>
    <cellStyle name="style1587280020905" xfId="762"/>
    <cellStyle name="style1587280020990" xfId="763"/>
    <cellStyle name="style1587280021085" xfId="764"/>
    <cellStyle name="TableStyleLight1" xfId="725"/>
    <cellStyle name="Texte explicatif 2" xfId="702"/>
    <cellStyle name="Texte explicatif 3" xfId="703"/>
    <cellStyle name="Titre 2" xfId="704"/>
    <cellStyle name="Titre 3" xfId="705"/>
    <cellStyle name="Titre 1 2" xfId="706"/>
    <cellStyle name="Titre 1 3" xfId="707"/>
    <cellStyle name="Titre 2 2" xfId="708"/>
    <cellStyle name="Titre 2 3" xfId="709"/>
    <cellStyle name="Titre 3 2" xfId="710"/>
    <cellStyle name="Titre 3 3" xfId="711"/>
    <cellStyle name="Titre 4 2" xfId="712"/>
    <cellStyle name="Titre 4 3" xfId="713"/>
    <cellStyle name="Total 2" xfId="714"/>
    <cellStyle name="Total 3" xfId="715"/>
    <cellStyle name="Vérification 2" xfId="716"/>
    <cellStyle name="Vérification 3" xfId="717"/>
    <cellStyle name="عادي_agros99" xfId="18"/>
    <cellStyle name="عملة [0]_Book1" xfId="19"/>
    <cellStyle name="عملة_Bagraph" xfId="20"/>
    <cellStyle name="فاصلة [0]_Book1" xfId="21"/>
    <cellStyle name="فاصلة_Bagraph" xfId="22"/>
  </cellStyles>
  <dxfs count="1">
    <dxf>
      <fill>
        <patternFill>
          <bgColor indexed="14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Eau!A1"/><Relationship Id="rId13" Type="http://schemas.openxmlformats.org/officeDocument/2006/relationships/hyperlink" Target="#transports!A1"/><Relationship Id="rId18" Type="http://schemas.openxmlformats.org/officeDocument/2006/relationships/hyperlink" Target="#commerce!A1"/><Relationship Id="rId26" Type="http://schemas.openxmlformats.org/officeDocument/2006/relationships/hyperlink" Target="#transports!A1"/><Relationship Id="rId3" Type="http://schemas.openxmlformats.org/officeDocument/2006/relationships/hyperlink" Target="#'ENERGIE '!A1"/><Relationship Id="rId21" Type="http://schemas.openxmlformats.org/officeDocument/2006/relationships/hyperlink" Target="#Eau!A1"/><Relationship Id="rId34" Type="http://schemas.openxmlformats.org/officeDocument/2006/relationships/hyperlink" Target="#bourse!A1"/><Relationship Id="rId7" Type="http://schemas.openxmlformats.org/officeDocument/2006/relationships/hyperlink" Target="#'Comptes '!A1"/><Relationship Id="rId12" Type="http://schemas.openxmlformats.org/officeDocument/2006/relationships/hyperlink" Target="#'ADC PAR REGION'!A1"/><Relationship Id="rId17" Type="http://schemas.openxmlformats.org/officeDocument/2006/relationships/hyperlink" Target="#emploi!A1"/><Relationship Id="rId25" Type="http://schemas.openxmlformats.org/officeDocument/2006/relationships/hyperlink" Target="#'ADC PAR REGION'!A1"/><Relationship Id="rId33" Type="http://schemas.openxmlformats.org/officeDocument/2006/relationships/hyperlink" Target="#FINANCE!A1"/><Relationship Id="rId2" Type="http://schemas.openxmlformats.org/officeDocument/2006/relationships/image" Target="../media/image1.emf"/><Relationship Id="rId16" Type="http://schemas.openxmlformats.org/officeDocument/2006/relationships/hyperlink" Target="#ipc4trim2018!A1"/><Relationship Id="rId20" Type="http://schemas.openxmlformats.org/officeDocument/2006/relationships/hyperlink" Target="#'ENERGIE '!A1"/><Relationship Id="rId29" Type="http://schemas.openxmlformats.org/officeDocument/2006/relationships/hyperlink" Target="#ipc4trim2018!A1"/><Relationship Id="rId1" Type="http://schemas.openxmlformats.org/officeDocument/2006/relationships/hyperlink" Target="#Peche!A1"/><Relationship Id="rId6" Type="http://schemas.openxmlformats.org/officeDocument/2006/relationships/hyperlink" Target="#bourse!A1"/><Relationship Id="rId11" Type="http://schemas.openxmlformats.org/officeDocument/2006/relationships/hyperlink" Target="#FONCIER!A1"/><Relationship Id="rId24" Type="http://schemas.openxmlformats.org/officeDocument/2006/relationships/hyperlink" Target="#FONCIER!A1"/><Relationship Id="rId32" Type="http://schemas.openxmlformats.org/officeDocument/2006/relationships/hyperlink" Target="#MONNAIE!A1"/><Relationship Id="rId5" Type="http://schemas.openxmlformats.org/officeDocument/2006/relationships/hyperlink" Target="#FINANCE!A1"/><Relationship Id="rId15" Type="http://schemas.openxmlformats.org/officeDocument/2006/relationships/hyperlink" Target="#ipp4tr18!A1"/><Relationship Id="rId23" Type="http://schemas.openxmlformats.org/officeDocument/2006/relationships/hyperlink" Target="#INDUSTRIE!A1"/><Relationship Id="rId28" Type="http://schemas.openxmlformats.org/officeDocument/2006/relationships/hyperlink" Target="#ipp4tr18!A1"/><Relationship Id="rId10" Type="http://schemas.openxmlformats.org/officeDocument/2006/relationships/hyperlink" Target="#INDUSTRIE!A1"/><Relationship Id="rId19" Type="http://schemas.openxmlformats.org/officeDocument/2006/relationships/hyperlink" Target="#Peche!A1"/><Relationship Id="rId31" Type="http://schemas.openxmlformats.org/officeDocument/2006/relationships/hyperlink" Target="#commerce!A1"/><Relationship Id="rId4" Type="http://schemas.openxmlformats.org/officeDocument/2006/relationships/hyperlink" Target="#MONNAIE!A1"/><Relationship Id="rId9" Type="http://schemas.openxmlformats.org/officeDocument/2006/relationships/hyperlink" Target="#'MINES '!A1"/><Relationship Id="rId14" Type="http://schemas.openxmlformats.org/officeDocument/2006/relationships/hyperlink" Target="#tourisme!A1"/><Relationship Id="rId22" Type="http://schemas.openxmlformats.org/officeDocument/2006/relationships/hyperlink" Target="#'MINES '!A1"/><Relationship Id="rId27" Type="http://schemas.openxmlformats.org/officeDocument/2006/relationships/hyperlink" Target="#tourisme!A1"/><Relationship Id="rId30" Type="http://schemas.openxmlformats.org/officeDocument/2006/relationships/hyperlink" Target="#emploi!A1"/><Relationship Id="rId35" Type="http://schemas.openxmlformats.org/officeDocument/2006/relationships/hyperlink" Target="#'Comptes 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Sommaire!A1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133350</xdr:rowOff>
    </xdr:from>
    <xdr:to>
      <xdr:col>7</xdr:col>
      <xdr:colOff>819150</xdr:colOff>
      <xdr:row>59</xdr:row>
      <xdr:rowOff>133350</xdr:rowOff>
    </xdr:to>
    <xdr:sp macro="" textlink="">
      <xdr:nvSpPr>
        <xdr:cNvPr id="2" name="Rectangle à coins arrondis 1"/>
        <xdr:cNvSpPr/>
      </xdr:nvSpPr>
      <xdr:spPr>
        <a:xfrm>
          <a:off x="238125" y="133350"/>
          <a:ext cx="6448425" cy="9382125"/>
        </a:xfrm>
        <a:prstGeom prst="roundRect">
          <a:avLst/>
        </a:prstGeom>
        <a:solidFill>
          <a:schemeClr val="accent2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800" b="1">
            <a:solidFill>
              <a:schemeClr val="accent2">
                <a:lumMod val="50000"/>
              </a:schemeClr>
            </a:solidFill>
          </a:endParaRPr>
        </a:p>
      </xdr:txBody>
    </xdr:sp>
    <xdr:clientData/>
  </xdr:twoCellAnchor>
  <xdr:oneCellAnchor>
    <xdr:from>
      <xdr:col>5</xdr:col>
      <xdr:colOff>781051</xdr:colOff>
      <xdr:row>1</xdr:row>
      <xdr:rowOff>66675</xdr:rowOff>
    </xdr:from>
    <xdr:ext cx="1086934" cy="264560"/>
    <xdr:sp macro="" textlink="">
      <xdr:nvSpPr>
        <xdr:cNvPr id="3" name="ZoneTexte 2"/>
        <xdr:cNvSpPr txBox="1"/>
      </xdr:nvSpPr>
      <xdr:spPr>
        <a:xfrm>
          <a:off x="4972051" y="219075"/>
          <a:ext cx="108693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r"/>
          <a:r>
            <a:rPr lang="ar-MA" sz="1400">
              <a:solidFill>
                <a:schemeClr val="bg1"/>
              </a:solidFill>
            </a:rPr>
            <a:t>المملكة المغربية</a:t>
          </a:r>
          <a:endParaRPr lang="fr-FR" sz="1400">
            <a:solidFill>
              <a:schemeClr val="bg1"/>
            </a:solidFill>
          </a:endParaRPr>
        </a:p>
      </xdr:txBody>
    </xdr:sp>
    <xdr:clientData/>
  </xdr:oneCellAnchor>
  <xdr:oneCellAnchor>
    <xdr:from>
      <xdr:col>0</xdr:col>
      <xdr:colOff>819150</xdr:colOff>
      <xdr:row>1</xdr:row>
      <xdr:rowOff>38100</xdr:rowOff>
    </xdr:from>
    <xdr:ext cx="1473673" cy="264560"/>
    <xdr:sp macro="" textlink="">
      <xdr:nvSpPr>
        <xdr:cNvPr id="4" name="ZoneTexte 3"/>
        <xdr:cNvSpPr txBox="1"/>
      </xdr:nvSpPr>
      <xdr:spPr>
        <a:xfrm>
          <a:off x="819150" y="190500"/>
          <a:ext cx="147367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fr-FR" sz="1100">
              <a:solidFill>
                <a:schemeClr val="bg1"/>
              </a:solidFill>
            </a:rPr>
            <a:t>ROYAUME DU MAROC</a:t>
          </a:r>
        </a:p>
      </xdr:txBody>
    </xdr:sp>
    <xdr:clientData/>
  </xdr:oneCellAnchor>
  <xdr:twoCellAnchor editAs="oneCell">
    <xdr:from>
      <xdr:col>3</xdr:col>
      <xdr:colOff>114300</xdr:colOff>
      <xdr:row>1</xdr:row>
      <xdr:rowOff>28575</xdr:rowOff>
    </xdr:from>
    <xdr:to>
      <xdr:col>4</xdr:col>
      <xdr:colOff>711200</xdr:colOff>
      <xdr:row>6</xdr:row>
      <xdr:rowOff>133350</xdr:rowOff>
    </xdr:to>
    <xdr:pic>
      <xdr:nvPicPr>
        <xdr:cNvPr id="5" name="Image 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28900" y="180975"/>
          <a:ext cx="1435100" cy="866775"/>
        </a:xfrm>
        <a:prstGeom prst="rect">
          <a:avLst/>
        </a:prstGeom>
        <a:solidFill>
          <a:sysClr val="window" lastClr="FFFFFF"/>
        </a:solidFill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209550</xdr:colOff>
      <xdr:row>32</xdr:row>
      <xdr:rowOff>114301</xdr:rowOff>
    </xdr:from>
    <xdr:ext cx="6400800" cy="361949"/>
    <xdr:sp macro="" textlink="">
      <xdr:nvSpPr>
        <xdr:cNvPr id="8" name="ZoneTexte 7"/>
        <xdr:cNvSpPr txBox="1"/>
      </xdr:nvSpPr>
      <xdr:spPr>
        <a:xfrm>
          <a:off x="209550" y="4991101"/>
          <a:ext cx="6400800" cy="361949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fr-FR" sz="1800" b="1">
              <a:solidFill>
                <a:schemeClr val="bg1"/>
              </a:solidFill>
            </a:rPr>
            <a:t>4éme.Trim 2017- 4éme</a:t>
          </a:r>
          <a:r>
            <a:rPr lang="fr-FR" sz="1800" b="1" baseline="0">
              <a:solidFill>
                <a:schemeClr val="bg1"/>
              </a:solidFill>
            </a:rPr>
            <a:t>.Trim 2018</a:t>
          </a:r>
          <a:endParaRPr lang="fr-FR" sz="1800" b="1">
            <a:solidFill>
              <a:schemeClr val="bg1"/>
            </a:solidFill>
          </a:endParaRPr>
        </a:p>
      </xdr:txBody>
    </xdr:sp>
    <xdr:clientData/>
  </xdr:oneCellAnchor>
  <xdr:oneCellAnchor>
    <xdr:from>
      <xdr:col>0</xdr:col>
      <xdr:colOff>333375</xdr:colOff>
      <xdr:row>49</xdr:row>
      <xdr:rowOff>38101</xdr:rowOff>
    </xdr:from>
    <xdr:ext cx="6248399" cy="647700"/>
    <xdr:sp macro="" textlink="">
      <xdr:nvSpPr>
        <xdr:cNvPr id="9" name="ZoneTexte 8"/>
        <xdr:cNvSpPr txBox="1"/>
      </xdr:nvSpPr>
      <xdr:spPr>
        <a:xfrm>
          <a:off x="333375" y="7505701"/>
          <a:ext cx="6248399" cy="647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fr-FR" sz="1100" b="1">
              <a:solidFill>
                <a:schemeClr val="bg1"/>
              </a:solidFill>
              <a:latin typeface="+mn-lt"/>
              <a:ea typeface="+mn-ea"/>
              <a:cs typeface="+mn-cs"/>
            </a:rPr>
            <a:t>Tél :  +212 05 37 57 69 04: </a:t>
          </a:r>
          <a:r>
            <a:rPr lang="ar-SA" sz="1100" b="1">
              <a:solidFill>
                <a:schemeClr val="bg1"/>
              </a:solidFill>
              <a:latin typeface="+mn-lt"/>
              <a:ea typeface="+mn-ea"/>
              <a:cs typeface="+mn-cs"/>
            </a:rPr>
            <a:t>الهاتف</a:t>
          </a:r>
          <a:r>
            <a:rPr lang="fr-FR" sz="1100" b="1">
              <a:solidFill>
                <a:schemeClr val="bg1"/>
              </a:solidFill>
              <a:latin typeface="+mn-lt"/>
              <a:ea typeface="+mn-ea"/>
              <a:cs typeface="+mn-cs"/>
            </a:rPr>
            <a:t> </a:t>
          </a:r>
          <a:endParaRPr lang="fr-FR" sz="110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ctr"/>
          <a:r>
            <a:rPr lang="fr-FR" sz="1100" b="1">
              <a:solidFill>
                <a:schemeClr val="bg1"/>
              </a:solidFill>
              <a:latin typeface="+mn-lt"/>
              <a:ea typeface="+mn-ea"/>
              <a:cs typeface="+mn-cs"/>
            </a:rPr>
            <a:t>Fax:     +212 05  37 57 69 02 : </a:t>
          </a:r>
          <a:r>
            <a:rPr lang="ar-SA" sz="1100" b="1">
              <a:solidFill>
                <a:schemeClr val="bg1"/>
              </a:solidFill>
              <a:latin typeface="+mn-lt"/>
              <a:ea typeface="+mn-ea"/>
              <a:cs typeface="+mn-cs"/>
            </a:rPr>
            <a:t>الفاكس</a:t>
          </a:r>
          <a:endParaRPr lang="fr-FR" sz="1100" b="1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ctr"/>
          <a:r>
            <a:rPr lang="fr-FR" sz="1100" b="1">
              <a:solidFill>
                <a:schemeClr val="bg1"/>
              </a:solidFill>
              <a:latin typeface="+mn-lt"/>
              <a:ea typeface="+mn-ea"/>
              <a:cs typeface="+mn-cs"/>
            </a:rPr>
            <a:t>Site Web :www.hcp.ma</a:t>
          </a:r>
          <a:endParaRPr lang="fr-FR" sz="11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0</xdr:col>
      <xdr:colOff>285750</xdr:colOff>
      <xdr:row>27</xdr:row>
      <xdr:rowOff>28575</xdr:rowOff>
    </xdr:from>
    <xdr:to>
      <xdr:col>7</xdr:col>
      <xdr:colOff>676275</xdr:colOff>
      <xdr:row>32</xdr:row>
      <xdr:rowOff>85725</xdr:rowOff>
    </xdr:to>
    <xdr:sp macro="" textlink="">
      <xdr:nvSpPr>
        <xdr:cNvPr id="10" name="ZoneTexte 9"/>
        <xdr:cNvSpPr txBox="1"/>
      </xdr:nvSpPr>
      <xdr:spPr>
        <a:xfrm>
          <a:off x="285750" y="4533900"/>
          <a:ext cx="6257925" cy="819150"/>
        </a:xfrm>
        <a:prstGeom prst="rect">
          <a:avLst/>
        </a:prstGeom>
        <a:solidFill>
          <a:schemeClr val="accent2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ar-MA" sz="2400" b="1" i="0" u="none" strike="noStrike">
              <a:solidFill>
                <a:schemeClr val="bg1"/>
              </a:solidFill>
              <a:latin typeface="+mn-lt"/>
              <a:ea typeface="+mn-ea"/>
              <a:cs typeface="+mn-cs"/>
            </a:rPr>
            <a:t>النشرة الإحصائية الشهرية </a:t>
          </a:r>
          <a:r>
            <a:rPr lang="ar-MA">
              <a:solidFill>
                <a:schemeClr val="bg1"/>
              </a:solidFill>
            </a:rPr>
            <a:t> </a:t>
          </a:r>
          <a:endParaRPr lang="fr-FR">
            <a:solidFill>
              <a:schemeClr val="bg1"/>
            </a:solidFill>
          </a:endParaRPr>
        </a:p>
        <a:p>
          <a:pPr algn="ctr"/>
          <a:r>
            <a:rPr lang="fr-FR" sz="2000" b="1" i="0" u="none" strike="noStrike">
              <a:solidFill>
                <a:schemeClr val="bg1"/>
              </a:solidFill>
              <a:latin typeface="+mn-lt"/>
              <a:ea typeface="+mn-ea"/>
              <a:cs typeface="+mn-cs"/>
            </a:rPr>
            <a:t>BULLETIN STATISTIQUE MENSUELLE </a:t>
          </a:r>
          <a:r>
            <a:rPr lang="fr-FR" sz="2000">
              <a:solidFill>
                <a:schemeClr val="bg1"/>
              </a:solidFill>
            </a:rPr>
            <a:t>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0</xdr:col>
      <xdr:colOff>978408</xdr:colOff>
      <xdr:row>3</xdr:row>
      <xdr:rowOff>8382</xdr:rowOff>
    </xdr:to>
    <xdr:sp macro="" textlink="">
      <xdr:nvSpPr>
        <xdr:cNvPr id="3" name="Flèche gauche 2">
          <a:hlinkClick xmlns:r="http://schemas.openxmlformats.org/officeDocument/2006/relationships" r:id="rId1"/>
        </xdr:cNvPr>
        <xdr:cNvSpPr/>
      </xdr:nvSpPr>
      <xdr:spPr>
        <a:xfrm>
          <a:off x="0" y="9525"/>
          <a:ext cx="978408" cy="484632"/>
        </a:xfrm>
        <a:prstGeom prst="leftArrow">
          <a:avLst/>
        </a:prstGeom>
        <a:solidFill>
          <a:schemeClr val="accent2">
            <a:lumMod val="50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SOMMAIRE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978408</xdr:colOff>
      <xdr:row>2</xdr:row>
      <xdr:rowOff>103632</xdr:rowOff>
    </xdr:to>
    <xdr:sp macro="" textlink="">
      <xdr:nvSpPr>
        <xdr:cNvPr id="3" name="Flèche gauche 2">
          <a:hlinkClick xmlns:r="http://schemas.openxmlformats.org/officeDocument/2006/relationships" r:id="rId1"/>
        </xdr:cNvPr>
        <xdr:cNvSpPr/>
      </xdr:nvSpPr>
      <xdr:spPr>
        <a:xfrm>
          <a:off x="0" y="0"/>
          <a:ext cx="978408" cy="484632"/>
        </a:xfrm>
        <a:prstGeom prst="leftArrow">
          <a:avLst/>
        </a:prstGeom>
        <a:solidFill>
          <a:schemeClr val="accent2">
            <a:lumMod val="50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SOMMAIRE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45357</xdr:colOff>
      <xdr:row>0</xdr:row>
      <xdr:rowOff>11339</xdr:rowOff>
    </xdr:from>
    <xdr:to>
      <xdr:col>0</xdr:col>
      <xdr:colOff>1023765</xdr:colOff>
      <xdr:row>3</xdr:row>
      <xdr:rowOff>19721</xdr:rowOff>
    </xdr:to>
    <xdr:sp macro="" textlink="">
      <xdr:nvSpPr>
        <xdr:cNvPr id="3" name="Flèche gauche 2">
          <a:hlinkClick xmlns:r="http://schemas.openxmlformats.org/officeDocument/2006/relationships" r:id="rId1"/>
        </xdr:cNvPr>
        <xdr:cNvSpPr/>
      </xdr:nvSpPr>
      <xdr:spPr>
        <a:xfrm>
          <a:off x="45357" y="11339"/>
          <a:ext cx="978408" cy="484632"/>
        </a:xfrm>
        <a:prstGeom prst="leftArrow">
          <a:avLst/>
        </a:prstGeom>
        <a:solidFill>
          <a:schemeClr val="accent2">
            <a:lumMod val="50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SOMMAIRE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978408</xdr:colOff>
      <xdr:row>2</xdr:row>
      <xdr:rowOff>103632</xdr:rowOff>
    </xdr:to>
    <xdr:sp macro="" textlink="">
      <xdr:nvSpPr>
        <xdr:cNvPr id="3" name="Flèche gauche 2">
          <a:hlinkClick xmlns:r="http://schemas.openxmlformats.org/officeDocument/2006/relationships" r:id="rId1"/>
        </xdr:cNvPr>
        <xdr:cNvSpPr/>
      </xdr:nvSpPr>
      <xdr:spPr>
        <a:xfrm>
          <a:off x="0" y="0"/>
          <a:ext cx="978408" cy="484632"/>
        </a:xfrm>
        <a:prstGeom prst="leftArrow">
          <a:avLst/>
        </a:prstGeom>
        <a:solidFill>
          <a:schemeClr val="accent2">
            <a:lumMod val="50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SOMMAIRE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200025</xdr:colOff>
      <xdr:row>87</xdr:row>
      <xdr:rowOff>28575</xdr:rowOff>
    </xdr:from>
    <xdr:to>
      <xdr:col>15</xdr:col>
      <xdr:colOff>257175</xdr:colOff>
      <xdr:row>88</xdr:row>
      <xdr:rowOff>152400</xdr:rowOff>
    </xdr:to>
    <xdr:sp macro="" textlink="">
      <xdr:nvSpPr>
        <xdr:cNvPr id="2" name="رسم 2"/>
        <xdr:cNvSpPr>
          <a:spLocks/>
        </xdr:cNvSpPr>
      </xdr:nvSpPr>
      <xdr:spPr bwMode="auto">
        <a:xfrm flipH="1">
          <a:off x="13906500" y="15144750"/>
          <a:ext cx="57150" cy="3524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2147483647 h 16384"/>
            <a:gd name="T16" fmla="*/ 2147483647 w 16384"/>
            <a:gd name="T17" fmla="*/ 2147483647 h 16384"/>
            <a:gd name="T18" fmla="*/ 2147483647 w 16384"/>
            <a:gd name="T19" fmla="*/ 2147483647 h 16384"/>
            <a:gd name="T20" fmla="*/ 2147483647 w 16384"/>
            <a:gd name="T21" fmla="*/ 2147483647 h 16384"/>
            <a:gd name="T22" fmla="*/ 2147483647 w 16384"/>
            <a:gd name="T23" fmla="*/ 2147483647 h 16384"/>
            <a:gd name="T24" fmla="*/ 2147483647 w 16384"/>
            <a:gd name="T25" fmla="*/ 2147483647 h 16384"/>
            <a:gd name="T26" fmla="*/ 2147483647 w 16384"/>
            <a:gd name="T27" fmla="*/ 2147483647 h 16384"/>
            <a:gd name="T28" fmla="*/ 2147483647 w 16384"/>
            <a:gd name="T29" fmla="*/ 2147483647 h 16384"/>
            <a:gd name="T30" fmla="*/ 2147483647 w 16384"/>
            <a:gd name="T31" fmla="*/ 2147483647 h 16384"/>
            <a:gd name="T32" fmla="*/ 2147483647 w 16384"/>
            <a:gd name="T33" fmla="*/ 2147483647 h 16384"/>
            <a:gd name="T34" fmla="*/ 2147483647 w 16384"/>
            <a:gd name="T35" fmla="*/ 2147483647 h 16384"/>
            <a:gd name="T36" fmla="*/ 2147483647 w 16384"/>
            <a:gd name="T37" fmla="*/ 2147483647 h 16384"/>
            <a:gd name="T38" fmla="*/ 2147483647 w 16384"/>
            <a:gd name="T39" fmla="*/ 2147483647 h 16384"/>
            <a:gd name="T40" fmla="*/ 2147483647 w 16384"/>
            <a:gd name="T41" fmla="*/ 2147483647 h 16384"/>
            <a:gd name="T42" fmla="*/ 2147483647 w 16384"/>
            <a:gd name="T43" fmla="*/ 2147483647 h 16384"/>
            <a:gd name="T44" fmla="*/ 2147483647 w 16384"/>
            <a:gd name="T45" fmla="*/ 2147483647 h 16384"/>
            <a:gd name="T46" fmla="*/ 2147483647 w 16384"/>
            <a:gd name="T47" fmla="*/ 2147483647 h 16384"/>
            <a:gd name="T48" fmla="*/ 2147483647 w 16384"/>
            <a:gd name="T49" fmla="*/ 2147483647 h 16384"/>
            <a:gd name="T50" fmla="*/ 2147483647 w 16384"/>
            <a:gd name="T51" fmla="*/ 2147483647 h 16384"/>
            <a:gd name="T52" fmla="*/ 2147483647 w 16384"/>
            <a:gd name="T53" fmla="*/ 2147483647 h 16384"/>
            <a:gd name="T54" fmla="*/ 2147483647 w 16384"/>
            <a:gd name="T55" fmla="*/ 2147483647 h 16384"/>
            <a:gd name="T56" fmla="*/ 2147483647 w 16384"/>
            <a:gd name="T57" fmla="*/ 2147483647 h 16384"/>
            <a:gd name="T58" fmla="*/ 2147483647 w 16384"/>
            <a:gd name="T59" fmla="*/ 2147483647 h 16384"/>
            <a:gd name="T60" fmla="*/ 2147483647 w 16384"/>
            <a:gd name="T61" fmla="*/ 2147483647 h 16384"/>
            <a:gd name="T62" fmla="*/ 2147483647 w 16384"/>
            <a:gd name="T63" fmla="*/ 2147483647 h 16384"/>
            <a:gd name="T64" fmla="*/ 2147483647 w 16384"/>
            <a:gd name="T65" fmla="*/ 2147483647 h 16384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16384"/>
            <a:gd name="T100" fmla="*/ 0 h 16384"/>
            <a:gd name="T101" fmla="*/ 16384 w 16384"/>
            <a:gd name="T102" fmla="*/ 16384 h 16384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16384" h="16384">
              <a:moveTo>
                <a:pt x="0" y="0"/>
              </a:moveTo>
              <a:lnTo>
                <a:pt x="839" y="0"/>
              </a:lnTo>
              <a:lnTo>
                <a:pt x="1651" y="27"/>
              </a:lnTo>
              <a:lnTo>
                <a:pt x="2438" y="52"/>
              </a:lnTo>
              <a:lnTo>
                <a:pt x="3198" y="105"/>
              </a:lnTo>
              <a:lnTo>
                <a:pt x="3906" y="157"/>
              </a:lnTo>
              <a:lnTo>
                <a:pt x="4588" y="236"/>
              </a:lnTo>
              <a:lnTo>
                <a:pt x="5216" y="315"/>
              </a:lnTo>
              <a:lnTo>
                <a:pt x="5794" y="393"/>
              </a:lnTo>
              <a:lnTo>
                <a:pt x="6318" y="498"/>
              </a:lnTo>
              <a:lnTo>
                <a:pt x="6789" y="603"/>
              </a:lnTo>
              <a:lnTo>
                <a:pt x="7209" y="708"/>
              </a:lnTo>
              <a:lnTo>
                <a:pt x="7550" y="839"/>
              </a:lnTo>
              <a:lnTo>
                <a:pt x="7812" y="944"/>
              </a:lnTo>
              <a:lnTo>
                <a:pt x="8021" y="1075"/>
              </a:lnTo>
              <a:lnTo>
                <a:pt x="8127" y="1232"/>
              </a:lnTo>
              <a:lnTo>
                <a:pt x="8179" y="1363"/>
              </a:lnTo>
              <a:lnTo>
                <a:pt x="8179" y="6816"/>
              </a:lnTo>
              <a:lnTo>
                <a:pt x="8231" y="6947"/>
              </a:lnTo>
              <a:lnTo>
                <a:pt x="8336" y="7104"/>
              </a:lnTo>
              <a:lnTo>
                <a:pt x="8546" y="7236"/>
              </a:lnTo>
              <a:lnTo>
                <a:pt x="8834" y="7340"/>
              </a:lnTo>
              <a:lnTo>
                <a:pt x="9175" y="7471"/>
              </a:lnTo>
              <a:lnTo>
                <a:pt x="9568" y="7576"/>
              </a:lnTo>
              <a:lnTo>
                <a:pt x="10040" y="7681"/>
              </a:lnTo>
              <a:lnTo>
                <a:pt x="10590" y="7785"/>
              </a:lnTo>
              <a:lnTo>
                <a:pt x="11168" y="7864"/>
              </a:lnTo>
              <a:lnTo>
                <a:pt x="11796" y="7943"/>
              </a:lnTo>
              <a:lnTo>
                <a:pt x="12478" y="8021"/>
              </a:lnTo>
              <a:lnTo>
                <a:pt x="13186" y="8074"/>
              </a:lnTo>
              <a:lnTo>
                <a:pt x="13946" y="8127"/>
              </a:lnTo>
              <a:lnTo>
                <a:pt x="14733" y="8153"/>
              </a:lnTo>
              <a:lnTo>
                <a:pt x="15545" y="8179"/>
              </a:lnTo>
              <a:lnTo>
                <a:pt x="16384" y="8179"/>
              </a:lnTo>
              <a:lnTo>
                <a:pt x="15545" y="8179"/>
              </a:lnTo>
              <a:lnTo>
                <a:pt x="14733" y="8205"/>
              </a:lnTo>
              <a:lnTo>
                <a:pt x="13946" y="8231"/>
              </a:lnTo>
              <a:lnTo>
                <a:pt x="13186" y="8284"/>
              </a:lnTo>
              <a:lnTo>
                <a:pt x="12478" y="8336"/>
              </a:lnTo>
              <a:lnTo>
                <a:pt x="11796" y="8415"/>
              </a:lnTo>
              <a:lnTo>
                <a:pt x="11168" y="8493"/>
              </a:lnTo>
              <a:lnTo>
                <a:pt x="10590" y="8599"/>
              </a:lnTo>
              <a:lnTo>
                <a:pt x="10040" y="8677"/>
              </a:lnTo>
              <a:lnTo>
                <a:pt x="9568" y="8808"/>
              </a:lnTo>
              <a:lnTo>
                <a:pt x="9175" y="8913"/>
              </a:lnTo>
              <a:lnTo>
                <a:pt x="8834" y="9044"/>
              </a:lnTo>
              <a:lnTo>
                <a:pt x="8546" y="9148"/>
              </a:lnTo>
              <a:lnTo>
                <a:pt x="8336" y="9280"/>
              </a:lnTo>
              <a:lnTo>
                <a:pt x="8231" y="9437"/>
              </a:lnTo>
              <a:lnTo>
                <a:pt x="8179" y="9568"/>
              </a:lnTo>
              <a:lnTo>
                <a:pt x="8179" y="15021"/>
              </a:lnTo>
              <a:lnTo>
                <a:pt x="8127" y="15152"/>
              </a:lnTo>
              <a:lnTo>
                <a:pt x="8021" y="15309"/>
              </a:lnTo>
              <a:lnTo>
                <a:pt x="7812" y="15440"/>
              </a:lnTo>
              <a:lnTo>
                <a:pt x="7550" y="15545"/>
              </a:lnTo>
              <a:lnTo>
                <a:pt x="7209" y="15676"/>
              </a:lnTo>
              <a:lnTo>
                <a:pt x="6789" y="15781"/>
              </a:lnTo>
              <a:lnTo>
                <a:pt x="6318" y="15886"/>
              </a:lnTo>
              <a:lnTo>
                <a:pt x="5794" y="15991"/>
              </a:lnTo>
              <a:lnTo>
                <a:pt x="5216" y="16069"/>
              </a:lnTo>
              <a:lnTo>
                <a:pt x="4588" y="16148"/>
              </a:lnTo>
              <a:lnTo>
                <a:pt x="3906" y="16227"/>
              </a:lnTo>
              <a:lnTo>
                <a:pt x="3198" y="16279"/>
              </a:lnTo>
              <a:lnTo>
                <a:pt x="2438" y="16332"/>
              </a:lnTo>
              <a:lnTo>
                <a:pt x="1651" y="16357"/>
              </a:lnTo>
              <a:lnTo>
                <a:pt x="839" y="16384"/>
              </a:lnTo>
              <a:lnTo>
                <a:pt x="0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85725</xdr:colOff>
      <xdr:row>87</xdr:row>
      <xdr:rowOff>38100</xdr:rowOff>
    </xdr:from>
    <xdr:to>
      <xdr:col>9</xdr:col>
      <xdr:colOff>142875</xdr:colOff>
      <xdr:row>88</xdr:row>
      <xdr:rowOff>161925</xdr:rowOff>
    </xdr:to>
    <xdr:sp macro="" textlink="">
      <xdr:nvSpPr>
        <xdr:cNvPr id="3" name="رسم 2"/>
        <xdr:cNvSpPr>
          <a:spLocks/>
        </xdr:cNvSpPr>
      </xdr:nvSpPr>
      <xdr:spPr bwMode="auto">
        <a:xfrm flipH="1">
          <a:off x="9220200" y="15154275"/>
          <a:ext cx="57150" cy="3524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2147483647 h 16384"/>
            <a:gd name="T16" fmla="*/ 2147483647 w 16384"/>
            <a:gd name="T17" fmla="*/ 2147483647 h 16384"/>
            <a:gd name="T18" fmla="*/ 2147483647 w 16384"/>
            <a:gd name="T19" fmla="*/ 2147483647 h 16384"/>
            <a:gd name="T20" fmla="*/ 2147483647 w 16384"/>
            <a:gd name="T21" fmla="*/ 2147483647 h 16384"/>
            <a:gd name="T22" fmla="*/ 2147483647 w 16384"/>
            <a:gd name="T23" fmla="*/ 2147483647 h 16384"/>
            <a:gd name="T24" fmla="*/ 2147483647 w 16384"/>
            <a:gd name="T25" fmla="*/ 2147483647 h 16384"/>
            <a:gd name="T26" fmla="*/ 2147483647 w 16384"/>
            <a:gd name="T27" fmla="*/ 2147483647 h 16384"/>
            <a:gd name="T28" fmla="*/ 2147483647 w 16384"/>
            <a:gd name="T29" fmla="*/ 2147483647 h 16384"/>
            <a:gd name="T30" fmla="*/ 2147483647 w 16384"/>
            <a:gd name="T31" fmla="*/ 2147483647 h 16384"/>
            <a:gd name="T32" fmla="*/ 2147483647 w 16384"/>
            <a:gd name="T33" fmla="*/ 2147483647 h 16384"/>
            <a:gd name="T34" fmla="*/ 2147483647 w 16384"/>
            <a:gd name="T35" fmla="*/ 2147483647 h 16384"/>
            <a:gd name="T36" fmla="*/ 2147483647 w 16384"/>
            <a:gd name="T37" fmla="*/ 2147483647 h 16384"/>
            <a:gd name="T38" fmla="*/ 2147483647 w 16384"/>
            <a:gd name="T39" fmla="*/ 2147483647 h 16384"/>
            <a:gd name="T40" fmla="*/ 2147483647 w 16384"/>
            <a:gd name="T41" fmla="*/ 2147483647 h 16384"/>
            <a:gd name="T42" fmla="*/ 2147483647 w 16384"/>
            <a:gd name="T43" fmla="*/ 2147483647 h 16384"/>
            <a:gd name="T44" fmla="*/ 2147483647 w 16384"/>
            <a:gd name="T45" fmla="*/ 2147483647 h 16384"/>
            <a:gd name="T46" fmla="*/ 2147483647 w 16384"/>
            <a:gd name="T47" fmla="*/ 2147483647 h 16384"/>
            <a:gd name="T48" fmla="*/ 2147483647 w 16384"/>
            <a:gd name="T49" fmla="*/ 2147483647 h 16384"/>
            <a:gd name="T50" fmla="*/ 2147483647 w 16384"/>
            <a:gd name="T51" fmla="*/ 2147483647 h 16384"/>
            <a:gd name="T52" fmla="*/ 2147483647 w 16384"/>
            <a:gd name="T53" fmla="*/ 2147483647 h 16384"/>
            <a:gd name="T54" fmla="*/ 2147483647 w 16384"/>
            <a:gd name="T55" fmla="*/ 2147483647 h 16384"/>
            <a:gd name="T56" fmla="*/ 2147483647 w 16384"/>
            <a:gd name="T57" fmla="*/ 2147483647 h 16384"/>
            <a:gd name="T58" fmla="*/ 2147483647 w 16384"/>
            <a:gd name="T59" fmla="*/ 2147483647 h 16384"/>
            <a:gd name="T60" fmla="*/ 2147483647 w 16384"/>
            <a:gd name="T61" fmla="*/ 2147483647 h 16384"/>
            <a:gd name="T62" fmla="*/ 2147483647 w 16384"/>
            <a:gd name="T63" fmla="*/ 2147483647 h 16384"/>
            <a:gd name="T64" fmla="*/ 2147483647 w 16384"/>
            <a:gd name="T65" fmla="*/ 2147483647 h 16384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16384"/>
            <a:gd name="T100" fmla="*/ 0 h 16384"/>
            <a:gd name="T101" fmla="*/ 16384 w 16384"/>
            <a:gd name="T102" fmla="*/ 16384 h 16384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16384" h="16384">
              <a:moveTo>
                <a:pt x="0" y="0"/>
              </a:moveTo>
              <a:lnTo>
                <a:pt x="839" y="0"/>
              </a:lnTo>
              <a:lnTo>
                <a:pt x="1651" y="27"/>
              </a:lnTo>
              <a:lnTo>
                <a:pt x="2438" y="52"/>
              </a:lnTo>
              <a:lnTo>
                <a:pt x="3198" y="105"/>
              </a:lnTo>
              <a:lnTo>
                <a:pt x="3906" y="157"/>
              </a:lnTo>
              <a:lnTo>
                <a:pt x="4588" y="236"/>
              </a:lnTo>
              <a:lnTo>
                <a:pt x="5216" y="315"/>
              </a:lnTo>
              <a:lnTo>
                <a:pt x="5794" y="393"/>
              </a:lnTo>
              <a:lnTo>
                <a:pt x="6318" y="498"/>
              </a:lnTo>
              <a:lnTo>
                <a:pt x="6789" y="603"/>
              </a:lnTo>
              <a:lnTo>
                <a:pt x="7209" y="708"/>
              </a:lnTo>
              <a:lnTo>
                <a:pt x="7550" y="839"/>
              </a:lnTo>
              <a:lnTo>
                <a:pt x="7812" y="944"/>
              </a:lnTo>
              <a:lnTo>
                <a:pt x="8021" y="1075"/>
              </a:lnTo>
              <a:lnTo>
                <a:pt x="8127" y="1232"/>
              </a:lnTo>
              <a:lnTo>
                <a:pt x="8179" y="1363"/>
              </a:lnTo>
              <a:lnTo>
                <a:pt x="8179" y="6816"/>
              </a:lnTo>
              <a:lnTo>
                <a:pt x="8231" y="6947"/>
              </a:lnTo>
              <a:lnTo>
                <a:pt x="8336" y="7104"/>
              </a:lnTo>
              <a:lnTo>
                <a:pt x="8546" y="7236"/>
              </a:lnTo>
              <a:lnTo>
                <a:pt x="8834" y="7340"/>
              </a:lnTo>
              <a:lnTo>
                <a:pt x="9175" y="7471"/>
              </a:lnTo>
              <a:lnTo>
                <a:pt x="9568" y="7576"/>
              </a:lnTo>
              <a:lnTo>
                <a:pt x="10040" y="7681"/>
              </a:lnTo>
              <a:lnTo>
                <a:pt x="10590" y="7785"/>
              </a:lnTo>
              <a:lnTo>
                <a:pt x="11168" y="7864"/>
              </a:lnTo>
              <a:lnTo>
                <a:pt x="11796" y="7943"/>
              </a:lnTo>
              <a:lnTo>
                <a:pt x="12478" y="8021"/>
              </a:lnTo>
              <a:lnTo>
                <a:pt x="13186" y="8074"/>
              </a:lnTo>
              <a:lnTo>
                <a:pt x="13946" y="8127"/>
              </a:lnTo>
              <a:lnTo>
                <a:pt x="14733" y="8153"/>
              </a:lnTo>
              <a:lnTo>
                <a:pt x="15545" y="8179"/>
              </a:lnTo>
              <a:lnTo>
                <a:pt x="16384" y="8179"/>
              </a:lnTo>
              <a:lnTo>
                <a:pt x="15545" y="8179"/>
              </a:lnTo>
              <a:lnTo>
                <a:pt x="14733" y="8205"/>
              </a:lnTo>
              <a:lnTo>
                <a:pt x="13946" y="8231"/>
              </a:lnTo>
              <a:lnTo>
                <a:pt x="13186" y="8284"/>
              </a:lnTo>
              <a:lnTo>
                <a:pt x="12478" y="8336"/>
              </a:lnTo>
              <a:lnTo>
                <a:pt x="11796" y="8415"/>
              </a:lnTo>
              <a:lnTo>
                <a:pt x="11168" y="8493"/>
              </a:lnTo>
              <a:lnTo>
                <a:pt x="10590" y="8599"/>
              </a:lnTo>
              <a:lnTo>
                <a:pt x="10040" y="8677"/>
              </a:lnTo>
              <a:lnTo>
                <a:pt x="9568" y="8808"/>
              </a:lnTo>
              <a:lnTo>
                <a:pt x="9175" y="8913"/>
              </a:lnTo>
              <a:lnTo>
                <a:pt x="8834" y="9044"/>
              </a:lnTo>
              <a:lnTo>
                <a:pt x="8546" y="9148"/>
              </a:lnTo>
              <a:lnTo>
                <a:pt x="8336" y="9280"/>
              </a:lnTo>
              <a:lnTo>
                <a:pt x="8231" y="9437"/>
              </a:lnTo>
              <a:lnTo>
                <a:pt x="8179" y="9568"/>
              </a:lnTo>
              <a:lnTo>
                <a:pt x="8179" y="15021"/>
              </a:lnTo>
              <a:lnTo>
                <a:pt x="8127" y="15152"/>
              </a:lnTo>
              <a:lnTo>
                <a:pt x="8021" y="15309"/>
              </a:lnTo>
              <a:lnTo>
                <a:pt x="7812" y="15440"/>
              </a:lnTo>
              <a:lnTo>
                <a:pt x="7550" y="15545"/>
              </a:lnTo>
              <a:lnTo>
                <a:pt x="7209" y="15676"/>
              </a:lnTo>
              <a:lnTo>
                <a:pt x="6789" y="15781"/>
              </a:lnTo>
              <a:lnTo>
                <a:pt x="6318" y="15886"/>
              </a:lnTo>
              <a:lnTo>
                <a:pt x="5794" y="15991"/>
              </a:lnTo>
              <a:lnTo>
                <a:pt x="5216" y="16069"/>
              </a:lnTo>
              <a:lnTo>
                <a:pt x="4588" y="16148"/>
              </a:lnTo>
              <a:lnTo>
                <a:pt x="3906" y="16227"/>
              </a:lnTo>
              <a:lnTo>
                <a:pt x="3198" y="16279"/>
              </a:lnTo>
              <a:lnTo>
                <a:pt x="2438" y="16332"/>
              </a:lnTo>
              <a:lnTo>
                <a:pt x="1651" y="16357"/>
              </a:lnTo>
              <a:lnTo>
                <a:pt x="839" y="16384"/>
              </a:lnTo>
              <a:lnTo>
                <a:pt x="0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85725</xdr:colOff>
      <xdr:row>87</xdr:row>
      <xdr:rowOff>38100</xdr:rowOff>
    </xdr:from>
    <xdr:to>
      <xdr:col>9</xdr:col>
      <xdr:colOff>142875</xdr:colOff>
      <xdr:row>88</xdr:row>
      <xdr:rowOff>161925</xdr:rowOff>
    </xdr:to>
    <xdr:sp macro="" textlink="">
      <xdr:nvSpPr>
        <xdr:cNvPr id="4" name="رسم 2"/>
        <xdr:cNvSpPr>
          <a:spLocks/>
        </xdr:cNvSpPr>
      </xdr:nvSpPr>
      <xdr:spPr bwMode="auto">
        <a:xfrm flipH="1">
          <a:off x="9220200" y="15154275"/>
          <a:ext cx="57150" cy="3524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2147483647 h 16384"/>
            <a:gd name="T16" fmla="*/ 2147483647 w 16384"/>
            <a:gd name="T17" fmla="*/ 2147483647 h 16384"/>
            <a:gd name="T18" fmla="*/ 2147483647 w 16384"/>
            <a:gd name="T19" fmla="*/ 2147483647 h 16384"/>
            <a:gd name="T20" fmla="*/ 2147483647 w 16384"/>
            <a:gd name="T21" fmla="*/ 2147483647 h 16384"/>
            <a:gd name="T22" fmla="*/ 2147483647 w 16384"/>
            <a:gd name="T23" fmla="*/ 2147483647 h 16384"/>
            <a:gd name="T24" fmla="*/ 2147483647 w 16384"/>
            <a:gd name="T25" fmla="*/ 2147483647 h 16384"/>
            <a:gd name="T26" fmla="*/ 2147483647 w 16384"/>
            <a:gd name="T27" fmla="*/ 2147483647 h 16384"/>
            <a:gd name="T28" fmla="*/ 2147483647 w 16384"/>
            <a:gd name="T29" fmla="*/ 2147483647 h 16384"/>
            <a:gd name="T30" fmla="*/ 2147483647 w 16384"/>
            <a:gd name="T31" fmla="*/ 2147483647 h 16384"/>
            <a:gd name="T32" fmla="*/ 2147483647 w 16384"/>
            <a:gd name="T33" fmla="*/ 2147483647 h 16384"/>
            <a:gd name="T34" fmla="*/ 2147483647 w 16384"/>
            <a:gd name="T35" fmla="*/ 2147483647 h 16384"/>
            <a:gd name="T36" fmla="*/ 2147483647 w 16384"/>
            <a:gd name="T37" fmla="*/ 2147483647 h 16384"/>
            <a:gd name="T38" fmla="*/ 2147483647 w 16384"/>
            <a:gd name="T39" fmla="*/ 2147483647 h 16384"/>
            <a:gd name="T40" fmla="*/ 2147483647 w 16384"/>
            <a:gd name="T41" fmla="*/ 2147483647 h 16384"/>
            <a:gd name="T42" fmla="*/ 2147483647 w 16384"/>
            <a:gd name="T43" fmla="*/ 2147483647 h 16384"/>
            <a:gd name="T44" fmla="*/ 2147483647 w 16384"/>
            <a:gd name="T45" fmla="*/ 2147483647 h 16384"/>
            <a:gd name="T46" fmla="*/ 2147483647 w 16384"/>
            <a:gd name="T47" fmla="*/ 2147483647 h 16384"/>
            <a:gd name="T48" fmla="*/ 2147483647 w 16384"/>
            <a:gd name="T49" fmla="*/ 2147483647 h 16384"/>
            <a:gd name="T50" fmla="*/ 2147483647 w 16384"/>
            <a:gd name="T51" fmla="*/ 2147483647 h 16384"/>
            <a:gd name="T52" fmla="*/ 2147483647 w 16384"/>
            <a:gd name="T53" fmla="*/ 2147483647 h 16384"/>
            <a:gd name="T54" fmla="*/ 2147483647 w 16384"/>
            <a:gd name="T55" fmla="*/ 2147483647 h 16384"/>
            <a:gd name="T56" fmla="*/ 2147483647 w 16384"/>
            <a:gd name="T57" fmla="*/ 2147483647 h 16384"/>
            <a:gd name="T58" fmla="*/ 2147483647 w 16384"/>
            <a:gd name="T59" fmla="*/ 2147483647 h 16384"/>
            <a:gd name="T60" fmla="*/ 2147483647 w 16384"/>
            <a:gd name="T61" fmla="*/ 2147483647 h 16384"/>
            <a:gd name="T62" fmla="*/ 2147483647 w 16384"/>
            <a:gd name="T63" fmla="*/ 2147483647 h 16384"/>
            <a:gd name="T64" fmla="*/ 2147483647 w 16384"/>
            <a:gd name="T65" fmla="*/ 2147483647 h 16384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16384"/>
            <a:gd name="T100" fmla="*/ 0 h 16384"/>
            <a:gd name="T101" fmla="*/ 16384 w 16384"/>
            <a:gd name="T102" fmla="*/ 16384 h 16384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16384" h="16384">
              <a:moveTo>
                <a:pt x="0" y="0"/>
              </a:moveTo>
              <a:lnTo>
                <a:pt x="839" y="0"/>
              </a:lnTo>
              <a:lnTo>
                <a:pt x="1651" y="27"/>
              </a:lnTo>
              <a:lnTo>
                <a:pt x="2438" y="52"/>
              </a:lnTo>
              <a:lnTo>
                <a:pt x="3198" y="105"/>
              </a:lnTo>
              <a:lnTo>
                <a:pt x="3906" y="157"/>
              </a:lnTo>
              <a:lnTo>
                <a:pt x="4588" y="236"/>
              </a:lnTo>
              <a:lnTo>
                <a:pt x="5216" y="315"/>
              </a:lnTo>
              <a:lnTo>
                <a:pt x="5794" y="393"/>
              </a:lnTo>
              <a:lnTo>
                <a:pt x="6318" y="498"/>
              </a:lnTo>
              <a:lnTo>
                <a:pt x="6789" y="603"/>
              </a:lnTo>
              <a:lnTo>
                <a:pt x="7209" y="708"/>
              </a:lnTo>
              <a:lnTo>
                <a:pt x="7550" y="839"/>
              </a:lnTo>
              <a:lnTo>
                <a:pt x="7812" y="944"/>
              </a:lnTo>
              <a:lnTo>
                <a:pt x="8021" y="1075"/>
              </a:lnTo>
              <a:lnTo>
                <a:pt x="8127" y="1232"/>
              </a:lnTo>
              <a:lnTo>
                <a:pt x="8179" y="1363"/>
              </a:lnTo>
              <a:lnTo>
                <a:pt x="8179" y="6816"/>
              </a:lnTo>
              <a:lnTo>
                <a:pt x="8231" y="6947"/>
              </a:lnTo>
              <a:lnTo>
                <a:pt x="8336" y="7104"/>
              </a:lnTo>
              <a:lnTo>
                <a:pt x="8546" y="7236"/>
              </a:lnTo>
              <a:lnTo>
                <a:pt x="8834" y="7340"/>
              </a:lnTo>
              <a:lnTo>
                <a:pt x="9175" y="7471"/>
              </a:lnTo>
              <a:lnTo>
                <a:pt x="9568" y="7576"/>
              </a:lnTo>
              <a:lnTo>
                <a:pt x="10040" y="7681"/>
              </a:lnTo>
              <a:lnTo>
                <a:pt x="10590" y="7785"/>
              </a:lnTo>
              <a:lnTo>
                <a:pt x="11168" y="7864"/>
              </a:lnTo>
              <a:lnTo>
                <a:pt x="11796" y="7943"/>
              </a:lnTo>
              <a:lnTo>
                <a:pt x="12478" y="8021"/>
              </a:lnTo>
              <a:lnTo>
                <a:pt x="13186" y="8074"/>
              </a:lnTo>
              <a:lnTo>
                <a:pt x="13946" y="8127"/>
              </a:lnTo>
              <a:lnTo>
                <a:pt x="14733" y="8153"/>
              </a:lnTo>
              <a:lnTo>
                <a:pt x="15545" y="8179"/>
              </a:lnTo>
              <a:lnTo>
                <a:pt x="16384" y="8179"/>
              </a:lnTo>
              <a:lnTo>
                <a:pt x="15545" y="8179"/>
              </a:lnTo>
              <a:lnTo>
                <a:pt x="14733" y="8205"/>
              </a:lnTo>
              <a:lnTo>
                <a:pt x="13946" y="8231"/>
              </a:lnTo>
              <a:lnTo>
                <a:pt x="13186" y="8284"/>
              </a:lnTo>
              <a:lnTo>
                <a:pt x="12478" y="8336"/>
              </a:lnTo>
              <a:lnTo>
                <a:pt x="11796" y="8415"/>
              </a:lnTo>
              <a:lnTo>
                <a:pt x="11168" y="8493"/>
              </a:lnTo>
              <a:lnTo>
                <a:pt x="10590" y="8599"/>
              </a:lnTo>
              <a:lnTo>
                <a:pt x="10040" y="8677"/>
              </a:lnTo>
              <a:lnTo>
                <a:pt x="9568" y="8808"/>
              </a:lnTo>
              <a:lnTo>
                <a:pt x="9175" y="8913"/>
              </a:lnTo>
              <a:lnTo>
                <a:pt x="8834" y="9044"/>
              </a:lnTo>
              <a:lnTo>
                <a:pt x="8546" y="9148"/>
              </a:lnTo>
              <a:lnTo>
                <a:pt x="8336" y="9280"/>
              </a:lnTo>
              <a:lnTo>
                <a:pt x="8231" y="9437"/>
              </a:lnTo>
              <a:lnTo>
                <a:pt x="8179" y="9568"/>
              </a:lnTo>
              <a:lnTo>
                <a:pt x="8179" y="15021"/>
              </a:lnTo>
              <a:lnTo>
                <a:pt x="8127" y="15152"/>
              </a:lnTo>
              <a:lnTo>
                <a:pt x="8021" y="15309"/>
              </a:lnTo>
              <a:lnTo>
                <a:pt x="7812" y="15440"/>
              </a:lnTo>
              <a:lnTo>
                <a:pt x="7550" y="15545"/>
              </a:lnTo>
              <a:lnTo>
                <a:pt x="7209" y="15676"/>
              </a:lnTo>
              <a:lnTo>
                <a:pt x="6789" y="15781"/>
              </a:lnTo>
              <a:lnTo>
                <a:pt x="6318" y="15886"/>
              </a:lnTo>
              <a:lnTo>
                <a:pt x="5794" y="15991"/>
              </a:lnTo>
              <a:lnTo>
                <a:pt x="5216" y="16069"/>
              </a:lnTo>
              <a:lnTo>
                <a:pt x="4588" y="16148"/>
              </a:lnTo>
              <a:lnTo>
                <a:pt x="3906" y="16227"/>
              </a:lnTo>
              <a:lnTo>
                <a:pt x="3198" y="16279"/>
              </a:lnTo>
              <a:lnTo>
                <a:pt x="2438" y="16332"/>
              </a:lnTo>
              <a:lnTo>
                <a:pt x="1651" y="16357"/>
              </a:lnTo>
              <a:lnTo>
                <a:pt x="839" y="16384"/>
              </a:lnTo>
              <a:lnTo>
                <a:pt x="0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85725</xdr:colOff>
      <xdr:row>87</xdr:row>
      <xdr:rowOff>38100</xdr:rowOff>
    </xdr:from>
    <xdr:to>
      <xdr:col>9</xdr:col>
      <xdr:colOff>142875</xdr:colOff>
      <xdr:row>88</xdr:row>
      <xdr:rowOff>161925</xdr:rowOff>
    </xdr:to>
    <xdr:sp macro="" textlink="">
      <xdr:nvSpPr>
        <xdr:cNvPr id="5" name="رسم 2"/>
        <xdr:cNvSpPr>
          <a:spLocks/>
        </xdr:cNvSpPr>
      </xdr:nvSpPr>
      <xdr:spPr bwMode="auto">
        <a:xfrm flipH="1">
          <a:off x="9220200" y="15154275"/>
          <a:ext cx="57150" cy="3524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2147483647 h 16384"/>
            <a:gd name="T16" fmla="*/ 2147483647 w 16384"/>
            <a:gd name="T17" fmla="*/ 2147483647 h 16384"/>
            <a:gd name="T18" fmla="*/ 2147483647 w 16384"/>
            <a:gd name="T19" fmla="*/ 2147483647 h 16384"/>
            <a:gd name="T20" fmla="*/ 2147483647 w 16384"/>
            <a:gd name="T21" fmla="*/ 2147483647 h 16384"/>
            <a:gd name="T22" fmla="*/ 2147483647 w 16384"/>
            <a:gd name="T23" fmla="*/ 2147483647 h 16384"/>
            <a:gd name="T24" fmla="*/ 2147483647 w 16384"/>
            <a:gd name="T25" fmla="*/ 2147483647 h 16384"/>
            <a:gd name="T26" fmla="*/ 2147483647 w 16384"/>
            <a:gd name="T27" fmla="*/ 2147483647 h 16384"/>
            <a:gd name="T28" fmla="*/ 2147483647 w 16384"/>
            <a:gd name="T29" fmla="*/ 2147483647 h 16384"/>
            <a:gd name="T30" fmla="*/ 2147483647 w 16384"/>
            <a:gd name="T31" fmla="*/ 2147483647 h 16384"/>
            <a:gd name="T32" fmla="*/ 2147483647 w 16384"/>
            <a:gd name="T33" fmla="*/ 2147483647 h 16384"/>
            <a:gd name="T34" fmla="*/ 2147483647 w 16384"/>
            <a:gd name="T35" fmla="*/ 2147483647 h 16384"/>
            <a:gd name="T36" fmla="*/ 2147483647 w 16384"/>
            <a:gd name="T37" fmla="*/ 2147483647 h 16384"/>
            <a:gd name="T38" fmla="*/ 2147483647 w 16384"/>
            <a:gd name="T39" fmla="*/ 2147483647 h 16384"/>
            <a:gd name="T40" fmla="*/ 2147483647 w 16384"/>
            <a:gd name="T41" fmla="*/ 2147483647 h 16384"/>
            <a:gd name="T42" fmla="*/ 2147483647 w 16384"/>
            <a:gd name="T43" fmla="*/ 2147483647 h 16384"/>
            <a:gd name="T44" fmla="*/ 2147483647 w 16384"/>
            <a:gd name="T45" fmla="*/ 2147483647 h 16384"/>
            <a:gd name="T46" fmla="*/ 2147483647 w 16384"/>
            <a:gd name="T47" fmla="*/ 2147483647 h 16384"/>
            <a:gd name="T48" fmla="*/ 2147483647 w 16384"/>
            <a:gd name="T49" fmla="*/ 2147483647 h 16384"/>
            <a:gd name="T50" fmla="*/ 2147483647 w 16384"/>
            <a:gd name="T51" fmla="*/ 2147483647 h 16384"/>
            <a:gd name="T52" fmla="*/ 2147483647 w 16384"/>
            <a:gd name="T53" fmla="*/ 2147483647 h 16384"/>
            <a:gd name="T54" fmla="*/ 2147483647 w 16384"/>
            <a:gd name="T55" fmla="*/ 2147483647 h 16384"/>
            <a:gd name="T56" fmla="*/ 2147483647 w 16384"/>
            <a:gd name="T57" fmla="*/ 2147483647 h 16384"/>
            <a:gd name="T58" fmla="*/ 2147483647 w 16384"/>
            <a:gd name="T59" fmla="*/ 2147483647 h 16384"/>
            <a:gd name="T60" fmla="*/ 2147483647 w 16384"/>
            <a:gd name="T61" fmla="*/ 2147483647 h 16384"/>
            <a:gd name="T62" fmla="*/ 2147483647 w 16384"/>
            <a:gd name="T63" fmla="*/ 2147483647 h 16384"/>
            <a:gd name="T64" fmla="*/ 2147483647 w 16384"/>
            <a:gd name="T65" fmla="*/ 2147483647 h 16384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16384"/>
            <a:gd name="T100" fmla="*/ 0 h 16384"/>
            <a:gd name="T101" fmla="*/ 16384 w 16384"/>
            <a:gd name="T102" fmla="*/ 16384 h 16384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16384" h="16384">
              <a:moveTo>
                <a:pt x="0" y="0"/>
              </a:moveTo>
              <a:lnTo>
                <a:pt x="839" y="0"/>
              </a:lnTo>
              <a:lnTo>
                <a:pt x="1651" y="27"/>
              </a:lnTo>
              <a:lnTo>
                <a:pt x="2438" y="52"/>
              </a:lnTo>
              <a:lnTo>
                <a:pt x="3198" y="105"/>
              </a:lnTo>
              <a:lnTo>
                <a:pt x="3906" y="157"/>
              </a:lnTo>
              <a:lnTo>
                <a:pt x="4588" y="236"/>
              </a:lnTo>
              <a:lnTo>
                <a:pt x="5216" y="315"/>
              </a:lnTo>
              <a:lnTo>
                <a:pt x="5794" y="393"/>
              </a:lnTo>
              <a:lnTo>
                <a:pt x="6318" y="498"/>
              </a:lnTo>
              <a:lnTo>
                <a:pt x="6789" y="603"/>
              </a:lnTo>
              <a:lnTo>
                <a:pt x="7209" y="708"/>
              </a:lnTo>
              <a:lnTo>
                <a:pt x="7550" y="839"/>
              </a:lnTo>
              <a:lnTo>
                <a:pt x="7812" y="944"/>
              </a:lnTo>
              <a:lnTo>
                <a:pt x="8021" y="1075"/>
              </a:lnTo>
              <a:lnTo>
                <a:pt x="8127" y="1232"/>
              </a:lnTo>
              <a:lnTo>
                <a:pt x="8179" y="1363"/>
              </a:lnTo>
              <a:lnTo>
                <a:pt x="8179" y="6816"/>
              </a:lnTo>
              <a:lnTo>
                <a:pt x="8231" y="6947"/>
              </a:lnTo>
              <a:lnTo>
                <a:pt x="8336" y="7104"/>
              </a:lnTo>
              <a:lnTo>
                <a:pt x="8546" y="7236"/>
              </a:lnTo>
              <a:lnTo>
                <a:pt x="8834" y="7340"/>
              </a:lnTo>
              <a:lnTo>
                <a:pt x="9175" y="7471"/>
              </a:lnTo>
              <a:lnTo>
                <a:pt x="9568" y="7576"/>
              </a:lnTo>
              <a:lnTo>
                <a:pt x="10040" y="7681"/>
              </a:lnTo>
              <a:lnTo>
                <a:pt x="10590" y="7785"/>
              </a:lnTo>
              <a:lnTo>
                <a:pt x="11168" y="7864"/>
              </a:lnTo>
              <a:lnTo>
                <a:pt x="11796" y="7943"/>
              </a:lnTo>
              <a:lnTo>
                <a:pt x="12478" y="8021"/>
              </a:lnTo>
              <a:lnTo>
                <a:pt x="13186" y="8074"/>
              </a:lnTo>
              <a:lnTo>
                <a:pt x="13946" y="8127"/>
              </a:lnTo>
              <a:lnTo>
                <a:pt x="14733" y="8153"/>
              </a:lnTo>
              <a:lnTo>
                <a:pt x="15545" y="8179"/>
              </a:lnTo>
              <a:lnTo>
                <a:pt x="16384" y="8179"/>
              </a:lnTo>
              <a:lnTo>
                <a:pt x="15545" y="8179"/>
              </a:lnTo>
              <a:lnTo>
                <a:pt x="14733" y="8205"/>
              </a:lnTo>
              <a:lnTo>
                <a:pt x="13946" y="8231"/>
              </a:lnTo>
              <a:lnTo>
                <a:pt x="13186" y="8284"/>
              </a:lnTo>
              <a:lnTo>
                <a:pt x="12478" y="8336"/>
              </a:lnTo>
              <a:lnTo>
                <a:pt x="11796" y="8415"/>
              </a:lnTo>
              <a:lnTo>
                <a:pt x="11168" y="8493"/>
              </a:lnTo>
              <a:lnTo>
                <a:pt x="10590" y="8599"/>
              </a:lnTo>
              <a:lnTo>
                <a:pt x="10040" y="8677"/>
              </a:lnTo>
              <a:lnTo>
                <a:pt x="9568" y="8808"/>
              </a:lnTo>
              <a:lnTo>
                <a:pt x="9175" y="8913"/>
              </a:lnTo>
              <a:lnTo>
                <a:pt x="8834" y="9044"/>
              </a:lnTo>
              <a:lnTo>
                <a:pt x="8546" y="9148"/>
              </a:lnTo>
              <a:lnTo>
                <a:pt x="8336" y="9280"/>
              </a:lnTo>
              <a:lnTo>
                <a:pt x="8231" y="9437"/>
              </a:lnTo>
              <a:lnTo>
                <a:pt x="8179" y="9568"/>
              </a:lnTo>
              <a:lnTo>
                <a:pt x="8179" y="15021"/>
              </a:lnTo>
              <a:lnTo>
                <a:pt x="8127" y="15152"/>
              </a:lnTo>
              <a:lnTo>
                <a:pt x="8021" y="15309"/>
              </a:lnTo>
              <a:lnTo>
                <a:pt x="7812" y="15440"/>
              </a:lnTo>
              <a:lnTo>
                <a:pt x="7550" y="15545"/>
              </a:lnTo>
              <a:lnTo>
                <a:pt x="7209" y="15676"/>
              </a:lnTo>
              <a:lnTo>
                <a:pt x="6789" y="15781"/>
              </a:lnTo>
              <a:lnTo>
                <a:pt x="6318" y="15886"/>
              </a:lnTo>
              <a:lnTo>
                <a:pt x="5794" y="15991"/>
              </a:lnTo>
              <a:lnTo>
                <a:pt x="5216" y="16069"/>
              </a:lnTo>
              <a:lnTo>
                <a:pt x="4588" y="16148"/>
              </a:lnTo>
              <a:lnTo>
                <a:pt x="3906" y="16227"/>
              </a:lnTo>
              <a:lnTo>
                <a:pt x="3198" y="16279"/>
              </a:lnTo>
              <a:lnTo>
                <a:pt x="2438" y="16332"/>
              </a:lnTo>
              <a:lnTo>
                <a:pt x="1651" y="16357"/>
              </a:lnTo>
              <a:lnTo>
                <a:pt x="839" y="16384"/>
              </a:lnTo>
              <a:lnTo>
                <a:pt x="0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95250</xdr:colOff>
      <xdr:row>87</xdr:row>
      <xdr:rowOff>57150</xdr:rowOff>
    </xdr:from>
    <xdr:to>
      <xdr:col>12</xdr:col>
      <xdr:colOff>152400</xdr:colOff>
      <xdr:row>88</xdr:row>
      <xdr:rowOff>180975</xdr:rowOff>
    </xdr:to>
    <xdr:sp macro="" textlink="">
      <xdr:nvSpPr>
        <xdr:cNvPr id="6" name="رسم 2"/>
        <xdr:cNvSpPr>
          <a:spLocks/>
        </xdr:cNvSpPr>
      </xdr:nvSpPr>
      <xdr:spPr bwMode="auto">
        <a:xfrm flipH="1">
          <a:off x="11515725" y="15173325"/>
          <a:ext cx="57150" cy="3524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2147483647 h 16384"/>
            <a:gd name="T16" fmla="*/ 2147483647 w 16384"/>
            <a:gd name="T17" fmla="*/ 2147483647 h 16384"/>
            <a:gd name="T18" fmla="*/ 2147483647 w 16384"/>
            <a:gd name="T19" fmla="*/ 2147483647 h 16384"/>
            <a:gd name="T20" fmla="*/ 2147483647 w 16384"/>
            <a:gd name="T21" fmla="*/ 2147483647 h 16384"/>
            <a:gd name="T22" fmla="*/ 2147483647 w 16384"/>
            <a:gd name="T23" fmla="*/ 2147483647 h 16384"/>
            <a:gd name="T24" fmla="*/ 2147483647 w 16384"/>
            <a:gd name="T25" fmla="*/ 2147483647 h 16384"/>
            <a:gd name="T26" fmla="*/ 2147483647 w 16384"/>
            <a:gd name="T27" fmla="*/ 2147483647 h 16384"/>
            <a:gd name="T28" fmla="*/ 2147483647 w 16384"/>
            <a:gd name="T29" fmla="*/ 2147483647 h 16384"/>
            <a:gd name="T30" fmla="*/ 2147483647 w 16384"/>
            <a:gd name="T31" fmla="*/ 2147483647 h 16384"/>
            <a:gd name="T32" fmla="*/ 2147483647 w 16384"/>
            <a:gd name="T33" fmla="*/ 2147483647 h 16384"/>
            <a:gd name="T34" fmla="*/ 2147483647 w 16384"/>
            <a:gd name="T35" fmla="*/ 2147483647 h 16384"/>
            <a:gd name="T36" fmla="*/ 2147483647 w 16384"/>
            <a:gd name="T37" fmla="*/ 2147483647 h 16384"/>
            <a:gd name="T38" fmla="*/ 2147483647 w 16384"/>
            <a:gd name="T39" fmla="*/ 2147483647 h 16384"/>
            <a:gd name="T40" fmla="*/ 2147483647 w 16384"/>
            <a:gd name="T41" fmla="*/ 2147483647 h 16384"/>
            <a:gd name="T42" fmla="*/ 2147483647 w 16384"/>
            <a:gd name="T43" fmla="*/ 2147483647 h 16384"/>
            <a:gd name="T44" fmla="*/ 2147483647 w 16384"/>
            <a:gd name="T45" fmla="*/ 2147483647 h 16384"/>
            <a:gd name="T46" fmla="*/ 2147483647 w 16384"/>
            <a:gd name="T47" fmla="*/ 2147483647 h 16384"/>
            <a:gd name="T48" fmla="*/ 2147483647 w 16384"/>
            <a:gd name="T49" fmla="*/ 2147483647 h 16384"/>
            <a:gd name="T50" fmla="*/ 2147483647 w 16384"/>
            <a:gd name="T51" fmla="*/ 2147483647 h 16384"/>
            <a:gd name="T52" fmla="*/ 2147483647 w 16384"/>
            <a:gd name="T53" fmla="*/ 2147483647 h 16384"/>
            <a:gd name="T54" fmla="*/ 2147483647 w 16384"/>
            <a:gd name="T55" fmla="*/ 2147483647 h 16384"/>
            <a:gd name="T56" fmla="*/ 2147483647 w 16384"/>
            <a:gd name="T57" fmla="*/ 2147483647 h 16384"/>
            <a:gd name="T58" fmla="*/ 2147483647 w 16384"/>
            <a:gd name="T59" fmla="*/ 2147483647 h 16384"/>
            <a:gd name="T60" fmla="*/ 2147483647 w 16384"/>
            <a:gd name="T61" fmla="*/ 2147483647 h 16384"/>
            <a:gd name="T62" fmla="*/ 2147483647 w 16384"/>
            <a:gd name="T63" fmla="*/ 2147483647 h 16384"/>
            <a:gd name="T64" fmla="*/ 2147483647 w 16384"/>
            <a:gd name="T65" fmla="*/ 2147483647 h 16384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16384"/>
            <a:gd name="T100" fmla="*/ 0 h 16384"/>
            <a:gd name="T101" fmla="*/ 16384 w 16384"/>
            <a:gd name="T102" fmla="*/ 16384 h 16384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16384" h="16384">
              <a:moveTo>
                <a:pt x="0" y="0"/>
              </a:moveTo>
              <a:lnTo>
                <a:pt x="839" y="0"/>
              </a:lnTo>
              <a:lnTo>
                <a:pt x="1651" y="27"/>
              </a:lnTo>
              <a:lnTo>
                <a:pt x="2438" y="52"/>
              </a:lnTo>
              <a:lnTo>
                <a:pt x="3198" y="105"/>
              </a:lnTo>
              <a:lnTo>
                <a:pt x="3906" y="157"/>
              </a:lnTo>
              <a:lnTo>
                <a:pt x="4588" y="236"/>
              </a:lnTo>
              <a:lnTo>
                <a:pt x="5216" y="315"/>
              </a:lnTo>
              <a:lnTo>
                <a:pt x="5794" y="393"/>
              </a:lnTo>
              <a:lnTo>
                <a:pt x="6318" y="498"/>
              </a:lnTo>
              <a:lnTo>
                <a:pt x="6789" y="603"/>
              </a:lnTo>
              <a:lnTo>
                <a:pt x="7209" y="708"/>
              </a:lnTo>
              <a:lnTo>
                <a:pt x="7550" y="839"/>
              </a:lnTo>
              <a:lnTo>
                <a:pt x="7812" y="944"/>
              </a:lnTo>
              <a:lnTo>
                <a:pt x="8021" y="1075"/>
              </a:lnTo>
              <a:lnTo>
                <a:pt x="8127" y="1232"/>
              </a:lnTo>
              <a:lnTo>
                <a:pt x="8179" y="1363"/>
              </a:lnTo>
              <a:lnTo>
                <a:pt x="8179" y="6816"/>
              </a:lnTo>
              <a:lnTo>
                <a:pt x="8231" y="6947"/>
              </a:lnTo>
              <a:lnTo>
                <a:pt x="8336" y="7104"/>
              </a:lnTo>
              <a:lnTo>
                <a:pt x="8546" y="7236"/>
              </a:lnTo>
              <a:lnTo>
                <a:pt x="8834" y="7340"/>
              </a:lnTo>
              <a:lnTo>
                <a:pt x="9175" y="7471"/>
              </a:lnTo>
              <a:lnTo>
                <a:pt x="9568" y="7576"/>
              </a:lnTo>
              <a:lnTo>
                <a:pt x="10040" y="7681"/>
              </a:lnTo>
              <a:lnTo>
                <a:pt x="10590" y="7785"/>
              </a:lnTo>
              <a:lnTo>
                <a:pt x="11168" y="7864"/>
              </a:lnTo>
              <a:lnTo>
                <a:pt x="11796" y="7943"/>
              </a:lnTo>
              <a:lnTo>
                <a:pt x="12478" y="8021"/>
              </a:lnTo>
              <a:lnTo>
                <a:pt x="13186" y="8074"/>
              </a:lnTo>
              <a:lnTo>
                <a:pt x="13946" y="8127"/>
              </a:lnTo>
              <a:lnTo>
                <a:pt x="14733" y="8153"/>
              </a:lnTo>
              <a:lnTo>
                <a:pt x="15545" y="8179"/>
              </a:lnTo>
              <a:lnTo>
                <a:pt x="16384" y="8179"/>
              </a:lnTo>
              <a:lnTo>
                <a:pt x="15545" y="8179"/>
              </a:lnTo>
              <a:lnTo>
                <a:pt x="14733" y="8205"/>
              </a:lnTo>
              <a:lnTo>
                <a:pt x="13946" y="8231"/>
              </a:lnTo>
              <a:lnTo>
                <a:pt x="13186" y="8284"/>
              </a:lnTo>
              <a:lnTo>
                <a:pt x="12478" y="8336"/>
              </a:lnTo>
              <a:lnTo>
                <a:pt x="11796" y="8415"/>
              </a:lnTo>
              <a:lnTo>
                <a:pt x="11168" y="8493"/>
              </a:lnTo>
              <a:lnTo>
                <a:pt x="10590" y="8599"/>
              </a:lnTo>
              <a:lnTo>
                <a:pt x="10040" y="8677"/>
              </a:lnTo>
              <a:lnTo>
                <a:pt x="9568" y="8808"/>
              </a:lnTo>
              <a:lnTo>
                <a:pt x="9175" y="8913"/>
              </a:lnTo>
              <a:lnTo>
                <a:pt x="8834" y="9044"/>
              </a:lnTo>
              <a:lnTo>
                <a:pt x="8546" y="9148"/>
              </a:lnTo>
              <a:lnTo>
                <a:pt x="8336" y="9280"/>
              </a:lnTo>
              <a:lnTo>
                <a:pt x="8231" y="9437"/>
              </a:lnTo>
              <a:lnTo>
                <a:pt x="8179" y="9568"/>
              </a:lnTo>
              <a:lnTo>
                <a:pt x="8179" y="15021"/>
              </a:lnTo>
              <a:lnTo>
                <a:pt x="8127" y="15152"/>
              </a:lnTo>
              <a:lnTo>
                <a:pt x="8021" y="15309"/>
              </a:lnTo>
              <a:lnTo>
                <a:pt x="7812" y="15440"/>
              </a:lnTo>
              <a:lnTo>
                <a:pt x="7550" y="15545"/>
              </a:lnTo>
              <a:lnTo>
                <a:pt x="7209" y="15676"/>
              </a:lnTo>
              <a:lnTo>
                <a:pt x="6789" y="15781"/>
              </a:lnTo>
              <a:lnTo>
                <a:pt x="6318" y="15886"/>
              </a:lnTo>
              <a:lnTo>
                <a:pt x="5794" y="15991"/>
              </a:lnTo>
              <a:lnTo>
                <a:pt x="5216" y="16069"/>
              </a:lnTo>
              <a:lnTo>
                <a:pt x="4588" y="16148"/>
              </a:lnTo>
              <a:lnTo>
                <a:pt x="3906" y="16227"/>
              </a:lnTo>
              <a:lnTo>
                <a:pt x="3198" y="16279"/>
              </a:lnTo>
              <a:lnTo>
                <a:pt x="2438" y="16332"/>
              </a:lnTo>
              <a:lnTo>
                <a:pt x="1651" y="16357"/>
              </a:lnTo>
              <a:lnTo>
                <a:pt x="839" y="16384"/>
              </a:lnTo>
              <a:lnTo>
                <a:pt x="0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38100</xdr:colOff>
      <xdr:row>87</xdr:row>
      <xdr:rowOff>76200</xdr:rowOff>
    </xdr:from>
    <xdr:to>
      <xdr:col>3</xdr:col>
      <xdr:colOff>95250</xdr:colOff>
      <xdr:row>88</xdr:row>
      <xdr:rowOff>200025</xdr:rowOff>
    </xdr:to>
    <xdr:sp macro="" textlink="">
      <xdr:nvSpPr>
        <xdr:cNvPr id="7" name="رسم 2"/>
        <xdr:cNvSpPr>
          <a:spLocks/>
        </xdr:cNvSpPr>
      </xdr:nvSpPr>
      <xdr:spPr bwMode="auto">
        <a:xfrm flipH="1">
          <a:off x="4600575" y="15192375"/>
          <a:ext cx="57150" cy="3524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2147483647 h 16384"/>
            <a:gd name="T16" fmla="*/ 2147483647 w 16384"/>
            <a:gd name="T17" fmla="*/ 2147483647 h 16384"/>
            <a:gd name="T18" fmla="*/ 2147483647 w 16384"/>
            <a:gd name="T19" fmla="*/ 2147483647 h 16384"/>
            <a:gd name="T20" fmla="*/ 2147483647 w 16384"/>
            <a:gd name="T21" fmla="*/ 2147483647 h 16384"/>
            <a:gd name="T22" fmla="*/ 2147483647 w 16384"/>
            <a:gd name="T23" fmla="*/ 2147483647 h 16384"/>
            <a:gd name="T24" fmla="*/ 2147483647 w 16384"/>
            <a:gd name="T25" fmla="*/ 2147483647 h 16384"/>
            <a:gd name="T26" fmla="*/ 2147483647 w 16384"/>
            <a:gd name="T27" fmla="*/ 2147483647 h 16384"/>
            <a:gd name="T28" fmla="*/ 2147483647 w 16384"/>
            <a:gd name="T29" fmla="*/ 2147483647 h 16384"/>
            <a:gd name="T30" fmla="*/ 2147483647 w 16384"/>
            <a:gd name="T31" fmla="*/ 2147483647 h 16384"/>
            <a:gd name="T32" fmla="*/ 2147483647 w 16384"/>
            <a:gd name="T33" fmla="*/ 2147483647 h 16384"/>
            <a:gd name="T34" fmla="*/ 2147483647 w 16384"/>
            <a:gd name="T35" fmla="*/ 2147483647 h 16384"/>
            <a:gd name="T36" fmla="*/ 2147483647 w 16384"/>
            <a:gd name="T37" fmla="*/ 2147483647 h 16384"/>
            <a:gd name="T38" fmla="*/ 2147483647 w 16384"/>
            <a:gd name="T39" fmla="*/ 2147483647 h 16384"/>
            <a:gd name="T40" fmla="*/ 2147483647 w 16384"/>
            <a:gd name="T41" fmla="*/ 2147483647 h 16384"/>
            <a:gd name="T42" fmla="*/ 2147483647 w 16384"/>
            <a:gd name="T43" fmla="*/ 2147483647 h 16384"/>
            <a:gd name="T44" fmla="*/ 2147483647 w 16384"/>
            <a:gd name="T45" fmla="*/ 2147483647 h 16384"/>
            <a:gd name="T46" fmla="*/ 2147483647 w 16384"/>
            <a:gd name="T47" fmla="*/ 2147483647 h 16384"/>
            <a:gd name="T48" fmla="*/ 2147483647 w 16384"/>
            <a:gd name="T49" fmla="*/ 2147483647 h 16384"/>
            <a:gd name="T50" fmla="*/ 2147483647 w 16384"/>
            <a:gd name="T51" fmla="*/ 2147483647 h 16384"/>
            <a:gd name="T52" fmla="*/ 2147483647 w 16384"/>
            <a:gd name="T53" fmla="*/ 2147483647 h 16384"/>
            <a:gd name="T54" fmla="*/ 2147483647 w 16384"/>
            <a:gd name="T55" fmla="*/ 2147483647 h 16384"/>
            <a:gd name="T56" fmla="*/ 2147483647 w 16384"/>
            <a:gd name="T57" fmla="*/ 2147483647 h 16384"/>
            <a:gd name="T58" fmla="*/ 2147483647 w 16384"/>
            <a:gd name="T59" fmla="*/ 2147483647 h 16384"/>
            <a:gd name="T60" fmla="*/ 2147483647 w 16384"/>
            <a:gd name="T61" fmla="*/ 2147483647 h 16384"/>
            <a:gd name="T62" fmla="*/ 2147483647 w 16384"/>
            <a:gd name="T63" fmla="*/ 2147483647 h 16384"/>
            <a:gd name="T64" fmla="*/ 2147483647 w 16384"/>
            <a:gd name="T65" fmla="*/ 2147483647 h 16384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16384"/>
            <a:gd name="T100" fmla="*/ 0 h 16384"/>
            <a:gd name="T101" fmla="*/ 16384 w 16384"/>
            <a:gd name="T102" fmla="*/ 16384 h 16384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16384" h="16384">
              <a:moveTo>
                <a:pt x="0" y="0"/>
              </a:moveTo>
              <a:lnTo>
                <a:pt x="839" y="0"/>
              </a:lnTo>
              <a:lnTo>
                <a:pt x="1651" y="27"/>
              </a:lnTo>
              <a:lnTo>
                <a:pt x="2438" y="52"/>
              </a:lnTo>
              <a:lnTo>
                <a:pt x="3198" y="105"/>
              </a:lnTo>
              <a:lnTo>
                <a:pt x="3906" y="157"/>
              </a:lnTo>
              <a:lnTo>
                <a:pt x="4588" y="236"/>
              </a:lnTo>
              <a:lnTo>
                <a:pt x="5216" y="315"/>
              </a:lnTo>
              <a:lnTo>
                <a:pt x="5794" y="393"/>
              </a:lnTo>
              <a:lnTo>
                <a:pt x="6318" y="498"/>
              </a:lnTo>
              <a:lnTo>
                <a:pt x="6789" y="603"/>
              </a:lnTo>
              <a:lnTo>
                <a:pt x="7209" y="708"/>
              </a:lnTo>
              <a:lnTo>
                <a:pt x="7550" y="839"/>
              </a:lnTo>
              <a:lnTo>
                <a:pt x="7812" y="944"/>
              </a:lnTo>
              <a:lnTo>
                <a:pt x="8021" y="1075"/>
              </a:lnTo>
              <a:lnTo>
                <a:pt x="8127" y="1232"/>
              </a:lnTo>
              <a:lnTo>
                <a:pt x="8179" y="1363"/>
              </a:lnTo>
              <a:lnTo>
                <a:pt x="8179" y="6816"/>
              </a:lnTo>
              <a:lnTo>
                <a:pt x="8231" y="6947"/>
              </a:lnTo>
              <a:lnTo>
                <a:pt x="8336" y="7104"/>
              </a:lnTo>
              <a:lnTo>
                <a:pt x="8546" y="7236"/>
              </a:lnTo>
              <a:lnTo>
                <a:pt x="8834" y="7340"/>
              </a:lnTo>
              <a:lnTo>
                <a:pt x="9175" y="7471"/>
              </a:lnTo>
              <a:lnTo>
                <a:pt x="9568" y="7576"/>
              </a:lnTo>
              <a:lnTo>
                <a:pt x="10040" y="7681"/>
              </a:lnTo>
              <a:lnTo>
                <a:pt x="10590" y="7785"/>
              </a:lnTo>
              <a:lnTo>
                <a:pt x="11168" y="7864"/>
              </a:lnTo>
              <a:lnTo>
                <a:pt x="11796" y="7943"/>
              </a:lnTo>
              <a:lnTo>
                <a:pt x="12478" y="8021"/>
              </a:lnTo>
              <a:lnTo>
                <a:pt x="13186" y="8074"/>
              </a:lnTo>
              <a:lnTo>
                <a:pt x="13946" y="8127"/>
              </a:lnTo>
              <a:lnTo>
                <a:pt x="14733" y="8153"/>
              </a:lnTo>
              <a:lnTo>
                <a:pt x="15545" y="8179"/>
              </a:lnTo>
              <a:lnTo>
                <a:pt x="16384" y="8179"/>
              </a:lnTo>
              <a:lnTo>
                <a:pt x="15545" y="8179"/>
              </a:lnTo>
              <a:lnTo>
                <a:pt x="14733" y="8205"/>
              </a:lnTo>
              <a:lnTo>
                <a:pt x="13946" y="8231"/>
              </a:lnTo>
              <a:lnTo>
                <a:pt x="13186" y="8284"/>
              </a:lnTo>
              <a:lnTo>
                <a:pt x="12478" y="8336"/>
              </a:lnTo>
              <a:lnTo>
                <a:pt x="11796" y="8415"/>
              </a:lnTo>
              <a:lnTo>
                <a:pt x="11168" y="8493"/>
              </a:lnTo>
              <a:lnTo>
                <a:pt x="10590" y="8599"/>
              </a:lnTo>
              <a:lnTo>
                <a:pt x="10040" y="8677"/>
              </a:lnTo>
              <a:lnTo>
                <a:pt x="9568" y="8808"/>
              </a:lnTo>
              <a:lnTo>
                <a:pt x="9175" y="8913"/>
              </a:lnTo>
              <a:lnTo>
                <a:pt x="8834" y="9044"/>
              </a:lnTo>
              <a:lnTo>
                <a:pt x="8546" y="9148"/>
              </a:lnTo>
              <a:lnTo>
                <a:pt x="8336" y="9280"/>
              </a:lnTo>
              <a:lnTo>
                <a:pt x="8231" y="9437"/>
              </a:lnTo>
              <a:lnTo>
                <a:pt x="8179" y="9568"/>
              </a:lnTo>
              <a:lnTo>
                <a:pt x="8179" y="15021"/>
              </a:lnTo>
              <a:lnTo>
                <a:pt x="8127" y="15152"/>
              </a:lnTo>
              <a:lnTo>
                <a:pt x="8021" y="15309"/>
              </a:lnTo>
              <a:lnTo>
                <a:pt x="7812" y="15440"/>
              </a:lnTo>
              <a:lnTo>
                <a:pt x="7550" y="15545"/>
              </a:lnTo>
              <a:lnTo>
                <a:pt x="7209" y="15676"/>
              </a:lnTo>
              <a:lnTo>
                <a:pt x="6789" y="15781"/>
              </a:lnTo>
              <a:lnTo>
                <a:pt x="6318" y="15886"/>
              </a:lnTo>
              <a:lnTo>
                <a:pt x="5794" y="15991"/>
              </a:lnTo>
              <a:lnTo>
                <a:pt x="5216" y="16069"/>
              </a:lnTo>
              <a:lnTo>
                <a:pt x="4588" y="16148"/>
              </a:lnTo>
              <a:lnTo>
                <a:pt x="3906" y="16227"/>
              </a:lnTo>
              <a:lnTo>
                <a:pt x="3198" y="16279"/>
              </a:lnTo>
              <a:lnTo>
                <a:pt x="2438" y="16332"/>
              </a:lnTo>
              <a:lnTo>
                <a:pt x="1651" y="16357"/>
              </a:lnTo>
              <a:lnTo>
                <a:pt x="839" y="16384"/>
              </a:lnTo>
              <a:lnTo>
                <a:pt x="0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38100</xdr:colOff>
      <xdr:row>87</xdr:row>
      <xdr:rowOff>76200</xdr:rowOff>
    </xdr:from>
    <xdr:to>
      <xdr:col>6</xdr:col>
      <xdr:colOff>95250</xdr:colOff>
      <xdr:row>88</xdr:row>
      <xdr:rowOff>200025</xdr:rowOff>
    </xdr:to>
    <xdr:sp macro="" textlink="">
      <xdr:nvSpPr>
        <xdr:cNvPr id="8" name="رسم 2"/>
        <xdr:cNvSpPr>
          <a:spLocks/>
        </xdr:cNvSpPr>
      </xdr:nvSpPr>
      <xdr:spPr bwMode="auto">
        <a:xfrm flipH="1">
          <a:off x="6886575" y="15192375"/>
          <a:ext cx="57150" cy="3524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2147483647 h 16384"/>
            <a:gd name="T16" fmla="*/ 2147483647 w 16384"/>
            <a:gd name="T17" fmla="*/ 2147483647 h 16384"/>
            <a:gd name="T18" fmla="*/ 2147483647 w 16384"/>
            <a:gd name="T19" fmla="*/ 2147483647 h 16384"/>
            <a:gd name="T20" fmla="*/ 2147483647 w 16384"/>
            <a:gd name="T21" fmla="*/ 2147483647 h 16384"/>
            <a:gd name="T22" fmla="*/ 2147483647 w 16384"/>
            <a:gd name="T23" fmla="*/ 2147483647 h 16384"/>
            <a:gd name="T24" fmla="*/ 2147483647 w 16384"/>
            <a:gd name="T25" fmla="*/ 2147483647 h 16384"/>
            <a:gd name="T26" fmla="*/ 2147483647 w 16384"/>
            <a:gd name="T27" fmla="*/ 2147483647 h 16384"/>
            <a:gd name="T28" fmla="*/ 2147483647 w 16384"/>
            <a:gd name="T29" fmla="*/ 2147483647 h 16384"/>
            <a:gd name="T30" fmla="*/ 2147483647 w 16384"/>
            <a:gd name="T31" fmla="*/ 2147483647 h 16384"/>
            <a:gd name="T32" fmla="*/ 2147483647 w 16384"/>
            <a:gd name="T33" fmla="*/ 2147483647 h 16384"/>
            <a:gd name="T34" fmla="*/ 2147483647 w 16384"/>
            <a:gd name="T35" fmla="*/ 2147483647 h 16384"/>
            <a:gd name="T36" fmla="*/ 2147483647 w 16384"/>
            <a:gd name="T37" fmla="*/ 2147483647 h 16384"/>
            <a:gd name="T38" fmla="*/ 2147483647 w 16384"/>
            <a:gd name="T39" fmla="*/ 2147483647 h 16384"/>
            <a:gd name="T40" fmla="*/ 2147483647 w 16384"/>
            <a:gd name="T41" fmla="*/ 2147483647 h 16384"/>
            <a:gd name="T42" fmla="*/ 2147483647 w 16384"/>
            <a:gd name="T43" fmla="*/ 2147483647 h 16384"/>
            <a:gd name="T44" fmla="*/ 2147483647 w 16384"/>
            <a:gd name="T45" fmla="*/ 2147483647 h 16384"/>
            <a:gd name="T46" fmla="*/ 2147483647 w 16384"/>
            <a:gd name="T47" fmla="*/ 2147483647 h 16384"/>
            <a:gd name="T48" fmla="*/ 2147483647 w 16384"/>
            <a:gd name="T49" fmla="*/ 2147483647 h 16384"/>
            <a:gd name="T50" fmla="*/ 2147483647 w 16384"/>
            <a:gd name="T51" fmla="*/ 2147483647 h 16384"/>
            <a:gd name="T52" fmla="*/ 2147483647 w 16384"/>
            <a:gd name="T53" fmla="*/ 2147483647 h 16384"/>
            <a:gd name="T54" fmla="*/ 2147483647 w 16384"/>
            <a:gd name="T55" fmla="*/ 2147483647 h 16384"/>
            <a:gd name="T56" fmla="*/ 2147483647 w 16384"/>
            <a:gd name="T57" fmla="*/ 2147483647 h 16384"/>
            <a:gd name="T58" fmla="*/ 2147483647 w 16384"/>
            <a:gd name="T59" fmla="*/ 2147483647 h 16384"/>
            <a:gd name="T60" fmla="*/ 2147483647 w 16384"/>
            <a:gd name="T61" fmla="*/ 2147483647 h 16384"/>
            <a:gd name="T62" fmla="*/ 2147483647 w 16384"/>
            <a:gd name="T63" fmla="*/ 2147483647 h 16384"/>
            <a:gd name="T64" fmla="*/ 2147483647 w 16384"/>
            <a:gd name="T65" fmla="*/ 2147483647 h 16384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16384"/>
            <a:gd name="T100" fmla="*/ 0 h 16384"/>
            <a:gd name="T101" fmla="*/ 16384 w 16384"/>
            <a:gd name="T102" fmla="*/ 16384 h 16384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16384" h="16384">
              <a:moveTo>
                <a:pt x="0" y="0"/>
              </a:moveTo>
              <a:lnTo>
                <a:pt x="839" y="0"/>
              </a:lnTo>
              <a:lnTo>
                <a:pt x="1651" y="27"/>
              </a:lnTo>
              <a:lnTo>
                <a:pt x="2438" y="52"/>
              </a:lnTo>
              <a:lnTo>
                <a:pt x="3198" y="105"/>
              </a:lnTo>
              <a:lnTo>
                <a:pt x="3906" y="157"/>
              </a:lnTo>
              <a:lnTo>
                <a:pt x="4588" y="236"/>
              </a:lnTo>
              <a:lnTo>
                <a:pt x="5216" y="315"/>
              </a:lnTo>
              <a:lnTo>
                <a:pt x="5794" y="393"/>
              </a:lnTo>
              <a:lnTo>
                <a:pt x="6318" y="498"/>
              </a:lnTo>
              <a:lnTo>
                <a:pt x="6789" y="603"/>
              </a:lnTo>
              <a:lnTo>
                <a:pt x="7209" y="708"/>
              </a:lnTo>
              <a:lnTo>
                <a:pt x="7550" y="839"/>
              </a:lnTo>
              <a:lnTo>
                <a:pt x="7812" y="944"/>
              </a:lnTo>
              <a:lnTo>
                <a:pt x="8021" y="1075"/>
              </a:lnTo>
              <a:lnTo>
                <a:pt x="8127" y="1232"/>
              </a:lnTo>
              <a:lnTo>
                <a:pt x="8179" y="1363"/>
              </a:lnTo>
              <a:lnTo>
                <a:pt x="8179" y="6816"/>
              </a:lnTo>
              <a:lnTo>
                <a:pt x="8231" y="6947"/>
              </a:lnTo>
              <a:lnTo>
                <a:pt x="8336" y="7104"/>
              </a:lnTo>
              <a:lnTo>
                <a:pt x="8546" y="7236"/>
              </a:lnTo>
              <a:lnTo>
                <a:pt x="8834" y="7340"/>
              </a:lnTo>
              <a:lnTo>
                <a:pt x="9175" y="7471"/>
              </a:lnTo>
              <a:lnTo>
                <a:pt x="9568" y="7576"/>
              </a:lnTo>
              <a:lnTo>
                <a:pt x="10040" y="7681"/>
              </a:lnTo>
              <a:lnTo>
                <a:pt x="10590" y="7785"/>
              </a:lnTo>
              <a:lnTo>
                <a:pt x="11168" y="7864"/>
              </a:lnTo>
              <a:lnTo>
                <a:pt x="11796" y="7943"/>
              </a:lnTo>
              <a:lnTo>
                <a:pt x="12478" y="8021"/>
              </a:lnTo>
              <a:lnTo>
                <a:pt x="13186" y="8074"/>
              </a:lnTo>
              <a:lnTo>
                <a:pt x="13946" y="8127"/>
              </a:lnTo>
              <a:lnTo>
                <a:pt x="14733" y="8153"/>
              </a:lnTo>
              <a:lnTo>
                <a:pt x="15545" y="8179"/>
              </a:lnTo>
              <a:lnTo>
                <a:pt x="16384" y="8179"/>
              </a:lnTo>
              <a:lnTo>
                <a:pt x="15545" y="8179"/>
              </a:lnTo>
              <a:lnTo>
                <a:pt x="14733" y="8205"/>
              </a:lnTo>
              <a:lnTo>
                <a:pt x="13946" y="8231"/>
              </a:lnTo>
              <a:lnTo>
                <a:pt x="13186" y="8284"/>
              </a:lnTo>
              <a:lnTo>
                <a:pt x="12478" y="8336"/>
              </a:lnTo>
              <a:lnTo>
                <a:pt x="11796" y="8415"/>
              </a:lnTo>
              <a:lnTo>
                <a:pt x="11168" y="8493"/>
              </a:lnTo>
              <a:lnTo>
                <a:pt x="10590" y="8599"/>
              </a:lnTo>
              <a:lnTo>
                <a:pt x="10040" y="8677"/>
              </a:lnTo>
              <a:lnTo>
                <a:pt x="9568" y="8808"/>
              </a:lnTo>
              <a:lnTo>
                <a:pt x="9175" y="8913"/>
              </a:lnTo>
              <a:lnTo>
                <a:pt x="8834" y="9044"/>
              </a:lnTo>
              <a:lnTo>
                <a:pt x="8546" y="9148"/>
              </a:lnTo>
              <a:lnTo>
                <a:pt x="8336" y="9280"/>
              </a:lnTo>
              <a:lnTo>
                <a:pt x="8231" y="9437"/>
              </a:lnTo>
              <a:lnTo>
                <a:pt x="8179" y="9568"/>
              </a:lnTo>
              <a:lnTo>
                <a:pt x="8179" y="15021"/>
              </a:lnTo>
              <a:lnTo>
                <a:pt x="8127" y="15152"/>
              </a:lnTo>
              <a:lnTo>
                <a:pt x="8021" y="15309"/>
              </a:lnTo>
              <a:lnTo>
                <a:pt x="7812" y="15440"/>
              </a:lnTo>
              <a:lnTo>
                <a:pt x="7550" y="15545"/>
              </a:lnTo>
              <a:lnTo>
                <a:pt x="7209" y="15676"/>
              </a:lnTo>
              <a:lnTo>
                <a:pt x="6789" y="15781"/>
              </a:lnTo>
              <a:lnTo>
                <a:pt x="6318" y="15886"/>
              </a:lnTo>
              <a:lnTo>
                <a:pt x="5794" y="15991"/>
              </a:lnTo>
              <a:lnTo>
                <a:pt x="5216" y="16069"/>
              </a:lnTo>
              <a:lnTo>
                <a:pt x="4588" y="16148"/>
              </a:lnTo>
              <a:lnTo>
                <a:pt x="3906" y="16227"/>
              </a:lnTo>
              <a:lnTo>
                <a:pt x="3198" y="16279"/>
              </a:lnTo>
              <a:lnTo>
                <a:pt x="2438" y="16332"/>
              </a:lnTo>
              <a:lnTo>
                <a:pt x="1651" y="16357"/>
              </a:lnTo>
              <a:lnTo>
                <a:pt x="839" y="16384"/>
              </a:lnTo>
              <a:lnTo>
                <a:pt x="0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978408</xdr:colOff>
      <xdr:row>2</xdr:row>
      <xdr:rowOff>160782</xdr:rowOff>
    </xdr:to>
    <xdr:sp macro="" textlink="">
      <xdr:nvSpPr>
        <xdr:cNvPr id="10" name="Flèche gauche 9">
          <a:hlinkClick xmlns:r="http://schemas.openxmlformats.org/officeDocument/2006/relationships" r:id="rId1"/>
        </xdr:cNvPr>
        <xdr:cNvSpPr/>
      </xdr:nvSpPr>
      <xdr:spPr>
        <a:xfrm>
          <a:off x="0" y="0"/>
          <a:ext cx="978408" cy="484632"/>
        </a:xfrm>
        <a:prstGeom prst="leftArrow">
          <a:avLst/>
        </a:prstGeom>
        <a:solidFill>
          <a:schemeClr val="accent2">
            <a:lumMod val="50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SOMMAIRE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1245576</xdr:colOff>
      <xdr:row>1</xdr:row>
      <xdr:rowOff>73269</xdr:rowOff>
    </xdr:to>
    <xdr:sp macro="" textlink="">
      <xdr:nvSpPr>
        <xdr:cNvPr id="3" name="Flèche gauche 2">
          <a:hlinkClick xmlns:r="http://schemas.openxmlformats.org/officeDocument/2006/relationships" r:id="rId1"/>
        </xdr:cNvPr>
        <xdr:cNvSpPr/>
      </xdr:nvSpPr>
      <xdr:spPr>
        <a:xfrm>
          <a:off x="0" y="0"/>
          <a:ext cx="1245576" cy="556846"/>
        </a:xfrm>
        <a:prstGeom prst="leftArrow">
          <a:avLst/>
        </a:prstGeom>
        <a:solidFill>
          <a:schemeClr val="accent2">
            <a:lumMod val="50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SOMMAIRE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978408</xdr:colOff>
      <xdr:row>0</xdr:row>
      <xdr:rowOff>484632</xdr:rowOff>
    </xdr:to>
    <xdr:sp macro="" textlink="">
      <xdr:nvSpPr>
        <xdr:cNvPr id="3" name="Flèche gauche 2">
          <a:hlinkClick xmlns:r="http://schemas.openxmlformats.org/officeDocument/2006/relationships" r:id="rId1"/>
        </xdr:cNvPr>
        <xdr:cNvSpPr/>
      </xdr:nvSpPr>
      <xdr:spPr>
        <a:xfrm>
          <a:off x="0" y="0"/>
          <a:ext cx="978408" cy="484632"/>
        </a:xfrm>
        <a:prstGeom prst="leftArrow">
          <a:avLst/>
        </a:prstGeom>
        <a:solidFill>
          <a:schemeClr val="accent2">
            <a:lumMod val="50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SOMMAIRE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978408</xdr:colOff>
      <xdr:row>0</xdr:row>
      <xdr:rowOff>484632</xdr:rowOff>
    </xdr:to>
    <xdr:sp macro="" textlink="">
      <xdr:nvSpPr>
        <xdr:cNvPr id="3" name="Flèche gauche 2">
          <a:hlinkClick xmlns:r="http://schemas.openxmlformats.org/officeDocument/2006/relationships" r:id="rId1"/>
        </xdr:cNvPr>
        <xdr:cNvSpPr/>
      </xdr:nvSpPr>
      <xdr:spPr>
        <a:xfrm>
          <a:off x="0" y="0"/>
          <a:ext cx="978408" cy="484632"/>
        </a:xfrm>
        <a:prstGeom prst="leftArrow">
          <a:avLst/>
        </a:prstGeom>
        <a:solidFill>
          <a:schemeClr val="accent2">
            <a:lumMod val="50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SOMMAIRE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978408</xdr:colOff>
      <xdr:row>1</xdr:row>
      <xdr:rowOff>32194</xdr:rowOff>
    </xdr:to>
    <xdr:sp macro="" textlink="">
      <xdr:nvSpPr>
        <xdr:cNvPr id="3" name="Flèche gauche 2">
          <a:hlinkClick xmlns:r="http://schemas.openxmlformats.org/officeDocument/2006/relationships" r:id="rId1"/>
        </xdr:cNvPr>
        <xdr:cNvSpPr/>
      </xdr:nvSpPr>
      <xdr:spPr>
        <a:xfrm>
          <a:off x="0" y="0"/>
          <a:ext cx="978408" cy="484632"/>
        </a:xfrm>
        <a:prstGeom prst="leftArrow">
          <a:avLst/>
        </a:prstGeom>
        <a:solidFill>
          <a:schemeClr val="accent2">
            <a:lumMod val="50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SOMMAIRE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978408</xdr:colOff>
      <xdr:row>1</xdr:row>
      <xdr:rowOff>79819</xdr:rowOff>
    </xdr:to>
    <xdr:sp macro="" textlink="">
      <xdr:nvSpPr>
        <xdr:cNvPr id="3" name="Flèche gauche 2">
          <a:hlinkClick xmlns:r="http://schemas.openxmlformats.org/officeDocument/2006/relationships" r:id="rId1"/>
        </xdr:cNvPr>
        <xdr:cNvSpPr/>
      </xdr:nvSpPr>
      <xdr:spPr>
        <a:xfrm>
          <a:off x="0" y="0"/>
          <a:ext cx="978408" cy="484632"/>
        </a:xfrm>
        <a:prstGeom prst="leftArrow">
          <a:avLst/>
        </a:prstGeom>
        <a:solidFill>
          <a:schemeClr val="accent2">
            <a:lumMod val="50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SOMMAIRE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8</xdr:row>
      <xdr:rowOff>38099</xdr:rowOff>
    </xdr:from>
    <xdr:to>
      <xdr:col>3</xdr:col>
      <xdr:colOff>28575</xdr:colOff>
      <xdr:row>11</xdr:row>
      <xdr:rowOff>142874</xdr:rowOff>
    </xdr:to>
    <xdr:sp macro="" textlink="">
      <xdr:nvSpPr>
        <xdr:cNvPr id="2" name="Flèche droite 1">
          <a:hlinkClick xmlns:r="http://schemas.openxmlformats.org/officeDocument/2006/relationships" r:id="rId1"/>
        </xdr:cNvPr>
        <xdr:cNvSpPr/>
      </xdr:nvSpPr>
      <xdr:spPr>
        <a:xfrm>
          <a:off x="9525" y="1257299"/>
          <a:ext cx="2533650" cy="561975"/>
        </a:xfrm>
        <a:prstGeom prst="rightArrow">
          <a:avLst/>
        </a:prstGeom>
        <a:solidFill>
          <a:schemeClr val="accent2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marL="0" indent="0" algn="l"/>
          <a:r>
            <a:rPr lang="fr-FR" sz="1100" b="1">
              <a:solidFill>
                <a:schemeClr val="lt1"/>
              </a:solidFill>
              <a:latin typeface="+mn-lt"/>
              <a:ea typeface="+mn-ea"/>
              <a:cs typeface="+mn-cs"/>
            </a:rPr>
            <a:t>Peche</a:t>
          </a:r>
        </a:p>
      </xdr:txBody>
    </xdr:sp>
    <xdr:clientData/>
  </xdr:twoCellAnchor>
  <xdr:twoCellAnchor>
    <xdr:from>
      <xdr:col>0</xdr:col>
      <xdr:colOff>9525</xdr:colOff>
      <xdr:row>1</xdr:row>
      <xdr:rowOff>95250</xdr:rowOff>
    </xdr:from>
    <xdr:to>
      <xdr:col>11</xdr:col>
      <xdr:colOff>19050</xdr:colOff>
      <xdr:row>7</xdr:row>
      <xdr:rowOff>114300</xdr:rowOff>
    </xdr:to>
    <xdr:sp macro="" textlink="">
      <xdr:nvSpPr>
        <xdr:cNvPr id="3" name="Rectangle à coins arrondis 2"/>
        <xdr:cNvSpPr/>
      </xdr:nvSpPr>
      <xdr:spPr>
        <a:xfrm>
          <a:off x="9525" y="247650"/>
          <a:ext cx="9229725" cy="933450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tlCol="0" anchor="t"/>
        <a:lstStyle/>
        <a:p>
          <a:pPr algn="r"/>
          <a:r>
            <a:rPr lang="ar-MA" sz="1400" b="1">
              <a:solidFill>
                <a:sysClr val="windowText" lastClr="000000"/>
              </a:solidFill>
            </a:rPr>
            <a:t>المملكة</a:t>
          </a:r>
          <a:r>
            <a:rPr lang="ar-MA" sz="1400" b="1" baseline="0">
              <a:solidFill>
                <a:sysClr val="windowText" lastClr="000000"/>
              </a:solidFill>
            </a:rPr>
            <a:t> المغربية</a:t>
          </a:r>
          <a:endParaRPr lang="fr-FR" sz="14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0</xdr:col>
      <xdr:colOff>438150</xdr:colOff>
      <xdr:row>3</xdr:row>
      <xdr:rowOff>123825</xdr:rowOff>
    </xdr:from>
    <xdr:ext cx="184731" cy="264560"/>
    <xdr:sp macro="" textlink="">
      <xdr:nvSpPr>
        <xdr:cNvPr id="4" name="ZoneTexte 3"/>
        <xdr:cNvSpPr txBox="1"/>
      </xdr:nvSpPr>
      <xdr:spPr>
        <a:xfrm>
          <a:off x="438150" y="581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 sz="1100"/>
        </a:p>
      </xdr:txBody>
    </xdr:sp>
    <xdr:clientData/>
  </xdr:oneCellAnchor>
  <xdr:twoCellAnchor editAs="oneCell">
    <xdr:from>
      <xdr:col>4</xdr:col>
      <xdr:colOff>819150</xdr:colOff>
      <xdr:row>1</xdr:row>
      <xdr:rowOff>114299</xdr:rowOff>
    </xdr:from>
    <xdr:to>
      <xdr:col>6</xdr:col>
      <xdr:colOff>577850</xdr:colOff>
      <xdr:row>7</xdr:row>
      <xdr:rowOff>66674</xdr:rowOff>
    </xdr:to>
    <xdr:pic>
      <xdr:nvPicPr>
        <xdr:cNvPr id="5" name="Image 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71950" y="266699"/>
          <a:ext cx="14351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</xdr:row>
      <xdr:rowOff>19050</xdr:rowOff>
    </xdr:from>
    <xdr:to>
      <xdr:col>3</xdr:col>
      <xdr:colOff>19050</xdr:colOff>
      <xdr:row>14</xdr:row>
      <xdr:rowOff>123825</xdr:rowOff>
    </xdr:to>
    <xdr:sp macro="" textlink="">
      <xdr:nvSpPr>
        <xdr:cNvPr id="6" name="Flèche droite 5">
          <a:hlinkClick xmlns:r="http://schemas.openxmlformats.org/officeDocument/2006/relationships" r:id="rId3"/>
        </xdr:cNvPr>
        <xdr:cNvSpPr/>
      </xdr:nvSpPr>
      <xdr:spPr>
        <a:xfrm>
          <a:off x="0" y="1695450"/>
          <a:ext cx="2533650" cy="561975"/>
        </a:xfrm>
        <a:prstGeom prst="rightArrow">
          <a:avLst/>
        </a:prstGeom>
        <a:solidFill>
          <a:schemeClr val="accent2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marL="0" indent="0" algn="l"/>
          <a:r>
            <a:rPr lang="fr-FR" sz="1100" b="1">
              <a:solidFill>
                <a:schemeClr val="lt1"/>
              </a:solidFill>
              <a:latin typeface="+mn-lt"/>
              <a:ea typeface="+mn-ea"/>
              <a:cs typeface="+mn-cs"/>
            </a:rPr>
            <a:t>Energie</a:t>
          </a:r>
        </a:p>
      </xdr:txBody>
    </xdr:sp>
    <xdr:clientData/>
  </xdr:twoCellAnchor>
  <xdr:twoCellAnchor>
    <xdr:from>
      <xdr:col>0</xdr:col>
      <xdr:colOff>0</xdr:colOff>
      <xdr:row>42</xdr:row>
      <xdr:rowOff>95250</xdr:rowOff>
    </xdr:from>
    <xdr:to>
      <xdr:col>3</xdr:col>
      <xdr:colOff>19050</xdr:colOff>
      <xdr:row>46</xdr:row>
      <xdr:rowOff>47625</xdr:rowOff>
    </xdr:to>
    <xdr:sp macro="" textlink="">
      <xdr:nvSpPr>
        <xdr:cNvPr id="7" name="Flèche droite 6">
          <a:hlinkClick xmlns:r="http://schemas.openxmlformats.org/officeDocument/2006/relationships" r:id="rId4"/>
        </xdr:cNvPr>
        <xdr:cNvSpPr/>
      </xdr:nvSpPr>
      <xdr:spPr>
        <a:xfrm>
          <a:off x="0" y="6753225"/>
          <a:ext cx="2533650" cy="561975"/>
        </a:xfrm>
        <a:prstGeom prst="rightArrow">
          <a:avLst/>
        </a:prstGeom>
        <a:solidFill>
          <a:schemeClr val="accent2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r>
            <a:rPr lang="fr-FR" sz="1100" b="1">
              <a:solidFill>
                <a:schemeClr val="lt1"/>
              </a:solidFill>
              <a:latin typeface="+mn-lt"/>
              <a:ea typeface="+mn-ea"/>
              <a:cs typeface="+mn-cs"/>
            </a:rPr>
            <a:t>Monnaie</a:t>
          </a:r>
          <a:endParaRPr lang="fr-FR"/>
        </a:p>
      </xdr:txBody>
    </xdr:sp>
    <xdr:clientData/>
  </xdr:twoCellAnchor>
  <xdr:twoCellAnchor>
    <xdr:from>
      <xdr:col>0</xdr:col>
      <xdr:colOff>0</xdr:colOff>
      <xdr:row>45</xdr:row>
      <xdr:rowOff>57150</xdr:rowOff>
    </xdr:from>
    <xdr:to>
      <xdr:col>3</xdr:col>
      <xdr:colOff>19050</xdr:colOff>
      <xdr:row>49</xdr:row>
      <xdr:rowOff>9525</xdr:rowOff>
    </xdr:to>
    <xdr:sp macro="" textlink="">
      <xdr:nvSpPr>
        <xdr:cNvPr id="8" name="Flèche droite 7">
          <a:hlinkClick xmlns:r="http://schemas.openxmlformats.org/officeDocument/2006/relationships" r:id="rId5"/>
        </xdr:cNvPr>
        <xdr:cNvSpPr/>
      </xdr:nvSpPr>
      <xdr:spPr>
        <a:xfrm>
          <a:off x="0" y="7172325"/>
          <a:ext cx="2533650" cy="561975"/>
        </a:xfrm>
        <a:prstGeom prst="rightArrow">
          <a:avLst/>
        </a:prstGeom>
        <a:solidFill>
          <a:schemeClr val="accent2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r>
            <a:rPr lang="fr-FR" sz="1100" b="1">
              <a:solidFill>
                <a:schemeClr val="lt1"/>
              </a:solidFill>
              <a:latin typeface="+mn-lt"/>
              <a:ea typeface="+mn-ea"/>
              <a:cs typeface="+mn-cs"/>
            </a:rPr>
            <a:t>Finnance</a:t>
          </a:r>
          <a:endParaRPr lang="fr-FR"/>
        </a:p>
      </xdr:txBody>
    </xdr:sp>
    <xdr:clientData/>
  </xdr:twoCellAnchor>
  <xdr:twoCellAnchor>
    <xdr:from>
      <xdr:col>0</xdr:col>
      <xdr:colOff>0</xdr:colOff>
      <xdr:row>48</xdr:row>
      <xdr:rowOff>38100</xdr:rowOff>
    </xdr:from>
    <xdr:to>
      <xdr:col>3</xdr:col>
      <xdr:colOff>19050</xdr:colOff>
      <xdr:row>51</xdr:row>
      <xdr:rowOff>142875</xdr:rowOff>
    </xdr:to>
    <xdr:sp macro="" textlink="">
      <xdr:nvSpPr>
        <xdr:cNvPr id="9" name="Flèche droite 8">
          <a:hlinkClick xmlns:r="http://schemas.openxmlformats.org/officeDocument/2006/relationships" r:id="rId6"/>
        </xdr:cNvPr>
        <xdr:cNvSpPr/>
      </xdr:nvSpPr>
      <xdr:spPr>
        <a:xfrm>
          <a:off x="0" y="7610475"/>
          <a:ext cx="2533650" cy="561975"/>
        </a:xfrm>
        <a:prstGeom prst="rightArrow">
          <a:avLst/>
        </a:prstGeom>
        <a:solidFill>
          <a:schemeClr val="accent2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r>
            <a:rPr lang="fr-FR" sz="1100" b="1">
              <a:solidFill>
                <a:schemeClr val="lt1"/>
              </a:solidFill>
              <a:latin typeface="+mn-lt"/>
              <a:ea typeface="+mn-ea"/>
              <a:cs typeface="+mn-cs"/>
            </a:rPr>
            <a:t>Bourse</a:t>
          </a:r>
          <a:endParaRPr lang="fr-FR"/>
        </a:p>
      </xdr:txBody>
    </xdr:sp>
    <xdr:clientData/>
  </xdr:twoCellAnchor>
  <xdr:twoCellAnchor>
    <xdr:from>
      <xdr:col>0</xdr:col>
      <xdr:colOff>0</xdr:colOff>
      <xdr:row>51</xdr:row>
      <xdr:rowOff>19050</xdr:rowOff>
    </xdr:from>
    <xdr:to>
      <xdr:col>3</xdr:col>
      <xdr:colOff>19050</xdr:colOff>
      <xdr:row>54</xdr:row>
      <xdr:rowOff>123825</xdr:rowOff>
    </xdr:to>
    <xdr:sp macro="" textlink="">
      <xdr:nvSpPr>
        <xdr:cNvPr id="10" name="Flèche droite 9">
          <a:hlinkClick xmlns:r="http://schemas.openxmlformats.org/officeDocument/2006/relationships" r:id="rId7"/>
        </xdr:cNvPr>
        <xdr:cNvSpPr/>
      </xdr:nvSpPr>
      <xdr:spPr>
        <a:xfrm>
          <a:off x="0" y="8048625"/>
          <a:ext cx="2533650" cy="561975"/>
        </a:xfrm>
        <a:prstGeom prst="rightArrow">
          <a:avLst/>
        </a:prstGeom>
        <a:solidFill>
          <a:schemeClr val="accent2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r>
            <a:rPr lang="fr-FR" sz="1100" b="1">
              <a:solidFill>
                <a:schemeClr val="lt1"/>
              </a:solidFill>
              <a:latin typeface="+mn-lt"/>
              <a:ea typeface="+mn-ea"/>
              <a:cs typeface="+mn-cs"/>
            </a:rPr>
            <a:t>Compte de la nation</a:t>
          </a:r>
          <a:endParaRPr lang="fr-FR"/>
        </a:p>
      </xdr:txBody>
    </xdr:sp>
    <xdr:clientData/>
  </xdr:twoCellAnchor>
  <xdr:oneCellAnchor>
    <xdr:from>
      <xdr:col>5</xdr:col>
      <xdr:colOff>76200</xdr:colOff>
      <xdr:row>3</xdr:row>
      <xdr:rowOff>123825</xdr:rowOff>
    </xdr:from>
    <xdr:ext cx="184731" cy="264560"/>
    <xdr:sp macro="" textlink="">
      <xdr:nvSpPr>
        <xdr:cNvPr id="11" name="ZoneTexte 10"/>
        <xdr:cNvSpPr txBox="1"/>
      </xdr:nvSpPr>
      <xdr:spPr>
        <a:xfrm>
          <a:off x="4267200" y="581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0</xdr:col>
      <xdr:colOff>66675</xdr:colOff>
      <xdr:row>2</xdr:row>
      <xdr:rowOff>28575</xdr:rowOff>
    </xdr:from>
    <xdr:ext cx="1537344" cy="264560"/>
    <xdr:sp macro="" textlink="">
      <xdr:nvSpPr>
        <xdr:cNvPr id="12" name="ZoneTexte 11"/>
        <xdr:cNvSpPr txBox="1"/>
      </xdr:nvSpPr>
      <xdr:spPr>
        <a:xfrm>
          <a:off x="66675" y="333375"/>
          <a:ext cx="15373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fr-FR" sz="1100" b="1"/>
            <a:t>ROYAUME </a:t>
          </a:r>
          <a:r>
            <a:rPr lang="fr-FR" sz="1100" b="1" baseline="0"/>
            <a:t> DU MAROC</a:t>
          </a:r>
          <a:endParaRPr lang="fr-FR" sz="1100" b="1"/>
        </a:p>
      </xdr:txBody>
    </xdr:sp>
    <xdr:clientData/>
  </xdr:oneCellAnchor>
  <xdr:twoCellAnchor>
    <xdr:from>
      <xdr:col>0</xdr:col>
      <xdr:colOff>0</xdr:colOff>
      <xdr:row>14</xdr:row>
      <xdr:rowOff>66675</xdr:rowOff>
    </xdr:from>
    <xdr:to>
      <xdr:col>3</xdr:col>
      <xdr:colOff>19050</xdr:colOff>
      <xdr:row>17</xdr:row>
      <xdr:rowOff>133350</xdr:rowOff>
    </xdr:to>
    <xdr:sp macro="" textlink="">
      <xdr:nvSpPr>
        <xdr:cNvPr id="13" name="Flèche droite 12">
          <a:hlinkClick xmlns:r="http://schemas.openxmlformats.org/officeDocument/2006/relationships" r:id="rId8"/>
        </xdr:cNvPr>
        <xdr:cNvSpPr/>
      </xdr:nvSpPr>
      <xdr:spPr>
        <a:xfrm>
          <a:off x="0" y="2200275"/>
          <a:ext cx="2533650" cy="561975"/>
        </a:xfrm>
        <a:prstGeom prst="rightArrow">
          <a:avLst/>
        </a:prstGeom>
        <a:solidFill>
          <a:schemeClr val="accent2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l"/>
          <a:r>
            <a:rPr lang="fr-FR" sz="1100" b="1"/>
            <a:t>Eau</a:t>
          </a:r>
        </a:p>
      </xdr:txBody>
    </xdr:sp>
    <xdr:clientData/>
  </xdr:twoCellAnchor>
  <xdr:twoCellAnchor>
    <xdr:from>
      <xdr:col>0</xdr:col>
      <xdr:colOff>0</xdr:colOff>
      <xdr:row>16</xdr:row>
      <xdr:rowOff>180975</xdr:rowOff>
    </xdr:from>
    <xdr:to>
      <xdr:col>3</xdr:col>
      <xdr:colOff>19050</xdr:colOff>
      <xdr:row>20</xdr:row>
      <xdr:rowOff>95250</xdr:rowOff>
    </xdr:to>
    <xdr:sp macro="" textlink="">
      <xdr:nvSpPr>
        <xdr:cNvPr id="14" name="Flèche droite 13">
          <a:hlinkClick xmlns:r="http://schemas.openxmlformats.org/officeDocument/2006/relationships" r:id="rId9"/>
        </xdr:cNvPr>
        <xdr:cNvSpPr/>
      </xdr:nvSpPr>
      <xdr:spPr>
        <a:xfrm>
          <a:off x="0" y="2619375"/>
          <a:ext cx="2533650" cy="561975"/>
        </a:xfrm>
        <a:prstGeom prst="rightArrow">
          <a:avLst/>
        </a:prstGeom>
        <a:solidFill>
          <a:schemeClr val="accent2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r>
            <a:rPr lang="fr-FR" sz="1100" b="1">
              <a:solidFill>
                <a:schemeClr val="lt1"/>
              </a:solidFill>
              <a:latin typeface="+mn-lt"/>
              <a:ea typeface="+mn-ea"/>
              <a:cs typeface="+mn-cs"/>
            </a:rPr>
            <a:t>Mines</a:t>
          </a:r>
          <a:endParaRPr lang="fr-F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0</xdr:colOff>
      <xdr:row>19</xdr:row>
      <xdr:rowOff>76200</xdr:rowOff>
    </xdr:from>
    <xdr:to>
      <xdr:col>3</xdr:col>
      <xdr:colOff>19050</xdr:colOff>
      <xdr:row>22</xdr:row>
      <xdr:rowOff>142875</xdr:rowOff>
    </xdr:to>
    <xdr:sp macro="" textlink="">
      <xdr:nvSpPr>
        <xdr:cNvPr id="15" name="Flèche droite 14">
          <a:hlinkClick xmlns:r="http://schemas.openxmlformats.org/officeDocument/2006/relationships" r:id="rId10"/>
        </xdr:cNvPr>
        <xdr:cNvSpPr/>
      </xdr:nvSpPr>
      <xdr:spPr>
        <a:xfrm>
          <a:off x="0" y="3009900"/>
          <a:ext cx="2533650" cy="561975"/>
        </a:xfrm>
        <a:prstGeom prst="rightArrow">
          <a:avLst/>
        </a:prstGeom>
        <a:solidFill>
          <a:schemeClr val="accent2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r>
            <a:rPr lang="fr-FR" sz="1100" b="1">
              <a:solidFill>
                <a:schemeClr val="lt1"/>
              </a:solidFill>
              <a:latin typeface="+mn-lt"/>
              <a:ea typeface="+mn-ea"/>
              <a:cs typeface="+mn-cs"/>
            </a:rPr>
            <a:t>Industrie</a:t>
          </a:r>
          <a:endParaRPr lang="fr-FR"/>
        </a:p>
      </xdr:txBody>
    </xdr:sp>
    <xdr:clientData/>
  </xdr:twoCellAnchor>
  <xdr:twoCellAnchor>
    <xdr:from>
      <xdr:col>0</xdr:col>
      <xdr:colOff>0</xdr:colOff>
      <xdr:row>24</xdr:row>
      <xdr:rowOff>0</xdr:rowOff>
    </xdr:from>
    <xdr:to>
      <xdr:col>3</xdr:col>
      <xdr:colOff>19050</xdr:colOff>
      <xdr:row>27</xdr:row>
      <xdr:rowOff>104775</xdr:rowOff>
    </xdr:to>
    <xdr:sp macro="" textlink="">
      <xdr:nvSpPr>
        <xdr:cNvPr id="16" name="Flèche droite 15">
          <a:hlinkClick xmlns:r="http://schemas.openxmlformats.org/officeDocument/2006/relationships" r:id="rId11"/>
        </xdr:cNvPr>
        <xdr:cNvSpPr/>
      </xdr:nvSpPr>
      <xdr:spPr>
        <a:xfrm>
          <a:off x="0" y="3771900"/>
          <a:ext cx="2533650" cy="561975"/>
        </a:xfrm>
        <a:prstGeom prst="rightArrow">
          <a:avLst/>
        </a:prstGeom>
        <a:solidFill>
          <a:schemeClr val="accent6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r>
            <a:rPr lang="fr-FR" sz="1100" b="1">
              <a:solidFill>
                <a:schemeClr val="lt1"/>
              </a:solidFill>
              <a:latin typeface="+mn-lt"/>
              <a:ea typeface="+mn-ea"/>
              <a:cs typeface="+mn-cs"/>
            </a:rPr>
            <a:t>Foncier</a:t>
          </a:r>
          <a:endParaRPr lang="fr-FR"/>
        </a:p>
      </xdr:txBody>
    </xdr:sp>
    <xdr:clientData/>
  </xdr:twoCellAnchor>
  <xdr:twoCellAnchor>
    <xdr:from>
      <xdr:col>0</xdr:col>
      <xdr:colOff>0</xdr:colOff>
      <xdr:row>21</xdr:row>
      <xdr:rowOff>142875</xdr:rowOff>
    </xdr:from>
    <xdr:to>
      <xdr:col>3</xdr:col>
      <xdr:colOff>19050</xdr:colOff>
      <xdr:row>25</xdr:row>
      <xdr:rowOff>19050</xdr:rowOff>
    </xdr:to>
    <xdr:sp macro="" textlink="">
      <xdr:nvSpPr>
        <xdr:cNvPr id="17" name="Flèche droite 16">
          <a:hlinkClick xmlns:r="http://schemas.openxmlformats.org/officeDocument/2006/relationships" r:id="rId12"/>
        </xdr:cNvPr>
        <xdr:cNvSpPr/>
      </xdr:nvSpPr>
      <xdr:spPr>
        <a:xfrm>
          <a:off x="0" y="3381375"/>
          <a:ext cx="2533650" cy="561975"/>
        </a:xfrm>
        <a:prstGeom prst="rightArrow">
          <a:avLst/>
        </a:prstGeom>
        <a:solidFill>
          <a:schemeClr val="accent3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r>
            <a:rPr lang="fr-FR" sz="1100" b="1">
              <a:solidFill>
                <a:schemeClr val="lt1"/>
              </a:solidFill>
              <a:latin typeface="+mn-lt"/>
              <a:ea typeface="+mn-ea"/>
              <a:cs typeface="+mn-cs"/>
            </a:rPr>
            <a:t>Autorisation</a:t>
          </a:r>
          <a:r>
            <a:rPr lang="fr-FR" sz="1100" b="1" baseline="0">
              <a:solidFill>
                <a:schemeClr val="lt1"/>
              </a:solidFill>
              <a:latin typeface="+mn-lt"/>
              <a:ea typeface="+mn-ea"/>
              <a:cs typeface="+mn-cs"/>
            </a:rPr>
            <a:t> de Construire</a:t>
          </a:r>
          <a:endParaRPr lang="fr-FR"/>
        </a:p>
      </xdr:txBody>
    </xdr:sp>
    <xdr:clientData/>
  </xdr:twoCellAnchor>
  <xdr:twoCellAnchor>
    <xdr:from>
      <xdr:col>0</xdr:col>
      <xdr:colOff>0</xdr:colOff>
      <xdr:row>27</xdr:row>
      <xdr:rowOff>19050</xdr:rowOff>
    </xdr:from>
    <xdr:to>
      <xdr:col>3</xdr:col>
      <xdr:colOff>19050</xdr:colOff>
      <xdr:row>30</xdr:row>
      <xdr:rowOff>123825</xdr:rowOff>
    </xdr:to>
    <xdr:sp macro="" textlink="">
      <xdr:nvSpPr>
        <xdr:cNvPr id="18" name="Flèche droite 17">
          <a:hlinkClick xmlns:r="http://schemas.openxmlformats.org/officeDocument/2006/relationships" r:id="rId13"/>
        </xdr:cNvPr>
        <xdr:cNvSpPr/>
      </xdr:nvSpPr>
      <xdr:spPr>
        <a:xfrm>
          <a:off x="0" y="4248150"/>
          <a:ext cx="2533650" cy="561975"/>
        </a:xfrm>
        <a:prstGeom prst="rightArrow">
          <a:avLst/>
        </a:prstGeom>
        <a:solidFill>
          <a:schemeClr val="accent4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r>
            <a:rPr lang="fr-FR" sz="1100" b="1">
              <a:solidFill>
                <a:schemeClr val="lt1"/>
              </a:solidFill>
              <a:latin typeface="+mn-lt"/>
              <a:ea typeface="+mn-ea"/>
              <a:cs typeface="+mn-cs"/>
            </a:rPr>
            <a:t>Transport</a:t>
          </a:r>
          <a:endParaRPr lang="fr-FR"/>
        </a:p>
      </xdr:txBody>
    </xdr:sp>
    <xdr:clientData/>
  </xdr:twoCellAnchor>
  <xdr:twoCellAnchor>
    <xdr:from>
      <xdr:col>0</xdr:col>
      <xdr:colOff>0</xdr:colOff>
      <xdr:row>29</xdr:row>
      <xdr:rowOff>95250</xdr:rowOff>
    </xdr:from>
    <xdr:to>
      <xdr:col>3</xdr:col>
      <xdr:colOff>19050</xdr:colOff>
      <xdr:row>33</xdr:row>
      <xdr:rowOff>47625</xdr:rowOff>
    </xdr:to>
    <xdr:sp macro="" textlink="">
      <xdr:nvSpPr>
        <xdr:cNvPr id="19" name="Flèche droite 18">
          <a:hlinkClick xmlns:r="http://schemas.openxmlformats.org/officeDocument/2006/relationships" r:id="rId14"/>
        </xdr:cNvPr>
        <xdr:cNvSpPr/>
      </xdr:nvSpPr>
      <xdr:spPr>
        <a:xfrm>
          <a:off x="0" y="4629150"/>
          <a:ext cx="2533650" cy="561975"/>
        </a:xfrm>
        <a:prstGeom prst="rightArrow">
          <a:avLst/>
        </a:prstGeom>
        <a:solidFill>
          <a:schemeClr val="accent2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r>
            <a:rPr lang="fr-FR" sz="1100" b="1">
              <a:solidFill>
                <a:schemeClr val="lt1"/>
              </a:solidFill>
              <a:latin typeface="+mn-lt"/>
              <a:ea typeface="+mn-ea"/>
              <a:cs typeface="+mn-cs"/>
            </a:rPr>
            <a:t>Tourisme</a:t>
          </a:r>
          <a:endParaRPr lang="fr-FR"/>
        </a:p>
      </xdr:txBody>
    </xdr:sp>
    <xdr:clientData/>
  </xdr:twoCellAnchor>
  <xdr:twoCellAnchor>
    <xdr:from>
      <xdr:col>0</xdr:col>
      <xdr:colOff>0</xdr:colOff>
      <xdr:row>32</xdr:row>
      <xdr:rowOff>57150</xdr:rowOff>
    </xdr:from>
    <xdr:to>
      <xdr:col>3</xdr:col>
      <xdr:colOff>19050</xdr:colOff>
      <xdr:row>35</xdr:row>
      <xdr:rowOff>123825</xdr:rowOff>
    </xdr:to>
    <xdr:sp macro="" textlink="">
      <xdr:nvSpPr>
        <xdr:cNvPr id="20" name="Flèche droite 19">
          <a:hlinkClick xmlns:r="http://schemas.openxmlformats.org/officeDocument/2006/relationships" r:id="rId15"/>
        </xdr:cNvPr>
        <xdr:cNvSpPr/>
      </xdr:nvSpPr>
      <xdr:spPr>
        <a:xfrm>
          <a:off x="0" y="5048250"/>
          <a:ext cx="2533650" cy="561975"/>
        </a:xfrm>
        <a:prstGeom prst="rightArrow">
          <a:avLst/>
        </a:prstGeom>
        <a:solidFill>
          <a:schemeClr val="accent2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r>
            <a:rPr lang="fr-FR" sz="1100" b="1">
              <a:solidFill>
                <a:schemeClr val="lt1"/>
              </a:solidFill>
              <a:latin typeface="+mn-lt"/>
              <a:ea typeface="+mn-ea"/>
              <a:cs typeface="+mn-cs"/>
            </a:rPr>
            <a:t>Indice des Prix à la Production</a:t>
          </a:r>
          <a:endParaRPr lang="fr-FR"/>
        </a:p>
      </xdr:txBody>
    </xdr:sp>
    <xdr:clientData/>
  </xdr:twoCellAnchor>
  <xdr:twoCellAnchor>
    <xdr:from>
      <xdr:col>0</xdr:col>
      <xdr:colOff>0</xdr:colOff>
      <xdr:row>34</xdr:row>
      <xdr:rowOff>133350</xdr:rowOff>
    </xdr:from>
    <xdr:to>
      <xdr:col>3</xdr:col>
      <xdr:colOff>19050</xdr:colOff>
      <xdr:row>38</xdr:row>
      <xdr:rowOff>85725</xdr:rowOff>
    </xdr:to>
    <xdr:sp macro="" textlink="">
      <xdr:nvSpPr>
        <xdr:cNvPr id="21" name="Flèche droite 20">
          <a:hlinkClick xmlns:r="http://schemas.openxmlformats.org/officeDocument/2006/relationships" r:id="rId16"/>
        </xdr:cNvPr>
        <xdr:cNvSpPr/>
      </xdr:nvSpPr>
      <xdr:spPr>
        <a:xfrm>
          <a:off x="0" y="5467350"/>
          <a:ext cx="2533650" cy="666750"/>
        </a:xfrm>
        <a:prstGeom prst="rightArrow">
          <a:avLst/>
        </a:prstGeom>
        <a:solidFill>
          <a:schemeClr val="accent2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r>
            <a:rPr lang="fr-FR" sz="1100" b="1">
              <a:solidFill>
                <a:schemeClr val="lt1"/>
              </a:solidFill>
              <a:latin typeface="+mn-lt"/>
              <a:ea typeface="+mn-ea"/>
              <a:cs typeface="+mn-cs"/>
            </a:rPr>
            <a:t>Indice des Prix à la consommation</a:t>
          </a:r>
          <a:endParaRPr lang="fr-FR"/>
        </a:p>
      </xdr:txBody>
    </xdr:sp>
    <xdr:clientData/>
  </xdr:twoCellAnchor>
  <xdr:twoCellAnchor>
    <xdr:from>
      <xdr:col>0</xdr:col>
      <xdr:colOff>0</xdr:colOff>
      <xdr:row>37</xdr:row>
      <xdr:rowOff>57150</xdr:rowOff>
    </xdr:from>
    <xdr:to>
      <xdr:col>3</xdr:col>
      <xdr:colOff>19050</xdr:colOff>
      <xdr:row>41</xdr:row>
      <xdr:rowOff>9525</xdr:rowOff>
    </xdr:to>
    <xdr:sp macro="" textlink="">
      <xdr:nvSpPr>
        <xdr:cNvPr id="22" name="Flèche droite 21">
          <a:hlinkClick xmlns:r="http://schemas.openxmlformats.org/officeDocument/2006/relationships" r:id="rId17"/>
        </xdr:cNvPr>
        <xdr:cNvSpPr/>
      </xdr:nvSpPr>
      <xdr:spPr>
        <a:xfrm>
          <a:off x="0" y="5953125"/>
          <a:ext cx="2533650" cy="561975"/>
        </a:xfrm>
        <a:prstGeom prst="rightArrow">
          <a:avLst/>
        </a:prstGeom>
        <a:solidFill>
          <a:srgbClr val="00B0F0"/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r>
            <a:rPr lang="fr-FR" sz="1100" b="1">
              <a:solidFill>
                <a:schemeClr val="lt1"/>
              </a:solidFill>
              <a:latin typeface="+mn-lt"/>
              <a:ea typeface="+mn-ea"/>
              <a:cs typeface="+mn-cs"/>
            </a:rPr>
            <a:t>Emploi</a:t>
          </a:r>
          <a:endParaRPr lang="fr-FR"/>
        </a:p>
      </xdr:txBody>
    </xdr:sp>
    <xdr:clientData/>
  </xdr:twoCellAnchor>
  <xdr:twoCellAnchor>
    <xdr:from>
      <xdr:col>0</xdr:col>
      <xdr:colOff>0</xdr:colOff>
      <xdr:row>39</xdr:row>
      <xdr:rowOff>133350</xdr:rowOff>
    </xdr:from>
    <xdr:to>
      <xdr:col>3</xdr:col>
      <xdr:colOff>19050</xdr:colOff>
      <xdr:row>43</xdr:row>
      <xdr:rowOff>85725</xdr:rowOff>
    </xdr:to>
    <xdr:sp macro="" textlink="">
      <xdr:nvSpPr>
        <xdr:cNvPr id="23" name="Flèche droite 22">
          <a:hlinkClick xmlns:r="http://schemas.openxmlformats.org/officeDocument/2006/relationships" r:id="rId18"/>
        </xdr:cNvPr>
        <xdr:cNvSpPr/>
      </xdr:nvSpPr>
      <xdr:spPr>
        <a:xfrm>
          <a:off x="0" y="6334125"/>
          <a:ext cx="2533650" cy="561975"/>
        </a:xfrm>
        <a:prstGeom prst="rightArrow">
          <a:avLst/>
        </a:prstGeom>
        <a:solidFill>
          <a:schemeClr val="accent2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r>
            <a:rPr lang="fr-FR" sz="1100" b="1">
              <a:solidFill>
                <a:schemeClr val="lt1"/>
              </a:solidFill>
              <a:latin typeface="+mn-lt"/>
              <a:ea typeface="+mn-ea"/>
              <a:cs typeface="+mn-cs"/>
            </a:rPr>
            <a:t>Commerce Exterieur</a:t>
          </a:r>
          <a:endParaRPr lang="fr-FR"/>
        </a:p>
      </xdr:txBody>
    </xdr:sp>
    <xdr:clientData/>
  </xdr:twoCellAnchor>
  <xdr:twoCellAnchor>
    <xdr:from>
      <xdr:col>7</xdr:col>
      <xdr:colOff>800100</xdr:colOff>
      <xdr:row>8</xdr:row>
      <xdr:rowOff>28575</xdr:rowOff>
    </xdr:from>
    <xdr:to>
      <xdr:col>10</xdr:col>
      <xdr:colOff>819150</xdr:colOff>
      <xdr:row>11</xdr:row>
      <xdr:rowOff>132975</xdr:rowOff>
    </xdr:to>
    <xdr:sp macro="" textlink="">
      <xdr:nvSpPr>
        <xdr:cNvPr id="24" name="Flèche gauche 23">
          <a:hlinkClick xmlns:r="http://schemas.openxmlformats.org/officeDocument/2006/relationships" r:id="rId19"/>
        </xdr:cNvPr>
        <xdr:cNvSpPr/>
      </xdr:nvSpPr>
      <xdr:spPr>
        <a:xfrm>
          <a:off x="6667500" y="1247775"/>
          <a:ext cx="2533650" cy="561600"/>
        </a:xfrm>
        <a:prstGeom prst="leftArrow">
          <a:avLst/>
        </a:prstGeom>
        <a:solidFill>
          <a:schemeClr val="accent2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marL="0" indent="0" algn="r"/>
          <a:r>
            <a:rPr lang="ar-MA" sz="1100" b="1">
              <a:solidFill>
                <a:schemeClr val="lt1"/>
              </a:solidFill>
              <a:latin typeface="+mn-lt"/>
              <a:ea typeface="+mn-ea"/>
              <a:cs typeface="+mn-cs"/>
            </a:rPr>
            <a:t>الصيد البحري</a:t>
          </a:r>
          <a:endParaRPr lang="fr-FR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800100</xdr:colOff>
      <xdr:row>11</xdr:row>
      <xdr:rowOff>0</xdr:rowOff>
    </xdr:from>
    <xdr:to>
      <xdr:col>10</xdr:col>
      <xdr:colOff>819150</xdr:colOff>
      <xdr:row>14</xdr:row>
      <xdr:rowOff>104400</xdr:rowOff>
    </xdr:to>
    <xdr:sp macro="" textlink="">
      <xdr:nvSpPr>
        <xdr:cNvPr id="25" name="Flèche gauche 24">
          <a:hlinkClick xmlns:r="http://schemas.openxmlformats.org/officeDocument/2006/relationships" r:id="rId20"/>
        </xdr:cNvPr>
        <xdr:cNvSpPr/>
      </xdr:nvSpPr>
      <xdr:spPr>
        <a:xfrm>
          <a:off x="6667500" y="1676400"/>
          <a:ext cx="2533650" cy="561600"/>
        </a:xfrm>
        <a:prstGeom prst="leftArrow">
          <a:avLst/>
        </a:prstGeom>
        <a:solidFill>
          <a:schemeClr val="accent2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marL="0" indent="0" algn="r"/>
          <a:r>
            <a:rPr lang="ar-MA" sz="1100" b="1">
              <a:solidFill>
                <a:schemeClr val="lt1"/>
              </a:solidFill>
              <a:latin typeface="+mn-lt"/>
              <a:ea typeface="+mn-ea"/>
              <a:cs typeface="+mn-cs"/>
            </a:rPr>
            <a:t>الطاقة</a:t>
          </a:r>
          <a:endParaRPr lang="fr-FR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11</xdr:col>
      <xdr:colOff>19050</xdr:colOff>
      <xdr:row>17</xdr:row>
      <xdr:rowOff>66300</xdr:rowOff>
    </xdr:to>
    <xdr:sp macro="" textlink="">
      <xdr:nvSpPr>
        <xdr:cNvPr id="26" name="Flèche gauche 25">
          <a:hlinkClick xmlns:r="http://schemas.openxmlformats.org/officeDocument/2006/relationships" r:id="rId21"/>
        </xdr:cNvPr>
        <xdr:cNvSpPr/>
      </xdr:nvSpPr>
      <xdr:spPr>
        <a:xfrm>
          <a:off x="6705600" y="2133600"/>
          <a:ext cx="2533650" cy="561600"/>
        </a:xfrm>
        <a:prstGeom prst="leftArrow">
          <a:avLst/>
        </a:prstGeom>
        <a:solidFill>
          <a:schemeClr val="accent2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marL="0" indent="0" algn="r"/>
          <a:r>
            <a:rPr lang="ar-MA" sz="1100" b="1">
              <a:solidFill>
                <a:schemeClr val="lt1"/>
              </a:solidFill>
              <a:latin typeface="+mn-lt"/>
              <a:ea typeface="+mn-ea"/>
              <a:cs typeface="+mn-cs"/>
            </a:rPr>
            <a:t>الماء</a:t>
          </a:r>
          <a:endParaRPr lang="fr-FR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9525</xdr:colOff>
      <xdr:row>16</xdr:row>
      <xdr:rowOff>114300</xdr:rowOff>
    </xdr:from>
    <xdr:to>
      <xdr:col>11</xdr:col>
      <xdr:colOff>28575</xdr:colOff>
      <xdr:row>20</xdr:row>
      <xdr:rowOff>28200</xdr:rowOff>
    </xdr:to>
    <xdr:sp macro="" textlink="">
      <xdr:nvSpPr>
        <xdr:cNvPr id="27" name="Flèche gauche 26">
          <a:hlinkClick xmlns:r="http://schemas.openxmlformats.org/officeDocument/2006/relationships" r:id="rId22"/>
        </xdr:cNvPr>
        <xdr:cNvSpPr/>
      </xdr:nvSpPr>
      <xdr:spPr>
        <a:xfrm>
          <a:off x="6715125" y="2552700"/>
          <a:ext cx="2533650" cy="561600"/>
        </a:xfrm>
        <a:prstGeom prst="leftArrow">
          <a:avLst/>
        </a:prstGeom>
        <a:solidFill>
          <a:schemeClr val="accent2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marL="0" indent="0" algn="r"/>
          <a:r>
            <a:rPr lang="ar-MA" sz="1100" b="1">
              <a:solidFill>
                <a:schemeClr val="lt1"/>
              </a:solidFill>
              <a:latin typeface="+mn-lt"/>
              <a:ea typeface="+mn-ea"/>
              <a:cs typeface="+mn-cs"/>
            </a:rPr>
            <a:t>المعادن</a:t>
          </a:r>
          <a:endParaRPr lang="fr-FR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28575</xdr:colOff>
      <xdr:row>19</xdr:row>
      <xdr:rowOff>28575</xdr:rowOff>
    </xdr:from>
    <xdr:to>
      <xdr:col>11</xdr:col>
      <xdr:colOff>47625</xdr:colOff>
      <xdr:row>22</xdr:row>
      <xdr:rowOff>94875</xdr:rowOff>
    </xdr:to>
    <xdr:sp macro="" textlink="">
      <xdr:nvSpPr>
        <xdr:cNvPr id="28" name="Flèche gauche 27">
          <a:hlinkClick xmlns:r="http://schemas.openxmlformats.org/officeDocument/2006/relationships" r:id="rId23"/>
        </xdr:cNvPr>
        <xdr:cNvSpPr/>
      </xdr:nvSpPr>
      <xdr:spPr>
        <a:xfrm>
          <a:off x="6734175" y="2962275"/>
          <a:ext cx="2533650" cy="561600"/>
        </a:xfrm>
        <a:prstGeom prst="leftArrow">
          <a:avLst/>
        </a:prstGeom>
        <a:solidFill>
          <a:schemeClr val="accent2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marL="0" indent="0" algn="r"/>
          <a:r>
            <a:rPr lang="ar-MA" sz="1100" b="1">
              <a:solidFill>
                <a:schemeClr val="lt1"/>
              </a:solidFill>
              <a:latin typeface="+mn-lt"/>
              <a:ea typeface="+mn-ea"/>
              <a:cs typeface="+mn-cs"/>
            </a:rPr>
            <a:t>الصناعة</a:t>
          </a:r>
          <a:endParaRPr lang="fr-FR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828675</xdr:colOff>
      <xdr:row>24</xdr:row>
      <xdr:rowOff>19050</xdr:rowOff>
    </xdr:from>
    <xdr:to>
      <xdr:col>11</xdr:col>
      <xdr:colOff>9525</xdr:colOff>
      <xdr:row>27</xdr:row>
      <xdr:rowOff>123450</xdr:rowOff>
    </xdr:to>
    <xdr:sp macro="" textlink="">
      <xdr:nvSpPr>
        <xdr:cNvPr id="29" name="Flèche gauche 28">
          <a:hlinkClick xmlns:r="http://schemas.openxmlformats.org/officeDocument/2006/relationships" r:id="rId24"/>
        </xdr:cNvPr>
        <xdr:cNvSpPr/>
      </xdr:nvSpPr>
      <xdr:spPr>
        <a:xfrm>
          <a:off x="6696075" y="3790950"/>
          <a:ext cx="2533650" cy="561600"/>
        </a:xfrm>
        <a:prstGeom prst="leftArrow">
          <a:avLst/>
        </a:prstGeom>
        <a:solidFill>
          <a:schemeClr val="accent6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marL="0" indent="0" algn="r"/>
          <a:r>
            <a:rPr lang="ar-MA" sz="1100" b="1">
              <a:solidFill>
                <a:schemeClr val="lt1"/>
              </a:solidFill>
              <a:latin typeface="+mn-lt"/>
              <a:ea typeface="+mn-ea"/>
              <a:cs typeface="+mn-cs"/>
            </a:rPr>
            <a:t>البناء</a:t>
          </a:r>
          <a:r>
            <a:rPr lang="ar-MA" sz="1100" b="1" baseline="0">
              <a:solidFill>
                <a:schemeClr val="lt1"/>
              </a:solidFill>
              <a:latin typeface="+mn-lt"/>
              <a:ea typeface="+mn-ea"/>
              <a:cs typeface="+mn-cs"/>
            </a:rPr>
            <a:t> و العقار</a:t>
          </a:r>
          <a:endParaRPr lang="fr-FR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819150</xdr:colOff>
      <xdr:row>21</xdr:row>
      <xdr:rowOff>142875</xdr:rowOff>
    </xdr:from>
    <xdr:to>
      <xdr:col>11</xdr:col>
      <xdr:colOff>0</xdr:colOff>
      <xdr:row>25</xdr:row>
      <xdr:rowOff>18675</xdr:rowOff>
    </xdr:to>
    <xdr:sp macro="" textlink="">
      <xdr:nvSpPr>
        <xdr:cNvPr id="30" name="Flèche gauche 29">
          <a:hlinkClick xmlns:r="http://schemas.openxmlformats.org/officeDocument/2006/relationships" r:id="rId25"/>
        </xdr:cNvPr>
        <xdr:cNvSpPr/>
      </xdr:nvSpPr>
      <xdr:spPr>
        <a:xfrm>
          <a:off x="6686550" y="3381375"/>
          <a:ext cx="2533650" cy="561600"/>
        </a:xfrm>
        <a:prstGeom prst="leftArrow">
          <a:avLst/>
        </a:prstGeom>
        <a:solidFill>
          <a:schemeClr val="accent3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marL="0" indent="0" algn="r"/>
          <a:r>
            <a:rPr lang="ar-MA" sz="1100" b="1">
              <a:solidFill>
                <a:schemeClr val="lt1"/>
              </a:solidFill>
              <a:latin typeface="+mn-lt"/>
              <a:ea typeface="+mn-ea"/>
              <a:cs typeface="+mn-cs"/>
            </a:rPr>
            <a:t>رخص البناء</a:t>
          </a:r>
          <a:endParaRPr lang="fr-FR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828675</xdr:colOff>
      <xdr:row>26</xdr:row>
      <xdr:rowOff>95250</xdr:rowOff>
    </xdr:from>
    <xdr:to>
      <xdr:col>11</xdr:col>
      <xdr:colOff>9525</xdr:colOff>
      <xdr:row>30</xdr:row>
      <xdr:rowOff>47250</xdr:rowOff>
    </xdr:to>
    <xdr:sp macro="" textlink="">
      <xdr:nvSpPr>
        <xdr:cNvPr id="31" name="Flèche gauche 30">
          <a:hlinkClick xmlns:r="http://schemas.openxmlformats.org/officeDocument/2006/relationships" r:id="rId26"/>
        </xdr:cNvPr>
        <xdr:cNvSpPr/>
      </xdr:nvSpPr>
      <xdr:spPr>
        <a:xfrm>
          <a:off x="6696075" y="4171950"/>
          <a:ext cx="2533650" cy="561600"/>
        </a:xfrm>
        <a:prstGeom prst="leftArrow">
          <a:avLst/>
        </a:prstGeom>
        <a:solidFill>
          <a:schemeClr val="accent4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marL="0" indent="0" algn="r"/>
          <a:r>
            <a:rPr lang="ar-MA" sz="1100" b="1">
              <a:solidFill>
                <a:schemeClr val="lt1"/>
              </a:solidFill>
              <a:latin typeface="+mn-lt"/>
              <a:ea typeface="+mn-ea"/>
              <a:cs typeface="+mn-cs"/>
            </a:rPr>
            <a:t>النقل</a:t>
          </a:r>
          <a:endParaRPr lang="fr-FR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0</xdr:colOff>
      <xdr:row>29</xdr:row>
      <xdr:rowOff>57150</xdr:rowOff>
    </xdr:from>
    <xdr:to>
      <xdr:col>11</xdr:col>
      <xdr:colOff>19050</xdr:colOff>
      <xdr:row>33</xdr:row>
      <xdr:rowOff>9150</xdr:rowOff>
    </xdr:to>
    <xdr:sp macro="" textlink="">
      <xdr:nvSpPr>
        <xdr:cNvPr id="32" name="Flèche gauche 31">
          <a:hlinkClick xmlns:r="http://schemas.openxmlformats.org/officeDocument/2006/relationships" r:id="rId27"/>
        </xdr:cNvPr>
        <xdr:cNvSpPr/>
      </xdr:nvSpPr>
      <xdr:spPr>
        <a:xfrm>
          <a:off x="6705600" y="4591050"/>
          <a:ext cx="2533650" cy="561600"/>
        </a:xfrm>
        <a:prstGeom prst="leftArrow">
          <a:avLst/>
        </a:prstGeom>
        <a:solidFill>
          <a:schemeClr val="accent2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marL="0" indent="0" algn="r"/>
          <a:r>
            <a:rPr lang="ar-MA" sz="1100" b="1">
              <a:solidFill>
                <a:schemeClr val="lt1"/>
              </a:solidFill>
              <a:latin typeface="+mn-lt"/>
              <a:ea typeface="+mn-ea"/>
              <a:cs typeface="+mn-cs"/>
            </a:rPr>
            <a:t>السياحة</a:t>
          </a:r>
          <a:endParaRPr lang="fr-FR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819150</xdr:colOff>
      <xdr:row>31</xdr:row>
      <xdr:rowOff>142875</xdr:rowOff>
    </xdr:from>
    <xdr:to>
      <xdr:col>11</xdr:col>
      <xdr:colOff>0</xdr:colOff>
      <xdr:row>35</xdr:row>
      <xdr:rowOff>56775</xdr:rowOff>
    </xdr:to>
    <xdr:sp macro="" textlink="">
      <xdr:nvSpPr>
        <xdr:cNvPr id="33" name="Flèche gauche 32">
          <a:hlinkClick xmlns:r="http://schemas.openxmlformats.org/officeDocument/2006/relationships" r:id="rId28"/>
        </xdr:cNvPr>
        <xdr:cNvSpPr/>
      </xdr:nvSpPr>
      <xdr:spPr>
        <a:xfrm>
          <a:off x="6686550" y="4981575"/>
          <a:ext cx="2533650" cy="561600"/>
        </a:xfrm>
        <a:prstGeom prst="leftArrow">
          <a:avLst/>
        </a:prstGeom>
        <a:solidFill>
          <a:schemeClr val="accent2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marL="0" indent="0" algn="r"/>
          <a:r>
            <a:rPr lang="ar-MA" sz="1100" b="1">
              <a:solidFill>
                <a:schemeClr val="lt1"/>
              </a:solidFill>
              <a:latin typeface="+mn-lt"/>
              <a:ea typeface="+mn-ea"/>
              <a:cs typeface="+mn-cs"/>
            </a:rPr>
            <a:t>الرقم الستدلالي لأثمان</a:t>
          </a:r>
          <a:r>
            <a:rPr lang="ar-MA" sz="1100" b="1" baseline="0">
              <a:solidFill>
                <a:schemeClr val="lt1"/>
              </a:solidFill>
              <a:latin typeface="+mn-lt"/>
              <a:ea typeface="+mn-ea"/>
              <a:cs typeface="+mn-cs"/>
            </a:rPr>
            <a:t> الإنتاج الصناعي</a:t>
          </a:r>
          <a:endParaRPr lang="fr-FR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800100</xdr:colOff>
      <xdr:row>34</xdr:row>
      <xdr:rowOff>95250</xdr:rowOff>
    </xdr:from>
    <xdr:to>
      <xdr:col>10</xdr:col>
      <xdr:colOff>819150</xdr:colOff>
      <xdr:row>38</xdr:row>
      <xdr:rowOff>47250</xdr:rowOff>
    </xdr:to>
    <xdr:sp macro="" textlink="">
      <xdr:nvSpPr>
        <xdr:cNvPr id="34" name="Flèche gauche 33">
          <a:hlinkClick xmlns:r="http://schemas.openxmlformats.org/officeDocument/2006/relationships" r:id="rId29"/>
        </xdr:cNvPr>
        <xdr:cNvSpPr/>
      </xdr:nvSpPr>
      <xdr:spPr>
        <a:xfrm>
          <a:off x="6667500" y="5429250"/>
          <a:ext cx="2533650" cy="666375"/>
        </a:xfrm>
        <a:prstGeom prst="leftArrow">
          <a:avLst/>
        </a:prstGeom>
        <a:solidFill>
          <a:schemeClr val="accent2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marL="0" indent="0" algn="r"/>
          <a:r>
            <a:rPr lang="ar-MA" sz="1100" b="1">
              <a:solidFill>
                <a:schemeClr val="lt1"/>
              </a:solidFill>
              <a:latin typeface="+mn-lt"/>
              <a:ea typeface="+mn-ea"/>
              <a:cs typeface="+mn-cs"/>
            </a:rPr>
            <a:t>الرقم الإستدلالي</a:t>
          </a:r>
          <a:r>
            <a:rPr lang="ar-MA" sz="1100" b="1" baseline="0">
              <a:solidFill>
                <a:schemeClr val="lt1"/>
              </a:solidFill>
              <a:latin typeface="+mn-lt"/>
              <a:ea typeface="+mn-ea"/>
              <a:cs typeface="+mn-cs"/>
            </a:rPr>
            <a:t> للأثمان عند الاستهلاك </a:t>
          </a:r>
          <a:endParaRPr lang="fr-FR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809625</xdr:colOff>
      <xdr:row>37</xdr:row>
      <xdr:rowOff>9525</xdr:rowOff>
    </xdr:from>
    <xdr:to>
      <xdr:col>10</xdr:col>
      <xdr:colOff>828675</xdr:colOff>
      <xdr:row>40</xdr:row>
      <xdr:rowOff>113925</xdr:rowOff>
    </xdr:to>
    <xdr:sp macro="" textlink="">
      <xdr:nvSpPr>
        <xdr:cNvPr id="35" name="Flèche gauche 34">
          <a:hlinkClick xmlns:r="http://schemas.openxmlformats.org/officeDocument/2006/relationships" r:id="rId30"/>
        </xdr:cNvPr>
        <xdr:cNvSpPr/>
      </xdr:nvSpPr>
      <xdr:spPr>
        <a:xfrm>
          <a:off x="6677025" y="5905500"/>
          <a:ext cx="2533650" cy="561600"/>
        </a:xfrm>
        <a:prstGeom prst="leftArrow">
          <a:avLst/>
        </a:prstGeom>
        <a:solidFill>
          <a:srgbClr val="00B0F0"/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marL="0" indent="0" algn="r"/>
          <a:r>
            <a:rPr lang="ar-MA" sz="1100" b="1">
              <a:solidFill>
                <a:schemeClr val="lt1"/>
              </a:solidFill>
              <a:latin typeface="+mn-lt"/>
              <a:ea typeface="+mn-ea"/>
              <a:cs typeface="+mn-cs"/>
            </a:rPr>
            <a:t>التشغيل</a:t>
          </a:r>
          <a:endParaRPr lang="fr-FR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828675</xdr:colOff>
      <xdr:row>39</xdr:row>
      <xdr:rowOff>104775</xdr:rowOff>
    </xdr:from>
    <xdr:to>
      <xdr:col>11</xdr:col>
      <xdr:colOff>9525</xdr:colOff>
      <xdr:row>43</xdr:row>
      <xdr:rowOff>56775</xdr:rowOff>
    </xdr:to>
    <xdr:sp macro="" textlink="">
      <xdr:nvSpPr>
        <xdr:cNvPr id="36" name="Flèche gauche 35">
          <a:hlinkClick xmlns:r="http://schemas.openxmlformats.org/officeDocument/2006/relationships" r:id="rId31"/>
        </xdr:cNvPr>
        <xdr:cNvSpPr/>
      </xdr:nvSpPr>
      <xdr:spPr>
        <a:xfrm>
          <a:off x="6696075" y="6305550"/>
          <a:ext cx="2533650" cy="561600"/>
        </a:xfrm>
        <a:prstGeom prst="leftArrow">
          <a:avLst/>
        </a:prstGeom>
        <a:solidFill>
          <a:schemeClr val="accent2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marL="0" indent="0" algn="r"/>
          <a:r>
            <a:rPr lang="ar-MA" sz="1100" b="1">
              <a:solidFill>
                <a:schemeClr val="lt1"/>
              </a:solidFill>
              <a:latin typeface="+mn-lt"/>
              <a:ea typeface="+mn-ea"/>
              <a:cs typeface="+mn-cs"/>
            </a:rPr>
            <a:t>التجارة</a:t>
          </a:r>
          <a:r>
            <a:rPr lang="ar-MA" sz="1100" b="1" baseline="0">
              <a:solidFill>
                <a:schemeClr val="lt1"/>
              </a:solidFill>
              <a:latin typeface="+mn-lt"/>
              <a:ea typeface="+mn-ea"/>
              <a:cs typeface="+mn-cs"/>
            </a:rPr>
            <a:t> الخارجية</a:t>
          </a:r>
          <a:endParaRPr lang="fr-FR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781050</xdr:colOff>
      <xdr:row>42</xdr:row>
      <xdr:rowOff>76200</xdr:rowOff>
    </xdr:from>
    <xdr:to>
      <xdr:col>10</xdr:col>
      <xdr:colOff>800100</xdr:colOff>
      <xdr:row>46</xdr:row>
      <xdr:rowOff>28200</xdr:rowOff>
    </xdr:to>
    <xdr:sp macro="" textlink="">
      <xdr:nvSpPr>
        <xdr:cNvPr id="37" name="Flèche gauche 36">
          <a:hlinkClick xmlns:r="http://schemas.openxmlformats.org/officeDocument/2006/relationships" r:id="rId32"/>
        </xdr:cNvPr>
        <xdr:cNvSpPr/>
      </xdr:nvSpPr>
      <xdr:spPr>
        <a:xfrm>
          <a:off x="6648450" y="6734175"/>
          <a:ext cx="2533650" cy="561600"/>
        </a:xfrm>
        <a:prstGeom prst="leftArrow">
          <a:avLst/>
        </a:prstGeom>
        <a:solidFill>
          <a:schemeClr val="accent2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marL="0" indent="0" algn="r"/>
          <a:r>
            <a:rPr lang="ar-MA" sz="1100" b="1">
              <a:solidFill>
                <a:schemeClr val="lt1"/>
              </a:solidFill>
              <a:latin typeface="+mn-lt"/>
              <a:ea typeface="+mn-ea"/>
              <a:cs typeface="+mn-cs"/>
            </a:rPr>
            <a:t>النقد و القروض</a:t>
          </a:r>
          <a:endParaRPr lang="fr-FR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790575</xdr:colOff>
      <xdr:row>45</xdr:row>
      <xdr:rowOff>57150</xdr:rowOff>
    </xdr:from>
    <xdr:to>
      <xdr:col>10</xdr:col>
      <xdr:colOff>809625</xdr:colOff>
      <xdr:row>49</xdr:row>
      <xdr:rowOff>9150</xdr:rowOff>
    </xdr:to>
    <xdr:sp macro="" textlink="">
      <xdr:nvSpPr>
        <xdr:cNvPr id="38" name="Flèche gauche 37">
          <a:hlinkClick xmlns:r="http://schemas.openxmlformats.org/officeDocument/2006/relationships" r:id="rId33"/>
        </xdr:cNvPr>
        <xdr:cNvSpPr/>
      </xdr:nvSpPr>
      <xdr:spPr>
        <a:xfrm>
          <a:off x="6657975" y="7172325"/>
          <a:ext cx="2533650" cy="561600"/>
        </a:xfrm>
        <a:prstGeom prst="leftArrow">
          <a:avLst/>
        </a:prstGeom>
        <a:solidFill>
          <a:schemeClr val="accent2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marL="0" indent="0" algn="r"/>
          <a:r>
            <a:rPr lang="ar-MA" sz="1100" b="1">
              <a:solidFill>
                <a:schemeClr val="lt1"/>
              </a:solidFill>
              <a:latin typeface="+mn-lt"/>
              <a:ea typeface="+mn-ea"/>
              <a:cs typeface="+mn-cs"/>
            </a:rPr>
            <a:t>المالية العمومية</a:t>
          </a:r>
          <a:endParaRPr lang="fr-FR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800100</xdr:colOff>
      <xdr:row>48</xdr:row>
      <xdr:rowOff>38100</xdr:rowOff>
    </xdr:from>
    <xdr:to>
      <xdr:col>10</xdr:col>
      <xdr:colOff>819150</xdr:colOff>
      <xdr:row>51</xdr:row>
      <xdr:rowOff>142500</xdr:rowOff>
    </xdr:to>
    <xdr:sp macro="" textlink="">
      <xdr:nvSpPr>
        <xdr:cNvPr id="39" name="Flèche gauche 38">
          <a:hlinkClick xmlns:r="http://schemas.openxmlformats.org/officeDocument/2006/relationships" r:id="rId34"/>
        </xdr:cNvPr>
        <xdr:cNvSpPr/>
      </xdr:nvSpPr>
      <xdr:spPr>
        <a:xfrm>
          <a:off x="6667500" y="7610475"/>
          <a:ext cx="2533650" cy="561600"/>
        </a:xfrm>
        <a:prstGeom prst="leftArrow">
          <a:avLst/>
        </a:prstGeom>
        <a:solidFill>
          <a:schemeClr val="accent2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marL="0" indent="0" algn="r"/>
          <a:r>
            <a:rPr lang="ar-MA" sz="1100" b="1">
              <a:solidFill>
                <a:schemeClr val="lt1"/>
              </a:solidFill>
              <a:latin typeface="+mn-lt"/>
              <a:ea typeface="+mn-ea"/>
              <a:cs typeface="+mn-cs"/>
            </a:rPr>
            <a:t>البورصة</a:t>
          </a:r>
          <a:endParaRPr lang="fr-FR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819150</xdr:colOff>
      <xdr:row>51</xdr:row>
      <xdr:rowOff>9525</xdr:rowOff>
    </xdr:from>
    <xdr:to>
      <xdr:col>11</xdr:col>
      <xdr:colOff>0</xdr:colOff>
      <xdr:row>54</xdr:row>
      <xdr:rowOff>113925</xdr:rowOff>
    </xdr:to>
    <xdr:sp macro="" textlink="">
      <xdr:nvSpPr>
        <xdr:cNvPr id="40" name="Flèche gauche 39">
          <a:hlinkClick xmlns:r="http://schemas.openxmlformats.org/officeDocument/2006/relationships" r:id="rId35"/>
        </xdr:cNvPr>
        <xdr:cNvSpPr/>
      </xdr:nvSpPr>
      <xdr:spPr>
        <a:xfrm>
          <a:off x="6686550" y="8039100"/>
          <a:ext cx="2533650" cy="561600"/>
        </a:xfrm>
        <a:prstGeom prst="leftArrow">
          <a:avLst/>
        </a:prstGeom>
        <a:solidFill>
          <a:schemeClr val="accent2">
            <a:lumMod val="75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marL="0" indent="0" algn="r"/>
          <a:r>
            <a:rPr lang="ar-MA" sz="1100" b="1">
              <a:solidFill>
                <a:schemeClr val="lt1"/>
              </a:solidFill>
              <a:latin typeface="+mn-lt"/>
              <a:ea typeface="+mn-ea"/>
              <a:cs typeface="+mn-cs"/>
            </a:rPr>
            <a:t>الحسابات الوطنية</a:t>
          </a:r>
          <a:endParaRPr lang="fr-FR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180975</xdr:colOff>
      <xdr:row>8</xdr:row>
      <xdr:rowOff>95250</xdr:rowOff>
    </xdr:from>
    <xdr:to>
      <xdr:col>7</xdr:col>
      <xdr:colOff>647700</xdr:colOff>
      <xdr:row>55</xdr:row>
      <xdr:rowOff>9524</xdr:rowOff>
    </xdr:to>
    <xdr:sp macro="" textlink="">
      <xdr:nvSpPr>
        <xdr:cNvPr id="41" name="Rectangle à coins arrondis 40"/>
        <xdr:cNvSpPr/>
      </xdr:nvSpPr>
      <xdr:spPr>
        <a:xfrm>
          <a:off x="2695575" y="1314450"/>
          <a:ext cx="3819525" cy="7334249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ar-MA" sz="2400" b="1">
              <a:solidFill>
                <a:schemeClr val="accent6">
                  <a:lumMod val="75000"/>
                </a:schemeClr>
              </a:solidFill>
            </a:rPr>
            <a:t> </a:t>
          </a:r>
        </a:p>
      </xdr:txBody>
    </xdr:sp>
    <xdr:clientData/>
  </xdr:twoCellAnchor>
  <xdr:oneCellAnchor>
    <xdr:from>
      <xdr:col>5</xdr:col>
      <xdr:colOff>571500</xdr:colOff>
      <xdr:row>19</xdr:row>
      <xdr:rowOff>123825</xdr:rowOff>
    </xdr:from>
    <xdr:ext cx="184731" cy="264560"/>
    <xdr:sp macro="" textlink="">
      <xdr:nvSpPr>
        <xdr:cNvPr id="42" name="ZoneTexte 41"/>
        <xdr:cNvSpPr txBox="1"/>
      </xdr:nvSpPr>
      <xdr:spPr>
        <a:xfrm>
          <a:off x="4762500" y="3057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4</xdr:col>
      <xdr:colOff>104775</xdr:colOff>
      <xdr:row>29</xdr:row>
      <xdr:rowOff>38100</xdr:rowOff>
    </xdr:from>
    <xdr:ext cx="2333625" cy="295275"/>
    <xdr:sp macro="" textlink="">
      <xdr:nvSpPr>
        <xdr:cNvPr id="43" name="ZoneTexte 42"/>
        <xdr:cNvSpPr txBox="1"/>
      </xdr:nvSpPr>
      <xdr:spPr>
        <a:xfrm>
          <a:off x="3457575" y="4572000"/>
          <a:ext cx="2333625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ar-MA" sz="1400">
              <a:cs typeface="+mj-cs"/>
            </a:rPr>
            <a:t>الفهرس</a:t>
          </a:r>
          <a:endParaRPr lang="fr-FR" sz="1400">
            <a:cs typeface="+mj-cs"/>
          </a:endParaRPr>
        </a:p>
      </xdr:txBody>
    </xdr:sp>
    <xdr:clientData/>
  </xdr:oneCellAnchor>
  <xdr:oneCellAnchor>
    <xdr:from>
      <xdr:col>4</xdr:col>
      <xdr:colOff>247650</xdr:colOff>
      <xdr:row>31</xdr:row>
      <xdr:rowOff>28575</xdr:rowOff>
    </xdr:from>
    <xdr:ext cx="1933575" cy="264560"/>
    <xdr:sp macro="" textlink="">
      <xdr:nvSpPr>
        <xdr:cNvPr id="44" name="ZoneTexte 43"/>
        <xdr:cNvSpPr txBox="1"/>
      </xdr:nvSpPr>
      <xdr:spPr>
        <a:xfrm>
          <a:off x="3600450" y="4867275"/>
          <a:ext cx="19335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fr-FR" sz="1100">
              <a:latin typeface="Times New Roman" pitchFamily="18" charset="0"/>
              <a:cs typeface="Times New Roman" pitchFamily="18" charset="0"/>
            </a:rPr>
            <a:t>SOMMAIRE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24386</xdr:colOff>
      <xdr:row>0</xdr:row>
      <xdr:rowOff>24386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4386" cy="2438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0</xdr:rowOff>
    </xdr:from>
    <xdr:to>
      <xdr:col>0</xdr:col>
      <xdr:colOff>997458</xdr:colOff>
      <xdr:row>2</xdr:row>
      <xdr:rowOff>103632</xdr:rowOff>
    </xdr:to>
    <xdr:sp macro="" textlink="">
      <xdr:nvSpPr>
        <xdr:cNvPr id="7" name="Flèche gauche 6">
          <a:hlinkClick xmlns:r="http://schemas.openxmlformats.org/officeDocument/2006/relationships" r:id="rId2"/>
        </xdr:cNvPr>
        <xdr:cNvSpPr/>
      </xdr:nvSpPr>
      <xdr:spPr>
        <a:xfrm>
          <a:off x="19050" y="0"/>
          <a:ext cx="978408" cy="484632"/>
        </a:xfrm>
        <a:prstGeom prst="leftArrow">
          <a:avLst/>
        </a:prstGeom>
        <a:solidFill>
          <a:schemeClr val="accent2">
            <a:lumMod val="50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>
              <a:solidFill>
                <a:schemeClr val="bg1"/>
              </a:solidFill>
            </a:rPr>
            <a:t>SOMMAIRE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978408</xdr:colOff>
      <xdr:row>2</xdr:row>
      <xdr:rowOff>103632</xdr:rowOff>
    </xdr:to>
    <xdr:sp macro="" textlink="">
      <xdr:nvSpPr>
        <xdr:cNvPr id="3" name="Flèche gauche 2">
          <a:hlinkClick xmlns:r="http://schemas.openxmlformats.org/officeDocument/2006/relationships" r:id="rId1"/>
        </xdr:cNvPr>
        <xdr:cNvSpPr/>
      </xdr:nvSpPr>
      <xdr:spPr>
        <a:xfrm>
          <a:off x="0" y="0"/>
          <a:ext cx="978408" cy="484632"/>
        </a:xfrm>
        <a:prstGeom prst="leftArrow">
          <a:avLst/>
        </a:prstGeom>
        <a:solidFill>
          <a:schemeClr val="accent2">
            <a:lumMod val="50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>
              <a:solidFill>
                <a:schemeClr val="bg1"/>
              </a:solidFill>
            </a:rPr>
            <a:t>SOMMAIRE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0</xdr:col>
      <xdr:colOff>997458</xdr:colOff>
      <xdr:row>2</xdr:row>
      <xdr:rowOff>141732</xdr:rowOff>
    </xdr:to>
    <xdr:sp macro="" textlink="">
      <xdr:nvSpPr>
        <xdr:cNvPr id="3" name="Flèche gauche 2">
          <a:hlinkClick xmlns:r="http://schemas.openxmlformats.org/officeDocument/2006/relationships" r:id="rId1"/>
        </xdr:cNvPr>
        <xdr:cNvSpPr/>
      </xdr:nvSpPr>
      <xdr:spPr>
        <a:xfrm>
          <a:off x="19050" y="0"/>
          <a:ext cx="978408" cy="484632"/>
        </a:xfrm>
        <a:prstGeom prst="leftArrow">
          <a:avLst/>
        </a:prstGeom>
        <a:solidFill>
          <a:schemeClr val="accent2">
            <a:lumMod val="50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SOMMAIRE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0</xdr:col>
      <xdr:colOff>1016508</xdr:colOff>
      <xdr:row>2</xdr:row>
      <xdr:rowOff>141732</xdr:rowOff>
    </xdr:to>
    <xdr:sp macro="" textlink="">
      <xdr:nvSpPr>
        <xdr:cNvPr id="3" name="Flèche gauche 2">
          <a:hlinkClick xmlns:r="http://schemas.openxmlformats.org/officeDocument/2006/relationships" r:id="rId1"/>
        </xdr:cNvPr>
        <xdr:cNvSpPr/>
      </xdr:nvSpPr>
      <xdr:spPr>
        <a:xfrm>
          <a:off x="38100" y="38100"/>
          <a:ext cx="978408" cy="484632"/>
        </a:xfrm>
        <a:prstGeom prst="leftArrow">
          <a:avLst/>
        </a:prstGeom>
        <a:solidFill>
          <a:schemeClr val="accent2">
            <a:lumMod val="50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SOMMAIRE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978408</xdr:colOff>
      <xdr:row>2</xdr:row>
      <xdr:rowOff>160782</xdr:rowOff>
    </xdr:to>
    <xdr:sp macro="" textlink="">
      <xdr:nvSpPr>
        <xdr:cNvPr id="3" name="Flèche gauche 2">
          <a:hlinkClick xmlns:r="http://schemas.openxmlformats.org/officeDocument/2006/relationships" r:id="rId1"/>
        </xdr:cNvPr>
        <xdr:cNvSpPr/>
      </xdr:nvSpPr>
      <xdr:spPr>
        <a:xfrm>
          <a:off x="0" y="0"/>
          <a:ext cx="978408" cy="484632"/>
        </a:xfrm>
        <a:prstGeom prst="leftArrow">
          <a:avLst/>
        </a:prstGeom>
        <a:solidFill>
          <a:schemeClr val="accent2">
            <a:lumMod val="50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SOMMAIRE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0</xdr:rowOff>
    </xdr:from>
    <xdr:to>
      <xdr:col>0</xdr:col>
      <xdr:colOff>1016508</xdr:colOff>
      <xdr:row>2</xdr:row>
      <xdr:rowOff>103632</xdr:rowOff>
    </xdr:to>
    <xdr:sp macro="" textlink="">
      <xdr:nvSpPr>
        <xdr:cNvPr id="3" name="Flèche gauche 2">
          <a:hlinkClick xmlns:r="http://schemas.openxmlformats.org/officeDocument/2006/relationships" r:id="rId1"/>
        </xdr:cNvPr>
        <xdr:cNvSpPr/>
      </xdr:nvSpPr>
      <xdr:spPr>
        <a:xfrm>
          <a:off x="38100" y="0"/>
          <a:ext cx="978408" cy="484632"/>
        </a:xfrm>
        <a:prstGeom prst="leftArrow">
          <a:avLst/>
        </a:prstGeom>
        <a:solidFill>
          <a:schemeClr val="accent2">
            <a:lumMod val="50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SOMMAIRE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978408</xdr:colOff>
      <xdr:row>2</xdr:row>
      <xdr:rowOff>103632</xdr:rowOff>
    </xdr:to>
    <xdr:sp macro="" textlink="">
      <xdr:nvSpPr>
        <xdr:cNvPr id="3" name="Flèche gauche 2">
          <a:hlinkClick xmlns:r="http://schemas.openxmlformats.org/officeDocument/2006/relationships" r:id="rId1"/>
        </xdr:cNvPr>
        <xdr:cNvSpPr/>
      </xdr:nvSpPr>
      <xdr:spPr>
        <a:xfrm>
          <a:off x="0" y="0"/>
          <a:ext cx="978408" cy="484632"/>
        </a:xfrm>
        <a:prstGeom prst="leftArrow">
          <a:avLst/>
        </a:prstGeom>
        <a:solidFill>
          <a:schemeClr val="accent2">
            <a:lumMod val="50000"/>
          </a:schemeClr>
        </a:solidFill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SOMMAIRE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hared\doc\Nouveaux%20stat%20mon&#233;taires\Stat%20MSMF\FDS%202-2%2022%20juin%2020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.HP-PC-SKADA/Desktop/3eme%204eme%20trim%202018%20crr%20pour%20le%20site/3&#233;me%204&#233;me%20trim2018%20pour%20le%20site/8.%20IPC4trimestre2018%20pour%20le%20site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SR"/>
      <sheetName val="1SG"/>
      <sheetName val="2SR banques"/>
      <sheetName val="2SG banques"/>
      <sheetName val="2SR OPCVM"/>
      <sheetName val="2SG OPCVM "/>
      <sheetName val="2SR AID"/>
      <sheetName val="2SG AID"/>
      <sheetName val="3SG"/>
      <sheetName val="ventilation des dépôts"/>
      <sheetName val="ventilation des crédits"/>
      <sheetName val="5SR "/>
      <sheetName val="Tableau"/>
      <sheetName val="Tableau II"/>
      <sheetName val="Glissement"/>
      <sheetName val="COMPTES DE PATRIMOINE"/>
      <sheetName val="Indicateurs"/>
      <sheetName val="FDS 2-2 22 juin 20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">
          <cell r="A1" t="str">
            <v xml:space="preserve"> Octobre 2010</v>
          </cell>
        </row>
        <row r="2">
          <cell r="A2" t="str">
            <v>TABLEAU 4 : AGREGATS DE MONNAIE</v>
          </cell>
        </row>
        <row r="3">
          <cell r="L3" t="str">
            <v>En MDH</v>
          </cell>
        </row>
        <row r="4">
          <cell r="B4" t="str">
            <v>Encours</v>
          </cell>
          <cell r="D4" t="str">
            <v>2008</v>
          </cell>
          <cell r="F4" t="str">
            <v>△</v>
          </cell>
          <cell r="J4" t="str">
            <v>△ (%)</v>
          </cell>
        </row>
        <row r="5">
          <cell r="B5" t="str">
            <v>Oct-010</v>
          </cell>
          <cell r="C5" t="str">
            <v>Sept-010</v>
          </cell>
          <cell r="D5" t="str">
            <v xml:space="preserve"> Déc-09</v>
          </cell>
          <cell r="F5" t="str">
            <v>Sept-010</v>
          </cell>
          <cell r="G5" t="str">
            <v xml:space="preserve"> Déc-09</v>
          </cell>
          <cell r="H5">
            <v>40087</v>
          </cell>
          <cell r="J5" t="str">
            <v>Sept-010</v>
          </cell>
          <cell r="K5" t="str">
            <v xml:space="preserve"> Déc-09</v>
          </cell>
          <cell r="L5">
            <v>40087</v>
          </cell>
        </row>
        <row r="6">
          <cell r="A6" t="str">
            <v>Circulation fiduciaire</v>
          </cell>
          <cell r="B6">
            <v>143383.97598510998</v>
          </cell>
          <cell r="C6">
            <v>142263.39194452</v>
          </cell>
          <cell r="D6">
            <v>136664.04147594</v>
          </cell>
          <cell r="F6">
            <v>1120.5840405899798</v>
          </cell>
          <cell r="G6">
            <v>6719.9345091699797</v>
          </cell>
          <cell r="H6">
            <v>9065.9110949699825</v>
          </cell>
          <cell r="J6">
            <v>0.787682639415066</v>
          </cell>
          <cell r="K6">
            <v>4.9171197021515178</v>
          </cell>
          <cell r="L6">
            <v>6.7495843558981194</v>
          </cell>
        </row>
        <row r="7">
          <cell r="A7" t="str">
            <v xml:space="preserve">Billets et monnaies mis en circulation  </v>
          </cell>
          <cell r="B7">
            <v>149150.49998510999</v>
          </cell>
          <cell r="C7">
            <v>149189.70994452</v>
          </cell>
          <cell r="D7">
            <v>143139.22447593999</v>
          </cell>
          <cell r="F7">
            <v>-39.209959410014562</v>
          </cell>
          <cell r="G7">
            <v>6011.2755091699946</v>
          </cell>
          <cell r="H7">
            <v>9206.7180949699832</v>
          </cell>
          <cell r="J7">
            <v>-2.6281946271355938E-2</v>
          </cell>
          <cell r="K7">
            <v>4.1996004457746761</v>
          </cell>
          <cell r="L7">
            <v>6.57886900769733</v>
          </cell>
        </row>
        <row r="8">
          <cell r="A8" t="str">
            <v>Encaisses des banques (à déduire)</v>
          </cell>
          <cell r="B8">
            <v>5766.5240000000003</v>
          </cell>
          <cell r="C8">
            <v>6926.3180000000002</v>
          </cell>
          <cell r="D8">
            <v>6475.183</v>
          </cell>
          <cell r="F8">
            <v>-1159.7939999999999</v>
          </cell>
          <cell r="G8">
            <v>-708.65899999999965</v>
          </cell>
          <cell r="H8">
            <v>140.8070000000007</v>
          </cell>
          <cell r="J8">
            <v>-16.744740856541675</v>
          </cell>
          <cell r="K8">
            <v>-10.944231228677237</v>
          </cell>
          <cell r="L8">
            <v>2.5029165171301937</v>
          </cell>
        </row>
        <row r="9">
          <cell r="A9" t="str">
            <v>Monnaie scripturale</v>
          </cell>
          <cell r="B9">
            <v>389681.23932203604</v>
          </cell>
          <cell r="C9">
            <v>393729.8622774629</v>
          </cell>
          <cell r="D9">
            <v>391830.57912256237</v>
          </cell>
          <cell r="F9">
            <v>-4048.6229554268648</v>
          </cell>
          <cell r="G9">
            <v>-2149.3398005263298</v>
          </cell>
          <cell r="H9">
            <v>21666.238958124828</v>
          </cell>
          <cell r="J9">
            <v>-1.0282742924319521</v>
          </cell>
          <cell r="K9">
            <v>-0.54853804553472996</v>
          </cell>
          <cell r="L9">
            <v>5.8873249559665108</v>
          </cell>
        </row>
        <row r="10">
          <cell r="A10" t="str">
            <v>Dépôts à vue auprés de BAM</v>
          </cell>
          <cell r="B10">
            <v>2782.6181893600001</v>
          </cell>
          <cell r="C10">
            <v>2871.6541631599994</v>
          </cell>
          <cell r="D10">
            <v>1551.0462213899998</v>
          </cell>
          <cell r="F10">
            <v>-89.035973799999283</v>
          </cell>
          <cell r="G10">
            <v>1231.5719679700003</v>
          </cell>
          <cell r="H10">
            <v>1035.11458425</v>
          </cell>
          <cell r="J10">
            <v>-3.1005117169827678</v>
          </cell>
          <cell r="K10">
            <v>79.402660667733244</v>
          </cell>
          <cell r="L10">
            <v>59.23390264965105</v>
          </cell>
        </row>
        <row r="11">
          <cell r="A11" t="str">
            <v>Dépôts à vue auprés des banques</v>
          </cell>
          <cell r="B11">
            <v>336726.29638500599</v>
          </cell>
          <cell r="C11">
            <v>338158.51850864291</v>
          </cell>
          <cell r="D11">
            <v>335578.91785642569</v>
          </cell>
          <cell r="F11">
            <v>-1432.2221236369223</v>
          </cell>
          <cell r="G11">
            <v>1147.3785285803024</v>
          </cell>
          <cell r="H11">
            <v>16878.228131904732</v>
          </cell>
          <cell r="J11">
            <v>-0.42353572222676439</v>
          </cell>
          <cell r="K11">
            <v>0.3419101938552549</v>
          </cell>
          <cell r="L11">
            <v>5.2769517177601699</v>
          </cell>
        </row>
        <row r="12">
          <cell r="A12" t="str">
            <v>Dépôts à vue auprés du CCP</v>
          </cell>
          <cell r="B12">
            <v>7046.1698502500003</v>
          </cell>
          <cell r="C12">
            <v>7035.1028987999998</v>
          </cell>
          <cell r="D12">
            <v>6171.7918780800001</v>
          </cell>
          <cell r="F12">
            <v>11.066951450000488</v>
          </cell>
          <cell r="G12">
            <v>874.37797217000025</v>
          </cell>
          <cell r="H12">
            <v>985.52284455000063</v>
          </cell>
          <cell r="J12">
            <v>0.15731044178313169</v>
          </cell>
          <cell r="K12">
            <v>14.167327567792398</v>
          </cell>
          <cell r="L12">
            <v>16.261017076611161</v>
          </cell>
        </row>
        <row r="13">
          <cell r="A13" t="str">
            <v xml:space="preserve">Dépôts à vue auprés du Trésor </v>
          </cell>
          <cell r="B13">
            <v>43126.154897419998</v>
          </cell>
          <cell r="C13">
            <v>45664.586706860006</v>
          </cell>
          <cell r="D13">
            <v>48528.823166666669</v>
          </cell>
          <cell r="F13">
            <v>-2538.4318094400078</v>
          </cell>
          <cell r="G13">
            <v>-5402.6682692466711</v>
          </cell>
          <cell r="H13">
            <v>2767.3733974200004</v>
          </cell>
          <cell r="J13">
            <v>-5.5588629888084995</v>
          </cell>
          <cell r="K13">
            <v>-11.132906006584642</v>
          </cell>
          <cell r="L13">
            <v>6.8569300027554014</v>
          </cell>
        </row>
        <row r="14">
          <cell r="A14" t="str">
            <v>M1</v>
          </cell>
          <cell r="B14">
            <v>533065.21530714608</v>
          </cell>
          <cell r="C14">
            <v>535993.2542219829</v>
          </cell>
          <cell r="D14">
            <v>528494.62059850234</v>
          </cell>
          <cell r="F14">
            <v>-2928.0389148368267</v>
          </cell>
          <cell r="G14">
            <v>4570.5947086437372</v>
          </cell>
          <cell r="H14">
            <v>30732.15005309484</v>
          </cell>
          <cell r="J14">
            <v>-0.54628279213830844</v>
          </cell>
          <cell r="K14">
            <v>0.86483277795101898</v>
          </cell>
          <cell r="L14">
            <v>6.1178831693176061</v>
          </cell>
        </row>
        <row r="15">
          <cell r="A15" t="str">
            <v>Placements à vue</v>
          </cell>
          <cell r="B15">
            <v>92481.40620945557</v>
          </cell>
          <cell r="C15">
            <v>91990.359320263</v>
          </cell>
          <cell r="D15">
            <v>87335.653294441654</v>
          </cell>
          <cell r="F15">
            <v>491.04688919257023</v>
          </cell>
          <cell r="G15">
            <v>5145.7529150139162</v>
          </cell>
          <cell r="H15">
            <v>6281.4502924738917</v>
          </cell>
          <cell r="J15">
            <v>0.53380255585588898</v>
          </cell>
          <cell r="K15">
            <v>5.8919269747323311</v>
          </cell>
          <cell r="L15">
            <v>7.287069031129767</v>
          </cell>
        </row>
        <row r="16">
          <cell r="A16" t="str">
            <v>Comptes d'épargne auprès des banques</v>
          </cell>
          <cell r="B16">
            <v>76594.502554675564</v>
          </cell>
          <cell r="C16">
            <v>76103.455665482994</v>
          </cell>
          <cell r="D16">
            <v>72256.790660941653</v>
          </cell>
          <cell r="F16">
            <v>491.04688919257023</v>
          </cell>
          <cell r="G16">
            <v>4337.711893733911</v>
          </cell>
          <cell r="H16">
            <v>5344.3892683438899</v>
          </cell>
          <cell r="J16">
            <v>0.64523599473720328</v>
          </cell>
          <cell r="K16">
            <v>6.0031892560634459</v>
          </cell>
          <cell r="L16">
            <v>7.5008852924436376</v>
          </cell>
        </row>
        <row r="17">
          <cell r="A17" t="str">
            <v>Comptes sur livrets auprès de la CEN</v>
          </cell>
          <cell r="B17">
            <v>15886.903654780001</v>
          </cell>
          <cell r="C17">
            <v>15886.903654780001</v>
          </cell>
          <cell r="D17">
            <v>15078.862633500001</v>
          </cell>
          <cell r="F17">
            <v>0</v>
          </cell>
          <cell r="G17">
            <v>808.04102127999977</v>
          </cell>
          <cell r="H17">
            <v>937.06102413000008</v>
          </cell>
          <cell r="J17">
            <v>0</v>
          </cell>
          <cell r="K17">
            <v>5.3587663799311569</v>
          </cell>
          <cell r="L17">
            <v>6.2680326962696542</v>
          </cell>
        </row>
        <row r="18">
          <cell r="A18" t="str">
            <v>M2</v>
          </cell>
          <cell r="B18">
            <v>625546.62151660165</v>
          </cell>
          <cell r="C18">
            <v>627983.61354224593</v>
          </cell>
          <cell r="D18">
            <v>615830.27389294398</v>
          </cell>
          <cell r="F18">
            <v>-2436.9920256442856</v>
          </cell>
          <cell r="G18">
            <v>9716.347623657668</v>
          </cell>
          <cell r="H18">
            <v>37013.600345568731</v>
          </cell>
          <cell r="J18">
            <v>-0.38806618088297329</v>
          </cell>
          <cell r="K18">
            <v>1.5777638800113181</v>
          </cell>
          <cell r="L18">
            <v>6.2891289042577458</v>
          </cell>
        </row>
        <row r="19">
          <cell r="A19" t="str">
            <v>Autres actifs Monétaires</v>
          </cell>
          <cell r="B19">
            <v>257380.14526647929</v>
          </cell>
          <cell r="C19">
            <v>255513.92186914146</v>
          </cell>
          <cell r="D19">
            <v>246824.35828494979</v>
          </cell>
          <cell r="F19">
            <v>1866.2233973378316</v>
          </cell>
          <cell r="G19">
            <v>10555.786981529498</v>
          </cell>
          <cell r="H19">
            <v>10220.983057527395</v>
          </cell>
          <cell r="J19">
            <v>0.73038031888281729</v>
          </cell>
          <cell r="K19">
            <v>4.2766390865455861</v>
          </cell>
          <cell r="L19">
            <v>4.1353850555968519</v>
          </cell>
        </row>
        <row r="20">
          <cell r="A20" t="str">
            <v>Comptes à terme et bons de caisse auprés des banques</v>
          </cell>
          <cell r="B20">
            <v>145211.51594373514</v>
          </cell>
          <cell r="C20">
            <v>145190.29759580144</v>
          </cell>
          <cell r="D20">
            <v>145752.7941687071</v>
          </cell>
          <cell r="F20">
            <v>21.21834793369635</v>
          </cell>
          <cell r="G20">
            <v>-541.2782249719603</v>
          </cell>
          <cell r="H20">
            <v>2144.0779363493784</v>
          </cell>
          <cell r="J20">
            <v>1.4614163814696823E-2</v>
          </cell>
          <cell r="K20">
            <v>-0.37136730589565348</v>
          </cell>
          <cell r="L20">
            <v>1.4986484459438509</v>
          </cell>
        </row>
        <row r="21">
          <cell r="A21" t="str">
            <v>Titres OPCVM monétaires</v>
          </cell>
          <cell r="B21">
            <v>59898.810721969188</v>
          </cell>
          <cell r="C21">
            <v>59241.856921766121</v>
          </cell>
          <cell r="D21">
            <v>50892.532407357765</v>
          </cell>
          <cell r="F21">
            <v>656.95380020306766</v>
          </cell>
          <cell r="G21">
            <v>9006.2783146114234</v>
          </cell>
          <cell r="H21">
            <v>6146.315266329817</v>
          </cell>
          <cell r="J21">
            <v>1.1089351926808044</v>
          </cell>
          <cell r="K21">
            <v>17.696659782073155</v>
          </cell>
          <cell r="L21">
            <v>11.434474277389084</v>
          </cell>
        </row>
        <row r="22">
          <cell r="A22" t="str">
            <v>Dépôts en devises (1)</v>
          </cell>
          <cell r="B22">
            <v>18585.760680516159</v>
          </cell>
          <cell r="C22">
            <v>18094.741720223803</v>
          </cell>
          <cell r="D22">
            <v>14754.9079311684</v>
          </cell>
          <cell r="F22">
            <v>491.0189602923565</v>
          </cell>
          <cell r="G22">
            <v>3830.8527493477595</v>
          </cell>
          <cell r="H22">
            <v>6878.7112227553789</v>
          </cell>
          <cell r="J22">
            <v>2.7136002706441786</v>
          </cell>
          <cell r="K22">
            <v>25.963244008154284</v>
          </cell>
          <cell r="L22">
            <v>58.757001476536665</v>
          </cell>
        </row>
        <row r="23">
          <cell r="A23" t="str">
            <v>Valeurs données en Pension</v>
          </cell>
          <cell r="B23">
            <v>10734.328577521414</v>
          </cell>
          <cell r="C23">
            <v>12293.405979061257</v>
          </cell>
          <cell r="D23">
            <v>14609.674686471</v>
          </cell>
          <cell r="F23">
            <v>-1559.0774015398438</v>
          </cell>
          <cell r="G23">
            <v>-3875.3461089495868</v>
          </cell>
          <cell r="H23">
            <v>-10237.385692160802</v>
          </cell>
          <cell r="J23">
            <v>-12.682224960237566</v>
          </cell>
          <cell r="K23">
            <v>-26.525889125637235</v>
          </cell>
          <cell r="L23">
            <v>-48.815206809109021</v>
          </cell>
        </row>
        <row r="24">
          <cell r="A24" t="str">
            <v>Certificats de dépôt à durée résiduelle inférieure 
ou égale à 2 ans</v>
          </cell>
          <cell r="B24">
            <v>17675.80315703735</v>
          </cell>
          <cell r="C24">
            <v>17834.269719128824</v>
          </cell>
          <cell r="D24">
            <v>13526.375645345486</v>
          </cell>
          <cell r="F24">
            <v>-158.46656209147477</v>
          </cell>
          <cell r="G24">
            <v>4149.4275116918634</v>
          </cell>
          <cell r="H24">
            <v>7378.3555336935824</v>
          </cell>
          <cell r="J24">
            <v>-0.88855088875047228</v>
          </cell>
          <cell r="K24">
            <v>30.676565700137925</v>
          </cell>
          <cell r="L24">
            <v>71.652275433450541</v>
          </cell>
        </row>
        <row r="25">
          <cell r="A25" t="str">
            <v xml:space="preserve">Dépôts à  terme auprés du Trésor </v>
          </cell>
          <cell r="B25">
            <v>3259.9370043999998</v>
          </cell>
          <cell r="C25">
            <v>2397.87575186</v>
          </cell>
          <cell r="D25" t="str">
            <v>ND</v>
          </cell>
          <cell r="F25">
            <v>862.06125253999971</v>
          </cell>
          <cell r="G25" t="str">
            <v>-</v>
          </cell>
          <cell r="H25" t="str">
            <v>-</v>
          </cell>
          <cell r="J25">
            <v>35.951039242600878</v>
          </cell>
          <cell r="K25" t="str">
            <v>-</v>
          </cell>
          <cell r="L25" t="str">
            <v>-</v>
          </cell>
        </row>
        <row r="26">
          <cell r="A26" t="str">
            <v>Autres dépôts (2)</v>
          </cell>
          <cell r="B26">
            <v>2013.9891813000431</v>
          </cell>
          <cell r="C26">
            <v>461.47418130000005</v>
          </cell>
          <cell r="D26">
            <v>7288.0734459000232</v>
          </cell>
          <cell r="F26">
            <v>1552.5150000000431</v>
          </cell>
          <cell r="G26">
            <v>-5274.0842645999801</v>
          </cell>
          <cell r="H26">
            <v>-5349.0282138399489</v>
          </cell>
          <cell r="J26">
            <v>336.42510521964988</v>
          </cell>
          <cell r="K26">
            <v>-72.365959313527057</v>
          </cell>
          <cell r="L26">
            <v>-72.647230432602399</v>
          </cell>
        </row>
        <row r="27">
          <cell r="A27" t="str">
            <v>M3</v>
          </cell>
          <cell r="B27">
            <v>882926.766783081</v>
          </cell>
          <cell r="C27">
            <v>883497.53541138745</v>
          </cell>
          <cell r="D27">
            <v>862654.63217789377</v>
          </cell>
          <cell r="F27">
            <v>-570.76862830645405</v>
          </cell>
          <cell r="G27">
            <v>20272.134605187224</v>
          </cell>
          <cell r="H27">
            <v>47234.583403096185</v>
          </cell>
          <cell r="J27">
            <v>-6.4603307358479523E-2</v>
          </cell>
          <cell r="K27">
            <v>2.3499711065142481</v>
          </cell>
          <cell r="L27">
            <v>5.6521509166274964</v>
          </cell>
        </row>
        <row r="28">
          <cell r="A28" t="str">
            <v xml:space="preserve"> (1) Dépôts à vue et à terme en devises auprés des banques</v>
          </cell>
        </row>
        <row r="29">
          <cell r="A29" t="str">
            <v xml:space="preserve"> (2) Emprunts contractés par les banques auprès des sociétés financières</v>
          </cell>
        </row>
        <row r="30">
          <cell r="A30" t="str">
            <v>ND: non disponible</v>
          </cell>
        </row>
        <row r="31">
          <cell r="A31" t="str">
            <v>(*) Chiffre révisé</v>
          </cell>
        </row>
        <row r="32">
          <cell r="A32" t="str">
            <v>(**) Chiffre provisoire</v>
          </cell>
        </row>
        <row r="69">
          <cell r="A69" t="str">
            <v xml:space="preserve"> Octobre 2010</v>
          </cell>
        </row>
        <row r="70">
          <cell r="A70" t="str">
            <v xml:space="preserve"> TABLEAU 5 : AGREGATS DE PLACEMENTS LIQUIDES</v>
          </cell>
        </row>
        <row r="71">
          <cell r="L71" t="str">
            <v>En MDH</v>
          </cell>
        </row>
        <row r="72">
          <cell r="B72" t="str">
            <v>Encours</v>
          </cell>
          <cell r="D72" t="str">
            <v>2008</v>
          </cell>
          <cell r="F72" t="str">
            <v>△</v>
          </cell>
          <cell r="J72" t="str">
            <v>△ (%)</v>
          </cell>
        </row>
        <row r="73">
          <cell r="B73" t="str">
            <v>Oct-010</v>
          </cell>
          <cell r="C73" t="str">
            <v>Sept-010</v>
          </cell>
          <cell r="D73" t="str">
            <v xml:space="preserve"> Déc-09</v>
          </cell>
          <cell r="F73" t="str">
            <v>Sept-010</v>
          </cell>
          <cell r="G73" t="str">
            <v xml:space="preserve"> Déc-09</v>
          </cell>
          <cell r="H73">
            <v>40087</v>
          </cell>
          <cell r="J73" t="str">
            <v>Sept-010</v>
          </cell>
          <cell r="K73" t="str">
            <v xml:space="preserve"> Déc-09</v>
          </cell>
          <cell r="L73">
            <v>40087</v>
          </cell>
        </row>
        <row r="74">
          <cell r="A74" t="str">
            <v>PL 1</v>
          </cell>
          <cell r="B74">
            <v>184766.33266121327</v>
          </cell>
          <cell r="C74">
            <v>185404.37778365309</v>
          </cell>
          <cell r="D74">
            <v>160899.70124454351</v>
          </cell>
          <cell r="F74">
            <v>-638.04512243982754</v>
          </cell>
          <cell r="G74">
            <v>23866.631416669756</v>
          </cell>
          <cell r="H74">
            <v>34510.388404419617</v>
          </cell>
          <cell r="J74">
            <v>-0.34413703175032451</v>
          </cell>
          <cell r="K74">
            <v>14.833235383324951</v>
          </cell>
          <cell r="L74">
            <v>22.967735869031536</v>
          </cell>
        </row>
        <row r="75">
          <cell r="A75" t="str">
            <v xml:space="preserve">Bons du Trésor négociables </v>
          </cell>
          <cell r="B75">
            <v>176602.79927878195</v>
          </cell>
          <cell r="C75">
            <v>177427.26140396434</v>
          </cell>
          <cell r="D75">
            <v>156534.65164985092</v>
          </cell>
          <cell r="F75">
            <v>-824.46212518238463</v>
          </cell>
          <cell r="G75">
            <v>20068.147628931038</v>
          </cell>
          <cell r="H75">
            <v>30098.142446543789</v>
          </cell>
          <cell r="J75">
            <v>-0.46467612623815047</v>
          </cell>
          <cell r="K75">
            <v>12.820258912270145</v>
          </cell>
          <cell r="L75">
            <v>20.544154088568689</v>
          </cell>
        </row>
        <row r="76">
          <cell r="A76" t="str">
            <v>Autres sociétés financières</v>
          </cell>
          <cell r="B76">
            <v>174952.34927878194</v>
          </cell>
          <cell r="C76">
            <v>175776.81140396433</v>
          </cell>
          <cell r="D76">
            <v>155108.36564985092</v>
          </cell>
          <cell r="F76">
            <v>-824.46212518238463</v>
          </cell>
          <cell r="G76">
            <v>19843.983628931019</v>
          </cell>
          <cell r="H76">
            <v>29885.558446543786</v>
          </cell>
          <cell r="J76">
            <v>-0.46903918588421245</v>
          </cell>
          <cell r="K76">
            <v>12.793625634434047</v>
          </cell>
          <cell r="L76">
            <v>20.601240487290305</v>
          </cell>
        </row>
        <row r="77">
          <cell r="A77" t="str">
            <v>Sociétés non financières</v>
          </cell>
          <cell r="B77">
            <v>1650.45</v>
          </cell>
          <cell r="C77">
            <v>1650.45</v>
          </cell>
          <cell r="D77">
            <v>1426.2859999999962</v>
          </cell>
          <cell r="F77">
            <v>0</v>
          </cell>
          <cell r="G77">
            <v>224.16400000000385</v>
          </cell>
          <cell r="H77">
            <v>212.58400000000006</v>
          </cell>
          <cell r="J77">
            <v>0</v>
          </cell>
          <cell r="K77">
            <v>15.716623454202349</v>
          </cell>
          <cell r="L77">
            <v>14.784687863820412</v>
          </cell>
        </row>
        <row r="78">
          <cell r="A78" t="str">
            <v>Bons de sociétés de financement</v>
          </cell>
          <cell r="B78">
            <v>4591.8166261109764</v>
          </cell>
          <cell r="C78">
            <v>4496.4939695942467</v>
          </cell>
          <cell r="D78">
            <v>2925.8539481296693</v>
          </cell>
          <cell r="F78">
            <v>95.322656516729694</v>
          </cell>
          <cell r="G78">
            <v>1665.962677981307</v>
          </cell>
          <cell r="H78">
            <v>3011.3196391782494</v>
          </cell>
          <cell r="J78">
            <v>2.1199329335547024</v>
          </cell>
          <cell r="K78">
            <v>56.939365652419568</v>
          </cell>
          <cell r="L78">
            <v>190.52991964396733</v>
          </cell>
        </row>
        <row r="79">
          <cell r="A79" t="str">
            <v>Autres sociétés financières</v>
          </cell>
          <cell r="B79">
            <v>4591.8166261109764</v>
          </cell>
          <cell r="C79">
            <v>4496.4939695942467</v>
          </cell>
          <cell r="D79">
            <v>2905.8539481296693</v>
          </cell>
          <cell r="F79">
            <v>95.322656516729694</v>
          </cell>
          <cell r="G79">
            <v>1685.962677981307</v>
          </cell>
          <cell r="H79">
            <v>3031.3196391782494</v>
          </cell>
          <cell r="J79">
            <v>2.1199329335547024</v>
          </cell>
          <cell r="K79">
            <v>58.019525691112726</v>
          </cell>
          <cell r="L79">
            <v>194.25347594784751</v>
          </cell>
        </row>
        <row r="80">
          <cell r="A80" t="str">
            <v>Sociétés non financières</v>
          </cell>
          <cell r="B80">
            <v>0</v>
          </cell>
          <cell r="C80">
            <v>0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 t="str">
            <v>Particuliers et MRE</v>
          </cell>
          <cell r="B81">
            <v>0</v>
          </cell>
          <cell r="C81">
            <v>0</v>
          </cell>
          <cell r="D81">
            <v>20</v>
          </cell>
          <cell r="F81">
            <v>0</v>
          </cell>
          <cell r="G81">
            <v>-20</v>
          </cell>
          <cell r="H81">
            <v>-20</v>
          </cell>
          <cell r="K81">
            <v>-100</v>
          </cell>
          <cell r="L81">
            <v>-100</v>
          </cell>
        </row>
        <row r="82">
          <cell r="A82" t="str">
            <v>Billets de trésorerie</v>
          </cell>
          <cell r="B82">
            <v>2842.4906928203027</v>
          </cell>
          <cell r="C82">
            <v>2777.6576785044936</v>
          </cell>
          <cell r="D82">
            <v>1047.7521861029472</v>
          </cell>
          <cell r="F82">
            <v>64.833014315809123</v>
          </cell>
          <cell r="G82">
            <v>1794.7385067173554</v>
          </cell>
          <cell r="H82">
            <v>1057.4095279975588</v>
          </cell>
          <cell r="J82">
            <v>2.3340894314491489</v>
          </cell>
          <cell r="K82">
            <v>171.29417915058522</v>
          </cell>
          <cell r="L82">
            <v>59.235935532520067</v>
          </cell>
        </row>
        <row r="83">
          <cell r="A83" t="str">
            <v>Autres sociétés financières</v>
          </cell>
          <cell r="B83">
            <v>2842.4906928203027</v>
          </cell>
          <cell r="C83">
            <v>2777.6576785044936</v>
          </cell>
          <cell r="D83">
            <v>1047.7521861029472</v>
          </cell>
          <cell r="F83">
            <v>64.833014315809123</v>
          </cell>
          <cell r="G83">
            <v>1794.7385067173554</v>
          </cell>
          <cell r="H83">
            <v>1462.4095279975588</v>
          </cell>
          <cell r="J83">
            <v>2.3340894314491489</v>
          </cell>
          <cell r="K83">
            <v>171.29417915058522</v>
          </cell>
          <cell r="L83">
            <v>105.96547255866571</v>
          </cell>
        </row>
        <row r="84">
          <cell r="A84" t="str">
            <v>Sociétés non financières</v>
          </cell>
          <cell r="B84">
            <v>0</v>
          </cell>
          <cell r="C84">
            <v>0</v>
          </cell>
          <cell r="D84">
            <v>0</v>
          </cell>
          <cell r="F84">
            <v>0</v>
          </cell>
          <cell r="G84">
            <v>0</v>
          </cell>
          <cell r="H84">
            <v>-405</v>
          </cell>
          <cell r="L84">
            <v>-100</v>
          </cell>
        </row>
        <row r="85">
          <cell r="A85" t="str">
            <v>Titres émis par les OPCVM contractuels</v>
          </cell>
          <cell r="B85">
            <v>729.22606350000001</v>
          </cell>
          <cell r="C85">
            <v>702.96473158999993</v>
          </cell>
          <cell r="D85">
            <v>391.44346046000004</v>
          </cell>
          <cell r="F85">
            <v>26.261331910000081</v>
          </cell>
          <cell r="G85">
            <v>337.78260303999997</v>
          </cell>
          <cell r="H85">
            <v>343.51679069999994</v>
          </cell>
          <cell r="J85">
            <v>0</v>
          </cell>
          <cell r="K85">
            <v>86.291543264781794</v>
          </cell>
          <cell r="L85">
            <v>89.061066177198711</v>
          </cell>
        </row>
        <row r="86">
          <cell r="A86" t="str">
            <v>Autres sociétés financières</v>
          </cell>
          <cell r="B86">
            <v>235.25444311000001</v>
          </cell>
          <cell r="C86">
            <v>282.08764246999999</v>
          </cell>
          <cell r="D86">
            <v>15.147074999999999</v>
          </cell>
          <cell r="F86">
            <v>-46.833199359999981</v>
          </cell>
          <cell r="G86">
            <v>220.10736811000001</v>
          </cell>
          <cell r="H86">
            <v>165.45210321000002</v>
          </cell>
          <cell r="J86">
            <v>0</v>
          </cell>
          <cell r="K86">
            <v>1453.1344705826043</v>
          </cell>
          <cell r="L86">
            <v>237.02945122904109</v>
          </cell>
        </row>
        <row r="87">
          <cell r="A87" t="str">
            <v>Sociétés non financières</v>
          </cell>
          <cell r="B87">
            <v>170.47965538</v>
          </cell>
          <cell r="C87">
            <v>98.413262599999996</v>
          </cell>
          <cell r="D87">
            <v>93.3284558</v>
          </cell>
          <cell r="F87">
            <v>72.066392780000001</v>
          </cell>
          <cell r="G87">
            <v>77.151199579999997</v>
          </cell>
          <cell r="H87">
            <v>97.396023239999991</v>
          </cell>
          <cell r="J87">
            <v>0</v>
          </cell>
          <cell r="K87">
            <v>82.666319632816638</v>
          </cell>
          <cell r="L87">
            <v>133.26653367942475</v>
          </cell>
        </row>
        <row r="88">
          <cell r="A88" t="str">
            <v>Particuliers et MRE</v>
          </cell>
          <cell r="B88">
            <v>323.49196501</v>
          </cell>
          <cell r="C88">
            <v>322.46382652</v>
          </cell>
          <cell r="D88">
            <v>282.96792966000004</v>
          </cell>
          <cell r="F88">
            <v>1.0281384900000035</v>
          </cell>
          <cell r="G88">
            <v>40.524035349999963</v>
          </cell>
          <cell r="H88">
            <v>80.668664249999978</v>
          </cell>
          <cell r="J88">
            <v>0</v>
          </cell>
          <cell r="K88">
            <v>14.321070023267858</v>
          </cell>
          <cell r="L88">
            <v>33.221138168173866</v>
          </cell>
        </row>
        <row r="89">
          <cell r="A89" t="str">
            <v>PL 2</v>
          </cell>
          <cell r="B89">
            <v>99047.767248579999</v>
          </cell>
          <cell r="C89">
            <v>96391.592038089992</v>
          </cell>
          <cell r="D89">
            <v>80305.698413000006</v>
          </cell>
          <cell r="F89">
            <v>2656.1752104900079</v>
          </cell>
          <cell r="G89">
            <v>18742.068835579994</v>
          </cell>
          <cell r="H89">
            <v>17796.060862769998</v>
          </cell>
          <cell r="J89">
            <v>2.7556088184957028</v>
          </cell>
          <cell r="K89">
            <v>23.33840462876293</v>
          </cell>
          <cell r="L89">
            <v>21.90238415211665</v>
          </cell>
        </row>
        <row r="90">
          <cell r="A90" t="str">
            <v xml:space="preserve">Titres émis par les OPCVM obligations </v>
          </cell>
          <cell r="B90">
            <v>99047.767248579999</v>
          </cell>
          <cell r="C90">
            <v>96391.592038089992</v>
          </cell>
          <cell r="D90">
            <v>80305.698413000006</v>
          </cell>
          <cell r="F90">
            <v>2656.1752104900079</v>
          </cell>
          <cell r="G90">
            <v>18742.068835579994</v>
          </cell>
          <cell r="H90">
            <v>17796.060862769998</v>
          </cell>
          <cell r="J90">
            <v>2.7556088184957028</v>
          </cell>
          <cell r="K90">
            <v>23.33840462876293</v>
          </cell>
          <cell r="L90">
            <v>21.90238415211665</v>
          </cell>
        </row>
        <row r="91">
          <cell r="A91" t="str">
            <v>Autres sociétés financières</v>
          </cell>
          <cell r="B91">
            <v>72527.531629149991</v>
          </cell>
          <cell r="C91">
            <v>70437.307387249981</v>
          </cell>
          <cell r="D91">
            <v>56586.328706600005</v>
          </cell>
          <cell r="F91">
            <v>2090.2242419000104</v>
          </cell>
          <cell r="G91">
            <v>15941.202922549986</v>
          </cell>
          <cell r="H91">
            <v>15660.133382969987</v>
          </cell>
          <cell r="J91">
            <v>2.9674959470105566</v>
          </cell>
          <cell r="K91">
            <v>28.1714740767246</v>
          </cell>
          <cell r="L91">
            <v>27.537981103297504</v>
          </cell>
        </row>
        <row r="92">
          <cell r="A92" t="str">
            <v>Sociétés non financières</v>
          </cell>
          <cell r="B92">
            <v>16235.392469790002</v>
          </cell>
          <cell r="C92">
            <v>15482.583963769999</v>
          </cell>
          <cell r="D92">
            <v>15929.303790639999</v>
          </cell>
          <cell r="F92">
            <v>752.80850602000282</v>
          </cell>
          <cell r="G92">
            <v>306.08867915000337</v>
          </cell>
          <cell r="H92">
            <v>274.89012260000345</v>
          </cell>
          <cell r="J92">
            <v>4.8622924169609671</v>
          </cell>
          <cell r="K92">
            <v>1.9215446147110349</v>
          </cell>
          <cell r="L92">
            <v>1.7223149786911307</v>
          </cell>
        </row>
        <row r="93">
          <cell r="A93" t="str">
            <v>Particuliers et MRE</v>
          </cell>
          <cell r="B93">
            <v>10284.843149640001</v>
          </cell>
          <cell r="C93">
            <v>10471.700687070001</v>
          </cell>
          <cell r="D93">
            <v>7790.0659157599994</v>
          </cell>
          <cell r="F93">
            <v>-186.85753742999987</v>
          </cell>
          <cell r="G93">
            <v>2494.7772338800014</v>
          </cell>
          <cell r="H93">
            <v>1861.0373572000008</v>
          </cell>
          <cell r="J93">
            <v>-1.7844048738016705</v>
          </cell>
          <cell r="K93">
            <v>32.025110709690452</v>
          </cell>
          <cell r="L93">
            <v>22.092595710957653</v>
          </cell>
        </row>
        <row r="94">
          <cell r="A94" t="str">
            <v>PL 3</v>
          </cell>
          <cell r="B94">
            <v>32675.146963639996</v>
          </cell>
          <cell r="C94">
            <v>30943.44830362</v>
          </cell>
          <cell r="D94">
            <v>26112.404710389997</v>
          </cell>
          <cell r="F94">
            <v>1731.6986600199962</v>
          </cell>
          <cell r="G94">
            <v>6562.7422532499986</v>
          </cell>
          <cell r="H94">
            <v>5903.5932082299951</v>
          </cell>
          <cell r="J94">
            <v>5.5963338120186501</v>
          </cell>
          <cell r="K94">
            <v>25.132661376984245</v>
          </cell>
          <cell r="L94">
            <v>22.051739178705667</v>
          </cell>
        </row>
        <row r="95">
          <cell r="A95" t="str">
            <v>Titres émis par les OPCVM actions et les OPCVM diversifiés</v>
          </cell>
          <cell r="B95">
            <v>32675.146963639996</v>
          </cell>
          <cell r="C95">
            <v>30943.44830362</v>
          </cell>
          <cell r="D95">
            <v>26112.404710389997</v>
          </cell>
          <cell r="F95">
            <v>1731.6986600199962</v>
          </cell>
          <cell r="G95">
            <v>6562.7422532499986</v>
          </cell>
          <cell r="H95">
            <v>5903.5932082299951</v>
          </cell>
          <cell r="J95">
            <v>5.5963338120186501</v>
          </cell>
          <cell r="K95">
            <v>25.132661376984245</v>
          </cell>
          <cell r="L95">
            <v>22.051739178705667</v>
          </cell>
        </row>
        <row r="96">
          <cell r="A96" t="str">
            <v>Autres sociétés financières</v>
          </cell>
          <cell r="B96">
            <v>27180.27518859</v>
          </cell>
          <cell r="C96">
            <v>25723.181872600002</v>
          </cell>
          <cell r="D96">
            <v>21874.347198019997</v>
          </cell>
          <cell r="F96">
            <v>1457.0933159899978</v>
          </cell>
          <cell r="G96">
            <v>5305.9279905700023</v>
          </cell>
          <cell r="H96">
            <v>4334.4828037299994</v>
          </cell>
          <cell r="J96">
            <v>5.6645143015610966</v>
          </cell>
          <cell r="K96">
            <v>24.256394682490367</v>
          </cell>
          <cell r="L96">
            <v>18.972783831312757</v>
          </cell>
        </row>
        <row r="97">
          <cell r="A97" t="str">
            <v>Sociétés non financières</v>
          </cell>
          <cell r="B97">
            <v>1350.9628912199998</v>
          </cell>
          <cell r="C97">
            <v>1447.5177289399999</v>
          </cell>
          <cell r="D97">
            <v>1337.92556975</v>
          </cell>
          <cell r="F97">
            <v>-96.554837720000023</v>
          </cell>
          <cell r="G97">
            <v>13.037321469999824</v>
          </cell>
          <cell r="H97">
            <v>450.97116261999986</v>
          </cell>
          <cell r="J97">
            <v>-6.670373411640762</v>
          </cell>
          <cell r="K97">
            <v>0.97444295592885588</v>
          </cell>
          <cell r="L97">
            <v>50.108367475945251</v>
          </cell>
        </row>
        <row r="98">
          <cell r="A98" t="str">
            <v>Particuliers et MRE</v>
          </cell>
          <cell r="B98">
            <v>4143.9088838300004</v>
          </cell>
          <cell r="C98">
            <v>3772.748702079999</v>
          </cell>
          <cell r="D98">
            <v>2900.1319426199998</v>
          </cell>
          <cell r="F98">
            <v>371.16018175000136</v>
          </cell>
          <cell r="G98">
            <v>1243.7769412100006</v>
          </cell>
          <cell r="H98">
            <v>1118.1392418800006</v>
          </cell>
          <cell r="J98">
            <v>9.8379248409885545</v>
          </cell>
          <cell r="K98">
            <v>42.886908796513708</v>
          </cell>
          <cell r="L98">
            <v>36.953878655461693</v>
          </cell>
        </row>
        <row r="99">
          <cell r="A99" t="str">
            <v>PL</v>
          </cell>
          <cell r="B99">
            <v>316489.24687343324</v>
          </cell>
          <cell r="C99">
            <v>312739.41812536307</v>
          </cell>
          <cell r="D99">
            <v>267317.80436793354</v>
          </cell>
          <cell r="F99">
            <v>3749.8287480701692</v>
          </cell>
          <cell r="G99">
            <v>49171.442505499697</v>
          </cell>
          <cell r="H99">
            <v>58210.042475419585</v>
          </cell>
          <cell r="J99">
            <v>1.1990265795554622</v>
          </cell>
          <cell r="K99">
            <v>18.394376170253366</v>
          </cell>
          <cell r="L99">
            <v>22.537642010743021</v>
          </cell>
        </row>
        <row r="100">
          <cell r="A100" t="str">
            <v>(*) Chiffre révisé</v>
          </cell>
        </row>
        <row r="101">
          <cell r="A101" t="str">
            <v>(**) Chiffre provisoire</v>
          </cell>
        </row>
        <row r="156">
          <cell r="A156" t="str">
            <v xml:space="preserve"> Octobre 2010</v>
          </cell>
        </row>
        <row r="157">
          <cell r="A157" t="str">
            <v>TABLEAU 6 : CONTREPARTIES DE M3 (1)</v>
          </cell>
        </row>
        <row r="158">
          <cell r="L158" t="str">
            <v>En MDH</v>
          </cell>
        </row>
        <row r="159">
          <cell r="B159" t="str">
            <v>Encours</v>
          </cell>
          <cell r="D159" t="str">
            <v>2008</v>
          </cell>
          <cell r="F159" t="str">
            <v>△</v>
          </cell>
          <cell r="J159" t="str">
            <v>△ (%)</v>
          </cell>
        </row>
        <row r="160">
          <cell r="B160" t="str">
            <v>Oct-010</v>
          </cell>
          <cell r="C160" t="str">
            <v>Sept-010</v>
          </cell>
          <cell r="D160" t="str">
            <v xml:space="preserve"> Déc-09</v>
          </cell>
          <cell r="F160" t="str">
            <v>Sept-010</v>
          </cell>
          <cell r="G160" t="str">
            <v xml:space="preserve"> Déc-09</v>
          </cell>
          <cell r="H160">
            <v>40087</v>
          </cell>
          <cell r="J160" t="str">
            <v>Sept-010</v>
          </cell>
          <cell r="K160" t="str">
            <v xml:space="preserve"> Déc-09</v>
          </cell>
          <cell r="L160">
            <v>40087</v>
          </cell>
        </row>
        <row r="161">
          <cell r="A161" t="str">
            <v>Avoirs extérieurs nets</v>
          </cell>
          <cell r="B161">
            <v>188396.62786028482</v>
          </cell>
          <cell r="C161">
            <v>182119.51763256348</v>
          </cell>
          <cell r="D161">
            <v>192714.05009170348</v>
          </cell>
          <cell r="F161">
            <v>6277.1102277213358</v>
          </cell>
          <cell r="G161">
            <v>-4317.4222314186627</v>
          </cell>
          <cell r="H161">
            <v>-3322.6647490486503</v>
          </cell>
          <cell r="J161">
            <v>3.4466982503137178</v>
          </cell>
          <cell r="K161">
            <v>-2.2403256168215036</v>
          </cell>
          <cell r="L161">
            <v>-1.733088362588131</v>
          </cell>
        </row>
        <row r="162">
          <cell r="A162" t="str">
            <v>Avoirs extérieurs nets de BAM</v>
          </cell>
          <cell r="B162">
            <v>184084.60407344997</v>
          </cell>
          <cell r="C162">
            <v>174838.29169555</v>
          </cell>
          <cell r="D162">
            <v>176397.42927995999</v>
          </cell>
          <cell r="F162">
            <v>9246.3123778999725</v>
          </cell>
          <cell r="G162">
            <v>7687.1747934899759</v>
          </cell>
          <cell r="H162">
            <v>9206.4808599072567</v>
          </cell>
          <cell r="J162">
            <v>5.2884938924024683</v>
          </cell>
          <cell r="K162">
            <v>4.3578723481789927</v>
          </cell>
          <cell r="L162">
            <v>5.2645126164038603</v>
          </cell>
        </row>
        <row r="163">
          <cell r="A163" t="str">
            <v>Avoirs extérieurs nets des AID</v>
          </cell>
          <cell r="B163">
            <v>4312.0237868348631</v>
          </cell>
          <cell r="C163">
            <v>7281.225937013478</v>
          </cell>
          <cell r="D163">
            <v>16316.6208117435</v>
          </cell>
          <cell r="F163">
            <v>-2969.2021501786148</v>
          </cell>
          <cell r="G163">
            <v>-12004.597024908637</v>
          </cell>
          <cell r="H163">
            <v>-12529.1456089559</v>
          </cell>
          <cell r="J163">
            <v>-40.778876742238346</v>
          </cell>
          <cell r="K163">
            <v>-73.572813656787403</v>
          </cell>
          <cell r="L163">
            <v>-74.39593602144636</v>
          </cell>
        </row>
        <row r="164">
          <cell r="A164" t="str">
            <v>Créances nettes sur l'AC</v>
          </cell>
          <cell r="B164">
            <v>86369.918187458738</v>
          </cell>
          <cell r="C164">
            <v>89727.865392342224</v>
          </cell>
          <cell r="D164">
            <v>91336.701045265901</v>
          </cell>
          <cell r="F164">
            <v>-3357.9472048834868</v>
          </cell>
          <cell r="G164">
            <v>-4966.782857807164</v>
          </cell>
          <cell r="H164">
            <v>-3532.3237762994249</v>
          </cell>
          <cell r="J164">
            <v>-3.7423683157964294</v>
          </cell>
          <cell r="K164">
            <v>-5.4378829112140314</v>
          </cell>
          <cell r="L164">
            <v>-3.9290719554284204</v>
          </cell>
        </row>
        <row r="165">
          <cell r="A165" t="str">
            <v>Créances nettes de BAM</v>
          </cell>
          <cell r="B165">
            <v>1354.1609833099992</v>
          </cell>
          <cell r="C165">
            <v>1032.5281834999978</v>
          </cell>
          <cell r="D165">
            <v>3332.4066396899998</v>
          </cell>
          <cell r="F165">
            <v>321.63279981000142</v>
          </cell>
          <cell r="G165">
            <v>-1978.2456563800006</v>
          </cell>
          <cell r="H165">
            <v>-3741.1118777500005</v>
          </cell>
          <cell r="J165">
            <v>31.150026212335558</v>
          </cell>
          <cell r="K165">
            <v>-59.36387332861721</v>
          </cell>
          <cell r="L165">
            <v>-73.423190077630409</v>
          </cell>
        </row>
        <row r="166">
          <cell r="A166" t="str">
            <v>Créances des nettes des AID</v>
          </cell>
          <cell r="B166">
            <v>85015.757204148744</v>
          </cell>
          <cell r="C166">
            <v>88695.337208842233</v>
          </cell>
          <cell r="D166">
            <v>88004.2944055759</v>
          </cell>
          <cell r="F166">
            <v>-3679.5800046934892</v>
          </cell>
          <cell r="G166">
            <v>-2988.5372014271561</v>
          </cell>
          <cell r="H166">
            <v>208.78810145058378</v>
          </cell>
          <cell r="J166">
            <v>-4.1485608155810265</v>
          </cell>
          <cell r="K166">
            <v>-3.3958992815216527</v>
          </cell>
          <cell r="L166">
            <v>0.24619215102210656</v>
          </cell>
        </row>
        <row r="167">
          <cell r="A167" t="str">
            <v xml:space="preserve">Créances sur  l'économie </v>
          </cell>
          <cell r="B167">
            <v>698785.68575046083</v>
          </cell>
          <cell r="C167">
            <v>695746.66951330553</v>
          </cell>
          <cell r="D167">
            <v>648382.38509086077</v>
          </cell>
          <cell r="F167">
            <v>3039.0162371553015</v>
          </cell>
          <cell r="G167">
            <v>50403.300659600063</v>
          </cell>
          <cell r="H167">
            <v>69207.368508354644</v>
          </cell>
          <cell r="J167">
            <v>0.43679925040549517</v>
          </cell>
          <cell r="K167">
            <v>7.7736998750416175</v>
          </cell>
          <cell r="L167">
            <v>10.992654386752143</v>
          </cell>
        </row>
        <row r="168">
          <cell r="A168" t="str">
            <v>Créances de BAM</v>
          </cell>
          <cell r="B168">
            <v>1063.7261544</v>
          </cell>
          <cell r="C168">
            <v>974.62548585000013</v>
          </cell>
          <cell r="D168">
            <v>708.43015136999998</v>
          </cell>
          <cell r="F168">
            <v>89.100668549999909</v>
          </cell>
          <cell r="G168">
            <v>355.29600303000007</v>
          </cell>
          <cell r="H168">
            <v>408.65429514000016</v>
          </cell>
          <cell r="J168">
            <v>9.1420417220356764</v>
          </cell>
          <cell r="K168">
            <v>50.152580652151755</v>
          </cell>
          <cell r="L168">
            <v>62.383124746288956</v>
          </cell>
        </row>
        <row r="169">
          <cell r="A169" t="str">
            <v>Créances des AID</v>
          </cell>
          <cell r="B169">
            <v>697721.9595960608</v>
          </cell>
          <cell r="C169">
            <v>694772.0440274555</v>
          </cell>
          <cell r="D169">
            <v>647673.95493949077</v>
          </cell>
          <cell r="F169">
            <v>2949.9155686052982</v>
          </cell>
          <cell r="G169">
            <v>50048.004656570032</v>
          </cell>
          <cell r="H169">
            <v>68798.714213214582</v>
          </cell>
          <cell r="J169">
            <v>0.42458754550704914</v>
          </cell>
          <cell r="K169">
            <v>7.7273455686890813</v>
          </cell>
          <cell r="L169">
            <v>10.939127265257076</v>
          </cell>
        </row>
        <row r="170">
          <cell r="A170" t="str">
            <v>Ressources à caractère non monétaire</v>
          </cell>
          <cell r="B170">
            <v>131687.03386886694</v>
          </cell>
          <cell r="C170">
            <v>129507.00209642008</v>
          </cell>
          <cell r="D170">
            <v>124411.96409039447</v>
          </cell>
          <cell r="F170">
            <v>2180.0317724468623</v>
          </cell>
          <cell r="G170">
            <v>7275.0697784724762</v>
          </cell>
          <cell r="H170">
            <v>7497.9600374857546</v>
          </cell>
          <cell r="J170">
            <v>1.6833311999792766</v>
          </cell>
          <cell r="K170">
            <v>5.8475644458008791</v>
          </cell>
          <cell r="L170">
            <v>6.0375359974631726</v>
          </cell>
        </row>
        <row r="171">
          <cell r="A171" t="str">
            <v>Capital et réserves des ID</v>
          </cell>
          <cell r="B171">
            <v>96709.656234249996</v>
          </cell>
          <cell r="C171">
            <v>95228.054673629988</v>
          </cell>
          <cell r="D171">
            <v>89275.537319060008</v>
          </cell>
          <cell r="F171">
            <v>1481.601560620009</v>
          </cell>
          <cell r="G171">
            <v>7434.1189151899889</v>
          </cell>
          <cell r="H171">
            <v>7494.9562415299879</v>
          </cell>
          <cell r="J171">
            <v>1.5558456651223462</v>
          </cell>
          <cell r="K171">
            <v>8.3271623318506016</v>
          </cell>
          <cell r="L171">
            <v>8.4010328366755473</v>
          </cell>
        </row>
        <row r="172">
          <cell r="A172" t="str">
            <v>BAM</v>
          </cell>
          <cell r="B172">
            <v>17743.72523425</v>
          </cell>
          <cell r="C172">
            <v>17249.983673629999</v>
          </cell>
          <cell r="D172">
            <v>16063.632319060001</v>
          </cell>
          <cell r="F172">
            <v>493.74156062000111</v>
          </cell>
          <cell r="G172">
            <v>1680.0929151899982</v>
          </cell>
          <cell r="H172">
            <v>339.55024152999977</v>
          </cell>
          <cell r="J172">
            <v>2.8622726256534614</v>
          </cell>
          <cell r="K172">
            <v>10.458985127520105</v>
          </cell>
          <cell r="L172">
            <v>1.9509700498416604</v>
          </cell>
        </row>
        <row r="173">
          <cell r="A173" t="str">
            <v>AID</v>
          </cell>
          <cell r="B173">
            <v>78965.930999999997</v>
          </cell>
          <cell r="C173">
            <v>77978.070999999996</v>
          </cell>
          <cell r="D173">
            <v>73211.904999999999</v>
          </cell>
          <cell r="F173">
            <v>987.86000000000058</v>
          </cell>
          <cell r="G173">
            <v>5754.025999999998</v>
          </cell>
          <cell r="H173">
            <v>7155.4059999999881</v>
          </cell>
          <cell r="J173">
            <v>1.2668433411234359</v>
          </cell>
          <cell r="K173">
            <v>7.8594130285231545</v>
          </cell>
          <cell r="L173">
            <v>9.9642858759213748</v>
          </cell>
        </row>
        <row r="174">
          <cell r="A174" t="str">
            <v>Engagements non monétaires des ID</v>
          </cell>
          <cell r="B174">
            <v>34977.37763461694</v>
          </cell>
          <cell r="C174">
            <v>34278.947422790094</v>
          </cell>
          <cell r="D174">
            <v>35136.426771334467</v>
          </cell>
          <cell r="F174">
            <v>698.43021182684606</v>
          </cell>
          <cell r="G174">
            <v>-159.04913671752729</v>
          </cell>
          <cell r="H174">
            <v>3.0037959557594149</v>
          </cell>
          <cell r="J174">
            <v>2.0374902508310422</v>
          </cell>
          <cell r="K174">
            <v>-0.45266167146877923</v>
          </cell>
          <cell r="L174">
            <v>8.5885624989678888E-3</v>
          </cell>
        </row>
        <row r="175">
          <cell r="A175" t="str">
            <v>Dépôts exclus de M3</v>
          </cell>
          <cell r="B175">
            <v>5512.3789707299993</v>
          </cell>
          <cell r="C175">
            <v>5517.0522781399995</v>
          </cell>
          <cell r="D175">
            <v>5725.0226213900005</v>
          </cell>
          <cell r="F175">
            <v>-4.6733074100002341</v>
          </cell>
          <cell r="G175">
            <v>-212.64365066000119</v>
          </cell>
          <cell r="H175">
            <v>-69.123735700000907</v>
          </cell>
          <cell r="J175">
            <v>-8.4706600090000972E-2</v>
          </cell>
          <cell r="K175">
            <v>-3.7142848984651256</v>
          </cell>
          <cell r="L175">
            <v>-1.2384431099597748</v>
          </cell>
        </row>
        <row r="176">
          <cell r="A176" t="str">
            <v>Crédits</v>
          </cell>
          <cell r="B176">
            <v>10948.586495609898</v>
          </cell>
          <cell r="C176">
            <v>6622.8810764147174</v>
          </cell>
          <cell r="D176">
            <v>6727.6795814516909</v>
          </cell>
          <cell r="F176">
            <v>4325.7054191951802</v>
          </cell>
          <cell r="G176">
            <v>4220.9069141582067</v>
          </cell>
          <cell r="H176">
            <v>5419.7273354814679</v>
          </cell>
          <cell r="J176">
            <v>65.314556750834669</v>
          </cell>
          <cell r="K176">
            <v>62.739416511382437</v>
          </cell>
          <cell r="L176">
            <v>98.026142075855887</v>
          </cell>
        </row>
        <row r="177">
          <cell r="A177" t="str">
            <v xml:space="preserve">Titres autres qu'actions exclus de M3 </v>
          </cell>
          <cell r="B177">
            <v>18279.826168277035</v>
          </cell>
          <cell r="C177">
            <v>21904.283068235374</v>
          </cell>
          <cell r="D177">
            <v>22504.772568492783</v>
          </cell>
          <cell r="F177">
            <v>-3624.4568999583389</v>
          </cell>
          <cell r="G177">
            <v>-4224.9464002157474</v>
          </cell>
          <cell r="H177">
            <v>-5405.0848038257136</v>
          </cell>
          <cell r="J177">
            <v>-16.54679538548498</v>
          </cell>
          <cell r="K177">
            <v>-18.773557419241694</v>
          </cell>
          <cell r="L177">
            <v>-22.82079426092033</v>
          </cell>
        </row>
        <row r="178">
          <cell r="A178" t="str">
            <v>Autres ressources</v>
          </cell>
          <cell r="B178">
            <v>236.58600000000001</v>
          </cell>
          <cell r="C178">
            <v>234.73099999999999</v>
          </cell>
          <cell r="D178">
            <v>178.952</v>
          </cell>
          <cell r="F178">
            <v>1.8550000000000182</v>
          </cell>
          <cell r="G178">
            <v>57.634000000000015</v>
          </cell>
          <cell r="H178">
            <v>57.485000000000014</v>
          </cell>
          <cell r="J178">
            <v>0.79026630483405302</v>
          </cell>
          <cell r="K178">
            <v>32.206401716661468</v>
          </cell>
          <cell r="L178">
            <v>32.096414872055433</v>
          </cell>
        </row>
        <row r="179">
          <cell r="A179" t="str">
            <v>Autres postes nets</v>
          </cell>
          <cell r="B179">
            <v>28257.592552956823</v>
          </cell>
          <cell r="C179">
            <v>25573.990042563673</v>
          </cell>
          <cell r="D179">
            <v>15146.020637788468</v>
          </cell>
          <cell r="F179">
            <v>2683.6025103931497</v>
          </cell>
          <cell r="G179">
            <v>13111.571915168355</v>
          </cell>
          <cell r="H179">
            <v>15569.731812774711</v>
          </cell>
          <cell r="J179">
            <v>10.493483832310634</v>
          </cell>
          <cell r="K179">
            <v>86.56776739400263</v>
          </cell>
          <cell r="L179">
            <v>122.71360894958275</v>
          </cell>
        </row>
        <row r="180">
          <cell r="A180" t="str">
            <v>Total des contreparties(2)</v>
          </cell>
          <cell r="B180">
            <v>813607.60537638061</v>
          </cell>
          <cell r="C180">
            <v>812513.06039922754</v>
          </cell>
          <cell r="D180">
            <v>792875.15149964718</v>
          </cell>
          <cell r="F180">
            <v>1094.5449771530693</v>
          </cell>
          <cell r="G180">
            <v>20732.453876733431</v>
          </cell>
          <cell r="H180">
            <v>39284.688132746029</v>
          </cell>
          <cell r="J180">
            <v>0.13471106256621734</v>
          </cell>
          <cell r="K180">
            <v>2.614844700016139</v>
          </cell>
          <cell r="L180">
            <v>5.0734244406181572</v>
          </cell>
        </row>
        <row r="182">
          <cell r="A182" t="str">
            <v>(1) Contreparties des actifs monétaires émis par les institutions de dépôts</v>
          </cell>
        </row>
        <row r="183">
          <cell r="A183" t="str">
            <v>(2) Total des contreparties = Avoirs extérieurs nets + Créances nettes sur l'AC + Créances sur  l'économie - Ressources à caractère non monétaire - Autres postes nets</v>
          </cell>
        </row>
        <row r="189">
          <cell r="A189" t="str">
            <v>TABLEAU 6.1 : AVOIRS EXTERIEURS NETS</v>
          </cell>
        </row>
        <row r="190">
          <cell r="L190" t="str">
            <v>En MDH</v>
          </cell>
        </row>
        <row r="191">
          <cell r="B191" t="str">
            <v>Encours</v>
          </cell>
          <cell r="D191" t="str">
            <v>2008</v>
          </cell>
          <cell r="F191" t="str">
            <v>△</v>
          </cell>
          <cell r="J191" t="str">
            <v>△ (%)</v>
          </cell>
        </row>
        <row r="192">
          <cell r="B192" t="str">
            <v>Oct-010</v>
          </cell>
          <cell r="C192" t="str">
            <v>Sept-010</v>
          </cell>
          <cell r="D192" t="str">
            <v xml:space="preserve"> Déc-09</v>
          </cell>
          <cell r="F192" t="str">
            <v>Sept-010</v>
          </cell>
          <cell r="G192" t="str">
            <v xml:space="preserve"> Déc-09</v>
          </cell>
          <cell r="H192">
            <v>40087</v>
          </cell>
          <cell r="J192" t="str">
            <v>Sept-010</v>
          </cell>
          <cell r="K192" t="str">
            <v xml:space="preserve"> Déc-09</v>
          </cell>
          <cell r="L192">
            <v>40087</v>
          </cell>
        </row>
        <row r="193">
          <cell r="A193" t="str">
            <v>Avoirs Extérieurs Nets de BAM</v>
          </cell>
        </row>
        <row r="194">
          <cell r="A194" t="str">
            <v>Créances sur les non résidents</v>
          </cell>
          <cell r="B194">
            <v>193926.24558588996</v>
          </cell>
          <cell r="C194">
            <v>184658.6824585</v>
          </cell>
          <cell r="D194">
            <v>185917.40831005</v>
          </cell>
          <cell r="F194">
            <v>9267.5631273899635</v>
          </cell>
          <cell r="G194">
            <v>8008.8372758399637</v>
          </cell>
          <cell r="H194">
            <v>9675.8241316269559</v>
          </cell>
          <cell r="J194">
            <v>5.0187529792826036</v>
          </cell>
          <cell r="K194">
            <v>4.3077393067376457</v>
          </cell>
          <cell r="L194">
            <v>5.2514529167732693</v>
          </cell>
        </row>
        <row r="195">
          <cell r="A195" t="str">
            <v xml:space="preserve"> Avoirs officiels de réserve (1)</v>
          </cell>
          <cell r="B195">
            <v>193601.19952033996</v>
          </cell>
          <cell r="C195">
            <v>184331.90499295</v>
          </cell>
          <cell r="D195">
            <v>185336.78474572001</v>
          </cell>
          <cell r="F195">
            <v>9269.2945273899531</v>
          </cell>
          <cell r="G195">
            <v>8264.4147746199451</v>
          </cell>
          <cell r="H195">
            <v>9922.5768597819551</v>
          </cell>
          <cell r="J195">
            <v>5.0285893414623306</v>
          </cell>
          <cell r="K195">
            <v>4.4591335637761409</v>
          </cell>
          <cell r="L195">
            <v>5.402140279611678</v>
          </cell>
        </row>
        <row r="196">
          <cell r="A196" t="str">
            <v>Or Monétaire</v>
          </cell>
          <cell r="B196">
            <v>7661.0147155000004</v>
          </cell>
          <cell r="C196">
            <v>7638.8803336599995</v>
          </cell>
          <cell r="D196">
            <v>6152.6250032799999</v>
          </cell>
          <cell r="F196">
            <v>22.13438184000097</v>
          </cell>
          <cell r="G196">
            <v>1508.3897122200005</v>
          </cell>
          <cell r="H196">
            <v>1974.3710929831004</v>
          </cell>
          <cell r="J196">
            <v>0.28975950496916703</v>
          </cell>
          <cell r="K196">
            <v>24.516197743497603</v>
          </cell>
          <cell r="L196">
            <v>34.719444791042605</v>
          </cell>
        </row>
        <row r="197">
          <cell r="A197" t="str">
            <v>Monnaies Étrangères</v>
          </cell>
          <cell r="B197">
            <v>2201.6180337399996</v>
          </cell>
          <cell r="C197">
            <v>2492.0121566500002</v>
          </cell>
          <cell r="D197">
            <v>2467.3415275300003</v>
          </cell>
          <cell r="F197">
            <v>-290.39412291000053</v>
          </cell>
          <cell r="G197">
            <v>-265.7234937900007</v>
          </cell>
          <cell r="H197">
            <v>-62.420471546100089</v>
          </cell>
          <cell r="J197">
            <v>-11.652997844937317</v>
          </cell>
          <cell r="K197">
            <v>-10.769627586011998</v>
          </cell>
          <cell r="L197">
            <v>-2.7570410750683005</v>
          </cell>
        </row>
        <row r="198">
          <cell r="A198" t="str">
            <v xml:space="preserve">Dépôts et Titres inclus dans les réserves officielles </v>
          </cell>
          <cell r="B198">
            <v>176685.11120360997</v>
          </cell>
          <cell r="C198">
            <v>167100.96674191998</v>
          </cell>
          <cell r="D198">
            <v>169848.97226052001</v>
          </cell>
          <cell r="F198">
            <v>9584.1444616899826</v>
          </cell>
          <cell r="G198">
            <v>6836.138943089958</v>
          </cell>
          <cell r="H198">
            <v>7779.3379453846719</v>
          </cell>
          <cell r="J198">
            <v>5.7355410016820985</v>
          </cell>
          <cell r="K198">
            <v>4.0248338580491705</v>
          </cell>
          <cell r="L198">
            <v>4.6057264919485696</v>
          </cell>
        </row>
        <row r="199">
          <cell r="A199" t="str">
            <v>Position de réserve au FMI</v>
          </cell>
          <cell r="B199">
            <v>895.34319244999995</v>
          </cell>
          <cell r="C199">
            <v>901.25720324000008</v>
          </cell>
          <cell r="D199">
            <v>868.07111385999985</v>
          </cell>
          <cell r="F199">
            <v>-5.914010790000134</v>
          </cell>
          <cell r="G199">
            <v>27.272078590000092</v>
          </cell>
          <cell r="H199">
            <v>34.8712478315</v>
          </cell>
          <cell r="J199">
            <v>-0.65619567519009658</v>
          </cell>
          <cell r="K199">
            <v>3.1416871445855366</v>
          </cell>
          <cell r="L199">
            <v>4.0525723179691386</v>
          </cell>
        </row>
        <row r="200">
          <cell r="A200" t="str">
            <v>Avoirs en DTS</v>
          </cell>
          <cell r="B200">
            <v>6158.1123750400002</v>
          </cell>
          <cell r="C200">
            <v>6198.7885574799993</v>
          </cell>
          <cell r="D200">
            <v>5999.7748405299999</v>
          </cell>
          <cell r="F200">
            <v>-40.676182439999138</v>
          </cell>
          <cell r="G200">
            <v>158.3375345100003</v>
          </cell>
          <cell r="H200">
            <v>196.41704512880096</v>
          </cell>
          <cell r="J200">
            <v>-0.65619567537782419</v>
          </cell>
          <cell r="K200">
            <v>2.6390579433146488</v>
          </cell>
        </row>
        <row r="201">
          <cell r="A201" t="str">
            <v xml:space="preserve">Autres actifs extérieurs </v>
          </cell>
          <cell r="B201">
            <v>325.04606555000004</v>
          </cell>
          <cell r="C201">
            <v>326.77746554999999</v>
          </cell>
          <cell r="D201">
            <v>580.62356432999991</v>
          </cell>
          <cell r="F201">
            <v>-1.731399999999951</v>
          </cell>
          <cell r="G201">
            <v>-255.57749877999987</v>
          </cell>
          <cell r="H201">
            <v>-246.75272815499994</v>
          </cell>
          <cell r="J201">
            <v>-0.52984069666058842</v>
          </cell>
          <cell r="K201">
            <v>-44.017762020203044</v>
          </cell>
          <cell r="L201">
            <v>-43.153768575857399</v>
          </cell>
        </row>
        <row r="202">
          <cell r="A202" t="str">
            <v>Crédits</v>
          </cell>
          <cell r="B202">
            <v>0</v>
          </cell>
          <cell r="C202">
            <v>0</v>
          </cell>
          <cell r="D202">
            <v>0</v>
          </cell>
          <cell r="F202">
            <v>0</v>
          </cell>
          <cell r="G202">
            <v>0</v>
          </cell>
          <cell r="H202">
            <v>0</v>
          </cell>
          <cell r="J202" t="e">
            <v>#DIV/0!</v>
          </cell>
          <cell r="K202" t="e">
            <v>#DIV/0!</v>
          </cell>
          <cell r="L202" t="e">
            <v>#DIV/0!</v>
          </cell>
        </row>
        <row r="203">
          <cell r="A203" t="str">
            <v>Actions et autres titres de participation</v>
          </cell>
          <cell r="B203">
            <v>325.04606555000004</v>
          </cell>
          <cell r="C203">
            <v>326.77746554999999</v>
          </cell>
          <cell r="D203">
            <v>580.62356432999991</v>
          </cell>
          <cell r="F203">
            <v>-1.731399999999951</v>
          </cell>
          <cell r="G203">
            <v>-255.57749877999987</v>
          </cell>
          <cell r="H203">
            <v>-246.75272815499994</v>
          </cell>
          <cell r="J203">
            <v>-0.52984069666058842</v>
          </cell>
          <cell r="K203">
            <v>-44.017762020203044</v>
          </cell>
          <cell r="L203">
            <v>-43.153768575857399</v>
          </cell>
        </row>
        <row r="204">
          <cell r="A204" t="str">
            <v>Autres</v>
          </cell>
          <cell r="B204">
            <v>0</v>
          </cell>
          <cell r="C204">
            <v>0</v>
          </cell>
          <cell r="D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1</v>
          </cell>
        </row>
        <row r="205">
          <cell r="A205" t="str">
            <v>Engagements envers les non résidents</v>
          </cell>
          <cell r="B205">
            <v>9841.641512440001</v>
          </cell>
          <cell r="C205">
            <v>9820.390762949999</v>
          </cell>
          <cell r="D205">
            <v>9519.9790300900004</v>
          </cell>
          <cell r="F205">
            <v>21.250749490001908</v>
          </cell>
          <cell r="G205">
            <v>321.66248235000057</v>
          </cell>
          <cell r="H205">
            <v>469.34327171970108</v>
          </cell>
          <cell r="J205">
            <v>0.21639413342060543</v>
          </cell>
          <cell r="K205">
            <v>3.3788150302990649</v>
          </cell>
          <cell r="L205">
            <v>5.007771409583639</v>
          </cell>
        </row>
        <row r="206">
          <cell r="A206" t="str">
            <v>Engagements extérieurs à court terme en monnaie étrangère</v>
          </cell>
          <cell r="B206">
            <v>2670.8196817799999</v>
          </cell>
          <cell r="C206">
            <v>2602.3971105199998</v>
          </cell>
          <cell r="D206">
            <v>2562.9692861499998</v>
          </cell>
          <cell r="F206">
            <v>68.422571260000041</v>
          </cell>
          <cell r="G206">
            <v>107.85039563000009</v>
          </cell>
          <cell r="H206">
            <v>191.18092535560027</v>
          </cell>
          <cell r="J206">
            <v>2.6292133119655947</v>
          </cell>
          <cell r="K206">
            <v>4.2080252858593292</v>
          </cell>
          <cell r="L206">
            <v>7.7100313446979651</v>
          </cell>
        </row>
        <row r="207">
          <cell r="A207" t="str">
            <v>Autres engagements extérieurs</v>
          </cell>
          <cell r="B207">
            <v>7170.8218306600002</v>
          </cell>
          <cell r="C207">
            <v>7217.9936524300001</v>
          </cell>
          <cell r="D207">
            <v>6957.0097439400006</v>
          </cell>
          <cell r="F207">
            <v>-47.171821769999951</v>
          </cell>
          <cell r="G207">
            <v>213.81208671999957</v>
          </cell>
          <cell r="H207">
            <v>278.1623463640999</v>
          </cell>
          <cell r="J207">
            <v>-0.65353094005726753</v>
          </cell>
          <cell r="K207">
            <v>3.0733331501546779</v>
          </cell>
          <cell r="L207">
            <v>4.0356316309816176</v>
          </cell>
        </row>
        <row r="208">
          <cell r="A208" t="str">
            <v>Allocations de DTS</v>
          </cell>
          <cell r="B208">
            <v>7135.3879683800005</v>
          </cell>
          <cell r="C208">
            <v>7182.5193497299997</v>
          </cell>
          <cell r="D208">
            <v>6918.0446490100003</v>
          </cell>
          <cell r="F208">
            <v>-47.131381349999174</v>
          </cell>
          <cell r="G208">
            <v>217.34331937000024</v>
          </cell>
          <cell r="H208">
            <v>277.90447765410045</v>
          </cell>
          <cell r="J208">
            <v>-0.65619567529283662</v>
          </cell>
          <cell r="K208">
            <v>3.1416871442294436</v>
          </cell>
          <cell r="L208">
            <v>4.0525723179638762</v>
          </cell>
        </row>
        <row r="209">
          <cell r="A209" t="str">
            <v>Réserves Internationales Nettes(2)</v>
          </cell>
          <cell r="B209">
            <v>190930.37983855995</v>
          </cell>
          <cell r="C209">
            <v>181729.50788243001</v>
          </cell>
          <cell r="D209">
            <v>182773.81545957</v>
          </cell>
          <cell r="F209">
            <v>9200.8719561299367</v>
          </cell>
          <cell r="G209">
            <v>8156.5643789899477</v>
          </cell>
          <cell r="H209">
            <v>9731.3959344263421</v>
          </cell>
          <cell r="J209">
            <v>5.0629488096574971</v>
          </cell>
          <cell r="K209">
            <v>4.462654761832785</v>
          </cell>
          <cell r="L209">
            <v>5.3705576735324945</v>
          </cell>
        </row>
        <row r="210">
          <cell r="A210" t="str">
            <v>Avoirs Extérieurs Nets de BAM</v>
          </cell>
          <cell r="B210">
            <v>184084.60407344997</v>
          </cell>
          <cell r="C210">
            <v>174838.29169555</v>
          </cell>
          <cell r="D210">
            <v>176397.42927995999</v>
          </cell>
          <cell r="F210">
            <v>9246.3123778999725</v>
          </cell>
          <cell r="G210">
            <v>7687.1747934899759</v>
          </cell>
          <cell r="H210">
            <v>9206.4808599072567</v>
          </cell>
          <cell r="J210">
            <v>5.2884938924024683</v>
          </cell>
          <cell r="K210">
            <v>4.3578723481789927</v>
          </cell>
          <cell r="L210">
            <v>5.2645126164038603</v>
          </cell>
        </row>
        <row r="211">
          <cell r="A211" t="str">
            <v>Avoirs Extérieurs Nets des AID</v>
          </cell>
        </row>
        <row r="212">
          <cell r="A212" t="str">
            <v>Créances  sur les non résidents</v>
          </cell>
          <cell r="B212">
            <v>23602.020947434867</v>
          </cell>
          <cell r="C212">
            <v>23730.075480353476</v>
          </cell>
          <cell r="D212">
            <v>28598.5876340635</v>
          </cell>
          <cell r="F212">
            <v>-128.05453291860977</v>
          </cell>
          <cell r="G212">
            <v>-4996.5666866286338</v>
          </cell>
          <cell r="H212">
            <v>-7856.6099821558964</v>
          </cell>
          <cell r="J212">
            <v>-0.53962969070464606</v>
          </cell>
          <cell r="K212">
            <v>-17.471375686669475</v>
          </cell>
          <cell r="L212">
            <v>-24.974417989581919</v>
          </cell>
        </row>
        <row r="213">
          <cell r="A213" t="str">
            <v>Avoirs en monnaies étrangères</v>
          </cell>
          <cell r="B213">
            <v>335.91300000000001</v>
          </cell>
          <cell r="C213">
            <v>357.08699999999999</v>
          </cell>
          <cell r="D213">
            <v>321.66500000000002</v>
          </cell>
          <cell r="F213">
            <v>-21.173999999999978</v>
          </cell>
          <cell r="G213">
            <v>14.24799999999999</v>
          </cell>
          <cell r="H213">
            <v>43.477000000000032</v>
          </cell>
          <cell r="J213">
            <v>-5.9296473968528662</v>
          </cell>
          <cell r="K213">
            <v>4.4294530023471612</v>
          </cell>
          <cell r="L213">
            <v>14.867184614753315</v>
          </cell>
        </row>
        <row r="214">
          <cell r="A214" t="str">
            <v xml:space="preserve">Dépôts </v>
          </cell>
          <cell r="B214">
            <v>4684.7910000000002</v>
          </cell>
          <cell r="C214">
            <v>7362.8689999999997</v>
          </cell>
          <cell r="D214">
            <v>11164.869999999999</v>
          </cell>
          <cell r="F214">
            <v>-2678.0779999999995</v>
          </cell>
          <cell r="G214">
            <v>-6480.0789999999988</v>
          </cell>
          <cell r="H214">
            <v>-4095.3329999999996</v>
          </cell>
          <cell r="J214">
            <v>-36.372750893707327</v>
          </cell>
          <cell r="K214">
            <v>-58.039896568432944</v>
          </cell>
          <cell r="L214">
            <v>-46.643225084292659</v>
          </cell>
        </row>
        <row r="215">
          <cell r="A215" t="str">
            <v>Crédits</v>
          </cell>
          <cell r="B215">
            <v>4713.7239474348662</v>
          </cell>
          <cell r="C215">
            <v>5126.5384803534762</v>
          </cell>
          <cell r="D215">
            <v>7025.8256340634989</v>
          </cell>
          <cell r="F215">
            <v>-412.81453291860998</v>
          </cell>
          <cell r="G215">
            <v>-2312.1016866286327</v>
          </cell>
          <cell r="H215">
            <v>-8376.3849821558997</v>
          </cell>
          <cell r="J215">
            <v>-8.0525004250069809</v>
          </cell>
          <cell r="K215">
            <v>-32.908611842269586</v>
          </cell>
          <cell r="L215">
            <v>-63.990185469127105</v>
          </cell>
        </row>
        <row r="216">
          <cell r="A216" t="str">
            <v>Titres autres qu'actions</v>
          </cell>
          <cell r="B216">
            <v>3363.4300000000003</v>
          </cell>
          <cell r="C216">
            <v>2164.04</v>
          </cell>
          <cell r="D216">
            <v>3086.9989999999998</v>
          </cell>
          <cell r="F216">
            <v>1199.3900000000003</v>
          </cell>
          <cell r="G216">
            <v>276.43100000000049</v>
          </cell>
          <cell r="H216">
            <v>37.636000000000422</v>
          </cell>
          <cell r="J216">
            <v>55.423652058187486</v>
          </cell>
          <cell r="K216">
            <v>8.9546838207592785</v>
          </cell>
          <cell r="L216">
            <v>1.1316395423168313</v>
          </cell>
        </row>
        <row r="217">
          <cell r="A217" t="str">
            <v>Actions et autres titres de participation</v>
          </cell>
          <cell r="B217">
            <v>10423.98</v>
          </cell>
          <cell r="C217">
            <v>8652.1610000000001</v>
          </cell>
          <cell r="D217">
            <v>6947.8090000000002</v>
          </cell>
          <cell r="F217">
            <v>1771.8189999999995</v>
          </cell>
          <cell r="G217">
            <v>3476.1709999999994</v>
          </cell>
          <cell r="H217">
            <v>4510.4709999999995</v>
          </cell>
          <cell r="J217">
            <v>20.478340613402814</v>
          </cell>
          <cell r="K217">
            <v>50.03262179487087</v>
          </cell>
          <cell r="L217">
            <v>76.274019368195752</v>
          </cell>
        </row>
        <row r="218">
          <cell r="A218" t="str">
            <v>Autres créances</v>
          </cell>
          <cell r="B218">
            <v>80.182999999999993</v>
          </cell>
          <cell r="C218">
            <v>67.38</v>
          </cell>
          <cell r="D218">
            <v>51.419000000000004</v>
          </cell>
          <cell r="F218">
            <v>12.802999999999997</v>
          </cell>
          <cell r="G218">
            <v>28.763999999999989</v>
          </cell>
          <cell r="H218">
            <v>23.523999999999994</v>
          </cell>
          <cell r="J218">
            <v>19.001187295933519</v>
          </cell>
          <cell r="K218">
            <v>55.940411132071773</v>
          </cell>
          <cell r="L218">
            <v>41.518558393194361</v>
          </cell>
        </row>
        <row r="219">
          <cell r="A219" t="str">
            <v>Engagements envers les non résidents</v>
          </cell>
          <cell r="B219">
            <v>19289.997160600004</v>
          </cell>
          <cell r="C219">
            <v>16448.849543339998</v>
          </cell>
          <cell r="D219">
            <v>12281.966822320001</v>
          </cell>
          <cell r="F219">
            <v>2841.1476172600051</v>
          </cell>
          <cell r="G219">
            <v>7008.030338280003</v>
          </cell>
          <cell r="H219">
            <v>4672.5356268000032</v>
          </cell>
          <cell r="J219">
            <v>17.272622074717447</v>
          </cell>
          <cell r="K219">
            <v>57.059512044474168</v>
          </cell>
          <cell r="L219">
            <v>31.965438157615012</v>
          </cell>
        </row>
        <row r="220">
          <cell r="A220" t="str">
            <v xml:space="preserve">Dépôts </v>
          </cell>
          <cell r="B220">
            <v>15606.314</v>
          </cell>
          <cell r="C220">
            <v>13163.245000000001</v>
          </cell>
          <cell r="D220">
            <v>10098.56</v>
          </cell>
          <cell r="F220">
            <v>2443.0689999999995</v>
          </cell>
          <cell r="G220">
            <v>5507.7540000000008</v>
          </cell>
          <cell r="H220">
            <v>3409.4339999999993</v>
          </cell>
          <cell r="J220">
            <v>18.55977762322285</v>
          </cell>
          <cell r="K220">
            <v>54.539993820901202</v>
          </cell>
          <cell r="L220">
            <v>27.953329048084431</v>
          </cell>
        </row>
        <row r="221">
          <cell r="A221" t="str">
            <v>Crédits (3)</v>
          </cell>
          <cell r="B221">
            <v>3577.5880000000002</v>
          </cell>
          <cell r="C221">
            <v>3189.4650000000001</v>
          </cell>
          <cell r="D221">
            <v>2050.895</v>
          </cell>
          <cell r="F221">
            <v>388.12300000000005</v>
          </cell>
          <cell r="G221">
            <v>1526.6930000000002</v>
          </cell>
          <cell r="H221">
            <v>1299.0990000000002</v>
          </cell>
          <cell r="J221">
            <v>12.168906070453822</v>
          </cell>
          <cell r="K221">
            <v>74.440329709712103</v>
          </cell>
          <cell r="L221">
            <v>57.015811794570894</v>
          </cell>
        </row>
        <row r="222">
          <cell r="A222" t="str">
            <v>Titres OPCVM monétaires</v>
          </cell>
          <cell r="B222">
            <v>22.307160600000003</v>
          </cell>
          <cell r="C222">
            <v>19.93954334</v>
          </cell>
          <cell r="D222">
            <v>27.333822319999999</v>
          </cell>
          <cell r="F222">
            <v>2.3676172600000029</v>
          </cell>
          <cell r="G222">
            <v>-5.0266617199999963</v>
          </cell>
          <cell r="H222">
            <v>-3.2073731999999993</v>
          </cell>
          <cell r="J222">
            <v>11.873979356640586</v>
          </cell>
          <cell r="K222">
            <v>-18.389896814109374</v>
          </cell>
          <cell r="L222">
            <v>-12.570769370671385</v>
          </cell>
        </row>
        <row r="223">
          <cell r="A223" t="str">
            <v xml:space="preserve">Autres engagements </v>
          </cell>
          <cell r="B223">
            <v>83.788000000000011</v>
          </cell>
          <cell r="C223">
            <v>76.199999999999989</v>
          </cell>
          <cell r="D223">
            <v>105.178</v>
          </cell>
          <cell r="F223">
            <v>7.5880000000000223</v>
          </cell>
          <cell r="G223">
            <v>-21.389999999999986</v>
          </cell>
          <cell r="H223">
            <v>-32.789999999999992</v>
          </cell>
          <cell r="J223">
            <v>9.95800524934387</v>
          </cell>
          <cell r="K223">
            <v>-20.336952594649059</v>
          </cell>
          <cell r="L223">
            <v>-28.127090874779114</v>
          </cell>
        </row>
        <row r="224">
          <cell r="A224" t="str">
            <v>Avoirs Extérieurs Nets des AID</v>
          </cell>
          <cell r="B224">
            <v>4312.0237868348631</v>
          </cell>
          <cell r="C224">
            <v>7281.225937013478</v>
          </cell>
          <cell r="D224">
            <v>16316.6208117435</v>
          </cell>
          <cell r="F224">
            <v>-2969.2021501786148</v>
          </cell>
          <cell r="G224">
            <v>-12004.597024908637</v>
          </cell>
          <cell r="H224">
            <v>-12529.1456089559</v>
          </cell>
          <cell r="J224">
            <v>-40.778876742238346</v>
          </cell>
          <cell r="K224">
            <v>-73.572813656787403</v>
          </cell>
          <cell r="L224">
            <v>-74.39593602144636</v>
          </cell>
        </row>
        <row r="225">
          <cell r="A225" t="str">
            <v>Avoirs Extérieurs Nets des ID(4)</v>
          </cell>
          <cell r="B225">
            <v>188396.62786028482</v>
          </cell>
          <cell r="C225">
            <v>182119.51763256348</v>
          </cell>
          <cell r="D225">
            <v>192714.05009170348</v>
          </cell>
          <cell r="F225">
            <v>6277.1102277213358</v>
          </cell>
          <cell r="G225">
            <v>-4317.4222314186627</v>
          </cell>
          <cell r="H225">
            <v>-3322.6647490486503</v>
          </cell>
          <cell r="J225">
            <v>3.4466982503137178</v>
          </cell>
          <cell r="K225">
            <v>-2.2403256168215036</v>
          </cell>
          <cell r="L225">
            <v>-1.733088362588131</v>
          </cell>
        </row>
        <row r="226">
          <cell r="A226" t="str">
            <v>(1) Avoirs extérieurs à la disposition immédiate et sous le contrôle effectif de BAM</v>
          </cell>
        </row>
        <row r="227">
          <cell r="A227" t="str">
            <v>(2) Avoirs officiels de réserve nets des engagements à court terme de BAM envers les non résidents</v>
          </cell>
        </row>
        <row r="228">
          <cell r="A228" t="str">
            <v>(3) Emprunts financiers et emprunts subordonnés</v>
          </cell>
        </row>
        <row r="229">
          <cell r="A229" t="str">
            <v>(4) Avoirs extérieurs nets des ID = avoirs extérieurs nets de BAM + avoirs extérieurs nets des AID</v>
          </cell>
        </row>
        <row r="283">
          <cell r="A283" t="str">
            <v xml:space="preserve"> Octobre 2010</v>
          </cell>
        </row>
        <row r="284">
          <cell r="A284" t="str">
            <v>TABLEAU 6.2 : CREANCES NETTES SUR L'ADMINISTRATION CENTRALE</v>
          </cell>
        </row>
        <row r="285">
          <cell r="L285" t="str">
            <v>En MDH</v>
          </cell>
        </row>
        <row r="286">
          <cell r="B286" t="str">
            <v>Encours</v>
          </cell>
          <cell r="D286" t="str">
            <v>2008</v>
          </cell>
          <cell r="F286" t="str">
            <v>△</v>
          </cell>
          <cell r="J286" t="str">
            <v>△ (%)</v>
          </cell>
        </row>
        <row r="287">
          <cell r="B287" t="str">
            <v>Oct-010</v>
          </cell>
          <cell r="C287" t="str">
            <v>Sept-010</v>
          </cell>
          <cell r="D287" t="str">
            <v xml:space="preserve"> Déc-09</v>
          </cell>
          <cell r="F287" t="str">
            <v>Sept-010</v>
          </cell>
          <cell r="G287" t="str">
            <v xml:space="preserve"> Déc-09</v>
          </cell>
          <cell r="H287">
            <v>40087</v>
          </cell>
          <cell r="J287" t="str">
            <v>Sept-010</v>
          </cell>
          <cell r="K287" t="str">
            <v xml:space="preserve"> Déc-09</v>
          </cell>
          <cell r="L287">
            <v>40087</v>
          </cell>
        </row>
        <row r="288">
          <cell r="A288" t="str">
            <v>Créances  nettes de BAM</v>
          </cell>
          <cell r="B288">
            <v>1354.1609833099992</v>
          </cell>
          <cell r="C288">
            <v>1032.5281834999978</v>
          </cell>
          <cell r="D288">
            <v>3332.4066396899998</v>
          </cell>
          <cell r="F288">
            <v>321.63279981000142</v>
          </cell>
          <cell r="G288">
            <v>-1978.2456563800006</v>
          </cell>
          <cell r="H288">
            <v>-3741.1118777500005</v>
          </cell>
          <cell r="J288">
            <v>31.150026212335558</v>
          </cell>
          <cell r="K288">
            <v>-59.36387332861721</v>
          </cell>
          <cell r="L288">
            <v>-73.423190077630409</v>
          </cell>
        </row>
        <row r="289">
          <cell r="A289" t="str">
            <v xml:space="preserve">Créances  </v>
          </cell>
          <cell r="B289">
            <v>7046.4726351699992</v>
          </cell>
          <cell r="C289">
            <v>6958.7382924599988</v>
          </cell>
          <cell r="D289">
            <v>8379.1103729799997</v>
          </cell>
          <cell r="F289">
            <v>87.734342710000419</v>
          </cell>
          <cell r="G289">
            <v>-1332.6377378100005</v>
          </cell>
          <cell r="H289">
            <v>-744.62003408000055</v>
          </cell>
          <cell r="J289">
            <v>1.2607794548770812</v>
          </cell>
          <cell r="K289">
            <v>-15.904286714104387</v>
          </cell>
          <cell r="L289">
            <v>-9.5573248283758456</v>
          </cell>
        </row>
        <row r="290">
          <cell r="A290" t="str">
            <v>Crédits</v>
          </cell>
          <cell r="B290">
            <v>5709.9575404999996</v>
          </cell>
          <cell r="C290">
            <v>5622.839869299999</v>
          </cell>
          <cell r="D290">
            <v>6031.7824347999995</v>
          </cell>
          <cell r="F290">
            <v>87.117671200000586</v>
          </cell>
          <cell r="G290">
            <v>-321.82489429999987</v>
          </cell>
          <cell r="H290">
            <v>-321.82489429999987</v>
          </cell>
          <cell r="J290">
            <v>1.5493535868885688</v>
          </cell>
          <cell r="K290">
            <v>-5.3354857834932989</v>
          </cell>
          <cell r="L290">
            <v>-5.3354857834932989</v>
          </cell>
        </row>
        <row r="291">
          <cell r="A291" t="str">
            <v>Titres</v>
          </cell>
          <cell r="B291">
            <v>0</v>
          </cell>
          <cell r="C291">
            <v>0</v>
          </cell>
          <cell r="D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A292" t="str">
            <v>Autres(1)</v>
          </cell>
          <cell r="B292">
            <v>1336.5150946700001</v>
          </cell>
          <cell r="C292">
            <v>1335.89842316</v>
          </cell>
          <cell r="D292">
            <v>2347.3279381799998</v>
          </cell>
          <cell r="F292">
            <v>0.61667151000006015</v>
          </cell>
          <cell r="G292">
            <v>-1010.8128435099998</v>
          </cell>
          <cell r="H292">
            <v>-422.79513978</v>
          </cell>
          <cell r="J292">
            <v>4.6161556845114582E-2</v>
          </cell>
          <cell r="K292">
            <v>-43.062276347025175</v>
          </cell>
          <cell r="L292">
            <v>-24.031869507777593</v>
          </cell>
        </row>
        <row r="293">
          <cell r="A293" t="str">
            <v>Engagements</v>
          </cell>
          <cell r="B293">
            <v>5692.31165186</v>
          </cell>
          <cell r="C293">
            <v>5926.210108960001</v>
          </cell>
          <cell r="D293">
            <v>5046.7037332899999</v>
          </cell>
          <cell r="F293">
            <v>-233.898457100001</v>
          </cell>
          <cell r="G293">
            <v>645.60791857000004</v>
          </cell>
          <cell r="H293">
            <v>2996.49184367</v>
          </cell>
          <cell r="J293">
            <v>-3.9468471890047097</v>
          </cell>
          <cell r="K293">
            <v>12.792665325513797</v>
          </cell>
          <cell r="L293">
            <v>111.1532690191884</v>
          </cell>
        </row>
        <row r="294">
          <cell r="A294" t="str">
            <v>Compte du FHADES</v>
          </cell>
          <cell r="B294">
            <v>2480.4629241900002</v>
          </cell>
          <cell r="C294">
            <v>2026.9140353</v>
          </cell>
          <cell r="D294">
            <v>256.88661759000001</v>
          </cell>
          <cell r="F294">
            <v>453.54888889000017</v>
          </cell>
          <cell r="G294">
            <v>2223.5763066</v>
          </cell>
          <cell r="H294">
            <v>2287.5938621400001</v>
          </cell>
          <cell r="J294">
            <v>22.376325832825515</v>
          </cell>
          <cell r="K294">
            <v>865.5866652224388</v>
          </cell>
          <cell r="L294">
            <v>1186.0864764028129</v>
          </cell>
        </row>
        <row r="295">
          <cell r="A295" t="str">
            <v>Compte courant du Trésor public</v>
          </cell>
          <cell r="B295">
            <v>2273.5903952100002</v>
          </cell>
          <cell r="C295">
            <v>2924.7412943000004</v>
          </cell>
          <cell r="D295">
            <v>3809.6459159299998</v>
          </cell>
          <cell r="F295">
            <v>-651.15089909000017</v>
          </cell>
          <cell r="G295">
            <v>-1536.0555207199995</v>
          </cell>
          <cell r="H295">
            <v>1016.2614965900004</v>
          </cell>
          <cell r="J295">
            <v>-22.263538329322387</v>
          </cell>
          <cell r="K295">
            <v>-40.320165039406874</v>
          </cell>
          <cell r="L295">
            <v>80.827021291359273</v>
          </cell>
        </row>
        <row r="296">
          <cell r="A296" t="str">
            <v>Créances  nettes des AID</v>
          </cell>
          <cell r="B296">
            <v>85015.757204148744</v>
          </cell>
          <cell r="C296">
            <v>88695.337208842233</v>
          </cell>
          <cell r="D296">
            <v>88004.2944055759</v>
          </cell>
          <cell r="F296">
            <v>-3679.5800046934892</v>
          </cell>
          <cell r="G296">
            <v>-2988.5372014271561</v>
          </cell>
          <cell r="H296">
            <v>208.78810145058378</v>
          </cell>
          <cell r="J296">
            <v>-4.1485608155810265</v>
          </cell>
          <cell r="K296">
            <v>-3.3958992815216527</v>
          </cell>
          <cell r="L296">
            <v>0.24619215102210656</v>
          </cell>
        </row>
        <row r="297">
          <cell r="A297" t="str">
            <v xml:space="preserve">Créances  </v>
          </cell>
          <cell r="B297">
            <v>89761.45320414874</v>
          </cell>
          <cell r="C297">
            <v>92169.116208842228</v>
          </cell>
          <cell r="D297">
            <v>91233.945405575898</v>
          </cell>
          <cell r="F297">
            <v>-2407.6630046934879</v>
          </cell>
          <cell r="G297">
            <v>-1472.4922014271579</v>
          </cell>
          <cell r="H297">
            <v>2163.7981014505785</v>
          </cell>
          <cell r="J297">
            <v>-2.6122231651197203</v>
          </cell>
          <cell r="K297">
            <v>-1.6139740475776487</v>
          </cell>
          <cell r="L297">
            <v>2.4701552786016601</v>
          </cell>
        </row>
        <row r="298">
          <cell r="A298" t="str">
            <v>Crédits</v>
          </cell>
          <cell r="B298">
            <v>16174.678482930705</v>
          </cell>
          <cell r="C298">
            <v>16407.733612806562</v>
          </cell>
          <cell r="D298">
            <v>16107.526055426801</v>
          </cell>
          <cell r="F298">
            <v>-233.05512987585644</v>
          </cell>
          <cell r="G298">
            <v>67.152427503904619</v>
          </cell>
          <cell r="H298">
            <v>1535.2575479943735</v>
          </cell>
          <cell r="J298">
            <v>-1.420398059692729</v>
          </cell>
          <cell r="K298">
            <v>0.41690093980186749</v>
          </cell>
          <cell r="L298">
            <v>10.48714668987043</v>
          </cell>
        </row>
        <row r="299">
          <cell r="A299" t="str">
            <v>Titres</v>
          </cell>
          <cell r="B299">
            <v>68905.640721218035</v>
          </cell>
          <cell r="C299">
            <v>71184.416596035662</v>
          </cell>
          <cell r="D299">
            <v>69989.6213501491</v>
          </cell>
          <cell r="F299">
            <v>-2278.7758748176275</v>
          </cell>
          <cell r="G299">
            <v>-1083.9806289310654</v>
          </cell>
          <cell r="H299">
            <v>164.69355345620716</v>
          </cell>
          <cell r="J299">
            <v>-3.201228560668623</v>
          </cell>
          <cell r="K299">
            <v>-1.5487733867112219</v>
          </cell>
          <cell r="L299">
            <v>0.23958580764718018</v>
          </cell>
        </row>
        <row r="300">
          <cell r="A300" t="str">
            <v xml:space="preserve">Autres </v>
          </cell>
          <cell r="B300">
            <v>4681.134</v>
          </cell>
          <cell r="C300">
            <v>4576.9660000000003</v>
          </cell>
          <cell r="D300">
            <v>5136.7979999999998</v>
          </cell>
          <cell r="F300">
            <v>104.16799999999967</v>
          </cell>
          <cell r="G300">
            <v>-455.66399999999976</v>
          </cell>
          <cell r="H300">
            <v>463.84699999999975</v>
          </cell>
          <cell r="J300">
            <v>2.27591815189363</v>
          </cell>
          <cell r="K300">
            <v>-8.8705843601402989</v>
          </cell>
          <cell r="L300">
            <v>10.998706040162777</v>
          </cell>
        </row>
        <row r="301">
          <cell r="A301" t="str">
            <v>Engagements(2)</v>
          </cell>
          <cell r="B301">
            <v>4745.6959999999999</v>
          </cell>
          <cell r="C301">
            <v>3473.7790000000005</v>
          </cell>
          <cell r="D301">
            <v>3229.6509999999998</v>
          </cell>
          <cell r="F301">
            <v>1271.9169999999995</v>
          </cell>
          <cell r="G301">
            <v>1516.0450000000001</v>
          </cell>
          <cell r="H301">
            <v>1955.0099999999998</v>
          </cell>
          <cell r="J301">
            <v>36.614793284201433</v>
          </cell>
          <cell r="K301">
            <v>46.941449710820152</v>
          </cell>
          <cell r="L301">
            <v>70.054818062655542</v>
          </cell>
        </row>
        <row r="302">
          <cell r="A302" t="str">
            <v>Créances nettes des ID sur l'administration centrale</v>
          </cell>
          <cell r="B302">
            <v>86369.918187458738</v>
          </cell>
          <cell r="C302">
            <v>89727.865392342224</v>
          </cell>
          <cell r="D302">
            <v>91336.701045265901</v>
          </cell>
          <cell r="F302">
            <v>-3357.9472048834868</v>
          </cell>
          <cell r="G302">
            <v>-4966.782857807164</v>
          </cell>
          <cell r="H302">
            <v>-3532.3237762994249</v>
          </cell>
          <cell r="J302">
            <v>-3.7423683157964294</v>
          </cell>
          <cell r="K302">
            <v>-5.4378829112140314</v>
          </cell>
          <cell r="L302">
            <v>-3.9290719554284204</v>
          </cell>
        </row>
        <row r="303">
          <cell r="A303" t="str">
            <v>(1) Sommes dues à l'Etat, au titre notamment des acomptes sur impôts sur les résultats et de la TVA récupérable</v>
          </cell>
        </row>
        <row r="304">
          <cell r="A304" t="str">
            <v>(2) Composés principalement des fonds spéciaux de garantie destinés à garantir des crédits distribués, dont le solde n’est remboursable qu’à l’extinction des crédits couverts.</v>
          </cell>
        </row>
        <row r="305">
          <cell r="A305" t="str">
            <v>(*) Chiffres révisés</v>
          </cell>
        </row>
        <row r="328">
          <cell r="A328" t="str">
            <v xml:space="preserve"> Octobre 2010</v>
          </cell>
        </row>
        <row r="329">
          <cell r="A329" t="str">
            <v xml:space="preserve"> TABLEAU 6.3 : CREANCES SUR L'ECONOMIE</v>
          </cell>
        </row>
        <row r="330">
          <cell r="L330" t="str">
            <v>En MDH</v>
          </cell>
        </row>
        <row r="331">
          <cell r="B331" t="str">
            <v>Encours</v>
          </cell>
          <cell r="D331" t="str">
            <v>2008</v>
          </cell>
          <cell r="F331" t="str">
            <v>△</v>
          </cell>
          <cell r="J331" t="str">
            <v>△ (%)</v>
          </cell>
        </row>
        <row r="332">
          <cell r="B332" t="str">
            <v>Oct-010</v>
          </cell>
          <cell r="C332" t="str">
            <v>Sept-010</v>
          </cell>
          <cell r="D332" t="str">
            <v xml:space="preserve"> Déc-09</v>
          </cell>
          <cell r="F332" t="str">
            <v>Sept-010</v>
          </cell>
          <cell r="G332" t="str">
            <v xml:space="preserve"> Déc-09</v>
          </cell>
          <cell r="H332">
            <v>40087</v>
          </cell>
          <cell r="J332" t="str">
            <v>Sept-010</v>
          </cell>
          <cell r="K332" t="str">
            <v xml:space="preserve"> Déc-09</v>
          </cell>
          <cell r="L332">
            <v>40087</v>
          </cell>
        </row>
        <row r="333">
          <cell r="A333" t="str">
            <v>Créances des ID par objet économique</v>
          </cell>
          <cell r="B333">
            <v>698785.68575046083</v>
          </cell>
          <cell r="C333">
            <v>695746.66951330553</v>
          </cell>
          <cell r="D333">
            <v>648382.38509086077</v>
          </cell>
          <cell r="F333">
            <v>3039.0162371553015</v>
          </cell>
          <cell r="G333">
            <v>50403.300659600063</v>
          </cell>
          <cell r="H333">
            <v>69207.368508354644</v>
          </cell>
          <cell r="J333">
            <v>0.43679925040549517</v>
          </cell>
          <cell r="K333">
            <v>7.7736998750416175</v>
          </cell>
          <cell r="L333">
            <v>10.992654386752143</v>
          </cell>
        </row>
        <row r="334">
          <cell r="A334" t="str">
            <v>Créances des AID</v>
          </cell>
          <cell r="B334">
            <v>697721.9595960608</v>
          </cell>
          <cell r="C334">
            <v>694772.0440274555</v>
          </cell>
          <cell r="D334">
            <v>647673.95493949077</v>
          </cell>
          <cell r="F334">
            <v>2949.9155686052982</v>
          </cell>
          <cell r="G334">
            <v>50048.004656570032</v>
          </cell>
          <cell r="H334">
            <v>68798.714213214582</v>
          </cell>
          <cell r="J334">
            <v>0.42458754550704914</v>
          </cell>
          <cell r="K334">
            <v>7.7273455686890813</v>
          </cell>
          <cell r="L334">
            <v>10.939127265257076</v>
          </cell>
        </row>
        <row r="335">
          <cell r="A335" t="str">
            <v>Crédits</v>
          </cell>
          <cell r="B335">
            <v>637143.74250859057</v>
          </cell>
          <cell r="C335">
            <v>634681.87338919262</v>
          </cell>
          <cell r="D335">
            <v>589554.5344418094</v>
          </cell>
          <cell r="F335">
            <v>2461.8691193979466</v>
          </cell>
          <cell r="G335">
            <v>47589.208066781168</v>
          </cell>
          <cell r="H335">
            <v>68937.324862397043</v>
          </cell>
          <cell r="J335">
            <v>0.38789025220644646</v>
          </cell>
          <cell r="K335">
            <v>8.0720620886816974</v>
          </cell>
          <cell r="L335">
            <v>12.132443900928003</v>
          </cell>
        </row>
        <row r="336">
          <cell r="A336" t="str">
            <v>Comptes débiteurs et crédits de trésorerie</v>
          </cell>
          <cell r="B336">
            <v>141012.09544123174</v>
          </cell>
          <cell r="C336">
            <v>141777.2579879057</v>
          </cell>
          <cell r="D336">
            <v>135042.66836827868</v>
          </cell>
          <cell r="F336">
            <v>-765.16254667396424</v>
          </cell>
          <cell r="G336">
            <v>5969.4270729530544</v>
          </cell>
          <cell r="H336">
            <v>6735.905725994322</v>
          </cell>
          <cell r="J336">
            <v>-0.53969343005578763</v>
          </cell>
          <cell r="K336">
            <v>4.4204007111838584</v>
          </cell>
          <cell r="L336">
            <v>5.0164558141538862</v>
          </cell>
        </row>
        <row r="337">
          <cell r="A337" t="str">
            <v>Crédits à l'équipement</v>
          </cell>
          <cell r="B337">
            <v>133009.70713509028</v>
          </cell>
          <cell r="C337">
            <v>130770.64882395421</v>
          </cell>
          <cell r="D337">
            <v>115673.38758525944</v>
          </cell>
          <cell r="F337">
            <v>2239.0583111360756</v>
          </cell>
          <cell r="G337">
            <v>17336.319549830849</v>
          </cell>
          <cell r="H337">
            <v>19353.453929672236</v>
          </cell>
          <cell r="J337">
            <v>1.7122024944223879</v>
          </cell>
          <cell r="K337">
            <v>14.987301670449282</v>
          </cell>
          <cell r="L337">
            <v>17.028059067452752</v>
          </cell>
        </row>
        <row r="338">
          <cell r="A338" t="str">
            <v>Crédits immobiliers</v>
          </cell>
          <cell r="B338">
            <v>186492.35990327582</v>
          </cell>
          <cell r="C338">
            <v>184434.04796273241</v>
          </cell>
          <cell r="D338">
            <v>173028.4981554524</v>
          </cell>
          <cell r="F338">
            <v>2058.3119405434118</v>
          </cell>
          <cell r="G338">
            <v>13463.861747823423</v>
          </cell>
          <cell r="H338">
            <v>16755.813040241541</v>
          </cell>
          <cell r="J338">
            <v>1.1160151627531034</v>
          </cell>
          <cell r="K338">
            <v>7.7812972379423861</v>
          </cell>
          <cell r="L338">
            <v>9.8716589620279738</v>
          </cell>
        </row>
        <row r="339">
          <cell r="A339" t="str">
            <v xml:space="preserve">Crédits à l'habitat                 </v>
          </cell>
          <cell r="B339">
            <v>121421.9907916392</v>
          </cell>
          <cell r="C339">
            <v>120721.96185760036</v>
          </cell>
          <cell r="D339">
            <v>109743.2312182539</v>
          </cell>
          <cell r="F339">
            <v>700.02893403884082</v>
          </cell>
          <cell r="G339">
            <v>11678.759573385294</v>
          </cell>
          <cell r="H339">
            <v>13139.846286163724</v>
          </cell>
          <cell r="J339">
            <v>0.57986875235225277</v>
          </cell>
          <cell r="K339">
            <v>10.641895125321167</v>
          </cell>
          <cell r="L339">
            <v>12.13482273201496</v>
          </cell>
        </row>
        <row r="340">
          <cell r="A340" t="str">
            <v xml:space="preserve">Crédits aux promoteurs immobiliers     </v>
          </cell>
          <cell r="B340">
            <v>63898.58219575369</v>
          </cell>
          <cell r="C340">
            <v>62694.019450690888</v>
          </cell>
          <cell r="D340">
            <v>63207.080021932532</v>
          </cell>
          <cell r="F340">
            <v>1204.5627450628017</v>
          </cell>
          <cell r="G340">
            <v>691.50217382115807</v>
          </cell>
          <cell r="H340">
            <v>2994.8689559247578</v>
          </cell>
          <cell r="J340">
            <v>1.9213359673169395</v>
          </cell>
          <cell r="K340">
            <v>1.0940264501717367</v>
          </cell>
          <cell r="L340">
            <v>4.9173831883311481</v>
          </cell>
        </row>
        <row r="341">
          <cell r="A341" t="str">
            <v>Crédits à la consommation</v>
          </cell>
          <cell r="B341">
            <v>32137.817404945261</v>
          </cell>
          <cell r="C341">
            <v>32149.592842974216</v>
          </cell>
          <cell r="D341">
            <v>29989.842883007947</v>
          </cell>
          <cell r="F341">
            <v>-11.77543802895525</v>
          </cell>
          <cell r="G341">
            <v>2147.9745219373144</v>
          </cell>
          <cell r="H341">
            <v>2578.8101006982142</v>
          </cell>
          <cell r="J341">
            <v>-3.662702071055568E-2</v>
          </cell>
          <cell r="K341">
            <v>7.1623400306453089</v>
          </cell>
          <cell r="L341">
            <v>8.7242784378881666</v>
          </cell>
        </row>
        <row r="342">
          <cell r="A342" t="str">
            <v>Créances diverses sur la clientèle</v>
          </cell>
          <cell r="B342">
            <v>111427.17471878375</v>
          </cell>
          <cell r="C342">
            <v>112757.14374898835</v>
          </cell>
          <cell r="D342">
            <v>104862.11924641246</v>
          </cell>
          <cell r="F342">
            <v>-1329.9690302046074</v>
          </cell>
          <cell r="G342">
            <v>6565.0554723712848</v>
          </cell>
          <cell r="H342">
            <v>20864.265337279197</v>
          </cell>
          <cell r="J342">
            <v>-1.1794986871654811</v>
          </cell>
          <cell r="K342">
            <v>6.2606549624886432</v>
          </cell>
          <cell r="L342">
            <v>23.038422108753775</v>
          </cell>
        </row>
        <row r="343">
          <cell r="A343" t="str">
            <v xml:space="preserve">Créances en souffrance </v>
          </cell>
          <cell r="B343">
            <v>33064.587905263812</v>
          </cell>
          <cell r="C343">
            <v>32793.182022637666</v>
          </cell>
          <cell r="D343">
            <v>30958.018203398409</v>
          </cell>
          <cell r="F343">
            <v>271.40588262614619</v>
          </cell>
          <cell r="G343">
            <v>2106.5697018654027</v>
          </cell>
          <cell r="H343">
            <v>2649.0767285116199</v>
          </cell>
          <cell r="J343">
            <v>0.82762899446229277</v>
          </cell>
          <cell r="K343">
            <v>6.8046012765576647</v>
          </cell>
          <cell r="L343">
            <v>8.7096242213953623</v>
          </cell>
        </row>
        <row r="344">
          <cell r="A344" t="str">
            <v>Titres</v>
          </cell>
          <cell r="B344">
            <v>59310.598087470302</v>
          </cell>
          <cell r="C344">
            <v>58479.912638262831</v>
          </cell>
          <cell r="D344">
            <v>57064.468497681308</v>
          </cell>
          <cell r="F344">
            <v>830.68544920747081</v>
          </cell>
          <cell r="G344">
            <v>2246.1295897889941</v>
          </cell>
          <cell r="H344">
            <v>-433.76964918246813</v>
          </cell>
          <cell r="J344">
            <v>1.4204628764509453</v>
          </cell>
          <cell r="K344">
            <v>3.9361263653586054</v>
          </cell>
          <cell r="L344">
            <v>-0.726042747819311</v>
          </cell>
        </row>
        <row r="345">
          <cell r="A345" t="str">
            <v xml:space="preserve">   Titres autres qu'actions</v>
          </cell>
          <cell r="B345">
            <v>14446.356112090303</v>
          </cell>
          <cell r="C345">
            <v>14515.993516852834</v>
          </cell>
          <cell r="D345">
            <v>14795.017574793283</v>
          </cell>
          <cell r="F345">
            <v>-69.637404762530423</v>
          </cell>
          <cell r="G345">
            <v>-348.66146270297941</v>
          </cell>
          <cell r="H345">
            <v>-3734.4996933624607</v>
          </cell>
          <cell r="J345">
            <v>-0.47972882243080273</v>
          </cell>
          <cell r="K345">
            <v>-2.356614048887673</v>
          </cell>
          <cell r="L345">
            <v>-20.540835554300017</v>
          </cell>
        </row>
        <row r="346">
          <cell r="A346" t="str">
            <v xml:space="preserve">   Actions et autres titres de participation</v>
          </cell>
          <cell r="B346">
            <v>44864.241975379999</v>
          </cell>
          <cell r="C346">
            <v>43963.919121409999</v>
          </cell>
          <cell r="D346">
            <v>42269.450922888027</v>
          </cell>
          <cell r="F346">
            <v>900.32285396999941</v>
          </cell>
          <cell r="G346">
            <v>2594.7910524919716</v>
          </cell>
          <cell r="H346">
            <v>3300.7300441799962</v>
          </cell>
          <cell r="J346">
            <v>2.0478675967983806</v>
          </cell>
          <cell r="K346">
            <v>6.1386911725577864</v>
          </cell>
          <cell r="L346">
            <v>7.9414127700365933</v>
          </cell>
        </row>
        <row r="347">
          <cell r="A347" t="str">
            <v xml:space="preserve">Autres </v>
          </cell>
          <cell r="B347">
            <v>1267.6189999999997</v>
          </cell>
          <cell r="C347">
            <v>1610.258</v>
          </cell>
          <cell r="D347">
            <v>1054.952</v>
          </cell>
          <cell r="F347">
            <v>-342.63900000000035</v>
          </cell>
          <cell r="G347">
            <v>212.66699999999969</v>
          </cell>
          <cell r="H347">
            <v>295.15899999999976</v>
          </cell>
          <cell r="J347">
            <v>-21.278515616752113</v>
          </cell>
          <cell r="K347">
            <v>20.158926662066111</v>
          </cell>
          <cell r="L347">
            <v>30.351788248359803</v>
          </cell>
        </row>
        <row r="348">
          <cell r="A348" t="str">
            <v>Créances  de BAM</v>
          </cell>
          <cell r="B348">
            <v>1063.7261544</v>
          </cell>
          <cell r="C348">
            <v>974.62548585000013</v>
          </cell>
          <cell r="D348">
            <v>708.43015136999998</v>
          </cell>
          <cell r="F348">
            <v>89.100668549999909</v>
          </cell>
          <cell r="G348">
            <v>355.29600303000007</v>
          </cell>
          <cell r="H348">
            <v>408.65429514000016</v>
          </cell>
          <cell r="J348">
            <v>9.1420417220356764</v>
          </cell>
          <cell r="K348">
            <v>50.152580652151755</v>
          </cell>
          <cell r="L348">
            <v>62.383124746288956</v>
          </cell>
        </row>
        <row r="349">
          <cell r="A349" t="str">
            <v>Crédits</v>
          </cell>
          <cell r="B349">
            <v>643.84714479000002</v>
          </cell>
          <cell r="C349">
            <v>641.23527662000004</v>
          </cell>
          <cell r="D349">
            <v>608.18537712</v>
          </cell>
          <cell r="F349">
            <v>2.6118681699999797</v>
          </cell>
          <cell r="G349">
            <v>35.661767670000017</v>
          </cell>
          <cell r="H349">
            <v>50.529465470000105</v>
          </cell>
          <cell r="J349">
            <v>0.40731822861763689</v>
          </cell>
          <cell r="K349">
            <v>5.8636345120418154</v>
          </cell>
          <cell r="L349">
            <v>8.5164267358275545</v>
          </cell>
        </row>
        <row r="350">
          <cell r="A350" t="str">
            <v>Crédits</v>
          </cell>
          <cell r="B350">
            <v>643.84714479000002</v>
          </cell>
          <cell r="C350">
            <v>641.23527662000004</v>
          </cell>
          <cell r="D350">
            <v>608.18537712</v>
          </cell>
          <cell r="F350">
            <v>2.6118681699999797</v>
          </cell>
          <cell r="G350">
            <v>35.661767670000017</v>
          </cell>
          <cell r="H350">
            <v>50.529465470000105</v>
          </cell>
          <cell r="J350">
            <v>0.40731822861763689</v>
          </cell>
          <cell r="K350">
            <v>5.8636345120418154</v>
          </cell>
          <cell r="L350">
            <v>8.5164267358275545</v>
          </cell>
        </row>
        <row r="351">
          <cell r="A351" t="str">
            <v>(*) Chiffres révisés</v>
          </cell>
        </row>
        <row r="352">
          <cell r="A352" t="str">
            <v>(*) Chiffres révisés</v>
          </cell>
        </row>
        <row r="379">
          <cell r="A379" t="str">
            <v xml:space="preserve"> Octobre 2010</v>
          </cell>
        </row>
        <row r="380">
          <cell r="A380" t="str">
            <v xml:space="preserve"> TABLEAU 7 : CREANCES ET ENGAGEMENTS SUR / ENVERS LES SECTEURS DE L'ECONOMIE</v>
          </cell>
        </row>
        <row r="381">
          <cell r="A381" t="str">
            <v xml:space="preserve">          </v>
          </cell>
          <cell r="L381" t="str">
            <v>En MDH</v>
          </cell>
        </row>
        <row r="382">
          <cell r="A382" t="str">
            <v xml:space="preserve">          </v>
          </cell>
          <cell r="B382" t="str">
            <v>Encours</v>
          </cell>
          <cell r="D382" t="str">
            <v>2008</v>
          </cell>
          <cell r="F382" t="str">
            <v>△</v>
          </cell>
          <cell r="J382" t="str">
            <v>△ (%)</v>
          </cell>
          <cell r="L382" t="str">
            <v>En MDH</v>
          </cell>
        </row>
        <row r="383">
          <cell r="B383" t="str">
            <v>Oct-010</v>
          </cell>
          <cell r="C383" t="str">
            <v>Sept-010</v>
          </cell>
          <cell r="D383" t="str">
            <v xml:space="preserve"> Déc-09</v>
          </cell>
          <cell r="F383" t="str">
            <v>Sept-010</v>
          </cell>
          <cell r="G383" t="str">
            <v xml:space="preserve"> Déc-09</v>
          </cell>
          <cell r="H383">
            <v>40087</v>
          </cell>
          <cell r="J383" t="str">
            <v>Sept-010</v>
          </cell>
          <cell r="K383" t="str">
            <v xml:space="preserve"> Déc-09</v>
          </cell>
          <cell r="L383">
            <v>40087</v>
          </cell>
        </row>
        <row r="384">
          <cell r="A384" t="str">
            <v>Créances par secteur économique</v>
          </cell>
          <cell r="B384">
            <v>698785.68575046095</v>
          </cell>
          <cell r="C384">
            <v>695746.66951330542</v>
          </cell>
          <cell r="D384">
            <v>648382.38509086065</v>
          </cell>
          <cell r="F384">
            <v>3039.0162371555343</v>
          </cell>
          <cell r="G384">
            <v>50403.300659600296</v>
          </cell>
          <cell r="H384">
            <v>69207.368508354528</v>
          </cell>
          <cell r="J384">
            <v>0.43679925040551737</v>
          </cell>
          <cell r="K384">
            <v>7.7736998750416397</v>
          </cell>
          <cell r="L384">
            <v>10.992654386752122</v>
          </cell>
        </row>
        <row r="385">
          <cell r="A385" t="str">
            <v>Autres sociétés financières</v>
          </cell>
          <cell r="B385">
            <v>138814.33143845588</v>
          </cell>
          <cell r="C385">
            <v>137745.31659230855</v>
          </cell>
          <cell r="D385">
            <v>127572.84596395351</v>
          </cell>
          <cell r="F385">
            <v>1069.0148461473291</v>
          </cell>
          <cell r="G385">
            <v>11241.485474502362</v>
          </cell>
          <cell r="H385">
            <v>26870.460387780229</v>
          </cell>
          <cell r="J385">
            <v>0.77608072099564218</v>
          </cell>
          <cell r="K385">
            <v>8.8118168012640616</v>
          </cell>
          <cell r="L385">
            <v>24.003511881071439</v>
          </cell>
        </row>
        <row r="386">
          <cell r="A386" t="str">
            <v>Administrations locales</v>
          </cell>
          <cell r="B386">
            <v>9137.2530000000006</v>
          </cell>
          <cell r="C386">
            <v>9046.0519999999997</v>
          </cell>
          <cell r="D386">
            <v>8610.1149999999998</v>
          </cell>
          <cell r="F386">
            <v>91.201000000000931</v>
          </cell>
          <cell r="G386">
            <v>527.13800000000083</v>
          </cell>
          <cell r="H386">
            <v>943.03700000000026</v>
          </cell>
          <cell r="J386">
            <v>1.0081856703896941</v>
          </cell>
          <cell r="K386">
            <v>6.1223107937582899</v>
          </cell>
          <cell r="L386">
            <v>11.508568971088874</v>
          </cell>
        </row>
        <row r="387">
          <cell r="A387" t="str">
            <v>Sociétés non financières publiques</v>
          </cell>
          <cell r="B387">
            <v>32051.122024649711</v>
          </cell>
          <cell r="C387">
            <v>32887.52156867522</v>
          </cell>
          <cell r="D387">
            <v>38040.703848747209</v>
          </cell>
          <cell r="F387">
            <v>-836.39954402550939</v>
          </cell>
          <cell r="G387">
            <v>-5989.5818240974986</v>
          </cell>
          <cell r="H387">
            <v>-8902.3865935660215</v>
          </cell>
          <cell r="J387">
            <v>-2.5432124530240241</v>
          </cell>
          <cell r="K387">
            <v>-15.745191907890399</v>
          </cell>
          <cell r="L387">
            <v>-21.737787295729593</v>
          </cell>
        </row>
        <row r="388">
          <cell r="A388" t="str">
            <v>Autres sociétés non financières</v>
          </cell>
          <cell r="B388">
            <v>307083.26956921216</v>
          </cell>
          <cell r="C388">
            <v>304610.957212109</v>
          </cell>
          <cell r="D388">
            <v>270743.82180203981</v>
          </cell>
          <cell r="F388">
            <v>2472.312357103161</v>
          </cell>
          <cell r="G388">
            <v>36339.447767172358</v>
          </cell>
          <cell r="H388">
            <v>41722.230066354852</v>
          </cell>
          <cell r="J388">
            <v>0.8116294895398779</v>
          </cell>
          <cell r="K388">
            <v>13.422078304613262</v>
          </cell>
          <cell r="L388">
            <v>15.722816787468009</v>
          </cell>
        </row>
        <row r="389">
          <cell r="A389" t="str">
            <v>Autres secteurs résidents (1)</v>
          </cell>
          <cell r="B389">
            <v>211699.70971814322</v>
          </cell>
          <cell r="C389">
            <v>211456.82214021261</v>
          </cell>
          <cell r="D389">
            <v>203414.89847612014</v>
          </cell>
          <cell r="F389">
            <v>242.88757793061086</v>
          </cell>
          <cell r="G389">
            <v>8284.8112420230755</v>
          </cell>
          <cell r="H389">
            <v>8574.0276477855514</v>
          </cell>
          <cell r="J389">
            <v>0.11486391191934953</v>
          </cell>
          <cell r="K389">
            <v>4.0728635434713167</v>
          </cell>
          <cell r="L389">
            <v>4.2210455912786715</v>
          </cell>
        </row>
        <row r="390">
          <cell r="A390" t="str">
            <v>Autres secteurs résidents (1)</v>
          </cell>
          <cell r="B390">
            <v>211699.70971814322</v>
          </cell>
          <cell r="C390">
            <v>211456.82214021261</v>
          </cell>
          <cell r="D390">
            <v>203414.89847612014</v>
          </cell>
          <cell r="F390">
            <v>242.88757793061086</v>
          </cell>
          <cell r="G390">
            <v>8284.8112420230755</v>
          </cell>
          <cell r="H390">
            <v>8574.0276477855514</v>
          </cell>
          <cell r="J390">
            <v>0.11486391191934953</v>
          </cell>
          <cell r="K390">
            <v>4.0728635434713167</v>
          </cell>
          <cell r="L390">
            <v>4.2210455912786715</v>
          </cell>
        </row>
        <row r="391">
          <cell r="A391" t="str">
            <v>Engagements par secteur économique</v>
          </cell>
          <cell r="B391">
            <v>705201.00302573771</v>
          </cell>
          <cell r="C391">
            <v>704528.62187735748</v>
          </cell>
          <cell r="D391">
            <v>691347.53979504155</v>
          </cell>
          <cell r="F391">
            <v>672.38114838022739</v>
          </cell>
          <cell r="G391">
            <v>13853.463230696158</v>
          </cell>
          <cell r="H391">
            <v>30221.781833581626</v>
          </cell>
          <cell r="J391">
            <v>9.5437023777478203E-2</v>
          </cell>
          <cell r="K391">
            <v>2.0038348924772631</v>
          </cell>
          <cell r="L391">
            <v>4.4774388432585521</v>
          </cell>
        </row>
        <row r="392">
          <cell r="A392" t="str">
            <v>Autres sociétés financières</v>
          </cell>
          <cell r="B392">
            <v>94322.255198489423</v>
          </cell>
          <cell r="C392">
            <v>103056.90550852209</v>
          </cell>
          <cell r="D392">
            <v>111633.98876162812</v>
          </cell>
          <cell r="F392">
            <v>-8734.6503100326663</v>
          </cell>
          <cell r="G392">
            <v>-17311.733563138696</v>
          </cell>
          <cell r="H392">
            <v>-9894.8785544839193</v>
          </cell>
          <cell r="J392">
            <v>-8.4755604361809294</v>
          </cell>
          <cell r="K392">
            <v>-15.507583089326326</v>
          </cell>
          <cell r="L392">
            <v>-9.494483486695982</v>
          </cell>
        </row>
        <row r="393">
          <cell r="A393" t="str">
            <v>Secteur public (2)</v>
          </cell>
          <cell r="B393">
            <v>43577.807444156439</v>
          </cell>
          <cell r="C393">
            <v>43756.612126778207</v>
          </cell>
          <cell r="D393">
            <v>48548.723215215767</v>
          </cell>
          <cell r="F393">
            <v>-178.80468262176873</v>
          </cell>
          <cell r="G393">
            <v>-4970.9157710593281</v>
          </cell>
          <cell r="H393">
            <v>759.41939198796172</v>
          </cell>
          <cell r="J393">
            <v>-0.40863465869731552</v>
          </cell>
          <cell r="K393">
            <v>-10.239024719606594</v>
          </cell>
          <cell r="L393">
            <v>1.7735823942337747</v>
          </cell>
        </row>
        <row r="394">
          <cell r="A394" t="str">
            <v>Autres sociétés non financières</v>
          </cell>
          <cell r="B394">
            <v>135341.58042764259</v>
          </cell>
          <cell r="C394">
            <v>129598.09266525174</v>
          </cell>
          <cell r="D394">
            <v>119066.55077214276</v>
          </cell>
          <cell r="F394">
            <v>5743.4877623908542</v>
          </cell>
          <cell r="G394">
            <v>16275.029655499835</v>
          </cell>
          <cell r="H394">
            <v>15364.313537955837</v>
          </cell>
          <cell r="J394">
            <v>4.4317687430988073</v>
          </cell>
          <cell r="K394">
            <v>13.66885120124568</v>
          </cell>
          <cell r="L394">
            <v>12.806020620625214</v>
          </cell>
        </row>
        <row r="395">
          <cell r="A395" t="str">
            <v>Autres secteurs résidents (1)</v>
          </cell>
          <cell r="B395">
            <v>431959.35995544924</v>
          </cell>
          <cell r="C395">
            <v>428117.01157680544</v>
          </cell>
          <cell r="D395">
            <v>412098.27704605483</v>
          </cell>
          <cell r="F395">
            <v>3842.348378643801</v>
          </cell>
          <cell r="G395">
            <v>19861.082909394405</v>
          </cell>
          <cell r="H395">
            <v>23992.927458121732</v>
          </cell>
          <cell r="J395">
            <v>0.89749957949392112</v>
          </cell>
          <cell r="K395">
            <v>4.8195015644714179</v>
          </cell>
          <cell r="L395">
            <v>5.8811033327549334</v>
          </cell>
        </row>
        <row r="396">
          <cell r="A396" t="str">
            <v>Autres secteurs résidents (1)</v>
          </cell>
          <cell r="B396">
            <v>431959.35995544924</v>
          </cell>
          <cell r="C396">
            <v>428117.01157680544</v>
          </cell>
          <cell r="D396">
            <v>412098.27704605483</v>
          </cell>
          <cell r="F396">
            <v>3842.348378643801</v>
          </cell>
          <cell r="G396">
            <v>19861.082909394405</v>
          </cell>
          <cell r="H396">
            <v>23992.927458121732</v>
          </cell>
          <cell r="J396">
            <v>0.89749957949392112</v>
          </cell>
          <cell r="K396">
            <v>4.8195015644714179</v>
          </cell>
          <cell r="L396">
            <v>5.8811033327549334</v>
          </cell>
        </row>
        <row r="397">
          <cell r="A397" t="str">
            <v>(1) Particuliers, MRE, entrepreneurs individuels et ISBLSM</v>
          </cell>
        </row>
        <row r="398">
          <cell r="A398" t="str">
            <v xml:space="preserve">(2) Sociétés non financières publiques, administrations de sécurité sociale  et administrations locales </v>
          </cell>
        </row>
        <row r="399">
          <cell r="A399" t="str">
            <v>(*) Chiffres révisés</v>
          </cell>
        </row>
        <row r="400">
          <cell r="A400" t="str">
            <v>(*) Chiffres révisés</v>
          </cell>
        </row>
        <row r="456">
          <cell r="A456" t="str">
            <v xml:space="preserve"> Octobre 2010</v>
          </cell>
        </row>
        <row r="457">
          <cell r="A457" t="str">
            <v xml:space="preserve"> TABLEAU 7.1 : CREANCES ET ENGAGEMENTS SUR / ENVERS LES AUTRES SOCIETES FINANCIERES</v>
          </cell>
        </row>
        <row r="458">
          <cell r="A458" t="str">
            <v xml:space="preserve">          </v>
          </cell>
          <cell r="L458" t="str">
            <v>En MDH</v>
          </cell>
        </row>
        <row r="459">
          <cell r="A459" t="str">
            <v xml:space="preserve">          </v>
          </cell>
          <cell r="B459" t="str">
            <v>Encours</v>
          </cell>
          <cell r="D459" t="str">
            <v>2008</v>
          </cell>
          <cell r="F459" t="str">
            <v>△</v>
          </cell>
          <cell r="J459" t="str">
            <v>△ (%)</v>
          </cell>
          <cell r="L459" t="str">
            <v>En MDH</v>
          </cell>
        </row>
        <row r="460">
          <cell r="B460" t="str">
            <v>Oct-010</v>
          </cell>
          <cell r="C460" t="str">
            <v>Sept-010</v>
          </cell>
          <cell r="D460" t="str">
            <v xml:space="preserve"> Déc-09</v>
          </cell>
          <cell r="F460" t="str">
            <v>Sept-010</v>
          </cell>
          <cell r="G460" t="str">
            <v xml:space="preserve"> Déc-09</v>
          </cell>
          <cell r="H460">
            <v>40087</v>
          </cell>
          <cell r="J460" t="str">
            <v>Sept-010</v>
          </cell>
          <cell r="K460" t="str">
            <v xml:space="preserve"> Déc-09</v>
          </cell>
          <cell r="L460">
            <v>40087</v>
          </cell>
        </row>
        <row r="461">
          <cell r="A461" t="str">
            <v>Créances des ID sur les ASF</v>
          </cell>
          <cell r="B461">
            <v>138814.33143845588</v>
          </cell>
          <cell r="C461">
            <v>137745.31659230858</v>
          </cell>
          <cell r="D461">
            <v>127572.84596395353</v>
          </cell>
          <cell r="F461">
            <v>1069.0148461473</v>
          </cell>
          <cell r="G461">
            <v>11241.485474502348</v>
          </cell>
          <cell r="H461">
            <v>26870.460387780215</v>
          </cell>
          <cell r="J461">
            <v>0.77608072099561998</v>
          </cell>
          <cell r="K461">
            <v>8.8118168012640385</v>
          </cell>
          <cell r="L461">
            <v>24.003511881071439</v>
          </cell>
        </row>
        <row r="462">
          <cell r="A462" t="str">
            <v>Crédits (1)</v>
          </cell>
          <cell r="B462">
            <v>103979.67467483347</v>
          </cell>
          <cell r="C462">
            <v>103874.12467374881</v>
          </cell>
          <cell r="D462">
            <v>95665.07578316296</v>
          </cell>
          <cell r="F462">
            <v>105.55000108465902</v>
          </cell>
          <cell r="G462">
            <v>8314.5988916705101</v>
          </cell>
          <cell r="H462">
            <v>23303.217709340141</v>
          </cell>
          <cell r="J462">
            <v>0.10161337235443657</v>
          </cell>
          <cell r="K462">
            <v>8.6913628861974743</v>
          </cell>
          <cell r="L462">
            <v>28.884780747507687</v>
          </cell>
        </row>
        <row r="463">
          <cell r="A463" t="str">
            <v>Titres</v>
          </cell>
          <cell r="B463">
            <v>34750.831676992399</v>
          </cell>
          <cell r="C463">
            <v>33780.032339929749</v>
          </cell>
          <cell r="D463">
            <v>31835.344990370562</v>
          </cell>
          <cell r="F463">
            <v>970.79933706265001</v>
          </cell>
          <cell r="G463">
            <v>2915.4866866218363</v>
          </cell>
          <cell r="H463">
            <v>3543.0783812300615</v>
          </cell>
          <cell r="J463">
            <v>2.8738851617827299</v>
          </cell>
          <cell r="K463">
            <v>9.1580181948827786</v>
          </cell>
          <cell r="L463">
            <v>11.353199147825777</v>
          </cell>
        </row>
        <row r="464">
          <cell r="A464" t="str">
            <v>Titres autres qu'actions</v>
          </cell>
          <cell r="B464">
            <v>2317.0872016123963</v>
          </cell>
          <cell r="C464">
            <v>2210.4667185197504</v>
          </cell>
          <cell r="D464">
            <v>1953.3550800905625</v>
          </cell>
          <cell r="F464">
            <v>106.62048309264583</v>
          </cell>
          <cell r="G464">
            <v>363.73212152183373</v>
          </cell>
          <cell r="H464">
            <v>530.33933705006098</v>
          </cell>
          <cell r="J464">
            <v>4.823437611584791</v>
          </cell>
          <cell r="K464">
            <v>18.6208910622113</v>
          </cell>
          <cell r="L464">
            <v>29.681822912376489</v>
          </cell>
        </row>
        <row r="465">
          <cell r="A465" t="str">
            <v>Actions et autres titres de participation</v>
          </cell>
          <cell r="B465">
            <v>32433.744475380001</v>
          </cell>
          <cell r="C465">
            <v>31569.565621410002</v>
          </cell>
          <cell r="D465">
            <v>29881.989910280001</v>
          </cell>
          <cell r="F465">
            <v>864.17885396999918</v>
          </cell>
          <cell r="G465">
            <v>2551.7545651</v>
          </cell>
          <cell r="H465">
            <v>3012.739044179998</v>
          </cell>
          <cell r="J465">
            <v>2.7373796153340901</v>
          </cell>
          <cell r="K465">
            <v>8.539439885903132</v>
          </cell>
          <cell r="L465">
            <v>10.240095469290411</v>
          </cell>
        </row>
        <row r="466">
          <cell r="A466" t="str">
            <v xml:space="preserve">Autres </v>
          </cell>
          <cell r="B466">
            <v>83.825086630000001</v>
          </cell>
          <cell r="C466">
            <v>91.159578629999999</v>
          </cell>
          <cell r="D466">
            <v>72.425190420000007</v>
          </cell>
          <cell r="F466">
            <v>-7.3344919999999973</v>
          </cell>
          <cell r="G466">
            <v>11.399896209999994</v>
          </cell>
          <cell r="H466">
            <v>24.164297210000001</v>
          </cell>
          <cell r="J466">
            <v>-8.0457721615512909</v>
          </cell>
          <cell r="K466">
            <v>15.740236434161936</v>
          </cell>
          <cell r="L466">
            <v>40.502811720924761</v>
          </cell>
        </row>
        <row r="467">
          <cell r="A467" t="str">
            <v xml:space="preserve">Autres </v>
          </cell>
          <cell r="B467">
            <v>83.825086630000001</v>
          </cell>
          <cell r="C467">
            <v>91.159578629999999</v>
          </cell>
          <cell r="D467">
            <v>72.425190420000007</v>
          </cell>
          <cell r="F467">
            <v>-7.3344919999999973</v>
          </cell>
          <cell r="G467">
            <v>11.399896209999994</v>
          </cell>
          <cell r="H467">
            <v>24.164297210000001</v>
          </cell>
          <cell r="J467">
            <v>-8.0457721615512909</v>
          </cell>
          <cell r="K467">
            <v>15.740236434161936</v>
          </cell>
          <cell r="L467">
            <v>40.502811720924761</v>
          </cell>
        </row>
        <row r="468">
          <cell r="A468" t="str">
            <v>Engagements des ID envers les ASF</v>
          </cell>
          <cell r="B468">
            <v>94322.255198489423</v>
          </cell>
          <cell r="C468">
            <v>103056.90550852209</v>
          </cell>
          <cell r="D468">
            <v>111633.98876162812</v>
          </cell>
          <cell r="F468">
            <v>-8734.6503100326663</v>
          </cell>
          <cell r="G468">
            <v>-17311.733563138696</v>
          </cell>
          <cell r="H468">
            <v>-9894.8785544839193</v>
          </cell>
          <cell r="J468">
            <v>-8.4755604361809294</v>
          </cell>
          <cell r="K468">
            <v>-15.507583089326326</v>
          </cell>
          <cell r="L468">
            <v>-9.494483486695982</v>
          </cell>
        </row>
        <row r="469">
          <cell r="A469" t="str">
            <v>Actifs monétaires</v>
          </cell>
          <cell r="B469">
            <v>65648.92699454083</v>
          </cell>
          <cell r="C469">
            <v>74946.960521617162</v>
          </cell>
          <cell r="D469">
            <v>82004.539484243214</v>
          </cell>
          <cell r="F469">
            <v>-9298.0335270763317</v>
          </cell>
          <cell r="G469">
            <v>-16355.612489702384</v>
          </cell>
          <cell r="H469">
            <v>-9238.6431972578866</v>
          </cell>
          <cell r="J469">
            <v>-12.406151580215818</v>
          </cell>
          <cell r="K469">
            <v>-19.944764756401124</v>
          </cell>
          <cell r="L469">
            <v>-12.336684410505349</v>
          </cell>
        </row>
        <row r="470">
          <cell r="A470" t="str">
            <v xml:space="preserve">Dépôts à vue </v>
          </cell>
          <cell r="B470">
            <v>5257.6543763159962</v>
          </cell>
          <cell r="C470">
            <v>7455.2455923529096</v>
          </cell>
          <cell r="D470">
            <v>12364.075344245673</v>
          </cell>
          <cell r="F470">
            <v>-2197.5912160369135</v>
          </cell>
          <cell r="G470">
            <v>-7106.4209679296773</v>
          </cell>
          <cell r="H470">
            <v>-1096.1987239552354</v>
          </cell>
          <cell r="J470">
            <v>-29.477113648557129</v>
          </cell>
          <cell r="K470">
            <v>-57.476364144262959</v>
          </cell>
          <cell r="L470">
            <v>-17.252503428328257</v>
          </cell>
        </row>
        <row r="471">
          <cell r="A471" t="str">
            <v>Comptes à terme et bons de caisse auprés des banques</v>
          </cell>
          <cell r="B471">
            <v>10562.289213311549</v>
          </cell>
          <cell r="C471">
            <v>14226.225996882622</v>
          </cell>
          <cell r="D471">
            <v>16013.170503863386</v>
          </cell>
          <cell r="F471">
            <v>-3663.9367835710727</v>
          </cell>
          <cell r="G471">
            <v>-5450.8812905518371</v>
          </cell>
          <cell r="H471">
            <v>-3177.4297232900008</v>
          </cell>
          <cell r="J471">
            <v>-25.754805135064963</v>
          </cell>
          <cell r="K471">
            <v>-34.039987828998264</v>
          </cell>
          <cell r="L471">
            <v>-23.125871336607716</v>
          </cell>
        </row>
        <row r="472">
          <cell r="A472" t="str">
            <v>Autres dépôts (2)</v>
          </cell>
          <cell r="B472">
            <v>2013.9866813000001</v>
          </cell>
          <cell r="C472">
            <v>461.4716813</v>
          </cell>
          <cell r="D472">
            <v>7288.0709459</v>
          </cell>
          <cell r="F472">
            <v>1552.5150000000001</v>
          </cell>
          <cell r="G472">
            <v>-5274.0842646000001</v>
          </cell>
          <cell r="H472">
            <v>-5349.0282138400007</v>
          </cell>
          <cell r="J472">
            <v>336.42692778600195</v>
          </cell>
          <cell r="K472">
            <v>-72.365984136954722</v>
          </cell>
          <cell r="L472">
            <v>-72.647255098867944</v>
          </cell>
        </row>
        <row r="473">
          <cell r="A473" t="str">
            <v xml:space="preserve">Dépôts en devises </v>
          </cell>
          <cell r="B473">
            <v>11949.276982344209</v>
          </cell>
          <cell r="C473">
            <v>12385.810758273508</v>
          </cell>
          <cell r="D473">
            <v>8943.7130601715471</v>
          </cell>
          <cell r="F473">
            <v>-436.53377592929974</v>
          </cell>
          <cell r="G473">
            <v>3005.5639221726615</v>
          </cell>
          <cell r="H473">
            <v>5813.4162211443463</v>
          </cell>
          <cell r="J473">
            <v>-3.5244667018483389</v>
          </cell>
          <cell r="K473">
            <v>33.605325908286822</v>
          </cell>
          <cell r="L473">
            <v>94.744917581987934</v>
          </cell>
        </row>
        <row r="474">
          <cell r="A474" t="str">
            <v>Certificats de dépôt à durée résiduelle inférieure ou égale à 2 ans</v>
          </cell>
          <cell r="B474">
            <v>15618.186485718481</v>
          </cell>
          <cell r="C474">
            <v>16125.92154999075</v>
          </cell>
          <cell r="D474">
            <v>13248.201528633841</v>
          </cell>
          <cell r="F474">
            <v>-507.73506427226857</v>
          </cell>
          <cell r="G474">
            <v>2369.98495708464</v>
          </cell>
          <cell r="H474">
            <v>5634.223260873996</v>
          </cell>
          <cell r="J474">
            <v>-3.1485646429463165</v>
          </cell>
          <cell r="K474">
            <v>17.889107075872168</v>
          </cell>
          <cell r="L474">
            <v>56.432732513012219</v>
          </cell>
        </row>
        <row r="475">
          <cell r="A475" t="str">
            <v>Titres OPCVM monétaires</v>
          </cell>
          <cell r="B475">
            <v>10327.554678029195</v>
          </cell>
          <cell r="C475">
            <v>12518.878963756117</v>
          </cell>
          <cell r="D475">
            <v>9792.5474149577658</v>
          </cell>
          <cell r="F475">
            <v>-2191.3242857269215</v>
          </cell>
          <cell r="G475">
            <v>535.00726307142941</v>
          </cell>
          <cell r="H475">
            <v>-144.32432603017514</v>
          </cell>
          <cell r="J475">
            <v>-17.504157457477689</v>
          </cell>
          <cell r="K475">
            <v>5.463412536090706</v>
          </cell>
          <cell r="L475">
            <v>-1.3782084950965223</v>
          </cell>
        </row>
        <row r="476">
          <cell r="A476" t="str">
            <v xml:space="preserve">Pensions </v>
          </cell>
          <cell r="B476">
            <v>9919.9785775214132</v>
          </cell>
          <cell r="C476">
            <v>11773.405979061257</v>
          </cell>
          <cell r="D476">
            <v>14354.760686471</v>
          </cell>
          <cell r="F476">
            <v>-1853.4274015398441</v>
          </cell>
          <cell r="G476">
            <v>-4434.7821089495865</v>
          </cell>
          <cell r="H476">
            <v>-10919.301692160805</v>
          </cell>
          <cell r="J476">
            <v>-15.742491211431286</v>
          </cell>
          <cell r="K476">
            <v>-30.89415564502762</v>
          </cell>
          <cell r="L476">
            <v>-52.397691047164543</v>
          </cell>
        </row>
        <row r="477">
          <cell r="A477" t="str">
            <v>Engagements non monétaires</v>
          </cell>
          <cell r="B477">
            <v>28673.328203948593</v>
          </cell>
          <cell r="C477">
            <v>28109.944986904928</v>
          </cell>
          <cell r="D477">
            <v>29629.449277384909</v>
          </cell>
          <cell r="F477">
            <v>563.38321704366535</v>
          </cell>
          <cell r="G477">
            <v>-956.12107343631578</v>
          </cell>
          <cell r="H477">
            <v>-656.23535722603265</v>
          </cell>
          <cell r="J477">
            <v>2.0042131612357128</v>
          </cell>
          <cell r="K477">
            <v>-3.2269282647993336</v>
          </cell>
          <cell r="L477">
            <v>-2.2374535367949755</v>
          </cell>
        </row>
        <row r="478">
          <cell r="A478" t="str">
            <v>Dépôts (3)</v>
          </cell>
          <cell r="B478">
            <v>253.827</v>
          </cell>
          <cell r="C478">
            <v>259.00299999999999</v>
          </cell>
          <cell r="D478">
            <v>524.53100000000006</v>
          </cell>
          <cell r="F478">
            <v>-5.1759999999999877</v>
          </cell>
          <cell r="G478">
            <v>-270.70400000000006</v>
          </cell>
          <cell r="H478">
            <v>-39.701000000000022</v>
          </cell>
          <cell r="J478">
            <v>-1.9984324505893714</v>
          </cell>
          <cell r="K478">
            <v>-51.608770501648138</v>
          </cell>
          <cell r="L478">
            <v>-13.525455833855716</v>
          </cell>
        </row>
        <row r="479">
          <cell r="A479" t="str">
            <v>Autres titres de créance</v>
          </cell>
          <cell r="B479">
            <v>17470.914708338696</v>
          </cell>
          <cell r="C479">
            <v>21228.060910490211</v>
          </cell>
          <cell r="D479">
            <v>22377.238695933218</v>
          </cell>
          <cell r="F479">
            <v>-3757.1462021515144</v>
          </cell>
          <cell r="G479">
            <v>-4906.3239875945219</v>
          </cell>
          <cell r="H479">
            <v>-6036.2616927074996</v>
          </cell>
          <cell r="J479">
            <v>-17.698960908364725</v>
          </cell>
          <cell r="K479">
            <v>-21.925511249456285</v>
          </cell>
          <cell r="L479">
            <v>-25.67837833742913</v>
          </cell>
        </row>
        <row r="480">
          <cell r="A480" t="str">
            <v>Autres titres de créance</v>
          </cell>
          <cell r="B480">
            <v>17470.914708338696</v>
          </cell>
          <cell r="C480">
            <v>21228.060910490211</v>
          </cell>
          <cell r="D480">
            <v>22377.238695933218</v>
          </cell>
          <cell r="F480">
            <v>-3757.1462021515144</v>
          </cell>
          <cell r="G480">
            <v>-4906.3239875945219</v>
          </cell>
          <cell r="H480">
            <v>-6036.2616927074996</v>
          </cell>
          <cell r="J480">
            <v>-17.698960908364725</v>
          </cell>
          <cell r="K480">
            <v>-21.925511249456285</v>
          </cell>
          <cell r="L480">
            <v>-25.67837833742913</v>
          </cell>
        </row>
        <row r="481">
          <cell r="A481" t="str">
            <v>(1) Valeurs reçues en pension et prêts financiers accordés par les ID aux ASF.</v>
          </cell>
        </row>
        <row r="482">
          <cell r="A482" t="str">
            <v xml:space="preserve"> (2) Emprunts des banques auprés des ASF</v>
          </cell>
        </row>
        <row r="483">
          <cell r="A483" t="str">
            <v xml:space="preserve"> (3) Dépôts de garantie et dépôts réglementés</v>
          </cell>
        </row>
        <row r="484">
          <cell r="A484" t="str">
            <v>(*) Chiffres révisés</v>
          </cell>
        </row>
        <row r="485">
          <cell r="A485" t="str">
            <v>(*) Chiffres révisés</v>
          </cell>
        </row>
        <row r="539">
          <cell r="A539" t="str">
            <v xml:space="preserve"> Octobre 2010</v>
          </cell>
        </row>
        <row r="540">
          <cell r="A540" t="str">
            <v xml:space="preserve"> TABLEAU 7.2 : CREANCES ET ENGAGEMENTS SUR / ENVERS LE SECTEUR PUBLIC</v>
          </cell>
        </row>
        <row r="541">
          <cell r="A541" t="str">
            <v xml:space="preserve">          </v>
          </cell>
          <cell r="L541" t="str">
            <v>En MDH</v>
          </cell>
        </row>
        <row r="542">
          <cell r="A542" t="str">
            <v xml:space="preserve">          </v>
          </cell>
          <cell r="B542" t="str">
            <v>Encours</v>
          </cell>
          <cell r="D542" t="str">
            <v>2008</v>
          </cell>
          <cell r="F542" t="str">
            <v>△</v>
          </cell>
          <cell r="J542" t="str">
            <v>△ (%)</v>
          </cell>
          <cell r="L542" t="str">
            <v>En MDH</v>
          </cell>
        </row>
        <row r="543">
          <cell r="B543" t="str">
            <v>Oct-010</v>
          </cell>
          <cell r="C543" t="str">
            <v>Sept-010</v>
          </cell>
          <cell r="D543" t="str">
            <v xml:space="preserve"> Déc-09</v>
          </cell>
          <cell r="F543" t="str">
            <v>Sept-010</v>
          </cell>
          <cell r="G543" t="str">
            <v xml:space="preserve"> Déc-09</v>
          </cell>
          <cell r="H543">
            <v>40087</v>
          </cell>
          <cell r="J543" t="str">
            <v>Sept-010</v>
          </cell>
          <cell r="K543" t="str">
            <v xml:space="preserve"> Déc-09</v>
          </cell>
          <cell r="L543">
            <v>40087</v>
          </cell>
        </row>
        <row r="544">
          <cell r="A544" t="str">
            <v>Créances des ID sur le secteur public</v>
          </cell>
          <cell r="B544">
            <v>41188.375024649707</v>
          </cell>
          <cell r="C544">
            <v>41933.57356867523</v>
          </cell>
          <cell r="D544">
            <v>46650.818848747207</v>
          </cell>
          <cell r="F544">
            <v>-745.19854402552301</v>
          </cell>
          <cell r="G544">
            <v>-5462.4438240974996</v>
          </cell>
          <cell r="H544">
            <v>-7959.3495935660249</v>
          </cell>
          <cell r="J544">
            <v>-1.7770928652314888</v>
          </cell>
          <cell r="K544">
            <v>-11.709213169029276</v>
          </cell>
          <cell r="L544">
            <v>-16.194746868537703</v>
          </cell>
        </row>
        <row r="545">
          <cell r="A545" t="str">
            <v>Créances sur les administrations locales</v>
          </cell>
          <cell r="B545">
            <v>9137.2530000000006</v>
          </cell>
          <cell r="C545">
            <v>9046.0519999999997</v>
          </cell>
          <cell r="D545">
            <v>8610.1149999999998</v>
          </cell>
          <cell r="F545">
            <v>91.201000000000931</v>
          </cell>
          <cell r="G545">
            <v>527.13800000000083</v>
          </cell>
          <cell r="H545">
            <v>943.03700000000026</v>
          </cell>
          <cell r="J545">
            <v>1.0081856703896941</v>
          </cell>
          <cell r="K545">
            <v>6.1223107937582899</v>
          </cell>
          <cell r="L545">
            <v>11.508568971088874</v>
          </cell>
        </row>
        <row r="546">
          <cell r="A546" t="str">
            <v>Créances sur les SNFP</v>
          </cell>
          <cell r="B546">
            <v>32051.122024649711</v>
          </cell>
          <cell r="C546">
            <v>32887.521568675227</v>
          </cell>
          <cell r="D546">
            <v>38040.703848747209</v>
          </cell>
          <cell r="F546">
            <v>-836.39954402551666</v>
          </cell>
          <cell r="G546">
            <v>-5989.5818240974986</v>
          </cell>
          <cell r="H546">
            <v>-8902.3865935660215</v>
          </cell>
          <cell r="J546">
            <v>-2.5432124530240463</v>
          </cell>
          <cell r="K546">
            <v>-15.745191907890399</v>
          </cell>
          <cell r="L546">
            <v>-21.737787295729593</v>
          </cell>
        </row>
        <row r="547">
          <cell r="A547" t="str">
            <v>Crédits</v>
          </cell>
          <cell r="B547">
            <v>19253.697798141933</v>
          </cell>
          <cell r="C547">
            <v>19432.030987942246</v>
          </cell>
          <cell r="D547">
            <v>25264.986682297393</v>
          </cell>
          <cell r="F547">
            <v>-178.33318980031254</v>
          </cell>
          <cell r="G547">
            <v>-6011.2888841554595</v>
          </cell>
          <cell r="H547">
            <v>-7220.5720037725732</v>
          </cell>
          <cell r="J547">
            <v>-0.9177280023429879</v>
          </cell>
          <cell r="K547">
            <v>-23.792962805586725</v>
          </cell>
          <cell r="L547">
            <v>-27.273923163125026</v>
          </cell>
        </row>
        <row r="548">
          <cell r="A548" t="str">
            <v>Titres</v>
          </cell>
          <cell r="B548">
            <v>12780.932226507777</v>
          </cell>
          <cell r="C548">
            <v>13409.618580732977</v>
          </cell>
          <cell r="D548">
            <v>12773.242166449818</v>
          </cell>
          <cell r="F548">
            <v>-628.68635422519947</v>
          </cell>
          <cell r="G548">
            <v>7.6900600579592719</v>
          </cell>
          <cell r="H548">
            <v>-1690.9835897934481</v>
          </cell>
          <cell r="J548">
            <v>-4.6883239104839269</v>
          </cell>
          <cell r="K548">
            <v>6.0204448939038535E-2</v>
          </cell>
          <cell r="L548">
            <v>-11.684586970086697</v>
          </cell>
        </row>
        <row r="549">
          <cell r="A549" t="str">
            <v>Titres autres qu'actions</v>
          </cell>
          <cell r="B549">
            <v>7780.9072265077775</v>
          </cell>
          <cell r="C549">
            <v>8409.593580732977</v>
          </cell>
          <cell r="D549">
            <v>7773.2171664498192</v>
          </cell>
          <cell r="F549">
            <v>-628.68635422519947</v>
          </cell>
          <cell r="G549">
            <v>7.6900600579583624</v>
          </cell>
          <cell r="H549">
            <v>-1667.143589793448</v>
          </cell>
          <cell r="J549">
            <v>-7.4758232748080466</v>
          </cell>
          <cell r="K549">
            <v>9.8930209889802612E-2</v>
          </cell>
          <cell r="L549">
            <v>-17.645370692937391</v>
          </cell>
        </row>
        <row r="550">
          <cell r="A550" t="str">
            <v>Actions et autres titres de participation</v>
          </cell>
          <cell r="B550">
            <v>5000.0249999999996</v>
          </cell>
          <cell r="C550">
            <v>5000.0249999999996</v>
          </cell>
          <cell r="D550">
            <v>5000.0249999999996</v>
          </cell>
          <cell r="F550">
            <v>0</v>
          </cell>
          <cell r="G550">
            <v>0</v>
          </cell>
          <cell r="H550">
            <v>-23.840000000000146</v>
          </cell>
          <cell r="J550">
            <v>0</v>
          </cell>
          <cell r="K550">
            <v>0</v>
          </cell>
          <cell r="L550">
            <v>-0.47453504423387027</v>
          </cell>
        </row>
        <row r="551">
          <cell r="A551" t="str">
            <v xml:space="preserve">Autres </v>
          </cell>
          <cell r="B551">
            <v>16.492000000000001</v>
          </cell>
          <cell r="C551">
            <v>45.872</v>
          </cell>
          <cell r="D551">
            <v>2.4750000000000001</v>
          </cell>
          <cell r="F551">
            <v>-29.38</v>
          </cell>
          <cell r="G551">
            <v>14.017000000000001</v>
          </cell>
          <cell r="H551">
            <v>9.1690000000000005</v>
          </cell>
          <cell r="J551">
            <v>-64.047785141262636</v>
          </cell>
          <cell r="K551">
            <v>566.34343434343441</v>
          </cell>
          <cell r="L551">
            <v>125.20824798579815</v>
          </cell>
        </row>
        <row r="552">
          <cell r="A552" t="str">
            <v xml:space="preserve">Autres </v>
          </cell>
          <cell r="B552">
            <v>16.492000000000001</v>
          </cell>
          <cell r="C552">
            <v>45.872</v>
          </cell>
          <cell r="D552">
            <v>2.4750000000000001</v>
          </cell>
          <cell r="F552">
            <v>-29.38</v>
          </cell>
          <cell r="G552">
            <v>14.017000000000001</v>
          </cell>
          <cell r="H552">
            <v>9.1690000000000005</v>
          </cell>
          <cell r="J552">
            <v>-64.047785141262636</v>
          </cell>
          <cell r="K552">
            <v>566.34343434343441</v>
          </cell>
          <cell r="L552">
            <v>125.20824798579815</v>
          </cell>
        </row>
        <row r="553">
          <cell r="A553" t="str">
            <v>Engagements des ID envers le secteur public</v>
          </cell>
          <cell r="B553">
            <v>43577.807444156439</v>
          </cell>
          <cell r="C553">
            <v>43756.612126778207</v>
          </cell>
          <cell r="D553">
            <v>48548.723215215767</v>
          </cell>
          <cell r="F553">
            <v>-178.80468262176873</v>
          </cell>
          <cell r="G553">
            <v>-4970.9157710593281</v>
          </cell>
          <cell r="H553">
            <v>759.41939198796172</v>
          </cell>
          <cell r="J553">
            <v>-0.40863465869731552</v>
          </cell>
          <cell r="K553">
            <v>-10.239024719606594</v>
          </cell>
          <cell r="L553">
            <v>1.7735823942337747</v>
          </cell>
        </row>
        <row r="554">
          <cell r="A554" t="str">
            <v>Actifs monétaires</v>
          </cell>
          <cell r="B554">
            <v>43523.466444156438</v>
          </cell>
          <cell r="C554">
            <v>43736.962126778206</v>
          </cell>
          <cell r="D554">
            <v>48527.749215215765</v>
          </cell>
          <cell r="F554">
            <v>-213.49568262176763</v>
          </cell>
          <cell r="G554">
            <v>-5004.2827710593265</v>
          </cell>
          <cell r="H554">
            <v>724.25639198796125</v>
          </cell>
          <cell r="J554">
            <v>-0.48813560027995972</v>
          </cell>
          <cell r="K554">
            <v>-10.312208688818082</v>
          </cell>
          <cell r="L554">
            <v>1.6922190645695556</v>
          </cell>
        </row>
        <row r="555">
          <cell r="A555" t="str">
            <v xml:space="preserve">Dépôts à vue </v>
          </cell>
          <cell r="B555">
            <v>12694.255999999999</v>
          </cell>
          <cell r="C555">
            <v>13284.481</v>
          </cell>
          <cell r="D555">
            <v>14826.621000000001</v>
          </cell>
          <cell r="F555">
            <v>-590.22500000000036</v>
          </cell>
          <cell r="G555">
            <v>-2132.3650000000016</v>
          </cell>
          <cell r="H555">
            <v>-2474.6769999999997</v>
          </cell>
          <cell r="J555">
            <v>-4.4429661949157095</v>
          </cell>
          <cell r="K555">
            <v>-14.382002480538226</v>
          </cell>
          <cell r="L555">
            <v>-16.314113853624377</v>
          </cell>
        </row>
        <row r="556">
          <cell r="A556" t="str">
            <v>Comptes à terme et bons de caisse auprés des banques</v>
          </cell>
          <cell r="B556">
            <v>15029.980739756438</v>
          </cell>
          <cell r="C556">
            <v>16124.174442318208</v>
          </cell>
          <cell r="D556">
            <v>16983.210360145767</v>
          </cell>
          <cell r="F556">
            <v>-1094.1937025617699</v>
          </cell>
          <cell r="G556">
            <v>-1953.2296203893293</v>
          </cell>
          <cell r="H556">
            <v>4644.119430347966</v>
          </cell>
          <cell r="J556">
            <v>-6.7860448079130054</v>
          </cell>
          <cell r="K556">
            <v>-11.500944632782407</v>
          </cell>
          <cell r="L556">
            <v>44.715785162092381</v>
          </cell>
        </row>
        <row r="557">
          <cell r="A557" t="str">
            <v xml:space="preserve">Dépôts en devises </v>
          </cell>
          <cell r="B557">
            <v>117.676</v>
          </cell>
          <cell r="C557">
            <v>214.10900000000001</v>
          </cell>
          <cell r="D557">
            <v>286.97000000000003</v>
          </cell>
          <cell r="F557">
            <v>-96.433000000000007</v>
          </cell>
          <cell r="G557">
            <v>-169.29400000000004</v>
          </cell>
          <cell r="H557">
            <v>-64.305999999999997</v>
          </cell>
          <cell r="J557">
            <v>-45.03920900102284</v>
          </cell>
          <cell r="K557">
            <v>-58.993623026797223</v>
          </cell>
          <cell r="L557">
            <v>-35.336461847875064</v>
          </cell>
        </row>
        <row r="558">
          <cell r="A558" t="str">
            <v>Titres OPCVM monétaires</v>
          </cell>
          <cell r="B558">
            <v>15681.551204399999</v>
          </cell>
          <cell r="C558">
            <v>14114.195184459999</v>
          </cell>
          <cell r="D558">
            <v>16430.945355069998</v>
          </cell>
          <cell r="F558">
            <v>1567.3560199399999</v>
          </cell>
          <cell r="G558">
            <v>-749.39415066999936</v>
          </cell>
          <cell r="H558">
            <v>-1380.8800383600028</v>
          </cell>
          <cell r="J558">
            <v>11.104820356074496</v>
          </cell>
          <cell r="K558">
            <v>-4.5608705675523664</v>
          </cell>
          <cell r="L558">
            <v>-8.0931024348944618</v>
          </cell>
        </row>
        <row r="559">
          <cell r="A559" t="str">
            <v>Engagements non monétaires</v>
          </cell>
          <cell r="B559">
            <v>54.341000000000001</v>
          </cell>
          <cell r="C559">
            <v>19.649999999999999</v>
          </cell>
          <cell r="D559">
            <v>20.974</v>
          </cell>
          <cell r="F559">
            <v>34.691000000000003</v>
          </cell>
          <cell r="G559">
            <v>33.367000000000004</v>
          </cell>
          <cell r="H559">
            <v>35.162999999999997</v>
          </cell>
          <cell r="J559">
            <v>176.54452926208654</v>
          </cell>
          <cell r="K559">
            <v>159.08744159435491</v>
          </cell>
          <cell r="L559">
            <v>183.35071436020439</v>
          </cell>
        </row>
        <row r="560">
          <cell r="A560" t="str">
            <v xml:space="preserve"> Dépôts (1)</v>
          </cell>
          <cell r="B560">
            <v>54.341000000000001</v>
          </cell>
          <cell r="C560">
            <v>19.649999999999999</v>
          </cell>
          <cell r="D560">
            <v>20.974</v>
          </cell>
          <cell r="F560">
            <v>34.691000000000003</v>
          </cell>
          <cell r="G560">
            <v>33.367000000000004</v>
          </cell>
          <cell r="H560">
            <v>35.162999999999997</v>
          </cell>
          <cell r="J560">
            <v>176.54452926208654</v>
          </cell>
          <cell r="K560">
            <v>159.08744159435491</v>
          </cell>
          <cell r="L560">
            <v>183.35071436020439</v>
          </cell>
        </row>
        <row r="561">
          <cell r="A561" t="str">
            <v xml:space="preserve"> Dépôts (1)</v>
          </cell>
          <cell r="B561">
            <v>54.341000000000001</v>
          </cell>
          <cell r="C561">
            <v>19.649999999999999</v>
          </cell>
          <cell r="D561">
            <v>20.974</v>
          </cell>
          <cell r="F561">
            <v>34.691000000000003</v>
          </cell>
          <cell r="G561">
            <v>33.367000000000004</v>
          </cell>
          <cell r="H561">
            <v>35.162999999999997</v>
          </cell>
          <cell r="J561">
            <v>176.54452926208654</v>
          </cell>
          <cell r="K561">
            <v>159.08744159435491</v>
          </cell>
          <cell r="L561">
            <v>183.35071436020439</v>
          </cell>
        </row>
        <row r="562">
          <cell r="A562" t="str">
            <v xml:space="preserve"> (1) Dépôts de garantie et dépôts réglementés</v>
          </cell>
        </row>
        <row r="563">
          <cell r="A563" t="str">
            <v>(*) Chiffres révisés</v>
          </cell>
        </row>
        <row r="564">
          <cell r="A564" t="str">
            <v>(*) Chiffres révisés</v>
          </cell>
        </row>
        <row r="626">
          <cell r="B626" t="str">
            <v>Oct-010</v>
          </cell>
          <cell r="C626" t="str">
            <v>Sept-010</v>
          </cell>
          <cell r="D626" t="str">
            <v xml:space="preserve"> Déc-09</v>
          </cell>
          <cell r="F626" t="str">
            <v>Sept-010</v>
          </cell>
          <cell r="G626" t="str">
            <v xml:space="preserve"> Déc-09</v>
          </cell>
          <cell r="H626">
            <v>40087</v>
          </cell>
          <cell r="J626" t="str">
            <v>Sept-010</v>
          </cell>
          <cell r="K626" t="str">
            <v xml:space="preserve"> Déc-09</v>
          </cell>
          <cell r="L626">
            <v>40087</v>
          </cell>
        </row>
        <row r="627">
          <cell r="A627" t="str">
            <v>Créances des ID sur les ASNF</v>
          </cell>
          <cell r="B627">
            <v>307083.26956921216</v>
          </cell>
          <cell r="C627">
            <v>304610.95721210912</v>
          </cell>
          <cell r="D627">
            <v>270743.82180203981</v>
          </cell>
          <cell r="F627">
            <v>2472.3123571030446</v>
          </cell>
          <cell r="G627">
            <v>36339.447767172358</v>
          </cell>
          <cell r="H627">
            <v>41722.230066354969</v>
          </cell>
          <cell r="J627">
            <v>0.81162948953983349</v>
          </cell>
          <cell r="K627">
            <v>13.422078304613262</v>
          </cell>
          <cell r="L627">
            <v>15.722816787468052</v>
          </cell>
        </row>
        <row r="628">
          <cell r="A628" t="str">
            <v>Crédits</v>
          </cell>
          <cell r="B628">
            <v>293971.52183037205</v>
          </cell>
          <cell r="C628">
            <v>291806.34641491901</v>
          </cell>
          <cell r="D628">
            <v>257628.35864934887</v>
          </cell>
          <cell r="F628">
            <v>2165.1754154530354</v>
          </cell>
          <cell r="G628">
            <v>36343.163181023177</v>
          </cell>
          <cell r="H628">
            <v>43312.548611054051</v>
          </cell>
          <cell r="J628">
            <v>0.74199051598911048</v>
          </cell>
          <cell r="K628">
            <v>14.106817809792794</v>
          </cell>
          <cell r="L628">
            <v>17.279472605657343</v>
          </cell>
        </row>
        <row r="629">
          <cell r="A629" t="str">
            <v>Comptes débiteurs et crédits de trésorerie</v>
          </cell>
          <cell r="B629">
            <v>122886.18694677812</v>
          </cell>
          <cell r="C629">
            <v>124197.82240557836</v>
          </cell>
          <cell r="D629">
            <v>108869.4545138589</v>
          </cell>
          <cell r="F629">
            <v>-1311.6354588002432</v>
          </cell>
          <cell r="G629">
            <v>14016.73243291922</v>
          </cell>
          <cell r="H629">
            <v>18143.64046343966</v>
          </cell>
          <cell r="J629">
            <v>-1.0560857134169321</v>
          </cell>
          <cell r="K629">
            <v>12.874807259307897</v>
          </cell>
          <cell r="L629">
            <v>17.322130378342294</v>
          </cell>
        </row>
        <row r="630">
          <cell r="A630" t="str">
            <v>Crédits à l'équipement</v>
          </cell>
          <cell r="B630">
            <v>107903.18824967116</v>
          </cell>
          <cell r="C630">
            <v>104843.34610837088</v>
          </cell>
          <cell r="D630">
            <v>90384.529756656906</v>
          </cell>
          <cell r="F630">
            <v>3059.8421413002798</v>
          </cell>
          <cell r="G630">
            <v>17518.658493014256</v>
          </cell>
          <cell r="H630">
            <v>18536.680493880776</v>
          </cell>
          <cell r="J630">
            <v>2.9184895893512364</v>
          </cell>
          <cell r="K630">
            <v>19.38236392907049</v>
          </cell>
          <cell r="L630">
            <v>20.742312706831399</v>
          </cell>
        </row>
        <row r="631">
          <cell r="A631" t="str">
            <v>Crédits immobiliers</v>
          </cell>
          <cell r="B631">
            <v>44175.656260646239</v>
          </cell>
          <cell r="C631">
            <v>44219.412986726122</v>
          </cell>
          <cell r="D631">
            <v>43934.197597364975</v>
          </cell>
          <cell r="F631">
            <v>-43.756726079882355</v>
          </cell>
          <cell r="G631">
            <v>241.45866328126431</v>
          </cell>
          <cell r="H631">
            <v>1859.823142298992</v>
          </cell>
          <cell r="J631">
            <v>-9.8953656605571538E-2</v>
          </cell>
          <cell r="K631">
            <v>0.54959160855538869</v>
          </cell>
          <cell r="L631">
            <v>4.3950999076338926</v>
          </cell>
        </row>
        <row r="632">
          <cell r="A632" t="str">
            <v xml:space="preserve"> Autres crédits</v>
          </cell>
          <cell r="B632">
            <v>2983.7517615040751</v>
          </cell>
          <cell r="C632">
            <v>2816.2534121309186</v>
          </cell>
          <cell r="D632">
            <v>3031.6649305306455</v>
          </cell>
          <cell r="F632">
            <v>167.49834937315654</v>
          </cell>
          <cell r="G632">
            <v>-47.913169026570358</v>
          </cell>
          <cell r="H632">
            <v>-109.5128524009765</v>
          </cell>
          <cell r="J632">
            <v>5.9475595715805518</v>
          </cell>
          <cell r="K632">
            <v>-1.5804242924096434</v>
          </cell>
          <cell r="L632">
            <v>-3.5403648271372212</v>
          </cell>
        </row>
        <row r="633">
          <cell r="A633" t="str">
            <v xml:space="preserve">Créances en souffrance </v>
          </cell>
          <cell r="B633">
            <v>16022.738611772424</v>
          </cell>
          <cell r="C633">
            <v>15729.511502112648</v>
          </cell>
          <cell r="D633">
            <v>11408.511850937455</v>
          </cell>
          <cell r="F633">
            <v>293.22710965977603</v>
          </cell>
          <cell r="G633">
            <v>4614.2267608349684</v>
          </cell>
          <cell r="H633">
            <v>4881.9173638355442</v>
          </cell>
          <cell r="J633">
            <v>1.8641844638366045</v>
          </cell>
          <cell r="K633">
            <v>40.445474581821216</v>
          </cell>
          <cell r="L633">
            <v>43.820085209064864</v>
          </cell>
        </row>
        <row r="634">
          <cell r="A634" t="str">
            <v>Titres</v>
          </cell>
          <cell r="B634">
            <v>11804.098683970129</v>
          </cell>
          <cell r="C634">
            <v>11315.526217600107</v>
          </cell>
          <cell r="D634">
            <v>12461.145840860927</v>
          </cell>
          <cell r="F634">
            <v>488.57246637002208</v>
          </cell>
          <cell r="G634">
            <v>-657.04715689079785</v>
          </cell>
          <cell r="H634">
            <v>-2265.8644406190724</v>
          </cell>
          <cell r="J634">
            <v>4.3177175941680801</v>
          </cell>
          <cell r="K634">
            <v>-5.2727667686569895</v>
          </cell>
          <cell r="L634">
            <v>-16.104267086948944</v>
          </cell>
        </row>
        <row r="635">
          <cell r="A635" t="str">
            <v>Titres autres qu'actions</v>
          </cell>
          <cell r="B635">
            <v>4348.361683970129</v>
          </cell>
          <cell r="C635">
            <v>3895.9332176001071</v>
          </cell>
          <cell r="D635">
            <v>5068.4453282529021</v>
          </cell>
          <cell r="F635">
            <v>452.42846637002185</v>
          </cell>
          <cell r="G635">
            <v>-720.08364428277309</v>
          </cell>
          <cell r="H635">
            <v>-2597.6954406190716</v>
          </cell>
          <cell r="J635">
            <v>11.612839366089478</v>
          </cell>
          <cell r="K635">
            <v>-14.207189732694358</v>
          </cell>
          <cell r="L635">
            <v>-37.398129529098902</v>
          </cell>
        </row>
        <row r="636">
          <cell r="A636" t="str">
            <v>Actions et autres titres de participation</v>
          </cell>
          <cell r="B636">
            <v>7455.7370000000001</v>
          </cell>
          <cell r="C636">
            <v>7419.5929999999998</v>
          </cell>
          <cell r="D636">
            <v>7392.7005126080248</v>
          </cell>
          <cell r="F636">
            <v>36.144000000000233</v>
          </cell>
          <cell r="G636">
            <v>63.036487391975243</v>
          </cell>
          <cell r="H636">
            <v>331.83100000000013</v>
          </cell>
          <cell r="J636">
            <v>0.4871426235913523</v>
          </cell>
          <cell r="K636">
            <v>0.8526855278996992</v>
          </cell>
          <cell r="L636">
            <v>4.6579923991136418</v>
          </cell>
        </row>
        <row r="637">
          <cell r="A637" t="str">
            <v>Autres</v>
          </cell>
          <cell r="B637">
            <v>1307.6490548699999</v>
          </cell>
          <cell r="C637">
            <v>1489.08457959</v>
          </cell>
          <cell r="D637">
            <v>654.31731182999999</v>
          </cell>
          <cell r="F637">
            <v>-181.4355247200001</v>
          </cell>
          <cell r="G637">
            <v>653.33174303999988</v>
          </cell>
          <cell r="H637">
            <v>675.54589591999979</v>
          </cell>
          <cell r="J637">
            <v>-12.184366637518739</v>
          </cell>
          <cell r="K637">
            <v>99.849374489688557</v>
          </cell>
          <cell r="L637">
            <v>106.87272897704916</v>
          </cell>
        </row>
        <row r="638">
          <cell r="A638" t="str">
            <v>Autres</v>
          </cell>
          <cell r="B638">
            <v>1307.6490548699999</v>
          </cell>
          <cell r="C638">
            <v>1489.08457959</v>
          </cell>
          <cell r="D638">
            <v>654.31731182999999</v>
          </cell>
          <cell r="F638">
            <v>-181.4355247200001</v>
          </cell>
          <cell r="G638">
            <v>653.33174303999988</v>
          </cell>
          <cell r="H638">
            <v>675.54589591999979</v>
          </cell>
          <cell r="J638">
            <v>-12.184366637518739</v>
          </cell>
          <cell r="K638">
            <v>99.849374489688557</v>
          </cell>
          <cell r="L638">
            <v>106.87272897704916</v>
          </cell>
        </row>
        <row r="639">
          <cell r="A639" t="str">
            <v>Engagements des ID envers les ASNF</v>
          </cell>
          <cell r="B639">
            <v>135341.58042764259</v>
          </cell>
          <cell r="C639">
            <v>129598.09266525174</v>
          </cell>
          <cell r="D639">
            <v>119066.55077214276</v>
          </cell>
          <cell r="F639">
            <v>5743.4877623908542</v>
          </cell>
          <cell r="G639">
            <v>16275.029655499835</v>
          </cell>
          <cell r="H639">
            <v>15364.313537955837</v>
          </cell>
          <cell r="J639">
            <v>4.4317687430988073</v>
          </cell>
          <cell r="K639">
            <v>13.66885120124568</v>
          </cell>
          <cell r="L639">
            <v>12.806020620625214</v>
          </cell>
        </row>
        <row r="640">
          <cell r="A640" t="str">
            <v>Actifs monétaires</v>
          </cell>
          <cell r="B640">
            <v>130146.22814342209</v>
          </cell>
          <cell r="C640">
            <v>124542.57223196283</v>
          </cell>
          <cell r="D640">
            <v>114574.46903093586</v>
          </cell>
          <cell r="F640">
            <v>5603.6559114592674</v>
          </cell>
          <cell r="G640">
            <v>15571.759112486237</v>
          </cell>
          <cell r="H640">
            <v>14735.72180092831</v>
          </cell>
          <cell r="J640">
            <v>4.4993898961893652</v>
          </cell>
          <cell r="K640">
            <v>13.590950273818647</v>
          </cell>
          <cell r="L640">
            <v>12.768093883236586</v>
          </cell>
        </row>
        <row r="641">
          <cell r="A641" t="str">
            <v xml:space="preserve">Dépôts à vue </v>
          </cell>
          <cell r="B641">
            <v>65905.706999999995</v>
          </cell>
          <cell r="C641">
            <v>64789.324999999997</v>
          </cell>
          <cell r="D641">
            <v>66020.407999999996</v>
          </cell>
          <cell r="F641">
            <v>1116.3819999999978</v>
          </cell>
          <cell r="G641">
            <v>-114.70100000000093</v>
          </cell>
          <cell r="H641">
            <v>7256.406999999992</v>
          </cell>
          <cell r="J641">
            <v>1.7230955871202491</v>
          </cell>
          <cell r="K641">
            <v>-0.17373567276348645</v>
          </cell>
          <cell r="L641">
            <v>12.37253812065957</v>
          </cell>
        </row>
        <row r="642">
          <cell r="A642" t="str">
            <v>Comptes à terme et bons de caisse auprés des banques</v>
          </cell>
          <cell r="B642">
            <v>29457.592430453395</v>
          </cell>
          <cell r="C642">
            <v>27056.527265972134</v>
          </cell>
          <cell r="D642">
            <v>26605.290089715978</v>
          </cell>
          <cell r="F642">
            <v>2401.0651644812606</v>
          </cell>
          <cell r="G642">
            <v>2852.3023407374167</v>
          </cell>
          <cell r="H642">
            <v>-3526.7215764228931</v>
          </cell>
          <cell r="J642">
            <v>8.8742547810301673</v>
          </cell>
          <cell r="K642">
            <v>10.720809023766087</v>
          </cell>
          <cell r="L642">
            <v>-10.692117397644441</v>
          </cell>
        </row>
        <row r="643">
          <cell r="A643" t="str">
            <v xml:space="preserve">Dépôts en devises </v>
          </cell>
          <cell r="B643">
            <v>3128.8909281769929</v>
          </cell>
          <cell r="C643">
            <v>2391.1824598030935</v>
          </cell>
          <cell r="D643">
            <v>2175.0530024112586</v>
          </cell>
          <cell r="F643">
            <v>737.70846837389945</v>
          </cell>
          <cell r="G643">
            <v>953.83792576573433</v>
          </cell>
          <cell r="H643">
            <v>592.48513668179248</v>
          </cell>
          <cell r="J643">
            <v>30.851199386710437</v>
          </cell>
          <cell r="K643">
            <v>43.853548612760783</v>
          </cell>
          <cell r="L643">
            <v>23.35924080714722</v>
          </cell>
        </row>
        <row r="644">
          <cell r="A644" t="str">
            <v>Certificats de dépôt à durée résiduelle 
inférieure ou égale à 2 ans</v>
          </cell>
          <cell r="B644">
            <v>1705.8829697817175</v>
          </cell>
          <cell r="C644">
            <v>1458.4081849876006</v>
          </cell>
          <cell r="D644">
            <v>44.968788758639299</v>
          </cell>
          <cell r="F644">
            <v>247.47478479411689</v>
          </cell>
          <cell r="G644">
            <v>1660.9141810230783</v>
          </cell>
          <cell r="H644">
            <v>1651.2789527494169</v>
          </cell>
          <cell r="J644">
            <v>16.968828572243709</v>
          </cell>
          <cell r="K644">
            <v>3693.482139218142</v>
          </cell>
          <cell r="L644">
            <v>3024.0979372865859</v>
          </cell>
        </row>
        <row r="645">
          <cell r="A645" t="str">
            <v>Titres OPCVM monétaires</v>
          </cell>
          <cell r="B645">
            <v>29133.804815009997</v>
          </cell>
          <cell r="C645">
            <v>28327.129321200002</v>
          </cell>
          <cell r="D645">
            <v>19473.835150049999</v>
          </cell>
          <cell r="F645">
            <v>806.6754938099948</v>
          </cell>
          <cell r="G645">
            <v>9659.9696649599973</v>
          </cell>
          <cell r="H645">
            <v>8080.3562879199962</v>
          </cell>
          <cell r="J645">
            <v>2.8477135281275379</v>
          </cell>
          <cell r="K645">
            <v>49.604865146119906</v>
          </cell>
          <cell r="L645">
            <v>38.380203022430258</v>
          </cell>
        </row>
        <row r="646">
          <cell r="A646" t="str">
            <v xml:space="preserve">Pensions </v>
          </cell>
          <cell r="B646">
            <v>814.35</v>
          </cell>
          <cell r="C646">
            <v>520</v>
          </cell>
          <cell r="D646">
            <v>254.91399999999999</v>
          </cell>
          <cell r="F646">
            <v>294.35000000000002</v>
          </cell>
          <cell r="G646">
            <v>559.43600000000004</v>
          </cell>
          <cell r="H646">
            <v>681.91600000000005</v>
          </cell>
          <cell r="J646">
            <v>56.605769230769234</v>
          </cell>
          <cell r="K646">
            <v>219.46068085707338</v>
          </cell>
          <cell r="L646">
            <v>514.91006841143519</v>
          </cell>
        </row>
        <row r="647">
          <cell r="A647" t="str">
            <v>Engagements non monétaires</v>
          </cell>
          <cell r="B647">
            <v>5195.3522842204902</v>
          </cell>
          <cell r="C647">
            <v>5055.520433288908</v>
          </cell>
          <cell r="D647">
            <v>4492.0817412069009</v>
          </cell>
          <cell r="F647">
            <v>139.83185093158227</v>
          </cell>
          <cell r="G647">
            <v>703.2705430135893</v>
          </cell>
          <cell r="H647">
            <v>628.59173702751741</v>
          </cell>
          <cell r="J647">
            <v>2.765923959298755</v>
          </cell>
          <cell r="K647">
            <v>15.655782408461683</v>
          </cell>
          <cell r="L647">
            <v>13.764499595099</v>
          </cell>
        </row>
        <row r="648">
          <cell r="A648" t="str">
            <v xml:space="preserve"> Dépôts (1)</v>
          </cell>
          <cell r="B648">
            <v>4482.8279999999995</v>
          </cell>
          <cell r="C648">
            <v>4445.4189999999999</v>
          </cell>
          <cell r="D648">
            <v>4461.2790000000005</v>
          </cell>
          <cell r="F648">
            <v>37.408999999999651</v>
          </cell>
          <cell r="G648">
            <v>21.548999999999069</v>
          </cell>
          <cell r="H648">
            <v>-41.363000000000284</v>
          </cell>
          <cell r="J648">
            <v>0.84151797614577806</v>
          </cell>
          <cell r="K648">
            <v>0.48302291786725959</v>
          </cell>
          <cell r="L648">
            <v>-0.91426290357768947</v>
          </cell>
        </row>
        <row r="649">
          <cell r="A649" t="str">
            <v>Autres titres de créance</v>
          </cell>
          <cell r="B649">
            <v>670.63428422049026</v>
          </cell>
          <cell r="C649">
            <v>577.28743328890755</v>
          </cell>
          <cell r="D649">
            <v>20.616741206900958</v>
          </cell>
          <cell r="F649">
            <v>93.346850931582708</v>
          </cell>
          <cell r="G649">
            <v>650.01754301358926</v>
          </cell>
          <cell r="H649">
            <v>639.67573702751724</v>
          </cell>
          <cell r="J649">
            <v>16.169908705576596</v>
          </cell>
          <cell r="K649">
            <v>3152.8626977963499</v>
          </cell>
          <cell r="L649">
            <v>2066.2330600988653</v>
          </cell>
        </row>
        <row r="650">
          <cell r="A650" t="str">
            <v>Autres titres de créance</v>
          </cell>
          <cell r="B650">
            <v>670.63428422049026</v>
          </cell>
          <cell r="C650">
            <v>577.28743328890755</v>
          </cell>
          <cell r="D650">
            <v>20.616741206900958</v>
          </cell>
          <cell r="F650">
            <v>93.346850931582708</v>
          </cell>
          <cell r="G650">
            <v>650.01754301358926</v>
          </cell>
          <cell r="H650">
            <v>639.67573702751724</v>
          </cell>
          <cell r="J650">
            <v>16.169908705576596</v>
          </cell>
          <cell r="K650">
            <v>3152.8626977963499</v>
          </cell>
          <cell r="L650">
            <v>2066.2330600988653</v>
          </cell>
        </row>
        <row r="651">
          <cell r="A651" t="str">
            <v xml:space="preserve"> (1) Dépôts de garantie et dépôts réglementés</v>
          </cell>
        </row>
        <row r="652">
          <cell r="A652" t="str">
            <v>(*) Chiffres révisés</v>
          </cell>
        </row>
        <row r="653">
          <cell r="A653" t="str">
            <v>(*) Chiffres révisés</v>
          </cell>
        </row>
        <row r="712">
          <cell r="A712" t="str">
            <v xml:space="preserve"> Octobre 2010</v>
          </cell>
        </row>
        <row r="713">
          <cell r="A713" t="str">
            <v xml:space="preserve"> TABLEAU 7.4.1 : CREANCES SUR LES AUTRES SECTEURS RESIDENTS</v>
          </cell>
        </row>
        <row r="714">
          <cell r="A714" t="str">
            <v xml:space="preserve">          </v>
          </cell>
          <cell r="L714" t="str">
            <v>En MDH</v>
          </cell>
        </row>
        <row r="715">
          <cell r="A715" t="str">
            <v xml:space="preserve">          </v>
          </cell>
          <cell r="B715" t="str">
            <v>Encours</v>
          </cell>
          <cell r="D715" t="str">
            <v>2008</v>
          </cell>
          <cell r="F715" t="str">
            <v>△</v>
          </cell>
          <cell r="J715" t="str">
            <v>△ (%)</v>
          </cell>
          <cell r="L715" t="str">
            <v>En MDH</v>
          </cell>
        </row>
        <row r="716">
          <cell r="B716" t="str">
            <v>Oct-010</v>
          </cell>
          <cell r="C716" t="str">
            <v>Sept-010</v>
          </cell>
          <cell r="D716" t="str">
            <v xml:space="preserve"> Déc-09</v>
          </cell>
          <cell r="F716" t="str">
            <v>Sept-010</v>
          </cell>
          <cell r="G716" t="str">
            <v xml:space="preserve"> Déc-09</v>
          </cell>
          <cell r="H716">
            <v>40087</v>
          </cell>
          <cell r="J716" t="str">
            <v>Sept-010</v>
          </cell>
          <cell r="K716" t="str">
            <v xml:space="preserve"> Déc-09</v>
          </cell>
          <cell r="L716">
            <v>40087</v>
          </cell>
        </row>
        <row r="717">
          <cell r="A717" t="str">
            <v>Particuliers et MRE</v>
          </cell>
          <cell r="B717">
            <v>165167.6511962821</v>
          </cell>
          <cell r="C717">
            <v>164696.42887616024</v>
          </cell>
          <cell r="D717">
            <v>157399.7333121424</v>
          </cell>
          <cell r="F717">
            <v>471.2223201218585</v>
          </cell>
          <cell r="G717">
            <v>7767.9178841396933</v>
          </cell>
          <cell r="H717">
            <v>10235.527275535045</v>
          </cell>
          <cell r="J717">
            <v>0.28611568771548246</v>
          </cell>
          <cell r="K717">
            <v>4.9351531420545491</v>
          </cell>
          <cell r="L717">
            <v>6.606459019932398</v>
          </cell>
        </row>
        <row r="718">
          <cell r="A718" t="str">
            <v>Crédits</v>
          </cell>
          <cell r="B718">
            <v>164913.38382817208</v>
          </cell>
          <cell r="C718">
            <v>164404.16132515023</v>
          </cell>
          <cell r="D718">
            <v>156979.0185401424</v>
          </cell>
          <cell r="F718">
            <v>509.22250302185421</v>
          </cell>
          <cell r="G718">
            <v>7934.3652880296868</v>
          </cell>
          <cell r="H718">
            <v>10311.122638995032</v>
          </cell>
          <cell r="J718">
            <v>0.30973820791235784</v>
          </cell>
          <cell r="K718">
            <v>5.0544113231289822</v>
          </cell>
          <cell r="L718">
            <v>6.6694513778022602</v>
          </cell>
        </row>
        <row r="719">
          <cell r="A719" t="str">
            <v>Comptes débiteurs et crédits de trésorerie</v>
          </cell>
          <cell r="B719">
            <v>7125.761865168226</v>
          </cell>
          <cell r="C719">
            <v>7015.326234354814</v>
          </cell>
          <cell r="D719">
            <v>8465.5947795049487</v>
          </cell>
          <cell r="F719">
            <v>110.43563081341199</v>
          </cell>
          <cell r="G719">
            <v>-1339.8329143367228</v>
          </cell>
          <cell r="H719">
            <v>-1024.7129542938555</v>
          </cell>
          <cell r="J719">
            <v>1.5742052062040601</v>
          </cell>
          <cell r="K719">
            <v>-15.826801887333819</v>
          </cell>
          <cell r="L719">
            <v>-12.57243261272335</v>
          </cell>
        </row>
        <row r="720">
          <cell r="A720" t="str">
            <v>Crédits immobiliers</v>
          </cell>
          <cell r="B720">
            <v>115278.54869113307</v>
          </cell>
          <cell r="C720">
            <v>115185.58075944096</v>
          </cell>
          <cell r="D720">
            <v>105163.86072777335</v>
          </cell>
          <cell r="F720">
            <v>92.967931692110142</v>
          </cell>
          <cell r="G720">
            <v>10114.687963359713</v>
          </cell>
          <cell r="H720">
            <v>10563.069286066268</v>
          </cell>
          <cell r="J720">
            <v>8.071143200316655E-2</v>
          </cell>
          <cell r="K720">
            <v>9.618026471605635</v>
          </cell>
          <cell r="L720">
            <v>10.087400015813852</v>
          </cell>
        </row>
        <row r="721">
          <cell r="A721" t="str">
            <v xml:space="preserve">Crédits à l'habitat                 </v>
          </cell>
          <cell r="B721">
            <v>114156.50936522921</v>
          </cell>
          <cell r="C721">
            <v>114172.43148227384</v>
          </cell>
          <cell r="D721">
            <v>104769.63323369913</v>
          </cell>
          <cell r="F721">
            <v>-15.922117044625338</v>
          </cell>
          <cell r="G721">
            <v>9386.8761315300799</v>
          </cell>
          <cell r="H721">
            <v>10255.902083684734</v>
          </cell>
          <cell r="J721">
            <v>-1.3945675709903238E-2</v>
          </cell>
          <cell r="K721">
            <v>8.959538982628402</v>
          </cell>
          <cell r="L721">
            <v>9.8708779015062262</v>
          </cell>
        </row>
        <row r="722">
          <cell r="A722" t="str">
            <v>Crédits à la consommation</v>
          </cell>
          <cell r="B722">
            <v>31433.385030709873</v>
          </cell>
          <cell r="C722">
            <v>31401.01736618235</v>
          </cell>
          <cell r="D722">
            <v>29379.874990152643</v>
          </cell>
          <cell r="F722">
            <v>32.36766452752272</v>
          </cell>
          <cell r="G722">
            <v>2053.5100405572302</v>
          </cell>
          <cell r="H722">
            <v>2641.0589574293226</v>
          </cell>
          <cell r="J722">
            <v>0.1030783944038216</v>
          </cell>
          <cell r="K722">
            <v>6.9895125191836716</v>
          </cell>
          <cell r="L722">
            <v>9.1727877445797681</v>
          </cell>
        </row>
        <row r="723">
          <cell r="A723" t="str">
            <v xml:space="preserve">Créances en souffrance </v>
          </cell>
          <cell r="B723">
            <v>10053.754949382092</v>
          </cell>
          <cell r="C723">
            <v>9777.1602906207936</v>
          </cell>
          <cell r="D723">
            <v>12982.973404366861</v>
          </cell>
          <cell r="F723">
            <v>276.59465876129798</v>
          </cell>
          <cell r="G723">
            <v>-2929.2184549847698</v>
          </cell>
          <cell r="H723">
            <v>-1923.4828552809522</v>
          </cell>
          <cell r="J723">
            <v>2.8289876665583025</v>
          </cell>
          <cell r="K723">
            <v>-22.561999965273895</v>
          </cell>
          <cell r="L723">
            <v>-16.059486224211827</v>
          </cell>
        </row>
        <row r="724">
          <cell r="A724" t="str">
            <v>Autres</v>
          </cell>
          <cell r="B724">
            <v>254.26736811000001</v>
          </cell>
          <cell r="C724">
            <v>292.26755101000003</v>
          </cell>
          <cell r="D724">
            <v>420.71477199999998</v>
          </cell>
          <cell r="F724">
            <v>-38.000182900000027</v>
          </cell>
          <cell r="G724">
            <v>-166.44740388999998</v>
          </cell>
          <cell r="H724">
            <v>-75.595363459999987</v>
          </cell>
          <cell r="J724">
            <v>-13.001848056235243</v>
          </cell>
          <cell r="K724">
            <v>-39.563004431420346</v>
          </cell>
          <cell r="L724">
            <v>-22.917218656439196</v>
          </cell>
        </row>
        <row r="725">
          <cell r="A725" t="str">
            <v>Entrepreneurs individuels</v>
          </cell>
          <cell r="B725">
            <v>42998.676701334174</v>
          </cell>
          <cell r="C725">
            <v>43255.625859345528</v>
          </cell>
          <cell r="D725">
            <v>43207.687925927399</v>
          </cell>
          <cell r="F725">
            <v>-256.94915801135357</v>
          </cell>
          <cell r="G725">
            <v>-209.01122459322505</v>
          </cell>
          <cell r="H725">
            <v>-2416.5307102353981</v>
          </cell>
          <cell r="J725">
            <v>-0.59402483008077489</v>
          </cell>
          <cell r="K725">
            <v>-0.48373619285424496</v>
          </cell>
          <cell r="L725">
            <v>-5.3209725287300618</v>
          </cell>
        </row>
        <row r="726">
          <cell r="A726" t="str">
            <v>Crédits</v>
          </cell>
          <cell r="B726">
            <v>42998.676701334174</v>
          </cell>
          <cell r="C726">
            <v>43255.625859345528</v>
          </cell>
          <cell r="D726">
            <v>43207.687925927399</v>
          </cell>
          <cell r="F726">
            <v>-256.94915801135357</v>
          </cell>
          <cell r="G726">
            <v>-209.01122459322505</v>
          </cell>
          <cell r="H726">
            <v>-2416.5307102353981</v>
          </cell>
          <cell r="J726">
            <v>-0.59402483008077489</v>
          </cell>
          <cell r="K726">
            <v>-0.48373619285424496</v>
          </cell>
          <cell r="L726">
            <v>-5.3209725287300618</v>
          </cell>
        </row>
        <row r="727">
          <cell r="A727" t="str">
            <v>Comptes débiteurs et crédits de trésorerie</v>
          </cell>
          <cell r="B727">
            <v>2959.2847418129522</v>
          </cell>
          <cell r="C727">
            <v>3656.7778633200633</v>
          </cell>
          <cell r="D727">
            <v>4324.3176327892934</v>
          </cell>
          <cell r="F727">
            <v>-697.49312150711103</v>
          </cell>
          <cell r="G727">
            <v>-1365.0328909763412</v>
          </cell>
          <cell r="H727">
            <v>-3263.4788519394533</v>
          </cell>
          <cell r="J727">
            <v>-19.073981181723809</v>
          </cell>
          <cell r="K727">
            <v>-31.566434450280212</v>
          </cell>
          <cell r="L727">
            <v>-52.444204295595519</v>
          </cell>
        </row>
        <row r="728">
          <cell r="A728" t="str">
            <v>Crédits à l'équipement</v>
          </cell>
          <cell r="B728">
            <v>5997.3491104333352</v>
          </cell>
          <cell r="C728">
            <v>7269.8861379168056</v>
          </cell>
          <cell r="D728">
            <v>8941.9711672374233</v>
          </cell>
          <cell r="F728">
            <v>-1272.5370274834704</v>
          </cell>
          <cell r="G728">
            <v>-2944.6220568040881</v>
          </cell>
          <cell r="H728">
            <v>-3195.5174705882455</v>
          </cell>
          <cell r="J728">
            <v>-17.50422225798598</v>
          </cell>
          <cell r="K728">
            <v>-32.930346136575771</v>
          </cell>
          <cell r="L728">
            <v>-34.760838117517153</v>
          </cell>
        </row>
        <row r="729">
          <cell r="A729" t="str">
            <v>Crédits immobiliers</v>
          </cell>
          <cell r="B729">
            <v>27252.9861491505</v>
          </cell>
          <cell r="C729">
            <v>25221.806130669353</v>
          </cell>
          <cell r="D729">
            <v>23962.725650995319</v>
          </cell>
          <cell r="F729">
            <v>2031.1800184811473</v>
          </cell>
          <cell r="G729">
            <v>3290.2604981551813</v>
          </cell>
          <cell r="H729">
            <v>4349.1963568324936</v>
          </cell>
          <cell r="J729">
            <v>8.0532694921132695</v>
          </cell>
          <cell r="K729">
            <v>13.73074393153817</v>
          </cell>
          <cell r="L729">
            <v>18.988981283312455</v>
          </cell>
        </row>
        <row r="730">
          <cell r="A730" t="str">
            <v xml:space="preserve">Crédits aux promoteurs immobiliers  </v>
          </cell>
          <cell r="B730">
            <v>26462.839242522223</v>
          </cell>
          <cell r="C730">
            <v>24768.857014694589</v>
          </cell>
          <cell r="D730">
            <v>23067.889771269842</v>
          </cell>
          <cell r="F730">
            <v>1693.9822278276333</v>
          </cell>
          <cell r="G730">
            <v>3394.949471252381</v>
          </cell>
          <cell r="H730">
            <v>4388.4953180883422</v>
          </cell>
          <cell r="J730">
            <v>6.8391618830963674</v>
          </cell>
          <cell r="K730">
            <v>14.717208660675407</v>
          </cell>
          <cell r="L730">
            <v>19.880524345870864</v>
          </cell>
        </row>
        <row r="731">
          <cell r="A731" t="str">
            <v>Crédits à la consommation</v>
          </cell>
          <cell r="B731">
            <v>204.42699815106127</v>
          </cell>
          <cell r="C731">
            <v>250.19911027461004</v>
          </cell>
          <cell r="D731">
            <v>190.75671425835651</v>
          </cell>
          <cell r="F731">
            <v>-45.772112123548766</v>
          </cell>
          <cell r="G731">
            <v>13.670283892704759</v>
          </cell>
          <cell r="H731">
            <v>-137.29028541137498</v>
          </cell>
          <cell r="J731">
            <v>-18.294274537311839</v>
          </cell>
          <cell r="K731">
            <v>7.16634481037981</v>
          </cell>
          <cell r="L731">
            <v>-40.176570520551458</v>
          </cell>
        </row>
        <row r="732">
          <cell r="A732" t="str">
            <v xml:space="preserve">Créances en souffrance </v>
          </cell>
          <cell r="B732">
            <v>6555.5770580989465</v>
          </cell>
          <cell r="C732">
            <v>6809.5942126070913</v>
          </cell>
          <cell r="D732">
            <v>5762.3702738089896</v>
          </cell>
          <cell r="F732">
            <v>-254.01715450814481</v>
          </cell>
          <cell r="G732">
            <v>793.20678428995689</v>
          </cell>
          <cell r="H732">
            <v>-173.39951917096823</v>
          </cell>
          <cell r="J732">
            <v>-3.7302832823410292</v>
          </cell>
          <cell r="K732">
            <v>13.765286619904039</v>
          </cell>
          <cell r="L732">
            <v>-2.5769077537987184</v>
          </cell>
        </row>
        <row r="733">
          <cell r="A733" t="str">
            <v>ISBLSM</v>
          </cell>
          <cell r="B733">
            <v>3533.3818205269745</v>
          </cell>
          <cell r="C733">
            <v>3504.7674047068208</v>
          </cell>
          <cell r="D733">
            <v>2807.4772380503259</v>
          </cell>
          <cell r="F733">
            <v>28.614415820153681</v>
          </cell>
          <cell r="G733">
            <v>725.90458247664856</v>
          </cell>
          <cell r="H733">
            <v>755.03108248594026</v>
          </cell>
          <cell r="J733">
            <v>0.81644264842584136</v>
          </cell>
          <cell r="K733">
            <v>25.85611639653964</v>
          </cell>
          <cell r="L733">
            <v>27.175513593301726</v>
          </cell>
        </row>
        <row r="734">
          <cell r="A734" t="str">
            <v>(*) Chiffres révisés</v>
          </cell>
          <cell r="B734">
            <v>3533.3818205269745</v>
          </cell>
          <cell r="C734">
            <v>3504.7674047068208</v>
          </cell>
          <cell r="D734">
            <v>2807.4772380503259</v>
          </cell>
          <cell r="F734">
            <v>28.614415820153681</v>
          </cell>
          <cell r="G734">
            <v>725.90458247664856</v>
          </cell>
          <cell r="H734">
            <v>755.03108248594026</v>
          </cell>
          <cell r="J734">
            <v>0.81644264842584136</v>
          </cell>
          <cell r="K734">
            <v>25.85611639653964</v>
          </cell>
          <cell r="L734">
            <v>27.175513593301726</v>
          </cell>
        </row>
        <row r="735">
          <cell r="A735" t="str">
            <v>(*) Chiffres révisés</v>
          </cell>
        </row>
        <row r="749">
          <cell r="A749" t="str">
            <v xml:space="preserve">Dépôts à vue </v>
          </cell>
          <cell r="B749">
            <v>235463.55319805001</v>
          </cell>
          <cell r="C749">
            <v>235258.73907945002</v>
          </cell>
          <cell r="D749">
            <v>226213.46873356999</v>
          </cell>
          <cell r="F749">
            <v>204.81411859998479</v>
          </cell>
          <cell r="G749">
            <v>9250.0844644800236</v>
          </cell>
          <cell r="H749">
            <v>12897.049440109986</v>
          </cell>
          <cell r="J749">
            <v>8.7059090515162474E-2</v>
          </cell>
          <cell r="K749">
            <v>4.0890953647745087</v>
          </cell>
          <cell r="L749">
            <v>5.7946947192631493</v>
          </cell>
        </row>
        <row r="750">
          <cell r="A750" t="str">
            <v>Comptes d'épargne auprès des banques</v>
          </cell>
          <cell r="B750">
            <v>75315.291443699913</v>
          </cell>
          <cell r="C750">
            <v>74809.284737982438</v>
          </cell>
          <cell r="D750">
            <v>70982.866216441747</v>
          </cell>
          <cell r="F750">
            <v>506.00670571747469</v>
          </cell>
          <cell r="G750">
            <v>4332.4252272581653</v>
          </cell>
          <cell r="H750">
            <v>5338.6375558438885</v>
          </cell>
          <cell r="J750">
            <v>0.67639559379526482</v>
          </cell>
          <cell r="K750">
            <v>6.1034802596554583</v>
          </cell>
          <cell r="L750">
            <v>7.6291695290254147</v>
          </cell>
        </row>
        <row r="751">
          <cell r="A751" t="str">
            <v>Comptes à terme et bons de caisse auprés des banques</v>
          </cell>
          <cell r="B751">
            <v>87303.02976025932</v>
          </cell>
          <cell r="C751">
            <v>84725.061023424962</v>
          </cell>
          <cell r="D751">
            <v>82297.998088766937</v>
          </cell>
          <cell r="F751">
            <v>2577.9687368343584</v>
          </cell>
          <cell r="G751">
            <v>5005.0316714923829</v>
          </cell>
          <cell r="H751">
            <v>5237.1930881851149</v>
          </cell>
          <cell r="J751">
            <v>3.0427463913204944</v>
          </cell>
          <cell r="K751">
            <v>6.0815958926411895</v>
          </cell>
          <cell r="L751">
            <v>6.3816970624601677</v>
          </cell>
        </row>
        <row r="752">
          <cell r="A752" t="str">
            <v xml:space="preserve">Dépôts en devises </v>
          </cell>
          <cell r="B752">
            <v>2791.9027063135991</v>
          </cell>
          <cell r="C752">
            <v>2936.82411456604</v>
          </cell>
          <cell r="D752">
            <v>2827.3862624252147</v>
          </cell>
          <cell r="F752">
            <v>-144.92140825244087</v>
          </cell>
          <cell r="G752">
            <v>-35.483556111615599</v>
          </cell>
          <cell r="H752">
            <v>462.45701651933905</v>
          </cell>
          <cell r="J752">
            <v>-4.9346301514503583</v>
          </cell>
          <cell r="K752">
            <v>-1.2549949960207862</v>
          </cell>
          <cell r="L752">
            <v>19.852663599132203</v>
          </cell>
        </row>
        <row r="753">
          <cell r="A753" t="str">
            <v>Certificats de dépôt à durée résiduelle
 inférieure ou égale à 2 ans</v>
          </cell>
          <cell r="B753">
            <v>351.73370153715223</v>
          </cell>
          <cell r="C753">
            <v>249.93998415047241</v>
          </cell>
          <cell r="D753">
            <v>233.20532795300596</v>
          </cell>
          <cell r="F753">
            <v>101.79371738667982</v>
          </cell>
          <cell r="G753">
            <v>118.52837358414627</v>
          </cell>
          <cell r="H753">
            <v>92.853320070171208</v>
          </cell>
          <cell r="J753">
            <v>40.727264080082733</v>
          </cell>
          <cell r="K753">
            <v>50.825757123366991</v>
          </cell>
          <cell r="L753">
            <v>35.867267942053083</v>
          </cell>
        </row>
        <row r="754">
          <cell r="A754" t="str">
            <v>Titres OPCVM monétaires</v>
          </cell>
          <cell r="B754">
            <v>4755.9000245299994</v>
          </cell>
          <cell r="C754">
            <v>4281.6534523499995</v>
          </cell>
          <cell r="D754">
            <v>5195.2044872799997</v>
          </cell>
          <cell r="F754">
            <v>474.24657217999993</v>
          </cell>
          <cell r="G754">
            <v>-439.30446275000031</v>
          </cell>
          <cell r="H754">
            <v>-408.83665720000045</v>
          </cell>
          <cell r="J754">
            <v>11.076248403983001</v>
          </cell>
          <cell r="K754">
            <v>-8.4559609506343563</v>
          </cell>
          <cell r="L754">
            <v>-7.9159245164664434</v>
          </cell>
        </row>
        <row r="755">
          <cell r="A755" t="str">
            <v>Engagements non monétaires</v>
          </cell>
          <cell r="B755">
            <v>762.99214644784831</v>
          </cell>
          <cell r="C755">
            <v>791.07300259625583</v>
          </cell>
          <cell r="D755">
            <v>725.10975274266286</v>
          </cell>
          <cell r="F755">
            <v>-28.08085614840752</v>
          </cell>
          <cell r="G755">
            <v>37.88239370518545</v>
          </cell>
          <cell r="H755">
            <v>-37.371583845733653</v>
          </cell>
          <cell r="J755">
            <v>-3.5497174162495426</v>
          </cell>
          <cell r="K755">
            <v>5.2243668716216662</v>
          </cell>
          <cell r="L755">
            <v>-4.669325012019887</v>
          </cell>
        </row>
        <row r="756">
          <cell r="A756" t="str">
            <v xml:space="preserve"> Dépôts (1)</v>
          </cell>
          <cell r="B756">
            <v>430.01897072999992</v>
          </cell>
          <cell r="C756">
            <v>490.22127814000004</v>
          </cell>
          <cell r="D756">
            <v>449.42662139000004</v>
          </cell>
          <cell r="F756">
            <v>-60.202307410000117</v>
          </cell>
          <cell r="G756">
            <v>-19.407650660000115</v>
          </cell>
          <cell r="H756">
            <v>-56.078735700000038</v>
          </cell>
          <cell r="J756">
            <v>-12.280639395829574</v>
          </cell>
          <cell r="K756">
            <v>-4.3183135435937325</v>
          </cell>
          <cell r="L756">
            <v>-11.536515181660423</v>
          </cell>
        </row>
        <row r="757">
          <cell r="A757" t="str">
            <v>Autres titres de créance</v>
          </cell>
          <cell r="B757">
            <v>138.27717571784842</v>
          </cell>
          <cell r="C757">
            <v>98.934724456255836</v>
          </cell>
          <cell r="D757">
            <v>106.91713135266293</v>
          </cell>
          <cell r="F757">
            <v>39.342451261592586</v>
          </cell>
          <cell r="G757">
            <v>31.360044365185487</v>
          </cell>
          <cell r="H757">
            <v>-8.4988481457335467</v>
          </cell>
          <cell r="J757">
            <v>39.766069474411815</v>
          </cell>
          <cell r="K757">
            <v>29.331168886064972</v>
          </cell>
          <cell r="L757">
            <v>-5.7903518040743673</v>
          </cell>
        </row>
        <row r="758">
          <cell r="A758" t="str">
            <v>Entrepreneurs individuels</v>
          </cell>
          <cell r="B758">
            <v>20318.073386830409</v>
          </cell>
          <cell r="C758">
            <v>20440.858572129458</v>
          </cell>
          <cell r="D758">
            <v>17542.892972402635</v>
          </cell>
          <cell r="F758">
            <v>-122.78518529904977</v>
          </cell>
          <cell r="G758">
            <v>2775.1804144277739</v>
          </cell>
          <cell r="H758">
            <v>698.65534975345145</v>
          </cell>
          <cell r="J758">
            <v>-0.60068506841715053</v>
          </cell>
          <cell r="K758">
            <v>15.819400020244734</v>
          </cell>
          <cell r="L758">
            <v>3.5610401309209339</v>
          </cell>
        </row>
        <row r="759">
          <cell r="A759" t="str">
            <v>Actifs monétaires</v>
          </cell>
          <cell r="B759">
            <v>20032.481386830408</v>
          </cell>
          <cell r="C759">
            <v>20143.719572129459</v>
          </cell>
          <cell r="D759">
            <v>17279.748972402635</v>
          </cell>
          <cell r="F759">
            <v>-111.23818529905111</v>
          </cell>
          <cell r="G759">
            <v>2752.7324144277736</v>
          </cell>
          <cell r="H759">
            <v>663.52334975345002</v>
          </cell>
          <cell r="J759">
            <v>-0.55222266622971805</v>
          </cell>
          <cell r="K759">
            <v>15.930395857162871</v>
          </cell>
          <cell r="L759">
            <v>3.4257049268386242</v>
          </cell>
        </row>
        <row r="760">
          <cell r="A760" t="str">
            <v xml:space="preserve">Dépôts à vue </v>
          </cell>
          <cell r="B760">
            <v>16911.642</v>
          </cell>
          <cell r="C760">
            <v>17013.132999999998</v>
          </cell>
          <cell r="D760">
            <v>14200.273000000001</v>
          </cell>
          <cell r="F760">
            <v>-101.49099999999817</v>
          </cell>
          <cell r="G760">
            <v>2711.3689999999988</v>
          </cell>
          <cell r="H760">
            <v>717.28699999999844</v>
          </cell>
          <cell r="J760">
            <v>-0.59654503376890267</v>
          </cell>
          <cell r="K760">
            <v>19.093780802664838</v>
          </cell>
          <cell r="L760">
            <v>4.4292409299413249</v>
          </cell>
        </row>
        <row r="761">
          <cell r="A761" t="str">
            <v>Comptes d'épargne auprès des banques</v>
          </cell>
          <cell r="B761">
            <v>1270.9418255425012</v>
          </cell>
          <cell r="C761">
            <v>1286.0154872503574</v>
          </cell>
          <cell r="D761">
            <v>1272.8827519105091</v>
          </cell>
          <cell r="F761">
            <v>-15.073661707856218</v>
          </cell>
          <cell r="G761">
            <v>-1.9409263680079221</v>
          </cell>
          <cell r="H761">
            <v>-1.2093789635694066</v>
          </cell>
          <cell r="J761">
            <v>-1.1721213202560588</v>
          </cell>
          <cell r="K761">
            <v>-0.15248272985824984</v>
          </cell>
          <cell r="L761">
            <v>-9.5065661950066715E-2</v>
          </cell>
        </row>
        <row r="762">
          <cell r="A762" t="str">
            <v>Comptes à terme et bons de caisse auprés des banques</v>
          </cell>
          <cell r="B762">
            <v>1823.126561287906</v>
          </cell>
          <cell r="C762">
            <v>1828.7900848791028</v>
          </cell>
          <cell r="D762">
            <v>1789.4482204921246</v>
          </cell>
          <cell r="F762">
            <v>-5.6635235911967357</v>
          </cell>
          <cell r="G762">
            <v>33.678340795781423</v>
          </cell>
          <cell r="H762">
            <v>-65.333271282980604</v>
          </cell>
          <cell r="J762">
            <v>-0.30968691475441457</v>
          </cell>
          <cell r="K762">
            <v>1.8820517079012999</v>
          </cell>
          <cell r="L762">
            <v>-3.4596060851364796</v>
          </cell>
        </row>
        <row r="763">
          <cell r="A763" t="str">
            <v xml:space="preserve">Dépôts en devises </v>
          </cell>
          <cell r="B763">
            <v>26.771000000000001</v>
          </cell>
          <cell r="C763">
            <v>15.781000000000001</v>
          </cell>
          <cell r="D763">
            <v>17.145</v>
          </cell>
          <cell r="F763">
            <v>10.99</v>
          </cell>
          <cell r="G763">
            <v>9.6260000000000012</v>
          </cell>
          <cell r="H763">
            <v>12.779</v>
          </cell>
          <cell r="J763">
            <v>69.640707179519666</v>
          </cell>
          <cell r="K763">
            <v>56.144648585593472</v>
          </cell>
          <cell r="L763">
            <v>91.330760434534014</v>
          </cell>
        </row>
        <row r="764">
          <cell r="A764" t="str">
            <v>Engagements non monétaires(1)</v>
          </cell>
          <cell r="B764">
            <v>285.59199999999998</v>
          </cell>
          <cell r="C764">
            <v>297.13900000000001</v>
          </cell>
          <cell r="D764">
            <v>263.14400000000001</v>
          </cell>
          <cell r="F764">
            <v>-11.547000000000025</v>
          </cell>
          <cell r="G764">
            <v>22.447999999999979</v>
          </cell>
          <cell r="H764">
            <v>35.132000000000005</v>
          </cell>
          <cell r="J764">
            <v>-3.8860600594334715</v>
          </cell>
          <cell r="K764">
            <v>8.5306904204542011</v>
          </cell>
          <cell r="L764">
            <v>14.0269903377785</v>
          </cell>
        </row>
        <row r="765">
          <cell r="A765" t="str">
            <v>ISBLSM</v>
          </cell>
          <cell r="B765">
            <v>4896.8835877810279</v>
          </cell>
          <cell r="C765">
            <v>4623.5776101558004</v>
          </cell>
          <cell r="D765">
            <v>6080.1452044726748</v>
          </cell>
          <cell r="F765">
            <v>273.30597762522757</v>
          </cell>
          <cell r="G765">
            <v>-1183.2616166916469</v>
          </cell>
          <cell r="H765">
            <v>-287.71007131437273</v>
          </cell>
          <cell r="J765">
            <v>5.911136368186054</v>
          </cell>
          <cell r="K765">
            <v>-19.461074972703219</v>
          </cell>
          <cell r="L765">
            <v>-5.5493272999252108</v>
          </cell>
        </row>
        <row r="766">
          <cell r="A766" t="str">
            <v>Actifs monétaires</v>
          </cell>
          <cell r="B766">
            <v>4891.111587781028</v>
          </cell>
          <cell r="C766">
            <v>4617.9576101558005</v>
          </cell>
          <cell r="D766">
            <v>6074.4772044726751</v>
          </cell>
          <cell r="F766">
            <v>273.15397762522753</v>
          </cell>
          <cell r="G766">
            <v>-1183.3656166916471</v>
          </cell>
          <cell r="H766">
            <v>-285.43407131437289</v>
          </cell>
          <cell r="J766">
            <v>5.9150386531160004</v>
          </cell>
          <cell r="K766">
            <v>-19.480945879924082</v>
          </cell>
          <cell r="L766">
            <v>-5.5139873211173862</v>
          </cell>
        </row>
        <row r="767">
          <cell r="A767" t="str">
            <v xml:space="preserve">  Dépôts à vue </v>
          </cell>
          <cell r="B767">
            <v>3276.1020000000003</v>
          </cell>
          <cell r="C767">
            <v>3229.2489999999998</v>
          </cell>
          <cell r="D767">
            <v>3505.1180000000004</v>
          </cell>
          <cell r="F767">
            <v>46.85300000000052</v>
          </cell>
          <cell r="G767">
            <v>-229.01600000000008</v>
          </cell>
          <cell r="H767">
            <v>613.47500000000082</v>
          </cell>
          <cell r="J767">
            <v>1.4508946197707484</v>
          </cell>
          <cell r="K767">
            <v>-6.5337600617154656</v>
          </cell>
          <cell r="L767">
            <v>23.040215546526088</v>
          </cell>
        </row>
        <row r="768">
          <cell r="A768" t="str">
            <v xml:space="preserve">  Comptes à terme et bons de caisse auprés des banques</v>
          </cell>
          <cell r="B768">
            <v>1043.1632386665253</v>
          </cell>
          <cell r="C768">
            <v>1237.072782324411</v>
          </cell>
          <cell r="D768">
            <v>2063.7789057229002</v>
          </cell>
          <cell r="F768">
            <v>-193.90954365788571</v>
          </cell>
          <cell r="G768">
            <v>-1020.6156670563748</v>
          </cell>
          <cell r="H768">
            <v>-960.18901118785084</v>
          </cell>
          <cell r="J768">
            <v>-15.674869452186746</v>
          </cell>
          <cell r="K768">
            <v>-49.453730931457194</v>
          </cell>
          <cell r="L768">
            <v>-47.929115374375478</v>
          </cell>
        </row>
        <row r="769">
          <cell r="A769" t="str">
            <v>Engagements non monétaires(1)</v>
          </cell>
          <cell r="B769">
            <v>5.7720000000000002</v>
          </cell>
          <cell r="C769">
            <v>5.62</v>
          </cell>
          <cell r="D769">
            <v>5.6680000000000001</v>
          </cell>
          <cell r="F769">
            <v>0.15200000000000014</v>
          </cell>
          <cell r="G769">
            <v>0.10400000000000009</v>
          </cell>
          <cell r="H769">
            <v>-2.2759999999999998</v>
          </cell>
          <cell r="J769">
            <v>2.7046263345195776</v>
          </cell>
          <cell r="K769">
            <v>1.8348623853211121</v>
          </cell>
          <cell r="L769">
            <v>-28.280318091451285</v>
          </cell>
        </row>
        <row r="770">
          <cell r="A770" t="str">
            <v>Engagements non monétaires(1)</v>
          </cell>
          <cell r="B770">
            <v>5.7720000000000002</v>
          </cell>
          <cell r="C770">
            <v>5.62</v>
          </cell>
          <cell r="D770">
            <v>5.6680000000000001</v>
          </cell>
          <cell r="F770">
            <v>0.15200000000000014</v>
          </cell>
          <cell r="G770">
            <v>0.10400000000000009</v>
          </cell>
          <cell r="H770">
            <v>-2.2759999999999998</v>
          </cell>
          <cell r="J770">
            <v>2.7046263345195776</v>
          </cell>
          <cell r="K770">
            <v>1.8348623853211121</v>
          </cell>
          <cell r="L770">
            <v>-28.280318091451285</v>
          </cell>
        </row>
        <row r="771">
          <cell r="A771" t="str">
            <v xml:space="preserve"> (1) Dépôts de garantie et dépôts réglementés</v>
          </cell>
        </row>
        <row r="772">
          <cell r="A772" t="str">
            <v>(*) Chiffres révisés</v>
          </cell>
        </row>
        <row r="773">
          <cell r="A773" t="str">
            <v>(*) Chiffres révisés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r"/>
      <sheetName val="tr (2)"/>
      <sheetName val="ipc4trim2018"/>
    </sheetNames>
    <sheetDataSet>
      <sheetData sheetId="0">
        <row r="1805">
          <cell r="E1805">
            <v>144.80000000000001</v>
          </cell>
          <cell r="F1805">
            <v>144.80000000000001</v>
          </cell>
          <cell r="G1805">
            <v>144.80000000000001</v>
          </cell>
          <cell r="H1805">
            <v>144.80000000000001</v>
          </cell>
          <cell r="I1805">
            <v>144.80000000000001</v>
          </cell>
          <cell r="J1805">
            <v>144.80000000000001</v>
          </cell>
          <cell r="K1805">
            <v>144.80000000000001</v>
          </cell>
          <cell r="L1805">
            <v>144.80000000000001</v>
          </cell>
          <cell r="M1805">
            <v>144.80000000000001</v>
          </cell>
          <cell r="N1805">
            <v>144.80000000000001</v>
          </cell>
          <cell r="O1805">
            <v>144.80000000000001</v>
          </cell>
          <cell r="P1805">
            <v>144.80000000000001</v>
          </cell>
        </row>
      </sheetData>
      <sheetData sheetId="1">
        <row r="5">
          <cell r="C5">
            <v>119.8</v>
          </cell>
          <cell r="D5">
            <v>120.7</v>
          </cell>
          <cell r="E5">
            <v>119.9</v>
          </cell>
          <cell r="F5">
            <v>120</v>
          </cell>
          <cell r="G5">
            <v>119.7</v>
          </cell>
          <cell r="H5">
            <v>119.8</v>
          </cell>
          <cell r="I5">
            <v>120.9</v>
          </cell>
          <cell r="J5">
            <v>120.6</v>
          </cell>
          <cell r="K5">
            <v>120</v>
          </cell>
          <cell r="L5">
            <v>119.6</v>
          </cell>
          <cell r="M5">
            <v>119.5</v>
          </cell>
          <cell r="N5">
            <v>120.1</v>
          </cell>
          <cell r="O5">
            <v>119.7</v>
          </cell>
          <cell r="P5">
            <v>119.1</v>
          </cell>
          <cell r="Q5">
            <v>118.6</v>
          </cell>
        </row>
        <row r="7">
          <cell r="C7">
            <v>126.6</v>
          </cell>
          <cell r="D7">
            <v>128.30000000000001</v>
          </cell>
          <cell r="E7">
            <v>126.1</v>
          </cell>
          <cell r="F7">
            <v>126.8</v>
          </cell>
          <cell r="G7">
            <v>127.1</v>
          </cell>
          <cell r="H7">
            <v>127.4</v>
          </cell>
          <cell r="I7">
            <v>130.4</v>
          </cell>
          <cell r="J7">
            <v>130</v>
          </cell>
          <cell r="K7">
            <v>128.6</v>
          </cell>
          <cell r="L7">
            <v>127.8</v>
          </cell>
          <cell r="M7">
            <v>127.5</v>
          </cell>
          <cell r="N7">
            <v>129.1</v>
          </cell>
          <cell r="O7">
            <v>130.30000000000001</v>
          </cell>
          <cell r="P7">
            <v>128.9</v>
          </cell>
          <cell r="Q7">
            <v>127.7</v>
          </cell>
        </row>
        <row r="8">
          <cell r="C8">
            <v>124.5</v>
          </cell>
          <cell r="D8">
            <v>124.8</v>
          </cell>
          <cell r="E8">
            <v>124.8</v>
          </cell>
          <cell r="F8">
            <v>124.7</v>
          </cell>
          <cell r="G8">
            <v>124.5</v>
          </cell>
          <cell r="H8">
            <v>124.7</v>
          </cell>
          <cell r="I8">
            <v>125</v>
          </cell>
          <cell r="J8">
            <v>125.2</v>
          </cell>
          <cell r="K8">
            <v>125.3</v>
          </cell>
          <cell r="L8">
            <v>125.3</v>
          </cell>
          <cell r="M8">
            <v>125.4</v>
          </cell>
          <cell r="N8">
            <v>125.7</v>
          </cell>
          <cell r="O8">
            <v>125.7</v>
          </cell>
          <cell r="P8">
            <v>125.6</v>
          </cell>
          <cell r="Q8">
            <v>125.4</v>
          </cell>
        </row>
        <row r="9">
          <cell r="C9">
            <v>118.9</v>
          </cell>
          <cell r="D9">
            <v>118.5</v>
          </cell>
          <cell r="E9">
            <v>115.2</v>
          </cell>
          <cell r="F9">
            <v>115.8</v>
          </cell>
          <cell r="G9">
            <v>117.1</v>
          </cell>
          <cell r="H9">
            <v>115.7</v>
          </cell>
          <cell r="I9">
            <v>117.3</v>
          </cell>
          <cell r="J9">
            <v>116.2</v>
          </cell>
          <cell r="K9">
            <v>114.7</v>
          </cell>
          <cell r="L9">
            <v>113.4</v>
          </cell>
          <cell r="M9">
            <v>112.6</v>
          </cell>
          <cell r="N9">
            <v>113.4</v>
          </cell>
          <cell r="O9">
            <v>114.3</v>
          </cell>
          <cell r="P9">
            <v>112.8</v>
          </cell>
          <cell r="Q9">
            <v>112.6</v>
          </cell>
        </row>
        <row r="10">
          <cell r="C10">
            <v>142.80000000000001</v>
          </cell>
          <cell r="D10">
            <v>148.5</v>
          </cell>
          <cell r="E10">
            <v>146</v>
          </cell>
          <cell r="F10">
            <v>150.69999999999999</v>
          </cell>
          <cell r="G10">
            <v>150.30000000000001</v>
          </cell>
          <cell r="H10">
            <v>148.69999999999999</v>
          </cell>
          <cell r="I10">
            <v>164.3</v>
          </cell>
          <cell r="J10">
            <v>157.4</v>
          </cell>
          <cell r="K10">
            <v>151.80000000000001</v>
          </cell>
          <cell r="L10">
            <v>154</v>
          </cell>
          <cell r="M10">
            <v>147.1</v>
          </cell>
          <cell r="N10">
            <v>143.9</v>
          </cell>
          <cell r="O10">
            <v>145</v>
          </cell>
          <cell r="P10">
            <v>144.6</v>
          </cell>
          <cell r="Q10">
            <v>147.30000000000001</v>
          </cell>
        </row>
        <row r="11">
          <cell r="C11">
            <v>120.6</v>
          </cell>
          <cell r="D11">
            <v>120.4</v>
          </cell>
          <cell r="E11">
            <v>119.2</v>
          </cell>
          <cell r="F11">
            <v>119.5</v>
          </cell>
          <cell r="G11">
            <v>120.9</v>
          </cell>
          <cell r="H11">
            <v>121.5</v>
          </cell>
          <cell r="I11">
            <v>122.4</v>
          </cell>
          <cell r="J11">
            <v>122.2</v>
          </cell>
          <cell r="K11">
            <v>121.4</v>
          </cell>
          <cell r="L11">
            <v>121.5</v>
          </cell>
          <cell r="M11">
            <v>122.3</v>
          </cell>
          <cell r="N11">
            <v>122.2</v>
          </cell>
          <cell r="O11">
            <v>121.9</v>
          </cell>
          <cell r="P11">
            <v>121.4</v>
          </cell>
          <cell r="Q11">
            <v>118.9</v>
          </cell>
        </row>
        <row r="12">
          <cell r="C12">
            <v>143.69999999999999</v>
          </cell>
          <cell r="D12">
            <v>146.6</v>
          </cell>
          <cell r="E12">
            <v>148.19999999999999</v>
          </cell>
          <cell r="F12">
            <v>148.19999999999999</v>
          </cell>
          <cell r="G12">
            <v>148.1</v>
          </cell>
          <cell r="H12">
            <v>148.19999999999999</v>
          </cell>
          <cell r="I12">
            <v>149.1</v>
          </cell>
          <cell r="J12">
            <v>149.4</v>
          </cell>
          <cell r="K12">
            <v>149.4</v>
          </cell>
          <cell r="L12">
            <v>150</v>
          </cell>
          <cell r="M12">
            <v>150.19999999999999</v>
          </cell>
          <cell r="N12">
            <v>150.30000000000001</v>
          </cell>
          <cell r="O12">
            <v>150.30000000000001</v>
          </cell>
          <cell r="P12">
            <v>149.5</v>
          </cell>
          <cell r="Q12">
            <v>147.19999999999999</v>
          </cell>
        </row>
        <row r="13">
          <cell r="C13">
            <v>129.9</v>
          </cell>
          <cell r="D13">
            <v>140.5</v>
          </cell>
          <cell r="E13">
            <v>144.1</v>
          </cell>
          <cell r="F13">
            <v>151.1</v>
          </cell>
          <cell r="G13">
            <v>146</v>
          </cell>
          <cell r="H13">
            <v>143.80000000000001</v>
          </cell>
          <cell r="I13">
            <v>153.5</v>
          </cell>
          <cell r="J13">
            <v>153.5</v>
          </cell>
          <cell r="K13">
            <v>138.5</v>
          </cell>
          <cell r="L13">
            <v>132.6</v>
          </cell>
          <cell r="M13">
            <v>131.4</v>
          </cell>
          <cell r="N13">
            <v>130.30000000000001</v>
          </cell>
          <cell r="O13">
            <v>132.5</v>
          </cell>
          <cell r="P13">
            <v>135.80000000000001</v>
          </cell>
          <cell r="Q13">
            <v>138.5</v>
          </cell>
        </row>
        <row r="14">
          <cell r="C14">
            <v>129.80000000000001</v>
          </cell>
          <cell r="D14">
            <v>132.1</v>
          </cell>
          <cell r="E14">
            <v>119.3</v>
          </cell>
          <cell r="F14">
            <v>117.6</v>
          </cell>
          <cell r="G14">
            <v>120</v>
          </cell>
          <cell r="H14">
            <v>126</v>
          </cell>
          <cell r="I14">
            <v>133.5</v>
          </cell>
          <cell r="J14">
            <v>134.5</v>
          </cell>
          <cell r="K14">
            <v>137.9</v>
          </cell>
          <cell r="L14">
            <v>135</v>
          </cell>
          <cell r="M14">
            <v>136</v>
          </cell>
          <cell r="N14">
            <v>148.80000000000001</v>
          </cell>
          <cell r="O14">
            <v>155.1</v>
          </cell>
          <cell r="P14">
            <v>147.1</v>
          </cell>
          <cell r="Q14">
            <v>139.19999999999999</v>
          </cell>
        </row>
        <row r="15">
          <cell r="C15">
            <v>116.2</v>
          </cell>
          <cell r="D15">
            <v>116.4</v>
          </cell>
          <cell r="E15">
            <v>116.2</v>
          </cell>
          <cell r="F15">
            <v>116.1</v>
          </cell>
          <cell r="G15">
            <v>116.1</v>
          </cell>
          <cell r="H15">
            <v>116</v>
          </cell>
          <cell r="I15">
            <v>115.8</v>
          </cell>
          <cell r="J15">
            <v>115.7</v>
          </cell>
          <cell r="K15">
            <v>115.7</v>
          </cell>
          <cell r="L15">
            <v>115.7</v>
          </cell>
          <cell r="M15">
            <v>115.6</v>
          </cell>
          <cell r="N15">
            <v>115.5</v>
          </cell>
          <cell r="O15">
            <v>115.6</v>
          </cell>
          <cell r="P15">
            <v>115.6</v>
          </cell>
          <cell r="Q15">
            <v>115.6</v>
          </cell>
        </row>
        <row r="16">
          <cell r="C16">
            <v>151</v>
          </cell>
          <cell r="D16">
            <v>152.5</v>
          </cell>
          <cell r="E16">
            <v>153.69999999999999</v>
          </cell>
          <cell r="F16">
            <v>153.6</v>
          </cell>
          <cell r="G16">
            <v>152.69999999999999</v>
          </cell>
          <cell r="H16">
            <v>155.9</v>
          </cell>
          <cell r="I16">
            <v>154.9</v>
          </cell>
          <cell r="J16">
            <v>155.4</v>
          </cell>
          <cell r="K16">
            <v>157.6</v>
          </cell>
          <cell r="L16">
            <v>158.5</v>
          </cell>
          <cell r="M16">
            <v>159.80000000000001</v>
          </cell>
          <cell r="N16">
            <v>161.69999999999999</v>
          </cell>
          <cell r="O16">
            <v>163.30000000000001</v>
          </cell>
          <cell r="P16">
            <v>163.5</v>
          </cell>
          <cell r="Q16">
            <v>165.9</v>
          </cell>
        </row>
        <row r="17">
          <cell r="C17">
            <v>134.80000000000001</v>
          </cell>
          <cell r="D17">
            <v>135.19999999999999</v>
          </cell>
          <cell r="E17">
            <v>135.19999999999999</v>
          </cell>
          <cell r="F17">
            <v>135</v>
          </cell>
          <cell r="G17">
            <v>134.80000000000001</v>
          </cell>
          <cell r="H17">
            <v>135</v>
          </cell>
          <cell r="I17">
            <v>135.6</v>
          </cell>
          <cell r="J17">
            <v>135.80000000000001</v>
          </cell>
          <cell r="K17">
            <v>136</v>
          </cell>
          <cell r="L17">
            <v>136</v>
          </cell>
          <cell r="M17">
            <v>135.9</v>
          </cell>
          <cell r="N17">
            <v>136</v>
          </cell>
          <cell r="O17">
            <v>135.69999999999999</v>
          </cell>
          <cell r="P17">
            <v>136.19999999999999</v>
          </cell>
          <cell r="Q17">
            <v>136.4</v>
          </cell>
        </row>
        <row r="18">
          <cell r="C18">
            <v>111.1</v>
          </cell>
          <cell r="D18">
            <v>111.3</v>
          </cell>
          <cell r="E18">
            <v>111.2</v>
          </cell>
          <cell r="F18">
            <v>111</v>
          </cell>
          <cell r="G18">
            <v>110.9</v>
          </cell>
          <cell r="H18">
            <v>111.1</v>
          </cell>
          <cell r="I18">
            <v>111</v>
          </cell>
          <cell r="J18">
            <v>110.9</v>
          </cell>
          <cell r="K18">
            <v>111</v>
          </cell>
          <cell r="L18">
            <v>111.9</v>
          </cell>
          <cell r="M18">
            <v>113.2</v>
          </cell>
          <cell r="N18">
            <v>114.4</v>
          </cell>
          <cell r="O18">
            <v>114.7</v>
          </cell>
          <cell r="P18">
            <v>114.8</v>
          </cell>
          <cell r="Q18">
            <v>114.6</v>
          </cell>
        </row>
        <row r="20">
          <cell r="C20">
            <v>138.5</v>
          </cell>
          <cell r="D20">
            <v>138.5</v>
          </cell>
          <cell r="E20">
            <v>138.5</v>
          </cell>
          <cell r="F20">
            <v>138.5</v>
          </cell>
          <cell r="G20">
            <v>138.5</v>
          </cell>
          <cell r="H20">
            <v>138.5</v>
          </cell>
          <cell r="I20">
            <v>138.5</v>
          </cell>
          <cell r="J20">
            <v>138.5</v>
          </cell>
          <cell r="K20">
            <v>138.5</v>
          </cell>
          <cell r="L20">
            <v>138.5</v>
          </cell>
          <cell r="M20">
            <v>138.5</v>
          </cell>
          <cell r="N20">
            <v>138.5</v>
          </cell>
          <cell r="O20">
            <v>125.3</v>
          </cell>
          <cell r="P20">
            <v>125.3</v>
          </cell>
          <cell r="Q20">
            <v>125.3</v>
          </cell>
        </row>
        <row r="21">
          <cell r="C21">
            <v>143.30000000000001</v>
          </cell>
          <cell r="D21">
            <v>143.19999999999999</v>
          </cell>
          <cell r="E21">
            <v>143.30000000000001</v>
          </cell>
          <cell r="F21">
            <v>143.4</v>
          </cell>
          <cell r="G21">
            <v>143.30000000000001</v>
          </cell>
          <cell r="H21">
            <v>143.19999999999999</v>
          </cell>
          <cell r="I21">
            <v>143.30000000000001</v>
          </cell>
          <cell r="J21">
            <v>143.30000000000001</v>
          </cell>
          <cell r="K21">
            <v>143.30000000000001</v>
          </cell>
          <cell r="L21">
            <v>143.6</v>
          </cell>
          <cell r="M21">
            <v>143.6</v>
          </cell>
          <cell r="N21">
            <v>143.6</v>
          </cell>
          <cell r="O21">
            <v>142.5</v>
          </cell>
          <cell r="P21">
            <v>142.69999999999999</v>
          </cell>
          <cell r="Q21">
            <v>142</v>
          </cell>
        </row>
        <row r="22">
          <cell r="C22">
            <v>146.9</v>
          </cell>
          <cell r="D22">
            <v>151.19999999999999</v>
          </cell>
          <cell r="E22">
            <v>151.30000000000001</v>
          </cell>
          <cell r="F22">
            <v>151.30000000000001</v>
          </cell>
          <cell r="G22">
            <v>151.30000000000001</v>
          </cell>
          <cell r="H22">
            <v>151.30000000000001</v>
          </cell>
          <cell r="I22">
            <v>151.19999999999999</v>
          </cell>
          <cell r="J22">
            <v>151.30000000000001</v>
          </cell>
          <cell r="K22">
            <v>151.30000000000001</v>
          </cell>
          <cell r="L22">
            <v>150.69999999999999</v>
          </cell>
          <cell r="M22">
            <v>150.69999999999999</v>
          </cell>
          <cell r="N22">
            <v>150.69999999999999</v>
          </cell>
          <cell r="O22">
            <v>151.19999999999999</v>
          </cell>
          <cell r="P22">
            <v>150.69999999999999</v>
          </cell>
          <cell r="Q22">
            <v>150.80000000000001</v>
          </cell>
        </row>
        <row r="23">
          <cell r="C23">
            <v>180.8</v>
          </cell>
          <cell r="D23">
            <v>180.8</v>
          </cell>
          <cell r="E23">
            <v>180.5</v>
          </cell>
          <cell r="F23">
            <v>180.5</v>
          </cell>
          <cell r="G23">
            <v>180.5</v>
          </cell>
          <cell r="H23">
            <v>181.1</v>
          </cell>
          <cell r="I23">
            <v>180.4</v>
          </cell>
          <cell r="J23">
            <v>180.4</v>
          </cell>
          <cell r="K23">
            <v>180.4</v>
          </cell>
          <cell r="L23">
            <v>180.2</v>
          </cell>
          <cell r="M23">
            <v>180.5</v>
          </cell>
          <cell r="N23">
            <v>180.5</v>
          </cell>
          <cell r="O23">
            <v>181.7</v>
          </cell>
          <cell r="P23">
            <v>179.7</v>
          </cell>
          <cell r="Q23">
            <v>183.5</v>
          </cell>
        </row>
        <row r="24">
          <cell r="C24">
            <v>138.4</v>
          </cell>
          <cell r="D24">
            <v>138.4</v>
          </cell>
          <cell r="E24">
            <v>138.4</v>
          </cell>
          <cell r="F24">
            <v>138.4</v>
          </cell>
          <cell r="G24">
            <v>138.4</v>
          </cell>
          <cell r="H24">
            <v>138.4</v>
          </cell>
          <cell r="I24">
            <v>138.4</v>
          </cell>
          <cell r="J24">
            <v>138.4</v>
          </cell>
          <cell r="K24">
            <v>138.4</v>
          </cell>
          <cell r="L24">
            <v>138.4</v>
          </cell>
          <cell r="M24">
            <v>138.4</v>
          </cell>
          <cell r="N24">
            <v>138.4</v>
          </cell>
          <cell r="O24">
            <v>125</v>
          </cell>
          <cell r="P24">
            <v>125</v>
          </cell>
          <cell r="Q24">
            <v>125</v>
          </cell>
        </row>
        <row r="26">
          <cell r="C26">
            <v>117.7</v>
          </cell>
          <cell r="D26">
            <v>117.7</v>
          </cell>
          <cell r="E26">
            <v>117.3</v>
          </cell>
          <cell r="F26">
            <v>117.1</v>
          </cell>
          <cell r="G26">
            <v>116.7</v>
          </cell>
          <cell r="H26">
            <v>116.7</v>
          </cell>
          <cell r="I26">
            <v>116.9</v>
          </cell>
          <cell r="J26">
            <v>116.3</v>
          </cell>
          <cell r="K26">
            <v>116</v>
          </cell>
          <cell r="L26">
            <v>116.4</v>
          </cell>
          <cell r="M26">
            <v>116.3</v>
          </cell>
          <cell r="N26">
            <v>116.6</v>
          </cell>
          <cell r="O26">
            <v>116.6</v>
          </cell>
          <cell r="P26">
            <v>116.4</v>
          </cell>
          <cell r="Q26">
            <v>116.1</v>
          </cell>
        </row>
        <row r="27">
          <cell r="C27">
            <v>101.5</v>
          </cell>
          <cell r="D27">
            <v>102</v>
          </cell>
          <cell r="E27">
            <v>101.8</v>
          </cell>
          <cell r="F27">
            <v>101.3</v>
          </cell>
          <cell r="G27">
            <v>101.2</v>
          </cell>
          <cell r="H27">
            <v>101.2</v>
          </cell>
          <cell r="I27">
            <v>101.2</v>
          </cell>
          <cell r="J27">
            <v>101.2</v>
          </cell>
          <cell r="K27">
            <v>101.3</v>
          </cell>
          <cell r="L27">
            <v>101.5</v>
          </cell>
          <cell r="M27">
            <v>101.5</v>
          </cell>
          <cell r="N27">
            <v>101.5</v>
          </cell>
          <cell r="O27">
            <v>101.1</v>
          </cell>
          <cell r="P27">
            <v>101.1</v>
          </cell>
          <cell r="Q27">
            <v>101.3</v>
          </cell>
        </row>
        <row r="28">
          <cell r="C28">
            <v>119.9</v>
          </cell>
          <cell r="D28">
            <v>119.9</v>
          </cell>
          <cell r="E28">
            <v>119.4</v>
          </cell>
          <cell r="F28">
            <v>119.2</v>
          </cell>
          <cell r="G28">
            <v>118.9</v>
          </cell>
          <cell r="H28">
            <v>118.9</v>
          </cell>
          <cell r="I28">
            <v>119.2</v>
          </cell>
          <cell r="J28">
            <v>118.5</v>
          </cell>
          <cell r="K28">
            <v>118.4</v>
          </cell>
          <cell r="L28">
            <v>118.8</v>
          </cell>
          <cell r="M28">
            <v>118.7</v>
          </cell>
          <cell r="N28">
            <v>119</v>
          </cell>
          <cell r="O28">
            <v>119.1</v>
          </cell>
          <cell r="P28">
            <v>118.7</v>
          </cell>
          <cell r="Q28">
            <v>118.4</v>
          </cell>
        </row>
        <row r="29">
          <cell r="C29">
            <v>110</v>
          </cell>
          <cell r="D29">
            <v>109.9</v>
          </cell>
          <cell r="E29">
            <v>109.4</v>
          </cell>
          <cell r="F29">
            <v>109.5</v>
          </cell>
          <cell r="G29">
            <v>109.3</v>
          </cell>
          <cell r="H29">
            <v>108.9</v>
          </cell>
          <cell r="I29">
            <v>108.9</v>
          </cell>
          <cell r="J29">
            <v>108.9</v>
          </cell>
          <cell r="K29">
            <v>108</v>
          </cell>
          <cell r="L29">
            <v>107.9</v>
          </cell>
          <cell r="M29">
            <v>107.9</v>
          </cell>
          <cell r="N29">
            <v>107.9</v>
          </cell>
          <cell r="O29">
            <v>108.1</v>
          </cell>
          <cell r="P29">
            <v>107.7</v>
          </cell>
          <cell r="Q29">
            <v>107.5</v>
          </cell>
        </row>
        <row r="30">
          <cell r="C30">
            <v>109.4</v>
          </cell>
          <cell r="D30">
            <v>109.4</v>
          </cell>
          <cell r="E30">
            <v>109.2</v>
          </cell>
          <cell r="F30">
            <v>109.2</v>
          </cell>
          <cell r="G30">
            <v>109.2</v>
          </cell>
          <cell r="H30">
            <v>109.1</v>
          </cell>
          <cell r="I30">
            <v>109.1</v>
          </cell>
          <cell r="J30">
            <v>109.1</v>
          </cell>
          <cell r="K30">
            <v>109.2</v>
          </cell>
          <cell r="L30">
            <v>109.2</v>
          </cell>
          <cell r="M30">
            <v>109</v>
          </cell>
          <cell r="N30">
            <v>109</v>
          </cell>
          <cell r="O30">
            <v>108.6</v>
          </cell>
          <cell r="P30">
            <v>108.6</v>
          </cell>
          <cell r="Q30">
            <v>108.6</v>
          </cell>
        </row>
        <row r="31">
          <cell r="C31">
            <v>115.8</v>
          </cell>
          <cell r="D31">
            <v>115.8</v>
          </cell>
          <cell r="E31">
            <v>115.3</v>
          </cell>
          <cell r="F31">
            <v>115</v>
          </cell>
          <cell r="G31">
            <v>114.3</v>
          </cell>
          <cell r="H31">
            <v>114.3</v>
          </cell>
          <cell r="I31">
            <v>114.2</v>
          </cell>
          <cell r="J31">
            <v>113.8</v>
          </cell>
          <cell r="K31">
            <v>112.9</v>
          </cell>
          <cell r="L31">
            <v>112.7</v>
          </cell>
          <cell r="M31">
            <v>112.8</v>
          </cell>
          <cell r="N31">
            <v>113.4</v>
          </cell>
          <cell r="O31">
            <v>113</v>
          </cell>
          <cell r="P31">
            <v>113.2</v>
          </cell>
          <cell r="Q31">
            <v>113.2</v>
          </cell>
        </row>
        <row r="32">
          <cell r="C32">
            <v>119.7</v>
          </cell>
          <cell r="D32">
            <v>119.7</v>
          </cell>
          <cell r="E32">
            <v>119.7</v>
          </cell>
          <cell r="F32">
            <v>119.7</v>
          </cell>
          <cell r="G32">
            <v>119.1</v>
          </cell>
          <cell r="H32">
            <v>119.1</v>
          </cell>
          <cell r="I32">
            <v>118.4</v>
          </cell>
          <cell r="J32">
            <v>118.4</v>
          </cell>
          <cell r="K32">
            <v>118.5</v>
          </cell>
          <cell r="L32">
            <v>118.5</v>
          </cell>
          <cell r="M32">
            <v>118.5</v>
          </cell>
          <cell r="N32">
            <v>118.4</v>
          </cell>
          <cell r="O32">
            <v>118.4</v>
          </cell>
          <cell r="P32">
            <v>119.1</v>
          </cell>
          <cell r="Q32">
            <v>117.3</v>
          </cell>
        </row>
        <row r="34">
          <cell r="C34">
            <v>116.7</v>
          </cell>
          <cell r="D34">
            <v>116.7</v>
          </cell>
          <cell r="E34">
            <v>116.7</v>
          </cell>
          <cell r="F34">
            <v>116.7</v>
          </cell>
          <cell r="G34">
            <v>116.5</v>
          </cell>
          <cell r="H34">
            <v>116.3</v>
          </cell>
          <cell r="I34">
            <v>116.1</v>
          </cell>
          <cell r="J34">
            <v>116.1</v>
          </cell>
          <cell r="K34">
            <v>116</v>
          </cell>
          <cell r="L34">
            <v>115.9</v>
          </cell>
          <cell r="M34">
            <v>115.7</v>
          </cell>
          <cell r="N34">
            <v>115.7</v>
          </cell>
          <cell r="O34">
            <v>115.6</v>
          </cell>
          <cell r="P34">
            <v>115.6</v>
          </cell>
          <cell r="Q34">
            <v>115.6</v>
          </cell>
        </row>
        <row r="35">
          <cell r="C35">
            <v>112.4</v>
          </cell>
          <cell r="D35">
            <v>112.3</v>
          </cell>
          <cell r="E35">
            <v>112.2</v>
          </cell>
          <cell r="F35">
            <v>112.1</v>
          </cell>
          <cell r="G35">
            <v>112</v>
          </cell>
          <cell r="H35">
            <v>111.9</v>
          </cell>
          <cell r="I35">
            <v>111.6</v>
          </cell>
          <cell r="J35">
            <v>111.5</v>
          </cell>
          <cell r="K35">
            <v>111.4</v>
          </cell>
          <cell r="L35">
            <v>111.2</v>
          </cell>
          <cell r="M35">
            <v>110.6</v>
          </cell>
          <cell r="N35">
            <v>110.6</v>
          </cell>
          <cell r="O35">
            <v>110.6</v>
          </cell>
          <cell r="P35">
            <v>110.5</v>
          </cell>
          <cell r="Q35">
            <v>110.4</v>
          </cell>
        </row>
        <row r="36">
          <cell r="C36">
            <v>121.5</v>
          </cell>
          <cell r="D36">
            <v>121.5</v>
          </cell>
          <cell r="E36">
            <v>121.5</v>
          </cell>
          <cell r="F36">
            <v>121.3</v>
          </cell>
          <cell r="G36">
            <v>121.3</v>
          </cell>
          <cell r="H36">
            <v>121.3</v>
          </cell>
          <cell r="I36">
            <v>121.2</v>
          </cell>
          <cell r="J36">
            <v>121</v>
          </cell>
          <cell r="K36">
            <v>120.5</v>
          </cell>
          <cell r="L36">
            <v>120.5</v>
          </cell>
          <cell r="M36">
            <v>120.3</v>
          </cell>
          <cell r="N36">
            <v>120.2</v>
          </cell>
          <cell r="O36">
            <v>120</v>
          </cell>
          <cell r="P36">
            <v>120</v>
          </cell>
          <cell r="Q36">
            <v>119.9</v>
          </cell>
        </row>
        <row r="37">
          <cell r="C37">
            <v>125.6</v>
          </cell>
          <cell r="D37">
            <v>126.1</v>
          </cell>
          <cell r="E37">
            <v>126</v>
          </cell>
          <cell r="F37">
            <v>126</v>
          </cell>
          <cell r="G37">
            <v>125.1</v>
          </cell>
          <cell r="H37">
            <v>123.8</v>
          </cell>
          <cell r="I37">
            <v>123.4</v>
          </cell>
          <cell r="J37">
            <v>123.4</v>
          </cell>
          <cell r="K37">
            <v>123.4</v>
          </cell>
          <cell r="L37">
            <v>123.4</v>
          </cell>
          <cell r="M37">
            <v>123.4</v>
          </cell>
          <cell r="N37">
            <v>123.3</v>
          </cell>
          <cell r="O37">
            <v>123.2</v>
          </cell>
          <cell r="P37">
            <v>123.1</v>
          </cell>
          <cell r="Q37">
            <v>122.9</v>
          </cell>
        </row>
        <row r="38">
          <cell r="C38">
            <v>118.8</v>
          </cell>
          <cell r="D38">
            <v>118.8</v>
          </cell>
          <cell r="E38">
            <v>118.8</v>
          </cell>
          <cell r="F38">
            <v>118.8</v>
          </cell>
          <cell r="G38">
            <v>118.8</v>
          </cell>
          <cell r="H38">
            <v>118.8</v>
          </cell>
          <cell r="I38">
            <v>118.8</v>
          </cell>
          <cell r="J38">
            <v>118.8</v>
          </cell>
          <cell r="K38">
            <v>118.8</v>
          </cell>
          <cell r="L38">
            <v>118.8</v>
          </cell>
          <cell r="M38">
            <v>118.8</v>
          </cell>
          <cell r="N38">
            <v>118.8</v>
          </cell>
          <cell r="O38">
            <v>118.8</v>
          </cell>
          <cell r="P38">
            <v>118.8</v>
          </cell>
          <cell r="Q38">
            <v>118.8</v>
          </cell>
        </row>
        <row r="39">
          <cell r="C39">
            <v>123.4</v>
          </cell>
          <cell r="D39">
            <v>123.4</v>
          </cell>
          <cell r="E39">
            <v>123.4</v>
          </cell>
          <cell r="F39">
            <v>123.4</v>
          </cell>
          <cell r="G39">
            <v>123.4</v>
          </cell>
          <cell r="H39">
            <v>123.4</v>
          </cell>
          <cell r="I39">
            <v>123.4</v>
          </cell>
          <cell r="J39">
            <v>123.4</v>
          </cell>
          <cell r="K39">
            <v>123.4</v>
          </cell>
          <cell r="L39">
            <v>123.4</v>
          </cell>
          <cell r="M39">
            <v>123.4</v>
          </cell>
          <cell r="N39">
            <v>123.4</v>
          </cell>
          <cell r="O39">
            <v>123.4</v>
          </cell>
          <cell r="P39">
            <v>123.4</v>
          </cell>
          <cell r="Q39">
            <v>123.4</v>
          </cell>
        </row>
        <row r="40">
          <cell r="C40">
            <v>101.1</v>
          </cell>
          <cell r="D40">
            <v>101.1</v>
          </cell>
          <cell r="E40">
            <v>101.1</v>
          </cell>
          <cell r="F40">
            <v>101.1</v>
          </cell>
          <cell r="G40">
            <v>101.1</v>
          </cell>
          <cell r="H40">
            <v>101.1</v>
          </cell>
          <cell r="I40">
            <v>101.1</v>
          </cell>
          <cell r="J40">
            <v>101.1</v>
          </cell>
          <cell r="K40">
            <v>101.1</v>
          </cell>
          <cell r="L40">
            <v>101.1</v>
          </cell>
          <cell r="M40">
            <v>101.1</v>
          </cell>
          <cell r="N40">
            <v>101.1</v>
          </cell>
          <cell r="O40">
            <v>101.1</v>
          </cell>
          <cell r="P40">
            <v>101.1</v>
          </cell>
          <cell r="Q40">
            <v>101.1</v>
          </cell>
        </row>
        <row r="41">
          <cell r="C41">
            <v>157.9</v>
          </cell>
          <cell r="D41">
            <v>156</v>
          </cell>
          <cell r="E41">
            <v>155.5</v>
          </cell>
          <cell r="F41">
            <v>157.1</v>
          </cell>
          <cell r="G41">
            <v>156.5</v>
          </cell>
          <cell r="H41">
            <v>154.69999999999999</v>
          </cell>
          <cell r="I41">
            <v>154.9</v>
          </cell>
          <cell r="J41">
            <v>154.69999999999999</v>
          </cell>
          <cell r="K41">
            <v>154.5</v>
          </cell>
          <cell r="L41">
            <v>154.5</v>
          </cell>
          <cell r="M41">
            <v>152.4</v>
          </cell>
          <cell r="N41">
            <v>152.80000000000001</v>
          </cell>
          <cell r="O41">
            <v>152.4</v>
          </cell>
          <cell r="P41">
            <v>152.69999999999999</v>
          </cell>
          <cell r="Q41">
            <v>152.69999999999999</v>
          </cell>
        </row>
        <row r="43">
          <cell r="C43">
            <v>111.4</v>
          </cell>
          <cell r="D43">
            <v>111.4</v>
          </cell>
          <cell r="E43">
            <v>111.4</v>
          </cell>
          <cell r="F43">
            <v>111.3</v>
          </cell>
          <cell r="G43">
            <v>111.2</v>
          </cell>
          <cell r="H43">
            <v>111.3</v>
          </cell>
          <cell r="I43">
            <v>110.8</v>
          </cell>
          <cell r="J43">
            <v>110.7</v>
          </cell>
          <cell r="K43">
            <v>110.3</v>
          </cell>
          <cell r="L43">
            <v>110.2</v>
          </cell>
          <cell r="M43">
            <v>110.2</v>
          </cell>
          <cell r="N43">
            <v>110</v>
          </cell>
          <cell r="O43">
            <v>110</v>
          </cell>
          <cell r="P43">
            <v>109.9</v>
          </cell>
          <cell r="Q43">
            <v>109.9</v>
          </cell>
        </row>
        <row r="44">
          <cell r="C44">
            <v>124.3</v>
          </cell>
          <cell r="D44">
            <v>124.2</v>
          </cell>
          <cell r="E44">
            <v>124.1</v>
          </cell>
          <cell r="F44">
            <v>124</v>
          </cell>
          <cell r="G44">
            <v>123.5</v>
          </cell>
          <cell r="H44">
            <v>123.2</v>
          </cell>
          <cell r="I44">
            <v>123.3</v>
          </cell>
          <cell r="J44">
            <v>123.2</v>
          </cell>
          <cell r="K44">
            <v>123.4</v>
          </cell>
          <cell r="L44">
            <v>123.4</v>
          </cell>
          <cell r="M44">
            <v>123.2</v>
          </cell>
          <cell r="N44">
            <v>123.1</v>
          </cell>
          <cell r="O44">
            <v>123</v>
          </cell>
          <cell r="P44">
            <v>123</v>
          </cell>
          <cell r="Q44">
            <v>122.6</v>
          </cell>
        </row>
        <row r="45">
          <cell r="C45">
            <v>108.8</v>
          </cell>
          <cell r="D45">
            <v>108.8</v>
          </cell>
          <cell r="E45">
            <v>108.8</v>
          </cell>
          <cell r="F45">
            <v>108.8</v>
          </cell>
          <cell r="G45">
            <v>108.5</v>
          </cell>
          <cell r="H45">
            <v>108.9</v>
          </cell>
          <cell r="I45">
            <v>109</v>
          </cell>
          <cell r="J45">
            <v>108.9</v>
          </cell>
          <cell r="K45">
            <v>108.9</v>
          </cell>
          <cell r="L45">
            <v>108.9</v>
          </cell>
          <cell r="M45">
            <v>109.5</v>
          </cell>
          <cell r="N45">
            <v>109.3</v>
          </cell>
          <cell r="O45">
            <v>109.3</v>
          </cell>
          <cell r="P45">
            <v>109.4</v>
          </cell>
          <cell r="Q45">
            <v>109.3</v>
          </cell>
        </row>
        <row r="46">
          <cell r="C46">
            <v>101</v>
          </cell>
          <cell r="D46">
            <v>101</v>
          </cell>
          <cell r="E46">
            <v>100.6</v>
          </cell>
          <cell r="F46">
            <v>100.6</v>
          </cell>
          <cell r="G46">
            <v>100.7</v>
          </cell>
          <cell r="H46">
            <v>100.5</v>
          </cell>
          <cell r="I46">
            <v>100.7</v>
          </cell>
          <cell r="J46">
            <v>100.6</v>
          </cell>
          <cell r="K46">
            <v>100.9</v>
          </cell>
          <cell r="L46">
            <v>100.8</v>
          </cell>
          <cell r="M46">
            <v>100.9</v>
          </cell>
          <cell r="N46">
            <v>100.8</v>
          </cell>
          <cell r="O46">
            <v>100.2</v>
          </cell>
          <cell r="P46">
            <v>99.8</v>
          </cell>
          <cell r="Q46">
            <v>99.7</v>
          </cell>
        </row>
        <row r="47">
          <cell r="C47">
            <v>92.9</v>
          </cell>
          <cell r="D47">
            <v>93</v>
          </cell>
          <cell r="E47">
            <v>92.9</v>
          </cell>
          <cell r="F47">
            <v>92.9</v>
          </cell>
          <cell r="G47">
            <v>93</v>
          </cell>
          <cell r="H47">
            <v>93</v>
          </cell>
          <cell r="I47">
            <v>92.8</v>
          </cell>
          <cell r="J47">
            <v>92.8</v>
          </cell>
          <cell r="K47">
            <v>92.7</v>
          </cell>
          <cell r="L47">
            <v>92.2</v>
          </cell>
          <cell r="M47">
            <v>92.4</v>
          </cell>
          <cell r="N47">
            <v>92.2</v>
          </cell>
          <cell r="O47">
            <v>92.2</v>
          </cell>
          <cell r="P47">
            <v>92.4</v>
          </cell>
          <cell r="Q47">
            <v>92.6</v>
          </cell>
        </row>
        <row r="48">
          <cell r="C48">
            <v>105.2</v>
          </cell>
          <cell r="D48">
            <v>105.3</v>
          </cell>
          <cell r="E48">
            <v>104.1</v>
          </cell>
          <cell r="F48">
            <v>103.3</v>
          </cell>
          <cell r="G48">
            <v>104</v>
          </cell>
          <cell r="H48">
            <v>105.9</v>
          </cell>
          <cell r="I48">
            <v>105.4</v>
          </cell>
          <cell r="J48">
            <v>105.1</v>
          </cell>
          <cell r="K48">
            <v>105.4</v>
          </cell>
          <cell r="L48">
            <v>105.4</v>
          </cell>
          <cell r="M48">
            <v>105.1</v>
          </cell>
          <cell r="N48">
            <v>104.9</v>
          </cell>
          <cell r="O48">
            <v>104.8</v>
          </cell>
          <cell r="P48">
            <v>104.8</v>
          </cell>
          <cell r="Q48">
            <v>104.7</v>
          </cell>
        </row>
        <row r="49">
          <cell r="C49">
            <v>114.5</v>
          </cell>
          <cell r="D49">
            <v>114.2</v>
          </cell>
          <cell r="E49">
            <v>114.2</v>
          </cell>
          <cell r="F49">
            <v>113.7</v>
          </cell>
          <cell r="G49">
            <v>114</v>
          </cell>
          <cell r="H49">
            <v>114</v>
          </cell>
          <cell r="I49">
            <v>114</v>
          </cell>
          <cell r="J49">
            <v>114</v>
          </cell>
          <cell r="K49">
            <v>113.8</v>
          </cell>
          <cell r="L49">
            <v>113.8</v>
          </cell>
          <cell r="M49">
            <v>113.8</v>
          </cell>
          <cell r="N49">
            <v>112.5</v>
          </cell>
          <cell r="O49">
            <v>112.5</v>
          </cell>
          <cell r="P49">
            <v>112.5</v>
          </cell>
          <cell r="Q49">
            <v>112.5</v>
          </cell>
        </row>
        <row r="50">
          <cell r="C50">
            <v>114.7</v>
          </cell>
          <cell r="D50">
            <v>114.5</v>
          </cell>
          <cell r="E50">
            <v>114.4</v>
          </cell>
          <cell r="F50">
            <v>114.1</v>
          </cell>
          <cell r="G50">
            <v>113.8</v>
          </cell>
          <cell r="H50">
            <v>113.4</v>
          </cell>
          <cell r="I50">
            <v>113.2</v>
          </cell>
          <cell r="J50">
            <v>113.1</v>
          </cell>
          <cell r="K50">
            <v>112.7</v>
          </cell>
          <cell r="L50">
            <v>112.8</v>
          </cell>
          <cell r="M50">
            <v>112.7</v>
          </cell>
          <cell r="N50">
            <v>112.5</v>
          </cell>
          <cell r="O50">
            <v>112.5</v>
          </cell>
          <cell r="P50">
            <v>112.5</v>
          </cell>
          <cell r="Q50">
            <v>112.4</v>
          </cell>
        </row>
        <row r="51">
          <cell r="C51">
            <v>103.9</v>
          </cell>
          <cell r="D51">
            <v>104.1</v>
          </cell>
          <cell r="E51">
            <v>104.2</v>
          </cell>
          <cell r="F51">
            <v>104.2</v>
          </cell>
          <cell r="G51">
            <v>104.4</v>
          </cell>
          <cell r="H51">
            <v>104.4</v>
          </cell>
          <cell r="I51">
            <v>104.3</v>
          </cell>
          <cell r="J51">
            <v>104.2</v>
          </cell>
          <cell r="K51">
            <v>103.7</v>
          </cell>
          <cell r="L51">
            <v>103.7</v>
          </cell>
          <cell r="M51">
            <v>103.6</v>
          </cell>
          <cell r="N51">
            <v>103.7</v>
          </cell>
          <cell r="O51">
            <v>103.6</v>
          </cell>
          <cell r="P51">
            <v>103.3</v>
          </cell>
          <cell r="Q51">
            <v>103.1</v>
          </cell>
        </row>
        <row r="52">
          <cell r="C52">
            <v>111.8</v>
          </cell>
          <cell r="D52">
            <v>111.6</v>
          </cell>
          <cell r="E52">
            <v>111.9</v>
          </cell>
          <cell r="F52">
            <v>111.9</v>
          </cell>
          <cell r="G52">
            <v>112</v>
          </cell>
          <cell r="H52">
            <v>112.2</v>
          </cell>
          <cell r="I52">
            <v>111.8</v>
          </cell>
          <cell r="J52">
            <v>111.6</v>
          </cell>
          <cell r="K52">
            <v>110.4</v>
          </cell>
          <cell r="L52">
            <v>110.1</v>
          </cell>
          <cell r="M52">
            <v>110.2</v>
          </cell>
          <cell r="N52">
            <v>110.1</v>
          </cell>
          <cell r="O52">
            <v>110.1</v>
          </cell>
          <cell r="P52">
            <v>110.1</v>
          </cell>
          <cell r="Q52">
            <v>110.2</v>
          </cell>
        </row>
        <row r="53">
          <cell r="C53">
            <v>133.19999999999999</v>
          </cell>
          <cell r="D53">
            <v>133.19999999999999</v>
          </cell>
          <cell r="E53">
            <v>133.19999999999999</v>
          </cell>
          <cell r="F53">
            <v>133.19999999999999</v>
          </cell>
          <cell r="G53">
            <v>133.19999999999999</v>
          </cell>
          <cell r="H53">
            <v>133.19999999999999</v>
          </cell>
          <cell r="I53">
            <v>131.9</v>
          </cell>
          <cell r="J53">
            <v>131.9</v>
          </cell>
          <cell r="K53">
            <v>131.69999999999999</v>
          </cell>
          <cell r="L53">
            <v>131.69999999999999</v>
          </cell>
          <cell r="M53">
            <v>131.69999999999999</v>
          </cell>
          <cell r="N53">
            <v>131.1</v>
          </cell>
          <cell r="O53">
            <v>131.1</v>
          </cell>
          <cell r="P53">
            <v>131.1</v>
          </cell>
          <cell r="Q53">
            <v>131.1</v>
          </cell>
        </row>
        <row r="55">
          <cell r="C55">
            <v>106.4</v>
          </cell>
          <cell r="D55">
            <v>106.3</v>
          </cell>
          <cell r="E55">
            <v>105.9</v>
          </cell>
          <cell r="F55">
            <v>105.7</v>
          </cell>
          <cell r="G55">
            <v>105.6</v>
          </cell>
          <cell r="H55">
            <v>105.6</v>
          </cell>
          <cell r="I55">
            <v>105.6</v>
          </cell>
          <cell r="J55">
            <v>105.6</v>
          </cell>
          <cell r="K55">
            <v>105.6</v>
          </cell>
          <cell r="L55">
            <v>105.5</v>
          </cell>
          <cell r="M55">
            <v>105.5</v>
          </cell>
          <cell r="N55">
            <v>105.5</v>
          </cell>
          <cell r="O55">
            <v>105.5</v>
          </cell>
          <cell r="P55">
            <v>105.5</v>
          </cell>
          <cell r="Q55">
            <v>105.4</v>
          </cell>
        </row>
        <row r="56">
          <cell r="C56">
            <v>93.7</v>
          </cell>
          <cell r="D56">
            <v>93.7</v>
          </cell>
          <cell r="E56">
            <v>93.7</v>
          </cell>
          <cell r="F56">
            <v>93.7</v>
          </cell>
          <cell r="G56">
            <v>93.7</v>
          </cell>
          <cell r="H56">
            <v>93.7</v>
          </cell>
          <cell r="I56">
            <v>93.7</v>
          </cell>
          <cell r="J56">
            <v>93.7</v>
          </cell>
          <cell r="K56">
            <v>93.7</v>
          </cell>
          <cell r="L56">
            <v>93.7</v>
          </cell>
          <cell r="M56">
            <v>93.8</v>
          </cell>
          <cell r="N56">
            <v>93.8</v>
          </cell>
          <cell r="O56">
            <v>93.8</v>
          </cell>
          <cell r="P56">
            <v>93.8</v>
          </cell>
          <cell r="Q56">
            <v>93.8</v>
          </cell>
        </row>
        <row r="57">
          <cell r="C57">
            <v>103.3</v>
          </cell>
          <cell r="D57">
            <v>103.3</v>
          </cell>
          <cell r="E57">
            <v>103.3</v>
          </cell>
          <cell r="F57">
            <v>103.3</v>
          </cell>
          <cell r="G57">
            <v>103.3</v>
          </cell>
          <cell r="H57">
            <v>103</v>
          </cell>
          <cell r="I57">
            <v>103</v>
          </cell>
          <cell r="J57">
            <v>102.8</v>
          </cell>
          <cell r="K57">
            <v>102.8</v>
          </cell>
          <cell r="L57">
            <v>102.8</v>
          </cell>
          <cell r="M57">
            <v>102.8</v>
          </cell>
          <cell r="N57">
            <v>102.8</v>
          </cell>
          <cell r="O57">
            <v>102.8</v>
          </cell>
          <cell r="P57">
            <v>103.6</v>
          </cell>
          <cell r="Q57">
            <v>103.6</v>
          </cell>
        </row>
        <row r="58">
          <cell r="C58">
            <v>118.7</v>
          </cell>
          <cell r="D58">
            <v>118</v>
          </cell>
          <cell r="E58">
            <v>117.3</v>
          </cell>
          <cell r="F58">
            <v>117</v>
          </cell>
          <cell r="G58">
            <v>116.7</v>
          </cell>
          <cell r="H58">
            <v>116.7</v>
          </cell>
          <cell r="I58">
            <v>116.7</v>
          </cell>
          <cell r="J58">
            <v>116.7</v>
          </cell>
          <cell r="K58">
            <v>116.7</v>
          </cell>
          <cell r="L58">
            <v>116.7</v>
          </cell>
          <cell r="M58">
            <v>116.7</v>
          </cell>
          <cell r="N58">
            <v>116.7</v>
          </cell>
          <cell r="O58">
            <v>116.8</v>
          </cell>
          <cell r="P58">
            <v>116.7</v>
          </cell>
          <cell r="Q58">
            <v>116.6</v>
          </cell>
        </row>
        <row r="59">
          <cell r="C59">
            <v>134.80000000000001</v>
          </cell>
          <cell r="D59">
            <v>134.69999999999999</v>
          </cell>
          <cell r="E59">
            <v>132.30000000000001</v>
          </cell>
          <cell r="F59">
            <v>130.80000000000001</v>
          </cell>
          <cell r="G59">
            <v>130.5</v>
          </cell>
          <cell r="H59">
            <v>130.5</v>
          </cell>
          <cell r="I59">
            <v>130.5</v>
          </cell>
          <cell r="J59">
            <v>130.5</v>
          </cell>
          <cell r="K59">
            <v>130.5</v>
          </cell>
          <cell r="L59">
            <v>130.5</v>
          </cell>
          <cell r="M59">
            <v>129.9</v>
          </cell>
          <cell r="N59">
            <v>129.9</v>
          </cell>
          <cell r="O59">
            <v>129.9</v>
          </cell>
          <cell r="P59">
            <v>129.9</v>
          </cell>
          <cell r="Q59">
            <v>129.4</v>
          </cell>
        </row>
        <row r="60">
          <cell r="C60">
            <v>114.5</v>
          </cell>
          <cell r="D60">
            <v>114.4</v>
          </cell>
          <cell r="E60">
            <v>114.4</v>
          </cell>
          <cell r="F60">
            <v>114</v>
          </cell>
          <cell r="G60">
            <v>113.9</v>
          </cell>
          <cell r="H60">
            <v>113.9</v>
          </cell>
          <cell r="I60">
            <v>113.9</v>
          </cell>
          <cell r="J60">
            <v>113.9</v>
          </cell>
          <cell r="K60">
            <v>113.9</v>
          </cell>
          <cell r="L60">
            <v>113.6</v>
          </cell>
          <cell r="M60">
            <v>113.6</v>
          </cell>
          <cell r="N60">
            <v>113.6</v>
          </cell>
          <cell r="O60">
            <v>113.6</v>
          </cell>
          <cell r="P60">
            <v>113.6</v>
          </cell>
          <cell r="Q60">
            <v>113.6</v>
          </cell>
        </row>
        <row r="61">
          <cell r="C61">
            <v>104.9</v>
          </cell>
          <cell r="D61">
            <v>104.8</v>
          </cell>
          <cell r="E61">
            <v>104.8</v>
          </cell>
          <cell r="F61">
            <v>104.8</v>
          </cell>
          <cell r="G61">
            <v>104.8</v>
          </cell>
          <cell r="H61">
            <v>104.8</v>
          </cell>
          <cell r="I61">
            <v>104.7</v>
          </cell>
          <cell r="J61">
            <v>104.7</v>
          </cell>
          <cell r="K61">
            <v>104.7</v>
          </cell>
          <cell r="L61">
            <v>104.7</v>
          </cell>
          <cell r="M61">
            <v>104.7</v>
          </cell>
          <cell r="N61">
            <v>104.7</v>
          </cell>
          <cell r="O61">
            <v>104.7</v>
          </cell>
          <cell r="P61">
            <v>104.7</v>
          </cell>
          <cell r="Q61">
            <v>104.7</v>
          </cell>
        </row>
        <row r="62">
          <cell r="C62">
            <v>109.4</v>
          </cell>
          <cell r="D62">
            <v>109.4</v>
          </cell>
          <cell r="E62">
            <v>109.4</v>
          </cell>
          <cell r="F62">
            <v>109.4</v>
          </cell>
          <cell r="G62">
            <v>109.2</v>
          </cell>
          <cell r="H62">
            <v>109.2</v>
          </cell>
          <cell r="I62">
            <v>109.2</v>
          </cell>
          <cell r="J62">
            <v>109.2</v>
          </cell>
          <cell r="K62">
            <v>109.2</v>
          </cell>
          <cell r="L62">
            <v>109.1</v>
          </cell>
          <cell r="M62">
            <v>109.1</v>
          </cell>
          <cell r="N62">
            <v>109</v>
          </cell>
          <cell r="O62">
            <v>109</v>
          </cell>
          <cell r="P62">
            <v>109</v>
          </cell>
          <cell r="Q62">
            <v>108.9</v>
          </cell>
        </row>
        <row r="64">
          <cell r="C64">
            <v>110.5</v>
          </cell>
          <cell r="D64">
            <v>113.1</v>
          </cell>
          <cell r="E64">
            <v>113.5</v>
          </cell>
          <cell r="F64">
            <v>113</v>
          </cell>
          <cell r="G64">
            <v>112.6</v>
          </cell>
          <cell r="H64">
            <v>112.7</v>
          </cell>
          <cell r="I64">
            <v>112.7</v>
          </cell>
          <cell r="J64">
            <v>112.2</v>
          </cell>
          <cell r="K64">
            <v>111.8</v>
          </cell>
          <cell r="L64">
            <v>111</v>
          </cell>
          <cell r="M64">
            <v>111.6</v>
          </cell>
          <cell r="N64">
            <v>111.6</v>
          </cell>
          <cell r="O64">
            <v>111.3</v>
          </cell>
          <cell r="P64">
            <v>111.5</v>
          </cell>
          <cell r="Q64">
            <v>111</v>
          </cell>
        </row>
        <row r="65">
          <cell r="C65">
            <v>102.2</v>
          </cell>
          <cell r="D65">
            <v>102.9</v>
          </cell>
          <cell r="E65">
            <v>102</v>
          </cell>
          <cell r="F65">
            <v>102.3</v>
          </cell>
          <cell r="G65">
            <v>102</v>
          </cell>
          <cell r="H65">
            <v>101.9</v>
          </cell>
          <cell r="I65">
            <v>102</v>
          </cell>
          <cell r="J65">
            <v>101.5</v>
          </cell>
          <cell r="K65">
            <v>101.5</v>
          </cell>
          <cell r="L65">
            <v>101.9</v>
          </cell>
          <cell r="M65">
            <v>101.9</v>
          </cell>
          <cell r="N65">
            <v>101.5</v>
          </cell>
          <cell r="O65">
            <v>101.8</v>
          </cell>
          <cell r="P65">
            <v>102.8</v>
          </cell>
          <cell r="Q65">
            <v>102.6</v>
          </cell>
        </row>
        <row r="66">
          <cell r="C66">
            <v>102.8</v>
          </cell>
          <cell r="D66">
            <v>102.8</v>
          </cell>
          <cell r="E66">
            <v>102.8</v>
          </cell>
          <cell r="F66">
            <v>102.8</v>
          </cell>
          <cell r="G66">
            <v>102.8</v>
          </cell>
          <cell r="H66">
            <v>102.7</v>
          </cell>
          <cell r="I66">
            <v>102.7</v>
          </cell>
          <cell r="J66">
            <v>102.7</v>
          </cell>
          <cell r="K66">
            <v>102.7</v>
          </cell>
          <cell r="L66">
            <v>102.7</v>
          </cell>
          <cell r="M66">
            <v>102.8</v>
          </cell>
          <cell r="N66">
            <v>102.8</v>
          </cell>
          <cell r="O66">
            <v>102.8</v>
          </cell>
          <cell r="P66">
            <v>102.8</v>
          </cell>
          <cell r="Q66">
            <v>102.7</v>
          </cell>
        </row>
        <row r="67">
          <cell r="C67">
            <v>113.5</v>
          </cell>
          <cell r="D67">
            <v>114.2</v>
          </cell>
          <cell r="E67">
            <v>113.6</v>
          </cell>
          <cell r="F67">
            <v>113.6</v>
          </cell>
          <cell r="G67">
            <v>113.5</v>
          </cell>
          <cell r="H67">
            <v>113.6</v>
          </cell>
          <cell r="I67">
            <v>113.7</v>
          </cell>
          <cell r="J67">
            <v>113.7</v>
          </cell>
          <cell r="K67">
            <v>113.6</v>
          </cell>
          <cell r="L67">
            <v>113.6</v>
          </cell>
          <cell r="M67">
            <v>113.4</v>
          </cell>
          <cell r="N67">
            <v>113.4</v>
          </cell>
          <cell r="O67">
            <v>113.4</v>
          </cell>
          <cell r="P67">
            <v>113.4</v>
          </cell>
          <cell r="Q67">
            <v>113.2</v>
          </cell>
        </row>
        <row r="68">
          <cell r="C68">
            <v>110.2</v>
          </cell>
          <cell r="D68">
            <v>110.1</v>
          </cell>
          <cell r="E68">
            <v>110.1</v>
          </cell>
          <cell r="F68">
            <v>110</v>
          </cell>
          <cell r="G68">
            <v>110</v>
          </cell>
          <cell r="H68">
            <v>110</v>
          </cell>
          <cell r="I68">
            <v>110</v>
          </cell>
          <cell r="J68">
            <v>110</v>
          </cell>
          <cell r="K68">
            <v>110</v>
          </cell>
          <cell r="L68">
            <v>110</v>
          </cell>
          <cell r="M68">
            <v>109.9</v>
          </cell>
          <cell r="N68">
            <v>109.9</v>
          </cell>
          <cell r="O68">
            <v>110.1</v>
          </cell>
          <cell r="P68">
            <v>110.1</v>
          </cell>
          <cell r="Q68">
            <v>110</v>
          </cell>
        </row>
        <row r="69">
          <cell r="C69">
            <v>110.7</v>
          </cell>
          <cell r="D69">
            <v>121.3</v>
          </cell>
          <cell r="E69">
            <v>123.3</v>
          </cell>
          <cell r="F69">
            <v>121.5</v>
          </cell>
          <cell r="G69">
            <v>121.1</v>
          </cell>
          <cell r="H69">
            <v>121.1</v>
          </cell>
          <cell r="I69">
            <v>121.4</v>
          </cell>
          <cell r="J69">
            <v>120.2</v>
          </cell>
          <cell r="K69">
            <v>118.7</v>
          </cell>
          <cell r="L69">
            <v>115.5</v>
          </cell>
          <cell r="M69">
            <v>118</v>
          </cell>
          <cell r="N69">
            <v>117.6</v>
          </cell>
          <cell r="O69">
            <v>116.6</v>
          </cell>
          <cell r="P69">
            <v>116.2</v>
          </cell>
          <cell r="Q69">
            <v>114.1</v>
          </cell>
        </row>
        <row r="70">
          <cell r="C70">
            <v>131.6</v>
          </cell>
          <cell r="D70">
            <v>131.4</v>
          </cell>
          <cell r="E70">
            <v>131.30000000000001</v>
          </cell>
          <cell r="F70">
            <v>130.69999999999999</v>
          </cell>
          <cell r="G70">
            <v>128.6</v>
          </cell>
          <cell r="H70">
            <v>128.6</v>
          </cell>
          <cell r="I70">
            <v>128.5</v>
          </cell>
          <cell r="J70">
            <v>128.5</v>
          </cell>
          <cell r="K70">
            <v>128.4</v>
          </cell>
          <cell r="L70">
            <v>128.4</v>
          </cell>
          <cell r="M70">
            <v>128.4</v>
          </cell>
          <cell r="N70">
            <v>128.4</v>
          </cell>
          <cell r="O70">
            <v>128.4</v>
          </cell>
          <cell r="P70">
            <v>128.1</v>
          </cell>
          <cell r="Q70">
            <v>128</v>
          </cell>
        </row>
        <row r="71">
          <cell r="C71">
            <v>119.1</v>
          </cell>
          <cell r="D71">
            <v>119.1</v>
          </cell>
          <cell r="E71">
            <v>119.1</v>
          </cell>
          <cell r="F71">
            <v>119.1</v>
          </cell>
          <cell r="G71">
            <v>119.1</v>
          </cell>
          <cell r="H71">
            <v>119.3</v>
          </cell>
          <cell r="I71">
            <v>119</v>
          </cell>
          <cell r="J71">
            <v>118.9</v>
          </cell>
          <cell r="K71">
            <v>118.8</v>
          </cell>
          <cell r="L71">
            <v>118.7</v>
          </cell>
          <cell r="M71">
            <v>118.6</v>
          </cell>
          <cell r="N71">
            <v>118.7</v>
          </cell>
          <cell r="O71">
            <v>117.7</v>
          </cell>
          <cell r="P71">
            <v>117.6</v>
          </cell>
          <cell r="Q71">
            <v>117.6</v>
          </cell>
        </row>
        <row r="72">
          <cell r="C72">
            <v>117.6</v>
          </cell>
          <cell r="D72">
            <v>116.4</v>
          </cell>
          <cell r="E72">
            <v>116.4</v>
          </cell>
          <cell r="F72">
            <v>116.4</v>
          </cell>
          <cell r="G72">
            <v>116.4</v>
          </cell>
          <cell r="H72">
            <v>116.4</v>
          </cell>
          <cell r="I72">
            <v>116.4</v>
          </cell>
          <cell r="J72">
            <v>116.4</v>
          </cell>
          <cell r="K72">
            <v>116.4</v>
          </cell>
          <cell r="L72">
            <v>116.4</v>
          </cell>
          <cell r="M72">
            <v>116.4</v>
          </cell>
          <cell r="N72">
            <v>116.4</v>
          </cell>
          <cell r="O72">
            <v>116.4</v>
          </cell>
          <cell r="P72">
            <v>116.4</v>
          </cell>
          <cell r="Q72">
            <v>116.4</v>
          </cell>
        </row>
        <row r="73">
          <cell r="C73">
            <v>121.5</v>
          </cell>
          <cell r="D73">
            <v>121.4</v>
          </cell>
          <cell r="E73">
            <v>121</v>
          </cell>
          <cell r="F73">
            <v>121</v>
          </cell>
          <cell r="G73">
            <v>121.1</v>
          </cell>
          <cell r="H73">
            <v>121</v>
          </cell>
          <cell r="I73">
            <v>121</v>
          </cell>
          <cell r="J73">
            <v>121</v>
          </cell>
          <cell r="K73">
            <v>120.9</v>
          </cell>
          <cell r="L73">
            <v>120.9</v>
          </cell>
          <cell r="M73">
            <v>120.9</v>
          </cell>
          <cell r="N73">
            <v>120.9</v>
          </cell>
          <cell r="O73">
            <v>120.8</v>
          </cell>
          <cell r="P73">
            <v>120.8</v>
          </cell>
          <cell r="Q73">
            <v>120.8</v>
          </cell>
        </row>
        <row r="74">
          <cell r="C74">
            <v>115.8</v>
          </cell>
          <cell r="D74">
            <v>105.4</v>
          </cell>
          <cell r="E74">
            <v>116.7</v>
          </cell>
          <cell r="F74">
            <v>114</v>
          </cell>
          <cell r="G74">
            <v>118.7</v>
          </cell>
          <cell r="H74">
            <v>120.7</v>
          </cell>
          <cell r="I74">
            <v>118.4</v>
          </cell>
          <cell r="J74">
            <v>115</v>
          </cell>
          <cell r="K74">
            <v>116.2</v>
          </cell>
          <cell r="L74">
            <v>113.6</v>
          </cell>
          <cell r="M74">
            <v>110.2</v>
          </cell>
          <cell r="N74">
            <v>119.6</v>
          </cell>
          <cell r="O74">
            <v>117</v>
          </cell>
          <cell r="P74">
            <v>116.2</v>
          </cell>
          <cell r="Q74">
            <v>116.8</v>
          </cell>
        </row>
        <row r="76">
          <cell r="C76">
            <v>59.6</v>
          </cell>
          <cell r="D76">
            <v>59.6</v>
          </cell>
          <cell r="E76">
            <v>59.6</v>
          </cell>
          <cell r="F76">
            <v>59.2</v>
          </cell>
          <cell r="G76">
            <v>59.2</v>
          </cell>
          <cell r="H76">
            <v>59.2</v>
          </cell>
          <cell r="I76">
            <v>59.4</v>
          </cell>
          <cell r="J76">
            <v>59.4</v>
          </cell>
          <cell r="K76">
            <v>59.4</v>
          </cell>
          <cell r="L76">
            <v>59.4</v>
          </cell>
          <cell r="M76">
            <v>59.4</v>
          </cell>
          <cell r="N76">
            <v>59.4</v>
          </cell>
          <cell r="O76">
            <v>59.4</v>
          </cell>
          <cell r="P76">
            <v>59.4</v>
          </cell>
          <cell r="Q76">
            <v>59.4</v>
          </cell>
        </row>
        <row r="77">
          <cell r="C77">
            <v>131.19999999999999</v>
          </cell>
          <cell r="D77">
            <v>131.19999999999999</v>
          </cell>
          <cell r="E77">
            <v>131.19999999999999</v>
          </cell>
          <cell r="F77">
            <v>131.19999999999999</v>
          </cell>
          <cell r="G77">
            <v>131.19999999999999</v>
          </cell>
          <cell r="H77">
            <v>131.19999999999999</v>
          </cell>
          <cell r="I77">
            <v>131.19999999999999</v>
          </cell>
          <cell r="J77">
            <v>131.19999999999999</v>
          </cell>
          <cell r="K77">
            <v>131.19999999999999</v>
          </cell>
          <cell r="L77">
            <v>131.19999999999999</v>
          </cell>
          <cell r="M77">
            <v>131.19999999999999</v>
          </cell>
          <cell r="N77">
            <v>131.19999999999999</v>
          </cell>
          <cell r="O77">
            <v>131.19999999999999</v>
          </cell>
          <cell r="P77">
            <v>131.19999999999999</v>
          </cell>
          <cell r="Q77">
            <v>131.19999999999999</v>
          </cell>
        </row>
        <row r="78">
          <cell r="C78">
            <v>87.1</v>
          </cell>
          <cell r="D78">
            <v>87.1</v>
          </cell>
          <cell r="E78">
            <v>87.1</v>
          </cell>
          <cell r="F78">
            <v>87</v>
          </cell>
          <cell r="G78">
            <v>87.1</v>
          </cell>
          <cell r="H78">
            <v>87.1</v>
          </cell>
          <cell r="I78">
            <v>88.2</v>
          </cell>
          <cell r="J78">
            <v>88.2</v>
          </cell>
          <cell r="K78">
            <v>88.2</v>
          </cell>
          <cell r="L78">
            <v>88.2</v>
          </cell>
          <cell r="M78">
            <v>88.2</v>
          </cell>
          <cell r="N78">
            <v>88.3</v>
          </cell>
          <cell r="O78">
            <v>88.3</v>
          </cell>
          <cell r="P78">
            <v>88.3</v>
          </cell>
          <cell r="Q78">
            <v>88.3</v>
          </cell>
        </row>
        <row r="79">
          <cell r="C79">
            <v>55.5</v>
          </cell>
          <cell r="D79">
            <v>55.5</v>
          </cell>
          <cell r="E79">
            <v>55.5</v>
          </cell>
          <cell r="F79">
            <v>55.1</v>
          </cell>
          <cell r="G79">
            <v>55.1</v>
          </cell>
          <cell r="H79">
            <v>55.1</v>
          </cell>
          <cell r="I79">
            <v>55.1</v>
          </cell>
          <cell r="J79">
            <v>55.1</v>
          </cell>
          <cell r="K79">
            <v>55.1</v>
          </cell>
          <cell r="L79">
            <v>55.1</v>
          </cell>
          <cell r="M79">
            <v>55.1</v>
          </cell>
          <cell r="N79">
            <v>55.1</v>
          </cell>
          <cell r="O79">
            <v>55.1</v>
          </cell>
          <cell r="P79">
            <v>55.1</v>
          </cell>
          <cell r="Q79">
            <v>55.1</v>
          </cell>
        </row>
        <row r="81">
          <cell r="C81">
            <v>99.7</v>
          </cell>
          <cell r="D81">
            <v>99.7</v>
          </cell>
          <cell r="E81">
            <v>99.7</v>
          </cell>
          <cell r="F81">
            <v>99.6</v>
          </cell>
          <cell r="G81">
            <v>99.6</v>
          </cell>
          <cell r="H81">
            <v>99.5</v>
          </cell>
          <cell r="I81">
            <v>99.5</v>
          </cell>
          <cell r="J81">
            <v>99.5</v>
          </cell>
          <cell r="K81">
            <v>99.5</v>
          </cell>
          <cell r="L81">
            <v>99.4</v>
          </cell>
          <cell r="M81">
            <v>99.4</v>
          </cell>
          <cell r="N81">
            <v>98.8</v>
          </cell>
          <cell r="O81">
            <v>98.9</v>
          </cell>
          <cell r="P81">
            <v>98.9</v>
          </cell>
          <cell r="Q81">
            <v>98.9</v>
          </cell>
        </row>
        <row r="82">
          <cell r="C82">
            <v>69.8</v>
          </cell>
          <cell r="D82">
            <v>69.8</v>
          </cell>
          <cell r="E82">
            <v>69.8</v>
          </cell>
          <cell r="F82">
            <v>69.8</v>
          </cell>
          <cell r="G82">
            <v>69.8</v>
          </cell>
          <cell r="H82">
            <v>69.3</v>
          </cell>
          <cell r="I82">
            <v>69.3</v>
          </cell>
          <cell r="J82">
            <v>69.3</v>
          </cell>
          <cell r="K82">
            <v>69.3</v>
          </cell>
          <cell r="L82">
            <v>69.3</v>
          </cell>
          <cell r="M82">
            <v>69.3</v>
          </cell>
          <cell r="N82">
            <v>69.2</v>
          </cell>
          <cell r="O82">
            <v>69.3</v>
          </cell>
          <cell r="P82">
            <v>69.3</v>
          </cell>
          <cell r="Q82">
            <v>69.3</v>
          </cell>
        </row>
        <row r="83">
          <cell r="C83">
            <v>92.9</v>
          </cell>
          <cell r="D83">
            <v>92.6</v>
          </cell>
          <cell r="E83">
            <v>92.6</v>
          </cell>
          <cell r="F83">
            <v>92.6</v>
          </cell>
          <cell r="G83">
            <v>92.6</v>
          </cell>
          <cell r="H83">
            <v>92.6</v>
          </cell>
          <cell r="I83">
            <v>92.6</v>
          </cell>
          <cell r="J83">
            <v>92.7</v>
          </cell>
          <cell r="K83">
            <v>92.7</v>
          </cell>
          <cell r="L83">
            <v>92.8</v>
          </cell>
          <cell r="M83">
            <v>92.7</v>
          </cell>
          <cell r="N83">
            <v>92.8</v>
          </cell>
          <cell r="O83">
            <v>92.8</v>
          </cell>
          <cell r="P83">
            <v>92.8</v>
          </cell>
          <cell r="Q83">
            <v>92.8</v>
          </cell>
        </row>
        <row r="84">
          <cell r="C84">
            <v>78.2</v>
          </cell>
          <cell r="D84">
            <v>78.099999999999994</v>
          </cell>
          <cell r="E84">
            <v>78</v>
          </cell>
          <cell r="F84">
            <v>78</v>
          </cell>
          <cell r="G84">
            <v>78.099999999999994</v>
          </cell>
          <cell r="H84">
            <v>78.2</v>
          </cell>
          <cell r="I84">
            <v>78</v>
          </cell>
          <cell r="J84">
            <v>78.2</v>
          </cell>
          <cell r="K84">
            <v>78.099999999999994</v>
          </cell>
          <cell r="L84">
            <v>77.3</v>
          </cell>
          <cell r="M84">
            <v>77.3</v>
          </cell>
          <cell r="N84">
            <v>77.400000000000006</v>
          </cell>
          <cell r="O84">
            <v>77.400000000000006</v>
          </cell>
          <cell r="P84">
            <v>77.3</v>
          </cell>
          <cell r="Q84">
            <v>77.400000000000006</v>
          </cell>
        </row>
        <row r="85">
          <cell r="C85">
            <v>91.2</v>
          </cell>
          <cell r="D85">
            <v>92.6</v>
          </cell>
          <cell r="E85">
            <v>92.6</v>
          </cell>
          <cell r="F85">
            <v>92.6</v>
          </cell>
          <cell r="G85">
            <v>92.6</v>
          </cell>
          <cell r="H85">
            <v>92.6</v>
          </cell>
          <cell r="I85">
            <v>92.5</v>
          </cell>
          <cell r="J85">
            <v>92.5</v>
          </cell>
          <cell r="K85">
            <v>92.5</v>
          </cell>
          <cell r="L85">
            <v>92.5</v>
          </cell>
          <cell r="M85">
            <v>92.5</v>
          </cell>
          <cell r="N85">
            <v>92.5</v>
          </cell>
          <cell r="O85">
            <v>92.5</v>
          </cell>
          <cell r="P85">
            <v>92.5</v>
          </cell>
          <cell r="Q85">
            <v>92.5</v>
          </cell>
        </row>
        <row r="86">
          <cell r="C86">
            <v>118.3</v>
          </cell>
          <cell r="D86">
            <v>118.3</v>
          </cell>
          <cell r="E86">
            <v>118.3</v>
          </cell>
          <cell r="F86">
            <v>118.3</v>
          </cell>
          <cell r="G86">
            <v>118.3</v>
          </cell>
          <cell r="H86">
            <v>118.3</v>
          </cell>
          <cell r="I86">
            <v>118.3</v>
          </cell>
          <cell r="J86">
            <v>118.3</v>
          </cell>
          <cell r="K86">
            <v>116.5</v>
          </cell>
          <cell r="L86">
            <v>116.5</v>
          </cell>
          <cell r="M86">
            <v>116.5</v>
          </cell>
          <cell r="N86">
            <v>116.5</v>
          </cell>
          <cell r="O86">
            <v>116.5</v>
          </cell>
          <cell r="P86">
            <v>116.5</v>
          </cell>
          <cell r="Q86">
            <v>116.5</v>
          </cell>
        </row>
        <row r="87">
          <cell r="C87">
            <v>109.9</v>
          </cell>
          <cell r="D87">
            <v>109.9</v>
          </cell>
          <cell r="E87">
            <v>109.7</v>
          </cell>
          <cell r="F87">
            <v>109.4</v>
          </cell>
          <cell r="G87">
            <v>108.9</v>
          </cell>
          <cell r="H87">
            <v>108.9</v>
          </cell>
          <cell r="I87">
            <v>108.9</v>
          </cell>
          <cell r="J87">
            <v>108.6</v>
          </cell>
          <cell r="K87">
            <v>108.2</v>
          </cell>
          <cell r="L87">
            <v>108</v>
          </cell>
          <cell r="M87">
            <v>108</v>
          </cell>
          <cell r="N87">
            <v>108.1</v>
          </cell>
          <cell r="O87">
            <v>108.1</v>
          </cell>
          <cell r="P87">
            <v>108.1</v>
          </cell>
          <cell r="Q87">
            <v>108.1</v>
          </cell>
        </row>
        <row r="88">
          <cell r="C88">
            <v>103.1</v>
          </cell>
          <cell r="D88">
            <v>103</v>
          </cell>
          <cell r="E88">
            <v>103</v>
          </cell>
          <cell r="F88">
            <v>103</v>
          </cell>
          <cell r="G88">
            <v>103</v>
          </cell>
          <cell r="H88">
            <v>103</v>
          </cell>
          <cell r="I88">
            <v>103</v>
          </cell>
          <cell r="J88">
            <v>103</v>
          </cell>
          <cell r="K88">
            <v>103.3</v>
          </cell>
          <cell r="L88">
            <v>103.6</v>
          </cell>
          <cell r="M88">
            <v>103.6</v>
          </cell>
          <cell r="N88">
            <v>104.5</v>
          </cell>
          <cell r="O88">
            <v>104.2</v>
          </cell>
          <cell r="P88">
            <v>104.3</v>
          </cell>
          <cell r="Q88">
            <v>104.3</v>
          </cell>
        </row>
        <row r="89">
          <cell r="C89">
            <v>117</v>
          </cell>
          <cell r="D89">
            <v>116.9</v>
          </cell>
          <cell r="E89">
            <v>116.4</v>
          </cell>
          <cell r="F89">
            <v>114.5</v>
          </cell>
          <cell r="G89">
            <v>112.6</v>
          </cell>
          <cell r="H89">
            <v>112.6</v>
          </cell>
          <cell r="I89">
            <v>111.9</v>
          </cell>
          <cell r="J89">
            <v>111.9</v>
          </cell>
          <cell r="K89">
            <v>111.9</v>
          </cell>
          <cell r="L89">
            <v>111.9</v>
          </cell>
          <cell r="M89">
            <v>111.9</v>
          </cell>
          <cell r="N89">
            <v>111.9</v>
          </cell>
          <cell r="O89">
            <v>111.9</v>
          </cell>
          <cell r="P89">
            <v>111.9</v>
          </cell>
          <cell r="Q89">
            <v>111.9</v>
          </cell>
        </row>
        <row r="90">
          <cell r="C90">
            <v>113.8</v>
          </cell>
          <cell r="D90">
            <v>113.8</v>
          </cell>
          <cell r="E90">
            <v>111.8</v>
          </cell>
          <cell r="F90">
            <v>111.8</v>
          </cell>
          <cell r="G90">
            <v>111.8</v>
          </cell>
          <cell r="H90">
            <v>111.8</v>
          </cell>
          <cell r="I90">
            <v>111.8</v>
          </cell>
          <cell r="J90">
            <v>111.8</v>
          </cell>
          <cell r="K90">
            <v>111.8</v>
          </cell>
          <cell r="L90">
            <v>111.8</v>
          </cell>
          <cell r="M90">
            <v>110.2</v>
          </cell>
          <cell r="N90">
            <v>110.2</v>
          </cell>
          <cell r="O90">
            <v>110.2</v>
          </cell>
          <cell r="P90">
            <v>110.2</v>
          </cell>
          <cell r="Q90">
            <v>110.2</v>
          </cell>
        </row>
        <row r="91">
          <cell r="C91">
            <v>97.3</v>
          </cell>
          <cell r="D91">
            <v>97.3</v>
          </cell>
          <cell r="E91">
            <v>97.3</v>
          </cell>
          <cell r="F91">
            <v>97.3</v>
          </cell>
          <cell r="G91">
            <v>97.3</v>
          </cell>
          <cell r="H91">
            <v>97.3</v>
          </cell>
          <cell r="I91">
            <v>97.3</v>
          </cell>
          <cell r="J91">
            <v>97.3</v>
          </cell>
          <cell r="K91">
            <v>97.3</v>
          </cell>
          <cell r="L91">
            <v>97.3</v>
          </cell>
          <cell r="M91">
            <v>96.7</v>
          </cell>
          <cell r="N91">
            <v>96.7</v>
          </cell>
          <cell r="O91">
            <v>98.2</v>
          </cell>
          <cell r="P91">
            <v>98.2</v>
          </cell>
          <cell r="Q91">
            <v>98.2</v>
          </cell>
        </row>
        <row r="92">
          <cell r="C92">
            <v>100</v>
          </cell>
          <cell r="D92">
            <v>100</v>
          </cell>
          <cell r="E92">
            <v>100</v>
          </cell>
          <cell r="F92">
            <v>100</v>
          </cell>
          <cell r="G92">
            <v>100</v>
          </cell>
          <cell r="H92">
            <v>100</v>
          </cell>
          <cell r="I92">
            <v>100</v>
          </cell>
          <cell r="J92">
            <v>100</v>
          </cell>
          <cell r="K92">
            <v>100</v>
          </cell>
          <cell r="L92">
            <v>100</v>
          </cell>
          <cell r="M92">
            <v>100</v>
          </cell>
          <cell r="N92">
            <v>100</v>
          </cell>
          <cell r="O92">
            <v>100</v>
          </cell>
          <cell r="P92">
            <v>100</v>
          </cell>
          <cell r="Q92">
            <v>100</v>
          </cell>
        </row>
        <row r="93">
          <cell r="C93">
            <v>100.9</v>
          </cell>
          <cell r="D93">
            <v>100.9</v>
          </cell>
          <cell r="E93">
            <v>100.9</v>
          </cell>
          <cell r="F93">
            <v>100.9</v>
          </cell>
          <cell r="G93">
            <v>100.9</v>
          </cell>
          <cell r="H93">
            <v>100.8</v>
          </cell>
          <cell r="I93">
            <v>100.8</v>
          </cell>
          <cell r="J93">
            <v>100.8</v>
          </cell>
          <cell r="K93">
            <v>100.8</v>
          </cell>
          <cell r="L93">
            <v>100.8</v>
          </cell>
          <cell r="M93">
            <v>100.8</v>
          </cell>
          <cell r="N93">
            <v>100.8</v>
          </cell>
          <cell r="O93">
            <v>100.8</v>
          </cell>
          <cell r="P93">
            <v>100.8</v>
          </cell>
          <cell r="Q93">
            <v>100.8</v>
          </cell>
        </row>
        <row r="94">
          <cell r="C94">
            <v>153.4</v>
          </cell>
          <cell r="D94">
            <v>153.4</v>
          </cell>
          <cell r="E94">
            <v>153.4</v>
          </cell>
          <cell r="F94">
            <v>153.4</v>
          </cell>
          <cell r="G94">
            <v>153.4</v>
          </cell>
          <cell r="H94">
            <v>153.4</v>
          </cell>
          <cell r="I94">
            <v>153.4</v>
          </cell>
          <cell r="J94">
            <v>153.4</v>
          </cell>
          <cell r="K94">
            <v>153.4</v>
          </cell>
          <cell r="L94">
            <v>153.4</v>
          </cell>
          <cell r="M94">
            <v>153.4</v>
          </cell>
          <cell r="N94">
            <v>153.4</v>
          </cell>
          <cell r="O94">
            <v>153.4</v>
          </cell>
          <cell r="P94">
            <v>153.4</v>
          </cell>
          <cell r="Q94">
            <v>153.4</v>
          </cell>
        </row>
        <row r="95">
          <cell r="C95">
            <v>114.4</v>
          </cell>
          <cell r="D95">
            <v>114.6</v>
          </cell>
          <cell r="E95">
            <v>114.6</v>
          </cell>
          <cell r="F95">
            <v>114.5</v>
          </cell>
          <cell r="G95">
            <v>114.1</v>
          </cell>
          <cell r="H95">
            <v>113.9</v>
          </cell>
          <cell r="I95">
            <v>113.9</v>
          </cell>
          <cell r="J95">
            <v>113.8</v>
          </cell>
          <cell r="K95">
            <v>113.9</v>
          </cell>
          <cell r="L95">
            <v>113.9</v>
          </cell>
          <cell r="M95">
            <v>113.9</v>
          </cell>
          <cell r="N95">
            <v>113.9</v>
          </cell>
          <cell r="O95">
            <v>113.9</v>
          </cell>
          <cell r="P95">
            <v>113.9</v>
          </cell>
          <cell r="Q95">
            <v>113.9</v>
          </cell>
        </row>
        <row r="96">
          <cell r="C96">
            <v>126.6</v>
          </cell>
          <cell r="D96">
            <v>126.6</v>
          </cell>
          <cell r="E96">
            <v>126.6</v>
          </cell>
          <cell r="F96">
            <v>126.6</v>
          </cell>
          <cell r="G96">
            <v>126.6</v>
          </cell>
          <cell r="H96">
            <v>126.6</v>
          </cell>
          <cell r="I96">
            <v>126.6</v>
          </cell>
          <cell r="J96">
            <v>126.5</v>
          </cell>
          <cell r="K96">
            <v>126.5</v>
          </cell>
          <cell r="L96">
            <v>126.5</v>
          </cell>
          <cell r="M96">
            <v>126.5</v>
          </cell>
          <cell r="N96">
            <v>124.7</v>
          </cell>
          <cell r="O96">
            <v>124.7</v>
          </cell>
          <cell r="P96">
            <v>124.7</v>
          </cell>
          <cell r="Q96">
            <v>124.7</v>
          </cell>
        </row>
        <row r="98">
          <cell r="C98">
            <v>153.5</v>
          </cell>
          <cell r="D98">
            <v>153.5</v>
          </cell>
          <cell r="E98">
            <v>153.5</v>
          </cell>
          <cell r="F98">
            <v>153.4</v>
          </cell>
          <cell r="G98">
            <v>148.4</v>
          </cell>
          <cell r="H98">
            <v>148.4</v>
          </cell>
          <cell r="I98">
            <v>148.4</v>
          </cell>
          <cell r="J98">
            <v>148.4</v>
          </cell>
          <cell r="K98">
            <v>148.4</v>
          </cell>
          <cell r="L98">
            <v>148.4</v>
          </cell>
          <cell r="M98">
            <v>148.4</v>
          </cell>
          <cell r="N98">
            <v>148.4</v>
          </cell>
          <cell r="O98">
            <v>148.4</v>
          </cell>
          <cell r="P98">
            <v>148.4</v>
          </cell>
          <cell r="Q98">
            <v>148.4</v>
          </cell>
        </row>
        <row r="99">
          <cell r="C99">
            <v>170.7</v>
          </cell>
          <cell r="D99">
            <v>170.7</v>
          </cell>
          <cell r="E99">
            <v>170.7</v>
          </cell>
          <cell r="F99">
            <v>170.7</v>
          </cell>
          <cell r="G99">
            <v>158.4</v>
          </cell>
          <cell r="H99">
            <v>158.30000000000001</v>
          </cell>
          <cell r="I99">
            <v>158.30000000000001</v>
          </cell>
          <cell r="J99">
            <v>158.30000000000001</v>
          </cell>
          <cell r="K99">
            <v>158.30000000000001</v>
          </cell>
          <cell r="L99">
            <v>158.30000000000001</v>
          </cell>
          <cell r="M99">
            <v>158.30000000000001</v>
          </cell>
          <cell r="N99">
            <v>158.30000000000001</v>
          </cell>
          <cell r="O99">
            <v>158.30000000000001</v>
          </cell>
          <cell r="P99">
            <v>158.30000000000001</v>
          </cell>
          <cell r="Q99">
            <v>158.30000000000001</v>
          </cell>
        </row>
        <row r="100">
          <cell r="C100">
            <v>164.9</v>
          </cell>
          <cell r="D100">
            <v>164.9</v>
          </cell>
          <cell r="E100">
            <v>164.9</v>
          </cell>
          <cell r="F100">
            <v>164.3</v>
          </cell>
          <cell r="G100">
            <v>158.69999999999999</v>
          </cell>
          <cell r="H100">
            <v>158.9</v>
          </cell>
          <cell r="I100">
            <v>158.9</v>
          </cell>
          <cell r="J100">
            <v>158.9</v>
          </cell>
          <cell r="K100">
            <v>158.9</v>
          </cell>
          <cell r="L100">
            <v>158.9</v>
          </cell>
          <cell r="M100">
            <v>158.9</v>
          </cell>
          <cell r="N100">
            <v>158.9</v>
          </cell>
          <cell r="O100">
            <v>158.9</v>
          </cell>
          <cell r="P100">
            <v>158.9</v>
          </cell>
          <cell r="Q100">
            <v>158.9</v>
          </cell>
        </row>
        <row r="101">
          <cell r="C101">
            <v>127.3</v>
          </cell>
          <cell r="D101">
            <v>127.3</v>
          </cell>
          <cell r="E101">
            <v>127.3</v>
          </cell>
          <cell r="F101">
            <v>127.3</v>
          </cell>
          <cell r="G101">
            <v>126.3</v>
          </cell>
          <cell r="H101">
            <v>126.3</v>
          </cell>
          <cell r="I101">
            <v>126.3</v>
          </cell>
          <cell r="J101">
            <v>126.3</v>
          </cell>
          <cell r="K101">
            <v>126.3</v>
          </cell>
          <cell r="L101">
            <v>126.3</v>
          </cell>
          <cell r="M101">
            <v>126.3</v>
          </cell>
          <cell r="N101">
            <v>126.3</v>
          </cell>
          <cell r="O101">
            <v>126.3</v>
          </cell>
          <cell r="P101">
            <v>126.3</v>
          </cell>
          <cell r="Q101">
            <v>126.3</v>
          </cell>
        </row>
        <row r="102">
          <cell r="C102">
            <v>131.80000000000001</v>
          </cell>
          <cell r="D102">
            <v>131.80000000000001</v>
          </cell>
          <cell r="E102">
            <v>131.80000000000001</v>
          </cell>
          <cell r="F102">
            <v>131.30000000000001</v>
          </cell>
          <cell r="G102">
            <v>131.1</v>
          </cell>
          <cell r="H102">
            <v>131.1</v>
          </cell>
          <cell r="I102">
            <v>131.1</v>
          </cell>
          <cell r="J102">
            <v>131.1</v>
          </cell>
          <cell r="K102">
            <v>131.1</v>
          </cell>
          <cell r="L102">
            <v>131.1</v>
          </cell>
          <cell r="M102">
            <v>131.1</v>
          </cell>
          <cell r="N102">
            <v>131.1</v>
          </cell>
          <cell r="O102">
            <v>131.1</v>
          </cell>
          <cell r="P102">
            <v>131.1</v>
          </cell>
          <cell r="Q102">
            <v>131.1</v>
          </cell>
        </row>
        <row r="103">
          <cell r="C103">
            <v>116.2</v>
          </cell>
          <cell r="D103">
            <v>116.2</v>
          </cell>
          <cell r="E103">
            <v>116.2</v>
          </cell>
          <cell r="F103">
            <v>116.2</v>
          </cell>
          <cell r="G103">
            <v>115.1</v>
          </cell>
          <cell r="H103">
            <v>115.1</v>
          </cell>
          <cell r="I103">
            <v>115.1</v>
          </cell>
          <cell r="J103">
            <v>115.1</v>
          </cell>
          <cell r="K103">
            <v>115.1</v>
          </cell>
          <cell r="L103">
            <v>115.1</v>
          </cell>
          <cell r="M103">
            <v>115.1</v>
          </cell>
          <cell r="N103">
            <v>115.1</v>
          </cell>
          <cell r="O103">
            <v>115.1</v>
          </cell>
          <cell r="P103">
            <v>115.1</v>
          </cell>
          <cell r="Q103">
            <v>115.1</v>
          </cell>
        </row>
        <row r="105">
          <cell r="C105">
            <v>132.80000000000001</v>
          </cell>
          <cell r="D105">
            <v>132.69999999999999</v>
          </cell>
          <cell r="E105">
            <v>132.6</v>
          </cell>
          <cell r="F105">
            <v>132.5</v>
          </cell>
          <cell r="G105">
            <v>132.30000000000001</v>
          </cell>
          <cell r="H105">
            <v>132.6</v>
          </cell>
          <cell r="I105">
            <v>132.4</v>
          </cell>
          <cell r="J105">
            <v>131.9</v>
          </cell>
          <cell r="K105">
            <v>131.80000000000001</v>
          </cell>
          <cell r="L105">
            <v>131.1</v>
          </cell>
          <cell r="M105">
            <v>130.9</v>
          </cell>
          <cell r="N105">
            <v>130.80000000000001</v>
          </cell>
          <cell r="O105">
            <v>130.6</v>
          </cell>
          <cell r="P105">
            <v>130.6</v>
          </cell>
          <cell r="Q105">
            <v>130.6</v>
          </cell>
        </row>
        <row r="106">
          <cell r="C106">
            <v>132.4</v>
          </cell>
          <cell r="D106">
            <v>132.30000000000001</v>
          </cell>
          <cell r="E106">
            <v>132.19999999999999</v>
          </cell>
          <cell r="F106">
            <v>132.19999999999999</v>
          </cell>
          <cell r="G106">
            <v>131.5</v>
          </cell>
          <cell r="H106">
            <v>131.9</v>
          </cell>
          <cell r="I106">
            <v>131.80000000000001</v>
          </cell>
          <cell r="J106">
            <v>131.4</v>
          </cell>
          <cell r="K106">
            <v>131.30000000000001</v>
          </cell>
          <cell r="L106">
            <v>130.5</v>
          </cell>
          <cell r="M106">
            <v>130.30000000000001</v>
          </cell>
          <cell r="N106">
            <v>130.19999999999999</v>
          </cell>
          <cell r="O106">
            <v>129.9</v>
          </cell>
          <cell r="P106">
            <v>129.9</v>
          </cell>
          <cell r="Q106">
            <v>129.9</v>
          </cell>
        </row>
        <row r="107">
          <cell r="C107">
            <v>153.9</v>
          </cell>
          <cell r="D107">
            <v>153.1</v>
          </cell>
          <cell r="E107">
            <v>153.1</v>
          </cell>
          <cell r="F107">
            <v>151.4</v>
          </cell>
          <cell r="G107">
            <v>151.4</v>
          </cell>
          <cell r="H107">
            <v>151.4</v>
          </cell>
          <cell r="I107">
            <v>151.4</v>
          </cell>
          <cell r="J107">
            <v>151.30000000000001</v>
          </cell>
          <cell r="K107">
            <v>151.30000000000001</v>
          </cell>
          <cell r="L107">
            <v>151.30000000000001</v>
          </cell>
          <cell r="M107">
            <v>151.30000000000001</v>
          </cell>
          <cell r="N107">
            <v>151.30000000000001</v>
          </cell>
          <cell r="O107">
            <v>151.30000000000001</v>
          </cell>
          <cell r="P107">
            <v>150.69999999999999</v>
          </cell>
          <cell r="Q107">
            <v>150.69999999999999</v>
          </cell>
        </row>
        <row r="108">
          <cell r="C108">
            <v>123</v>
          </cell>
          <cell r="D108">
            <v>123.4</v>
          </cell>
          <cell r="E108">
            <v>123.5</v>
          </cell>
          <cell r="F108">
            <v>124.3</v>
          </cell>
          <cell r="G108">
            <v>128.19999999999999</v>
          </cell>
          <cell r="H108">
            <v>127.5</v>
          </cell>
          <cell r="I108">
            <v>126.7</v>
          </cell>
          <cell r="J108">
            <v>124.6</v>
          </cell>
          <cell r="K108">
            <v>124.9</v>
          </cell>
          <cell r="L108">
            <v>124.4</v>
          </cell>
          <cell r="M108">
            <v>123.6</v>
          </cell>
          <cell r="N108">
            <v>124.5</v>
          </cell>
          <cell r="O108">
            <v>124.6</v>
          </cell>
          <cell r="P108">
            <v>125.4</v>
          </cell>
          <cell r="Q108">
            <v>125.7</v>
          </cell>
        </row>
        <row r="110">
          <cell r="C110">
            <v>123</v>
          </cell>
          <cell r="D110">
            <v>123</v>
          </cell>
          <cell r="E110">
            <v>123</v>
          </cell>
          <cell r="F110">
            <v>122.9</v>
          </cell>
          <cell r="G110">
            <v>122.8</v>
          </cell>
          <cell r="H110">
            <v>122.9</v>
          </cell>
          <cell r="I110">
            <v>122.7</v>
          </cell>
          <cell r="J110">
            <v>122.7</v>
          </cell>
          <cell r="K110">
            <v>122.7</v>
          </cell>
          <cell r="L110">
            <v>122.3</v>
          </cell>
          <cell r="M110">
            <v>122.1</v>
          </cell>
          <cell r="N110">
            <v>122.2</v>
          </cell>
          <cell r="O110">
            <v>115.7</v>
          </cell>
          <cell r="P110">
            <v>115.6</v>
          </cell>
          <cell r="Q110">
            <v>115.5</v>
          </cell>
        </row>
        <row r="111">
          <cell r="C111">
            <v>136.1</v>
          </cell>
          <cell r="D111">
            <v>136.19999999999999</v>
          </cell>
          <cell r="E111">
            <v>136.19999999999999</v>
          </cell>
          <cell r="F111">
            <v>136</v>
          </cell>
          <cell r="G111">
            <v>135.9</v>
          </cell>
          <cell r="H111">
            <v>136.1</v>
          </cell>
          <cell r="I111">
            <v>135.80000000000001</v>
          </cell>
          <cell r="J111">
            <v>135.80000000000001</v>
          </cell>
          <cell r="K111">
            <v>135.80000000000001</v>
          </cell>
          <cell r="L111">
            <v>134.5</v>
          </cell>
          <cell r="M111">
            <v>134.19999999999999</v>
          </cell>
          <cell r="N111">
            <v>134.19999999999999</v>
          </cell>
          <cell r="O111">
            <v>132</v>
          </cell>
          <cell r="P111">
            <v>131.9</v>
          </cell>
          <cell r="Q111">
            <v>131.9</v>
          </cell>
        </row>
        <row r="112">
          <cell r="C112">
            <v>106.9</v>
          </cell>
          <cell r="D112">
            <v>107</v>
          </cell>
          <cell r="E112">
            <v>107</v>
          </cell>
          <cell r="F112">
            <v>106.4</v>
          </cell>
          <cell r="G112">
            <v>106.4</v>
          </cell>
          <cell r="H112">
            <v>106.4</v>
          </cell>
          <cell r="I112">
            <v>106.5</v>
          </cell>
          <cell r="J112">
            <v>106.8</v>
          </cell>
          <cell r="K112">
            <v>106.8</v>
          </cell>
          <cell r="L112">
            <v>106.7</v>
          </cell>
          <cell r="M112">
            <v>106.5</v>
          </cell>
          <cell r="N112">
            <v>103</v>
          </cell>
          <cell r="O112">
            <v>103</v>
          </cell>
          <cell r="P112">
            <v>105.4</v>
          </cell>
          <cell r="Q112">
            <v>101.5</v>
          </cell>
        </row>
        <row r="113">
          <cell r="C113">
            <v>107.9</v>
          </cell>
          <cell r="D113">
            <v>107.7</v>
          </cell>
          <cell r="E113">
            <v>107.8</v>
          </cell>
          <cell r="F113">
            <v>107.7</v>
          </cell>
          <cell r="G113">
            <v>107.6</v>
          </cell>
          <cell r="H113">
            <v>107.5</v>
          </cell>
          <cell r="I113">
            <v>107.5</v>
          </cell>
          <cell r="J113">
            <v>107.5</v>
          </cell>
          <cell r="K113">
            <v>107.4</v>
          </cell>
          <cell r="L113">
            <v>107.2</v>
          </cell>
          <cell r="M113">
            <v>107.1</v>
          </cell>
          <cell r="N113">
            <v>107.2</v>
          </cell>
          <cell r="O113">
            <v>107</v>
          </cell>
          <cell r="P113">
            <v>106.9</v>
          </cell>
          <cell r="Q113">
            <v>106.9</v>
          </cell>
        </row>
        <row r="114">
          <cell r="C114">
            <v>186</v>
          </cell>
          <cell r="D114">
            <v>186</v>
          </cell>
          <cell r="E114">
            <v>185.8</v>
          </cell>
          <cell r="F114">
            <v>186.1</v>
          </cell>
          <cell r="G114">
            <v>186.5</v>
          </cell>
          <cell r="H114">
            <v>185.5</v>
          </cell>
          <cell r="I114">
            <v>184.3</v>
          </cell>
          <cell r="J114">
            <v>184.3</v>
          </cell>
          <cell r="K114">
            <v>184.1</v>
          </cell>
          <cell r="L114">
            <v>183.9</v>
          </cell>
          <cell r="M114">
            <v>182.7</v>
          </cell>
          <cell r="N114">
            <v>182.7</v>
          </cell>
          <cell r="O114">
            <v>182.7</v>
          </cell>
          <cell r="P114">
            <v>183.1</v>
          </cell>
          <cell r="Q114">
            <v>181.9</v>
          </cell>
        </row>
        <row r="115">
          <cell r="C115">
            <v>115.3</v>
          </cell>
          <cell r="D115">
            <v>115.1</v>
          </cell>
          <cell r="E115">
            <v>115.9</v>
          </cell>
          <cell r="F115">
            <v>115.7</v>
          </cell>
          <cell r="G115">
            <v>115.7</v>
          </cell>
          <cell r="H115">
            <v>115.7</v>
          </cell>
          <cell r="I115">
            <v>115.7</v>
          </cell>
          <cell r="J115">
            <v>115.2</v>
          </cell>
          <cell r="K115">
            <v>115.2</v>
          </cell>
          <cell r="L115">
            <v>115.1</v>
          </cell>
          <cell r="M115">
            <v>114.5</v>
          </cell>
          <cell r="N115">
            <v>114.5</v>
          </cell>
          <cell r="O115">
            <v>113.5</v>
          </cell>
          <cell r="P115">
            <v>112.6</v>
          </cell>
          <cell r="Q115">
            <v>112.6</v>
          </cell>
        </row>
        <row r="116">
          <cell r="C116">
            <v>100.9</v>
          </cell>
          <cell r="D116">
            <v>100.9</v>
          </cell>
          <cell r="E116">
            <v>100.9</v>
          </cell>
          <cell r="F116">
            <v>100.9</v>
          </cell>
          <cell r="G116">
            <v>100.7</v>
          </cell>
          <cell r="H116">
            <v>100.8</v>
          </cell>
          <cell r="I116">
            <v>100.8</v>
          </cell>
          <cell r="J116">
            <v>100.8</v>
          </cell>
          <cell r="K116">
            <v>100.8</v>
          </cell>
          <cell r="L116">
            <v>100.8</v>
          </cell>
          <cell r="M116">
            <v>100.8</v>
          </cell>
          <cell r="N116">
            <v>100.8</v>
          </cell>
          <cell r="O116">
            <v>100.8</v>
          </cell>
          <cell r="P116">
            <v>100.8</v>
          </cell>
          <cell r="Q116">
            <v>100.8</v>
          </cell>
        </row>
        <row r="117">
          <cell r="C117">
            <v>120.2</v>
          </cell>
          <cell r="D117">
            <v>120.2</v>
          </cell>
          <cell r="E117">
            <v>120.2</v>
          </cell>
          <cell r="F117">
            <v>120.2</v>
          </cell>
          <cell r="G117">
            <v>120.2</v>
          </cell>
          <cell r="H117">
            <v>120.2</v>
          </cell>
          <cell r="I117">
            <v>120.2</v>
          </cell>
          <cell r="J117">
            <v>120.2</v>
          </cell>
          <cell r="K117">
            <v>120.2</v>
          </cell>
          <cell r="L117">
            <v>120.2</v>
          </cell>
          <cell r="M117">
            <v>120.2</v>
          </cell>
          <cell r="N117">
            <v>120.2</v>
          </cell>
          <cell r="O117">
            <v>100</v>
          </cell>
          <cell r="P117">
            <v>100</v>
          </cell>
          <cell r="Q117">
            <v>100</v>
          </cell>
        </row>
        <row r="119">
          <cell r="C119">
            <v>118</v>
          </cell>
          <cell r="D119">
            <v>119.1</v>
          </cell>
          <cell r="E119">
            <v>117.6</v>
          </cell>
          <cell r="F119">
            <v>118.1</v>
          </cell>
          <cell r="G119">
            <v>117.6</v>
          </cell>
          <cell r="H119">
            <v>117.7</v>
          </cell>
          <cell r="I119">
            <v>118.4</v>
          </cell>
          <cell r="J119">
            <v>118.4</v>
          </cell>
          <cell r="K119">
            <v>118.3</v>
          </cell>
          <cell r="L119">
            <v>117.5</v>
          </cell>
          <cell r="M119">
            <v>117.2</v>
          </cell>
          <cell r="N119">
            <v>117.6</v>
          </cell>
          <cell r="O119">
            <v>117.7</v>
          </cell>
          <cell r="P119">
            <v>117.4</v>
          </cell>
          <cell r="Q119">
            <v>116.4</v>
          </cell>
        </row>
        <row r="121">
          <cell r="C121">
            <v>130.30000000000001</v>
          </cell>
          <cell r="D121">
            <v>132.6</v>
          </cell>
          <cell r="E121">
            <v>129.4</v>
          </cell>
          <cell r="F121">
            <v>130.80000000000001</v>
          </cell>
          <cell r="G121">
            <v>129.80000000000001</v>
          </cell>
          <cell r="H121">
            <v>130.19999999999999</v>
          </cell>
          <cell r="I121">
            <v>132.1</v>
          </cell>
          <cell r="J121">
            <v>132.19999999999999</v>
          </cell>
          <cell r="K121">
            <v>132.1</v>
          </cell>
          <cell r="L121">
            <v>130.4</v>
          </cell>
          <cell r="M121">
            <v>129.5</v>
          </cell>
          <cell r="N121">
            <v>130.69999999999999</v>
          </cell>
          <cell r="O121">
            <v>132.80000000000001</v>
          </cell>
          <cell r="P121">
            <v>132</v>
          </cell>
          <cell r="Q121">
            <v>129.80000000000001</v>
          </cell>
        </row>
        <row r="122">
          <cell r="C122">
            <v>128</v>
          </cell>
          <cell r="D122">
            <v>128</v>
          </cell>
          <cell r="E122">
            <v>128.1</v>
          </cell>
          <cell r="F122">
            <v>128.30000000000001</v>
          </cell>
          <cell r="G122">
            <v>128.19999999999999</v>
          </cell>
          <cell r="H122">
            <v>128.1</v>
          </cell>
          <cell r="I122">
            <v>128.1</v>
          </cell>
          <cell r="J122">
            <v>128</v>
          </cell>
          <cell r="K122">
            <v>128.1</v>
          </cell>
          <cell r="L122">
            <v>127.9</v>
          </cell>
          <cell r="M122">
            <v>128.19999999999999</v>
          </cell>
          <cell r="N122">
            <v>128.19999999999999</v>
          </cell>
          <cell r="O122">
            <v>128.30000000000001</v>
          </cell>
          <cell r="P122">
            <v>128.69999999999999</v>
          </cell>
          <cell r="Q122">
            <v>128.4</v>
          </cell>
        </row>
        <row r="123">
          <cell r="C123">
            <v>121.2</v>
          </cell>
          <cell r="D123">
            <v>122.9</v>
          </cell>
          <cell r="E123">
            <v>115.8</v>
          </cell>
          <cell r="F123">
            <v>115</v>
          </cell>
          <cell r="G123">
            <v>116.7</v>
          </cell>
          <cell r="H123">
            <v>115.6</v>
          </cell>
          <cell r="I123">
            <v>116.8</v>
          </cell>
          <cell r="J123">
            <v>118.3</v>
          </cell>
          <cell r="K123">
            <v>119</v>
          </cell>
          <cell r="L123">
            <v>116.4</v>
          </cell>
          <cell r="M123">
            <v>116</v>
          </cell>
          <cell r="N123">
            <v>116.6</v>
          </cell>
          <cell r="O123">
            <v>118.5</v>
          </cell>
          <cell r="P123">
            <v>116.3</v>
          </cell>
          <cell r="Q123">
            <v>115.5</v>
          </cell>
        </row>
        <row r="124">
          <cell r="C124">
            <v>151.9</v>
          </cell>
          <cell r="D124">
            <v>157.19999999999999</v>
          </cell>
          <cell r="E124">
            <v>157.19999999999999</v>
          </cell>
          <cell r="F124">
            <v>160</v>
          </cell>
          <cell r="G124">
            <v>153.1</v>
          </cell>
          <cell r="H124">
            <v>152.30000000000001</v>
          </cell>
          <cell r="I124">
            <v>161</v>
          </cell>
          <cell r="J124">
            <v>156.19999999999999</v>
          </cell>
          <cell r="K124">
            <v>156.19999999999999</v>
          </cell>
          <cell r="L124">
            <v>154.30000000000001</v>
          </cell>
          <cell r="M124">
            <v>140.4</v>
          </cell>
          <cell r="N124">
            <v>138.9</v>
          </cell>
          <cell r="O124">
            <v>141.19999999999999</v>
          </cell>
          <cell r="P124">
            <v>139</v>
          </cell>
          <cell r="Q124">
            <v>139.1</v>
          </cell>
        </row>
        <row r="125">
          <cell r="C125">
            <v>121.5</v>
          </cell>
          <cell r="D125">
            <v>121.5</v>
          </cell>
          <cell r="E125">
            <v>121.5</v>
          </cell>
          <cell r="F125">
            <v>121.4</v>
          </cell>
          <cell r="G125">
            <v>121.4</v>
          </cell>
          <cell r="H125">
            <v>121.4</v>
          </cell>
          <cell r="I125">
            <v>121.4</v>
          </cell>
          <cell r="J125">
            <v>121.4</v>
          </cell>
          <cell r="K125">
            <v>121.4</v>
          </cell>
          <cell r="L125">
            <v>121.8</v>
          </cell>
          <cell r="M125">
            <v>121.8</v>
          </cell>
          <cell r="N125">
            <v>122.5</v>
          </cell>
          <cell r="O125">
            <v>120.6</v>
          </cell>
          <cell r="P125">
            <v>120.1</v>
          </cell>
          <cell r="Q125">
            <v>117.3</v>
          </cell>
        </row>
        <row r="126">
          <cell r="C126">
            <v>150.69999999999999</v>
          </cell>
          <cell r="D126">
            <v>158.30000000000001</v>
          </cell>
          <cell r="E126">
            <v>158.30000000000001</v>
          </cell>
          <cell r="F126">
            <v>158.30000000000001</v>
          </cell>
          <cell r="G126">
            <v>158.30000000000001</v>
          </cell>
          <cell r="H126">
            <v>158.30000000000001</v>
          </cell>
          <cell r="I126">
            <v>158.9</v>
          </cell>
          <cell r="J126">
            <v>160</v>
          </cell>
          <cell r="K126">
            <v>160.69999999999999</v>
          </cell>
          <cell r="L126">
            <v>162.5</v>
          </cell>
          <cell r="M126">
            <v>162.19999999999999</v>
          </cell>
          <cell r="N126">
            <v>161.6</v>
          </cell>
          <cell r="O126">
            <v>160.9</v>
          </cell>
          <cell r="P126">
            <v>161.5</v>
          </cell>
          <cell r="Q126">
            <v>156.19999999999999</v>
          </cell>
        </row>
        <row r="127">
          <cell r="C127">
            <v>128.4</v>
          </cell>
          <cell r="D127">
            <v>131.5</v>
          </cell>
          <cell r="E127">
            <v>134.19999999999999</v>
          </cell>
          <cell r="F127">
            <v>154.5</v>
          </cell>
          <cell r="G127">
            <v>141.1</v>
          </cell>
          <cell r="H127">
            <v>138.6</v>
          </cell>
          <cell r="I127">
            <v>147.19999999999999</v>
          </cell>
          <cell r="J127">
            <v>141.9</v>
          </cell>
          <cell r="K127">
            <v>132.4</v>
          </cell>
          <cell r="L127">
            <v>123.5</v>
          </cell>
          <cell r="M127">
            <v>125.2</v>
          </cell>
          <cell r="N127">
            <v>122.3</v>
          </cell>
          <cell r="O127">
            <v>122.2</v>
          </cell>
          <cell r="P127">
            <v>132.4</v>
          </cell>
          <cell r="Q127">
            <v>130</v>
          </cell>
        </row>
        <row r="128">
          <cell r="C128">
            <v>134</v>
          </cell>
          <cell r="D128">
            <v>139.69999999999999</v>
          </cell>
          <cell r="E128">
            <v>124</v>
          </cell>
          <cell r="F128">
            <v>122.9</v>
          </cell>
          <cell r="G128">
            <v>122.5</v>
          </cell>
          <cell r="H128">
            <v>131.80000000000001</v>
          </cell>
          <cell r="I128">
            <v>135.4</v>
          </cell>
          <cell r="J128">
            <v>138.19999999999999</v>
          </cell>
          <cell r="K128">
            <v>141.9</v>
          </cell>
          <cell r="L128">
            <v>136.6</v>
          </cell>
          <cell r="M128">
            <v>134.4</v>
          </cell>
          <cell r="N128">
            <v>146.80000000000001</v>
          </cell>
          <cell r="O128">
            <v>163.80000000000001</v>
          </cell>
          <cell r="P128">
            <v>155.19999999999999</v>
          </cell>
          <cell r="Q128">
            <v>146.5</v>
          </cell>
        </row>
        <row r="129">
          <cell r="C129">
            <v>115.5</v>
          </cell>
          <cell r="D129">
            <v>115.5</v>
          </cell>
          <cell r="E129">
            <v>115.5</v>
          </cell>
          <cell r="F129">
            <v>115.5</v>
          </cell>
          <cell r="G129">
            <v>115.5</v>
          </cell>
          <cell r="H129">
            <v>115.5</v>
          </cell>
          <cell r="I129">
            <v>115.3</v>
          </cell>
          <cell r="J129">
            <v>115.3</v>
          </cell>
          <cell r="K129">
            <v>115.3</v>
          </cell>
          <cell r="L129">
            <v>115.3</v>
          </cell>
          <cell r="M129">
            <v>115.3</v>
          </cell>
          <cell r="N129">
            <v>115.3</v>
          </cell>
          <cell r="O129">
            <v>115.1</v>
          </cell>
          <cell r="P129">
            <v>115.1</v>
          </cell>
          <cell r="Q129">
            <v>115.3</v>
          </cell>
        </row>
        <row r="130">
          <cell r="C130">
            <v>159.19999999999999</v>
          </cell>
          <cell r="D130">
            <v>159.19999999999999</v>
          </cell>
          <cell r="E130">
            <v>160.9</v>
          </cell>
          <cell r="F130">
            <v>160.9</v>
          </cell>
          <cell r="G130">
            <v>157.80000000000001</v>
          </cell>
          <cell r="H130">
            <v>157.19999999999999</v>
          </cell>
          <cell r="I130">
            <v>158.1</v>
          </cell>
          <cell r="J130">
            <v>158.1</v>
          </cell>
          <cell r="K130">
            <v>157.80000000000001</v>
          </cell>
          <cell r="L130">
            <v>161.69999999999999</v>
          </cell>
          <cell r="M130">
            <v>162</v>
          </cell>
          <cell r="N130">
            <v>162.30000000000001</v>
          </cell>
          <cell r="O130">
            <v>162.19999999999999</v>
          </cell>
          <cell r="P130">
            <v>162.80000000000001</v>
          </cell>
          <cell r="Q130">
            <v>162.80000000000001</v>
          </cell>
        </row>
        <row r="131">
          <cell r="C131">
            <v>136.80000000000001</v>
          </cell>
          <cell r="D131">
            <v>136.9</v>
          </cell>
          <cell r="E131">
            <v>136.6</v>
          </cell>
          <cell r="F131">
            <v>136.6</v>
          </cell>
          <cell r="G131">
            <v>138.4</v>
          </cell>
          <cell r="H131">
            <v>138.5</v>
          </cell>
          <cell r="I131">
            <v>138.1</v>
          </cell>
          <cell r="J131">
            <v>137.9</v>
          </cell>
          <cell r="K131">
            <v>138.30000000000001</v>
          </cell>
          <cell r="L131">
            <v>137.9</v>
          </cell>
          <cell r="M131">
            <v>138</v>
          </cell>
          <cell r="N131">
            <v>138.19999999999999</v>
          </cell>
          <cell r="O131">
            <v>137.69999999999999</v>
          </cell>
          <cell r="P131">
            <v>138.4</v>
          </cell>
          <cell r="Q131">
            <v>139.1</v>
          </cell>
        </row>
        <row r="132">
          <cell r="C132">
            <v>110.4</v>
          </cell>
          <cell r="D132">
            <v>110.4</v>
          </cell>
          <cell r="E132">
            <v>109.6</v>
          </cell>
          <cell r="F132">
            <v>109.6</v>
          </cell>
          <cell r="G132">
            <v>109.3</v>
          </cell>
          <cell r="H132">
            <v>109.3</v>
          </cell>
          <cell r="I132">
            <v>108.6</v>
          </cell>
          <cell r="J132">
            <v>108.7</v>
          </cell>
          <cell r="K132">
            <v>109</v>
          </cell>
          <cell r="L132">
            <v>109</v>
          </cell>
          <cell r="M132">
            <v>113.3</v>
          </cell>
          <cell r="N132">
            <v>115.3</v>
          </cell>
          <cell r="O132">
            <v>115.8</v>
          </cell>
          <cell r="P132">
            <v>115.7</v>
          </cell>
          <cell r="Q132">
            <v>115.7</v>
          </cell>
        </row>
        <row r="134">
          <cell r="C134">
            <v>137.69999999999999</v>
          </cell>
          <cell r="D134">
            <v>137.69999999999999</v>
          </cell>
          <cell r="E134">
            <v>137.69999999999999</v>
          </cell>
          <cell r="F134">
            <v>137.69999999999999</v>
          </cell>
          <cell r="G134">
            <v>137.69999999999999</v>
          </cell>
          <cell r="H134">
            <v>137.69999999999999</v>
          </cell>
          <cell r="I134">
            <v>137.69999999999999</v>
          </cell>
          <cell r="J134">
            <v>137.69999999999999</v>
          </cell>
          <cell r="K134">
            <v>137.69999999999999</v>
          </cell>
          <cell r="L134">
            <v>137.69999999999999</v>
          </cell>
          <cell r="M134">
            <v>137.69999999999999</v>
          </cell>
          <cell r="N134">
            <v>137.69999999999999</v>
          </cell>
          <cell r="O134">
            <v>124.7</v>
          </cell>
          <cell r="P134">
            <v>124.7</v>
          </cell>
          <cell r="Q134">
            <v>124.7</v>
          </cell>
        </row>
        <row r="135">
          <cell r="C135">
            <v>127.4</v>
          </cell>
          <cell r="D135">
            <v>127.4</v>
          </cell>
          <cell r="E135">
            <v>127.4</v>
          </cell>
          <cell r="F135">
            <v>129.30000000000001</v>
          </cell>
          <cell r="G135">
            <v>129.30000000000001</v>
          </cell>
          <cell r="H135">
            <v>129.30000000000001</v>
          </cell>
          <cell r="I135">
            <v>129.30000000000001</v>
          </cell>
          <cell r="J135">
            <v>129.30000000000001</v>
          </cell>
          <cell r="K135">
            <v>129.30000000000001</v>
          </cell>
          <cell r="L135">
            <v>129.30000000000001</v>
          </cell>
          <cell r="M135">
            <v>129.30000000000001</v>
          </cell>
          <cell r="N135">
            <v>129.30000000000001</v>
          </cell>
          <cell r="O135">
            <v>129.30000000000001</v>
          </cell>
          <cell r="P135">
            <v>129.30000000000001</v>
          </cell>
          <cell r="Q135">
            <v>129</v>
          </cell>
        </row>
        <row r="136">
          <cell r="C136">
            <v>156.4</v>
          </cell>
          <cell r="D136">
            <v>156.4</v>
          </cell>
          <cell r="E136">
            <v>156.4</v>
          </cell>
          <cell r="F136">
            <v>156.4</v>
          </cell>
          <cell r="G136">
            <v>156.4</v>
          </cell>
          <cell r="H136">
            <v>156.4</v>
          </cell>
          <cell r="I136">
            <v>156.4</v>
          </cell>
          <cell r="J136">
            <v>156.4</v>
          </cell>
          <cell r="K136">
            <v>156.4</v>
          </cell>
          <cell r="L136">
            <v>156.4</v>
          </cell>
          <cell r="M136">
            <v>156.4</v>
          </cell>
          <cell r="N136">
            <v>156.4</v>
          </cell>
          <cell r="O136">
            <v>156.4</v>
          </cell>
          <cell r="P136">
            <v>156.4</v>
          </cell>
          <cell r="Q136">
            <v>163</v>
          </cell>
        </row>
        <row r="137">
          <cell r="C137">
            <v>145.5</v>
          </cell>
          <cell r="D137">
            <v>145.5</v>
          </cell>
          <cell r="E137">
            <v>145.5</v>
          </cell>
          <cell r="F137">
            <v>145.5</v>
          </cell>
          <cell r="G137">
            <v>145.5</v>
          </cell>
          <cell r="H137">
            <v>145.5</v>
          </cell>
          <cell r="I137">
            <v>145.5</v>
          </cell>
          <cell r="J137">
            <v>145.5</v>
          </cell>
          <cell r="K137">
            <v>145.5</v>
          </cell>
          <cell r="L137">
            <v>145.5</v>
          </cell>
          <cell r="M137">
            <v>145.5</v>
          </cell>
          <cell r="N137">
            <v>145.5</v>
          </cell>
          <cell r="O137">
            <v>145.5</v>
          </cell>
          <cell r="P137">
            <v>145.5</v>
          </cell>
          <cell r="Q137">
            <v>145.5</v>
          </cell>
        </row>
        <row r="138">
          <cell r="C138">
            <v>137.69999999999999</v>
          </cell>
          <cell r="D138">
            <v>137.69999999999999</v>
          </cell>
          <cell r="E138">
            <v>137.69999999999999</v>
          </cell>
          <cell r="F138">
            <v>137.69999999999999</v>
          </cell>
          <cell r="G138">
            <v>137.69999999999999</v>
          </cell>
          <cell r="H138">
            <v>137.69999999999999</v>
          </cell>
          <cell r="I138">
            <v>137.69999999999999</v>
          </cell>
          <cell r="J138">
            <v>137.69999999999999</v>
          </cell>
          <cell r="K138">
            <v>137.69999999999999</v>
          </cell>
          <cell r="L138">
            <v>137.69999999999999</v>
          </cell>
          <cell r="M138">
            <v>137.69999999999999</v>
          </cell>
          <cell r="N138">
            <v>137.69999999999999</v>
          </cell>
          <cell r="O138">
            <v>124.5</v>
          </cell>
          <cell r="P138">
            <v>124.5</v>
          </cell>
          <cell r="Q138">
            <v>124.5</v>
          </cell>
        </row>
        <row r="140">
          <cell r="C140">
            <v>106.9</v>
          </cell>
          <cell r="D140">
            <v>106.8</v>
          </cell>
          <cell r="E140">
            <v>106.5</v>
          </cell>
          <cell r="F140">
            <v>106.5</v>
          </cell>
          <cell r="G140">
            <v>106.1</v>
          </cell>
          <cell r="H140">
            <v>105.8</v>
          </cell>
          <cell r="I140">
            <v>106.2</v>
          </cell>
          <cell r="J140">
            <v>106.1</v>
          </cell>
          <cell r="K140">
            <v>106.1</v>
          </cell>
          <cell r="L140">
            <v>106.1</v>
          </cell>
          <cell r="M140">
            <v>106.1</v>
          </cell>
          <cell r="N140">
            <v>106.1</v>
          </cell>
          <cell r="O140">
            <v>106.1</v>
          </cell>
          <cell r="P140">
            <v>106.1</v>
          </cell>
          <cell r="Q140">
            <v>106</v>
          </cell>
        </row>
        <row r="141">
          <cell r="C141">
            <v>88.7</v>
          </cell>
          <cell r="D141">
            <v>88.3</v>
          </cell>
          <cell r="E141">
            <v>88.3</v>
          </cell>
          <cell r="F141">
            <v>88.3</v>
          </cell>
          <cell r="G141">
            <v>88.3</v>
          </cell>
          <cell r="H141">
            <v>88.3</v>
          </cell>
          <cell r="I141">
            <v>88.3</v>
          </cell>
          <cell r="J141">
            <v>88.3</v>
          </cell>
          <cell r="K141">
            <v>88.3</v>
          </cell>
          <cell r="L141">
            <v>88.3</v>
          </cell>
          <cell r="M141">
            <v>88.3</v>
          </cell>
          <cell r="N141">
            <v>88.3</v>
          </cell>
          <cell r="O141">
            <v>88.3</v>
          </cell>
          <cell r="P141">
            <v>88.3</v>
          </cell>
          <cell r="Q141">
            <v>88.3</v>
          </cell>
        </row>
        <row r="142">
          <cell r="C142">
            <v>106</v>
          </cell>
          <cell r="D142">
            <v>105.8</v>
          </cell>
          <cell r="E142">
            <v>105.6</v>
          </cell>
          <cell r="F142">
            <v>105.6</v>
          </cell>
          <cell r="G142">
            <v>105.1</v>
          </cell>
          <cell r="H142">
            <v>105</v>
          </cell>
          <cell r="I142">
            <v>105.6</v>
          </cell>
          <cell r="J142">
            <v>105.5</v>
          </cell>
          <cell r="K142">
            <v>105.5</v>
          </cell>
          <cell r="L142">
            <v>105.5</v>
          </cell>
          <cell r="M142">
            <v>105.5</v>
          </cell>
          <cell r="N142">
            <v>105.5</v>
          </cell>
          <cell r="O142">
            <v>105.6</v>
          </cell>
          <cell r="P142">
            <v>105.6</v>
          </cell>
          <cell r="Q142">
            <v>105.9</v>
          </cell>
        </row>
        <row r="143">
          <cell r="C143">
            <v>94.2</v>
          </cell>
          <cell r="D143">
            <v>94.2</v>
          </cell>
          <cell r="E143">
            <v>89.4</v>
          </cell>
          <cell r="F143">
            <v>89.7</v>
          </cell>
          <cell r="G143">
            <v>89.7</v>
          </cell>
          <cell r="H143">
            <v>89.7</v>
          </cell>
          <cell r="I143">
            <v>89.7</v>
          </cell>
          <cell r="J143">
            <v>88.6</v>
          </cell>
          <cell r="K143">
            <v>88.6</v>
          </cell>
          <cell r="L143">
            <v>88.6</v>
          </cell>
          <cell r="M143">
            <v>88.6</v>
          </cell>
          <cell r="N143">
            <v>88.6</v>
          </cell>
          <cell r="O143">
            <v>88.7</v>
          </cell>
          <cell r="P143">
            <v>88.7</v>
          </cell>
          <cell r="Q143">
            <v>88.7</v>
          </cell>
        </row>
        <row r="144">
          <cell r="C144">
            <v>95.2</v>
          </cell>
          <cell r="D144">
            <v>95.2</v>
          </cell>
          <cell r="E144">
            <v>95.2</v>
          </cell>
          <cell r="F144">
            <v>95.2</v>
          </cell>
          <cell r="G144">
            <v>95.2</v>
          </cell>
          <cell r="H144">
            <v>95.2</v>
          </cell>
          <cell r="I144">
            <v>95.2</v>
          </cell>
          <cell r="J144">
            <v>95.2</v>
          </cell>
          <cell r="K144">
            <v>95.2</v>
          </cell>
          <cell r="L144">
            <v>95.2</v>
          </cell>
          <cell r="M144">
            <v>95.2</v>
          </cell>
          <cell r="N144">
            <v>95.2</v>
          </cell>
          <cell r="O144">
            <v>95.2</v>
          </cell>
          <cell r="P144">
            <v>95.2</v>
          </cell>
          <cell r="Q144">
            <v>95.2</v>
          </cell>
        </row>
        <row r="145">
          <cell r="C145">
            <v>118.3</v>
          </cell>
          <cell r="D145">
            <v>118.3</v>
          </cell>
          <cell r="E145">
            <v>118.3</v>
          </cell>
          <cell r="F145">
            <v>118.3</v>
          </cell>
          <cell r="G145">
            <v>118.3</v>
          </cell>
          <cell r="H145">
            <v>116.5</v>
          </cell>
          <cell r="I145">
            <v>116.5</v>
          </cell>
          <cell r="J145">
            <v>116.4</v>
          </cell>
          <cell r="K145">
            <v>116.4</v>
          </cell>
          <cell r="L145">
            <v>116.4</v>
          </cell>
          <cell r="M145">
            <v>116.4</v>
          </cell>
          <cell r="N145">
            <v>116.4</v>
          </cell>
          <cell r="O145">
            <v>116.4</v>
          </cell>
          <cell r="P145">
            <v>116.4</v>
          </cell>
          <cell r="Q145">
            <v>114.3</v>
          </cell>
        </row>
        <row r="146">
          <cell r="C146">
            <v>129.30000000000001</v>
          </cell>
          <cell r="D146">
            <v>129.30000000000001</v>
          </cell>
          <cell r="E146">
            <v>129.30000000000001</v>
          </cell>
          <cell r="F146">
            <v>129.30000000000001</v>
          </cell>
          <cell r="G146">
            <v>129.30000000000001</v>
          </cell>
          <cell r="H146">
            <v>129.30000000000001</v>
          </cell>
          <cell r="I146">
            <v>129.30000000000001</v>
          </cell>
          <cell r="J146">
            <v>129.30000000000001</v>
          </cell>
          <cell r="K146">
            <v>129.30000000000001</v>
          </cell>
          <cell r="L146">
            <v>129.30000000000001</v>
          </cell>
          <cell r="M146">
            <v>129.30000000000001</v>
          </cell>
          <cell r="N146">
            <v>129.30000000000001</v>
          </cell>
          <cell r="O146">
            <v>129.30000000000001</v>
          </cell>
          <cell r="P146">
            <v>129.30000000000001</v>
          </cell>
          <cell r="Q146">
            <v>129.30000000000001</v>
          </cell>
        </row>
        <row r="148">
          <cell r="C148">
            <v>111.7</v>
          </cell>
          <cell r="D148">
            <v>111.7</v>
          </cell>
          <cell r="E148">
            <v>111.1</v>
          </cell>
          <cell r="F148">
            <v>111.1</v>
          </cell>
          <cell r="G148">
            <v>111.1</v>
          </cell>
          <cell r="H148">
            <v>111.1</v>
          </cell>
          <cell r="I148">
            <v>111.1</v>
          </cell>
          <cell r="J148">
            <v>111</v>
          </cell>
          <cell r="K148">
            <v>111</v>
          </cell>
          <cell r="L148">
            <v>111</v>
          </cell>
          <cell r="M148">
            <v>110.9</v>
          </cell>
          <cell r="N148">
            <v>110.9</v>
          </cell>
          <cell r="O148">
            <v>110.8</v>
          </cell>
          <cell r="P148">
            <v>110.8</v>
          </cell>
          <cell r="Q148">
            <v>110.7</v>
          </cell>
        </row>
        <row r="149">
          <cell r="C149">
            <v>107.1</v>
          </cell>
          <cell r="D149">
            <v>107</v>
          </cell>
          <cell r="E149">
            <v>107</v>
          </cell>
          <cell r="F149">
            <v>107</v>
          </cell>
          <cell r="G149">
            <v>107</v>
          </cell>
          <cell r="H149">
            <v>107</v>
          </cell>
          <cell r="I149">
            <v>107</v>
          </cell>
          <cell r="J149">
            <v>107</v>
          </cell>
          <cell r="K149">
            <v>106.9</v>
          </cell>
          <cell r="L149">
            <v>106.9</v>
          </cell>
          <cell r="M149">
            <v>106.6</v>
          </cell>
          <cell r="N149">
            <v>106.5</v>
          </cell>
          <cell r="O149">
            <v>106.4</v>
          </cell>
          <cell r="P149">
            <v>106.4</v>
          </cell>
          <cell r="Q149">
            <v>106</v>
          </cell>
        </row>
        <row r="150">
          <cell r="C150">
            <v>119.6</v>
          </cell>
          <cell r="D150">
            <v>119.5</v>
          </cell>
          <cell r="E150">
            <v>119.5</v>
          </cell>
          <cell r="F150">
            <v>119.5</v>
          </cell>
          <cell r="G150">
            <v>119.1</v>
          </cell>
          <cell r="H150">
            <v>119</v>
          </cell>
          <cell r="I150">
            <v>119</v>
          </cell>
          <cell r="J150">
            <v>119</v>
          </cell>
          <cell r="K150">
            <v>118.6</v>
          </cell>
          <cell r="L150">
            <v>118.6</v>
          </cell>
          <cell r="M150">
            <v>118.6</v>
          </cell>
          <cell r="N150">
            <v>118.6</v>
          </cell>
          <cell r="O150">
            <v>118.6</v>
          </cell>
          <cell r="P150">
            <v>118.6</v>
          </cell>
          <cell r="Q150">
            <v>118.6</v>
          </cell>
        </row>
        <row r="151">
          <cell r="C151">
            <v>120.2</v>
          </cell>
          <cell r="D151">
            <v>120.2</v>
          </cell>
          <cell r="E151">
            <v>115.7</v>
          </cell>
          <cell r="F151">
            <v>115.7</v>
          </cell>
          <cell r="G151">
            <v>115.7</v>
          </cell>
          <cell r="H151">
            <v>115.7</v>
          </cell>
          <cell r="I151">
            <v>115.7</v>
          </cell>
          <cell r="J151">
            <v>115.7</v>
          </cell>
          <cell r="K151">
            <v>115.7</v>
          </cell>
          <cell r="L151">
            <v>115.7</v>
          </cell>
          <cell r="M151">
            <v>115.7</v>
          </cell>
          <cell r="N151">
            <v>115.7</v>
          </cell>
          <cell r="O151">
            <v>115.7</v>
          </cell>
          <cell r="P151">
            <v>115.7</v>
          </cell>
          <cell r="Q151">
            <v>115.7</v>
          </cell>
        </row>
        <row r="152">
          <cell r="C152">
            <v>100</v>
          </cell>
          <cell r="D152">
            <v>100</v>
          </cell>
          <cell r="E152">
            <v>100</v>
          </cell>
          <cell r="F152">
            <v>100</v>
          </cell>
          <cell r="G152">
            <v>100</v>
          </cell>
          <cell r="H152">
            <v>100</v>
          </cell>
          <cell r="I152">
            <v>100</v>
          </cell>
          <cell r="J152">
            <v>100</v>
          </cell>
          <cell r="K152">
            <v>100</v>
          </cell>
          <cell r="L152">
            <v>100</v>
          </cell>
          <cell r="M152">
            <v>100</v>
          </cell>
          <cell r="N152">
            <v>100</v>
          </cell>
          <cell r="O152">
            <v>100</v>
          </cell>
          <cell r="P152">
            <v>100</v>
          </cell>
          <cell r="Q152">
            <v>100</v>
          </cell>
        </row>
        <row r="153">
          <cell r="C153">
            <v>119.8</v>
          </cell>
          <cell r="D153">
            <v>119.8</v>
          </cell>
          <cell r="E153">
            <v>119.8</v>
          </cell>
          <cell r="F153">
            <v>119.8</v>
          </cell>
          <cell r="G153">
            <v>119.8</v>
          </cell>
          <cell r="H153">
            <v>119.8</v>
          </cell>
          <cell r="I153">
            <v>119.8</v>
          </cell>
          <cell r="J153">
            <v>119.8</v>
          </cell>
          <cell r="K153">
            <v>119.8</v>
          </cell>
          <cell r="L153">
            <v>119.8</v>
          </cell>
          <cell r="M153">
            <v>119.8</v>
          </cell>
          <cell r="N153">
            <v>119.8</v>
          </cell>
          <cell r="O153">
            <v>119.8</v>
          </cell>
          <cell r="P153">
            <v>119.8</v>
          </cell>
          <cell r="Q153">
            <v>119.8</v>
          </cell>
        </row>
        <row r="154">
          <cell r="C154">
            <v>104.4</v>
          </cell>
          <cell r="D154">
            <v>104.4</v>
          </cell>
          <cell r="E154">
            <v>104.4</v>
          </cell>
          <cell r="F154">
            <v>104.4</v>
          </cell>
          <cell r="G154">
            <v>104.4</v>
          </cell>
          <cell r="H154">
            <v>104.4</v>
          </cell>
          <cell r="I154">
            <v>104.4</v>
          </cell>
          <cell r="J154">
            <v>104.4</v>
          </cell>
          <cell r="K154">
            <v>104.4</v>
          </cell>
          <cell r="L154">
            <v>104.4</v>
          </cell>
          <cell r="M154">
            <v>104.4</v>
          </cell>
          <cell r="N154">
            <v>104.4</v>
          </cell>
          <cell r="O154">
            <v>104.4</v>
          </cell>
          <cell r="P154">
            <v>104.4</v>
          </cell>
          <cell r="Q154">
            <v>104.4</v>
          </cell>
        </row>
        <row r="155">
          <cell r="C155">
            <v>173.8</v>
          </cell>
          <cell r="D155">
            <v>173.8</v>
          </cell>
          <cell r="E155">
            <v>173.8</v>
          </cell>
          <cell r="F155">
            <v>173.8</v>
          </cell>
          <cell r="G155">
            <v>173.8</v>
          </cell>
          <cell r="H155">
            <v>173.8</v>
          </cell>
          <cell r="I155">
            <v>173.8</v>
          </cell>
          <cell r="J155">
            <v>173.8</v>
          </cell>
          <cell r="K155">
            <v>173.8</v>
          </cell>
          <cell r="L155">
            <v>173.8</v>
          </cell>
          <cell r="M155">
            <v>173.8</v>
          </cell>
          <cell r="N155">
            <v>173.8</v>
          </cell>
          <cell r="O155">
            <v>173.8</v>
          </cell>
          <cell r="P155">
            <v>173.8</v>
          </cell>
          <cell r="Q155">
            <v>173.8</v>
          </cell>
        </row>
        <row r="157">
          <cell r="C157">
            <v>111</v>
          </cell>
          <cell r="D157">
            <v>111.1</v>
          </cell>
          <cell r="E157">
            <v>111.1</v>
          </cell>
          <cell r="F157">
            <v>111.1</v>
          </cell>
          <cell r="G157">
            <v>111.1</v>
          </cell>
          <cell r="H157">
            <v>110.4</v>
          </cell>
          <cell r="I157">
            <v>110.4</v>
          </cell>
          <cell r="J157">
            <v>110.3</v>
          </cell>
          <cell r="K157">
            <v>109.8</v>
          </cell>
          <cell r="L157">
            <v>109.8</v>
          </cell>
          <cell r="M157">
            <v>109.6</v>
          </cell>
          <cell r="N157">
            <v>108.8</v>
          </cell>
          <cell r="O157">
            <v>108.8</v>
          </cell>
          <cell r="P157">
            <v>108.8</v>
          </cell>
          <cell r="Q157">
            <v>108.9</v>
          </cell>
        </row>
        <row r="158">
          <cell r="C158">
            <v>125.8</v>
          </cell>
          <cell r="D158">
            <v>125.8</v>
          </cell>
          <cell r="E158">
            <v>125.8</v>
          </cell>
          <cell r="F158">
            <v>125.9</v>
          </cell>
          <cell r="G158">
            <v>125.9</v>
          </cell>
          <cell r="H158">
            <v>124.1</v>
          </cell>
          <cell r="I158">
            <v>124</v>
          </cell>
          <cell r="J158">
            <v>124</v>
          </cell>
          <cell r="K158">
            <v>124</v>
          </cell>
          <cell r="L158">
            <v>124</v>
          </cell>
          <cell r="M158">
            <v>123.8</v>
          </cell>
          <cell r="N158">
            <v>123.8</v>
          </cell>
          <cell r="O158">
            <v>123.8</v>
          </cell>
          <cell r="P158">
            <v>123.8</v>
          </cell>
          <cell r="Q158">
            <v>123.8</v>
          </cell>
        </row>
        <row r="159">
          <cell r="C159">
            <v>110.2</v>
          </cell>
          <cell r="D159">
            <v>110.2</v>
          </cell>
          <cell r="E159">
            <v>110.2</v>
          </cell>
          <cell r="F159">
            <v>110.4</v>
          </cell>
          <cell r="G159">
            <v>110.4</v>
          </cell>
          <cell r="H159">
            <v>110.4</v>
          </cell>
          <cell r="I159">
            <v>110.4</v>
          </cell>
          <cell r="J159">
            <v>110.2</v>
          </cell>
          <cell r="K159">
            <v>110.2</v>
          </cell>
          <cell r="L159">
            <v>110.2</v>
          </cell>
          <cell r="M159">
            <v>107</v>
          </cell>
          <cell r="N159">
            <v>107.5</v>
          </cell>
          <cell r="O159">
            <v>107.5</v>
          </cell>
          <cell r="P159">
            <v>107.5</v>
          </cell>
          <cell r="Q159">
            <v>107.5</v>
          </cell>
        </row>
        <row r="160">
          <cell r="C160">
            <v>99.9</v>
          </cell>
          <cell r="D160">
            <v>100.8</v>
          </cell>
          <cell r="E160">
            <v>100.8</v>
          </cell>
          <cell r="F160">
            <v>100.8</v>
          </cell>
          <cell r="G160">
            <v>100.8</v>
          </cell>
          <cell r="H160">
            <v>99.2</v>
          </cell>
          <cell r="I160">
            <v>99.2</v>
          </cell>
          <cell r="J160">
            <v>98.4</v>
          </cell>
          <cell r="K160">
            <v>98.4</v>
          </cell>
          <cell r="L160">
            <v>98.4</v>
          </cell>
          <cell r="M160">
            <v>98.8</v>
          </cell>
          <cell r="N160">
            <v>98.5</v>
          </cell>
          <cell r="O160">
            <v>98.5</v>
          </cell>
          <cell r="P160">
            <v>98.5</v>
          </cell>
          <cell r="Q160">
            <v>98.5</v>
          </cell>
        </row>
        <row r="161">
          <cell r="C161">
            <v>95</v>
          </cell>
          <cell r="D161">
            <v>94.8</v>
          </cell>
          <cell r="E161">
            <v>94.8</v>
          </cell>
          <cell r="F161">
            <v>94.8</v>
          </cell>
          <cell r="G161">
            <v>94.8</v>
          </cell>
          <cell r="H161">
            <v>94.3</v>
          </cell>
          <cell r="I161">
            <v>94.3</v>
          </cell>
          <cell r="J161">
            <v>94.3</v>
          </cell>
          <cell r="K161">
            <v>94.3</v>
          </cell>
          <cell r="L161">
            <v>94.3</v>
          </cell>
          <cell r="M161">
            <v>94.3</v>
          </cell>
          <cell r="N161">
            <v>94.3</v>
          </cell>
          <cell r="O161">
            <v>94.3</v>
          </cell>
          <cell r="P161">
            <v>94.3</v>
          </cell>
          <cell r="Q161">
            <v>94.3</v>
          </cell>
        </row>
        <row r="162">
          <cell r="C162">
            <v>107.8</v>
          </cell>
          <cell r="D162">
            <v>108.5</v>
          </cell>
          <cell r="E162">
            <v>108.5</v>
          </cell>
          <cell r="F162">
            <v>108.5</v>
          </cell>
          <cell r="G162">
            <v>108.5</v>
          </cell>
          <cell r="H162">
            <v>104</v>
          </cell>
          <cell r="I162">
            <v>104</v>
          </cell>
          <cell r="J162">
            <v>104</v>
          </cell>
          <cell r="K162">
            <v>104</v>
          </cell>
          <cell r="L162">
            <v>104</v>
          </cell>
          <cell r="M162">
            <v>104</v>
          </cell>
          <cell r="N162">
            <v>104</v>
          </cell>
          <cell r="O162">
            <v>104</v>
          </cell>
          <cell r="P162">
            <v>104</v>
          </cell>
          <cell r="Q162">
            <v>104</v>
          </cell>
        </row>
        <row r="163">
          <cell r="C163">
            <v>114.2</v>
          </cell>
          <cell r="D163">
            <v>114.2</v>
          </cell>
          <cell r="E163">
            <v>114.2</v>
          </cell>
          <cell r="F163">
            <v>114.2</v>
          </cell>
          <cell r="G163">
            <v>114.2</v>
          </cell>
          <cell r="H163">
            <v>114.2</v>
          </cell>
          <cell r="I163">
            <v>114.2</v>
          </cell>
          <cell r="J163">
            <v>114.2</v>
          </cell>
          <cell r="K163">
            <v>114.2</v>
          </cell>
          <cell r="L163">
            <v>114.2</v>
          </cell>
          <cell r="M163">
            <v>114.2</v>
          </cell>
          <cell r="N163">
            <v>114.2</v>
          </cell>
          <cell r="O163">
            <v>114.2</v>
          </cell>
          <cell r="P163">
            <v>114.2</v>
          </cell>
          <cell r="Q163">
            <v>114.2</v>
          </cell>
        </row>
        <row r="164">
          <cell r="C164">
            <v>112.5</v>
          </cell>
          <cell r="D164">
            <v>112.5</v>
          </cell>
          <cell r="E164">
            <v>112.5</v>
          </cell>
          <cell r="F164">
            <v>112.5</v>
          </cell>
          <cell r="G164">
            <v>112.5</v>
          </cell>
          <cell r="H164">
            <v>111.5</v>
          </cell>
          <cell r="I164">
            <v>111.5</v>
          </cell>
          <cell r="J164">
            <v>111.5</v>
          </cell>
          <cell r="K164">
            <v>111.7</v>
          </cell>
          <cell r="L164">
            <v>111.7</v>
          </cell>
          <cell r="M164">
            <v>111.1</v>
          </cell>
          <cell r="N164">
            <v>110</v>
          </cell>
          <cell r="O164">
            <v>110</v>
          </cell>
          <cell r="P164">
            <v>110</v>
          </cell>
          <cell r="Q164">
            <v>110</v>
          </cell>
        </row>
        <row r="165">
          <cell r="C165">
            <v>108.7</v>
          </cell>
          <cell r="D165">
            <v>110.2</v>
          </cell>
          <cell r="E165">
            <v>110.2</v>
          </cell>
          <cell r="F165">
            <v>110.2</v>
          </cell>
          <cell r="G165">
            <v>110.2</v>
          </cell>
          <cell r="H165">
            <v>110.2</v>
          </cell>
          <cell r="I165">
            <v>110.2</v>
          </cell>
          <cell r="J165">
            <v>110.2</v>
          </cell>
          <cell r="K165">
            <v>106.6</v>
          </cell>
          <cell r="L165">
            <v>106.6</v>
          </cell>
          <cell r="M165">
            <v>106.6</v>
          </cell>
          <cell r="N165">
            <v>106.6</v>
          </cell>
          <cell r="O165">
            <v>106.6</v>
          </cell>
          <cell r="P165">
            <v>106.6</v>
          </cell>
          <cell r="Q165">
            <v>106.6</v>
          </cell>
        </row>
        <row r="166">
          <cell r="C166">
            <v>108.6</v>
          </cell>
          <cell r="D166">
            <v>108.6</v>
          </cell>
          <cell r="E166">
            <v>108.6</v>
          </cell>
          <cell r="F166">
            <v>108.6</v>
          </cell>
          <cell r="G166">
            <v>108.6</v>
          </cell>
          <cell r="H166">
            <v>108.6</v>
          </cell>
          <cell r="I166">
            <v>108.6</v>
          </cell>
          <cell r="J166">
            <v>108.6</v>
          </cell>
          <cell r="K166">
            <v>108.6</v>
          </cell>
          <cell r="L166">
            <v>108.6</v>
          </cell>
          <cell r="M166">
            <v>108.6</v>
          </cell>
          <cell r="N166">
            <v>108.6</v>
          </cell>
          <cell r="O166">
            <v>108.6</v>
          </cell>
          <cell r="P166">
            <v>108.6</v>
          </cell>
          <cell r="Q166">
            <v>108.9</v>
          </cell>
        </row>
        <row r="167">
          <cell r="C167">
            <v>160.4</v>
          </cell>
          <cell r="D167">
            <v>160.4</v>
          </cell>
          <cell r="E167">
            <v>160.4</v>
          </cell>
          <cell r="F167">
            <v>160.4</v>
          </cell>
          <cell r="G167">
            <v>160.4</v>
          </cell>
          <cell r="H167">
            <v>160.4</v>
          </cell>
          <cell r="I167">
            <v>160.4</v>
          </cell>
          <cell r="J167">
            <v>160.4</v>
          </cell>
          <cell r="K167">
            <v>151.1</v>
          </cell>
          <cell r="L167">
            <v>151.1</v>
          </cell>
          <cell r="M167">
            <v>151.1</v>
          </cell>
          <cell r="N167">
            <v>137.6</v>
          </cell>
          <cell r="O167">
            <v>137.6</v>
          </cell>
          <cell r="P167">
            <v>137.6</v>
          </cell>
          <cell r="Q167">
            <v>137.6</v>
          </cell>
        </row>
        <row r="169">
          <cell r="C169">
            <v>105.5</v>
          </cell>
          <cell r="D169">
            <v>105.5</v>
          </cell>
          <cell r="E169">
            <v>102.9</v>
          </cell>
          <cell r="F169">
            <v>102.4</v>
          </cell>
          <cell r="G169">
            <v>102.2</v>
          </cell>
          <cell r="H169">
            <v>102.2</v>
          </cell>
          <cell r="I169">
            <v>102.2</v>
          </cell>
          <cell r="J169">
            <v>102.2</v>
          </cell>
          <cell r="K169">
            <v>102.2</v>
          </cell>
          <cell r="L169">
            <v>102.2</v>
          </cell>
          <cell r="M169">
            <v>102.2</v>
          </cell>
          <cell r="N169">
            <v>102.2</v>
          </cell>
          <cell r="O169">
            <v>102.2</v>
          </cell>
          <cell r="P169">
            <v>102.2</v>
          </cell>
          <cell r="Q169">
            <v>102.2</v>
          </cell>
        </row>
        <row r="170">
          <cell r="C170">
            <v>93.7</v>
          </cell>
          <cell r="D170">
            <v>93.7</v>
          </cell>
          <cell r="E170">
            <v>93.7</v>
          </cell>
          <cell r="F170">
            <v>93.7</v>
          </cell>
          <cell r="G170">
            <v>93.7</v>
          </cell>
          <cell r="H170">
            <v>93.7</v>
          </cell>
          <cell r="I170">
            <v>93.7</v>
          </cell>
          <cell r="J170">
            <v>93.7</v>
          </cell>
          <cell r="K170">
            <v>93.7</v>
          </cell>
          <cell r="L170">
            <v>93.7</v>
          </cell>
          <cell r="M170">
            <v>93.8</v>
          </cell>
          <cell r="N170">
            <v>93.8</v>
          </cell>
          <cell r="O170">
            <v>93.8</v>
          </cell>
          <cell r="P170">
            <v>93.8</v>
          </cell>
          <cell r="Q170">
            <v>93.8</v>
          </cell>
        </row>
        <row r="171">
          <cell r="C171">
            <v>142.69999999999999</v>
          </cell>
          <cell r="D171">
            <v>142.69999999999999</v>
          </cell>
          <cell r="E171">
            <v>142.69999999999999</v>
          </cell>
          <cell r="F171">
            <v>142.69999999999999</v>
          </cell>
          <cell r="G171">
            <v>142.69999999999999</v>
          </cell>
          <cell r="H171">
            <v>136.19999999999999</v>
          </cell>
          <cell r="I171">
            <v>136.19999999999999</v>
          </cell>
          <cell r="J171">
            <v>136.19999999999999</v>
          </cell>
          <cell r="K171">
            <v>136.19999999999999</v>
          </cell>
          <cell r="L171">
            <v>136.19999999999999</v>
          </cell>
          <cell r="M171">
            <v>136.19999999999999</v>
          </cell>
          <cell r="N171">
            <v>136.19999999999999</v>
          </cell>
          <cell r="O171">
            <v>136.19999999999999</v>
          </cell>
          <cell r="P171">
            <v>136.19999999999999</v>
          </cell>
          <cell r="Q171">
            <v>136.19999999999999</v>
          </cell>
        </row>
        <row r="172">
          <cell r="C172">
            <v>121.4</v>
          </cell>
          <cell r="D172">
            <v>121.4</v>
          </cell>
          <cell r="E172">
            <v>121.4</v>
          </cell>
          <cell r="F172">
            <v>121.4</v>
          </cell>
          <cell r="G172">
            <v>121.4</v>
          </cell>
          <cell r="H172">
            <v>121.4</v>
          </cell>
          <cell r="I172">
            <v>121.4</v>
          </cell>
          <cell r="J172">
            <v>121.4</v>
          </cell>
          <cell r="K172">
            <v>121.4</v>
          </cell>
          <cell r="L172">
            <v>121.4</v>
          </cell>
          <cell r="M172">
            <v>121.4</v>
          </cell>
          <cell r="N172">
            <v>121.4</v>
          </cell>
          <cell r="O172">
            <v>121.4</v>
          </cell>
          <cell r="P172">
            <v>121.4</v>
          </cell>
          <cell r="Q172">
            <v>121.4</v>
          </cell>
        </row>
        <row r="173">
          <cell r="C173">
            <v>133.80000000000001</v>
          </cell>
          <cell r="D173">
            <v>133.80000000000001</v>
          </cell>
          <cell r="E173">
            <v>119.4</v>
          </cell>
          <cell r="F173">
            <v>119.4</v>
          </cell>
          <cell r="G173">
            <v>119.4</v>
          </cell>
          <cell r="H173">
            <v>119.4</v>
          </cell>
          <cell r="I173">
            <v>119.4</v>
          </cell>
          <cell r="J173">
            <v>119.4</v>
          </cell>
          <cell r="K173">
            <v>119.4</v>
          </cell>
          <cell r="L173">
            <v>119.4</v>
          </cell>
          <cell r="M173">
            <v>119.4</v>
          </cell>
          <cell r="N173">
            <v>119.4</v>
          </cell>
          <cell r="O173">
            <v>119.4</v>
          </cell>
          <cell r="P173">
            <v>119.4</v>
          </cell>
          <cell r="Q173">
            <v>119.4</v>
          </cell>
        </row>
        <row r="174">
          <cell r="C174">
            <v>116.2</v>
          </cell>
          <cell r="D174">
            <v>116.2</v>
          </cell>
          <cell r="E174">
            <v>116.2</v>
          </cell>
          <cell r="F174">
            <v>111.7</v>
          </cell>
          <cell r="G174">
            <v>110.1</v>
          </cell>
          <cell r="H174">
            <v>110.1</v>
          </cell>
          <cell r="I174">
            <v>110.1</v>
          </cell>
          <cell r="J174">
            <v>109.7</v>
          </cell>
          <cell r="K174">
            <v>109.7</v>
          </cell>
          <cell r="L174">
            <v>109.7</v>
          </cell>
          <cell r="M174">
            <v>109.7</v>
          </cell>
          <cell r="N174">
            <v>109.7</v>
          </cell>
          <cell r="O174">
            <v>109.7</v>
          </cell>
          <cell r="P174">
            <v>109.7</v>
          </cell>
          <cell r="Q174">
            <v>109.7</v>
          </cell>
        </row>
        <row r="175">
          <cell r="C175">
            <v>102.2</v>
          </cell>
          <cell r="D175">
            <v>102.2</v>
          </cell>
          <cell r="E175">
            <v>102.2</v>
          </cell>
          <cell r="F175">
            <v>101.9</v>
          </cell>
          <cell r="G175">
            <v>101.9</v>
          </cell>
          <cell r="H175">
            <v>101.9</v>
          </cell>
          <cell r="I175">
            <v>101.9</v>
          </cell>
          <cell r="J175">
            <v>101.9</v>
          </cell>
          <cell r="K175">
            <v>101.9</v>
          </cell>
          <cell r="L175">
            <v>101.9</v>
          </cell>
          <cell r="M175">
            <v>101.9</v>
          </cell>
          <cell r="N175">
            <v>101.9</v>
          </cell>
          <cell r="O175">
            <v>101.9</v>
          </cell>
          <cell r="P175">
            <v>101.9</v>
          </cell>
          <cell r="Q175">
            <v>101.9</v>
          </cell>
        </row>
        <row r="176">
          <cell r="C176">
            <v>103.3</v>
          </cell>
          <cell r="D176">
            <v>103.3</v>
          </cell>
          <cell r="E176">
            <v>103.3</v>
          </cell>
          <cell r="F176">
            <v>103.3</v>
          </cell>
          <cell r="G176">
            <v>103.3</v>
          </cell>
          <cell r="H176">
            <v>103.3</v>
          </cell>
          <cell r="I176">
            <v>103.3</v>
          </cell>
          <cell r="J176">
            <v>103.3</v>
          </cell>
          <cell r="K176">
            <v>103.3</v>
          </cell>
          <cell r="L176">
            <v>103.3</v>
          </cell>
          <cell r="M176">
            <v>103.3</v>
          </cell>
          <cell r="N176">
            <v>103.3</v>
          </cell>
          <cell r="O176">
            <v>103.3</v>
          </cell>
          <cell r="P176">
            <v>103.3</v>
          </cell>
          <cell r="Q176">
            <v>103.3</v>
          </cell>
        </row>
        <row r="178">
          <cell r="C178">
            <v>109.4</v>
          </cell>
          <cell r="D178">
            <v>111.5</v>
          </cell>
          <cell r="E178">
            <v>112.1</v>
          </cell>
          <cell r="F178">
            <v>111.7</v>
          </cell>
          <cell r="G178">
            <v>111.6</v>
          </cell>
          <cell r="H178">
            <v>111.6</v>
          </cell>
          <cell r="I178">
            <v>111.7</v>
          </cell>
          <cell r="J178">
            <v>111.4</v>
          </cell>
          <cell r="K178">
            <v>110.5</v>
          </cell>
          <cell r="L178">
            <v>109.5</v>
          </cell>
          <cell r="M178">
            <v>110.6</v>
          </cell>
          <cell r="N178">
            <v>110.4</v>
          </cell>
          <cell r="O178">
            <v>110.2</v>
          </cell>
          <cell r="P178">
            <v>110</v>
          </cell>
          <cell r="Q178">
            <v>109.5</v>
          </cell>
        </row>
        <row r="179">
          <cell r="C179">
            <v>99.6</v>
          </cell>
          <cell r="D179">
            <v>99.6</v>
          </cell>
          <cell r="E179">
            <v>99.6</v>
          </cell>
          <cell r="F179">
            <v>100.5</v>
          </cell>
          <cell r="G179">
            <v>100.5</v>
          </cell>
          <cell r="H179">
            <v>100.5</v>
          </cell>
          <cell r="I179">
            <v>100.5</v>
          </cell>
          <cell r="J179">
            <v>100.5</v>
          </cell>
          <cell r="K179">
            <v>100.5</v>
          </cell>
          <cell r="L179">
            <v>100.5</v>
          </cell>
          <cell r="M179">
            <v>100.5</v>
          </cell>
          <cell r="N179">
            <v>100.5</v>
          </cell>
          <cell r="O179">
            <v>100.5</v>
          </cell>
          <cell r="P179">
            <v>100.5</v>
          </cell>
          <cell r="Q179">
            <v>100.5</v>
          </cell>
        </row>
        <row r="180">
          <cell r="C180">
            <v>106</v>
          </cell>
          <cell r="D180">
            <v>106</v>
          </cell>
          <cell r="E180">
            <v>106</v>
          </cell>
          <cell r="F180">
            <v>106</v>
          </cell>
          <cell r="G180">
            <v>106</v>
          </cell>
          <cell r="H180">
            <v>106</v>
          </cell>
          <cell r="I180">
            <v>106</v>
          </cell>
          <cell r="J180">
            <v>106</v>
          </cell>
          <cell r="K180">
            <v>106</v>
          </cell>
          <cell r="L180">
            <v>106</v>
          </cell>
          <cell r="M180">
            <v>106</v>
          </cell>
          <cell r="N180">
            <v>106</v>
          </cell>
          <cell r="O180">
            <v>106</v>
          </cell>
          <cell r="P180">
            <v>106</v>
          </cell>
          <cell r="Q180">
            <v>106</v>
          </cell>
        </row>
        <row r="181">
          <cell r="C181">
            <v>103.3</v>
          </cell>
          <cell r="D181">
            <v>103.3</v>
          </cell>
          <cell r="E181">
            <v>103.3</v>
          </cell>
          <cell r="F181">
            <v>103.3</v>
          </cell>
          <cell r="G181">
            <v>103.3</v>
          </cell>
          <cell r="H181">
            <v>103.3</v>
          </cell>
          <cell r="I181">
            <v>103.3</v>
          </cell>
          <cell r="J181">
            <v>103.3</v>
          </cell>
          <cell r="K181">
            <v>103.3</v>
          </cell>
          <cell r="L181">
            <v>103.3</v>
          </cell>
          <cell r="M181">
            <v>103.3</v>
          </cell>
          <cell r="N181">
            <v>103.3</v>
          </cell>
          <cell r="O181">
            <v>103.3</v>
          </cell>
          <cell r="P181">
            <v>103.3</v>
          </cell>
          <cell r="Q181">
            <v>103.3</v>
          </cell>
        </row>
        <row r="182">
          <cell r="C182">
            <v>119.2</v>
          </cell>
          <cell r="D182">
            <v>119.2</v>
          </cell>
          <cell r="E182">
            <v>119.2</v>
          </cell>
          <cell r="F182">
            <v>118.5</v>
          </cell>
          <cell r="G182">
            <v>118.5</v>
          </cell>
          <cell r="H182">
            <v>117.6</v>
          </cell>
          <cell r="I182">
            <v>118.1</v>
          </cell>
          <cell r="J182">
            <v>118.1</v>
          </cell>
          <cell r="K182">
            <v>118.1</v>
          </cell>
          <cell r="L182">
            <v>118.1</v>
          </cell>
          <cell r="M182">
            <v>118.1</v>
          </cell>
          <cell r="N182">
            <v>118.1</v>
          </cell>
          <cell r="O182">
            <v>118.1</v>
          </cell>
          <cell r="P182">
            <v>118.1</v>
          </cell>
          <cell r="Q182">
            <v>118.1</v>
          </cell>
        </row>
        <row r="183">
          <cell r="C183">
            <v>110.5</v>
          </cell>
          <cell r="D183">
            <v>119.1</v>
          </cell>
          <cell r="E183">
            <v>121.4</v>
          </cell>
          <cell r="F183">
            <v>119.4</v>
          </cell>
          <cell r="G183">
            <v>119.2</v>
          </cell>
          <cell r="H183">
            <v>119.2</v>
          </cell>
          <cell r="I183">
            <v>119.6</v>
          </cell>
          <cell r="J183">
            <v>118.4</v>
          </cell>
          <cell r="K183">
            <v>116.9</v>
          </cell>
          <cell r="L183">
            <v>112.7</v>
          </cell>
          <cell r="M183">
            <v>116.7</v>
          </cell>
          <cell r="N183">
            <v>116</v>
          </cell>
          <cell r="O183">
            <v>115.2</v>
          </cell>
          <cell r="P183">
            <v>114.7</v>
          </cell>
          <cell r="Q183">
            <v>112.4</v>
          </cell>
        </row>
        <row r="184">
          <cell r="C184">
            <v>102.7</v>
          </cell>
          <cell r="D184">
            <v>102.7</v>
          </cell>
          <cell r="E184">
            <v>102.7</v>
          </cell>
          <cell r="F184">
            <v>102.7</v>
          </cell>
          <cell r="G184">
            <v>102.7</v>
          </cell>
          <cell r="H184">
            <v>102.7</v>
          </cell>
          <cell r="I184">
            <v>102.7</v>
          </cell>
          <cell r="J184">
            <v>102.7</v>
          </cell>
          <cell r="K184">
            <v>102.7</v>
          </cell>
          <cell r="L184">
            <v>102.7</v>
          </cell>
          <cell r="M184">
            <v>102.7</v>
          </cell>
          <cell r="N184">
            <v>102.7</v>
          </cell>
          <cell r="O184">
            <v>102.7</v>
          </cell>
          <cell r="P184">
            <v>102.7</v>
          </cell>
          <cell r="Q184">
            <v>102.7</v>
          </cell>
        </row>
        <row r="185">
          <cell r="C185">
            <v>112.4</v>
          </cell>
          <cell r="D185">
            <v>112.4</v>
          </cell>
          <cell r="E185">
            <v>112.4</v>
          </cell>
          <cell r="F185">
            <v>112.4</v>
          </cell>
          <cell r="G185">
            <v>112.4</v>
          </cell>
          <cell r="H185">
            <v>112.4</v>
          </cell>
          <cell r="I185">
            <v>112.4</v>
          </cell>
          <cell r="J185">
            <v>112.4</v>
          </cell>
          <cell r="K185">
            <v>112.4</v>
          </cell>
          <cell r="L185">
            <v>112</v>
          </cell>
          <cell r="M185">
            <v>112</v>
          </cell>
          <cell r="N185">
            <v>112</v>
          </cell>
          <cell r="O185">
            <v>112</v>
          </cell>
          <cell r="P185">
            <v>112</v>
          </cell>
          <cell r="Q185">
            <v>112</v>
          </cell>
        </row>
        <row r="186">
          <cell r="C186">
            <v>119.2</v>
          </cell>
          <cell r="D186">
            <v>119.2</v>
          </cell>
          <cell r="E186">
            <v>119.2</v>
          </cell>
          <cell r="F186">
            <v>119.2</v>
          </cell>
          <cell r="G186">
            <v>119.2</v>
          </cell>
          <cell r="H186">
            <v>119.2</v>
          </cell>
          <cell r="I186">
            <v>119.2</v>
          </cell>
          <cell r="J186">
            <v>119.2</v>
          </cell>
          <cell r="K186">
            <v>118.3</v>
          </cell>
          <cell r="L186">
            <v>118.3</v>
          </cell>
          <cell r="M186">
            <v>118.3</v>
          </cell>
          <cell r="N186">
            <v>118.3</v>
          </cell>
          <cell r="O186">
            <v>118.3</v>
          </cell>
          <cell r="P186">
            <v>118.3</v>
          </cell>
          <cell r="Q186">
            <v>118.3</v>
          </cell>
        </row>
        <row r="187">
          <cell r="C187">
            <v>123.7</v>
          </cell>
          <cell r="D187">
            <v>118</v>
          </cell>
          <cell r="E187">
            <v>113</v>
          </cell>
          <cell r="F187">
            <v>111</v>
          </cell>
          <cell r="G187">
            <v>111</v>
          </cell>
          <cell r="H187">
            <v>111</v>
          </cell>
          <cell r="I187">
            <v>111</v>
          </cell>
          <cell r="J187">
            <v>111</v>
          </cell>
          <cell r="K187">
            <v>94.2</v>
          </cell>
          <cell r="L187">
            <v>94.2</v>
          </cell>
          <cell r="M187">
            <v>104.2</v>
          </cell>
          <cell r="N187">
            <v>104.2</v>
          </cell>
          <cell r="O187">
            <v>104.2</v>
          </cell>
          <cell r="P187">
            <v>95</v>
          </cell>
          <cell r="Q187">
            <v>98.7</v>
          </cell>
        </row>
        <row r="189">
          <cell r="C189">
            <v>60.7</v>
          </cell>
          <cell r="D189">
            <v>60.7</v>
          </cell>
          <cell r="E189">
            <v>60.7</v>
          </cell>
          <cell r="F189">
            <v>60.4</v>
          </cell>
          <cell r="G189">
            <v>60.5</v>
          </cell>
          <cell r="H189">
            <v>60.5</v>
          </cell>
          <cell r="I189">
            <v>60.5</v>
          </cell>
          <cell r="J189">
            <v>60.5</v>
          </cell>
          <cell r="K189">
            <v>60.5</v>
          </cell>
          <cell r="L189">
            <v>60.5</v>
          </cell>
          <cell r="M189">
            <v>60.5</v>
          </cell>
          <cell r="N189">
            <v>60.5</v>
          </cell>
          <cell r="O189">
            <v>60.5</v>
          </cell>
          <cell r="P189">
            <v>60.5</v>
          </cell>
          <cell r="Q189">
            <v>60.5</v>
          </cell>
        </row>
        <row r="190">
          <cell r="C190">
            <v>124.7</v>
          </cell>
          <cell r="D190">
            <v>124.7</v>
          </cell>
          <cell r="E190">
            <v>124.7</v>
          </cell>
          <cell r="F190">
            <v>124.7</v>
          </cell>
          <cell r="G190">
            <v>124.7</v>
          </cell>
          <cell r="H190">
            <v>124.7</v>
          </cell>
          <cell r="I190">
            <v>124.7</v>
          </cell>
          <cell r="J190">
            <v>124.7</v>
          </cell>
          <cell r="K190">
            <v>124.7</v>
          </cell>
          <cell r="L190">
            <v>124.7</v>
          </cell>
          <cell r="M190">
            <v>124.7</v>
          </cell>
          <cell r="N190">
            <v>124.7</v>
          </cell>
          <cell r="O190">
            <v>124.7</v>
          </cell>
          <cell r="P190">
            <v>124.7</v>
          </cell>
          <cell r="Q190">
            <v>124.7</v>
          </cell>
        </row>
        <row r="191">
          <cell r="C191">
            <v>75.400000000000006</v>
          </cell>
          <cell r="D191">
            <v>75.400000000000006</v>
          </cell>
          <cell r="E191">
            <v>75.400000000000006</v>
          </cell>
          <cell r="F191">
            <v>75.400000000000006</v>
          </cell>
          <cell r="G191">
            <v>76</v>
          </cell>
          <cell r="H191">
            <v>76</v>
          </cell>
          <cell r="I191">
            <v>76</v>
          </cell>
          <cell r="J191">
            <v>76</v>
          </cell>
          <cell r="K191">
            <v>76</v>
          </cell>
          <cell r="L191">
            <v>76</v>
          </cell>
          <cell r="M191">
            <v>76</v>
          </cell>
          <cell r="N191">
            <v>76</v>
          </cell>
          <cell r="O191">
            <v>76</v>
          </cell>
          <cell r="P191">
            <v>76</v>
          </cell>
          <cell r="Q191">
            <v>76</v>
          </cell>
        </row>
        <row r="192">
          <cell r="C192">
            <v>57.8</v>
          </cell>
          <cell r="D192">
            <v>57.8</v>
          </cell>
          <cell r="E192">
            <v>57.8</v>
          </cell>
          <cell r="F192">
            <v>57.5</v>
          </cell>
          <cell r="G192">
            <v>57.5</v>
          </cell>
          <cell r="H192">
            <v>57.5</v>
          </cell>
          <cell r="I192">
            <v>57.5</v>
          </cell>
          <cell r="J192">
            <v>57.5</v>
          </cell>
          <cell r="K192">
            <v>57.5</v>
          </cell>
          <cell r="L192">
            <v>57.5</v>
          </cell>
          <cell r="M192">
            <v>57.5</v>
          </cell>
          <cell r="N192">
            <v>57.5</v>
          </cell>
          <cell r="O192">
            <v>57.5</v>
          </cell>
          <cell r="P192">
            <v>57.5</v>
          </cell>
          <cell r="Q192">
            <v>57.5</v>
          </cell>
        </row>
        <row r="194">
          <cell r="C194">
            <v>99.5</v>
          </cell>
          <cell r="D194">
            <v>99.5</v>
          </cell>
          <cell r="E194">
            <v>99.5</v>
          </cell>
          <cell r="F194">
            <v>99.5</v>
          </cell>
          <cell r="G194">
            <v>99.4</v>
          </cell>
          <cell r="H194">
            <v>99.4</v>
          </cell>
          <cell r="I194">
            <v>99.4</v>
          </cell>
          <cell r="J194">
            <v>99.5</v>
          </cell>
          <cell r="K194">
            <v>99.4</v>
          </cell>
          <cell r="L194">
            <v>99.4</v>
          </cell>
          <cell r="M194">
            <v>99.4</v>
          </cell>
          <cell r="N194">
            <v>99.9</v>
          </cell>
          <cell r="O194">
            <v>99.9</v>
          </cell>
          <cell r="P194">
            <v>99.9</v>
          </cell>
          <cell r="Q194">
            <v>99.9</v>
          </cell>
        </row>
        <row r="195">
          <cell r="C195">
            <v>84.6</v>
          </cell>
          <cell r="D195">
            <v>84.7</v>
          </cell>
          <cell r="E195">
            <v>84.7</v>
          </cell>
          <cell r="F195">
            <v>84.7</v>
          </cell>
          <cell r="G195">
            <v>84.7</v>
          </cell>
          <cell r="H195">
            <v>84.4</v>
          </cell>
          <cell r="I195">
            <v>84.4</v>
          </cell>
          <cell r="J195">
            <v>84.4</v>
          </cell>
          <cell r="K195">
            <v>84.4</v>
          </cell>
          <cell r="L195">
            <v>84.4</v>
          </cell>
          <cell r="M195">
            <v>84.6</v>
          </cell>
          <cell r="N195">
            <v>84.6</v>
          </cell>
          <cell r="O195">
            <v>84.6</v>
          </cell>
          <cell r="P195">
            <v>84.6</v>
          </cell>
          <cell r="Q195">
            <v>84.6</v>
          </cell>
        </row>
        <row r="196">
          <cell r="C196">
            <v>97</v>
          </cell>
          <cell r="D196">
            <v>97</v>
          </cell>
          <cell r="E196">
            <v>97</v>
          </cell>
          <cell r="F196">
            <v>97</v>
          </cell>
          <cell r="G196">
            <v>97</v>
          </cell>
          <cell r="H196">
            <v>97</v>
          </cell>
          <cell r="I196">
            <v>97</v>
          </cell>
          <cell r="J196">
            <v>97</v>
          </cell>
          <cell r="K196">
            <v>97</v>
          </cell>
          <cell r="L196">
            <v>97</v>
          </cell>
          <cell r="M196">
            <v>97</v>
          </cell>
          <cell r="N196">
            <v>97</v>
          </cell>
          <cell r="O196">
            <v>97</v>
          </cell>
          <cell r="P196">
            <v>97</v>
          </cell>
          <cell r="Q196">
            <v>97</v>
          </cell>
        </row>
        <row r="197">
          <cell r="C197">
            <v>94.6</v>
          </cell>
          <cell r="D197">
            <v>94.6</v>
          </cell>
          <cell r="E197">
            <v>94.6</v>
          </cell>
          <cell r="F197">
            <v>94.6</v>
          </cell>
          <cell r="G197">
            <v>94.6</v>
          </cell>
          <cell r="H197">
            <v>94.6</v>
          </cell>
          <cell r="I197">
            <v>94.6</v>
          </cell>
          <cell r="J197">
            <v>95.7</v>
          </cell>
          <cell r="K197">
            <v>95.7</v>
          </cell>
          <cell r="L197">
            <v>95.7</v>
          </cell>
          <cell r="M197">
            <v>95.7</v>
          </cell>
          <cell r="N197">
            <v>95.7</v>
          </cell>
          <cell r="O197">
            <v>95.7</v>
          </cell>
          <cell r="P197">
            <v>95.7</v>
          </cell>
          <cell r="Q197">
            <v>95.7</v>
          </cell>
        </row>
        <row r="198">
          <cell r="C198">
            <v>90.9</v>
          </cell>
          <cell r="D198">
            <v>90.9</v>
          </cell>
          <cell r="E198">
            <v>90.9</v>
          </cell>
          <cell r="F198">
            <v>90.9</v>
          </cell>
          <cell r="G198">
            <v>90.9</v>
          </cell>
          <cell r="H198">
            <v>90.9</v>
          </cell>
          <cell r="I198">
            <v>90.9</v>
          </cell>
          <cell r="J198">
            <v>90.9</v>
          </cell>
          <cell r="K198">
            <v>90.9</v>
          </cell>
          <cell r="L198">
            <v>90.9</v>
          </cell>
          <cell r="M198">
            <v>90.9</v>
          </cell>
          <cell r="N198">
            <v>90.9</v>
          </cell>
          <cell r="O198">
            <v>90.9</v>
          </cell>
          <cell r="P198">
            <v>90.9</v>
          </cell>
          <cell r="Q198">
            <v>90.9</v>
          </cell>
        </row>
        <row r="199">
          <cell r="C199">
            <v>109.1</v>
          </cell>
          <cell r="D199">
            <v>109.1</v>
          </cell>
          <cell r="E199">
            <v>109.1</v>
          </cell>
          <cell r="F199">
            <v>109.1</v>
          </cell>
          <cell r="G199">
            <v>109.1</v>
          </cell>
          <cell r="H199">
            <v>109.1</v>
          </cell>
          <cell r="I199">
            <v>109.1</v>
          </cell>
          <cell r="J199">
            <v>109.1</v>
          </cell>
          <cell r="K199">
            <v>100</v>
          </cell>
          <cell r="L199">
            <v>100</v>
          </cell>
          <cell r="M199">
            <v>100</v>
          </cell>
          <cell r="N199">
            <v>100</v>
          </cell>
          <cell r="O199">
            <v>100</v>
          </cell>
          <cell r="P199">
            <v>100</v>
          </cell>
          <cell r="Q199">
            <v>100</v>
          </cell>
        </row>
        <row r="200">
          <cell r="C200">
            <v>103.5</v>
          </cell>
          <cell r="D200">
            <v>103.5</v>
          </cell>
          <cell r="E200">
            <v>103.5</v>
          </cell>
          <cell r="F200">
            <v>103.5</v>
          </cell>
          <cell r="G200">
            <v>103.5</v>
          </cell>
          <cell r="H200">
            <v>103.5</v>
          </cell>
          <cell r="I200">
            <v>103.5</v>
          </cell>
          <cell r="J200">
            <v>103.5</v>
          </cell>
          <cell r="K200">
            <v>103.5</v>
          </cell>
          <cell r="L200">
            <v>103.5</v>
          </cell>
          <cell r="M200">
            <v>103.5</v>
          </cell>
          <cell r="N200">
            <v>103.5</v>
          </cell>
          <cell r="O200">
            <v>103.5</v>
          </cell>
          <cell r="P200">
            <v>103.5</v>
          </cell>
          <cell r="Q200">
            <v>103.5</v>
          </cell>
        </row>
        <row r="201">
          <cell r="C201">
            <v>124.7</v>
          </cell>
          <cell r="D201">
            <v>124.7</v>
          </cell>
          <cell r="E201">
            <v>124.7</v>
          </cell>
          <cell r="F201">
            <v>124.7</v>
          </cell>
          <cell r="G201">
            <v>124.7</v>
          </cell>
          <cell r="H201">
            <v>124.7</v>
          </cell>
          <cell r="I201">
            <v>124.7</v>
          </cell>
          <cell r="J201">
            <v>124.7</v>
          </cell>
          <cell r="K201">
            <v>124.7</v>
          </cell>
          <cell r="L201">
            <v>124.7</v>
          </cell>
          <cell r="M201">
            <v>124.7</v>
          </cell>
          <cell r="N201">
            <v>124.7</v>
          </cell>
          <cell r="O201">
            <v>124.7</v>
          </cell>
          <cell r="P201">
            <v>124.7</v>
          </cell>
          <cell r="Q201">
            <v>124.7</v>
          </cell>
        </row>
        <row r="202">
          <cell r="C202">
            <v>106</v>
          </cell>
          <cell r="D202">
            <v>106</v>
          </cell>
          <cell r="E202">
            <v>106</v>
          </cell>
          <cell r="F202">
            <v>106</v>
          </cell>
          <cell r="G202">
            <v>106</v>
          </cell>
          <cell r="H202">
            <v>106</v>
          </cell>
          <cell r="I202">
            <v>97.3</v>
          </cell>
          <cell r="J202">
            <v>99.2</v>
          </cell>
          <cell r="K202">
            <v>99.2</v>
          </cell>
          <cell r="L202">
            <v>99.2</v>
          </cell>
          <cell r="M202">
            <v>99.2</v>
          </cell>
          <cell r="N202">
            <v>97.5</v>
          </cell>
          <cell r="O202">
            <v>97.5</v>
          </cell>
          <cell r="P202">
            <v>97.5</v>
          </cell>
          <cell r="Q202">
            <v>97.5</v>
          </cell>
        </row>
        <row r="203">
          <cell r="C203">
            <v>104</v>
          </cell>
          <cell r="D203">
            <v>104</v>
          </cell>
          <cell r="E203">
            <v>104</v>
          </cell>
          <cell r="F203">
            <v>104</v>
          </cell>
          <cell r="G203">
            <v>104</v>
          </cell>
          <cell r="H203">
            <v>104</v>
          </cell>
          <cell r="I203">
            <v>104</v>
          </cell>
          <cell r="J203">
            <v>104</v>
          </cell>
          <cell r="K203">
            <v>104</v>
          </cell>
          <cell r="L203">
            <v>104</v>
          </cell>
          <cell r="M203">
            <v>104</v>
          </cell>
          <cell r="N203">
            <v>104</v>
          </cell>
          <cell r="O203">
            <v>104</v>
          </cell>
          <cell r="P203">
            <v>104</v>
          </cell>
          <cell r="Q203">
            <v>104</v>
          </cell>
        </row>
        <row r="204">
          <cell r="C204">
            <v>89.6</v>
          </cell>
          <cell r="D204">
            <v>89.6</v>
          </cell>
          <cell r="E204">
            <v>89.6</v>
          </cell>
          <cell r="F204">
            <v>89.6</v>
          </cell>
          <cell r="G204">
            <v>89.6</v>
          </cell>
          <cell r="H204">
            <v>89.6</v>
          </cell>
          <cell r="I204">
            <v>89.6</v>
          </cell>
          <cell r="J204">
            <v>89.6</v>
          </cell>
          <cell r="K204">
            <v>89.6</v>
          </cell>
          <cell r="L204">
            <v>89.6</v>
          </cell>
          <cell r="M204">
            <v>89.6</v>
          </cell>
          <cell r="N204">
            <v>89.6</v>
          </cell>
          <cell r="O204">
            <v>89.6</v>
          </cell>
          <cell r="P204">
            <v>89.6</v>
          </cell>
          <cell r="Q204">
            <v>89.6</v>
          </cell>
        </row>
        <row r="205">
          <cell r="C205">
            <v>100</v>
          </cell>
          <cell r="D205">
            <v>100</v>
          </cell>
          <cell r="E205">
            <v>100</v>
          </cell>
          <cell r="F205">
            <v>100</v>
          </cell>
          <cell r="G205">
            <v>100</v>
          </cell>
          <cell r="H205">
            <v>100</v>
          </cell>
          <cell r="I205">
            <v>100</v>
          </cell>
          <cell r="J205">
            <v>100</v>
          </cell>
          <cell r="K205">
            <v>100</v>
          </cell>
          <cell r="L205">
            <v>100</v>
          </cell>
          <cell r="M205">
            <v>100</v>
          </cell>
          <cell r="N205">
            <v>100</v>
          </cell>
          <cell r="O205">
            <v>100</v>
          </cell>
          <cell r="P205">
            <v>100</v>
          </cell>
          <cell r="Q205">
            <v>100</v>
          </cell>
        </row>
        <row r="206">
          <cell r="C206">
            <v>105.8</v>
          </cell>
          <cell r="D206">
            <v>105.8</v>
          </cell>
          <cell r="E206">
            <v>105.8</v>
          </cell>
          <cell r="F206">
            <v>105.8</v>
          </cell>
          <cell r="G206">
            <v>105.8</v>
          </cell>
          <cell r="H206">
            <v>105.8</v>
          </cell>
          <cell r="I206">
            <v>105.8</v>
          </cell>
          <cell r="J206">
            <v>105.8</v>
          </cell>
          <cell r="K206">
            <v>105.8</v>
          </cell>
          <cell r="L206">
            <v>105.8</v>
          </cell>
          <cell r="M206">
            <v>105.8</v>
          </cell>
          <cell r="N206">
            <v>105.8</v>
          </cell>
          <cell r="O206">
            <v>105.8</v>
          </cell>
          <cell r="P206">
            <v>105.8</v>
          </cell>
          <cell r="Q206">
            <v>105.8</v>
          </cell>
        </row>
        <row r="207">
          <cell r="C207">
            <v>156.80000000000001</v>
          </cell>
          <cell r="D207">
            <v>156.80000000000001</v>
          </cell>
          <cell r="E207">
            <v>156.80000000000001</v>
          </cell>
          <cell r="F207">
            <v>156.80000000000001</v>
          </cell>
          <cell r="G207">
            <v>156.80000000000001</v>
          </cell>
          <cell r="H207">
            <v>156.80000000000001</v>
          </cell>
          <cell r="I207">
            <v>156.80000000000001</v>
          </cell>
          <cell r="J207">
            <v>156.80000000000001</v>
          </cell>
          <cell r="K207">
            <v>156.80000000000001</v>
          </cell>
          <cell r="L207">
            <v>156.80000000000001</v>
          </cell>
          <cell r="M207">
            <v>156.80000000000001</v>
          </cell>
          <cell r="N207">
            <v>156.80000000000001</v>
          </cell>
          <cell r="O207">
            <v>156.80000000000001</v>
          </cell>
          <cell r="P207">
            <v>156.80000000000001</v>
          </cell>
          <cell r="Q207">
            <v>156.80000000000001</v>
          </cell>
        </row>
        <row r="208">
          <cell r="C208">
            <v>144.69999999999999</v>
          </cell>
          <cell r="D208">
            <v>144.69999999999999</v>
          </cell>
          <cell r="E208">
            <v>144.69999999999999</v>
          </cell>
          <cell r="F208">
            <v>144.69999999999999</v>
          </cell>
          <cell r="G208">
            <v>141.9</v>
          </cell>
          <cell r="H208">
            <v>141.9</v>
          </cell>
          <cell r="I208">
            <v>141.9</v>
          </cell>
          <cell r="J208">
            <v>141.9</v>
          </cell>
          <cell r="K208">
            <v>141.9</v>
          </cell>
          <cell r="L208">
            <v>141.9</v>
          </cell>
          <cell r="M208">
            <v>141.9</v>
          </cell>
          <cell r="N208">
            <v>141.9</v>
          </cell>
          <cell r="O208">
            <v>141.9</v>
          </cell>
          <cell r="P208">
            <v>141.9</v>
          </cell>
          <cell r="Q208">
            <v>141.9</v>
          </cell>
        </row>
        <row r="209">
          <cell r="C209">
            <v>111.4</v>
          </cell>
          <cell r="D209">
            <v>111.4</v>
          </cell>
          <cell r="E209">
            <v>111.4</v>
          </cell>
          <cell r="F209">
            <v>111.4</v>
          </cell>
          <cell r="G209">
            <v>111.4</v>
          </cell>
          <cell r="H209">
            <v>111.4</v>
          </cell>
          <cell r="I209">
            <v>111.4</v>
          </cell>
          <cell r="J209">
            <v>111.4</v>
          </cell>
          <cell r="K209">
            <v>111.4</v>
          </cell>
          <cell r="L209">
            <v>111.4</v>
          </cell>
          <cell r="M209">
            <v>111.4</v>
          </cell>
          <cell r="N209">
            <v>113.4</v>
          </cell>
          <cell r="O209">
            <v>113.4</v>
          </cell>
          <cell r="P209">
            <v>113.4</v>
          </cell>
          <cell r="Q209">
            <v>113.4</v>
          </cell>
        </row>
        <row r="211">
          <cell r="C211">
            <v>149.1</v>
          </cell>
          <cell r="D211">
            <v>149.1</v>
          </cell>
          <cell r="E211">
            <v>149.1</v>
          </cell>
          <cell r="F211">
            <v>149.1</v>
          </cell>
          <cell r="G211">
            <v>147.5</v>
          </cell>
          <cell r="H211">
            <v>147.5</v>
          </cell>
          <cell r="I211">
            <v>147.5</v>
          </cell>
          <cell r="J211">
            <v>147.5</v>
          </cell>
          <cell r="K211">
            <v>147.5</v>
          </cell>
          <cell r="L211">
            <v>147.5</v>
          </cell>
          <cell r="M211">
            <v>147.5</v>
          </cell>
          <cell r="N211">
            <v>147.5</v>
          </cell>
          <cell r="O211">
            <v>147.5</v>
          </cell>
          <cell r="P211">
            <v>147.5</v>
          </cell>
          <cell r="Q211">
            <v>147.5</v>
          </cell>
        </row>
        <row r="212">
          <cell r="C212">
            <v>159.5</v>
          </cell>
          <cell r="D212">
            <v>159.5</v>
          </cell>
          <cell r="E212">
            <v>159.5</v>
          </cell>
          <cell r="F212">
            <v>159.5</v>
          </cell>
          <cell r="G212">
            <v>156.5</v>
          </cell>
          <cell r="H212">
            <v>156.5</v>
          </cell>
          <cell r="I212">
            <v>156.5</v>
          </cell>
          <cell r="J212">
            <v>156.5</v>
          </cell>
          <cell r="K212">
            <v>156.5</v>
          </cell>
          <cell r="L212">
            <v>156.5</v>
          </cell>
          <cell r="M212">
            <v>156.5</v>
          </cell>
          <cell r="N212">
            <v>156.5</v>
          </cell>
          <cell r="O212">
            <v>156.5</v>
          </cell>
          <cell r="P212">
            <v>156.5</v>
          </cell>
          <cell r="Q212">
            <v>156.5</v>
          </cell>
        </row>
        <row r="213">
          <cell r="C213">
            <v>175.4</v>
          </cell>
          <cell r="D213">
            <v>175.4</v>
          </cell>
          <cell r="E213">
            <v>175.4</v>
          </cell>
          <cell r="F213">
            <v>175.4</v>
          </cell>
          <cell r="G213">
            <v>166.8</v>
          </cell>
          <cell r="H213">
            <v>166.8</v>
          </cell>
          <cell r="I213">
            <v>166.8</v>
          </cell>
          <cell r="J213">
            <v>166.8</v>
          </cell>
          <cell r="K213">
            <v>166.8</v>
          </cell>
          <cell r="L213">
            <v>166.8</v>
          </cell>
          <cell r="M213">
            <v>166.8</v>
          </cell>
          <cell r="N213">
            <v>166.8</v>
          </cell>
          <cell r="O213">
            <v>166.8</v>
          </cell>
          <cell r="P213">
            <v>166.8</v>
          </cell>
          <cell r="Q213">
            <v>166.8</v>
          </cell>
        </row>
        <row r="214">
          <cell r="C214">
            <v>110.5</v>
          </cell>
          <cell r="D214">
            <v>110.5</v>
          </cell>
          <cell r="E214">
            <v>110.5</v>
          </cell>
          <cell r="F214">
            <v>110.5</v>
          </cell>
          <cell r="G214">
            <v>110.5</v>
          </cell>
          <cell r="H214">
            <v>110.5</v>
          </cell>
          <cell r="I214">
            <v>110.5</v>
          </cell>
          <cell r="J214">
            <v>110.5</v>
          </cell>
          <cell r="K214">
            <v>110.5</v>
          </cell>
          <cell r="L214">
            <v>110.5</v>
          </cell>
          <cell r="M214">
            <v>110.5</v>
          </cell>
          <cell r="N214">
            <v>110.5</v>
          </cell>
          <cell r="O214">
            <v>110.5</v>
          </cell>
          <cell r="P214">
            <v>110.5</v>
          </cell>
          <cell r="Q214">
            <v>110.5</v>
          </cell>
        </row>
        <row r="215">
          <cell r="C215">
            <v>133.30000000000001</v>
          </cell>
          <cell r="D215">
            <v>133.30000000000001</v>
          </cell>
          <cell r="E215">
            <v>133.30000000000001</v>
          </cell>
          <cell r="F215">
            <v>133.30000000000001</v>
          </cell>
          <cell r="G215">
            <v>133.30000000000001</v>
          </cell>
          <cell r="H215">
            <v>133.30000000000001</v>
          </cell>
          <cell r="I215">
            <v>133.30000000000001</v>
          </cell>
          <cell r="J215">
            <v>133.30000000000001</v>
          </cell>
          <cell r="K215">
            <v>133.30000000000001</v>
          </cell>
          <cell r="L215">
            <v>133.30000000000001</v>
          </cell>
          <cell r="M215">
            <v>133.30000000000001</v>
          </cell>
          <cell r="N215">
            <v>133.30000000000001</v>
          </cell>
          <cell r="O215">
            <v>133.30000000000001</v>
          </cell>
          <cell r="P215">
            <v>133.30000000000001</v>
          </cell>
          <cell r="Q215">
            <v>133.30000000000001</v>
          </cell>
        </row>
        <row r="216">
          <cell r="C216">
            <v>125</v>
          </cell>
          <cell r="D216">
            <v>125</v>
          </cell>
          <cell r="E216">
            <v>125</v>
          </cell>
          <cell r="F216">
            <v>125</v>
          </cell>
          <cell r="G216">
            <v>125</v>
          </cell>
          <cell r="H216">
            <v>125</v>
          </cell>
          <cell r="I216">
            <v>125</v>
          </cell>
          <cell r="J216">
            <v>125</v>
          </cell>
          <cell r="K216">
            <v>125</v>
          </cell>
          <cell r="L216">
            <v>125</v>
          </cell>
          <cell r="M216">
            <v>125</v>
          </cell>
          <cell r="N216">
            <v>125</v>
          </cell>
          <cell r="O216">
            <v>125</v>
          </cell>
          <cell r="P216">
            <v>125</v>
          </cell>
          <cell r="Q216">
            <v>125</v>
          </cell>
        </row>
        <row r="218">
          <cell r="C218">
            <v>123.1</v>
          </cell>
          <cell r="D218">
            <v>122.5</v>
          </cell>
          <cell r="E218">
            <v>122.7</v>
          </cell>
          <cell r="F218">
            <v>122.7</v>
          </cell>
          <cell r="G218">
            <v>123.2</v>
          </cell>
          <cell r="H218">
            <v>123.2</v>
          </cell>
          <cell r="I218">
            <v>123.2</v>
          </cell>
          <cell r="J218">
            <v>123</v>
          </cell>
          <cell r="K218">
            <v>123</v>
          </cell>
          <cell r="L218">
            <v>123</v>
          </cell>
          <cell r="M218">
            <v>123.1</v>
          </cell>
          <cell r="N218">
            <v>123.1</v>
          </cell>
          <cell r="O218">
            <v>123.1</v>
          </cell>
          <cell r="P218">
            <v>123.1</v>
          </cell>
          <cell r="Q218">
            <v>123.3</v>
          </cell>
        </row>
        <row r="219">
          <cell r="C219">
            <v>117.5</v>
          </cell>
          <cell r="D219">
            <v>116.9</v>
          </cell>
          <cell r="E219">
            <v>116.9</v>
          </cell>
          <cell r="F219">
            <v>116.9</v>
          </cell>
          <cell r="G219">
            <v>116.9</v>
          </cell>
          <cell r="H219">
            <v>116.9</v>
          </cell>
          <cell r="I219">
            <v>116.9</v>
          </cell>
          <cell r="J219">
            <v>116.9</v>
          </cell>
          <cell r="K219">
            <v>116.9</v>
          </cell>
          <cell r="L219">
            <v>116.9</v>
          </cell>
          <cell r="M219">
            <v>116.9</v>
          </cell>
          <cell r="N219">
            <v>116.9</v>
          </cell>
          <cell r="O219">
            <v>116.9</v>
          </cell>
          <cell r="P219">
            <v>116.9</v>
          </cell>
          <cell r="Q219">
            <v>116.9</v>
          </cell>
        </row>
        <row r="220">
          <cell r="C220">
            <v>199.2</v>
          </cell>
          <cell r="D220">
            <v>199.2</v>
          </cell>
          <cell r="E220">
            <v>199.2</v>
          </cell>
          <cell r="F220">
            <v>199.2</v>
          </cell>
          <cell r="G220">
            <v>199.2</v>
          </cell>
          <cell r="H220">
            <v>199.2</v>
          </cell>
          <cell r="I220">
            <v>199.2</v>
          </cell>
          <cell r="J220">
            <v>199.2</v>
          </cell>
          <cell r="K220">
            <v>199.2</v>
          </cell>
          <cell r="L220">
            <v>199.2</v>
          </cell>
          <cell r="M220">
            <v>199.2</v>
          </cell>
          <cell r="N220">
            <v>199.2</v>
          </cell>
          <cell r="O220">
            <v>199.2</v>
          </cell>
          <cell r="P220">
            <v>199.2</v>
          </cell>
          <cell r="Q220">
            <v>199.2</v>
          </cell>
        </row>
        <row r="221">
          <cell r="C221">
            <v>104.1</v>
          </cell>
          <cell r="D221">
            <v>104.1</v>
          </cell>
          <cell r="E221">
            <v>106.4</v>
          </cell>
          <cell r="F221">
            <v>107.6</v>
          </cell>
          <cell r="G221">
            <v>115.6</v>
          </cell>
          <cell r="H221">
            <v>115.6</v>
          </cell>
          <cell r="I221">
            <v>115.6</v>
          </cell>
          <cell r="J221">
            <v>113</v>
          </cell>
          <cell r="K221">
            <v>113</v>
          </cell>
          <cell r="L221">
            <v>113</v>
          </cell>
          <cell r="M221">
            <v>115.2</v>
          </cell>
          <cell r="N221">
            <v>115.2</v>
          </cell>
          <cell r="O221">
            <v>115.2</v>
          </cell>
          <cell r="P221">
            <v>115.2</v>
          </cell>
          <cell r="Q221">
            <v>118.1</v>
          </cell>
        </row>
        <row r="223">
          <cell r="C223">
            <v>115</v>
          </cell>
          <cell r="D223">
            <v>115</v>
          </cell>
          <cell r="E223">
            <v>115</v>
          </cell>
          <cell r="F223">
            <v>115</v>
          </cell>
          <cell r="G223">
            <v>115</v>
          </cell>
          <cell r="H223">
            <v>114.9</v>
          </cell>
          <cell r="I223">
            <v>114.9</v>
          </cell>
          <cell r="J223">
            <v>114.9</v>
          </cell>
          <cell r="K223">
            <v>114.9</v>
          </cell>
          <cell r="L223">
            <v>114.9</v>
          </cell>
          <cell r="M223">
            <v>113.5</v>
          </cell>
          <cell r="N223">
            <v>113.5</v>
          </cell>
          <cell r="O223">
            <v>106.4</v>
          </cell>
          <cell r="P223">
            <v>106.4</v>
          </cell>
          <cell r="Q223">
            <v>106.5</v>
          </cell>
        </row>
        <row r="224">
          <cell r="C224">
            <v>126.4</v>
          </cell>
          <cell r="D224">
            <v>126.4</v>
          </cell>
          <cell r="E224">
            <v>126.4</v>
          </cell>
          <cell r="F224">
            <v>126.4</v>
          </cell>
          <cell r="G224">
            <v>126.4</v>
          </cell>
          <cell r="H224">
            <v>126.4</v>
          </cell>
          <cell r="I224">
            <v>126.4</v>
          </cell>
          <cell r="J224">
            <v>126.4</v>
          </cell>
          <cell r="K224">
            <v>126.4</v>
          </cell>
          <cell r="L224">
            <v>126.4</v>
          </cell>
          <cell r="M224">
            <v>120</v>
          </cell>
          <cell r="N224">
            <v>120</v>
          </cell>
          <cell r="O224">
            <v>120</v>
          </cell>
          <cell r="P224">
            <v>120</v>
          </cell>
          <cell r="Q224">
            <v>120</v>
          </cell>
        </row>
        <row r="225">
          <cell r="C225">
            <v>97.5</v>
          </cell>
          <cell r="D225">
            <v>97.5</v>
          </cell>
          <cell r="E225">
            <v>97.5</v>
          </cell>
          <cell r="F225">
            <v>97.5</v>
          </cell>
          <cell r="G225">
            <v>97.5</v>
          </cell>
          <cell r="H225">
            <v>97.5</v>
          </cell>
          <cell r="I225">
            <v>97.5</v>
          </cell>
          <cell r="J225">
            <v>97.5</v>
          </cell>
          <cell r="K225">
            <v>97.5</v>
          </cell>
          <cell r="L225">
            <v>97.5</v>
          </cell>
          <cell r="M225">
            <v>97.5</v>
          </cell>
          <cell r="N225">
            <v>97.5</v>
          </cell>
          <cell r="O225">
            <v>97.5</v>
          </cell>
          <cell r="P225">
            <v>97.5</v>
          </cell>
          <cell r="Q225">
            <v>97.5</v>
          </cell>
        </row>
        <row r="226">
          <cell r="C226">
            <v>107.3</v>
          </cell>
          <cell r="D226">
            <v>107.3</v>
          </cell>
          <cell r="E226">
            <v>107.3</v>
          </cell>
          <cell r="F226">
            <v>107.4</v>
          </cell>
          <cell r="G226">
            <v>107.4</v>
          </cell>
          <cell r="H226">
            <v>106.8</v>
          </cell>
          <cell r="I226">
            <v>106.8</v>
          </cell>
          <cell r="J226">
            <v>106.8</v>
          </cell>
          <cell r="K226">
            <v>107</v>
          </cell>
          <cell r="L226">
            <v>107</v>
          </cell>
          <cell r="M226">
            <v>107</v>
          </cell>
          <cell r="N226">
            <v>107</v>
          </cell>
          <cell r="O226">
            <v>107</v>
          </cell>
          <cell r="P226">
            <v>107</v>
          </cell>
          <cell r="Q226">
            <v>107.5</v>
          </cell>
        </row>
        <row r="227">
          <cell r="C227">
            <v>121.5</v>
          </cell>
          <cell r="D227">
            <v>121.5</v>
          </cell>
          <cell r="E227">
            <v>121.5</v>
          </cell>
          <cell r="F227">
            <v>121.5</v>
          </cell>
          <cell r="G227">
            <v>121.5</v>
          </cell>
          <cell r="H227">
            <v>121.5</v>
          </cell>
          <cell r="I227">
            <v>121.5</v>
          </cell>
          <cell r="J227">
            <v>121.5</v>
          </cell>
          <cell r="K227">
            <v>121.5</v>
          </cell>
          <cell r="L227">
            <v>121.5</v>
          </cell>
          <cell r="M227">
            <v>117.2</v>
          </cell>
          <cell r="N227">
            <v>117.2</v>
          </cell>
          <cell r="O227">
            <v>117.2</v>
          </cell>
          <cell r="P227">
            <v>117.2</v>
          </cell>
          <cell r="Q227">
            <v>117.2</v>
          </cell>
        </row>
        <row r="228">
          <cell r="C228">
            <v>102.4</v>
          </cell>
          <cell r="D228">
            <v>102.4</v>
          </cell>
          <cell r="E228">
            <v>102.4</v>
          </cell>
          <cell r="F228">
            <v>102.4</v>
          </cell>
          <cell r="G228">
            <v>102.4</v>
          </cell>
          <cell r="H228">
            <v>102.4</v>
          </cell>
          <cell r="I228">
            <v>102.4</v>
          </cell>
          <cell r="J228">
            <v>102.4</v>
          </cell>
          <cell r="K228">
            <v>102.4</v>
          </cell>
          <cell r="L228">
            <v>101.3</v>
          </cell>
          <cell r="M228">
            <v>101.3</v>
          </cell>
          <cell r="N228">
            <v>101.3</v>
          </cell>
          <cell r="O228">
            <v>101.3</v>
          </cell>
          <cell r="P228">
            <v>101.3</v>
          </cell>
          <cell r="Q228">
            <v>101.3</v>
          </cell>
        </row>
        <row r="229">
          <cell r="C229">
            <v>100.9</v>
          </cell>
          <cell r="D229">
            <v>100.9</v>
          </cell>
          <cell r="E229">
            <v>100.9</v>
          </cell>
          <cell r="F229">
            <v>100.9</v>
          </cell>
          <cell r="G229">
            <v>100.9</v>
          </cell>
          <cell r="H229">
            <v>100.9</v>
          </cell>
          <cell r="I229">
            <v>100.9</v>
          </cell>
          <cell r="J229">
            <v>100.9</v>
          </cell>
          <cell r="K229">
            <v>100.9</v>
          </cell>
          <cell r="L229">
            <v>100.9</v>
          </cell>
          <cell r="M229">
            <v>100.9</v>
          </cell>
          <cell r="N229">
            <v>100.9</v>
          </cell>
          <cell r="O229">
            <v>100.9</v>
          </cell>
          <cell r="P229">
            <v>100.9</v>
          </cell>
          <cell r="Q229">
            <v>100.9</v>
          </cell>
        </row>
        <row r="230">
          <cell r="C230">
            <v>122.1</v>
          </cell>
          <cell r="D230">
            <v>122.1</v>
          </cell>
          <cell r="E230">
            <v>122.1</v>
          </cell>
          <cell r="F230">
            <v>122.1</v>
          </cell>
          <cell r="G230">
            <v>122.1</v>
          </cell>
          <cell r="H230">
            <v>122.1</v>
          </cell>
          <cell r="I230">
            <v>122.1</v>
          </cell>
          <cell r="J230">
            <v>122.1</v>
          </cell>
          <cell r="K230">
            <v>122.1</v>
          </cell>
          <cell r="L230">
            <v>122.1</v>
          </cell>
          <cell r="M230">
            <v>122.1</v>
          </cell>
          <cell r="N230">
            <v>122.1</v>
          </cell>
          <cell r="O230">
            <v>100</v>
          </cell>
          <cell r="P230">
            <v>100</v>
          </cell>
          <cell r="Q230">
            <v>100</v>
          </cell>
        </row>
        <row r="232">
          <cell r="C232">
            <v>123</v>
          </cell>
          <cell r="D232">
            <v>123.9</v>
          </cell>
          <cell r="E232">
            <v>123.2</v>
          </cell>
          <cell r="F232">
            <v>123.3</v>
          </cell>
          <cell r="G232">
            <v>122.3</v>
          </cell>
          <cell r="H232">
            <v>122.3</v>
          </cell>
          <cell r="I232">
            <v>123.5</v>
          </cell>
          <cell r="J232">
            <v>123.2</v>
          </cell>
          <cell r="K232">
            <v>122.3</v>
          </cell>
          <cell r="L232">
            <v>122</v>
          </cell>
          <cell r="M232">
            <v>121.9</v>
          </cell>
          <cell r="N232">
            <v>122.4</v>
          </cell>
          <cell r="O232">
            <v>122.1</v>
          </cell>
          <cell r="P232">
            <v>121.6</v>
          </cell>
          <cell r="Q232">
            <v>121</v>
          </cell>
        </row>
        <row r="234">
          <cell r="C234">
            <v>128.80000000000001</v>
          </cell>
          <cell r="D234">
            <v>130.19999999999999</v>
          </cell>
          <cell r="E234">
            <v>128.1</v>
          </cell>
          <cell r="F234">
            <v>128.9</v>
          </cell>
          <cell r="G234">
            <v>128.69999999999999</v>
          </cell>
          <cell r="H234">
            <v>129.1</v>
          </cell>
          <cell r="I234">
            <v>132.69999999999999</v>
          </cell>
          <cell r="J234">
            <v>132.19999999999999</v>
          </cell>
          <cell r="K234">
            <v>129.9</v>
          </cell>
          <cell r="L234">
            <v>129.6</v>
          </cell>
          <cell r="M234">
            <v>129.30000000000001</v>
          </cell>
          <cell r="N234">
            <v>130.6</v>
          </cell>
          <cell r="O234">
            <v>131.6</v>
          </cell>
          <cell r="P234">
            <v>130.19999999999999</v>
          </cell>
          <cell r="Q234">
            <v>128.80000000000001</v>
          </cell>
        </row>
        <row r="235">
          <cell r="C235">
            <v>124.4</v>
          </cell>
          <cell r="D235">
            <v>124.9</v>
          </cell>
          <cell r="E235">
            <v>124.9</v>
          </cell>
          <cell r="F235">
            <v>124.7</v>
          </cell>
          <cell r="G235">
            <v>123.9</v>
          </cell>
          <cell r="H235">
            <v>124.1</v>
          </cell>
          <cell r="I235">
            <v>124.8</v>
          </cell>
          <cell r="J235">
            <v>125</v>
          </cell>
          <cell r="K235">
            <v>125.1</v>
          </cell>
          <cell r="L235">
            <v>125.1</v>
          </cell>
          <cell r="M235">
            <v>125.4</v>
          </cell>
          <cell r="N235">
            <v>125.5</v>
          </cell>
          <cell r="O235">
            <v>125.5</v>
          </cell>
          <cell r="P235">
            <v>125.5</v>
          </cell>
          <cell r="Q235">
            <v>125.5</v>
          </cell>
        </row>
        <row r="236">
          <cell r="C236">
            <v>117.7</v>
          </cell>
          <cell r="D236">
            <v>115.8</v>
          </cell>
          <cell r="E236">
            <v>115.1</v>
          </cell>
          <cell r="F236">
            <v>117.8</v>
          </cell>
          <cell r="G236">
            <v>118.9</v>
          </cell>
          <cell r="H236">
            <v>117.4</v>
          </cell>
          <cell r="I236">
            <v>119.8</v>
          </cell>
          <cell r="J236">
            <v>117.9</v>
          </cell>
          <cell r="K236">
            <v>114.3</v>
          </cell>
          <cell r="L236">
            <v>114.2</v>
          </cell>
          <cell r="M236">
            <v>113</v>
          </cell>
          <cell r="N236">
            <v>113.8</v>
          </cell>
          <cell r="O236">
            <v>112.6</v>
          </cell>
          <cell r="P236">
            <v>111</v>
          </cell>
          <cell r="Q236">
            <v>112.1</v>
          </cell>
        </row>
        <row r="237">
          <cell r="C237">
            <v>156.30000000000001</v>
          </cell>
          <cell r="D237">
            <v>162.1</v>
          </cell>
          <cell r="E237">
            <v>154.19999999999999</v>
          </cell>
          <cell r="F237">
            <v>159.5</v>
          </cell>
          <cell r="G237">
            <v>152.5</v>
          </cell>
          <cell r="H237">
            <v>152.9</v>
          </cell>
          <cell r="I237">
            <v>172</v>
          </cell>
          <cell r="J237">
            <v>161.9</v>
          </cell>
          <cell r="K237">
            <v>161</v>
          </cell>
          <cell r="L237">
            <v>163.9</v>
          </cell>
          <cell r="M237">
            <v>155.30000000000001</v>
          </cell>
          <cell r="N237">
            <v>154.69999999999999</v>
          </cell>
          <cell r="O237">
            <v>156.1</v>
          </cell>
          <cell r="P237">
            <v>159.9</v>
          </cell>
          <cell r="Q237">
            <v>156.6</v>
          </cell>
        </row>
        <row r="238">
          <cell r="C238">
            <v>120.6</v>
          </cell>
          <cell r="D238">
            <v>120.4</v>
          </cell>
          <cell r="E238">
            <v>118.5</v>
          </cell>
          <cell r="F238">
            <v>118.2</v>
          </cell>
          <cell r="G238">
            <v>122.2</v>
          </cell>
          <cell r="H238">
            <v>123</v>
          </cell>
          <cell r="I238">
            <v>123.5</v>
          </cell>
          <cell r="J238">
            <v>124.2</v>
          </cell>
          <cell r="K238">
            <v>122.6</v>
          </cell>
          <cell r="L238">
            <v>122.6</v>
          </cell>
          <cell r="M238">
            <v>124.9</v>
          </cell>
          <cell r="N238">
            <v>123.8</v>
          </cell>
          <cell r="O238">
            <v>123.8</v>
          </cell>
          <cell r="P238">
            <v>125.1</v>
          </cell>
          <cell r="Q238">
            <v>119.7</v>
          </cell>
        </row>
        <row r="239">
          <cell r="C239">
            <v>151.69999999999999</v>
          </cell>
          <cell r="D239">
            <v>152.1</v>
          </cell>
          <cell r="E239">
            <v>153.9</v>
          </cell>
          <cell r="F239">
            <v>154</v>
          </cell>
          <cell r="G239">
            <v>153.6</v>
          </cell>
          <cell r="H239">
            <v>152.9</v>
          </cell>
          <cell r="I239">
            <v>154.30000000000001</v>
          </cell>
          <cell r="J239">
            <v>154.80000000000001</v>
          </cell>
          <cell r="K239">
            <v>153.5</v>
          </cell>
          <cell r="L239">
            <v>153.6</v>
          </cell>
          <cell r="M239">
            <v>154.5</v>
          </cell>
          <cell r="N239">
            <v>153.4</v>
          </cell>
          <cell r="O239">
            <v>153.69999999999999</v>
          </cell>
          <cell r="P239">
            <v>152.9</v>
          </cell>
          <cell r="Q239">
            <v>148.80000000000001</v>
          </cell>
        </row>
        <row r="240">
          <cell r="C240">
            <v>143.5</v>
          </cell>
          <cell r="D240">
            <v>161.30000000000001</v>
          </cell>
          <cell r="E240">
            <v>155.6</v>
          </cell>
          <cell r="F240">
            <v>159</v>
          </cell>
          <cell r="G240">
            <v>155.30000000000001</v>
          </cell>
          <cell r="H240">
            <v>152</v>
          </cell>
          <cell r="I240">
            <v>160.69999999999999</v>
          </cell>
          <cell r="J240">
            <v>160.5</v>
          </cell>
          <cell r="K240">
            <v>142.80000000000001</v>
          </cell>
          <cell r="L240">
            <v>142.19999999999999</v>
          </cell>
          <cell r="M240">
            <v>143.19999999999999</v>
          </cell>
          <cell r="N240">
            <v>141.1</v>
          </cell>
          <cell r="O240">
            <v>147</v>
          </cell>
          <cell r="P240">
            <v>146.4</v>
          </cell>
          <cell r="Q240">
            <v>156.5</v>
          </cell>
        </row>
        <row r="241">
          <cell r="C241">
            <v>136.4</v>
          </cell>
          <cell r="D241">
            <v>138.19999999999999</v>
          </cell>
          <cell r="E241">
            <v>127.7</v>
          </cell>
          <cell r="F241">
            <v>124.8</v>
          </cell>
          <cell r="G241">
            <v>124.3</v>
          </cell>
          <cell r="H241">
            <v>129.69999999999999</v>
          </cell>
          <cell r="I241">
            <v>140.6</v>
          </cell>
          <cell r="J241">
            <v>143.5</v>
          </cell>
          <cell r="K241">
            <v>144</v>
          </cell>
          <cell r="L241">
            <v>140.4</v>
          </cell>
          <cell r="M241">
            <v>139.9</v>
          </cell>
          <cell r="N241">
            <v>150.80000000000001</v>
          </cell>
          <cell r="O241">
            <v>157</v>
          </cell>
          <cell r="P241">
            <v>148.80000000000001</v>
          </cell>
          <cell r="Q241">
            <v>139.69999999999999</v>
          </cell>
        </row>
        <row r="242">
          <cell r="C242">
            <v>113.6</v>
          </cell>
          <cell r="D242">
            <v>114.4</v>
          </cell>
          <cell r="E242">
            <v>113.9</v>
          </cell>
          <cell r="F242">
            <v>113.9</v>
          </cell>
          <cell r="G242">
            <v>113.8</v>
          </cell>
          <cell r="H242">
            <v>113.8</v>
          </cell>
          <cell r="I242">
            <v>113.5</v>
          </cell>
          <cell r="J242">
            <v>113.4</v>
          </cell>
          <cell r="K242">
            <v>113.5</v>
          </cell>
          <cell r="L242">
            <v>113.5</v>
          </cell>
          <cell r="M242">
            <v>113.5</v>
          </cell>
          <cell r="N242">
            <v>112.5</v>
          </cell>
          <cell r="O242">
            <v>112.5</v>
          </cell>
          <cell r="P242">
            <v>112.3</v>
          </cell>
          <cell r="Q242">
            <v>112.3</v>
          </cell>
        </row>
        <row r="243">
          <cell r="C243">
            <v>155.1</v>
          </cell>
          <cell r="D243">
            <v>156.9</v>
          </cell>
          <cell r="E243">
            <v>159.69999999999999</v>
          </cell>
          <cell r="F243">
            <v>159.5</v>
          </cell>
          <cell r="G243">
            <v>160.19999999999999</v>
          </cell>
          <cell r="H243">
            <v>165.8</v>
          </cell>
          <cell r="I243">
            <v>159.80000000000001</v>
          </cell>
          <cell r="J243">
            <v>159</v>
          </cell>
          <cell r="K243">
            <v>163.6</v>
          </cell>
          <cell r="L243">
            <v>165.5</v>
          </cell>
          <cell r="M243">
            <v>166.4</v>
          </cell>
          <cell r="N243">
            <v>173.8</v>
          </cell>
          <cell r="O243">
            <v>174.9</v>
          </cell>
          <cell r="P243">
            <v>175.2</v>
          </cell>
          <cell r="Q243">
            <v>179.2</v>
          </cell>
        </row>
        <row r="244">
          <cell r="C244">
            <v>139.69999999999999</v>
          </cell>
          <cell r="D244">
            <v>140</v>
          </cell>
          <cell r="E244">
            <v>140</v>
          </cell>
          <cell r="F244">
            <v>139.80000000000001</v>
          </cell>
          <cell r="G244">
            <v>140.19999999999999</v>
          </cell>
          <cell r="H244">
            <v>141.5</v>
          </cell>
          <cell r="I244">
            <v>143.1</v>
          </cell>
          <cell r="J244">
            <v>144.4</v>
          </cell>
          <cell r="K244">
            <v>144.6</v>
          </cell>
          <cell r="L244">
            <v>144.6</v>
          </cell>
          <cell r="M244">
            <v>144.30000000000001</v>
          </cell>
          <cell r="N244">
            <v>144.30000000000001</v>
          </cell>
          <cell r="O244">
            <v>143.19999999999999</v>
          </cell>
          <cell r="P244">
            <v>142.80000000000001</v>
          </cell>
          <cell r="Q244">
            <v>143</v>
          </cell>
        </row>
        <row r="245">
          <cell r="C245">
            <v>111.2</v>
          </cell>
          <cell r="D245">
            <v>111.7</v>
          </cell>
          <cell r="E245">
            <v>112.3</v>
          </cell>
          <cell r="F245">
            <v>111.3</v>
          </cell>
          <cell r="G245">
            <v>109.7</v>
          </cell>
          <cell r="H245">
            <v>109.8</v>
          </cell>
          <cell r="I245">
            <v>110.2</v>
          </cell>
          <cell r="J245">
            <v>110.3</v>
          </cell>
          <cell r="K245">
            <v>110.9</v>
          </cell>
          <cell r="L245">
            <v>110.9</v>
          </cell>
          <cell r="M245">
            <v>114.5</v>
          </cell>
          <cell r="N245">
            <v>115</v>
          </cell>
          <cell r="O245">
            <v>116.8</v>
          </cell>
          <cell r="P245">
            <v>117.2</v>
          </cell>
          <cell r="Q245">
            <v>116.7</v>
          </cell>
        </row>
        <row r="247">
          <cell r="C247">
            <v>137.80000000000001</v>
          </cell>
          <cell r="D247">
            <v>137.80000000000001</v>
          </cell>
          <cell r="E247">
            <v>137.80000000000001</v>
          </cell>
          <cell r="F247">
            <v>137.80000000000001</v>
          </cell>
          <cell r="G247">
            <v>137.80000000000001</v>
          </cell>
          <cell r="H247">
            <v>137.80000000000001</v>
          </cell>
          <cell r="I247">
            <v>137.80000000000001</v>
          </cell>
          <cell r="J247">
            <v>137.80000000000001</v>
          </cell>
          <cell r="K247">
            <v>137.80000000000001</v>
          </cell>
          <cell r="L247">
            <v>137.80000000000001</v>
          </cell>
          <cell r="M247">
            <v>137.80000000000001</v>
          </cell>
          <cell r="N247">
            <v>137.80000000000001</v>
          </cell>
          <cell r="O247">
            <v>124.5</v>
          </cell>
          <cell r="P247">
            <v>124.5</v>
          </cell>
          <cell r="Q247">
            <v>124.5</v>
          </cell>
        </row>
        <row r="248">
          <cell r="C248">
            <v>132.69999999999999</v>
          </cell>
          <cell r="D248">
            <v>132.69999999999999</v>
          </cell>
          <cell r="E248">
            <v>132.69999999999999</v>
          </cell>
          <cell r="F248">
            <v>132.69999999999999</v>
          </cell>
          <cell r="G248">
            <v>132.19999999999999</v>
          </cell>
          <cell r="H248">
            <v>132.19999999999999</v>
          </cell>
          <cell r="I248">
            <v>132.19999999999999</v>
          </cell>
          <cell r="J248">
            <v>132.19999999999999</v>
          </cell>
          <cell r="K248">
            <v>132.19999999999999</v>
          </cell>
          <cell r="L248">
            <v>134.5</v>
          </cell>
          <cell r="M248">
            <v>134.5</v>
          </cell>
          <cell r="N248">
            <v>134.5</v>
          </cell>
          <cell r="O248">
            <v>124.3</v>
          </cell>
          <cell r="P248">
            <v>124.3</v>
          </cell>
          <cell r="Q248">
            <v>124.3</v>
          </cell>
        </row>
        <row r="249">
          <cell r="C249">
            <v>140.1</v>
          </cell>
          <cell r="D249">
            <v>140.1</v>
          </cell>
          <cell r="E249">
            <v>140.1</v>
          </cell>
          <cell r="F249">
            <v>140.1</v>
          </cell>
          <cell r="G249">
            <v>140.1</v>
          </cell>
          <cell r="H249">
            <v>140.1</v>
          </cell>
          <cell r="I249">
            <v>140.1</v>
          </cell>
          <cell r="J249">
            <v>140.1</v>
          </cell>
          <cell r="K249">
            <v>140.1</v>
          </cell>
          <cell r="L249">
            <v>137</v>
          </cell>
          <cell r="M249">
            <v>137</v>
          </cell>
          <cell r="N249">
            <v>137</v>
          </cell>
          <cell r="O249">
            <v>140.1</v>
          </cell>
          <cell r="P249">
            <v>140.1</v>
          </cell>
          <cell r="Q249">
            <v>140.1</v>
          </cell>
        </row>
        <row r="250">
          <cell r="C250">
            <v>142.9</v>
          </cell>
          <cell r="D250">
            <v>142.9</v>
          </cell>
          <cell r="E250">
            <v>142.9</v>
          </cell>
          <cell r="F250">
            <v>142.9</v>
          </cell>
          <cell r="G250">
            <v>142.9</v>
          </cell>
          <cell r="H250">
            <v>142.9</v>
          </cell>
          <cell r="I250">
            <v>142.9</v>
          </cell>
          <cell r="J250">
            <v>142.9</v>
          </cell>
          <cell r="K250">
            <v>142.9</v>
          </cell>
          <cell r="L250">
            <v>142.9</v>
          </cell>
          <cell r="M250">
            <v>142.9</v>
          </cell>
          <cell r="N250">
            <v>142.9</v>
          </cell>
          <cell r="O250">
            <v>143.5</v>
          </cell>
          <cell r="P250">
            <v>143.5</v>
          </cell>
          <cell r="Q250">
            <v>143.5</v>
          </cell>
        </row>
        <row r="251">
          <cell r="C251">
            <v>137.80000000000001</v>
          </cell>
          <cell r="D251">
            <v>137.80000000000001</v>
          </cell>
          <cell r="E251">
            <v>137.80000000000001</v>
          </cell>
          <cell r="F251">
            <v>137.80000000000001</v>
          </cell>
          <cell r="G251">
            <v>137.80000000000001</v>
          </cell>
          <cell r="H251">
            <v>137.80000000000001</v>
          </cell>
          <cell r="I251">
            <v>137.80000000000001</v>
          </cell>
          <cell r="J251">
            <v>137.80000000000001</v>
          </cell>
          <cell r="K251">
            <v>137.80000000000001</v>
          </cell>
          <cell r="L251">
            <v>137.80000000000001</v>
          </cell>
          <cell r="M251">
            <v>137.80000000000001</v>
          </cell>
          <cell r="N251">
            <v>137.80000000000001</v>
          </cell>
          <cell r="O251">
            <v>124.5</v>
          </cell>
          <cell r="P251">
            <v>124.5</v>
          </cell>
          <cell r="Q251">
            <v>124.5</v>
          </cell>
        </row>
        <row r="253">
          <cell r="C253">
            <v>127.9</v>
          </cell>
          <cell r="D253">
            <v>128.69999999999999</v>
          </cell>
          <cell r="E253">
            <v>127.7</v>
          </cell>
          <cell r="F253">
            <v>126.7</v>
          </cell>
          <cell r="G253">
            <v>125.6</v>
          </cell>
          <cell r="H253">
            <v>125.9</v>
          </cell>
          <cell r="I253">
            <v>125.9</v>
          </cell>
          <cell r="J253">
            <v>124.9</v>
          </cell>
          <cell r="K253">
            <v>124.3</v>
          </cell>
          <cell r="L253">
            <v>125.3</v>
          </cell>
          <cell r="M253">
            <v>125.4</v>
          </cell>
          <cell r="N253">
            <v>126.6</v>
          </cell>
          <cell r="O253">
            <v>126.7</v>
          </cell>
          <cell r="P253">
            <v>127.3</v>
          </cell>
          <cell r="Q253">
            <v>126.6</v>
          </cell>
        </row>
        <row r="254">
          <cell r="C254">
            <v>108.5</v>
          </cell>
          <cell r="D254">
            <v>108.5</v>
          </cell>
          <cell r="E254">
            <v>108.5</v>
          </cell>
          <cell r="F254">
            <v>108.5</v>
          </cell>
          <cell r="G254">
            <v>108</v>
          </cell>
          <cell r="H254">
            <v>109.1</v>
          </cell>
          <cell r="I254">
            <v>109.1</v>
          </cell>
          <cell r="J254">
            <v>109.1</v>
          </cell>
          <cell r="K254">
            <v>109.1</v>
          </cell>
          <cell r="L254">
            <v>109.1</v>
          </cell>
          <cell r="M254">
            <v>109.1</v>
          </cell>
          <cell r="N254">
            <v>109.5</v>
          </cell>
          <cell r="O254">
            <v>109.5</v>
          </cell>
          <cell r="P254">
            <v>109.5</v>
          </cell>
          <cell r="Q254">
            <v>109.5</v>
          </cell>
        </row>
        <row r="255">
          <cell r="C255">
            <v>129.30000000000001</v>
          </cell>
          <cell r="D255">
            <v>129.5</v>
          </cell>
          <cell r="E255">
            <v>128.5</v>
          </cell>
          <cell r="F255">
            <v>127.2</v>
          </cell>
          <cell r="G255">
            <v>126.4</v>
          </cell>
          <cell r="H255">
            <v>126.9</v>
          </cell>
          <cell r="I255">
            <v>126.9</v>
          </cell>
          <cell r="J255">
            <v>125.8</v>
          </cell>
          <cell r="K255">
            <v>125.4</v>
          </cell>
          <cell r="L255">
            <v>127</v>
          </cell>
          <cell r="M255">
            <v>126.9</v>
          </cell>
          <cell r="N255">
            <v>127.8</v>
          </cell>
          <cell r="O255">
            <v>128.4</v>
          </cell>
          <cell r="P255">
            <v>128.80000000000001</v>
          </cell>
          <cell r="Q255">
            <v>127.7</v>
          </cell>
        </row>
        <row r="256">
          <cell r="C256">
            <v>116</v>
          </cell>
          <cell r="D256">
            <v>116</v>
          </cell>
          <cell r="E256">
            <v>116.2</v>
          </cell>
          <cell r="F256">
            <v>116.3</v>
          </cell>
          <cell r="G256">
            <v>115.7</v>
          </cell>
          <cell r="H256">
            <v>114</v>
          </cell>
          <cell r="I256">
            <v>114</v>
          </cell>
          <cell r="J256">
            <v>116.3</v>
          </cell>
          <cell r="K256">
            <v>112.6</v>
          </cell>
          <cell r="L256">
            <v>113.3</v>
          </cell>
          <cell r="M256">
            <v>113.3</v>
          </cell>
          <cell r="N256">
            <v>113.4</v>
          </cell>
          <cell r="O256">
            <v>114.1</v>
          </cell>
          <cell r="P256">
            <v>112.1</v>
          </cell>
          <cell r="Q256">
            <v>110.2</v>
          </cell>
        </row>
        <row r="257">
          <cell r="C257">
            <v>113.2</v>
          </cell>
          <cell r="D257">
            <v>113.2</v>
          </cell>
          <cell r="E257">
            <v>113.2</v>
          </cell>
          <cell r="F257">
            <v>113.2</v>
          </cell>
          <cell r="G257">
            <v>113.2</v>
          </cell>
          <cell r="H257">
            <v>113.2</v>
          </cell>
          <cell r="I257">
            <v>113.2</v>
          </cell>
          <cell r="J257">
            <v>113.2</v>
          </cell>
          <cell r="K257">
            <v>113.2</v>
          </cell>
          <cell r="L257">
            <v>113.2</v>
          </cell>
          <cell r="M257">
            <v>113.2</v>
          </cell>
          <cell r="N257">
            <v>113.2</v>
          </cell>
          <cell r="O257">
            <v>113.2</v>
          </cell>
          <cell r="P257">
            <v>113.2</v>
          </cell>
          <cell r="Q257">
            <v>113.2</v>
          </cell>
        </row>
        <row r="258">
          <cell r="C258">
            <v>128.1</v>
          </cell>
          <cell r="D258">
            <v>132.19999999999999</v>
          </cell>
          <cell r="E258">
            <v>130.69999999999999</v>
          </cell>
          <cell r="F258">
            <v>130.69999999999999</v>
          </cell>
          <cell r="G258">
            <v>127.4</v>
          </cell>
          <cell r="H258">
            <v>127</v>
          </cell>
          <cell r="I258">
            <v>127.3</v>
          </cell>
          <cell r="J258">
            <v>126</v>
          </cell>
          <cell r="K258">
            <v>124.5</v>
          </cell>
          <cell r="L258">
            <v>123.2</v>
          </cell>
          <cell r="M258">
            <v>124.1</v>
          </cell>
          <cell r="N258">
            <v>127.1</v>
          </cell>
          <cell r="O258">
            <v>124.9</v>
          </cell>
          <cell r="P258">
            <v>126.5</v>
          </cell>
          <cell r="Q258">
            <v>127.8</v>
          </cell>
        </row>
        <row r="259">
          <cell r="C259">
            <v>156.80000000000001</v>
          </cell>
          <cell r="D259">
            <v>156.80000000000001</v>
          </cell>
          <cell r="E259">
            <v>156.80000000000001</v>
          </cell>
          <cell r="F259">
            <v>156.80000000000001</v>
          </cell>
          <cell r="G259">
            <v>156.80000000000001</v>
          </cell>
          <cell r="H259">
            <v>156.80000000000001</v>
          </cell>
          <cell r="I259">
            <v>156.80000000000001</v>
          </cell>
          <cell r="J259">
            <v>156.80000000000001</v>
          </cell>
          <cell r="K259">
            <v>156.80000000000001</v>
          </cell>
          <cell r="L259">
            <v>156.80000000000001</v>
          </cell>
          <cell r="M259">
            <v>156.80000000000001</v>
          </cell>
          <cell r="N259">
            <v>155.30000000000001</v>
          </cell>
          <cell r="O259">
            <v>155.30000000000001</v>
          </cell>
          <cell r="P259">
            <v>158.80000000000001</v>
          </cell>
          <cell r="Q259">
            <v>151.80000000000001</v>
          </cell>
        </row>
        <row r="261">
          <cell r="C261">
            <v>121.6</v>
          </cell>
          <cell r="D261">
            <v>122</v>
          </cell>
          <cell r="E261">
            <v>122.2</v>
          </cell>
          <cell r="F261">
            <v>122.2</v>
          </cell>
          <cell r="G261">
            <v>121.9</v>
          </cell>
          <cell r="H261">
            <v>121.1</v>
          </cell>
          <cell r="I261">
            <v>120.5</v>
          </cell>
          <cell r="J261">
            <v>120.5</v>
          </cell>
          <cell r="K261">
            <v>120.4</v>
          </cell>
          <cell r="L261">
            <v>120.1</v>
          </cell>
          <cell r="M261">
            <v>119.3</v>
          </cell>
          <cell r="N261">
            <v>119.3</v>
          </cell>
          <cell r="O261">
            <v>119.3</v>
          </cell>
          <cell r="P261">
            <v>119.4</v>
          </cell>
          <cell r="Q261">
            <v>119.3</v>
          </cell>
        </row>
        <row r="262">
          <cell r="C262">
            <v>121.1</v>
          </cell>
          <cell r="D262">
            <v>121.1</v>
          </cell>
          <cell r="E262">
            <v>121</v>
          </cell>
          <cell r="F262">
            <v>120.9</v>
          </cell>
          <cell r="G262">
            <v>120.9</v>
          </cell>
          <cell r="H262">
            <v>120.9</v>
          </cell>
          <cell r="I262">
            <v>120</v>
          </cell>
          <cell r="J262">
            <v>119.8</v>
          </cell>
          <cell r="K262">
            <v>119.8</v>
          </cell>
          <cell r="L262">
            <v>118.8</v>
          </cell>
          <cell r="M262">
            <v>117</v>
          </cell>
          <cell r="N262">
            <v>116.9</v>
          </cell>
          <cell r="O262">
            <v>116.9</v>
          </cell>
          <cell r="P262">
            <v>116.9</v>
          </cell>
          <cell r="Q262">
            <v>116.9</v>
          </cell>
        </row>
        <row r="263">
          <cell r="C263">
            <v>130.1</v>
          </cell>
          <cell r="D263">
            <v>130.1</v>
          </cell>
          <cell r="E263">
            <v>129.80000000000001</v>
          </cell>
          <cell r="F263">
            <v>129.80000000000001</v>
          </cell>
          <cell r="G263">
            <v>129.80000000000001</v>
          </cell>
          <cell r="H263">
            <v>129.9</v>
          </cell>
          <cell r="I263">
            <v>130.1</v>
          </cell>
          <cell r="J263">
            <v>130.1</v>
          </cell>
          <cell r="K263">
            <v>130.1</v>
          </cell>
          <cell r="L263">
            <v>130.1</v>
          </cell>
          <cell r="M263">
            <v>129.30000000000001</v>
          </cell>
          <cell r="N263">
            <v>129.5</v>
          </cell>
          <cell r="O263">
            <v>129.5</v>
          </cell>
          <cell r="P263">
            <v>129.6</v>
          </cell>
          <cell r="Q263">
            <v>129.6</v>
          </cell>
        </row>
        <row r="264">
          <cell r="C264">
            <v>129.19999999999999</v>
          </cell>
          <cell r="D264">
            <v>132.30000000000001</v>
          </cell>
          <cell r="E264">
            <v>134.19999999999999</v>
          </cell>
          <cell r="F264">
            <v>134.19999999999999</v>
          </cell>
          <cell r="G264">
            <v>132</v>
          </cell>
          <cell r="H264">
            <v>126.7</v>
          </cell>
          <cell r="I264">
            <v>124.8</v>
          </cell>
          <cell r="J264">
            <v>124.8</v>
          </cell>
          <cell r="K264">
            <v>124.8</v>
          </cell>
          <cell r="L264">
            <v>124.8</v>
          </cell>
          <cell r="M264">
            <v>124.8</v>
          </cell>
          <cell r="N264">
            <v>124.8</v>
          </cell>
          <cell r="O264">
            <v>124.8</v>
          </cell>
          <cell r="P264">
            <v>124.8</v>
          </cell>
          <cell r="Q264">
            <v>124.8</v>
          </cell>
        </row>
        <row r="265">
          <cell r="C265">
            <v>117</v>
          </cell>
          <cell r="D265">
            <v>117</v>
          </cell>
          <cell r="E265">
            <v>117</v>
          </cell>
          <cell r="F265">
            <v>117</v>
          </cell>
          <cell r="G265">
            <v>117</v>
          </cell>
          <cell r="H265">
            <v>117</v>
          </cell>
          <cell r="I265">
            <v>117</v>
          </cell>
          <cell r="J265">
            <v>117</v>
          </cell>
          <cell r="K265">
            <v>117</v>
          </cell>
          <cell r="L265">
            <v>117</v>
          </cell>
          <cell r="M265">
            <v>117</v>
          </cell>
          <cell r="N265">
            <v>117</v>
          </cell>
          <cell r="O265">
            <v>117</v>
          </cell>
          <cell r="P265">
            <v>117</v>
          </cell>
          <cell r="Q265">
            <v>117</v>
          </cell>
        </row>
        <row r="266">
          <cell r="C266">
            <v>128.6</v>
          </cell>
          <cell r="D266">
            <v>128.6</v>
          </cell>
          <cell r="E266">
            <v>128.6</v>
          </cell>
          <cell r="F266">
            <v>128.6</v>
          </cell>
          <cell r="G266">
            <v>128.6</v>
          </cell>
          <cell r="H266">
            <v>128.6</v>
          </cell>
          <cell r="I266">
            <v>128.6</v>
          </cell>
          <cell r="J266">
            <v>128.6</v>
          </cell>
          <cell r="K266">
            <v>128.6</v>
          </cell>
          <cell r="L266">
            <v>128.6</v>
          </cell>
          <cell r="M266">
            <v>128.6</v>
          </cell>
          <cell r="N266">
            <v>128.6</v>
          </cell>
          <cell r="O266">
            <v>128.6</v>
          </cell>
          <cell r="P266">
            <v>128.6</v>
          </cell>
          <cell r="Q266">
            <v>128.6</v>
          </cell>
        </row>
        <row r="267">
          <cell r="C267">
            <v>100</v>
          </cell>
          <cell r="D267">
            <v>100</v>
          </cell>
          <cell r="E267">
            <v>100</v>
          </cell>
          <cell r="F267">
            <v>100</v>
          </cell>
          <cell r="G267">
            <v>100</v>
          </cell>
          <cell r="H267">
            <v>100</v>
          </cell>
          <cell r="I267">
            <v>100</v>
          </cell>
          <cell r="J267">
            <v>100</v>
          </cell>
          <cell r="K267">
            <v>100</v>
          </cell>
          <cell r="L267">
            <v>100</v>
          </cell>
          <cell r="M267">
            <v>100</v>
          </cell>
          <cell r="N267">
            <v>100</v>
          </cell>
          <cell r="O267">
            <v>100</v>
          </cell>
          <cell r="P267">
            <v>100</v>
          </cell>
          <cell r="Q267">
            <v>100</v>
          </cell>
        </row>
        <row r="268">
          <cell r="C268">
            <v>162.80000000000001</v>
          </cell>
          <cell r="D268">
            <v>161.1</v>
          </cell>
          <cell r="E268">
            <v>161.1</v>
          </cell>
          <cell r="F268">
            <v>161.1</v>
          </cell>
          <cell r="G268">
            <v>161.1</v>
          </cell>
          <cell r="H268">
            <v>158.4</v>
          </cell>
          <cell r="I268">
            <v>158.4</v>
          </cell>
          <cell r="J268">
            <v>158.4</v>
          </cell>
          <cell r="K268">
            <v>158.4</v>
          </cell>
          <cell r="L268">
            <v>158.4</v>
          </cell>
          <cell r="M268">
            <v>158.4</v>
          </cell>
          <cell r="N268">
            <v>158.4</v>
          </cell>
          <cell r="O268">
            <v>158.4</v>
          </cell>
          <cell r="P268">
            <v>163.1</v>
          </cell>
          <cell r="Q268">
            <v>163.1</v>
          </cell>
        </row>
        <row r="270">
          <cell r="C270">
            <v>108.6</v>
          </cell>
          <cell r="D270">
            <v>108.2</v>
          </cell>
          <cell r="E270">
            <v>108.5</v>
          </cell>
          <cell r="F270">
            <v>108.3</v>
          </cell>
          <cell r="G270">
            <v>108.5</v>
          </cell>
          <cell r="H270">
            <v>109</v>
          </cell>
          <cell r="I270">
            <v>108.4</v>
          </cell>
          <cell r="J270">
            <v>108.1</v>
          </cell>
          <cell r="K270">
            <v>107.2</v>
          </cell>
          <cell r="L270">
            <v>106.9</v>
          </cell>
          <cell r="M270">
            <v>107.2</v>
          </cell>
          <cell r="N270">
            <v>107.2</v>
          </cell>
          <cell r="O270">
            <v>107.1</v>
          </cell>
          <cell r="P270">
            <v>107.1</v>
          </cell>
          <cell r="Q270">
            <v>107.1</v>
          </cell>
        </row>
        <row r="271">
          <cell r="C271">
            <v>131.5</v>
          </cell>
          <cell r="D271">
            <v>131.19999999999999</v>
          </cell>
          <cell r="E271">
            <v>131.1</v>
          </cell>
          <cell r="F271">
            <v>131</v>
          </cell>
          <cell r="G271">
            <v>131</v>
          </cell>
          <cell r="H271">
            <v>131.30000000000001</v>
          </cell>
          <cell r="I271">
            <v>131.1</v>
          </cell>
          <cell r="J271">
            <v>131.19999999999999</v>
          </cell>
          <cell r="K271">
            <v>131.19999999999999</v>
          </cell>
          <cell r="L271">
            <v>131.19999999999999</v>
          </cell>
          <cell r="M271">
            <v>131.4</v>
          </cell>
          <cell r="N271">
            <v>131.4</v>
          </cell>
          <cell r="O271">
            <v>132.1</v>
          </cell>
          <cell r="P271">
            <v>132.1</v>
          </cell>
          <cell r="Q271">
            <v>131.80000000000001</v>
          </cell>
        </row>
        <row r="272">
          <cell r="C272">
            <v>112.4</v>
          </cell>
          <cell r="D272">
            <v>112</v>
          </cell>
          <cell r="E272">
            <v>112</v>
          </cell>
          <cell r="F272">
            <v>112</v>
          </cell>
          <cell r="G272">
            <v>112.1</v>
          </cell>
          <cell r="H272">
            <v>112.6</v>
          </cell>
          <cell r="I272">
            <v>112.6</v>
          </cell>
          <cell r="J272">
            <v>112.6</v>
          </cell>
          <cell r="K272">
            <v>112.6</v>
          </cell>
          <cell r="L272">
            <v>112.6</v>
          </cell>
          <cell r="M272">
            <v>115.1</v>
          </cell>
          <cell r="N272">
            <v>115.1</v>
          </cell>
          <cell r="O272">
            <v>115.1</v>
          </cell>
          <cell r="P272">
            <v>115.1</v>
          </cell>
          <cell r="Q272">
            <v>115.1</v>
          </cell>
        </row>
        <row r="273">
          <cell r="C273">
            <v>99.2</v>
          </cell>
          <cell r="D273">
            <v>99</v>
          </cell>
          <cell r="E273">
            <v>98.3</v>
          </cell>
          <cell r="F273">
            <v>98.6</v>
          </cell>
          <cell r="G273">
            <v>98.6</v>
          </cell>
          <cell r="H273">
            <v>98.6</v>
          </cell>
          <cell r="I273">
            <v>98.6</v>
          </cell>
          <cell r="J273">
            <v>98.6</v>
          </cell>
          <cell r="K273">
            <v>98.6</v>
          </cell>
          <cell r="L273">
            <v>98.1</v>
          </cell>
          <cell r="M273">
            <v>98.1</v>
          </cell>
          <cell r="N273">
            <v>97.8</v>
          </cell>
          <cell r="O273">
            <v>95.8</v>
          </cell>
          <cell r="P273">
            <v>95.8</v>
          </cell>
          <cell r="Q273">
            <v>95.3</v>
          </cell>
        </row>
        <row r="274">
          <cell r="C274">
            <v>85</v>
          </cell>
          <cell r="D274">
            <v>85.5</v>
          </cell>
          <cell r="E274">
            <v>85.3</v>
          </cell>
          <cell r="F274">
            <v>85.2</v>
          </cell>
          <cell r="G274">
            <v>85.4</v>
          </cell>
          <cell r="H274">
            <v>85.8</v>
          </cell>
          <cell r="I274">
            <v>85.2</v>
          </cell>
          <cell r="J274">
            <v>85.2</v>
          </cell>
          <cell r="K274">
            <v>85.2</v>
          </cell>
          <cell r="L274">
            <v>83.5</v>
          </cell>
          <cell r="M274">
            <v>83.9</v>
          </cell>
          <cell r="N274">
            <v>83.4</v>
          </cell>
          <cell r="O274">
            <v>83.6</v>
          </cell>
          <cell r="P274">
            <v>83.9</v>
          </cell>
          <cell r="Q274">
            <v>83.6</v>
          </cell>
        </row>
        <row r="275">
          <cell r="C275">
            <v>92.4</v>
          </cell>
          <cell r="D275">
            <v>92.2</v>
          </cell>
          <cell r="E275">
            <v>89.7</v>
          </cell>
          <cell r="F275">
            <v>87.2</v>
          </cell>
          <cell r="G275">
            <v>89.7</v>
          </cell>
          <cell r="H275">
            <v>96</v>
          </cell>
          <cell r="I275">
            <v>96.1</v>
          </cell>
          <cell r="J275">
            <v>94.8</v>
          </cell>
          <cell r="K275">
            <v>97.3</v>
          </cell>
          <cell r="L275">
            <v>97.3</v>
          </cell>
          <cell r="M275">
            <v>97.3</v>
          </cell>
          <cell r="N275">
            <v>97.3</v>
          </cell>
          <cell r="O275">
            <v>97.3</v>
          </cell>
          <cell r="P275">
            <v>97.3</v>
          </cell>
          <cell r="Q275">
            <v>97.3</v>
          </cell>
        </row>
        <row r="276">
          <cell r="C276">
            <v>111.8</v>
          </cell>
          <cell r="D276">
            <v>111.8</v>
          </cell>
          <cell r="E276">
            <v>111.8</v>
          </cell>
          <cell r="F276">
            <v>113.3</v>
          </cell>
          <cell r="G276">
            <v>117.2</v>
          </cell>
          <cell r="H276">
            <v>118.8</v>
          </cell>
          <cell r="I276">
            <v>118.8</v>
          </cell>
          <cell r="J276">
            <v>118.8</v>
          </cell>
          <cell r="K276">
            <v>118.8</v>
          </cell>
          <cell r="L276">
            <v>118.8</v>
          </cell>
          <cell r="M276">
            <v>118.8</v>
          </cell>
          <cell r="N276">
            <v>118.8</v>
          </cell>
          <cell r="O276">
            <v>118.8</v>
          </cell>
          <cell r="P276">
            <v>118.8</v>
          </cell>
          <cell r="Q276">
            <v>118.8</v>
          </cell>
        </row>
        <row r="277">
          <cell r="C277">
            <v>110.1</v>
          </cell>
          <cell r="D277">
            <v>110.3</v>
          </cell>
          <cell r="E277">
            <v>110.4</v>
          </cell>
          <cell r="F277">
            <v>109.9</v>
          </cell>
          <cell r="G277">
            <v>109.9</v>
          </cell>
          <cell r="H277">
            <v>110</v>
          </cell>
          <cell r="I277">
            <v>109.1</v>
          </cell>
          <cell r="J277">
            <v>108.7</v>
          </cell>
          <cell r="K277">
            <v>107.8</v>
          </cell>
          <cell r="L277">
            <v>108.5</v>
          </cell>
          <cell r="M277">
            <v>108.6</v>
          </cell>
          <cell r="N277">
            <v>108.8</v>
          </cell>
          <cell r="O277">
            <v>108.7</v>
          </cell>
          <cell r="P277">
            <v>109.2</v>
          </cell>
          <cell r="Q277">
            <v>109.1</v>
          </cell>
        </row>
        <row r="278">
          <cell r="C278">
            <v>104.5</v>
          </cell>
          <cell r="D278">
            <v>104.7</v>
          </cell>
          <cell r="E278">
            <v>104.7</v>
          </cell>
          <cell r="F278">
            <v>104.4</v>
          </cell>
          <cell r="G278">
            <v>103.6</v>
          </cell>
          <cell r="H278">
            <v>103.6</v>
          </cell>
          <cell r="I278">
            <v>103.6</v>
          </cell>
          <cell r="J278">
            <v>103.3</v>
          </cell>
          <cell r="K278">
            <v>103.6</v>
          </cell>
          <cell r="L278">
            <v>102.4</v>
          </cell>
          <cell r="M278">
            <v>102.4</v>
          </cell>
          <cell r="N278">
            <v>103.2</v>
          </cell>
          <cell r="O278">
            <v>103.2</v>
          </cell>
          <cell r="P278">
            <v>103.2</v>
          </cell>
          <cell r="Q278">
            <v>103.2</v>
          </cell>
        </row>
        <row r="279">
          <cell r="C279">
            <v>118.5</v>
          </cell>
          <cell r="D279">
            <v>117.1</v>
          </cell>
          <cell r="E279">
            <v>118.3</v>
          </cell>
          <cell r="F279">
            <v>118.2</v>
          </cell>
          <cell r="G279">
            <v>118.5</v>
          </cell>
          <cell r="H279">
            <v>119.2</v>
          </cell>
          <cell r="I279">
            <v>118</v>
          </cell>
          <cell r="J279">
            <v>117.2</v>
          </cell>
          <cell r="K279">
            <v>114.4</v>
          </cell>
          <cell r="L279">
            <v>114.2</v>
          </cell>
          <cell r="M279">
            <v>114.5</v>
          </cell>
          <cell r="N279">
            <v>114.7</v>
          </cell>
          <cell r="O279">
            <v>114.7</v>
          </cell>
          <cell r="P279">
            <v>114.3</v>
          </cell>
          <cell r="Q279">
            <v>114.7</v>
          </cell>
        </row>
        <row r="280">
          <cell r="C280">
            <v>112.5</v>
          </cell>
          <cell r="D280">
            <v>112.5</v>
          </cell>
          <cell r="E280">
            <v>112.5</v>
          </cell>
          <cell r="F280">
            <v>112.5</v>
          </cell>
          <cell r="G280">
            <v>112.5</v>
          </cell>
          <cell r="H280">
            <v>112.5</v>
          </cell>
          <cell r="I280">
            <v>112.5</v>
          </cell>
          <cell r="J280">
            <v>112.5</v>
          </cell>
          <cell r="K280">
            <v>112.5</v>
          </cell>
          <cell r="L280">
            <v>112.5</v>
          </cell>
          <cell r="M280">
            <v>112.5</v>
          </cell>
          <cell r="N280">
            <v>112.5</v>
          </cell>
          <cell r="O280">
            <v>112.5</v>
          </cell>
          <cell r="P280">
            <v>112.5</v>
          </cell>
          <cell r="Q280">
            <v>112.5</v>
          </cell>
        </row>
        <row r="282">
          <cell r="C282">
            <v>107.8</v>
          </cell>
          <cell r="D282">
            <v>107.8</v>
          </cell>
          <cell r="E282">
            <v>107.1</v>
          </cell>
          <cell r="F282">
            <v>106.1</v>
          </cell>
          <cell r="G282">
            <v>106</v>
          </cell>
          <cell r="H282">
            <v>106</v>
          </cell>
          <cell r="I282">
            <v>106</v>
          </cell>
          <cell r="J282">
            <v>106</v>
          </cell>
          <cell r="K282">
            <v>106</v>
          </cell>
          <cell r="L282">
            <v>106</v>
          </cell>
          <cell r="M282">
            <v>106</v>
          </cell>
          <cell r="N282">
            <v>106</v>
          </cell>
          <cell r="O282">
            <v>106</v>
          </cell>
          <cell r="P282">
            <v>106</v>
          </cell>
          <cell r="Q282">
            <v>106</v>
          </cell>
        </row>
        <row r="283">
          <cell r="C283">
            <v>93.7</v>
          </cell>
          <cell r="D283">
            <v>93.7</v>
          </cell>
          <cell r="E283">
            <v>93.7</v>
          </cell>
          <cell r="F283">
            <v>93.7</v>
          </cell>
          <cell r="G283">
            <v>93.7</v>
          </cell>
          <cell r="H283">
            <v>93.7</v>
          </cell>
          <cell r="I283">
            <v>93.7</v>
          </cell>
          <cell r="J283">
            <v>93.7</v>
          </cell>
          <cell r="K283">
            <v>93.7</v>
          </cell>
          <cell r="L283">
            <v>93.7</v>
          </cell>
          <cell r="M283">
            <v>93.8</v>
          </cell>
          <cell r="N283">
            <v>93.8</v>
          </cell>
          <cell r="O283">
            <v>93.8</v>
          </cell>
          <cell r="P283">
            <v>93.8</v>
          </cell>
          <cell r="Q283">
            <v>93.8</v>
          </cell>
        </row>
        <row r="284">
          <cell r="C284">
            <v>100.6</v>
          </cell>
          <cell r="D284">
            <v>100.6</v>
          </cell>
          <cell r="E284">
            <v>100.6</v>
          </cell>
          <cell r="F284">
            <v>100.6</v>
          </cell>
          <cell r="G284">
            <v>100.6</v>
          </cell>
          <cell r="H284">
            <v>100.6</v>
          </cell>
          <cell r="I284">
            <v>100.6</v>
          </cell>
          <cell r="J284">
            <v>100.6</v>
          </cell>
          <cell r="K284">
            <v>100.6</v>
          </cell>
          <cell r="L284">
            <v>100.6</v>
          </cell>
          <cell r="M284">
            <v>100.6</v>
          </cell>
          <cell r="N284">
            <v>100.6</v>
          </cell>
          <cell r="O284">
            <v>100.6</v>
          </cell>
          <cell r="P284">
            <v>100.6</v>
          </cell>
          <cell r="Q284">
            <v>100.6</v>
          </cell>
        </row>
        <row r="285">
          <cell r="C285">
            <v>103</v>
          </cell>
          <cell r="D285">
            <v>103</v>
          </cell>
          <cell r="E285">
            <v>103</v>
          </cell>
          <cell r="F285">
            <v>103</v>
          </cell>
          <cell r="G285">
            <v>101.4</v>
          </cell>
          <cell r="H285">
            <v>101.4</v>
          </cell>
          <cell r="I285">
            <v>101.4</v>
          </cell>
          <cell r="J285">
            <v>101.4</v>
          </cell>
          <cell r="K285">
            <v>101.4</v>
          </cell>
          <cell r="L285">
            <v>101.4</v>
          </cell>
          <cell r="M285">
            <v>101.4</v>
          </cell>
          <cell r="N285">
            <v>101.4</v>
          </cell>
          <cell r="O285">
            <v>101.4</v>
          </cell>
          <cell r="P285">
            <v>101.4</v>
          </cell>
          <cell r="Q285">
            <v>101.4</v>
          </cell>
        </row>
        <row r="286">
          <cell r="C286">
            <v>149.6</v>
          </cell>
          <cell r="D286">
            <v>149.30000000000001</v>
          </cell>
          <cell r="E286">
            <v>144.6</v>
          </cell>
          <cell r="F286">
            <v>138.30000000000001</v>
          </cell>
          <cell r="G286">
            <v>138.30000000000001</v>
          </cell>
          <cell r="H286">
            <v>138.30000000000001</v>
          </cell>
          <cell r="I286">
            <v>138.30000000000001</v>
          </cell>
          <cell r="J286">
            <v>138.30000000000001</v>
          </cell>
          <cell r="K286">
            <v>138.30000000000001</v>
          </cell>
          <cell r="L286">
            <v>138.30000000000001</v>
          </cell>
          <cell r="M286">
            <v>138.30000000000001</v>
          </cell>
          <cell r="N286">
            <v>138.30000000000001</v>
          </cell>
          <cell r="O286">
            <v>138.30000000000001</v>
          </cell>
          <cell r="P286">
            <v>138.30000000000001</v>
          </cell>
          <cell r="Q286">
            <v>138.30000000000001</v>
          </cell>
        </row>
        <row r="287">
          <cell r="C287">
            <v>104</v>
          </cell>
          <cell r="D287">
            <v>104</v>
          </cell>
          <cell r="E287">
            <v>104</v>
          </cell>
          <cell r="F287">
            <v>104</v>
          </cell>
          <cell r="G287">
            <v>104</v>
          </cell>
          <cell r="H287">
            <v>104</v>
          </cell>
          <cell r="I287">
            <v>104</v>
          </cell>
          <cell r="J287">
            <v>104</v>
          </cell>
          <cell r="K287">
            <v>104</v>
          </cell>
          <cell r="L287">
            <v>104</v>
          </cell>
          <cell r="M287">
            <v>104</v>
          </cell>
          <cell r="N287">
            <v>104</v>
          </cell>
          <cell r="O287">
            <v>104</v>
          </cell>
          <cell r="P287">
            <v>104</v>
          </cell>
          <cell r="Q287">
            <v>104</v>
          </cell>
        </row>
        <row r="288">
          <cell r="C288">
            <v>100.6</v>
          </cell>
          <cell r="D288">
            <v>100.6</v>
          </cell>
          <cell r="E288">
            <v>100.6</v>
          </cell>
          <cell r="F288">
            <v>100.6</v>
          </cell>
          <cell r="G288">
            <v>100.6</v>
          </cell>
          <cell r="H288">
            <v>100.6</v>
          </cell>
          <cell r="I288">
            <v>100.6</v>
          </cell>
          <cell r="J288">
            <v>100.6</v>
          </cell>
          <cell r="K288">
            <v>100.6</v>
          </cell>
          <cell r="L288">
            <v>100.6</v>
          </cell>
          <cell r="M288">
            <v>100.5</v>
          </cell>
          <cell r="N288">
            <v>100.5</v>
          </cell>
          <cell r="O288">
            <v>100.5</v>
          </cell>
          <cell r="P288">
            <v>100.5</v>
          </cell>
          <cell r="Q288">
            <v>100.5</v>
          </cell>
        </row>
        <row r="289">
          <cell r="C289">
            <v>108.6</v>
          </cell>
          <cell r="D289">
            <v>108.6</v>
          </cell>
          <cell r="E289">
            <v>108.6</v>
          </cell>
          <cell r="F289">
            <v>108.6</v>
          </cell>
          <cell r="G289">
            <v>107.8</v>
          </cell>
          <cell r="H289">
            <v>107.8</v>
          </cell>
          <cell r="I289">
            <v>107.8</v>
          </cell>
          <cell r="J289">
            <v>107.8</v>
          </cell>
          <cell r="K289">
            <v>107.8</v>
          </cell>
          <cell r="L289">
            <v>107.5</v>
          </cell>
          <cell r="M289">
            <v>107.5</v>
          </cell>
          <cell r="N289">
            <v>107.5</v>
          </cell>
          <cell r="O289">
            <v>107.5</v>
          </cell>
          <cell r="P289">
            <v>107.5</v>
          </cell>
          <cell r="Q289">
            <v>107.5</v>
          </cell>
        </row>
        <row r="291">
          <cell r="C291">
            <v>114.6</v>
          </cell>
          <cell r="D291">
            <v>117.5</v>
          </cell>
          <cell r="E291">
            <v>118.9</v>
          </cell>
          <cell r="F291">
            <v>118</v>
          </cell>
          <cell r="G291">
            <v>116.9</v>
          </cell>
          <cell r="H291">
            <v>116.9</v>
          </cell>
          <cell r="I291">
            <v>117</v>
          </cell>
          <cell r="J291">
            <v>116.4</v>
          </cell>
          <cell r="K291">
            <v>115.9</v>
          </cell>
          <cell r="L291">
            <v>115</v>
          </cell>
          <cell r="M291">
            <v>115.3</v>
          </cell>
          <cell r="N291">
            <v>115.8</v>
          </cell>
          <cell r="O291">
            <v>115.3</v>
          </cell>
          <cell r="P291">
            <v>115.8</v>
          </cell>
          <cell r="Q291">
            <v>115.3</v>
          </cell>
        </row>
        <row r="292">
          <cell r="C292">
            <v>95.2</v>
          </cell>
          <cell r="D292">
            <v>96.9</v>
          </cell>
          <cell r="E292">
            <v>96.9</v>
          </cell>
          <cell r="F292">
            <v>97.9</v>
          </cell>
          <cell r="G292">
            <v>96.6</v>
          </cell>
          <cell r="H292">
            <v>96.7</v>
          </cell>
          <cell r="I292">
            <v>96.7</v>
          </cell>
          <cell r="J292">
            <v>95.6</v>
          </cell>
          <cell r="K292">
            <v>95.6</v>
          </cell>
          <cell r="L292">
            <v>95.9</v>
          </cell>
          <cell r="M292">
            <v>95.9</v>
          </cell>
          <cell r="N292">
            <v>95.4</v>
          </cell>
          <cell r="O292">
            <v>95.4</v>
          </cell>
          <cell r="P292">
            <v>97</v>
          </cell>
          <cell r="Q292">
            <v>97</v>
          </cell>
        </row>
        <row r="293">
          <cell r="C293">
            <v>101.4</v>
          </cell>
          <cell r="D293">
            <v>101.4</v>
          </cell>
          <cell r="E293">
            <v>101.4</v>
          </cell>
          <cell r="F293">
            <v>101.4</v>
          </cell>
          <cell r="G293">
            <v>101.4</v>
          </cell>
          <cell r="H293">
            <v>101.4</v>
          </cell>
          <cell r="I293">
            <v>101.4</v>
          </cell>
          <cell r="J293">
            <v>101.4</v>
          </cell>
          <cell r="K293">
            <v>101.4</v>
          </cell>
          <cell r="L293">
            <v>101.4</v>
          </cell>
          <cell r="M293">
            <v>101.4</v>
          </cell>
          <cell r="N293">
            <v>101.4</v>
          </cell>
          <cell r="O293">
            <v>101.4</v>
          </cell>
          <cell r="P293">
            <v>101.4</v>
          </cell>
          <cell r="Q293">
            <v>101.4</v>
          </cell>
        </row>
        <row r="294">
          <cell r="C294">
            <v>136.9</v>
          </cell>
          <cell r="D294">
            <v>136.9</v>
          </cell>
          <cell r="E294">
            <v>136.9</v>
          </cell>
          <cell r="F294">
            <v>136.9</v>
          </cell>
          <cell r="G294">
            <v>132.80000000000001</v>
          </cell>
          <cell r="H294">
            <v>132.80000000000001</v>
          </cell>
          <cell r="I294">
            <v>132.80000000000001</v>
          </cell>
          <cell r="J294">
            <v>132.80000000000001</v>
          </cell>
          <cell r="K294">
            <v>132.80000000000001</v>
          </cell>
          <cell r="L294">
            <v>132.80000000000001</v>
          </cell>
          <cell r="M294">
            <v>132.80000000000001</v>
          </cell>
          <cell r="N294">
            <v>132.80000000000001</v>
          </cell>
          <cell r="O294">
            <v>132.80000000000001</v>
          </cell>
          <cell r="P294">
            <v>132.80000000000001</v>
          </cell>
          <cell r="Q294">
            <v>128.6</v>
          </cell>
        </row>
        <row r="295">
          <cell r="C295">
            <v>114.3</v>
          </cell>
          <cell r="D295">
            <v>113.8</v>
          </cell>
          <cell r="E295">
            <v>113.8</v>
          </cell>
          <cell r="F295">
            <v>113.8</v>
          </cell>
          <cell r="G295">
            <v>113.8</v>
          </cell>
          <cell r="H295">
            <v>114.3</v>
          </cell>
          <cell r="I295">
            <v>114.3</v>
          </cell>
          <cell r="J295">
            <v>114.3</v>
          </cell>
          <cell r="K295">
            <v>114.3</v>
          </cell>
          <cell r="L295">
            <v>114.3</v>
          </cell>
          <cell r="M295">
            <v>114.3</v>
          </cell>
          <cell r="N295">
            <v>114.3</v>
          </cell>
          <cell r="O295">
            <v>114.3</v>
          </cell>
          <cell r="P295">
            <v>114.5</v>
          </cell>
          <cell r="Q295">
            <v>114.5</v>
          </cell>
        </row>
        <row r="296">
          <cell r="C296">
            <v>107.7</v>
          </cell>
          <cell r="D296">
            <v>118.6</v>
          </cell>
          <cell r="E296">
            <v>120.9</v>
          </cell>
          <cell r="F296">
            <v>118.9</v>
          </cell>
          <cell r="G296">
            <v>118.5</v>
          </cell>
          <cell r="H296">
            <v>118.4</v>
          </cell>
          <cell r="I296">
            <v>118.8</v>
          </cell>
          <cell r="J296">
            <v>117.7</v>
          </cell>
          <cell r="K296">
            <v>116.1</v>
          </cell>
          <cell r="L296">
            <v>113.2</v>
          </cell>
          <cell r="M296">
            <v>114.8</v>
          </cell>
          <cell r="N296">
            <v>115.1</v>
          </cell>
          <cell r="O296">
            <v>114.2</v>
          </cell>
          <cell r="P296">
            <v>114.1</v>
          </cell>
          <cell r="Q296">
            <v>111.5</v>
          </cell>
        </row>
        <row r="297">
          <cell r="C297">
            <v>153.5</v>
          </cell>
          <cell r="D297">
            <v>153.5</v>
          </cell>
          <cell r="E297">
            <v>153.5</v>
          </cell>
          <cell r="F297">
            <v>151.30000000000001</v>
          </cell>
          <cell r="G297">
            <v>144.4</v>
          </cell>
          <cell r="H297">
            <v>144.4</v>
          </cell>
          <cell r="I297">
            <v>144.4</v>
          </cell>
          <cell r="J297">
            <v>144.4</v>
          </cell>
          <cell r="K297">
            <v>144.4</v>
          </cell>
          <cell r="L297">
            <v>144.4</v>
          </cell>
          <cell r="M297">
            <v>144.4</v>
          </cell>
          <cell r="N297">
            <v>144.4</v>
          </cell>
          <cell r="O297">
            <v>144.4</v>
          </cell>
          <cell r="P297">
            <v>144.4</v>
          </cell>
          <cell r="Q297">
            <v>144.4</v>
          </cell>
        </row>
        <row r="298">
          <cell r="C298">
            <v>124.4</v>
          </cell>
          <cell r="D298">
            <v>124.4</v>
          </cell>
          <cell r="E298">
            <v>124.4</v>
          </cell>
          <cell r="F298">
            <v>124.4</v>
          </cell>
          <cell r="G298">
            <v>124.4</v>
          </cell>
          <cell r="H298">
            <v>124.4</v>
          </cell>
          <cell r="I298">
            <v>123.4</v>
          </cell>
          <cell r="J298">
            <v>123.4</v>
          </cell>
          <cell r="K298">
            <v>123.4</v>
          </cell>
          <cell r="L298">
            <v>123.4</v>
          </cell>
          <cell r="M298">
            <v>123.4</v>
          </cell>
          <cell r="N298">
            <v>123.4</v>
          </cell>
          <cell r="O298">
            <v>120.2</v>
          </cell>
          <cell r="P298">
            <v>120.2</v>
          </cell>
          <cell r="Q298">
            <v>120.2</v>
          </cell>
        </row>
        <row r="299">
          <cell r="C299">
            <v>119.3</v>
          </cell>
          <cell r="D299">
            <v>119.3</v>
          </cell>
          <cell r="E299">
            <v>119.3</v>
          </cell>
          <cell r="F299">
            <v>119.3</v>
          </cell>
          <cell r="G299">
            <v>119.3</v>
          </cell>
          <cell r="H299">
            <v>119.3</v>
          </cell>
          <cell r="I299">
            <v>119.3</v>
          </cell>
          <cell r="J299">
            <v>119.3</v>
          </cell>
          <cell r="K299">
            <v>119.3</v>
          </cell>
          <cell r="L299">
            <v>119.3</v>
          </cell>
          <cell r="M299">
            <v>119.3</v>
          </cell>
          <cell r="N299">
            <v>119.3</v>
          </cell>
          <cell r="O299">
            <v>119.3</v>
          </cell>
          <cell r="P299">
            <v>119.3</v>
          </cell>
          <cell r="Q299">
            <v>119.3</v>
          </cell>
        </row>
        <row r="300">
          <cell r="C300">
            <v>135.80000000000001</v>
          </cell>
          <cell r="D300">
            <v>135.80000000000001</v>
          </cell>
          <cell r="E300">
            <v>135.80000000000001</v>
          </cell>
          <cell r="F300">
            <v>135.80000000000001</v>
          </cell>
          <cell r="G300">
            <v>135.80000000000001</v>
          </cell>
          <cell r="H300">
            <v>135.80000000000001</v>
          </cell>
          <cell r="I300">
            <v>135.80000000000001</v>
          </cell>
          <cell r="J300">
            <v>135.80000000000001</v>
          </cell>
          <cell r="K300">
            <v>135.80000000000001</v>
          </cell>
          <cell r="L300">
            <v>135.80000000000001</v>
          </cell>
          <cell r="M300">
            <v>135.80000000000001</v>
          </cell>
          <cell r="N300">
            <v>135.5</v>
          </cell>
          <cell r="O300">
            <v>135.5</v>
          </cell>
          <cell r="P300">
            <v>135.5</v>
          </cell>
          <cell r="Q300">
            <v>135.5</v>
          </cell>
        </row>
        <row r="301">
          <cell r="C301">
            <v>140.9</v>
          </cell>
          <cell r="D301">
            <v>104</v>
          </cell>
          <cell r="E301">
            <v>140</v>
          </cell>
          <cell r="F301">
            <v>130.80000000000001</v>
          </cell>
          <cell r="G301">
            <v>139.1</v>
          </cell>
          <cell r="H301">
            <v>138.9</v>
          </cell>
          <cell r="I301">
            <v>140.5</v>
          </cell>
          <cell r="J301">
            <v>137.19999999999999</v>
          </cell>
          <cell r="K301">
            <v>137</v>
          </cell>
          <cell r="L301">
            <v>134.1</v>
          </cell>
          <cell r="M301">
            <v>123.1</v>
          </cell>
          <cell r="N301">
            <v>151.4</v>
          </cell>
          <cell r="O301">
            <v>151.4</v>
          </cell>
          <cell r="P301">
            <v>151.4</v>
          </cell>
          <cell r="Q301">
            <v>151.4</v>
          </cell>
        </row>
        <row r="303">
          <cell r="C303">
            <v>57.8</v>
          </cell>
          <cell r="D303">
            <v>57.8</v>
          </cell>
          <cell r="E303">
            <v>57.8</v>
          </cell>
          <cell r="F303">
            <v>57.4</v>
          </cell>
          <cell r="G303">
            <v>57.4</v>
          </cell>
          <cell r="H303">
            <v>57.4</v>
          </cell>
          <cell r="I303">
            <v>57.4</v>
          </cell>
          <cell r="J303">
            <v>57.4</v>
          </cell>
          <cell r="K303">
            <v>57.4</v>
          </cell>
          <cell r="L303">
            <v>57.4</v>
          </cell>
          <cell r="M303">
            <v>57.4</v>
          </cell>
          <cell r="N303">
            <v>57.4</v>
          </cell>
          <cell r="O303">
            <v>57.4</v>
          </cell>
          <cell r="P303">
            <v>57.4</v>
          </cell>
          <cell r="Q303">
            <v>57.4</v>
          </cell>
        </row>
        <row r="304">
          <cell r="C304">
            <v>131.30000000000001</v>
          </cell>
          <cell r="D304">
            <v>131.30000000000001</v>
          </cell>
          <cell r="E304">
            <v>131.30000000000001</v>
          </cell>
          <cell r="F304">
            <v>131.30000000000001</v>
          </cell>
          <cell r="G304">
            <v>131.30000000000001</v>
          </cell>
          <cell r="H304">
            <v>131.30000000000001</v>
          </cell>
          <cell r="I304">
            <v>131.30000000000001</v>
          </cell>
          <cell r="J304">
            <v>131.30000000000001</v>
          </cell>
          <cell r="K304">
            <v>131.30000000000001</v>
          </cell>
          <cell r="L304">
            <v>131.30000000000001</v>
          </cell>
          <cell r="M304">
            <v>131.30000000000001</v>
          </cell>
          <cell r="N304">
            <v>131.30000000000001</v>
          </cell>
          <cell r="O304">
            <v>131.30000000000001</v>
          </cell>
          <cell r="P304">
            <v>131.30000000000001</v>
          </cell>
          <cell r="Q304">
            <v>131.30000000000001</v>
          </cell>
        </row>
        <row r="305">
          <cell r="C305">
            <v>85.9</v>
          </cell>
          <cell r="D305">
            <v>85.9</v>
          </cell>
          <cell r="E305">
            <v>85.9</v>
          </cell>
          <cell r="F305">
            <v>85.9</v>
          </cell>
          <cell r="G305">
            <v>85.9</v>
          </cell>
          <cell r="H305">
            <v>85.9</v>
          </cell>
          <cell r="I305">
            <v>85.9</v>
          </cell>
          <cell r="J305">
            <v>85.9</v>
          </cell>
          <cell r="K305">
            <v>85.9</v>
          </cell>
          <cell r="L305">
            <v>85.9</v>
          </cell>
          <cell r="M305">
            <v>85.9</v>
          </cell>
          <cell r="N305">
            <v>85.9</v>
          </cell>
          <cell r="O305">
            <v>85.9</v>
          </cell>
          <cell r="P305">
            <v>85.9</v>
          </cell>
          <cell r="Q305">
            <v>85.9</v>
          </cell>
        </row>
        <row r="306">
          <cell r="C306">
            <v>54.1</v>
          </cell>
          <cell r="D306">
            <v>54.1</v>
          </cell>
          <cell r="E306">
            <v>54.1</v>
          </cell>
          <cell r="F306">
            <v>53.7</v>
          </cell>
          <cell r="G306">
            <v>53.7</v>
          </cell>
          <cell r="H306">
            <v>53.7</v>
          </cell>
          <cell r="I306">
            <v>53.7</v>
          </cell>
          <cell r="J306">
            <v>53.7</v>
          </cell>
          <cell r="K306">
            <v>53.7</v>
          </cell>
          <cell r="L306">
            <v>53.7</v>
          </cell>
          <cell r="M306">
            <v>53.7</v>
          </cell>
          <cell r="N306">
            <v>53.7</v>
          </cell>
          <cell r="O306">
            <v>53.7</v>
          </cell>
          <cell r="P306">
            <v>53.7</v>
          </cell>
          <cell r="Q306">
            <v>53.7</v>
          </cell>
        </row>
        <row r="308">
          <cell r="C308">
            <v>101.9</v>
          </cell>
          <cell r="D308">
            <v>101.9</v>
          </cell>
          <cell r="E308">
            <v>101.9</v>
          </cell>
          <cell r="F308">
            <v>101.9</v>
          </cell>
          <cell r="G308">
            <v>101.9</v>
          </cell>
          <cell r="H308">
            <v>101.9</v>
          </cell>
          <cell r="I308">
            <v>101.9</v>
          </cell>
          <cell r="J308">
            <v>101.9</v>
          </cell>
          <cell r="K308">
            <v>101.9</v>
          </cell>
          <cell r="L308">
            <v>101.7</v>
          </cell>
          <cell r="M308">
            <v>101.7</v>
          </cell>
          <cell r="N308">
            <v>99.2</v>
          </cell>
          <cell r="O308">
            <v>99.5</v>
          </cell>
          <cell r="P308">
            <v>99.5</v>
          </cell>
          <cell r="Q308">
            <v>99.5</v>
          </cell>
        </row>
        <row r="309">
          <cell r="C309">
            <v>58</v>
          </cell>
          <cell r="D309">
            <v>58</v>
          </cell>
          <cell r="E309">
            <v>58</v>
          </cell>
          <cell r="F309">
            <v>58</v>
          </cell>
          <cell r="G309">
            <v>58</v>
          </cell>
          <cell r="H309">
            <v>58.1</v>
          </cell>
          <cell r="I309">
            <v>58.1</v>
          </cell>
          <cell r="J309">
            <v>58.1</v>
          </cell>
          <cell r="K309">
            <v>58.1</v>
          </cell>
          <cell r="L309">
            <v>58.1</v>
          </cell>
          <cell r="M309">
            <v>58.2</v>
          </cell>
          <cell r="N309">
            <v>57.8</v>
          </cell>
          <cell r="O309">
            <v>58.1</v>
          </cell>
          <cell r="P309">
            <v>58.1</v>
          </cell>
          <cell r="Q309">
            <v>58.1</v>
          </cell>
        </row>
        <row r="310">
          <cell r="C310">
            <v>95.9</v>
          </cell>
          <cell r="D310">
            <v>95.9</v>
          </cell>
          <cell r="E310">
            <v>95.9</v>
          </cell>
          <cell r="F310">
            <v>95.9</v>
          </cell>
          <cell r="G310">
            <v>95.9</v>
          </cell>
          <cell r="H310">
            <v>95.9</v>
          </cell>
          <cell r="I310">
            <v>95.9</v>
          </cell>
          <cell r="J310">
            <v>95.9</v>
          </cell>
          <cell r="K310">
            <v>95.9</v>
          </cell>
          <cell r="L310">
            <v>95.9</v>
          </cell>
          <cell r="M310">
            <v>95.9</v>
          </cell>
          <cell r="N310">
            <v>95.9</v>
          </cell>
          <cell r="O310">
            <v>95.9</v>
          </cell>
          <cell r="P310">
            <v>95.9</v>
          </cell>
          <cell r="Q310">
            <v>95.9</v>
          </cell>
        </row>
        <row r="311">
          <cell r="C311">
            <v>73.400000000000006</v>
          </cell>
          <cell r="D311">
            <v>73.400000000000006</v>
          </cell>
          <cell r="E311">
            <v>73.400000000000006</v>
          </cell>
          <cell r="F311">
            <v>73.400000000000006</v>
          </cell>
          <cell r="G311">
            <v>73.400000000000006</v>
          </cell>
          <cell r="H311">
            <v>73.400000000000006</v>
          </cell>
          <cell r="I311">
            <v>73.400000000000006</v>
          </cell>
          <cell r="J311">
            <v>73.400000000000006</v>
          </cell>
          <cell r="K311">
            <v>73.400000000000006</v>
          </cell>
          <cell r="L311">
            <v>71.400000000000006</v>
          </cell>
          <cell r="M311">
            <v>71.400000000000006</v>
          </cell>
          <cell r="N311">
            <v>71.400000000000006</v>
          </cell>
          <cell r="O311">
            <v>71.400000000000006</v>
          </cell>
          <cell r="P311">
            <v>71.400000000000006</v>
          </cell>
          <cell r="Q311">
            <v>71.400000000000006</v>
          </cell>
        </row>
        <row r="312">
          <cell r="C312">
            <v>90.6</v>
          </cell>
          <cell r="D312">
            <v>90.6</v>
          </cell>
          <cell r="E312">
            <v>90.6</v>
          </cell>
          <cell r="F312">
            <v>90.6</v>
          </cell>
          <cell r="G312">
            <v>90.6</v>
          </cell>
          <cell r="H312">
            <v>90.6</v>
          </cell>
          <cell r="I312">
            <v>90.6</v>
          </cell>
          <cell r="J312">
            <v>90.6</v>
          </cell>
          <cell r="K312">
            <v>90.6</v>
          </cell>
          <cell r="L312">
            <v>90.6</v>
          </cell>
          <cell r="M312">
            <v>90.6</v>
          </cell>
          <cell r="N312">
            <v>90.6</v>
          </cell>
          <cell r="O312">
            <v>90.6</v>
          </cell>
          <cell r="P312">
            <v>90.6</v>
          </cell>
          <cell r="Q312">
            <v>90.6</v>
          </cell>
        </row>
        <row r="313">
          <cell r="C313">
            <v>90.3</v>
          </cell>
          <cell r="D313">
            <v>90.3</v>
          </cell>
          <cell r="E313">
            <v>90.3</v>
          </cell>
          <cell r="F313">
            <v>90.3</v>
          </cell>
          <cell r="G313">
            <v>90.3</v>
          </cell>
          <cell r="H313">
            <v>90.3</v>
          </cell>
          <cell r="I313">
            <v>90.3</v>
          </cell>
          <cell r="J313">
            <v>90.3</v>
          </cell>
          <cell r="K313">
            <v>96.8</v>
          </cell>
          <cell r="L313">
            <v>96.8</v>
          </cell>
          <cell r="M313">
            <v>96.8</v>
          </cell>
          <cell r="N313">
            <v>96.8</v>
          </cell>
          <cell r="O313">
            <v>96.8</v>
          </cell>
          <cell r="P313">
            <v>96.8</v>
          </cell>
          <cell r="Q313">
            <v>96.8</v>
          </cell>
        </row>
        <row r="314">
          <cell r="C314">
            <v>105.9</v>
          </cell>
          <cell r="D314">
            <v>105.9</v>
          </cell>
          <cell r="E314">
            <v>105.9</v>
          </cell>
          <cell r="F314">
            <v>105.9</v>
          </cell>
          <cell r="G314">
            <v>105.9</v>
          </cell>
          <cell r="H314">
            <v>105.4</v>
          </cell>
          <cell r="I314">
            <v>105.9</v>
          </cell>
          <cell r="J314">
            <v>105.9</v>
          </cell>
          <cell r="K314">
            <v>104.8</v>
          </cell>
          <cell r="L314">
            <v>104.8</v>
          </cell>
          <cell r="M314">
            <v>104.8</v>
          </cell>
          <cell r="N314">
            <v>104.8</v>
          </cell>
          <cell r="O314">
            <v>105.5</v>
          </cell>
          <cell r="P314">
            <v>105.5</v>
          </cell>
          <cell r="Q314">
            <v>105.5</v>
          </cell>
        </row>
        <row r="315">
          <cell r="C315">
            <v>96</v>
          </cell>
          <cell r="D315">
            <v>96</v>
          </cell>
          <cell r="E315">
            <v>96</v>
          </cell>
          <cell r="F315">
            <v>96</v>
          </cell>
          <cell r="G315">
            <v>96</v>
          </cell>
          <cell r="H315">
            <v>96</v>
          </cell>
          <cell r="I315">
            <v>96</v>
          </cell>
          <cell r="J315">
            <v>96</v>
          </cell>
          <cell r="K315">
            <v>96</v>
          </cell>
          <cell r="L315">
            <v>96</v>
          </cell>
          <cell r="M315">
            <v>96</v>
          </cell>
          <cell r="N315">
            <v>96</v>
          </cell>
          <cell r="O315">
            <v>96</v>
          </cell>
          <cell r="P315">
            <v>96</v>
          </cell>
          <cell r="Q315">
            <v>96</v>
          </cell>
        </row>
        <row r="316">
          <cell r="C316">
            <v>117.7</v>
          </cell>
          <cell r="D316">
            <v>117.7</v>
          </cell>
          <cell r="E316">
            <v>117.7</v>
          </cell>
          <cell r="F316">
            <v>113.8</v>
          </cell>
          <cell r="G316">
            <v>110</v>
          </cell>
          <cell r="H316">
            <v>110</v>
          </cell>
          <cell r="I316">
            <v>110</v>
          </cell>
          <cell r="J316">
            <v>110</v>
          </cell>
          <cell r="K316">
            <v>110</v>
          </cell>
          <cell r="L316">
            <v>110</v>
          </cell>
          <cell r="M316">
            <v>110</v>
          </cell>
          <cell r="N316">
            <v>110</v>
          </cell>
          <cell r="O316">
            <v>110</v>
          </cell>
          <cell r="P316">
            <v>110</v>
          </cell>
          <cell r="Q316">
            <v>110</v>
          </cell>
        </row>
        <row r="317">
          <cell r="C317">
            <v>109.8</v>
          </cell>
          <cell r="D317">
            <v>109.8</v>
          </cell>
          <cell r="E317">
            <v>109.8</v>
          </cell>
          <cell r="F317">
            <v>109.8</v>
          </cell>
          <cell r="G317">
            <v>109.8</v>
          </cell>
          <cell r="H317">
            <v>109.8</v>
          </cell>
          <cell r="I317">
            <v>109.8</v>
          </cell>
          <cell r="J317">
            <v>109.8</v>
          </cell>
          <cell r="K317">
            <v>109.8</v>
          </cell>
          <cell r="L317">
            <v>109.8</v>
          </cell>
          <cell r="M317">
            <v>109.8</v>
          </cell>
          <cell r="N317">
            <v>109.8</v>
          </cell>
          <cell r="O317">
            <v>109.8</v>
          </cell>
          <cell r="P317">
            <v>109.8</v>
          </cell>
          <cell r="Q317">
            <v>109.8</v>
          </cell>
        </row>
        <row r="318">
          <cell r="C318">
            <v>91.9</v>
          </cell>
          <cell r="D318">
            <v>91.9</v>
          </cell>
          <cell r="E318">
            <v>91.9</v>
          </cell>
          <cell r="F318">
            <v>91.9</v>
          </cell>
          <cell r="G318">
            <v>91.9</v>
          </cell>
          <cell r="H318">
            <v>91.9</v>
          </cell>
          <cell r="I318">
            <v>91.9</v>
          </cell>
          <cell r="J318">
            <v>91.9</v>
          </cell>
          <cell r="K318">
            <v>91.9</v>
          </cell>
          <cell r="L318">
            <v>91.9</v>
          </cell>
          <cell r="M318">
            <v>91.9</v>
          </cell>
          <cell r="N318">
            <v>91.9</v>
          </cell>
          <cell r="O318">
            <v>95.6</v>
          </cell>
          <cell r="P318">
            <v>95.6</v>
          </cell>
          <cell r="Q318">
            <v>95.6</v>
          </cell>
        </row>
        <row r="319">
          <cell r="C319">
            <v>100</v>
          </cell>
          <cell r="D319">
            <v>100</v>
          </cell>
          <cell r="E319">
            <v>100</v>
          </cell>
          <cell r="F319">
            <v>100</v>
          </cell>
          <cell r="G319">
            <v>100</v>
          </cell>
          <cell r="H319">
            <v>100</v>
          </cell>
          <cell r="I319">
            <v>100</v>
          </cell>
          <cell r="J319">
            <v>100</v>
          </cell>
          <cell r="K319">
            <v>100</v>
          </cell>
          <cell r="L319">
            <v>100</v>
          </cell>
          <cell r="M319">
            <v>100</v>
          </cell>
          <cell r="N319">
            <v>100</v>
          </cell>
          <cell r="O319">
            <v>100</v>
          </cell>
          <cell r="P319">
            <v>100</v>
          </cell>
          <cell r="Q319">
            <v>100</v>
          </cell>
        </row>
        <row r="320">
          <cell r="C320">
            <v>100.3</v>
          </cell>
          <cell r="D320">
            <v>100.3</v>
          </cell>
          <cell r="E320">
            <v>100.3</v>
          </cell>
          <cell r="F320">
            <v>100.3</v>
          </cell>
          <cell r="G320">
            <v>100.3</v>
          </cell>
          <cell r="H320">
            <v>100.3</v>
          </cell>
          <cell r="I320">
            <v>100.3</v>
          </cell>
          <cell r="J320">
            <v>100.3</v>
          </cell>
          <cell r="K320">
            <v>100.3</v>
          </cell>
          <cell r="L320">
            <v>100.3</v>
          </cell>
          <cell r="M320">
            <v>100.3</v>
          </cell>
          <cell r="N320">
            <v>100.3</v>
          </cell>
          <cell r="O320">
            <v>100.3</v>
          </cell>
          <cell r="P320">
            <v>100.3</v>
          </cell>
          <cell r="Q320">
            <v>100.3</v>
          </cell>
        </row>
        <row r="321">
          <cell r="C321">
            <v>149.9</v>
          </cell>
          <cell r="D321">
            <v>149.9</v>
          </cell>
          <cell r="E321">
            <v>149.9</v>
          </cell>
          <cell r="F321">
            <v>149.9</v>
          </cell>
          <cell r="G321">
            <v>149.9</v>
          </cell>
          <cell r="H321">
            <v>149.9</v>
          </cell>
          <cell r="I321">
            <v>149.9</v>
          </cell>
          <cell r="J321">
            <v>149.9</v>
          </cell>
          <cell r="K321">
            <v>149.9</v>
          </cell>
          <cell r="L321">
            <v>149.9</v>
          </cell>
          <cell r="M321">
            <v>149.9</v>
          </cell>
          <cell r="N321">
            <v>149.9</v>
          </cell>
          <cell r="O321">
            <v>149.9</v>
          </cell>
          <cell r="P321">
            <v>149.9</v>
          </cell>
          <cell r="Q321">
            <v>149.9</v>
          </cell>
        </row>
        <row r="322">
          <cell r="C322">
            <v>110.2</v>
          </cell>
          <cell r="D322">
            <v>110.7</v>
          </cell>
          <cell r="E322">
            <v>110.7</v>
          </cell>
          <cell r="F322">
            <v>110.7</v>
          </cell>
          <cell r="G322">
            <v>110.7</v>
          </cell>
          <cell r="H322">
            <v>110.4</v>
          </cell>
          <cell r="I322">
            <v>110.4</v>
          </cell>
          <cell r="J322">
            <v>109.8</v>
          </cell>
          <cell r="K322">
            <v>109.8</v>
          </cell>
          <cell r="L322">
            <v>109.8</v>
          </cell>
          <cell r="M322">
            <v>109.8</v>
          </cell>
          <cell r="N322">
            <v>109.8</v>
          </cell>
          <cell r="O322">
            <v>109.8</v>
          </cell>
          <cell r="P322">
            <v>109.8</v>
          </cell>
          <cell r="Q322">
            <v>109.8</v>
          </cell>
        </row>
        <row r="323">
          <cell r="C323">
            <v>156.80000000000001</v>
          </cell>
          <cell r="D323">
            <v>156.80000000000001</v>
          </cell>
          <cell r="E323">
            <v>156.80000000000001</v>
          </cell>
          <cell r="F323">
            <v>156.80000000000001</v>
          </cell>
          <cell r="G323">
            <v>156.80000000000001</v>
          </cell>
          <cell r="H323">
            <v>156.80000000000001</v>
          </cell>
          <cell r="I323">
            <v>156.80000000000001</v>
          </cell>
          <cell r="J323">
            <v>156.80000000000001</v>
          </cell>
          <cell r="K323">
            <v>156.80000000000001</v>
          </cell>
          <cell r="L323">
            <v>156.80000000000001</v>
          </cell>
          <cell r="M323">
            <v>156.80000000000001</v>
          </cell>
          <cell r="N323">
            <v>144.80000000000001</v>
          </cell>
          <cell r="O323">
            <v>144.80000000000001</v>
          </cell>
          <cell r="P323">
            <v>144.80000000000001</v>
          </cell>
          <cell r="Q323">
            <v>144.80000000000001</v>
          </cell>
        </row>
        <row r="325">
          <cell r="C325">
            <v>171.1</v>
          </cell>
          <cell r="D325">
            <v>171.1</v>
          </cell>
          <cell r="E325">
            <v>171.1</v>
          </cell>
          <cell r="F325">
            <v>171.1</v>
          </cell>
          <cell r="G325">
            <v>162.1</v>
          </cell>
          <cell r="H325">
            <v>162.1</v>
          </cell>
          <cell r="I325">
            <v>162.1</v>
          </cell>
          <cell r="J325">
            <v>162.1</v>
          </cell>
          <cell r="K325">
            <v>162.1</v>
          </cell>
          <cell r="L325">
            <v>162.1</v>
          </cell>
          <cell r="M325">
            <v>162.1</v>
          </cell>
          <cell r="N325">
            <v>162.1</v>
          </cell>
          <cell r="O325">
            <v>162.1</v>
          </cell>
          <cell r="P325">
            <v>162.1</v>
          </cell>
          <cell r="Q325">
            <v>162.1</v>
          </cell>
        </row>
        <row r="326">
          <cell r="C326">
            <v>198</v>
          </cell>
          <cell r="D326">
            <v>198</v>
          </cell>
          <cell r="E326">
            <v>198</v>
          </cell>
          <cell r="F326">
            <v>198</v>
          </cell>
          <cell r="G326">
            <v>173.9</v>
          </cell>
          <cell r="H326">
            <v>173.9</v>
          </cell>
          <cell r="I326">
            <v>173.9</v>
          </cell>
          <cell r="J326">
            <v>173.9</v>
          </cell>
          <cell r="K326">
            <v>173.9</v>
          </cell>
          <cell r="L326">
            <v>173.9</v>
          </cell>
          <cell r="M326">
            <v>173.9</v>
          </cell>
          <cell r="N326">
            <v>173.9</v>
          </cell>
          <cell r="O326">
            <v>173.9</v>
          </cell>
          <cell r="P326">
            <v>173.9</v>
          </cell>
          <cell r="Q326">
            <v>173.9</v>
          </cell>
        </row>
        <row r="327">
          <cell r="C327">
            <v>178.8</v>
          </cell>
          <cell r="D327">
            <v>178.8</v>
          </cell>
          <cell r="E327">
            <v>178.8</v>
          </cell>
          <cell r="F327">
            <v>178.8</v>
          </cell>
          <cell r="G327">
            <v>178.8</v>
          </cell>
          <cell r="H327">
            <v>178.8</v>
          </cell>
          <cell r="I327">
            <v>178.8</v>
          </cell>
          <cell r="J327">
            <v>178.8</v>
          </cell>
          <cell r="K327">
            <v>178.8</v>
          </cell>
          <cell r="L327">
            <v>178.8</v>
          </cell>
          <cell r="M327">
            <v>178.8</v>
          </cell>
          <cell r="N327">
            <v>178.8</v>
          </cell>
          <cell r="O327">
            <v>178.8</v>
          </cell>
          <cell r="P327">
            <v>178.8</v>
          </cell>
          <cell r="Q327">
            <v>178.8</v>
          </cell>
        </row>
        <row r="328">
          <cell r="C328">
            <v>143.30000000000001</v>
          </cell>
          <cell r="D328">
            <v>143.30000000000001</v>
          </cell>
          <cell r="E328">
            <v>143.30000000000001</v>
          </cell>
          <cell r="F328">
            <v>143.30000000000001</v>
          </cell>
          <cell r="G328">
            <v>141.69999999999999</v>
          </cell>
          <cell r="H328">
            <v>141.69999999999999</v>
          </cell>
          <cell r="I328">
            <v>141.69999999999999</v>
          </cell>
          <cell r="J328">
            <v>141.69999999999999</v>
          </cell>
          <cell r="K328">
            <v>141.69999999999999</v>
          </cell>
          <cell r="L328">
            <v>141.69999999999999</v>
          </cell>
          <cell r="M328">
            <v>141.69999999999999</v>
          </cell>
          <cell r="N328">
            <v>141.69999999999999</v>
          </cell>
          <cell r="O328">
            <v>141.69999999999999</v>
          </cell>
          <cell r="P328">
            <v>141.69999999999999</v>
          </cell>
          <cell r="Q328">
            <v>141.69999999999999</v>
          </cell>
        </row>
        <row r="329">
          <cell r="C329">
            <v>139.69999999999999</v>
          </cell>
          <cell r="D329">
            <v>139.69999999999999</v>
          </cell>
          <cell r="E329">
            <v>139.69999999999999</v>
          </cell>
          <cell r="F329">
            <v>139.69999999999999</v>
          </cell>
          <cell r="G329">
            <v>139.69999999999999</v>
          </cell>
          <cell r="H329">
            <v>139.69999999999999</v>
          </cell>
          <cell r="I329">
            <v>139.69999999999999</v>
          </cell>
          <cell r="J329">
            <v>139.69999999999999</v>
          </cell>
          <cell r="K329">
            <v>139.69999999999999</v>
          </cell>
          <cell r="L329">
            <v>139.69999999999999</v>
          </cell>
          <cell r="M329">
            <v>139.69999999999999</v>
          </cell>
          <cell r="N329">
            <v>139.69999999999999</v>
          </cell>
          <cell r="O329">
            <v>139.69999999999999</v>
          </cell>
          <cell r="P329">
            <v>139.69999999999999</v>
          </cell>
          <cell r="Q329">
            <v>139.69999999999999</v>
          </cell>
        </row>
        <row r="330">
          <cell r="C330">
            <v>111.5</v>
          </cell>
          <cell r="D330">
            <v>111.5</v>
          </cell>
          <cell r="E330">
            <v>111.5</v>
          </cell>
          <cell r="F330">
            <v>111.5</v>
          </cell>
          <cell r="G330">
            <v>111.5</v>
          </cell>
          <cell r="H330">
            <v>111.5</v>
          </cell>
          <cell r="I330">
            <v>111.5</v>
          </cell>
          <cell r="J330">
            <v>111.5</v>
          </cell>
          <cell r="K330">
            <v>111.5</v>
          </cell>
          <cell r="L330">
            <v>111.5</v>
          </cell>
          <cell r="M330">
            <v>111.5</v>
          </cell>
          <cell r="N330">
            <v>111.5</v>
          </cell>
          <cell r="O330">
            <v>111.5</v>
          </cell>
          <cell r="P330">
            <v>111.5</v>
          </cell>
          <cell r="Q330">
            <v>111.5</v>
          </cell>
        </row>
        <row r="332">
          <cell r="C332">
            <v>139</v>
          </cell>
          <cell r="D332">
            <v>138.9</v>
          </cell>
          <cell r="E332">
            <v>138.9</v>
          </cell>
          <cell r="F332">
            <v>138.19999999999999</v>
          </cell>
          <cell r="G332">
            <v>138.19999999999999</v>
          </cell>
          <cell r="H332">
            <v>140.30000000000001</v>
          </cell>
          <cell r="I332">
            <v>140.1</v>
          </cell>
          <cell r="J332">
            <v>140.1</v>
          </cell>
          <cell r="K332">
            <v>140.1</v>
          </cell>
          <cell r="L332">
            <v>138.5</v>
          </cell>
          <cell r="M332">
            <v>138.5</v>
          </cell>
          <cell r="N332">
            <v>138.80000000000001</v>
          </cell>
          <cell r="O332">
            <v>138.69999999999999</v>
          </cell>
          <cell r="P332">
            <v>138.6</v>
          </cell>
          <cell r="Q332">
            <v>138.6</v>
          </cell>
        </row>
        <row r="333">
          <cell r="C333">
            <v>138</v>
          </cell>
          <cell r="D333">
            <v>138</v>
          </cell>
          <cell r="E333">
            <v>138</v>
          </cell>
          <cell r="F333">
            <v>138</v>
          </cell>
          <cell r="G333">
            <v>138</v>
          </cell>
          <cell r="H333">
            <v>140.6</v>
          </cell>
          <cell r="I333">
            <v>140.30000000000001</v>
          </cell>
          <cell r="J333">
            <v>140.30000000000001</v>
          </cell>
          <cell r="K333">
            <v>140.30000000000001</v>
          </cell>
          <cell r="L333">
            <v>138.30000000000001</v>
          </cell>
          <cell r="M333">
            <v>138.30000000000001</v>
          </cell>
          <cell r="N333">
            <v>138.69999999999999</v>
          </cell>
          <cell r="O333">
            <v>138.5</v>
          </cell>
          <cell r="P333">
            <v>138.5</v>
          </cell>
          <cell r="Q333">
            <v>138.5</v>
          </cell>
        </row>
        <row r="334">
          <cell r="C334">
            <v>150.9</v>
          </cell>
          <cell r="D334">
            <v>148.69999999999999</v>
          </cell>
          <cell r="E334">
            <v>148.69999999999999</v>
          </cell>
          <cell r="F334">
            <v>144.4</v>
          </cell>
          <cell r="G334">
            <v>144.4</v>
          </cell>
          <cell r="H334">
            <v>144.4</v>
          </cell>
          <cell r="I334">
            <v>144.4</v>
          </cell>
          <cell r="J334">
            <v>144.4</v>
          </cell>
          <cell r="K334">
            <v>144.4</v>
          </cell>
          <cell r="L334">
            <v>144.4</v>
          </cell>
          <cell r="M334">
            <v>144.4</v>
          </cell>
          <cell r="N334">
            <v>144.4</v>
          </cell>
          <cell r="O334">
            <v>144.4</v>
          </cell>
          <cell r="P334">
            <v>142.19999999999999</v>
          </cell>
          <cell r="Q334">
            <v>142.19999999999999</v>
          </cell>
        </row>
        <row r="335">
          <cell r="C335">
            <v>127.6</v>
          </cell>
          <cell r="D335">
            <v>129.6</v>
          </cell>
          <cell r="E335">
            <v>129.6</v>
          </cell>
          <cell r="F335">
            <v>129.30000000000001</v>
          </cell>
          <cell r="G335">
            <v>129.30000000000001</v>
          </cell>
          <cell r="H335">
            <v>131</v>
          </cell>
          <cell r="I335">
            <v>131</v>
          </cell>
          <cell r="J335">
            <v>131</v>
          </cell>
          <cell r="K335">
            <v>131</v>
          </cell>
          <cell r="L335">
            <v>131.4</v>
          </cell>
          <cell r="M335">
            <v>131.4</v>
          </cell>
          <cell r="N335">
            <v>131.4</v>
          </cell>
          <cell r="O335">
            <v>131.4</v>
          </cell>
          <cell r="P335">
            <v>131.4</v>
          </cell>
          <cell r="Q335">
            <v>131.4</v>
          </cell>
        </row>
        <row r="337">
          <cell r="C337">
            <v>113.8</v>
          </cell>
          <cell r="D337">
            <v>113.7</v>
          </cell>
          <cell r="E337">
            <v>113.8</v>
          </cell>
          <cell r="F337">
            <v>113.8</v>
          </cell>
          <cell r="G337">
            <v>113.7</v>
          </cell>
          <cell r="H337">
            <v>113.8</v>
          </cell>
          <cell r="I337">
            <v>113.9</v>
          </cell>
          <cell r="J337">
            <v>113.8</v>
          </cell>
          <cell r="K337">
            <v>113.8</v>
          </cell>
          <cell r="L337">
            <v>113.6</v>
          </cell>
          <cell r="M337">
            <v>113.7</v>
          </cell>
          <cell r="N337">
            <v>113.8</v>
          </cell>
          <cell r="O337">
            <v>108.3</v>
          </cell>
          <cell r="P337">
            <v>108.3</v>
          </cell>
          <cell r="Q337">
            <v>108.3</v>
          </cell>
        </row>
        <row r="338">
          <cell r="C338">
            <v>111.9</v>
          </cell>
          <cell r="D338">
            <v>112.1</v>
          </cell>
          <cell r="E338">
            <v>112.1</v>
          </cell>
          <cell r="F338">
            <v>112.1</v>
          </cell>
          <cell r="G338">
            <v>112.1</v>
          </cell>
          <cell r="H338">
            <v>112.7</v>
          </cell>
          <cell r="I338">
            <v>112.7</v>
          </cell>
          <cell r="J338">
            <v>112.7</v>
          </cell>
          <cell r="K338">
            <v>112.7</v>
          </cell>
          <cell r="L338">
            <v>112.7</v>
          </cell>
          <cell r="M338">
            <v>113.4</v>
          </cell>
          <cell r="N338">
            <v>113.4</v>
          </cell>
          <cell r="O338">
            <v>108.1</v>
          </cell>
          <cell r="P338">
            <v>108.1</v>
          </cell>
          <cell r="Q338">
            <v>108.1</v>
          </cell>
        </row>
        <row r="339">
          <cell r="C339">
            <v>139.1</v>
          </cell>
          <cell r="D339">
            <v>139.1</v>
          </cell>
          <cell r="E339">
            <v>139.1</v>
          </cell>
          <cell r="F339">
            <v>139.1</v>
          </cell>
          <cell r="G339">
            <v>139.1</v>
          </cell>
          <cell r="H339">
            <v>139.1</v>
          </cell>
          <cell r="I339">
            <v>139.5</v>
          </cell>
          <cell r="J339">
            <v>139.5</v>
          </cell>
          <cell r="K339">
            <v>139.5</v>
          </cell>
          <cell r="L339">
            <v>139.1</v>
          </cell>
          <cell r="M339">
            <v>139.1</v>
          </cell>
          <cell r="N339">
            <v>115.8</v>
          </cell>
          <cell r="O339">
            <v>115.8</v>
          </cell>
          <cell r="P339">
            <v>139.1</v>
          </cell>
          <cell r="Q339">
            <v>115.8</v>
          </cell>
        </row>
        <row r="340">
          <cell r="C340">
            <v>107.9</v>
          </cell>
          <cell r="D340">
            <v>107.4</v>
          </cell>
          <cell r="E340">
            <v>107.6</v>
          </cell>
          <cell r="F340">
            <v>107.7</v>
          </cell>
          <cell r="G340">
            <v>107.1</v>
          </cell>
          <cell r="H340">
            <v>107.1</v>
          </cell>
          <cell r="I340">
            <v>107.2</v>
          </cell>
          <cell r="J340">
            <v>107.1</v>
          </cell>
          <cell r="K340">
            <v>107.1</v>
          </cell>
          <cell r="L340">
            <v>106.3</v>
          </cell>
          <cell r="M340">
            <v>105.8</v>
          </cell>
          <cell r="N340">
            <v>106.2</v>
          </cell>
          <cell r="O340">
            <v>106.2</v>
          </cell>
          <cell r="P340">
            <v>106.3</v>
          </cell>
          <cell r="Q340">
            <v>106.3</v>
          </cell>
        </row>
        <row r="341">
          <cell r="C341">
            <v>211.5</v>
          </cell>
          <cell r="D341">
            <v>209.1</v>
          </cell>
          <cell r="E341">
            <v>208.9</v>
          </cell>
          <cell r="F341">
            <v>209.7</v>
          </cell>
          <cell r="G341">
            <v>209.7</v>
          </cell>
          <cell r="H341">
            <v>209.7</v>
          </cell>
          <cell r="I341">
            <v>210.3</v>
          </cell>
          <cell r="J341">
            <v>207.1</v>
          </cell>
          <cell r="K341">
            <v>207.1</v>
          </cell>
          <cell r="L341">
            <v>204.2</v>
          </cell>
          <cell r="M341">
            <v>204.3</v>
          </cell>
          <cell r="N341">
            <v>204.3</v>
          </cell>
          <cell r="O341">
            <v>204.3</v>
          </cell>
          <cell r="P341">
            <v>204.5</v>
          </cell>
          <cell r="Q341">
            <v>204.5</v>
          </cell>
        </row>
        <row r="342">
          <cell r="C342">
            <v>138</v>
          </cell>
          <cell r="D342">
            <v>136.80000000000001</v>
          </cell>
          <cell r="E342">
            <v>135.5</v>
          </cell>
          <cell r="F342">
            <v>135.5</v>
          </cell>
          <cell r="G342">
            <v>135.9</v>
          </cell>
          <cell r="H342">
            <v>135.9</v>
          </cell>
          <cell r="I342">
            <v>135.9</v>
          </cell>
          <cell r="J342">
            <v>132.4</v>
          </cell>
          <cell r="K342">
            <v>133.69999999999999</v>
          </cell>
          <cell r="L342">
            <v>135.5</v>
          </cell>
          <cell r="M342">
            <v>135.80000000000001</v>
          </cell>
          <cell r="N342">
            <v>135.80000000000001</v>
          </cell>
          <cell r="O342">
            <v>130.6</v>
          </cell>
          <cell r="P342">
            <v>125.8</v>
          </cell>
          <cell r="Q342">
            <v>125.6</v>
          </cell>
        </row>
        <row r="343">
          <cell r="C343">
            <v>100.7</v>
          </cell>
          <cell r="D343">
            <v>100.7</v>
          </cell>
          <cell r="E343">
            <v>100.7</v>
          </cell>
          <cell r="F343">
            <v>100.7</v>
          </cell>
          <cell r="G343">
            <v>100.7</v>
          </cell>
          <cell r="H343">
            <v>100.7</v>
          </cell>
          <cell r="I343">
            <v>100.7</v>
          </cell>
          <cell r="J343">
            <v>100.7</v>
          </cell>
          <cell r="K343">
            <v>100.7</v>
          </cell>
          <cell r="L343">
            <v>100.7</v>
          </cell>
          <cell r="M343">
            <v>100.7</v>
          </cell>
          <cell r="N343">
            <v>100.7</v>
          </cell>
          <cell r="O343">
            <v>100.7</v>
          </cell>
          <cell r="P343">
            <v>100.7</v>
          </cell>
          <cell r="Q343">
            <v>100.7</v>
          </cell>
        </row>
        <row r="344">
          <cell r="C344">
            <v>120</v>
          </cell>
          <cell r="D344">
            <v>120</v>
          </cell>
          <cell r="E344">
            <v>120</v>
          </cell>
          <cell r="F344">
            <v>120</v>
          </cell>
          <cell r="G344">
            <v>120</v>
          </cell>
          <cell r="H344">
            <v>120</v>
          </cell>
          <cell r="I344">
            <v>120</v>
          </cell>
          <cell r="J344">
            <v>120</v>
          </cell>
          <cell r="K344">
            <v>120</v>
          </cell>
          <cell r="L344">
            <v>120</v>
          </cell>
          <cell r="M344">
            <v>120</v>
          </cell>
          <cell r="N344">
            <v>120</v>
          </cell>
          <cell r="O344">
            <v>100</v>
          </cell>
          <cell r="P344">
            <v>100</v>
          </cell>
          <cell r="Q344">
            <v>100</v>
          </cell>
        </row>
        <row r="346">
          <cell r="C346">
            <v>120.9</v>
          </cell>
          <cell r="D346">
            <v>121.6</v>
          </cell>
          <cell r="E346">
            <v>121.3</v>
          </cell>
          <cell r="F346">
            <v>121.7</v>
          </cell>
          <cell r="G346">
            <v>120.8</v>
          </cell>
          <cell r="H346">
            <v>121.1</v>
          </cell>
          <cell r="I346">
            <v>121.6</v>
          </cell>
          <cell r="J346">
            <v>121</v>
          </cell>
          <cell r="K346">
            <v>120.3</v>
          </cell>
          <cell r="L346">
            <v>120</v>
          </cell>
          <cell r="M346">
            <v>120</v>
          </cell>
          <cell r="N346">
            <v>120.5</v>
          </cell>
          <cell r="O346">
            <v>119.9</v>
          </cell>
          <cell r="P346">
            <v>119.8</v>
          </cell>
          <cell r="Q346">
            <v>119.2</v>
          </cell>
        </row>
        <row r="348">
          <cell r="C348">
            <v>126.4</v>
          </cell>
          <cell r="D348">
            <v>127.6</v>
          </cell>
          <cell r="E348">
            <v>126.8</v>
          </cell>
          <cell r="F348">
            <v>128.19999999999999</v>
          </cell>
          <cell r="G348">
            <v>128</v>
          </cell>
          <cell r="H348">
            <v>129</v>
          </cell>
          <cell r="I348">
            <v>130.19999999999999</v>
          </cell>
          <cell r="J348">
            <v>128.9</v>
          </cell>
          <cell r="K348">
            <v>127.3</v>
          </cell>
          <cell r="L348">
            <v>127</v>
          </cell>
          <cell r="M348">
            <v>127.1</v>
          </cell>
          <cell r="N348">
            <v>128.19999999999999</v>
          </cell>
          <cell r="O348">
            <v>128.6</v>
          </cell>
          <cell r="P348">
            <v>128.19999999999999</v>
          </cell>
          <cell r="Q348">
            <v>127.3</v>
          </cell>
        </row>
        <row r="349">
          <cell r="C349">
            <v>122.9</v>
          </cell>
          <cell r="D349">
            <v>122.9</v>
          </cell>
          <cell r="E349">
            <v>122.8</v>
          </cell>
          <cell r="F349">
            <v>123</v>
          </cell>
          <cell r="G349">
            <v>123.1</v>
          </cell>
          <cell r="H349">
            <v>123.1</v>
          </cell>
          <cell r="I349">
            <v>123</v>
          </cell>
          <cell r="J349">
            <v>122.8</v>
          </cell>
          <cell r="K349">
            <v>122.9</v>
          </cell>
          <cell r="L349">
            <v>123.1</v>
          </cell>
          <cell r="M349">
            <v>123</v>
          </cell>
          <cell r="N349">
            <v>123.1</v>
          </cell>
          <cell r="O349">
            <v>122.9</v>
          </cell>
          <cell r="P349">
            <v>122.7</v>
          </cell>
          <cell r="Q349">
            <v>122.1</v>
          </cell>
        </row>
        <row r="350">
          <cell r="C350">
            <v>114</v>
          </cell>
          <cell r="D350">
            <v>115.8</v>
          </cell>
          <cell r="E350">
            <v>112.6</v>
          </cell>
          <cell r="F350">
            <v>113.4</v>
          </cell>
          <cell r="G350">
            <v>116.6</v>
          </cell>
          <cell r="H350">
            <v>114.5</v>
          </cell>
          <cell r="I350">
            <v>115.4</v>
          </cell>
          <cell r="J350">
            <v>114.3</v>
          </cell>
          <cell r="K350">
            <v>113</v>
          </cell>
          <cell r="L350">
            <v>111.3</v>
          </cell>
          <cell r="M350">
            <v>110.7</v>
          </cell>
          <cell r="N350">
            <v>111</v>
          </cell>
          <cell r="O350">
            <v>111.8</v>
          </cell>
          <cell r="P350">
            <v>109.6</v>
          </cell>
          <cell r="Q350">
            <v>108.8</v>
          </cell>
        </row>
        <row r="351">
          <cell r="C351">
            <v>129.80000000000001</v>
          </cell>
          <cell r="D351">
            <v>133.5</v>
          </cell>
          <cell r="E351">
            <v>135.80000000000001</v>
          </cell>
          <cell r="F351">
            <v>143.5</v>
          </cell>
          <cell r="G351">
            <v>139.80000000000001</v>
          </cell>
          <cell r="H351">
            <v>139.1</v>
          </cell>
          <cell r="I351">
            <v>152.4</v>
          </cell>
          <cell r="J351">
            <v>149.5</v>
          </cell>
          <cell r="K351">
            <v>143.9</v>
          </cell>
          <cell r="L351">
            <v>150.9</v>
          </cell>
          <cell r="M351">
            <v>138.30000000000001</v>
          </cell>
          <cell r="N351">
            <v>137.9</v>
          </cell>
          <cell r="O351">
            <v>138.5</v>
          </cell>
          <cell r="P351">
            <v>139.4</v>
          </cell>
          <cell r="Q351">
            <v>137.19999999999999</v>
          </cell>
        </row>
        <row r="352">
          <cell r="C352">
            <v>120.3</v>
          </cell>
          <cell r="D352">
            <v>120</v>
          </cell>
          <cell r="E352">
            <v>117.4</v>
          </cell>
          <cell r="F352">
            <v>117.8</v>
          </cell>
          <cell r="G352">
            <v>118.4</v>
          </cell>
          <cell r="H352">
            <v>119.8</v>
          </cell>
          <cell r="I352">
            <v>121.8</v>
          </cell>
          <cell r="J352">
            <v>120.7</v>
          </cell>
          <cell r="K352">
            <v>119.7</v>
          </cell>
          <cell r="L352">
            <v>118.9</v>
          </cell>
          <cell r="M352">
            <v>119.4</v>
          </cell>
          <cell r="N352">
            <v>120.2</v>
          </cell>
          <cell r="O352">
            <v>120.2</v>
          </cell>
          <cell r="P352">
            <v>120</v>
          </cell>
          <cell r="Q352">
            <v>117.7</v>
          </cell>
        </row>
        <row r="353">
          <cell r="C353">
            <v>144.4</v>
          </cell>
          <cell r="D353">
            <v>147.80000000000001</v>
          </cell>
          <cell r="E353">
            <v>151.1</v>
          </cell>
          <cell r="F353">
            <v>151.19999999999999</v>
          </cell>
          <cell r="G353">
            <v>149.19999999999999</v>
          </cell>
          <cell r="H353">
            <v>148</v>
          </cell>
          <cell r="I353">
            <v>149</v>
          </cell>
          <cell r="J353">
            <v>148.69999999999999</v>
          </cell>
          <cell r="K353">
            <v>148.69999999999999</v>
          </cell>
          <cell r="L353">
            <v>150.69999999999999</v>
          </cell>
          <cell r="M353">
            <v>150.9</v>
          </cell>
          <cell r="N353">
            <v>152.4</v>
          </cell>
          <cell r="O353">
            <v>150.1</v>
          </cell>
          <cell r="P353">
            <v>147</v>
          </cell>
          <cell r="Q353">
            <v>144</v>
          </cell>
        </row>
        <row r="354">
          <cell r="C354">
            <v>134</v>
          </cell>
          <cell r="D354">
            <v>138.69999999999999</v>
          </cell>
          <cell r="E354">
            <v>150</v>
          </cell>
          <cell r="F354">
            <v>161</v>
          </cell>
          <cell r="G354">
            <v>155.9</v>
          </cell>
          <cell r="H354">
            <v>153.19999999999999</v>
          </cell>
          <cell r="I354">
            <v>158.5</v>
          </cell>
          <cell r="J354">
            <v>151.6</v>
          </cell>
          <cell r="K354">
            <v>135.5</v>
          </cell>
          <cell r="L354">
            <v>129.4</v>
          </cell>
          <cell r="M354">
            <v>129.4</v>
          </cell>
          <cell r="N354">
            <v>129.5</v>
          </cell>
          <cell r="O354">
            <v>128</v>
          </cell>
          <cell r="P354">
            <v>133.5</v>
          </cell>
          <cell r="Q354">
            <v>137.9</v>
          </cell>
        </row>
        <row r="355">
          <cell r="C355">
            <v>130.1</v>
          </cell>
          <cell r="D355">
            <v>127.8</v>
          </cell>
          <cell r="E355">
            <v>120.2</v>
          </cell>
          <cell r="F355">
            <v>121.6</v>
          </cell>
          <cell r="G355">
            <v>120.3</v>
          </cell>
          <cell r="H355">
            <v>131.5</v>
          </cell>
          <cell r="I355">
            <v>130.6</v>
          </cell>
          <cell r="J355">
            <v>130.5</v>
          </cell>
          <cell r="K355">
            <v>132</v>
          </cell>
          <cell r="L355">
            <v>133</v>
          </cell>
          <cell r="M355">
            <v>135.6</v>
          </cell>
          <cell r="N355">
            <v>142.1</v>
          </cell>
          <cell r="O355">
            <v>144.19999999999999</v>
          </cell>
          <cell r="P355">
            <v>144.19999999999999</v>
          </cell>
          <cell r="Q355">
            <v>141.9</v>
          </cell>
        </row>
        <row r="356">
          <cell r="C356">
            <v>124.3</v>
          </cell>
          <cell r="D356">
            <v>124.3</v>
          </cell>
          <cell r="E356">
            <v>123.2</v>
          </cell>
          <cell r="F356">
            <v>123.2</v>
          </cell>
          <cell r="G356">
            <v>123.2</v>
          </cell>
          <cell r="H356">
            <v>123</v>
          </cell>
          <cell r="I356">
            <v>121.2</v>
          </cell>
          <cell r="J356">
            <v>121.2</v>
          </cell>
          <cell r="K356">
            <v>121.2</v>
          </cell>
          <cell r="L356">
            <v>121.8</v>
          </cell>
          <cell r="M356">
            <v>121.8</v>
          </cell>
          <cell r="N356">
            <v>121.8</v>
          </cell>
          <cell r="O356">
            <v>122.6</v>
          </cell>
          <cell r="P356">
            <v>122.5</v>
          </cell>
          <cell r="Q356">
            <v>122.3</v>
          </cell>
        </row>
        <row r="357">
          <cell r="C357">
            <v>150.6</v>
          </cell>
          <cell r="D357">
            <v>156.19999999999999</v>
          </cell>
          <cell r="E357">
            <v>155.80000000000001</v>
          </cell>
          <cell r="F357">
            <v>153.30000000000001</v>
          </cell>
          <cell r="G357">
            <v>150</v>
          </cell>
          <cell r="H357">
            <v>154.30000000000001</v>
          </cell>
          <cell r="I357">
            <v>155.1</v>
          </cell>
          <cell r="J357">
            <v>151.4</v>
          </cell>
          <cell r="K357">
            <v>151.9</v>
          </cell>
          <cell r="L357">
            <v>151</v>
          </cell>
          <cell r="M357">
            <v>154.69999999999999</v>
          </cell>
          <cell r="N357">
            <v>154</v>
          </cell>
          <cell r="O357">
            <v>160.19999999999999</v>
          </cell>
          <cell r="P357">
            <v>160.5</v>
          </cell>
          <cell r="Q357">
            <v>161.69999999999999</v>
          </cell>
        </row>
        <row r="358">
          <cell r="C358">
            <v>139</v>
          </cell>
          <cell r="D358">
            <v>138.9</v>
          </cell>
          <cell r="E358">
            <v>138.5</v>
          </cell>
          <cell r="F358">
            <v>138.30000000000001</v>
          </cell>
          <cell r="G358">
            <v>138.9</v>
          </cell>
          <cell r="H358">
            <v>138.69999999999999</v>
          </cell>
          <cell r="I358">
            <v>138.6</v>
          </cell>
          <cell r="J358">
            <v>137.69999999999999</v>
          </cell>
          <cell r="K358">
            <v>138.19999999999999</v>
          </cell>
          <cell r="L358">
            <v>137.5</v>
          </cell>
          <cell r="M358">
            <v>137.69999999999999</v>
          </cell>
          <cell r="N358">
            <v>137.5</v>
          </cell>
          <cell r="O358">
            <v>137.30000000000001</v>
          </cell>
          <cell r="P358">
            <v>137.5</v>
          </cell>
          <cell r="Q358">
            <v>137.6</v>
          </cell>
        </row>
        <row r="359">
          <cell r="C359">
            <v>108.6</v>
          </cell>
          <cell r="D359">
            <v>109.6</v>
          </cell>
          <cell r="E359">
            <v>108.6</v>
          </cell>
          <cell r="F359">
            <v>107.5</v>
          </cell>
          <cell r="G359">
            <v>107.6</v>
          </cell>
          <cell r="H359">
            <v>107.5</v>
          </cell>
          <cell r="I359">
            <v>107.8</v>
          </cell>
          <cell r="J359">
            <v>107.6</v>
          </cell>
          <cell r="K359">
            <v>107.8</v>
          </cell>
          <cell r="L359">
            <v>108.6</v>
          </cell>
          <cell r="M359">
            <v>108.5</v>
          </cell>
          <cell r="N359">
            <v>108.1</v>
          </cell>
          <cell r="O359">
            <v>108.6</v>
          </cell>
          <cell r="P359">
            <v>108.7</v>
          </cell>
          <cell r="Q359">
            <v>108.5</v>
          </cell>
        </row>
        <row r="361">
          <cell r="C361">
            <v>135.9</v>
          </cell>
          <cell r="D361">
            <v>135.9</v>
          </cell>
          <cell r="E361">
            <v>135.9</v>
          </cell>
          <cell r="F361">
            <v>135.9</v>
          </cell>
          <cell r="G361">
            <v>135.9</v>
          </cell>
          <cell r="H361">
            <v>135.9</v>
          </cell>
          <cell r="I361">
            <v>135.9</v>
          </cell>
          <cell r="J361">
            <v>135.9</v>
          </cell>
          <cell r="K361">
            <v>135.9</v>
          </cell>
          <cell r="L361">
            <v>135.9</v>
          </cell>
          <cell r="M361">
            <v>135.9</v>
          </cell>
          <cell r="N361">
            <v>135.9</v>
          </cell>
          <cell r="O361">
            <v>124.2</v>
          </cell>
          <cell r="P361">
            <v>124.2</v>
          </cell>
          <cell r="Q361">
            <v>124.2</v>
          </cell>
        </row>
        <row r="362">
          <cell r="C362">
            <v>140.80000000000001</v>
          </cell>
          <cell r="D362">
            <v>140.80000000000001</v>
          </cell>
          <cell r="E362">
            <v>140.80000000000001</v>
          </cell>
          <cell r="F362">
            <v>140.80000000000001</v>
          </cell>
          <cell r="G362">
            <v>140.80000000000001</v>
          </cell>
          <cell r="H362">
            <v>140.80000000000001</v>
          </cell>
          <cell r="I362">
            <v>140.80000000000001</v>
          </cell>
          <cell r="J362">
            <v>140.80000000000001</v>
          </cell>
          <cell r="K362">
            <v>140.80000000000001</v>
          </cell>
          <cell r="L362">
            <v>140.80000000000001</v>
          </cell>
          <cell r="M362">
            <v>140.80000000000001</v>
          </cell>
          <cell r="N362">
            <v>140.80000000000001</v>
          </cell>
          <cell r="O362">
            <v>140.80000000000001</v>
          </cell>
          <cell r="P362">
            <v>140.80000000000001</v>
          </cell>
          <cell r="Q362">
            <v>140.80000000000001</v>
          </cell>
        </row>
        <row r="363">
          <cell r="C363">
            <v>162.69999999999999</v>
          </cell>
          <cell r="D363">
            <v>162.69999999999999</v>
          </cell>
          <cell r="E363">
            <v>162.69999999999999</v>
          </cell>
          <cell r="F363">
            <v>162.69999999999999</v>
          </cell>
          <cell r="G363">
            <v>162.69999999999999</v>
          </cell>
          <cell r="H363">
            <v>162.69999999999999</v>
          </cell>
          <cell r="I363">
            <v>162.69999999999999</v>
          </cell>
          <cell r="J363">
            <v>162.69999999999999</v>
          </cell>
          <cell r="K363">
            <v>162.69999999999999</v>
          </cell>
          <cell r="L363">
            <v>162.69999999999999</v>
          </cell>
          <cell r="M363">
            <v>162.69999999999999</v>
          </cell>
          <cell r="N363">
            <v>162.69999999999999</v>
          </cell>
          <cell r="O363">
            <v>162.69999999999999</v>
          </cell>
          <cell r="P363">
            <v>162.69999999999999</v>
          </cell>
          <cell r="Q363">
            <v>162.69999999999999</v>
          </cell>
        </row>
        <row r="364">
          <cell r="C364">
            <v>153.6</v>
          </cell>
          <cell r="D364">
            <v>153.6</v>
          </cell>
          <cell r="E364">
            <v>153.6</v>
          </cell>
          <cell r="F364">
            <v>153.6</v>
          </cell>
          <cell r="G364">
            <v>153.6</v>
          </cell>
          <cell r="H364">
            <v>153.6</v>
          </cell>
          <cell r="I364">
            <v>153.6</v>
          </cell>
          <cell r="J364">
            <v>153.6</v>
          </cell>
          <cell r="K364">
            <v>153.6</v>
          </cell>
          <cell r="L364">
            <v>153.6</v>
          </cell>
          <cell r="M364">
            <v>153.6</v>
          </cell>
          <cell r="N364">
            <v>153.6</v>
          </cell>
          <cell r="O364">
            <v>153.6</v>
          </cell>
          <cell r="P364">
            <v>153.6</v>
          </cell>
          <cell r="Q364">
            <v>153.6</v>
          </cell>
        </row>
        <row r="365">
          <cell r="C365">
            <v>135.80000000000001</v>
          </cell>
          <cell r="D365">
            <v>135.80000000000001</v>
          </cell>
          <cell r="E365">
            <v>135.80000000000001</v>
          </cell>
          <cell r="F365">
            <v>135.80000000000001</v>
          </cell>
          <cell r="G365">
            <v>135.80000000000001</v>
          </cell>
          <cell r="H365">
            <v>135.80000000000001</v>
          </cell>
          <cell r="I365">
            <v>135.80000000000001</v>
          </cell>
          <cell r="J365">
            <v>135.80000000000001</v>
          </cell>
          <cell r="K365">
            <v>135.80000000000001</v>
          </cell>
          <cell r="L365">
            <v>135.80000000000001</v>
          </cell>
          <cell r="M365">
            <v>135.80000000000001</v>
          </cell>
          <cell r="N365">
            <v>135.80000000000001</v>
          </cell>
          <cell r="O365">
            <v>124.1</v>
          </cell>
          <cell r="P365">
            <v>124.1</v>
          </cell>
          <cell r="Q365">
            <v>124.1</v>
          </cell>
        </row>
        <row r="367">
          <cell r="C367">
            <v>116.8</v>
          </cell>
          <cell r="D367">
            <v>116.6</v>
          </cell>
          <cell r="E367">
            <v>116.4</v>
          </cell>
          <cell r="F367">
            <v>115.3</v>
          </cell>
          <cell r="G367">
            <v>114.9</v>
          </cell>
          <cell r="H367">
            <v>114.7</v>
          </cell>
          <cell r="I367">
            <v>114.9</v>
          </cell>
          <cell r="J367">
            <v>114.5</v>
          </cell>
          <cell r="K367">
            <v>114.2</v>
          </cell>
          <cell r="L367">
            <v>114.6</v>
          </cell>
          <cell r="M367">
            <v>113.2</v>
          </cell>
          <cell r="N367">
            <v>114.5</v>
          </cell>
          <cell r="O367">
            <v>114.9</v>
          </cell>
          <cell r="P367">
            <v>114.6</v>
          </cell>
          <cell r="Q367">
            <v>114.8</v>
          </cell>
        </row>
        <row r="368">
          <cell r="C368">
            <v>96.1</v>
          </cell>
          <cell r="D368">
            <v>96.1</v>
          </cell>
          <cell r="E368">
            <v>92.5</v>
          </cell>
          <cell r="F368">
            <v>93</v>
          </cell>
          <cell r="G368">
            <v>92.3</v>
          </cell>
          <cell r="H368">
            <v>92.3</v>
          </cell>
          <cell r="I368">
            <v>92.7</v>
          </cell>
          <cell r="J368">
            <v>92.7</v>
          </cell>
          <cell r="K368">
            <v>96.1</v>
          </cell>
          <cell r="L368">
            <v>95.9</v>
          </cell>
          <cell r="M368">
            <v>96</v>
          </cell>
          <cell r="N368">
            <v>96.1</v>
          </cell>
          <cell r="O368">
            <v>96</v>
          </cell>
          <cell r="P368">
            <v>96</v>
          </cell>
          <cell r="Q368">
            <v>95.2</v>
          </cell>
        </row>
        <row r="369">
          <cell r="C369">
            <v>122.4</v>
          </cell>
          <cell r="D369">
            <v>122.2</v>
          </cell>
          <cell r="E369">
            <v>122.1</v>
          </cell>
          <cell r="F369">
            <v>120.9</v>
          </cell>
          <cell r="G369">
            <v>120.2</v>
          </cell>
          <cell r="H369">
            <v>119.9</v>
          </cell>
          <cell r="I369">
            <v>119.9</v>
          </cell>
          <cell r="J369">
            <v>119.4</v>
          </cell>
          <cell r="K369">
            <v>119.1</v>
          </cell>
          <cell r="L369">
            <v>119.9</v>
          </cell>
          <cell r="M369">
            <v>118.3</v>
          </cell>
          <cell r="N369">
            <v>119.9</v>
          </cell>
          <cell r="O369">
            <v>120.7</v>
          </cell>
          <cell r="P369">
            <v>120.3</v>
          </cell>
          <cell r="Q369">
            <v>120.5</v>
          </cell>
        </row>
        <row r="370">
          <cell r="C370">
            <v>85.1</v>
          </cell>
          <cell r="D370">
            <v>85.1</v>
          </cell>
          <cell r="E370">
            <v>83</v>
          </cell>
          <cell r="F370">
            <v>83</v>
          </cell>
          <cell r="G370">
            <v>82.8</v>
          </cell>
          <cell r="H370">
            <v>82.8</v>
          </cell>
          <cell r="I370">
            <v>82.8</v>
          </cell>
          <cell r="J370">
            <v>82.8</v>
          </cell>
          <cell r="K370">
            <v>82.8</v>
          </cell>
          <cell r="L370">
            <v>82.8</v>
          </cell>
          <cell r="M370">
            <v>82.7</v>
          </cell>
          <cell r="N370">
            <v>82.7</v>
          </cell>
          <cell r="O370">
            <v>82.7</v>
          </cell>
          <cell r="P370">
            <v>82.7</v>
          </cell>
          <cell r="Q370">
            <v>82.3</v>
          </cell>
        </row>
        <row r="371">
          <cell r="C371">
            <v>116.4</v>
          </cell>
          <cell r="D371">
            <v>116.4</v>
          </cell>
          <cell r="E371">
            <v>116.4</v>
          </cell>
          <cell r="F371">
            <v>116.4</v>
          </cell>
          <cell r="G371">
            <v>116.4</v>
          </cell>
          <cell r="H371">
            <v>116.4</v>
          </cell>
          <cell r="I371">
            <v>116.4</v>
          </cell>
          <cell r="J371">
            <v>116.4</v>
          </cell>
          <cell r="K371">
            <v>116.4</v>
          </cell>
          <cell r="L371">
            <v>116.4</v>
          </cell>
          <cell r="M371">
            <v>116.4</v>
          </cell>
          <cell r="N371">
            <v>116.4</v>
          </cell>
          <cell r="O371">
            <v>107.5</v>
          </cell>
          <cell r="P371">
            <v>107.5</v>
          </cell>
          <cell r="Q371">
            <v>107.5</v>
          </cell>
        </row>
        <row r="372">
          <cell r="C372">
            <v>107.2</v>
          </cell>
          <cell r="D372">
            <v>106.3</v>
          </cell>
          <cell r="E372">
            <v>106.1</v>
          </cell>
          <cell r="F372">
            <v>105</v>
          </cell>
          <cell r="G372">
            <v>106</v>
          </cell>
          <cell r="H372">
            <v>106.7</v>
          </cell>
          <cell r="I372">
            <v>107.8</v>
          </cell>
          <cell r="J372">
            <v>108</v>
          </cell>
          <cell r="K372">
            <v>107.6</v>
          </cell>
          <cell r="L372">
            <v>105.6</v>
          </cell>
          <cell r="M372">
            <v>104.2</v>
          </cell>
          <cell r="N372">
            <v>104.7</v>
          </cell>
          <cell r="O372">
            <v>104.3</v>
          </cell>
          <cell r="P372">
            <v>104</v>
          </cell>
          <cell r="Q372">
            <v>104.9</v>
          </cell>
        </row>
        <row r="373">
          <cell r="C373">
            <v>117.6</v>
          </cell>
          <cell r="D373">
            <v>117.6</v>
          </cell>
          <cell r="E373">
            <v>117.6</v>
          </cell>
          <cell r="F373">
            <v>117.6</v>
          </cell>
          <cell r="G373">
            <v>117.6</v>
          </cell>
          <cell r="H373">
            <v>117.6</v>
          </cell>
          <cell r="I373">
            <v>117.6</v>
          </cell>
          <cell r="J373">
            <v>117.6</v>
          </cell>
          <cell r="K373">
            <v>117.6</v>
          </cell>
          <cell r="L373">
            <v>117.6</v>
          </cell>
          <cell r="M373">
            <v>117.6</v>
          </cell>
          <cell r="N373">
            <v>117.6</v>
          </cell>
          <cell r="O373">
            <v>115.2</v>
          </cell>
          <cell r="P373">
            <v>115.2</v>
          </cell>
          <cell r="Q373">
            <v>115.2</v>
          </cell>
        </row>
        <row r="375">
          <cell r="C375">
            <v>118.5</v>
          </cell>
          <cell r="D375">
            <v>118.5</v>
          </cell>
          <cell r="E375">
            <v>118.4</v>
          </cell>
          <cell r="F375">
            <v>118.4</v>
          </cell>
          <cell r="G375">
            <v>118.3</v>
          </cell>
          <cell r="H375">
            <v>118.3</v>
          </cell>
          <cell r="I375">
            <v>118.3</v>
          </cell>
          <cell r="J375">
            <v>118.3</v>
          </cell>
          <cell r="K375">
            <v>118.3</v>
          </cell>
          <cell r="L375">
            <v>118.2</v>
          </cell>
          <cell r="M375">
            <v>118.1</v>
          </cell>
          <cell r="N375">
            <v>117.9</v>
          </cell>
          <cell r="O375">
            <v>117.8</v>
          </cell>
          <cell r="P375">
            <v>117.6</v>
          </cell>
          <cell r="Q375">
            <v>117.4</v>
          </cell>
        </row>
        <row r="376">
          <cell r="C376">
            <v>120.1</v>
          </cell>
          <cell r="D376">
            <v>120.1</v>
          </cell>
          <cell r="E376">
            <v>120</v>
          </cell>
          <cell r="F376">
            <v>119.9</v>
          </cell>
          <cell r="G376">
            <v>119.6</v>
          </cell>
          <cell r="H376">
            <v>119.6</v>
          </cell>
          <cell r="I376">
            <v>119.4</v>
          </cell>
          <cell r="J376">
            <v>119.3</v>
          </cell>
          <cell r="K376">
            <v>119.2</v>
          </cell>
          <cell r="L376">
            <v>119.1</v>
          </cell>
          <cell r="M376">
            <v>119</v>
          </cell>
          <cell r="N376">
            <v>118.8</v>
          </cell>
          <cell r="O376">
            <v>118.7</v>
          </cell>
          <cell r="P376">
            <v>118.2</v>
          </cell>
          <cell r="Q376">
            <v>118</v>
          </cell>
        </row>
        <row r="377">
          <cell r="C377">
            <v>136.4</v>
          </cell>
          <cell r="D377">
            <v>136.4</v>
          </cell>
          <cell r="E377">
            <v>136.4</v>
          </cell>
          <cell r="F377">
            <v>134.9</v>
          </cell>
          <cell r="G377">
            <v>134.80000000000001</v>
          </cell>
          <cell r="H377">
            <v>134.80000000000001</v>
          </cell>
          <cell r="I377">
            <v>134.80000000000001</v>
          </cell>
          <cell r="J377">
            <v>134.80000000000001</v>
          </cell>
          <cell r="K377">
            <v>134.19999999999999</v>
          </cell>
          <cell r="L377">
            <v>134</v>
          </cell>
          <cell r="M377">
            <v>130</v>
          </cell>
          <cell r="N377">
            <v>127.2</v>
          </cell>
          <cell r="O377">
            <v>125.1</v>
          </cell>
          <cell r="P377">
            <v>125.1</v>
          </cell>
          <cell r="Q377">
            <v>121.8</v>
          </cell>
        </row>
        <row r="378">
          <cell r="C378">
            <v>121</v>
          </cell>
          <cell r="D378">
            <v>121</v>
          </cell>
          <cell r="E378">
            <v>121</v>
          </cell>
          <cell r="F378">
            <v>121</v>
          </cell>
          <cell r="G378">
            <v>121</v>
          </cell>
          <cell r="H378">
            <v>121</v>
          </cell>
          <cell r="I378">
            <v>121</v>
          </cell>
          <cell r="J378">
            <v>121</v>
          </cell>
          <cell r="K378">
            <v>121</v>
          </cell>
          <cell r="L378">
            <v>121</v>
          </cell>
          <cell r="M378">
            <v>121</v>
          </cell>
          <cell r="N378">
            <v>121</v>
          </cell>
          <cell r="O378">
            <v>121</v>
          </cell>
          <cell r="P378">
            <v>121</v>
          </cell>
          <cell r="Q378">
            <v>121</v>
          </cell>
        </row>
        <row r="379">
          <cell r="C379">
            <v>121.1</v>
          </cell>
          <cell r="D379">
            <v>121.1</v>
          </cell>
          <cell r="E379">
            <v>121.1</v>
          </cell>
          <cell r="F379">
            <v>121.1</v>
          </cell>
          <cell r="G379">
            <v>121.1</v>
          </cell>
          <cell r="H379">
            <v>121.1</v>
          </cell>
          <cell r="I379">
            <v>121.1</v>
          </cell>
          <cell r="J379">
            <v>121.1</v>
          </cell>
          <cell r="K379">
            <v>121.1</v>
          </cell>
          <cell r="L379">
            <v>121.1</v>
          </cell>
          <cell r="M379">
            <v>121.1</v>
          </cell>
          <cell r="N379">
            <v>121.1</v>
          </cell>
          <cell r="O379">
            <v>121.1</v>
          </cell>
          <cell r="P379">
            <v>121.1</v>
          </cell>
          <cell r="Q379">
            <v>121.1</v>
          </cell>
        </row>
        <row r="380">
          <cell r="C380">
            <v>120.1</v>
          </cell>
          <cell r="D380">
            <v>120.1</v>
          </cell>
          <cell r="E380">
            <v>120.1</v>
          </cell>
          <cell r="F380">
            <v>120.1</v>
          </cell>
          <cell r="G380">
            <v>120.1</v>
          </cell>
          <cell r="H380">
            <v>120.1</v>
          </cell>
          <cell r="I380">
            <v>120.1</v>
          </cell>
          <cell r="J380">
            <v>120.1</v>
          </cell>
          <cell r="K380">
            <v>120.1</v>
          </cell>
          <cell r="L380">
            <v>120.1</v>
          </cell>
          <cell r="M380">
            <v>120.1</v>
          </cell>
          <cell r="N380">
            <v>120.1</v>
          </cell>
          <cell r="O380">
            <v>120.1</v>
          </cell>
          <cell r="P380">
            <v>120.1</v>
          </cell>
          <cell r="Q380">
            <v>120.1</v>
          </cell>
        </row>
        <row r="381">
          <cell r="C381">
            <v>104.4</v>
          </cell>
          <cell r="D381">
            <v>104.4</v>
          </cell>
          <cell r="E381">
            <v>104.4</v>
          </cell>
          <cell r="F381">
            <v>104.4</v>
          </cell>
          <cell r="G381">
            <v>104.4</v>
          </cell>
          <cell r="H381">
            <v>104.4</v>
          </cell>
          <cell r="I381">
            <v>104.4</v>
          </cell>
          <cell r="J381">
            <v>104.4</v>
          </cell>
          <cell r="K381">
            <v>104.4</v>
          </cell>
          <cell r="L381">
            <v>104.4</v>
          </cell>
          <cell r="M381">
            <v>104.4</v>
          </cell>
          <cell r="N381">
            <v>104.4</v>
          </cell>
          <cell r="O381">
            <v>104.4</v>
          </cell>
          <cell r="P381">
            <v>104.4</v>
          </cell>
          <cell r="Q381">
            <v>104.4</v>
          </cell>
        </row>
        <row r="382">
          <cell r="C382">
            <v>133.19999999999999</v>
          </cell>
          <cell r="D382">
            <v>133.19999999999999</v>
          </cell>
          <cell r="E382">
            <v>133.19999999999999</v>
          </cell>
          <cell r="F382">
            <v>133.19999999999999</v>
          </cell>
          <cell r="G382">
            <v>133.19999999999999</v>
          </cell>
          <cell r="H382">
            <v>133.19999999999999</v>
          </cell>
          <cell r="I382">
            <v>136.4</v>
          </cell>
          <cell r="J382">
            <v>136.4</v>
          </cell>
          <cell r="K382">
            <v>140.6</v>
          </cell>
          <cell r="L382">
            <v>140.6</v>
          </cell>
          <cell r="M382">
            <v>140.6</v>
          </cell>
          <cell r="N382">
            <v>140.6</v>
          </cell>
          <cell r="O382">
            <v>140.6</v>
          </cell>
          <cell r="P382">
            <v>128.69999999999999</v>
          </cell>
          <cell r="Q382">
            <v>128.69999999999999</v>
          </cell>
        </row>
        <row r="384">
          <cell r="C384">
            <v>113.5</v>
          </cell>
          <cell r="D384">
            <v>113.4</v>
          </cell>
          <cell r="E384">
            <v>113.4</v>
          </cell>
          <cell r="F384">
            <v>112.9</v>
          </cell>
          <cell r="G384">
            <v>112.6</v>
          </cell>
          <cell r="H384">
            <v>112.5</v>
          </cell>
          <cell r="I384">
            <v>112.6</v>
          </cell>
          <cell r="J384">
            <v>112.4</v>
          </cell>
          <cell r="K384">
            <v>112</v>
          </cell>
          <cell r="L384">
            <v>112</v>
          </cell>
          <cell r="M384">
            <v>111.9</v>
          </cell>
          <cell r="N384">
            <v>111.8</v>
          </cell>
          <cell r="O384">
            <v>111.9</v>
          </cell>
          <cell r="P384">
            <v>111.7</v>
          </cell>
          <cell r="Q384">
            <v>111.8</v>
          </cell>
        </row>
        <row r="385">
          <cell r="C385">
            <v>134.69999999999999</v>
          </cell>
          <cell r="D385">
            <v>133.6</v>
          </cell>
          <cell r="E385">
            <v>132.9</v>
          </cell>
          <cell r="F385">
            <v>132.4</v>
          </cell>
          <cell r="G385">
            <v>131.4</v>
          </cell>
          <cell r="H385">
            <v>131.5</v>
          </cell>
          <cell r="I385">
            <v>131.30000000000001</v>
          </cell>
          <cell r="J385">
            <v>130.80000000000001</v>
          </cell>
          <cell r="K385">
            <v>130.9</v>
          </cell>
          <cell r="L385">
            <v>130.4</v>
          </cell>
          <cell r="M385">
            <v>130.4</v>
          </cell>
          <cell r="N385">
            <v>129.9</v>
          </cell>
          <cell r="O385">
            <v>129.9</v>
          </cell>
          <cell r="P385">
            <v>130</v>
          </cell>
          <cell r="Q385">
            <v>129.5</v>
          </cell>
        </row>
        <row r="386">
          <cell r="C386">
            <v>99.4</v>
          </cell>
          <cell r="D386">
            <v>101.8</v>
          </cell>
          <cell r="E386">
            <v>101.8</v>
          </cell>
          <cell r="F386">
            <v>99.6</v>
          </cell>
          <cell r="G386">
            <v>99.6</v>
          </cell>
          <cell r="H386">
            <v>99.6</v>
          </cell>
          <cell r="I386">
            <v>99.6</v>
          </cell>
          <cell r="J386">
            <v>99.6</v>
          </cell>
          <cell r="K386">
            <v>99.6</v>
          </cell>
          <cell r="L386">
            <v>99.6</v>
          </cell>
          <cell r="M386">
            <v>99.6</v>
          </cell>
          <cell r="N386">
            <v>99.6</v>
          </cell>
          <cell r="O386">
            <v>99.6</v>
          </cell>
          <cell r="P386">
            <v>102.1</v>
          </cell>
          <cell r="Q386">
            <v>99.7</v>
          </cell>
        </row>
        <row r="387">
          <cell r="C387">
            <v>108</v>
          </cell>
          <cell r="D387">
            <v>108.4</v>
          </cell>
          <cell r="E387">
            <v>109.9</v>
          </cell>
          <cell r="F387">
            <v>108.7</v>
          </cell>
          <cell r="G387">
            <v>109</v>
          </cell>
          <cell r="H387">
            <v>109.3</v>
          </cell>
          <cell r="I387">
            <v>110.9</v>
          </cell>
          <cell r="J387">
            <v>110.3</v>
          </cell>
          <cell r="K387">
            <v>110.2</v>
          </cell>
          <cell r="L387">
            <v>111.2</v>
          </cell>
          <cell r="M387">
            <v>111</v>
          </cell>
          <cell r="N387">
            <v>111</v>
          </cell>
          <cell r="O387">
            <v>110.7</v>
          </cell>
          <cell r="P387">
            <v>110.4</v>
          </cell>
          <cell r="Q387">
            <v>110.2</v>
          </cell>
        </row>
        <row r="388">
          <cell r="C388">
            <v>98.2</v>
          </cell>
          <cell r="D388">
            <v>98.2</v>
          </cell>
          <cell r="E388">
            <v>98.5</v>
          </cell>
          <cell r="F388">
            <v>98.5</v>
          </cell>
          <cell r="G388">
            <v>98.8</v>
          </cell>
          <cell r="H388">
            <v>97.8</v>
          </cell>
          <cell r="I388">
            <v>97.7</v>
          </cell>
          <cell r="J388">
            <v>97.1</v>
          </cell>
          <cell r="K388">
            <v>95.4</v>
          </cell>
          <cell r="L388">
            <v>95.7</v>
          </cell>
          <cell r="M388">
            <v>95.7</v>
          </cell>
          <cell r="N388">
            <v>95.7</v>
          </cell>
          <cell r="O388">
            <v>95.7</v>
          </cell>
          <cell r="P388">
            <v>96.2</v>
          </cell>
          <cell r="Q388">
            <v>97.4</v>
          </cell>
        </row>
        <row r="389">
          <cell r="C389">
            <v>90.4</v>
          </cell>
          <cell r="D389">
            <v>92.3</v>
          </cell>
          <cell r="E389">
            <v>89.4</v>
          </cell>
          <cell r="F389">
            <v>89</v>
          </cell>
          <cell r="G389">
            <v>89.8</v>
          </cell>
          <cell r="H389">
            <v>90.8</v>
          </cell>
          <cell r="I389">
            <v>90.3</v>
          </cell>
          <cell r="J389">
            <v>88.6</v>
          </cell>
          <cell r="K389">
            <v>85.9</v>
          </cell>
          <cell r="L389">
            <v>85.2</v>
          </cell>
          <cell r="M389">
            <v>86.6</v>
          </cell>
          <cell r="N389">
            <v>87.6</v>
          </cell>
          <cell r="O389">
            <v>85.8</v>
          </cell>
          <cell r="P389">
            <v>85.9</v>
          </cell>
          <cell r="Q389">
            <v>83.7</v>
          </cell>
        </row>
        <row r="390">
          <cell r="C390">
            <v>100</v>
          </cell>
          <cell r="D390">
            <v>100</v>
          </cell>
          <cell r="E390">
            <v>100</v>
          </cell>
          <cell r="F390">
            <v>100</v>
          </cell>
          <cell r="G390">
            <v>100</v>
          </cell>
          <cell r="H390">
            <v>100</v>
          </cell>
          <cell r="I390">
            <v>100</v>
          </cell>
          <cell r="J390">
            <v>100</v>
          </cell>
          <cell r="K390">
            <v>100</v>
          </cell>
          <cell r="L390">
            <v>100</v>
          </cell>
          <cell r="M390">
            <v>100</v>
          </cell>
          <cell r="N390">
            <v>100</v>
          </cell>
          <cell r="O390">
            <v>100</v>
          </cell>
          <cell r="P390">
            <v>100</v>
          </cell>
          <cell r="Q390">
            <v>100</v>
          </cell>
        </row>
        <row r="391">
          <cell r="C391">
            <v>120.6</v>
          </cell>
          <cell r="D391">
            <v>119.5</v>
          </cell>
          <cell r="E391">
            <v>119.8</v>
          </cell>
          <cell r="F391">
            <v>116.4</v>
          </cell>
          <cell r="G391">
            <v>114.4</v>
          </cell>
          <cell r="H391">
            <v>112.5</v>
          </cell>
          <cell r="I391">
            <v>112.8</v>
          </cell>
          <cell r="J391">
            <v>112.7</v>
          </cell>
          <cell r="K391">
            <v>111.1</v>
          </cell>
          <cell r="L391">
            <v>110.8</v>
          </cell>
          <cell r="M391">
            <v>110.1</v>
          </cell>
          <cell r="N391">
            <v>109.8</v>
          </cell>
          <cell r="O391">
            <v>110.5</v>
          </cell>
          <cell r="P391">
            <v>109.4</v>
          </cell>
          <cell r="Q391">
            <v>109.5</v>
          </cell>
        </row>
        <row r="392">
          <cell r="C392">
            <v>119.9</v>
          </cell>
          <cell r="D392">
            <v>119.9</v>
          </cell>
          <cell r="E392">
            <v>119.9</v>
          </cell>
          <cell r="F392">
            <v>119.9</v>
          </cell>
          <cell r="G392">
            <v>119.9</v>
          </cell>
          <cell r="H392">
            <v>119.9</v>
          </cell>
          <cell r="I392">
            <v>119.9</v>
          </cell>
          <cell r="J392">
            <v>119.9</v>
          </cell>
          <cell r="K392">
            <v>119.9</v>
          </cell>
          <cell r="L392">
            <v>120.6</v>
          </cell>
          <cell r="M392">
            <v>120.4</v>
          </cell>
          <cell r="N392">
            <v>120.4</v>
          </cell>
          <cell r="O392">
            <v>120.4</v>
          </cell>
          <cell r="P392">
            <v>116.2</v>
          </cell>
          <cell r="Q392">
            <v>112.5</v>
          </cell>
        </row>
        <row r="393">
          <cell r="C393">
            <v>114</v>
          </cell>
          <cell r="D393">
            <v>114</v>
          </cell>
          <cell r="E393">
            <v>114</v>
          </cell>
          <cell r="F393">
            <v>114</v>
          </cell>
          <cell r="G393">
            <v>114</v>
          </cell>
          <cell r="H393">
            <v>114.6</v>
          </cell>
          <cell r="I393">
            <v>114.6</v>
          </cell>
          <cell r="J393">
            <v>114.6</v>
          </cell>
          <cell r="K393">
            <v>114.6</v>
          </cell>
          <cell r="L393">
            <v>114.6</v>
          </cell>
          <cell r="M393">
            <v>114.6</v>
          </cell>
          <cell r="N393">
            <v>114.6</v>
          </cell>
          <cell r="O393">
            <v>114.6</v>
          </cell>
          <cell r="P393">
            <v>114.2</v>
          </cell>
          <cell r="Q393">
            <v>114.5</v>
          </cell>
        </row>
        <row r="394">
          <cell r="C394">
            <v>100</v>
          </cell>
          <cell r="D394">
            <v>100</v>
          </cell>
          <cell r="E394">
            <v>100</v>
          </cell>
          <cell r="F394">
            <v>100</v>
          </cell>
          <cell r="G394">
            <v>100</v>
          </cell>
          <cell r="H394">
            <v>100</v>
          </cell>
          <cell r="I394">
            <v>100</v>
          </cell>
          <cell r="J394">
            <v>100</v>
          </cell>
          <cell r="K394">
            <v>100</v>
          </cell>
          <cell r="L394">
            <v>100</v>
          </cell>
          <cell r="M394">
            <v>100</v>
          </cell>
          <cell r="N394">
            <v>100</v>
          </cell>
          <cell r="O394">
            <v>100</v>
          </cell>
          <cell r="P394">
            <v>100</v>
          </cell>
          <cell r="Q394">
            <v>100</v>
          </cell>
        </row>
        <row r="396">
          <cell r="C396">
            <v>108.6</v>
          </cell>
          <cell r="D396">
            <v>108.6</v>
          </cell>
          <cell r="E396">
            <v>108.6</v>
          </cell>
          <cell r="F396">
            <v>108.6</v>
          </cell>
          <cell r="G396">
            <v>108.6</v>
          </cell>
          <cell r="H396">
            <v>108.6</v>
          </cell>
          <cell r="I396">
            <v>108.6</v>
          </cell>
          <cell r="J396">
            <v>108.6</v>
          </cell>
          <cell r="K396">
            <v>108.6</v>
          </cell>
          <cell r="L396">
            <v>108.6</v>
          </cell>
          <cell r="M396">
            <v>108.6</v>
          </cell>
          <cell r="N396">
            <v>108.6</v>
          </cell>
          <cell r="O396">
            <v>108.6</v>
          </cell>
          <cell r="P396">
            <v>108.6</v>
          </cell>
          <cell r="Q396">
            <v>107.2</v>
          </cell>
        </row>
        <row r="397">
          <cell r="C397">
            <v>93.7</v>
          </cell>
          <cell r="D397">
            <v>93.7</v>
          </cell>
          <cell r="E397">
            <v>93.7</v>
          </cell>
          <cell r="F397">
            <v>93.7</v>
          </cell>
          <cell r="G397">
            <v>93.7</v>
          </cell>
          <cell r="H397">
            <v>93.7</v>
          </cell>
          <cell r="I397">
            <v>93.7</v>
          </cell>
          <cell r="J397">
            <v>93.7</v>
          </cell>
          <cell r="K397">
            <v>93.7</v>
          </cell>
          <cell r="L397">
            <v>93.7</v>
          </cell>
          <cell r="M397">
            <v>93.8</v>
          </cell>
          <cell r="N397">
            <v>93.8</v>
          </cell>
          <cell r="O397">
            <v>93.8</v>
          </cell>
          <cell r="P397">
            <v>93.8</v>
          </cell>
          <cell r="Q397">
            <v>93.8</v>
          </cell>
        </row>
        <row r="398">
          <cell r="C398">
            <v>100</v>
          </cell>
          <cell r="D398">
            <v>100</v>
          </cell>
          <cell r="E398">
            <v>100</v>
          </cell>
          <cell r="F398">
            <v>100</v>
          </cell>
          <cell r="G398">
            <v>100</v>
          </cell>
          <cell r="H398">
            <v>100</v>
          </cell>
          <cell r="I398">
            <v>100</v>
          </cell>
          <cell r="J398">
            <v>100</v>
          </cell>
          <cell r="K398">
            <v>100</v>
          </cell>
          <cell r="L398">
            <v>100</v>
          </cell>
          <cell r="M398">
            <v>100</v>
          </cell>
          <cell r="N398">
            <v>100</v>
          </cell>
          <cell r="O398">
            <v>100</v>
          </cell>
          <cell r="P398">
            <v>100</v>
          </cell>
          <cell r="Q398">
            <v>100</v>
          </cell>
        </row>
        <row r="399">
          <cell r="C399">
            <v>146.69999999999999</v>
          </cell>
          <cell r="D399">
            <v>146.69999999999999</v>
          </cell>
          <cell r="E399">
            <v>146.69999999999999</v>
          </cell>
          <cell r="F399">
            <v>146.69999999999999</v>
          </cell>
          <cell r="G399">
            <v>146.69999999999999</v>
          </cell>
          <cell r="H399">
            <v>146.69999999999999</v>
          </cell>
          <cell r="I399">
            <v>146.69999999999999</v>
          </cell>
          <cell r="J399">
            <v>146.69999999999999</v>
          </cell>
          <cell r="K399">
            <v>146.69999999999999</v>
          </cell>
          <cell r="L399">
            <v>146.69999999999999</v>
          </cell>
          <cell r="M399">
            <v>146.69999999999999</v>
          </cell>
          <cell r="N399">
            <v>146.69999999999999</v>
          </cell>
          <cell r="O399">
            <v>146.69999999999999</v>
          </cell>
          <cell r="P399">
            <v>146.69999999999999</v>
          </cell>
          <cell r="Q399">
            <v>146.69999999999999</v>
          </cell>
        </row>
        <row r="400">
          <cell r="C400">
            <v>141.69999999999999</v>
          </cell>
          <cell r="D400">
            <v>141.69999999999999</v>
          </cell>
          <cell r="E400">
            <v>141.69999999999999</v>
          </cell>
          <cell r="F400">
            <v>141.69999999999999</v>
          </cell>
          <cell r="G400">
            <v>141.69999999999999</v>
          </cell>
          <cell r="H400">
            <v>141.69999999999999</v>
          </cell>
          <cell r="I400">
            <v>141.69999999999999</v>
          </cell>
          <cell r="J400">
            <v>141.69999999999999</v>
          </cell>
          <cell r="K400">
            <v>141.69999999999999</v>
          </cell>
          <cell r="L400">
            <v>141.69999999999999</v>
          </cell>
          <cell r="M400">
            <v>141.69999999999999</v>
          </cell>
          <cell r="N400">
            <v>141.69999999999999</v>
          </cell>
          <cell r="O400">
            <v>141.69999999999999</v>
          </cell>
          <cell r="P400">
            <v>141.69999999999999</v>
          </cell>
          <cell r="Q400">
            <v>133.9</v>
          </cell>
        </row>
        <row r="401">
          <cell r="C401">
            <v>100</v>
          </cell>
          <cell r="D401">
            <v>100</v>
          </cell>
          <cell r="E401">
            <v>100</v>
          </cell>
          <cell r="F401">
            <v>100</v>
          </cell>
          <cell r="G401">
            <v>100</v>
          </cell>
          <cell r="H401">
            <v>100</v>
          </cell>
          <cell r="I401">
            <v>100</v>
          </cell>
          <cell r="J401">
            <v>100</v>
          </cell>
          <cell r="K401">
            <v>100</v>
          </cell>
          <cell r="L401">
            <v>100</v>
          </cell>
          <cell r="M401">
            <v>100</v>
          </cell>
          <cell r="N401">
            <v>100</v>
          </cell>
          <cell r="O401">
            <v>100</v>
          </cell>
          <cell r="P401">
            <v>100</v>
          </cell>
          <cell r="Q401">
            <v>100</v>
          </cell>
        </row>
        <row r="402">
          <cell r="C402">
            <v>102</v>
          </cell>
          <cell r="D402">
            <v>102</v>
          </cell>
          <cell r="E402">
            <v>102</v>
          </cell>
          <cell r="F402">
            <v>102</v>
          </cell>
          <cell r="G402">
            <v>102</v>
          </cell>
          <cell r="H402">
            <v>102</v>
          </cell>
          <cell r="I402">
            <v>102</v>
          </cell>
          <cell r="J402">
            <v>102</v>
          </cell>
          <cell r="K402">
            <v>102</v>
          </cell>
          <cell r="L402">
            <v>102</v>
          </cell>
          <cell r="M402">
            <v>102</v>
          </cell>
          <cell r="N402">
            <v>102</v>
          </cell>
          <cell r="O402">
            <v>102</v>
          </cell>
          <cell r="P402">
            <v>102</v>
          </cell>
          <cell r="Q402">
            <v>102</v>
          </cell>
        </row>
        <row r="403">
          <cell r="C403">
            <v>119.3</v>
          </cell>
          <cell r="D403">
            <v>119.3</v>
          </cell>
          <cell r="E403">
            <v>119.3</v>
          </cell>
          <cell r="F403">
            <v>119.3</v>
          </cell>
          <cell r="G403">
            <v>119.3</v>
          </cell>
          <cell r="H403">
            <v>119.3</v>
          </cell>
          <cell r="I403">
            <v>119.3</v>
          </cell>
          <cell r="J403">
            <v>119.3</v>
          </cell>
          <cell r="K403">
            <v>119.3</v>
          </cell>
          <cell r="L403">
            <v>119.3</v>
          </cell>
          <cell r="M403">
            <v>119.3</v>
          </cell>
          <cell r="N403">
            <v>119.3</v>
          </cell>
          <cell r="O403">
            <v>119.3</v>
          </cell>
          <cell r="P403">
            <v>119.3</v>
          </cell>
          <cell r="Q403">
            <v>119.3</v>
          </cell>
        </row>
        <row r="405">
          <cell r="C405">
            <v>103.6</v>
          </cell>
          <cell r="D405">
            <v>106.2</v>
          </cell>
          <cell r="E405">
            <v>106.7</v>
          </cell>
          <cell r="F405">
            <v>106.3</v>
          </cell>
          <cell r="G405">
            <v>106.2</v>
          </cell>
          <cell r="H405">
            <v>106.4</v>
          </cell>
          <cell r="I405">
            <v>106.4</v>
          </cell>
          <cell r="J405">
            <v>106.1</v>
          </cell>
          <cell r="K405">
            <v>105.8</v>
          </cell>
          <cell r="L405">
            <v>105.1</v>
          </cell>
          <cell r="M405">
            <v>105.4</v>
          </cell>
          <cell r="N405">
            <v>105.2</v>
          </cell>
          <cell r="O405">
            <v>104.6</v>
          </cell>
          <cell r="P405">
            <v>105.9</v>
          </cell>
          <cell r="Q405">
            <v>105.1</v>
          </cell>
        </row>
        <row r="406">
          <cell r="C406">
            <v>92.1</v>
          </cell>
          <cell r="D406">
            <v>92.1</v>
          </cell>
          <cell r="E406">
            <v>91.9</v>
          </cell>
          <cell r="F406">
            <v>91.9</v>
          </cell>
          <cell r="G406">
            <v>91.7</v>
          </cell>
          <cell r="H406">
            <v>91.7</v>
          </cell>
          <cell r="I406">
            <v>91.7</v>
          </cell>
          <cell r="J406">
            <v>91.7</v>
          </cell>
          <cell r="K406">
            <v>91</v>
          </cell>
          <cell r="L406">
            <v>91</v>
          </cell>
          <cell r="M406">
            <v>90.1</v>
          </cell>
          <cell r="N406">
            <v>90.1</v>
          </cell>
          <cell r="O406">
            <v>90.2</v>
          </cell>
          <cell r="P406">
            <v>93.1</v>
          </cell>
          <cell r="Q406">
            <v>92.3</v>
          </cell>
        </row>
        <row r="407">
          <cell r="C407">
            <v>114.7</v>
          </cell>
          <cell r="D407">
            <v>114.7</v>
          </cell>
          <cell r="E407">
            <v>116.2</v>
          </cell>
          <cell r="F407">
            <v>116.2</v>
          </cell>
          <cell r="G407">
            <v>116.2</v>
          </cell>
          <cell r="H407">
            <v>116.2</v>
          </cell>
          <cell r="I407">
            <v>117.3</v>
          </cell>
          <cell r="J407">
            <v>117.3</v>
          </cell>
          <cell r="K407">
            <v>117.3</v>
          </cell>
          <cell r="L407">
            <v>117.3</v>
          </cell>
          <cell r="M407">
            <v>119.2</v>
          </cell>
          <cell r="N407">
            <v>119.2</v>
          </cell>
          <cell r="O407">
            <v>117.8</v>
          </cell>
          <cell r="P407">
            <v>117.8</v>
          </cell>
          <cell r="Q407">
            <v>113.4</v>
          </cell>
        </row>
        <row r="408">
          <cell r="C408">
            <v>139.69999999999999</v>
          </cell>
          <cell r="D408">
            <v>146.5</v>
          </cell>
          <cell r="E408">
            <v>150.5</v>
          </cell>
          <cell r="F408">
            <v>150.5</v>
          </cell>
          <cell r="G408">
            <v>150.5</v>
          </cell>
          <cell r="H408">
            <v>153.1</v>
          </cell>
          <cell r="I408">
            <v>153.1</v>
          </cell>
          <cell r="J408">
            <v>153.1</v>
          </cell>
          <cell r="K408">
            <v>151.80000000000001</v>
          </cell>
          <cell r="L408">
            <v>151.80000000000001</v>
          </cell>
          <cell r="M408">
            <v>153.1</v>
          </cell>
          <cell r="N408">
            <v>154.30000000000001</v>
          </cell>
          <cell r="O408">
            <v>154.30000000000001</v>
          </cell>
          <cell r="P408">
            <v>154.30000000000001</v>
          </cell>
          <cell r="Q408">
            <v>155.6</v>
          </cell>
        </row>
        <row r="409">
          <cell r="C409">
            <v>118.1</v>
          </cell>
          <cell r="D409">
            <v>118.1</v>
          </cell>
          <cell r="E409">
            <v>118.1</v>
          </cell>
          <cell r="F409">
            <v>118.1</v>
          </cell>
          <cell r="G409">
            <v>118.1</v>
          </cell>
          <cell r="H409">
            <v>118.1</v>
          </cell>
          <cell r="I409">
            <v>118.1</v>
          </cell>
          <cell r="J409">
            <v>118.1</v>
          </cell>
          <cell r="K409">
            <v>118.1</v>
          </cell>
          <cell r="L409">
            <v>118.1</v>
          </cell>
          <cell r="M409">
            <v>118.1</v>
          </cell>
          <cell r="N409">
            <v>118.1</v>
          </cell>
          <cell r="O409">
            <v>119.1</v>
          </cell>
          <cell r="P409">
            <v>119.1</v>
          </cell>
          <cell r="Q409">
            <v>119.1</v>
          </cell>
        </row>
        <row r="410">
          <cell r="C410">
            <v>115.2</v>
          </cell>
          <cell r="D410">
            <v>126.3</v>
          </cell>
          <cell r="E410">
            <v>127.9</v>
          </cell>
          <cell r="F410">
            <v>126</v>
          </cell>
          <cell r="G410">
            <v>125.7</v>
          </cell>
          <cell r="H410">
            <v>125.7</v>
          </cell>
          <cell r="I410">
            <v>125.9</v>
          </cell>
          <cell r="J410">
            <v>124.6</v>
          </cell>
          <cell r="K410">
            <v>123.3</v>
          </cell>
          <cell r="L410">
            <v>120.4</v>
          </cell>
          <cell r="M410">
            <v>122.7</v>
          </cell>
          <cell r="N410">
            <v>121.9</v>
          </cell>
          <cell r="O410">
            <v>120.7</v>
          </cell>
          <cell r="P410">
            <v>120.7</v>
          </cell>
          <cell r="Q410">
            <v>118.5</v>
          </cell>
        </row>
        <row r="411">
          <cell r="C411">
            <v>111.4</v>
          </cell>
          <cell r="D411">
            <v>111.4</v>
          </cell>
          <cell r="E411">
            <v>111.4</v>
          </cell>
          <cell r="F411">
            <v>111.4</v>
          </cell>
          <cell r="G411">
            <v>111.4</v>
          </cell>
          <cell r="H411">
            <v>111.4</v>
          </cell>
          <cell r="I411">
            <v>111.4</v>
          </cell>
          <cell r="J411">
            <v>111.4</v>
          </cell>
          <cell r="K411">
            <v>111.4</v>
          </cell>
          <cell r="L411">
            <v>111.4</v>
          </cell>
          <cell r="M411">
            <v>111.4</v>
          </cell>
          <cell r="N411">
            <v>111.4</v>
          </cell>
          <cell r="O411">
            <v>111.4</v>
          </cell>
          <cell r="P411">
            <v>111.4</v>
          </cell>
          <cell r="Q411">
            <v>111.4</v>
          </cell>
        </row>
        <row r="412">
          <cell r="C412">
            <v>112.5</v>
          </cell>
          <cell r="D412">
            <v>112.5</v>
          </cell>
          <cell r="E412">
            <v>112.5</v>
          </cell>
          <cell r="F412">
            <v>112.5</v>
          </cell>
          <cell r="G412">
            <v>112.5</v>
          </cell>
          <cell r="H412">
            <v>112.5</v>
          </cell>
          <cell r="I412">
            <v>112.5</v>
          </cell>
          <cell r="J412">
            <v>112.5</v>
          </cell>
          <cell r="K412">
            <v>112.5</v>
          </cell>
          <cell r="L412">
            <v>112.5</v>
          </cell>
          <cell r="M412">
            <v>112.5</v>
          </cell>
          <cell r="N412">
            <v>112.5</v>
          </cell>
          <cell r="O412">
            <v>112.5</v>
          </cell>
          <cell r="P412">
            <v>112.5</v>
          </cell>
          <cell r="Q412">
            <v>112.5</v>
          </cell>
        </row>
        <row r="413">
          <cell r="C413">
            <v>107.8</v>
          </cell>
          <cell r="D413">
            <v>107.8</v>
          </cell>
          <cell r="E413">
            <v>107.8</v>
          </cell>
          <cell r="F413">
            <v>107.8</v>
          </cell>
          <cell r="G413">
            <v>107.8</v>
          </cell>
          <cell r="H413">
            <v>107.8</v>
          </cell>
          <cell r="I413">
            <v>107.8</v>
          </cell>
          <cell r="J413">
            <v>107.8</v>
          </cell>
          <cell r="K413">
            <v>107.8</v>
          </cell>
          <cell r="L413">
            <v>107.8</v>
          </cell>
          <cell r="M413">
            <v>107.8</v>
          </cell>
          <cell r="N413">
            <v>107.8</v>
          </cell>
          <cell r="O413">
            <v>107.8</v>
          </cell>
          <cell r="P413">
            <v>107.8</v>
          </cell>
          <cell r="Q413">
            <v>107.8</v>
          </cell>
        </row>
        <row r="414">
          <cell r="C414">
            <v>111.5</v>
          </cell>
          <cell r="D414">
            <v>111.5</v>
          </cell>
          <cell r="E414">
            <v>111.5</v>
          </cell>
          <cell r="F414">
            <v>111.5</v>
          </cell>
          <cell r="G414">
            <v>111.5</v>
          </cell>
          <cell r="H414">
            <v>111.5</v>
          </cell>
          <cell r="I414">
            <v>111.5</v>
          </cell>
          <cell r="J414">
            <v>111.5</v>
          </cell>
          <cell r="K414">
            <v>111.5</v>
          </cell>
          <cell r="L414">
            <v>111.5</v>
          </cell>
          <cell r="M414">
            <v>111.5</v>
          </cell>
          <cell r="N414">
            <v>111.5</v>
          </cell>
          <cell r="O414">
            <v>111.5</v>
          </cell>
          <cell r="P414">
            <v>111.5</v>
          </cell>
          <cell r="Q414">
            <v>111.5</v>
          </cell>
        </row>
        <row r="415">
          <cell r="C415">
            <v>70.099999999999994</v>
          </cell>
          <cell r="D415">
            <v>70.099999999999994</v>
          </cell>
          <cell r="E415">
            <v>78.400000000000006</v>
          </cell>
          <cell r="F415">
            <v>78.400000000000006</v>
          </cell>
          <cell r="G415">
            <v>77.5</v>
          </cell>
          <cell r="H415">
            <v>87.7</v>
          </cell>
          <cell r="I415">
            <v>87.7</v>
          </cell>
          <cell r="J415">
            <v>87.7</v>
          </cell>
          <cell r="K415">
            <v>96.1</v>
          </cell>
          <cell r="L415">
            <v>96.1</v>
          </cell>
          <cell r="M415">
            <v>89.4</v>
          </cell>
          <cell r="N415">
            <v>89.4</v>
          </cell>
          <cell r="O415">
            <v>70.900000000000006</v>
          </cell>
          <cell r="P415">
            <v>82.6</v>
          </cell>
          <cell r="Q415">
            <v>89.3</v>
          </cell>
        </row>
        <row r="417">
          <cell r="C417">
            <v>58</v>
          </cell>
          <cell r="D417">
            <v>58</v>
          </cell>
          <cell r="E417">
            <v>58</v>
          </cell>
          <cell r="F417">
            <v>57.6</v>
          </cell>
          <cell r="G417">
            <v>57.6</v>
          </cell>
          <cell r="H417">
            <v>57.6</v>
          </cell>
          <cell r="I417">
            <v>57.6</v>
          </cell>
          <cell r="J417">
            <v>57.6</v>
          </cell>
          <cell r="K417">
            <v>57.6</v>
          </cell>
          <cell r="L417">
            <v>57.6</v>
          </cell>
          <cell r="M417">
            <v>57.6</v>
          </cell>
          <cell r="N417">
            <v>57.6</v>
          </cell>
          <cell r="O417">
            <v>57.6</v>
          </cell>
          <cell r="P417">
            <v>57.6</v>
          </cell>
          <cell r="Q417">
            <v>57.6</v>
          </cell>
        </row>
        <row r="418">
          <cell r="C418">
            <v>134.4</v>
          </cell>
          <cell r="D418">
            <v>134.4</v>
          </cell>
          <cell r="E418">
            <v>134.4</v>
          </cell>
          <cell r="F418">
            <v>134.4</v>
          </cell>
          <cell r="G418">
            <v>134.4</v>
          </cell>
          <cell r="H418">
            <v>134.4</v>
          </cell>
          <cell r="I418">
            <v>134.4</v>
          </cell>
          <cell r="J418">
            <v>134.4</v>
          </cell>
          <cell r="K418">
            <v>134.4</v>
          </cell>
          <cell r="L418">
            <v>134.4</v>
          </cell>
          <cell r="M418">
            <v>134.4</v>
          </cell>
          <cell r="N418">
            <v>134.4</v>
          </cell>
          <cell r="O418">
            <v>134.4</v>
          </cell>
          <cell r="P418">
            <v>134.4</v>
          </cell>
          <cell r="Q418">
            <v>134.4</v>
          </cell>
        </row>
        <row r="419">
          <cell r="C419">
            <v>80.099999999999994</v>
          </cell>
          <cell r="D419">
            <v>80.099999999999994</v>
          </cell>
          <cell r="E419">
            <v>80.099999999999994</v>
          </cell>
          <cell r="F419">
            <v>80.099999999999994</v>
          </cell>
          <cell r="G419">
            <v>80.099999999999994</v>
          </cell>
          <cell r="H419">
            <v>80.099999999999994</v>
          </cell>
          <cell r="I419">
            <v>80.099999999999994</v>
          </cell>
          <cell r="J419">
            <v>80.099999999999994</v>
          </cell>
          <cell r="K419">
            <v>80.099999999999994</v>
          </cell>
          <cell r="L419">
            <v>80.099999999999994</v>
          </cell>
          <cell r="M419">
            <v>80.099999999999994</v>
          </cell>
          <cell r="N419">
            <v>80.099999999999994</v>
          </cell>
          <cell r="O419">
            <v>80.099999999999994</v>
          </cell>
          <cell r="P419">
            <v>80.099999999999994</v>
          </cell>
          <cell r="Q419">
            <v>80.099999999999994</v>
          </cell>
        </row>
        <row r="420">
          <cell r="C420">
            <v>54.3</v>
          </cell>
          <cell r="D420">
            <v>54.3</v>
          </cell>
          <cell r="E420">
            <v>54.3</v>
          </cell>
          <cell r="F420">
            <v>53.8</v>
          </cell>
          <cell r="G420">
            <v>53.8</v>
          </cell>
          <cell r="H420">
            <v>53.8</v>
          </cell>
          <cell r="I420">
            <v>53.8</v>
          </cell>
          <cell r="J420">
            <v>53.8</v>
          </cell>
          <cell r="K420">
            <v>53.8</v>
          </cell>
          <cell r="L420">
            <v>53.8</v>
          </cell>
          <cell r="M420">
            <v>53.8</v>
          </cell>
          <cell r="N420">
            <v>53.8</v>
          </cell>
          <cell r="O420">
            <v>53.8</v>
          </cell>
          <cell r="P420">
            <v>53.8</v>
          </cell>
          <cell r="Q420">
            <v>53.8</v>
          </cell>
        </row>
        <row r="422">
          <cell r="C422">
            <v>84.9</v>
          </cell>
          <cell r="D422">
            <v>84.9</v>
          </cell>
          <cell r="E422">
            <v>84.9</v>
          </cell>
          <cell r="F422">
            <v>84.9</v>
          </cell>
          <cell r="G422">
            <v>84.8</v>
          </cell>
          <cell r="H422">
            <v>85.1</v>
          </cell>
          <cell r="I422">
            <v>84.9</v>
          </cell>
          <cell r="J422">
            <v>84.9</v>
          </cell>
          <cell r="K422">
            <v>84.8</v>
          </cell>
          <cell r="L422">
            <v>84.7</v>
          </cell>
          <cell r="M422">
            <v>84.2</v>
          </cell>
          <cell r="N422">
            <v>84.3</v>
          </cell>
          <cell r="O422">
            <v>84.2</v>
          </cell>
          <cell r="P422">
            <v>84.2</v>
          </cell>
          <cell r="Q422">
            <v>84.2</v>
          </cell>
        </row>
        <row r="423">
          <cell r="C423">
            <v>58.5</v>
          </cell>
          <cell r="D423">
            <v>58.6</v>
          </cell>
          <cell r="E423">
            <v>58.6</v>
          </cell>
          <cell r="F423">
            <v>58.6</v>
          </cell>
          <cell r="G423">
            <v>58.6</v>
          </cell>
          <cell r="H423">
            <v>59.5</v>
          </cell>
          <cell r="I423">
            <v>59.5</v>
          </cell>
          <cell r="J423">
            <v>59.5</v>
          </cell>
          <cell r="K423">
            <v>59.5</v>
          </cell>
          <cell r="L423">
            <v>59.4</v>
          </cell>
          <cell r="M423">
            <v>59.4</v>
          </cell>
          <cell r="N423">
            <v>59.3</v>
          </cell>
          <cell r="O423">
            <v>59.2</v>
          </cell>
          <cell r="P423">
            <v>59.2</v>
          </cell>
          <cell r="Q423">
            <v>59.2</v>
          </cell>
        </row>
        <row r="424">
          <cell r="C424">
            <v>52.7</v>
          </cell>
          <cell r="D424">
            <v>52.7</v>
          </cell>
          <cell r="E424">
            <v>52.7</v>
          </cell>
          <cell r="F424">
            <v>52.7</v>
          </cell>
          <cell r="G424">
            <v>52.7</v>
          </cell>
          <cell r="H424">
            <v>52.7</v>
          </cell>
          <cell r="I424">
            <v>52.7</v>
          </cell>
          <cell r="J424">
            <v>52.9</v>
          </cell>
          <cell r="K424">
            <v>52.9</v>
          </cell>
          <cell r="L424">
            <v>53.4</v>
          </cell>
          <cell r="M424">
            <v>53</v>
          </cell>
          <cell r="N424">
            <v>53.7</v>
          </cell>
          <cell r="O424">
            <v>53.7</v>
          </cell>
          <cell r="P424">
            <v>53.7</v>
          </cell>
          <cell r="Q424">
            <v>53.7</v>
          </cell>
        </row>
        <row r="425">
          <cell r="C425">
            <v>46</v>
          </cell>
          <cell r="D425">
            <v>46</v>
          </cell>
          <cell r="E425">
            <v>46</v>
          </cell>
          <cell r="F425">
            <v>46</v>
          </cell>
          <cell r="G425">
            <v>46</v>
          </cell>
          <cell r="H425">
            <v>47.8</v>
          </cell>
          <cell r="I425">
            <v>46.2</v>
          </cell>
          <cell r="J425">
            <v>46.5</v>
          </cell>
          <cell r="K425">
            <v>46.2</v>
          </cell>
          <cell r="L425">
            <v>45.4</v>
          </cell>
          <cell r="M425">
            <v>45.4</v>
          </cell>
          <cell r="N425">
            <v>46.5</v>
          </cell>
          <cell r="O425">
            <v>46.5</v>
          </cell>
          <cell r="P425">
            <v>45.7</v>
          </cell>
          <cell r="Q425">
            <v>46.6</v>
          </cell>
        </row>
        <row r="426">
          <cell r="C426">
            <v>81.3</v>
          </cell>
          <cell r="D426">
            <v>81.3</v>
          </cell>
          <cell r="E426">
            <v>81.3</v>
          </cell>
          <cell r="F426">
            <v>81.3</v>
          </cell>
          <cell r="G426">
            <v>81.3</v>
          </cell>
          <cell r="H426">
            <v>81.3</v>
          </cell>
          <cell r="I426">
            <v>81.3</v>
          </cell>
          <cell r="J426">
            <v>81.3</v>
          </cell>
          <cell r="K426">
            <v>81.3</v>
          </cell>
          <cell r="L426">
            <v>81.3</v>
          </cell>
          <cell r="M426">
            <v>81.3</v>
          </cell>
          <cell r="N426">
            <v>81.3</v>
          </cell>
          <cell r="O426">
            <v>81.3</v>
          </cell>
          <cell r="P426">
            <v>81.3</v>
          </cell>
          <cell r="Q426">
            <v>81.3</v>
          </cell>
        </row>
        <row r="427">
          <cell r="C427">
            <v>156.1</v>
          </cell>
          <cell r="D427">
            <v>156.1</v>
          </cell>
          <cell r="E427">
            <v>156.1</v>
          </cell>
          <cell r="F427">
            <v>156.1</v>
          </cell>
          <cell r="G427">
            <v>156.1</v>
          </cell>
          <cell r="H427">
            <v>156.1</v>
          </cell>
          <cell r="I427">
            <v>156.1</v>
          </cell>
          <cell r="J427">
            <v>156.1</v>
          </cell>
          <cell r="K427">
            <v>156.1</v>
          </cell>
          <cell r="L427">
            <v>156.1</v>
          </cell>
          <cell r="M427">
            <v>156.1</v>
          </cell>
          <cell r="N427">
            <v>156.1</v>
          </cell>
          <cell r="O427">
            <v>156.1</v>
          </cell>
          <cell r="P427">
            <v>156.1</v>
          </cell>
          <cell r="Q427">
            <v>156.1</v>
          </cell>
        </row>
        <row r="428">
          <cell r="C428">
            <v>121</v>
          </cell>
          <cell r="D428">
            <v>121</v>
          </cell>
          <cell r="E428">
            <v>121</v>
          </cell>
          <cell r="F428">
            <v>121</v>
          </cell>
          <cell r="G428">
            <v>119.2</v>
          </cell>
          <cell r="H428">
            <v>119.8</v>
          </cell>
          <cell r="I428">
            <v>118.1</v>
          </cell>
          <cell r="J428">
            <v>114</v>
          </cell>
          <cell r="K428">
            <v>112.6</v>
          </cell>
          <cell r="L428">
            <v>108.9</v>
          </cell>
          <cell r="M428">
            <v>108.4</v>
          </cell>
          <cell r="N428">
            <v>106.1</v>
          </cell>
          <cell r="O428">
            <v>103.5</v>
          </cell>
          <cell r="P428">
            <v>103.1</v>
          </cell>
          <cell r="Q428">
            <v>103.1</v>
          </cell>
        </row>
        <row r="429">
          <cell r="C429">
            <v>107</v>
          </cell>
          <cell r="D429">
            <v>107</v>
          </cell>
          <cell r="E429">
            <v>107.5</v>
          </cell>
          <cell r="F429">
            <v>107.5</v>
          </cell>
          <cell r="G429">
            <v>107.5</v>
          </cell>
          <cell r="H429">
            <v>106.5</v>
          </cell>
          <cell r="I429">
            <v>106.5</v>
          </cell>
          <cell r="J429">
            <v>106.5</v>
          </cell>
          <cell r="K429">
            <v>107.9</v>
          </cell>
          <cell r="L429">
            <v>108.2</v>
          </cell>
          <cell r="M429">
            <v>108.2</v>
          </cell>
          <cell r="N429">
            <v>108.2</v>
          </cell>
          <cell r="O429">
            <v>108.2</v>
          </cell>
          <cell r="P429">
            <v>108.7</v>
          </cell>
          <cell r="Q429">
            <v>109.5</v>
          </cell>
        </row>
        <row r="430">
          <cell r="C430">
            <v>110</v>
          </cell>
          <cell r="D430">
            <v>110</v>
          </cell>
          <cell r="E430">
            <v>110</v>
          </cell>
          <cell r="F430">
            <v>110</v>
          </cell>
          <cell r="G430">
            <v>110</v>
          </cell>
          <cell r="H430">
            <v>110</v>
          </cell>
          <cell r="I430">
            <v>110</v>
          </cell>
          <cell r="J430">
            <v>110</v>
          </cell>
          <cell r="K430">
            <v>110</v>
          </cell>
          <cell r="L430">
            <v>110</v>
          </cell>
          <cell r="M430">
            <v>110</v>
          </cell>
          <cell r="N430">
            <v>110</v>
          </cell>
          <cell r="O430">
            <v>110</v>
          </cell>
          <cell r="P430">
            <v>110</v>
          </cell>
          <cell r="Q430">
            <v>110</v>
          </cell>
        </row>
        <row r="431">
          <cell r="C431">
            <v>110</v>
          </cell>
          <cell r="D431">
            <v>110</v>
          </cell>
          <cell r="E431">
            <v>110</v>
          </cell>
          <cell r="F431">
            <v>110</v>
          </cell>
          <cell r="G431">
            <v>110</v>
          </cell>
          <cell r="H431">
            <v>110</v>
          </cell>
          <cell r="I431">
            <v>110</v>
          </cell>
          <cell r="J431">
            <v>110</v>
          </cell>
          <cell r="K431">
            <v>110</v>
          </cell>
          <cell r="L431">
            <v>110</v>
          </cell>
          <cell r="M431">
            <v>110</v>
          </cell>
          <cell r="N431">
            <v>110</v>
          </cell>
          <cell r="O431">
            <v>110</v>
          </cell>
          <cell r="P431">
            <v>110</v>
          </cell>
          <cell r="Q431">
            <v>110</v>
          </cell>
        </row>
        <row r="432">
          <cell r="C432">
            <v>99.4</v>
          </cell>
          <cell r="D432">
            <v>99.4</v>
          </cell>
          <cell r="E432">
            <v>99.4</v>
          </cell>
          <cell r="F432">
            <v>99.4</v>
          </cell>
          <cell r="G432">
            <v>99.4</v>
          </cell>
          <cell r="H432">
            <v>99.4</v>
          </cell>
          <cell r="I432">
            <v>99.4</v>
          </cell>
          <cell r="J432">
            <v>99.4</v>
          </cell>
          <cell r="K432">
            <v>99.4</v>
          </cell>
          <cell r="L432">
            <v>99.4</v>
          </cell>
          <cell r="M432">
            <v>94.8</v>
          </cell>
          <cell r="N432">
            <v>94.8</v>
          </cell>
          <cell r="O432">
            <v>94.8</v>
          </cell>
          <cell r="P432">
            <v>94.8</v>
          </cell>
          <cell r="Q432">
            <v>94.8</v>
          </cell>
        </row>
        <row r="433">
          <cell r="C433">
            <v>100</v>
          </cell>
          <cell r="D433">
            <v>100</v>
          </cell>
          <cell r="E433">
            <v>100</v>
          </cell>
          <cell r="F433">
            <v>100</v>
          </cell>
          <cell r="G433">
            <v>100</v>
          </cell>
          <cell r="H433">
            <v>100</v>
          </cell>
          <cell r="I433">
            <v>100</v>
          </cell>
          <cell r="J433">
            <v>100</v>
          </cell>
          <cell r="K433">
            <v>100</v>
          </cell>
          <cell r="L433">
            <v>100</v>
          </cell>
          <cell r="M433">
            <v>100</v>
          </cell>
          <cell r="N433">
            <v>100</v>
          </cell>
          <cell r="O433">
            <v>100</v>
          </cell>
          <cell r="P433">
            <v>100</v>
          </cell>
          <cell r="Q433">
            <v>100</v>
          </cell>
        </row>
        <row r="434">
          <cell r="C434">
            <v>99.3</v>
          </cell>
          <cell r="D434">
            <v>99.3</v>
          </cell>
          <cell r="E434">
            <v>99.3</v>
          </cell>
          <cell r="F434">
            <v>99.3</v>
          </cell>
          <cell r="G434">
            <v>99.3</v>
          </cell>
          <cell r="H434">
            <v>99.3</v>
          </cell>
          <cell r="I434">
            <v>99.3</v>
          </cell>
          <cell r="J434">
            <v>99.3</v>
          </cell>
          <cell r="K434">
            <v>99.3</v>
          </cell>
          <cell r="L434">
            <v>99.3</v>
          </cell>
          <cell r="M434">
            <v>99.3</v>
          </cell>
          <cell r="N434">
            <v>99.3</v>
          </cell>
          <cell r="O434">
            <v>99.3</v>
          </cell>
          <cell r="P434">
            <v>99.3</v>
          </cell>
          <cell r="Q434">
            <v>99.3</v>
          </cell>
        </row>
        <row r="435">
          <cell r="C435">
            <v>153.69999999999999</v>
          </cell>
          <cell r="D435">
            <v>153.69999999999999</v>
          </cell>
          <cell r="E435">
            <v>153.69999999999999</v>
          </cell>
          <cell r="F435">
            <v>153.69999999999999</v>
          </cell>
          <cell r="G435">
            <v>153.69999999999999</v>
          </cell>
          <cell r="H435">
            <v>153.69999999999999</v>
          </cell>
          <cell r="I435">
            <v>153.69999999999999</v>
          </cell>
          <cell r="J435">
            <v>153.69999999999999</v>
          </cell>
          <cell r="K435">
            <v>153.69999999999999</v>
          </cell>
          <cell r="L435">
            <v>153.69999999999999</v>
          </cell>
          <cell r="M435">
            <v>153.69999999999999</v>
          </cell>
          <cell r="N435">
            <v>153.69999999999999</v>
          </cell>
          <cell r="O435">
            <v>153.69999999999999</v>
          </cell>
          <cell r="P435">
            <v>153.69999999999999</v>
          </cell>
          <cell r="Q435">
            <v>153.69999999999999</v>
          </cell>
        </row>
        <row r="436">
          <cell r="C436">
            <v>109.6</v>
          </cell>
          <cell r="D436">
            <v>109.6</v>
          </cell>
          <cell r="E436">
            <v>109.6</v>
          </cell>
          <cell r="F436">
            <v>109.6</v>
          </cell>
          <cell r="G436">
            <v>106.5</v>
          </cell>
          <cell r="H436">
            <v>106.5</v>
          </cell>
          <cell r="I436">
            <v>106.9</v>
          </cell>
          <cell r="J436">
            <v>107.6</v>
          </cell>
          <cell r="K436">
            <v>107.6</v>
          </cell>
          <cell r="L436">
            <v>107.6</v>
          </cell>
          <cell r="M436">
            <v>107.6</v>
          </cell>
          <cell r="N436">
            <v>107.6</v>
          </cell>
          <cell r="O436">
            <v>107.6</v>
          </cell>
          <cell r="P436">
            <v>107.6</v>
          </cell>
          <cell r="Q436">
            <v>107.6</v>
          </cell>
        </row>
        <row r="437">
          <cell r="C437">
            <v>100</v>
          </cell>
          <cell r="D437">
            <v>100</v>
          </cell>
          <cell r="E437">
            <v>100</v>
          </cell>
          <cell r="F437">
            <v>100</v>
          </cell>
          <cell r="G437">
            <v>100</v>
          </cell>
          <cell r="H437">
            <v>100</v>
          </cell>
          <cell r="I437">
            <v>100</v>
          </cell>
          <cell r="J437">
            <v>100</v>
          </cell>
          <cell r="K437">
            <v>100</v>
          </cell>
          <cell r="L437">
            <v>100</v>
          </cell>
          <cell r="M437">
            <v>100</v>
          </cell>
          <cell r="N437">
            <v>100</v>
          </cell>
          <cell r="O437">
            <v>100</v>
          </cell>
          <cell r="P437">
            <v>100</v>
          </cell>
          <cell r="Q437">
            <v>100</v>
          </cell>
        </row>
        <row r="439">
          <cell r="C439">
            <v>179.7</v>
          </cell>
          <cell r="D439">
            <v>179.7</v>
          </cell>
          <cell r="E439">
            <v>179.7</v>
          </cell>
          <cell r="F439">
            <v>179.7</v>
          </cell>
          <cell r="G439">
            <v>165.9</v>
          </cell>
          <cell r="H439">
            <v>165.9</v>
          </cell>
          <cell r="I439">
            <v>165.9</v>
          </cell>
          <cell r="J439">
            <v>165.9</v>
          </cell>
          <cell r="K439">
            <v>165.9</v>
          </cell>
          <cell r="L439">
            <v>165.9</v>
          </cell>
          <cell r="M439">
            <v>165.9</v>
          </cell>
          <cell r="N439">
            <v>165.9</v>
          </cell>
          <cell r="O439">
            <v>165.9</v>
          </cell>
          <cell r="P439">
            <v>165.9</v>
          </cell>
          <cell r="Q439">
            <v>165.9</v>
          </cell>
        </row>
        <row r="440">
          <cell r="C440">
            <v>216.7</v>
          </cell>
          <cell r="D440">
            <v>216.7</v>
          </cell>
          <cell r="E440">
            <v>216.7</v>
          </cell>
          <cell r="F440">
            <v>216.7</v>
          </cell>
          <cell r="G440">
            <v>186.7</v>
          </cell>
          <cell r="H440">
            <v>186.7</v>
          </cell>
          <cell r="I440">
            <v>186.7</v>
          </cell>
          <cell r="J440">
            <v>186.7</v>
          </cell>
          <cell r="K440">
            <v>186.7</v>
          </cell>
          <cell r="L440">
            <v>186.7</v>
          </cell>
          <cell r="M440">
            <v>186.7</v>
          </cell>
          <cell r="N440">
            <v>186.7</v>
          </cell>
          <cell r="O440">
            <v>186.7</v>
          </cell>
          <cell r="P440">
            <v>186.7</v>
          </cell>
          <cell r="Q440">
            <v>186.7</v>
          </cell>
        </row>
        <row r="441">
          <cell r="C441">
            <v>121.3</v>
          </cell>
          <cell r="D441">
            <v>121.3</v>
          </cell>
          <cell r="E441">
            <v>121.3</v>
          </cell>
          <cell r="F441">
            <v>121.3</v>
          </cell>
          <cell r="G441">
            <v>107.2</v>
          </cell>
          <cell r="H441">
            <v>107.2</v>
          </cell>
          <cell r="I441">
            <v>107.2</v>
          </cell>
          <cell r="J441">
            <v>107.2</v>
          </cell>
          <cell r="K441">
            <v>107.2</v>
          </cell>
          <cell r="L441">
            <v>107.2</v>
          </cell>
          <cell r="M441">
            <v>107.2</v>
          </cell>
          <cell r="N441">
            <v>107.2</v>
          </cell>
          <cell r="O441">
            <v>107.2</v>
          </cell>
          <cell r="P441">
            <v>107.2</v>
          </cell>
          <cell r="Q441">
            <v>107.2</v>
          </cell>
        </row>
        <row r="442">
          <cell r="C442">
            <v>151.30000000000001</v>
          </cell>
          <cell r="D442">
            <v>151.30000000000001</v>
          </cell>
          <cell r="E442">
            <v>151.30000000000001</v>
          </cell>
          <cell r="F442">
            <v>151.30000000000001</v>
          </cell>
          <cell r="G442">
            <v>147.9</v>
          </cell>
          <cell r="H442">
            <v>147.9</v>
          </cell>
          <cell r="I442">
            <v>147.9</v>
          </cell>
          <cell r="J442">
            <v>147.9</v>
          </cell>
          <cell r="K442">
            <v>147.9</v>
          </cell>
          <cell r="L442">
            <v>147.9</v>
          </cell>
          <cell r="M442">
            <v>147.9</v>
          </cell>
          <cell r="N442">
            <v>147.9</v>
          </cell>
          <cell r="O442">
            <v>147.9</v>
          </cell>
          <cell r="P442">
            <v>147.9</v>
          </cell>
          <cell r="Q442">
            <v>147.9</v>
          </cell>
        </row>
        <row r="443">
          <cell r="C443">
            <v>147.30000000000001</v>
          </cell>
          <cell r="D443">
            <v>147.30000000000001</v>
          </cell>
          <cell r="E443">
            <v>147.30000000000001</v>
          </cell>
          <cell r="F443">
            <v>147.30000000000001</v>
          </cell>
          <cell r="G443">
            <v>145.19999999999999</v>
          </cell>
          <cell r="H443">
            <v>145.19999999999999</v>
          </cell>
          <cell r="I443">
            <v>145.19999999999999</v>
          </cell>
          <cell r="J443">
            <v>145.19999999999999</v>
          </cell>
          <cell r="K443">
            <v>145.19999999999999</v>
          </cell>
          <cell r="L443">
            <v>145.19999999999999</v>
          </cell>
          <cell r="M443">
            <v>145.19999999999999</v>
          </cell>
          <cell r="N443">
            <v>145.19999999999999</v>
          </cell>
          <cell r="O443">
            <v>145.19999999999999</v>
          </cell>
          <cell r="P443">
            <v>145.19999999999999</v>
          </cell>
          <cell r="Q443">
            <v>145.19999999999999</v>
          </cell>
        </row>
        <row r="444">
          <cell r="C444">
            <v>100</v>
          </cell>
          <cell r="D444">
            <v>100</v>
          </cell>
          <cell r="E444">
            <v>100</v>
          </cell>
          <cell r="F444">
            <v>100</v>
          </cell>
          <cell r="G444">
            <v>100</v>
          </cell>
          <cell r="H444">
            <v>100</v>
          </cell>
          <cell r="I444">
            <v>100</v>
          </cell>
          <cell r="J444">
            <v>100</v>
          </cell>
          <cell r="K444">
            <v>100</v>
          </cell>
          <cell r="L444">
            <v>100</v>
          </cell>
          <cell r="M444">
            <v>100</v>
          </cell>
          <cell r="N444">
            <v>100</v>
          </cell>
          <cell r="O444">
            <v>100</v>
          </cell>
          <cell r="P444">
            <v>100</v>
          </cell>
          <cell r="Q444">
            <v>100</v>
          </cell>
        </row>
        <row r="446">
          <cell r="C446">
            <v>144.5</v>
          </cell>
          <cell r="D446">
            <v>143.4</v>
          </cell>
          <cell r="E446">
            <v>143.4</v>
          </cell>
          <cell r="F446">
            <v>143.4</v>
          </cell>
          <cell r="G446">
            <v>143.4</v>
          </cell>
          <cell r="H446">
            <v>143.4</v>
          </cell>
          <cell r="I446">
            <v>143.4</v>
          </cell>
          <cell r="J446">
            <v>143.4</v>
          </cell>
          <cell r="K446">
            <v>143.4</v>
          </cell>
          <cell r="L446">
            <v>141.4</v>
          </cell>
          <cell r="M446">
            <v>139.9</v>
          </cell>
          <cell r="N446">
            <v>138</v>
          </cell>
          <cell r="O446">
            <v>136</v>
          </cell>
          <cell r="P446">
            <v>136</v>
          </cell>
          <cell r="Q446">
            <v>136</v>
          </cell>
        </row>
        <row r="447">
          <cell r="C447">
            <v>144.5</v>
          </cell>
          <cell r="D447">
            <v>143.19999999999999</v>
          </cell>
          <cell r="E447">
            <v>143.19999999999999</v>
          </cell>
          <cell r="F447">
            <v>143.19999999999999</v>
          </cell>
          <cell r="G447">
            <v>143.19999999999999</v>
          </cell>
          <cell r="H447">
            <v>143.19999999999999</v>
          </cell>
          <cell r="I447">
            <v>143.19999999999999</v>
          </cell>
          <cell r="J447">
            <v>143.19999999999999</v>
          </cell>
          <cell r="K447">
            <v>143.19999999999999</v>
          </cell>
          <cell r="L447">
            <v>141</v>
          </cell>
          <cell r="M447">
            <v>141</v>
          </cell>
          <cell r="N447">
            <v>138.80000000000001</v>
          </cell>
          <cell r="O447">
            <v>136.5</v>
          </cell>
          <cell r="P447">
            <v>136.5</v>
          </cell>
          <cell r="Q447">
            <v>136.5</v>
          </cell>
        </row>
        <row r="448">
          <cell r="C448">
            <v>125</v>
          </cell>
          <cell r="D448">
            <v>125</v>
          </cell>
          <cell r="E448">
            <v>125</v>
          </cell>
          <cell r="F448">
            <v>125</v>
          </cell>
          <cell r="G448">
            <v>125</v>
          </cell>
          <cell r="H448">
            <v>125</v>
          </cell>
          <cell r="I448">
            <v>125</v>
          </cell>
          <cell r="J448">
            <v>125</v>
          </cell>
          <cell r="K448">
            <v>125</v>
          </cell>
          <cell r="L448">
            <v>125</v>
          </cell>
          <cell r="M448">
            <v>125</v>
          </cell>
          <cell r="N448">
            <v>125</v>
          </cell>
          <cell r="O448">
            <v>125</v>
          </cell>
          <cell r="P448">
            <v>125</v>
          </cell>
          <cell r="Q448">
            <v>125</v>
          </cell>
        </row>
        <row r="449">
          <cell r="C449">
            <v>121.1</v>
          </cell>
          <cell r="D449">
            <v>121.1</v>
          </cell>
          <cell r="E449">
            <v>121.1</v>
          </cell>
          <cell r="F449">
            <v>121.1</v>
          </cell>
          <cell r="G449">
            <v>121.1</v>
          </cell>
          <cell r="H449">
            <v>121.1</v>
          </cell>
          <cell r="I449">
            <v>121.1</v>
          </cell>
          <cell r="J449">
            <v>121.1</v>
          </cell>
          <cell r="K449">
            <v>121.1</v>
          </cell>
          <cell r="L449">
            <v>121.1</v>
          </cell>
          <cell r="M449">
            <v>110.3</v>
          </cell>
          <cell r="N449">
            <v>110.3</v>
          </cell>
          <cell r="O449">
            <v>110.3</v>
          </cell>
          <cell r="P449">
            <v>110.3</v>
          </cell>
          <cell r="Q449">
            <v>110.3</v>
          </cell>
        </row>
        <row r="451">
          <cell r="C451">
            <v>133.69999999999999</v>
          </cell>
          <cell r="D451">
            <v>133.69999999999999</v>
          </cell>
          <cell r="E451">
            <v>133.69999999999999</v>
          </cell>
          <cell r="F451">
            <v>133</v>
          </cell>
          <cell r="G451">
            <v>133.1</v>
          </cell>
          <cell r="H451">
            <v>132.80000000000001</v>
          </cell>
          <cell r="I451">
            <v>131.9</v>
          </cell>
          <cell r="J451">
            <v>131.9</v>
          </cell>
          <cell r="K451">
            <v>132</v>
          </cell>
          <cell r="L451">
            <v>130.9</v>
          </cell>
          <cell r="M451">
            <v>130.9</v>
          </cell>
          <cell r="N451">
            <v>130.9</v>
          </cell>
          <cell r="O451">
            <v>123.6</v>
          </cell>
          <cell r="P451">
            <v>123.7</v>
          </cell>
          <cell r="Q451">
            <v>123.1</v>
          </cell>
        </row>
        <row r="452">
          <cell r="C452">
            <v>138.19999999999999</v>
          </cell>
          <cell r="D452">
            <v>138.19999999999999</v>
          </cell>
          <cell r="E452">
            <v>138.19999999999999</v>
          </cell>
          <cell r="F452">
            <v>135.4</v>
          </cell>
          <cell r="G452">
            <v>135.4</v>
          </cell>
          <cell r="H452">
            <v>135.4</v>
          </cell>
          <cell r="I452">
            <v>135.4</v>
          </cell>
          <cell r="J452">
            <v>135.4</v>
          </cell>
          <cell r="K452">
            <v>136.6</v>
          </cell>
          <cell r="L452">
            <v>132.4</v>
          </cell>
          <cell r="M452">
            <v>132.4</v>
          </cell>
          <cell r="N452">
            <v>132.4</v>
          </cell>
          <cell r="O452">
            <v>132.4</v>
          </cell>
          <cell r="P452">
            <v>132.4</v>
          </cell>
          <cell r="Q452">
            <v>132.4</v>
          </cell>
        </row>
        <row r="453">
          <cell r="C453">
            <v>125.4</v>
          </cell>
          <cell r="D453">
            <v>125.4</v>
          </cell>
          <cell r="E453">
            <v>125.4</v>
          </cell>
          <cell r="F453">
            <v>125.4</v>
          </cell>
          <cell r="G453">
            <v>125.4</v>
          </cell>
          <cell r="H453">
            <v>125.4</v>
          </cell>
          <cell r="I453">
            <v>125.4</v>
          </cell>
          <cell r="J453">
            <v>125.4</v>
          </cell>
          <cell r="K453">
            <v>125.4</v>
          </cell>
          <cell r="L453">
            <v>125.4</v>
          </cell>
          <cell r="M453">
            <v>125.4</v>
          </cell>
          <cell r="N453">
            <v>125.4</v>
          </cell>
          <cell r="O453">
            <v>125.4</v>
          </cell>
          <cell r="P453">
            <v>125.4</v>
          </cell>
          <cell r="Q453">
            <v>100.3</v>
          </cell>
        </row>
        <row r="454">
          <cell r="C454">
            <v>104</v>
          </cell>
          <cell r="D454">
            <v>104</v>
          </cell>
          <cell r="E454">
            <v>104</v>
          </cell>
          <cell r="F454">
            <v>103.9</v>
          </cell>
          <cell r="G454">
            <v>103.9</v>
          </cell>
          <cell r="H454">
            <v>104</v>
          </cell>
          <cell r="I454">
            <v>103.4</v>
          </cell>
          <cell r="J454">
            <v>103.2</v>
          </cell>
          <cell r="K454">
            <v>103.2</v>
          </cell>
          <cell r="L454">
            <v>103</v>
          </cell>
          <cell r="M454">
            <v>103</v>
          </cell>
          <cell r="N454">
            <v>103.2</v>
          </cell>
          <cell r="O454">
            <v>103.1</v>
          </cell>
          <cell r="P454">
            <v>102.9</v>
          </cell>
          <cell r="Q454">
            <v>102.9</v>
          </cell>
        </row>
        <row r="455">
          <cell r="C455">
            <v>386.1</v>
          </cell>
          <cell r="D455">
            <v>387.8</v>
          </cell>
          <cell r="E455">
            <v>389.5</v>
          </cell>
          <cell r="F455">
            <v>389.2</v>
          </cell>
          <cell r="G455">
            <v>394.9</v>
          </cell>
          <cell r="H455">
            <v>375.5</v>
          </cell>
          <cell r="I455">
            <v>344</v>
          </cell>
          <cell r="J455">
            <v>347.8</v>
          </cell>
          <cell r="K455">
            <v>342.1</v>
          </cell>
          <cell r="L455">
            <v>339.9</v>
          </cell>
          <cell r="M455">
            <v>339.3</v>
          </cell>
          <cell r="N455">
            <v>339.3</v>
          </cell>
          <cell r="O455">
            <v>342.3</v>
          </cell>
          <cell r="P455">
            <v>346.1</v>
          </cell>
          <cell r="Q455">
            <v>329.4</v>
          </cell>
        </row>
        <row r="456">
          <cell r="C456">
            <v>153.4</v>
          </cell>
          <cell r="D456">
            <v>153.4</v>
          </cell>
          <cell r="E456">
            <v>153.4</v>
          </cell>
          <cell r="F456">
            <v>147.19999999999999</v>
          </cell>
          <cell r="G456">
            <v>147.19999999999999</v>
          </cell>
          <cell r="H456">
            <v>147.19999999999999</v>
          </cell>
          <cell r="I456">
            <v>147.19999999999999</v>
          </cell>
          <cell r="J456">
            <v>147.19999999999999</v>
          </cell>
          <cell r="K456">
            <v>142.19999999999999</v>
          </cell>
          <cell r="L456">
            <v>142.19999999999999</v>
          </cell>
          <cell r="M456">
            <v>135.69999999999999</v>
          </cell>
          <cell r="N456">
            <v>130.30000000000001</v>
          </cell>
          <cell r="O456">
            <v>130.30000000000001</v>
          </cell>
          <cell r="P456">
            <v>130.30000000000001</v>
          </cell>
          <cell r="Q456">
            <v>130.30000000000001</v>
          </cell>
        </row>
        <row r="457">
          <cell r="C457">
            <v>100</v>
          </cell>
          <cell r="D457">
            <v>100</v>
          </cell>
          <cell r="E457">
            <v>100</v>
          </cell>
          <cell r="F457">
            <v>100</v>
          </cell>
          <cell r="G457">
            <v>100</v>
          </cell>
          <cell r="H457">
            <v>100</v>
          </cell>
          <cell r="I457">
            <v>100</v>
          </cell>
          <cell r="J457">
            <v>100</v>
          </cell>
          <cell r="K457">
            <v>100</v>
          </cell>
          <cell r="L457">
            <v>100</v>
          </cell>
          <cell r="M457">
            <v>100</v>
          </cell>
          <cell r="N457">
            <v>100</v>
          </cell>
          <cell r="O457">
            <v>100</v>
          </cell>
          <cell r="P457">
            <v>100</v>
          </cell>
          <cell r="Q457">
            <v>100</v>
          </cell>
        </row>
        <row r="458">
          <cell r="C458">
            <v>120.6</v>
          </cell>
          <cell r="D458">
            <v>120.6</v>
          </cell>
          <cell r="E458">
            <v>120.6</v>
          </cell>
          <cell r="F458">
            <v>120.6</v>
          </cell>
          <cell r="G458">
            <v>120.6</v>
          </cell>
          <cell r="H458">
            <v>120.6</v>
          </cell>
          <cell r="I458">
            <v>120.6</v>
          </cell>
          <cell r="J458">
            <v>120.6</v>
          </cell>
          <cell r="K458">
            <v>120.6</v>
          </cell>
          <cell r="L458">
            <v>120.6</v>
          </cell>
          <cell r="M458">
            <v>120.6</v>
          </cell>
          <cell r="N458">
            <v>120.6</v>
          </cell>
          <cell r="O458">
            <v>99.9</v>
          </cell>
          <cell r="P458">
            <v>99.9</v>
          </cell>
          <cell r="Q458">
            <v>99.9</v>
          </cell>
        </row>
        <row r="460">
          <cell r="C460">
            <v>118.4</v>
          </cell>
          <cell r="D460">
            <v>118.6</v>
          </cell>
          <cell r="E460">
            <v>118.3</v>
          </cell>
          <cell r="F460">
            <v>118.6</v>
          </cell>
          <cell r="G460">
            <v>118.1</v>
          </cell>
          <cell r="H460">
            <v>117.8</v>
          </cell>
          <cell r="I460">
            <v>119.9</v>
          </cell>
          <cell r="J460">
            <v>119.6</v>
          </cell>
          <cell r="K460">
            <v>118.5</v>
          </cell>
          <cell r="L460">
            <v>118.5</v>
          </cell>
          <cell r="M460">
            <v>117.9</v>
          </cell>
          <cell r="N460">
            <v>118.2</v>
          </cell>
          <cell r="O460">
            <v>118.1</v>
          </cell>
          <cell r="P460">
            <v>117.6</v>
          </cell>
          <cell r="Q460">
            <v>116.9</v>
          </cell>
        </row>
        <row r="462">
          <cell r="C462">
            <v>126.5</v>
          </cell>
          <cell r="D462">
            <v>126.5</v>
          </cell>
          <cell r="E462">
            <v>125.5</v>
          </cell>
          <cell r="F462">
            <v>126.4</v>
          </cell>
          <cell r="G462">
            <v>125.7</v>
          </cell>
          <cell r="H462">
            <v>125.1</v>
          </cell>
          <cell r="I462">
            <v>130.30000000000001</v>
          </cell>
          <cell r="J462">
            <v>129.5</v>
          </cell>
          <cell r="K462">
            <v>127.1</v>
          </cell>
          <cell r="L462">
            <v>127.9</v>
          </cell>
          <cell r="M462">
            <v>126.5</v>
          </cell>
          <cell r="N462">
            <v>127.2</v>
          </cell>
          <cell r="O462">
            <v>128.30000000000001</v>
          </cell>
          <cell r="P462">
            <v>126.8</v>
          </cell>
          <cell r="Q462">
            <v>125.5</v>
          </cell>
        </row>
        <row r="463">
          <cell r="C463">
            <v>121.2</v>
          </cell>
          <cell r="D463">
            <v>121.1</v>
          </cell>
          <cell r="E463">
            <v>121.2</v>
          </cell>
          <cell r="F463">
            <v>121.2</v>
          </cell>
          <cell r="G463">
            <v>121</v>
          </cell>
          <cell r="H463">
            <v>121.6</v>
          </cell>
          <cell r="I463">
            <v>121.7</v>
          </cell>
          <cell r="J463">
            <v>121.7</v>
          </cell>
          <cell r="K463">
            <v>121.4</v>
          </cell>
          <cell r="L463">
            <v>121.6</v>
          </cell>
          <cell r="M463">
            <v>121.5</v>
          </cell>
          <cell r="N463">
            <v>121.3</v>
          </cell>
          <cell r="O463">
            <v>121.3</v>
          </cell>
          <cell r="P463">
            <v>119.4</v>
          </cell>
          <cell r="Q463">
            <v>119.4</v>
          </cell>
        </row>
        <row r="464">
          <cell r="C464">
            <v>120.7</v>
          </cell>
          <cell r="D464">
            <v>121.9</v>
          </cell>
          <cell r="E464">
            <v>117.7</v>
          </cell>
          <cell r="F464">
            <v>118.6</v>
          </cell>
          <cell r="G464">
            <v>116.9</v>
          </cell>
          <cell r="H464">
            <v>114.5</v>
          </cell>
          <cell r="I464">
            <v>115.2</v>
          </cell>
          <cell r="J464">
            <v>114</v>
          </cell>
          <cell r="K464">
            <v>110.2</v>
          </cell>
          <cell r="L464">
            <v>110.2</v>
          </cell>
          <cell r="M464">
            <v>109.3</v>
          </cell>
          <cell r="N464">
            <v>109.8</v>
          </cell>
          <cell r="O464">
            <v>111.8</v>
          </cell>
          <cell r="P464">
            <v>109.8</v>
          </cell>
          <cell r="Q464">
            <v>109.2</v>
          </cell>
        </row>
        <row r="465">
          <cell r="C465">
            <v>147.6</v>
          </cell>
          <cell r="D465">
            <v>159.69999999999999</v>
          </cell>
          <cell r="E465">
            <v>155.9</v>
          </cell>
          <cell r="F465">
            <v>171.8</v>
          </cell>
          <cell r="G465">
            <v>162.4</v>
          </cell>
          <cell r="H465">
            <v>164.9</v>
          </cell>
          <cell r="I465">
            <v>190.3</v>
          </cell>
          <cell r="J465">
            <v>178.8</v>
          </cell>
          <cell r="K465">
            <v>169</v>
          </cell>
          <cell r="L465">
            <v>173.6</v>
          </cell>
          <cell r="M465">
            <v>160</v>
          </cell>
          <cell r="N465">
            <v>153.80000000000001</v>
          </cell>
          <cell r="O465">
            <v>150.19999999999999</v>
          </cell>
          <cell r="P465">
            <v>159</v>
          </cell>
          <cell r="Q465">
            <v>156</v>
          </cell>
        </row>
        <row r="466">
          <cell r="C466">
            <v>117</v>
          </cell>
          <cell r="D466">
            <v>117</v>
          </cell>
          <cell r="E466">
            <v>116.1</v>
          </cell>
          <cell r="F466">
            <v>116.6</v>
          </cell>
          <cell r="G466">
            <v>119</v>
          </cell>
          <cell r="H466">
            <v>119.4</v>
          </cell>
          <cell r="I466">
            <v>120.4</v>
          </cell>
          <cell r="J466">
            <v>120</v>
          </cell>
          <cell r="K466">
            <v>120.1</v>
          </cell>
          <cell r="L466">
            <v>120.3</v>
          </cell>
          <cell r="M466">
            <v>120.9</v>
          </cell>
          <cell r="N466">
            <v>120.7</v>
          </cell>
          <cell r="O466">
            <v>121.1</v>
          </cell>
          <cell r="P466">
            <v>119.5</v>
          </cell>
          <cell r="Q466">
            <v>118</v>
          </cell>
        </row>
        <row r="467">
          <cell r="C467">
            <v>152.30000000000001</v>
          </cell>
          <cell r="D467">
            <v>151</v>
          </cell>
          <cell r="E467">
            <v>156.80000000000001</v>
          </cell>
          <cell r="F467">
            <v>156.80000000000001</v>
          </cell>
          <cell r="G467">
            <v>156.80000000000001</v>
          </cell>
          <cell r="H467">
            <v>156.80000000000001</v>
          </cell>
          <cell r="I467">
            <v>156.80000000000001</v>
          </cell>
          <cell r="J467">
            <v>157.1</v>
          </cell>
          <cell r="K467">
            <v>157.1</v>
          </cell>
          <cell r="L467">
            <v>159.19999999999999</v>
          </cell>
          <cell r="M467">
            <v>156.9</v>
          </cell>
          <cell r="N467">
            <v>157.30000000000001</v>
          </cell>
          <cell r="O467">
            <v>156.80000000000001</v>
          </cell>
          <cell r="P467">
            <v>156.80000000000001</v>
          </cell>
          <cell r="Q467">
            <v>148.9</v>
          </cell>
        </row>
        <row r="468">
          <cell r="C468">
            <v>137</v>
          </cell>
          <cell r="D468">
            <v>136.4</v>
          </cell>
          <cell r="E468">
            <v>149.4</v>
          </cell>
          <cell r="F468">
            <v>158.19999999999999</v>
          </cell>
          <cell r="G468">
            <v>143</v>
          </cell>
          <cell r="H468">
            <v>138.19999999999999</v>
          </cell>
          <cell r="I468">
            <v>150.30000000000001</v>
          </cell>
          <cell r="J468">
            <v>151.9</v>
          </cell>
          <cell r="K468">
            <v>131.9</v>
          </cell>
          <cell r="L468">
            <v>127.6</v>
          </cell>
          <cell r="M468">
            <v>118.6</v>
          </cell>
          <cell r="N468">
            <v>119.2</v>
          </cell>
          <cell r="O468">
            <v>123.5</v>
          </cell>
          <cell r="P468">
            <v>123.5</v>
          </cell>
          <cell r="Q468">
            <v>133.19999999999999</v>
          </cell>
        </row>
        <row r="469">
          <cell r="C469">
            <v>127.9</v>
          </cell>
          <cell r="D469">
            <v>122.9</v>
          </cell>
          <cell r="E469">
            <v>113.3</v>
          </cell>
          <cell r="F469">
            <v>107.6</v>
          </cell>
          <cell r="G469">
            <v>117</v>
          </cell>
          <cell r="H469">
            <v>114.5</v>
          </cell>
          <cell r="I469">
            <v>134.9</v>
          </cell>
          <cell r="J469">
            <v>131.4</v>
          </cell>
          <cell r="K469">
            <v>133.80000000000001</v>
          </cell>
          <cell r="L469">
            <v>138</v>
          </cell>
          <cell r="M469">
            <v>140.19999999999999</v>
          </cell>
          <cell r="N469">
            <v>146.4</v>
          </cell>
          <cell r="O469">
            <v>151.30000000000001</v>
          </cell>
          <cell r="P469">
            <v>144.1</v>
          </cell>
          <cell r="Q469">
            <v>138.1</v>
          </cell>
        </row>
        <row r="470">
          <cell r="C470">
            <v>110.7</v>
          </cell>
          <cell r="D470">
            <v>110.6</v>
          </cell>
          <cell r="E470">
            <v>110.6</v>
          </cell>
          <cell r="F470">
            <v>110.6</v>
          </cell>
          <cell r="G470">
            <v>110.6</v>
          </cell>
          <cell r="H470">
            <v>110.6</v>
          </cell>
          <cell r="I470">
            <v>110.6</v>
          </cell>
          <cell r="J470">
            <v>110.6</v>
          </cell>
          <cell r="K470">
            <v>110.6</v>
          </cell>
          <cell r="L470">
            <v>110.6</v>
          </cell>
          <cell r="M470">
            <v>109.2</v>
          </cell>
          <cell r="N470">
            <v>109.1</v>
          </cell>
          <cell r="O470">
            <v>109.1</v>
          </cell>
          <cell r="P470">
            <v>109.3</v>
          </cell>
          <cell r="Q470">
            <v>109.3</v>
          </cell>
        </row>
        <row r="471">
          <cell r="C471">
            <v>153.19999999999999</v>
          </cell>
          <cell r="D471">
            <v>151.4</v>
          </cell>
          <cell r="E471">
            <v>153</v>
          </cell>
          <cell r="F471">
            <v>152.4</v>
          </cell>
          <cell r="G471">
            <v>149.4</v>
          </cell>
          <cell r="H471">
            <v>159.9</v>
          </cell>
          <cell r="I471">
            <v>162.30000000000001</v>
          </cell>
          <cell r="J471">
            <v>172.6</v>
          </cell>
          <cell r="K471">
            <v>172.9</v>
          </cell>
          <cell r="L471">
            <v>176.5</v>
          </cell>
          <cell r="M471">
            <v>177.8</v>
          </cell>
          <cell r="N471">
            <v>178</v>
          </cell>
          <cell r="O471">
            <v>179.6</v>
          </cell>
          <cell r="P471">
            <v>181.4</v>
          </cell>
          <cell r="Q471">
            <v>180.5</v>
          </cell>
        </row>
        <row r="472">
          <cell r="C472">
            <v>147.69999999999999</v>
          </cell>
          <cell r="D472">
            <v>147</v>
          </cell>
          <cell r="E472">
            <v>145.9</v>
          </cell>
          <cell r="F472">
            <v>146</v>
          </cell>
          <cell r="G472">
            <v>144.5</v>
          </cell>
          <cell r="H472">
            <v>144.30000000000001</v>
          </cell>
          <cell r="I472">
            <v>144.6</v>
          </cell>
          <cell r="J472">
            <v>145.80000000000001</v>
          </cell>
          <cell r="K472">
            <v>147.1</v>
          </cell>
          <cell r="L472">
            <v>146.19999999999999</v>
          </cell>
          <cell r="M472">
            <v>146.19999999999999</v>
          </cell>
          <cell r="N472">
            <v>146.4</v>
          </cell>
          <cell r="O472">
            <v>144.9</v>
          </cell>
          <cell r="P472">
            <v>144.5</v>
          </cell>
          <cell r="Q472">
            <v>142.69999999999999</v>
          </cell>
        </row>
        <row r="473">
          <cell r="C473">
            <v>115.6</v>
          </cell>
          <cell r="D473">
            <v>114.6</v>
          </cell>
          <cell r="E473">
            <v>114.6</v>
          </cell>
          <cell r="F473">
            <v>114.3</v>
          </cell>
          <cell r="G473">
            <v>117.7</v>
          </cell>
          <cell r="H473">
            <v>117.7</v>
          </cell>
          <cell r="I473">
            <v>117.7</v>
          </cell>
          <cell r="J473">
            <v>117.7</v>
          </cell>
          <cell r="K473">
            <v>117.7</v>
          </cell>
          <cell r="L473">
            <v>117.7</v>
          </cell>
          <cell r="M473">
            <v>120.3</v>
          </cell>
          <cell r="N473">
            <v>120.3</v>
          </cell>
          <cell r="O473">
            <v>116.7</v>
          </cell>
          <cell r="P473">
            <v>117.6</v>
          </cell>
          <cell r="Q473">
            <v>116.8</v>
          </cell>
        </row>
        <row r="475">
          <cell r="C475">
            <v>137.9</v>
          </cell>
          <cell r="D475">
            <v>137.9</v>
          </cell>
          <cell r="E475">
            <v>137.9</v>
          </cell>
          <cell r="F475">
            <v>137.9</v>
          </cell>
          <cell r="G475">
            <v>137.9</v>
          </cell>
          <cell r="H475">
            <v>137.9</v>
          </cell>
          <cell r="I475">
            <v>137.9</v>
          </cell>
          <cell r="J475">
            <v>137.9</v>
          </cell>
          <cell r="K475">
            <v>137.9</v>
          </cell>
          <cell r="L475">
            <v>137.80000000000001</v>
          </cell>
          <cell r="M475">
            <v>137.80000000000001</v>
          </cell>
          <cell r="N475">
            <v>137.80000000000001</v>
          </cell>
          <cell r="O475">
            <v>124.6</v>
          </cell>
          <cell r="P475">
            <v>124.6</v>
          </cell>
          <cell r="Q475">
            <v>124.6</v>
          </cell>
        </row>
        <row r="476">
          <cell r="C476">
            <v>121.7</v>
          </cell>
          <cell r="D476">
            <v>121.7</v>
          </cell>
          <cell r="E476">
            <v>121.7</v>
          </cell>
          <cell r="F476">
            <v>121.7</v>
          </cell>
          <cell r="G476">
            <v>121.7</v>
          </cell>
          <cell r="H476">
            <v>121.7</v>
          </cell>
          <cell r="I476">
            <v>121.7</v>
          </cell>
          <cell r="J476">
            <v>121.7</v>
          </cell>
          <cell r="K476">
            <v>121.7</v>
          </cell>
          <cell r="L476">
            <v>121.7</v>
          </cell>
          <cell r="M476">
            <v>121.7</v>
          </cell>
          <cell r="N476">
            <v>121.7</v>
          </cell>
          <cell r="O476">
            <v>121.7</v>
          </cell>
          <cell r="P476">
            <v>121.7</v>
          </cell>
          <cell r="Q476">
            <v>121.7</v>
          </cell>
        </row>
        <row r="477">
          <cell r="C477">
            <v>124.8</v>
          </cell>
          <cell r="D477">
            <v>124.8</v>
          </cell>
          <cell r="E477">
            <v>124.8</v>
          </cell>
          <cell r="F477">
            <v>124.8</v>
          </cell>
          <cell r="G477">
            <v>124.8</v>
          </cell>
          <cell r="H477">
            <v>124.8</v>
          </cell>
          <cell r="I477">
            <v>124.8</v>
          </cell>
          <cell r="J477">
            <v>124.8</v>
          </cell>
          <cell r="K477">
            <v>124.8</v>
          </cell>
          <cell r="L477">
            <v>122</v>
          </cell>
          <cell r="M477">
            <v>122</v>
          </cell>
          <cell r="N477">
            <v>122</v>
          </cell>
          <cell r="O477">
            <v>122</v>
          </cell>
          <cell r="P477">
            <v>122</v>
          </cell>
          <cell r="Q477">
            <v>122</v>
          </cell>
        </row>
        <row r="478">
          <cell r="C478">
            <v>148.6</v>
          </cell>
          <cell r="D478">
            <v>148.6</v>
          </cell>
          <cell r="E478">
            <v>148.6</v>
          </cell>
          <cell r="F478">
            <v>148.6</v>
          </cell>
          <cell r="G478">
            <v>148.6</v>
          </cell>
          <cell r="H478">
            <v>148.6</v>
          </cell>
          <cell r="I478">
            <v>148.6</v>
          </cell>
          <cell r="J478">
            <v>148.6</v>
          </cell>
          <cell r="K478">
            <v>148.6</v>
          </cell>
          <cell r="L478">
            <v>143.6</v>
          </cell>
          <cell r="M478">
            <v>143.6</v>
          </cell>
          <cell r="N478">
            <v>143.6</v>
          </cell>
          <cell r="O478">
            <v>143.6</v>
          </cell>
          <cell r="P478">
            <v>143.6</v>
          </cell>
          <cell r="Q478">
            <v>143.6</v>
          </cell>
        </row>
        <row r="479">
          <cell r="C479">
            <v>137.9</v>
          </cell>
          <cell r="D479">
            <v>137.9</v>
          </cell>
          <cell r="E479">
            <v>137.9</v>
          </cell>
          <cell r="F479">
            <v>137.9</v>
          </cell>
          <cell r="G479">
            <v>137.9</v>
          </cell>
          <cell r="H479">
            <v>137.9</v>
          </cell>
          <cell r="I479">
            <v>137.9</v>
          </cell>
          <cell r="J479">
            <v>137.9</v>
          </cell>
          <cell r="K479">
            <v>137.9</v>
          </cell>
          <cell r="L479">
            <v>137.9</v>
          </cell>
          <cell r="M479">
            <v>137.9</v>
          </cell>
          <cell r="N479">
            <v>137.9</v>
          </cell>
          <cell r="O479">
            <v>124.5</v>
          </cell>
          <cell r="P479">
            <v>124.5</v>
          </cell>
          <cell r="Q479">
            <v>124.5</v>
          </cell>
        </row>
        <row r="481">
          <cell r="C481">
            <v>113</v>
          </cell>
          <cell r="D481">
            <v>113.3</v>
          </cell>
          <cell r="E481">
            <v>113</v>
          </cell>
          <cell r="F481">
            <v>113</v>
          </cell>
          <cell r="G481">
            <v>112.2</v>
          </cell>
          <cell r="H481">
            <v>112.4</v>
          </cell>
          <cell r="I481">
            <v>112.4</v>
          </cell>
          <cell r="J481">
            <v>112.4</v>
          </cell>
          <cell r="K481">
            <v>112.3</v>
          </cell>
          <cell r="L481">
            <v>112.3</v>
          </cell>
          <cell r="M481">
            <v>112.2</v>
          </cell>
          <cell r="N481">
            <v>112.1</v>
          </cell>
          <cell r="O481">
            <v>111.8</v>
          </cell>
          <cell r="P481">
            <v>111.6</v>
          </cell>
          <cell r="Q481">
            <v>111.5</v>
          </cell>
        </row>
        <row r="482">
          <cell r="C482">
            <v>134.80000000000001</v>
          </cell>
          <cell r="D482">
            <v>134.6</v>
          </cell>
          <cell r="E482">
            <v>134.5</v>
          </cell>
          <cell r="F482">
            <v>134.5</v>
          </cell>
          <cell r="G482">
            <v>134.30000000000001</v>
          </cell>
          <cell r="H482">
            <v>134.30000000000001</v>
          </cell>
          <cell r="I482">
            <v>134</v>
          </cell>
          <cell r="J482">
            <v>134</v>
          </cell>
          <cell r="K482">
            <v>134.1</v>
          </cell>
          <cell r="L482">
            <v>134.1</v>
          </cell>
          <cell r="M482">
            <v>134.1</v>
          </cell>
          <cell r="N482">
            <v>134.1</v>
          </cell>
          <cell r="O482">
            <v>133.9</v>
          </cell>
          <cell r="P482">
            <v>133.80000000000001</v>
          </cell>
          <cell r="Q482">
            <v>133.80000000000001</v>
          </cell>
        </row>
        <row r="483">
          <cell r="C483">
            <v>109.2</v>
          </cell>
          <cell r="D483">
            <v>109.6</v>
          </cell>
          <cell r="E483">
            <v>109.3</v>
          </cell>
          <cell r="F483">
            <v>109.2</v>
          </cell>
          <cell r="G483">
            <v>108.3</v>
          </cell>
          <cell r="H483">
            <v>108.5</v>
          </cell>
          <cell r="I483">
            <v>108.6</v>
          </cell>
          <cell r="J483">
            <v>108.5</v>
          </cell>
          <cell r="K483">
            <v>108.4</v>
          </cell>
          <cell r="L483">
            <v>108.4</v>
          </cell>
          <cell r="M483">
            <v>108.3</v>
          </cell>
          <cell r="N483">
            <v>108.2</v>
          </cell>
          <cell r="O483">
            <v>107.8</v>
          </cell>
          <cell r="P483">
            <v>107.6</v>
          </cell>
          <cell r="Q483">
            <v>107.5</v>
          </cell>
        </row>
        <row r="484">
          <cell r="C484">
            <v>99.2</v>
          </cell>
          <cell r="D484">
            <v>99.2</v>
          </cell>
          <cell r="E484">
            <v>99.6</v>
          </cell>
          <cell r="F484">
            <v>99.6</v>
          </cell>
          <cell r="G484">
            <v>99.6</v>
          </cell>
          <cell r="H484">
            <v>99.6</v>
          </cell>
          <cell r="I484">
            <v>99.8</v>
          </cell>
          <cell r="J484">
            <v>99.8</v>
          </cell>
          <cell r="K484">
            <v>99.8</v>
          </cell>
          <cell r="L484">
            <v>99.8</v>
          </cell>
          <cell r="M484">
            <v>99.8</v>
          </cell>
          <cell r="N484">
            <v>99.8</v>
          </cell>
          <cell r="O484">
            <v>99.8</v>
          </cell>
          <cell r="P484">
            <v>99.8</v>
          </cell>
          <cell r="Q484">
            <v>99.8</v>
          </cell>
        </row>
        <row r="485">
          <cell r="C485">
            <v>116.9</v>
          </cell>
          <cell r="D485">
            <v>116.9</v>
          </cell>
          <cell r="E485">
            <v>116.9</v>
          </cell>
          <cell r="F485">
            <v>116.9</v>
          </cell>
          <cell r="G485">
            <v>116.9</v>
          </cell>
          <cell r="H485">
            <v>116.9</v>
          </cell>
          <cell r="I485">
            <v>116.9</v>
          </cell>
          <cell r="J485">
            <v>116.9</v>
          </cell>
          <cell r="K485">
            <v>116.9</v>
          </cell>
          <cell r="L485">
            <v>116.9</v>
          </cell>
          <cell r="M485">
            <v>116.9</v>
          </cell>
          <cell r="N485">
            <v>116.9</v>
          </cell>
          <cell r="O485">
            <v>116.9</v>
          </cell>
          <cell r="P485">
            <v>116.9</v>
          </cell>
          <cell r="Q485">
            <v>116.9</v>
          </cell>
        </row>
        <row r="486">
          <cell r="C486">
            <v>125.6</v>
          </cell>
          <cell r="D486">
            <v>125</v>
          </cell>
          <cell r="E486">
            <v>124.9</v>
          </cell>
          <cell r="F486">
            <v>124.9</v>
          </cell>
          <cell r="G486">
            <v>124.9</v>
          </cell>
          <cell r="H486">
            <v>124.9</v>
          </cell>
          <cell r="I486">
            <v>124.9</v>
          </cell>
          <cell r="J486">
            <v>124.9</v>
          </cell>
          <cell r="K486">
            <v>124.9</v>
          </cell>
          <cell r="L486">
            <v>124.9</v>
          </cell>
          <cell r="M486">
            <v>124.9</v>
          </cell>
          <cell r="N486">
            <v>124.9</v>
          </cell>
          <cell r="O486">
            <v>124.9</v>
          </cell>
          <cell r="P486">
            <v>124.3</v>
          </cell>
          <cell r="Q486">
            <v>124.3</v>
          </cell>
        </row>
        <row r="487">
          <cell r="C487">
            <v>117.5</v>
          </cell>
          <cell r="D487">
            <v>117.5</v>
          </cell>
          <cell r="E487">
            <v>117.5</v>
          </cell>
          <cell r="F487">
            <v>117.5</v>
          </cell>
          <cell r="G487">
            <v>117.5</v>
          </cell>
          <cell r="H487">
            <v>117.5</v>
          </cell>
          <cell r="I487">
            <v>117.5</v>
          </cell>
          <cell r="J487">
            <v>117.5</v>
          </cell>
          <cell r="K487">
            <v>117.5</v>
          </cell>
          <cell r="L487">
            <v>117.5</v>
          </cell>
          <cell r="M487">
            <v>117.5</v>
          </cell>
          <cell r="N487">
            <v>117.5</v>
          </cell>
          <cell r="O487">
            <v>117.5</v>
          </cell>
          <cell r="P487">
            <v>117.5</v>
          </cell>
          <cell r="Q487">
            <v>117.5</v>
          </cell>
        </row>
        <row r="489">
          <cell r="C489">
            <v>108.7</v>
          </cell>
          <cell r="D489">
            <v>108.7</v>
          </cell>
          <cell r="E489">
            <v>108.6</v>
          </cell>
          <cell r="F489">
            <v>108.6</v>
          </cell>
          <cell r="G489">
            <v>108.6</v>
          </cell>
          <cell r="H489">
            <v>108.5</v>
          </cell>
          <cell r="I489">
            <v>108.5</v>
          </cell>
          <cell r="J489">
            <v>108.5</v>
          </cell>
          <cell r="K489">
            <v>108.5</v>
          </cell>
          <cell r="L489">
            <v>108.5</v>
          </cell>
          <cell r="M489">
            <v>108.5</v>
          </cell>
          <cell r="N489">
            <v>108.5</v>
          </cell>
          <cell r="O489">
            <v>108.5</v>
          </cell>
          <cell r="P489">
            <v>108.5</v>
          </cell>
          <cell r="Q489">
            <v>108.5</v>
          </cell>
        </row>
        <row r="490">
          <cell r="C490">
            <v>104.1</v>
          </cell>
          <cell r="D490">
            <v>104</v>
          </cell>
          <cell r="E490">
            <v>104</v>
          </cell>
          <cell r="F490">
            <v>103.9</v>
          </cell>
          <cell r="G490">
            <v>103.8</v>
          </cell>
          <cell r="H490">
            <v>103.7</v>
          </cell>
          <cell r="I490">
            <v>103.6</v>
          </cell>
          <cell r="J490">
            <v>103.6</v>
          </cell>
          <cell r="K490">
            <v>103.5</v>
          </cell>
          <cell r="L490">
            <v>103.5</v>
          </cell>
          <cell r="M490">
            <v>103.5</v>
          </cell>
          <cell r="N490">
            <v>103.4</v>
          </cell>
          <cell r="O490">
            <v>103.4</v>
          </cell>
          <cell r="P490">
            <v>103.4</v>
          </cell>
          <cell r="Q490">
            <v>103.4</v>
          </cell>
        </row>
        <row r="491">
          <cell r="C491">
            <v>116.2</v>
          </cell>
          <cell r="D491">
            <v>116.3</v>
          </cell>
          <cell r="E491">
            <v>116.3</v>
          </cell>
          <cell r="F491">
            <v>116</v>
          </cell>
          <cell r="G491">
            <v>116</v>
          </cell>
          <cell r="H491">
            <v>115.3</v>
          </cell>
          <cell r="I491">
            <v>115.4</v>
          </cell>
          <cell r="J491">
            <v>115.5</v>
          </cell>
          <cell r="K491">
            <v>115.5</v>
          </cell>
          <cell r="L491">
            <v>115.5</v>
          </cell>
          <cell r="M491">
            <v>115.5</v>
          </cell>
          <cell r="N491">
            <v>116.5</v>
          </cell>
          <cell r="O491">
            <v>116.5</v>
          </cell>
          <cell r="P491">
            <v>116.5</v>
          </cell>
          <cell r="Q491">
            <v>116.5</v>
          </cell>
        </row>
        <row r="492">
          <cell r="C492">
            <v>104.1</v>
          </cell>
          <cell r="D492">
            <v>104.1</v>
          </cell>
          <cell r="E492">
            <v>104.1</v>
          </cell>
          <cell r="F492">
            <v>104.1</v>
          </cell>
          <cell r="G492">
            <v>104.1</v>
          </cell>
          <cell r="H492">
            <v>104.1</v>
          </cell>
          <cell r="I492">
            <v>104.1</v>
          </cell>
          <cell r="J492">
            <v>104.1</v>
          </cell>
          <cell r="K492">
            <v>104.1</v>
          </cell>
          <cell r="L492">
            <v>104.1</v>
          </cell>
          <cell r="M492">
            <v>104.1</v>
          </cell>
          <cell r="N492">
            <v>104.1</v>
          </cell>
          <cell r="O492">
            <v>104.1</v>
          </cell>
          <cell r="P492">
            <v>104.1</v>
          </cell>
          <cell r="Q492">
            <v>104.1</v>
          </cell>
        </row>
        <row r="493">
          <cell r="C493">
            <v>115.5</v>
          </cell>
          <cell r="D493">
            <v>115.5</v>
          </cell>
          <cell r="E493">
            <v>115.5</v>
          </cell>
          <cell r="F493">
            <v>115.5</v>
          </cell>
          <cell r="G493">
            <v>115.5</v>
          </cell>
          <cell r="H493">
            <v>115.5</v>
          </cell>
          <cell r="I493">
            <v>115.5</v>
          </cell>
          <cell r="J493">
            <v>115.5</v>
          </cell>
          <cell r="K493">
            <v>115.5</v>
          </cell>
          <cell r="L493">
            <v>115.5</v>
          </cell>
          <cell r="M493">
            <v>115.5</v>
          </cell>
          <cell r="N493">
            <v>115.5</v>
          </cell>
          <cell r="O493">
            <v>115.5</v>
          </cell>
          <cell r="P493">
            <v>115.5</v>
          </cell>
          <cell r="Q493">
            <v>115.5</v>
          </cell>
        </row>
        <row r="494">
          <cell r="C494">
            <v>115.4</v>
          </cell>
          <cell r="D494">
            <v>115.4</v>
          </cell>
          <cell r="E494">
            <v>115.4</v>
          </cell>
          <cell r="F494">
            <v>115.4</v>
          </cell>
          <cell r="G494">
            <v>115.4</v>
          </cell>
          <cell r="H494">
            <v>115.4</v>
          </cell>
          <cell r="I494">
            <v>115.4</v>
          </cell>
          <cell r="J494">
            <v>115.4</v>
          </cell>
          <cell r="K494">
            <v>115.4</v>
          </cell>
          <cell r="L494">
            <v>115.4</v>
          </cell>
          <cell r="M494">
            <v>115.4</v>
          </cell>
          <cell r="N494">
            <v>115.4</v>
          </cell>
          <cell r="O494">
            <v>115.4</v>
          </cell>
          <cell r="P494">
            <v>115.4</v>
          </cell>
          <cell r="Q494">
            <v>115.4</v>
          </cell>
        </row>
        <row r="495">
          <cell r="C495">
            <v>100</v>
          </cell>
          <cell r="D495">
            <v>100</v>
          </cell>
          <cell r="E495">
            <v>100</v>
          </cell>
          <cell r="F495">
            <v>100</v>
          </cell>
          <cell r="G495">
            <v>100</v>
          </cell>
          <cell r="H495">
            <v>100</v>
          </cell>
          <cell r="I495">
            <v>100</v>
          </cell>
          <cell r="J495">
            <v>100</v>
          </cell>
          <cell r="K495">
            <v>100</v>
          </cell>
          <cell r="L495">
            <v>100</v>
          </cell>
          <cell r="M495">
            <v>100</v>
          </cell>
          <cell r="N495">
            <v>100</v>
          </cell>
          <cell r="O495">
            <v>100</v>
          </cell>
          <cell r="P495">
            <v>100</v>
          </cell>
          <cell r="Q495">
            <v>100</v>
          </cell>
        </row>
        <row r="496">
          <cell r="C496">
            <v>166.7</v>
          </cell>
          <cell r="D496">
            <v>166.7</v>
          </cell>
          <cell r="E496">
            <v>166.7</v>
          </cell>
          <cell r="F496">
            <v>166.7</v>
          </cell>
          <cell r="G496">
            <v>166.7</v>
          </cell>
          <cell r="H496">
            <v>166.7</v>
          </cell>
          <cell r="I496">
            <v>166.7</v>
          </cell>
          <cell r="J496">
            <v>166.7</v>
          </cell>
          <cell r="K496">
            <v>166.7</v>
          </cell>
          <cell r="L496">
            <v>166.7</v>
          </cell>
          <cell r="M496">
            <v>166.7</v>
          </cell>
          <cell r="N496">
            <v>166.7</v>
          </cell>
          <cell r="O496">
            <v>166.7</v>
          </cell>
          <cell r="P496">
            <v>166.7</v>
          </cell>
          <cell r="Q496">
            <v>166.7</v>
          </cell>
        </row>
        <row r="498">
          <cell r="C498">
            <v>106.8</v>
          </cell>
          <cell r="D498">
            <v>108.1</v>
          </cell>
          <cell r="E498">
            <v>108.1</v>
          </cell>
          <cell r="F498">
            <v>108.1</v>
          </cell>
          <cell r="G498">
            <v>108.1</v>
          </cell>
          <cell r="H498">
            <v>108.1</v>
          </cell>
          <cell r="I498">
            <v>108.1</v>
          </cell>
          <cell r="J498">
            <v>108.1</v>
          </cell>
          <cell r="K498">
            <v>108.2</v>
          </cell>
          <cell r="L498">
            <v>107.6</v>
          </cell>
          <cell r="M498">
            <v>107.3</v>
          </cell>
          <cell r="N498">
            <v>106.5</v>
          </cell>
          <cell r="O498">
            <v>106.5</v>
          </cell>
          <cell r="P498">
            <v>106.5</v>
          </cell>
          <cell r="Q498">
            <v>106.4</v>
          </cell>
        </row>
        <row r="499">
          <cell r="C499">
            <v>141.80000000000001</v>
          </cell>
          <cell r="D499">
            <v>141.80000000000001</v>
          </cell>
          <cell r="E499">
            <v>141.80000000000001</v>
          </cell>
          <cell r="F499">
            <v>141.80000000000001</v>
          </cell>
          <cell r="G499">
            <v>141.80000000000001</v>
          </cell>
          <cell r="H499">
            <v>141.80000000000001</v>
          </cell>
          <cell r="I499">
            <v>142</v>
          </cell>
          <cell r="J499">
            <v>141.9</v>
          </cell>
          <cell r="K499">
            <v>142.5</v>
          </cell>
          <cell r="L499">
            <v>142.5</v>
          </cell>
          <cell r="M499">
            <v>142.5</v>
          </cell>
          <cell r="N499">
            <v>142.19999999999999</v>
          </cell>
          <cell r="O499">
            <v>142.19999999999999</v>
          </cell>
          <cell r="P499">
            <v>142.19999999999999</v>
          </cell>
          <cell r="Q499">
            <v>142.19999999999999</v>
          </cell>
        </row>
        <row r="500">
          <cell r="C500">
            <v>104.1</v>
          </cell>
          <cell r="D500">
            <v>104.1</v>
          </cell>
          <cell r="E500">
            <v>104.1</v>
          </cell>
          <cell r="F500">
            <v>104.1</v>
          </cell>
          <cell r="G500">
            <v>104.1</v>
          </cell>
          <cell r="H500">
            <v>104.1</v>
          </cell>
          <cell r="I500">
            <v>104.1</v>
          </cell>
          <cell r="J500">
            <v>104.1</v>
          </cell>
          <cell r="K500">
            <v>104.1</v>
          </cell>
          <cell r="L500">
            <v>104.1</v>
          </cell>
          <cell r="M500">
            <v>110.6</v>
          </cell>
          <cell r="N500">
            <v>110.6</v>
          </cell>
          <cell r="O500">
            <v>110.6</v>
          </cell>
          <cell r="P500">
            <v>110.6</v>
          </cell>
          <cell r="Q500">
            <v>110.6</v>
          </cell>
        </row>
        <row r="501">
          <cell r="C501">
            <v>89</v>
          </cell>
          <cell r="D501">
            <v>89</v>
          </cell>
          <cell r="E501">
            <v>89</v>
          </cell>
          <cell r="F501">
            <v>88.9</v>
          </cell>
          <cell r="G501">
            <v>88.9</v>
          </cell>
          <cell r="H501">
            <v>88.9</v>
          </cell>
          <cell r="I501">
            <v>89.1</v>
          </cell>
          <cell r="J501">
            <v>89.1</v>
          </cell>
          <cell r="K501">
            <v>90</v>
          </cell>
          <cell r="L501">
            <v>90</v>
          </cell>
          <cell r="M501">
            <v>90</v>
          </cell>
          <cell r="N501">
            <v>90</v>
          </cell>
          <cell r="O501">
            <v>89.6</v>
          </cell>
          <cell r="P501">
            <v>89.2</v>
          </cell>
          <cell r="Q501">
            <v>89.2</v>
          </cell>
        </row>
        <row r="502">
          <cell r="C502">
            <v>100</v>
          </cell>
          <cell r="D502">
            <v>100</v>
          </cell>
          <cell r="E502">
            <v>99.5</v>
          </cell>
          <cell r="F502">
            <v>99.5</v>
          </cell>
          <cell r="G502">
            <v>99.5</v>
          </cell>
          <cell r="H502">
            <v>99.5</v>
          </cell>
          <cell r="I502">
            <v>99.5</v>
          </cell>
          <cell r="J502">
            <v>99.5</v>
          </cell>
          <cell r="K502">
            <v>99.5</v>
          </cell>
          <cell r="L502">
            <v>99.9</v>
          </cell>
          <cell r="M502">
            <v>99.9</v>
          </cell>
          <cell r="N502">
            <v>99.9</v>
          </cell>
          <cell r="O502">
            <v>99.9</v>
          </cell>
          <cell r="P502">
            <v>100</v>
          </cell>
          <cell r="Q502">
            <v>100</v>
          </cell>
        </row>
        <row r="503">
          <cell r="C503">
            <v>117.5</v>
          </cell>
          <cell r="D503">
            <v>118.5</v>
          </cell>
          <cell r="E503">
            <v>118.5</v>
          </cell>
          <cell r="F503">
            <v>118.5</v>
          </cell>
          <cell r="G503">
            <v>118.5</v>
          </cell>
          <cell r="H503">
            <v>118.5</v>
          </cell>
          <cell r="I503">
            <v>118.5</v>
          </cell>
          <cell r="J503">
            <v>118.5</v>
          </cell>
          <cell r="K503">
            <v>118.5</v>
          </cell>
          <cell r="L503">
            <v>118.5</v>
          </cell>
          <cell r="M503">
            <v>114.2</v>
          </cell>
          <cell r="N503">
            <v>109.4</v>
          </cell>
          <cell r="O503">
            <v>109.4</v>
          </cell>
          <cell r="P503">
            <v>109.4</v>
          </cell>
          <cell r="Q503">
            <v>109.4</v>
          </cell>
        </row>
        <row r="504">
          <cell r="C504">
            <v>116.7</v>
          </cell>
          <cell r="D504">
            <v>116.7</v>
          </cell>
          <cell r="E504">
            <v>116.7</v>
          </cell>
          <cell r="F504">
            <v>116.7</v>
          </cell>
          <cell r="G504">
            <v>116.7</v>
          </cell>
          <cell r="H504">
            <v>116.7</v>
          </cell>
          <cell r="I504">
            <v>116.7</v>
          </cell>
          <cell r="J504">
            <v>116.7</v>
          </cell>
          <cell r="K504">
            <v>116.7</v>
          </cell>
          <cell r="L504">
            <v>116.7</v>
          </cell>
          <cell r="M504">
            <v>116.7</v>
          </cell>
          <cell r="N504">
            <v>116.7</v>
          </cell>
          <cell r="O504">
            <v>116.7</v>
          </cell>
          <cell r="P504">
            <v>116.7</v>
          </cell>
          <cell r="Q504">
            <v>116.7</v>
          </cell>
        </row>
        <row r="505">
          <cell r="C505">
            <v>115.7</v>
          </cell>
          <cell r="D505">
            <v>116</v>
          </cell>
          <cell r="E505">
            <v>116</v>
          </cell>
          <cell r="F505">
            <v>116.1</v>
          </cell>
          <cell r="G505">
            <v>116</v>
          </cell>
          <cell r="H505">
            <v>115.9</v>
          </cell>
          <cell r="I505">
            <v>116.1</v>
          </cell>
          <cell r="J505">
            <v>116.1</v>
          </cell>
          <cell r="K505">
            <v>116</v>
          </cell>
          <cell r="L505">
            <v>115.9</v>
          </cell>
          <cell r="M505">
            <v>116.2</v>
          </cell>
          <cell r="N505">
            <v>115.9</v>
          </cell>
          <cell r="O505">
            <v>115.9</v>
          </cell>
          <cell r="P505">
            <v>115.9</v>
          </cell>
          <cell r="Q505">
            <v>115.4</v>
          </cell>
        </row>
        <row r="506">
          <cell r="C506">
            <v>106.1</v>
          </cell>
          <cell r="D506">
            <v>106.1</v>
          </cell>
          <cell r="E506">
            <v>108.5</v>
          </cell>
          <cell r="F506">
            <v>108.5</v>
          </cell>
          <cell r="G506">
            <v>108.5</v>
          </cell>
          <cell r="H506">
            <v>108.5</v>
          </cell>
          <cell r="I506">
            <v>108.3</v>
          </cell>
          <cell r="J506">
            <v>108.1</v>
          </cell>
          <cell r="K506">
            <v>108.1</v>
          </cell>
          <cell r="L506">
            <v>108</v>
          </cell>
          <cell r="M506">
            <v>108</v>
          </cell>
          <cell r="N506">
            <v>108</v>
          </cell>
          <cell r="O506">
            <v>108</v>
          </cell>
          <cell r="P506">
            <v>108</v>
          </cell>
          <cell r="Q506">
            <v>108</v>
          </cell>
        </row>
        <row r="507">
          <cell r="C507">
            <v>106.4</v>
          </cell>
          <cell r="D507">
            <v>110.6</v>
          </cell>
          <cell r="E507">
            <v>110.6</v>
          </cell>
          <cell r="F507">
            <v>110.6</v>
          </cell>
          <cell r="G507">
            <v>110.6</v>
          </cell>
          <cell r="H507">
            <v>110.6</v>
          </cell>
          <cell r="I507">
            <v>110.6</v>
          </cell>
          <cell r="J507">
            <v>110.6</v>
          </cell>
          <cell r="K507">
            <v>110.4</v>
          </cell>
          <cell r="L507">
            <v>108</v>
          </cell>
          <cell r="M507">
            <v>106.4</v>
          </cell>
          <cell r="N507">
            <v>104.3</v>
          </cell>
          <cell r="O507">
            <v>104.4</v>
          </cell>
          <cell r="P507">
            <v>104.4</v>
          </cell>
          <cell r="Q507">
            <v>104.4</v>
          </cell>
        </row>
        <row r="508">
          <cell r="C508">
            <v>100</v>
          </cell>
          <cell r="D508">
            <v>100</v>
          </cell>
          <cell r="E508">
            <v>100</v>
          </cell>
          <cell r="F508">
            <v>100</v>
          </cell>
          <cell r="G508">
            <v>100</v>
          </cell>
          <cell r="H508">
            <v>100</v>
          </cell>
          <cell r="I508">
            <v>100</v>
          </cell>
          <cell r="J508">
            <v>100</v>
          </cell>
          <cell r="K508">
            <v>100</v>
          </cell>
          <cell r="L508">
            <v>100</v>
          </cell>
          <cell r="M508">
            <v>100</v>
          </cell>
          <cell r="N508">
            <v>100</v>
          </cell>
          <cell r="O508">
            <v>100</v>
          </cell>
          <cell r="P508">
            <v>100</v>
          </cell>
          <cell r="Q508">
            <v>100</v>
          </cell>
        </row>
        <row r="510">
          <cell r="C510">
            <v>112.8</v>
          </cell>
          <cell r="D510">
            <v>112.8</v>
          </cell>
          <cell r="E510">
            <v>112.8</v>
          </cell>
          <cell r="F510">
            <v>112.8</v>
          </cell>
          <cell r="G510">
            <v>112.8</v>
          </cell>
          <cell r="H510">
            <v>112.8</v>
          </cell>
          <cell r="I510">
            <v>112.8</v>
          </cell>
          <cell r="J510">
            <v>112.8</v>
          </cell>
          <cell r="K510">
            <v>112.8</v>
          </cell>
          <cell r="L510">
            <v>112.8</v>
          </cell>
          <cell r="M510">
            <v>112.8</v>
          </cell>
          <cell r="N510">
            <v>112.8</v>
          </cell>
          <cell r="O510">
            <v>112.8</v>
          </cell>
          <cell r="P510">
            <v>112.8</v>
          </cell>
          <cell r="Q510">
            <v>112.8</v>
          </cell>
        </row>
        <row r="511">
          <cell r="C511">
            <v>93.7</v>
          </cell>
          <cell r="D511">
            <v>93.7</v>
          </cell>
          <cell r="E511">
            <v>93.7</v>
          </cell>
          <cell r="F511">
            <v>93.7</v>
          </cell>
          <cell r="G511">
            <v>93.7</v>
          </cell>
          <cell r="H511">
            <v>93.7</v>
          </cell>
          <cell r="I511">
            <v>93.7</v>
          </cell>
          <cell r="J511">
            <v>93.7</v>
          </cell>
          <cell r="K511">
            <v>93.7</v>
          </cell>
          <cell r="L511">
            <v>93.7</v>
          </cell>
          <cell r="M511">
            <v>93.8</v>
          </cell>
          <cell r="N511">
            <v>93.8</v>
          </cell>
          <cell r="O511">
            <v>93.8</v>
          </cell>
          <cell r="P511">
            <v>93.8</v>
          </cell>
          <cell r="Q511">
            <v>93.8</v>
          </cell>
        </row>
        <row r="512">
          <cell r="C512">
            <v>107.2</v>
          </cell>
          <cell r="D512">
            <v>107.2</v>
          </cell>
          <cell r="E512">
            <v>107.2</v>
          </cell>
          <cell r="F512">
            <v>107.2</v>
          </cell>
          <cell r="G512">
            <v>107.2</v>
          </cell>
          <cell r="H512">
            <v>107.2</v>
          </cell>
          <cell r="I512">
            <v>107.2</v>
          </cell>
          <cell r="J512">
            <v>107.2</v>
          </cell>
          <cell r="K512">
            <v>107.2</v>
          </cell>
          <cell r="L512">
            <v>107.2</v>
          </cell>
          <cell r="M512">
            <v>107.2</v>
          </cell>
          <cell r="N512">
            <v>107.2</v>
          </cell>
          <cell r="O512">
            <v>107.2</v>
          </cell>
          <cell r="P512">
            <v>105.5</v>
          </cell>
          <cell r="Q512">
            <v>105.5</v>
          </cell>
        </row>
        <row r="513">
          <cell r="C513">
            <v>90.9</v>
          </cell>
          <cell r="D513">
            <v>90.9</v>
          </cell>
          <cell r="E513">
            <v>90.9</v>
          </cell>
          <cell r="F513">
            <v>90.9</v>
          </cell>
          <cell r="G513">
            <v>90.9</v>
          </cell>
          <cell r="H513">
            <v>90.9</v>
          </cell>
          <cell r="I513">
            <v>90.9</v>
          </cell>
          <cell r="J513">
            <v>90.9</v>
          </cell>
          <cell r="K513">
            <v>90.9</v>
          </cell>
          <cell r="L513">
            <v>90.9</v>
          </cell>
          <cell r="M513">
            <v>90.9</v>
          </cell>
          <cell r="N513">
            <v>90.9</v>
          </cell>
          <cell r="O513">
            <v>90.9</v>
          </cell>
          <cell r="P513">
            <v>90.9</v>
          </cell>
          <cell r="Q513">
            <v>90.9</v>
          </cell>
        </row>
        <row r="514">
          <cell r="C514">
            <v>160</v>
          </cell>
          <cell r="D514">
            <v>160</v>
          </cell>
          <cell r="E514">
            <v>160</v>
          </cell>
          <cell r="F514">
            <v>160</v>
          </cell>
          <cell r="G514">
            <v>160</v>
          </cell>
          <cell r="H514">
            <v>160</v>
          </cell>
          <cell r="I514">
            <v>160</v>
          </cell>
          <cell r="J514">
            <v>160</v>
          </cell>
          <cell r="K514">
            <v>160</v>
          </cell>
          <cell r="L514">
            <v>160</v>
          </cell>
          <cell r="M514">
            <v>160</v>
          </cell>
          <cell r="N514">
            <v>160</v>
          </cell>
          <cell r="O514">
            <v>160</v>
          </cell>
          <cell r="P514">
            <v>160</v>
          </cell>
          <cell r="Q514">
            <v>160</v>
          </cell>
        </row>
        <row r="515">
          <cell r="C515">
            <v>129.19999999999999</v>
          </cell>
          <cell r="D515">
            <v>129.19999999999999</v>
          </cell>
          <cell r="E515">
            <v>129.19999999999999</v>
          </cell>
          <cell r="F515">
            <v>129.19999999999999</v>
          </cell>
          <cell r="G515">
            <v>129.19999999999999</v>
          </cell>
          <cell r="H515">
            <v>129.19999999999999</v>
          </cell>
          <cell r="I515">
            <v>129.19999999999999</v>
          </cell>
          <cell r="J515">
            <v>129.19999999999999</v>
          </cell>
          <cell r="K515">
            <v>129.19999999999999</v>
          </cell>
          <cell r="L515">
            <v>129.19999999999999</v>
          </cell>
          <cell r="M515">
            <v>129.19999999999999</v>
          </cell>
          <cell r="N515">
            <v>129.19999999999999</v>
          </cell>
          <cell r="O515">
            <v>129.19999999999999</v>
          </cell>
          <cell r="P515">
            <v>129.19999999999999</v>
          </cell>
          <cell r="Q515">
            <v>129.19999999999999</v>
          </cell>
        </row>
        <row r="516">
          <cell r="C516">
            <v>102</v>
          </cell>
          <cell r="D516">
            <v>102</v>
          </cell>
          <cell r="E516">
            <v>102</v>
          </cell>
          <cell r="F516">
            <v>102</v>
          </cell>
          <cell r="G516">
            <v>102</v>
          </cell>
          <cell r="H516">
            <v>102</v>
          </cell>
          <cell r="I516">
            <v>102</v>
          </cell>
          <cell r="J516">
            <v>102</v>
          </cell>
          <cell r="K516">
            <v>102</v>
          </cell>
          <cell r="L516">
            <v>102</v>
          </cell>
          <cell r="M516">
            <v>102</v>
          </cell>
          <cell r="N516">
            <v>102</v>
          </cell>
          <cell r="O516">
            <v>102</v>
          </cell>
          <cell r="P516">
            <v>102</v>
          </cell>
          <cell r="Q516">
            <v>102</v>
          </cell>
        </row>
        <row r="517">
          <cell r="C517">
            <v>138.6</v>
          </cell>
          <cell r="D517">
            <v>138.6</v>
          </cell>
          <cell r="E517">
            <v>138.6</v>
          </cell>
          <cell r="F517">
            <v>138.6</v>
          </cell>
          <cell r="G517">
            <v>138.6</v>
          </cell>
          <cell r="H517">
            <v>138.6</v>
          </cell>
          <cell r="I517">
            <v>138.6</v>
          </cell>
          <cell r="J517">
            <v>138.6</v>
          </cell>
          <cell r="K517">
            <v>138.6</v>
          </cell>
          <cell r="L517">
            <v>138.6</v>
          </cell>
          <cell r="M517">
            <v>138.6</v>
          </cell>
          <cell r="N517">
            <v>138.6</v>
          </cell>
          <cell r="O517">
            <v>138.6</v>
          </cell>
          <cell r="P517">
            <v>138.6</v>
          </cell>
          <cell r="Q517">
            <v>138.6</v>
          </cell>
        </row>
        <row r="519">
          <cell r="C519">
            <v>112.2</v>
          </cell>
          <cell r="D519">
            <v>115</v>
          </cell>
          <cell r="E519">
            <v>115.7</v>
          </cell>
          <cell r="F519">
            <v>114.8</v>
          </cell>
          <cell r="G519">
            <v>114.7</v>
          </cell>
          <cell r="H519">
            <v>114.6</v>
          </cell>
          <cell r="I519">
            <v>114.6</v>
          </cell>
          <cell r="J519">
            <v>114.3</v>
          </cell>
          <cell r="K519">
            <v>114.2</v>
          </cell>
          <cell r="L519">
            <v>113</v>
          </cell>
          <cell r="M519">
            <v>113.7</v>
          </cell>
          <cell r="N519">
            <v>113.8</v>
          </cell>
          <cell r="O519">
            <v>113.4</v>
          </cell>
          <cell r="P519">
            <v>114.4</v>
          </cell>
          <cell r="Q519">
            <v>113.7</v>
          </cell>
        </row>
        <row r="520">
          <cell r="C520">
            <v>101.7</v>
          </cell>
          <cell r="D520">
            <v>100.7</v>
          </cell>
          <cell r="E520">
            <v>100.7</v>
          </cell>
          <cell r="F520">
            <v>99.8</v>
          </cell>
          <cell r="G520">
            <v>99.8</v>
          </cell>
          <cell r="H520">
            <v>99.8</v>
          </cell>
          <cell r="I520">
            <v>99.8</v>
          </cell>
          <cell r="J520">
            <v>100.1</v>
          </cell>
          <cell r="K520">
            <v>100.1</v>
          </cell>
          <cell r="L520">
            <v>100.1</v>
          </cell>
          <cell r="M520">
            <v>100.1</v>
          </cell>
          <cell r="N520">
            <v>100.1</v>
          </cell>
          <cell r="O520">
            <v>100.1</v>
          </cell>
          <cell r="P520">
            <v>103.7</v>
          </cell>
          <cell r="Q520">
            <v>103.7</v>
          </cell>
        </row>
        <row r="521">
          <cell r="C521">
            <v>111.4</v>
          </cell>
          <cell r="D521">
            <v>111.4</v>
          </cell>
          <cell r="E521">
            <v>111.4</v>
          </cell>
          <cell r="F521">
            <v>111.4</v>
          </cell>
          <cell r="G521">
            <v>111.4</v>
          </cell>
          <cell r="H521">
            <v>111.4</v>
          </cell>
          <cell r="I521">
            <v>111.4</v>
          </cell>
          <cell r="J521">
            <v>111.4</v>
          </cell>
          <cell r="K521">
            <v>111.4</v>
          </cell>
          <cell r="L521">
            <v>111.4</v>
          </cell>
          <cell r="M521">
            <v>111.4</v>
          </cell>
          <cell r="N521">
            <v>111.4</v>
          </cell>
          <cell r="O521">
            <v>111.4</v>
          </cell>
          <cell r="P521">
            <v>111.4</v>
          </cell>
          <cell r="Q521">
            <v>111.4</v>
          </cell>
        </row>
        <row r="522">
          <cell r="C522">
            <v>109.4</v>
          </cell>
          <cell r="D522">
            <v>109.4</v>
          </cell>
          <cell r="E522">
            <v>109.4</v>
          </cell>
          <cell r="F522">
            <v>109.4</v>
          </cell>
          <cell r="G522">
            <v>109.4</v>
          </cell>
          <cell r="H522">
            <v>109.4</v>
          </cell>
          <cell r="I522">
            <v>109.4</v>
          </cell>
          <cell r="J522">
            <v>109.4</v>
          </cell>
          <cell r="K522">
            <v>109.4</v>
          </cell>
          <cell r="L522">
            <v>109.4</v>
          </cell>
          <cell r="M522">
            <v>109.4</v>
          </cell>
          <cell r="N522">
            <v>109.4</v>
          </cell>
          <cell r="O522">
            <v>109.4</v>
          </cell>
          <cell r="P522">
            <v>109.4</v>
          </cell>
          <cell r="Q522">
            <v>109.4</v>
          </cell>
        </row>
        <row r="523">
          <cell r="C523">
            <v>109.6</v>
          </cell>
          <cell r="D523">
            <v>109.6</v>
          </cell>
          <cell r="E523">
            <v>109.6</v>
          </cell>
          <cell r="F523">
            <v>109.6</v>
          </cell>
          <cell r="G523">
            <v>109.6</v>
          </cell>
          <cell r="H523">
            <v>109.6</v>
          </cell>
          <cell r="I523">
            <v>109.6</v>
          </cell>
          <cell r="J523">
            <v>108.5</v>
          </cell>
          <cell r="K523">
            <v>108.5</v>
          </cell>
          <cell r="L523">
            <v>108.5</v>
          </cell>
          <cell r="M523">
            <v>109.6</v>
          </cell>
          <cell r="N523">
            <v>109.6</v>
          </cell>
          <cell r="O523">
            <v>111.7</v>
          </cell>
          <cell r="P523">
            <v>111.7</v>
          </cell>
          <cell r="Q523">
            <v>111.7</v>
          </cell>
        </row>
        <row r="524">
          <cell r="C524">
            <v>113.5</v>
          </cell>
          <cell r="D524">
            <v>124.8</v>
          </cell>
          <cell r="E524">
            <v>127.9</v>
          </cell>
          <cell r="F524">
            <v>124.8</v>
          </cell>
          <cell r="G524">
            <v>124.6</v>
          </cell>
          <cell r="H524">
            <v>124.2</v>
          </cell>
          <cell r="I524">
            <v>124.5</v>
          </cell>
          <cell r="J524">
            <v>123.2</v>
          </cell>
          <cell r="K524">
            <v>122.7</v>
          </cell>
          <cell r="L524">
            <v>118.2</v>
          </cell>
          <cell r="M524">
            <v>121.1</v>
          </cell>
          <cell r="N524">
            <v>121.2</v>
          </cell>
          <cell r="O524">
            <v>119.3</v>
          </cell>
          <cell r="P524">
            <v>118.7</v>
          </cell>
          <cell r="Q524">
            <v>116.9</v>
          </cell>
        </row>
        <row r="525">
          <cell r="C525">
            <v>142.19999999999999</v>
          </cell>
          <cell r="D525">
            <v>142.19999999999999</v>
          </cell>
          <cell r="E525">
            <v>142.19999999999999</v>
          </cell>
          <cell r="F525">
            <v>142.19999999999999</v>
          </cell>
          <cell r="G525">
            <v>142.19999999999999</v>
          </cell>
          <cell r="H525">
            <v>142.19999999999999</v>
          </cell>
          <cell r="I525">
            <v>142.19999999999999</v>
          </cell>
          <cell r="J525">
            <v>142.19999999999999</v>
          </cell>
          <cell r="K525">
            <v>142.19999999999999</v>
          </cell>
          <cell r="L525">
            <v>142.19999999999999</v>
          </cell>
          <cell r="M525">
            <v>142.19999999999999</v>
          </cell>
          <cell r="N525">
            <v>142.19999999999999</v>
          </cell>
          <cell r="O525">
            <v>142.19999999999999</v>
          </cell>
          <cell r="P525">
            <v>142.19999999999999</v>
          </cell>
          <cell r="Q525">
            <v>140.9</v>
          </cell>
        </row>
        <row r="526">
          <cell r="C526">
            <v>119.7</v>
          </cell>
          <cell r="D526">
            <v>119.7</v>
          </cell>
          <cell r="E526">
            <v>119.7</v>
          </cell>
          <cell r="F526">
            <v>119.7</v>
          </cell>
          <cell r="G526">
            <v>119.7</v>
          </cell>
          <cell r="H526">
            <v>119.7</v>
          </cell>
          <cell r="I526">
            <v>119.7</v>
          </cell>
          <cell r="J526">
            <v>119.7</v>
          </cell>
          <cell r="K526">
            <v>119.7</v>
          </cell>
          <cell r="L526">
            <v>119.7</v>
          </cell>
          <cell r="M526">
            <v>119.7</v>
          </cell>
          <cell r="N526">
            <v>119.7</v>
          </cell>
          <cell r="O526">
            <v>119.7</v>
          </cell>
          <cell r="P526">
            <v>119.7</v>
          </cell>
          <cell r="Q526">
            <v>119.7</v>
          </cell>
        </row>
        <row r="527">
          <cell r="C527">
            <v>121.2</v>
          </cell>
          <cell r="D527">
            <v>121.2</v>
          </cell>
          <cell r="E527">
            <v>121.2</v>
          </cell>
          <cell r="F527">
            <v>121.2</v>
          </cell>
          <cell r="G527">
            <v>121.2</v>
          </cell>
          <cell r="H527">
            <v>121.2</v>
          </cell>
          <cell r="I527">
            <v>121.2</v>
          </cell>
          <cell r="J527">
            <v>121.2</v>
          </cell>
          <cell r="K527">
            <v>121.2</v>
          </cell>
          <cell r="L527">
            <v>121.2</v>
          </cell>
          <cell r="M527">
            <v>121.2</v>
          </cell>
          <cell r="N527">
            <v>121.2</v>
          </cell>
          <cell r="O527">
            <v>121.2</v>
          </cell>
          <cell r="P527">
            <v>121.2</v>
          </cell>
          <cell r="Q527">
            <v>121.2</v>
          </cell>
        </row>
        <row r="528">
          <cell r="C528">
            <v>116.8</v>
          </cell>
          <cell r="D528">
            <v>116.8</v>
          </cell>
          <cell r="E528">
            <v>116.8</v>
          </cell>
          <cell r="F528">
            <v>116.8</v>
          </cell>
          <cell r="G528">
            <v>116.8</v>
          </cell>
          <cell r="H528">
            <v>116.8</v>
          </cell>
          <cell r="I528">
            <v>116.8</v>
          </cell>
          <cell r="J528">
            <v>116.8</v>
          </cell>
          <cell r="K528">
            <v>116.8</v>
          </cell>
          <cell r="L528">
            <v>116.8</v>
          </cell>
          <cell r="M528">
            <v>116.8</v>
          </cell>
          <cell r="N528">
            <v>116.8</v>
          </cell>
          <cell r="O528">
            <v>116.8</v>
          </cell>
          <cell r="P528">
            <v>116.8</v>
          </cell>
          <cell r="Q528">
            <v>116.8</v>
          </cell>
        </row>
        <row r="529">
          <cell r="C529">
            <v>84.3</v>
          </cell>
          <cell r="D529">
            <v>107.1</v>
          </cell>
          <cell r="E529">
            <v>103.2</v>
          </cell>
          <cell r="F529">
            <v>96.1</v>
          </cell>
          <cell r="G529">
            <v>91.7</v>
          </cell>
          <cell r="H529">
            <v>87.1</v>
          </cell>
          <cell r="I529">
            <v>79.099999999999994</v>
          </cell>
          <cell r="J529">
            <v>74.2</v>
          </cell>
          <cell r="K529">
            <v>74.2</v>
          </cell>
          <cell r="L529">
            <v>63.9</v>
          </cell>
          <cell r="M529">
            <v>60.9</v>
          </cell>
          <cell r="N529">
            <v>78.099999999999994</v>
          </cell>
          <cell r="O529">
            <v>78.400000000000006</v>
          </cell>
          <cell r="P529">
            <v>74.5</v>
          </cell>
          <cell r="Q529">
            <v>72</v>
          </cell>
        </row>
        <row r="531">
          <cell r="C531">
            <v>59</v>
          </cell>
          <cell r="D531">
            <v>59</v>
          </cell>
          <cell r="E531">
            <v>59</v>
          </cell>
          <cell r="F531">
            <v>58.6</v>
          </cell>
          <cell r="G531">
            <v>58.6</v>
          </cell>
          <cell r="H531">
            <v>58.6</v>
          </cell>
          <cell r="I531">
            <v>58.6</v>
          </cell>
          <cell r="J531">
            <v>58.6</v>
          </cell>
          <cell r="K531">
            <v>58.6</v>
          </cell>
          <cell r="L531">
            <v>58.6</v>
          </cell>
          <cell r="M531">
            <v>58.6</v>
          </cell>
          <cell r="N531">
            <v>58.6</v>
          </cell>
          <cell r="O531">
            <v>58.6</v>
          </cell>
          <cell r="P531">
            <v>58.6</v>
          </cell>
          <cell r="Q531">
            <v>58.6</v>
          </cell>
        </row>
        <row r="532">
          <cell r="C532">
            <v>133.4</v>
          </cell>
          <cell r="D532">
            <v>133.4</v>
          </cell>
          <cell r="E532">
            <v>133.4</v>
          </cell>
          <cell r="F532">
            <v>133.4</v>
          </cell>
          <cell r="G532">
            <v>133.4</v>
          </cell>
          <cell r="H532">
            <v>133.4</v>
          </cell>
          <cell r="I532">
            <v>133.4</v>
          </cell>
          <cell r="J532">
            <v>133.4</v>
          </cell>
          <cell r="K532">
            <v>133.4</v>
          </cell>
          <cell r="L532">
            <v>133.4</v>
          </cell>
          <cell r="M532">
            <v>133.4</v>
          </cell>
          <cell r="N532">
            <v>133.4</v>
          </cell>
          <cell r="O532">
            <v>133.4</v>
          </cell>
          <cell r="P532">
            <v>133.4</v>
          </cell>
          <cell r="Q532">
            <v>133.4</v>
          </cell>
        </row>
        <row r="533">
          <cell r="C533">
            <v>83.3</v>
          </cell>
          <cell r="D533">
            <v>83.3</v>
          </cell>
          <cell r="E533">
            <v>83.3</v>
          </cell>
          <cell r="F533">
            <v>83.3</v>
          </cell>
          <cell r="G533">
            <v>83.3</v>
          </cell>
          <cell r="H533">
            <v>83.3</v>
          </cell>
          <cell r="I533">
            <v>83.3</v>
          </cell>
          <cell r="J533">
            <v>83.3</v>
          </cell>
          <cell r="K533">
            <v>83.3</v>
          </cell>
          <cell r="L533">
            <v>83.3</v>
          </cell>
          <cell r="M533">
            <v>83.3</v>
          </cell>
          <cell r="N533">
            <v>83.3</v>
          </cell>
          <cell r="O533">
            <v>83.3</v>
          </cell>
          <cell r="P533">
            <v>83.3</v>
          </cell>
          <cell r="Q533">
            <v>83.3</v>
          </cell>
        </row>
        <row r="534">
          <cell r="C534">
            <v>53.4</v>
          </cell>
          <cell r="D534">
            <v>53.4</v>
          </cell>
          <cell r="E534">
            <v>53.4</v>
          </cell>
          <cell r="F534">
            <v>53</v>
          </cell>
          <cell r="G534">
            <v>53</v>
          </cell>
          <cell r="H534">
            <v>53</v>
          </cell>
          <cell r="I534">
            <v>53</v>
          </cell>
          <cell r="J534">
            <v>53</v>
          </cell>
          <cell r="K534">
            <v>53</v>
          </cell>
          <cell r="L534">
            <v>53</v>
          </cell>
          <cell r="M534">
            <v>53</v>
          </cell>
          <cell r="N534">
            <v>53</v>
          </cell>
          <cell r="O534">
            <v>53</v>
          </cell>
          <cell r="P534">
            <v>53</v>
          </cell>
          <cell r="Q534">
            <v>53</v>
          </cell>
        </row>
        <row r="536">
          <cell r="C536">
            <v>101.5</v>
          </cell>
          <cell r="D536">
            <v>101.5</v>
          </cell>
          <cell r="E536">
            <v>101.5</v>
          </cell>
          <cell r="F536">
            <v>101.5</v>
          </cell>
          <cell r="G536">
            <v>101.5</v>
          </cell>
          <cell r="H536">
            <v>101.5</v>
          </cell>
          <cell r="I536">
            <v>101.5</v>
          </cell>
          <cell r="J536">
            <v>101.5</v>
          </cell>
          <cell r="K536">
            <v>101.9</v>
          </cell>
          <cell r="L536">
            <v>101.9</v>
          </cell>
          <cell r="M536">
            <v>101.9</v>
          </cell>
          <cell r="N536">
            <v>101.9</v>
          </cell>
          <cell r="O536">
            <v>101.9</v>
          </cell>
          <cell r="P536">
            <v>101.9</v>
          </cell>
          <cell r="Q536">
            <v>101.9</v>
          </cell>
        </row>
        <row r="537">
          <cell r="C537">
            <v>79.7</v>
          </cell>
          <cell r="D537">
            <v>79.7</v>
          </cell>
          <cell r="E537">
            <v>79.7</v>
          </cell>
          <cell r="F537">
            <v>79.7</v>
          </cell>
          <cell r="G537">
            <v>79.7</v>
          </cell>
          <cell r="H537">
            <v>79.7</v>
          </cell>
          <cell r="I537">
            <v>79.7</v>
          </cell>
          <cell r="J537">
            <v>79.7</v>
          </cell>
          <cell r="K537">
            <v>79.7</v>
          </cell>
          <cell r="L537">
            <v>79.7</v>
          </cell>
          <cell r="M537">
            <v>79.7</v>
          </cell>
          <cell r="N537">
            <v>79.7</v>
          </cell>
          <cell r="O537">
            <v>79.7</v>
          </cell>
          <cell r="P537">
            <v>79.7</v>
          </cell>
          <cell r="Q537">
            <v>79.7</v>
          </cell>
        </row>
        <row r="538">
          <cell r="C538">
            <v>82.8</v>
          </cell>
          <cell r="D538">
            <v>82.8</v>
          </cell>
          <cell r="E538">
            <v>82.8</v>
          </cell>
          <cell r="F538">
            <v>82.8</v>
          </cell>
          <cell r="G538">
            <v>82.8</v>
          </cell>
          <cell r="H538">
            <v>82.8</v>
          </cell>
          <cell r="I538">
            <v>82.8</v>
          </cell>
          <cell r="J538">
            <v>79.400000000000006</v>
          </cell>
          <cell r="K538">
            <v>79.400000000000006</v>
          </cell>
          <cell r="L538">
            <v>79.400000000000006</v>
          </cell>
          <cell r="M538">
            <v>79.400000000000006</v>
          </cell>
          <cell r="N538">
            <v>79.400000000000006</v>
          </cell>
          <cell r="O538">
            <v>79.400000000000006</v>
          </cell>
          <cell r="P538">
            <v>79.400000000000006</v>
          </cell>
          <cell r="Q538">
            <v>79.400000000000006</v>
          </cell>
        </row>
        <row r="539">
          <cell r="C539">
            <v>53.5</v>
          </cell>
          <cell r="D539">
            <v>53.5</v>
          </cell>
          <cell r="E539">
            <v>53.5</v>
          </cell>
          <cell r="F539">
            <v>53.5</v>
          </cell>
          <cell r="G539">
            <v>53.5</v>
          </cell>
          <cell r="H539">
            <v>53.5</v>
          </cell>
          <cell r="I539">
            <v>53.5</v>
          </cell>
          <cell r="J539">
            <v>54</v>
          </cell>
          <cell r="K539">
            <v>54</v>
          </cell>
          <cell r="L539">
            <v>54</v>
          </cell>
          <cell r="M539">
            <v>54</v>
          </cell>
          <cell r="N539">
            <v>54</v>
          </cell>
          <cell r="O539">
            <v>54</v>
          </cell>
          <cell r="P539">
            <v>54</v>
          </cell>
          <cell r="Q539">
            <v>54</v>
          </cell>
        </row>
        <row r="540">
          <cell r="C540">
            <v>100.9</v>
          </cell>
          <cell r="D540">
            <v>100.9</v>
          </cell>
          <cell r="E540">
            <v>100.9</v>
          </cell>
          <cell r="F540">
            <v>100.9</v>
          </cell>
          <cell r="G540">
            <v>100.9</v>
          </cell>
          <cell r="H540">
            <v>100.9</v>
          </cell>
          <cell r="I540">
            <v>100.9</v>
          </cell>
          <cell r="J540">
            <v>100.9</v>
          </cell>
          <cell r="K540">
            <v>100.9</v>
          </cell>
          <cell r="L540">
            <v>100.9</v>
          </cell>
          <cell r="M540">
            <v>100.9</v>
          </cell>
          <cell r="N540">
            <v>100.9</v>
          </cell>
          <cell r="O540">
            <v>100.9</v>
          </cell>
          <cell r="P540">
            <v>100.9</v>
          </cell>
          <cell r="Q540">
            <v>100.9</v>
          </cell>
        </row>
        <row r="541">
          <cell r="C541">
            <v>100</v>
          </cell>
          <cell r="D541">
            <v>100</v>
          </cell>
          <cell r="E541">
            <v>100</v>
          </cell>
          <cell r="F541">
            <v>100</v>
          </cell>
          <cell r="G541">
            <v>100</v>
          </cell>
          <cell r="H541">
            <v>100</v>
          </cell>
          <cell r="I541">
            <v>100</v>
          </cell>
          <cell r="J541">
            <v>100</v>
          </cell>
          <cell r="K541">
            <v>100</v>
          </cell>
          <cell r="L541">
            <v>100</v>
          </cell>
          <cell r="M541">
            <v>100</v>
          </cell>
          <cell r="N541">
            <v>100</v>
          </cell>
          <cell r="O541">
            <v>100</v>
          </cell>
          <cell r="P541">
            <v>100</v>
          </cell>
          <cell r="Q541">
            <v>100</v>
          </cell>
        </row>
        <row r="542">
          <cell r="C542">
            <v>89.3</v>
          </cell>
          <cell r="D542">
            <v>89.3</v>
          </cell>
          <cell r="E542">
            <v>89.3</v>
          </cell>
          <cell r="F542">
            <v>89.3</v>
          </cell>
          <cell r="G542">
            <v>89.3</v>
          </cell>
          <cell r="H542">
            <v>89.3</v>
          </cell>
          <cell r="I542">
            <v>89.3</v>
          </cell>
          <cell r="J542">
            <v>89.5</v>
          </cell>
          <cell r="K542">
            <v>89.5</v>
          </cell>
          <cell r="L542">
            <v>89.5</v>
          </cell>
          <cell r="M542">
            <v>89.5</v>
          </cell>
          <cell r="N542">
            <v>89.5</v>
          </cell>
          <cell r="O542">
            <v>89.5</v>
          </cell>
          <cell r="P542">
            <v>89.5</v>
          </cell>
          <cell r="Q542">
            <v>89.5</v>
          </cell>
        </row>
        <row r="543">
          <cell r="C543">
            <v>109.9</v>
          </cell>
          <cell r="D543">
            <v>109.9</v>
          </cell>
          <cell r="E543">
            <v>109.9</v>
          </cell>
          <cell r="F543">
            <v>109.9</v>
          </cell>
          <cell r="G543">
            <v>109.9</v>
          </cell>
          <cell r="H543">
            <v>109.9</v>
          </cell>
          <cell r="I543">
            <v>109.9</v>
          </cell>
          <cell r="J543">
            <v>109.9</v>
          </cell>
          <cell r="K543">
            <v>109.9</v>
          </cell>
          <cell r="L543">
            <v>109.9</v>
          </cell>
          <cell r="M543">
            <v>109.9</v>
          </cell>
          <cell r="N543">
            <v>109.9</v>
          </cell>
          <cell r="O543">
            <v>109.9</v>
          </cell>
          <cell r="P543">
            <v>109.9</v>
          </cell>
          <cell r="Q543">
            <v>109.9</v>
          </cell>
        </row>
        <row r="544">
          <cell r="C544">
            <v>132.5</v>
          </cell>
          <cell r="D544">
            <v>132.5</v>
          </cell>
          <cell r="E544">
            <v>132.5</v>
          </cell>
          <cell r="F544">
            <v>132.5</v>
          </cell>
          <cell r="G544">
            <v>132.5</v>
          </cell>
          <cell r="H544">
            <v>132.5</v>
          </cell>
          <cell r="I544">
            <v>132.5</v>
          </cell>
          <cell r="J544">
            <v>132.5</v>
          </cell>
          <cell r="K544">
            <v>132.5</v>
          </cell>
          <cell r="L544">
            <v>132.5</v>
          </cell>
          <cell r="M544">
            <v>132.5</v>
          </cell>
          <cell r="N544">
            <v>132.5</v>
          </cell>
          <cell r="O544">
            <v>132.5</v>
          </cell>
          <cell r="P544">
            <v>132.5</v>
          </cell>
          <cell r="Q544">
            <v>132.5</v>
          </cell>
        </row>
        <row r="545">
          <cell r="C545">
            <v>102</v>
          </cell>
          <cell r="D545">
            <v>102</v>
          </cell>
          <cell r="E545">
            <v>102</v>
          </cell>
          <cell r="F545">
            <v>102</v>
          </cell>
          <cell r="G545">
            <v>102</v>
          </cell>
          <cell r="H545">
            <v>102</v>
          </cell>
          <cell r="I545">
            <v>102</v>
          </cell>
          <cell r="J545">
            <v>102</v>
          </cell>
          <cell r="K545">
            <v>102</v>
          </cell>
          <cell r="L545">
            <v>102</v>
          </cell>
          <cell r="M545">
            <v>102</v>
          </cell>
          <cell r="N545">
            <v>102</v>
          </cell>
          <cell r="O545">
            <v>102</v>
          </cell>
          <cell r="P545">
            <v>102</v>
          </cell>
          <cell r="Q545">
            <v>102</v>
          </cell>
        </row>
        <row r="546">
          <cell r="C546">
            <v>114.4</v>
          </cell>
          <cell r="D546">
            <v>114.4</v>
          </cell>
          <cell r="E546">
            <v>114.4</v>
          </cell>
          <cell r="F546">
            <v>114.4</v>
          </cell>
          <cell r="G546">
            <v>114.4</v>
          </cell>
          <cell r="H546">
            <v>114.4</v>
          </cell>
          <cell r="I546">
            <v>114.4</v>
          </cell>
          <cell r="J546">
            <v>114.4</v>
          </cell>
          <cell r="K546">
            <v>114.4</v>
          </cell>
          <cell r="L546">
            <v>114.4</v>
          </cell>
          <cell r="M546">
            <v>114.4</v>
          </cell>
          <cell r="N546">
            <v>114.4</v>
          </cell>
          <cell r="O546">
            <v>114.4</v>
          </cell>
          <cell r="P546">
            <v>114.4</v>
          </cell>
          <cell r="Q546">
            <v>114.4</v>
          </cell>
        </row>
        <row r="547">
          <cell r="C547">
            <v>100</v>
          </cell>
          <cell r="D547">
            <v>100</v>
          </cell>
          <cell r="E547">
            <v>100</v>
          </cell>
          <cell r="F547">
            <v>100</v>
          </cell>
          <cell r="G547">
            <v>100</v>
          </cell>
          <cell r="H547">
            <v>100</v>
          </cell>
          <cell r="I547">
            <v>100</v>
          </cell>
          <cell r="J547">
            <v>100</v>
          </cell>
          <cell r="K547">
            <v>100</v>
          </cell>
          <cell r="L547">
            <v>100</v>
          </cell>
          <cell r="M547">
            <v>100</v>
          </cell>
          <cell r="N547">
            <v>100</v>
          </cell>
          <cell r="O547">
            <v>100</v>
          </cell>
          <cell r="P547">
            <v>100</v>
          </cell>
          <cell r="Q547">
            <v>100</v>
          </cell>
        </row>
        <row r="548">
          <cell r="C548">
            <v>100</v>
          </cell>
          <cell r="D548">
            <v>100</v>
          </cell>
          <cell r="E548">
            <v>100</v>
          </cell>
          <cell r="F548">
            <v>100</v>
          </cell>
          <cell r="G548">
            <v>100</v>
          </cell>
          <cell r="H548">
            <v>100</v>
          </cell>
          <cell r="I548">
            <v>100</v>
          </cell>
          <cell r="J548">
            <v>100</v>
          </cell>
          <cell r="K548">
            <v>100</v>
          </cell>
          <cell r="L548">
            <v>100</v>
          </cell>
          <cell r="M548">
            <v>100</v>
          </cell>
          <cell r="N548">
            <v>100</v>
          </cell>
          <cell r="O548">
            <v>100</v>
          </cell>
          <cell r="P548">
            <v>100</v>
          </cell>
          <cell r="Q548">
            <v>100</v>
          </cell>
        </row>
        <row r="549">
          <cell r="C549">
            <v>154</v>
          </cell>
          <cell r="D549">
            <v>154</v>
          </cell>
          <cell r="E549">
            <v>154</v>
          </cell>
          <cell r="F549">
            <v>154</v>
          </cell>
          <cell r="G549">
            <v>154</v>
          </cell>
          <cell r="H549">
            <v>154</v>
          </cell>
          <cell r="I549">
            <v>154</v>
          </cell>
          <cell r="J549">
            <v>154</v>
          </cell>
          <cell r="K549">
            <v>154</v>
          </cell>
          <cell r="L549">
            <v>154</v>
          </cell>
          <cell r="M549">
            <v>154</v>
          </cell>
          <cell r="N549">
            <v>154</v>
          </cell>
          <cell r="O549">
            <v>154</v>
          </cell>
          <cell r="P549">
            <v>154</v>
          </cell>
          <cell r="Q549">
            <v>154</v>
          </cell>
        </row>
        <row r="550">
          <cell r="C550">
            <v>108.9</v>
          </cell>
          <cell r="D550">
            <v>108.9</v>
          </cell>
          <cell r="E550">
            <v>108.9</v>
          </cell>
          <cell r="F550">
            <v>108.9</v>
          </cell>
          <cell r="G550">
            <v>107.7</v>
          </cell>
          <cell r="H550">
            <v>107.7</v>
          </cell>
          <cell r="I550">
            <v>107.7</v>
          </cell>
          <cell r="J550">
            <v>107.7</v>
          </cell>
          <cell r="K550">
            <v>107.7</v>
          </cell>
          <cell r="L550">
            <v>107.7</v>
          </cell>
          <cell r="M550">
            <v>107.7</v>
          </cell>
          <cell r="N550">
            <v>107.7</v>
          </cell>
          <cell r="O550">
            <v>107.7</v>
          </cell>
          <cell r="P550">
            <v>107.7</v>
          </cell>
          <cell r="Q550">
            <v>107.7</v>
          </cell>
        </row>
        <row r="551">
          <cell r="C551">
            <v>123.1</v>
          </cell>
          <cell r="D551">
            <v>123.1</v>
          </cell>
          <cell r="E551">
            <v>123.1</v>
          </cell>
          <cell r="F551">
            <v>123.1</v>
          </cell>
          <cell r="G551">
            <v>123.1</v>
          </cell>
          <cell r="H551">
            <v>123.1</v>
          </cell>
          <cell r="I551">
            <v>123.1</v>
          </cell>
          <cell r="J551">
            <v>123.1</v>
          </cell>
          <cell r="K551">
            <v>124.3</v>
          </cell>
          <cell r="L551">
            <v>124.3</v>
          </cell>
          <cell r="M551">
            <v>124.3</v>
          </cell>
          <cell r="N551">
            <v>124.3</v>
          </cell>
          <cell r="O551">
            <v>124.3</v>
          </cell>
          <cell r="P551">
            <v>124.3</v>
          </cell>
          <cell r="Q551">
            <v>124.3</v>
          </cell>
        </row>
        <row r="553">
          <cell r="C553">
            <v>119.8</v>
          </cell>
          <cell r="D553">
            <v>119.8</v>
          </cell>
          <cell r="E553">
            <v>119.8</v>
          </cell>
          <cell r="F553">
            <v>119.8</v>
          </cell>
          <cell r="G553">
            <v>116.1</v>
          </cell>
          <cell r="H553">
            <v>116.1</v>
          </cell>
          <cell r="I553">
            <v>116.1</v>
          </cell>
          <cell r="J553">
            <v>116.1</v>
          </cell>
          <cell r="K553">
            <v>116.1</v>
          </cell>
          <cell r="L553">
            <v>116.1</v>
          </cell>
          <cell r="M553">
            <v>116.1</v>
          </cell>
          <cell r="N553">
            <v>116.1</v>
          </cell>
          <cell r="O553">
            <v>116.1</v>
          </cell>
          <cell r="P553">
            <v>116.1</v>
          </cell>
          <cell r="Q553">
            <v>116.1</v>
          </cell>
        </row>
        <row r="554">
          <cell r="C554">
            <v>127.6</v>
          </cell>
          <cell r="D554">
            <v>127.6</v>
          </cell>
          <cell r="E554">
            <v>127.6</v>
          </cell>
          <cell r="F554">
            <v>127.6</v>
          </cell>
          <cell r="G554">
            <v>116.9</v>
          </cell>
          <cell r="H554">
            <v>116.9</v>
          </cell>
          <cell r="I554">
            <v>116.9</v>
          </cell>
          <cell r="J554">
            <v>116.9</v>
          </cell>
          <cell r="K554">
            <v>116.9</v>
          </cell>
          <cell r="L554">
            <v>116.9</v>
          </cell>
          <cell r="M554">
            <v>116.9</v>
          </cell>
          <cell r="N554">
            <v>116.9</v>
          </cell>
          <cell r="O554">
            <v>116.9</v>
          </cell>
          <cell r="P554">
            <v>116.9</v>
          </cell>
          <cell r="Q554">
            <v>116.9</v>
          </cell>
        </row>
        <row r="555">
          <cell r="C555">
            <v>153</v>
          </cell>
          <cell r="D555">
            <v>153</v>
          </cell>
          <cell r="E555">
            <v>153</v>
          </cell>
          <cell r="F555">
            <v>153</v>
          </cell>
          <cell r="G555">
            <v>153</v>
          </cell>
          <cell r="H555">
            <v>153</v>
          </cell>
          <cell r="I555">
            <v>153</v>
          </cell>
          <cell r="J555">
            <v>153</v>
          </cell>
          <cell r="K555">
            <v>153</v>
          </cell>
          <cell r="L555">
            <v>153</v>
          </cell>
          <cell r="M555">
            <v>153</v>
          </cell>
          <cell r="N555">
            <v>153</v>
          </cell>
          <cell r="O555">
            <v>153</v>
          </cell>
          <cell r="P555">
            <v>153</v>
          </cell>
          <cell r="Q555">
            <v>153</v>
          </cell>
        </row>
        <row r="556">
          <cell r="C556">
            <v>114.3</v>
          </cell>
          <cell r="D556">
            <v>114.3</v>
          </cell>
          <cell r="E556">
            <v>114.3</v>
          </cell>
          <cell r="F556">
            <v>114.3</v>
          </cell>
          <cell r="G556">
            <v>107.5</v>
          </cell>
          <cell r="H556">
            <v>107.5</v>
          </cell>
          <cell r="I556">
            <v>107.5</v>
          </cell>
          <cell r="J556">
            <v>107.5</v>
          </cell>
          <cell r="K556">
            <v>107.5</v>
          </cell>
          <cell r="L556">
            <v>107.5</v>
          </cell>
          <cell r="M556">
            <v>107.5</v>
          </cell>
          <cell r="N556">
            <v>107.5</v>
          </cell>
          <cell r="O556">
            <v>107.5</v>
          </cell>
          <cell r="P556">
            <v>107.5</v>
          </cell>
          <cell r="Q556">
            <v>107.5</v>
          </cell>
        </row>
        <row r="557">
          <cell r="C557">
            <v>111.4</v>
          </cell>
          <cell r="D557">
            <v>111.4</v>
          </cell>
          <cell r="E557">
            <v>111.4</v>
          </cell>
          <cell r="F557">
            <v>111.4</v>
          </cell>
          <cell r="G557">
            <v>111.4</v>
          </cell>
          <cell r="H557">
            <v>111.4</v>
          </cell>
          <cell r="I557">
            <v>111.4</v>
          </cell>
          <cell r="J557">
            <v>111.4</v>
          </cell>
          <cell r="K557">
            <v>111.4</v>
          </cell>
          <cell r="L557">
            <v>111.4</v>
          </cell>
          <cell r="M557">
            <v>111.4</v>
          </cell>
          <cell r="N557">
            <v>111.4</v>
          </cell>
          <cell r="O557">
            <v>111.4</v>
          </cell>
          <cell r="P557">
            <v>111.4</v>
          </cell>
          <cell r="Q557">
            <v>111.4</v>
          </cell>
        </row>
        <row r="558">
          <cell r="C558">
            <v>100</v>
          </cell>
          <cell r="D558">
            <v>100</v>
          </cell>
          <cell r="E558">
            <v>100</v>
          </cell>
          <cell r="F558">
            <v>100</v>
          </cell>
          <cell r="G558">
            <v>100</v>
          </cell>
          <cell r="H558">
            <v>100</v>
          </cell>
          <cell r="I558">
            <v>100</v>
          </cell>
          <cell r="J558">
            <v>100</v>
          </cell>
          <cell r="K558">
            <v>100</v>
          </cell>
          <cell r="L558">
            <v>100</v>
          </cell>
          <cell r="M558">
            <v>100</v>
          </cell>
          <cell r="N558">
            <v>100</v>
          </cell>
          <cell r="O558">
            <v>100</v>
          </cell>
          <cell r="P558">
            <v>100</v>
          </cell>
          <cell r="Q558">
            <v>100</v>
          </cell>
        </row>
        <row r="560">
          <cell r="C560">
            <v>162.80000000000001</v>
          </cell>
          <cell r="D560">
            <v>162.80000000000001</v>
          </cell>
          <cell r="E560">
            <v>162.80000000000001</v>
          </cell>
          <cell r="F560">
            <v>162.69999999999999</v>
          </cell>
          <cell r="G560">
            <v>162.69999999999999</v>
          </cell>
          <cell r="H560">
            <v>162.69999999999999</v>
          </cell>
          <cell r="I560">
            <v>162.69999999999999</v>
          </cell>
          <cell r="J560">
            <v>162.69999999999999</v>
          </cell>
          <cell r="K560">
            <v>161.1</v>
          </cell>
          <cell r="L560">
            <v>152.5</v>
          </cell>
          <cell r="M560">
            <v>152.5</v>
          </cell>
          <cell r="N560">
            <v>152.69999999999999</v>
          </cell>
          <cell r="O560">
            <v>152.69999999999999</v>
          </cell>
          <cell r="P560">
            <v>152.69999999999999</v>
          </cell>
          <cell r="Q560">
            <v>150.30000000000001</v>
          </cell>
        </row>
        <row r="561">
          <cell r="C561">
            <v>163.5</v>
          </cell>
          <cell r="D561">
            <v>163.5</v>
          </cell>
          <cell r="E561">
            <v>163.5</v>
          </cell>
          <cell r="F561">
            <v>163.4</v>
          </cell>
          <cell r="G561">
            <v>163.4</v>
          </cell>
          <cell r="H561">
            <v>163.4</v>
          </cell>
          <cell r="I561">
            <v>163.4</v>
          </cell>
          <cell r="J561">
            <v>163.4</v>
          </cell>
          <cell r="K561">
            <v>161.6</v>
          </cell>
          <cell r="L561">
            <v>152.30000000000001</v>
          </cell>
          <cell r="M561">
            <v>152.30000000000001</v>
          </cell>
          <cell r="N561">
            <v>152.30000000000001</v>
          </cell>
          <cell r="O561">
            <v>152.30000000000001</v>
          </cell>
          <cell r="P561">
            <v>152.30000000000001</v>
          </cell>
          <cell r="Q561">
            <v>149.69999999999999</v>
          </cell>
        </row>
        <row r="562">
          <cell r="C562">
            <v>172.7</v>
          </cell>
          <cell r="D562">
            <v>172.7</v>
          </cell>
          <cell r="E562">
            <v>172.7</v>
          </cell>
          <cell r="F562">
            <v>172.7</v>
          </cell>
          <cell r="G562">
            <v>172.7</v>
          </cell>
          <cell r="H562">
            <v>172.7</v>
          </cell>
          <cell r="I562">
            <v>172.7</v>
          </cell>
          <cell r="J562">
            <v>172.7</v>
          </cell>
          <cell r="K562">
            <v>172.7</v>
          </cell>
          <cell r="L562">
            <v>172.7</v>
          </cell>
          <cell r="M562">
            <v>172.7</v>
          </cell>
          <cell r="N562">
            <v>172.7</v>
          </cell>
          <cell r="O562">
            <v>172.7</v>
          </cell>
          <cell r="P562">
            <v>172.7</v>
          </cell>
          <cell r="Q562">
            <v>172.7</v>
          </cell>
        </row>
        <row r="563">
          <cell r="C563">
            <v>141.69999999999999</v>
          </cell>
          <cell r="D563">
            <v>141.69999999999999</v>
          </cell>
          <cell r="E563">
            <v>141.69999999999999</v>
          </cell>
          <cell r="F563">
            <v>141.69999999999999</v>
          </cell>
          <cell r="G563">
            <v>141.69999999999999</v>
          </cell>
          <cell r="H563">
            <v>141.69999999999999</v>
          </cell>
          <cell r="I563">
            <v>141.69999999999999</v>
          </cell>
          <cell r="J563">
            <v>141.69999999999999</v>
          </cell>
          <cell r="K563">
            <v>141.69999999999999</v>
          </cell>
          <cell r="L563">
            <v>128.9</v>
          </cell>
          <cell r="M563">
            <v>128.9</v>
          </cell>
          <cell r="N563">
            <v>134</v>
          </cell>
          <cell r="O563">
            <v>134</v>
          </cell>
          <cell r="P563">
            <v>134</v>
          </cell>
          <cell r="Q563">
            <v>134</v>
          </cell>
        </row>
        <row r="565">
          <cell r="C565">
            <v>131.5</v>
          </cell>
          <cell r="D565">
            <v>131.5</v>
          </cell>
          <cell r="E565">
            <v>131.6</v>
          </cell>
          <cell r="F565">
            <v>131.5</v>
          </cell>
          <cell r="G565">
            <v>131.5</v>
          </cell>
          <cell r="H565">
            <v>131.5</v>
          </cell>
          <cell r="I565">
            <v>131.5</v>
          </cell>
          <cell r="J565">
            <v>131.5</v>
          </cell>
          <cell r="K565">
            <v>131.5</v>
          </cell>
          <cell r="L565">
            <v>130.80000000000001</v>
          </cell>
          <cell r="M565">
            <v>130</v>
          </cell>
          <cell r="N565">
            <v>130</v>
          </cell>
          <cell r="O565">
            <v>124.1</v>
          </cell>
          <cell r="P565">
            <v>124.1</v>
          </cell>
          <cell r="Q565">
            <v>124</v>
          </cell>
        </row>
        <row r="566">
          <cell r="C566">
            <v>161.30000000000001</v>
          </cell>
          <cell r="D566">
            <v>161.30000000000001</v>
          </cell>
          <cell r="E566">
            <v>161.30000000000001</v>
          </cell>
          <cell r="F566">
            <v>161.30000000000001</v>
          </cell>
          <cell r="G566">
            <v>161.30000000000001</v>
          </cell>
          <cell r="H566">
            <v>161.30000000000001</v>
          </cell>
          <cell r="I566">
            <v>161.30000000000001</v>
          </cell>
          <cell r="J566">
            <v>161.30000000000001</v>
          </cell>
          <cell r="K566">
            <v>161.30000000000001</v>
          </cell>
          <cell r="L566">
            <v>158.4</v>
          </cell>
          <cell r="M566">
            <v>156.1</v>
          </cell>
          <cell r="N566">
            <v>156.1</v>
          </cell>
          <cell r="O566">
            <v>156.1</v>
          </cell>
          <cell r="P566">
            <v>156.1</v>
          </cell>
          <cell r="Q566">
            <v>156.1</v>
          </cell>
        </row>
        <row r="567">
          <cell r="C567">
            <v>109.2</v>
          </cell>
          <cell r="D567">
            <v>109.2</v>
          </cell>
          <cell r="E567">
            <v>109.2</v>
          </cell>
          <cell r="F567">
            <v>109.2</v>
          </cell>
          <cell r="G567">
            <v>109.2</v>
          </cell>
          <cell r="H567">
            <v>109.2</v>
          </cell>
          <cell r="I567">
            <v>109.2</v>
          </cell>
          <cell r="J567">
            <v>109.2</v>
          </cell>
          <cell r="K567">
            <v>110.8</v>
          </cell>
          <cell r="L567">
            <v>110.8</v>
          </cell>
          <cell r="M567">
            <v>110.8</v>
          </cell>
          <cell r="N567">
            <v>110.8</v>
          </cell>
          <cell r="O567">
            <v>110.8</v>
          </cell>
          <cell r="P567">
            <v>110.8</v>
          </cell>
          <cell r="Q567">
            <v>110.8</v>
          </cell>
        </row>
        <row r="568">
          <cell r="C568">
            <v>116</v>
          </cell>
          <cell r="D568">
            <v>116</v>
          </cell>
          <cell r="E568">
            <v>116</v>
          </cell>
          <cell r="F568">
            <v>115.7</v>
          </cell>
          <cell r="G568">
            <v>115.7</v>
          </cell>
          <cell r="H568">
            <v>115.6</v>
          </cell>
          <cell r="I568">
            <v>115.7</v>
          </cell>
          <cell r="J568">
            <v>115.7</v>
          </cell>
          <cell r="K568">
            <v>115.7</v>
          </cell>
          <cell r="L568">
            <v>116</v>
          </cell>
          <cell r="M568">
            <v>115.5</v>
          </cell>
          <cell r="N568">
            <v>115.5</v>
          </cell>
          <cell r="O568">
            <v>115.5</v>
          </cell>
          <cell r="P568">
            <v>115.5</v>
          </cell>
          <cell r="Q568">
            <v>115.3</v>
          </cell>
        </row>
        <row r="569">
          <cell r="C569">
            <v>168.4</v>
          </cell>
          <cell r="D569">
            <v>168.4</v>
          </cell>
          <cell r="E569">
            <v>168.4</v>
          </cell>
          <cell r="F569">
            <v>168.4</v>
          </cell>
          <cell r="G569">
            <v>168.4</v>
          </cell>
          <cell r="H569">
            <v>168.4</v>
          </cell>
          <cell r="I569">
            <v>168.4</v>
          </cell>
          <cell r="J569">
            <v>168.4</v>
          </cell>
          <cell r="K569">
            <v>168.4</v>
          </cell>
          <cell r="L569">
            <v>168.4</v>
          </cell>
          <cell r="M569">
            <v>168.4</v>
          </cell>
          <cell r="N569">
            <v>168.4</v>
          </cell>
          <cell r="O569">
            <v>168.4</v>
          </cell>
          <cell r="P569">
            <v>168.4</v>
          </cell>
          <cell r="Q569">
            <v>168.4</v>
          </cell>
        </row>
        <row r="570">
          <cell r="C570">
            <v>120.1</v>
          </cell>
          <cell r="D570">
            <v>120.1</v>
          </cell>
          <cell r="E570">
            <v>121.5</v>
          </cell>
          <cell r="F570">
            <v>121.4</v>
          </cell>
          <cell r="G570">
            <v>121.4</v>
          </cell>
          <cell r="H570">
            <v>121.4</v>
          </cell>
          <cell r="I570">
            <v>121.4</v>
          </cell>
          <cell r="J570">
            <v>121.4</v>
          </cell>
          <cell r="K570">
            <v>121.4</v>
          </cell>
          <cell r="L570">
            <v>121.4</v>
          </cell>
          <cell r="M570">
            <v>121.4</v>
          </cell>
          <cell r="N570">
            <v>121.4</v>
          </cell>
          <cell r="O570">
            <v>121.4</v>
          </cell>
          <cell r="P570">
            <v>121.4</v>
          </cell>
          <cell r="Q570">
            <v>121.4</v>
          </cell>
        </row>
        <row r="571">
          <cell r="C571">
            <v>99.6</v>
          </cell>
          <cell r="D571">
            <v>99.6</v>
          </cell>
          <cell r="E571">
            <v>99.6</v>
          </cell>
          <cell r="F571">
            <v>99.6</v>
          </cell>
          <cell r="G571">
            <v>99.6</v>
          </cell>
          <cell r="H571">
            <v>99.6</v>
          </cell>
          <cell r="I571">
            <v>99.6</v>
          </cell>
          <cell r="J571">
            <v>99.6</v>
          </cell>
          <cell r="K571">
            <v>99.6</v>
          </cell>
          <cell r="L571">
            <v>99.6</v>
          </cell>
          <cell r="M571">
            <v>99.6</v>
          </cell>
          <cell r="N571">
            <v>99.6</v>
          </cell>
          <cell r="O571">
            <v>99.6</v>
          </cell>
          <cell r="P571">
            <v>99.6</v>
          </cell>
          <cell r="Q571">
            <v>99.6</v>
          </cell>
        </row>
        <row r="572">
          <cell r="C572">
            <v>122.1</v>
          </cell>
          <cell r="D572">
            <v>122.1</v>
          </cell>
          <cell r="E572">
            <v>122.1</v>
          </cell>
          <cell r="F572">
            <v>122.1</v>
          </cell>
          <cell r="G572">
            <v>122.1</v>
          </cell>
          <cell r="H572">
            <v>122.1</v>
          </cell>
          <cell r="I572">
            <v>122.1</v>
          </cell>
          <cell r="J572">
            <v>122.1</v>
          </cell>
          <cell r="K572">
            <v>122.1</v>
          </cell>
          <cell r="L572">
            <v>122.1</v>
          </cell>
          <cell r="M572">
            <v>122.1</v>
          </cell>
          <cell r="N572">
            <v>122.1</v>
          </cell>
          <cell r="O572">
            <v>100</v>
          </cell>
          <cell r="P572">
            <v>100</v>
          </cell>
          <cell r="Q572">
            <v>100</v>
          </cell>
        </row>
        <row r="574">
          <cell r="C574">
            <v>119.3</v>
          </cell>
          <cell r="D574">
            <v>120.4</v>
          </cell>
          <cell r="E574">
            <v>119.8</v>
          </cell>
          <cell r="F574">
            <v>119.9</v>
          </cell>
          <cell r="G574">
            <v>119.7</v>
          </cell>
          <cell r="H574">
            <v>119.6</v>
          </cell>
          <cell r="I574">
            <v>120.2</v>
          </cell>
          <cell r="J574">
            <v>120.2</v>
          </cell>
          <cell r="K574">
            <v>119.6</v>
          </cell>
          <cell r="L574">
            <v>119</v>
          </cell>
          <cell r="M574">
            <v>119.2</v>
          </cell>
          <cell r="N574">
            <v>120.1</v>
          </cell>
          <cell r="O574">
            <v>119.8</v>
          </cell>
          <cell r="P574">
            <v>119.3</v>
          </cell>
          <cell r="Q574">
            <v>118.5</v>
          </cell>
        </row>
        <row r="576">
          <cell r="C576">
            <v>125.2</v>
          </cell>
          <cell r="D576">
            <v>127.3</v>
          </cell>
          <cell r="E576">
            <v>125.4</v>
          </cell>
          <cell r="F576">
            <v>125.9</v>
          </cell>
          <cell r="G576">
            <v>125.6</v>
          </cell>
          <cell r="H576">
            <v>125.5</v>
          </cell>
          <cell r="I576">
            <v>127.2</v>
          </cell>
          <cell r="J576">
            <v>127.3</v>
          </cell>
          <cell r="K576">
            <v>126.2</v>
          </cell>
          <cell r="L576">
            <v>124.9</v>
          </cell>
          <cell r="M576">
            <v>125.1</v>
          </cell>
          <cell r="N576">
            <v>127.6</v>
          </cell>
          <cell r="O576">
            <v>128.4</v>
          </cell>
          <cell r="P576">
            <v>127.1</v>
          </cell>
          <cell r="Q576">
            <v>125</v>
          </cell>
        </row>
        <row r="577">
          <cell r="C577">
            <v>132.30000000000001</v>
          </cell>
          <cell r="D577">
            <v>132.30000000000001</v>
          </cell>
          <cell r="E577">
            <v>132.19999999999999</v>
          </cell>
          <cell r="F577">
            <v>132.5</v>
          </cell>
          <cell r="G577">
            <v>132.5</v>
          </cell>
          <cell r="H577">
            <v>132.5</v>
          </cell>
          <cell r="I577">
            <v>132.4</v>
          </cell>
          <cell r="J577">
            <v>132.9</v>
          </cell>
          <cell r="K577">
            <v>133.9</v>
          </cell>
          <cell r="L577">
            <v>133.9</v>
          </cell>
          <cell r="M577">
            <v>133.80000000000001</v>
          </cell>
          <cell r="N577">
            <v>133.9</v>
          </cell>
          <cell r="O577">
            <v>133.9</v>
          </cell>
          <cell r="P577">
            <v>133.6</v>
          </cell>
          <cell r="Q577">
            <v>133.6</v>
          </cell>
        </row>
        <row r="578">
          <cell r="C578">
            <v>114.7</v>
          </cell>
          <cell r="D578">
            <v>114</v>
          </cell>
          <cell r="E578">
            <v>109.8</v>
          </cell>
          <cell r="F578">
            <v>110.1</v>
          </cell>
          <cell r="G578">
            <v>111.6</v>
          </cell>
          <cell r="H578">
            <v>108.7</v>
          </cell>
          <cell r="I578">
            <v>110.8</v>
          </cell>
          <cell r="J578">
            <v>110.2</v>
          </cell>
          <cell r="K578">
            <v>110.1</v>
          </cell>
          <cell r="L578">
            <v>109</v>
          </cell>
          <cell r="M578">
            <v>109.7</v>
          </cell>
          <cell r="N578">
            <v>111.5</v>
          </cell>
          <cell r="O578">
            <v>112.6</v>
          </cell>
          <cell r="P578">
            <v>112.1</v>
          </cell>
          <cell r="Q578">
            <v>110.7</v>
          </cell>
        </row>
        <row r="579">
          <cell r="C579">
            <v>164.9</v>
          </cell>
          <cell r="D579">
            <v>168.5</v>
          </cell>
          <cell r="E579">
            <v>167.3</v>
          </cell>
          <cell r="F579">
            <v>169.4</v>
          </cell>
          <cell r="G579">
            <v>161</v>
          </cell>
          <cell r="H579">
            <v>160.9</v>
          </cell>
          <cell r="I579">
            <v>192.4</v>
          </cell>
          <cell r="J579">
            <v>172.9</v>
          </cell>
          <cell r="K579">
            <v>161.5</v>
          </cell>
          <cell r="L579">
            <v>157.69999999999999</v>
          </cell>
          <cell r="M579">
            <v>150.1</v>
          </cell>
          <cell r="N579">
            <v>152.5</v>
          </cell>
          <cell r="O579">
            <v>151</v>
          </cell>
          <cell r="P579">
            <v>150.5</v>
          </cell>
          <cell r="Q579">
            <v>155.4</v>
          </cell>
        </row>
        <row r="580">
          <cell r="C580">
            <v>122.4</v>
          </cell>
          <cell r="D580">
            <v>122.4</v>
          </cell>
          <cell r="E580">
            <v>120.9</v>
          </cell>
          <cell r="F580">
            <v>120.9</v>
          </cell>
          <cell r="G580">
            <v>120.9</v>
          </cell>
          <cell r="H580">
            <v>120.9</v>
          </cell>
          <cell r="I580">
            <v>120.9</v>
          </cell>
          <cell r="J580">
            <v>120.9</v>
          </cell>
          <cell r="K580">
            <v>119.4</v>
          </cell>
          <cell r="L580">
            <v>119.3</v>
          </cell>
          <cell r="M580">
            <v>119.3</v>
          </cell>
          <cell r="N580">
            <v>120.3</v>
          </cell>
          <cell r="O580">
            <v>117.5</v>
          </cell>
          <cell r="P580">
            <v>117.5</v>
          </cell>
          <cell r="Q580">
            <v>117.2</v>
          </cell>
        </row>
        <row r="581">
          <cell r="C581">
            <v>142.69999999999999</v>
          </cell>
          <cell r="D581">
            <v>150.30000000000001</v>
          </cell>
          <cell r="E581">
            <v>150.5</v>
          </cell>
          <cell r="F581">
            <v>150.5</v>
          </cell>
          <cell r="G581">
            <v>149.9</v>
          </cell>
          <cell r="H581">
            <v>150.5</v>
          </cell>
          <cell r="I581">
            <v>151.1</v>
          </cell>
          <cell r="J581">
            <v>152.4</v>
          </cell>
          <cell r="K581">
            <v>152.5</v>
          </cell>
          <cell r="L581">
            <v>152.4</v>
          </cell>
          <cell r="M581">
            <v>152.4</v>
          </cell>
          <cell r="N581">
            <v>152.4</v>
          </cell>
          <cell r="O581">
            <v>151.80000000000001</v>
          </cell>
          <cell r="P581">
            <v>150.9</v>
          </cell>
          <cell r="Q581">
            <v>148.9</v>
          </cell>
        </row>
        <row r="582">
          <cell r="C582">
            <v>113.8</v>
          </cell>
          <cell r="D582">
            <v>127.4</v>
          </cell>
          <cell r="E582">
            <v>130.19999999999999</v>
          </cell>
          <cell r="F582">
            <v>136.69999999999999</v>
          </cell>
          <cell r="G582">
            <v>133</v>
          </cell>
          <cell r="H582">
            <v>125.4</v>
          </cell>
          <cell r="I582">
            <v>130.4</v>
          </cell>
          <cell r="J582">
            <v>135.69999999999999</v>
          </cell>
          <cell r="K582">
            <v>119</v>
          </cell>
          <cell r="L582">
            <v>112.7</v>
          </cell>
          <cell r="M582">
            <v>110.5</v>
          </cell>
          <cell r="N582">
            <v>108.5</v>
          </cell>
          <cell r="O582">
            <v>105.9</v>
          </cell>
          <cell r="P582">
            <v>114.5</v>
          </cell>
          <cell r="Q582">
            <v>120.6</v>
          </cell>
        </row>
        <row r="583">
          <cell r="C583">
            <v>126.4</v>
          </cell>
          <cell r="D583">
            <v>129.30000000000001</v>
          </cell>
          <cell r="E583">
            <v>119.7</v>
          </cell>
          <cell r="F583">
            <v>118.7</v>
          </cell>
          <cell r="G583">
            <v>118.7</v>
          </cell>
          <cell r="H583">
            <v>126.5</v>
          </cell>
          <cell r="I583">
            <v>124.5</v>
          </cell>
          <cell r="J583">
            <v>125.8</v>
          </cell>
          <cell r="K583">
            <v>128.4</v>
          </cell>
          <cell r="L583">
            <v>122</v>
          </cell>
          <cell r="M583">
            <v>124.7</v>
          </cell>
          <cell r="N583">
            <v>143.4</v>
          </cell>
          <cell r="O583">
            <v>153</v>
          </cell>
          <cell r="P583">
            <v>140.9</v>
          </cell>
          <cell r="Q583">
            <v>124.9</v>
          </cell>
        </row>
        <row r="584">
          <cell r="C584">
            <v>121</v>
          </cell>
          <cell r="D584">
            <v>121</v>
          </cell>
          <cell r="E584">
            <v>121.2</v>
          </cell>
          <cell r="F584">
            <v>121.2</v>
          </cell>
          <cell r="G584">
            <v>121</v>
          </cell>
          <cell r="H584">
            <v>120</v>
          </cell>
          <cell r="I584">
            <v>120</v>
          </cell>
          <cell r="J584">
            <v>120</v>
          </cell>
          <cell r="K584">
            <v>119.9</v>
          </cell>
          <cell r="L584">
            <v>120.6</v>
          </cell>
          <cell r="M584">
            <v>120.6</v>
          </cell>
          <cell r="N584">
            <v>120.6</v>
          </cell>
          <cell r="O584">
            <v>120.6</v>
          </cell>
          <cell r="P584">
            <v>120.6</v>
          </cell>
          <cell r="Q584">
            <v>120.6</v>
          </cell>
        </row>
        <row r="585">
          <cell r="C585">
            <v>124.6</v>
          </cell>
          <cell r="D585">
            <v>125.7</v>
          </cell>
          <cell r="E585">
            <v>127.9</v>
          </cell>
          <cell r="F585">
            <v>127.9</v>
          </cell>
          <cell r="G585">
            <v>126.8</v>
          </cell>
          <cell r="H585">
            <v>132.80000000000001</v>
          </cell>
          <cell r="I585">
            <v>134.6</v>
          </cell>
          <cell r="J585">
            <v>136.30000000000001</v>
          </cell>
          <cell r="K585">
            <v>137.6</v>
          </cell>
          <cell r="L585">
            <v>137.6</v>
          </cell>
          <cell r="M585">
            <v>139.19999999999999</v>
          </cell>
          <cell r="N585">
            <v>139.19999999999999</v>
          </cell>
          <cell r="O585">
            <v>140</v>
          </cell>
          <cell r="P585">
            <v>140</v>
          </cell>
          <cell r="Q585">
            <v>139.9</v>
          </cell>
        </row>
        <row r="586">
          <cell r="C586">
            <v>129.5</v>
          </cell>
          <cell r="D586">
            <v>129.9</v>
          </cell>
          <cell r="E586">
            <v>130.9</v>
          </cell>
          <cell r="F586">
            <v>131.1</v>
          </cell>
          <cell r="G586">
            <v>129.5</v>
          </cell>
          <cell r="H586">
            <v>129.80000000000001</v>
          </cell>
          <cell r="I586">
            <v>129.80000000000001</v>
          </cell>
          <cell r="J586">
            <v>129.80000000000001</v>
          </cell>
          <cell r="K586">
            <v>129.80000000000001</v>
          </cell>
          <cell r="L586">
            <v>129.30000000000001</v>
          </cell>
          <cell r="M586">
            <v>131</v>
          </cell>
          <cell r="N586">
            <v>131.4</v>
          </cell>
          <cell r="O586">
            <v>131.6</v>
          </cell>
          <cell r="P586">
            <v>131</v>
          </cell>
          <cell r="Q586">
            <v>131.6</v>
          </cell>
        </row>
        <row r="587">
          <cell r="C587">
            <v>101.3</v>
          </cell>
          <cell r="D587">
            <v>101.4</v>
          </cell>
          <cell r="E587">
            <v>101.4</v>
          </cell>
          <cell r="F587">
            <v>101.4</v>
          </cell>
          <cell r="G587">
            <v>102</v>
          </cell>
          <cell r="H587">
            <v>102</v>
          </cell>
          <cell r="I587">
            <v>102</v>
          </cell>
          <cell r="J587">
            <v>102</v>
          </cell>
          <cell r="K587">
            <v>101.7</v>
          </cell>
          <cell r="L587">
            <v>113.1</v>
          </cell>
          <cell r="M587">
            <v>113.1</v>
          </cell>
          <cell r="N587">
            <v>113.1</v>
          </cell>
          <cell r="O587">
            <v>113.1</v>
          </cell>
          <cell r="P587">
            <v>113.1</v>
          </cell>
          <cell r="Q587">
            <v>113</v>
          </cell>
        </row>
        <row r="589">
          <cell r="C589">
            <v>138.80000000000001</v>
          </cell>
          <cell r="D589">
            <v>138.80000000000001</v>
          </cell>
          <cell r="E589">
            <v>138.80000000000001</v>
          </cell>
          <cell r="F589">
            <v>138.80000000000001</v>
          </cell>
          <cell r="G589">
            <v>138.80000000000001</v>
          </cell>
          <cell r="H589">
            <v>138.80000000000001</v>
          </cell>
          <cell r="I589">
            <v>138.80000000000001</v>
          </cell>
          <cell r="J589">
            <v>138.80000000000001</v>
          </cell>
          <cell r="K589">
            <v>138.80000000000001</v>
          </cell>
          <cell r="L589">
            <v>138.80000000000001</v>
          </cell>
          <cell r="M589">
            <v>138.80000000000001</v>
          </cell>
          <cell r="N589">
            <v>138.80000000000001</v>
          </cell>
          <cell r="O589">
            <v>125.2</v>
          </cell>
          <cell r="P589">
            <v>125.2</v>
          </cell>
          <cell r="Q589">
            <v>125.2</v>
          </cell>
        </row>
        <row r="590">
          <cell r="C590">
            <v>157.1</v>
          </cell>
          <cell r="D590">
            <v>157.1</v>
          </cell>
          <cell r="E590">
            <v>157.1</v>
          </cell>
          <cell r="F590">
            <v>157.1</v>
          </cell>
          <cell r="G590">
            <v>157.1</v>
          </cell>
          <cell r="H590">
            <v>157.1</v>
          </cell>
          <cell r="I590">
            <v>157.1</v>
          </cell>
          <cell r="J590">
            <v>157.1</v>
          </cell>
          <cell r="K590">
            <v>157.1</v>
          </cell>
          <cell r="L590">
            <v>157.1</v>
          </cell>
          <cell r="M590">
            <v>157.1</v>
          </cell>
          <cell r="N590">
            <v>157.1</v>
          </cell>
          <cell r="O590">
            <v>157.1</v>
          </cell>
          <cell r="P590">
            <v>162</v>
          </cell>
          <cell r="Q590">
            <v>162</v>
          </cell>
        </row>
        <row r="591">
          <cell r="C591">
            <v>131.30000000000001</v>
          </cell>
          <cell r="D591">
            <v>131.30000000000001</v>
          </cell>
          <cell r="E591">
            <v>131.30000000000001</v>
          </cell>
          <cell r="F591">
            <v>131.30000000000001</v>
          </cell>
          <cell r="G591">
            <v>131.30000000000001</v>
          </cell>
          <cell r="H591">
            <v>131.30000000000001</v>
          </cell>
          <cell r="I591">
            <v>131.30000000000001</v>
          </cell>
          <cell r="J591">
            <v>131.30000000000001</v>
          </cell>
          <cell r="K591">
            <v>131.30000000000001</v>
          </cell>
          <cell r="L591">
            <v>131.30000000000001</v>
          </cell>
          <cell r="M591">
            <v>131.30000000000001</v>
          </cell>
          <cell r="N591">
            <v>131.30000000000001</v>
          </cell>
          <cell r="O591">
            <v>131.30000000000001</v>
          </cell>
          <cell r="P591">
            <v>131.30000000000001</v>
          </cell>
          <cell r="Q591">
            <v>131.30000000000001</v>
          </cell>
        </row>
        <row r="592">
          <cell r="C592">
            <v>167.4</v>
          </cell>
          <cell r="D592">
            <v>167.4</v>
          </cell>
          <cell r="E592">
            <v>167.4</v>
          </cell>
          <cell r="F592">
            <v>167.4</v>
          </cell>
          <cell r="G592">
            <v>167.4</v>
          </cell>
          <cell r="H592">
            <v>167.4</v>
          </cell>
          <cell r="I592">
            <v>158</v>
          </cell>
          <cell r="J592">
            <v>158</v>
          </cell>
          <cell r="K592">
            <v>158</v>
          </cell>
          <cell r="L592">
            <v>158</v>
          </cell>
          <cell r="M592">
            <v>158</v>
          </cell>
          <cell r="N592">
            <v>158</v>
          </cell>
          <cell r="O592">
            <v>158</v>
          </cell>
          <cell r="P592">
            <v>154.30000000000001</v>
          </cell>
          <cell r="Q592">
            <v>154.30000000000001</v>
          </cell>
        </row>
        <row r="593">
          <cell r="C593">
            <v>138.69999999999999</v>
          </cell>
          <cell r="D593">
            <v>138.69999999999999</v>
          </cell>
          <cell r="E593">
            <v>138.69999999999999</v>
          </cell>
          <cell r="F593">
            <v>138.69999999999999</v>
          </cell>
          <cell r="G593">
            <v>138.69999999999999</v>
          </cell>
          <cell r="H593">
            <v>138.69999999999999</v>
          </cell>
          <cell r="I593">
            <v>138.69999999999999</v>
          </cell>
          <cell r="J593">
            <v>138.69999999999999</v>
          </cell>
          <cell r="K593">
            <v>138.69999999999999</v>
          </cell>
          <cell r="L593">
            <v>138.69999999999999</v>
          </cell>
          <cell r="M593">
            <v>138.69999999999999</v>
          </cell>
          <cell r="N593">
            <v>138.69999999999999</v>
          </cell>
          <cell r="O593">
            <v>125.1</v>
          </cell>
          <cell r="P593">
            <v>125.1</v>
          </cell>
          <cell r="Q593">
            <v>125.1</v>
          </cell>
        </row>
        <row r="595">
          <cell r="C595">
            <v>110.4</v>
          </cell>
          <cell r="D595">
            <v>110.1</v>
          </cell>
          <cell r="E595">
            <v>110.1</v>
          </cell>
          <cell r="F595">
            <v>110.8</v>
          </cell>
          <cell r="G595">
            <v>111.1</v>
          </cell>
          <cell r="H595">
            <v>111.2</v>
          </cell>
          <cell r="I595">
            <v>111.1</v>
          </cell>
          <cell r="J595">
            <v>111.1</v>
          </cell>
          <cell r="K595">
            <v>111.1</v>
          </cell>
          <cell r="L595">
            <v>111.1</v>
          </cell>
          <cell r="M595">
            <v>111.1</v>
          </cell>
          <cell r="N595">
            <v>111.1</v>
          </cell>
          <cell r="O595">
            <v>111.1</v>
          </cell>
          <cell r="P595">
            <v>111.1</v>
          </cell>
          <cell r="Q595">
            <v>111.1</v>
          </cell>
        </row>
        <row r="596">
          <cell r="C596">
            <v>100.4</v>
          </cell>
          <cell r="D596">
            <v>100.4</v>
          </cell>
          <cell r="E596">
            <v>100.4</v>
          </cell>
          <cell r="F596">
            <v>100.4</v>
          </cell>
          <cell r="G596">
            <v>100.4</v>
          </cell>
          <cell r="H596">
            <v>100.4</v>
          </cell>
          <cell r="I596">
            <v>99.7</v>
          </cell>
          <cell r="J596">
            <v>100</v>
          </cell>
          <cell r="K596">
            <v>100</v>
          </cell>
          <cell r="L596">
            <v>100</v>
          </cell>
          <cell r="M596">
            <v>100</v>
          </cell>
          <cell r="N596">
            <v>100</v>
          </cell>
          <cell r="O596">
            <v>100</v>
          </cell>
          <cell r="P596">
            <v>100</v>
          </cell>
          <cell r="Q596">
            <v>100</v>
          </cell>
        </row>
        <row r="597">
          <cell r="C597">
            <v>115</v>
          </cell>
          <cell r="D597">
            <v>114.6</v>
          </cell>
          <cell r="E597">
            <v>114.6</v>
          </cell>
          <cell r="F597">
            <v>115.5</v>
          </cell>
          <cell r="G597">
            <v>115.8</v>
          </cell>
          <cell r="H597">
            <v>116</v>
          </cell>
          <cell r="I597">
            <v>115.8</v>
          </cell>
          <cell r="J597">
            <v>115.8</v>
          </cell>
          <cell r="K597">
            <v>115.8</v>
          </cell>
          <cell r="L597">
            <v>115.8</v>
          </cell>
          <cell r="M597">
            <v>115.9</v>
          </cell>
          <cell r="N597">
            <v>115.9</v>
          </cell>
          <cell r="O597">
            <v>115.9</v>
          </cell>
          <cell r="P597">
            <v>115.9</v>
          </cell>
          <cell r="Q597">
            <v>115.9</v>
          </cell>
        </row>
        <row r="598">
          <cell r="C598">
            <v>105.3</v>
          </cell>
          <cell r="D598">
            <v>105.3</v>
          </cell>
          <cell r="E598">
            <v>105.3</v>
          </cell>
          <cell r="F598">
            <v>105.4</v>
          </cell>
          <cell r="G598">
            <v>105.4</v>
          </cell>
          <cell r="H598">
            <v>104.4</v>
          </cell>
          <cell r="I598">
            <v>104.4</v>
          </cell>
          <cell r="J598">
            <v>104.4</v>
          </cell>
          <cell r="K598">
            <v>104.4</v>
          </cell>
          <cell r="L598">
            <v>104.4</v>
          </cell>
          <cell r="M598">
            <v>104.4</v>
          </cell>
          <cell r="N598">
            <v>104.4</v>
          </cell>
          <cell r="O598">
            <v>104.4</v>
          </cell>
          <cell r="P598">
            <v>104.4</v>
          </cell>
          <cell r="Q598">
            <v>104.4</v>
          </cell>
        </row>
        <row r="599">
          <cell r="C599">
            <v>101.6</v>
          </cell>
          <cell r="D599">
            <v>101.6</v>
          </cell>
          <cell r="E599">
            <v>101.6</v>
          </cell>
          <cell r="F599">
            <v>101.6</v>
          </cell>
          <cell r="G599">
            <v>101.6</v>
          </cell>
          <cell r="H599">
            <v>100.8</v>
          </cell>
          <cell r="I599">
            <v>100.8</v>
          </cell>
          <cell r="J599">
            <v>100.8</v>
          </cell>
          <cell r="K599">
            <v>100.8</v>
          </cell>
          <cell r="L599">
            <v>100.8</v>
          </cell>
          <cell r="M599">
            <v>100.8</v>
          </cell>
          <cell r="N599">
            <v>100.8</v>
          </cell>
          <cell r="O599">
            <v>100.8</v>
          </cell>
          <cell r="P599">
            <v>100.8</v>
          </cell>
          <cell r="Q599">
            <v>100.8</v>
          </cell>
        </row>
        <row r="600">
          <cell r="C600">
            <v>95.9</v>
          </cell>
          <cell r="D600">
            <v>96.1</v>
          </cell>
          <cell r="E600">
            <v>96.1</v>
          </cell>
          <cell r="F600">
            <v>96.1</v>
          </cell>
          <cell r="G600">
            <v>96.1</v>
          </cell>
          <cell r="H600">
            <v>96.5</v>
          </cell>
          <cell r="I600">
            <v>96.5</v>
          </cell>
          <cell r="J600">
            <v>96.5</v>
          </cell>
          <cell r="K600">
            <v>96.5</v>
          </cell>
          <cell r="L600">
            <v>96.5</v>
          </cell>
          <cell r="M600">
            <v>96.5</v>
          </cell>
          <cell r="N600">
            <v>96.5</v>
          </cell>
          <cell r="O600">
            <v>96.5</v>
          </cell>
          <cell r="P600">
            <v>96.5</v>
          </cell>
          <cell r="Q600">
            <v>96.5</v>
          </cell>
        </row>
        <row r="601">
          <cell r="C601">
            <v>114.3</v>
          </cell>
          <cell r="D601">
            <v>114.3</v>
          </cell>
          <cell r="E601">
            <v>114.3</v>
          </cell>
          <cell r="F601">
            <v>114.3</v>
          </cell>
          <cell r="G601">
            <v>114.3</v>
          </cell>
          <cell r="H601">
            <v>114.3</v>
          </cell>
          <cell r="I601">
            <v>114.3</v>
          </cell>
          <cell r="J601">
            <v>114.3</v>
          </cell>
          <cell r="K601">
            <v>114.3</v>
          </cell>
          <cell r="L601">
            <v>114.3</v>
          </cell>
          <cell r="M601">
            <v>114.3</v>
          </cell>
          <cell r="N601">
            <v>114.3</v>
          </cell>
          <cell r="O601">
            <v>114.3</v>
          </cell>
          <cell r="P601">
            <v>114.3</v>
          </cell>
          <cell r="Q601">
            <v>114.3</v>
          </cell>
        </row>
        <row r="603">
          <cell r="C603">
            <v>114.8</v>
          </cell>
          <cell r="D603">
            <v>114.5</v>
          </cell>
          <cell r="E603">
            <v>114.4</v>
          </cell>
          <cell r="F603">
            <v>114.1</v>
          </cell>
          <cell r="G603">
            <v>113.9</v>
          </cell>
          <cell r="H603">
            <v>113.8</v>
          </cell>
          <cell r="I603">
            <v>113.6</v>
          </cell>
          <cell r="J603">
            <v>113.6</v>
          </cell>
          <cell r="K603">
            <v>113.2</v>
          </cell>
          <cell r="L603">
            <v>113.2</v>
          </cell>
          <cell r="M603">
            <v>113.1</v>
          </cell>
          <cell r="N603">
            <v>113.1</v>
          </cell>
          <cell r="O603">
            <v>113.1</v>
          </cell>
          <cell r="P603">
            <v>113.1</v>
          </cell>
          <cell r="Q603">
            <v>113.1</v>
          </cell>
        </row>
        <row r="604">
          <cell r="C604">
            <v>117.8</v>
          </cell>
          <cell r="D604">
            <v>117.5</v>
          </cell>
          <cell r="E604">
            <v>117.2</v>
          </cell>
          <cell r="F604">
            <v>116.5</v>
          </cell>
          <cell r="G604">
            <v>115.8</v>
          </cell>
          <cell r="H604">
            <v>115.6</v>
          </cell>
          <cell r="I604">
            <v>115</v>
          </cell>
          <cell r="J604">
            <v>114.9</v>
          </cell>
          <cell r="K604">
            <v>113.9</v>
          </cell>
          <cell r="L604">
            <v>114</v>
          </cell>
          <cell r="M604">
            <v>113.8</v>
          </cell>
          <cell r="N604">
            <v>113.8</v>
          </cell>
          <cell r="O604">
            <v>113.8</v>
          </cell>
          <cell r="P604">
            <v>113.7</v>
          </cell>
          <cell r="Q604">
            <v>113.7</v>
          </cell>
        </row>
        <row r="605">
          <cell r="C605">
            <v>109.3</v>
          </cell>
          <cell r="D605">
            <v>109.3</v>
          </cell>
          <cell r="E605">
            <v>109.2</v>
          </cell>
          <cell r="F605">
            <v>109.2</v>
          </cell>
          <cell r="G605">
            <v>109.2</v>
          </cell>
          <cell r="H605">
            <v>109.2</v>
          </cell>
          <cell r="I605">
            <v>109.2</v>
          </cell>
          <cell r="J605">
            <v>109.2</v>
          </cell>
          <cell r="K605">
            <v>106.7</v>
          </cell>
          <cell r="L605">
            <v>106.7</v>
          </cell>
          <cell r="M605">
            <v>106.7</v>
          </cell>
          <cell r="N605">
            <v>106.7</v>
          </cell>
          <cell r="O605">
            <v>106.7</v>
          </cell>
          <cell r="P605">
            <v>106.7</v>
          </cell>
          <cell r="Q605">
            <v>106.7</v>
          </cell>
        </row>
        <row r="606">
          <cell r="C606">
            <v>107.7</v>
          </cell>
          <cell r="D606">
            <v>106.2</v>
          </cell>
          <cell r="E606">
            <v>106</v>
          </cell>
          <cell r="F606">
            <v>106</v>
          </cell>
          <cell r="G606">
            <v>106</v>
          </cell>
          <cell r="H606">
            <v>106</v>
          </cell>
          <cell r="I606">
            <v>106</v>
          </cell>
          <cell r="J606">
            <v>106</v>
          </cell>
          <cell r="K606">
            <v>106</v>
          </cell>
          <cell r="L606">
            <v>106</v>
          </cell>
          <cell r="M606">
            <v>106</v>
          </cell>
          <cell r="N606">
            <v>106</v>
          </cell>
          <cell r="O606">
            <v>106</v>
          </cell>
          <cell r="P606">
            <v>106</v>
          </cell>
          <cell r="Q606">
            <v>106</v>
          </cell>
        </row>
        <row r="607">
          <cell r="C607">
            <v>122.8</v>
          </cell>
          <cell r="D607">
            <v>122.8</v>
          </cell>
          <cell r="E607">
            <v>122.8</v>
          </cell>
          <cell r="F607">
            <v>122.8</v>
          </cell>
          <cell r="G607">
            <v>122.8</v>
          </cell>
          <cell r="H607">
            <v>122.8</v>
          </cell>
          <cell r="I607">
            <v>122.8</v>
          </cell>
          <cell r="J607">
            <v>122.8</v>
          </cell>
          <cell r="K607">
            <v>122.8</v>
          </cell>
          <cell r="L607">
            <v>122.8</v>
          </cell>
          <cell r="M607">
            <v>122.8</v>
          </cell>
          <cell r="N607">
            <v>122.8</v>
          </cell>
          <cell r="O607">
            <v>122.8</v>
          </cell>
          <cell r="P607">
            <v>122.8</v>
          </cell>
          <cell r="Q607">
            <v>122.8</v>
          </cell>
        </row>
        <row r="608">
          <cell r="C608">
            <v>115.4</v>
          </cell>
          <cell r="D608">
            <v>115.4</v>
          </cell>
          <cell r="E608">
            <v>115.4</v>
          </cell>
          <cell r="F608">
            <v>115.4</v>
          </cell>
          <cell r="G608">
            <v>115.4</v>
          </cell>
          <cell r="H608">
            <v>115.4</v>
          </cell>
          <cell r="I608">
            <v>115.4</v>
          </cell>
          <cell r="J608">
            <v>115.4</v>
          </cell>
          <cell r="K608">
            <v>115.4</v>
          </cell>
          <cell r="L608">
            <v>115.4</v>
          </cell>
          <cell r="M608">
            <v>115.4</v>
          </cell>
          <cell r="N608">
            <v>115.4</v>
          </cell>
          <cell r="O608">
            <v>115.4</v>
          </cell>
          <cell r="P608">
            <v>115.4</v>
          </cell>
          <cell r="Q608">
            <v>115.4</v>
          </cell>
        </row>
        <row r="609">
          <cell r="C609">
            <v>100</v>
          </cell>
          <cell r="D609">
            <v>100</v>
          </cell>
          <cell r="E609">
            <v>100</v>
          </cell>
          <cell r="F609">
            <v>100</v>
          </cell>
          <cell r="G609">
            <v>100</v>
          </cell>
          <cell r="H609">
            <v>100</v>
          </cell>
          <cell r="I609">
            <v>100</v>
          </cell>
          <cell r="J609">
            <v>100</v>
          </cell>
          <cell r="K609">
            <v>100</v>
          </cell>
          <cell r="L609">
            <v>100</v>
          </cell>
          <cell r="M609">
            <v>100</v>
          </cell>
          <cell r="N609">
            <v>100</v>
          </cell>
          <cell r="O609">
            <v>100</v>
          </cell>
          <cell r="P609">
            <v>100</v>
          </cell>
          <cell r="Q609">
            <v>100</v>
          </cell>
        </row>
        <row r="610">
          <cell r="C610">
            <v>182.3</v>
          </cell>
          <cell r="D610">
            <v>182.3</v>
          </cell>
          <cell r="E610">
            <v>182.3</v>
          </cell>
          <cell r="F610">
            <v>182.3</v>
          </cell>
          <cell r="G610">
            <v>182.3</v>
          </cell>
          <cell r="H610">
            <v>182.3</v>
          </cell>
          <cell r="I610">
            <v>182.3</v>
          </cell>
          <cell r="J610">
            <v>182.3</v>
          </cell>
          <cell r="K610">
            <v>182.3</v>
          </cell>
          <cell r="L610">
            <v>182.3</v>
          </cell>
          <cell r="M610">
            <v>182.3</v>
          </cell>
          <cell r="N610">
            <v>182.3</v>
          </cell>
          <cell r="O610">
            <v>182.3</v>
          </cell>
          <cell r="P610">
            <v>182.3</v>
          </cell>
          <cell r="Q610">
            <v>182.3</v>
          </cell>
        </row>
        <row r="612">
          <cell r="C612">
            <v>115.1</v>
          </cell>
          <cell r="D612">
            <v>115.2</v>
          </cell>
          <cell r="E612">
            <v>114.8</v>
          </cell>
          <cell r="F612">
            <v>114.8</v>
          </cell>
          <cell r="G612">
            <v>114.8</v>
          </cell>
          <cell r="H612">
            <v>114.8</v>
          </cell>
          <cell r="I612">
            <v>112.3</v>
          </cell>
          <cell r="J612">
            <v>112.2</v>
          </cell>
          <cell r="K612">
            <v>111.9</v>
          </cell>
          <cell r="L612">
            <v>111.9</v>
          </cell>
          <cell r="M612">
            <v>111.9</v>
          </cell>
          <cell r="N612">
            <v>111.9</v>
          </cell>
          <cell r="O612">
            <v>111.9</v>
          </cell>
          <cell r="P612">
            <v>111.9</v>
          </cell>
          <cell r="Q612">
            <v>111.9</v>
          </cell>
        </row>
        <row r="613">
          <cell r="C613">
            <v>119.3</v>
          </cell>
          <cell r="D613">
            <v>119.2</v>
          </cell>
          <cell r="E613">
            <v>119.2</v>
          </cell>
          <cell r="F613">
            <v>119.2</v>
          </cell>
          <cell r="G613">
            <v>119.2</v>
          </cell>
          <cell r="H613">
            <v>119.2</v>
          </cell>
          <cell r="I613">
            <v>119.2</v>
          </cell>
          <cell r="J613">
            <v>119.2</v>
          </cell>
          <cell r="K613">
            <v>117</v>
          </cell>
          <cell r="L613">
            <v>117</v>
          </cell>
          <cell r="M613">
            <v>117</v>
          </cell>
          <cell r="N613">
            <v>117</v>
          </cell>
          <cell r="O613">
            <v>117</v>
          </cell>
          <cell r="P613">
            <v>117</v>
          </cell>
          <cell r="Q613">
            <v>117</v>
          </cell>
        </row>
        <row r="614">
          <cell r="C614">
            <v>104.5</v>
          </cell>
          <cell r="D614">
            <v>104.5</v>
          </cell>
          <cell r="E614">
            <v>104.5</v>
          </cell>
          <cell r="F614">
            <v>104.5</v>
          </cell>
          <cell r="G614">
            <v>104.5</v>
          </cell>
          <cell r="H614">
            <v>104.5</v>
          </cell>
          <cell r="I614">
            <v>104.5</v>
          </cell>
          <cell r="J614">
            <v>104.5</v>
          </cell>
          <cell r="K614">
            <v>104.5</v>
          </cell>
          <cell r="L614">
            <v>104.5</v>
          </cell>
          <cell r="M614">
            <v>104.5</v>
          </cell>
          <cell r="N614">
            <v>104.5</v>
          </cell>
          <cell r="O614">
            <v>104.5</v>
          </cell>
          <cell r="P614">
            <v>104.5</v>
          </cell>
          <cell r="Q614">
            <v>104.5</v>
          </cell>
        </row>
        <row r="615">
          <cell r="C615">
            <v>106.3</v>
          </cell>
          <cell r="D615">
            <v>106.3</v>
          </cell>
          <cell r="E615">
            <v>103.6</v>
          </cell>
          <cell r="F615">
            <v>103.6</v>
          </cell>
          <cell r="G615">
            <v>103.6</v>
          </cell>
          <cell r="H615">
            <v>103.6</v>
          </cell>
          <cell r="I615">
            <v>103.6</v>
          </cell>
          <cell r="J615">
            <v>103.6</v>
          </cell>
          <cell r="K615">
            <v>103.6</v>
          </cell>
          <cell r="L615">
            <v>103.6</v>
          </cell>
          <cell r="M615">
            <v>103.6</v>
          </cell>
          <cell r="N615">
            <v>103.6</v>
          </cell>
          <cell r="O615">
            <v>103.6</v>
          </cell>
          <cell r="P615">
            <v>103.6</v>
          </cell>
          <cell r="Q615">
            <v>103.6</v>
          </cell>
        </row>
        <row r="616">
          <cell r="C616">
            <v>101.1</v>
          </cell>
          <cell r="D616">
            <v>101.5</v>
          </cell>
          <cell r="E616">
            <v>101.5</v>
          </cell>
          <cell r="F616">
            <v>101.5</v>
          </cell>
          <cell r="G616">
            <v>101.5</v>
          </cell>
          <cell r="H616">
            <v>101.5</v>
          </cell>
          <cell r="I616">
            <v>101.5</v>
          </cell>
          <cell r="J616">
            <v>100.1</v>
          </cell>
          <cell r="K616">
            <v>100.1</v>
          </cell>
          <cell r="L616">
            <v>100.1</v>
          </cell>
          <cell r="M616">
            <v>100.1</v>
          </cell>
          <cell r="N616">
            <v>100.1</v>
          </cell>
          <cell r="O616">
            <v>100.1</v>
          </cell>
          <cell r="P616">
            <v>100.1</v>
          </cell>
          <cell r="Q616">
            <v>100.1</v>
          </cell>
        </row>
        <row r="617">
          <cell r="C617">
            <v>122</v>
          </cell>
          <cell r="D617">
            <v>122</v>
          </cell>
          <cell r="E617">
            <v>117.2</v>
          </cell>
          <cell r="F617">
            <v>117.2</v>
          </cell>
          <cell r="G617">
            <v>117.2</v>
          </cell>
          <cell r="H617">
            <v>117.2</v>
          </cell>
          <cell r="I617">
            <v>117.2</v>
          </cell>
          <cell r="J617">
            <v>117.7</v>
          </cell>
          <cell r="K617">
            <v>117.7</v>
          </cell>
          <cell r="L617">
            <v>117.7</v>
          </cell>
          <cell r="M617">
            <v>117.7</v>
          </cell>
          <cell r="N617">
            <v>117.7</v>
          </cell>
          <cell r="O617">
            <v>117.7</v>
          </cell>
          <cell r="P617">
            <v>117.7</v>
          </cell>
          <cell r="Q617">
            <v>117.7</v>
          </cell>
        </row>
        <row r="618">
          <cell r="C618">
            <v>100</v>
          </cell>
          <cell r="D618">
            <v>100</v>
          </cell>
          <cell r="E618">
            <v>100</v>
          </cell>
          <cell r="F618">
            <v>100</v>
          </cell>
          <cell r="G618">
            <v>100</v>
          </cell>
          <cell r="H618">
            <v>100</v>
          </cell>
          <cell r="I618">
            <v>100</v>
          </cell>
          <cell r="J618">
            <v>100</v>
          </cell>
          <cell r="K618">
            <v>100</v>
          </cell>
          <cell r="L618">
            <v>100</v>
          </cell>
          <cell r="M618">
            <v>100</v>
          </cell>
          <cell r="N618">
            <v>100</v>
          </cell>
          <cell r="O618">
            <v>100</v>
          </cell>
          <cell r="P618">
            <v>100</v>
          </cell>
          <cell r="Q618">
            <v>100</v>
          </cell>
        </row>
        <row r="619">
          <cell r="C619">
            <v>103.4</v>
          </cell>
          <cell r="D619">
            <v>103.4</v>
          </cell>
          <cell r="E619">
            <v>103</v>
          </cell>
          <cell r="F619">
            <v>103</v>
          </cell>
          <cell r="G619">
            <v>103</v>
          </cell>
          <cell r="H619">
            <v>103</v>
          </cell>
          <cell r="I619">
            <v>103</v>
          </cell>
          <cell r="J619">
            <v>103</v>
          </cell>
          <cell r="K619">
            <v>103</v>
          </cell>
          <cell r="L619">
            <v>103</v>
          </cell>
          <cell r="M619">
            <v>103</v>
          </cell>
          <cell r="N619">
            <v>103</v>
          </cell>
          <cell r="O619">
            <v>103</v>
          </cell>
          <cell r="P619">
            <v>103</v>
          </cell>
          <cell r="Q619">
            <v>103</v>
          </cell>
        </row>
        <row r="620">
          <cell r="C620">
            <v>110.3</v>
          </cell>
          <cell r="D620">
            <v>110.2</v>
          </cell>
          <cell r="E620">
            <v>110.2</v>
          </cell>
          <cell r="F620">
            <v>110.2</v>
          </cell>
          <cell r="G620">
            <v>110.2</v>
          </cell>
          <cell r="H620">
            <v>110.2</v>
          </cell>
          <cell r="I620">
            <v>110.2</v>
          </cell>
          <cell r="J620">
            <v>110.2</v>
          </cell>
          <cell r="K620">
            <v>110.2</v>
          </cell>
          <cell r="L620">
            <v>110.2</v>
          </cell>
          <cell r="M620">
            <v>110.2</v>
          </cell>
          <cell r="N620">
            <v>110.2</v>
          </cell>
          <cell r="O620">
            <v>110.2</v>
          </cell>
          <cell r="P620">
            <v>110.2</v>
          </cell>
          <cell r="Q620">
            <v>110.2</v>
          </cell>
        </row>
        <row r="621">
          <cell r="C621">
            <v>118.7</v>
          </cell>
          <cell r="D621">
            <v>118.7</v>
          </cell>
          <cell r="E621">
            <v>118.7</v>
          </cell>
          <cell r="F621">
            <v>118.7</v>
          </cell>
          <cell r="G621">
            <v>118.7</v>
          </cell>
          <cell r="H621">
            <v>118.7</v>
          </cell>
          <cell r="I621">
            <v>112.9</v>
          </cell>
          <cell r="J621">
            <v>112.9</v>
          </cell>
          <cell r="K621">
            <v>112.9</v>
          </cell>
          <cell r="L621">
            <v>112.9</v>
          </cell>
          <cell r="M621">
            <v>112.9</v>
          </cell>
          <cell r="N621">
            <v>112.9</v>
          </cell>
          <cell r="O621">
            <v>112.9</v>
          </cell>
          <cell r="P621">
            <v>112.9</v>
          </cell>
          <cell r="Q621">
            <v>112.9</v>
          </cell>
        </row>
        <row r="622">
          <cell r="C622">
            <v>174.2</v>
          </cell>
          <cell r="D622">
            <v>174.2</v>
          </cell>
          <cell r="E622">
            <v>174.2</v>
          </cell>
          <cell r="F622">
            <v>174.2</v>
          </cell>
          <cell r="G622">
            <v>174.2</v>
          </cell>
          <cell r="H622">
            <v>174.2</v>
          </cell>
          <cell r="I622">
            <v>166.7</v>
          </cell>
          <cell r="J622">
            <v>166.7</v>
          </cell>
          <cell r="K622">
            <v>166.7</v>
          </cell>
          <cell r="L622">
            <v>166.7</v>
          </cell>
          <cell r="M622">
            <v>166.7</v>
          </cell>
          <cell r="N622">
            <v>166.7</v>
          </cell>
          <cell r="O622">
            <v>166.7</v>
          </cell>
          <cell r="P622">
            <v>166.7</v>
          </cell>
          <cell r="Q622">
            <v>166.7</v>
          </cell>
        </row>
        <row r="624">
          <cell r="C624">
            <v>105.9</v>
          </cell>
          <cell r="D624">
            <v>105.9</v>
          </cell>
          <cell r="E624">
            <v>105.9</v>
          </cell>
          <cell r="F624">
            <v>105.9</v>
          </cell>
          <cell r="G624">
            <v>105.9</v>
          </cell>
          <cell r="H624">
            <v>105.9</v>
          </cell>
          <cell r="I624">
            <v>105.9</v>
          </cell>
          <cell r="J624">
            <v>105.9</v>
          </cell>
          <cell r="K624">
            <v>105.9</v>
          </cell>
          <cell r="L624">
            <v>105.9</v>
          </cell>
          <cell r="M624">
            <v>106</v>
          </cell>
          <cell r="N624">
            <v>106</v>
          </cell>
          <cell r="O624">
            <v>106</v>
          </cell>
          <cell r="P624">
            <v>106</v>
          </cell>
          <cell r="Q624">
            <v>106</v>
          </cell>
        </row>
        <row r="625">
          <cell r="C625">
            <v>93.7</v>
          </cell>
          <cell r="D625">
            <v>93.7</v>
          </cell>
          <cell r="E625">
            <v>93.7</v>
          </cell>
          <cell r="F625">
            <v>93.7</v>
          </cell>
          <cell r="G625">
            <v>93.7</v>
          </cell>
          <cell r="H625">
            <v>93.7</v>
          </cell>
          <cell r="I625">
            <v>93.7</v>
          </cell>
          <cell r="J625">
            <v>93.7</v>
          </cell>
          <cell r="K625">
            <v>93.7</v>
          </cell>
          <cell r="L625">
            <v>93.7</v>
          </cell>
          <cell r="M625">
            <v>93.8</v>
          </cell>
          <cell r="N625">
            <v>93.8</v>
          </cell>
          <cell r="O625">
            <v>93.8</v>
          </cell>
          <cell r="P625">
            <v>93.8</v>
          </cell>
          <cell r="Q625">
            <v>93.8</v>
          </cell>
        </row>
        <row r="626">
          <cell r="C626">
            <v>92.1</v>
          </cell>
          <cell r="D626">
            <v>92.1</v>
          </cell>
          <cell r="E626">
            <v>92.1</v>
          </cell>
          <cell r="F626">
            <v>92.1</v>
          </cell>
          <cell r="G626">
            <v>92.1</v>
          </cell>
          <cell r="H626">
            <v>92.1</v>
          </cell>
          <cell r="I626">
            <v>92.1</v>
          </cell>
          <cell r="J626">
            <v>89</v>
          </cell>
          <cell r="K626">
            <v>89</v>
          </cell>
          <cell r="L626">
            <v>89</v>
          </cell>
          <cell r="M626">
            <v>89</v>
          </cell>
          <cell r="N626">
            <v>89</v>
          </cell>
          <cell r="O626">
            <v>89</v>
          </cell>
          <cell r="P626">
            <v>102.1</v>
          </cell>
          <cell r="Q626">
            <v>102.1</v>
          </cell>
        </row>
        <row r="627">
          <cell r="C627">
            <v>100</v>
          </cell>
          <cell r="D627">
            <v>100</v>
          </cell>
          <cell r="E627">
            <v>100</v>
          </cell>
          <cell r="F627">
            <v>100</v>
          </cell>
          <cell r="G627">
            <v>100</v>
          </cell>
          <cell r="H627">
            <v>100</v>
          </cell>
          <cell r="I627">
            <v>100</v>
          </cell>
          <cell r="J627">
            <v>100</v>
          </cell>
          <cell r="K627">
            <v>100</v>
          </cell>
          <cell r="L627">
            <v>100</v>
          </cell>
          <cell r="M627">
            <v>100</v>
          </cell>
          <cell r="N627">
            <v>100</v>
          </cell>
          <cell r="O627">
            <v>100</v>
          </cell>
          <cell r="P627">
            <v>100</v>
          </cell>
          <cell r="Q627">
            <v>100</v>
          </cell>
        </row>
        <row r="628">
          <cell r="C628">
            <v>138</v>
          </cell>
          <cell r="D628">
            <v>138</v>
          </cell>
          <cell r="E628">
            <v>138</v>
          </cell>
          <cell r="F628">
            <v>138</v>
          </cell>
          <cell r="G628">
            <v>138</v>
          </cell>
          <cell r="H628">
            <v>138</v>
          </cell>
          <cell r="I628">
            <v>138</v>
          </cell>
          <cell r="J628">
            <v>138</v>
          </cell>
          <cell r="K628">
            <v>138</v>
          </cell>
          <cell r="L628">
            <v>138</v>
          </cell>
          <cell r="M628">
            <v>138</v>
          </cell>
          <cell r="N628">
            <v>138</v>
          </cell>
          <cell r="O628">
            <v>138</v>
          </cell>
          <cell r="P628">
            <v>138</v>
          </cell>
          <cell r="Q628">
            <v>138</v>
          </cell>
        </row>
        <row r="629">
          <cell r="C629">
            <v>129.19999999999999</v>
          </cell>
          <cell r="D629">
            <v>129.19999999999999</v>
          </cell>
          <cell r="E629">
            <v>129.19999999999999</v>
          </cell>
          <cell r="F629">
            <v>129.19999999999999</v>
          </cell>
          <cell r="G629">
            <v>129.19999999999999</v>
          </cell>
          <cell r="H629">
            <v>129.19999999999999</v>
          </cell>
          <cell r="I629">
            <v>129.19999999999999</v>
          </cell>
          <cell r="J629">
            <v>129.19999999999999</v>
          </cell>
          <cell r="K629">
            <v>129.19999999999999</v>
          </cell>
          <cell r="L629">
            <v>129.19999999999999</v>
          </cell>
          <cell r="M629">
            <v>129.19999999999999</v>
          </cell>
          <cell r="N629">
            <v>129.19999999999999</v>
          </cell>
          <cell r="O629">
            <v>129.19999999999999</v>
          </cell>
          <cell r="P629">
            <v>129.19999999999999</v>
          </cell>
          <cell r="Q629">
            <v>129.19999999999999</v>
          </cell>
        </row>
        <row r="630">
          <cell r="C630">
            <v>103.8</v>
          </cell>
          <cell r="D630">
            <v>103.8</v>
          </cell>
          <cell r="E630">
            <v>103.8</v>
          </cell>
          <cell r="F630">
            <v>103.8</v>
          </cell>
          <cell r="G630">
            <v>103.8</v>
          </cell>
          <cell r="H630">
            <v>103.8</v>
          </cell>
          <cell r="I630">
            <v>103.8</v>
          </cell>
          <cell r="J630">
            <v>103.8</v>
          </cell>
          <cell r="K630">
            <v>103.8</v>
          </cell>
          <cell r="L630">
            <v>103.8</v>
          </cell>
          <cell r="M630">
            <v>103.8</v>
          </cell>
          <cell r="N630">
            <v>103.8</v>
          </cell>
          <cell r="O630">
            <v>103.8</v>
          </cell>
          <cell r="P630">
            <v>103.8</v>
          </cell>
          <cell r="Q630">
            <v>103.8</v>
          </cell>
        </row>
        <row r="631">
          <cell r="C631">
            <v>100</v>
          </cell>
          <cell r="D631">
            <v>100</v>
          </cell>
          <cell r="E631">
            <v>100</v>
          </cell>
          <cell r="F631">
            <v>100</v>
          </cell>
          <cell r="G631">
            <v>100</v>
          </cell>
          <cell r="H631">
            <v>100</v>
          </cell>
          <cell r="I631">
            <v>100</v>
          </cell>
          <cell r="J631">
            <v>100</v>
          </cell>
          <cell r="K631">
            <v>100</v>
          </cell>
          <cell r="L631">
            <v>100</v>
          </cell>
          <cell r="M631">
            <v>100</v>
          </cell>
          <cell r="N631">
            <v>100</v>
          </cell>
          <cell r="O631">
            <v>100</v>
          </cell>
          <cell r="P631">
            <v>100</v>
          </cell>
          <cell r="Q631">
            <v>100</v>
          </cell>
        </row>
        <row r="633">
          <cell r="C633">
            <v>109.1</v>
          </cell>
          <cell r="D633">
            <v>112.7</v>
          </cell>
          <cell r="E633">
            <v>113.7</v>
          </cell>
          <cell r="F633">
            <v>113.3</v>
          </cell>
          <cell r="G633">
            <v>113</v>
          </cell>
          <cell r="H633">
            <v>113.2</v>
          </cell>
          <cell r="I633">
            <v>113.5</v>
          </cell>
          <cell r="J633">
            <v>112.7</v>
          </cell>
          <cell r="K633">
            <v>112.2</v>
          </cell>
          <cell r="L633">
            <v>111.3</v>
          </cell>
          <cell r="M633">
            <v>112.6</v>
          </cell>
          <cell r="N633">
            <v>112.2</v>
          </cell>
          <cell r="O633">
            <v>111.7</v>
          </cell>
          <cell r="P633">
            <v>111.6</v>
          </cell>
          <cell r="Q633">
            <v>111.5</v>
          </cell>
        </row>
        <row r="634">
          <cell r="C634">
            <v>109.4</v>
          </cell>
          <cell r="D634">
            <v>109.4</v>
          </cell>
          <cell r="E634">
            <v>109.4</v>
          </cell>
          <cell r="F634">
            <v>109.4</v>
          </cell>
          <cell r="G634">
            <v>109.4</v>
          </cell>
          <cell r="H634">
            <v>109.4</v>
          </cell>
          <cell r="I634">
            <v>109.4</v>
          </cell>
          <cell r="J634">
            <v>108.4</v>
          </cell>
          <cell r="K634">
            <v>108.4</v>
          </cell>
          <cell r="L634">
            <v>108.4</v>
          </cell>
          <cell r="M634">
            <v>111.6</v>
          </cell>
          <cell r="N634">
            <v>109.5</v>
          </cell>
          <cell r="O634">
            <v>109.5</v>
          </cell>
          <cell r="P634">
            <v>109.5</v>
          </cell>
          <cell r="Q634">
            <v>110</v>
          </cell>
        </row>
        <row r="635">
          <cell r="C635">
            <v>102.5</v>
          </cell>
          <cell r="D635">
            <v>102.5</v>
          </cell>
          <cell r="E635">
            <v>102.5</v>
          </cell>
          <cell r="F635">
            <v>102.5</v>
          </cell>
          <cell r="G635">
            <v>102.5</v>
          </cell>
          <cell r="H635">
            <v>102.5</v>
          </cell>
          <cell r="I635">
            <v>102.5</v>
          </cell>
          <cell r="J635">
            <v>102.5</v>
          </cell>
          <cell r="K635">
            <v>102.5</v>
          </cell>
          <cell r="L635">
            <v>102.5</v>
          </cell>
          <cell r="M635">
            <v>102.5</v>
          </cell>
          <cell r="N635">
            <v>102.5</v>
          </cell>
          <cell r="O635">
            <v>102.5</v>
          </cell>
          <cell r="P635">
            <v>102.5</v>
          </cell>
          <cell r="Q635">
            <v>102.5</v>
          </cell>
        </row>
        <row r="636">
          <cell r="C636">
            <v>99.7</v>
          </cell>
          <cell r="D636">
            <v>99.7</v>
          </cell>
          <cell r="E636">
            <v>99.7</v>
          </cell>
          <cell r="F636">
            <v>99.7</v>
          </cell>
          <cell r="G636">
            <v>99.7</v>
          </cell>
          <cell r="H636">
            <v>99.7</v>
          </cell>
          <cell r="I636">
            <v>101.5</v>
          </cell>
          <cell r="J636">
            <v>101.5</v>
          </cell>
          <cell r="K636">
            <v>101.5</v>
          </cell>
          <cell r="L636">
            <v>101.5</v>
          </cell>
          <cell r="M636">
            <v>101.5</v>
          </cell>
          <cell r="N636">
            <v>101.5</v>
          </cell>
          <cell r="O636">
            <v>101.5</v>
          </cell>
          <cell r="P636">
            <v>101.5</v>
          </cell>
          <cell r="Q636">
            <v>101.5</v>
          </cell>
        </row>
        <row r="637">
          <cell r="C637">
            <v>106</v>
          </cell>
          <cell r="D637">
            <v>106</v>
          </cell>
          <cell r="E637">
            <v>106</v>
          </cell>
          <cell r="F637">
            <v>106</v>
          </cell>
          <cell r="G637">
            <v>106</v>
          </cell>
          <cell r="H637">
            <v>106</v>
          </cell>
          <cell r="I637">
            <v>105.9</v>
          </cell>
          <cell r="J637">
            <v>105.9</v>
          </cell>
          <cell r="K637">
            <v>105.9</v>
          </cell>
          <cell r="L637">
            <v>105.9</v>
          </cell>
          <cell r="M637">
            <v>105.9</v>
          </cell>
          <cell r="N637">
            <v>105.9</v>
          </cell>
          <cell r="O637">
            <v>105.9</v>
          </cell>
          <cell r="P637">
            <v>105.9</v>
          </cell>
          <cell r="Q637">
            <v>105.9</v>
          </cell>
        </row>
        <row r="638">
          <cell r="C638">
            <v>108.8</v>
          </cell>
          <cell r="D638">
            <v>119.1</v>
          </cell>
          <cell r="E638">
            <v>121.9</v>
          </cell>
          <cell r="F638">
            <v>120.9</v>
          </cell>
          <cell r="G638">
            <v>119.9</v>
          </cell>
          <cell r="H638">
            <v>120</v>
          </cell>
          <cell r="I638">
            <v>120.9</v>
          </cell>
          <cell r="J638">
            <v>119</v>
          </cell>
          <cell r="K638">
            <v>117.6</v>
          </cell>
          <cell r="L638">
            <v>115</v>
          </cell>
          <cell r="M638">
            <v>117.7</v>
          </cell>
          <cell r="N638">
            <v>116.7</v>
          </cell>
          <cell r="O638">
            <v>115.7</v>
          </cell>
          <cell r="P638">
            <v>115.4</v>
          </cell>
          <cell r="Q638">
            <v>114.4</v>
          </cell>
        </row>
        <row r="639">
          <cell r="C639">
            <v>138.80000000000001</v>
          </cell>
          <cell r="D639">
            <v>138.80000000000001</v>
          </cell>
          <cell r="E639">
            <v>138.80000000000001</v>
          </cell>
          <cell r="F639">
            <v>138.80000000000001</v>
          </cell>
          <cell r="G639">
            <v>138.4</v>
          </cell>
          <cell r="H639">
            <v>138.4</v>
          </cell>
          <cell r="I639">
            <v>138.4</v>
          </cell>
          <cell r="J639">
            <v>138.4</v>
          </cell>
          <cell r="K639">
            <v>138.4</v>
          </cell>
          <cell r="L639">
            <v>138.4</v>
          </cell>
          <cell r="M639">
            <v>138.4</v>
          </cell>
          <cell r="N639">
            <v>138.4</v>
          </cell>
          <cell r="O639">
            <v>138.4</v>
          </cell>
          <cell r="P639">
            <v>138.4</v>
          </cell>
          <cell r="Q639">
            <v>138.4</v>
          </cell>
        </row>
        <row r="640">
          <cell r="C640">
            <v>126.3</v>
          </cell>
          <cell r="D640">
            <v>126.3</v>
          </cell>
          <cell r="E640">
            <v>126.3</v>
          </cell>
          <cell r="F640">
            <v>126.3</v>
          </cell>
          <cell r="G640">
            <v>126.3</v>
          </cell>
          <cell r="H640">
            <v>128.4</v>
          </cell>
          <cell r="I640">
            <v>128.4</v>
          </cell>
          <cell r="J640">
            <v>128.4</v>
          </cell>
          <cell r="K640">
            <v>128.4</v>
          </cell>
          <cell r="L640">
            <v>128.4</v>
          </cell>
          <cell r="M640">
            <v>128.4</v>
          </cell>
          <cell r="N640">
            <v>128.4</v>
          </cell>
          <cell r="O640">
            <v>128.4</v>
          </cell>
          <cell r="P640">
            <v>128.4</v>
          </cell>
          <cell r="Q640">
            <v>128.4</v>
          </cell>
        </row>
        <row r="641">
          <cell r="C641">
            <v>114.2</v>
          </cell>
          <cell r="D641">
            <v>114.2</v>
          </cell>
          <cell r="E641">
            <v>114.2</v>
          </cell>
          <cell r="F641">
            <v>114.2</v>
          </cell>
          <cell r="G641">
            <v>114.2</v>
          </cell>
          <cell r="H641">
            <v>114.2</v>
          </cell>
          <cell r="I641">
            <v>114.2</v>
          </cell>
          <cell r="J641">
            <v>114.2</v>
          </cell>
          <cell r="K641">
            <v>114.2</v>
          </cell>
          <cell r="L641">
            <v>114.2</v>
          </cell>
          <cell r="M641">
            <v>114.2</v>
          </cell>
          <cell r="N641">
            <v>114.2</v>
          </cell>
          <cell r="O641">
            <v>114.2</v>
          </cell>
          <cell r="P641">
            <v>114.2</v>
          </cell>
          <cell r="Q641">
            <v>114.2</v>
          </cell>
        </row>
        <row r="642">
          <cell r="C642">
            <v>120.4</v>
          </cell>
          <cell r="D642">
            <v>120.8</v>
          </cell>
          <cell r="E642">
            <v>120.8</v>
          </cell>
          <cell r="F642">
            <v>120.8</v>
          </cell>
          <cell r="G642">
            <v>120.8</v>
          </cell>
          <cell r="H642">
            <v>120.8</v>
          </cell>
          <cell r="I642">
            <v>120.8</v>
          </cell>
          <cell r="J642">
            <v>120.8</v>
          </cell>
          <cell r="K642">
            <v>120.8</v>
          </cell>
          <cell r="L642">
            <v>120.8</v>
          </cell>
          <cell r="M642">
            <v>120.8</v>
          </cell>
          <cell r="N642">
            <v>120.8</v>
          </cell>
          <cell r="O642">
            <v>120.8</v>
          </cell>
          <cell r="P642">
            <v>120.8</v>
          </cell>
          <cell r="Q642">
            <v>120.8</v>
          </cell>
        </row>
        <row r="643">
          <cell r="C643">
            <v>79.5</v>
          </cell>
          <cell r="D643">
            <v>79.5</v>
          </cell>
          <cell r="E643">
            <v>79.900000000000006</v>
          </cell>
          <cell r="F643">
            <v>79.900000000000006</v>
          </cell>
          <cell r="G643">
            <v>79.900000000000006</v>
          </cell>
          <cell r="H643">
            <v>85.7</v>
          </cell>
          <cell r="I643">
            <v>85.7</v>
          </cell>
          <cell r="J643">
            <v>85.7</v>
          </cell>
          <cell r="K643">
            <v>85.7</v>
          </cell>
          <cell r="L643">
            <v>85.7</v>
          </cell>
          <cell r="M643">
            <v>76.2</v>
          </cell>
          <cell r="N643">
            <v>98.6</v>
          </cell>
          <cell r="O643">
            <v>83.9</v>
          </cell>
          <cell r="P643">
            <v>83.9</v>
          </cell>
          <cell r="Q643">
            <v>85.8</v>
          </cell>
        </row>
        <row r="645">
          <cell r="C645">
            <v>55</v>
          </cell>
          <cell r="D645">
            <v>55</v>
          </cell>
          <cell r="E645">
            <v>55</v>
          </cell>
          <cell r="F645">
            <v>54.8</v>
          </cell>
          <cell r="G645">
            <v>54.8</v>
          </cell>
          <cell r="H645">
            <v>54.8</v>
          </cell>
          <cell r="I645">
            <v>54.8</v>
          </cell>
          <cell r="J645">
            <v>54.8</v>
          </cell>
          <cell r="K645">
            <v>54.8</v>
          </cell>
          <cell r="L645">
            <v>54.8</v>
          </cell>
          <cell r="M645">
            <v>54.8</v>
          </cell>
          <cell r="N645">
            <v>54.8</v>
          </cell>
          <cell r="O645">
            <v>54.8</v>
          </cell>
          <cell r="P645">
            <v>54.8</v>
          </cell>
          <cell r="Q645">
            <v>54.8</v>
          </cell>
        </row>
        <row r="646">
          <cell r="C646">
            <v>130.19999999999999</v>
          </cell>
          <cell r="D646">
            <v>130.19999999999999</v>
          </cell>
          <cell r="E646">
            <v>130.19999999999999</v>
          </cell>
          <cell r="F646">
            <v>130.19999999999999</v>
          </cell>
          <cell r="G646">
            <v>130.19999999999999</v>
          </cell>
          <cell r="H646">
            <v>130.19999999999999</v>
          </cell>
          <cell r="I646">
            <v>130.19999999999999</v>
          </cell>
          <cell r="J646">
            <v>130.19999999999999</v>
          </cell>
          <cell r="K646">
            <v>130.19999999999999</v>
          </cell>
          <cell r="L646">
            <v>130.19999999999999</v>
          </cell>
          <cell r="M646">
            <v>130.19999999999999</v>
          </cell>
          <cell r="N646">
            <v>130.19999999999999</v>
          </cell>
          <cell r="O646">
            <v>130.19999999999999</v>
          </cell>
          <cell r="P646">
            <v>130.19999999999999</v>
          </cell>
          <cell r="Q646">
            <v>130.19999999999999</v>
          </cell>
        </row>
        <row r="647">
          <cell r="C647">
            <v>97.1</v>
          </cell>
          <cell r="D647">
            <v>97.1</v>
          </cell>
          <cell r="E647">
            <v>97.1</v>
          </cell>
          <cell r="F647">
            <v>97.1</v>
          </cell>
          <cell r="G647">
            <v>97.1</v>
          </cell>
          <cell r="H647">
            <v>97.1</v>
          </cell>
          <cell r="I647">
            <v>97.1</v>
          </cell>
          <cell r="J647">
            <v>97.1</v>
          </cell>
          <cell r="K647">
            <v>97.1</v>
          </cell>
          <cell r="L647">
            <v>97.1</v>
          </cell>
          <cell r="M647">
            <v>97.1</v>
          </cell>
          <cell r="N647">
            <v>97.1</v>
          </cell>
          <cell r="O647">
            <v>97.1</v>
          </cell>
          <cell r="P647">
            <v>97.1</v>
          </cell>
          <cell r="Q647">
            <v>97.1</v>
          </cell>
        </row>
        <row r="648">
          <cell r="C648">
            <v>49.8</v>
          </cell>
          <cell r="D648">
            <v>49.8</v>
          </cell>
          <cell r="E648">
            <v>49.8</v>
          </cell>
          <cell r="F648">
            <v>49.7</v>
          </cell>
          <cell r="G648">
            <v>49.7</v>
          </cell>
          <cell r="H648">
            <v>49.7</v>
          </cell>
          <cell r="I648">
            <v>49.7</v>
          </cell>
          <cell r="J648">
            <v>49.7</v>
          </cell>
          <cell r="K648">
            <v>49.7</v>
          </cell>
          <cell r="L648">
            <v>49.7</v>
          </cell>
          <cell r="M648">
            <v>49.7</v>
          </cell>
          <cell r="N648">
            <v>49.7</v>
          </cell>
          <cell r="O648">
            <v>49.7</v>
          </cell>
          <cell r="P648">
            <v>49.7</v>
          </cell>
          <cell r="Q648">
            <v>49.7</v>
          </cell>
        </row>
        <row r="650">
          <cell r="C650">
            <v>106.1</v>
          </cell>
          <cell r="D650">
            <v>106.5</v>
          </cell>
          <cell r="E650">
            <v>106.4</v>
          </cell>
          <cell r="F650">
            <v>106.4</v>
          </cell>
          <cell r="G650">
            <v>106.4</v>
          </cell>
          <cell r="H650">
            <v>106.4</v>
          </cell>
          <cell r="I650">
            <v>106.4</v>
          </cell>
          <cell r="J650">
            <v>106.4</v>
          </cell>
          <cell r="K650">
            <v>106.4</v>
          </cell>
          <cell r="L650">
            <v>106.4</v>
          </cell>
          <cell r="M650">
            <v>106.4</v>
          </cell>
          <cell r="N650">
            <v>106.4</v>
          </cell>
          <cell r="O650">
            <v>106.4</v>
          </cell>
          <cell r="P650">
            <v>106.4</v>
          </cell>
          <cell r="Q650">
            <v>106.4</v>
          </cell>
        </row>
        <row r="651">
          <cell r="C651">
            <v>86.3</v>
          </cell>
          <cell r="D651">
            <v>86.6</v>
          </cell>
          <cell r="E651">
            <v>86.6</v>
          </cell>
          <cell r="F651">
            <v>86.6</v>
          </cell>
          <cell r="G651">
            <v>86.6</v>
          </cell>
          <cell r="H651">
            <v>86.6</v>
          </cell>
          <cell r="I651">
            <v>86.6</v>
          </cell>
          <cell r="J651">
            <v>86.6</v>
          </cell>
          <cell r="K651">
            <v>86.6</v>
          </cell>
          <cell r="L651">
            <v>86.6</v>
          </cell>
          <cell r="M651">
            <v>86.6</v>
          </cell>
          <cell r="N651">
            <v>86.6</v>
          </cell>
          <cell r="O651">
            <v>86.6</v>
          </cell>
          <cell r="P651">
            <v>86.6</v>
          </cell>
          <cell r="Q651">
            <v>86.6</v>
          </cell>
        </row>
        <row r="652">
          <cell r="C652">
            <v>85.7</v>
          </cell>
          <cell r="D652">
            <v>85.7</v>
          </cell>
          <cell r="E652">
            <v>85.7</v>
          </cell>
          <cell r="F652">
            <v>85.7</v>
          </cell>
          <cell r="G652">
            <v>85.7</v>
          </cell>
          <cell r="H652">
            <v>85.7</v>
          </cell>
          <cell r="I652">
            <v>85.7</v>
          </cell>
          <cell r="J652">
            <v>85.7</v>
          </cell>
          <cell r="K652">
            <v>85.7</v>
          </cell>
          <cell r="L652">
            <v>85.7</v>
          </cell>
          <cell r="M652">
            <v>85.7</v>
          </cell>
          <cell r="N652">
            <v>85.7</v>
          </cell>
          <cell r="O652">
            <v>85.7</v>
          </cell>
          <cell r="P652">
            <v>85.7</v>
          </cell>
          <cell r="Q652">
            <v>85.7</v>
          </cell>
        </row>
        <row r="653">
          <cell r="C653">
            <v>90.1</v>
          </cell>
          <cell r="D653">
            <v>90.1</v>
          </cell>
          <cell r="E653">
            <v>90.1</v>
          </cell>
          <cell r="F653">
            <v>90.1</v>
          </cell>
          <cell r="G653">
            <v>90.1</v>
          </cell>
          <cell r="H653">
            <v>90.1</v>
          </cell>
          <cell r="I653">
            <v>90.1</v>
          </cell>
          <cell r="J653">
            <v>90.1</v>
          </cell>
          <cell r="K653">
            <v>90.1</v>
          </cell>
          <cell r="L653">
            <v>90.1</v>
          </cell>
          <cell r="M653">
            <v>90.1</v>
          </cell>
          <cell r="N653">
            <v>90.1</v>
          </cell>
          <cell r="O653">
            <v>90.1</v>
          </cell>
          <cell r="P653">
            <v>90.1</v>
          </cell>
          <cell r="Q653">
            <v>90.1</v>
          </cell>
        </row>
        <row r="654">
          <cell r="C654">
            <v>76.900000000000006</v>
          </cell>
          <cell r="D654">
            <v>86.3</v>
          </cell>
          <cell r="E654">
            <v>86.3</v>
          </cell>
          <cell r="F654">
            <v>86.3</v>
          </cell>
          <cell r="G654">
            <v>86.3</v>
          </cell>
          <cell r="H654">
            <v>86.3</v>
          </cell>
          <cell r="I654">
            <v>86.3</v>
          </cell>
          <cell r="J654">
            <v>86.3</v>
          </cell>
          <cell r="K654">
            <v>86.3</v>
          </cell>
          <cell r="L654">
            <v>86.3</v>
          </cell>
          <cell r="M654">
            <v>86.3</v>
          </cell>
          <cell r="N654">
            <v>86.3</v>
          </cell>
          <cell r="O654">
            <v>86.3</v>
          </cell>
          <cell r="P654">
            <v>86.3</v>
          </cell>
          <cell r="Q654">
            <v>86.3</v>
          </cell>
        </row>
        <row r="655">
          <cell r="C655">
            <v>100</v>
          </cell>
          <cell r="D655">
            <v>100</v>
          </cell>
          <cell r="E655">
            <v>100</v>
          </cell>
          <cell r="F655">
            <v>100</v>
          </cell>
          <cell r="G655">
            <v>100</v>
          </cell>
          <cell r="H655">
            <v>100</v>
          </cell>
          <cell r="I655">
            <v>100</v>
          </cell>
          <cell r="J655">
            <v>100</v>
          </cell>
          <cell r="K655">
            <v>100</v>
          </cell>
          <cell r="L655">
            <v>100</v>
          </cell>
          <cell r="M655">
            <v>100</v>
          </cell>
          <cell r="N655">
            <v>100</v>
          </cell>
          <cell r="O655">
            <v>100</v>
          </cell>
          <cell r="P655">
            <v>100</v>
          </cell>
          <cell r="Q655">
            <v>100</v>
          </cell>
        </row>
        <row r="656">
          <cell r="C656">
            <v>100</v>
          </cell>
          <cell r="D656">
            <v>100</v>
          </cell>
          <cell r="E656">
            <v>100</v>
          </cell>
          <cell r="F656">
            <v>100</v>
          </cell>
          <cell r="G656">
            <v>100</v>
          </cell>
          <cell r="H656">
            <v>100</v>
          </cell>
          <cell r="I656">
            <v>100</v>
          </cell>
          <cell r="J656">
            <v>100</v>
          </cell>
          <cell r="K656">
            <v>100</v>
          </cell>
          <cell r="L656">
            <v>100</v>
          </cell>
          <cell r="M656">
            <v>100</v>
          </cell>
          <cell r="N656">
            <v>100</v>
          </cell>
          <cell r="O656">
            <v>100</v>
          </cell>
          <cell r="P656">
            <v>100</v>
          </cell>
          <cell r="Q656">
            <v>100</v>
          </cell>
        </row>
        <row r="657">
          <cell r="C657">
            <v>90.6</v>
          </cell>
          <cell r="D657">
            <v>90.6</v>
          </cell>
          <cell r="E657">
            <v>90.6</v>
          </cell>
          <cell r="F657">
            <v>90.6</v>
          </cell>
          <cell r="G657">
            <v>89.4</v>
          </cell>
          <cell r="H657">
            <v>89.4</v>
          </cell>
          <cell r="I657">
            <v>89.4</v>
          </cell>
          <cell r="J657">
            <v>89.4</v>
          </cell>
          <cell r="K657">
            <v>89.4</v>
          </cell>
          <cell r="L657">
            <v>89.4</v>
          </cell>
          <cell r="M657">
            <v>89.4</v>
          </cell>
          <cell r="N657">
            <v>89.4</v>
          </cell>
          <cell r="O657">
            <v>89.4</v>
          </cell>
          <cell r="P657">
            <v>89.4</v>
          </cell>
          <cell r="Q657">
            <v>89.4</v>
          </cell>
        </row>
        <row r="658">
          <cell r="C658">
            <v>154.80000000000001</v>
          </cell>
          <cell r="D658">
            <v>154.80000000000001</v>
          </cell>
          <cell r="E658">
            <v>137.5</v>
          </cell>
          <cell r="F658">
            <v>137.5</v>
          </cell>
          <cell r="G658">
            <v>132.69999999999999</v>
          </cell>
          <cell r="H658">
            <v>132.69999999999999</v>
          </cell>
          <cell r="I658">
            <v>132.69999999999999</v>
          </cell>
          <cell r="J658">
            <v>132.69999999999999</v>
          </cell>
          <cell r="K658">
            <v>132.69999999999999</v>
          </cell>
          <cell r="L658">
            <v>132.69999999999999</v>
          </cell>
          <cell r="M658">
            <v>132.69999999999999</v>
          </cell>
          <cell r="N658">
            <v>132.69999999999999</v>
          </cell>
          <cell r="O658">
            <v>132.69999999999999</v>
          </cell>
          <cell r="P658">
            <v>132.69999999999999</v>
          </cell>
          <cell r="Q658">
            <v>132.69999999999999</v>
          </cell>
        </row>
        <row r="659">
          <cell r="C659">
            <v>114.3</v>
          </cell>
          <cell r="D659">
            <v>114.3</v>
          </cell>
          <cell r="E659">
            <v>114.3</v>
          </cell>
          <cell r="F659">
            <v>114.3</v>
          </cell>
          <cell r="G659">
            <v>114.3</v>
          </cell>
          <cell r="H659">
            <v>114.3</v>
          </cell>
          <cell r="I659">
            <v>114.3</v>
          </cell>
          <cell r="J659">
            <v>114.3</v>
          </cell>
          <cell r="K659">
            <v>114.3</v>
          </cell>
          <cell r="L659">
            <v>114.3</v>
          </cell>
          <cell r="M659">
            <v>114.3</v>
          </cell>
          <cell r="N659">
            <v>114.3</v>
          </cell>
          <cell r="O659">
            <v>114.3</v>
          </cell>
          <cell r="P659">
            <v>114.3</v>
          </cell>
          <cell r="Q659">
            <v>114.3</v>
          </cell>
        </row>
        <row r="660">
          <cell r="C660">
            <v>101.2</v>
          </cell>
          <cell r="D660">
            <v>101.2</v>
          </cell>
          <cell r="E660">
            <v>101.2</v>
          </cell>
          <cell r="F660">
            <v>101.2</v>
          </cell>
          <cell r="G660">
            <v>101.2</v>
          </cell>
          <cell r="H660">
            <v>101.2</v>
          </cell>
          <cell r="I660">
            <v>101.2</v>
          </cell>
          <cell r="J660">
            <v>101.2</v>
          </cell>
          <cell r="K660">
            <v>101.2</v>
          </cell>
          <cell r="L660">
            <v>101.2</v>
          </cell>
          <cell r="M660">
            <v>101.2</v>
          </cell>
          <cell r="N660">
            <v>101.2</v>
          </cell>
          <cell r="O660">
            <v>101.2</v>
          </cell>
          <cell r="P660">
            <v>101.2</v>
          </cell>
          <cell r="Q660">
            <v>101.2</v>
          </cell>
        </row>
        <row r="661">
          <cell r="C661">
            <v>100</v>
          </cell>
          <cell r="D661">
            <v>100</v>
          </cell>
          <cell r="E661">
            <v>100</v>
          </cell>
          <cell r="F661">
            <v>100</v>
          </cell>
          <cell r="G661">
            <v>100</v>
          </cell>
          <cell r="H661">
            <v>100</v>
          </cell>
          <cell r="I661">
            <v>100</v>
          </cell>
          <cell r="J661">
            <v>100</v>
          </cell>
          <cell r="K661">
            <v>100</v>
          </cell>
          <cell r="L661">
            <v>100</v>
          </cell>
          <cell r="M661">
            <v>100</v>
          </cell>
          <cell r="N661">
            <v>100</v>
          </cell>
          <cell r="O661">
            <v>100</v>
          </cell>
          <cell r="P661">
            <v>100</v>
          </cell>
          <cell r="Q661">
            <v>100</v>
          </cell>
        </row>
        <row r="662">
          <cell r="C662">
            <v>100</v>
          </cell>
          <cell r="D662">
            <v>100</v>
          </cell>
          <cell r="E662">
            <v>100</v>
          </cell>
          <cell r="F662">
            <v>100</v>
          </cell>
          <cell r="G662">
            <v>100</v>
          </cell>
          <cell r="H662">
            <v>100</v>
          </cell>
          <cell r="I662">
            <v>100</v>
          </cell>
          <cell r="J662">
            <v>100</v>
          </cell>
          <cell r="K662">
            <v>100</v>
          </cell>
          <cell r="L662">
            <v>100</v>
          </cell>
          <cell r="M662">
            <v>100</v>
          </cell>
          <cell r="N662">
            <v>100</v>
          </cell>
          <cell r="O662">
            <v>100</v>
          </cell>
          <cell r="P662">
            <v>100</v>
          </cell>
          <cell r="Q662">
            <v>100</v>
          </cell>
        </row>
        <row r="663">
          <cell r="C663">
            <v>150.80000000000001</v>
          </cell>
          <cell r="D663">
            <v>150.80000000000001</v>
          </cell>
          <cell r="E663">
            <v>150.80000000000001</v>
          </cell>
          <cell r="F663">
            <v>150.80000000000001</v>
          </cell>
          <cell r="G663">
            <v>150.80000000000001</v>
          </cell>
          <cell r="H663">
            <v>150.80000000000001</v>
          </cell>
          <cell r="I663">
            <v>150.80000000000001</v>
          </cell>
          <cell r="J663">
            <v>150.80000000000001</v>
          </cell>
          <cell r="K663">
            <v>150.80000000000001</v>
          </cell>
          <cell r="L663">
            <v>150.80000000000001</v>
          </cell>
          <cell r="M663">
            <v>150.80000000000001</v>
          </cell>
          <cell r="N663">
            <v>150.80000000000001</v>
          </cell>
          <cell r="O663">
            <v>150.80000000000001</v>
          </cell>
          <cell r="P663">
            <v>150.80000000000001</v>
          </cell>
          <cell r="Q663">
            <v>150.80000000000001</v>
          </cell>
        </row>
        <row r="664">
          <cell r="C664">
            <v>110.3</v>
          </cell>
          <cell r="D664">
            <v>110.3</v>
          </cell>
          <cell r="E664">
            <v>110.3</v>
          </cell>
          <cell r="F664">
            <v>110.3</v>
          </cell>
          <cell r="G664">
            <v>110.3</v>
          </cell>
          <cell r="H664">
            <v>110.3</v>
          </cell>
          <cell r="I664">
            <v>110.3</v>
          </cell>
          <cell r="J664">
            <v>110.3</v>
          </cell>
          <cell r="K664">
            <v>110.3</v>
          </cell>
          <cell r="L664">
            <v>110.3</v>
          </cell>
          <cell r="M664">
            <v>110.3</v>
          </cell>
          <cell r="N664">
            <v>110.3</v>
          </cell>
          <cell r="O664">
            <v>110.3</v>
          </cell>
          <cell r="P664">
            <v>110.3</v>
          </cell>
          <cell r="Q664">
            <v>110.3</v>
          </cell>
        </row>
        <row r="665">
          <cell r="C665">
            <v>124.6</v>
          </cell>
          <cell r="D665">
            <v>124.6</v>
          </cell>
          <cell r="E665">
            <v>124.6</v>
          </cell>
          <cell r="F665">
            <v>124.6</v>
          </cell>
          <cell r="G665">
            <v>124.6</v>
          </cell>
          <cell r="H665">
            <v>124.6</v>
          </cell>
          <cell r="I665">
            <v>124.6</v>
          </cell>
          <cell r="J665">
            <v>124.6</v>
          </cell>
          <cell r="K665">
            <v>124.6</v>
          </cell>
          <cell r="L665">
            <v>124.6</v>
          </cell>
          <cell r="M665">
            <v>124.6</v>
          </cell>
          <cell r="N665">
            <v>124.6</v>
          </cell>
          <cell r="O665">
            <v>124.6</v>
          </cell>
          <cell r="P665">
            <v>124.6</v>
          </cell>
          <cell r="Q665">
            <v>124.6</v>
          </cell>
        </row>
        <row r="667">
          <cell r="C667">
            <v>164.8</v>
          </cell>
          <cell r="D667">
            <v>164.8</v>
          </cell>
          <cell r="E667">
            <v>164.8</v>
          </cell>
          <cell r="F667">
            <v>164.2</v>
          </cell>
          <cell r="G667">
            <v>164.2</v>
          </cell>
          <cell r="H667">
            <v>164.2</v>
          </cell>
          <cell r="I667">
            <v>164.2</v>
          </cell>
          <cell r="J667">
            <v>164.2</v>
          </cell>
          <cell r="K667">
            <v>164.2</v>
          </cell>
          <cell r="L667">
            <v>164.2</v>
          </cell>
          <cell r="M667">
            <v>164.2</v>
          </cell>
          <cell r="N667">
            <v>164.2</v>
          </cell>
          <cell r="O667">
            <v>164.2</v>
          </cell>
          <cell r="P667">
            <v>164.2</v>
          </cell>
          <cell r="Q667">
            <v>164.2</v>
          </cell>
        </row>
        <row r="668">
          <cell r="C668">
            <v>176.6</v>
          </cell>
          <cell r="D668">
            <v>176.6</v>
          </cell>
          <cell r="E668">
            <v>176.6</v>
          </cell>
          <cell r="F668">
            <v>176.6</v>
          </cell>
          <cell r="G668">
            <v>176.6</v>
          </cell>
          <cell r="H668">
            <v>176.6</v>
          </cell>
          <cell r="I668">
            <v>176.6</v>
          </cell>
          <cell r="J668">
            <v>176.6</v>
          </cell>
          <cell r="K668">
            <v>176.6</v>
          </cell>
          <cell r="L668">
            <v>176.6</v>
          </cell>
          <cell r="M668">
            <v>176.6</v>
          </cell>
          <cell r="N668">
            <v>176.6</v>
          </cell>
          <cell r="O668">
            <v>176.6</v>
          </cell>
          <cell r="P668">
            <v>176.6</v>
          </cell>
          <cell r="Q668">
            <v>176.6</v>
          </cell>
        </row>
        <row r="669">
          <cell r="C669">
            <v>152.5</v>
          </cell>
          <cell r="D669">
            <v>152.5</v>
          </cell>
          <cell r="E669">
            <v>152.5</v>
          </cell>
          <cell r="F669">
            <v>152.5</v>
          </cell>
          <cell r="G669">
            <v>152.5</v>
          </cell>
          <cell r="H669">
            <v>152.5</v>
          </cell>
          <cell r="I669">
            <v>152.5</v>
          </cell>
          <cell r="J669">
            <v>152.5</v>
          </cell>
          <cell r="K669">
            <v>152.5</v>
          </cell>
          <cell r="L669">
            <v>152.5</v>
          </cell>
          <cell r="M669">
            <v>152.5</v>
          </cell>
          <cell r="N669">
            <v>152.5</v>
          </cell>
          <cell r="O669">
            <v>152.5</v>
          </cell>
          <cell r="P669">
            <v>152.5</v>
          </cell>
          <cell r="Q669">
            <v>152.5</v>
          </cell>
        </row>
        <row r="670">
          <cell r="C670">
            <v>136</v>
          </cell>
          <cell r="D670">
            <v>136</v>
          </cell>
          <cell r="E670">
            <v>136</v>
          </cell>
          <cell r="F670">
            <v>136</v>
          </cell>
          <cell r="G670">
            <v>136</v>
          </cell>
          <cell r="H670">
            <v>136</v>
          </cell>
          <cell r="I670">
            <v>136</v>
          </cell>
          <cell r="J670">
            <v>136</v>
          </cell>
          <cell r="K670">
            <v>136</v>
          </cell>
          <cell r="L670">
            <v>136</v>
          </cell>
          <cell r="M670">
            <v>136</v>
          </cell>
          <cell r="N670">
            <v>136</v>
          </cell>
          <cell r="O670">
            <v>136</v>
          </cell>
          <cell r="P670">
            <v>136</v>
          </cell>
          <cell r="Q670">
            <v>136</v>
          </cell>
        </row>
        <row r="671">
          <cell r="C671">
            <v>127.6</v>
          </cell>
          <cell r="D671">
            <v>127.6</v>
          </cell>
          <cell r="E671">
            <v>127.6</v>
          </cell>
          <cell r="F671">
            <v>120.7</v>
          </cell>
          <cell r="G671">
            <v>120.7</v>
          </cell>
          <cell r="H671">
            <v>120.7</v>
          </cell>
          <cell r="I671">
            <v>120.7</v>
          </cell>
          <cell r="J671">
            <v>120.7</v>
          </cell>
          <cell r="K671">
            <v>120.7</v>
          </cell>
          <cell r="L671">
            <v>120.7</v>
          </cell>
          <cell r="M671">
            <v>120.7</v>
          </cell>
          <cell r="N671">
            <v>120.7</v>
          </cell>
          <cell r="O671">
            <v>120.7</v>
          </cell>
          <cell r="P671">
            <v>120.7</v>
          </cell>
          <cell r="Q671">
            <v>120.7</v>
          </cell>
        </row>
        <row r="672">
          <cell r="C672">
            <v>125</v>
          </cell>
          <cell r="D672">
            <v>125</v>
          </cell>
          <cell r="E672">
            <v>125</v>
          </cell>
          <cell r="F672">
            <v>125</v>
          </cell>
          <cell r="G672">
            <v>125</v>
          </cell>
          <cell r="H672">
            <v>125</v>
          </cell>
          <cell r="I672">
            <v>125</v>
          </cell>
          <cell r="J672">
            <v>125</v>
          </cell>
          <cell r="K672">
            <v>125</v>
          </cell>
          <cell r="L672">
            <v>125</v>
          </cell>
          <cell r="M672">
            <v>125</v>
          </cell>
          <cell r="N672">
            <v>125</v>
          </cell>
          <cell r="O672">
            <v>125</v>
          </cell>
          <cell r="P672">
            <v>125</v>
          </cell>
          <cell r="Q672">
            <v>125</v>
          </cell>
        </row>
        <row r="674">
          <cell r="C674">
            <v>118.8</v>
          </cell>
          <cell r="D674">
            <v>118.8</v>
          </cell>
          <cell r="E674">
            <v>118.8</v>
          </cell>
          <cell r="F674">
            <v>118.8</v>
          </cell>
          <cell r="G674">
            <v>117.2</v>
          </cell>
          <cell r="H674">
            <v>117.2</v>
          </cell>
          <cell r="I674">
            <v>117.2</v>
          </cell>
          <cell r="J674">
            <v>117.2</v>
          </cell>
          <cell r="K674">
            <v>117.2</v>
          </cell>
          <cell r="L674">
            <v>117.2</v>
          </cell>
          <cell r="M674">
            <v>117.2</v>
          </cell>
          <cell r="N674">
            <v>117.2</v>
          </cell>
          <cell r="O674">
            <v>117.2</v>
          </cell>
          <cell r="P674">
            <v>117.2</v>
          </cell>
          <cell r="Q674">
            <v>117.2</v>
          </cell>
        </row>
        <row r="675">
          <cell r="C675">
            <v>116.8</v>
          </cell>
          <cell r="D675">
            <v>116.8</v>
          </cell>
          <cell r="E675">
            <v>116.8</v>
          </cell>
          <cell r="F675">
            <v>116.8</v>
          </cell>
          <cell r="G675">
            <v>114.8</v>
          </cell>
          <cell r="H675">
            <v>114.8</v>
          </cell>
          <cell r="I675">
            <v>114.8</v>
          </cell>
          <cell r="J675">
            <v>114.8</v>
          </cell>
          <cell r="K675">
            <v>114.8</v>
          </cell>
          <cell r="L675">
            <v>114.8</v>
          </cell>
          <cell r="M675">
            <v>114.8</v>
          </cell>
          <cell r="N675">
            <v>114.8</v>
          </cell>
          <cell r="O675">
            <v>114.8</v>
          </cell>
          <cell r="P675">
            <v>114.8</v>
          </cell>
          <cell r="Q675">
            <v>114.8</v>
          </cell>
        </row>
        <row r="676">
          <cell r="C676">
            <v>149.4</v>
          </cell>
          <cell r="D676">
            <v>149.4</v>
          </cell>
          <cell r="E676">
            <v>149.4</v>
          </cell>
          <cell r="F676">
            <v>149.4</v>
          </cell>
          <cell r="G676">
            <v>149.4</v>
          </cell>
          <cell r="H676">
            <v>149.4</v>
          </cell>
          <cell r="I676">
            <v>149.4</v>
          </cell>
          <cell r="J676">
            <v>149.4</v>
          </cell>
          <cell r="K676">
            <v>149.4</v>
          </cell>
          <cell r="L676">
            <v>149.4</v>
          </cell>
          <cell r="M676">
            <v>149.4</v>
          </cell>
          <cell r="N676">
            <v>149.4</v>
          </cell>
          <cell r="O676">
            <v>149.4</v>
          </cell>
          <cell r="P676">
            <v>149.4</v>
          </cell>
          <cell r="Q676">
            <v>149.4</v>
          </cell>
        </row>
        <row r="677">
          <cell r="C677">
            <v>120.2</v>
          </cell>
          <cell r="D677">
            <v>120.2</v>
          </cell>
          <cell r="E677">
            <v>120.2</v>
          </cell>
          <cell r="F677">
            <v>120.2</v>
          </cell>
          <cell r="G677">
            <v>120.2</v>
          </cell>
          <cell r="H677">
            <v>120.2</v>
          </cell>
          <cell r="I677">
            <v>120.2</v>
          </cell>
          <cell r="J677">
            <v>120.2</v>
          </cell>
          <cell r="K677">
            <v>120.2</v>
          </cell>
          <cell r="L677">
            <v>120.2</v>
          </cell>
          <cell r="M677">
            <v>120.2</v>
          </cell>
          <cell r="N677">
            <v>120.2</v>
          </cell>
          <cell r="O677">
            <v>120.2</v>
          </cell>
          <cell r="P677">
            <v>120.2</v>
          </cell>
          <cell r="Q677">
            <v>120.2</v>
          </cell>
        </row>
        <row r="679">
          <cell r="C679">
            <v>131.80000000000001</v>
          </cell>
          <cell r="D679">
            <v>132</v>
          </cell>
          <cell r="E679">
            <v>132.1</v>
          </cell>
          <cell r="F679">
            <v>131.80000000000001</v>
          </cell>
          <cell r="G679">
            <v>131.80000000000001</v>
          </cell>
          <cell r="H679">
            <v>131.80000000000001</v>
          </cell>
          <cell r="I679">
            <v>131.80000000000001</v>
          </cell>
          <cell r="J679">
            <v>131.80000000000001</v>
          </cell>
          <cell r="K679">
            <v>131.80000000000001</v>
          </cell>
          <cell r="L679">
            <v>131.80000000000001</v>
          </cell>
          <cell r="M679">
            <v>131.80000000000001</v>
          </cell>
          <cell r="N679">
            <v>131.80000000000001</v>
          </cell>
          <cell r="O679">
            <v>126.7</v>
          </cell>
          <cell r="P679">
            <v>126.7</v>
          </cell>
          <cell r="Q679">
            <v>126.7</v>
          </cell>
        </row>
        <row r="680">
          <cell r="C680">
            <v>161.30000000000001</v>
          </cell>
          <cell r="D680">
            <v>161.30000000000001</v>
          </cell>
          <cell r="E680">
            <v>161.30000000000001</v>
          </cell>
          <cell r="F680">
            <v>161.30000000000001</v>
          </cell>
          <cell r="G680">
            <v>161.30000000000001</v>
          </cell>
          <cell r="H680">
            <v>161.30000000000001</v>
          </cell>
          <cell r="I680">
            <v>161.30000000000001</v>
          </cell>
          <cell r="J680">
            <v>161.30000000000001</v>
          </cell>
          <cell r="K680">
            <v>161.30000000000001</v>
          </cell>
          <cell r="L680">
            <v>161.30000000000001</v>
          </cell>
          <cell r="M680">
            <v>161.30000000000001</v>
          </cell>
          <cell r="N680">
            <v>161.30000000000001</v>
          </cell>
          <cell r="O680">
            <v>161.30000000000001</v>
          </cell>
          <cell r="P680">
            <v>161.30000000000001</v>
          </cell>
          <cell r="Q680">
            <v>161.30000000000001</v>
          </cell>
        </row>
        <row r="681">
          <cell r="C681">
            <v>107.4</v>
          </cell>
          <cell r="D681">
            <v>107.4</v>
          </cell>
          <cell r="E681">
            <v>107.4</v>
          </cell>
          <cell r="F681">
            <v>100</v>
          </cell>
          <cell r="G681">
            <v>100</v>
          </cell>
          <cell r="H681">
            <v>100</v>
          </cell>
          <cell r="I681">
            <v>100</v>
          </cell>
          <cell r="J681">
            <v>100</v>
          </cell>
          <cell r="K681">
            <v>100</v>
          </cell>
          <cell r="L681">
            <v>100</v>
          </cell>
          <cell r="M681">
            <v>100</v>
          </cell>
          <cell r="N681">
            <v>100</v>
          </cell>
          <cell r="O681">
            <v>100</v>
          </cell>
          <cell r="P681">
            <v>100</v>
          </cell>
          <cell r="Q681">
            <v>100</v>
          </cell>
        </row>
        <row r="682">
          <cell r="C682">
            <v>102.5</v>
          </cell>
          <cell r="D682">
            <v>103</v>
          </cell>
          <cell r="E682">
            <v>103.5</v>
          </cell>
          <cell r="F682">
            <v>102.3</v>
          </cell>
          <cell r="G682">
            <v>102.3</v>
          </cell>
          <cell r="H682">
            <v>102.3</v>
          </cell>
          <cell r="I682">
            <v>102.3</v>
          </cell>
          <cell r="J682">
            <v>102.3</v>
          </cell>
          <cell r="K682">
            <v>102.3</v>
          </cell>
          <cell r="L682">
            <v>102.3</v>
          </cell>
          <cell r="M682">
            <v>102.3</v>
          </cell>
          <cell r="N682">
            <v>102.3</v>
          </cell>
          <cell r="O682">
            <v>102.3</v>
          </cell>
          <cell r="P682">
            <v>102.3</v>
          </cell>
          <cell r="Q682">
            <v>102.3</v>
          </cell>
        </row>
        <row r="683">
          <cell r="C683">
            <v>99.5</v>
          </cell>
          <cell r="D683">
            <v>99.5</v>
          </cell>
          <cell r="E683">
            <v>99.5</v>
          </cell>
          <cell r="F683">
            <v>99.2</v>
          </cell>
          <cell r="G683">
            <v>99.2</v>
          </cell>
          <cell r="H683">
            <v>99.2</v>
          </cell>
          <cell r="I683">
            <v>99.2</v>
          </cell>
          <cell r="J683">
            <v>99.2</v>
          </cell>
          <cell r="K683">
            <v>99.2</v>
          </cell>
          <cell r="L683">
            <v>99.2</v>
          </cell>
          <cell r="M683">
            <v>99.2</v>
          </cell>
          <cell r="N683">
            <v>99.2</v>
          </cell>
          <cell r="O683">
            <v>99.2</v>
          </cell>
          <cell r="P683">
            <v>99.2</v>
          </cell>
          <cell r="Q683">
            <v>99.2</v>
          </cell>
        </row>
        <row r="684">
          <cell r="C684">
            <v>97.8</v>
          </cell>
          <cell r="D684">
            <v>97.6</v>
          </cell>
          <cell r="E684">
            <v>98.7</v>
          </cell>
          <cell r="F684">
            <v>97.8</v>
          </cell>
          <cell r="G684">
            <v>97.8</v>
          </cell>
          <cell r="H684">
            <v>97.8</v>
          </cell>
          <cell r="I684">
            <v>97.8</v>
          </cell>
          <cell r="J684">
            <v>97.8</v>
          </cell>
          <cell r="K684">
            <v>97.8</v>
          </cell>
          <cell r="L684">
            <v>97.8</v>
          </cell>
          <cell r="M684">
            <v>97.8</v>
          </cell>
          <cell r="N684">
            <v>97.8</v>
          </cell>
          <cell r="O684">
            <v>97.8</v>
          </cell>
          <cell r="P684">
            <v>97.8</v>
          </cell>
          <cell r="Q684">
            <v>97.8</v>
          </cell>
        </row>
        <row r="685">
          <cell r="C685">
            <v>100</v>
          </cell>
          <cell r="D685">
            <v>100</v>
          </cell>
          <cell r="E685">
            <v>100</v>
          </cell>
          <cell r="F685">
            <v>100</v>
          </cell>
          <cell r="G685">
            <v>100</v>
          </cell>
          <cell r="H685">
            <v>100</v>
          </cell>
          <cell r="I685">
            <v>100</v>
          </cell>
          <cell r="J685">
            <v>100</v>
          </cell>
          <cell r="K685">
            <v>100</v>
          </cell>
          <cell r="L685">
            <v>100</v>
          </cell>
          <cell r="M685">
            <v>100</v>
          </cell>
          <cell r="N685">
            <v>100</v>
          </cell>
          <cell r="O685">
            <v>100</v>
          </cell>
          <cell r="P685">
            <v>100</v>
          </cell>
          <cell r="Q685">
            <v>100</v>
          </cell>
        </row>
        <row r="686">
          <cell r="C686">
            <v>121.4</v>
          </cell>
          <cell r="D686">
            <v>121.4</v>
          </cell>
          <cell r="E686">
            <v>121.4</v>
          </cell>
          <cell r="F686">
            <v>121.4</v>
          </cell>
          <cell r="G686">
            <v>121.4</v>
          </cell>
          <cell r="H686">
            <v>121.4</v>
          </cell>
          <cell r="I686">
            <v>121.4</v>
          </cell>
          <cell r="J686">
            <v>121.4</v>
          </cell>
          <cell r="K686">
            <v>121.4</v>
          </cell>
          <cell r="L686">
            <v>121.4</v>
          </cell>
          <cell r="M686">
            <v>121.4</v>
          </cell>
          <cell r="N686">
            <v>121.4</v>
          </cell>
          <cell r="O686">
            <v>100</v>
          </cell>
          <cell r="P686">
            <v>100</v>
          </cell>
          <cell r="Q686">
            <v>100</v>
          </cell>
        </row>
        <row r="688">
          <cell r="C688">
            <v>117.2</v>
          </cell>
          <cell r="D688">
            <v>118</v>
          </cell>
          <cell r="E688">
            <v>117.3</v>
          </cell>
          <cell r="F688">
            <v>117.4</v>
          </cell>
          <cell r="G688">
            <v>118.2</v>
          </cell>
          <cell r="H688">
            <v>118.2</v>
          </cell>
          <cell r="I688">
            <v>119.8</v>
          </cell>
          <cell r="J688">
            <v>119.5</v>
          </cell>
          <cell r="K688">
            <v>119.2</v>
          </cell>
          <cell r="L688">
            <v>118.5</v>
          </cell>
          <cell r="M688">
            <v>118.3</v>
          </cell>
          <cell r="N688">
            <v>118.9</v>
          </cell>
          <cell r="O688">
            <v>118.7</v>
          </cell>
          <cell r="P688">
            <v>117.9</v>
          </cell>
          <cell r="Q688">
            <v>117.5</v>
          </cell>
        </row>
        <row r="690">
          <cell r="C690">
            <v>120.2</v>
          </cell>
          <cell r="D690">
            <v>121.8</v>
          </cell>
          <cell r="E690">
            <v>119.8</v>
          </cell>
          <cell r="F690">
            <v>119.9</v>
          </cell>
          <cell r="G690">
            <v>122</v>
          </cell>
          <cell r="H690">
            <v>122</v>
          </cell>
          <cell r="I690">
            <v>126.1</v>
          </cell>
          <cell r="J690">
            <v>125.6</v>
          </cell>
          <cell r="K690">
            <v>125</v>
          </cell>
          <cell r="L690">
            <v>123.5</v>
          </cell>
          <cell r="M690">
            <v>122.7</v>
          </cell>
          <cell r="N690">
            <v>124.3</v>
          </cell>
          <cell r="O690">
            <v>126.2</v>
          </cell>
          <cell r="P690">
            <v>124.5</v>
          </cell>
          <cell r="Q690">
            <v>123.8</v>
          </cell>
        </row>
        <row r="691">
          <cell r="C691">
            <v>118.5</v>
          </cell>
          <cell r="D691">
            <v>118.6</v>
          </cell>
          <cell r="E691">
            <v>118.6</v>
          </cell>
          <cell r="F691">
            <v>118.6</v>
          </cell>
          <cell r="G691">
            <v>118.6</v>
          </cell>
          <cell r="H691">
            <v>118.6</v>
          </cell>
          <cell r="I691">
            <v>118.6</v>
          </cell>
          <cell r="J691">
            <v>118.7</v>
          </cell>
          <cell r="K691">
            <v>118.7</v>
          </cell>
          <cell r="L691">
            <v>118.8</v>
          </cell>
          <cell r="M691">
            <v>118.7</v>
          </cell>
          <cell r="N691">
            <v>118.7</v>
          </cell>
          <cell r="O691">
            <v>118.8</v>
          </cell>
          <cell r="P691">
            <v>118.8</v>
          </cell>
          <cell r="Q691">
            <v>118.6</v>
          </cell>
        </row>
        <row r="692">
          <cell r="C692">
            <v>116.2</v>
          </cell>
          <cell r="D692">
            <v>115.5</v>
          </cell>
          <cell r="E692">
            <v>113.1</v>
          </cell>
          <cell r="F692">
            <v>113.1</v>
          </cell>
          <cell r="G692">
            <v>115.5</v>
          </cell>
          <cell r="H692">
            <v>113.7</v>
          </cell>
          <cell r="I692">
            <v>114</v>
          </cell>
          <cell r="J692">
            <v>113.7</v>
          </cell>
          <cell r="K692">
            <v>113</v>
          </cell>
          <cell r="L692">
            <v>110.5</v>
          </cell>
          <cell r="M692">
            <v>109.9</v>
          </cell>
          <cell r="N692">
            <v>110.9</v>
          </cell>
          <cell r="O692">
            <v>111</v>
          </cell>
          <cell r="P692">
            <v>110.6</v>
          </cell>
          <cell r="Q692">
            <v>111</v>
          </cell>
        </row>
        <row r="693">
          <cell r="C693">
            <v>117.4</v>
          </cell>
          <cell r="D693">
            <v>128.5</v>
          </cell>
          <cell r="E693">
            <v>124.4</v>
          </cell>
          <cell r="F693">
            <v>124.2</v>
          </cell>
          <cell r="G693">
            <v>120.4</v>
          </cell>
          <cell r="H693">
            <v>126.2</v>
          </cell>
          <cell r="I693">
            <v>137.69999999999999</v>
          </cell>
          <cell r="J693">
            <v>141.4</v>
          </cell>
          <cell r="K693">
            <v>139.1</v>
          </cell>
          <cell r="L693">
            <v>136.19999999999999</v>
          </cell>
          <cell r="M693">
            <v>132.5</v>
          </cell>
          <cell r="N693">
            <v>128.9</v>
          </cell>
          <cell r="O693">
            <v>129.30000000000001</v>
          </cell>
          <cell r="P693">
            <v>141.6</v>
          </cell>
          <cell r="Q693">
            <v>148.80000000000001</v>
          </cell>
        </row>
        <row r="694">
          <cell r="C694">
            <v>125.7</v>
          </cell>
          <cell r="D694">
            <v>125.7</v>
          </cell>
          <cell r="E694">
            <v>124.5</v>
          </cell>
          <cell r="F694">
            <v>124.3</v>
          </cell>
          <cell r="G694">
            <v>124.3</v>
          </cell>
          <cell r="H694">
            <v>124.9</v>
          </cell>
          <cell r="I694">
            <v>126.7</v>
          </cell>
          <cell r="J694">
            <v>125.2</v>
          </cell>
          <cell r="K694">
            <v>124.3</v>
          </cell>
          <cell r="L694">
            <v>124.3</v>
          </cell>
          <cell r="M694">
            <v>126.4</v>
          </cell>
          <cell r="N694">
            <v>126.4</v>
          </cell>
          <cell r="O694">
            <v>126.4</v>
          </cell>
          <cell r="P694">
            <v>125.5</v>
          </cell>
          <cell r="Q694">
            <v>124.2</v>
          </cell>
        </row>
        <row r="695">
          <cell r="C695">
            <v>149.6</v>
          </cell>
          <cell r="D695">
            <v>149.80000000000001</v>
          </cell>
          <cell r="E695">
            <v>153.5</v>
          </cell>
          <cell r="F695">
            <v>153.5</v>
          </cell>
          <cell r="G695">
            <v>153.5</v>
          </cell>
          <cell r="H695">
            <v>153.5</v>
          </cell>
          <cell r="I695">
            <v>153.5</v>
          </cell>
          <cell r="J695">
            <v>153.5</v>
          </cell>
          <cell r="K695">
            <v>153.80000000000001</v>
          </cell>
          <cell r="L695">
            <v>153.80000000000001</v>
          </cell>
          <cell r="M695">
            <v>153.80000000000001</v>
          </cell>
          <cell r="N695">
            <v>157.80000000000001</v>
          </cell>
          <cell r="O695">
            <v>160.4</v>
          </cell>
          <cell r="P695">
            <v>159.1</v>
          </cell>
          <cell r="Q695">
            <v>158.19999999999999</v>
          </cell>
        </row>
        <row r="696">
          <cell r="C696">
            <v>107.8</v>
          </cell>
          <cell r="D696">
            <v>121.6</v>
          </cell>
          <cell r="E696">
            <v>128.19999999999999</v>
          </cell>
          <cell r="F696">
            <v>134.80000000000001</v>
          </cell>
          <cell r="G696">
            <v>135.80000000000001</v>
          </cell>
          <cell r="H696">
            <v>135.30000000000001</v>
          </cell>
          <cell r="I696">
            <v>145.4</v>
          </cell>
          <cell r="J696">
            <v>144.80000000000001</v>
          </cell>
          <cell r="K696">
            <v>129.1</v>
          </cell>
          <cell r="L696">
            <v>121.1</v>
          </cell>
          <cell r="M696">
            <v>118.5</v>
          </cell>
          <cell r="N696">
            <v>117.8</v>
          </cell>
          <cell r="O696">
            <v>122.9</v>
          </cell>
          <cell r="P696">
            <v>128.69999999999999</v>
          </cell>
          <cell r="Q696">
            <v>123.8</v>
          </cell>
        </row>
        <row r="697">
          <cell r="C697">
            <v>118</v>
          </cell>
          <cell r="D697">
            <v>117.6</v>
          </cell>
          <cell r="E697">
            <v>102.2</v>
          </cell>
          <cell r="F697">
            <v>99.2</v>
          </cell>
          <cell r="G697">
            <v>112.5</v>
          </cell>
          <cell r="H697">
            <v>112.5</v>
          </cell>
          <cell r="I697">
            <v>130.9</v>
          </cell>
          <cell r="J697">
            <v>127.6</v>
          </cell>
          <cell r="K697">
            <v>135.5</v>
          </cell>
          <cell r="L697">
            <v>134.9</v>
          </cell>
          <cell r="M697">
            <v>132</v>
          </cell>
          <cell r="N697">
            <v>141.19999999999999</v>
          </cell>
          <cell r="O697">
            <v>150.6</v>
          </cell>
          <cell r="P697">
            <v>135.69999999999999</v>
          </cell>
          <cell r="Q697">
            <v>131.30000000000001</v>
          </cell>
        </row>
        <row r="698">
          <cell r="C698">
            <v>108</v>
          </cell>
          <cell r="D698">
            <v>108</v>
          </cell>
          <cell r="E698">
            <v>108</v>
          </cell>
          <cell r="F698">
            <v>108</v>
          </cell>
          <cell r="G698">
            <v>108</v>
          </cell>
          <cell r="H698">
            <v>108</v>
          </cell>
          <cell r="I698">
            <v>108</v>
          </cell>
          <cell r="J698">
            <v>108</v>
          </cell>
          <cell r="K698">
            <v>108</v>
          </cell>
          <cell r="L698">
            <v>107.7</v>
          </cell>
          <cell r="M698">
            <v>107.7</v>
          </cell>
          <cell r="N698">
            <v>108</v>
          </cell>
          <cell r="O698">
            <v>108</v>
          </cell>
          <cell r="P698">
            <v>108</v>
          </cell>
          <cell r="Q698">
            <v>108</v>
          </cell>
        </row>
        <row r="699">
          <cell r="C699">
            <v>123.2</v>
          </cell>
          <cell r="D699">
            <v>123.2</v>
          </cell>
          <cell r="E699">
            <v>122.9</v>
          </cell>
          <cell r="F699">
            <v>122.9</v>
          </cell>
          <cell r="G699">
            <v>122.9</v>
          </cell>
          <cell r="H699">
            <v>126.1</v>
          </cell>
          <cell r="I699">
            <v>126.1</v>
          </cell>
          <cell r="J699">
            <v>126.1</v>
          </cell>
          <cell r="K699">
            <v>125.7</v>
          </cell>
          <cell r="L699">
            <v>125.7</v>
          </cell>
          <cell r="M699">
            <v>123.1</v>
          </cell>
          <cell r="N699">
            <v>123.1</v>
          </cell>
          <cell r="O699">
            <v>123.1</v>
          </cell>
          <cell r="P699">
            <v>123.1</v>
          </cell>
          <cell r="Q699">
            <v>127.8</v>
          </cell>
        </row>
        <row r="700">
          <cell r="C700">
            <v>118.6</v>
          </cell>
          <cell r="D700">
            <v>118.7</v>
          </cell>
          <cell r="E700">
            <v>118.7</v>
          </cell>
          <cell r="F700">
            <v>119.3</v>
          </cell>
          <cell r="G700">
            <v>119.1</v>
          </cell>
          <cell r="H700">
            <v>118.7</v>
          </cell>
          <cell r="I700">
            <v>118.7</v>
          </cell>
          <cell r="J700">
            <v>118.3</v>
          </cell>
          <cell r="K700">
            <v>118.3</v>
          </cell>
          <cell r="L700">
            <v>118.3</v>
          </cell>
          <cell r="M700">
            <v>118.3</v>
          </cell>
          <cell r="N700">
            <v>118.3</v>
          </cell>
          <cell r="O700">
            <v>118.3</v>
          </cell>
          <cell r="P700">
            <v>118.6</v>
          </cell>
          <cell r="Q700">
            <v>118.5</v>
          </cell>
        </row>
        <row r="701">
          <cell r="C701">
            <v>111.2</v>
          </cell>
          <cell r="D701">
            <v>111.3</v>
          </cell>
          <cell r="E701">
            <v>111.3</v>
          </cell>
          <cell r="F701">
            <v>111.3</v>
          </cell>
          <cell r="G701">
            <v>111.3</v>
          </cell>
          <cell r="H701">
            <v>111.3</v>
          </cell>
          <cell r="I701">
            <v>111.5</v>
          </cell>
          <cell r="J701">
            <v>111.5</v>
          </cell>
          <cell r="K701">
            <v>111.5</v>
          </cell>
          <cell r="L701">
            <v>111.5</v>
          </cell>
          <cell r="M701">
            <v>111.5</v>
          </cell>
          <cell r="N701">
            <v>117.6</v>
          </cell>
          <cell r="O701">
            <v>117.6</v>
          </cell>
          <cell r="P701">
            <v>117.6</v>
          </cell>
          <cell r="Q701">
            <v>117.6</v>
          </cell>
        </row>
        <row r="703">
          <cell r="C703">
            <v>138</v>
          </cell>
          <cell r="D703">
            <v>138</v>
          </cell>
          <cell r="E703">
            <v>138</v>
          </cell>
          <cell r="F703">
            <v>138</v>
          </cell>
          <cell r="G703">
            <v>138</v>
          </cell>
          <cell r="H703">
            <v>138</v>
          </cell>
          <cell r="I703">
            <v>138</v>
          </cell>
          <cell r="J703">
            <v>138</v>
          </cell>
          <cell r="K703">
            <v>138</v>
          </cell>
          <cell r="L703">
            <v>138</v>
          </cell>
          <cell r="M703">
            <v>138</v>
          </cell>
          <cell r="N703">
            <v>138</v>
          </cell>
          <cell r="O703">
            <v>124.6</v>
          </cell>
          <cell r="P703">
            <v>124.6</v>
          </cell>
          <cell r="Q703">
            <v>124.6</v>
          </cell>
        </row>
        <row r="704">
          <cell r="C704">
            <v>134</v>
          </cell>
          <cell r="D704">
            <v>134</v>
          </cell>
          <cell r="E704">
            <v>134</v>
          </cell>
          <cell r="F704">
            <v>134</v>
          </cell>
          <cell r="G704">
            <v>134</v>
          </cell>
          <cell r="H704">
            <v>134</v>
          </cell>
          <cell r="I704">
            <v>134</v>
          </cell>
          <cell r="J704">
            <v>134</v>
          </cell>
          <cell r="K704">
            <v>134</v>
          </cell>
          <cell r="L704">
            <v>134</v>
          </cell>
          <cell r="M704">
            <v>134</v>
          </cell>
          <cell r="N704">
            <v>134</v>
          </cell>
          <cell r="O704">
            <v>134</v>
          </cell>
          <cell r="P704">
            <v>134</v>
          </cell>
          <cell r="Q704">
            <v>134</v>
          </cell>
        </row>
        <row r="705">
          <cell r="C705">
            <v>132.5</v>
          </cell>
          <cell r="D705">
            <v>132.5</v>
          </cell>
          <cell r="E705">
            <v>132.5</v>
          </cell>
          <cell r="F705">
            <v>132.5</v>
          </cell>
          <cell r="G705">
            <v>132.5</v>
          </cell>
          <cell r="H705">
            <v>132.5</v>
          </cell>
          <cell r="I705">
            <v>132.5</v>
          </cell>
          <cell r="J705">
            <v>132.5</v>
          </cell>
          <cell r="K705">
            <v>132.5</v>
          </cell>
          <cell r="L705">
            <v>132.5</v>
          </cell>
          <cell r="M705">
            <v>132.5</v>
          </cell>
          <cell r="N705">
            <v>132.5</v>
          </cell>
          <cell r="O705">
            <v>132.5</v>
          </cell>
          <cell r="P705">
            <v>132.5</v>
          </cell>
          <cell r="Q705">
            <v>132.5</v>
          </cell>
        </row>
        <row r="706">
          <cell r="C706">
            <v>133.19999999999999</v>
          </cell>
          <cell r="D706">
            <v>133.19999999999999</v>
          </cell>
          <cell r="E706">
            <v>133.19999999999999</v>
          </cell>
          <cell r="F706">
            <v>133.19999999999999</v>
          </cell>
          <cell r="G706">
            <v>133.19999999999999</v>
          </cell>
          <cell r="H706">
            <v>133.19999999999999</v>
          </cell>
          <cell r="I706">
            <v>133.19999999999999</v>
          </cell>
          <cell r="J706">
            <v>133.19999999999999</v>
          </cell>
          <cell r="K706">
            <v>133.19999999999999</v>
          </cell>
          <cell r="L706">
            <v>133.19999999999999</v>
          </cell>
          <cell r="M706">
            <v>133.19999999999999</v>
          </cell>
          <cell r="N706">
            <v>133.19999999999999</v>
          </cell>
          <cell r="O706">
            <v>133.19999999999999</v>
          </cell>
          <cell r="P706">
            <v>133.19999999999999</v>
          </cell>
          <cell r="Q706">
            <v>133.19999999999999</v>
          </cell>
        </row>
        <row r="707">
          <cell r="C707">
            <v>138</v>
          </cell>
          <cell r="D707">
            <v>138</v>
          </cell>
          <cell r="E707">
            <v>138</v>
          </cell>
          <cell r="F707">
            <v>138</v>
          </cell>
          <cell r="G707">
            <v>138</v>
          </cell>
          <cell r="H707">
            <v>138</v>
          </cell>
          <cell r="I707">
            <v>138</v>
          </cell>
          <cell r="J707">
            <v>138</v>
          </cell>
          <cell r="K707">
            <v>138</v>
          </cell>
          <cell r="L707">
            <v>138</v>
          </cell>
          <cell r="M707">
            <v>138</v>
          </cell>
          <cell r="N707">
            <v>138</v>
          </cell>
          <cell r="O707">
            <v>124.6</v>
          </cell>
          <cell r="P707">
            <v>124.6</v>
          </cell>
          <cell r="Q707">
            <v>124.6</v>
          </cell>
        </row>
        <row r="709">
          <cell r="C709">
            <v>117.3</v>
          </cell>
          <cell r="D709">
            <v>117.3</v>
          </cell>
          <cell r="E709">
            <v>117.3</v>
          </cell>
          <cell r="F709">
            <v>118.8</v>
          </cell>
          <cell r="G709">
            <v>118.8</v>
          </cell>
          <cell r="H709">
            <v>119.2</v>
          </cell>
          <cell r="I709">
            <v>121.4</v>
          </cell>
          <cell r="J709">
            <v>118.8</v>
          </cell>
          <cell r="K709">
            <v>118.8</v>
          </cell>
          <cell r="L709">
            <v>118.8</v>
          </cell>
          <cell r="M709">
            <v>118.8</v>
          </cell>
          <cell r="N709">
            <v>119.2</v>
          </cell>
          <cell r="O709">
            <v>119.2</v>
          </cell>
          <cell r="P709">
            <v>119</v>
          </cell>
          <cell r="Q709">
            <v>119</v>
          </cell>
        </row>
        <row r="710">
          <cell r="C710">
            <v>114.1</v>
          </cell>
          <cell r="D710">
            <v>114.1</v>
          </cell>
          <cell r="E710">
            <v>114</v>
          </cell>
          <cell r="F710">
            <v>101.2</v>
          </cell>
          <cell r="G710">
            <v>101.2</v>
          </cell>
          <cell r="H710">
            <v>101.2</v>
          </cell>
          <cell r="I710">
            <v>101.2</v>
          </cell>
          <cell r="J710">
            <v>101.2</v>
          </cell>
          <cell r="K710">
            <v>101.2</v>
          </cell>
          <cell r="L710">
            <v>101.2</v>
          </cell>
          <cell r="M710">
            <v>101.2</v>
          </cell>
          <cell r="N710">
            <v>101.2</v>
          </cell>
          <cell r="O710">
            <v>101.2</v>
          </cell>
          <cell r="P710">
            <v>101.2</v>
          </cell>
          <cell r="Q710">
            <v>101.2</v>
          </cell>
        </row>
        <row r="711">
          <cell r="C711">
            <v>119.4</v>
          </cell>
          <cell r="D711">
            <v>119.4</v>
          </cell>
          <cell r="E711">
            <v>119.4</v>
          </cell>
          <cell r="F711">
            <v>121.7</v>
          </cell>
          <cell r="G711">
            <v>121.7</v>
          </cell>
          <cell r="H711">
            <v>122.2</v>
          </cell>
          <cell r="I711">
            <v>125.2</v>
          </cell>
          <cell r="J711">
            <v>121.7</v>
          </cell>
          <cell r="K711">
            <v>121.7</v>
          </cell>
          <cell r="L711">
            <v>121.7</v>
          </cell>
          <cell r="M711">
            <v>121.7</v>
          </cell>
          <cell r="N711">
            <v>122.3</v>
          </cell>
          <cell r="O711">
            <v>122.3</v>
          </cell>
          <cell r="P711">
            <v>122</v>
          </cell>
          <cell r="Q711">
            <v>122</v>
          </cell>
        </row>
        <row r="712">
          <cell r="C712">
            <v>100</v>
          </cell>
          <cell r="D712">
            <v>100</v>
          </cell>
          <cell r="E712">
            <v>100</v>
          </cell>
          <cell r="F712">
            <v>100</v>
          </cell>
          <cell r="G712">
            <v>100</v>
          </cell>
          <cell r="H712">
            <v>100</v>
          </cell>
          <cell r="I712">
            <v>100</v>
          </cell>
          <cell r="J712">
            <v>100</v>
          </cell>
          <cell r="K712">
            <v>100</v>
          </cell>
          <cell r="L712">
            <v>100</v>
          </cell>
          <cell r="M712">
            <v>100</v>
          </cell>
          <cell r="N712">
            <v>100</v>
          </cell>
          <cell r="O712">
            <v>100</v>
          </cell>
          <cell r="P712">
            <v>100</v>
          </cell>
          <cell r="Q712">
            <v>100</v>
          </cell>
        </row>
        <row r="713">
          <cell r="C713">
            <v>98.8</v>
          </cell>
          <cell r="D713">
            <v>98.8</v>
          </cell>
          <cell r="E713">
            <v>98.8</v>
          </cell>
          <cell r="F713">
            <v>98.8</v>
          </cell>
          <cell r="G713">
            <v>98.8</v>
          </cell>
          <cell r="H713">
            <v>98.8</v>
          </cell>
          <cell r="I713">
            <v>98.8</v>
          </cell>
          <cell r="J713">
            <v>98.8</v>
          </cell>
          <cell r="K713">
            <v>98.8</v>
          </cell>
          <cell r="L713">
            <v>98.8</v>
          </cell>
          <cell r="M713">
            <v>98.8</v>
          </cell>
          <cell r="N713">
            <v>98.8</v>
          </cell>
          <cell r="O713">
            <v>98.8</v>
          </cell>
          <cell r="P713">
            <v>98.8</v>
          </cell>
          <cell r="Q713">
            <v>98.8</v>
          </cell>
        </row>
        <row r="714">
          <cell r="C714">
            <v>120.5</v>
          </cell>
          <cell r="D714">
            <v>120.5</v>
          </cell>
          <cell r="E714">
            <v>120.5</v>
          </cell>
          <cell r="F714">
            <v>120.5</v>
          </cell>
          <cell r="G714">
            <v>120.5</v>
          </cell>
          <cell r="H714">
            <v>120.5</v>
          </cell>
          <cell r="I714">
            <v>120.5</v>
          </cell>
          <cell r="J714">
            <v>120.3</v>
          </cell>
          <cell r="K714">
            <v>120.3</v>
          </cell>
          <cell r="L714">
            <v>120.3</v>
          </cell>
          <cell r="M714">
            <v>120.3</v>
          </cell>
          <cell r="N714">
            <v>120.3</v>
          </cell>
          <cell r="O714">
            <v>120.3</v>
          </cell>
          <cell r="P714">
            <v>120.3</v>
          </cell>
          <cell r="Q714">
            <v>120.3</v>
          </cell>
        </row>
        <row r="715">
          <cell r="C715">
            <v>84.6</v>
          </cell>
          <cell r="D715">
            <v>84.6</v>
          </cell>
          <cell r="E715">
            <v>84.6</v>
          </cell>
          <cell r="F715">
            <v>84.6</v>
          </cell>
          <cell r="G715">
            <v>84.6</v>
          </cell>
          <cell r="H715">
            <v>84.6</v>
          </cell>
          <cell r="I715">
            <v>84.6</v>
          </cell>
          <cell r="J715">
            <v>84.6</v>
          </cell>
          <cell r="K715">
            <v>84.6</v>
          </cell>
          <cell r="L715">
            <v>84.6</v>
          </cell>
          <cell r="M715">
            <v>84.6</v>
          </cell>
          <cell r="N715">
            <v>84.6</v>
          </cell>
          <cell r="O715">
            <v>84.6</v>
          </cell>
          <cell r="P715">
            <v>84.6</v>
          </cell>
          <cell r="Q715">
            <v>84.6</v>
          </cell>
        </row>
        <row r="717">
          <cell r="C717">
            <v>113.5</v>
          </cell>
          <cell r="D717">
            <v>113.5</v>
          </cell>
          <cell r="E717">
            <v>113.6</v>
          </cell>
          <cell r="F717">
            <v>113.6</v>
          </cell>
          <cell r="G717">
            <v>113.6</v>
          </cell>
          <cell r="H717">
            <v>113.6</v>
          </cell>
          <cell r="I717">
            <v>113.6</v>
          </cell>
          <cell r="J717">
            <v>113.6</v>
          </cell>
          <cell r="K717">
            <v>113.6</v>
          </cell>
          <cell r="L717">
            <v>113.6</v>
          </cell>
          <cell r="M717">
            <v>113.6</v>
          </cell>
          <cell r="N717">
            <v>113.6</v>
          </cell>
          <cell r="O717">
            <v>113.6</v>
          </cell>
          <cell r="P717">
            <v>113.5</v>
          </cell>
          <cell r="Q717">
            <v>113.2</v>
          </cell>
        </row>
        <row r="718">
          <cell r="C718">
            <v>107</v>
          </cell>
          <cell r="D718">
            <v>107</v>
          </cell>
          <cell r="E718">
            <v>107</v>
          </cell>
          <cell r="F718">
            <v>107</v>
          </cell>
          <cell r="G718">
            <v>107</v>
          </cell>
          <cell r="H718">
            <v>107</v>
          </cell>
          <cell r="I718">
            <v>107</v>
          </cell>
          <cell r="J718">
            <v>107</v>
          </cell>
          <cell r="K718">
            <v>107</v>
          </cell>
          <cell r="L718">
            <v>107</v>
          </cell>
          <cell r="M718">
            <v>107</v>
          </cell>
          <cell r="N718">
            <v>107</v>
          </cell>
          <cell r="O718">
            <v>107</v>
          </cell>
          <cell r="P718">
            <v>107</v>
          </cell>
          <cell r="Q718">
            <v>107</v>
          </cell>
        </row>
        <row r="719">
          <cell r="C719">
            <v>122.3</v>
          </cell>
          <cell r="D719">
            <v>122.2</v>
          </cell>
          <cell r="E719">
            <v>122.2</v>
          </cell>
          <cell r="F719">
            <v>122.2</v>
          </cell>
          <cell r="G719">
            <v>122.2</v>
          </cell>
          <cell r="H719">
            <v>122.2</v>
          </cell>
          <cell r="I719">
            <v>122.2</v>
          </cell>
          <cell r="J719">
            <v>122.2</v>
          </cell>
          <cell r="K719">
            <v>122.2</v>
          </cell>
          <cell r="L719">
            <v>122.2</v>
          </cell>
          <cell r="M719">
            <v>122.2</v>
          </cell>
          <cell r="N719">
            <v>122.2</v>
          </cell>
          <cell r="O719">
            <v>122.2</v>
          </cell>
          <cell r="P719">
            <v>122.1</v>
          </cell>
          <cell r="Q719">
            <v>122.1</v>
          </cell>
        </row>
        <row r="720">
          <cell r="C720">
            <v>121.9</v>
          </cell>
          <cell r="D720">
            <v>121.9</v>
          </cell>
          <cell r="E720">
            <v>121.9</v>
          </cell>
          <cell r="F720">
            <v>121.9</v>
          </cell>
          <cell r="G720">
            <v>121.9</v>
          </cell>
          <cell r="H720">
            <v>121.9</v>
          </cell>
          <cell r="I720">
            <v>121.9</v>
          </cell>
          <cell r="J720">
            <v>121.9</v>
          </cell>
          <cell r="K720">
            <v>121.9</v>
          </cell>
          <cell r="L720">
            <v>121.9</v>
          </cell>
          <cell r="M720">
            <v>121.9</v>
          </cell>
          <cell r="N720">
            <v>121.9</v>
          </cell>
          <cell r="O720">
            <v>121.9</v>
          </cell>
          <cell r="P720">
            <v>117.4</v>
          </cell>
          <cell r="Q720">
            <v>103.5</v>
          </cell>
        </row>
        <row r="721">
          <cell r="C721">
            <v>120.1</v>
          </cell>
          <cell r="D721">
            <v>120.1</v>
          </cell>
          <cell r="E721">
            <v>120.1</v>
          </cell>
          <cell r="F721">
            <v>120.1</v>
          </cell>
          <cell r="G721">
            <v>120.1</v>
          </cell>
          <cell r="H721">
            <v>120.1</v>
          </cell>
          <cell r="I721">
            <v>120.1</v>
          </cell>
          <cell r="J721">
            <v>120.1</v>
          </cell>
          <cell r="K721">
            <v>120.1</v>
          </cell>
          <cell r="L721">
            <v>120.1</v>
          </cell>
          <cell r="M721">
            <v>120.1</v>
          </cell>
          <cell r="N721">
            <v>120.1</v>
          </cell>
          <cell r="O721">
            <v>120.1</v>
          </cell>
          <cell r="P721">
            <v>120.1</v>
          </cell>
          <cell r="Q721">
            <v>120.1</v>
          </cell>
        </row>
        <row r="722">
          <cell r="C722">
            <v>120</v>
          </cell>
          <cell r="D722">
            <v>120</v>
          </cell>
          <cell r="E722">
            <v>120</v>
          </cell>
          <cell r="F722">
            <v>120</v>
          </cell>
          <cell r="G722">
            <v>120</v>
          </cell>
          <cell r="H722">
            <v>120</v>
          </cell>
          <cell r="I722">
            <v>120</v>
          </cell>
          <cell r="J722">
            <v>120</v>
          </cell>
          <cell r="K722">
            <v>120</v>
          </cell>
          <cell r="L722">
            <v>120</v>
          </cell>
          <cell r="M722">
            <v>120</v>
          </cell>
          <cell r="N722">
            <v>120</v>
          </cell>
          <cell r="O722">
            <v>120</v>
          </cell>
          <cell r="P722">
            <v>120</v>
          </cell>
          <cell r="Q722">
            <v>120</v>
          </cell>
        </row>
        <row r="723">
          <cell r="C723">
            <v>100</v>
          </cell>
          <cell r="D723">
            <v>100</v>
          </cell>
          <cell r="E723">
            <v>100</v>
          </cell>
          <cell r="F723">
            <v>100</v>
          </cell>
          <cell r="G723">
            <v>100</v>
          </cell>
          <cell r="H723">
            <v>100</v>
          </cell>
          <cell r="I723">
            <v>100</v>
          </cell>
          <cell r="J723">
            <v>100</v>
          </cell>
          <cell r="K723">
            <v>100</v>
          </cell>
          <cell r="L723">
            <v>100</v>
          </cell>
          <cell r="M723">
            <v>100</v>
          </cell>
          <cell r="N723">
            <v>100</v>
          </cell>
          <cell r="O723">
            <v>100</v>
          </cell>
          <cell r="P723">
            <v>100</v>
          </cell>
          <cell r="Q723">
            <v>100</v>
          </cell>
        </row>
        <row r="724">
          <cell r="C724">
            <v>140.6</v>
          </cell>
          <cell r="D724">
            <v>140.6</v>
          </cell>
          <cell r="E724">
            <v>146.1</v>
          </cell>
          <cell r="F724">
            <v>146.1</v>
          </cell>
          <cell r="G724">
            <v>146.1</v>
          </cell>
          <cell r="H724">
            <v>146.1</v>
          </cell>
          <cell r="I724">
            <v>146.1</v>
          </cell>
          <cell r="J724">
            <v>146.1</v>
          </cell>
          <cell r="K724">
            <v>146.1</v>
          </cell>
          <cell r="L724">
            <v>146.1</v>
          </cell>
          <cell r="M724">
            <v>146.1</v>
          </cell>
          <cell r="N724">
            <v>146.1</v>
          </cell>
          <cell r="O724">
            <v>146.1</v>
          </cell>
          <cell r="P724">
            <v>146.1</v>
          </cell>
          <cell r="Q724">
            <v>146.1</v>
          </cell>
        </row>
        <row r="726">
          <cell r="C726">
            <v>110.2</v>
          </cell>
          <cell r="D726">
            <v>110.2</v>
          </cell>
          <cell r="E726">
            <v>110.2</v>
          </cell>
          <cell r="F726">
            <v>110.3</v>
          </cell>
          <cell r="G726">
            <v>110.3</v>
          </cell>
          <cell r="H726">
            <v>110.3</v>
          </cell>
          <cell r="I726">
            <v>110.3</v>
          </cell>
          <cell r="J726">
            <v>110.3</v>
          </cell>
          <cell r="K726">
            <v>110.3</v>
          </cell>
          <cell r="L726">
            <v>110.3</v>
          </cell>
          <cell r="M726">
            <v>110.3</v>
          </cell>
          <cell r="N726">
            <v>110.3</v>
          </cell>
          <cell r="O726">
            <v>110.3</v>
          </cell>
          <cell r="P726">
            <v>110.3</v>
          </cell>
          <cell r="Q726">
            <v>110.3</v>
          </cell>
        </row>
        <row r="727">
          <cell r="C727">
            <v>120.6</v>
          </cell>
          <cell r="D727">
            <v>120.6</v>
          </cell>
          <cell r="E727">
            <v>120.6</v>
          </cell>
          <cell r="F727">
            <v>120.6</v>
          </cell>
          <cell r="G727">
            <v>120.6</v>
          </cell>
          <cell r="H727">
            <v>120.6</v>
          </cell>
          <cell r="I727">
            <v>120.6</v>
          </cell>
          <cell r="J727">
            <v>120.6</v>
          </cell>
          <cell r="K727">
            <v>120.6</v>
          </cell>
          <cell r="L727">
            <v>120.6</v>
          </cell>
          <cell r="M727">
            <v>120.6</v>
          </cell>
          <cell r="N727">
            <v>120.6</v>
          </cell>
          <cell r="O727">
            <v>120.6</v>
          </cell>
          <cell r="P727">
            <v>120.6</v>
          </cell>
          <cell r="Q727">
            <v>120.6</v>
          </cell>
        </row>
        <row r="728">
          <cell r="C728">
            <v>91.3</v>
          </cell>
          <cell r="D728">
            <v>91.3</v>
          </cell>
          <cell r="E728">
            <v>91.3</v>
          </cell>
          <cell r="F728">
            <v>91.3</v>
          </cell>
          <cell r="G728">
            <v>91.3</v>
          </cell>
          <cell r="H728">
            <v>91.3</v>
          </cell>
          <cell r="I728">
            <v>91.3</v>
          </cell>
          <cell r="J728">
            <v>91.3</v>
          </cell>
          <cell r="K728">
            <v>91.3</v>
          </cell>
          <cell r="L728">
            <v>91.3</v>
          </cell>
          <cell r="M728">
            <v>91.3</v>
          </cell>
          <cell r="N728">
            <v>91.3</v>
          </cell>
          <cell r="O728">
            <v>91.3</v>
          </cell>
          <cell r="P728">
            <v>91.3</v>
          </cell>
          <cell r="Q728">
            <v>91.3</v>
          </cell>
        </row>
        <row r="729">
          <cell r="C729">
            <v>102.2</v>
          </cell>
          <cell r="D729">
            <v>102.2</v>
          </cell>
          <cell r="E729">
            <v>102.2</v>
          </cell>
          <cell r="F729">
            <v>104.3</v>
          </cell>
          <cell r="G729">
            <v>104.3</v>
          </cell>
          <cell r="H729">
            <v>104.3</v>
          </cell>
          <cell r="I729">
            <v>104.3</v>
          </cell>
          <cell r="J729">
            <v>104.3</v>
          </cell>
          <cell r="K729">
            <v>104.3</v>
          </cell>
          <cell r="L729">
            <v>104.3</v>
          </cell>
          <cell r="M729">
            <v>104.3</v>
          </cell>
          <cell r="N729">
            <v>104.3</v>
          </cell>
          <cell r="O729">
            <v>104.3</v>
          </cell>
          <cell r="P729">
            <v>104.3</v>
          </cell>
          <cell r="Q729">
            <v>104.3</v>
          </cell>
        </row>
        <row r="730">
          <cell r="C730">
            <v>88.5</v>
          </cell>
          <cell r="D730">
            <v>88.5</v>
          </cell>
          <cell r="E730">
            <v>88.5</v>
          </cell>
          <cell r="F730">
            <v>88.5</v>
          </cell>
          <cell r="G730">
            <v>88.5</v>
          </cell>
          <cell r="H730">
            <v>88.5</v>
          </cell>
          <cell r="I730">
            <v>88.5</v>
          </cell>
          <cell r="J730">
            <v>88.5</v>
          </cell>
          <cell r="K730">
            <v>88.5</v>
          </cell>
          <cell r="L730">
            <v>88.5</v>
          </cell>
          <cell r="M730">
            <v>88.5</v>
          </cell>
          <cell r="N730">
            <v>88.5</v>
          </cell>
          <cell r="O730">
            <v>88.5</v>
          </cell>
          <cell r="P730">
            <v>88.5</v>
          </cell>
          <cell r="Q730">
            <v>88.5</v>
          </cell>
        </row>
        <row r="731">
          <cell r="C731">
            <v>111.6</v>
          </cell>
          <cell r="D731">
            <v>111.6</v>
          </cell>
          <cell r="E731">
            <v>111.6</v>
          </cell>
          <cell r="F731">
            <v>111.6</v>
          </cell>
          <cell r="G731">
            <v>111.6</v>
          </cell>
          <cell r="H731">
            <v>111.6</v>
          </cell>
          <cell r="I731">
            <v>111.6</v>
          </cell>
          <cell r="J731">
            <v>111.6</v>
          </cell>
          <cell r="K731">
            <v>111.6</v>
          </cell>
          <cell r="L731">
            <v>111.6</v>
          </cell>
          <cell r="M731">
            <v>111.6</v>
          </cell>
          <cell r="N731">
            <v>111.6</v>
          </cell>
          <cell r="O731">
            <v>111.6</v>
          </cell>
          <cell r="P731">
            <v>111.6</v>
          </cell>
          <cell r="Q731">
            <v>111.6</v>
          </cell>
        </row>
        <row r="732">
          <cell r="C732">
            <v>102.8</v>
          </cell>
          <cell r="D732">
            <v>102.8</v>
          </cell>
          <cell r="E732">
            <v>102.8</v>
          </cell>
          <cell r="F732">
            <v>102.8</v>
          </cell>
          <cell r="G732">
            <v>102.8</v>
          </cell>
          <cell r="H732">
            <v>102.8</v>
          </cell>
          <cell r="I732">
            <v>102.8</v>
          </cell>
          <cell r="J732">
            <v>102.8</v>
          </cell>
          <cell r="K732">
            <v>102.8</v>
          </cell>
          <cell r="L732">
            <v>102.8</v>
          </cell>
          <cell r="M732">
            <v>102.8</v>
          </cell>
          <cell r="N732">
            <v>102.8</v>
          </cell>
          <cell r="O732">
            <v>102.8</v>
          </cell>
          <cell r="P732">
            <v>102.8</v>
          </cell>
          <cell r="Q732">
            <v>102.8</v>
          </cell>
        </row>
        <row r="733">
          <cell r="C733">
            <v>117.3</v>
          </cell>
          <cell r="D733">
            <v>117.3</v>
          </cell>
          <cell r="E733">
            <v>117.3</v>
          </cell>
          <cell r="F733">
            <v>117.3</v>
          </cell>
          <cell r="G733">
            <v>117.3</v>
          </cell>
          <cell r="H733">
            <v>117.3</v>
          </cell>
          <cell r="I733">
            <v>117.3</v>
          </cell>
          <cell r="J733">
            <v>117.3</v>
          </cell>
          <cell r="K733">
            <v>117.3</v>
          </cell>
          <cell r="L733">
            <v>117.3</v>
          </cell>
          <cell r="M733">
            <v>117.3</v>
          </cell>
          <cell r="N733">
            <v>117.3</v>
          </cell>
          <cell r="O733">
            <v>117.3</v>
          </cell>
          <cell r="P733">
            <v>117.3</v>
          </cell>
          <cell r="Q733">
            <v>117.3</v>
          </cell>
        </row>
        <row r="734">
          <cell r="C734">
            <v>122.8</v>
          </cell>
          <cell r="D734">
            <v>122.8</v>
          </cell>
          <cell r="E734">
            <v>122.8</v>
          </cell>
          <cell r="F734">
            <v>122.8</v>
          </cell>
          <cell r="G734">
            <v>122.8</v>
          </cell>
          <cell r="H734">
            <v>122.8</v>
          </cell>
          <cell r="I734">
            <v>122.8</v>
          </cell>
          <cell r="J734">
            <v>122.8</v>
          </cell>
          <cell r="K734">
            <v>122.8</v>
          </cell>
          <cell r="L734">
            <v>122.8</v>
          </cell>
          <cell r="M734">
            <v>122.8</v>
          </cell>
          <cell r="N734">
            <v>122.8</v>
          </cell>
          <cell r="O734">
            <v>122.8</v>
          </cell>
          <cell r="P734">
            <v>122.8</v>
          </cell>
          <cell r="Q734">
            <v>122.8</v>
          </cell>
        </row>
        <row r="735">
          <cell r="C735">
            <v>109.8</v>
          </cell>
          <cell r="D735">
            <v>109.8</v>
          </cell>
          <cell r="E735">
            <v>109.8</v>
          </cell>
          <cell r="F735">
            <v>109.8</v>
          </cell>
          <cell r="G735">
            <v>109.8</v>
          </cell>
          <cell r="H735">
            <v>109.8</v>
          </cell>
          <cell r="I735">
            <v>109.8</v>
          </cell>
          <cell r="J735">
            <v>109.8</v>
          </cell>
          <cell r="K735">
            <v>109.8</v>
          </cell>
          <cell r="L735">
            <v>109.8</v>
          </cell>
          <cell r="M735">
            <v>109.8</v>
          </cell>
          <cell r="N735">
            <v>109.8</v>
          </cell>
          <cell r="O735">
            <v>109.8</v>
          </cell>
          <cell r="P735">
            <v>109.8</v>
          </cell>
          <cell r="Q735">
            <v>109.8</v>
          </cell>
        </row>
        <row r="736">
          <cell r="C736">
            <v>133.30000000000001</v>
          </cell>
          <cell r="D736">
            <v>133.30000000000001</v>
          </cell>
          <cell r="E736">
            <v>133.30000000000001</v>
          </cell>
          <cell r="F736">
            <v>133.30000000000001</v>
          </cell>
          <cell r="G736">
            <v>133.30000000000001</v>
          </cell>
          <cell r="H736">
            <v>133.30000000000001</v>
          </cell>
          <cell r="I736">
            <v>133.30000000000001</v>
          </cell>
          <cell r="J736">
            <v>133.30000000000001</v>
          </cell>
          <cell r="K736">
            <v>133.30000000000001</v>
          </cell>
          <cell r="L736">
            <v>133.30000000000001</v>
          </cell>
          <cell r="M736">
            <v>133.30000000000001</v>
          </cell>
          <cell r="N736">
            <v>133.30000000000001</v>
          </cell>
          <cell r="O736">
            <v>133.30000000000001</v>
          </cell>
          <cell r="P736">
            <v>133.30000000000001</v>
          </cell>
          <cell r="Q736">
            <v>133.30000000000001</v>
          </cell>
        </row>
        <row r="738">
          <cell r="C738">
            <v>106.5</v>
          </cell>
          <cell r="D738">
            <v>106.4</v>
          </cell>
          <cell r="E738">
            <v>106.4</v>
          </cell>
          <cell r="F738">
            <v>106.4</v>
          </cell>
          <cell r="G738">
            <v>106.4</v>
          </cell>
          <cell r="H738">
            <v>106.4</v>
          </cell>
          <cell r="I738">
            <v>106.4</v>
          </cell>
          <cell r="J738">
            <v>106.4</v>
          </cell>
          <cell r="K738">
            <v>106.4</v>
          </cell>
          <cell r="L738">
            <v>106.4</v>
          </cell>
          <cell r="M738">
            <v>106.4</v>
          </cell>
          <cell r="N738">
            <v>106.4</v>
          </cell>
          <cell r="O738">
            <v>106.4</v>
          </cell>
          <cell r="P738">
            <v>106.4</v>
          </cell>
          <cell r="Q738">
            <v>106.4</v>
          </cell>
        </row>
        <row r="739">
          <cell r="C739">
            <v>93.7</v>
          </cell>
          <cell r="D739">
            <v>93.7</v>
          </cell>
          <cell r="E739">
            <v>93.7</v>
          </cell>
          <cell r="F739">
            <v>93.7</v>
          </cell>
          <cell r="G739">
            <v>93.7</v>
          </cell>
          <cell r="H739">
            <v>93.7</v>
          </cell>
          <cell r="I739">
            <v>93.7</v>
          </cell>
          <cell r="J739">
            <v>93.7</v>
          </cell>
          <cell r="K739">
            <v>93.7</v>
          </cell>
          <cell r="L739">
            <v>93.7</v>
          </cell>
          <cell r="M739">
            <v>93.8</v>
          </cell>
          <cell r="N739">
            <v>93.8</v>
          </cell>
          <cell r="O739">
            <v>93.8</v>
          </cell>
          <cell r="P739">
            <v>93.8</v>
          </cell>
          <cell r="Q739">
            <v>93.8</v>
          </cell>
        </row>
        <row r="740">
          <cell r="C740">
            <v>100.9</v>
          </cell>
          <cell r="D740">
            <v>100.9</v>
          </cell>
          <cell r="E740">
            <v>100.9</v>
          </cell>
          <cell r="F740">
            <v>100.9</v>
          </cell>
          <cell r="G740">
            <v>100.9</v>
          </cell>
          <cell r="H740">
            <v>100.9</v>
          </cell>
          <cell r="I740">
            <v>100.9</v>
          </cell>
          <cell r="J740">
            <v>100.9</v>
          </cell>
          <cell r="K740">
            <v>100.9</v>
          </cell>
          <cell r="L740">
            <v>100.9</v>
          </cell>
          <cell r="M740">
            <v>100.9</v>
          </cell>
          <cell r="N740">
            <v>100.9</v>
          </cell>
          <cell r="O740">
            <v>100.9</v>
          </cell>
          <cell r="P740">
            <v>100.9</v>
          </cell>
          <cell r="Q740">
            <v>100.9</v>
          </cell>
        </row>
        <row r="741">
          <cell r="C741">
            <v>108.6</v>
          </cell>
          <cell r="D741">
            <v>108.6</v>
          </cell>
          <cell r="E741">
            <v>108.6</v>
          </cell>
          <cell r="F741">
            <v>108.6</v>
          </cell>
          <cell r="G741">
            <v>108.6</v>
          </cell>
          <cell r="H741">
            <v>108.6</v>
          </cell>
          <cell r="I741">
            <v>108.6</v>
          </cell>
          <cell r="J741">
            <v>108.6</v>
          </cell>
          <cell r="K741">
            <v>108.6</v>
          </cell>
          <cell r="L741">
            <v>108.6</v>
          </cell>
          <cell r="M741">
            <v>108.6</v>
          </cell>
          <cell r="N741">
            <v>108.6</v>
          </cell>
          <cell r="O741">
            <v>108.6</v>
          </cell>
          <cell r="P741">
            <v>108.6</v>
          </cell>
          <cell r="Q741">
            <v>108.6</v>
          </cell>
        </row>
        <row r="742">
          <cell r="C742">
            <v>141.30000000000001</v>
          </cell>
          <cell r="D742">
            <v>141.30000000000001</v>
          </cell>
          <cell r="E742">
            <v>141.30000000000001</v>
          </cell>
          <cell r="F742">
            <v>141.30000000000001</v>
          </cell>
          <cell r="G742">
            <v>141.30000000000001</v>
          </cell>
          <cell r="H742">
            <v>141.30000000000001</v>
          </cell>
          <cell r="I742">
            <v>141.30000000000001</v>
          </cell>
          <cell r="J742">
            <v>141.30000000000001</v>
          </cell>
          <cell r="K742">
            <v>141.30000000000001</v>
          </cell>
          <cell r="L742">
            <v>141.30000000000001</v>
          </cell>
          <cell r="M742">
            <v>141.30000000000001</v>
          </cell>
          <cell r="N742">
            <v>141.30000000000001</v>
          </cell>
          <cell r="O742">
            <v>141.30000000000001</v>
          </cell>
          <cell r="P742">
            <v>141.30000000000001</v>
          </cell>
          <cell r="Q742">
            <v>141.30000000000001</v>
          </cell>
        </row>
        <row r="743">
          <cell r="C743">
            <v>109.3</v>
          </cell>
          <cell r="D743">
            <v>109.3</v>
          </cell>
          <cell r="E743">
            <v>109.3</v>
          </cell>
          <cell r="F743">
            <v>109.3</v>
          </cell>
          <cell r="G743">
            <v>109.3</v>
          </cell>
          <cell r="H743">
            <v>109.3</v>
          </cell>
          <cell r="I743">
            <v>109.3</v>
          </cell>
          <cell r="J743">
            <v>109.3</v>
          </cell>
          <cell r="K743">
            <v>109.3</v>
          </cell>
          <cell r="L743">
            <v>109.3</v>
          </cell>
          <cell r="M743">
            <v>109.3</v>
          </cell>
          <cell r="N743">
            <v>109.3</v>
          </cell>
          <cell r="O743">
            <v>109.3</v>
          </cell>
          <cell r="P743">
            <v>109.3</v>
          </cell>
          <cell r="Q743">
            <v>109.3</v>
          </cell>
        </row>
        <row r="744">
          <cell r="C744">
            <v>101.2</v>
          </cell>
          <cell r="D744">
            <v>100.6</v>
          </cell>
          <cell r="E744">
            <v>100.6</v>
          </cell>
          <cell r="F744">
            <v>100.6</v>
          </cell>
          <cell r="G744">
            <v>100.6</v>
          </cell>
          <cell r="H744">
            <v>100.6</v>
          </cell>
          <cell r="I744">
            <v>100.6</v>
          </cell>
          <cell r="J744">
            <v>100.6</v>
          </cell>
          <cell r="K744">
            <v>100.6</v>
          </cell>
          <cell r="L744">
            <v>100.6</v>
          </cell>
          <cell r="M744">
            <v>100.6</v>
          </cell>
          <cell r="N744">
            <v>100.6</v>
          </cell>
          <cell r="O744">
            <v>100.6</v>
          </cell>
          <cell r="P744">
            <v>100.6</v>
          </cell>
          <cell r="Q744">
            <v>100.6</v>
          </cell>
        </row>
        <row r="745">
          <cell r="C745">
            <v>103.8</v>
          </cell>
          <cell r="D745">
            <v>103.8</v>
          </cell>
          <cell r="E745">
            <v>103.8</v>
          </cell>
          <cell r="F745">
            <v>103.8</v>
          </cell>
          <cell r="G745">
            <v>103.8</v>
          </cell>
          <cell r="H745">
            <v>103.8</v>
          </cell>
          <cell r="I745">
            <v>103.8</v>
          </cell>
          <cell r="J745">
            <v>103.8</v>
          </cell>
          <cell r="K745">
            <v>103.8</v>
          </cell>
          <cell r="L745">
            <v>103.8</v>
          </cell>
          <cell r="M745">
            <v>103.8</v>
          </cell>
          <cell r="N745">
            <v>103.8</v>
          </cell>
          <cell r="O745">
            <v>103.8</v>
          </cell>
          <cell r="P745">
            <v>103.8</v>
          </cell>
          <cell r="Q745">
            <v>103.8</v>
          </cell>
        </row>
        <row r="747">
          <cell r="C747">
            <v>106.5</v>
          </cell>
          <cell r="D747">
            <v>109</v>
          </cell>
          <cell r="E747">
            <v>109.9</v>
          </cell>
          <cell r="F747">
            <v>109.6</v>
          </cell>
          <cell r="G747">
            <v>109.5</v>
          </cell>
          <cell r="H747">
            <v>109.5</v>
          </cell>
          <cell r="I747">
            <v>109.6</v>
          </cell>
          <cell r="J747">
            <v>109.3</v>
          </cell>
          <cell r="K747">
            <v>108.8</v>
          </cell>
          <cell r="L747">
            <v>107.9</v>
          </cell>
          <cell r="M747">
            <v>108.6</v>
          </cell>
          <cell r="N747">
            <v>108.5</v>
          </cell>
          <cell r="O747">
            <v>108</v>
          </cell>
          <cell r="P747">
            <v>108</v>
          </cell>
          <cell r="Q747">
            <v>107.6</v>
          </cell>
        </row>
        <row r="748">
          <cell r="C748">
            <v>105</v>
          </cell>
          <cell r="D748">
            <v>105.9</v>
          </cell>
          <cell r="E748">
            <v>105.9</v>
          </cell>
          <cell r="F748">
            <v>105.9</v>
          </cell>
          <cell r="G748">
            <v>105.9</v>
          </cell>
          <cell r="H748">
            <v>105.9</v>
          </cell>
          <cell r="I748">
            <v>105.9</v>
          </cell>
          <cell r="J748">
            <v>105.9</v>
          </cell>
          <cell r="K748">
            <v>105.9</v>
          </cell>
          <cell r="L748">
            <v>105.9</v>
          </cell>
          <cell r="M748">
            <v>105.9</v>
          </cell>
          <cell r="N748">
            <v>105.9</v>
          </cell>
          <cell r="O748">
            <v>105.9</v>
          </cell>
          <cell r="P748">
            <v>105.9</v>
          </cell>
          <cell r="Q748">
            <v>105.9</v>
          </cell>
        </row>
        <row r="749">
          <cell r="C749">
            <v>105.3</v>
          </cell>
          <cell r="D749">
            <v>105.3</v>
          </cell>
          <cell r="E749">
            <v>105.3</v>
          </cell>
          <cell r="F749">
            <v>105.3</v>
          </cell>
          <cell r="G749">
            <v>105.3</v>
          </cell>
          <cell r="H749">
            <v>105.3</v>
          </cell>
          <cell r="I749">
            <v>105.3</v>
          </cell>
          <cell r="J749">
            <v>105.3</v>
          </cell>
          <cell r="K749">
            <v>105.3</v>
          </cell>
          <cell r="L749">
            <v>105.3</v>
          </cell>
          <cell r="M749">
            <v>105.3</v>
          </cell>
          <cell r="N749">
            <v>105.3</v>
          </cell>
          <cell r="O749">
            <v>105.3</v>
          </cell>
          <cell r="P749">
            <v>105.3</v>
          </cell>
          <cell r="Q749">
            <v>105.3</v>
          </cell>
        </row>
        <row r="750">
          <cell r="C750">
            <v>100</v>
          </cell>
          <cell r="D750">
            <v>100</v>
          </cell>
          <cell r="E750">
            <v>100</v>
          </cell>
          <cell r="F750">
            <v>100</v>
          </cell>
          <cell r="G750">
            <v>100</v>
          </cell>
          <cell r="H750">
            <v>100</v>
          </cell>
          <cell r="I750">
            <v>100</v>
          </cell>
          <cell r="J750">
            <v>100</v>
          </cell>
          <cell r="K750">
            <v>100</v>
          </cell>
          <cell r="L750">
            <v>100</v>
          </cell>
          <cell r="M750">
            <v>100</v>
          </cell>
          <cell r="N750">
            <v>100</v>
          </cell>
          <cell r="O750">
            <v>100</v>
          </cell>
          <cell r="P750">
            <v>100</v>
          </cell>
          <cell r="Q750">
            <v>100</v>
          </cell>
        </row>
        <row r="751">
          <cell r="C751">
            <v>114.8</v>
          </cell>
          <cell r="D751">
            <v>114.8</v>
          </cell>
          <cell r="E751">
            <v>114.8</v>
          </cell>
          <cell r="F751">
            <v>114.8</v>
          </cell>
          <cell r="G751">
            <v>114.8</v>
          </cell>
          <cell r="H751">
            <v>114.8</v>
          </cell>
          <cell r="I751">
            <v>114.8</v>
          </cell>
          <cell r="J751">
            <v>114.8</v>
          </cell>
          <cell r="K751">
            <v>114.8</v>
          </cell>
          <cell r="L751">
            <v>114.8</v>
          </cell>
          <cell r="M751">
            <v>114.8</v>
          </cell>
          <cell r="N751">
            <v>114.8</v>
          </cell>
          <cell r="O751">
            <v>114.8</v>
          </cell>
          <cell r="P751">
            <v>114.8</v>
          </cell>
          <cell r="Q751">
            <v>113.3</v>
          </cell>
        </row>
        <row r="752">
          <cell r="C752">
            <v>104.5</v>
          </cell>
          <cell r="D752">
            <v>114.8</v>
          </cell>
          <cell r="E752">
            <v>118.1</v>
          </cell>
          <cell r="F752">
            <v>116.7</v>
          </cell>
          <cell r="G752">
            <v>116.5</v>
          </cell>
          <cell r="H752">
            <v>116.4</v>
          </cell>
          <cell r="I752">
            <v>116.7</v>
          </cell>
          <cell r="J752">
            <v>115.4</v>
          </cell>
          <cell r="K752">
            <v>114</v>
          </cell>
          <cell r="L752">
            <v>110.4</v>
          </cell>
          <cell r="M752">
            <v>113</v>
          </cell>
          <cell r="N752">
            <v>112.9</v>
          </cell>
          <cell r="O752">
            <v>112.2</v>
          </cell>
          <cell r="P752">
            <v>111.7</v>
          </cell>
          <cell r="Q752">
            <v>109.4</v>
          </cell>
        </row>
        <row r="753">
          <cell r="C753">
            <v>105.1</v>
          </cell>
          <cell r="D753">
            <v>105.1</v>
          </cell>
          <cell r="E753">
            <v>105.1</v>
          </cell>
          <cell r="F753">
            <v>105.1</v>
          </cell>
          <cell r="G753">
            <v>105.1</v>
          </cell>
          <cell r="H753">
            <v>105.1</v>
          </cell>
          <cell r="I753">
            <v>105.1</v>
          </cell>
          <cell r="J753">
            <v>105.1</v>
          </cell>
          <cell r="K753">
            <v>105.1</v>
          </cell>
          <cell r="L753">
            <v>105.1</v>
          </cell>
          <cell r="M753">
            <v>105.1</v>
          </cell>
          <cell r="N753">
            <v>105.1</v>
          </cell>
          <cell r="O753">
            <v>105.1</v>
          </cell>
          <cell r="P753">
            <v>105.1</v>
          </cell>
          <cell r="Q753">
            <v>105.1</v>
          </cell>
        </row>
        <row r="754">
          <cell r="C754">
            <v>108.6</v>
          </cell>
          <cell r="D754">
            <v>108.6</v>
          </cell>
          <cell r="E754">
            <v>108.6</v>
          </cell>
          <cell r="F754">
            <v>108.6</v>
          </cell>
          <cell r="G754">
            <v>108.6</v>
          </cell>
          <cell r="H754">
            <v>108.6</v>
          </cell>
          <cell r="I754">
            <v>108.6</v>
          </cell>
          <cell r="J754">
            <v>108.6</v>
          </cell>
          <cell r="K754">
            <v>107.4</v>
          </cell>
          <cell r="L754">
            <v>107.4</v>
          </cell>
          <cell r="M754">
            <v>107.4</v>
          </cell>
          <cell r="N754">
            <v>107.4</v>
          </cell>
          <cell r="O754">
            <v>107.4</v>
          </cell>
          <cell r="P754">
            <v>107.4</v>
          </cell>
          <cell r="Q754">
            <v>107.4</v>
          </cell>
        </row>
        <row r="755">
          <cell r="C755">
            <v>115</v>
          </cell>
          <cell r="D755">
            <v>115</v>
          </cell>
          <cell r="E755">
            <v>115</v>
          </cell>
          <cell r="F755">
            <v>115</v>
          </cell>
          <cell r="G755">
            <v>115</v>
          </cell>
          <cell r="H755">
            <v>115</v>
          </cell>
          <cell r="I755">
            <v>115</v>
          </cell>
          <cell r="J755">
            <v>115</v>
          </cell>
          <cell r="K755">
            <v>115</v>
          </cell>
          <cell r="L755">
            <v>115</v>
          </cell>
          <cell r="M755">
            <v>115</v>
          </cell>
          <cell r="N755">
            <v>115</v>
          </cell>
          <cell r="O755">
            <v>115</v>
          </cell>
          <cell r="P755">
            <v>115</v>
          </cell>
          <cell r="Q755">
            <v>115</v>
          </cell>
        </row>
        <row r="756">
          <cell r="C756">
            <v>120.6</v>
          </cell>
          <cell r="D756">
            <v>119.2</v>
          </cell>
          <cell r="E756">
            <v>119.2</v>
          </cell>
          <cell r="F756">
            <v>119.2</v>
          </cell>
          <cell r="G756">
            <v>119.2</v>
          </cell>
          <cell r="H756">
            <v>119.2</v>
          </cell>
          <cell r="I756">
            <v>119.2</v>
          </cell>
          <cell r="J756">
            <v>119.2</v>
          </cell>
          <cell r="K756">
            <v>119.2</v>
          </cell>
          <cell r="L756">
            <v>119.2</v>
          </cell>
          <cell r="M756">
            <v>119.2</v>
          </cell>
          <cell r="N756">
            <v>119.2</v>
          </cell>
          <cell r="O756">
            <v>117.7</v>
          </cell>
          <cell r="P756">
            <v>117.7</v>
          </cell>
          <cell r="Q756">
            <v>117.7</v>
          </cell>
        </row>
        <row r="757">
          <cell r="C757">
            <v>103.1</v>
          </cell>
          <cell r="D757">
            <v>103.1</v>
          </cell>
          <cell r="E757">
            <v>103.1</v>
          </cell>
          <cell r="F757">
            <v>104.6</v>
          </cell>
          <cell r="G757">
            <v>104.6</v>
          </cell>
          <cell r="H757">
            <v>104.6</v>
          </cell>
          <cell r="I757">
            <v>104.6</v>
          </cell>
          <cell r="J757">
            <v>104.6</v>
          </cell>
          <cell r="K757">
            <v>104.6</v>
          </cell>
          <cell r="L757">
            <v>104.6</v>
          </cell>
          <cell r="M757">
            <v>104.6</v>
          </cell>
          <cell r="N757">
            <v>104.6</v>
          </cell>
          <cell r="O757">
            <v>104.6</v>
          </cell>
          <cell r="P757">
            <v>104.6</v>
          </cell>
          <cell r="Q757">
            <v>104.6</v>
          </cell>
        </row>
        <row r="759">
          <cell r="C759">
            <v>55.9</v>
          </cell>
          <cell r="D759">
            <v>55.9</v>
          </cell>
          <cell r="E759">
            <v>55.9</v>
          </cell>
          <cell r="F759">
            <v>55.5</v>
          </cell>
          <cell r="G759">
            <v>55.5</v>
          </cell>
          <cell r="H759">
            <v>55.5</v>
          </cell>
          <cell r="I759">
            <v>55.5</v>
          </cell>
          <cell r="J759">
            <v>55.5</v>
          </cell>
          <cell r="K759">
            <v>55.5</v>
          </cell>
          <cell r="L759">
            <v>55.5</v>
          </cell>
          <cell r="M759">
            <v>55.5</v>
          </cell>
          <cell r="N759">
            <v>55.5</v>
          </cell>
          <cell r="O759">
            <v>55.5</v>
          </cell>
          <cell r="P759">
            <v>55.5</v>
          </cell>
          <cell r="Q759">
            <v>55.5</v>
          </cell>
        </row>
        <row r="760">
          <cell r="C760">
            <v>121.6</v>
          </cell>
          <cell r="D760">
            <v>121.6</v>
          </cell>
          <cell r="E760">
            <v>121.6</v>
          </cell>
          <cell r="F760">
            <v>121.6</v>
          </cell>
          <cell r="G760">
            <v>121.6</v>
          </cell>
          <cell r="H760">
            <v>121.6</v>
          </cell>
          <cell r="I760">
            <v>121.6</v>
          </cell>
          <cell r="J760">
            <v>121.6</v>
          </cell>
          <cell r="K760">
            <v>121.6</v>
          </cell>
          <cell r="L760">
            <v>121.6</v>
          </cell>
          <cell r="M760">
            <v>121.6</v>
          </cell>
          <cell r="N760">
            <v>121.6</v>
          </cell>
          <cell r="O760">
            <v>121.6</v>
          </cell>
          <cell r="P760">
            <v>121.6</v>
          </cell>
          <cell r="Q760">
            <v>121.6</v>
          </cell>
        </row>
        <row r="761">
          <cell r="C761">
            <v>100</v>
          </cell>
          <cell r="D761">
            <v>100</v>
          </cell>
          <cell r="E761">
            <v>100</v>
          </cell>
          <cell r="F761">
            <v>100</v>
          </cell>
          <cell r="G761">
            <v>100</v>
          </cell>
          <cell r="H761">
            <v>100</v>
          </cell>
          <cell r="I761">
            <v>100</v>
          </cell>
          <cell r="J761">
            <v>100</v>
          </cell>
          <cell r="K761">
            <v>100</v>
          </cell>
          <cell r="L761">
            <v>100</v>
          </cell>
          <cell r="M761">
            <v>100</v>
          </cell>
          <cell r="N761">
            <v>100</v>
          </cell>
          <cell r="O761">
            <v>100</v>
          </cell>
          <cell r="P761">
            <v>100</v>
          </cell>
          <cell r="Q761">
            <v>100</v>
          </cell>
        </row>
        <row r="762">
          <cell r="C762">
            <v>50.1</v>
          </cell>
          <cell r="D762">
            <v>50.1</v>
          </cell>
          <cell r="E762">
            <v>50.1</v>
          </cell>
          <cell r="F762">
            <v>49.7</v>
          </cell>
          <cell r="G762">
            <v>49.7</v>
          </cell>
          <cell r="H762">
            <v>49.7</v>
          </cell>
          <cell r="I762">
            <v>49.7</v>
          </cell>
          <cell r="J762">
            <v>49.7</v>
          </cell>
          <cell r="K762">
            <v>49.7</v>
          </cell>
          <cell r="L762">
            <v>49.7</v>
          </cell>
          <cell r="M762">
            <v>49.7</v>
          </cell>
          <cell r="N762">
            <v>49.7</v>
          </cell>
          <cell r="O762">
            <v>49.7</v>
          </cell>
          <cell r="P762">
            <v>49.7</v>
          </cell>
          <cell r="Q762">
            <v>49.7</v>
          </cell>
        </row>
        <row r="764">
          <cell r="C764">
            <v>104.9</v>
          </cell>
          <cell r="D764">
            <v>104.9</v>
          </cell>
          <cell r="E764">
            <v>104.1</v>
          </cell>
          <cell r="F764">
            <v>104.1</v>
          </cell>
          <cell r="G764">
            <v>104.1</v>
          </cell>
          <cell r="H764">
            <v>104.1</v>
          </cell>
          <cell r="I764">
            <v>104.1</v>
          </cell>
          <cell r="J764">
            <v>104.1</v>
          </cell>
          <cell r="K764">
            <v>104.1</v>
          </cell>
          <cell r="L764">
            <v>104.1</v>
          </cell>
          <cell r="M764">
            <v>104.1</v>
          </cell>
          <cell r="N764">
            <v>104.1</v>
          </cell>
          <cell r="O764">
            <v>104.1</v>
          </cell>
          <cell r="P764">
            <v>104.1</v>
          </cell>
          <cell r="Q764">
            <v>104.1</v>
          </cell>
        </row>
        <row r="765">
          <cell r="C765">
            <v>74.3</v>
          </cell>
          <cell r="D765">
            <v>74.3</v>
          </cell>
          <cell r="E765">
            <v>74.3</v>
          </cell>
          <cell r="F765">
            <v>74.3</v>
          </cell>
          <cell r="G765">
            <v>74.3</v>
          </cell>
          <cell r="H765">
            <v>74.3</v>
          </cell>
          <cell r="I765">
            <v>74.3</v>
          </cell>
          <cell r="J765">
            <v>74.3</v>
          </cell>
          <cell r="K765">
            <v>74.3</v>
          </cell>
          <cell r="L765">
            <v>74.3</v>
          </cell>
          <cell r="M765">
            <v>74.3</v>
          </cell>
          <cell r="N765">
            <v>74.3</v>
          </cell>
          <cell r="O765">
            <v>74.3</v>
          </cell>
          <cell r="P765">
            <v>74.3</v>
          </cell>
          <cell r="Q765">
            <v>74.3</v>
          </cell>
        </row>
        <row r="766">
          <cell r="C766">
            <v>98.6</v>
          </cell>
          <cell r="D766">
            <v>98.6</v>
          </cell>
          <cell r="E766">
            <v>98.6</v>
          </cell>
          <cell r="F766">
            <v>98.6</v>
          </cell>
          <cell r="G766">
            <v>98.6</v>
          </cell>
          <cell r="H766">
            <v>98.6</v>
          </cell>
          <cell r="I766">
            <v>98.6</v>
          </cell>
          <cell r="J766">
            <v>98.6</v>
          </cell>
          <cell r="K766">
            <v>98.6</v>
          </cell>
          <cell r="L766">
            <v>98.6</v>
          </cell>
          <cell r="M766">
            <v>98.6</v>
          </cell>
          <cell r="N766">
            <v>98.6</v>
          </cell>
          <cell r="O766">
            <v>98.6</v>
          </cell>
          <cell r="P766">
            <v>98.6</v>
          </cell>
          <cell r="Q766">
            <v>98.6</v>
          </cell>
        </row>
        <row r="767">
          <cell r="C767">
            <v>88.2</v>
          </cell>
          <cell r="D767">
            <v>88.2</v>
          </cell>
          <cell r="E767">
            <v>88.2</v>
          </cell>
          <cell r="F767">
            <v>88.2</v>
          </cell>
          <cell r="G767">
            <v>88.2</v>
          </cell>
          <cell r="H767">
            <v>88.2</v>
          </cell>
          <cell r="I767">
            <v>88.2</v>
          </cell>
          <cell r="J767">
            <v>88.2</v>
          </cell>
          <cell r="K767">
            <v>88.2</v>
          </cell>
          <cell r="L767">
            <v>88.2</v>
          </cell>
          <cell r="M767">
            <v>88.2</v>
          </cell>
          <cell r="N767">
            <v>88.2</v>
          </cell>
          <cell r="O767">
            <v>88.2</v>
          </cell>
          <cell r="P767">
            <v>88.2</v>
          </cell>
          <cell r="Q767">
            <v>88.2</v>
          </cell>
        </row>
        <row r="768">
          <cell r="C768">
            <v>96.6</v>
          </cell>
          <cell r="D768">
            <v>96.6</v>
          </cell>
          <cell r="E768">
            <v>96.6</v>
          </cell>
          <cell r="F768">
            <v>96.6</v>
          </cell>
          <cell r="G768">
            <v>96.6</v>
          </cell>
          <cell r="H768">
            <v>96.6</v>
          </cell>
          <cell r="I768">
            <v>96.6</v>
          </cell>
          <cell r="J768">
            <v>96.6</v>
          </cell>
          <cell r="K768">
            <v>96.6</v>
          </cell>
          <cell r="L768">
            <v>96.6</v>
          </cell>
          <cell r="M768">
            <v>96.6</v>
          </cell>
          <cell r="N768">
            <v>96.6</v>
          </cell>
          <cell r="O768">
            <v>96.6</v>
          </cell>
          <cell r="P768">
            <v>96.6</v>
          </cell>
          <cell r="Q768">
            <v>96.6</v>
          </cell>
        </row>
        <row r="769">
          <cell r="C769">
            <v>100</v>
          </cell>
          <cell r="D769">
            <v>100</v>
          </cell>
          <cell r="E769">
            <v>100</v>
          </cell>
          <cell r="F769">
            <v>100</v>
          </cell>
          <cell r="G769">
            <v>100</v>
          </cell>
          <cell r="H769">
            <v>100</v>
          </cell>
          <cell r="I769">
            <v>100</v>
          </cell>
          <cell r="J769">
            <v>100</v>
          </cell>
          <cell r="K769">
            <v>100</v>
          </cell>
          <cell r="L769">
            <v>100</v>
          </cell>
          <cell r="M769">
            <v>100</v>
          </cell>
          <cell r="N769">
            <v>100</v>
          </cell>
          <cell r="O769">
            <v>100</v>
          </cell>
          <cell r="P769">
            <v>100</v>
          </cell>
          <cell r="Q769">
            <v>100</v>
          </cell>
        </row>
        <row r="770">
          <cell r="C770">
            <v>99.6</v>
          </cell>
          <cell r="D770">
            <v>99.6</v>
          </cell>
          <cell r="E770">
            <v>99.6</v>
          </cell>
          <cell r="F770">
            <v>99.6</v>
          </cell>
          <cell r="G770">
            <v>99.6</v>
          </cell>
          <cell r="H770">
            <v>99.6</v>
          </cell>
          <cell r="I770">
            <v>99.6</v>
          </cell>
          <cell r="J770">
            <v>99.6</v>
          </cell>
          <cell r="K770">
            <v>99.6</v>
          </cell>
          <cell r="L770">
            <v>99.6</v>
          </cell>
          <cell r="M770">
            <v>99.6</v>
          </cell>
          <cell r="N770">
            <v>99.6</v>
          </cell>
          <cell r="O770">
            <v>99.6</v>
          </cell>
          <cell r="P770">
            <v>99.6</v>
          </cell>
          <cell r="Q770">
            <v>99.6</v>
          </cell>
        </row>
        <row r="771">
          <cell r="C771">
            <v>100.6</v>
          </cell>
          <cell r="D771">
            <v>100.6</v>
          </cell>
          <cell r="E771">
            <v>100.6</v>
          </cell>
          <cell r="F771">
            <v>100.6</v>
          </cell>
          <cell r="G771">
            <v>100.6</v>
          </cell>
          <cell r="H771">
            <v>100.6</v>
          </cell>
          <cell r="I771">
            <v>100.6</v>
          </cell>
          <cell r="J771">
            <v>100.6</v>
          </cell>
          <cell r="K771">
            <v>100.6</v>
          </cell>
          <cell r="L771">
            <v>100.6</v>
          </cell>
          <cell r="M771">
            <v>100.6</v>
          </cell>
          <cell r="N771">
            <v>100.6</v>
          </cell>
          <cell r="O771">
            <v>100.6</v>
          </cell>
          <cell r="P771">
            <v>100.6</v>
          </cell>
          <cell r="Q771">
            <v>100.6</v>
          </cell>
        </row>
        <row r="772">
          <cell r="C772">
            <v>96.2</v>
          </cell>
          <cell r="D772">
            <v>96.2</v>
          </cell>
          <cell r="E772">
            <v>96.2</v>
          </cell>
          <cell r="F772">
            <v>96.2</v>
          </cell>
          <cell r="G772">
            <v>96.2</v>
          </cell>
          <cell r="H772">
            <v>96.2</v>
          </cell>
          <cell r="I772">
            <v>96.2</v>
          </cell>
          <cell r="J772">
            <v>96.2</v>
          </cell>
          <cell r="K772">
            <v>96.2</v>
          </cell>
          <cell r="L772">
            <v>96.2</v>
          </cell>
          <cell r="M772">
            <v>96.2</v>
          </cell>
          <cell r="N772">
            <v>96.2</v>
          </cell>
          <cell r="O772">
            <v>96.2</v>
          </cell>
          <cell r="P772">
            <v>96.2</v>
          </cell>
          <cell r="Q772">
            <v>96.2</v>
          </cell>
        </row>
        <row r="773">
          <cell r="C773">
            <v>141.9</v>
          </cell>
          <cell r="D773">
            <v>141.9</v>
          </cell>
          <cell r="E773">
            <v>121.9</v>
          </cell>
          <cell r="F773">
            <v>121.9</v>
          </cell>
          <cell r="G773">
            <v>121.9</v>
          </cell>
          <cell r="H773">
            <v>121.9</v>
          </cell>
          <cell r="I773">
            <v>121.9</v>
          </cell>
          <cell r="J773">
            <v>121.9</v>
          </cell>
          <cell r="K773">
            <v>121.9</v>
          </cell>
          <cell r="L773">
            <v>121.9</v>
          </cell>
          <cell r="M773">
            <v>121.9</v>
          </cell>
          <cell r="N773">
            <v>121.9</v>
          </cell>
          <cell r="O773">
            <v>121.9</v>
          </cell>
          <cell r="P773">
            <v>121.9</v>
          </cell>
          <cell r="Q773">
            <v>121.9</v>
          </cell>
        </row>
        <row r="774">
          <cell r="C774">
            <v>97.8</v>
          </cell>
          <cell r="D774">
            <v>97.8</v>
          </cell>
          <cell r="E774">
            <v>97.8</v>
          </cell>
          <cell r="F774">
            <v>97.8</v>
          </cell>
          <cell r="G774">
            <v>97.8</v>
          </cell>
          <cell r="H774">
            <v>97.8</v>
          </cell>
          <cell r="I774">
            <v>97.8</v>
          </cell>
          <cell r="J774">
            <v>97.8</v>
          </cell>
          <cell r="K774">
            <v>97.8</v>
          </cell>
          <cell r="L774">
            <v>97.8</v>
          </cell>
          <cell r="M774">
            <v>97.8</v>
          </cell>
          <cell r="N774">
            <v>97.8</v>
          </cell>
          <cell r="O774">
            <v>97.7</v>
          </cell>
          <cell r="P774">
            <v>97.7</v>
          </cell>
          <cell r="Q774">
            <v>97.7</v>
          </cell>
        </row>
        <row r="775">
          <cell r="C775">
            <v>100</v>
          </cell>
          <cell r="D775">
            <v>100</v>
          </cell>
          <cell r="E775">
            <v>100</v>
          </cell>
          <cell r="F775">
            <v>100</v>
          </cell>
          <cell r="G775">
            <v>100</v>
          </cell>
          <cell r="H775">
            <v>100</v>
          </cell>
          <cell r="I775">
            <v>100</v>
          </cell>
          <cell r="J775">
            <v>100</v>
          </cell>
          <cell r="K775">
            <v>100</v>
          </cell>
          <cell r="L775">
            <v>100</v>
          </cell>
          <cell r="M775">
            <v>100</v>
          </cell>
          <cell r="N775">
            <v>100</v>
          </cell>
          <cell r="O775">
            <v>100</v>
          </cell>
          <cell r="P775">
            <v>100</v>
          </cell>
          <cell r="Q775">
            <v>100</v>
          </cell>
        </row>
        <row r="776">
          <cell r="C776">
            <v>99.9</v>
          </cell>
          <cell r="D776">
            <v>99.9</v>
          </cell>
          <cell r="E776">
            <v>99.9</v>
          </cell>
          <cell r="F776">
            <v>99.9</v>
          </cell>
          <cell r="G776">
            <v>99.9</v>
          </cell>
          <cell r="H776">
            <v>99.9</v>
          </cell>
          <cell r="I776">
            <v>99.9</v>
          </cell>
          <cell r="J776">
            <v>99.9</v>
          </cell>
          <cell r="K776">
            <v>99.9</v>
          </cell>
          <cell r="L776">
            <v>99.9</v>
          </cell>
          <cell r="M776">
            <v>99.9</v>
          </cell>
          <cell r="N776">
            <v>99.9</v>
          </cell>
          <cell r="O776">
            <v>99.9</v>
          </cell>
          <cell r="P776">
            <v>99.9</v>
          </cell>
          <cell r="Q776">
            <v>99.9</v>
          </cell>
        </row>
        <row r="777">
          <cell r="C777">
            <v>140</v>
          </cell>
          <cell r="D777">
            <v>140</v>
          </cell>
          <cell r="E777">
            <v>140</v>
          </cell>
          <cell r="F777">
            <v>140</v>
          </cell>
          <cell r="G777">
            <v>140</v>
          </cell>
          <cell r="H777">
            <v>140</v>
          </cell>
          <cell r="I777">
            <v>140</v>
          </cell>
          <cell r="J777">
            <v>140</v>
          </cell>
          <cell r="K777">
            <v>140</v>
          </cell>
          <cell r="L777">
            <v>140</v>
          </cell>
          <cell r="M777">
            <v>140</v>
          </cell>
          <cell r="N777">
            <v>140</v>
          </cell>
          <cell r="O777">
            <v>140</v>
          </cell>
          <cell r="P777">
            <v>140</v>
          </cell>
          <cell r="Q777">
            <v>140</v>
          </cell>
        </row>
        <row r="778">
          <cell r="C778">
            <v>119.9</v>
          </cell>
          <cell r="D778">
            <v>119.9</v>
          </cell>
          <cell r="E778">
            <v>119.9</v>
          </cell>
          <cell r="F778">
            <v>119.9</v>
          </cell>
          <cell r="G778">
            <v>118.1</v>
          </cell>
          <cell r="H778">
            <v>118.1</v>
          </cell>
          <cell r="I778">
            <v>118.1</v>
          </cell>
          <cell r="J778">
            <v>118.1</v>
          </cell>
          <cell r="K778">
            <v>118.1</v>
          </cell>
          <cell r="L778">
            <v>118.1</v>
          </cell>
          <cell r="M778">
            <v>118.1</v>
          </cell>
          <cell r="N778">
            <v>118.1</v>
          </cell>
          <cell r="O778">
            <v>118.1</v>
          </cell>
          <cell r="P778">
            <v>118.1</v>
          </cell>
          <cell r="Q778">
            <v>118.1</v>
          </cell>
        </row>
        <row r="779">
          <cell r="C779">
            <v>126.3</v>
          </cell>
          <cell r="D779">
            <v>126.3</v>
          </cell>
          <cell r="E779">
            <v>126.3</v>
          </cell>
          <cell r="F779">
            <v>126.3</v>
          </cell>
          <cell r="G779">
            <v>126.3</v>
          </cell>
          <cell r="H779">
            <v>126.3</v>
          </cell>
          <cell r="I779">
            <v>126.3</v>
          </cell>
          <cell r="J779">
            <v>126.3</v>
          </cell>
          <cell r="K779">
            <v>126.3</v>
          </cell>
          <cell r="L779">
            <v>126.3</v>
          </cell>
          <cell r="M779">
            <v>126.3</v>
          </cell>
          <cell r="N779">
            <v>126.3</v>
          </cell>
          <cell r="O779">
            <v>126.3</v>
          </cell>
          <cell r="P779">
            <v>126.3</v>
          </cell>
          <cell r="Q779">
            <v>126.3</v>
          </cell>
        </row>
        <row r="781">
          <cell r="C781">
            <v>179.7</v>
          </cell>
          <cell r="D781">
            <v>179.7</v>
          </cell>
          <cell r="E781">
            <v>179.7</v>
          </cell>
          <cell r="F781">
            <v>179.7</v>
          </cell>
          <cell r="G781">
            <v>179.7</v>
          </cell>
          <cell r="H781">
            <v>179.7</v>
          </cell>
          <cell r="I781">
            <v>179.7</v>
          </cell>
          <cell r="J781">
            <v>179.7</v>
          </cell>
          <cell r="K781">
            <v>179.7</v>
          </cell>
          <cell r="L781">
            <v>179.7</v>
          </cell>
          <cell r="M781">
            <v>179.7</v>
          </cell>
          <cell r="N781">
            <v>179.7</v>
          </cell>
          <cell r="O781">
            <v>179.7</v>
          </cell>
          <cell r="P781">
            <v>179.7</v>
          </cell>
          <cell r="Q781">
            <v>179.7</v>
          </cell>
        </row>
        <row r="782">
          <cell r="C782">
            <v>183.7</v>
          </cell>
          <cell r="D782">
            <v>183.7</v>
          </cell>
          <cell r="E782">
            <v>183.7</v>
          </cell>
          <cell r="F782">
            <v>183.7</v>
          </cell>
          <cell r="G782">
            <v>183.7</v>
          </cell>
          <cell r="H782">
            <v>183.7</v>
          </cell>
          <cell r="I782">
            <v>183.7</v>
          </cell>
          <cell r="J782">
            <v>183.7</v>
          </cell>
          <cell r="K782">
            <v>183.7</v>
          </cell>
          <cell r="L782">
            <v>183.7</v>
          </cell>
          <cell r="M782">
            <v>183.7</v>
          </cell>
          <cell r="N782">
            <v>183.7</v>
          </cell>
          <cell r="O782">
            <v>183.7</v>
          </cell>
          <cell r="P782">
            <v>183.7</v>
          </cell>
          <cell r="Q782">
            <v>183.7</v>
          </cell>
        </row>
        <row r="783">
          <cell r="C783">
            <v>274.10000000000002</v>
          </cell>
          <cell r="D783">
            <v>274.10000000000002</v>
          </cell>
          <cell r="E783">
            <v>274.10000000000002</v>
          </cell>
          <cell r="F783">
            <v>274.10000000000002</v>
          </cell>
          <cell r="G783">
            <v>274.10000000000002</v>
          </cell>
          <cell r="H783">
            <v>274.10000000000002</v>
          </cell>
          <cell r="I783">
            <v>274.10000000000002</v>
          </cell>
          <cell r="J783">
            <v>274.10000000000002</v>
          </cell>
          <cell r="K783">
            <v>274.10000000000002</v>
          </cell>
          <cell r="L783">
            <v>274.10000000000002</v>
          </cell>
          <cell r="M783">
            <v>274.10000000000002</v>
          </cell>
          <cell r="N783">
            <v>274.10000000000002</v>
          </cell>
          <cell r="O783">
            <v>274.10000000000002</v>
          </cell>
          <cell r="P783">
            <v>274.10000000000002</v>
          </cell>
          <cell r="Q783">
            <v>274.10000000000002</v>
          </cell>
        </row>
        <row r="784">
          <cell r="C784">
            <v>100</v>
          </cell>
          <cell r="D784">
            <v>100</v>
          </cell>
          <cell r="E784">
            <v>100</v>
          </cell>
          <cell r="F784">
            <v>100</v>
          </cell>
          <cell r="G784">
            <v>100</v>
          </cell>
          <cell r="H784">
            <v>100</v>
          </cell>
          <cell r="I784">
            <v>100</v>
          </cell>
          <cell r="J784">
            <v>100</v>
          </cell>
          <cell r="K784">
            <v>100</v>
          </cell>
          <cell r="L784">
            <v>100</v>
          </cell>
          <cell r="M784">
            <v>100</v>
          </cell>
          <cell r="N784">
            <v>100</v>
          </cell>
          <cell r="O784">
            <v>100</v>
          </cell>
          <cell r="P784">
            <v>100</v>
          </cell>
          <cell r="Q784">
            <v>100</v>
          </cell>
        </row>
        <row r="785">
          <cell r="C785">
            <v>125</v>
          </cell>
          <cell r="D785">
            <v>125</v>
          </cell>
          <cell r="E785">
            <v>125</v>
          </cell>
          <cell r="F785">
            <v>125</v>
          </cell>
          <cell r="G785">
            <v>125</v>
          </cell>
          <cell r="H785">
            <v>125</v>
          </cell>
          <cell r="I785">
            <v>125</v>
          </cell>
          <cell r="J785">
            <v>125</v>
          </cell>
          <cell r="K785">
            <v>125</v>
          </cell>
          <cell r="L785">
            <v>125</v>
          </cell>
          <cell r="M785">
            <v>125</v>
          </cell>
          <cell r="N785">
            <v>125</v>
          </cell>
          <cell r="O785">
            <v>125</v>
          </cell>
          <cell r="P785">
            <v>125</v>
          </cell>
          <cell r="Q785">
            <v>125</v>
          </cell>
        </row>
        <row r="786">
          <cell r="C786">
            <v>208.3</v>
          </cell>
          <cell r="D786">
            <v>208.3</v>
          </cell>
          <cell r="E786">
            <v>208.3</v>
          </cell>
          <cell r="F786">
            <v>208.3</v>
          </cell>
          <cell r="G786">
            <v>208.3</v>
          </cell>
          <cell r="H786">
            <v>208.3</v>
          </cell>
          <cell r="I786">
            <v>208.3</v>
          </cell>
          <cell r="J786">
            <v>208.3</v>
          </cell>
          <cell r="K786">
            <v>208.3</v>
          </cell>
          <cell r="L786">
            <v>208.3</v>
          </cell>
          <cell r="M786">
            <v>208.3</v>
          </cell>
          <cell r="N786">
            <v>208.3</v>
          </cell>
          <cell r="O786">
            <v>208.3</v>
          </cell>
          <cell r="P786">
            <v>208.3</v>
          </cell>
          <cell r="Q786">
            <v>208.3</v>
          </cell>
        </row>
        <row r="788">
          <cell r="C788">
            <v>134.1</v>
          </cell>
          <cell r="D788">
            <v>134.19999999999999</v>
          </cell>
          <cell r="E788">
            <v>133.4</v>
          </cell>
          <cell r="F788">
            <v>133.6</v>
          </cell>
          <cell r="G788">
            <v>133.6</v>
          </cell>
          <cell r="H788">
            <v>133.6</v>
          </cell>
          <cell r="I788">
            <v>133.5</v>
          </cell>
          <cell r="J788">
            <v>133.5</v>
          </cell>
          <cell r="K788">
            <v>133.5</v>
          </cell>
          <cell r="L788">
            <v>133.5</v>
          </cell>
          <cell r="M788">
            <v>133.5</v>
          </cell>
          <cell r="N788">
            <v>133.30000000000001</v>
          </cell>
          <cell r="O788">
            <v>133.4</v>
          </cell>
          <cell r="P788">
            <v>133.1</v>
          </cell>
          <cell r="Q788">
            <v>133</v>
          </cell>
        </row>
        <row r="789">
          <cell r="C789">
            <v>133.30000000000001</v>
          </cell>
          <cell r="D789">
            <v>133.30000000000001</v>
          </cell>
          <cell r="E789">
            <v>132.19999999999999</v>
          </cell>
          <cell r="F789">
            <v>132.19999999999999</v>
          </cell>
          <cell r="G789">
            <v>132.19999999999999</v>
          </cell>
          <cell r="H789">
            <v>132.19999999999999</v>
          </cell>
          <cell r="I789">
            <v>132.19999999999999</v>
          </cell>
          <cell r="J789">
            <v>132.19999999999999</v>
          </cell>
          <cell r="K789">
            <v>132.19999999999999</v>
          </cell>
          <cell r="L789">
            <v>132.19999999999999</v>
          </cell>
          <cell r="M789">
            <v>132.19999999999999</v>
          </cell>
          <cell r="N789">
            <v>132.19999999999999</v>
          </cell>
          <cell r="O789">
            <v>132.19999999999999</v>
          </cell>
          <cell r="P789">
            <v>131.9</v>
          </cell>
          <cell r="Q789">
            <v>131.9</v>
          </cell>
        </row>
        <row r="790">
          <cell r="C790">
            <v>163.5</v>
          </cell>
          <cell r="D790">
            <v>163.5</v>
          </cell>
          <cell r="E790">
            <v>163.5</v>
          </cell>
          <cell r="F790">
            <v>163.5</v>
          </cell>
          <cell r="G790">
            <v>163.5</v>
          </cell>
          <cell r="H790">
            <v>163.5</v>
          </cell>
          <cell r="I790">
            <v>163.5</v>
          </cell>
          <cell r="J790">
            <v>163.5</v>
          </cell>
          <cell r="K790">
            <v>163.5</v>
          </cell>
          <cell r="L790">
            <v>163.5</v>
          </cell>
          <cell r="M790">
            <v>163.5</v>
          </cell>
          <cell r="N790">
            <v>163.5</v>
          </cell>
          <cell r="O790">
            <v>163.5</v>
          </cell>
          <cell r="P790">
            <v>163.5</v>
          </cell>
          <cell r="Q790">
            <v>163.5</v>
          </cell>
        </row>
        <row r="791">
          <cell r="C791">
            <v>115.2</v>
          </cell>
          <cell r="D791">
            <v>117.8</v>
          </cell>
          <cell r="E791">
            <v>117.8</v>
          </cell>
          <cell r="F791">
            <v>120.6</v>
          </cell>
          <cell r="G791">
            <v>120.6</v>
          </cell>
          <cell r="H791">
            <v>120.6</v>
          </cell>
          <cell r="I791">
            <v>119.5</v>
          </cell>
          <cell r="J791">
            <v>119.5</v>
          </cell>
          <cell r="K791">
            <v>119.5</v>
          </cell>
          <cell r="L791">
            <v>119.5</v>
          </cell>
          <cell r="M791">
            <v>119.5</v>
          </cell>
          <cell r="N791">
            <v>115.9</v>
          </cell>
          <cell r="O791">
            <v>118.1</v>
          </cell>
          <cell r="P791">
            <v>117</v>
          </cell>
          <cell r="Q791">
            <v>115.9</v>
          </cell>
        </row>
        <row r="793">
          <cell r="C793">
            <v>137.5</v>
          </cell>
          <cell r="D793">
            <v>137.5</v>
          </cell>
          <cell r="E793">
            <v>137.5</v>
          </cell>
          <cell r="F793">
            <v>137.5</v>
          </cell>
          <cell r="G793">
            <v>137.5</v>
          </cell>
          <cell r="H793">
            <v>137.5</v>
          </cell>
          <cell r="I793">
            <v>137.5</v>
          </cell>
          <cell r="J793">
            <v>137.5</v>
          </cell>
          <cell r="K793">
            <v>137.5</v>
          </cell>
          <cell r="L793">
            <v>137.5</v>
          </cell>
          <cell r="M793">
            <v>137.5</v>
          </cell>
          <cell r="N793">
            <v>137.5</v>
          </cell>
          <cell r="O793">
            <v>127.8</v>
          </cell>
          <cell r="P793">
            <v>127.8</v>
          </cell>
          <cell r="Q793">
            <v>127.8</v>
          </cell>
        </row>
        <row r="794">
          <cell r="C794">
            <v>170.1</v>
          </cell>
          <cell r="D794">
            <v>170.1</v>
          </cell>
          <cell r="E794">
            <v>170.1</v>
          </cell>
          <cell r="F794">
            <v>170.1</v>
          </cell>
          <cell r="G794">
            <v>170.1</v>
          </cell>
          <cell r="H794">
            <v>170.1</v>
          </cell>
          <cell r="I794">
            <v>170.1</v>
          </cell>
          <cell r="J794">
            <v>170.1</v>
          </cell>
          <cell r="K794">
            <v>170.1</v>
          </cell>
          <cell r="L794">
            <v>170.1</v>
          </cell>
          <cell r="M794">
            <v>170.1</v>
          </cell>
          <cell r="N794">
            <v>170.1</v>
          </cell>
          <cell r="O794">
            <v>170.1</v>
          </cell>
          <cell r="P794">
            <v>170.1</v>
          </cell>
          <cell r="Q794">
            <v>170.1</v>
          </cell>
        </row>
        <row r="795">
          <cell r="C795">
            <v>89.3</v>
          </cell>
          <cell r="D795">
            <v>89.3</v>
          </cell>
          <cell r="E795">
            <v>89.3</v>
          </cell>
          <cell r="F795">
            <v>89.3</v>
          </cell>
          <cell r="G795">
            <v>89.3</v>
          </cell>
          <cell r="H795">
            <v>89.3</v>
          </cell>
          <cell r="I795">
            <v>89.3</v>
          </cell>
          <cell r="J795">
            <v>89.3</v>
          </cell>
          <cell r="K795">
            <v>89.3</v>
          </cell>
          <cell r="L795">
            <v>89.3</v>
          </cell>
          <cell r="M795">
            <v>89.3</v>
          </cell>
          <cell r="N795">
            <v>89.3</v>
          </cell>
          <cell r="O795">
            <v>89.3</v>
          </cell>
          <cell r="P795">
            <v>89.3</v>
          </cell>
          <cell r="Q795">
            <v>89.3</v>
          </cell>
        </row>
        <row r="796">
          <cell r="C796">
            <v>108.8</v>
          </cell>
          <cell r="D796">
            <v>108.8</v>
          </cell>
          <cell r="E796">
            <v>108.8</v>
          </cell>
          <cell r="F796">
            <v>108.8</v>
          </cell>
          <cell r="G796">
            <v>108.8</v>
          </cell>
          <cell r="H796">
            <v>108.8</v>
          </cell>
          <cell r="I796">
            <v>108.8</v>
          </cell>
          <cell r="J796">
            <v>108.8</v>
          </cell>
          <cell r="K796">
            <v>108.8</v>
          </cell>
          <cell r="L796">
            <v>108.8</v>
          </cell>
          <cell r="M796">
            <v>108.6</v>
          </cell>
          <cell r="N796">
            <v>108.6</v>
          </cell>
          <cell r="O796">
            <v>108.6</v>
          </cell>
          <cell r="P796">
            <v>108.6</v>
          </cell>
          <cell r="Q796">
            <v>108.6</v>
          </cell>
        </row>
        <row r="797">
          <cell r="C797">
            <v>120.4</v>
          </cell>
          <cell r="D797">
            <v>120.4</v>
          </cell>
          <cell r="E797">
            <v>120.4</v>
          </cell>
          <cell r="F797">
            <v>120.4</v>
          </cell>
          <cell r="G797">
            <v>120.4</v>
          </cell>
          <cell r="H797">
            <v>120.4</v>
          </cell>
          <cell r="I797">
            <v>120.4</v>
          </cell>
          <cell r="J797">
            <v>120.4</v>
          </cell>
          <cell r="K797">
            <v>120.4</v>
          </cell>
          <cell r="L797">
            <v>120.4</v>
          </cell>
          <cell r="M797">
            <v>120.4</v>
          </cell>
          <cell r="N797">
            <v>120.4</v>
          </cell>
          <cell r="O797">
            <v>120.4</v>
          </cell>
          <cell r="P797">
            <v>120.4</v>
          </cell>
          <cell r="Q797">
            <v>120.4</v>
          </cell>
        </row>
        <row r="798">
          <cell r="C798">
            <v>101.8</v>
          </cell>
          <cell r="D798">
            <v>101.8</v>
          </cell>
          <cell r="E798">
            <v>101.8</v>
          </cell>
          <cell r="F798">
            <v>101.8</v>
          </cell>
          <cell r="G798">
            <v>101.8</v>
          </cell>
          <cell r="H798">
            <v>101.8</v>
          </cell>
          <cell r="I798">
            <v>101.8</v>
          </cell>
          <cell r="J798">
            <v>101.8</v>
          </cell>
          <cell r="K798">
            <v>101.8</v>
          </cell>
          <cell r="L798">
            <v>101.8</v>
          </cell>
          <cell r="M798">
            <v>101.8</v>
          </cell>
          <cell r="N798">
            <v>101.8</v>
          </cell>
          <cell r="O798">
            <v>101.8</v>
          </cell>
          <cell r="P798">
            <v>101.8</v>
          </cell>
          <cell r="Q798">
            <v>101.8</v>
          </cell>
        </row>
        <row r="799">
          <cell r="C799">
            <v>100.1</v>
          </cell>
          <cell r="D799">
            <v>100.1</v>
          </cell>
          <cell r="E799">
            <v>100.1</v>
          </cell>
          <cell r="F799">
            <v>100.1</v>
          </cell>
          <cell r="G799">
            <v>100.1</v>
          </cell>
          <cell r="H799">
            <v>100.1</v>
          </cell>
          <cell r="I799">
            <v>100.1</v>
          </cell>
          <cell r="J799">
            <v>100.1</v>
          </cell>
          <cell r="K799">
            <v>100.1</v>
          </cell>
          <cell r="L799">
            <v>100.1</v>
          </cell>
          <cell r="M799">
            <v>100.1</v>
          </cell>
          <cell r="N799">
            <v>100.1</v>
          </cell>
          <cell r="O799">
            <v>100.1</v>
          </cell>
          <cell r="P799">
            <v>100.1</v>
          </cell>
          <cell r="Q799">
            <v>100.1</v>
          </cell>
        </row>
        <row r="800">
          <cell r="C800">
            <v>122</v>
          </cell>
          <cell r="D800">
            <v>122</v>
          </cell>
          <cell r="E800">
            <v>122</v>
          </cell>
          <cell r="F800">
            <v>122</v>
          </cell>
          <cell r="G800">
            <v>122</v>
          </cell>
          <cell r="H800">
            <v>122</v>
          </cell>
          <cell r="I800">
            <v>122</v>
          </cell>
          <cell r="J800">
            <v>122</v>
          </cell>
          <cell r="K800">
            <v>122</v>
          </cell>
          <cell r="L800">
            <v>122</v>
          </cell>
          <cell r="M800">
            <v>122</v>
          </cell>
          <cell r="N800">
            <v>122</v>
          </cell>
          <cell r="O800">
            <v>100</v>
          </cell>
          <cell r="P800">
            <v>100</v>
          </cell>
          <cell r="Q800">
            <v>100</v>
          </cell>
        </row>
        <row r="802">
          <cell r="C802">
            <v>117</v>
          </cell>
          <cell r="D802">
            <v>117.5</v>
          </cell>
          <cell r="E802">
            <v>116.8</v>
          </cell>
          <cell r="F802">
            <v>117.1</v>
          </cell>
          <cell r="G802">
            <v>116.7</v>
          </cell>
          <cell r="H802">
            <v>117.1</v>
          </cell>
          <cell r="I802">
            <v>117.9</v>
          </cell>
          <cell r="J802">
            <v>117.7</v>
          </cell>
          <cell r="K802">
            <v>117</v>
          </cell>
          <cell r="L802">
            <v>116.5</v>
          </cell>
          <cell r="M802">
            <v>116.7</v>
          </cell>
          <cell r="N802">
            <v>117.6</v>
          </cell>
          <cell r="O802">
            <v>116.9</v>
          </cell>
          <cell r="P802">
            <v>116.6</v>
          </cell>
          <cell r="Q802">
            <v>116.5</v>
          </cell>
        </row>
        <row r="804">
          <cell r="C804">
            <v>129.80000000000001</v>
          </cell>
          <cell r="D804">
            <v>130.5</v>
          </cell>
          <cell r="E804">
            <v>128.80000000000001</v>
          </cell>
          <cell r="F804">
            <v>129.80000000000001</v>
          </cell>
          <cell r="G804">
            <v>128.80000000000001</v>
          </cell>
          <cell r="H804">
            <v>130</v>
          </cell>
          <cell r="I804">
            <v>132.30000000000001</v>
          </cell>
          <cell r="J804">
            <v>132.1</v>
          </cell>
          <cell r="K804">
            <v>130</v>
          </cell>
          <cell r="L804">
            <v>128.80000000000001</v>
          </cell>
          <cell r="M804">
            <v>129</v>
          </cell>
          <cell r="N804">
            <v>132.1</v>
          </cell>
          <cell r="O804">
            <v>131.1</v>
          </cell>
          <cell r="P804">
            <v>129.9</v>
          </cell>
          <cell r="Q804">
            <v>130.1</v>
          </cell>
        </row>
        <row r="805">
          <cell r="C805">
            <v>126.2</v>
          </cell>
          <cell r="D805">
            <v>126.2</v>
          </cell>
          <cell r="E805">
            <v>126.3</v>
          </cell>
          <cell r="F805">
            <v>126.3</v>
          </cell>
          <cell r="G805">
            <v>126.2</v>
          </cell>
          <cell r="H805">
            <v>126.3</v>
          </cell>
          <cell r="I805">
            <v>126.7</v>
          </cell>
          <cell r="J805">
            <v>126.8</v>
          </cell>
          <cell r="K805">
            <v>126.7</v>
          </cell>
          <cell r="L805">
            <v>126.7</v>
          </cell>
          <cell r="M805">
            <v>126.4</v>
          </cell>
          <cell r="N805">
            <v>126.6</v>
          </cell>
          <cell r="O805">
            <v>126.5</v>
          </cell>
          <cell r="P805">
            <v>126.4</v>
          </cell>
          <cell r="Q805">
            <v>126.4</v>
          </cell>
        </row>
        <row r="806">
          <cell r="C806">
            <v>124.5</v>
          </cell>
          <cell r="D806">
            <v>123.3</v>
          </cell>
          <cell r="E806">
            <v>121.3</v>
          </cell>
          <cell r="F806">
            <v>120.9</v>
          </cell>
          <cell r="G806">
            <v>121.6</v>
          </cell>
          <cell r="H806">
            <v>121</v>
          </cell>
          <cell r="I806">
            <v>121.6</v>
          </cell>
          <cell r="J806">
            <v>120.4</v>
          </cell>
          <cell r="K806">
            <v>118</v>
          </cell>
          <cell r="L806">
            <v>117.9</v>
          </cell>
          <cell r="M806">
            <v>117.8</v>
          </cell>
          <cell r="N806">
            <v>118.5</v>
          </cell>
          <cell r="O806">
            <v>117.8</v>
          </cell>
          <cell r="P806">
            <v>117.6</v>
          </cell>
          <cell r="Q806">
            <v>117.2</v>
          </cell>
        </row>
        <row r="807">
          <cell r="C807">
            <v>145.1</v>
          </cell>
          <cell r="D807">
            <v>152.6</v>
          </cell>
          <cell r="E807">
            <v>149.69999999999999</v>
          </cell>
          <cell r="F807">
            <v>152.30000000000001</v>
          </cell>
          <cell r="G807">
            <v>154.6</v>
          </cell>
          <cell r="H807">
            <v>151.19999999999999</v>
          </cell>
          <cell r="I807">
            <v>167.2</v>
          </cell>
          <cell r="J807">
            <v>158.1</v>
          </cell>
          <cell r="K807">
            <v>154.9</v>
          </cell>
          <cell r="L807">
            <v>160.9</v>
          </cell>
          <cell r="M807">
            <v>148.5</v>
          </cell>
          <cell r="N807">
            <v>149.30000000000001</v>
          </cell>
          <cell r="O807">
            <v>150.19999999999999</v>
          </cell>
          <cell r="P807">
            <v>146.4</v>
          </cell>
          <cell r="Q807">
            <v>148.6</v>
          </cell>
        </row>
        <row r="808">
          <cell r="C808">
            <v>120</v>
          </cell>
          <cell r="D808">
            <v>120.3</v>
          </cell>
          <cell r="E808">
            <v>120.3</v>
          </cell>
          <cell r="F808">
            <v>120.5</v>
          </cell>
          <cell r="G808">
            <v>120.5</v>
          </cell>
          <cell r="H808">
            <v>120.5</v>
          </cell>
          <cell r="I808">
            <v>120.5</v>
          </cell>
          <cell r="J808">
            <v>119.4</v>
          </cell>
          <cell r="K808">
            <v>118.7</v>
          </cell>
          <cell r="L808">
            <v>118.6</v>
          </cell>
          <cell r="M808">
            <v>118.8</v>
          </cell>
          <cell r="N808">
            <v>118.8</v>
          </cell>
          <cell r="O808">
            <v>118.8</v>
          </cell>
          <cell r="P808">
            <v>118.1</v>
          </cell>
          <cell r="Q808">
            <v>118.2</v>
          </cell>
        </row>
        <row r="809">
          <cell r="C809">
            <v>137.5</v>
          </cell>
          <cell r="D809">
            <v>138.30000000000001</v>
          </cell>
          <cell r="E809">
            <v>138.9</v>
          </cell>
          <cell r="F809">
            <v>138.19999999999999</v>
          </cell>
          <cell r="G809">
            <v>138.1</v>
          </cell>
          <cell r="H809">
            <v>138.19999999999999</v>
          </cell>
          <cell r="I809">
            <v>139.1</v>
          </cell>
          <cell r="J809">
            <v>139.1</v>
          </cell>
          <cell r="K809">
            <v>137.9</v>
          </cell>
          <cell r="L809">
            <v>137.80000000000001</v>
          </cell>
          <cell r="M809">
            <v>137.69999999999999</v>
          </cell>
          <cell r="N809">
            <v>137.6</v>
          </cell>
          <cell r="O809">
            <v>137.6</v>
          </cell>
          <cell r="P809">
            <v>137.30000000000001</v>
          </cell>
          <cell r="Q809">
            <v>136.80000000000001</v>
          </cell>
        </row>
        <row r="810">
          <cell r="C810">
            <v>130.69999999999999</v>
          </cell>
          <cell r="D810">
            <v>136.69999999999999</v>
          </cell>
          <cell r="E810">
            <v>142.1</v>
          </cell>
          <cell r="F810">
            <v>149</v>
          </cell>
          <cell r="G810">
            <v>141.80000000000001</v>
          </cell>
          <cell r="H810">
            <v>149.19999999999999</v>
          </cell>
          <cell r="I810">
            <v>159.19999999999999</v>
          </cell>
          <cell r="J810">
            <v>160.9</v>
          </cell>
          <cell r="K810">
            <v>142.4</v>
          </cell>
          <cell r="L810">
            <v>139.6</v>
          </cell>
          <cell r="M810">
            <v>138.69999999999999</v>
          </cell>
          <cell r="N810">
            <v>137.4</v>
          </cell>
          <cell r="O810">
            <v>137.5</v>
          </cell>
          <cell r="P810">
            <v>138.5</v>
          </cell>
          <cell r="Q810">
            <v>146</v>
          </cell>
        </row>
        <row r="811">
          <cell r="C811">
            <v>134.80000000000001</v>
          </cell>
          <cell r="D811">
            <v>135.5</v>
          </cell>
          <cell r="E811">
            <v>122.5</v>
          </cell>
          <cell r="F811">
            <v>127.5</v>
          </cell>
          <cell r="G811">
            <v>120.9</v>
          </cell>
          <cell r="H811">
            <v>129.6</v>
          </cell>
          <cell r="I811">
            <v>134.19999999999999</v>
          </cell>
          <cell r="J811">
            <v>138.4</v>
          </cell>
          <cell r="K811">
            <v>140.19999999999999</v>
          </cell>
          <cell r="L811">
            <v>129.69999999999999</v>
          </cell>
          <cell r="M811">
            <v>137.9</v>
          </cell>
          <cell r="N811">
            <v>163.19999999999999</v>
          </cell>
          <cell r="O811">
            <v>156.5</v>
          </cell>
          <cell r="P811">
            <v>149.5</v>
          </cell>
          <cell r="Q811">
            <v>147.19999999999999</v>
          </cell>
        </row>
        <row r="812">
          <cell r="C812">
            <v>122.3</v>
          </cell>
          <cell r="D812">
            <v>122.5</v>
          </cell>
          <cell r="E812">
            <v>122.5</v>
          </cell>
          <cell r="F812">
            <v>122.2</v>
          </cell>
          <cell r="G812">
            <v>122.3</v>
          </cell>
          <cell r="H812">
            <v>122.2</v>
          </cell>
          <cell r="I812">
            <v>122.1</v>
          </cell>
          <cell r="J812">
            <v>121.8</v>
          </cell>
          <cell r="K812">
            <v>121.4</v>
          </cell>
          <cell r="L812">
            <v>121.4</v>
          </cell>
          <cell r="M812">
            <v>121.4</v>
          </cell>
          <cell r="N812">
            <v>121.5</v>
          </cell>
          <cell r="O812">
            <v>121.5</v>
          </cell>
          <cell r="P812">
            <v>121.8</v>
          </cell>
          <cell r="Q812">
            <v>121.8</v>
          </cell>
        </row>
        <row r="813">
          <cell r="C813">
            <v>184.9</v>
          </cell>
          <cell r="D813">
            <v>184.8</v>
          </cell>
          <cell r="E813">
            <v>184.9</v>
          </cell>
          <cell r="F813">
            <v>184.9</v>
          </cell>
          <cell r="G813">
            <v>184.9</v>
          </cell>
          <cell r="H813">
            <v>184.9</v>
          </cell>
          <cell r="I813">
            <v>184.9</v>
          </cell>
          <cell r="J813">
            <v>184.9</v>
          </cell>
          <cell r="K813">
            <v>182.5</v>
          </cell>
          <cell r="L813">
            <v>182.5</v>
          </cell>
          <cell r="M813">
            <v>181.2</v>
          </cell>
          <cell r="N813">
            <v>181.2</v>
          </cell>
          <cell r="O813">
            <v>181.2</v>
          </cell>
          <cell r="P813">
            <v>181.2</v>
          </cell>
          <cell r="Q813">
            <v>181.2</v>
          </cell>
        </row>
        <row r="814">
          <cell r="C814">
            <v>128.6</v>
          </cell>
          <cell r="D814">
            <v>128.80000000000001</v>
          </cell>
          <cell r="E814">
            <v>128.19999999999999</v>
          </cell>
          <cell r="F814">
            <v>128.80000000000001</v>
          </cell>
          <cell r="G814">
            <v>128.69999999999999</v>
          </cell>
          <cell r="H814">
            <v>128</v>
          </cell>
          <cell r="I814">
            <v>129.19999999999999</v>
          </cell>
          <cell r="J814">
            <v>128.69999999999999</v>
          </cell>
          <cell r="K814">
            <v>130</v>
          </cell>
          <cell r="L814">
            <v>130</v>
          </cell>
          <cell r="M814">
            <v>129.69999999999999</v>
          </cell>
          <cell r="N814">
            <v>129.6</v>
          </cell>
          <cell r="O814">
            <v>129.6</v>
          </cell>
          <cell r="P814">
            <v>129.6</v>
          </cell>
          <cell r="Q814">
            <v>131.9</v>
          </cell>
        </row>
        <row r="815">
          <cell r="C815">
            <v>119</v>
          </cell>
          <cell r="D815">
            <v>119</v>
          </cell>
          <cell r="E815">
            <v>119</v>
          </cell>
          <cell r="F815">
            <v>119</v>
          </cell>
          <cell r="G815">
            <v>119</v>
          </cell>
          <cell r="H815">
            <v>119.1</v>
          </cell>
          <cell r="I815">
            <v>117</v>
          </cell>
          <cell r="J815">
            <v>115.4</v>
          </cell>
          <cell r="K815">
            <v>115.4</v>
          </cell>
          <cell r="L815">
            <v>115.4</v>
          </cell>
          <cell r="M815">
            <v>115.1</v>
          </cell>
          <cell r="N815">
            <v>114.3</v>
          </cell>
          <cell r="O815">
            <v>114.3</v>
          </cell>
          <cell r="P815">
            <v>114.3</v>
          </cell>
          <cell r="Q815">
            <v>114.7</v>
          </cell>
        </row>
        <row r="817">
          <cell r="C817">
            <v>136.5</v>
          </cell>
          <cell r="D817">
            <v>136.5</v>
          </cell>
          <cell r="E817">
            <v>136.5</v>
          </cell>
          <cell r="F817">
            <v>136.5</v>
          </cell>
          <cell r="G817">
            <v>136.5</v>
          </cell>
          <cell r="H817">
            <v>136.5</v>
          </cell>
          <cell r="I817">
            <v>136.5</v>
          </cell>
          <cell r="J817">
            <v>136.5</v>
          </cell>
          <cell r="K817">
            <v>136.5</v>
          </cell>
          <cell r="L817">
            <v>136.5</v>
          </cell>
          <cell r="M817">
            <v>136.5</v>
          </cell>
          <cell r="N817">
            <v>136.5</v>
          </cell>
          <cell r="O817">
            <v>123.7</v>
          </cell>
          <cell r="P817">
            <v>123.7</v>
          </cell>
          <cell r="Q817">
            <v>123.7</v>
          </cell>
        </row>
        <row r="818">
          <cell r="C818">
            <v>143.5</v>
          </cell>
          <cell r="D818">
            <v>141</v>
          </cell>
          <cell r="E818">
            <v>143.9</v>
          </cell>
          <cell r="F818">
            <v>143.9</v>
          </cell>
          <cell r="G818">
            <v>143.80000000000001</v>
          </cell>
          <cell r="H818">
            <v>141.6</v>
          </cell>
          <cell r="I818">
            <v>143.5</v>
          </cell>
          <cell r="J818">
            <v>143.5</v>
          </cell>
          <cell r="K818">
            <v>143.5</v>
          </cell>
          <cell r="L818">
            <v>143.5</v>
          </cell>
          <cell r="M818">
            <v>143.4</v>
          </cell>
          <cell r="N818">
            <v>143.4</v>
          </cell>
          <cell r="O818">
            <v>151.19999999999999</v>
          </cell>
          <cell r="P818">
            <v>150</v>
          </cell>
          <cell r="Q818">
            <v>140.80000000000001</v>
          </cell>
        </row>
        <row r="819">
          <cell r="C819">
            <v>236.7</v>
          </cell>
          <cell r="D819">
            <v>238.6</v>
          </cell>
          <cell r="E819">
            <v>240.3</v>
          </cell>
          <cell r="F819">
            <v>240.3</v>
          </cell>
          <cell r="G819">
            <v>242.2</v>
          </cell>
          <cell r="H819">
            <v>240.5</v>
          </cell>
          <cell r="I819">
            <v>239.8</v>
          </cell>
          <cell r="J819">
            <v>240.2</v>
          </cell>
          <cell r="K819">
            <v>240.2</v>
          </cell>
          <cell r="L819">
            <v>240.2</v>
          </cell>
          <cell r="M819">
            <v>240.2</v>
          </cell>
          <cell r="N819">
            <v>240.2</v>
          </cell>
          <cell r="O819">
            <v>241.9</v>
          </cell>
          <cell r="P819">
            <v>235.8</v>
          </cell>
          <cell r="Q819">
            <v>233.4</v>
          </cell>
        </row>
        <row r="820">
          <cell r="C820">
            <v>275.7</v>
          </cell>
          <cell r="D820">
            <v>275.7</v>
          </cell>
          <cell r="E820">
            <v>273.5</v>
          </cell>
          <cell r="F820">
            <v>273.5</v>
          </cell>
          <cell r="G820">
            <v>273.5</v>
          </cell>
          <cell r="H820">
            <v>278.2</v>
          </cell>
          <cell r="I820">
            <v>278.2</v>
          </cell>
          <cell r="J820">
            <v>278.2</v>
          </cell>
          <cell r="K820">
            <v>278.2</v>
          </cell>
          <cell r="L820">
            <v>278.2</v>
          </cell>
          <cell r="M820">
            <v>280.7</v>
          </cell>
          <cell r="N820">
            <v>280.7</v>
          </cell>
          <cell r="O820">
            <v>287</v>
          </cell>
          <cell r="P820">
            <v>283.10000000000002</v>
          </cell>
          <cell r="Q820">
            <v>300.3</v>
          </cell>
        </row>
        <row r="821">
          <cell r="C821">
            <v>136</v>
          </cell>
          <cell r="D821">
            <v>136</v>
          </cell>
          <cell r="E821">
            <v>136</v>
          </cell>
          <cell r="F821">
            <v>136</v>
          </cell>
          <cell r="G821">
            <v>136</v>
          </cell>
          <cell r="H821">
            <v>136</v>
          </cell>
          <cell r="I821">
            <v>136</v>
          </cell>
          <cell r="J821">
            <v>136</v>
          </cell>
          <cell r="K821">
            <v>136</v>
          </cell>
          <cell r="L821">
            <v>136</v>
          </cell>
          <cell r="M821">
            <v>136</v>
          </cell>
          <cell r="N821">
            <v>136</v>
          </cell>
          <cell r="O821">
            <v>123</v>
          </cell>
          <cell r="P821">
            <v>123</v>
          </cell>
          <cell r="Q821">
            <v>123</v>
          </cell>
        </row>
        <row r="823">
          <cell r="C823">
            <v>105.2</v>
          </cell>
          <cell r="D823">
            <v>104.3</v>
          </cell>
          <cell r="E823">
            <v>104.1</v>
          </cell>
          <cell r="F823">
            <v>104</v>
          </cell>
          <cell r="G823">
            <v>104.1</v>
          </cell>
          <cell r="H823">
            <v>104.1</v>
          </cell>
          <cell r="I823">
            <v>104.1</v>
          </cell>
          <cell r="J823">
            <v>104</v>
          </cell>
          <cell r="K823">
            <v>103.6</v>
          </cell>
          <cell r="L823">
            <v>103.6</v>
          </cell>
          <cell r="M823">
            <v>103.6</v>
          </cell>
          <cell r="N823">
            <v>103.6</v>
          </cell>
          <cell r="O823">
            <v>103.6</v>
          </cell>
          <cell r="P823">
            <v>102.7</v>
          </cell>
          <cell r="Q823">
            <v>102.3</v>
          </cell>
        </row>
        <row r="824">
          <cell r="C824">
            <v>94.4</v>
          </cell>
          <cell r="D824">
            <v>96.7</v>
          </cell>
          <cell r="E824">
            <v>96.7</v>
          </cell>
          <cell r="F824">
            <v>96.7</v>
          </cell>
          <cell r="G824">
            <v>96.7</v>
          </cell>
          <cell r="H824">
            <v>96.7</v>
          </cell>
          <cell r="I824">
            <v>96.7</v>
          </cell>
          <cell r="J824">
            <v>96.7</v>
          </cell>
          <cell r="K824">
            <v>95.8</v>
          </cell>
          <cell r="L824">
            <v>95.8</v>
          </cell>
          <cell r="M824">
            <v>95.8</v>
          </cell>
          <cell r="N824">
            <v>95.8</v>
          </cell>
          <cell r="O824">
            <v>95.8</v>
          </cell>
          <cell r="P824">
            <v>95.8</v>
          </cell>
          <cell r="Q824">
            <v>95.8</v>
          </cell>
        </row>
        <row r="825">
          <cell r="C825">
            <v>102.6</v>
          </cell>
          <cell r="D825">
            <v>101.7</v>
          </cell>
          <cell r="E825">
            <v>101.5</v>
          </cell>
          <cell r="F825">
            <v>101.4</v>
          </cell>
          <cell r="G825">
            <v>101.6</v>
          </cell>
          <cell r="H825">
            <v>101.6</v>
          </cell>
          <cell r="I825">
            <v>101.6</v>
          </cell>
          <cell r="J825">
            <v>101.4</v>
          </cell>
          <cell r="K825">
            <v>102.1</v>
          </cell>
          <cell r="L825">
            <v>102.1</v>
          </cell>
          <cell r="M825">
            <v>102.1</v>
          </cell>
          <cell r="N825">
            <v>102.1</v>
          </cell>
          <cell r="O825">
            <v>102.1</v>
          </cell>
          <cell r="P825">
            <v>100.7</v>
          </cell>
          <cell r="Q825">
            <v>100.2</v>
          </cell>
        </row>
        <row r="826">
          <cell r="C826">
            <v>129.30000000000001</v>
          </cell>
          <cell r="D826">
            <v>129.30000000000001</v>
          </cell>
          <cell r="E826">
            <v>129.30000000000001</v>
          </cell>
          <cell r="F826">
            <v>129.30000000000001</v>
          </cell>
          <cell r="G826">
            <v>129.30000000000001</v>
          </cell>
          <cell r="H826">
            <v>129.30000000000001</v>
          </cell>
          <cell r="I826">
            <v>129.30000000000001</v>
          </cell>
          <cell r="J826">
            <v>129.30000000000001</v>
          </cell>
          <cell r="K826">
            <v>129.30000000000001</v>
          </cell>
          <cell r="L826">
            <v>129.30000000000001</v>
          </cell>
          <cell r="M826">
            <v>129.30000000000001</v>
          </cell>
          <cell r="N826">
            <v>129.30000000000001</v>
          </cell>
          <cell r="O826">
            <v>129.30000000000001</v>
          </cell>
          <cell r="P826">
            <v>129.30000000000001</v>
          </cell>
          <cell r="Q826">
            <v>129.30000000000001</v>
          </cell>
        </row>
        <row r="827">
          <cell r="C827">
            <v>100.7</v>
          </cell>
          <cell r="D827">
            <v>100.7</v>
          </cell>
          <cell r="E827">
            <v>100.7</v>
          </cell>
          <cell r="F827">
            <v>100.7</v>
          </cell>
          <cell r="G827">
            <v>100.7</v>
          </cell>
          <cell r="H827">
            <v>100.7</v>
          </cell>
          <cell r="I827">
            <v>100.7</v>
          </cell>
          <cell r="J827">
            <v>100.7</v>
          </cell>
          <cell r="K827">
            <v>100.7</v>
          </cell>
          <cell r="L827">
            <v>100.7</v>
          </cell>
          <cell r="M827">
            <v>100.7</v>
          </cell>
          <cell r="N827">
            <v>100.7</v>
          </cell>
          <cell r="O827">
            <v>100.7</v>
          </cell>
          <cell r="P827">
            <v>100.7</v>
          </cell>
          <cell r="Q827">
            <v>100.7</v>
          </cell>
        </row>
        <row r="828">
          <cell r="C828">
            <v>118.1</v>
          </cell>
          <cell r="D828">
            <v>116</v>
          </cell>
          <cell r="E828">
            <v>116</v>
          </cell>
          <cell r="F828">
            <v>116</v>
          </cell>
          <cell r="G828">
            <v>116</v>
          </cell>
          <cell r="H828">
            <v>116</v>
          </cell>
          <cell r="I828">
            <v>116</v>
          </cell>
          <cell r="J828">
            <v>115.6</v>
          </cell>
          <cell r="K828">
            <v>110.3</v>
          </cell>
          <cell r="L828">
            <v>110.3</v>
          </cell>
          <cell r="M828">
            <v>110.3</v>
          </cell>
          <cell r="N828">
            <v>110.3</v>
          </cell>
          <cell r="O828">
            <v>110.3</v>
          </cell>
          <cell r="P828">
            <v>110.3</v>
          </cell>
          <cell r="Q828">
            <v>110.3</v>
          </cell>
        </row>
        <row r="829">
          <cell r="C829">
            <v>100</v>
          </cell>
          <cell r="D829">
            <v>100</v>
          </cell>
          <cell r="E829">
            <v>100</v>
          </cell>
          <cell r="F829">
            <v>100</v>
          </cell>
          <cell r="G829">
            <v>100</v>
          </cell>
          <cell r="H829">
            <v>100</v>
          </cell>
          <cell r="I829">
            <v>100</v>
          </cell>
          <cell r="J829">
            <v>100</v>
          </cell>
          <cell r="K829">
            <v>100</v>
          </cell>
          <cell r="L829">
            <v>100</v>
          </cell>
          <cell r="M829">
            <v>100</v>
          </cell>
          <cell r="N829">
            <v>100</v>
          </cell>
          <cell r="O829">
            <v>100</v>
          </cell>
          <cell r="P829">
            <v>100</v>
          </cell>
          <cell r="Q829">
            <v>100</v>
          </cell>
        </row>
        <row r="831">
          <cell r="C831">
            <v>114.4</v>
          </cell>
          <cell r="D831">
            <v>114.3</v>
          </cell>
          <cell r="E831">
            <v>114.3</v>
          </cell>
          <cell r="F831">
            <v>114.3</v>
          </cell>
          <cell r="G831">
            <v>114.3</v>
          </cell>
          <cell r="H831">
            <v>114.3</v>
          </cell>
          <cell r="I831">
            <v>114.3</v>
          </cell>
          <cell r="J831">
            <v>114.3</v>
          </cell>
          <cell r="K831">
            <v>114.3</v>
          </cell>
          <cell r="L831">
            <v>114.3</v>
          </cell>
          <cell r="M831">
            <v>114.3</v>
          </cell>
          <cell r="N831">
            <v>114.3</v>
          </cell>
          <cell r="O831">
            <v>114.3</v>
          </cell>
          <cell r="P831">
            <v>114.3</v>
          </cell>
          <cell r="Q831">
            <v>114.3</v>
          </cell>
        </row>
        <row r="832">
          <cell r="C832">
            <v>104.9</v>
          </cell>
          <cell r="D832">
            <v>104.7</v>
          </cell>
          <cell r="E832">
            <v>104.7</v>
          </cell>
          <cell r="F832">
            <v>104.6</v>
          </cell>
          <cell r="G832">
            <v>104.6</v>
          </cell>
          <cell r="H832">
            <v>104.6</v>
          </cell>
          <cell r="I832">
            <v>104.6</v>
          </cell>
          <cell r="J832">
            <v>104.6</v>
          </cell>
          <cell r="K832">
            <v>104.6</v>
          </cell>
          <cell r="L832">
            <v>104.6</v>
          </cell>
          <cell r="M832">
            <v>104.6</v>
          </cell>
          <cell r="N832">
            <v>104.6</v>
          </cell>
          <cell r="O832">
            <v>104.6</v>
          </cell>
          <cell r="P832">
            <v>104.5</v>
          </cell>
          <cell r="Q832">
            <v>104.5</v>
          </cell>
        </row>
        <row r="833">
          <cell r="C833">
            <v>122</v>
          </cell>
          <cell r="D833">
            <v>122</v>
          </cell>
          <cell r="E833">
            <v>122</v>
          </cell>
          <cell r="F833">
            <v>122</v>
          </cell>
          <cell r="G833">
            <v>122</v>
          </cell>
          <cell r="H833">
            <v>122</v>
          </cell>
          <cell r="I833">
            <v>122</v>
          </cell>
          <cell r="J833">
            <v>122</v>
          </cell>
          <cell r="K833">
            <v>122</v>
          </cell>
          <cell r="L833">
            <v>122</v>
          </cell>
          <cell r="M833">
            <v>122</v>
          </cell>
          <cell r="N833">
            <v>122</v>
          </cell>
          <cell r="O833">
            <v>122</v>
          </cell>
          <cell r="P833">
            <v>122</v>
          </cell>
          <cell r="Q833">
            <v>122</v>
          </cell>
        </row>
        <row r="834">
          <cell r="C834">
            <v>114.1</v>
          </cell>
          <cell r="D834">
            <v>114.1</v>
          </cell>
          <cell r="E834">
            <v>114.1</v>
          </cell>
          <cell r="F834">
            <v>114.1</v>
          </cell>
          <cell r="G834">
            <v>114.1</v>
          </cell>
          <cell r="H834">
            <v>114.1</v>
          </cell>
          <cell r="I834">
            <v>114.1</v>
          </cell>
          <cell r="J834">
            <v>114.1</v>
          </cell>
          <cell r="K834">
            <v>114.1</v>
          </cell>
          <cell r="L834">
            <v>114.1</v>
          </cell>
          <cell r="M834">
            <v>114.1</v>
          </cell>
          <cell r="N834">
            <v>114.1</v>
          </cell>
          <cell r="O834">
            <v>114.1</v>
          </cell>
          <cell r="P834">
            <v>114.1</v>
          </cell>
          <cell r="Q834">
            <v>114.1</v>
          </cell>
        </row>
        <row r="835">
          <cell r="C835">
            <v>118.1</v>
          </cell>
          <cell r="D835">
            <v>118.1</v>
          </cell>
          <cell r="E835">
            <v>118.1</v>
          </cell>
          <cell r="F835">
            <v>118.1</v>
          </cell>
          <cell r="G835">
            <v>118.1</v>
          </cell>
          <cell r="H835">
            <v>118.1</v>
          </cell>
          <cell r="I835">
            <v>118.1</v>
          </cell>
          <cell r="J835">
            <v>118.1</v>
          </cell>
          <cell r="K835">
            <v>118.1</v>
          </cell>
          <cell r="L835">
            <v>118.1</v>
          </cell>
          <cell r="M835">
            <v>118.1</v>
          </cell>
          <cell r="N835">
            <v>118.1</v>
          </cell>
          <cell r="O835">
            <v>118.1</v>
          </cell>
          <cell r="P835">
            <v>118.1</v>
          </cell>
          <cell r="Q835">
            <v>118.1</v>
          </cell>
        </row>
        <row r="836">
          <cell r="C836">
            <v>130.6</v>
          </cell>
          <cell r="D836">
            <v>130.6</v>
          </cell>
          <cell r="E836">
            <v>130.6</v>
          </cell>
          <cell r="F836">
            <v>130.6</v>
          </cell>
          <cell r="G836">
            <v>130.6</v>
          </cell>
          <cell r="H836">
            <v>130.6</v>
          </cell>
          <cell r="I836">
            <v>130.6</v>
          </cell>
          <cell r="J836">
            <v>130.6</v>
          </cell>
          <cell r="K836">
            <v>130.6</v>
          </cell>
          <cell r="L836">
            <v>130.6</v>
          </cell>
          <cell r="M836">
            <v>130.6</v>
          </cell>
          <cell r="N836">
            <v>130.6</v>
          </cell>
          <cell r="O836">
            <v>130.6</v>
          </cell>
          <cell r="P836">
            <v>130.6</v>
          </cell>
          <cell r="Q836">
            <v>130.6</v>
          </cell>
        </row>
        <row r="837">
          <cell r="C837">
            <v>100</v>
          </cell>
          <cell r="D837">
            <v>100</v>
          </cell>
          <cell r="E837">
            <v>100</v>
          </cell>
          <cell r="F837">
            <v>100</v>
          </cell>
          <cell r="G837">
            <v>100</v>
          </cell>
          <cell r="H837">
            <v>100</v>
          </cell>
          <cell r="I837">
            <v>100</v>
          </cell>
          <cell r="J837">
            <v>100</v>
          </cell>
          <cell r="K837">
            <v>100</v>
          </cell>
          <cell r="L837">
            <v>100</v>
          </cell>
          <cell r="M837">
            <v>100</v>
          </cell>
          <cell r="N837">
            <v>100</v>
          </cell>
          <cell r="O837">
            <v>100</v>
          </cell>
          <cell r="P837">
            <v>100</v>
          </cell>
          <cell r="Q837">
            <v>100</v>
          </cell>
        </row>
        <row r="838">
          <cell r="C838">
            <v>132.19999999999999</v>
          </cell>
          <cell r="D838">
            <v>132.19999999999999</v>
          </cell>
          <cell r="E838">
            <v>132.19999999999999</v>
          </cell>
          <cell r="F838">
            <v>132.19999999999999</v>
          </cell>
          <cell r="G838">
            <v>132.19999999999999</v>
          </cell>
          <cell r="H838">
            <v>132.19999999999999</v>
          </cell>
          <cell r="I838">
            <v>132.19999999999999</v>
          </cell>
          <cell r="J838">
            <v>132.19999999999999</v>
          </cell>
          <cell r="K838">
            <v>132.19999999999999</v>
          </cell>
          <cell r="L838">
            <v>132.19999999999999</v>
          </cell>
          <cell r="M838">
            <v>132.19999999999999</v>
          </cell>
          <cell r="N838">
            <v>132.19999999999999</v>
          </cell>
          <cell r="O838">
            <v>132.19999999999999</v>
          </cell>
          <cell r="P838">
            <v>132.19999999999999</v>
          </cell>
          <cell r="Q838">
            <v>132.19999999999999</v>
          </cell>
        </row>
        <row r="840">
          <cell r="C840">
            <v>111.9</v>
          </cell>
          <cell r="D840">
            <v>111.9</v>
          </cell>
          <cell r="E840">
            <v>111.6</v>
          </cell>
          <cell r="F840">
            <v>111.5</v>
          </cell>
          <cell r="G840">
            <v>111.5</v>
          </cell>
          <cell r="H840">
            <v>111.5</v>
          </cell>
          <cell r="I840">
            <v>111.5</v>
          </cell>
          <cell r="J840">
            <v>111.4</v>
          </cell>
          <cell r="K840">
            <v>111.5</v>
          </cell>
          <cell r="L840">
            <v>111.5</v>
          </cell>
          <cell r="M840">
            <v>111.7</v>
          </cell>
          <cell r="N840">
            <v>111.4</v>
          </cell>
          <cell r="O840">
            <v>111.4</v>
          </cell>
          <cell r="P840">
            <v>111.2</v>
          </cell>
          <cell r="Q840">
            <v>111.2</v>
          </cell>
        </row>
        <row r="841">
          <cell r="C841">
            <v>136.80000000000001</v>
          </cell>
          <cell r="D841">
            <v>136.80000000000001</v>
          </cell>
          <cell r="E841">
            <v>133.1</v>
          </cell>
          <cell r="F841">
            <v>131.30000000000001</v>
          </cell>
          <cell r="G841">
            <v>131.30000000000001</v>
          </cell>
          <cell r="H841">
            <v>131.30000000000001</v>
          </cell>
          <cell r="I841">
            <v>131.30000000000001</v>
          </cell>
          <cell r="J841">
            <v>130.69999999999999</v>
          </cell>
          <cell r="K841">
            <v>131.30000000000001</v>
          </cell>
          <cell r="L841">
            <v>131.30000000000001</v>
          </cell>
          <cell r="M841">
            <v>131.4</v>
          </cell>
          <cell r="N841">
            <v>131.4</v>
          </cell>
          <cell r="O841">
            <v>131.4</v>
          </cell>
          <cell r="P841">
            <v>131.4</v>
          </cell>
          <cell r="Q841">
            <v>131.4</v>
          </cell>
        </row>
        <row r="842">
          <cell r="C842">
            <v>118.8</v>
          </cell>
          <cell r="D842">
            <v>118.8</v>
          </cell>
          <cell r="E842">
            <v>118.8</v>
          </cell>
          <cell r="F842">
            <v>118.8</v>
          </cell>
          <cell r="G842">
            <v>118.8</v>
          </cell>
          <cell r="H842">
            <v>118.8</v>
          </cell>
          <cell r="I842">
            <v>118.8</v>
          </cell>
          <cell r="J842">
            <v>118.8</v>
          </cell>
          <cell r="K842">
            <v>118.8</v>
          </cell>
          <cell r="L842">
            <v>118.8</v>
          </cell>
          <cell r="M842">
            <v>118.8</v>
          </cell>
          <cell r="N842">
            <v>118.8</v>
          </cell>
          <cell r="O842">
            <v>118.8</v>
          </cell>
          <cell r="P842">
            <v>118.8</v>
          </cell>
          <cell r="Q842">
            <v>118.8</v>
          </cell>
        </row>
        <row r="843">
          <cell r="C843">
            <v>103.8</v>
          </cell>
          <cell r="D843">
            <v>103.8</v>
          </cell>
          <cell r="E843">
            <v>103.8</v>
          </cell>
          <cell r="F843">
            <v>103.8</v>
          </cell>
          <cell r="G843">
            <v>103.8</v>
          </cell>
          <cell r="H843">
            <v>103.8</v>
          </cell>
          <cell r="I843">
            <v>103.8</v>
          </cell>
          <cell r="J843">
            <v>103.8</v>
          </cell>
          <cell r="K843">
            <v>104.2</v>
          </cell>
          <cell r="L843">
            <v>104.2</v>
          </cell>
          <cell r="M843">
            <v>104.4</v>
          </cell>
          <cell r="N843">
            <v>104.4</v>
          </cell>
          <cell r="O843">
            <v>103.1</v>
          </cell>
          <cell r="P843">
            <v>101</v>
          </cell>
          <cell r="Q843">
            <v>101.2</v>
          </cell>
        </row>
        <row r="844">
          <cell r="C844">
            <v>88.9</v>
          </cell>
          <cell r="D844">
            <v>88.9</v>
          </cell>
          <cell r="E844">
            <v>88.9</v>
          </cell>
          <cell r="F844">
            <v>88.9</v>
          </cell>
          <cell r="G844">
            <v>88.9</v>
          </cell>
          <cell r="H844">
            <v>88.9</v>
          </cell>
          <cell r="I844">
            <v>88.9</v>
          </cell>
          <cell r="J844">
            <v>88.8</v>
          </cell>
          <cell r="K844">
            <v>88.5</v>
          </cell>
          <cell r="L844">
            <v>88.5</v>
          </cell>
          <cell r="M844">
            <v>88.5</v>
          </cell>
          <cell r="N844">
            <v>88.5</v>
          </cell>
          <cell r="O844">
            <v>89.2</v>
          </cell>
          <cell r="P844">
            <v>89.2</v>
          </cell>
          <cell r="Q844">
            <v>89.1</v>
          </cell>
        </row>
        <row r="845">
          <cell r="C845">
            <v>115.3</v>
          </cell>
          <cell r="D845">
            <v>115.3</v>
          </cell>
          <cell r="E845">
            <v>115.3</v>
          </cell>
          <cell r="F845">
            <v>115.3</v>
          </cell>
          <cell r="G845">
            <v>115.3</v>
          </cell>
          <cell r="H845">
            <v>114.7</v>
          </cell>
          <cell r="I845">
            <v>114.7</v>
          </cell>
          <cell r="J845">
            <v>115</v>
          </cell>
          <cell r="K845">
            <v>115</v>
          </cell>
          <cell r="L845">
            <v>115</v>
          </cell>
          <cell r="M845">
            <v>115</v>
          </cell>
          <cell r="N845">
            <v>113.8</v>
          </cell>
          <cell r="O845">
            <v>113.8</v>
          </cell>
          <cell r="P845">
            <v>113.8</v>
          </cell>
          <cell r="Q845">
            <v>113.8</v>
          </cell>
        </row>
        <row r="846">
          <cell r="C846">
            <v>105.8</v>
          </cell>
          <cell r="D846">
            <v>105.8</v>
          </cell>
          <cell r="E846">
            <v>105.8</v>
          </cell>
          <cell r="F846">
            <v>105.8</v>
          </cell>
          <cell r="G846">
            <v>105.8</v>
          </cell>
          <cell r="H846">
            <v>105.8</v>
          </cell>
          <cell r="I846">
            <v>105.8</v>
          </cell>
          <cell r="J846">
            <v>105.8</v>
          </cell>
          <cell r="K846">
            <v>105.8</v>
          </cell>
          <cell r="L846">
            <v>105.8</v>
          </cell>
          <cell r="M846">
            <v>105.8</v>
          </cell>
          <cell r="N846">
            <v>105.8</v>
          </cell>
          <cell r="O846">
            <v>105.8</v>
          </cell>
          <cell r="P846">
            <v>105.8</v>
          </cell>
          <cell r="Q846">
            <v>105.8</v>
          </cell>
        </row>
        <row r="847">
          <cell r="C847">
            <v>115.1</v>
          </cell>
          <cell r="D847">
            <v>115.1</v>
          </cell>
          <cell r="E847">
            <v>115.4</v>
          </cell>
          <cell r="F847">
            <v>115.5</v>
          </cell>
          <cell r="G847">
            <v>115.5</v>
          </cell>
          <cell r="H847">
            <v>115.5</v>
          </cell>
          <cell r="I847">
            <v>115.5</v>
          </cell>
          <cell r="J847">
            <v>115.5</v>
          </cell>
          <cell r="K847">
            <v>115.4</v>
          </cell>
          <cell r="L847">
            <v>115.4</v>
          </cell>
          <cell r="M847">
            <v>115.4</v>
          </cell>
          <cell r="N847">
            <v>115.3</v>
          </cell>
          <cell r="O847">
            <v>115.3</v>
          </cell>
          <cell r="P847">
            <v>115.3</v>
          </cell>
          <cell r="Q847">
            <v>114.5</v>
          </cell>
        </row>
        <row r="848">
          <cell r="C848">
            <v>99</v>
          </cell>
          <cell r="D848">
            <v>99</v>
          </cell>
          <cell r="E848">
            <v>99</v>
          </cell>
          <cell r="F848">
            <v>99</v>
          </cell>
          <cell r="G848">
            <v>99</v>
          </cell>
          <cell r="H848">
            <v>99</v>
          </cell>
          <cell r="I848">
            <v>99</v>
          </cell>
          <cell r="J848">
            <v>99</v>
          </cell>
          <cell r="K848">
            <v>98.7</v>
          </cell>
          <cell r="L848">
            <v>98.7</v>
          </cell>
          <cell r="M848">
            <v>98.7</v>
          </cell>
          <cell r="N848">
            <v>98.7</v>
          </cell>
          <cell r="O848">
            <v>97.9</v>
          </cell>
          <cell r="P848">
            <v>97.5</v>
          </cell>
          <cell r="Q848">
            <v>97.5</v>
          </cell>
        </row>
        <row r="849">
          <cell r="C849">
            <v>102.7</v>
          </cell>
          <cell r="D849">
            <v>102.7</v>
          </cell>
          <cell r="E849">
            <v>102.7</v>
          </cell>
          <cell r="F849">
            <v>102.7</v>
          </cell>
          <cell r="G849">
            <v>102.7</v>
          </cell>
          <cell r="H849">
            <v>102.7</v>
          </cell>
          <cell r="I849">
            <v>102.7</v>
          </cell>
          <cell r="J849">
            <v>102.7</v>
          </cell>
          <cell r="K849">
            <v>102.7</v>
          </cell>
          <cell r="L849">
            <v>102.7</v>
          </cell>
          <cell r="M849">
            <v>103.5</v>
          </cell>
          <cell r="N849">
            <v>102.7</v>
          </cell>
          <cell r="O849">
            <v>102.7</v>
          </cell>
          <cell r="P849">
            <v>102.7</v>
          </cell>
          <cell r="Q849">
            <v>102.7</v>
          </cell>
        </row>
        <row r="850">
          <cell r="C850">
            <v>131</v>
          </cell>
          <cell r="D850">
            <v>131</v>
          </cell>
          <cell r="E850">
            <v>131</v>
          </cell>
          <cell r="F850">
            <v>131</v>
          </cell>
          <cell r="G850">
            <v>131</v>
          </cell>
          <cell r="H850">
            <v>131</v>
          </cell>
          <cell r="I850">
            <v>131</v>
          </cell>
          <cell r="J850">
            <v>131</v>
          </cell>
          <cell r="K850">
            <v>131</v>
          </cell>
          <cell r="L850">
            <v>131</v>
          </cell>
          <cell r="M850">
            <v>131</v>
          </cell>
          <cell r="N850">
            <v>131</v>
          </cell>
          <cell r="O850">
            <v>131</v>
          </cell>
          <cell r="P850">
            <v>131</v>
          </cell>
          <cell r="Q850">
            <v>131</v>
          </cell>
        </row>
        <row r="852">
          <cell r="C852">
            <v>101.8</v>
          </cell>
          <cell r="D852">
            <v>101.8</v>
          </cell>
          <cell r="E852">
            <v>101.8</v>
          </cell>
          <cell r="F852">
            <v>101.8</v>
          </cell>
          <cell r="G852">
            <v>101.8</v>
          </cell>
          <cell r="H852">
            <v>101.8</v>
          </cell>
          <cell r="I852">
            <v>101.8</v>
          </cell>
          <cell r="J852">
            <v>101.8</v>
          </cell>
          <cell r="K852">
            <v>101.8</v>
          </cell>
          <cell r="L852">
            <v>101.8</v>
          </cell>
          <cell r="M852">
            <v>101.8</v>
          </cell>
          <cell r="N852">
            <v>101.8</v>
          </cell>
          <cell r="O852">
            <v>101.8</v>
          </cell>
          <cell r="P852">
            <v>101.8</v>
          </cell>
          <cell r="Q852">
            <v>101.8</v>
          </cell>
        </row>
        <row r="853">
          <cell r="C853">
            <v>93.7</v>
          </cell>
          <cell r="D853">
            <v>93.7</v>
          </cell>
          <cell r="E853">
            <v>93.7</v>
          </cell>
          <cell r="F853">
            <v>93.7</v>
          </cell>
          <cell r="G853">
            <v>93.7</v>
          </cell>
          <cell r="H853">
            <v>93.7</v>
          </cell>
          <cell r="I853">
            <v>93.7</v>
          </cell>
          <cell r="J853">
            <v>93.7</v>
          </cell>
          <cell r="K853">
            <v>93.7</v>
          </cell>
          <cell r="L853">
            <v>93.7</v>
          </cell>
          <cell r="M853">
            <v>93.8</v>
          </cell>
          <cell r="N853">
            <v>93.8</v>
          </cell>
          <cell r="O853">
            <v>93.8</v>
          </cell>
          <cell r="P853">
            <v>93.8</v>
          </cell>
          <cell r="Q853">
            <v>93.8</v>
          </cell>
        </row>
        <row r="854">
          <cell r="C854">
            <v>98.5</v>
          </cell>
          <cell r="D854">
            <v>98.5</v>
          </cell>
          <cell r="E854">
            <v>98.5</v>
          </cell>
          <cell r="F854">
            <v>98.5</v>
          </cell>
          <cell r="G854">
            <v>98.5</v>
          </cell>
          <cell r="H854">
            <v>98.5</v>
          </cell>
          <cell r="I854">
            <v>98.5</v>
          </cell>
          <cell r="J854">
            <v>98.5</v>
          </cell>
          <cell r="K854">
            <v>98.5</v>
          </cell>
          <cell r="L854">
            <v>98.5</v>
          </cell>
          <cell r="M854">
            <v>98.5</v>
          </cell>
          <cell r="N854">
            <v>98.5</v>
          </cell>
          <cell r="O854">
            <v>98.5</v>
          </cell>
          <cell r="P854">
            <v>98.5</v>
          </cell>
          <cell r="Q854">
            <v>98.5</v>
          </cell>
        </row>
        <row r="855">
          <cell r="C855">
            <v>94.9</v>
          </cell>
          <cell r="D855">
            <v>94.9</v>
          </cell>
          <cell r="E855">
            <v>94.9</v>
          </cell>
          <cell r="F855">
            <v>94.9</v>
          </cell>
          <cell r="G855">
            <v>94.9</v>
          </cell>
          <cell r="H855">
            <v>94.9</v>
          </cell>
          <cell r="I855">
            <v>94.9</v>
          </cell>
          <cell r="J855">
            <v>94.9</v>
          </cell>
          <cell r="K855">
            <v>94.9</v>
          </cell>
          <cell r="L855">
            <v>94.9</v>
          </cell>
          <cell r="M855">
            <v>94.9</v>
          </cell>
          <cell r="N855">
            <v>94.9</v>
          </cell>
          <cell r="O855">
            <v>94.9</v>
          </cell>
          <cell r="P855">
            <v>94.9</v>
          </cell>
          <cell r="Q855">
            <v>94.9</v>
          </cell>
        </row>
        <row r="856">
          <cell r="C856">
            <v>113.3</v>
          </cell>
          <cell r="D856">
            <v>113.3</v>
          </cell>
          <cell r="E856">
            <v>113.3</v>
          </cell>
          <cell r="F856">
            <v>113.3</v>
          </cell>
          <cell r="G856">
            <v>113.3</v>
          </cell>
          <cell r="H856">
            <v>113.3</v>
          </cell>
          <cell r="I856">
            <v>113.3</v>
          </cell>
          <cell r="J856">
            <v>113.3</v>
          </cell>
          <cell r="K856">
            <v>113.3</v>
          </cell>
          <cell r="L856">
            <v>113.3</v>
          </cell>
          <cell r="M856">
            <v>113.3</v>
          </cell>
          <cell r="N856">
            <v>113.3</v>
          </cell>
          <cell r="O856">
            <v>113.3</v>
          </cell>
          <cell r="P856">
            <v>113.3</v>
          </cell>
          <cell r="Q856">
            <v>113.3</v>
          </cell>
        </row>
        <row r="857">
          <cell r="C857">
            <v>100.3</v>
          </cell>
          <cell r="D857">
            <v>100.3</v>
          </cell>
          <cell r="E857">
            <v>100.3</v>
          </cell>
          <cell r="F857">
            <v>100.3</v>
          </cell>
          <cell r="G857">
            <v>100.3</v>
          </cell>
          <cell r="H857">
            <v>100.3</v>
          </cell>
          <cell r="I857">
            <v>100.3</v>
          </cell>
          <cell r="J857">
            <v>100.3</v>
          </cell>
          <cell r="K857">
            <v>100.3</v>
          </cell>
          <cell r="L857">
            <v>100.3</v>
          </cell>
          <cell r="M857">
            <v>100.3</v>
          </cell>
          <cell r="N857">
            <v>100.3</v>
          </cell>
          <cell r="O857">
            <v>100.3</v>
          </cell>
          <cell r="P857">
            <v>100.3</v>
          </cell>
          <cell r="Q857">
            <v>100.3</v>
          </cell>
        </row>
        <row r="858">
          <cell r="C858">
            <v>118.1</v>
          </cell>
          <cell r="D858">
            <v>118.1</v>
          </cell>
          <cell r="E858">
            <v>118.1</v>
          </cell>
          <cell r="F858">
            <v>118.1</v>
          </cell>
          <cell r="G858">
            <v>118.1</v>
          </cell>
          <cell r="H858">
            <v>118.1</v>
          </cell>
          <cell r="I858">
            <v>118.1</v>
          </cell>
          <cell r="J858">
            <v>118.1</v>
          </cell>
          <cell r="K858">
            <v>118.1</v>
          </cell>
          <cell r="L858">
            <v>118.1</v>
          </cell>
          <cell r="M858">
            <v>118.1</v>
          </cell>
          <cell r="N858">
            <v>118.1</v>
          </cell>
          <cell r="O858">
            <v>118.1</v>
          </cell>
          <cell r="P858">
            <v>118.1</v>
          </cell>
          <cell r="Q858">
            <v>118.1</v>
          </cell>
        </row>
        <row r="859">
          <cell r="C859">
            <v>100.2</v>
          </cell>
          <cell r="D859">
            <v>100.2</v>
          </cell>
          <cell r="E859">
            <v>100.2</v>
          </cell>
          <cell r="F859">
            <v>100.2</v>
          </cell>
          <cell r="G859">
            <v>100.2</v>
          </cell>
          <cell r="H859">
            <v>100.2</v>
          </cell>
          <cell r="I859">
            <v>100.2</v>
          </cell>
          <cell r="J859">
            <v>100.2</v>
          </cell>
          <cell r="K859">
            <v>100.2</v>
          </cell>
          <cell r="L859">
            <v>100.2</v>
          </cell>
          <cell r="M859">
            <v>100.2</v>
          </cell>
          <cell r="N859">
            <v>100.2</v>
          </cell>
          <cell r="O859">
            <v>100.2</v>
          </cell>
          <cell r="P859">
            <v>100.2</v>
          </cell>
          <cell r="Q859">
            <v>100.2</v>
          </cell>
        </row>
        <row r="861">
          <cell r="C861">
            <v>109</v>
          </cell>
          <cell r="D861">
            <v>111.5</v>
          </cell>
          <cell r="E861">
            <v>110.8</v>
          </cell>
          <cell r="F861">
            <v>110.5</v>
          </cell>
          <cell r="G861">
            <v>110.3</v>
          </cell>
          <cell r="H861">
            <v>110.4</v>
          </cell>
          <cell r="I861">
            <v>110.6</v>
          </cell>
          <cell r="J861">
            <v>110</v>
          </cell>
          <cell r="K861">
            <v>109.5</v>
          </cell>
          <cell r="L861">
            <v>109.2</v>
          </cell>
          <cell r="M861">
            <v>110</v>
          </cell>
          <cell r="N861">
            <v>109.4</v>
          </cell>
          <cell r="O861">
            <v>109.8</v>
          </cell>
          <cell r="P861">
            <v>110.8</v>
          </cell>
          <cell r="Q861">
            <v>109.9</v>
          </cell>
        </row>
        <row r="862">
          <cell r="C862">
            <v>106.7</v>
          </cell>
          <cell r="D862">
            <v>107.4</v>
          </cell>
          <cell r="E862">
            <v>104.1</v>
          </cell>
          <cell r="F862">
            <v>104.1</v>
          </cell>
          <cell r="G862">
            <v>104</v>
          </cell>
          <cell r="H862">
            <v>103.7</v>
          </cell>
          <cell r="I862">
            <v>104.1</v>
          </cell>
          <cell r="J862">
            <v>103.4</v>
          </cell>
          <cell r="K862">
            <v>103.2</v>
          </cell>
          <cell r="L862">
            <v>104.8</v>
          </cell>
          <cell r="M862">
            <v>104.8</v>
          </cell>
          <cell r="N862">
            <v>103.6</v>
          </cell>
          <cell r="O862">
            <v>105.4</v>
          </cell>
          <cell r="P862">
            <v>108.2</v>
          </cell>
          <cell r="Q862">
            <v>107.3</v>
          </cell>
        </row>
        <row r="863">
          <cell r="C863">
            <v>100.9</v>
          </cell>
          <cell r="D863">
            <v>100.9</v>
          </cell>
          <cell r="E863">
            <v>100.9</v>
          </cell>
          <cell r="F863">
            <v>100.9</v>
          </cell>
          <cell r="G863">
            <v>100.9</v>
          </cell>
          <cell r="H863">
            <v>100.9</v>
          </cell>
          <cell r="I863">
            <v>100.9</v>
          </cell>
          <cell r="J863">
            <v>100.9</v>
          </cell>
          <cell r="K863">
            <v>100.9</v>
          </cell>
          <cell r="L863">
            <v>100.9</v>
          </cell>
          <cell r="M863">
            <v>100.9</v>
          </cell>
          <cell r="N863">
            <v>100.9</v>
          </cell>
          <cell r="O863">
            <v>100.9</v>
          </cell>
          <cell r="P863">
            <v>100.9</v>
          </cell>
          <cell r="Q863">
            <v>100.9</v>
          </cell>
        </row>
        <row r="864">
          <cell r="C864">
            <v>97.4</v>
          </cell>
          <cell r="D864">
            <v>97.4</v>
          </cell>
          <cell r="E864">
            <v>97.4</v>
          </cell>
          <cell r="F864">
            <v>97.4</v>
          </cell>
          <cell r="G864">
            <v>97.4</v>
          </cell>
          <cell r="H864">
            <v>97.4</v>
          </cell>
          <cell r="I864">
            <v>97.4</v>
          </cell>
          <cell r="J864">
            <v>97.4</v>
          </cell>
          <cell r="K864">
            <v>97.4</v>
          </cell>
          <cell r="L864">
            <v>97.4</v>
          </cell>
          <cell r="M864">
            <v>97.4</v>
          </cell>
          <cell r="N864">
            <v>97.4</v>
          </cell>
          <cell r="O864">
            <v>97.4</v>
          </cell>
          <cell r="P864">
            <v>97.4</v>
          </cell>
          <cell r="Q864">
            <v>97.4</v>
          </cell>
        </row>
        <row r="865">
          <cell r="C865">
            <v>109.4</v>
          </cell>
          <cell r="D865">
            <v>109.4</v>
          </cell>
          <cell r="E865">
            <v>109.4</v>
          </cell>
          <cell r="F865">
            <v>109.4</v>
          </cell>
          <cell r="G865">
            <v>109.4</v>
          </cell>
          <cell r="H865">
            <v>109.4</v>
          </cell>
          <cell r="I865">
            <v>109.4</v>
          </cell>
          <cell r="J865">
            <v>109.8</v>
          </cell>
          <cell r="K865">
            <v>109.8</v>
          </cell>
          <cell r="L865">
            <v>109.8</v>
          </cell>
          <cell r="M865">
            <v>109.4</v>
          </cell>
          <cell r="N865">
            <v>109.4</v>
          </cell>
          <cell r="O865">
            <v>109.4</v>
          </cell>
          <cell r="P865">
            <v>109.4</v>
          </cell>
          <cell r="Q865">
            <v>109.4</v>
          </cell>
        </row>
        <row r="866">
          <cell r="C866">
            <v>108.8</v>
          </cell>
          <cell r="D866">
            <v>118.8</v>
          </cell>
          <cell r="E866">
            <v>119.6</v>
          </cell>
          <cell r="F866">
            <v>117.8</v>
          </cell>
          <cell r="G866">
            <v>117.5</v>
          </cell>
          <cell r="H866">
            <v>117.7</v>
          </cell>
          <cell r="I866">
            <v>117.7</v>
          </cell>
          <cell r="J866">
            <v>116.8</v>
          </cell>
          <cell r="K866">
            <v>115.3</v>
          </cell>
          <cell r="L866">
            <v>112.1</v>
          </cell>
          <cell r="M866">
            <v>115.5</v>
          </cell>
          <cell r="N866">
            <v>114.1</v>
          </cell>
          <cell r="O866">
            <v>113.1</v>
          </cell>
          <cell r="P866">
            <v>113.3</v>
          </cell>
          <cell r="Q866">
            <v>111.5</v>
          </cell>
        </row>
        <row r="867">
          <cell r="C867">
            <v>116.3</v>
          </cell>
          <cell r="D867">
            <v>116.3</v>
          </cell>
          <cell r="E867">
            <v>116.3</v>
          </cell>
          <cell r="F867">
            <v>116.3</v>
          </cell>
          <cell r="G867">
            <v>116.3</v>
          </cell>
          <cell r="H867">
            <v>116.3</v>
          </cell>
          <cell r="I867">
            <v>116.3</v>
          </cell>
          <cell r="J867">
            <v>116.3</v>
          </cell>
          <cell r="K867">
            <v>116.3</v>
          </cell>
          <cell r="L867">
            <v>116.3</v>
          </cell>
          <cell r="M867">
            <v>116.3</v>
          </cell>
          <cell r="N867">
            <v>116.3</v>
          </cell>
          <cell r="O867">
            <v>116.3</v>
          </cell>
          <cell r="P867">
            <v>116.3</v>
          </cell>
          <cell r="Q867">
            <v>116.3</v>
          </cell>
        </row>
        <row r="868">
          <cell r="C868">
            <v>109.6</v>
          </cell>
          <cell r="D868">
            <v>109.6</v>
          </cell>
          <cell r="E868">
            <v>109.6</v>
          </cell>
          <cell r="F868">
            <v>109.6</v>
          </cell>
          <cell r="G868">
            <v>109.6</v>
          </cell>
          <cell r="H868">
            <v>109.6</v>
          </cell>
          <cell r="I868">
            <v>109.6</v>
          </cell>
          <cell r="J868">
            <v>109.2</v>
          </cell>
          <cell r="K868">
            <v>109.2</v>
          </cell>
          <cell r="L868">
            <v>109.2</v>
          </cell>
          <cell r="M868">
            <v>109.2</v>
          </cell>
          <cell r="N868">
            <v>109.2</v>
          </cell>
          <cell r="O868">
            <v>109.2</v>
          </cell>
          <cell r="P868">
            <v>109.2</v>
          </cell>
          <cell r="Q868">
            <v>109.2</v>
          </cell>
        </row>
        <row r="869">
          <cell r="C869">
            <v>118.7</v>
          </cell>
          <cell r="D869">
            <v>118.7</v>
          </cell>
          <cell r="E869">
            <v>118.7</v>
          </cell>
          <cell r="F869">
            <v>118.7</v>
          </cell>
          <cell r="G869">
            <v>118.7</v>
          </cell>
          <cell r="H869">
            <v>118.7</v>
          </cell>
          <cell r="I869">
            <v>118.7</v>
          </cell>
          <cell r="J869">
            <v>118.7</v>
          </cell>
          <cell r="K869">
            <v>118.7</v>
          </cell>
          <cell r="L869">
            <v>118.7</v>
          </cell>
          <cell r="M869">
            <v>118.7</v>
          </cell>
          <cell r="N869">
            <v>118.7</v>
          </cell>
          <cell r="O869">
            <v>118.7</v>
          </cell>
          <cell r="P869">
            <v>118.7</v>
          </cell>
          <cell r="Q869">
            <v>118.7</v>
          </cell>
        </row>
        <row r="870">
          <cell r="C870">
            <v>114.2</v>
          </cell>
          <cell r="D870">
            <v>114.2</v>
          </cell>
          <cell r="E870">
            <v>114.2</v>
          </cell>
          <cell r="F870">
            <v>114.2</v>
          </cell>
          <cell r="G870">
            <v>114.2</v>
          </cell>
          <cell r="H870">
            <v>114.2</v>
          </cell>
          <cell r="I870">
            <v>114.2</v>
          </cell>
          <cell r="J870">
            <v>114.2</v>
          </cell>
          <cell r="K870">
            <v>114.2</v>
          </cell>
          <cell r="L870">
            <v>114.2</v>
          </cell>
          <cell r="M870">
            <v>114.2</v>
          </cell>
          <cell r="N870">
            <v>114.2</v>
          </cell>
          <cell r="O870">
            <v>114.2</v>
          </cell>
          <cell r="P870">
            <v>114.2</v>
          </cell>
          <cell r="Q870">
            <v>114.2</v>
          </cell>
        </row>
        <row r="871">
          <cell r="C871">
            <v>86.5</v>
          </cell>
          <cell r="D871">
            <v>72</v>
          </cell>
          <cell r="E871">
            <v>82.3</v>
          </cell>
          <cell r="F871">
            <v>85.1</v>
          </cell>
          <cell r="G871">
            <v>84.9</v>
          </cell>
          <cell r="H871">
            <v>89.1</v>
          </cell>
          <cell r="I871">
            <v>94.4</v>
          </cell>
          <cell r="J871">
            <v>83.3</v>
          </cell>
          <cell r="K871">
            <v>79</v>
          </cell>
          <cell r="L871">
            <v>79.8</v>
          </cell>
          <cell r="M871">
            <v>79.400000000000006</v>
          </cell>
          <cell r="N871">
            <v>87</v>
          </cell>
          <cell r="O871">
            <v>90.6</v>
          </cell>
          <cell r="P871">
            <v>81.599999999999994</v>
          </cell>
          <cell r="Q871">
            <v>86.8</v>
          </cell>
        </row>
        <row r="873">
          <cell r="C873">
            <v>61.5</v>
          </cell>
          <cell r="D873">
            <v>61.5</v>
          </cell>
          <cell r="E873">
            <v>61.5</v>
          </cell>
          <cell r="F873">
            <v>61</v>
          </cell>
          <cell r="G873">
            <v>61</v>
          </cell>
          <cell r="H873">
            <v>61</v>
          </cell>
          <cell r="I873">
            <v>61.8</v>
          </cell>
          <cell r="J873">
            <v>61.8</v>
          </cell>
          <cell r="K873">
            <v>61.8</v>
          </cell>
          <cell r="L873">
            <v>61.8</v>
          </cell>
          <cell r="M873">
            <v>61.8</v>
          </cell>
          <cell r="N873">
            <v>61.8</v>
          </cell>
          <cell r="O873">
            <v>61.8</v>
          </cell>
          <cell r="P873">
            <v>61.8</v>
          </cell>
          <cell r="Q873">
            <v>61.8</v>
          </cell>
        </row>
        <row r="874">
          <cell r="C874">
            <v>123.3</v>
          </cell>
          <cell r="D874">
            <v>123.3</v>
          </cell>
          <cell r="E874">
            <v>123.3</v>
          </cell>
          <cell r="F874">
            <v>123.3</v>
          </cell>
          <cell r="G874">
            <v>123.3</v>
          </cell>
          <cell r="H874">
            <v>123.3</v>
          </cell>
          <cell r="I874">
            <v>123.3</v>
          </cell>
          <cell r="J874">
            <v>123.3</v>
          </cell>
          <cell r="K874">
            <v>123.3</v>
          </cell>
          <cell r="L874">
            <v>123.3</v>
          </cell>
          <cell r="M874">
            <v>123.3</v>
          </cell>
          <cell r="N874">
            <v>123.3</v>
          </cell>
          <cell r="O874">
            <v>123.3</v>
          </cell>
          <cell r="P874">
            <v>123.3</v>
          </cell>
          <cell r="Q874">
            <v>123.3</v>
          </cell>
        </row>
        <row r="875">
          <cell r="C875">
            <v>83.2</v>
          </cell>
          <cell r="D875">
            <v>83.2</v>
          </cell>
          <cell r="E875">
            <v>83.2</v>
          </cell>
          <cell r="F875">
            <v>83.2</v>
          </cell>
          <cell r="G875">
            <v>83.2</v>
          </cell>
          <cell r="H875">
            <v>83.2</v>
          </cell>
          <cell r="I875">
            <v>91.5</v>
          </cell>
          <cell r="J875">
            <v>91.5</v>
          </cell>
          <cell r="K875">
            <v>91.5</v>
          </cell>
          <cell r="L875">
            <v>91.5</v>
          </cell>
          <cell r="M875">
            <v>91.5</v>
          </cell>
          <cell r="N875">
            <v>91.5</v>
          </cell>
          <cell r="O875">
            <v>91.5</v>
          </cell>
          <cell r="P875">
            <v>91.5</v>
          </cell>
          <cell r="Q875">
            <v>91.5</v>
          </cell>
        </row>
        <row r="876">
          <cell r="C876">
            <v>58.5</v>
          </cell>
          <cell r="D876">
            <v>58.5</v>
          </cell>
          <cell r="E876">
            <v>58.5</v>
          </cell>
          <cell r="F876">
            <v>57.9</v>
          </cell>
          <cell r="G876">
            <v>57.9</v>
          </cell>
          <cell r="H876">
            <v>57.9</v>
          </cell>
          <cell r="I876">
            <v>57.9</v>
          </cell>
          <cell r="J876">
            <v>57.9</v>
          </cell>
          <cell r="K876">
            <v>57.9</v>
          </cell>
          <cell r="L876">
            <v>57.9</v>
          </cell>
          <cell r="M876">
            <v>57.9</v>
          </cell>
          <cell r="N876">
            <v>57.9</v>
          </cell>
          <cell r="O876">
            <v>57.9</v>
          </cell>
          <cell r="P876">
            <v>57.9</v>
          </cell>
          <cell r="Q876">
            <v>57.9</v>
          </cell>
        </row>
        <row r="878">
          <cell r="C878">
            <v>101.4</v>
          </cell>
          <cell r="D878">
            <v>101.4</v>
          </cell>
          <cell r="E878">
            <v>101.4</v>
          </cell>
          <cell r="F878">
            <v>101.4</v>
          </cell>
          <cell r="G878">
            <v>101.4</v>
          </cell>
          <cell r="H878">
            <v>100.8</v>
          </cell>
          <cell r="I878">
            <v>100.8</v>
          </cell>
          <cell r="J878">
            <v>100.6</v>
          </cell>
          <cell r="K878">
            <v>100.6</v>
          </cell>
          <cell r="L878">
            <v>100.4</v>
          </cell>
          <cell r="M878">
            <v>100.1</v>
          </cell>
          <cell r="N878">
            <v>100.2</v>
          </cell>
          <cell r="O878">
            <v>100.2</v>
          </cell>
          <cell r="P878">
            <v>100.2</v>
          </cell>
          <cell r="Q878">
            <v>100.2</v>
          </cell>
        </row>
        <row r="879">
          <cell r="C879">
            <v>73.7</v>
          </cell>
          <cell r="D879">
            <v>73.7</v>
          </cell>
          <cell r="E879">
            <v>73.7</v>
          </cell>
          <cell r="F879">
            <v>73.7</v>
          </cell>
          <cell r="G879">
            <v>73.7</v>
          </cell>
          <cell r="H879">
            <v>70.099999999999994</v>
          </cell>
          <cell r="I879">
            <v>70.099999999999994</v>
          </cell>
          <cell r="J879">
            <v>70.099999999999994</v>
          </cell>
          <cell r="K879">
            <v>69.900000000000006</v>
          </cell>
          <cell r="L879">
            <v>69.900000000000006</v>
          </cell>
          <cell r="M879">
            <v>69.900000000000006</v>
          </cell>
          <cell r="N879">
            <v>69.900000000000006</v>
          </cell>
          <cell r="O879">
            <v>69.900000000000006</v>
          </cell>
          <cell r="P879">
            <v>69.900000000000006</v>
          </cell>
          <cell r="Q879">
            <v>69.900000000000006</v>
          </cell>
        </row>
        <row r="880">
          <cell r="C880">
            <v>105.9</v>
          </cell>
          <cell r="D880">
            <v>103.9</v>
          </cell>
          <cell r="E880">
            <v>103.9</v>
          </cell>
          <cell r="F880">
            <v>103.9</v>
          </cell>
          <cell r="G880">
            <v>103.9</v>
          </cell>
          <cell r="H880">
            <v>103.9</v>
          </cell>
          <cell r="I880">
            <v>103.9</v>
          </cell>
          <cell r="J880">
            <v>106.6</v>
          </cell>
          <cell r="K880">
            <v>106.6</v>
          </cell>
          <cell r="L880">
            <v>106.6</v>
          </cell>
          <cell r="M880">
            <v>106.6</v>
          </cell>
          <cell r="N880">
            <v>106.6</v>
          </cell>
          <cell r="O880">
            <v>106.6</v>
          </cell>
          <cell r="P880">
            <v>106.6</v>
          </cell>
          <cell r="Q880">
            <v>106.6</v>
          </cell>
        </row>
        <row r="881">
          <cell r="C881">
            <v>99.7</v>
          </cell>
          <cell r="D881">
            <v>99.7</v>
          </cell>
          <cell r="E881">
            <v>99.7</v>
          </cell>
          <cell r="F881">
            <v>99.7</v>
          </cell>
          <cell r="G881">
            <v>99.7</v>
          </cell>
          <cell r="H881">
            <v>99.7</v>
          </cell>
          <cell r="I881">
            <v>99.7</v>
          </cell>
          <cell r="J881">
            <v>99.7</v>
          </cell>
          <cell r="K881">
            <v>99.7</v>
          </cell>
          <cell r="L881">
            <v>97.3</v>
          </cell>
          <cell r="M881">
            <v>97.3</v>
          </cell>
          <cell r="N881">
            <v>97.3</v>
          </cell>
          <cell r="O881">
            <v>97.3</v>
          </cell>
          <cell r="P881">
            <v>97.3</v>
          </cell>
          <cell r="Q881">
            <v>97.3</v>
          </cell>
        </row>
        <row r="882">
          <cell r="C882">
            <v>109.1</v>
          </cell>
          <cell r="D882">
            <v>109.1</v>
          </cell>
          <cell r="E882">
            <v>109.1</v>
          </cell>
          <cell r="F882">
            <v>109.1</v>
          </cell>
          <cell r="G882">
            <v>109.1</v>
          </cell>
          <cell r="H882">
            <v>109.1</v>
          </cell>
          <cell r="I882">
            <v>109.1</v>
          </cell>
          <cell r="J882">
            <v>109.1</v>
          </cell>
          <cell r="K882">
            <v>109.1</v>
          </cell>
          <cell r="L882">
            <v>109.1</v>
          </cell>
          <cell r="M882">
            <v>109.1</v>
          </cell>
          <cell r="N882">
            <v>109.1</v>
          </cell>
          <cell r="O882">
            <v>109.1</v>
          </cell>
          <cell r="P882">
            <v>109.1</v>
          </cell>
          <cell r="Q882">
            <v>109.1</v>
          </cell>
        </row>
        <row r="883">
          <cell r="C883">
            <v>75</v>
          </cell>
          <cell r="D883">
            <v>75</v>
          </cell>
          <cell r="E883">
            <v>75</v>
          </cell>
          <cell r="F883">
            <v>75</v>
          </cell>
          <cell r="G883">
            <v>75</v>
          </cell>
          <cell r="H883">
            <v>75</v>
          </cell>
          <cell r="I883">
            <v>75</v>
          </cell>
          <cell r="J883">
            <v>75</v>
          </cell>
          <cell r="K883">
            <v>75</v>
          </cell>
          <cell r="L883">
            <v>75</v>
          </cell>
          <cell r="M883">
            <v>75</v>
          </cell>
          <cell r="N883">
            <v>75</v>
          </cell>
          <cell r="O883">
            <v>75</v>
          </cell>
          <cell r="P883">
            <v>75</v>
          </cell>
          <cell r="Q883">
            <v>75</v>
          </cell>
        </row>
        <row r="884">
          <cell r="C884">
            <v>104.9</v>
          </cell>
          <cell r="D884">
            <v>104.9</v>
          </cell>
          <cell r="E884">
            <v>104.9</v>
          </cell>
          <cell r="F884">
            <v>104.9</v>
          </cell>
          <cell r="G884">
            <v>104.9</v>
          </cell>
          <cell r="H884">
            <v>104.9</v>
          </cell>
          <cell r="I884">
            <v>106.6</v>
          </cell>
          <cell r="J884">
            <v>106.6</v>
          </cell>
          <cell r="K884">
            <v>106.6</v>
          </cell>
          <cell r="L884">
            <v>106.6</v>
          </cell>
          <cell r="M884">
            <v>108</v>
          </cell>
          <cell r="N884">
            <v>108</v>
          </cell>
          <cell r="O884">
            <v>108</v>
          </cell>
          <cell r="P884">
            <v>108.1</v>
          </cell>
          <cell r="Q884">
            <v>108.1</v>
          </cell>
        </row>
        <row r="885">
          <cell r="C885">
            <v>90.7</v>
          </cell>
          <cell r="D885">
            <v>90.7</v>
          </cell>
          <cell r="E885">
            <v>90.7</v>
          </cell>
          <cell r="F885">
            <v>90.7</v>
          </cell>
          <cell r="G885">
            <v>90.7</v>
          </cell>
          <cell r="H885">
            <v>90.7</v>
          </cell>
          <cell r="I885">
            <v>90.7</v>
          </cell>
          <cell r="J885">
            <v>90.7</v>
          </cell>
          <cell r="K885">
            <v>91.6</v>
          </cell>
          <cell r="L885">
            <v>92.7</v>
          </cell>
          <cell r="M885">
            <v>92.7</v>
          </cell>
          <cell r="N885">
            <v>95.4</v>
          </cell>
          <cell r="O885">
            <v>95.4</v>
          </cell>
          <cell r="P885">
            <v>95.4</v>
          </cell>
          <cell r="Q885">
            <v>95.4</v>
          </cell>
        </row>
        <row r="886">
          <cell r="C886">
            <v>92</v>
          </cell>
          <cell r="D886">
            <v>92</v>
          </cell>
          <cell r="E886">
            <v>92</v>
          </cell>
          <cell r="F886">
            <v>92</v>
          </cell>
          <cell r="G886">
            <v>92</v>
          </cell>
          <cell r="H886">
            <v>92</v>
          </cell>
          <cell r="I886">
            <v>92</v>
          </cell>
          <cell r="J886">
            <v>92</v>
          </cell>
          <cell r="K886">
            <v>92</v>
          </cell>
          <cell r="L886">
            <v>92</v>
          </cell>
          <cell r="M886">
            <v>92</v>
          </cell>
          <cell r="N886">
            <v>92</v>
          </cell>
          <cell r="O886">
            <v>92</v>
          </cell>
          <cell r="P886">
            <v>92</v>
          </cell>
          <cell r="Q886">
            <v>92</v>
          </cell>
        </row>
        <row r="887">
          <cell r="C887">
            <v>105.4</v>
          </cell>
          <cell r="D887">
            <v>105.4</v>
          </cell>
          <cell r="E887">
            <v>105.4</v>
          </cell>
          <cell r="F887">
            <v>105.4</v>
          </cell>
          <cell r="G887">
            <v>105.4</v>
          </cell>
          <cell r="H887">
            <v>105.4</v>
          </cell>
          <cell r="I887">
            <v>105.4</v>
          </cell>
          <cell r="J887">
            <v>105.4</v>
          </cell>
          <cell r="K887">
            <v>105.4</v>
          </cell>
          <cell r="L887">
            <v>105.4</v>
          </cell>
          <cell r="M887">
            <v>100</v>
          </cell>
          <cell r="N887">
            <v>100</v>
          </cell>
          <cell r="O887">
            <v>100</v>
          </cell>
          <cell r="P887">
            <v>100</v>
          </cell>
          <cell r="Q887">
            <v>100</v>
          </cell>
        </row>
        <row r="888">
          <cell r="C888">
            <v>109.2</v>
          </cell>
          <cell r="D888">
            <v>109.2</v>
          </cell>
          <cell r="E888">
            <v>109.2</v>
          </cell>
          <cell r="F888">
            <v>109.2</v>
          </cell>
          <cell r="G888">
            <v>109.2</v>
          </cell>
          <cell r="H888">
            <v>109.2</v>
          </cell>
          <cell r="I888">
            <v>109.2</v>
          </cell>
          <cell r="J888">
            <v>109.2</v>
          </cell>
          <cell r="K888">
            <v>109.2</v>
          </cell>
          <cell r="L888">
            <v>109.2</v>
          </cell>
          <cell r="M888">
            <v>109.2</v>
          </cell>
          <cell r="N888">
            <v>109.2</v>
          </cell>
          <cell r="O888">
            <v>109.2</v>
          </cell>
          <cell r="P888">
            <v>109.2</v>
          </cell>
          <cell r="Q888">
            <v>109.2</v>
          </cell>
        </row>
        <row r="889">
          <cell r="C889">
            <v>100</v>
          </cell>
          <cell r="D889">
            <v>100</v>
          </cell>
          <cell r="E889">
            <v>100</v>
          </cell>
          <cell r="F889">
            <v>100</v>
          </cell>
          <cell r="G889">
            <v>100</v>
          </cell>
          <cell r="H889">
            <v>100</v>
          </cell>
          <cell r="I889">
            <v>100</v>
          </cell>
          <cell r="J889">
            <v>100</v>
          </cell>
          <cell r="K889">
            <v>100</v>
          </cell>
          <cell r="L889">
            <v>100</v>
          </cell>
          <cell r="M889">
            <v>100</v>
          </cell>
          <cell r="N889">
            <v>100</v>
          </cell>
          <cell r="O889">
            <v>100</v>
          </cell>
          <cell r="P889">
            <v>100</v>
          </cell>
          <cell r="Q889">
            <v>100</v>
          </cell>
        </row>
        <row r="890">
          <cell r="C890">
            <v>101.3</v>
          </cell>
          <cell r="D890">
            <v>101.3</v>
          </cell>
          <cell r="E890">
            <v>101.3</v>
          </cell>
          <cell r="F890">
            <v>101.3</v>
          </cell>
          <cell r="G890">
            <v>101.3</v>
          </cell>
          <cell r="H890">
            <v>101</v>
          </cell>
          <cell r="I890">
            <v>101</v>
          </cell>
          <cell r="J890">
            <v>101</v>
          </cell>
          <cell r="K890">
            <v>101</v>
          </cell>
          <cell r="L890">
            <v>101</v>
          </cell>
          <cell r="M890">
            <v>101</v>
          </cell>
          <cell r="N890">
            <v>101</v>
          </cell>
          <cell r="O890">
            <v>101</v>
          </cell>
          <cell r="P890">
            <v>101</v>
          </cell>
          <cell r="Q890">
            <v>101</v>
          </cell>
        </row>
        <row r="891">
          <cell r="C891">
            <v>153.5</v>
          </cell>
          <cell r="D891">
            <v>153.5</v>
          </cell>
          <cell r="E891">
            <v>153.5</v>
          </cell>
          <cell r="F891">
            <v>153.5</v>
          </cell>
          <cell r="G891">
            <v>153.5</v>
          </cell>
          <cell r="H891">
            <v>153.5</v>
          </cell>
          <cell r="I891">
            <v>153.5</v>
          </cell>
          <cell r="J891">
            <v>153.5</v>
          </cell>
          <cell r="K891">
            <v>153.5</v>
          </cell>
          <cell r="L891">
            <v>153.5</v>
          </cell>
          <cell r="M891">
            <v>153.5</v>
          </cell>
          <cell r="N891">
            <v>153.5</v>
          </cell>
          <cell r="O891">
            <v>153.5</v>
          </cell>
          <cell r="P891">
            <v>153.5</v>
          </cell>
          <cell r="Q891">
            <v>153.5</v>
          </cell>
        </row>
        <row r="892">
          <cell r="C892">
            <v>100.3</v>
          </cell>
          <cell r="D892">
            <v>100.3</v>
          </cell>
          <cell r="E892">
            <v>100.3</v>
          </cell>
          <cell r="F892">
            <v>100.3</v>
          </cell>
          <cell r="G892">
            <v>100.3</v>
          </cell>
          <cell r="H892">
            <v>100.3</v>
          </cell>
          <cell r="I892">
            <v>100.3</v>
          </cell>
          <cell r="J892">
            <v>100.3</v>
          </cell>
          <cell r="K892">
            <v>100.3</v>
          </cell>
          <cell r="L892">
            <v>100.3</v>
          </cell>
          <cell r="M892">
            <v>100.3</v>
          </cell>
          <cell r="N892">
            <v>100.3</v>
          </cell>
          <cell r="O892">
            <v>100.3</v>
          </cell>
          <cell r="P892">
            <v>100.3</v>
          </cell>
          <cell r="Q892">
            <v>100.3</v>
          </cell>
        </row>
        <row r="893">
          <cell r="C893">
            <v>117.4</v>
          </cell>
          <cell r="D893">
            <v>117.4</v>
          </cell>
          <cell r="E893">
            <v>117.4</v>
          </cell>
          <cell r="F893">
            <v>117.4</v>
          </cell>
          <cell r="G893">
            <v>117.4</v>
          </cell>
          <cell r="H893">
            <v>117.4</v>
          </cell>
          <cell r="I893">
            <v>117.4</v>
          </cell>
          <cell r="J893">
            <v>116.5</v>
          </cell>
          <cell r="K893">
            <v>116.5</v>
          </cell>
          <cell r="L893">
            <v>116.5</v>
          </cell>
          <cell r="M893">
            <v>116.5</v>
          </cell>
          <cell r="N893">
            <v>116.5</v>
          </cell>
          <cell r="O893">
            <v>116.5</v>
          </cell>
          <cell r="P893">
            <v>116.5</v>
          </cell>
          <cell r="Q893">
            <v>116.5</v>
          </cell>
        </row>
        <row r="895">
          <cell r="C895">
            <v>130.80000000000001</v>
          </cell>
          <cell r="D895">
            <v>130.80000000000001</v>
          </cell>
          <cell r="E895">
            <v>130.80000000000001</v>
          </cell>
          <cell r="F895">
            <v>130.80000000000001</v>
          </cell>
          <cell r="G895">
            <v>129.80000000000001</v>
          </cell>
          <cell r="H895">
            <v>129.80000000000001</v>
          </cell>
          <cell r="I895">
            <v>129.80000000000001</v>
          </cell>
          <cell r="J895">
            <v>129.80000000000001</v>
          </cell>
          <cell r="K895">
            <v>129.80000000000001</v>
          </cell>
          <cell r="L895">
            <v>129.80000000000001</v>
          </cell>
          <cell r="M895">
            <v>129.80000000000001</v>
          </cell>
          <cell r="N895">
            <v>129.80000000000001</v>
          </cell>
          <cell r="O895">
            <v>129.80000000000001</v>
          </cell>
          <cell r="P895">
            <v>129.80000000000001</v>
          </cell>
          <cell r="Q895">
            <v>129.80000000000001</v>
          </cell>
        </row>
        <row r="896">
          <cell r="C896">
            <v>133.80000000000001</v>
          </cell>
          <cell r="D896">
            <v>133.80000000000001</v>
          </cell>
          <cell r="E896">
            <v>133.80000000000001</v>
          </cell>
          <cell r="F896">
            <v>133.80000000000001</v>
          </cell>
          <cell r="G896">
            <v>133.80000000000001</v>
          </cell>
          <cell r="H896">
            <v>133.80000000000001</v>
          </cell>
          <cell r="I896">
            <v>133.80000000000001</v>
          </cell>
          <cell r="J896">
            <v>133.80000000000001</v>
          </cell>
          <cell r="K896">
            <v>133.80000000000001</v>
          </cell>
          <cell r="L896">
            <v>133.80000000000001</v>
          </cell>
          <cell r="M896">
            <v>133.80000000000001</v>
          </cell>
          <cell r="N896">
            <v>133.80000000000001</v>
          </cell>
          <cell r="O896">
            <v>133.80000000000001</v>
          </cell>
          <cell r="P896">
            <v>133.80000000000001</v>
          </cell>
          <cell r="Q896">
            <v>133.80000000000001</v>
          </cell>
        </row>
        <row r="897">
          <cell r="C897">
            <v>125.2</v>
          </cell>
          <cell r="D897">
            <v>125.2</v>
          </cell>
          <cell r="E897">
            <v>125.2</v>
          </cell>
          <cell r="F897">
            <v>125.2</v>
          </cell>
          <cell r="G897">
            <v>119.5</v>
          </cell>
          <cell r="H897">
            <v>119.5</v>
          </cell>
          <cell r="I897">
            <v>119.5</v>
          </cell>
          <cell r="J897">
            <v>119.5</v>
          </cell>
          <cell r="K897">
            <v>119.5</v>
          </cell>
          <cell r="L897">
            <v>119.5</v>
          </cell>
          <cell r="M897">
            <v>119.5</v>
          </cell>
          <cell r="N897">
            <v>119.5</v>
          </cell>
          <cell r="O897">
            <v>119.5</v>
          </cell>
          <cell r="P897">
            <v>119.5</v>
          </cell>
          <cell r="Q897">
            <v>119.5</v>
          </cell>
        </row>
        <row r="898">
          <cell r="C898">
            <v>126.5</v>
          </cell>
          <cell r="D898">
            <v>126.5</v>
          </cell>
          <cell r="E898">
            <v>126.5</v>
          </cell>
          <cell r="F898">
            <v>126.5</v>
          </cell>
          <cell r="G898">
            <v>126.5</v>
          </cell>
          <cell r="H898">
            <v>126.5</v>
          </cell>
          <cell r="I898">
            <v>126.5</v>
          </cell>
          <cell r="J898">
            <v>126.5</v>
          </cell>
          <cell r="K898">
            <v>126.5</v>
          </cell>
          <cell r="L898">
            <v>126.5</v>
          </cell>
          <cell r="M898">
            <v>126.5</v>
          </cell>
          <cell r="N898">
            <v>126.5</v>
          </cell>
          <cell r="O898">
            <v>126.5</v>
          </cell>
          <cell r="P898">
            <v>126.5</v>
          </cell>
          <cell r="Q898">
            <v>126.5</v>
          </cell>
        </row>
        <row r="899">
          <cell r="C899">
            <v>143.30000000000001</v>
          </cell>
          <cell r="D899">
            <v>143.30000000000001</v>
          </cell>
          <cell r="E899">
            <v>143.30000000000001</v>
          </cell>
          <cell r="F899">
            <v>143.30000000000001</v>
          </cell>
          <cell r="G899">
            <v>143.30000000000001</v>
          </cell>
          <cell r="H899">
            <v>143.30000000000001</v>
          </cell>
          <cell r="I899">
            <v>143.30000000000001</v>
          </cell>
          <cell r="J899">
            <v>143.30000000000001</v>
          </cell>
          <cell r="K899">
            <v>143.30000000000001</v>
          </cell>
          <cell r="L899">
            <v>143.30000000000001</v>
          </cell>
          <cell r="M899">
            <v>143.30000000000001</v>
          </cell>
          <cell r="N899">
            <v>143.30000000000001</v>
          </cell>
          <cell r="O899">
            <v>143.30000000000001</v>
          </cell>
          <cell r="P899">
            <v>143.30000000000001</v>
          </cell>
          <cell r="Q899">
            <v>143.30000000000001</v>
          </cell>
        </row>
        <row r="900">
          <cell r="C900">
            <v>100</v>
          </cell>
          <cell r="D900">
            <v>100</v>
          </cell>
          <cell r="E900">
            <v>100</v>
          </cell>
          <cell r="F900">
            <v>100</v>
          </cell>
          <cell r="G900">
            <v>100</v>
          </cell>
          <cell r="H900">
            <v>100</v>
          </cell>
          <cell r="I900">
            <v>100</v>
          </cell>
          <cell r="J900">
            <v>100</v>
          </cell>
          <cell r="K900">
            <v>100</v>
          </cell>
          <cell r="L900">
            <v>100</v>
          </cell>
          <cell r="M900">
            <v>100</v>
          </cell>
          <cell r="N900">
            <v>100</v>
          </cell>
          <cell r="O900">
            <v>100</v>
          </cell>
          <cell r="P900">
            <v>100</v>
          </cell>
          <cell r="Q900">
            <v>100</v>
          </cell>
        </row>
        <row r="902">
          <cell r="C902">
            <v>116</v>
          </cell>
          <cell r="D902">
            <v>115.9</v>
          </cell>
          <cell r="E902">
            <v>115.9</v>
          </cell>
          <cell r="F902">
            <v>115.8</v>
          </cell>
          <cell r="G902">
            <v>115.8</v>
          </cell>
          <cell r="H902">
            <v>115.9</v>
          </cell>
          <cell r="I902">
            <v>116</v>
          </cell>
          <cell r="J902">
            <v>116.1</v>
          </cell>
          <cell r="K902">
            <v>116.1</v>
          </cell>
          <cell r="L902">
            <v>116</v>
          </cell>
          <cell r="M902">
            <v>116</v>
          </cell>
          <cell r="N902">
            <v>116.5</v>
          </cell>
          <cell r="O902">
            <v>116.2</v>
          </cell>
          <cell r="P902">
            <v>116.3</v>
          </cell>
          <cell r="Q902">
            <v>116.2</v>
          </cell>
        </row>
        <row r="903">
          <cell r="C903">
            <v>115.7</v>
          </cell>
          <cell r="D903">
            <v>115.7</v>
          </cell>
          <cell r="E903">
            <v>115.7</v>
          </cell>
          <cell r="F903">
            <v>115.7</v>
          </cell>
          <cell r="G903">
            <v>115.7</v>
          </cell>
          <cell r="H903">
            <v>115.7</v>
          </cell>
          <cell r="I903">
            <v>115.7</v>
          </cell>
          <cell r="J903">
            <v>115.7</v>
          </cell>
          <cell r="K903">
            <v>115.7</v>
          </cell>
          <cell r="L903">
            <v>115.7</v>
          </cell>
          <cell r="M903">
            <v>115.7</v>
          </cell>
          <cell r="N903">
            <v>115.7</v>
          </cell>
          <cell r="O903">
            <v>115.7</v>
          </cell>
          <cell r="P903">
            <v>115.7</v>
          </cell>
          <cell r="Q903">
            <v>115.7</v>
          </cell>
        </row>
        <row r="904">
          <cell r="C904">
            <v>130.5</v>
          </cell>
          <cell r="D904">
            <v>130.5</v>
          </cell>
          <cell r="E904">
            <v>130.5</v>
          </cell>
          <cell r="F904">
            <v>130.5</v>
          </cell>
          <cell r="G904">
            <v>130.5</v>
          </cell>
          <cell r="H904">
            <v>130.5</v>
          </cell>
          <cell r="I904">
            <v>130.5</v>
          </cell>
          <cell r="J904">
            <v>130.5</v>
          </cell>
          <cell r="K904">
            <v>130.5</v>
          </cell>
          <cell r="L904">
            <v>130.5</v>
          </cell>
          <cell r="M904">
            <v>130.5</v>
          </cell>
          <cell r="N904">
            <v>130.5</v>
          </cell>
          <cell r="O904">
            <v>130.5</v>
          </cell>
          <cell r="P904">
            <v>130.5</v>
          </cell>
          <cell r="Q904">
            <v>130.5</v>
          </cell>
        </row>
        <row r="905">
          <cell r="C905">
            <v>112.1</v>
          </cell>
          <cell r="D905">
            <v>111.8</v>
          </cell>
          <cell r="E905">
            <v>111.5</v>
          </cell>
          <cell r="F905">
            <v>110.6</v>
          </cell>
          <cell r="G905">
            <v>110.7</v>
          </cell>
          <cell r="H905">
            <v>111.3</v>
          </cell>
          <cell r="I905">
            <v>112.5</v>
          </cell>
          <cell r="J905">
            <v>112.8</v>
          </cell>
          <cell r="K905">
            <v>112.8</v>
          </cell>
          <cell r="L905">
            <v>112.2</v>
          </cell>
          <cell r="M905">
            <v>112.6</v>
          </cell>
          <cell r="N905">
            <v>116.9</v>
          </cell>
          <cell r="O905">
            <v>114.3</v>
          </cell>
          <cell r="P905">
            <v>116.9</v>
          </cell>
          <cell r="Q905">
            <v>116.1</v>
          </cell>
        </row>
        <row r="907">
          <cell r="C907">
            <v>114.4</v>
          </cell>
          <cell r="D907">
            <v>114.2</v>
          </cell>
          <cell r="E907">
            <v>114.3</v>
          </cell>
          <cell r="F907">
            <v>114.3</v>
          </cell>
          <cell r="G907">
            <v>114.3</v>
          </cell>
          <cell r="H907">
            <v>114.5</v>
          </cell>
          <cell r="I907">
            <v>114.5</v>
          </cell>
          <cell r="J907">
            <v>114.5</v>
          </cell>
          <cell r="K907">
            <v>114.5</v>
          </cell>
          <cell r="L907">
            <v>114.5</v>
          </cell>
          <cell r="M907">
            <v>114.4</v>
          </cell>
          <cell r="N907">
            <v>114.4</v>
          </cell>
          <cell r="O907">
            <v>110.7</v>
          </cell>
          <cell r="P907">
            <v>110.7</v>
          </cell>
          <cell r="Q907">
            <v>110.6</v>
          </cell>
        </row>
        <row r="908">
          <cell r="C908">
            <v>122.2</v>
          </cell>
          <cell r="D908">
            <v>122.2</v>
          </cell>
          <cell r="E908">
            <v>122.2</v>
          </cell>
          <cell r="F908">
            <v>122.2</v>
          </cell>
          <cell r="G908">
            <v>122.2</v>
          </cell>
          <cell r="H908">
            <v>122.2</v>
          </cell>
          <cell r="I908">
            <v>122.2</v>
          </cell>
          <cell r="J908">
            <v>122.2</v>
          </cell>
          <cell r="K908">
            <v>122.2</v>
          </cell>
          <cell r="L908">
            <v>122.2</v>
          </cell>
          <cell r="M908">
            <v>122.2</v>
          </cell>
          <cell r="N908">
            <v>122.2</v>
          </cell>
          <cell r="O908">
            <v>122.2</v>
          </cell>
          <cell r="P908">
            <v>122.2</v>
          </cell>
          <cell r="Q908">
            <v>122.2</v>
          </cell>
        </row>
        <row r="909">
          <cell r="C909">
            <v>98</v>
          </cell>
          <cell r="D909">
            <v>98.2</v>
          </cell>
          <cell r="E909">
            <v>98.2</v>
          </cell>
          <cell r="F909">
            <v>98.2</v>
          </cell>
          <cell r="G909">
            <v>98.2</v>
          </cell>
          <cell r="H909">
            <v>98.2</v>
          </cell>
          <cell r="I909">
            <v>98.2</v>
          </cell>
          <cell r="J909">
            <v>98.2</v>
          </cell>
          <cell r="K909">
            <v>98.2</v>
          </cell>
          <cell r="L909">
            <v>98.2</v>
          </cell>
          <cell r="M909">
            <v>98</v>
          </cell>
          <cell r="N909">
            <v>98</v>
          </cell>
          <cell r="O909">
            <v>98</v>
          </cell>
          <cell r="P909">
            <v>98</v>
          </cell>
          <cell r="Q909">
            <v>98</v>
          </cell>
        </row>
        <row r="910">
          <cell r="C910">
            <v>104</v>
          </cell>
          <cell r="D910">
            <v>103.5</v>
          </cell>
          <cell r="E910">
            <v>103.5</v>
          </cell>
          <cell r="F910">
            <v>103.5</v>
          </cell>
          <cell r="G910">
            <v>103.5</v>
          </cell>
          <cell r="H910">
            <v>103.5</v>
          </cell>
          <cell r="I910">
            <v>103.5</v>
          </cell>
          <cell r="J910">
            <v>103.7</v>
          </cell>
          <cell r="K910">
            <v>103.7</v>
          </cell>
          <cell r="L910">
            <v>103.7</v>
          </cell>
          <cell r="M910">
            <v>103.5</v>
          </cell>
          <cell r="N910">
            <v>103.5</v>
          </cell>
          <cell r="O910">
            <v>103.5</v>
          </cell>
          <cell r="P910">
            <v>103.5</v>
          </cell>
          <cell r="Q910">
            <v>103.3</v>
          </cell>
        </row>
        <row r="911">
          <cell r="C911">
            <v>144.6</v>
          </cell>
          <cell r="D911">
            <v>144.6</v>
          </cell>
          <cell r="E911">
            <v>144.6</v>
          </cell>
          <cell r="F911">
            <v>144.6</v>
          </cell>
          <cell r="G911">
            <v>144.6</v>
          </cell>
          <cell r="H911">
            <v>144.6</v>
          </cell>
          <cell r="I911">
            <v>144.6</v>
          </cell>
          <cell r="J911">
            <v>144.6</v>
          </cell>
          <cell r="K911">
            <v>144.6</v>
          </cell>
          <cell r="L911">
            <v>144.6</v>
          </cell>
          <cell r="M911">
            <v>144.5</v>
          </cell>
          <cell r="N911">
            <v>144.5</v>
          </cell>
          <cell r="O911">
            <v>144.5</v>
          </cell>
          <cell r="P911">
            <v>144.5</v>
          </cell>
          <cell r="Q911">
            <v>144.5</v>
          </cell>
        </row>
        <row r="912">
          <cell r="C912">
            <v>99</v>
          </cell>
          <cell r="D912">
            <v>99</v>
          </cell>
          <cell r="E912">
            <v>103.4</v>
          </cell>
          <cell r="F912">
            <v>103.4</v>
          </cell>
          <cell r="G912">
            <v>103.4</v>
          </cell>
          <cell r="H912">
            <v>103.4</v>
          </cell>
          <cell r="I912">
            <v>103.4</v>
          </cell>
          <cell r="J912">
            <v>103.4</v>
          </cell>
          <cell r="K912">
            <v>103.4</v>
          </cell>
          <cell r="L912">
            <v>103</v>
          </cell>
          <cell r="M912">
            <v>99.9</v>
          </cell>
          <cell r="N912">
            <v>99.9</v>
          </cell>
          <cell r="O912">
            <v>99.9</v>
          </cell>
          <cell r="P912">
            <v>99.9</v>
          </cell>
          <cell r="Q912">
            <v>99.9</v>
          </cell>
        </row>
        <row r="913">
          <cell r="C913">
            <v>98.9</v>
          </cell>
          <cell r="D913">
            <v>98.9</v>
          </cell>
          <cell r="E913">
            <v>98.9</v>
          </cell>
          <cell r="F913">
            <v>98.9</v>
          </cell>
          <cell r="G913">
            <v>98.9</v>
          </cell>
          <cell r="H913">
            <v>100</v>
          </cell>
          <cell r="I913">
            <v>100</v>
          </cell>
          <cell r="J913">
            <v>100</v>
          </cell>
          <cell r="K913">
            <v>100</v>
          </cell>
          <cell r="L913">
            <v>100</v>
          </cell>
          <cell r="M913">
            <v>100</v>
          </cell>
          <cell r="N913">
            <v>100</v>
          </cell>
          <cell r="O913">
            <v>100</v>
          </cell>
          <cell r="P913">
            <v>100</v>
          </cell>
          <cell r="Q913">
            <v>100</v>
          </cell>
        </row>
        <row r="914">
          <cell r="C914">
            <v>113.7</v>
          </cell>
          <cell r="D914">
            <v>113.7</v>
          </cell>
          <cell r="E914">
            <v>113.7</v>
          </cell>
          <cell r="F914">
            <v>113.7</v>
          </cell>
          <cell r="G914">
            <v>113.7</v>
          </cell>
          <cell r="H914">
            <v>113.7</v>
          </cell>
          <cell r="I914">
            <v>113.7</v>
          </cell>
          <cell r="J914">
            <v>113.7</v>
          </cell>
          <cell r="K914">
            <v>113.7</v>
          </cell>
          <cell r="L914">
            <v>113.7</v>
          </cell>
          <cell r="M914">
            <v>113.7</v>
          </cell>
          <cell r="N914">
            <v>113.7</v>
          </cell>
          <cell r="O914">
            <v>100</v>
          </cell>
          <cell r="P914">
            <v>100</v>
          </cell>
          <cell r="Q914">
            <v>100</v>
          </cell>
        </row>
        <row r="916">
          <cell r="C916">
            <v>119.4</v>
          </cell>
          <cell r="D916">
            <v>120.7</v>
          </cell>
          <cell r="E916">
            <v>120.1</v>
          </cell>
          <cell r="F916">
            <v>120.3</v>
          </cell>
          <cell r="G916">
            <v>119.7</v>
          </cell>
          <cell r="H916">
            <v>120.2</v>
          </cell>
          <cell r="I916">
            <v>121.1</v>
          </cell>
          <cell r="J916">
            <v>121</v>
          </cell>
          <cell r="K916">
            <v>120.4</v>
          </cell>
          <cell r="L916">
            <v>120</v>
          </cell>
          <cell r="M916">
            <v>119.3</v>
          </cell>
          <cell r="N916">
            <v>119.6</v>
          </cell>
          <cell r="O916">
            <v>119.5</v>
          </cell>
          <cell r="P916">
            <v>119.2</v>
          </cell>
          <cell r="Q916">
            <v>118.2</v>
          </cell>
        </row>
        <row r="918">
          <cell r="C918">
            <v>119.9</v>
          </cell>
          <cell r="D918">
            <v>122.6</v>
          </cell>
          <cell r="E918">
            <v>120.8</v>
          </cell>
          <cell r="F918">
            <v>121.5</v>
          </cell>
          <cell r="G918">
            <v>122.9</v>
          </cell>
          <cell r="H918">
            <v>124.7</v>
          </cell>
          <cell r="I918">
            <v>127.1</v>
          </cell>
          <cell r="J918">
            <v>127</v>
          </cell>
          <cell r="K918">
            <v>125.1</v>
          </cell>
          <cell r="L918">
            <v>124.2</v>
          </cell>
          <cell r="M918">
            <v>123.1</v>
          </cell>
          <cell r="N918">
            <v>124.5</v>
          </cell>
          <cell r="O918">
            <v>126.1</v>
          </cell>
          <cell r="P918">
            <v>125.7</v>
          </cell>
          <cell r="Q918">
            <v>123.2</v>
          </cell>
        </row>
        <row r="919">
          <cell r="C919">
            <v>114.5</v>
          </cell>
          <cell r="D919">
            <v>115.6</v>
          </cell>
          <cell r="E919">
            <v>115.7</v>
          </cell>
          <cell r="F919">
            <v>115.7</v>
          </cell>
          <cell r="G919">
            <v>115.9</v>
          </cell>
          <cell r="H919">
            <v>116.3</v>
          </cell>
          <cell r="I919">
            <v>116.4</v>
          </cell>
          <cell r="J919">
            <v>116.3</v>
          </cell>
          <cell r="K919">
            <v>116.3</v>
          </cell>
          <cell r="L919">
            <v>116.4</v>
          </cell>
          <cell r="M919">
            <v>115.5</v>
          </cell>
          <cell r="N919">
            <v>116</v>
          </cell>
          <cell r="O919">
            <v>115.4</v>
          </cell>
          <cell r="P919">
            <v>115.2</v>
          </cell>
          <cell r="Q919">
            <v>114.9</v>
          </cell>
        </row>
        <row r="920">
          <cell r="C920">
            <v>115.4</v>
          </cell>
          <cell r="D920">
            <v>116.7</v>
          </cell>
          <cell r="E920">
            <v>113.9</v>
          </cell>
          <cell r="F920">
            <v>112.7</v>
          </cell>
          <cell r="G920">
            <v>112.8</v>
          </cell>
          <cell r="H920">
            <v>113.6</v>
          </cell>
          <cell r="I920">
            <v>115.2</v>
          </cell>
          <cell r="J920">
            <v>114.2</v>
          </cell>
          <cell r="K920">
            <v>112.8</v>
          </cell>
          <cell r="L920">
            <v>112</v>
          </cell>
          <cell r="M920">
            <v>109.4</v>
          </cell>
          <cell r="N920">
            <v>109.8</v>
          </cell>
          <cell r="O920">
            <v>111.7</v>
          </cell>
          <cell r="P920">
            <v>111.2</v>
          </cell>
          <cell r="Q920">
            <v>108.8</v>
          </cell>
        </row>
        <row r="921">
          <cell r="C921">
            <v>123</v>
          </cell>
          <cell r="D921">
            <v>126.1</v>
          </cell>
          <cell r="E921">
            <v>125.8</v>
          </cell>
          <cell r="F921">
            <v>130.9</v>
          </cell>
          <cell r="G921">
            <v>137.6</v>
          </cell>
          <cell r="H921">
            <v>131.30000000000001</v>
          </cell>
          <cell r="I921">
            <v>139.69999999999999</v>
          </cell>
          <cell r="J921">
            <v>139.9</v>
          </cell>
          <cell r="K921">
            <v>128.80000000000001</v>
          </cell>
          <cell r="L921">
            <v>132</v>
          </cell>
          <cell r="M921">
            <v>125.6</v>
          </cell>
          <cell r="N921">
            <v>125.5</v>
          </cell>
          <cell r="O921">
            <v>127.4</v>
          </cell>
          <cell r="P921">
            <v>127.6</v>
          </cell>
          <cell r="Q921">
            <v>130.30000000000001</v>
          </cell>
        </row>
        <row r="922">
          <cell r="C922">
            <v>123.9</v>
          </cell>
          <cell r="D922">
            <v>122.6</v>
          </cell>
          <cell r="E922">
            <v>119.6</v>
          </cell>
          <cell r="F922">
            <v>119.1</v>
          </cell>
          <cell r="G922">
            <v>123.3</v>
          </cell>
          <cell r="H922">
            <v>125.1</v>
          </cell>
          <cell r="I922">
            <v>125.8</v>
          </cell>
          <cell r="J922">
            <v>125.1</v>
          </cell>
          <cell r="K922">
            <v>122.2</v>
          </cell>
          <cell r="L922">
            <v>124.3</v>
          </cell>
          <cell r="M922">
            <v>125.9</v>
          </cell>
          <cell r="N922">
            <v>126.5</v>
          </cell>
          <cell r="O922">
            <v>124.9</v>
          </cell>
          <cell r="P922">
            <v>124.5</v>
          </cell>
          <cell r="Q922">
            <v>124.5</v>
          </cell>
        </row>
        <row r="923">
          <cell r="C923">
            <v>138.9</v>
          </cell>
          <cell r="D923">
            <v>146.19999999999999</v>
          </cell>
          <cell r="E923">
            <v>144.9</v>
          </cell>
          <cell r="F923">
            <v>145.5</v>
          </cell>
          <cell r="G923">
            <v>144.9</v>
          </cell>
          <cell r="H923">
            <v>147.4</v>
          </cell>
          <cell r="I923">
            <v>148.6</v>
          </cell>
          <cell r="J923">
            <v>148.5</v>
          </cell>
          <cell r="K923">
            <v>148.9</v>
          </cell>
          <cell r="L923">
            <v>148.69999999999999</v>
          </cell>
          <cell r="M923">
            <v>151.5</v>
          </cell>
          <cell r="N923">
            <v>150.80000000000001</v>
          </cell>
          <cell r="O923">
            <v>153.69999999999999</v>
          </cell>
          <cell r="P923">
            <v>151.30000000000001</v>
          </cell>
          <cell r="Q923">
            <v>147.69999999999999</v>
          </cell>
        </row>
        <row r="924">
          <cell r="C924">
            <v>115.2</v>
          </cell>
          <cell r="D924">
            <v>129.80000000000001</v>
          </cell>
          <cell r="E924">
            <v>134.5</v>
          </cell>
          <cell r="F924">
            <v>147.30000000000001</v>
          </cell>
          <cell r="G924">
            <v>145.19999999999999</v>
          </cell>
          <cell r="H924">
            <v>142.80000000000001</v>
          </cell>
          <cell r="I924">
            <v>148.9</v>
          </cell>
          <cell r="J924">
            <v>150</v>
          </cell>
          <cell r="K924">
            <v>137.30000000000001</v>
          </cell>
          <cell r="L924">
            <v>126.5</v>
          </cell>
          <cell r="M924">
            <v>124.4</v>
          </cell>
          <cell r="N924">
            <v>121</v>
          </cell>
          <cell r="O924">
            <v>123.7</v>
          </cell>
          <cell r="P924">
            <v>131.30000000000001</v>
          </cell>
          <cell r="Q924">
            <v>126.2</v>
          </cell>
        </row>
        <row r="925">
          <cell r="C925">
            <v>117.8</v>
          </cell>
          <cell r="D925">
            <v>118.9</v>
          </cell>
          <cell r="E925">
            <v>110.3</v>
          </cell>
          <cell r="F925">
            <v>105.4</v>
          </cell>
          <cell r="G925">
            <v>110.2</v>
          </cell>
          <cell r="H925">
            <v>122.7</v>
          </cell>
          <cell r="I925">
            <v>128.1</v>
          </cell>
          <cell r="J925">
            <v>128.80000000000001</v>
          </cell>
          <cell r="K925">
            <v>134.1</v>
          </cell>
          <cell r="L925">
            <v>132.4</v>
          </cell>
          <cell r="M925">
            <v>129.69999999999999</v>
          </cell>
          <cell r="N925">
            <v>142</v>
          </cell>
          <cell r="O925">
            <v>148.1</v>
          </cell>
          <cell r="P925">
            <v>143.19999999999999</v>
          </cell>
          <cell r="Q925">
            <v>133.30000000000001</v>
          </cell>
        </row>
        <row r="926">
          <cell r="C926">
            <v>118.4</v>
          </cell>
          <cell r="D926">
            <v>119.2</v>
          </cell>
          <cell r="E926">
            <v>118.6</v>
          </cell>
          <cell r="F926">
            <v>118.6</v>
          </cell>
          <cell r="G926">
            <v>119.1</v>
          </cell>
          <cell r="H926">
            <v>119.3</v>
          </cell>
          <cell r="I926">
            <v>119.7</v>
          </cell>
          <cell r="J926">
            <v>119.7</v>
          </cell>
          <cell r="K926">
            <v>120.3</v>
          </cell>
          <cell r="L926">
            <v>119</v>
          </cell>
          <cell r="M926">
            <v>117.7</v>
          </cell>
          <cell r="N926">
            <v>117.7</v>
          </cell>
          <cell r="O926">
            <v>117.8</v>
          </cell>
          <cell r="P926">
            <v>117.8</v>
          </cell>
          <cell r="Q926">
            <v>117.1</v>
          </cell>
        </row>
        <row r="927">
          <cell r="C927">
            <v>147.1</v>
          </cell>
          <cell r="D927">
            <v>147.30000000000001</v>
          </cell>
          <cell r="E927">
            <v>147.5</v>
          </cell>
          <cell r="F927">
            <v>148.80000000000001</v>
          </cell>
          <cell r="G927">
            <v>150.5</v>
          </cell>
          <cell r="H927">
            <v>155</v>
          </cell>
          <cell r="I927">
            <v>153.19999999999999</v>
          </cell>
          <cell r="J927">
            <v>150.69999999999999</v>
          </cell>
          <cell r="K927">
            <v>149.6</v>
          </cell>
          <cell r="L927">
            <v>150.5</v>
          </cell>
          <cell r="M927">
            <v>153.4</v>
          </cell>
          <cell r="N927">
            <v>155.4</v>
          </cell>
          <cell r="O927">
            <v>159.1</v>
          </cell>
          <cell r="P927">
            <v>160.4</v>
          </cell>
          <cell r="Q927">
            <v>160.80000000000001</v>
          </cell>
        </row>
        <row r="928">
          <cell r="C928">
            <v>122.6</v>
          </cell>
          <cell r="D928">
            <v>122.6</v>
          </cell>
          <cell r="E928">
            <v>119.8</v>
          </cell>
          <cell r="F928">
            <v>119.4</v>
          </cell>
          <cell r="G928">
            <v>118.3</v>
          </cell>
          <cell r="H928">
            <v>118.6</v>
          </cell>
          <cell r="I928">
            <v>119.8</v>
          </cell>
          <cell r="J928">
            <v>122.6</v>
          </cell>
          <cell r="K928">
            <v>123.5</v>
          </cell>
          <cell r="L928">
            <v>123.5</v>
          </cell>
          <cell r="M928">
            <v>123.4</v>
          </cell>
          <cell r="N928">
            <v>122.4</v>
          </cell>
          <cell r="O928">
            <v>121.7</v>
          </cell>
          <cell r="P928">
            <v>123.8</v>
          </cell>
          <cell r="Q928">
            <v>119.9</v>
          </cell>
        </row>
        <row r="929">
          <cell r="C929">
            <v>109.9</v>
          </cell>
          <cell r="D929">
            <v>110</v>
          </cell>
          <cell r="E929">
            <v>110.4</v>
          </cell>
          <cell r="F929">
            <v>117</v>
          </cell>
          <cell r="G929">
            <v>118.1</v>
          </cell>
          <cell r="H929">
            <v>119.1</v>
          </cell>
          <cell r="I929">
            <v>119.2</v>
          </cell>
          <cell r="J929">
            <v>119.1</v>
          </cell>
          <cell r="K929">
            <v>119</v>
          </cell>
          <cell r="L929">
            <v>119.2</v>
          </cell>
          <cell r="M929">
            <v>118.5</v>
          </cell>
          <cell r="N929">
            <v>117.5</v>
          </cell>
          <cell r="O929">
            <v>118.3</v>
          </cell>
          <cell r="P929">
            <v>117.9</v>
          </cell>
          <cell r="Q929">
            <v>117.8</v>
          </cell>
        </row>
        <row r="931">
          <cell r="C931">
            <v>136.80000000000001</v>
          </cell>
          <cell r="D931">
            <v>136.80000000000001</v>
          </cell>
          <cell r="E931">
            <v>136.80000000000001</v>
          </cell>
          <cell r="F931">
            <v>136.80000000000001</v>
          </cell>
          <cell r="G931">
            <v>136.80000000000001</v>
          </cell>
          <cell r="H931">
            <v>136.80000000000001</v>
          </cell>
          <cell r="I931">
            <v>136.80000000000001</v>
          </cell>
          <cell r="J931">
            <v>136.80000000000001</v>
          </cell>
          <cell r="K931">
            <v>136.80000000000001</v>
          </cell>
          <cell r="L931">
            <v>136.80000000000001</v>
          </cell>
          <cell r="M931">
            <v>136.80000000000001</v>
          </cell>
          <cell r="N931">
            <v>136.80000000000001</v>
          </cell>
          <cell r="O931">
            <v>124.9</v>
          </cell>
          <cell r="P931">
            <v>124.9</v>
          </cell>
          <cell r="Q931">
            <v>124.9</v>
          </cell>
        </row>
        <row r="932">
          <cell r="C932">
            <v>141.4</v>
          </cell>
          <cell r="D932">
            <v>141.4</v>
          </cell>
          <cell r="E932">
            <v>141.4</v>
          </cell>
          <cell r="F932">
            <v>141.4</v>
          </cell>
          <cell r="G932">
            <v>141.4</v>
          </cell>
          <cell r="H932">
            <v>141.4</v>
          </cell>
          <cell r="I932">
            <v>141.4</v>
          </cell>
          <cell r="J932">
            <v>141.4</v>
          </cell>
          <cell r="K932">
            <v>141.4</v>
          </cell>
          <cell r="L932">
            <v>141.4</v>
          </cell>
          <cell r="M932">
            <v>141.4</v>
          </cell>
          <cell r="N932">
            <v>141.4</v>
          </cell>
          <cell r="O932">
            <v>141.4</v>
          </cell>
          <cell r="P932">
            <v>141.4</v>
          </cell>
          <cell r="Q932">
            <v>141.4</v>
          </cell>
        </row>
        <row r="933">
          <cell r="C933">
            <v>152.6</v>
          </cell>
          <cell r="D933">
            <v>152.6</v>
          </cell>
          <cell r="E933">
            <v>152.6</v>
          </cell>
          <cell r="F933">
            <v>152.6</v>
          </cell>
          <cell r="G933">
            <v>152.6</v>
          </cell>
          <cell r="H933">
            <v>152.6</v>
          </cell>
          <cell r="I933">
            <v>152.6</v>
          </cell>
          <cell r="J933">
            <v>152.6</v>
          </cell>
          <cell r="K933">
            <v>152.6</v>
          </cell>
          <cell r="L933">
            <v>152.6</v>
          </cell>
          <cell r="M933">
            <v>152.6</v>
          </cell>
          <cell r="N933">
            <v>152.6</v>
          </cell>
          <cell r="O933">
            <v>152.6</v>
          </cell>
          <cell r="P933">
            <v>152.6</v>
          </cell>
          <cell r="Q933">
            <v>152.6</v>
          </cell>
        </row>
        <row r="934">
          <cell r="C934">
            <v>203.2</v>
          </cell>
          <cell r="D934">
            <v>203.2</v>
          </cell>
          <cell r="E934">
            <v>203.2</v>
          </cell>
          <cell r="F934">
            <v>203.2</v>
          </cell>
          <cell r="G934">
            <v>203.2</v>
          </cell>
          <cell r="H934">
            <v>203.2</v>
          </cell>
          <cell r="I934">
            <v>203.2</v>
          </cell>
          <cell r="J934">
            <v>203.2</v>
          </cell>
          <cell r="K934">
            <v>203.2</v>
          </cell>
          <cell r="L934">
            <v>203.2</v>
          </cell>
          <cell r="M934">
            <v>203.2</v>
          </cell>
          <cell r="N934">
            <v>203.2</v>
          </cell>
          <cell r="O934">
            <v>203.2</v>
          </cell>
          <cell r="P934">
            <v>203.2</v>
          </cell>
          <cell r="Q934">
            <v>203.2</v>
          </cell>
        </row>
        <row r="935">
          <cell r="C935">
            <v>136.4</v>
          </cell>
          <cell r="D935">
            <v>136.4</v>
          </cell>
          <cell r="E935">
            <v>136.4</v>
          </cell>
          <cell r="F935">
            <v>136.4</v>
          </cell>
          <cell r="G935">
            <v>136.4</v>
          </cell>
          <cell r="H935">
            <v>136.4</v>
          </cell>
          <cell r="I935">
            <v>136.4</v>
          </cell>
          <cell r="J935">
            <v>136.4</v>
          </cell>
          <cell r="K935">
            <v>136.4</v>
          </cell>
          <cell r="L935">
            <v>136.4</v>
          </cell>
          <cell r="M935">
            <v>136.4</v>
          </cell>
          <cell r="N935">
            <v>136.4</v>
          </cell>
          <cell r="O935">
            <v>123.8</v>
          </cell>
          <cell r="P935">
            <v>123.8</v>
          </cell>
          <cell r="Q935">
            <v>123.8</v>
          </cell>
        </row>
        <row r="937">
          <cell r="C937">
            <v>129.1</v>
          </cell>
          <cell r="D937">
            <v>129.6</v>
          </cell>
          <cell r="E937">
            <v>129.4</v>
          </cell>
          <cell r="F937">
            <v>128.69999999999999</v>
          </cell>
          <cell r="G937">
            <v>128.6</v>
          </cell>
          <cell r="H937">
            <v>127.8</v>
          </cell>
          <cell r="I937">
            <v>127.8</v>
          </cell>
          <cell r="J937">
            <v>127.6</v>
          </cell>
          <cell r="K937">
            <v>127</v>
          </cell>
          <cell r="L937">
            <v>126.8</v>
          </cell>
          <cell r="M937">
            <v>125.6</v>
          </cell>
          <cell r="N937">
            <v>125.3</v>
          </cell>
          <cell r="O937">
            <v>125.5</v>
          </cell>
          <cell r="P937">
            <v>124.2</v>
          </cell>
          <cell r="Q937">
            <v>124.2</v>
          </cell>
        </row>
        <row r="938">
          <cell r="C938">
            <v>78.5</v>
          </cell>
          <cell r="D938">
            <v>78.5</v>
          </cell>
          <cell r="E938">
            <v>78.3</v>
          </cell>
          <cell r="F938">
            <v>78.3</v>
          </cell>
          <cell r="G938">
            <v>78.3</v>
          </cell>
          <cell r="H938">
            <v>79</v>
          </cell>
          <cell r="I938">
            <v>79.3</v>
          </cell>
          <cell r="J938">
            <v>79.400000000000006</v>
          </cell>
          <cell r="K938">
            <v>80.3</v>
          </cell>
          <cell r="L938">
            <v>80.3</v>
          </cell>
          <cell r="M938">
            <v>80.099999999999994</v>
          </cell>
          <cell r="N938">
            <v>79.7</v>
          </cell>
          <cell r="O938">
            <v>79.400000000000006</v>
          </cell>
          <cell r="P938">
            <v>79.3</v>
          </cell>
          <cell r="Q938">
            <v>79</v>
          </cell>
        </row>
        <row r="939">
          <cell r="C939">
            <v>140</v>
          </cell>
          <cell r="D939">
            <v>141.30000000000001</v>
          </cell>
          <cell r="E939">
            <v>141.4</v>
          </cell>
          <cell r="F939">
            <v>140.5</v>
          </cell>
          <cell r="G939">
            <v>140.4</v>
          </cell>
          <cell r="H939">
            <v>139.1</v>
          </cell>
          <cell r="I939">
            <v>139.4</v>
          </cell>
          <cell r="J939">
            <v>139.4</v>
          </cell>
          <cell r="K939">
            <v>138.9</v>
          </cell>
          <cell r="L939">
            <v>138.9</v>
          </cell>
          <cell r="M939">
            <v>137.4</v>
          </cell>
          <cell r="N939">
            <v>136.6</v>
          </cell>
          <cell r="O939">
            <v>136.9</v>
          </cell>
          <cell r="P939">
            <v>135.5</v>
          </cell>
          <cell r="Q939">
            <v>135.69999999999999</v>
          </cell>
        </row>
        <row r="940">
          <cell r="C940">
            <v>90.9</v>
          </cell>
          <cell r="D940">
            <v>91.5</v>
          </cell>
          <cell r="E940">
            <v>93.9</v>
          </cell>
          <cell r="F940">
            <v>93.9</v>
          </cell>
          <cell r="G940">
            <v>93.2</v>
          </cell>
          <cell r="H940">
            <v>92.1</v>
          </cell>
          <cell r="I940">
            <v>92.1</v>
          </cell>
          <cell r="J940">
            <v>90.2</v>
          </cell>
          <cell r="K940">
            <v>88.3</v>
          </cell>
          <cell r="L940">
            <v>85.2</v>
          </cell>
          <cell r="M940">
            <v>81</v>
          </cell>
          <cell r="N940">
            <v>82.9</v>
          </cell>
          <cell r="O940">
            <v>84.2</v>
          </cell>
          <cell r="P940">
            <v>84.2</v>
          </cell>
          <cell r="Q940">
            <v>84.2</v>
          </cell>
        </row>
        <row r="941">
          <cell r="C941">
            <v>137.80000000000001</v>
          </cell>
          <cell r="D941">
            <v>137.80000000000001</v>
          </cell>
          <cell r="E941">
            <v>131.1</v>
          </cell>
          <cell r="F941">
            <v>131.1</v>
          </cell>
          <cell r="G941">
            <v>128.9</v>
          </cell>
          <cell r="H941">
            <v>128.9</v>
          </cell>
          <cell r="I941">
            <v>128.9</v>
          </cell>
          <cell r="J941">
            <v>128.9</v>
          </cell>
          <cell r="K941">
            <v>130.19999999999999</v>
          </cell>
          <cell r="L941">
            <v>130.19999999999999</v>
          </cell>
          <cell r="M941">
            <v>120</v>
          </cell>
          <cell r="N941">
            <v>120</v>
          </cell>
          <cell r="O941">
            <v>120</v>
          </cell>
          <cell r="P941">
            <v>120</v>
          </cell>
          <cell r="Q941">
            <v>120</v>
          </cell>
        </row>
        <row r="942">
          <cell r="C942">
            <v>109.2</v>
          </cell>
          <cell r="D942">
            <v>107.1</v>
          </cell>
          <cell r="E942">
            <v>105.6</v>
          </cell>
          <cell r="F942">
            <v>105.1</v>
          </cell>
          <cell r="G942">
            <v>105.4</v>
          </cell>
          <cell r="H942">
            <v>105.9</v>
          </cell>
          <cell r="I942">
            <v>105.2</v>
          </cell>
          <cell r="J942">
            <v>104.4</v>
          </cell>
          <cell r="K942">
            <v>103.5</v>
          </cell>
          <cell r="L942">
            <v>102.6</v>
          </cell>
          <cell r="M942">
            <v>103.1</v>
          </cell>
          <cell r="N942">
            <v>104.5</v>
          </cell>
          <cell r="O942">
            <v>104.1</v>
          </cell>
          <cell r="P942">
            <v>102.9</v>
          </cell>
          <cell r="Q942">
            <v>101.8</v>
          </cell>
        </row>
        <row r="943">
          <cell r="C943">
            <v>97.6</v>
          </cell>
          <cell r="D943">
            <v>97.6</v>
          </cell>
          <cell r="E943">
            <v>97.6</v>
          </cell>
          <cell r="F943">
            <v>97.6</v>
          </cell>
          <cell r="G943">
            <v>97.6</v>
          </cell>
          <cell r="H943">
            <v>97.6</v>
          </cell>
          <cell r="I943">
            <v>97.6</v>
          </cell>
          <cell r="J943">
            <v>97.6</v>
          </cell>
          <cell r="K943">
            <v>97.6</v>
          </cell>
          <cell r="L943">
            <v>97.6</v>
          </cell>
          <cell r="M943">
            <v>97.6</v>
          </cell>
          <cell r="N943">
            <v>97.6</v>
          </cell>
          <cell r="O943">
            <v>97.6</v>
          </cell>
          <cell r="P943">
            <v>97.6</v>
          </cell>
          <cell r="Q943">
            <v>97.6</v>
          </cell>
        </row>
        <row r="945">
          <cell r="C945">
            <v>122.5</v>
          </cell>
          <cell r="D945">
            <v>122.5</v>
          </cell>
          <cell r="E945">
            <v>122.5</v>
          </cell>
          <cell r="F945">
            <v>122.7</v>
          </cell>
          <cell r="G945">
            <v>122.6</v>
          </cell>
          <cell r="H945">
            <v>122.5</v>
          </cell>
          <cell r="I945">
            <v>122.3</v>
          </cell>
          <cell r="J945">
            <v>122.3</v>
          </cell>
          <cell r="K945">
            <v>122.3</v>
          </cell>
          <cell r="L945">
            <v>122.3</v>
          </cell>
          <cell r="M945">
            <v>122.3</v>
          </cell>
          <cell r="N945">
            <v>121.8</v>
          </cell>
          <cell r="O945">
            <v>121.6</v>
          </cell>
          <cell r="P945">
            <v>121.6</v>
          </cell>
          <cell r="Q945">
            <v>121.5</v>
          </cell>
        </row>
        <row r="946">
          <cell r="C946">
            <v>111.2</v>
          </cell>
          <cell r="D946">
            <v>111.2</v>
          </cell>
          <cell r="E946">
            <v>111.2</v>
          </cell>
          <cell r="F946">
            <v>111.2</v>
          </cell>
          <cell r="G946">
            <v>111.1</v>
          </cell>
          <cell r="H946">
            <v>111.1</v>
          </cell>
          <cell r="I946">
            <v>110.7</v>
          </cell>
          <cell r="J946">
            <v>110.8</v>
          </cell>
          <cell r="K946">
            <v>110.8</v>
          </cell>
          <cell r="L946">
            <v>110.7</v>
          </cell>
          <cell r="M946">
            <v>110.5</v>
          </cell>
          <cell r="N946">
            <v>110.5</v>
          </cell>
          <cell r="O946">
            <v>110.5</v>
          </cell>
          <cell r="P946">
            <v>110.3</v>
          </cell>
          <cell r="Q946">
            <v>110.3</v>
          </cell>
        </row>
        <row r="947">
          <cell r="C947">
            <v>142.5</v>
          </cell>
          <cell r="D947">
            <v>142.5</v>
          </cell>
          <cell r="E947">
            <v>142.5</v>
          </cell>
          <cell r="F947">
            <v>142.5</v>
          </cell>
          <cell r="G947">
            <v>142.5</v>
          </cell>
          <cell r="H947">
            <v>142.6</v>
          </cell>
          <cell r="I947">
            <v>142.6</v>
          </cell>
          <cell r="J947">
            <v>142.5</v>
          </cell>
          <cell r="K947">
            <v>141</v>
          </cell>
          <cell r="L947">
            <v>140.9</v>
          </cell>
          <cell r="M947">
            <v>143.80000000000001</v>
          </cell>
          <cell r="N947">
            <v>143.80000000000001</v>
          </cell>
          <cell r="O947">
            <v>143.80000000000001</v>
          </cell>
          <cell r="P947">
            <v>143.69999999999999</v>
          </cell>
          <cell r="Q947">
            <v>143.1</v>
          </cell>
        </row>
        <row r="948">
          <cell r="C948">
            <v>192.4</v>
          </cell>
          <cell r="D948">
            <v>192.4</v>
          </cell>
          <cell r="E948">
            <v>192.4</v>
          </cell>
          <cell r="F948">
            <v>192.4</v>
          </cell>
          <cell r="G948">
            <v>192.4</v>
          </cell>
          <cell r="H948">
            <v>192.4</v>
          </cell>
          <cell r="I948">
            <v>192.4</v>
          </cell>
          <cell r="J948">
            <v>192.4</v>
          </cell>
          <cell r="K948">
            <v>192.4</v>
          </cell>
          <cell r="L948">
            <v>192.4</v>
          </cell>
          <cell r="M948">
            <v>192.4</v>
          </cell>
          <cell r="N948">
            <v>186.9</v>
          </cell>
          <cell r="O948">
            <v>186.9</v>
          </cell>
          <cell r="P948">
            <v>186.9</v>
          </cell>
          <cell r="Q948">
            <v>186.9</v>
          </cell>
        </row>
        <row r="949">
          <cell r="C949">
            <v>128</v>
          </cell>
          <cell r="D949">
            <v>128</v>
          </cell>
          <cell r="E949">
            <v>128</v>
          </cell>
          <cell r="F949">
            <v>128</v>
          </cell>
          <cell r="G949">
            <v>128</v>
          </cell>
          <cell r="H949">
            <v>128</v>
          </cell>
          <cell r="I949">
            <v>128</v>
          </cell>
          <cell r="J949">
            <v>128</v>
          </cell>
          <cell r="K949">
            <v>128</v>
          </cell>
          <cell r="L949">
            <v>128</v>
          </cell>
          <cell r="M949">
            <v>128</v>
          </cell>
          <cell r="N949">
            <v>128</v>
          </cell>
          <cell r="O949">
            <v>127.4</v>
          </cell>
          <cell r="P949">
            <v>127.4</v>
          </cell>
          <cell r="Q949">
            <v>127.4</v>
          </cell>
        </row>
        <row r="950">
          <cell r="C950">
            <v>121.5</v>
          </cell>
          <cell r="D950">
            <v>121.5</v>
          </cell>
          <cell r="E950">
            <v>121.5</v>
          </cell>
          <cell r="F950">
            <v>121.5</v>
          </cell>
          <cell r="G950">
            <v>121.5</v>
          </cell>
          <cell r="H950">
            <v>121.5</v>
          </cell>
          <cell r="I950">
            <v>121.5</v>
          </cell>
          <cell r="J950">
            <v>121.5</v>
          </cell>
          <cell r="K950">
            <v>121.5</v>
          </cell>
          <cell r="L950">
            <v>121.5</v>
          </cell>
          <cell r="M950">
            <v>121.5</v>
          </cell>
          <cell r="N950">
            <v>121.5</v>
          </cell>
          <cell r="O950">
            <v>121.5</v>
          </cell>
          <cell r="P950">
            <v>121.5</v>
          </cell>
          <cell r="Q950">
            <v>121.5</v>
          </cell>
        </row>
        <row r="951">
          <cell r="C951">
            <v>100</v>
          </cell>
          <cell r="D951">
            <v>100</v>
          </cell>
          <cell r="E951">
            <v>100</v>
          </cell>
          <cell r="F951">
            <v>100</v>
          </cell>
          <cell r="G951">
            <v>100</v>
          </cell>
          <cell r="H951">
            <v>100</v>
          </cell>
          <cell r="I951">
            <v>100</v>
          </cell>
          <cell r="J951">
            <v>100</v>
          </cell>
          <cell r="K951">
            <v>100</v>
          </cell>
          <cell r="L951">
            <v>100</v>
          </cell>
          <cell r="M951">
            <v>100</v>
          </cell>
          <cell r="N951">
            <v>100</v>
          </cell>
          <cell r="O951">
            <v>100</v>
          </cell>
          <cell r="P951">
            <v>100</v>
          </cell>
          <cell r="Q951">
            <v>100</v>
          </cell>
        </row>
        <row r="952">
          <cell r="C952">
            <v>161.5</v>
          </cell>
          <cell r="D952">
            <v>161.5</v>
          </cell>
          <cell r="E952">
            <v>161.5</v>
          </cell>
          <cell r="F952">
            <v>178.8</v>
          </cell>
          <cell r="G952">
            <v>173.1</v>
          </cell>
          <cell r="H952">
            <v>161.5</v>
          </cell>
          <cell r="I952">
            <v>161.5</v>
          </cell>
          <cell r="J952">
            <v>161.5</v>
          </cell>
          <cell r="K952">
            <v>161.5</v>
          </cell>
          <cell r="L952">
            <v>161.5</v>
          </cell>
          <cell r="M952">
            <v>161.5</v>
          </cell>
          <cell r="N952">
            <v>161.5</v>
          </cell>
          <cell r="O952">
            <v>161.5</v>
          </cell>
          <cell r="P952">
            <v>161.5</v>
          </cell>
          <cell r="Q952">
            <v>161.5</v>
          </cell>
        </row>
        <row r="954">
          <cell r="C954">
            <v>117.9</v>
          </cell>
          <cell r="D954">
            <v>118</v>
          </cell>
          <cell r="E954">
            <v>119.2</v>
          </cell>
          <cell r="F954">
            <v>119.4</v>
          </cell>
          <cell r="G954">
            <v>119.8</v>
          </cell>
          <cell r="H954">
            <v>119.9</v>
          </cell>
          <cell r="I954">
            <v>121.5</v>
          </cell>
          <cell r="J954">
            <v>121.7</v>
          </cell>
          <cell r="K954">
            <v>123.1</v>
          </cell>
          <cell r="L954">
            <v>123.6</v>
          </cell>
          <cell r="M954">
            <v>122.4</v>
          </cell>
          <cell r="N954">
            <v>122.3</v>
          </cell>
          <cell r="O954">
            <v>121.7</v>
          </cell>
          <cell r="P954">
            <v>121.4</v>
          </cell>
          <cell r="Q954">
            <v>121.3</v>
          </cell>
        </row>
        <row r="955">
          <cell r="C955">
            <v>140.19999999999999</v>
          </cell>
          <cell r="D955">
            <v>140.6</v>
          </cell>
          <cell r="E955">
            <v>142.80000000000001</v>
          </cell>
          <cell r="F955">
            <v>143.1</v>
          </cell>
          <cell r="G955">
            <v>145.19999999999999</v>
          </cell>
          <cell r="H955">
            <v>145.80000000000001</v>
          </cell>
          <cell r="I955">
            <v>150.9</v>
          </cell>
          <cell r="J955">
            <v>151.5</v>
          </cell>
          <cell r="K955">
            <v>156.4</v>
          </cell>
          <cell r="L955">
            <v>158.1</v>
          </cell>
          <cell r="M955">
            <v>152.6</v>
          </cell>
          <cell r="N955">
            <v>152.4</v>
          </cell>
          <cell r="O955">
            <v>150.30000000000001</v>
          </cell>
          <cell r="P955">
            <v>149.4</v>
          </cell>
          <cell r="Q955">
            <v>148.19999999999999</v>
          </cell>
        </row>
        <row r="956">
          <cell r="C956">
            <v>106</v>
          </cell>
          <cell r="D956">
            <v>106</v>
          </cell>
          <cell r="E956">
            <v>106</v>
          </cell>
          <cell r="F956">
            <v>106</v>
          </cell>
          <cell r="G956">
            <v>106</v>
          </cell>
          <cell r="H956">
            <v>106</v>
          </cell>
          <cell r="I956">
            <v>107.9</v>
          </cell>
          <cell r="J956">
            <v>107.9</v>
          </cell>
          <cell r="K956">
            <v>106</v>
          </cell>
          <cell r="L956">
            <v>106</v>
          </cell>
          <cell r="M956">
            <v>110.6</v>
          </cell>
          <cell r="N956">
            <v>110.6</v>
          </cell>
          <cell r="O956">
            <v>110.3</v>
          </cell>
          <cell r="P956">
            <v>109.9</v>
          </cell>
          <cell r="Q956">
            <v>111.9</v>
          </cell>
        </row>
        <row r="957">
          <cell r="C957">
            <v>102.5</v>
          </cell>
          <cell r="D957">
            <v>102.4</v>
          </cell>
          <cell r="E957">
            <v>102.1</v>
          </cell>
          <cell r="F957">
            <v>102.3</v>
          </cell>
          <cell r="G957">
            <v>102.4</v>
          </cell>
          <cell r="H957">
            <v>101.8</v>
          </cell>
          <cell r="I957">
            <v>102.6</v>
          </cell>
          <cell r="J957">
            <v>103.4</v>
          </cell>
          <cell r="K957">
            <v>105</v>
          </cell>
          <cell r="L957">
            <v>107</v>
          </cell>
          <cell r="M957">
            <v>108.7</v>
          </cell>
          <cell r="N957">
            <v>108.2</v>
          </cell>
          <cell r="O957">
            <v>107.5</v>
          </cell>
          <cell r="P957">
            <v>105.4</v>
          </cell>
          <cell r="Q957">
            <v>106</v>
          </cell>
        </row>
        <row r="958">
          <cell r="C958">
            <v>92</v>
          </cell>
          <cell r="D958">
            <v>92.1</v>
          </cell>
          <cell r="E958">
            <v>92</v>
          </cell>
          <cell r="F958">
            <v>92.4</v>
          </cell>
          <cell r="G958">
            <v>92.4</v>
          </cell>
          <cell r="H958">
            <v>91.7</v>
          </cell>
          <cell r="I958">
            <v>91.8</v>
          </cell>
          <cell r="J958">
            <v>91.8</v>
          </cell>
          <cell r="K958">
            <v>92</v>
          </cell>
          <cell r="L958">
            <v>91.8</v>
          </cell>
          <cell r="M958">
            <v>92.1</v>
          </cell>
          <cell r="N958">
            <v>92.9</v>
          </cell>
          <cell r="O958">
            <v>93.3</v>
          </cell>
          <cell r="P958">
            <v>93.8</v>
          </cell>
          <cell r="Q958">
            <v>94</v>
          </cell>
        </row>
        <row r="959">
          <cell r="C959">
            <v>109.4</v>
          </cell>
          <cell r="D959">
            <v>109.8</v>
          </cell>
          <cell r="E959">
            <v>110.3</v>
          </cell>
          <cell r="F959">
            <v>108.8</v>
          </cell>
          <cell r="G959">
            <v>105.9</v>
          </cell>
          <cell r="H959">
            <v>105.9</v>
          </cell>
          <cell r="I959">
            <v>105.9</v>
          </cell>
          <cell r="J959">
            <v>105.1</v>
          </cell>
          <cell r="K959">
            <v>104.4</v>
          </cell>
          <cell r="L959">
            <v>105.5</v>
          </cell>
          <cell r="M959">
            <v>106.6</v>
          </cell>
          <cell r="N959">
            <v>107.5</v>
          </cell>
          <cell r="O959">
            <v>108.8</v>
          </cell>
          <cell r="P959">
            <v>109.7</v>
          </cell>
          <cell r="Q959">
            <v>109.7</v>
          </cell>
        </row>
        <row r="960">
          <cell r="C960">
            <v>121.3</v>
          </cell>
          <cell r="D960">
            <v>121.3</v>
          </cell>
          <cell r="E960">
            <v>121.3</v>
          </cell>
          <cell r="F960">
            <v>119.7</v>
          </cell>
          <cell r="G960">
            <v>119.7</v>
          </cell>
          <cell r="H960">
            <v>118.1</v>
          </cell>
          <cell r="I960">
            <v>118.1</v>
          </cell>
          <cell r="J960">
            <v>118.1</v>
          </cell>
          <cell r="K960">
            <v>114.9</v>
          </cell>
          <cell r="L960">
            <v>114.9</v>
          </cell>
          <cell r="M960">
            <v>114.9</v>
          </cell>
          <cell r="N960">
            <v>114.9</v>
          </cell>
          <cell r="O960">
            <v>114.9</v>
          </cell>
          <cell r="P960">
            <v>114.9</v>
          </cell>
          <cell r="Q960">
            <v>114.9</v>
          </cell>
        </row>
        <row r="961">
          <cell r="C961">
            <v>118.7</v>
          </cell>
          <cell r="D961">
            <v>118.3</v>
          </cell>
          <cell r="E961">
            <v>119.7</v>
          </cell>
          <cell r="F961">
            <v>119.3</v>
          </cell>
          <cell r="G961">
            <v>118.9</v>
          </cell>
          <cell r="H961">
            <v>118.9</v>
          </cell>
          <cell r="I961">
            <v>119.5</v>
          </cell>
          <cell r="J961">
            <v>119.7</v>
          </cell>
          <cell r="K961">
            <v>119.8</v>
          </cell>
          <cell r="L961">
            <v>118.1</v>
          </cell>
          <cell r="M961">
            <v>117.6</v>
          </cell>
          <cell r="N961">
            <v>116.3</v>
          </cell>
          <cell r="O961">
            <v>116.2</v>
          </cell>
          <cell r="P961">
            <v>116</v>
          </cell>
          <cell r="Q961">
            <v>117.1</v>
          </cell>
        </row>
        <row r="962">
          <cell r="C962">
            <v>119</v>
          </cell>
          <cell r="D962">
            <v>119</v>
          </cell>
          <cell r="E962">
            <v>119.3</v>
          </cell>
          <cell r="F962">
            <v>121.3</v>
          </cell>
          <cell r="G962">
            <v>121.6</v>
          </cell>
          <cell r="H962">
            <v>121.6</v>
          </cell>
          <cell r="I962">
            <v>121.6</v>
          </cell>
          <cell r="J962">
            <v>121.6</v>
          </cell>
          <cell r="K962">
            <v>121.6</v>
          </cell>
          <cell r="L962">
            <v>120.7</v>
          </cell>
          <cell r="M962">
            <v>120.7</v>
          </cell>
          <cell r="N962">
            <v>121.6</v>
          </cell>
          <cell r="O962">
            <v>121.6</v>
          </cell>
          <cell r="P962">
            <v>120.6</v>
          </cell>
          <cell r="Q962">
            <v>120.6</v>
          </cell>
        </row>
        <row r="963">
          <cell r="C963">
            <v>107.7</v>
          </cell>
          <cell r="D963">
            <v>107.7</v>
          </cell>
          <cell r="E963">
            <v>109.7</v>
          </cell>
          <cell r="F963">
            <v>109.8</v>
          </cell>
          <cell r="G963">
            <v>109.5</v>
          </cell>
          <cell r="H963">
            <v>109.5</v>
          </cell>
          <cell r="I963">
            <v>109.5</v>
          </cell>
          <cell r="J963">
            <v>109.5</v>
          </cell>
          <cell r="K963">
            <v>109.4</v>
          </cell>
          <cell r="L963">
            <v>109.5</v>
          </cell>
          <cell r="M963">
            <v>109.5</v>
          </cell>
          <cell r="N963">
            <v>109.5</v>
          </cell>
          <cell r="O963">
            <v>109.5</v>
          </cell>
          <cell r="P963">
            <v>109.9</v>
          </cell>
          <cell r="Q963">
            <v>109.6</v>
          </cell>
        </row>
        <row r="964">
          <cell r="C964">
            <v>175.9</v>
          </cell>
          <cell r="D964">
            <v>175.9</v>
          </cell>
          <cell r="E964">
            <v>175.9</v>
          </cell>
          <cell r="F964">
            <v>175.9</v>
          </cell>
          <cell r="G964">
            <v>175.9</v>
          </cell>
          <cell r="H964">
            <v>175.9</v>
          </cell>
          <cell r="I964">
            <v>175.9</v>
          </cell>
          <cell r="J964">
            <v>175.9</v>
          </cell>
          <cell r="K964">
            <v>175.9</v>
          </cell>
          <cell r="L964">
            <v>175.9</v>
          </cell>
          <cell r="M964">
            <v>175.9</v>
          </cell>
          <cell r="N964">
            <v>175.9</v>
          </cell>
          <cell r="O964">
            <v>175.9</v>
          </cell>
          <cell r="P964">
            <v>175.9</v>
          </cell>
          <cell r="Q964">
            <v>175.9</v>
          </cell>
        </row>
        <row r="966">
          <cell r="C966">
            <v>113.1</v>
          </cell>
          <cell r="D966">
            <v>113.1</v>
          </cell>
          <cell r="E966">
            <v>113.1</v>
          </cell>
          <cell r="F966">
            <v>113.1</v>
          </cell>
          <cell r="G966">
            <v>111.9</v>
          </cell>
          <cell r="H966">
            <v>111.9</v>
          </cell>
          <cell r="I966">
            <v>111.9</v>
          </cell>
          <cell r="J966">
            <v>111.9</v>
          </cell>
          <cell r="K966">
            <v>111.9</v>
          </cell>
          <cell r="L966">
            <v>111.8</v>
          </cell>
          <cell r="M966">
            <v>109.4</v>
          </cell>
          <cell r="N966">
            <v>109.5</v>
          </cell>
          <cell r="O966">
            <v>109.4</v>
          </cell>
          <cell r="P966">
            <v>109.3</v>
          </cell>
          <cell r="Q966">
            <v>109.3</v>
          </cell>
        </row>
        <row r="967">
          <cell r="C967">
            <v>93.7</v>
          </cell>
          <cell r="D967">
            <v>93.7</v>
          </cell>
          <cell r="E967">
            <v>93.7</v>
          </cell>
          <cell r="F967">
            <v>93.7</v>
          </cell>
          <cell r="G967">
            <v>93.7</v>
          </cell>
          <cell r="H967">
            <v>93.7</v>
          </cell>
          <cell r="I967">
            <v>93.7</v>
          </cell>
          <cell r="J967">
            <v>93.7</v>
          </cell>
          <cell r="K967">
            <v>93.7</v>
          </cell>
          <cell r="L967">
            <v>93.7</v>
          </cell>
          <cell r="M967">
            <v>93.8</v>
          </cell>
          <cell r="N967">
            <v>93.8</v>
          </cell>
          <cell r="O967">
            <v>93.8</v>
          </cell>
          <cell r="P967">
            <v>93.8</v>
          </cell>
          <cell r="Q967">
            <v>93.8</v>
          </cell>
        </row>
        <row r="968">
          <cell r="C968">
            <v>104.8</v>
          </cell>
          <cell r="D968">
            <v>104.8</v>
          </cell>
          <cell r="E968">
            <v>104.8</v>
          </cell>
          <cell r="F968">
            <v>104.8</v>
          </cell>
          <cell r="G968">
            <v>104.8</v>
          </cell>
          <cell r="H968">
            <v>104.8</v>
          </cell>
          <cell r="I968">
            <v>104.8</v>
          </cell>
          <cell r="J968">
            <v>104.8</v>
          </cell>
          <cell r="K968">
            <v>104.8</v>
          </cell>
          <cell r="L968">
            <v>104.8</v>
          </cell>
          <cell r="M968">
            <v>104.8</v>
          </cell>
          <cell r="N968">
            <v>104.8</v>
          </cell>
          <cell r="O968">
            <v>104.8</v>
          </cell>
          <cell r="P968">
            <v>104.8</v>
          </cell>
          <cell r="Q968">
            <v>104.8</v>
          </cell>
        </row>
        <row r="969">
          <cell r="C969">
            <v>98.9</v>
          </cell>
          <cell r="D969">
            <v>98.9</v>
          </cell>
          <cell r="E969">
            <v>98.9</v>
          </cell>
          <cell r="F969">
            <v>98.9</v>
          </cell>
          <cell r="G969">
            <v>98.9</v>
          </cell>
          <cell r="H969">
            <v>97.7</v>
          </cell>
          <cell r="I969">
            <v>97.7</v>
          </cell>
          <cell r="J969">
            <v>97.7</v>
          </cell>
          <cell r="K969">
            <v>97.7</v>
          </cell>
          <cell r="L969">
            <v>97.7</v>
          </cell>
          <cell r="M969">
            <v>97.7</v>
          </cell>
          <cell r="N969">
            <v>98.9</v>
          </cell>
          <cell r="O969">
            <v>100</v>
          </cell>
          <cell r="P969">
            <v>98.9</v>
          </cell>
          <cell r="Q969">
            <v>97.7</v>
          </cell>
        </row>
        <row r="970">
          <cell r="C970">
            <v>147.69999999999999</v>
          </cell>
          <cell r="D970">
            <v>147.69999999999999</v>
          </cell>
          <cell r="E970">
            <v>147.69999999999999</v>
          </cell>
          <cell r="F970">
            <v>147.69999999999999</v>
          </cell>
          <cell r="G970">
            <v>139.69999999999999</v>
          </cell>
          <cell r="H970">
            <v>139.69999999999999</v>
          </cell>
          <cell r="I970">
            <v>139.69999999999999</v>
          </cell>
          <cell r="J970">
            <v>139.69999999999999</v>
          </cell>
          <cell r="K970">
            <v>139.69999999999999</v>
          </cell>
          <cell r="L970">
            <v>139.69999999999999</v>
          </cell>
          <cell r="M970">
            <v>123.6</v>
          </cell>
          <cell r="N970">
            <v>123.6</v>
          </cell>
          <cell r="O970">
            <v>122.8</v>
          </cell>
          <cell r="P970">
            <v>122.8</v>
          </cell>
          <cell r="Q970">
            <v>122.8</v>
          </cell>
        </row>
        <row r="971">
          <cell r="C971">
            <v>164.5</v>
          </cell>
          <cell r="D971">
            <v>164.5</v>
          </cell>
          <cell r="E971">
            <v>164.5</v>
          </cell>
          <cell r="F971">
            <v>164.5</v>
          </cell>
          <cell r="G971">
            <v>164.5</v>
          </cell>
          <cell r="H971">
            <v>164.5</v>
          </cell>
          <cell r="I971">
            <v>164.5</v>
          </cell>
          <cell r="J971">
            <v>164.5</v>
          </cell>
          <cell r="K971">
            <v>164.5</v>
          </cell>
          <cell r="L971">
            <v>164.5</v>
          </cell>
          <cell r="M971">
            <v>164.5</v>
          </cell>
          <cell r="N971">
            <v>164.5</v>
          </cell>
          <cell r="O971">
            <v>164.5</v>
          </cell>
          <cell r="P971">
            <v>164.5</v>
          </cell>
          <cell r="Q971">
            <v>164.5</v>
          </cell>
        </row>
        <row r="972">
          <cell r="C972">
            <v>106</v>
          </cell>
          <cell r="D972">
            <v>106</v>
          </cell>
          <cell r="E972">
            <v>106</v>
          </cell>
          <cell r="F972">
            <v>106</v>
          </cell>
          <cell r="G972">
            <v>106</v>
          </cell>
          <cell r="H972">
            <v>106</v>
          </cell>
          <cell r="I972">
            <v>106</v>
          </cell>
          <cell r="J972">
            <v>106</v>
          </cell>
          <cell r="K972">
            <v>106</v>
          </cell>
          <cell r="L972">
            <v>105.7</v>
          </cell>
          <cell r="M972">
            <v>105.7</v>
          </cell>
          <cell r="N972">
            <v>105.7</v>
          </cell>
          <cell r="O972">
            <v>105.7</v>
          </cell>
          <cell r="P972">
            <v>105.7</v>
          </cell>
          <cell r="Q972">
            <v>105.7</v>
          </cell>
        </row>
        <row r="973">
          <cell r="C973">
            <v>118.2</v>
          </cell>
          <cell r="D973">
            <v>118.2</v>
          </cell>
          <cell r="E973">
            <v>118.2</v>
          </cell>
          <cell r="F973">
            <v>118.2</v>
          </cell>
          <cell r="G973">
            <v>118.2</v>
          </cell>
          <cell r="H973">
            <v>118.2</v>
          </cell>
          <cell r="I973">
            <v>118.2</v>
          </cell>
          <cell r="J973">
            <v>118.2</v>
          </cell>
          <cell r="K973">
            <v>118.2</v>
          </cell>
          <cell r="L973">
            <v>118.2</v>
          </cell>
          <cell r="M973">
            <v>118.2</v>
          </cell>
          <cell r="N973">
            <v>118.2</v>
          </cell>
          <cell r="O973">
            <v>118.2</v>
          </cell>
          <cell r="P973">
            <v>118</v>
          </cell>
          <cell r="Q973">
            <v>118</v>
          </cell>
        </row>
        <row r="975">
          <cell r="C975">
            <v>107.8</v>
          </cell>
          <cell r="D975">
            <v>110.3</v>
          </cell>
          <cell r="E975">
            <v>110.9</v>
          </cell>
          <cell r="F975">
            <v>110.4</v>
          </cell>
          <cell r="G975">
            <v>110.3</v>
          </cell>
          <cell r="H975">
            <v>110.3</v>
          </cell>
          <cell r="I975">
            <v>110.3</v>
          </cell>
          <cell r="J975">
            <v>110.1</v>
          </cell>
          <cell r="K975">
            <v>109.7</v>
          </cell>
          <cell r="L975">
            <v>108.9</v>
          </cell>
          <cell r="M975">
            <v>109.4</v>
          </cell>
          <cell r="N975">
            <v>109.4</v>
          </cell>
          <cell r="O975">
            <v>109.1</v>
          </cell>
          <cell r="P975">
            <v>109</v>
          </cell>
          <cell r="Q975">
            <v>108.4</v>
          </cell>
        </row>
        <row r="976">
          <cell r="C976">
            <v>105.1</v>
          </cell>
          <cell r="D976">
            <v>105.1</v>
          </cell>
          <cell r="E976">
            <v>105.1</v>
          </cell>
          <cell r="F976">
            <v>105.1</v>
          </cell>
          <cell r="G976">
            <v>105.1</v>
          </cell>
          <cell r="H976">
            <v>105.1</v>
          </cell>
          <cell r="I976">
            <v>105.1</v>
          </cell>
          <cell r="J976">
            <v>105.1</v>
          </cell>
          <cell r="K976">
            <v>105.1</v>
          </cell>
          <cell r="L976">
            <v>105.1</v>
          </cell>
          <cell r="M976">
            <v>105.1</v>
          </cell>
          <cell r="N976">
            <v>105.1</v>
          </cell>
          <cell r="O976">
            <v>105.1</v>
          </cell>
          <cell r="P976">
            <v>105.1</v>
          </cell>
          <cell r="Q976">
            <v>105.1</v>
          </cell>
        </row>
        <row r="977">
          <cell r="C977">
            <v>100</v>
          </cell>
          <cell r="D977">
            <v>100</v>
          </cell>
          <cell r="E977">
            <v>100</v>
          </cell>
          <cell r="F977">
            <v>100</v>
          </cell>
          <cell r="G977">
            <v>100</v>
          </cell>
          <cell r="H977">
            <v>100</v>
          </cell>
          <cell r="I977">
            <v>100</v>
          </cell>
          <cell r="J977">
            <v>100</v>
          </cell>
          <cell r="K977">
            <v>100</v>
          </cell>
          <cell r="L977">
            <v>100</v>
          </cell>
          <cell r="M977">
            <v>100</v>
          </cell>
          <cell r="N977">
            <v>100</v>
          </cell>
          <cell r="O977">
            <v>100</v>
          </cell>
          <cell r="P977">
            <v>100</v>
          </cell>
          <cell r="Q977">
            <v>100</v>
          </cell>
        </row>
        <row r="978">
          <cell r="C978">
            <v>96.9</v>
          </cell>
          <cell r="D978">
            <v>96.9</v>
          </cell>
          <cell r="E978">
            <v>98.1</v>
          </cell>
          <cell r="F978">
            <v>98.1</v>
          </cell>
          <cell r="G978">
            <v>98.1</v>
          </cell>
          <cell r="H978">
            <v>98.1</v>
          </cell>
          <cell r="I978">
            <v>98.1</v>
          </cell>
          <cell r="J978">
            <v>98.1</v>
          </cell>
          <cell r="K978">
            <v>96.9</v>
          </cell>
          <cell r="L978">
            <v>96.9</v>
          </cell>
          <cell r="M978">
            <v>86.9</v>
          </cell>
          <cell r="N978">
            <v>86.9</v>
          </cell>
          <cell r="O978">
            <v>86.9</v>
          </cell>
          <cell r="P978">
            <v>86.9</v>
          </cell>
          <cell r="Q978">
            <v>86.9</v>
          </cell>
        </row>
        <row r="979">
          <cell r="C979">
            <v>124.8</v>
          </cell>
          <cell r="D979">
            <v>124.8</v>
          </cell>
          <cell r="E979">
            <v>124.8</v>
          </cell>
          <cell r="F979">
            <v>124.8</v>
          </cell>
          <cell r="G979">
            <v>124.8</v>
          </cell>
          <cell r="H979">
            <v>124.8</v>
          </cell>
          <cell r="I979">
            <v>124.8</v>
          </cell>
          <cell r="J979">
            <v>124.8</v>
          </cell>
          <cell r="K979">
            <v>123.6</v>
          </cell>
          <cell r="L979">
            <v>123.6</v>
          </cell>
          <cell r="M979">
            <v>121.7</v>
          </cell>
          <cell r="N979">
            <v>121.7</v>
          </cell>
          <cell r="O979">
            <v>121.7</v>
          </cell>
          <cell r="P979">
            <v>121.7</v>
          </cell>
          <cell r="Q979">
            <v>121.7</v>
          </cell>
        </row>
        <row r="980">
          <cell r="C980">
            <v>114.9</v>
          </cell>
          <cell r="D980">
            <v>126.1</v>
          </cell>
          <cell r="E980">
            <v>128</v>
          </cell>
          <cell r="F980">
            <v>125.6</v>
          </cell>
          <cell r="G980">
            <v>125.1</v>
          </cell>
          <cell r="H980">
            <v>125.3</v>
          </cell>
          <cell r="I980">
            <v>125.3</v>
          </cell>
          <cell r="J980">
            <v>124.3</v>
          </cell>
          <cell r="K980">
            <v>122.7</v>
          </cell>
          <cell r="L980">
            <v>119.4</v>
          </cell>
          <cell r="M980">
            <v>121.7</v>
          </cell>
          <cell r="N980">
            <v>121.5</v>
          </cell>
          <cell r="O980">
            <v>120.3</v>
          </cell>
          <cell r="P980">
            <v>119.7</v>
          </cell>
          <cell r="Q980">
            <v>115.4</v>
          </cell>
        </row>
        <row r="981">
          <cell r="C981">
            <v>103.3</v>
          </cell>
          <cell r="D981">
            <v>103.3</v>
          </cell>
          <cell r="E981">
            <v>105.3</v>
          </cell>
          <cell r="F981">
            <v>105.3</v>
          </cell>
          <cell r="G981">
            <v>105.3</v>
          </cell>
          <cell r="H981">
            <v>105.3</v>
          </cell>
          <cell r="I981">
            <v>105.3</v>
          </cell>
          <cell r="J981">
            <v>105.3</v>
          </cell>
          <cell r="K981">
            <v>105.3</v>
          </cell>
          <cell r="L981">
            <v>105.3</v>
          </cell>
          <cell r="M981">
            <v>105.3</v>
          </cell>
          <cell r="N981">
            <v>105.3</v>
          </cell>
          <cell r="O981">
            <v>105.3</v>
          </cell>
          <cell r="P981">
            <v>105.3</v>
          </cell>
          <cell r="Q981">
            <v>105.3</v>
          </cell>
        </row>
        <row r="982">
          <cell r="C982">
            <v>125.1</v>
          </cell>
          <cell r="D982">
            <v>125.1</v>
          </cell>
          <cell r="E982">
            <v>125.1</v>
          </cell>
          <cell r="F982">
            <v>125.1</v>
          </cell>
          <cell r="G982">
            <v>125.1</v>
          </cell>
          <cell r="H982">
            <v>125.1</v>
          </cell>
          <cell r="I982">
            <v>125.1</v>
          </cell>
          <cell r="J982">
            <v>125.1</v>
          </cell>
          <cell r="K982">
            <v>125.1</v>
          </cell>
          <cell r="L982">
            <v>125.1</v>
          </cell>
          <cell r="M982">
            <v>125.1</v>
          </cell>
          <cell r="N982">
            <v>125.1</v>
          </cell>
          <cell r="O982">
            <v>125.1</v>
          </cell>
          <cell r="P982">
            <v>123.8</v>
          </cell>
          <cell r="Q982">
            <v>123.8</v>
          </cell>
        </row>
        <row r="983">
          <cell r="C983">
            <v>108.8</v>
          </cell>
          <cell r="D983">
            <v>108.8</v>
          </cell>
          <cell r="E983">
            <v>108.8</v>
          </cell>
          <cell r="F983">
            <v>108.8</v>
          </cell>
          <cell r="G983">
            <v>108.8</v>
          </cell>
          <cell r="H983">
            <v>108.8</v>
          </cell>
          <cell r="I983">
            <v>108.8</v>
          </cell>
          <cell r="J983">
            <v>108.8</v>
          </cell>
          <cell r="K983">
            <v>108.8</v>
          </cell>
          <cell r="L983">
            <v>108.8</v>
          </cell>
          <cell r="M983">
            <v>108.8</v>
          </cell>
          <cell r="N983">
            <v>108.8</v>
          </cell>
          <cell r="O983">
            <v>108.8</v>
          </cell>
          <cell r="P983">
            <v>108.8</v>
          </cell>
          <cell r="Q983">
            <v>108.8</v>
          </cell>
        </row>
        <row r="984">
          <cell r="C984">
            <v>111.6</v>
          </cell>
          <cell r="D984">
            <v>111.6</v>
          </cell>
          <cell r="E984">
            <v>111.6</v>
          </cell>
          <cell r="F984">
            <v>111.6</v>
          </cell>
          <cell r="G984">
            <v>111.6</v>
          </cell>
          <cell r="H984">
            <v>111.6</v>
          </cell>
          <cell r="I984">
            <v>111.6</v>
          </cell>
          <cell r="J984">
            <v>111.6</v>
          </cell>
          <cell r="K984">
            <v>111.6</v>
          </cell>
          <cell r="L984">
            <v>111.6</v>
          </cell>
          <cell r="M984">
            <v>111.6</v>
          </cell>
          <cell r="N984">
            <v>111.6</v>
          </cell>
          <cell r="O984">
            <v>111.6</v>
          </cell>
          <cell r="P984">
            <v>111.6</v>
          </cell>
          <cell r="Q984">
            <v>111.6</v>
          </cell>
        </row>
        <row r="985">
          <cell r="C985">
            <v>105.5</v>
          </cell>
          <cell r="D985">
            <v>105.5</v>
          </cell>
          <cell r="E985">
            <v>105.5</v>
          </cell>
          <cell r="F985">
            <v>105.5</v>
          </cell>
          <cell r="G985">
            <v>105.5</v>
          </cell>
          <cell r="H985">
            <v>105.5</v>
          </cell>
          <cell r="I985">
            <v>105.5</v>
          </cell>
          <cell r="J985">
            <v>105.5</v>
          </cell>
          <cell r="K985">
            <v>105.5</v>
          </cell>
          <cell r="L985">
            <v>105.5</v>
          </cell>
          <cell r="M985">
            <v>105.5</v>
          </cell>
          <cell r="N985">
            <v>105.5</v>
          </cell>
          <cell r="O985">
            <v>105.5</v>
          </cell>
          <cell r="P985">
            <v>105.5</v>
          </cell>
          <cell r="Q985">
            <v>105.5</v>
          </cell>
        </row>
        <row r="987">
          <cell r="C987">
            <v>60.6</v>
          </cell>
          <cell r="D987">
            <v>60.6</v>
          </cell>
          <cell r="E987">
            <v>60.6</v>
          </cell>
          <cell r="F987">
            <v>60.3</v>
          </cell>
          <cell r="G987">
            <v>60.3</v>
          </cell>
          <cell r="H987">
            <v>60.3</v>
          </cell>
          <cell r="I987">
            <v>60.3</v>
          </cell>
          <cell r="J987">
            <v>60.3</v>
          </cell>
          <cell r="K987">
            <v>60.3</v>
          </cell>
          <cell r="L987">
            <v>60.3</v>
          </cell>
          <cell r="M987">
            <v>60.3</v>
          </cell>
          <cell r="N987">
            <v>60.3</v>
          </cell>
          <cell r="O987">
            <v>60.3</v>
          </cell>
          <cell r="P987">
            <v>60.3</v>
          </cell>
          <cell r="Q987">
            <v>60.3</v>
          </cell>
        </row>
        <row r="988">
          <cell r="C988">
            <v>130.19999999999999</v>
          </cell>
          <cell r="D988">
            <v>130.19999999999999</v>
          </cell>
          <cell r="E988">
            <v>130.19999999999999</v>
          </cell>
          <cell r="F988">
            <v>130.19999999999999</v>
          </cell>
          <cell r="G988">
            <v>130.19999999999999</v>
          </cell>
          <cell r="H988">
            <v>130.19999999999999</v>
          </cell>
          <cell r="I988">
            <v>130.19999999999999</v>
          </cell>
          <cell r="J988">
            <v>130.19999999999999</v>
          </cell>
          <cell r="K988">
            <v>130.19999999999999</v>
          </cell>
          <cell r="L988">
            <v>130.19999999999999</v>
          </cell>
          <cell r="M988">
            <v>130.19999999999999</v>
          </cell>
          <cell r="N988">
            <v>130.19999999999999</v>
          </cell>
          <cell r="O988">
            <v>130.19999999999999</v>
          </cell>
          <cell r="P988">
            <v>130.19999999999999</v>
          </cell>
          <cell r="Q988">
            <v>130.19999999999999</v>
          </cell>
        </row>
        <row r="989">
          <cell r="C989">
            <v>92.3</v>
          </cell>
          <cell r="D989">
            <v>92.3</v>
          </cell>
          <cell r="E989">
            <v>92.3</v>
          </cell>
          <cell r="F989">
            <v>91.8</v>
          </cell>
          <cell r="G989">
            <v>91.8</v>
          </cell>
          <cell r="H989">
            <v>91.8</v>
          </cell>
          <cell r="I989">
            <v>91.8</v>
          </cell>
          <cell r="J989">
            <v>91.8</v>
          </cell>
          <cell r="K989">
            <v>91.8</v>
          </cell>
          <cell r="L989">
            <v>91.8</v>
          </cell>
          <cell r="M989">
            <v>91.8</v>
          </cell>
          <cell r="N989">
            <v>91.8</v>
          </cell>
          <cell r="O989">
            <v>91.8</v>
          </cell>
          <cell r="P989">
            <v>91.8</v>
          </cell>
          <cell r="Q989">
            <v>91.8</v>
          </cell>
        </row>
        <row r="990">
          <cell r="C990">
            <v>56.2</v>
          </cell>
          <cell r="D990">
            <v>56.2</v>
          </cell>
          <cell r="E990">
            <v>56.2</v>
          </cell>
          <cell r="F990">
            <v>55.9</v>
          </cell>
          <cell r="G990">
            <v>55.9</v>
          </cell>
          <cell r="H990">
            <v>55.9</v>
          </cell>
          <cell r="I990">
            <v>55.9</v>
          </cell>
          <cell r="J990">
            <v>55.9</v>
          </cell>
          <cell r="K990">
            <v>55.9</v>
          </cell>
          <cell r="L990">
            <v>55.9</v>
          </cell>
          <cell r="M990">
            <v>55.9</v>
          </cell>
          <cell r="N990">
            <v>55.9</v>
          </cell>
          <cell r="O990">
            <v>55.9</v>
          </cell>
          <cell r="P990">
            <v>55.9</v>
          </cell>
          <cell r="Q990">
            <v>55.9</v>
          </cell>
        </row>
        <row r="992">
          <cell r="C992">
            <v>97.7</v>
          </cell>
          <cell r="D992">
            <v>97.7</v>
          </cell>
          <cell r="E992">
            <v>97.7</v>
          </cell>
          <cell r="F992">
            <v>97.6</v>
          </cell>
          <cell r="G992">
            <v>97.6</v>
          </cell>
          <cell r="H992">
            <v>97.6</v>
          </cell>
          <cell r="I992">
            <v>97.6</v>
          </cell>
          <cell r="J992">
            <v>97.6</v>
          </cell>
          <cell r="K992">
            <v>97.6</v>
          </cell>
          <cell r="L992">
            <v>97.7</v>
          </cell>
          <cell r="M992">
            <v>97.7</v>
          </cell>
          <cell r="N992">
            <v>97.7</v>
          </cell>
          <cell r="O992">
            <v>97.7</v>
          </cell>
          <cell r="P992">
            <v>97.7</v>
          </cell>
          <cell r="Q992">
            <v>97.7</v>
          </cell>
        </row>
        <row r="993">
          <cell r="C993">
            <v>56</v>
          </cell>
          <cell r="D993">
            <v>56.2</v>
          </cell>
          <cell r="E993">
            <v>56.2</v>
          </cell>
          <cell r="F993">
            <v>56.2</v>
          </cell>
          <cell r="G993">
            <v>56.2</v>
          </cell>
          <cell r="H993">
            <v>56.2</v>
          </cell>
          <cell r="I993">
            <v>56.2</v>
          </cell>
          <cell r="J993">
            <v>56.2</v>
          </cell>
          <cell r="K993">
            <v>56.2</v>
          </cell>
          <cell r="L993">
            <v>56.6</v>
          </cell>
          <cell r="M993">
            <v>56.6</v>
          </cell>
          <cell r="N993">
            <v>56.6</v>
          </cell>
          <cell r="O993">
            <v>56.6</v>
          </cell>
          <cell r="P993">
            <v>56.6</v>
          </cell>
          <cell r="Q993">
            <v>56.6</v>
          </cell>
        </row>
        <row r="994">
          <cell r="C994">
            <v>86.3</v>
          </cell>
          <cell r="D994">
            <v>86.3</v>
          </cell>
          <cell r="E994">
            <v>86.3</v>
          </cell>
          <cell r="F994">
            <v>86.3</v>
          </cell>
          <cell r="G994">
            <v>86.3</v>
          </cell>
          <cell r="H994">
            <v>86.3</v>
          </cell>
          <cell r="I994">
            <v>86.3</v>
          </cell>
          <cell r="J994">
            <v>86.3</v>
          </cell>
          <cell r="K994">
            <v>86.3</v>
          </cell>
          <cell r="L994">
            <v>86.3</v>
          </cell>
          <cell r="M994">
            <v>86.3</v>
          </cell>
          <cell r="N994">
            <v>86.3</v>
          </cell>
          <cell r="O994">
            <v>86.3</v>
          </cell>
          <cell r="P994">
            <v>86.3</v>
          </cell>
          <cell r="Q994">
            <v>86.3</v>
          </cell>
        </row>
        <row r="995">
          <cell r="C995">
            <v>34.200000000000003</v>
          </cell>
          <cell r="D995">
            <v>34.200000000000003</v>
          </cell>
          <cell r="E995">
            <v>34.200000000000003</v>
          </cell>
          <cell r="F995">
            <v>34.200000000000003</v>
          </cell>
          <cell r="G995">
            <v>34.200000000000003</v>
          </cell>
          <cell r="H995">
            <v>34.200000000000003</v>
          </cell>
          <cell r="I995">
            <v>34.200000000000003</v>
          </cell>
          <cell r="J995">
            <v>34.200000000000003</v>
          </cell>
          <cell r="K995">
            <v>34.200000000000003</v>
          </cell>
          <cell r="L995">
            <v>34.200000000000003</v>
          </cell>
          <cell r="M995">
            <v>34.200000000000003</v>
          </cell>
          <cell r="N995">
            <v>34.4</v>
          </cell>
          <cell r="O995">
            <v>34.4</v>
          </cell>
          <cell r="P995">
            <v>34.4</v>
          </cell>
          <cell r="Q995">
            <v>34.4</v>
          </cell>
        </row>
        <row r="996">
          <cell r="C996">
            <v>79.3</v>
          </cell>
          <cell r="D996">
            <v>79.3</v>
          </cell>
          <cell r="E996">
            <v>79.3</v>
          </cell>
          <cell r="F996">
            <v>79.3</v>
          </cell>
          <cell r="G996">
            <v>79.3</v>
          </cell>
          <cell r="H996">
            <v>79.3</v>
          </cell>
          <cell r="I996">
            <v>79.3</v>
          </cell>
          <cell r="J996">
            <v>79.3</v>
          </cell>
          <cell r="K996">
            <v>79.3</v>
          </cell>
          <cell r="L996">
            <v>79.3</v>
          </cell>
          <cell r="M996">
            <v>79.3</v>
          </cell>
          <cell r="N996">
            <v>79.3</v>
          </cell>
          <cell r="O996">
            <v>79.3</v>
          </cell>
          <cell r="P996">
            <v>79.3</v>
          </cell>
          <cell r="Q996">
            <v>79.3</v>
          </cell>
        </row>
        <row r="997">
          <cell r="C997">
            <v>150</v>
          </cell>
          <cell r="D997">
            <v>150</v>
          </cell>
          <cell r="E997">
            <v>150</v>
          </cell>
          <cell r="F997">
            <v>150</v>
          </cell>
          <cell r="G997">
            <v>150</v>
          </cell>
          <cell r="H997">
            <v>150</v>
          </cell>
          <cell r="I997">
            <v>150</v>
          </cell>
          <cell r="J997">
            <v>150</v>
          </cell>
          <cell r="K997">
            <v>150</v>
          </cell>
          <cell r="L997">
            <v>150</v>
          </cell>
          <cell r="M997">
            <v>150</v>
          </cell>
          <cell r="N997">
            <v>150</v>
          </cell>
          <cell r="O997">
            <v>150</v>
          </cell>
          <cell r="P997">
            <v>150</v>
          </cell>
          <cell r="Q997">
            <v>150</v>
          </cell>
        </row>
        <row r="998">
          <cell r="C998">
            <v>86.4</v>
          </cell>
          <cell r="D998">
            <v>86.4</v>
          </cell>
          <cell r="E998">
            <v>86.4</v>
          </cell>
          <cell r="F998">
            <v>86.4</v>
          </cell>
          <cell r="G998">
            <v>83.4</v>
          </cell>
          <cell r="H998">
            <v>85.3</v>
          </cell>
          <cell r="I998">
            <v>85.3</v>
          </cell>
          <cell r="J998">
            <v>85.3</v>
          </cell>
          <cell r="K998">
            <v>85.3</v>
          </cell>
          <cell r="L998">
            <v>85.3</v>
          </cell>
          <cell r="M998">
            <v>86.9</v>
          </cell>
          <cell r="N998">
            <v>88.9</v>
          </cell>
          <cell r="O998">
            <v>88.9</v>
          </cell>
          <cell r="P998">
            <v>88.5</v>
          </cell>
          <cell r="Q998">
            <v>88.5</v>
          </cell>
        </row>
        <row r="999">
          <cell r="C999">
            <v>93.7</v>
          </cell>
          <cell r="D999">
            <v>93.7</v>
          </cell>
          <cell r="E999">
            <v>93.7</v>
          </cell>
          <cell r="F999">
            <v>93.7</v>
          </cell>
          <cell r="G999">
            <v>93.7</v>
          </cell>
          <cell r="H999">
            <v>93.7</v>
          </cell>
          <cell r="I999">
            <v>93.7</v>
          </cell>
          <cell r="J999">
            <v>93.7</v>
          </cell>
          <cell r="K999">
            <v>93.7</v>
          </cell>
          <cell r="L999">
            <v>93.7</v>
          </cell>
          <cell r="M999">
            <v>93.7</v>
          </cell>
          <cell r="N999">
            <v>93.7</v>
          </cell>
          <cell r="O999">
            <v>88.9</v>
          </cell>
          <cell r="P999">
            <v>88.9</v>
          </cell>
          <cell r="Q999">
            <v>88.9</v>
          </cell>
        </row>
        <row r="1000">
          <cell r="C1000">
            <v>190</v>
          </cell>
          <cell r="D1000">
            <v>190</v>
          </cell>
          <cell r="E1000">
            <v>172.5</v>
          </cell>
          <cell r="F1000">
            <v>172.5</v>
          </cell>
          <cell r="G1000">
            <v>172.5</v>
          </cell>
          <cell r="H1000">
            <v>172.5</v>
          </cell>
          <cell r="I1000">
            <v>172.5</v>
          </cell>
          <cell r="J1000">
            <v>172.5</v>
          </cell>
          <cell r="K1000">
            <v>172.5</v>
          </cell>
          <cell r="L1000">
            <v>172.5</v>
          </cell>
          <cell r="M1000">
            <v>172.5</v>
          </cell>
          <cell r="N1000">
            <v>172.5</v>
          </cell>
          <cell r="O1000">
            <v>172.5</v>
          </cell>
          <cell r="P1000">
            <v>172.5</v>
          </cell>
          <cell r="Q1000">
            <v>172.5</v>
          </cell>
        </row>
        <row r="1001">
          <cell r="C1001">
            <v>106.6</v>
          </cell>
          <cell r="D1001">
            <v>106.6</v>
          </cell>
          <cell r="E1001">
            <v>106.6</v>
          </cell>
          <cell r="F1001">
            <v>106.6</v>
          </cell>
          <cell r="G1001">
            <v>106.6</v>
          </cell>
          <cell r="H1001">
            <v>106.6</v>
          </cell>
          <cell r="I1001">
            <v>106.6</v>
          </cell>
          <cell r="J1001">
            <v>106.6</v>
          </cell>
          <cell r="K1001">
            <v>106.6</v>
          </cell>
          <cell r="L1001">
            <v>106.6</v>
          </cell>
          <cell r="M1001">
            <v>106.6</v>
          </cell>
          <cell r="N1001">
            <v>106.6</v>
          </cell>
          <cell r="O1001">
            <v>106.6</v>
          </cell>
          <cell r="P1001">
            <v>106.6</v>
          </cell>
          <cell r="Q1001">
            <v>106.6</v>
          </cell>
        </row>
        <row r="1002">
          <cell r="C1002">
            <v>105.3</v>
          </cell>
          <cell r="D1002">
            <v>105.3</v>
          </cell>
          <cell r="E1002">
            <v>105.3</v>
          </cell>
          <cell r="F1002">
            <v>105.3</v>
          </cell>
          <cell r="G1002">
            <v>105.3</v>
          </cell>
          <cell r="H1002">
            <v>105.3</v>
          </cell>
          <cell r="I1002">
            <v>105.3</v>
          </cell>
          <cell r="J1002">
            <v>105.3</v>
          </cell>
          <cell r="K1002">
            <v>105.3</v>
          </cell>
          <cell r="L1002">
            <v>105.3</v>
          </cell>
          <cell r="M1002">
            <v>105.3</v>
          </cell>
          <cell r="N1002">
            <v>105.3</v>
          </cell>
          <cell r="O1002">
            <v>105.3</v>
          </cell>
          <cell r="P1002">
            <v>105.3</v>
          </cell>
          <cell r="Q1002">
            <v>105.3</v>
          </cell>
        </row>
        <row r="1003">
          <cell r="C1003">
            <v>100</v>
          </cell>
          <cell r="D1003">
            <v>100</v>
          </cell>
          <cell r="E1003">
            <v>100</v>
          </cell>
          <cell r="F1003">
            <v>100</v>
          </cell>
          <cell r="G1003">
            <v>100</v>
          </cell>
          <cell r="H1003">
            <v>100</v>
          </cell>
          <cell r="I1003">
            <v>100</v>
          </cell>
          <cell r="J1003">
            <v>100</v>
          </cell>
          <cell r="K1003">
            <v>100</v>
          </cell>
          <cell r="L1003">
            <v>100</v>
          </cell>
          <cell r="M1003">
            <v>100</v>
          </cell>
          <cell r="N1003">
            <v>100</v>
          </cell>
          <cell r="O1003">
            <v>100</v>
          </cell>
          <cell r="P1003">
            <v>100</v>
          </cell>
          <cell r="Q1003">
            <v>100</v>
          </cell>
        </row>
        <row r="1004">
          <cell r="C1004">
            <v>105.2</v>
          </cell>
          <cell r="D1004">
            <v>105.2</v>
          </cell>
          <cell r="E1004">
            <v>105.2</v>
          </cell>
          <cell r="F1004">
            <v>105.2</v>
          </cell>
          <cell r="G1004">
            <v>105.2</v>
          </cell>
          <cell r="H1004">
            <v>105.2</v>
          </cell>
          <cell r="I1004">
            <v>105.2</v>
          </cell>
          <cell r="J1004">
            <v>105.2</v>
          </cell>
          <cell r="K1004">
            <v>105.2</v>
          </cell>
          <cell r="L1004">
            <v>105.2</v>
          </cell>
          <cell r="M1004">
            <v>105.2</v>
          </cell>
          <cell r="N1004">
            <v>105.2</v>
          </cell>
          <cell r="O1004">
            <v>105.2</v>
          </cell>
          <cell r="P1004">
            <v>105.2</v>
          </cell>
          <cell r="Q1004">
            <v>105.2</v>
          </cell>
        </row>
        <row r="1005">
          <cell r="C1005">
            <v>186.7</v>
          </cell>
          <cell r="D1005">
            <v>186.7</v>
          </cell>
          <cell r="E1005">
            <v>186.7</v>
          </cell>
          <cell r="F1005">
            <v>186.7</v>
          </cell>
          <cell r="G1005">
            <v>186.7</v>
          </cell>
          <cell r="H1005">
            <v>186.7</v>
          </cell>
          <cell r="I1005">
            <v>186.7</v>
          </cell>
          <cell r="J1005">
            <v>186.7</v>
          </cell>
          <cell r="K1005">
            <v>186.7</v>
          </cell>
          <cell r="L1005">
            <v>186.7</v>
          </cell>
          <cell r="M1005">
            <v>186.7</v>
          </cell>
          <cell r="N1005">
            <v>186.7</v>
          </cell>
          <cell r="O1005">
            <v>186.7</v>
          </cell>
          <cell r="P1005">
            <v>186.7</v>
          </cell>
          <cell r="Q1005">
            <v>186.7</v>
          </cell>
        </row>
        <row r="1006">
          <cell r="C1006">
            <v>129.19999999999999</v>
          </cell>
          <cell r="D1006">
            <v>129.19999999999999</v>
          </cell>
          <cell r="E1006">
            <v>129.19999999999999</v>
          </cell>
          <cell r="F1006">
            <v>128</v>
          </cell>
          <cell r="G1006">
            <v>127.4</v>
          </cell>
          <cell r="H1006">
            <v>127.4</v>
          </cell>
          <cell r="I1006">
            <v>127.4</v>
          </cell>
          <cell r="J1006">
            <v>127.4</v>
          </cell>
          <cell r="K1006">
            <v>126.8</v>
          </cell>
          <cell r="L1006">
            <v>125.6</v>
          </cell>
          <cell r="M1006">
            <v>125.6</v>
          </cell>
          <cell r="N1006">
            <v>125.6</v>
          </cell>
          <cell r="O1006">
            <v>125.6</v>
          </cell>
          <cell r="P1006">
            <v>125.6</v>
          </cell>
          <cell r="Q1006">
            <v>125.6</v>
          </cell>
        </row>
        <row r="1007">
          <cell r="C1007">
            <v>138.30000000000001</v>
          </cell>
          <cell r="D1007">
            <v>138.30000000000001</v>
          </cell>
          <cell r="E1007">
            <v>138.30000000000001</v>
          </cell>
          <cell r="F1007">
            <v>138.30000000000001</v>
          </cell>
          <cell r="G1007">
            <v>138.30000000000001</v>
          </cell>
          <cell r="H1007">
            <v>138.30000000000001</v>
          </cell>
          <cell r="I1007">
            <v>138.30000000000001</v>
          </cell>
          <cell r="J1007">
            <v>138.30000000000001</v>
          </cell>
          <cell r="K1007">
            <v>138.30000000000001</v>
          </cell>
          <cell r="L1007">
            <v>138.30000000000001</v>
          </cell>
          <cell r="M1007">
            <v>138.30000000000001</v>
          </cell>
          <cell r="N1007">
            <v>138.30000000000001</v>
          </cell>
          <cell r="O1007">
            <v>138.30000000000001</v>
          </cell>
          <cell r="P1007">
            <v>138.30000000000001</v>
          </cell>
          <cell r="Q1007">
            <v>138.30000000000001</v>
          </cell>
        </row>
        <row r="1009">
          <cell r="C1009">
            <v>167.3</v>
          </cell>
          <cell r="D1009">
            <v>167.3</v>
          </cell>
          <cell r="E1009">
            <v>167.3</v>
          </cell>
          <cell r="F1009">
            <v>167.1</v>
          </cell>
          <cell r="G1009">
            <v>145.5</v>
          </cell>
          <cell r="H1009">
            <v>145.5</v>
          </cell>
          <cell r="I1009">
            <v>145.5</v>
          </cell>
          <cell r="J1009">
            <v>145.5</v>
          </cell>
          <cell r="K1009">
            <v>145.5</v>
          </cell>
          <cell r="L1009">
            <v>145.5</v>
          </cell>
          <cell r="M1009">
            <v>145.5</v>
          </cell>
          <cell r="N1009">
            <v>145.5</v>
          </cell>
          <cell r="O1009">
            <v>145.5</v>
          </cell>
          <cell r="P1009">
            <v>145.5</v>
          </cell>
          <cell r="Q1009">
            <v>145.5</v>
          </cell>
        </row>
        <row r="1010">
          <cell r="C1010">
            <v>161.19999999999999</v>
          </cell>
          <cell r="D1010">
            <v>161.19999999999999</v>
          </cell>
          <cell r="E1010">
            <v>161.19999999999999</v>
          </cell>
          <cell r="F1010">
            <v>160.1</v>
          </cell>
          <cell r="G1010">
            <v>153.9</v>
          </cell>
          <cell r="H1010">
            <v>153.9</v>
          </cell>
          <cell r="I1010">
            <v>153.9</v>
          </cell>
          <cell r="J1010">
            <v>153.9</v>
          </cell>
          <cell r="K1010">
            <v>153.9</v>
          </cell>
          <cell r="L1010">
            <v>153.9</v>
          </cell>
          <cell r="M1010">
            <v>153.9</v>
          </cell>
          <cell r="N1010">
            <v>153.9</v>
          </cell>
          <cell r="O1010">
            <v>153.9</v>
          </cell>
          <cell r="P1010">
            <v>153.9</v>
          </cell>
          <cell r="Q1010">
            <v>153.9</v>
          </cell>
        </row>
        <row r="1011">
          <cell r="C1011">
            <v>201.4</v>
          </cell>
          <cell r="D1011">
            <v>201.4</v>
          </cell>
          <cell r="E1011">
            <v>201.4</v>
          </cell>
          <cell r="F1011">
            <v>201.4</v>
          </cell>
          <cell r="G1011">
            <v>201.4</v>
          </cell>
          <cell r="H1011">
            <v>201.4</v>
          </cell>
          <cell r="I1011">
            <v>201.4</v>
          </cell>
          <cell r="J1011">
            <v>201.4</v>
          </cell>
          <cell r="K1011">
            <v>201.4</v>
          </cell>
          <cell r="L1011">
            <v>201.4</v>
          </cell>
          <cell r="M1011">
            <v>201.4</v>
          </cell>
          <cell r="N1011">
            <v>201.4</v>
          </cell>
          <cell r="O1011">
            <v>201.4</v>
          </cell>
          <cell r="P1011">
            <v>201.4</v>
          </cell>
          <cell r="Q1011">
            <v>201.4</v>
          </cell>
        </row>
        <row r="1012">
          <cell r="C1012">
            <v>100</v>
          </cell>
          <cell r="D1012">
            <v>100</v>
          </cell>
          <cell r="E1012">
            <v>100</v>
          </cell>
          <cell r="F1012">
            <v>100</v>
          </cell>
          <cell r="G1012">
            <v>100</v>
          </cell>
          <cell r="H1012">
            <v>100</v>
          </cell>
          <cell r="I1012">
            <v>100</v>
          </cell>
          <cell r="J1012">
            <v>100</v>
          </cell>
          <cell r="K1012">
            <v>100</v>
          </cell>
          <cell r="L1012">
            <v>100</v>
          </cell>
          <cell r="M1012">
            <v>100</v>
          </cell>
          <cell r="N1012">
            <v>100</v>
          </cell>
          <cell r="O1012">
            <v>100</v>
          </cell>
          <cell r="P1012">
            <v>100</v>
          </cell>
          <cell r="Q1012">
            <v>100</v>
          </cell>
        </row>
        <row r="1013">
          <cell r="C1013">
            <v>122.3</v>
          </cell>
          <cell r="D1013">
            <v>122.3</v>
          </cell>
          <cell r="E1013">
            <v>122.3</v>
          </cell>
          <cell r="F1013">
            <v>122.3</v>
          </cell>
          <cell r="G1013">
            <v>122.3</v>
          </cell>
          <cell r="H1013">
            <v>122.3</v>
          </cell>
          <cell r="I1013">
            <v>122.3</v>
          </cell>
          <cell r="J1013">
            <v>122.3</v>
          </cell>
          <cell r="K1013">
            <v>122.3</v>
          </cell>
          <cell r="L1013">
            <v>122.3</v>
          </cell>
          <cell r="M1013">
            <v>122.3</v>
          </cell>
          <cell r="N1013">
            <v>122.3</v>
          </cell>
          <cell r="O1013">
            <v>122.3</v>
          </cell>
          <cell r="P1013">
            <v>122.3</v>
          </cell>
          <cell r="Q1013">
            <v>122.3</v>
          </cell>
        </row>
        <row r="1014">
          <cell r="C1014">
            <v>181.8</v>
          </cell>
          <cell r="D1014">
            <v>181.8</v>
          </cell>
          <cell r="E1014">
            <v>181.8</v>
          </cell>
          <cell r="F1014">
            <v>181.8</v>
          </cell>
          <cell r="G1014">
            <v>136.4</v>
          </cell>
          <cell r="H1014">
            <v>136.4</v>
          </cell>
          <cell r="I1014">
            <v>136.4</v>
          </cell>
          <cell r="J1014">
            <v>136.4</v>
          </cell>
          <cell r="K1014">
            <v>136.4</v>
          </cell>
          <cell r="L1014">
            <v>136.4</v>
          </cell>
          <cell r="M1014">
            <v>136.4</v>
          </cell>
          <cell r="N1014">
            <v>136.4</v>
          </cell>
          <cell r="O1014">
            <v>136.4</v>
          </cell>
          <cell r="P1014">
            <v>136.4</v>
          </cell>
          <cell r="Q1014">
            <v>136.4</v>
          </cell>
        </row>
        <row r="1016">
          <cell r="C1016">
            <v>143.19999999999999</v>
          </cell>
          <cell r="D1016">
            <v>143.19999999999999</v>
          </cell>
          <cell r="E1016">
            <v>143.19999999999999</v>
          </cell>
          <cell r="F1016">
            <v>143.30000000000001</v>
          </cell>
          <cell r="G1016">
            <v>144.80000000000001</v>
          </cell>
          <cell r="H1016">
            <v>144.69999999999999</v>
          </cell>
          <cell r="I1016">
            <v>144.30000000000001</v>
          </cell>
          <cell r="J1016">
            <v>144.19999999999999</v>
          </cell>
          <cell r="K1016">
            <v>144.19999999999999</v>
          </cell>
          <cell r="L1016">
            <v>144.19999999999999</v>
          </cell>
          <cell r="M1016">
            <v>141.1</v>
          </cell>
          <cell r="N1016">
            <v>139</v>
          </cell>
          <cell r="O1016">
            <v>139</v>
          </cell>
          <cell r="P1016">
            <v>139</v>
          </cell>
          <cell r="Q1016">
            <v>139</v>
          </cell>
        </row>
        <row r="1017">
          <cell r="C1017">
            <v>145.69999999999999</v>
          </cell>
          <cell r="D1017">
            <v>145.69999999999999</v>
          </cell>
          <cell r="E1017">
            <v>145.69999999999999</v>
          </cell>
          <cell r="F1017">
            <v>145.69999999999999</v>
          </cell>
          <cell r="G1017">
            <v>145.69999999999999</v>
          </cell>
          <cell r="H1017">
            <v>145.69999999999999</v>
          </cell>
          <cell r="I1017">
            <v>145.69999999999999</v>
          </cell>
          <cell r="J1017">
            <v>145.69999999999999</v>
          </cell>
          <cell r="K1017">
            <v>145.69999999999999</v>
          </cell>
          <cell r="L1017">
            <v>145.69999999999999</v>
          </cell>
          <cell r="M1017">
            <v>142.1</v>
          </cell>
          <cell r="N1017">
            <v>139.69999999999999</v>
          </cell>
          <cell r="O1017">
            <v>139.69999999999999</v>
          </cell>
          <cell r="P1017">
            <v>139.69999999999999</v>
          </cell>
          <cell r="Q1017">
            <v>139.69999999999999</v>
          </cell>
        </row>
        <row r="1018">
          <cell r="C1018">
            <v>100</v>
          </cell>
          <cell r="D1018">
            <v>100</v>
          </cell>
          <cell r="E1018">
            <v>100</v>
          </cell>
          <cell r="F1018">
            <v>100</v>
          </cell>
          <cell r="G1018">
            <v>100</v>
          </cell>
          <cell r="H1018">
            <v>100</v>
          </cell>
          <cell r="I1018">
            <v>100</v>
          </cell>
          <cell r="J1018">
            <v>100</v>
          </cell>
          <cell r="K1018">
            <v>100</v>
          </cell>
          <cell r="L1018">
            <v>100</v>
          </cell>
          <cell r="M1018">
            <v>100</v>
          </cell>
          <cell r="N1018">
            <v>100</v>
          </cell>
          <cell r="O1018">
            <v>100</v>
          </cell>
          <cell r="P1018">
            <v>100</v>
          </cell>
          <cell r="Q1018">
            <v>100</v>
          </cell>
        </row>
        <row r="1019">
          <cell r="C1019">
            <v>92</v>
          </cell>
          <cell r="D1019">
            <v>92</v>
          </cell>
          <cell r="E1019">
            <v>92</v>
          </cell>
          <cell r="F1019">
            <v>93.7</v>
          </cell>
          <cell r="G1019">
            <v>114.9</v>
          </cell>
          <cell r="H1019">
            <v>113.2</v>
          </cell>
          <cell r="I1019">
            <v>108.1</v>
          </cell>
          <cell r="J1019">
            <v>106.4</v>
          </cell>
          <cell r="K1019">
            <v>106.4</v>
          </cell>
          <cell r="L1019">
            <v>106.4</v>
          </cell>
          <cell r="M1019">
            <v>109.8</v>
          </cell>
          <cell r="N1019">
            <v>111.5</v>
          </cell>
          <cell r="O1019">
            <v>111.5</v>
          </cell>
          <cell r="P1019">
            <v>113.2</v>
          </cell>
          <cell r="Q1019">
            <v>113.2</v>
          </cell>
        </row>
        <row r="1021">
          <cell r="C1021">
            <v>124.2</v>
          </cell>
          <cell r="D1021">
            <v>124.2</v>
          </cell>
          <cell r="E1021">
            <v>124.3</v>
          </cell>
          <cell r="F1021">
            <v>124.5</v>
          </cell>
          <cell r="G1021">
            <v>124.5</v>
          </cell>
          <cell r="H1021">
            <v>124.2</v>
          </cell>
          <cell r="I1021">
            <v>124.2</v>
          </cell>
          <cell r="J1021">
            <v>124.3</v>
          </cell>
          <cell r="K1021">
            <v>124.2</v>
          </cell>
          <cell r="L1021">
            <v>124.3</v>
          </cell>
          <cell r="M1021">
            <v>124.3</v>
          </cell>
          <cell r="N1021">
            <v>124.4</v>
          </cell>
          <cell r="O1021">
            <v>117</v>
          </cell>
          <cell r="P1021">
            <v>116.7</v>
          </cell>
          <cell r="Q1021">
            <v>116.7</v>
          </cell>
        </row>
        <row r="1022">
          <cell r="C1022">
            <v>145.6</v>
          </cell>
          <cell r="D1022">
            <v>145.6</v>
          </cell>
          <cell r="E1022">
            <v>145.6</v>
          </cell>
          <cell r="F1022">
            <v>145.6</v>
          </cell>
          <cell r="G1022">
            <v>145.6</v>
          </cell>
          <cell r="H1022">
            <v>145.6</v>
          </cell>
          <cell r="I1022">
            <v>145.6</v>
          </cell>
          <cell r="J1022">
            <v>145.6</v>
          </cell>
          <cell r="K1022">
            <v>145.6</v>
          </cell>
          <cell r="L1022">
            <v>145.6</v>
          </cell>
          <cell r="M1022">
            <v>145.6</v>
          </cell>
          <cell r="N1022">
            <v>145.6</v>
          </cell>
          <cell r="O1022">
            <v>145.6</v>
          </cell>
          <cell r="P1022">
            <v>145.6</v>
          </cell>
          <cell r="Q1022">
            <v>145.6</v>
          </cell>
        </row>
        <row r="1023">
          <cell r="C1023">
            <v>101.3</v>
          </cell>
          <cell r="D1023">
            <v>101.3</v>
          </cell>
          <cell r="E1023">
            <v>101.3</v>
          </cell>
          <cell r="F1023">
            <v>103.5</v>
          </cell>
          <cell r="G1023">
            <v>103.5</v>
          </cell>
          <cell r="H1023">
            <v>103.5</v>
          </cell>
          <cell r="I1023">
            <v>104.6</v>
          </cell>
          <cell r="J1023">
            <v>109</v>
          </cell>
          <cell r="K1023">
            <v>107.9</v>
          </cell>
          <cell r="L1023">
            <v>106.8</v>
          </cell>
          <cell r="M1023">
            <v>104.6</v>
          </cell>
          <cell r="N1023">
            <v>101.3</v>
          </cell>
          <cell r="O1023">
            <v>101.3</v>
          </cell>
          <cell r="P1023">
            <v>101.3</v>
          </cell>
          <cell r="Q1023">
            <v>101.3</v>
          </cell>
        </row>
        <row r="1024">
          <cell r="C1024">
            <v>112.7</v>
          </cell>
          <cell r="D1024">
            <v>112.6</v>
          </cell>
          <cell r="E1024">
            <v>112.9</v>
          </cell>
          <cell r="F1024">
            <v>113.1</v>
          </cell>
          <cell r="G1024">
            <v>113.1</v>
          </cell>
          <cell r="H1024">
            <v>112.5</v>
          </cell>
          <cell r="I1024">
            <v>112.5</v>
          </cell>
          <cell r="J1024">
            <v>112.9</v>
          </cell>
          <cell r="K1024">
            <v>113</v>
          </cell>
          <cell r="L1024">
            <v>113</v>
          </cell>
          <cell r="M1024">
            <v>112.8</v>
          </cell>
          <cell r="N1024">
            <v>112.8</v>
          </cell>
          <cell r="O1024">
            <v>112.5</v>
          </cell>
          <cell r="P1024">
            <v>110.4</v>
          </cell>
          <cell r="Q1024">
            <v>110.4</v>
          </cell>
        </row>
        <row r="1025">
          <cell r="C1025">
            <v>218.4</v>
          </cell>
          <cell r="D1025">
            <v>218.6</v>
          </cell>
          <cell r="E1025">
            <v>219.8</v>
          </cell>
          <cell r="F1025">
            <v>220.9</v>
          </cell>
          <cell r="G1025">
            <v>222.1</v>
          </cell>
          <cell r="H1025">
            <v>219.5</v>
          </cell>
          <cell r="I1025">
            <v>219.4</v>
          </cell>
          <cell r="J1025">
            <v>219.4</v>
          </cell>
          <cell r="K1025">
            <v>218</v>
          </cell>
          <cell r="L1025">
            <v>219.1</v>
          </cell>
          <cell r="M1025">
            <v>220.5</v>
          </cell>
          <cell r="N1025">
            <v>222.1</v>
          </cell>
          <cell r="O1025">
            <v>220.9</v>
          </cell>
          <cell r="P1025">
            <v>223.4</v>
          </cell>
          <cell r="Q1025">
            <v>223.4</v>
          </cell>
        </row>
        <row r="1026">
          <cell r="C1026">
            <v>116.6</v>
          </cell>
          <cell r="D1026">
            <v>119.1</v>
          </cell>
          <cell r="E1026">
            <v>118.4</v>
          </cell>
          <cell r="F1026">
            <v>120.9</v>
          </cell>
          <cell r="G1026">
            <v>120.2</v>
          </cell>
          <cell r="H1026">
            <v>119.2</v>
          </cell>
          <cell r="I1026">
            <v>119</v>
          </cell>
          <cell r="J1026">
            <v>117.7</v>
          </cell>
          <cell r="K1026">
            <v>117.3</v>
          </cell>
          <cell r="L1026">
            <v>116.5</v>
          </cell>
          <cell r="M1026">
            <v>117.6</v>
          </cell>
          <cell r="N1026">
            <v>119.9</v>
          </cell>
          <cell r="O1026">
            <v>118</v>
          </cell>
          <cell r="P1026">
            <v>117.8</v>
          </cell>
          <cell r="Q1026">
            <v>119</v>
          </cell>
        </row>
        <row r="1027">
          <cell r="C1027">
            <v>101.2</v>
          </cell>
          <cell r="D1027">
            <v>101.2</v>
          </cell>
          <cell r="E1027">
            <v>101.2</v>
          </cell>
          <cell r="F1027">
            <v>101.2</v>
          </cell>
          <cell r="G1027">
            <v>101.2</v>
          </cell>
          <cell r="H1027">
            <v>101.2</v>
          </cell>
          <cell r="I1027">
            <v>101.2</v>
          </cell>
          <cell r="J1027">
            <v>101.2</v>
          </cell>
          <cell r="K1027">
            <v>101.2</v>
          </cell>
          <cell r="L1027">
            <v>101.2</v>
          </cell>
          <cell r="M1027">
            <v>101.2</v>
          </cell>
          <cell r="N1027">
            <v>101.2</v>
          </cell>
          <cell r="O1027">
            <v>101.1</v>
          </cell>
          <cell r="P1027">
            <v>101.1</v>
          </cell>
          <cell r="Q1027">
            <v>101.1</v>
          </cell>
        </row>
        <row r="1028">
          <cell r="C1028">
            <v>120.1</v>
          </cell>
          <cell r="D1028">
            <v>120.1</v>
          </cell>
          <cell r="E1028">
            <v>120.1</v>
          </cell>
          <cell r="F1028">
            <v>120.1</v>
          </cell>
          <cell r="G1028">
            <v>120.1</v>
          </cell>
          <cell r="H1028">
            <v>120.1</v>
          </cell>
          <cell r="I1028">
            <v>120.1</v>
          </cell>
          <cell r="J1028">
            <v>120.1</v>
          </cell>
          <cell r="K1028">
            <v>120.1</v>
          </cell>
          <cell r="L1028">
            <v>120.1</v>
          </cell>
          <cell r="M1028">
            <v>120.1</v>
          </cell>
          <cell r="N1028">
            <v>120.1</v>
          </cell>
          <cell r="O1028">
            <v>100</v>
          </cell>
          <cell r="P1028">
            <v>100</v>
          </cell>
          <cell r="Q1028">
            <v>100</v>
          </cell>
        </row>
        <row r="1030">
          <cell r="C1030">
            <v>121.8</v>
          </cell>
          <cell r="D1030">
            <v>122</v>
          </cell>
          <cell r="E1030">
            <v>121</v>
          </cell>
          <cell r="F1030">
            <v>121.2</v>
          </cell>
          <cell r="G1030">
            <v>120.5</v>
          </cell>
          <cell r="H1030">
            <v>121.1</v>
          </cell>
          <cell r="I1030">
            <v>122.7</v>
          </cell>
          <cell r="J1030">
            <v>122.2</v>
          </cell>
          <cell r="K1030">
            <v>122.1</v>
          </cell>
          <cell r="L1030">
            <v>121.7</v>
          </cell>
          <cell r="M1030">
            <v>121.4</v>
          </cell>
          <cell r="N1030">
            <v>122.2</v>
          </cell>
          <cell r="O1030">
            <v>122.1</v>
          </cell>
          <cell r="P1030">
            <v>120.6</v>
          </cell>
          <cell r="Q1030">
            <v>120.2</v>
          </cell>
        </row>
        <row r="1032">
          <cell r="C1032">
            <v>128.80000000000001</v>
          </cell>
          <cell r="D1032">
            <v>128.9</v>
          </cell>
          <cell r="E1032">
            <v>126.3</v>
          </cell>
          <cell r="F1032">
            <v>127</v>
          </cell>
          <cell r="G1032">
            <v>126.7</v>
          </cell>
          <cell r="H1032">
            <v>128.4</v>
          </cell>
          <cell r="I1032">
            <v>132.4</v>
          </cell>
          <cell r="J1032">
            <v>131.4</v>
          </cell>
          <cell r="K1032">
            <v>131.4</v>
          </cell>
          <cell r="L1032">
            <v>131.1</v>
          </cell>
          <cell r="M1032">
            <v>130.19999999999999</v>
          </cell>
          <cell r="N1032">
            <v>132.30000000000001</v>
          </cell>
          <cell r="O1032">
            <v>134.4</v>
          </cell>
          <cell r="P1032">
            <v>130.9</v>
          </cell>
          <cell r="Q1032">
            <v>130.30000000000001</v>
          </cell>
        </row>
        <row r="1033">
          <cell r="C1033">
            <v>118.8</v>
          </cell>
          <cell r="D1033">
            <v>119.5</v>
          </cell>
          <cell r="E1033">
            <v>119.5</v>
          </cell>
          <cell r="F1033">
            <v>119.3</v>
          </cell>
          <cell r="G1033">
            <v>119.1</v>
          </cell>
          <cell r="H1033">
            <v>118.8</v>
          </cell>
          <cell r="I1033">
            <v>118.8</v>
          </cell>
          <cell r="J1033">
            <v>119.7</v>
          </cell>
          <cell r="K1033">
            <v>119.8</v>
          </cell>
          <cell r="L1033">
            <v>119.5</v>
          </cell>
          <cell r="M1033">
            <v>119.5</v>
          </cell>
          <cell r="N1033">
            <v>121.8</v>
          </cell>
          <cell r="O1033">
            <v>123.2</v>
          </cell>
          <cell r="P1033">
            <v>121.9</v>
          </cell>
          <cell r="Q1033">
            <v>121.8</v>
          </cell>
        </row>
        <row r="1034">
          <cell r="C1034">
            <v>121.4</v>
          </cell>
          <cell r="D1034">
            <v>118.3</v>
          </cell>
          <cell r="E1034">
            <v>113.4</v>
          </cell>
          <cell r="F1034">
            <v>113.6</v>
          </cell>
          <cell r="G1034">
            <v>115.2</v>
          </cell>
          <cell r="H1034">
            <v>114.9</v>
          </cell>
          <cell r="I1034">
            <v>116.6</v>
          </cell>
          <cell r="J1034">
            <v>115.7</v>
          </cell>
          <cell r="K1034">
            <v>116.1</v>
          </cell>
          <cell r="L1034">
            <v>115</v>
          </cell>
          <cell r="M1034">
            <v>111.2</v>
          </cell>
          <cell r="N1034">
            <v>112.7</v>
          </cell>
          <cell r="O1034">
            <v>115.3</v>
          </cell>
          <cell r="P1034">
            <v>113.2</v>
          </cell>
          <cell r="Q1034">
            <v>112.8</v>
          </cell>
        </row>
        <row r="1035">
          <cell r="C1035">
            <v>163.5</v>
          </cell>
          <cell r="D1035">
            <v>157.69999999999999</v>
          </cell>
          <cell r="E1035">
            <v>161.80000000000001</v>
          </cell>
          <cell r="F1035">
            <v>164.9</v>
          </cell>
          <cell r="G1035">
            <v>165.2</v>
          </cell>
          <cell r="H1035">
            <v>167.2</v>
          </cell>
          <cell r="I1035">
            <v>181.1</v>
          </cell>
          <cell r="J1035">
            <v>173.6</v>
          </cell>
          <cell r="K1035">
            <v>165.9</v>
          </cell>
          <cell r="L1035">
            <v>176.6</v>
          </cell>
          <cell r="M1035">
            <v>166</v>
          </cell>
          <cell r="N1035">
            <v>164.6</v>
          </cell>
          <cell r="O1035">
            <v>160.30000000000001</v>
          </cell>
          <cell r="P1035">
            <v>162.1</v>
          </cell>
          <cell r="Q1035">
            <v>176.7</v>
          </cell>
        </row>
        <row r="1036">
          <cell r="C1036">
            <v>119.9</v>
          </cell>
          <cell r="D1036">
            <v>119.5</v>
          </cell>
          <cell r="E1036">
            <v>117.9</v>
          </cell>
          <cell r="F1036">
            <v>120.7</v>
          </cell>
          <cell r="G1036">
            <v>121.5</v>
          </cell>
          <cell r="H1036">
            <v>123.2</v>
          </cell>
          <cell r="I1036">
            <v>124.5</v>
          </cell>
          <cell r="J1036">
            <v>122</v>
          </cell>
          <cell r="K1036">
            <v>124.5</v>
          </cell>
          <cell r="L1036">
            <v>124.8</v>
          </cell>
          <cell r="M1036">
            <v>124.8</v>
          </cell>
          <cell r="N1036">
            <v>124.7</v>
          </cell>
          <cell r="O1036">
            <v>124.8</v>
          </cell>
          <cell r="P1036">
            <v>122.2</v>
          </cell>
          <cell r="Q1036">
            <v>119</v>
          </cell>
        </row>
        <row r="1037">
          <cell r="C1037">
            <v>141.69999999999999</v>
          </cell>
          <cell r="D1037">
            <v>143</v>
          </cell>
          <cell r="E1037">
            <v>148</v>
          </cell>
          <cell r="F1037">
            <v>147.19999999999999</v>
          </cell>
          <cell r="G1037">
            <v>146.6</v>
          </cell>
          <cell r="H1037">
            <v>147.1</v>
          </cell>
          <cell r="I1037">
            <v>148.1</v>
          </cell>
          <cell r="J1037">
            <v>148.9</v>
          </cell>
          <cell r="K1037">
            <v>149.30000000000001</v>
          </cell>
          <cell r="L1037">
            <v>150.5</v>
          </cell>
          <cell r="M1037">
            <v>152.1</v>
          </cell>
          <cell r="N1037">
            <v>152.4</v>
          </cell>
          <cell r="O1037">
            <v>152.1</v>
          </cell>
          <cell r="P1037">
            <v>151.69999999999999</v>
          </cell>
          <cell r="Q1037">
            <v>150.4</v>
          </cell>
        </row>
        <row r="1038">
          <cell r="C1038">
            <v>155.1</v>
          </cell>
          <cell r="D1038">
            <v>159.19999999999999</v>
          </cell>
          <cell r="E1038">
            <v>160.80000000000001</v>
          </cell>
          <cell r="F1038">
            <v>168.9</v>
          </cell>
          <cell r="G1038">
            <v>158.9</v>
          </cell>
          <cell r="H1038">
            <v>154.30000000000001</v>
          </cell>
          <cell r="I1038">
            <v>177.2</v>
          </cell>
          <cell r="J1038">
            <v>179.4</v>
          </cell>
          <cell r="K1038">
            <v>166</v>
          </cell>
          <cell r="L1038">
            <v>155.30000000000001</v>
          </cell>
          <cell r="M1038">
            <v>150.9</v>
          </cell>
          <cell r="N1038">
            <v>154</v>
          </cell>
          <cell r="O1038">
            <v>158.6</v>
          </cell>
          <cell r="P1038">
            <v>152.5</v>
          </cell>
          <cell r="Q1038">
            <v>157.19999999999999</v>
          </cell>
        </row>
        <row r="1039">
          <cell r="C1039">
            <v>128.19999999999999</v>
          </cell>
          <cell r="D1039">
            <v>133</v>
          </cell>
          <cell r="E1039">
            <v>117.1</v>
          </cell>
          <cell r="F1039">
            <v>113.6</v>
          </cell>
          <cell r="G1039">
            <v>115.4</v>
          </cell>
          <cell r="H1039">
            <v>130.5</v>
          </cell>
          <cell r="I1039">
            <v>136</v>
          </cell>
          <cell r="J1039">
            <v>130.30000000000001</v>
          </cell>
          <cell r="K1039">
            <v>138.4</v>
          </cell>
          <cell r="L1039">
            <v>141</v>
          </cell>
          <cell r="M1039">
            <v>147.4</v>
          </cell>
          <cell r="N1039">
            <v>155.30000000000001</v>
          </cell>
          <cell r="O1039">
            <v>163.69999999999999</v>
          </cell>
          <cell r="P1039">
            <v>148.9</v>
          </cell>
          <cell r="Q1039">
            <v>140.6</v>
          </cell>
        </row>
        <row r="1040">
          <cell r="C1040">
            <v>117.2</v>
          </cell>
          <cell r="D1040">
            <v>116.7</v>
          </cell>
          <cell r="E1040">
            <v>117.1</v>
          </cell>
          <cell r="F1040">
            <v>117.1</v>
          </cell>
          <cell r="G1040">
            <v>116.8</v>
          </cell>
          <cell r="H1040">
            <v>116.4</v>
          </cell>
          <cell r="I1040">
            <v>116.1</v>
          </cell>
          <cell r="J1040">
            <v>116</v>
          </cell>
          <cell r="K1040">
            <v>116.1</v>
          </cell>
          <cell r="L1040">
            <v>116</v>
          </cell>
          <cell r="M1040">
            <v>116.4</v>
          </cell>
          <cell r="N1040">
            <v>116.3</v>
          </cell>
          <cell r="O1040">
            <v>116.4</v>
          </cell>
          <cell r="P1040">
            <v>116.4</v>
          </cell>
          <cell r="Q1040">
            <v>116.5</v>
          </cell>
        </row>
        <row r="1041">
          <cell r="C1041">
            <v>144.30000000000001</v>
          </cell>
          <cell r="D1041">
            <v>143.80000000000001</v>
          </cell>
          <cell r="E1041">
            <v>145.69999999999999</v>
          </cell>
          <cell r="F1041">
            <v>144.69999999999999</v>
          </cell>
          <cell r="G1041">
            <v>144.5</v>
          </cell>
          <cell r="H1041">
            <v>146.19999999999999</v>
          </cell>
          <cell r="I1041">
            <v>151</v>
          </cell>
          <cell r="J1041">
            <v>151</v>
          </cell>
          <cell r="K1041">
            <v>153.1</v>
          </cell>
          <cell r="L1041">
            <v>157.9</v>
          </cell>
          <cell r="M1041">
            <v>158.6</v>
          </cell>
          <cell r="N1041">
            <v>160.4</v>
          </cell>
          <cell r="O1041">
            <v>157.1</v>
          </cell>
          <cell r="P1041">
            <v>157.9</v>
          </cell>
          <cell r="Q1041">
            <v>163.9</v>
          </cell>
        </row>
        <row r="1042">
          <cell r="C1042">
            <v>145.5</v>
          </cell>
          <cell r="D1042">
            <v>144.80000000000001</v>
          </cell>
          <cell r="E1042">
            <v>144.80000000000001</v>
          </cell>
          <cell r="F1042">
            <v>144.80000000000001</v>
          </cell>
          <cell r="G1042">
            <v>144.80000000000001</v>
          </cell>
          <cell r="H1042">
            <v>146.19999999999999</v>
          </cell>
          <cell r="I1042">
            <v>146.19999999999999</v>
          </cell>
          <cell r="J1042">
            <v>146.30000000000001</v>
          </cell>
          <cell r="K1042">
            <v>146.30000000000001</v>
          </cell>
          <cell r="L1042">
            <v>147.80000000000001</v>
          </cell>
          <cell r="M1042">
            <v>146.19999999999999</v>
          </cell>
          <cell r="N1042">
            <v>146.6</v>
          </cell>
          <cell r="O1042">
            <v>147.30000000000001</v>
          </cell>
          <cell r="P1042">
            <v>147.30000000000001</v>
          </cell>
          <cell r="Q1042">
            <v>147.30000000000001</v>
          </cell>
        </row>
        <row r="1043">
          <cell r="C1043">
            <v>116</v>
          </cell>
          <cell r="D1043">
            <v>116</v>
          </cell>
          <cell r="E1043">
            <v>115.6</v>
          </cell>
          <cell r="F1043">
            <v>115.6</v>
          </cell>
          <cell r="G1043">
            <v>115.5</v>
          </cell>
          <cell r="H1043">
            <v>116.4</v>
          </cell>
          <cell r="I1043">
            <v>116.7</v>
          </cell>
          <cell r="J1043">
            <v>116.6</v>
          </cell>
          <cell r="K1043">
            <v>116.7</v>
          </cell>
          <cell r="L1043">
            <v>117.3</v>
          </cell>
          <cell r="M1043">
            <v>118.2</v>
          </cell>
          <cell r="N1043">
            <v>121.4</v>
          </cell>
          <cell r="O1043">
            <v>121.6</v>
          </cell>
          <cell r="P1043">
            <v>121.4</v>
          </cell>
          <cell r="Q1043">
            <v>121.5</v>
          </cell>
        </row>
        <row r="1045">
          <cell r="C1045">
            <v>137.69999999999999</v>
          </cell>
          <cell r="D1045">
            <v>137.69999999999999</v>
          </cell>
          <cell r="E1045">
            <v>137.69999999999999</v>
          </cell>
          <cell r="F1045">
            <v>137.69999999999999</v>
          </cell>
          <cell r="G1045">
            <v>137.69999999999999</v>
          </cell>
          <cell r="H1045">
            <v>137.69999999999999</v>
          </cell>
          <cell r="I1045">
            <v>137.69999999999999</v>
          </cell>
          <cell r="J1045">
            <v>137.69999999999999</v>
          </cell>
          <cell r="K1045">
            <v>137.69999999999999</v>
          </cell>
          <cell r="L1045">
            <v>137.69999999999999</v>
          </cell>
          <cell r="M1045">
            <v>137.69999999999999</v>
          </cell>
          <cell r="N1045">
            <v>137.69999999999999</v>
          </cell>
          <cell r="O1045">
            <v>124.5</v>
          </cell>
          <cell r="P1045">
            <v>124.5</v>
          </cell>
          <cell r="Q1045">
            <v>124.5</v>
          </cell>
        </row>
        <row r="1046">
          <cell r="C1046">
            <v>156.1</v>
          </cell>
          <cell r="D1046">
            <v>156.1</v>
          </cell>
          <cell r="E1046">
            <v>156.1</v>
          </cell>
          <cell r="F1046">
            <v>156.1</v>
          </cell>
          <cell r="G1046">
            <v>156.1</v>
          </cell>
          <cell r="H1046">
            <v>156.1</v>
          </cell>
          <cell r="I1046">
            <v>156.1</v>
          </cell>
          <cell r="J1046">
            <v>156.1</v>
          </cell>
          <cell r="K1046">
            <v>156.1</v>
          </cell>
          <cell r="L1046">
            <v>156.1</v>
          </cell>
          <cell r="M1046">
            <v>156.1</v>
          </cell>
          <cell r="N1046">
            <v>156.1</v>
          </cell>
          <cell r="O1046">
            <v>156.1</v>
          </cell>
          <cell r="P1046">
            <v>156.1</v>
          </cell>
          <cell r="Q1046">
            <v>156.1</v>
          </cell>
        </row>
        <row r="1047">
          <cell r="C1047">
            <v>139.80000000000001</v>
          </cell>
          <cell r="D1047">
            <v>139.80000000000001</v>
          </cell>
          <cell r="E1047">
            <v>139.80000000000001</v>
          </cell>
          <cell r="F1047">
            <v>139.80000000000001</v>
          </cell>
          <cell r="G1047">
            <v>139.80000000000001</v>
          </cell>
          <cell r="H1047">
            <v>139.80000000000001</v>
          </cell>
          <cell r="I1047">
            <v>139.80000000000001</v>
          </cell>
          <cell r="J1047">
            <v>139.80000000000001</v>
          </cell>
          <cell r="K1047">
            <v>139.80000000000001</v>
          </cell>
          <cell r="L1047">
            <v>139.80000000000001</v>
          </cell>
          <cell r="M1047">
            <v>139.80000000000001</v>
          </cell>
          <cell r="N1047">
            <v>139.80000000000001</v>
          </cell>
          <cell r="O1047">
            <v>139.80000000000001</v>
          </cell>
          <cell r="P1047">
            <v>139.80000000000001</v>
          </cell>
          <cell r="Q1047">
            <v>139.80000000000001</v>
          </cell>
        </row>
        <row r="1048">
          <cell r="C1048">
            <v>160.9</v>
          </cell>
          <cell r="D1048">
            <v>160.9</v>
          </cell>
          <cell r="E1048">
            <v>160.9</v>
          </cell>
          <cell r="F1048">
            <v>160.9</v>
          </cell>
          <cell r="G1048">
            <v>160.9</v>
          </cell>
          <cell r="H1048">
            <v>160.9</v>
          </cell>
          <cell r="I1048">
            <v>160.9</v>
          </cell>
          <cell r="J1048">
            <v>160.9</v>
          </cell>
          <cell r="K1048">
            <v>160.9</v>
          </cell>
          <cell r="L1048">
            <v>160.9</v>
          </cell>
          <cell r="M1048">
            <v>160.9</v>
          </cell>
          <cell r="N1048">
            <v>160.9</v>
          </cell>
          <cell r="O1048">
            <v>160.9</v>
          </cell>
          <cell r="P1048">
            <v>160.9</v>
          </cell>
          <cell r="Q1048">
            <v>160.9</v>
          </cell>
        </row>
        <row r="1049">
          <cell r="C1049">
            <v>137.6</v>
          </cell>
          <cell r="D1049">
            <v>137.6</v>
          </cell>
          <cell r="E1049">
            <v>137.6</v>
          </cell>
          <cell r="F1049">
            <v>137.6</v>
          </cell>
          <cell r="G1049">
            <v>137.6</v>
          </cell>
          <cell r="H1049">
            <v>137.6</v>
          </cell>
          <cell r="I1049">
            <v>137.6</v>
          </cell>
          <cell r="J1049">
            <v>137.6</v>
          </cell>
          <cell r="K1049">
            <v>137.6</v>
          </cell>
          <cell r="L1049">
            <v>137.6</v>
          </cell>
          <cell r="M1049">
            <v>137.6</v>
          </cell>
          <cell r="N1049">
            <v>137.6</v>
          </cell>
          <cell r="O1049">
            <v>124.3</v>
          </cell>
          <cell r="P1049">
            <v>124.3</v>
          </cell>
          <cell r="Q1049">
            <v>124.3</v>
          </cell>
        </row>
        <row r="1051">
          <cell r="C1051">
            <v>110</v>
          </cell>
          <cell r="D1051">
            <v>109.7</v>
          </cell>
          <cell r="E1051">
            <v>109.5</v>
          </cell>
          <cell r="F1051">
            <v>109.6</v>
          </cell>
          <cell r="G1051">
            <v>109.4</v>
          </cell>
          <cell r="H1051">
            <v>109.4</v>
          </cell>
          <cell r="I1051">
            <v>109.3</v>
          </cell>
          <cell r="J1051">
            <v>109.3</v>
          </cell>
          <cell r="K1051">
            <v>108.4</v>
          </cell>
          <cell r="L1051">
            <v>108.4</v>
          </cell>
          <cell r="M1051">
            <v>107.8</v>
          </cell>
          <cell r="N1051">
            <v>107.9</v>
          </cell>
          <cell r="O1051">
            <v>107.9</v>
          </cell>
          <cell r="P1051">
            <v>107.9</v>
          </cell>
          <cell r="Q1051">
            <v>107.9</v>
          </cell>
        </row>
        <row r="1052">
          <cell r="C1052">
            <v>99.4</v>
          </cell>
          <cell r="D1052">
            <v>99.4</v>
          </cell>
          <cell r="E1052">
            <v>99.4</v>
          </cell>
          <cell r="F1052">
            <v>99.4</v>
          </cell>
          <cell r="G1052">
            <v>99.4</v>
          </cell>
          <cell r="H1052">
            <v>99.4</v>
          </cell>
          <cell r="I1052">
            <v>99.4</v>
          </cell>
          <cell r="J1052">
            <v>99.4</v>
          </cell>
          <cell r="K1052">
            <v>99.4</v>
          </cell>
          <cell r="L1052">
            <v>99.4</v>
          </cell>
          <cell r="M1052">
            <v>99.4</v>
          </cell>
          <cell r="N1052">
            <v>99.4</v>
          </cell>
          <cell r="O1052">
            <v>99.4</v>
          </cell>
          <cell r="P1052">
            <v>99.4</v>
          </cell>
          <cell r="Q1052">
            <v>99.4</v>
          </cell>
        </row>
        <row r="1053">
          <cell r="C1053">
            <v>112.2</v>
          </cell>
          <cell r="D1053">
            <v>112.2</v>
          </cell>
          <cell r="E1053">
            <v>112</v>
          </cell>
          <cell r="F1053">
            <v>112.1</v>
          </cell>
          <cell r="G1053">
            <v>111.9</v>
          </cell>
          <cell r="H1053">
            <v>111.9</v>
          </cell>
          <cell r="I1053">
            <v>111.9</v>
          </cell>
          <cell r="J1053">
            <v>111.9</v>
          </cell>
          <cell r="K1053">
            <v>110.8</v>
          </cell>
          <cell r="L1053">
            <v>110.8</v>
          </cell>
          <cell r="M1053">
            <v>110</v>
          </cell>
          <cell r="N1053">
            <v>110.2</v>
          </cell>
          <cell r="O1053">
            <v>110.2</v>
          </cell>
          <cell r="P1053">
            <v>110.2</v>
          </cell>
          <cell r="Q1053">
            <v>110.1</v>
          </cell>
        </row>
        <row r="1054">
          <cell r="C1054">
            <v>115.3</v>
          </cell>
          <cell r="D1054">
            <v>115.3</v>
          </cell>
          <cell r="E1054">
            <v>115.3</v>
          </cell>
          <cell r="F1054">
            <v>115.3</v>
          </cell>
          <cell r="G1054">
            <v>115.3</v>
          </cell>
          <cell r="H1054">
            <v>115.3</v>
          </cell>
          <cell r="I1054">
            <v>115.3</v>
          </cell>
          <cell r="J1054">
            <v>115.3</v>
          </cell>
          <cell r="K1054">
            <v>111.6</v>
          </cell>
          <cell r="L1054">
            <v>111.6</v>
          </cell>
          <cell r="M1054">
            <v>111.6</v>
          </cell>
          <cell r="N1054">
            <v>111.6</v>
          </cell>
          <cell r="O1054">
            <v>111.6</v>
          </cell>
          <cell r="P1054">
            <v>111.6</v>
          </cell>
          <cell r="Q1054">
            <v>111.6</v>
          </cell>
        </row>
        <row r="1055">
          <cell r="C1055">
            <v>110.3</v>
          </cell>
          <cell r="D1055">
            <v>110.3</v>
          </cell>
          <cell r="E1055">
            <v>110.3</v>
          </cell>
          <cell r="F1055">
            <v>110.3</v>
          </cell>
          <cell r="G1055">
            <v>110.3</v>
          </cell>
          <cell r="H1055">
            <v>110.3</v>
          </cell>
          <cell r="I1055">
            <v>110.3</v>
          </cell>
          <cell r="J1055">
            <v>110.3</v>
          </cell>
          <cell r="K1055">
            <v>110.3</v>
          </cell>
          <cell r="L1055">
            <v>110.3</v>
          </cell>
          <cell r="M1055">
            <v>110.3</v>
          </cell>
          <cell r="N1055">
            <v>110.3</v>
          </cell>
          <cell r="O1055">
            <v>110.3</v>
          </cell>
          <cell r="P1055">
            <v>110.3</v>
          </cell>
          <cell r="Q1055">
            <v>110.3</v>
          </cell>
        </row>
        <row r="1056">
          <cell r="C1056">
            <v>100.2</v>
          </cell>
          <cell r="D1056">
            <v>98.2</v>
          </cell>
          <cell r="E1056">
            <v>98.2</v>
          </cell>
          <cell r="F1056">
            <v>98.2</v>
          </cell>
          <cell r="G1056">
            <v>97.9</v>
          </cell>
          <cell r="H1056">
            <v>97.9</v>
          </cell>
          <cell r="I1056">
            <v>97.4</v>
          </cell>
          <cell r="J1056">
            <v>97.4</v>
          </cell>
          <cell r="K1056">
            <v>97.5</v>
          </cell>
          <cell r="L1056">
            <v>97.5</v>
          </cell>
          <cell r="M1056">
            <v>97.5</v>
          </cell>
          <cell r="N1056">
            <v>97.5</v>
          </cell>
          <cell r="O1056">
            <v>97.5</v>
          </cell>
          <cell r="P1056">
            <v>97.5</v>
          </cell>
          <cell r="Q1056">
            <v>97.5</v>
          </cell>
        </row>
        <row r="1057">
          <cell r="C1057">
            <v>119.2</v>
          </cell>
          <cell r="D1057">
            <v>119.2</v>
          </cell>
          <cell r="E1057">
            <v>119.2</v>
          </cell>
          <cell r="F1057">
            <v>119.2</v>
          </cell>
          <cell r="G1057">
            <v>119.2</v>
          </cell>
          <cell r="H1057">
            <v>119.2</v>
          </cell>
          <cell r="I1057">
            <v>119.2</v>
          </cell>
          <cell r="J1057">
            <v>119.2</v>
          </cell>
          <cell r="K1057">
            <v>119.2</v>
          </cell>
          <cell r="L1057">
            <v>119.2</v>
          </cell>
          <cell r="M1057">
            <v>119.2</v>
          </cell>
          <cell r="N1057">
            <v>119.2</v>
          </cell>
          <cell r="O1057">
            <v>119.2</v>
          </cell>
          <cell r="P1057">
            <v>119.2</v>
          </cell>
          <cell r="Q1057">
            <v>119.2</v>
          </cell>
        </row>
        <row r="1059">
          <cell r="C1059">
            <v>117.4</v>
          </cell>
          <cell r="D1059">
            <v>117.4</v>
          </cell>
          <cell r="E1059">
            <v>117.2</v>
          </cell>
          <cell r="F1059">
            <v>117.2</v>
          </cell>
          <cell r="G1059">
            <v>116.2</v>
          </cell>
          <cell r="H1059">
            <v>116.1</v>
          </cell>
          <cell r="I1059">
            <v>116.1</v>
          </cell>
          <cell r="J1059">
            <v>116</v>
          </cell>
          <cell r="K1059">
            <v>116</v>
          </cell>
          <cell r="L1059">
            <v>116</v>
          </cell>
          <cell r="M1059">
            <v>116</v>
          </cell>
          <cell r="N1059">
            <v>116</v>
          </cell>
          <cell r="O1059">
            <v>116</v>
          </cell>
          <cell r="P1059">
            <v>116</v>
          </cell>
          <cell r="Q1059">
            <v>115.9</v>
          </cell>
        </row>
        <row r="1060">
          <cell r="C1060">
            <v>116.9</v>
          </cell>
          <cell r="D1060">
            <v>116.8</v>
          </cell>
          <cell r="E1060">
            <v>115.9</v>
          </cell>
          <cell r="F1060">
            <v>115.8</v>
          </cell>
          <cell r="G1060">
            <v>115.8</v>
          </cell>
          <cell r="H1060">
            <v>116</v>
          </cell>
          <cell r="I1060">
            <v>115.9</v>
          </cell>
          <cell r="J1060">
            <v>115.9</v>
          </cell>
          <cell r="K1060">
            <v>115.9</v>
          </cell>
          <cell r="L1060">
            <v>115.9</v>
          </cell>
          <cell r="M1060">
            <v>115.9</v>
          </cell>
          <cell r="N1060">
            <v>115.9</v>
          </cell>
          <cell r="O1060">
            <v>116</v>
          </cell>
          <cell r="P1060">
            <v>116</v>
          </cell>
          <cell r="Q1060">
            <v>115.5</v>
          </cell>
        </row>
        <row r="1061">
          <cell r="C1061">
            <v>120.6</v>
          </cell>
          <cell r="D1061">
            <v>120.6</v>
          </cell>
          <cell r="E1061">
            <v>120.6</v>
          </cell>
          <cell r="F1061">
            <v>120.2</v>
          </cell>
          <cell r="G1061">
            <v>120.4</v>
          </cell>
          <cell r="H1061">
            <v>120.4</v>
          </cell>
          <cell r="I1061">
            <v>118.8</v>
          </cell>
          <cell r="J1061">
            <v>115.9</v>
          </cell>
          <cell r="K1061">
            <v>115.9</v>
          </cell>
          <cell r="L1061">
            <v>115.9</v>
          </cell>
          <cell r="M1061">
            <v>115.9</v>
          </cell>
          <cell r="N1061">
            <v>115.9</v>
          </cell>
          <cell r="O1061">
            <v>115.9</v>
          </cell>
          <cell r="P1061">
            <v>115.9</v>
          </cell>
          <cell r="Q1061">
            <v>115.9</v>
          </cell>
        </row>
        <row r="1062">
          <cell r="C1062">
            <v>141.4</v>
          </cell>
          <cell r="D1062">
            <v>141.4</v>
          </cell>
          <cell r="E1062">
            <v>141.4</v>
          </cell>
          <cell r="F1062">
            <v>141.4</v>
          </cell>
          <cell r="G1062">
            <v>135</v>
          </cell>
          <cell r="H1062">
            <v>135</v>
          </cell>
          <cell r="I1062">
            <v>135</v>
          </cell>
          <cell r="J1062">
            <v>135</v>
          </cell>
          <cell r="K1062">
            <v>135</v>
          </cell>
          <cell r="L1062">
            <v>135</v>
          </cell>
          <cell r="M1062">
            <v>135</v>
          </cell>
          <cell r="N1062">
            <v>135</v>
          </cell>
          <cell r="O1062">
            <v>135</v>
          </cell>
          <cell r="P1062">
            <v>135</v>
          </cell>
          <cell r="Q1062">
            <v>135</v>
          </cell>
        </row>
        <row r="1063">
          <cell r="C1063">
            <v>116.5</v>
          </cell>
          <cell r="D1063">
            <v>116.5</v>
          </cell>
          <cell r="E1063">
            <v>116.5</v>
          </cell>
          <cell r="F1063">
            <v>116.5</v>
          </cell>
          <cell r="G1063">
            <v>116.5</v>
          </cell>
          <cell r="H1063">
            <v>116.5</v>
          </cell>
          <cell r="I1063">
            <v>116.5</v>
          </cell>
          <cell r="J1063">
            <v>116.5</v>
          </cell>
          <cell r="K1063">
            <v>116.5</v>
          </cell>
          <cell r="L1063">
            <v>116.5</v>
          </cell>
          <cell r="M1063">
            <v>116.5</v>
          </cell>
          <cell r="N1063">
            <v>116.5</v>
          </cell>
          <cell r="O1063">
            <v>116.5</v>
          </cell>
          <cell r="P1063">
            <v>116.5</v>
          </cell>
          <cell r="Q1063">
            <v>116.5</v>
          </cell>
        </row>
        <row r="1064">
          <cell r="C1064">
            <v>120.1</v>
          </cell>
          <cell r="D1064">
            <v>120.1</v>
          </cell>
          <cell r="E1064">
            <v>120.1</v>
          </cell>
          <cell r="F1064">
            <v>120.1</v>
          </cell>
          <cell r="G1064">
            <v>120.1</v>
          </cell>
          <cell r="H1064">
            <v>120.1</v>
          </cell>
          <cell r="I1064">
            <v>120.1</v>
          </cell>
          <cell r="J1064">
            <v>120.1</v>
          </cell>
          <cell r="K1064">
            <v>120.1</v>
          </cell>
          <cell r="L1064">
            <v>120.1</v>
          </cell>
          <cell r="M1064">
            <v>120.1</v>
          </cell>
          <cell r="N1064">
            <v>120.1</v>
          </cell>
          <cell r="O1064">
            <v>120.1</v>
          </cell>
          <cell r="P1064">
            <v>120.1</v>
          </cell>
          <cell r="Q1064">
            <v>120.1</v>
          </cell>
        </row>
        <row r="1065">
          <cell r="C1065">
            <v>100</v>
          </cell>
          <cell r="D1065">
            <v>100</v>
          </cell>
          <cell r="E1065">
            <v>100</v>
          </cell>
          <cell r="F1065">
            <v>100</v>
          </cell>
          <cell r="G1065">
            <v>100</v>
          </cell>
          <cell r="H1065">
            <v>100</v>
          </cell>
          <cell r="I1065">
            <v>100</v>
          </cell>
          <cell r="J1065">
            <v>100</v>
          </cell>
          <cell r="K1065">
            <v>100</v>
          </cell>
          <cell r="L1065">
            <v>100</v>
          </cell>
          <cell r="M1065">
            <v>100</v>
          </cell>
          <cell r="N1065">
            <v>100</v>
          </cell>
          <cell r="O1065">
            <v>100</v>
          </cell>
          <cell r="P1065">
            <v>100</v>
          </cell>
          <cell r="Q1065">
            <v>100</v>
          </cell>
        </row>
        <row r="1066">
          <cell r="C1066">
            <v>125.5</v>
          </cell>
          <cell r="D1066">
            <v>125.5</v>
          </cell>
          <cell r="E1066">
            <v>125.5</v>
          </cell>
          <cell r="F1066">
            <v>125.5</v>
          </cell>
          <cell r="G1066">
            <v>123.8</v>
          </cell>
          <cell r="H1066">
            <v>122.9</v>
          </cell>
          <cell r="I1066">
            <v>122.9</v>
          </cell>
          <cell r="J1066">
            <v>122.9</v>
          </cell>
          <cell r="K1066">
            <v>122.9</v>
          </cell>
          <cell r="L1066">
            <v>122.9</v>
          </cell>
          <cell r="M1066">
            <v>122.9</v>
          </cell>
          <cell r="N1066">
            <v>122.9</v>
          </cell>
          <cell r="O1066">
            <v>122.9</v>
          </cell>
          <cell r="P1066">
            <v>122.9</v>
          </cell>
          <cell r="Q1066">
            <v>122.9</v>
          </cell>
        </row>
        <row r="1068">
          <cell r="C1068">
            <v>113.5</v>
          </cell>
          <cell r="D1068">
            <v>113.5</v>
          </cell>
          <cell r="E1068">
            <v>113.5</v>
          </cell>
          <cell r="F1068">
            <v>113.5</v>
          </cell>
          <cell r="G1068">
            <v>113.3</v>
          </cell>
          <cell r="H1068">
            <v>113.3</v>
          </cell>
          <cell r="I1068">
            <v>113.4</v>
          </cell>
          <cell r="J1068">
            <v>113.4</v>
          </cell>
          <cell r="K1068">
            <v>111</v>
          </cell>
          <cell r="L1068">
            <v>111</v>
          </cell>
          <cell r="M1068">
            <v>111</v>
          </cell>
          <cell r="N1068">
            <v>111</v>
          </cell>
          <cell r="O1068">
            <v>110.9</v>
          </cell>
          <cell r="P1068">
            <v>110.9</v>
          </cell>
          <cell r="Q1068">
            <v>110.9</v>
          </cell>
        </row>
        <row r="1069">
          <cell r="C1069">
            <v>137.4</v>
          </cell>
          <cell r="D1069">
            <v>137.4</v>
          </cell>
          <cell r="E1069">
            <v>137.4</v>
          </cell>
          <cell r="F1069">
            <v>137.4</v>
          </cell>
          <cell r="G1069">
            <v>137.4</v>
          </cell>
          <cell r="H1069">
            <v>137.4</v>
          </cell>
          <cell r="I1069">
            <v>137.4</v>
          </cell>
          <cell r="J1069">
            <v>137.4</v>
          </cell>
          <cell r="K1069">
            <v>137.4</v>
          </cell>
          <cell r="L1069">
            <v>137.4</v>
          </cell>
          <cell r="M1069">
            <v>137.4</v>
          </cell>
          <cell r="N1069">
            <v>137.4</v>
          </cell>
          <cell r="O1069">
            <v>137.4</v>
          </cell>
          <cell r="P1069">
            <v>137.4</v>
          </cell>
          <cell r="Q1069">
            <v>137.4</v>
          </cell>
        </row>
        <row r="1070">
          <cell r="C1070">
            <v>103.8</v>
          </cell>
          <cell r="D1070">
            <v>103.8</v>
          </cell>
          <cell r="E1070">
            <v>103.8</v>
          </cell>
          <cell r="F1070">
            <v>103.8</v>
          </cell>
          <cell r="G1070">
            <v>103.8</v>
          </cell>
          <cell r="H1070">
            <v>103.8</v>
          </cell>
          <cell r="I1070">
            <v>103.8</v>
          </cell>
          <cell r="J1070">
            <v>103.8</v>
          </cell>
          <cell r="K1070">
            <v>103.8</v>
          </cell>
          <cell r="L1070">
            <v>103.8</v>
          </cell>
          <cell r="M1070">
            <v>103.8</v>
          </cell>
          <cell r="N1070">
            <v>103.8</v>
          </cell>
          <cell r="O1070">
            <v>103.8</v>
          </cell>
          <cell r="P1070">
            <v>103.8</v>
          </cell>
          <cell r="Q1070">
            <v>103.8</v>
          </cell>
        </row>
        <row r="1071">
          <cell r="C1071">
            <v>104</v>
          </cell>
          <cell r="D1071">
            <v>103.9</v>
          </cell>
          <cell r="E1071">
            <v>103.9</v>
          </cell>
          <cell r="F1071">
            <v>104</v>
          </cell>
          <cell r="G1071">
            <v>104</v>
          </cell>
          <cell r="H1071">
            <v>104</v>
          </cell>
          <cell r="I1071">
            <v>104.6</v>
          </cell>
          <cell r="J1071">
            <v>104.6</v>
          </cell>
          <cell r="K1071">
            <v>104.6</v>
          </cell>
          <cell r="L1071">
            <v>104.6</v>
          </cell>
          <cell r="M1071">
            <v>104.5</v>
          </cell>
          <cell r="N1071">
            <v>104.5</v>
          </cell>
          <cell r="O1071">
            <v>104.6</v>
          </cell>
          <cell r="P1071">
            <v>104.4</v>
          </cell>
          <cell r="Q1071">
            <v>104.4</v>
          </cell>
        </row>
        <row r="1072">
          <cell r="C1072">
            <v>94.1</v>
          </cell>
          <cell r="D1072">
            <v>94.1</v>
          </cell>
          <cell r="E1072">
            <v>94.1</v>
          </cell>
          <cell r="F1072">
            <v>94.1</v>
          </cell>
          <cell r="G1072">
            <v>93.6</v>
          </cell>
          <cell r="H1072">
            <v>93.6</v>
          </cell>
          <cell r="I1072">
            <v>93.5</v>
          </cell>
          <cell r="J1072">
            <v>93.5</v>
          </cell>
          <cell r="K1072">
            <v>93.5</v>
          </cell>
          <cell r="L1072">
            <v>93.5</v>
          </cell>
          <cell r="M1072">
            <v>93.5</v>
          </cell>
          <cell r="N1072">
            <v>93.5</v>
          </cell>
          <cell r="O1072">
            <v>93.5</v>
          </cell>
          <cell r="P1072">
            <v>93.5</v>
          </cell>
          <cell r="Q1072">
            <v>93.5</v>
          </cell>
        </row>
        <row r="1073">
          <cell r="C1073">
            <v>98.3</v>
          </cell>
          <cell r="D1073">
            <v>98.3</v>
          </cell>
          <cell r="E1073">
            <v>98.3</v>
          </cell>
          <cell r="F1073">
            <v>98.3</v>
          </cell>
          <cell r="G1073">
            <v>98.3</v>
          </cell>
          <cell r="H1073">
            <v>98.3</v>
          </cell>
          <cell r="I1073">
            <v>98.3</v>
          </cell>
          <cell r="J1073">
            <v>98.3</v>
          </cell>
          <cell r="K1073">
            <v>98.3</v>
          </cell>
          <cell r="L1073">
            <v>98.3</v>
          </cell>
          <cell r="M1073">
            <v>98.3</v>
          </cell>
          <cell r="N1073">
            <v>98.3</v>
          </cell>
          <cell r="O1073">
            <v>98.3</v>
          </cell>
          <cell r="P1073">
            <v>98.3</v>
          </cell>
          <cell r="Q1073">
            <v>98.3</v>
          </cell>
        </row>
        <row r="1074">
          <cell r="C1074">
            <v>123.5</v>
          </cell>
          <cell r="D1074">
            <v>120.4</v>
          </cell>
          <cell r="E1074">
            <v>120.4</v>
          </cell>
          <cell r="F1074">
            <v>120.4</v>
          </cell>
          <cell r="G1074">
            <v>120.4</v>
          </cell>
          <cell r="H1074">
            <v>120.4</v>
          </cell>
          <cell r="I1074">
            <v>120.4</v>
          </cell>
          <cell r="J1074">
            <v>120.4</v>
          </cell>
          <cell r="K1074">
            <v>120.4</v>
          </cell>
          <cell r="L1074">
            <v>120.4</v>
          </cell>
          <cell r="M1074">
            <v>120.4</v>
          </cell>
          <cell r="N1074">
            <v>120.4</v>
          </cell>
          <cell r="O1074">
            <v>120.4</v>
          </cell>
          <cell r="P1074">
            <v>120.4</v>
          </cell>
          <cell r="Q1074">
            <v>120.4</v>
          </cell>
        </row>
        <row r="1075">
          <cell r="C1075">
            <v>121.2</v>
          </cell>
          <cell r="D1075">
            <v>120.8</v>
          </cell>
          <cell r="E1075">
            <v>120.8</v>
          </cell>
          <cell r="F1075">
            <v>120.8</v>
          </cell>
          <cell r="G1075">
            <v>120.8</v>
          </cell>
          <cell r="H1075">
            <v>119.3</v>
          </cell>
          <cell r="I1075">
            <v>119.3</v>
          </cell>
          <cell r="J1075">
            <v>119.3</v>
          </cell>
          <cell r="K1075">
            <v>119.2</v>
          </cell>
          <cell r="L1075">
            <v>119.2</v>
          </cell>
          <cell r="M1075">
            <v>119.2</v>
          </cell>
          <cell r="N1075">
            <v>119.2</v>
          </cell>
          <cell r="O1075">
            <v>119</v>
          </cell>
          <cell r="P1075">
            <v>119</v>
          </cell>
          <cell r="Q1075">
            <v>119</v>
          </cell>
        </row>
        <row r="1076">
          <cell r="C1076">
            <v>78</v>
          </cell>
          <cell r="D1076">
            <v>78</v>
          </cell>
          <cell r="E1076">
            <v>78</v>
          </cell>
          <cell r="F1076">
            <v>78</v>
          </cell>
          <cell r="G1076">
            <v>78</v>
          </cell>
          <cell r="H1076">
            <v>78</v>
          </cell>
          <cell r="I1076">
            <v>78.3</v>
          </cell>
          <cell r="J1076">
            <v>78.3</v>
          </cell>
          <cell r="K1076">
            <v>78.3</v>
          </cell>
          <cell r="L1076">
            <v>78.3</v>
          </cell>
          <cell r="M1076">
            <v>78.3</v>
          </cell>
          <cell r="N1076">
            <v>78.099999999999994</v>
          </cell>
          <cell r="O1076">
            <v>78.099999999999994</v>
          </cell>
          <cell r="P1076">
            <v>78.099999999999994</v>
          </cell>
          <cell r="Q1076">
            <v>78.099999999999994</v>
          </cell>
        </row>
        <row r="1077">
          <cell r="C1077">
            <v>118.5</v>
          </cell>
          <cell r="D1077">
            <v>118.5</v>
          </cell>
          <cell r="E1077">
            <v>118.5</v>
          </cell>
          <cell r="F1077">
            <v>118.5</v>
          </cell>
          <cell r="G1077">
            <v>118.3</v>
          </cell>
          <cell r="H1077">
            <v>118.5</v>
          </cell>
          <cell r="I1077">
            <v>118.5</v>
          </cell>
          <cell r="J1077">
            <v>118.5</v>
          </cell>
          <cell r="K1077">
            <v>110.6</v>
          </cell>
          <cell r="L1077">
            <v>110.6</v>
          </cell>
          <cell r="M1077">
            <v>110.6</v>
          </cell>
          <cell r="N1077">
            <v>110.6</v>
          </cell>
          <cell r="O1077">
            <v>110.6</v>
          </cell>
          <cell r="P1077">
            <v>110.6</v>
          </cell>
          <cell r="Q1077">
            <v>110.6</v>
          </cell>
        </row>
        <row r="1078">
          <cell r="C1078">
            <v>123.2</v>
          </cell>
          <cell r="D1078">
            <v>123.2</v>
          </cell>
          <cell r="E1078">
            <v>123.2</v>
          </cell>
          <cell r="F1078">
            <v>123.2</v>
          </cell>
          <cell r="G1078">
            <v>123.2</v>
          </cell>
          <cell r="H1078">
            <v>123.2</v>
          </cell>
          <cell r="I1078">
            <v>123.2</v>
          </cell>
          <cell r="J1078">
            <v>123.2</v>
          </cell>
          <cell r="K1078">
            <v>123.2</v>
          </cell>
          <cell r="L1078">
            <v>123.2</v>
          </cell>
          <cell r="M1078">
            <v>123.2</v>
          </cell>
          <cell r="N1078">
            <v>123.2</v>
          </cell>
          <cell r="O1078">
            <v>123.2</v>
          </cell>
          <cell r="P1078">
            <v>123.2</v>
          </cell>
          <cell r="Q1078">
            <v>123.2</v>
          </cell>
        </row>
        <row r="1080">
          <cell r="C1080">
            <v>102.1</v>
          </cell>
          <cell r="D1080">
            <v>102.1</v>
          </cell>
          <cell r="E1080">
            <v>102.1</v>
          </cell>
          <cell r="F1080">
            <v>102.1</v>
          </cell>
          <cell r="G1080">
            <v>102.1</v>
          </cell>
          <cell r="H1080">
            <v>102.1</v>
          </cell>
          <cell r="I1080">
            <v>102.1</v>
          </cell>
          <cell r="J1080">
            <v>102.1</v>
          </cell>
          <cell r="K1080">
            <v>102.1</v>
          </cell>
          <cell r="L1080">
            <v>102.1</v>
          </cell>
          <cell r="M1080">
            <v>102.2</v>
          </cell>
          <cell r="N1080">
            <v>102.2</v>
          </cell>
          <cell r="O1080">
            <v>102.2</v>
          </cell>
          <cell r="P1080">
            <v>102.2</v>
          </cell>
          <cell r="Q1080">
            <v>102.2</v>
          </cell>
        </row>
        <row r="1081">
          <cell r="C1081">
            <v>93.7</v>
          </cell>
          <cell r="D1081">
            <v>93.7</v>
          </cell>
          <cell r="E1081">
            <v>93.7</v>
          </cell>
          <cell r="F1081">
            <v>93.7</v>
          </cell>
          <cell r="G1081">
            <v>93.7</v>
          </cell>
          <cell r="H1081">
            <v>93.7</v>
          </cell>
          <cell r="I1081">
            <v>93.7</v>
          </cell>
          <cell r="J1081">
            <v>93.7</v>
          </cell>
          <cell r="K1081">
            <v>93.7</v>
          </cell>
          <cell r="L1081">
            <v>93.7</v>
          </cell>
          <cell r="M1081">
            <v>93.8</v>
          </cell>
          <cell r="N1081">
            <v>93.8</v>
          </cell>
          <cell r="O1081">
            <v>93.8</v>
          </cell>
          <cell r="P1081">
            <v>93.8</v>
          </cell>
          <cell r="Q1081">
            <v>93.8</v>
          </cell>
        </row>
        <row r="1082">
          <cell r="C1082">
            <v>106.6</v>
          </cell>
          <cell r="D1082">
            <v>106.6</v>
          </cell>
          <cell r="E1082">
            <v>106.6</v>
          </cell>
          <cell r="F1082">
            <v>106.6</v>
          </cell>
          <cell r="G1082">
            <v>106.6</v>
          </cell>
          <cell r="H1082">
            <v>106.6</v>
          </cell>
          <cell r="I1082">
            <v>106.6</v>
          </cell>
          <cell r="J1082">
            <v>106.6</v>
          </cell>
          <cell r="K1082">
            <v>106.6</v>
          </cell>
          <cell r="L1082">
            <v>106.6</v>
          </cell>
          <cell r="M1082">
            <v>106.6</v>
          </cell>
          <cell r="N1082">
            <v>106.6</v>
          </cell>
          <cell r="O1082">
            <v>106.6</v>
          </cell>
          <cell r="P1082">
            <v>106.6</v>
          </cell>
          <cell r="Q1082">
            <v>106.6</v>
          </cell>
        </row>
        <row r="1083">
          <cell r="C1083">
            <v>100.6</v>
          </cell>
          <cell r="D1083">
            <v>100.6</v>
          </cell>
          <cell r="E1083">
            <v>100.6</v>
          </cell>
          <cell r="F1083">
            <v>100.6</v>
          </cell>
          <cell r="G1083">
            <v>100.6</v>
          </cell>
          <cell r="H1083">
            <v>100.6</v>
          </cell>
          <cell r="I1083">
            <v>100.6</v>
          </cell>
          <cell r="J1083">
            <v>100.6</v>
          </cell>
          <cell r="K1083">
            <v>100.6</v>
          </cell>
          <cell r="L1083">
            <v>100.6</v>
          </cell>
          <cell r="M1083">
            <v>100.6</v>
          </cell>
          <cell r="N1083">
            <v>100.6</v>
          </cell>
          <cell r="O1083">
            <v>100.6</v>
          </cell>
          <cell r="P1083">
            <v>100.6</v>
          </cell>
          <cell r="Q1083">
            <v>100.6</v>
          </cell>
        </row>
        <row r="1084">
          <cell r="C1084">
            <v>119</v>
          </cell>
          <cell r="D1084">
            <v>119</v>
          </cell>
          <cell r="E1084">
            <v>119</v>
          </cell>
          <cell r="F1084">
            <v>119</v>
          </cell>
          <cell r="G1084">
            <v>119</v>
          </cell>
          <cell r="H1084">
            <v>119</v>
          </cell>
          <cell r="I1084">
            <v>119</v>
          </cell>
          <cell r="J1084">
            <v>119</v>
          </cell>
          <cell r="K1084">
            <v>119</v>
          </cell>
          <cell r="L1084">
            <v>119</v>
          </cell>
          <cell r="M1084">
            <v>119</v>
          </cell>
          <cell r="N1084">
            <v>119</v>
          </cell>
          <cell r="O1084">
            <v>119</v>
          </cell>
          <cell r="P1084">
            <v>119</v>
          </cell>
          <cell r="Q1084">
            <v>119</v>
          </cell>
        </row>
        <row r="1085">
          <cell r="C1085">
            <v>101.6</v>
          </cell>
          <cell r="D1085">
            <v>101.6</v>
          </cell>
          <cell r="E1085">
            <v>101.6</v>
          </cell>
          <cell r="F1085">
            <v>101.6</v>
          </cell>
          <cell r="G1085">
            <v>101.6</v>
          </cell>
          <cell r="H1085">
            <v>101.6</v>
          </cell>
          <cell r="I1085">
            <v>101.6</v>
          </cell>
          <cell r="J1085">
            <v>101.6</v>
          </cell>
          <cell r="K1085">
            <v>101.6</v>
          </cell>
          <cell r="L1085">
            <v>101.6</v>
          </cell>
          <cell r="M1085">
            <v>101.6</v>
          </cell>
          <cell r="N1085">
            <v>101.6</v>
          </cell>
          <cell r="O1085">
            <v>101.6</v>
          </cell>
          <cell r="P1085">
            <v>101.6</v>
          </cell>
          <cell r="Q1085">
            <v>101.6</v>
          </cell>
        </row>
        <row r="1086">
          <cell r="C1086">
            <v>104.5</v>
          </cell>
          <cell r="D1086">
            <v>104.5</v>
          </cell>
          <cell r="E1086">
            <v>104.5</v>
          </cell>
          <cell r="F1086">
            <v>104.5</v>
          </cell>
          <cell r="G1086">
            <v>104.5</v>
          </cell>
          <cell r="H1086">
            <v>104.5</v>
          </cell>
          <cell r="I1086">
            <v>104.5</v>
          </cell>
          <cell r="J1086">
            <v>104.5</v>
          </cell>
          <cell r="K1086">
            <v>104.5</v>
          </cell>
          <cell r="L1086">
            <v>104.5</v>
          </cell>
          <cell r="M1086">
            <v>104.5</v>
          </cell>
          <cell r="N1086">
            <v>104.5</v>
          </cell>
          <cell r="O1086">
            <v>104.5</v>
          </cell>
          <cell r="P1086">
            <v>104.5</v>
          </cell>
          <cell r="Q1086">
            <v>104.5</v>
          </cell>
        </row>
        <row r="1087">
          <cell r="C1087">
            <v>110.2</v>
          </cell>
          <cell r="D1087">
            <v>110.2</v>
          </cell>
          <cell r="E1087">
            <v>110.2</v>
          </cell>
          <cell r="F1087">
            <v>110.2</v>
          </cell>
          <cell r="G1087">
            <v>110.2</v>
          </cell>
          <cell r="H1087">
            <v>110.2</v>
          </cell>
          <cell r="I1087">
            <v>110.2</v>
          </cell>
          <cell r="J1087">
            <v>110.2</v>
          </cell>
          <cell r="K1087">
            <v>110.2</v>
          </cell>
          <cell r="L1087">
            <v>110.2</v>
          </cell>
          <cell r="M1087">
            <v>110.2</v>
          </cell>
          <cell r="N1087">
            <v>110.2</v>
          </cell>
          <cell r="O1087">
            <v>110.2</v>
          </cell>
          <cell r="P1087">
            <v>110.2</v>
          </cell>
          <cell r="Q1087">
            <v>110.2</v>
          </cell>
        </row>
        <row r="1089">
          <cell r="C1089">
            <v>116.9</v>
          </cell>
          <cell r="D1089">
            <v>118.9</v>
          </cell>
          <cell r="E1089">
            <v>119</v>
          </cell>
          <cell r="F1089">
            <v>118.8</v>
          </cell>
          <cell r="G1089">
            <v>118.2</v>
          </cell>
          <cell r="H1089">
            <v>118.2</v>
          </cell>
          <cell r="I1089">
            <v>118.2</v>
          </cell>
          <cell r="J1089">
            <v>118.3</v>
          </cell>
          <cell r="K1089">
            <v>118.1</v>
          </cell>
          <cell r="L1089">
            <v>117.1</v>
          </cell>
          <cell r="M1089">
            <v>117.6</v>
          </cell>
          <cell r="N1089">
            <v>117.6</v>
          </cell>
          <cell r="O1089">
            <v>117.3</v>
          </cell>
          <cell r="P1089">
            <v>117.2</v>
          </cell>
          <cell r="Q1089">
            <v>116.7</v>
          </cell>
        </row>
        <row r="1090">
          <cell r="C1090">
            <v>109.3</v>
          </cell>
          <cell r="D1090">
            <v>109.3</v>
          </cell>
          <cell r="E1090">
            <v>109.3</v>
          </cell>
          <cell r="F1090">
            <v>109.3</v>
          </cell>
          <cell r="G1090">
            <v>109.3</v>
          </cell>
          <cell r="H1090">
            <v>109.3</v>
          </cell>
          <cell r="I1090">
            <v>109.3</v>
          </cell>
          <cell r="J1090">
            <v>109.3</v>
          </cell>
          <cell r="K1090">
            <v>109.3</v>
          </cell>
          <cell r="L1090">
            <v>109.3</v>
          </cell>
          <cell r="M1090">
            <v>109.3</v>
          </cell>
          <cell r="N1090">
            <v>109.3</v>
          </cell>
          <cell r="O1090">
            <v>109.3</v>
          </cell>
          <cell r="P1090">
            <v>109.3</v>
          </cell>
          <cell r="Q1090">
            <v>109.3</v>
          </cell>
        </row>
        <row r="1091">
          <cell r="C1091">
            <v>101.4</v>
          </cell>
          <cell r="D1091">
            <v>101.4</v>
          </cell>
          <cell r="E1091">
            <v>101.4</v>
          </cell>
          <cell r="F1091">
            <v>101.4</v>
          </cell>
          <cell r="G1091">
            <v>101.4</v>
          </cell>
          <cell r="H1091">
            <v>101.4</v>
          </cell>
          <cell r="I1091">
            <v>101.4</v>
          </cell>
          <cell r="J1091">
            <v>101.4</v>
          </cell>
          <cell r="K1091">
            <v>101.4</v>
          </cell>
          <cell r="L1091">
            <v>101.4</v>
          </cell>
          <cell r="M1091">
            <v>101.4</v>
          </cell>
          <cell r="N1091">
            <v>101.4</v>
          </cell>
          <cell r="O1091">
            <v>101.4</v>
          </cell>
          <cell r="P1091">
            <v>101.4</v>
          </cell>
          <cell r="Q1091">
            <v>101.4</v>
          </cell>
        </row>
        <row r="1092">
          <cell r="C1092">
            <v>134.80000000000001</v>
          </cell>
          <cell r="D1092">
            <v>134.80000000000001</v>
          </cell>
          <cell r="E1092">
            <v>134.80000000000001</v>
          </cell>
          <cell r="F1092">
            <v>134.80000000000001</v>
          </cell>
          <cell r="G1092">
            <v>134.80000000000001</v>
          </cell>
          <cell r="H1092">
            <v>134.80000000000001</v>
          </cell>
          <cell r="I1092">
            <v>134.80000000000001</v>
          </cell>
          <cell r="J1092">
            <v>134.80000000000001</v>
          </cell>
          <cell r="K1092">
            <v>134.80000000000001</v>
          </cell>
          <cell r="L1092">
            <v>134.80000000000001</v>
          </cell>
          <cell r="M1092">
            <v>134.80000000000001</v>
          </cell>
          <cell r="N1092">
            <v>134.80000000000001</v>
          </cell>
          <cell r="O1092">
            <v>134.80000000000001</v>
          </cell>
          <cell r="P1092">
            <v>134.80000000000001</v>
          </cell>
          <cell r="Q1092">
            <v>134.80000000000001</v>
          </cell>
        </row>
        <row r="1093">
          <cell r="C1093">
            <v>111</v>
          </cell>
          <cell r="D1093">
            <v>111</v>
          </cell>
          <cell r="E1093">
            <v>111</v>
          </cell>
          <cell r="F1093">
            <v>111</v>
          </cell>
          <cell r="G1093">
            <v>110</v>
          </cell>
          <cell r="H1093">
            <v>110</v>
          </cell>
          <cell r="I1093">
            <v>110</v>
          </cell>
          <cell r="J1093">
            <v>110</v>
          </cell>
          <cell r="K1093">
            <v>110</v>
          </cell>
          <cell r="L1093">
            <v>110</v>
          </cell>
          <cell r="M1093">
            <v>110</v>
          </cell>
          <cell r="N1093">
            <v>110</v>
          </cell>
          <cell r="O1093">
            <v>110</v>
          </cell>
          <cell r="P1093">
            <v>110</v>
          </cell>
          <cell r="Q1093">
            <v>110</v>
          </cell>
        </row>
        <row r="1094">
          <cell r="C1094">
            <v>117.7</v>
          </cell>
          <cell r="D1094">
            <v>128.1</v>
          </cell>
          <cell r="E1094">
            <v>128.80000000000001</v>
          </cell>
          <cell r="F1094">
            <v>127.6</v>
          </cell>
          <cell r="G1094">
            <v>127.3</v>
          </cell>
          <cell r="H1094">
            <v>127.1</v>
          </cell>
          <cell r="I1094">
            <v>127.5</v>
          </cell>
          <cell r="J1094">
            <v>126.4</v>
          </cell>
          <cell r="K1094">
            <v>126.4</v>
          </cell>
          <cell r="L1094">
            <v>121.1</v>
          </cell>
          <cell r="M1094">
            <v>123.7</v>
          </cell>
          <cell r="N1094">
            <v>123.5</v>
          </cell>
          <cell r="O1094">
            <v>122.5</v>
          </cell>
          <cell r="P1094">
            <v>121.6</v>
          </cell>
          <cell r="Q1094">
            <v>119.4</v>
          </cell>
        </row>
        <row r="1095">
          <cell r="C1095">
            <v>132.19999999999999</v>
          </cell>
          <cell r="D1095">
            <v>132.19999999999999</v>
          </cell>
          <cell r="E1095">
            <v>132.19999999999999</v>
          </cell>
          <cell r="F1095">
            <v>132.19999999999999</v>
          </cell>
          <cell r="G1095">
            <v>128.30000000000001</v>
          </cell>
          <cell r="H1095">
            <v>128.30000000000001</v>
          </cell>
          <cell r="I1095">
            <v>128.30000000000001</v>
          </cell>
          <cell r="J1095">
            <v>130.30000000000001</v>
          </cell>
          <cell r="K1095">
            <v>129</v>
          </cell>
          <cell r="L1095">
            <v>129</v>
          </cell>
          <cell r="M1095">
            <v>129</v>
          </cell>
          <cell r="N1095">
            <v>129</v>
          </cell>
          <cell r="O1095">
            <v>129</v>
          </cell>
          <cell r="P1095">
            <v>129</v>
          </cell>
          <cell r="Q1095">
            <v>129</v>
          </cell>
        </row>
        <row r="1096">
          <cell r="C1096">
            <v>121.9</v>
          </cell>
          <cell r="D1096">
            <v>121.9</v>
          </cell>
          <cell r="E1096">
            <v>121.9</v>
          </cell>
          <cell r="F1096">
            <v>121.9</v>
          </cell>
          <cell r="G1096">
            <v>121.9</v>
          </cell>
          <cell r="H1096">
            <v>121.9</v>
          </cell>
          <cell r="I1096">
            <v>121.9</v>
          </cell>
          <cell r="J1096">
            <v>121.9</v>
          </cell>
          <cell r="K1096">
            <v>121.9</v>
          </cell>
          <cell r="L1096">
            <v>121.9</v>
          </cell>
          <cell r="M1096">
            <v>121.9</v>
          </cell>
          <cell r="N1096">
            <v>121.9</v>
          </cell>
          <cell r="O1096">
            <v>120.5</v>
          </cell>
          <cell r="P1096">
            <v>120.5</v>
          </cell>
          <cell r="Q1096">
            <v>120.5</v>
          </cell>
        </row>
        <row r="1097">
          <cell r="C1097">
            <v>111.1</v>
          </cell>
          <cell r="D1097">
            <v>111.1</v>
          </cell>
          <cell r="E1097">
            <v>111.1</v>
          </cell>
          <cell r="F1097">
            <v>111.1</v>
          </cell>
          <cell r="G1097">
            <v>111.1</v>
          </cell>
          <cell r="H1097">
            <v>111.1</v>
          </cell>
          <cell r="I1097">
            <v>111.1</v>
          </cell>
          <cell r="J1097">
            <v>111.1</v>
          </cell>
          <cell r="K1097">
            <v>111.1</v>
          </cell>
          <cell r="L1097">
            <v>111.1</v>
          </cell>
          <cell r="M1097">
            <v>111.1</v>
          </cell>
          <cell r="N1097">
            <v>111.1</v>
          </cell>
          <cell r="O1097">
            <v>111.1</v>
          </cell>
          <cell r="P1097">
            <v>111.1</v>
          </cell>
          <cell r="Q1097">
            <v>111.1</v>
          </cell>
        </row>
        <row r="1098">
          <cell r="C1098">
            <v>123.9</v>
          </cell>
          <cell r="D1098">
            <v>123.9</v>
          </cell>
          <cell r="E1098">
            <v>123.9</v>
          </cell>
          <cell r="F1098">
            <v>123.9</v>
          </cell>
          <cell r="G1098">
            <v>123.9</v>
          </cell>
          <cell r="H1098">
            <v>123.9</v>
          </cell>
          <cell r="I1098">
            <v>123.9</v>
          </cell>
          <cell r="J1098">
            <v>123.9</v>
          </cell>
          <cell r="K1098">
            <v>123.9</v>
          </cell>
          <cell r="L1098">
            <v>123.9</v>
          </cell>
          <cell r="M1098">
            <v>123.9</v>
          </cell>
          <cell r="N1098">
            <v>123.9</v>
          </cell>
          <cell r="O1098">
            <v>123.9</v>
          </cell>
          <cell r="P1098">
            <v>123.9</v>
          </cell>
          <cell r="Q1098">
            <v>123.9</v>
          </cell>
        </row>
        <row r="1100">
          <cell r="C1100">
            <v>60.1</v>
          </cell>
          <cell r="D1100">
            <v>60.1</v>
          </cell>
          <cell r="E1100">
            <v>60.1</v>
          </cell>
          <cell r="F1100">
            <v>59.7</v>
          </cell>
          <cell r="G1100">
            <v>59.7</v>
          </cell>
          <cell r="H1100">
            <v>59.7</v>
          </cell>
          <cell r="I1100">
            <v>59.7</v>
          </cell>
          <cell r="J1100">
            <v>59.7</v>
          </cell>
          <cell r="K1100">
            <v>59.7</v>
          </cell>
          <cell r="L1100">
            <v>59.7</v>
          </cell>
          <cell r="M1100">
            <v>59.7</v>
          </cell>
          <cell r="N1100">
            <v>59.7</v>
          </cell>
          <cell r="O1100">
            <v>59.7</v>
          </cell>
          <cell r="P1100">
            <v>59.7</v>
          </cell>
          <cell r="Q1100">
            <v>59.7</v>
          </cell>
        </row>
        <row r="1101">
          <cell r="C1101">
            <v>128.9</v>
          </cell>
          <cell r="D1101">
            <v>128.9</v>
          </cell>
          <cell r="E1101">
            <v>128.9</v>
          </cell>
          <cell r="F1101">
            <v>128.9</v>
          </cell>
          <cell r="G1101">
            <v>128.9</v>
          </cell>
          <cell r="H1101">
            <v>128.9</v>
          </cell>
          <cell r="I1101">
            <v>128.9</v>
          </cell>
          <cell r="J1101">
            <v>128.9</v>
          </cell>
          <cell r="K1101">
            <v>128.9</v>
          </cell>
          <cell r="L1101">
            <v>128.9</v>
          </cell>
          <cell r="M1101">
            <v>128.9</v>
          </cell>
          <cell r="N1101">
            <v>128.9</v>
          </cell>
          <cell r="O1101">
            <v>128.9</v>
          </cell>
          <cell r="P1101">
            <v>128.9</v>
          </cell>
          <cell r="Q1101">
            <v>128.9</v>
          </cell>
        </row>
        <row r="1102">
          <cell r="C1102">
            <v>100</v>
          </cell>
          <cell r="D1102">
            <v>100</v>
          </cell>
          <cell r="E1102">
            <v>100</v>
          </cell>
          <cell r="F1102">
            <v>100</v>
          </cell>
          <cell r="G1102">
            <v>100</v>
          </cell>
          <cell r="H1102">
            <v>100</v>
          </cell>
          <cell r="I1102">
            <v>100</v>
          </cell>
          <cell r="J1102">
            <v>100</v>
          </cell>
          <cell r="K1102">
            <v>100</v>
          </cell>
          <cell r="L1102">
            <v>100</v>
          </cell>
          <cell r="M1102">
            <v>100</v>
          </cell>
          <cell r="N1102">
            <v>100</v>
          </cell>
          <cell r="O1102">
            <v>100</v>
          </cell>
          <cell r="P1102">
            <v>100</v>
          </cell>
          <cell r="Q1102">
            <v>100</v>
          </cell>
        </row>
        <row r="1103">
          <cell r="C1103">
            <v>53.8</v>
          </cell>
          <cell r="D1103">
            <v>53.8</v>
          </cell>
          <cell r="E1103">
            <v>53.8</v>
          </cell>
          <cell r="F1103">
            <v>53.4</v>
          </cell>
          <cell r="G1103">
            <v>53.4</v>
          </cell>
          <cell r="H1103">
            <v>53.4</v>
          </cell>
          <cell r="I1103">
            <v>53.4</v>
          </cell>
          <cell r="J1103">
            <v>53.4</v>
          </cell>
          <cell r="K1103">
            <v>53.4</v>
          </cell>
          <cell r="L1103">
            <v>53.4</v>
          </cell>
          <cell r="M1103">
            <v>53.4</v>
          </cell>
          <cell r="N1103">
            <v>53.4</v>
          </cell>
          <cell r="O1103">
            <v>53.4</v>
          </cell>
          <cell r="P1103">
            <v>53.4</v>
          </cell>
          <cell r="Q1103">
            <v>53.4</v>
          </cell>
        </row>
        <row r="1105">
          <cell r="C1105">
            <v>93.2</v>
          </cell>
          <cell r="D1105">
            <v>93.2</v>
          </cell>
          <cell r="E1105">
            <v>93.2</v>
          </cell>
          <cell r="F1105">
            <v>93.2</v>
          </cell>
          <cell r="G1105">
            <v>93.2</v>
          </cell>
          <cell r="H1105">
            <v>93.2</v>
          </cell>
          <cell r="I1105">
            <v>93.2</v>
          </cell>
          <cell r="J1105">
            <v>93.2</v>
          </cell>
          <cell r="K1105">
            <v>93.2</v>
          </cell>
          <cell r="L1105">
            <v>93.2</v>
          </cell>
          <cell r="M1105">
            <v>93.2</v>
          </cell>
          <cell r="N1105">
            <v>93.2</v>
          </cell>
          <cell r="O1105">
            <v>93.2</v>
          </cell>
          <cell r="P1105">
            <v>93.2</v>
          </cell>
          <cell r="Q1105">
            <v>93.2</v>
          </cell>
        </row>
        <row r="1106">
          <cell r="C1106">
            <v>61.4</v>
          </cell>
          <cell r="D1106">
            <v>61.4</v>
          </cell>
          <cell r="E1106">
            <v>61.4</v>
          </cell>
          <cell r="F1106">
            <v>61.4</v>
          </cell>
          <cell r="G1106">
            <v>61.3</v>
          </cell>
          <cell r="H1106">
            <v>61.3</v>
          </cell>
          <cell r="I1106">
            <v>61.3</v>
          </cell>
          <cell r="J1106">
            <v>61.3</v>
          </cell>
          <cell r="K1106">
            <v>61.3</v>
          </cell>
          <cell r="L1106">
            <v>61.2</v>
          </cell>
          <cell r="M1106">
            <v>61.2</v>
          </cell>
          <cell r="N1106">
            <v>61.3</v>
          </cell>
          <cell r="O1106">
            <v>61.3</v>
          </cell>
          <cell r="P1106">
            <v>61.3</v>
          </cell>
          <cell r="Q1106">
            <v>61.3</v>
          </cell>
        </row>
        <row r="1107">
          <cell r="C1107">
            <v>79.7</v>
          </cell>
          <cell r="D1107">
            <v>79.7</v>
          </cell>
          <cell r="E1107">
            <v>79.7</v>
          </cell>
          <cell r="F1107">
            <v>79.7</v>
          </cell>
          <cell r="G1107">
            <v>79.7</v>
          </cell>
          <cell r="H1107">
            <v>79.7</v>
          </cell>
          <cell r="I1107">
            <v>79.7</v>
          </cell>
          <cell r="J1107">
            <v>79.7</v>
          </cell>
          <cell r="K1107">
            <v>79.7</v>
          </cell>
          <cell r="L1107">
            <v>79.7</v>
          </cell>
          <cell r="M1107">
            <v>79.7</v>
          </cell>
          <cell r="N1107">
            <v>79.7</v>
          </cell>
          <cell r="O1107">
            <v>79.7</v>
          </cell>
          <cell r="P1107">
            <v>79.7</v>
          </cell>
          <cell r="Q1107">
            <v>79.7</v>
          </cell>
        </row>
        <row r="1108">
          <cell r="C1108">
            <v>62.2</v>
          </cell>
          <cell r="D1108">
            <v>62.2</v>
          </cell>
          <cell r="E1108">
            <v>62.2</v>
          </cell>
          <cell r="F1108">
            <v>62.2</v>
          </cell>
          <cell r="G1108">
            <v>62.2</v>
          </cell>
          <cell r="H1108">
            <v>62.2</v>
          </cell>
          <cell r="I1108">
            <v>62.2</v>
          </cell>
          <cell r="J1108">
            <v>62.2</v>
          </cell>
          <cell r="K1108">
            <v>62.2</v>
          </cell>
          <cell r="L1108">
            <v>62.2</v>
          </cell>
          <cell r="M1108">
            <v>62.2</v>
          </cell>
          <cell r="N1108">
            <v>62.2</v>
          </cell>
          <cell r="O1108">
            <v>62.2</v>
          </cell>
          <cell r="P1108">
            <v>62.2</v>
          </cell>
          <cell r="Q1108">
            <v>62.2</v>
          </cell>
        </row>
        <row r="1109">
          <cell r="C1109">
            <v>96.2</v>
          </cell>
          <cell r="D1109">
            <v>96.2</v>
          </cell>
          <cell r="E1109">
            <v>96.2</v>
          </cell>
          <cell r="F1109">
            <v>96.2</v>
          </cell>
          <cell r="G1109">
            <v>96.2</v>
          </cell>
          <cell r="H1109">
            <v>96.2</v>
          </cell>
          <cell r="I1109">
            <v>96.2</v>
          </cell>
          <cell r="J1109">
            <v>96.2</v>
          </cell>
          <cell r="K1109">
            <v>96.2</v>
          </cell>
          <cell r="L1109">
            <v>96.2</v>
          </cell>
          <cell r="M1109">
            <v>96.2</v>
          </cell>
          <cell r="N1109">
            <v>96.2</v>
          </cell>
          <cell r="O1109">
            <v>96.2</v>
          </cell>
          <cell r="P1109">
            <v>96.2</v>
          </cell>
          <cell r="Q1109">
            <v>96.2</v>
          </cell>
        </row>
        <row r="1110">
          <cell r="C1110">
            <v>105.3</v>
          </cell>
          <cell r="D1110">
            <v>105.3</v>
          </cell>
          <cell r="E1110">
            <v>105.3</v>
          </cell>
          <cell r="F1110">
            <v>105.3</v>
          </cell>
          <cell r="G1110">
            <v>105.3</v>
          </cell>
          <cell r="H1110">
            <v>105.3</v>
          </cell>
          <cell r="I1110">
            <v>105.3</v>
          </cell>
          <cell r="J1110">
            <v>105.3</v>
          </cell>
          <cell r="K1110">
            <v>105.3</v>
          </cell>
          <cell r="L1110">
            <v>105.3</v>
          </cell>
          <cell r="M1110">
            <v>105.3</v>
          </cell>
          <cell r="N1110">
            <v>105.3</v>
          </cell>
          <cell r="O1110">
            <v>105.3</v>
          </cell>
          <cell r="P1110">
            <v>105.3</v>
          </cell>
          <cell r="Q1110">
            <v>105.3</v>
          </cell>
        </row>
        <row r="1111">
          <cell r="C1111">
            <v>103.8</v>
          </cell>
          <cell r="D1111">
            <v>103.8</v>
          </cell>
          <cell r="E1111">
            <v>103.8</v>
          </cell>
          <cell r="F1111">
            <v>103.8</v>
          </cell>
          <cell r="G1111">
            <v>103.8</v>
          </cell>
          <cell r="H1111">
            <v>103.8</v>
          </cell>
          <cell r="I1111">
            <v>103.8</v>
          </cell>
          <cell r="J1111">
            <v>103.8</v>
          </cell>
          <cell r="K1111">
            <v>103.8</v>
          </cell>
          <cell r="L1111">
            <v>103.8</v>
          </cell>
          <cell r="M1111">
            <v>103.8</v>
          </cell>
          <cell r="N1111">
            <v>103.8</v>
          </cell>
          <cell r="O1111">
            <v>103.8</v>
          </cell>
          <cell r="P1111">
            <v>103.8</v>
          </cell>
          <cell r="Q1111">
            <v>103.8</v>
          </cell>
        </row>
        <row r="1112">
          <cell r="C1112">
            <v>110.1</v>
          </cell>
          <cell r="D1112">
            <v>110.1</v>
          </cell>
          <cell r="E1112">
            <v>110.1</v>
          </cell>
          <cell r="F1112">
            <v>110.1</v>
          </cell>
          <cell r="G1112">
            <v>110.1</v>
          </cell>
          <cell r="H1112">
            <v>110.1</v>
          </cell>
          <cell r="I1112">
            <v>110.1</v>
          </cell>
          <cell r="J1112">
            <v>110.1</v>
          </cell>
          <cell r="K1112">
            <v>110.1</v>
          </cell>
          <cell r="L1112">
            <v>110.1</v>
          </cell>
          <cell r="M1112">
            <v>110.1</v>
          </cell>
          <cell r="N1112">
            <v>110.1</v>
          </cell>
          <cell r="O1112">
            <v>110.1</v>
          </cell>
          <cell r="P1112">
            <v>110.1</v>
          </cell>
          <cell r="Q1112">
            <v>110.1</v>
          </cell>
        </row>
        <row r="1113">
          <cell r="C1113">
            <v>125</v>
          </cell>
          <cell r="D1113">
            <v>125</v>
          </cell>
          <cell r="E1113">
            <v>125</v>
          </cell>
          <cell r="F1113">
            <v>125</v>
          </cell>
          <cell r="G1113">
            <v>125</v>
          </cell>
          <cell r="H1113">
            <v>125</v>
          </cell>
          <cell r="I1113">
            <v>125</v>
          </cell>
          <cell r="J1113">
            <v>125</v>
          </cell>
          <cell r="K1113">
            <v>125</v>
          </cell>
          <cell r="L1113">
            <v>125</v>
          </cell>
          <cell r="M1113">
            <v>125</v>
          </cell>
          <cell r="N1113">
            <v>125</v>
          </cell>
          <cell r="O1113">
            <v>125</v>
          </cell>
          <cell r="P1113">
            <v>125</v>
          </cell>
          <cell r="Q1113">
            <v>125</v>
          </cell>
        </row>
        <row r="1114">
          <cell r="C1114">
            <v>119.4</v>
          </cell>
          <cell r="D1114">
            <v>119.4</v>
          </cell>
          <cell r="E1114">
            <v>119.4</v>
          </cell>
          <cell r="F1114">
            <v>119.4</v>
          </cell>
          <cell r="G1114">
            <v>119.4</v>
          </cell>
          <cell r="H1114">
            <v>119.4</v>
          </cell>
          <cell r="I1114">
            <v>119.4</v>
          </cell>
          <cell r="J1114">
            <v>119.4</v>
          </cell>
          <cell r="K1114">
            <v>119.4</v>
          </cell>
          <cell r="L1114">
            <v>119.4</v>
          </cell>
          <cell r="M1114">
            <v>119.4</v>
          </cell>
          <cell r="N1114">
            <v>119.4</v>
          </cell>
          <cell r="O1114">
            <v>119.4</v>
          </cell>
          <cell r="P1114">
            <v>119.4</v>
          </cell>
          <cell r="Q1114">
            <v>119.4</v>
          </cell>
        </row>
        <row r="1115">
          <cell r="C1115">
            <v>96.4</v>
          </cell>
          <cell r="D1115">
            <v>96.4</v>
          </cell>
          <cell r="E1115">
            <v>96.4</v>
          </cell>
          <cell r="F1115">
            <v>96.4</v>
          </cell>
          <cell r="G1115">
            <v>96.4</v>
          </cell>
          <cell r="H1115">
            <v>96.4</v>
          </cell>
          <cell r="I1115">
            <v>96.4</v>
          </cell>
          <cell r="J1115">
            <v>96.4</v>
          </cell>
          <cell r="K1115">
            <v>96.4</v>
          </cell>
          <cell r="L1115">
            <v>96.4</v>
          </cell>
          <cell r="M1115">
            <v>96.4</v>
          </cell>
          <cell r="N1115">
            <v>96.4</v>
          </cell>
          <cell r="O1115">
            <v>96.4</v>
          </cell>
          <cell r="P1115">
            <v>96.4</v>
          </cell>
          <cell r="Q1115">
            <v>96.4</v>
          </cell>
        </row>
        <row r="1116">
          <cell r="C1116">
            <v>100</v>
          </cell>
          <cell r="D1116">
            <v>100</v>
          </cell>
          <cell r="E1116">
            <v>100</v>
          </cell>
          <cell r="F1116">
            <v>100</v>
          </cell>
          <cell r="G1116">
            <v>100</v>
          </cell>
          <cell r="H1116">
            <v>100</v>
          </cell>
          <cell r="I1116">
            <v>100</v>
          </cell>
          <cell r="J1116">
            <v>100</v>
          </cell>
          <cell r="K1116">
            <v>100</v>
          </cell>
          <cell r="L1116">
            <v>100</v>
          </cell>
          <cell r="M1116">
            <v>100</v>
          </cell>
          <cell r="N1116">
            <v>100</v>
          </cell>
          <cell r="O1116">
            <v>100</v>
          </cell>
          <cell r="P1116">
            <v>100</v>
          </cell>
          <cell r="Q1116">
            <v>100</v>
          </cell>
        </row>
        <row r="1117">
          <cell r="C1117">
            <v>100.2</v>
          </cell>
          <cell r="D1117">
            <v>100.2</v>
          </cell>
          <cell r="E1117">
            <v>100.2</v>
          </cell>
          <cell r="F1117">
            <v>100.2</v>
          </cell>
          <cell r="G1117">
            <v>100.2</v>
          </cell>
          <cell r="H1117">
            <v>100.2</v>
          </cell>
          <cell r="I1117">
            <v>100.2</v>
          </cell>
          <cell r="J1117">
            <v>100.2</v>
          </cell>
          <cell r="K1117">
            <v>100.2</v>
          </cell>
          <cell r="L1117">
            <v>100.2</v>
          </cell>
          <cell r="M1117">
            <v>100.2</v>
          </cell>
          <cell r="N1117">
            <v>100.2</v>
          </cell>
          <cell r="O1117">
            <v>100.2</v>
          </cell>
          <cell r="P1117">
            <v>100.2</v>
          </cell>
          <cell r="Q1117">
            <v>100.2</v>
          </cell>
        </row>
        <row r="1118">
          <cell r="C1118">
            <v>172.9</v>
          </cell>
          <cell r="D1118">
            <v>172.9</v>
          </cell>
          <cell r="E1118">
            <v>172.9</v>
          </cell>
          <cell r="F1118">
            <v>172.9</v>
          </cell>
          <cell r="G1118">
            <v>172.6</v>
          </cell>
          <cell r="H1118">
            <v>172.6</v>
          </cell>
          <cell r="I1118">
            <v>172.6</v>
          </cell>
          <cell r="J1118">
            <v>172.6</v>
          </cell>
          <cell r="K1118">
            <v>172.6</v>
          </cell>
          <cell r="L1118">
            <v>172.6</v>
          </cell>
          <cell r="M1118">
            <v>172.6</v>
          </cell>
          <cell r="N1118">
            <v>172.6</v>
          </cell>
          <cell r="O1118">
            <v>172.6</v>
          </cell>
          <cell r="P1118">
            <v>172.6</v>
          </cell>
          <cell r="Q1118">
            <v>172.6</v>
          </cell>
        </row>
        <row r="1119">
          <cell r="C1119">
            <v>105.7</v>
          </cell>
          <cell r="D1119">
            <v>105.7</v>
          </cell>
          <cell r="E1119">
            <v>105.7</v>
          </cell>
          <cell r="F1119">
            <v>105.7</v>
          </cell>
          <cell r="G1119">
            <v>105.7</v>
          </cell>
          <cell r="H1119">
            <v>105.7</v>
          </cell>
          <cell r="I1119">
            <v>105.7</v>
          </cell>
          <cell r="J1119">
            <v>105.7</v>
          </cell>
          <cell r="K1119">
            <v>106.2</v>
          </cell>
          <cell r="L1119">
            <v>106.2</v>
          </cell>
          <cell r="M1119">
            <v>106.2</v>
          </cell>
          <cell r="N1119">
            <v>106.2</v>
          </cell>
          <cell r="O1119">
            <v>106.2</v>
          </cell>
          <cell r="P1119">
            <v>106.2</v>
          </cell>
          <cell r="Q1119">
            <v>106.2</v>
          </cell>
        </row>
        <row r="1120">
          <cell r="C1120">
            <v>124.6</v>
          </cell>
          <cell r="D1120">
            <v>124.6</v>
          </cell>
          <cell r="E1120">
            <v>124.6</v>
          </cell>
          <cell r="F1120">
            <v>124.6</v>
          </cell>
          <cell r="G1120">
            <v>124.6</v>
          </cell>
          <cell r="H1120">
            <v>124.6</v>
          </cell>
          <cell r="I1120">
            <v>124.6</v>
          </cell>
          <cell r="J1120">
            <v>124.6</v>
          </cell>
          <cell r="K1120">
            <v>124.6</v>
          </cell>
          <cell r="L1120">
            <v>124.6</v>
          </cell>
          <cell r="M1120">
            <v>124.6</v>
          </cell>
          <cell r="N1120">
            <v>124.6</v>
          </cell>
          <cell r="O1120">
            <v>124.6</v>
          </cell>
          <cell r="P1120">
            <v>124.6</v>
          </cell>
          <cell r="Q1120">
            <v>124.6</v>
          </cell>
        </row>
        <row r="1122">
          <cell r="C1122">
            <v>152.80000000000001</v>
          </cell>
          <cell r="D1122">
            <v>152.80000000000001</v>
          </cell>
          <cell r="E1122">
            <v>152.80000000000001</v>
          </cell>
          <cell r="F1122">
            <v>152.80000000000001</v>
          </cell>
          <cell r="G1122">
            <v>146.5</v>
          </cell>
          <cell r="H1122">
            <v>146.5</v>
          </cell>
          <cell r="I1122">
            <v>146.5</v>
          </cell>
          <cell r="J1122">
            <v>146.5</v>
          </cell>
          <cell r="K1122">
            <v>146.5</v>
          </cell>
          <cell r="L1122">
            <v>146.5</v>
          </cell>
          <cell r="M1122">
            <v>146.5</v>
          </cell>
          <cell r="N1122">
            <v>146.5</v>
          </cell>
          <cell r="O1122">
            <v>146.5</v>
          </cell>
          <cell r="P1122">
            <v>146.5</v>
          </cell>
          <cell r="Q1122">
            <v>146.5</v>
          </cell>
        </row>
        <row r="1123">
          <cell r="C1123">
            <v>160.19999999999999</v>
          </cell>
          <cell r="D1123">
            <v>160.19999999999999</v>
          </cell>
          <cell r="E1123">
            <v>160.19999999999999</v>
          </cell>
          <cell r="F1123">
            <v>160.19999999999999</v>
          </cell>
          <cell r="G1123">
            <v>149.19999999999999</v>
          </cell>
          <cell r="H1123">
            <v>149.19999999999999</v>
          </cell>
          <cell r="I1123">
            <v>149.19999999999999</v>
          </cell>
          <cell r="J1123">
            <v>149.19999999999999</v>
          </cell>
          <cell r="K1123">
            <v>149.19999999999999</v>
          </cell>
          <cell r="L1123">
            <v>149.19999999999999</v>
          </cell>
          <cell r="M1123">
            <v>149.19999999999999</v>
          </cell>
          <cell r="N1123">
            <v>149.19999999999999</v>
          </cell>
          <cell r="O1123">
            <v>149.19999999999999</v>
          </cell>
          <cell r="P1123">
            <v>149.19999999999999</v>
          </cell>
          <cell r="Q1123">
            <v>149.19999999999999</v>
          </cell>
        </row>
        <row r="1124">
          <cell r="C1124">
            <v>158.4</v>
          </cell>
          <cell r="D1124">
            <v>158.4</v>
          </cell>
          <cell r="E1124">
            <v>158.4</v>
          </cell>
          <cell r="F1124">
            <v>158.4</v>
          </cell>
          <cell r="G1124">
            <v>137.6</v>
          </cell>
          <cell r="H1124">
            <v>137.6</v>
          </cell>
          <cell r="I1124">
            <v>137.6</v>
          </cell>
          <cell r="J1124">
            <v>137.6</v>
          </cell>
          <cell r="K1124">
            <v>137.6</v>
          </cell>
          <cell r="L1124">
            <v>137.6</v>
          </cell>
          <cell r="M1124">
            <v>137.6</v>
          </cell>
          <cell r="N1124">
            <v>137.6</v>
          </cell>
          <cell r="O1124">
            <v>137.6</v>
          </cell>
          <cell r="P1124">
            <v>137.6</v>
          </cell>
          <cell r="Q1124">
            <v>137.6</v>
          </cell>
        </row>
        <row r="1125">
          <cell r="C1125">
            <v>108.8</v>
          </cell>
          <cell r="D1125">
            <v>108.8</v>
          </cell>
          <cell r="E1125">
            <v>108.8</v>
          </cell>
          <cell r="F1125">
            <v>108.8</v>
          </cell>
          <cell r="G1125">
            <v>108.8</v>
          </cell>
          <cell r="H1125">
            <v>108.8</v>
          </cell>
          <cell r="I1125">
            <v>108.8</v>
          </cell>
          <cell r="J1125">
            <v>108.8</v>
          </cell>
          <cell r="K1125">
            <v>108.8</v>
          </cell>
          <cell r="L1125">
            <v>108.8</v>
          </cell>
          <cell r="M1125">
            <v>108.8</v>
          </cell>
          <cell r="N1125">
            <v>108.8</v>
          </cell>
          <cell r="O1125">
            <v>108.8</v>
          </cell>
          <cell r="P1125">
            <v>108.8</v>
          </cell>
          <cell r="Q1125">
            <v>108.8</v>
          </cell>
        </row>
        <row r="1126">
          <cell r="C1126">
            <v>142.69999999999999</v>
          </cell>
          <cell r="D1126">
            <v>142.69999999999999</v>
          </cell>
          <cell r="E1126">
            <v>142.69999999999999</v>
          </cell>
          <cell r="F1126">
            <v>142.69999999999999</v>
          </cell>
          <cell r="G1126">
            <v>142.69999999999999</v>
          </cell>
          <cell r="H1126">
            <v>142.69999999999999</v>
          </cell>
          <cell r="I1126">
            <v>142.69999999999999</v>
          </cell>
          <cell r="J1126">
            <v>142.69999999999999</v>
          </cell>
          <cell r="K1126">
            <v>142.69999999999999</v>
          </cell>
          <cell r="L1126">
            <v>142.69999999999999</v>
          </cell>
          <cell r="M1126">
            <v>142.69999999999999</v>
          </cell>
          <cell r="N1126">
            <v>142.69999999999999</v>
          </cell>
          <cell r="O1126">
            <v>142.69999999999999</v>
          </cell>
          <cell r="P1126">
            <v>142.69999999999999</v>
          </cell>
          <cell r="Q1126">
            <v>142.69999999999999</v>
          </cell>
        </row>
        <row r="1127">
          <cell r="C1127">
            <v>166.7</v>
          </cell>
          <cell r="D1127">
            <v>166.7</v>
          </cell>
          <cell r="E1127">
            <v>166.7</v>
          </cell>
          <cell r="F1127">
            <v>166.7</v>
          </cell>
          <cell r="G1127">
            <v>166.7</v>
          </cell>
          <cell r="H1127">
            <v>166.7</v>
          </cell>
          <cell r="I1127">
            <v>166.7</v>
          </cell>
          <cell r="J1127">
            <v>166.7</v>
          </cell>
          <cell r="K1127">
            <v>166.7</v>
          </cell>
          <cell r="L1127">
            <v>166.7</v>
          </cell>
          <cell r="M1127">
            <v>166.7</v>
          </cell>
          <cell r="N1127">
            <v>166.7</v>
          </cell>
          <cell r="O1127">
            <v>166.7</v>
          </cell>
          <cell r="P1127">
            <v>166.7</v>
          </cell>
          <cell r="Q1127">
            <v>166.7</v>
          </cell>
        </row>
        <row r="1129">
          <cell r="C1129">
            <v>144.1</v>
          </cell>
          <cell r="D1129">
            <v>144.1</v>
          </cell>
          <cell r="E1129">
            <v>144.1</v>
          </cell>
          <cell r="F1129">
            <v>144.1</v>
          </cell>
          <cell r="G1129">
            <v>144.1</v>
          </cell>
          <cell r="H1129">
            <v>144.1</v>
          </cell>
          <cell r="I1129">
            <v>144.1</v>
          </cell>
          <cell r="J1129">
            <v>143.80000000000001</v>
          </cell>
          <cell r="K1129">
            <v>143.80000000000001</v>
          </cell>
          <cell r="L1129">
            <v>143.80000000000001</v>
          </cell>
          <cell r="M1129">
            <v>143.80000000000001</v>
          </cell>
          <cell r="N1129">
            <v>143.80000000000001</v>
          </cell>
          <cell r="O1129">
            <v>143.80000000000001</v>
          </cell>
          <cell r="P1129">
            <v>143.80000000000001</v>
          </cell>
          <cell r="Q1129">
            <v>143.80000000000001</v>
          </cell>
        </row>
        <row r="1130">
          <cell r="C1130">
            <v>144.69999999999999</v>
          </cell>
          <cell r="D1130">
            <v>144.69999999999999</v>
          </cell>
          <cell r="E1130">
            <v>144.69999999999999</v>
          </cell>
          <cell r="F1130">
            <v>144.69999999999999</v>
          </cell>
          <cell r="G1130">
            <v>144.69999999999999</v>
          </cell>
          <cell r="H1130">
            <v>144.69999999999999</v>
          </cell>
          <cell r="I1130">
            <v>144.69999999999999</v>
          </cell>
          <cell r="J1130">
            <v>144.4</v>
          </cell>
          <cell r="K1130">
            <v>144.4</v>
          </cell>
          <cell r="L1130">
            <v>144.4</v>
          </cell>
          <cell r="M1130">
            <v>144.4</v>
          </cell>
          <cell r="N1130">
            <v>144.4</v>
          </cell>
          <cell r="O1130">
            <v>144.4</v>
          </cell>
          <cell r="P1130">
            <v>144.4</v>
          </cell>
          <cell r="Q1130">
            <v>144.4</v>
          </cell>
        </row>
        <row r="1131">
          <cell r="C1131">
            <v>124.4</v>
          </cell>
          <cell r="D1131">
            <v>124.4</v>
          </cell>
          <cell r="E1131">
            <v>124.4</v>
          </cell>
          <cell r="F1131">
            <v>124.4</v>
          </cell>
          <cell r="G1131">
            <v>124.4</v>
          </cell>
          <cell r="H1131">
            <v>124.4</v>
          </cell>
          <cell r="I1131">
            <v>124.4</v>
          </cell>
          <cell r="J1131">
            <v>124.4</v>
          </cell>
          <cell r="K1131">
            <v>124.4</v>
          </cell>
          <cell r="L1131">
            <v>124.4</v>
          </cell>
          <cell r="M1131">
            <v>124.4</v>
          </cell>
          <cell r="N1131">
            <v>124.4</v>
          </cell>
          <cell r="O1131">
            <v>124.4</v>
          </cell>
          <cell r="P1131">
            <v>124.4</v>
          </cell>
          <cell r="Q1131">
            <v>124.4</v>
          </cell>
        </row>
        <row r="1132">
          <cell r="C1132">
            <v>130.1</v>
          </cell>
          <cell r="D1132">
            <v>130.1</v>
          </cell>
          <cell r="E1132">
            <v>130.1</v>
          </cell>
          <cell r="F1132">
            <v>130.1</v>
          </cell>
          <cell r="G1132">
            <v>130.1</v>
          </cell>
          <cell r="H1132">
            <v>130.1</v>
          </cell>
          <cell r="I1132">
            <v>130.1</v>
          </cell>
          <cell r="J1132">
            <v>130.1</v>
          </cell>
          <cell r="K1132">
            <v>130.1</v>
          </cell>
          <cell r="L1132">
            <v>130.1</v>
          </cell>
          <cell r="M1132">
            <v>130.1</v>
          </cell>
          <cell r="N1132">
            <v>130.1</v>
          </cell>
          <cell r="O1132">
            <v>130.1</v>
          </cell>
          <cell r="P1132">
            <v>130.1</v>
          </cell>
          <cell r="Q1132">
            <v>130.1</v>
          </cell>
        </row>
        <row r="1134">
          <cell r="C1134">
            <v>129.4</v>
          </cell>
          <cell r="D1134">
            <v>129.4</v>
          </cell>
          <cell r="E1134">
            <v>129.4</v>
          </cell>
          <cell r="F1134">
            <v>129.4</v>
          </cell>
          <cell r="G1134">
            <v>128.69999999999999</v>
          </cell>
          <cell r="H1134">
            <v>128.69999999999999</v>
          </cell>
          <cell r="I1134">
            <v>128.69999999999999</v>
          </cell>
          <cell r="J1134">
            <v>128.6</v>
          </cell>
          <cell r="K1134">
            <v>128.6</v>
          </cell>
          <cell r="L1134">
            <v>126.5</v>
          </cell>
          <cell r="M1134">
            <v>126.5</v>
          </cell>
          <cell r="N1134">
            <v>126.5</v>
          </cell>
          <cell r="O1134">
            <v>117.7</v>
          </cell>
          <cell r="P1134">
            <v>116.7</v>
          </cell>
          <cell r="Q1134">
            <v>116.7</v>
          </cell>
        </row>
        <row r="1135">
          <cell r="C1135">
            <v>145.5</v>
          </cell>
          <cell r="D1135">
            <v>145.5</v>
          </cell>
          <cell r="E1135">
            <v>145.5</v>
          </cell>
          <cell r="F1135">
            <v>145.5</v>
          </cell>
          <cell r="G1135">
            <v>145.5</v>
          </cell>
          <cell r="H1135">
            <v>145.5</v>
          </cell>
          <cell r="I1135">
            <v>145.5</v>
          </cell>
          <cell r="J1135">
            <v>145.5</v>
          </cell>
          <cell r="K1135">
            <v>145.5</v>
          </cell>
          <cell r="L1135">
            <v>136.6</v>
          </cell>
          <cell r="M1135">
            <v>136.6</v>
          </cell>
          <cell r="N1135">
            <v>136.6</v>
          </cell>
          <cell r="O1135">
            <v>135.6</v>
          </cell>
          <cell r="P1135">
            <v>132.80000000000001</v>
          </cell>
          <cell r="Q1135">
            <v>132.80000000000001</v>
          </cell>
        </row>
        <row r="1136">
          <cell r="C1136">
            <v>100.5</v>
          </cell>
          <cell r="D1136">
            <v>100.5</v>
          </cell>
          <cell r="E1136">
            <v>100.5</v>
          </cell>
          <cell r="F1136">
            <v>100.5</v>
          </cell>
          <cell r="G1136">
            <v>100.5</v>
          </cell>
          <cell r="H1136">
            <v>100.5</v>
          </cell>
          <cell r="I1136">
            <v>100.5</v>
          </cell>
          <cell r="J1136">
            <v>100.5</v>
          </cell>
          <cell r="K1136">
            <v>100.5</v>
          </cell>
          <cell r="L1136">
            <v>100.5</v>
          </cell>
          <cell r="M1136">
            <v>100.5</v>
          </cell>
          <cell r="N1136">
            <v>100.5</v>
          </cell>
          <cell r="O1136">
            <v>100.5</v>
          </cell>
          <cell r="P1136">
            <v>100.5</v>
          </cell>
          <cell r="Q1136">
            <v>100.5</v>
          </cell>
        </row>
        <row r="1137">
          <cell r="C1137">
            <v>113.9</v>
          </cell>
          <cell r="D1137">
            <v>113.9</v>
          </cell>
          <cell r="E1137">
            <v>113.6</v>
          </cell>
          <cell r="F1137">
            <v>113.7</v>
          </cell>
          <cell r="G1137">
            <v>113.6</v>
          </cell>
          <cell r="H1137">
            <v>113.7</v>
          </cell>
          <cell r="I1137">
            <v>113.7</v>
          </cell>
          <cell r="J1137">
            <v>113.2</v>
          </cell>
          <cell r="K1137">
            <v>113.2</v>
          </cell>
          <cell r="L1137">
            <v>113.1</v>
          </cell>
          <cell r="M1137">
            <v>113.1</v>
          </cell>
          <cell r="N1137">
            <v>112.9</v>
          </cell>
          <cell r="O1137">
            <v>112.8</v>
          </cell>
          <cell r="P1137">
            <v>112.2</v>
          </cell>
          <cell r="Q1137">
            <v>112.2</v>
          </cell>
        </row>
        <row r="1138">
          <cell r="C1138">
            <v>233.9</v>
          </cell>
          <cell r="D1138">
            <v>233.9</v>
          </cell>
          <cell r="E1138">
            <v>233.9</v>
          </cell>
          <cell r="F1138">
            <v>233.9</v>
          </cell>
          <cell r="G1138">
            <v>235.7</v>
          </cell>
          <cell r="H1138">
            <v>233.1</v>
          </cell>
          <cell r="I1138">
            <v>233.1</v>
          </cell>
          <cell r="J1138">
            <v>233.1</v>
          </cell>
          <cell r="K1138">
            <v>233.1</v>
          </cell>
          <cell r="L1138">
            <v>233.3</v>
          </cell>
          <cell r="M1138">
            <v>233.3</v>
          </cell>
          <cell r="N1138">
            <v>231.4</v>
          </cell>
          <cell r="O1138">
            <v>231.4</v>
          </cell>
          <cell r="P1138">
            <v>231.4</v>
          </cell>
          <cell r="Q1138">
            <v>231.4</v>
          </cell>
        </row>
        <row r="1139">
          <cell r="C1139">
            <v>109.9</v>
          </cell>
          <cell r="D1139">
            <v>109.9</v>
          </cell>
          <cell r="E1139">
            <v>109.9</v>
          </cell>
          <cell r="F1139">
            <v>109.9</v>
          </cell>
          <cell r="G1139">
            <v>109.9</v>
          </cell>
          <cell r="H1139">
            <v>109.9</v>
          </cell>
          <cell r="I1139">
            <v>109.9</v>
          </cell>
          <cell r="J1139">
            <v>109.9</v>
          </cell>
          <cell r="K1139">
            <v>109.9</v>
          </cell>
          <cell r="L1139">
            <v>108.3</v>
          </cell>
          <cell r="M1139">
            <v>108.3</v>
          </cell>
          <cell r="N1139">
            <v>108.3</v>
          </cell>
          <cell r="O1139">
            <v>106.7</v>
          </cell>
          <cell r="P1139">
            <v>106.7</v>
          </cell>
          <cell r="Q1139">
            <v>106.7</v>
          </cell>
        </row>
        <row r="1140">
          <cell r="C1140">
            <v>105.8</v>
          </cell>
          <cell r="D1140">
            <v>105.8</v>
          </cell>
          <cell r="E1140">
            <v>105.8</v>
          </cell>
          <cell r="F1140">
            <v>105.8</v>
          </cell>
          <cell r="G1140">
            <v>100.9</v>
          </cell>
          <cell r="H1140">
            <v>100.9</v>
          </cell>
          <cell r="I1140">
            <v>100.9</v>
          </cell>
          <cell r="J1140">
            <v>100.9</v>
          </cell>
          <cell r="K1140">
            <v>100.9</v>
          </cell>
          <cell r="L1140">
            <v>100.9</v>
          </cell>
          <cell r="M1140">
            <v>100.9</v>
          </cell>
          <cell r="N1140">
            <v>100.9</v>
          </cell>
          <cell r="O1140">
            <v>100.9</v>
          </cell>
          <cell r="P1140">
            <v>100.9</v>
          </cell>
          <cell r="Q1140">
            <v>100.9</v>
          </cell>
        </row>
        <row r="1141">
          <cell r="C1141">
            <v>121.1</v>
          </cell>
          <cell r="D1141">
            <v>121.1</v>
          </cell>
          <cell r="E1141">
            <v>121.1</v>
          </cell>
          <cell r="F1141">
            <v>121.1</v>
          </cell>
          <cell r="G1141">
            <v>121.1</v>
          </cell>
          <cell r="H1141">
            <v>121.1</v>
          </cell>
          <cell r="I1141">
            <v>121.1</v>
          </cell>
          <cell r="J1141">
            <v>121.1</v>
          </cell>
          <cell r="K1141">
            <v>121.1</v>
          </cell>
          <cell r="L1141">
            <v>121.1</v>
          </cell>
          <cell r="M1141">
            <v>121.1</v>
          </cell>
          <cell r="N1141">
            <v>121.1</v>
          </cell>
          <cell r="O1141">
            <v>100</v>
          </cell>
          <cell r="P1141">
            <v>100</v>
          </cell>
          <cell r="Q1141">
            <v>100</v>
          </cell>
        </row>
        <row r="1143">
          <cell r="C1143">
            <v>121.2</v>
          </cell>
          <cell r="D1143">
            <v>122.1</v>
          </cell>
          <cell r="E1143">
            <v>121.1</v>
          </cell>
          <cell r="F1143">
            <v>121.2</v>
          </cell>
          <cell r="G1143">
            <v>121.5</v>
          </cell>
          <cell r="H1143">
            <v>122.2</v>
          </cell>
          <cell r="I1143">
            <v>122.9</v>
          </cell>
          <cell r="J1143">
            <v>122.5</v>
          </cell>
          <cell r="K1143">
            <v>121.7</v>
          </cell>
          <cell r="L1143">
            <v>121.3</v>
          </cell>
          <cell r="M1143">
            <v>121.8</v>
          </cell>
          <cell r="N1143">
            <v>121.8</v>
          </cell>
          <cell r="O1143">
            <v>121.8</v>
          </cell>
          <cell r="P1143">
            <v>121.3</v>
          </cell>
          <cell r="Q1143">
            <v>120.9</v>
          </cell>
        </row>
        <row r="1145">
          <cell r="C1145">
            <v>125.6</v>
          </cell>
          <cell r="D1145">
            <v>127.7</v>
          </cell>
          <cell r="E1145">
            <v>125.4</v>
          </cell>
          <cell r="F1145">
            <v>126</v>
          </cell>
          <cell r="G1145">
            <v>127</v>
          </cell>
          <cell r="H1145">
            <v>129</v>
          </cell>
          <cell r="I1145">
            <v>131.5</v>
          </cell>
          <cell r="J1145">
            <v>131</v>
          </cell>
          <cell r="K1145">
            <v>128.9</v>
          </cell>
          <cell r="L1145">
            <v>128.30000000000001</v>
          </cell>
          <cell r="M1145">
            <v>129.1</v>
          </cell>
          <cell r="N1145">
            <v>128.9</v>
          </cell>
          <cell r="O1145">
            <v>131.1</v>
          </cell>
          <cell r="P1145">
            <v>129.80000000000001</v>
          </cell>
          <cell r="Q1145">
            <v>128.69999999999999</v>
          </cell>
        </row>
        <row r="1146">
          <cell r="C1146">
            <v>127.4</v>
          </cell>
          <cell r="D1146">
            <v>127.7</v>
          </cell>
          <cell r="E1146">
            <v>128.1</v>
          </cell>
          <cell r="F1146">
            <v>128.1</v>
          </cell>
          <cell r="G1146">
            <v>128.1</v>
          </cell>
          <cell r="H1146">
            <v>128.1</v>
          </cell>
          <cell r="I1146">
            <v>128.6</v>
          </cell>
          <cell r="J1146">
            <v>128.6</v>
          </cell>
          <cell r="K1146">
            <v>128.30000000000001</v>
          </cell>
          <cell r="L1146">
            <v>128.30000000000001</v>
          </cell>
          <cell r="M1146">
            <v>128.4</v>
          </cell>
          <cell r="N1146">
            <v>128.30000000000001</v>
          </cell>
          <cell r="O1146">
            <v>128.6</v>
          </cell>
          <cell r="P1146">
            <v>128.69999999999999</v>
          </cell>
          <cell r="Q1146">
            <v>128.4</v>
          </cell>
        </row>
        <row r="1147">
          <cell r="C1147">
            <v>120.3</v>
          </cell>
          <cell r="D1147">
            <v>121.4</v>
          </cell>
          <cell r="E1147">
            <v>115.9</v>
          </cell>
          <cell r="F1147">
            <v>116.5</v>
          </cell>
          <cell r="G1147">
            <v>120.3</v>
          </cell>
          <cell r="H1147">
            <v>118</v>
          </cell>
          <cell r="I1147">
            <v>119.4</v>
          </cell>
          <cell r="J1147">
            <v>117.8</v>
          </cell>
          <cell r="K1147">
            <v>115.6</v>
          </cell>
          <cell r="L1147">
            <v>114.3</v>
          </cell>
          <cell r="M1147">
            <v>113.5</v>
          </cell>
          <cell r="N1147">
            <v>113.2</v>
          </cell>
          <cell r="O1147">
            <v>117.4</v>
          </cell>
          <cell r="P1147">
            <v>113.4</v>
          </cell>
          <cell r="Q1147">
            <v>113.8</v>
          </cell>
        </row>
        <row r="1148">
          <cell r="C1148">
            <v>118.1</v>
          </cell>
          <cell r="D1148">
            <v>123.6</v>
          </cell>
          <cell r="E1148">
            <v>124.5</v>
          </cell>
          <cell r="F1148">
            <v>128.1</v>
          </cell>
          <cell r="G1148">
            <v>132.9</v>
          </cell>
          <cell r="H1148">
            <v>133.4</v>
          </cell>
          <cell r="I1148">
            <v>140.80000000000001</v>
          </cell>
          <cell r="J1148">
            <v>136.19999999999999</v>
          </cell>
          <cell r="K1148">
            <v>123.7</v>
          </cell>
          <cell r="L1148">
            <v>126.1</v>
          </cell>
          <cell r="M1148">
            <v>128.19999999999999</v>
          </cell>
          <cell r="N1148">
            <v>112.7</v>
          </cell>
          <cell r="O1148">
            <v>121.6</v>
          </cell>
          <cell r="P1148">
            <v>119.7</v>
          </cell>
          <cell r="Q1148">
            <v>119.4</v>
          </cell>
        </row>
        <row r="1149">
          <cell r="C1149">
            <v>118.4</v>
          </cell>
          <cell r="D1149">
            <v>117.3</v>
          </cell>
          <cell r="E1149">
            <v>117.9</v>
          </cell>
          <cell r="F1149">
            <v>117.9</v>
          </cell>
          <cell r="G1149">
            <v>121.4</v>
          </cell>
          <cell r="H1149">
            <v>121.6</v>
          </cell>
          <cell r="I1149">
            <v>122</v>
          </cell>
          <cell r="J1149">
            <v>122.5</v>
          </cell>
          <cell r="K1149">
            <v>122.3</v>
          </cell>
          <cell r="L1149">
            <v>122.9</v>
          </cell>
          <cell r="M1149">
            <v>122.9</v>
          </cell>
          <cell r="N1149">
            <v>123.7</v>
          </cell>
          <cell r="O1149">
            <v>123.4</v>
          </cell>
          <cell r="P1149">
            <v>121.1</v>
          </cell>
          <cell r="Q1149">
            <v>118</v>
          </cell>
        </row>
        <row r="1150">
          <cell r="C1150">
            <v>146.5</v>
          </cell>
          <cell r="D1150">
            <v>147.4</v>
          </cell>
          <cell r="E1150">
            <v>147.4</v>
          </cell>
          <cell r="F1150">
            <v>146.80000000000001</v>
          </cell>
          <cell r="G1150">
            <v>149.5</v>
          </cell>
          <cell r="H1150">
            <v>151.6</v>
          </cell>
          <cell r="I1150">
            <v>153.1</v>
          </cell>
          <cell r="J1150">
            <v>152.30000000000001</v>
          </cell>
          <cell r="K1150">
            <v>154.1</v>
          </cell>
          <cell r="L1150">
            <v>155.19999999999999</v>
          </cell>
          <cell r="M1150">
            <v>156.4</v>
          </cell>
          <cell r="N1150">
            <v>156.80000000000001</v>
          </cell>
          <cell r="O1150">
            <v>156.6</v>
          </cell>
          <cell r="P1150">
            <v>155.4</v>
          </cell>
          <cell r="Q1150">
            <v>155.69999999999999</v>
          </cell>
        </row>
        <row r="1151">
          <cell r="C1151">
            <v>129.5</v>
          </cell>
          <cell r="D1151">
            <v>141.5</v>
          </cell>
          <cell r="E1151">
            <v>143</v>
          </cell>
          <cell r="F1151">
            <v>150.69999999999999</v>
          </cell>
          <cell r="G1151">
            <v>141.30000000000001</v>
          </cell>
          <cell r="H1151">
            <v>141.1</v>
          </cell>
          <cell r="I1151">
            <v>153.4</v>
          </cell>
          <cell r="J1151">
            <v>153.4</v>
          </cell>
          <cell r="K1151">
            <v>140.19999999999999</v>
          </cell>
          <cell r="L1151">
            <v>134.6</v>
          </cell>
          <cell r="M1151">
            <v>134.6</v>
          </cell>
          <cell r="N1151">
            <v>130.9</v>
          </cell>
          <cell r="O1151">
            <v>132.69999999999999</v>
          </cell>
          <cell r="P1151">
            <v>141.9</v>
          </cell>
          <cell r="Q1151">
            <v>143.19999999999999</v>
          </cell>
        </row>
        <row r="1152">
          <cell r="C1152">
            <v>126.2</v>
          </cell>
          <cell r="D1152">
            <v>129.1</v>
          </cell>
          <cell r="E1152">
            <v>116</v>
          </cell>
          <cell r="F1152">
            <v>112.9</v>
          </cell>
          <cell r="G1152">
            <v>113.4</v>
          </cell>
          <cell r="H1152">
            <v>131</v>
          </cell>
          <cell r="I1152">
            <v>134.5</v>
          </cell>
          <cell r="J1152">
            <v>134.9</v>
          </cell>
          <cell r="K1152">
            <v>137.5</v>
          </cell>
          <cell r="L1152">
            <v>136.4</v>
          </cell>
          <cell r="M1152">
            <v>139</v>
          </cell>
          <cell r="N1152">
            <v>147.4</v>
          </cell>
          <cell r="O1152">
            <v>150.9</v>
          </cell>
          <cell r="P1152">
            <v>147.69999999999999</v>
          </cell>
          <cell r="Q1152">
            <v>139.1</v>
          </cell>
        </row>
        <row r="1153">
          <cell r="C1153">
            <v>116</v>
          </cell>
          <cell r="D1153">
            <v>116</v>
          </cell>
          <cell r="E1153">
            <v>115.8</v>
          </cell>
          <cell r="F1153">
            <v>115.6</v>
          </cell>
          <cell r="G1153">
            <v>115.6</v>
          </cell>
          <cell r="H1153">
            <v>115.7</v>
          </cell>
          <cell r="I1153">
            <v>116.3</v>
          </cell>
          <cell r="J1153">
            <v>116.3</v>
          </cell>
          <cell r="K1153">
            <v>115.9</v>
          </cell>
          <cell r="L1153">
            <v>115.2</v>
          </cell>
          <cell r="M1153">
            <v>115.2</v>
          </cell>
          <cell r="N1153">
            <v>116.5</v>
          </cell>
          <cell r="O1153">
            <v>116.5</v>
          </cell>
          <cell r="P1153">
            <v>116.5</v>
          </cell>
          <cell r="Q1153">
            <v>116.5</v>
          </cell>
        </row>
        <row r="1154">
          <cell r="C1154">
            <v>155.69999999999999</v>
          </cell>
          <cell r="D1154">
            <v>156.9</v>
          </cell>
          <cell r="E1154">
            <v>162.4</v>
          </cell>
          <cell r="F1154">
            <v>163.30000000000001</v>
          </cell>
          <cell r="G1154">
            <v>163.6</v>
          </cell>
          <cell r="H1154">
            <v>160.9</v>
          </cell>
          <cell r="I1154">
            <v>160.6</v>
          </cell>
          <cell r="J1154">
            <v>162.9</v>
          </cell>
          <cell r="K1154">
            <v>161.30000000000001</v>
          </cell>
          <cell r="L1154">
            <v>162.19999999999999</v>
          </cell>
          <cell r="M1154">
            <v>175.6</v>
          </cell>
          <cell r="N1154">
            <v>177.1</v>
          </cell>
          <cell r="O1154">
            <v>179.8</v>
          </cell>
          <cell r="P1154">
            <v>181</v>
          </cell>
          <cell r="Q1154">
            <v>189.3</v>
          </cell>
        </row>
        <row r="1155">
          <cell r="C1155">
            <v>133.4</v>
          </cell>
          <cell r="D1155">
            <v>133.4</v>
          </cell>
          <cell r="E1155">
            <v>133.4</v>
          </cell>
          <cell r="F1155">
            <v>133.6</v>
          </cell>
          <cell r="G1155">
            <v>133.6</v>
          </cell>
          <cell r="H1155">
            <v>135.5</v>
          </cell>
          <cell r="I1155">
            <v>133.5</v>
          </cell>
          <cell r="J1155">
            <v>133.5</v>
          </cell>
          <cell r="K1155">
            <v>133.5</v>
          </cell>
          <cell r="L1155">
            <v>133.5</v>
          </cell>
          <cell r="M1155">
            <v>133.5</v>
          </cell>
          <cell r="N1155">
            <v>133.4</v>
          </cell>
          <cell r="O1155">
            <v>133.4</v>
          </cell>
          <cell r="P1155">
            <v>133.69999999999999</v>
          </cell>
          <cell r="Q1155">
            <v>134</v>
          </cell>
        </row>
        <row r="1156">
          <cell r="C1156">
            <v>113.7</v>
          </cell>
          <cell r="D1156">
            <v>113.7</v>
          </cell>
          <cell r="E1156">
            <v>113.7</v>
          </cell>
          <cell r="F1156">
            <v>111.3</v>
          </cell>
          <cell r="G1156">
            <v>111.3</v>
          </cell>
          <cell r="H1156">
            <v>111.4</v>
          </cell>
          <cell r="I1156">
            <v>111.5</v>
          </cell>
          <cell r="J1156">
            <v>111.4</v>
          </cell>
          <cell r="K1156">
            <v>111.4</v>
          </cell>
          <cell r="L1156">
            <v>111.4</v>
          </cell>
          <cell r="M1156">
            <v>111.5</v>
          </cell>
          <cell r="N1156">
            <v>111.5</v>
          </cell>
          <cell r="O1156">
            <v>111.5</v>
          </cell>
          <cell r="P1156">
            <v>111.5</v>
          </cell>
          <cell r="Q1156">
            <v>111.5</v>
          </cell>
        </row>
        <row r="1158">
          <cell r="C1158">
            <v>136.19999999999999</v>
          </cell>
          <cell r="D1158">
            <v>136.19999999999999</v>
          </cell>
          <cell r="E1158">
            <v>136.19999999999999</v>
          </cell>
          <cell r="F1158">
            <v>136.19999999999999</v>
          </cell>
          <cell r="G1158">
            <v>136.19999999999999</v>
          </cell>
          <cell r="H1158">
            <v>136.19999999999999</v>
          </cell>
          <cell r="I1158">
            <v>136.19999999999999</v>
          </cell>
          <cell r="J1158">
            <v>136.19999999999999</v>
          </cell>
          <cell r="K1158">
            <v>136.19999999999999</v>
          </cell>
          <cell r="L1158">
            <v>136.19999999999999</v>
          </cell>
          <cell r="M1158">
            <v>136.19999999999999</v>
          </cell>
          <cell r="N1158">
            <v>136.19999999999999</v>
          </cell>
          <cell r="O1158">
            <v>124.3</v>
          </cell>
          <cell r="P1158">
            <v>124.3</v>
          </cell>
          <cell r="Q1158">
            <v>124.3</v>
          </cell>
        </row>
        <row r="1159">
          <cell r="C1159">
            <v>146.69999999999999</v>
          </cell>
          <cell r="D1159">
            <v>146.69999999999999</v>
          </cell>
          <cell r="E1159">
            <v>146.69999999999999</v>
          </cell>
          <cell r="F1159">
            <v>146.69999999999999</v>
          </cell>
          <cell r="G1159">
            <v>146.69999999999999</v>
          </cell>
          <cell r="H1159">
            <v>146.69999999999999</v>
          </cell>
          <cell r="I1159">
            <v>146.69999999999999</v>
          </cell>
          <cell r="J1159">
            <v>146.69999999999999</v>
          </cell>
          <cell r="K1159">
            <v>146.69999999999999</v>
          </cell>
          <cell r="L1159">
            <v>146.69999999999999</v>
          </cell>
          <cell r="M1159">
            <v>146.69999999999999</v>
          </cell>
          <cell r="N1159">
            <v>146.69999999999999</v>
          </cell>
          <cell r="O1159">
            <v>146.69999999999999</v>
          </cell>
          <cell r="P1159">
            <v>146.69999999999999</v>
          </cell>
          <cell r="Q1159">
            <v>146.69999999999999</v>
          </cell>
        </row>
        <row r="1160">
          <cell r="C1160">
            <v>144.80000000000001</v>
          </cell>
          <cell r="D1160">
            <v>144.80000000000001</v>
          </cell>
          <cell r="E1160">
            <v>144.80000000000001</v>
          </cell>
          <cell r="F1160">
            <v>144.80000000000001</v>
          </cell>
          <cell r="G1160">
            <v>144.80000000000001</v>
          </cell>
          <cell r="H1160">
            <v>144.80000000000001</v>
          </cell>
          <cell r="I1160">
            <v>144.80000000000001</v>
          </cell>
          <cell r="J1160">
            <v>144.80000000000001</v>
          </cell>
          <cell r="K1160">
            <v>144.80000000000001</v>
          </cell>
          <cell r="L1160">
            <v>144.80000000000001</v>
          </cell>
          <cell r="M1160">
            <v>144.80000000000001</v>
          </cell>
          <cell r="N1160">
            <v>144.80000000000001</v>
          </cell>
          <cell r="O1160">
            <v>144.80000000000001</v>
          </cell>
          <cell r="P1160">
            <v>144.80000000000001</v>
          </cell>
          <cell r="Q1160">
            <v>144.80000000000001</v>
          </cell>
        </row>
        <row r="1161">
          <cell r="C1161">
            <v>142</v>
          </cell>
          <cell r="D1161">
            <v>142</v>
          </cell>
          <cell r="E1161">
            <v>142</v>
          </cell>
          <cell r="F1161">
            <v>142</v>
          </cell>
          <cell r="G1161">
            <v>142</v>
          </cell>
          <cell r="H1161">
            <v>142</v>
          </cell>
          <cell r="I1161">
            <v>142</v>
          </cell>
          <cell r="J1161">
            <v>142</v>
          </cell>
          <cell r="K1161">
            <v>142</v>
          </cell>
          <cell r="L1161">
            <v>142</v>
          </cell>
          <cell r="M1161">
            <v>142</v>
          </cell>
          <cell r="N1161">
            <v>142</v>
          </cell>
          <cell r="O1161">
            <v>142</v>
          </cell>
          <cell r="P1161">
            <v>142</v>
          </cell>
          <cell r="Q1161">
            <v>142</v>
          </cell>
        </row>
        <row r="1162">
          <cell r="C1162">
            <v>135.69999999999999</v>
          </cell>
          <cell r="D1162">
            <v>135.69999999999999</v>
          </cell>
          <cell r="E1162">
            <v>135.69999999999999</v>
          </cell>
          <cell r="F1162">
            <v>135.69999999999999</v>
          </cell>
          <cell r="G1162">
            <v>135.69999999999999</v>
          </cell>
          <cell r="H1162">
            <v>135.69999999999999</v>
          </cell>
          <cell r="I1162">
            <v>135.69999999999999</v>
          </cell>
          <cell r="J1162">
            <v>135.69999999999999</v>
          </cell>
          <cell r="K1162">
            <v>135.69999999999999</v>
          </cell>
          <cell r="L1162">
            <v>135.69999999999999</v>
          </cell>
          <cell r="M1162">
            <v>135.69999999999999</v>
          </cell>
          <cell r="N1162">
            <v>135.69999999999999</v>
          </cell>
          <cell r="O1162">
            <v>123.1</v>
          </cell>
          <cell r="P1162">
            <v>123.1</v>
          </cell>
          <cell r="Q1162">
            <v>123.1</v>
          </cell>
        </row>
        <row r="1164">
          <cell r="C1164">
            <v>136.6</v>
          </cell>
          <cell r="D1164">
            <v>136.1</v>
          </cell>
          <cell r="E1164">
            <v>135.5</v>
          </cell>
          <cell r="F1164">
            <v>135.5</v>
          </cell>
          <cell r="G1164">
            <v>135.1</v>
          </cell>
          <cell r="H1164">
            <v>135.19999999999999</v>
          </cell>
          <cell r="I1164">
            <v>135.19999999999999</v>
          </cell>
          <cell r="J1164">
            <v>133.19999999999999</v>
          </cell>
          <cell r="K1164">
            <v>132.9</v>
          </cell>
          <cell r="L1164">
            <v>134.19999999999999</v>
          </cell>
          <cell r="M1164">
            <v>135.4</v>
          </cell>
          <cell r="N1164">
            <v>136.80000000000001</v>
          </cell>
          <cell r="O1164">
            <v>136.5</v>
          </cell>
          <cell r="P1164">
            <v>135.80000000000001</v>
          </cell>
          <cell r="Q1164">
            <v>134.69999999999999</v>
          </cell>
        </row>
        <row r="1165">
          <cell r="C1165">
            <v>113.7</v>
          </cell>
          <cell r="D1165">
            <v>113.7</v>
          </cell>
          <cell r="E1165">
            <v>113.7</v>
          </cell>
          <cell r="F1165">
            <v>113.7</v>
          </cell>
          <cell r="G1165">
            <v>113.7</v>
          </cell>
          <cell r="H1165">
            <v>112.8</v>
          </cell>
          <cell r="I1165">
            <v>112.8</v>
          </cell>
          <cell r="J1165">
            <v>112.8</v>
          </cell>
          <cell r="K1165">
            <v>113</v>
          </cell>
          <cell r="L1165">
            <v>114.2</v>
          </cell>
          <cell r="M1165">
            <v>114.2</v>
          </cell>
          <cell r="N1165">
            <v>114.2</v>
          </cell>
          <cell r="O1165">
            <v>111.8</v>
          </cell>
          <cell r="P1165">
            <v>111.8</v>
          </cell>
          <cell r="Q1165">
            <v>113.8</v>
          </cell>
        </row>
        <row r="1166">
          <cell r="C1166">
            <v>141.80000000000001</v>
          </cell>
          <cell r="D1166">
            <v>141.5</v>
          </cell>
          <cell r="E1166">
            <v>140.9</v>
          </cell>
          <cell r="F1166">
            <v>141.1</v>
          </cell>
          <cell r="G1166">
            <v>141.1</v>
          </cell>
          <cell r="H1166">
            <v>141.1</v>
          </cell>
          <cell r="I1166">
            <v>141.19999999999999</v>
          </cell>
          <cell r="J1166">
            <v>138.6</v>
          </cell>
          <cell r="K1166">
            <v>138.19999999999999</v>
          </cell>
          <cell r="L1166">
            <v>139.4</v>
          </cell>
          <cell r="M1166">
            <v>141.1</v>
          </cell>
          <cell r="N1166">
            <v>143</v>
          </cell>
          <cell r="O1166">
            <v>142.6</v>
          </cell>
          <cell r="P1166">
            <v>141.6</v>
          </cell>
          <cell r="Q1166">
            <v>140.19999999999999</v>
          </cell>
        </row>
        <row r="1167">
          <cell r="C1167">
            <v>131.1</v>
          </cell>
          <cell r="D1167">
            <v>129.6</v>
          </cell>
          <cell r="E1167">
            <v>129.6</v>
          </cell>
          <cell r="F1167">
            <v>129.6</v>
          </cell>
          <cell r="G1167">
            <v>129.1</v>
          </cell>
          <cell r="H1167">
            <v>129.1</v>
          </cell>
          <cell r="I1167">
            <v>129.6</v>
          </cell>
          <cell r="J1167">
            <v>129.1</v>
          </cell>
          <cell r="K1167">
            <v>129.1</v>
          </cell>
          <cell r="L1167">
            <v>129.1</v>
          </cell>
          <cell r="M1167">
            <v>132.1</v>
          </cell>
          <cell r="N1167">
            <v>131.1</v>
          </cell>
          <cell r="O1167">
            <v>131</v>
          </cell>
          <cell r="P1167">
            <v>130</v>
          </cell>
          <cell r="Q1167">
            <v>130.1</v>
          </cell>
        </row>
        <row r="1168">
          <cell r="C1168">
            <v>105.8</v>
          </cell>
          <cell r="D1168">
            <v>105.8</v>
          </cell>
          <cell r="E1168">
            <v>105.8</v>
          </cell>
          <cell r="F1168">
            <v>105.8</v>
          </cell>
          <cell r="G1168">
            <v>105.8</v>
          </cell>
          <cell r="H1168">
            <v>105.8</v>
          </cell>
          <cell r="I1168">
            <v>105.8</v>
          </cell>
          <cell r="J1168">
            <v>105.8</v>
          </cell>
          <cell r="K1168">
            <v>105.8</v>
          </cell>
          <cell r="L1168">
            <v>105.8</v>
          </cell>
          <cell r="M1168">
            <v>105.8</v>
          </cell>
          <cell r="N1168">
            <v>105.8</v>
          </cell>
          <cell r="O1168">
            <v>105.8</v>
          </cell>
          <cell r="P1168">
            <v>105.8</v>
          </cell>
          <cell r="Q1168">
            <v>105.8</v>
          </cell>
        </row>
        <row r="1169">
          <cell r="C1169">
            <v>129.19999999999999</v>
          </cell>
          <cell r="D1169">
            <v>128.19999999999999</v>
          </cell>
          <cell r="E1169">
            <v>127.3</v>
          </cell>
          <cell r="F1169">
            <v>126.6</v>
          </cell>
          <cell r="G1169">
            <v>124.7</v>
          </cell>
          <cell r="H1169">
            <v>125.4</v>
          </cell>
          <cell r="I1169">
            <v>124.7</v>
          </cell>
          <cell r="J1169">
            <v>124.1</v>
          </cell>
          <cell r="K1169">
            <v>124.2</v>
          </cell>
          <cell r="L1169">
            <v>125.8</v>
          </cell>
          <cell r="M1169">
            <v>125.8</v>
          </cell>
          <cell r="N1169">
            <v>125.6</v>
          </cell>
          <cell r="O1169">
            <v>125.9</v>
          </cell>
          <cell r="P1169">
            <v>126.2</v>
          </cell>
          <cell r="Q1169">
            <v>125.1</v>
          </cell>
        </row>
        <row r="1170">
          <cell r="C1170">
            <v>99.6</v>
          </cell>
          <cell r="D1170">
            <v>99.6</v>
          </cell>
          <cell r="E1170">
            <v>99.6</v>
          </cell>
          <cell r="F1170">
            <v>99.6</v>
          </cell>
          <cell r="G1170">
            <v>99.6</v>
          </cell>
          <cell r="H1170">
            <v>99.6</v>
          </cell>
          <cell r="I1170">
            <v>99.6</v>
          </cell>
          <cell r="J1170">
            <v>99.6</v>
          </cell>
          <cell r="K1170">
            <v>99.6</v>
          </cell>
          <cell r="L1170">
            <v>99.6</v>
          </cell>
          <cell r="M1170">
            <v>99.6</v>
          </cell>
          <cell r="N1170">
            <v>99.6</v>
          </cell>
          <cell r="O1170">
            <v>99.6</v>
          </cell>
          <cell r="P1170">
            <v>99.6</v>
          </cell>
          <cell r="Q1170">
            <v>99.6</v>
          </cell>
        </row>
        <row r="1172">
          <cell r="C1172">
            <v>127.9</v>
          </cell>
          <cell r="D1172">
            <v>127.6</v>
          </cell>
          <cell r="E1172">
            <v>127.3</v>
          </cell>
          <cell r="F1172">
            <v>127.5</v>
          </cell>
          <cell r="G1172">
            <v>127.4</v>
          </cell>
          <cell r="H1172">
            <v>127.3</v>
          </cell>
          <cell r="I1172">
            <v>127.3</v>
          </cell>
          <cell r="J1172">
            <v>127.2</v>
          </cell>
          <cell r="K1172">
            <v>127.1</v>
          </cell>
          <cell r="L1172">
            <v>127.1</v>
          </cell>
          <cell r="M1172">
            <v>127.1</v>
          </cell>
          <cell r="N1172">
            <v>127.2</v>
          </cell>
          <cell r="O1172">
            <v>127.1</v>
          </cell>
          <cell r="P1172">
            <v>127.2</v>
          </cell>
          <cell r="Q1172">
            <v>127.2</v>
          </cell>
        </row>
        <row r="1173">
          <cell r="C1173">
            <v>108.9</v>
          </cell>
          <cell r="D1173">
            <v>108.9</v>
          </cell>
          <cell r="E1173">
            <v>108.9</v>
          </cell>
          <cell r="F1173">
            <v>108.9</v>
          </cell>
          <cell r="G1173">
            <v>108.6</v>
          </cell>
          <cell r="H1173">
            <v>108.6</v>
          </cell>
          <cell r="I1173">
            <v>108.6</v>
          </cell>
          <cell r="J1173">
            <v>108.6</v>
          </cell>
          <cell r="K1173">
            <v>108.6</v>
          </cell>
          <cell r="L1173">
            <v>108.6</v>
          </cell>
          <cell r="M1173">
            <v>108.6</v>
          </cell>
          <cell r="N1173">
            <v>108.6</v>
          </cell>
          <cell r="O1173">
            <v>108.6</v>
          </cell>
          <cell r="P1173">
            <v>108.6</v>
          </cell>
          <cell r="Q1173">
            <v>108.6</v>
          </cell>
        </row>
        <row r="1174">
          <cell r="C1174">
            <v>136.6</v>
          </cell>
          <cell r="D1174">
            <v>136.6</v>
          </cell>
          <cell r="E1174">
            <v>136.6</v>
          </cell>
          <cell r="F1174">
            <v>136.6</v>
          </cell>
          <cell r="G1174">
            <v>136.6</v>
          </cell>
          <cell r="H1174">
            <v>136.6</v>
          </cell>
          <cell r="I1174">
            <v>136.6</v>
          </cell>
          <cell r="J1174">
            <v>136.6</v>
          </cell>
          <cell r="K1174">
            <v>136.6</v>
          </cell>
          <cell r="L1174">
            <v>136.6</v>
          </cell>
          <cell r="M1174">
            <v>136.6</v>
          </cell>
          <cell r="N1174">
            <v>136.6</v>
          </cell>
          <cell r="O1174">
            <v>136.6</v>
          </cell>
          <cell r="P1174">
            <v>136.6</v>
          </cell>
          <cell r="Q1174">
            <v>136.6</v>
          </cell>
        </row>
        <row r="1175">
          <cell r="C1175">
            <v>267</v>
          </cell>
          <cell r="D1175">
            <v>267</v>
          </cell>
          <cell r="E1175">
            <v>264.39999999999998</v>
          </cell>
          <cell r="F1175">
            <v>264.39999999999998</v>
          </cell>
          <cell r="G1175">
            <v>264.39999999999998</v>
          </cell>
          <cell r="H1175">
            <v>264.39999999999998</v>
          </cell>
          <cell r="I1175">
            <v>264.39999999999998</v>
          </cell>
          <cell r="J1175">
            <v>264.39999999999998</v>
          </cell>
          <cell r="K1175">
            <v>264.39999999999998</v>
          </cell>
          <cell r="L1175">
            <v>264.39999999999998</v>
          </cell>
          <cell r="M1175">
            <v>264.39999999999998</v>
          </cell>
          <cell r="N1175">
            <v>264.39999999999998</v>
          </cell>
          <cell r="O1175">
            <v>264.39999999999998</v>
          </cell>
          <cell r="P1175">
            <v>264.39999999999998</v>
          </cell>
          <cell r="Q1175">
            <v>264.39999999999998</v>
          </cell>
        </row>
        <row r="1176">
          <cell r="C1176">
            <v>125.3</v>
          </cell>
          <cell r="D1176">
            <v>125.3</v>
          </cell>
          <cell r="E1176">
            <v>125.3</v>
          </cell>
          <cell r="F1176">
            <v>125.3</v>
          </cell>
          <cell r="G1176">
            <v>125.3</v>
          </cell>
          <cell r="H1176">
            <v>125.3</v>
          </cell>
          <cell r="I1176">
            <v>125.3</v>
          </cell>
          <cell r="J1176">
            <v>125.3</v>
          </cell>
          <cell r="K1176">
            <v>125.3</v>
          </cell>
          <cell r="L1176">
            <v>125.3</v>
          </cell>
          <cell r="M1176">
            <v>125.3</v>
          </cell>
          <cell r="N1176">
            <v>125.3</v>
          </cell>
          <cell r="O1176">
            <v>125.3</v>
          </cell>
          <cell r="P1176">
            <v>125.3</v>
          </cell>
          <cell r="Q1176">
            <v>125.3</v>
          </cell>
        </row>
        <row r="1177">
          <cell r="C1177">
            <v>128.19999999999999</v>
          </cell>
          <cell r="D1177">
            <v>128.19999999999999</v>
          </cell>
          <cell r="E1177">
            <v>128.19999999999999</v>
          </cell>
          <cell r="F1177">
            <v>128.19999999999999</v>
          </cell>
          <cell r="G1177">
            <v>128.19999999999999</v>
          </cell>
          <cell r="H1177">
            <v>128.19999999999999</v>
          </cell>
          <cell r="I1177">
            <v>128.19999999999999</v>
          </cell>
          <cell r="J1177">
            <v>128.19999999999999</v>
          </cell>
          <cell r="K1177">
            <v>128.19999999999999</v>
          </cell>
          <cell r="L1177">
            <v>128.19999999999999</v>
          </cell>
          <cell r="M1177">
            <v>128.19999999999999</v>
          </cell>
          <cell r="N1177">
            <v>128.19999999999999</v>
          </cell>
          <cell r="O1177">
            <v>128.19999999999999</v>
          </cell>
          <cell r="P1177">
            <v>128.19999999999999</v>
          </cell>
          <cell r="Q1177">
            <v>128.19999999999999</v>
          </cell>
        </row>
        <row r="1178">
          <cell r="C1178">
            <v>105.9</v>
          </cell>
          <cell r="D1178">
            <v>105.9</v>
          </cell>
          <cell r="E1178">
            <v>105.9</v>
          </cell>
          <cell r="F1178">
            <v>105.9</v>
          </cell>
          <cell r="G1178">
            <v>105.9</v>
          </cell>
          <cell r="H1178">
            <v>105.9</v>
          </cell>
          <cell r="I1178">
            <v>105.9</v>
          </cell>
          <cell r="J1178">
            <v>105.9</v>
          </cell>
          <cell r="K1178">
            <v>105.9</v>
          </cell>
          <cell r="L1178">
            <v>105.9</v>
          </cell>
          <cell r="M1178">
            <v>105.9</v>
          </cell>
          <cell r="N1178">
            <v>105.9</v>
          </cell>
          <cell r="O1178">
            <v>105.9</v>
          </cell>
          <cell r="P1178">
            <v>105.9</v>
          </cell>
          <cell r="Q1178">
            <v>105.9</v>
          </cell>
        </row>
        <row r="1179">
          <cell r="C1179">
            <v>168.6</v>
          </cell>
          <cell r="D1179">
            <v>150.1</v>
          </cell>
          <cell r="E1179">
            <v>143.6</v>
          </cell>
          <cell r="F1179">
            <v>156.69999999999999</v>
          </cell>
          <cell r="G1179">
            <v>156.69999999999999</v>
          </cell>
          <cell r="H1179">
            <v>146.9</v>
          </cell>
          <cell r="I1179">
            <v>146.9</v>
          </cell>
          <cell r="J1179">
            <v>143.6</v>
          </cell>
          <cell r="K1179">
            <v>137.1</v>
          </cell>
          <cell r="L1179">
            <v>137.1</v>
          </cell>
          <cell r="M1179">
            <v>137.1</v>
          </cell>
          <cell r="N1179">
            <v>142.5</v>
          </cell>
          <cell r="O1179">
            <v>137</v>
          </cell>
          <cell r="P1179">
            <v>140.19999999999999</v>
          </cell>
          <cell r="Q1179">
            <v>140.19999999999999</v>
          </cell>
        </row>
        <row r="1181">
          <cell r="C1181">
            <v>113.4</v>
          </cell>
          <cell r="D1181">
            <v>113.4</v>
          </cell>
          <cell r="E1181">
            <v>113.5</v>
          </cell>
          <cell r="F1181">
            <v>113.3</v>
          </cell>
          <cell r="G1181">
            <v>113.4</v>
          </cell>
          <cell r="H1181">
            <v>113.5</v>
          </cell>
          <cell r="I1181">
            <v>110.3</v>
          </cell>
          <cell r="J1181">
            <v>110.6</v>
          </cell>
          <cell r="K1181">
            <v>110.8</v>
          </cell>
          <cell r="L1181">
            <v>110.5</v>
          </cell>
          <cell r="M1181">
            <v>110.7</v>
          </cell>
          <cell r="N1181">
            <v>110.7</v>
          </cell>
          <cell r="O1181">
            <v>110.5</v>
          </cell>
          <cell r="P1181">
            <v>110.7</v>
          </cell>
          <cell r="Q1181">
            <v>110.8</v>
          </cell>
        </row>
        <row r="1182">
          <cell r="C1182">
            <v>102.1</v>
          </cell>
          <cell r="D1182">
            <v>102</v>
          </cell>
          <cell r="E1182">
            <v>102.8</v>
          </cell>
          <cell r="F1182">
            <v>102.9</v>
          </cell>
          <cell r="G1182">
            <v>102.9</v>
          </cell>
          <cell r="H1182">
            <v>102.9</v>
          </cell>
          <cell r="I1182">
            <v>102.8</v>
          </cell>
          <cell r="J1182">
            <v>102.8</v>
          </cell>
          <cell r="K1182">
            <v>102.8</v>
          </cell>
          <cell r="L1182">
            <v>102.8</v>
          </cell>
          <cell r="M1182">
            <v>102.8</v>
          </cell>
          <cell r="N1182">
            <v>102.6</v>
          </cell>
          <cell r="O1182">
            <v>102.5</v>
          </cell>
          <cell r="P1182">
            <v>102.2</v>
          </cell>
          <cell r="Q1182">
            <v>101.5</v>
          </cell>
        </row>
        <row r="1183">
          <cell r="C1183">
            <v>112.2</v>
          </cell>
          <cell r="D1183">
            <v>112.2</v>
          </cell>
          <cell r="E1183">
            <v>112.2</v>
          </cell>
          <cell r="F1183">
            <v>112.2</v>
          </cell>
          <cell r="G1183">
            <v>112.2</v>
          </cell>
          <cell r="H1183">
            <v>112.2</v>
          </cell>
          <cell r="I1183">
            <v>112.2</v>
          </cell>
          <cell r="J1183">
            <v>112.2</v>
          </cell>
          <cell r="K1183">
            <v>112.2</v>
          </cell>
          <cell r="L1183">
            <v>112.2</v>
          </cell>
          <cell r="M1183">
            <v>112.2</v>
          </cell>
          <cell r="N1183">
            <v>112.2</v>
          </cell>
          <cell r="O1183">
            <v>112.2</v>
          </cell>
          <cell r="P1183">
            <v>112.2</v>
          </cell>
          <cell r="Q1183">
            <v>112.2</v>
          </cell>
        </row>
        <row r="1184">
          <cell r="C1184">
            <v>88.3</v>
          </cell>
          <cell r="D1184">
            <v>87.7</v>
          </cell>
          <cell r="E1184">
            <v>87.3</v>
          </cell>
          <cell r="F1184">
            <v>86.8</v>
          </cell>
          <cell r="G1184">
            <v>86.9</v>
          </cell>
          <cell r="H1184">
            <v>86.9</v>
          </cell>
          <cell r="I1184">
            <v>87.3</v>
          </cell>
          <cell r="J1184">
            <v>87.5</v>
          </cell>
          <cell r="K1184">
            <v>88.3</v>
          </cell>
          <cell r="L1184">
            <v>87.5</v>
          </cell>
          <cell r="M1184">
            <v>87.9</v>
          </cell>
          <cell r="N1184">
            <v>87.9</v>
          </cell>
          <cell r="O1184">
            <v>87.9</v>
          </cell>
          <cell r="P1184">
            <v>88</v>
          </cell>
          <cell r="Q1184">
            <v>88.4</v>
          </cell>
        </row>
        <row r="1185">
          <cell r="C1185">
            <v>92.2</v>
          </cell>
          <cell r="D1185">
            <v>92</v>
          </cell>
          <cell r="E1185">
            <v>91.5</v>
          </cell>
          <cell r="F1185">
            <v>91.4</v>
          </cell>
          <cell r="G1185">
            <v>91.4</v>
          </cell>
          <cell r="H1185">
            <v>92.1</v>
          </cell>
          <cell r="I1185">
            <v>91.8</v>
          </cell>
          <cell r="J1185">
            <v>93.1</v>
          </cell>
          <cell r="K1185">
            <v>93.4</v>
          </cell>
          <cell r="L1185">
            <v>91.9</v>
          </cell>
          <cell r="M1185">
            <v>92.7</v>
          </cell>
          <cell r="N1185">
            <v>92.4</v>
          </cell>
          <cell r="O1185">
            <v>90.8</v>
          </cell>
          <cell r="P1185">
            <v>91.8</v>
          </cell>
          <cell r="Q1185">
            <v>93</v>
          </cell>
        </row>
        <row r="1186">
          <cell r="C1186">
            <v>112.1</v>
          </cell>
          <cell r="D1186">
            <v>112.7</v>
          </cell>
          <cell r="E1186">
            <v>112.7</v>
          </cell>
          <cell r="F1186">
            <v>112.7</v>
          </cell>
          <cell r="G1186">
            <v>112.1</v>
          </cell>
          <cell r="H1186">
            <v>118.7</v>
          </cell>
          <cell r="I1186">
            <v>110.7</v>
          </cell>
          <cell r="J1186">
            <v>110.7</v>
          </cell>
          <cell r="K1186">
            <v>104.6</v>
          </cell>
          <cell r="L1186">
            <v>105.2</v>
          </cell>
          <cell r="M1186">
            <v>105.2</v>
          </cell>
          <cell r="N1186">
            <v>105.8</v>
          </cell>
          <cell r="O1186">
            <v>105.8</v>
          </cell>
          <cell r="P1186">
            <v>105.6</v>
          </cell>
          <cell r="Q1186">
            <v>105.7</v>
          </cell>
        </row>
        <row r="1187">
          <cell r="C1187">
            <v>145.19999999999999</v>
          </cell>
          <cell r="D1187">
            <v>145.19999999999999</v>
          </cell>
          <cell r="E1187">
            <v>145.19999999999999</v>
          </cell>
          <cell r="F1187">
            <v>145.19999999999999</v>
          </cell>
          <cell r="G1187">
            <v>145.19999999999999</v>
          </cell>
          <cell r="H1187">
            <v>145.19999999999999</v>
          </cell>
          <cell r="I1187">
            <v>145.19999999999999</v>
          </cell>
          <cell r="J1187">
            <v>145.19999999999999</v>
          </cell>
          <cell r="K1187">
            <v>145.19999999999999</v>
          </cell>
          <cell r="L1187">
            <v>145.19999999999999</v>
          </cell>
          <cell r="M1187">
            <v>145.19999999999999</v>
          </cell>
          <cell r="N1187">
            <v>145.19999999999999</v>
          </cell>
          <cell r="O1187">
            <v>145.19999999999999</v>
          </cell>
          <cell r="P1187">
            <v>145.19999999999999</v>
          </cell>
          <cell r="Q1187">
            <v>145.19999999999999</v>
          </cell>
        </row>
        <row r="1188">
          <cell r="C1188">
            <v>119</v>
          </cell>
          <cell r="D1188">
            <v>119</v>
          </cell>
          <cell r="E1188">
            <v>119</v>
          </cell>
          <cell r="F1188">
            <v>120.2</v>
          </cell>
          <cell r="G1188">
            <v>120.7</v>
          </cell>
          <cell r="H1188">
            <v>120.6</v>
          </cell>
          <cell r="I1188">
            <v>121.3</v>
          </cell>
          <cell r="J1188">
            <v>122.3</v>
          </cell>
          <cell r="K1188">
            <v>122.1</v>
          </cell>
          <cell r="L1188">
            <v>120.9</v>
          </cell>
          <cell r="M1188">
            <v>121.2</v>
          </cell>
          <cell r="N1188">
            <v>120.4</v>
          </cell>
          <cell r="O1188">
            <v>120.4</v>
          </cell>
          <cell r="P1188">
            <v>120.5</v>
          </cell>
          <cell r="Q1188">
            <v>120.5</v>
          </cell>
        </row>
        <row r="1189">
          <cell r="C1189">
            <v>98.2</v>
          </cell>
          <cell r="D1189">
            <v>98.2</v>
          </cell>
          <cell r="E1189">
            <v>98.2</v>
          </cell>
          <cell r="F1189">
            <v>98.2</v>
          </cell>
          <cell r="G1189">
            <v>98.2</v>
          </cell>
          <cell r="H1189">
            <v>98.2</v>
          </cell>
          <cell r="I1189">
            <v>98.2</v>
          </cell>
          <cell r="J1189">
            <v>98.2</v>
          </cell>
          <cell r="K1189">
            <v>98.2</v>
          </cell>
          <cell r="L1189">
            <v>98.2</v>
          </cell>
          <cell r="M1189">
            <v>98.2</v>
          </cell>
          <cell r="N1189">
            <v>98.6</v>
          </cell>
          <cell r="O1189">
            <v>98.6</v>
          </cell>
          <cell r="P1189">
            <v>98.6</v>
          </cell>
          <cell r="Q1189">
            <v>98.6</v>
          </cell>
        </row>
        <row r="1190">
          <cell r="C1190">
            <v>110.5</v>
          </cell>
          <cell r="D1190">
            <v>110.6</v>
          </cell>
          <cell r="E1190">
            <v>110.6</v>
          </cell>
          <cell r="F1190">
            <v>109.3</v>
          </cell>
          <cell r="G1190">
            <v>109.3</v>
          </cell>
          <cell r="H1190">
            <v>109.3</v>
          </cell>
          <cell r="I1190">
            <v>109.3</v>
          </cell>
          <cell r="J1190">
            <v>109.4</v>
          </cell>
          <cell r="K1190">
            <v>110.4</v>
          </cell>
          <cell r="L1190">
            <v>110.4</v>
          </cell>
          <cell r="M1190">
            <v>110.6</v>
          </cell>
          <cell r="N1190">
            <v>111.6</v>
          </cell>
          <cell r="O1190">
            <v>111.6</v>
          </cell>
          <cell r="P1190">
            <v>112.1</v>
          </cell>
          <cell r="Q1190">
            <v>112.3</v>
          </cell>
        </row>
        <row r="1191">
          <cell r="C1191">
            <v>356.8</v>
          </cell>
          <cell r="D1191">
            <v>356.8</v>
          </cell>
          <cell r="E1191">
            <v>356.8</v>
          </cell>
          <cell r="F1191">
            <v>356.8</v>
          </cell>
          <cell r="G1191">
            <v>356.8</v>
          </cell>
          <cell r="H1191">
            <v>356.8</v>
          </cell>
          <cell r="I1191">
            <v>318.2</v>
          </cell>
          <cell r="J1191">
            <v>318.2</v>
          </cell>
          <cell r="K1191">
            <v>318.2</v>
          </cell>
          <cell r="L1191">
            <v>318.2</v>
          </cell>
          <cell r="M1191">
            <v>318.2</v>
          </cell>
          <cell r="N1191">
            <v>318.2</v>
          </cell>
          <cell r="O1191">
            <v>318.2</v>
          </cell>
          <cell r="P1191">
            <v>318.2</v>
          </cell>
          <cell r="Q1191">
            <v>318.2</v>
          </cell>
        </row>
        <row r="1193">
          <cell r="C1193">
            <v>108.4</v>
          </cell>
          <cell r="D1193">
            <v>108.4</v>
          </cell>
          <cell r="E1193">
            <v>108.5</v>
          </cell>
          <cell r="F1193">
            <v>108.5</v>
          </cell>
          <cell r="G1193">
            <v>108.5</v>
          </cell>
          <cell r="H1193">
            <v>108.5</v>
          </cell>
          <cell r="I1193">
            <v>108.5</v>
          </cell>
          <cell r="J1193">
            <v>108.5</v>
          </cell>
          <cell r="K1193">
            <v>108.5</v>
          </cell>
          <cell r="L1193">
            <v>108</v>
          </cell>
          <cell r="M1193">
            <v>108</v>
          </cell>
          <cell r="N1193">
            <v>107.9</v>
          </cell>
          <cell r="O1193">
            <v>108</v>
          </cell>
          <cell r="P1193">
            <v>108</v>
          </cell>
          <cell r="Q1193">
            <v>108</v>
          </cell>
        </row>
        <row r="1194">
          <cell r="C1194">
            <v>93.7</v>
          </cell>
          <cell r="D1194">
            <v>93.7</v>
          </cell>
          <cell r="E1194">
            <v>93.7</v>
          </cell>
          <cell r="F1194">
            <v>93.7</v>
          </cell>
          <cell r="G1194">
            <v>93.7</v>
          </cell>
          <cell r="H1194">
            <v>93.7</v>
          </cell>
          <cell r="I1194">
            <v>93.7</v>
          </cell>
          <cell r="J1194">
            <v>93.7</v>
          </cell>
          <cell r="K1194">
            <v>93.7</v>
          </cell>
          <cell r="L1194">
            <v>93.7</v>
          </cell>
          <cell r="M1194">
            <v>93.8</v>
          </cell>
          <cell r="N1194">
            <v>93.8</v>
          </cell>
          <cell r="O1194">
            <v>93.8</v>
          </cell>
          <cell r="P1194">
            <v>93.8</v>
          </cell>
          <cell r="Q1194">
            <v>93.8</v>
          </cell>
        </row>
        <row r="1195">
          <cell r="C1195">
            <v>109.8</v>
          </cell>
          <cell r="D1195">
            <v>109.8</v>
          </cell>
          <cell r="E1195">
            <v>109.8</v>
          </cell>
          <cell r="F1195">
            <v>109.8</v>
          </cell>
          <cell r="G1195">
            <v>109.8</v>
          </cell>
          <cell r="H1195">
            <v>109.8</v>
          </cell>
          <cell r="I1195">
            <v>109.8</v>
          </cell>
          <cell r="J1195">
            <v>109.8</v>
          </cell>
          <cell r="K1195">
            <v>109.8</v>
          </cell>
          <cell r="L1195">
            <v>109.8</v>
          </cell>
          <cell r="M1195">
            <v>109.8</v>
          </cell>
          <cell r="N1195">
            <v>109.8</v>
          </cell>
          <cell r="O1195">
            <v>109.8</v>
          </cell>
          <cell r="P1195">
            <v>109.8</v>
          </cell>
          <cell r="Q1195">
            <v>109.8</v>
          </cell>
        </row>
        <row r="1196">
          <cell r="C1196">
            <v>169.5</v>
          </cell>
          <cell r="D1196">
            <v>169.5</v>
          </cell>
          <cell r="E1196">
            <v>171.8</v>
          </cell>
          <cell r="F1196">
            <v>171.8</v>
          </cell>
          <cell r="G1196">
            <v>171.8</v>
          </cell>
          <cell r="H1196">
            <v>171.8</v>
          </cell>
          <cell r="I1196">
            <v>171.8</v>
          </cell>
          <cell r="J1196">
            <v>171.8</v>
          </cell>
          <cell r="K1196">
            <v>171.8</v>
          </cell>
          <cell r="L1196">
            <v>171.8</v>
          </cell>
          <cell r="M1196">
            <v>171.8</v>
          </cell>
          <cell r="N1196">
            <v>171.8</v>
          </cell>
          <cell r="O1196">
            <v>174.1</v>
          </cell>
          <cell r="P1196">
            <v>174.1</v>
          </cell>
          <cell r="Q1196">
            <v>174.1</v>
          </cell>
        </row>
        <row r="1197">
          <cell r="C1197">
            <v>112.8</v>
          </cell>
          <cell r="D1197">
            <v>112.8</v>
          </cell>
          <cell r="E1197">
            <v>112.8</v>
          </cell>
          <cell r="F1197">
            <v>112.8</v>
          </cell>
          <cell r="G1197">
            <v>112.8</v>
          </cell>
          <cell r="H1197">
            <v>112.8</v>
          </cell>
          <cell r="I1197">
            <v>112.8</v>
          </cell>
          <cell r="J1197">
            <v>112.8</v>
          </cell>
          <cell r="K1197">
            <v>112.8</v>
          </cell>
          <cell r="L1197">
            <v>112.8</v>
          </cell>
          <cell r="M1197">
            <v>112.8</v>
          </cell>
          <cell r="N1197">
            <v>112.8</v>
          </cell>
          <cell r="O1197">
            <v>112.8</v>
          </cell>
          <cell r="P1197">
            <v>112.8</v>
          </cell>
          <cell r="Q1197">
            <v>112.8</v>
          </cell>
        </row>
        <row r="1198">
          <cell r="C1198">
            <v>153.30000000000001</v>
          </cell>
          <cell r="D1198">
            <v>153.30000000000001</v>
          </cell>
          <cell r="E1198">
            <v>153.30000000000001</v>
          </cell>
          <cell r="F1198">
            <v>153.30000000000001</v>
          </cell>
          <cell r="G1198">
            <v>153.30000000000001</v>
          </cell>
          <cell r="H1198">
            <v>153.30000000000001</v>
          </cell>
          <cell r="I1198">
            <v>153.30000000000001</v>
          </cell>
          <cell r="J1198">
            <v>153.30000000000001</v>
          </cell>
          <cell r="K1198">
            <v>153.30000000000001</v>
          </cell>
          <cell r="L1198">
            <v>149.5</v>
          </cell>
          <cell r="M1198">
            <v>149.5</v>
          </cell>
          <cell r="N1198">
            <v>149.5</v>
          </cell>
          <cell r="O1198">
            <v>149.5</v>
          </cell>
          <cell r="P1198">
            <v>149.5</v>
          </cell>
          <cell r="Q1198">
            <v>149.5</v>
          </cell>
        </row>
        <row r="1199">
          <cell r="C1199">
            <v>112.6</v>
          </cell>
          <cell r="D1199">
            <v>112.6</v>
          </cell>
          <cell r="E1199">
            <v>112.6</v>
          </cell>
          <cell r="F1199">
            <v>112.6</v>
          </cell>
          <cell r="G1199">
            <v>112.6</v>
          </cell>
          <cell r="H1199">
            <v>112.6</v>
          </cell>
          <cell r="I1199">
            <v>112.6</v>
          </cell>
          <cell r="J1199">
            <v>112.6</v>
          </cell>
          <cell r="K1199">
            <v>112.6</v>
          </cell>
          <cell r="L1199">
            <v>112.6</v>
          </cell>
          <cell r="M1199">
            <v>112.6</v>
          </cell>
          <cell r="N1199">
            <v>112.6</v>
          </cell>
          <cell r="O1199">
            <v>112.6</v>
          </cell>
          <cell r="P1199">
            <v>112.6</v>
          </cell>
          <cell r="Q1199">
            <v>112.6</v>
          </cell>
        </row>
        <row r="1200">
          <cell r="C1200">
            <v>105.5</v>
          </cell>
          <cell r="D1200">
            <v>105.5</v>
          </cell>
          <cell r="E1200">
            <v>105.5</v>
          </cell>
          <cell r="F1200">
            <v>105.5</v>
          </cell>
          <cell r="G1200">
            <v>105.5</v>
          </cell>
          <cell r="H1200">
            <v>105.5</v>
          </cell>
          <cell r="I1200">
            <v>105.5</v>
          </cell>
          <cell r="J1200">
            <v>105.5</v>
          </cell>
          <cell r="K1200">
            <v>105.5</v>
          </cell>
          <cell r="L1200">
            <v>105.5</v>
          </cell>
          <cell r="M1200">
            <v>105.5</v>
          </cell>
          <cell r="N1200">
            <v>104.4</v>
          </cell>
          <cell r="O1200">
            <v>104.4</v>
          </cell>
          <cell r="P1200">
            <v>104.4</v>
          </cell>
          <cell r="Q1200">
            <v>104.4</v>
          </cell>
        </row>
        <row r="1202">
          <cell r="C1202">
            <v>111.5</v>
          </cell>
          <cell r="D1202">
            <v>114</v>
          </cell>
          <cell r="E1202">
            <v>112.9</v>
          </cell>
          <cell r="F1202">
            <v>112.4</v>
          </cell>
          <cell r="G1202">
            <v>112.9</v>
          </cell>
          <cell r="H1202">
            <v>112.9</v>
          </cell>
          <cell r="I1202">
            <v>112.4</v>
          </cell>
          <cell r="J1202">
            <v>111.8</v>
          </cell>
          <cell r="K1202">
            <v>112</v>
          </cell>
          <cell r="L1202">
            <v>111</v>
          </cell>
          <cell r="M1202">
            <v>111.4</v>
          </cell>
          <cell r="N1202">
            <v>111.3</v>
          </cell>
          <cell r="O1202">
            <v>110.9</v>
          </cell>
          <cell r="P1202">
            <v>110.6</v>
          </cell>
          <cell r="Q1202">
            <v>110.4</v>
          </cell>
        </row>
        <row r="1203">
          <cell r="C1203">
            <v>105.4</v>
          </cell>
          <cell r="D1203">
            <v>105.4</v>
          </cell>
          <cell r="E1203">
            <v>103.2</v>
          </cell>
          <cell r="F1203">
            <v>103.2</v>
          </cell>
          <cell r="G1203">
            <v>103.2</v>
          </cell>
          <cell r="H1203">
            <v>103.2</v>
          </cell>
          <cell r="I1203">
            <v>103.2</v>
          </cell>
          <cell r="J1203">
            <v>103.2</v>
          </cell>
          <cell r="K1203">
            <v>103.2</v>
          </cell>
          <cell r="L1203">
            <v>103.2</v>
          </cell>
          <cell r="M1203">
            <v>103.2</v>
          </cell>
          <cell r="N1203">
            <v>103.2</v>
          </cell>
          <cell r="O1203">
            <v>103.2</v>
          </cell>
          <cell r="P1203">
            <v>103.2</v>
          </cell>
          <cell r="Q1203">
            <v>103.2</v>
          </cell>
        </row>
        <row r="1204">
          <cell r="C1204">
            <v>100</v>
          </cell>
          <cell r="D1204">
            <v>100</v>
          </cell>
          <cell r="E1204">
            <v>100</v>
          </cell>
          <cell r="F1204">
            <v>100</v>
          </cell>
          <cell r="G1204">
            <v>100</v>
          </cell>
          <cell r="H1204">
            <v>100</v>
          </cell>
          <cell r="I1204">
            <v>100</v>
          </cell>
          <cell r="J1204">
            <v>100</v>
          </cell>
          <cell r="K1204">
            <v>100</v>
          </cell>
          <cell r="L1204">
            <v>100</v>
          </cell>
          <cell r="M1204">
            <v>100</v>
          </cell>
          <cell r="N1204">
            <v>100</v>
          </cell>
          <cell r="O1204">
            <v>100</v>
          </cell>
          <cell r="P1204">
            <v>100</v>
          </cell>
          <cell r="Q1204">
            <v>100</v>
          </cell>
        </row>
        <row r="1205">
          <cell r="C1205">
            <v>145.5</v>
          </cell>
          <cell r="D1205">
            <v>145.5</v>
          </cell>
          <cell r="E1205">
            <v>145.5</v>
          </cell>
          <cell r="F1205">
            <v>145.5</v>
          </cell>
          <cell r="G1205">
            <v>145.5</v>
          </cell>
          <cell r="H1205">
            <v>145.5</v>
          </cell>
          <cell r="I1205">
            <v>145.5</v>
          </cell>
          <cell r="J1205">
            <v>145.5</v>
          </cell>
          <cell r="K1205">
            <v>145.5</v>
          </cell>
          <cell r="L1205">
            <v>145.5</v>
          </cell>
          <cell r="M1205">
            <v>145.5</v>
          </cell>
          <cell r="N1205">
            <v>145.5</v>
          </cell>
          <cell r="O1205">
            <v>145.5</v>
          </cell>
          <cell r="P1205">
            <v>145.5</v>
          </cell>
          <cell r="Q1205">
            <v>145.5</v>
          </cell>
        </row>
        <row r="1206">
          <cell r="C1206">
            <v>112.6</v>
          </cell>
          <cell r="D1206">
            <v>112.6</v>
          </cell>
          <cell r="E1206">
            <v>112.6</v>
          </cell>
          <cell r="F1206">
            <v>112.6</v>
          </cell>
          <cell r="G1206">
            <v>112.6</v>
          </cell>
          <cell r="H1206">
            <v>112.6</v>
          </cell>
          <cell r="I1206">
            <v>112.6</v>
          </cell>
          <cell r="J1206">
            <v>112.6</v>
          </cell>
          <cell r="K1206">
            <v>112.6</v>
          </cell>
          <cell r="L1206">
            <v>112.6</v>
          </cell>
          <cell r="M1206">
            <v>112.6</v>
          </cell>
          <cell r="N1206">
            <v>112.6</v>
          </cell>
          <cell r="O1206">
            <v>112.6</v>
          </cell>
          <cell r="P1206">
            <v>112.6</v>
          </cell>
          <cell r="Q1206">
            <v>112.6</v>
          </cell>
        </row>
        <row r="1207">
          <cell r="C1207">
            <v>111.4</v>
          </cell>
          <cell r="D1207">
            <v>122.8</v>
          </cell>
          <cell r="E1207">
            <v>124.5</v>
          </cell>
          <cell r="F1207">
            <v>122.3</v>
          </cell>
          <cell r="G1207">
            <v>121.9</v>
          </cell>
          <cell r="H1207">
            <v>121.7</v>
          </cell>
          <cell r="I1207">
            <v>122.1</v>
          </cell>
          <cell r="J1207">
            <v>120.8</v>
          </cell>
          <cell r="K1207">
            <v>119.5</v>
          </cell>
          <cell r="L1207">
            <v>117.1</v>
          </cell>
          <cell r="M1207">
            <v>119.4</v>
          </cell>
          <cell r="N1207">
            <v>119</v>
          </cell>
          <cell r="O1207">
            <v>117.5</v>
          </cell>
          <cell r="P1207">
            <v>116.5</v>
          </cell>
          <cell r="Q1207">
            <v>114.6</v>
          </cell>
        </row>
        <row r="1208">
          <cell r="C1208">
            <v>170.3</v>
          </cell>
          <cell r="D1208">
            <v>170.3</v>
          </cell>
          <cell r="E1208">
            <v>170.3</v>
          </cell>
          <cell r="F1208">
            <v>170.3</v>
          </cell>
          <cell r="G1208">
            <v>170.3</v>
          </cell>
          <cell r="H1208">
            <v>170.3</v>
          </cell>
          <cell r="I1208">
            <v>170.3</v>
          </cell>
          <cell r="J1208">
            <v>167.4</v>
          </cell>
          <cell r="K1208">
            <v>167.4</v>
          </cell>
          <cell r="L1208">
            <v>167.4</v>
          </cell>
          <cell r="M1208">
            <v>167.4</v>
          </cell>
          <cell r="N1208">
            <v>167.4</v>
          </cell>
          <cell r="O1208">
            <v>167.4</v>
          </cell>
          <cell r="P1208">
            <v>162.6</v>
          </cell>
          <cell r="Q1208">
            <v>162.6</v>
          </cell>
        </row>
        <row r="1209">
          <cell r="C1209">
            <v>133.30000000000001</v>
          </cell>
          <cell r="D1209">
            <v>133.30000000000001</v>
          </cell>
          <cell r="E1209">
            <v>133.30000000000001</v>
          </cell>
          <cell r="F1209">
            <v>133.30000000000001</v>
          </cell>
          <cell r="G1209">
            <v>133.30000000000001</v>
          </cell>
          <cell r="H1209">
            <v>133.30000000000001</v>
          </cell>
          <cell r="I1209">
            <v>133.30000000000001</v>
          </cell>
          <cell r="J1209">
            <v>133.30000000000001</v>
          </cell>
          <cell r="K1209">
            <v>133.30000000000001</v>
          </cell>
          <cell r="L1209">
            <v>132</v>
          </cell>
          <cell r="M1209">
            <v>131.6</v>
          </cell>
          <cell r="N1209">
            <v>131.6</v>
          </cell>
          <cell r="O1209">
            <v>131.30000000000001</v>
          </cell>
          <cell r="P1209">
            <v>131.30000000000001</v>
          </cell>
          <cell r="Q1209">
            <v>131.30000000000001</v>
          </cell>
        </row>
        <row r="1210">
          <cell r="C1210">
            <v>115.7</v>
          </cell>
          <cell r="D1210">
            <v>115.7</v>
          </cell>
          <cell r="E1210">
            <v>115.7</v>
          </cell>
          <cell r="F1210">
            <v>115.7</v>
          </cell>
          <cell r="G1210">
            <v>115.7</v>
          </cell>
          <cell r="H1210">
            <v>115.7</v>
          </cell>
          <cell r="I1210">
            <v>115.7</v>
          </cell>
          <cell r="J1210">
            <v>115.7</v>
          </cell>
          <cell r="K1210">
            <v>115.7</v>
          </cell>
          <cell r="L1210">
            <v>115.7</v>
          </cell>
          <cell r="M1210">
            <v>115.7</v>
          </cell>
          <cell r="N1210">
            <v>115.7</v>
          </cell>
          <cell r="O1210">
            <v>115.7</v>
          </cell>
          <cell r="P1210">
            <v>115.7</v>
          </cell>
          <cell r="Q1210">
            <v>115.7</v>
          </cell>
        </row>
        <row r="1211">
          <cell r="C1211">
            <v>121.4</v>
          </cell>
          <cell r="D1211">
            <v>121.4</v>
          </cell>
          <cell r="E1211">
            <v>117.9</v>
          </cell>
          <cell r="F1211">
            <v>117.9</v>
          </cell>
          <cell r="G1211">
            <v>117.9</v>
          </cell>
          <cell r="H1211">
            <v>117.9</v>
          </cell>
          <cell r="I1211">
            <v>117.9</v>
          </cell>
          <cell r="J1211">
            <v>117.9</v>
          </cell>
          <cell r="K1211">
            <v>117.9</v>
          </cell>
          <cell r="L1211">
            <v>117.9</v>
          </cell>
          <cell r="M1211">
            <v>117.9</v>
          </cell>
          <cell r="N1211">
            <v>117.9</v>
          </cell>
          <cell r="O1211">
            <v>117.9</v>
          </cell>
          <cell r="P1211">
            <v>117.9</v>
          </cell>
          <cell r="Q1211">
            <v>117.9</v>
          </cell>
        </row>
        <row r="1212">
          <cell r="C1212">
            <v>104.5</v>
          </cell>
          <cell r="D1212">
            <v>104.5</v>
          </cell>
          <cell r="E1212">
            <v>107</v>
          </cell>
          <cell r="F1212">
            <v>107</v>
          </cell>
          <cell r="G1212">
            <v>149.5</v>
          </cell>
          <cell r="H1212">
            <v>149.5</v>
          </cell>
          <cell r="I1212">
            <v>107.8</v>
          </cell>
          <cell r="J1212">
            <v>107.8</v>
          </cell>
          <cell r="K1212">
            <v>138.5</v>
          </cell>
          <cell r="L1212">
            <v>110.4</v>
          </cell>
          <cell r="M1212">
            <v>110.4</v>
          </cell>
          <cell r="N1212">
            <v>110.4</v>
          </cell>
          <cell r="O1212">
            <v>104.9</v>
          </cell>
          <cell r="P1212">
            <v>104.9</v>
          </cell>
          <cell r="Q1212">
            <v>101.2</v>
          </cell>
        </row>
        <row r="1214">
          <cell r="C1214">
            <v>58.9</v>
          </cell>
          <cell r="D1214">
            <v>58.9</v>
          </cell>
          <cell r="E1214">
            <v>58.9</v>
          </cell>
          <cell r="F1214">
            <v>58.6</v>
          </cell>
          <cell r="G1214">
            <v>58.6</v>
          </cell>
          <cell r="H1214">
            <v>58.6</v>
          </cell>
          <cell r="I1214">
            <v>58.6</v>
          </cell>
          <cell r="J1214">
            <v>58.6</v>
          </cell>
          <cell r="K1214">
            <v>58.6</v>
          </cell>
          <cell r="L1214">
            <v>58.6</v>
          </cell>
          <cell r="M1214">
            <v>58.6</v>
          </cell>
          <cell r="N1214">
            <v>58.6</v>
          </cell>
          <cell r="O1214">
            <v>58.6</v>
          </cell>
          <cell r="P1214">
            <v>58.6</v>
          </cell>
          <cell r="Q1214">
            <v>58.6</v>
          </cell>
        </row>
        <row r="1215">
          <cell r="C1215">
            <v>141.69999999999999</v>
          </cell>
          <cell r="D1215">
            <v>141.69999999999999</v>
          </cell>
          <cell r="E1215">
            <v>141.69999999999999</v>
          </cell>
          <cell r="F1215">
            <v>141.69999999999999</v>
          </cell>
          <cell r="G1215">
            <v>141.69999999999999</v>
          </cell>
          <cell r="H1215">
            <v>141.69999999999999</v>
          </cell>
          <cell r="I1215">
            <v>139.6</v>
          </cell>
          <cell r="J1215">
            <v>139.6</v>
          </cell>
          <cell r="K1215">
            <v>139.6</v>
          </cell>
          <cell r="L1215">
            <v>139.6</v>
          </cell>
          <cell r="M1215">
            <v>139.6</v>
          </cell>
          <cell r="N1215">
            <v>139.6</v>
          </cell>
          <cell r="O1215">
            <v>139.6</v>
          </cell>
          <cell r="P1215">
            <v>139.6</v>
          </cell>
          <cell r="Q1215">
            <v>139.6</v>
          </cell>
        </row>
        <row r="1216">
          <cell r="C1216">
            <v>65.5</v>
          </cell>
          <cell r="D1216">
            <v>65.5</v>
          </cell>
          <cell r="E1216">
            <v>65.5</v>
          </cell>
          <cell r="F1216">
            <v>65.099999999999994</v>
          </cell>
          <cell r="G1216">
            <v>65.099999999999994</v>
          </cell>
          <cell r="H1216">
            <v>65.099999999999994</v>
          </cell>
          <cell r="I1216">
            <v>65.099999999999994</v>
          </cell>
          <cell r="J1216">
            <v>65.099999999999994</v>
          </cell>
          <cell r="K1216">
            <v>65.099999999999994</v>
          </cell>
          <cell r="L1216">
            <v>65.099999999999994</v>
          </cell>
          <cell r="M1216">
            <v>65.099999999999994</v>
          </cell>
          <cell r="N1216">
            <v>65.099999999999994</v>
          </cell>
          <cell r="O1216">
            <v>65.099999999999994</v>
          </cell>
          <cell r="P1216">
            <v>65.099999999999994</v>
          </cell>
          <cell r="Q1216">
            <v>65.099999999999994</v>
          </cell>
        </row>
        <row r="1217">
          <cell r="C1217">
            <v>57.4</v>
          </cell>
          <cell r="D1217">
            <v>57.4</v>
          </cell>
          <cell r="E1217">
            <v>57.4</v>
          </cell>
          <cell r="F1217">
            <v>57.1</v>
          </cell>
          <cell r="G1217">
            <v>57.1</v>
          </cell>
          <cell r="H1217">
            <v>57.1</v>
          </cell>
          <cell r="I1217">
            <v>57.1</v>
          </cell>
          <cell r="J1217">
            <v>57.1</v>
          </cell>
          <cell r="K1217">
            <v>57.1</v>
          </cell>
          <cell r="L1217">
            <v>57.1</v>
          </cell>
          <cell r="M1217">
            <v>57.1</v>
          </cell>
          <cell r="N1217">
            <v>57.1</v>
          </cell>
          <cell r="O1217">
            <v>57.1</v>
          </cell>
          <cell r="P1217">
            <v>57.1</v>
          </cell>
          <cell r="Q1217">
            <v>57.1</v>
          </cell>
        </row>
        <row r="1219">
          <cell r="C1219">
            <v>104</v>
          </cell>
          <cell r="D1219">
            <v>104</v>
          </cell>
          <cell r="E1219">
            <v>104</v>
          </cell>
          <cell r="F1219">
            <v>103.9</v>
          </cell>
          <cell r="G1219">
            <v>103.9</v>
          </cell>
          <cell r="H1219">
            <v>103.9</v>
          </cell>
          <cell r="I1219">
            <v>103.8</v>
          </cell>
          <cell r="J1219">
            <v>103.8</v>
          </cell>
          <cell r="K1219">
            <v>103.8</v>
          </cell>
          <cell r="L1219">
            <v>103.8</v>
          </cell>
          <cell r="M1219">
            <v>103.8</v>
          </cell>
          <cell r="N1219">
            <v>103.9</v>
          </cell>
          <cell r="O1219">
            <v>103.9</v>
          </cell>
          <cell r="P1219">
            <v>103.9</v>
          </cell>
          <cell r="Q1219">
            <v>103.9</v>
          </cell>
        </row>
        <row r="1220">
          <cell r="C1220">
            <v>54.7</v>
          </cell>
          <cell r="D1220">
            <v>54.7</v>
          </cell>
          <cell r="E1220">
            <v>54.7</v>
          </cell>
          <cell r="F1220">
            <v>54.7</v>
          </cell>
          <cell r="G1220">
            <v>54.7</v>
          </cell>
          <cell r="H1220">
            <v>54.7</v>
          </cell>
          <cell r="I1220">
            <v>54.7</v>
          </cell>
          <cell r="J1220">
            <v>54.7</v>
          </cell>
          <cell r="K1220">
            <v>54.7</v>
          </cell>
          <cell r="L1220">
            <v>54.7</v>
          </cell>
          <cell r="M1220">
            <v>54.7</v>
          </cell>
          <cell r="N1220">
            <v>54.8</v>
          </cell>
          <cell r="O1220">
            <v>54.8</v>
          </cell>
          <cell r="P1220">
            <v>55</v>
          </cell>
          <cell r="Q1220">
            <v>55</v>
          </cell>
        </row>
        <row r="1221">
          <cell r="C1221">
            <v>94.7</v>
          </cell>
          <cell r="D1221">
            <v>94.7</v>
          </cell>
          <cell r="E1221">
            <v>94.7</v>
          </cell>
          <cell r="F1221">
            <v>94.7</v>
          </cell>
          <cell r="G1221">
            <v>94.7</v>
          </cell>
          <cell r="H1221">
            <v>94.7</v>
          </cell>
          <cell r="I1221">
            <v>94.7</v>
          </cell>
          <cell r="J1221">
            <v>94.7</v>
          </cell>
          <cell r="K1221">
            <v>94.7</v>
          </cell>
          <cell r="L1221">
            <v>94.7</v>
          </cell>
          <cell r="M1221">
            <v>94.7</v>
          </cell>
          <cell r="N1221">
            <v>94.7</v>
          </cell>
          <cell r="O1221">
            <v>94.7</v>
          </cell>
          <cell r="P1221">
            <v>94.7</v>
          </cell>
          <cell r="Q1221">
            <v>94.7</v>
          </cell>
        </row>
        <row r="1222">
          <cell r="C1222">
            <v>56.3</v>
          </cell>
          <cell r="D1222">
            <v>56.3</v>
          </cell>
          <cell r="E1222">
            <v>56.3</v>
          </cell>
          <cell r="F1222">
            <v>56.3</v>
          </cell>
          <cell r="G1222">
            <v>56.3</v>
          </cell>
          <cell r="H1222">
            <v>56.3</v>
          </cell>
          <cell r="I1222">
            <v>55.7</v>
          </cell>
          <cell r="J1222">
            <v>55.7</v>
          </cell>
          <cell r="K1222">
            <v>55.7</v>
          </cell>
          <cell r="L1222">
            <v>55.7</v>
          </cell>
          <cell r="M1222">
            <v>55.7</v>
          </cell>
          <cell r="N1222">
            <v>55.7</v>
          </cell>
          <cell r="O1222">
            <v>55.7</v>
          </cell>
          <cell r="P1222">
            <v>55.7</v>
          </cell>
          <cell r="Q1222">
            <v>55.7</v>
          </cell>
        </row>
        <row r="1223">
          <cell r="C1223">
            <v>95.3</v>
          </cell>
          <cell r="D1223">
            <v>95.3</v>
          </cell>
          <cell r="E1223">
            <v>95.3</v>
          </cell>
          <cell r="F1223">
            <v>95.3</v>
          </cell>
          <cell r="G1223">
            <v>95.3</v>
          </cell>
          <cell r="H1223">
            <v>95.3</v>
          </cell>
          <cell r="I1223">
            <v>95.3</v>
          </cell>
          <cell r="J1223">
            <v>95.3</v>
          </cell>
          <cell r="K1223">
            <v>95.3</v>
          </cell>
          <cell r="L1223">
            <v>95.3</v>
          </cell>
          <cell r="M1223">
            <v>95.3</v>
          </cell>
          <cell r="N1223">
            <v>95.3</v>
          </cell>
          <cell r="O1223">
            <v>95.3</v>
          </cell>
          <cell r="P1223">
            <v>95.3</v>
          </cell>
          <cell r="Q1223">
            <v>95.3</v>
          </cell>
        </row>
        <row r="1224">
          <cell r="C1224">
            <v>310.8</v>
          </cell>
          <cell r="D1224">
            <v>310.8</v>
          </cell>
          <cell r="E1224">
            <v>310.8</v>
          </cell>
          <cell r="F1224">
            <v>310.8</v>
          </cell>
          <cell r="G1224">
            <v>310.8</v>
          </cell>
          <cell r="H1224">
            <v>310.8</v>
          </cell>
          <cell r="I1224">
            <v>310.8</v>
          </cell>
          <cell r="J1224">
            <v>310.8</v>
          </cell>
          <cell r="K1224">
            <v>310.8</v>
          </cell>
          <cell r="L1224">
            <v>310.8</v>
          </cell>
          <cell r="M1224">
            <v>310.8</v>
          </cell>
          <cell r="N1224">
            <v>310.8</v>
          </cell>
          <cell r="O1224">
            <v>310.8</v>
          </cell>
          <cell r="P1224">
            <v>310.8</v>
          </cell>
          <cell r="Q1224">
            <v>310.8</v>
          </cell>
        </row>
        <row r="1225">
          <cell r="C1225">
            <v>148.69999999999999</v>
          </cell>
          <cell r="D1225">
            <v>148.69999999999999</v>
          </cell>
          <cell r="E1225">
            <v>149.9</v>
          </cell>
          <cell r="F1225">
            <v>148.4</v>
          </cell>
          <cell r="G1225">
            <v>148.4</v>
          </cell>
          <cell r="H1225">
            <v>147.80000000000001</v>
          </cell>
          <cell r="I1225">
            <v>144.5</v>
          </cell>
          <cell r="J1225">
            <v>144.5</v>
          </cell>
          <cell r="K1225">
            <v>144.5</v>
          </cell>
          <cell r="L1225">
            <v>144.5</v>
          </cell>
          <cell r="M1225">
            <v>142.19999999999999</v>
          </cell>
          <cell r="N1225">
            <v>149.4</v>
          </cell>
          <cell r="O1225">
            <v>148.19999999999999</v>
          </cell>
          <cell r="P1225">
            <v>148.19999999999999</v>
          </cell>
          <cell r="Q1225">
            <v>148.19999999999999</v>
          </cell>
        </row>
        <row r="1226">
          <cell r="C1226">
            <v>102.9</v>
          </cell>
          <cell r="D1226">
            <v>102.9</v>
          </cell>
          <cell r="E1226">
            <v>102.9</v>
          </cell>
          <cell r="F1226">
            <v>102.9</v>
          </cell>
          <cell r="G1226">
            <v>102.9</v>
          </cell>
          <cell r="H1226">
            <v>102.9</v>
          </cell>
          <cell r="I1226">
            <v>102.9</v>
          </cell>
          <cell r="J1226">
            <v>102.9</v>
          </cell>
          <cell r="K1226">
            <v>102.9</v>
          </cell>
          <cell r="L1226">
            <v>102.9</v>
          </cell>
          <cell r="M1226">
            <v>102.9</v>
          </cell>
          <cell r="N1226">
            <v>102.9</v>
          </cell>
          <cell r="O1226">
            <v>102.9</v>
          </cell>
          <cell r="P1226">
            <v>102.9</v>
          </cell>
          <cell r="Q1226">
            <v>102.9</v>
          </cell>
        </row>
        <row r="1227">
          <cell r="C1227">
            <v>126</v>
          </cell>
          <cell r="D1227">
            <v>126</v>
          </cell>
          <cell r="E1227">
            <v>126</v>
          </cell>
          <cell r="F1227">
            <v>126</v>
          </cell>
          <cell r="G1227">
            <v>126</v>
          </cell>
          <cell r="H1227">
            <v>126</v>
          </cell>
          <cell r="I1227">
            <v>107.8</v>
          </cell>
          <cell r="J1227">
            <v>107.8</v>
          </cell>
          <cell r="K1227">
            <v>107.8</v>
          </cell>
          <cell r="L1227">
            <v>107.8</v>
          </cell>
          <cell r="M1227">
            <v>107.8</v>
          </cell>
          <cell r="N1227">
            <v>107.8</v>
          </cell>
          <cell r="O1227">
            <v>107.8</v>
          </cell>
          <cell r="P1227">
            <v>107.8</v>
          </cell>
          <cell r="Q1227">
            <v>107.8</v>
          </cell>
        </row>
        <row r="1228">
          <cell r="C1228">
            <v>133.19999999999999</v>
          </cell>
          <cell r="D1228">
            <v>133.19999999999999</v>
          </cell>
          <cell r="E1228">
            <v>133.19999999999999</v>
          </cell>
          <cell r="F1228">
            <v>133.19999999999999</v>
          </cell>
          <cell r="G1228">
            <v>133.19999999999999</v>
          </cell>
          <cell r="H1228">
            <v>133.19999999999999</v>
          </cell>
          <cell r="I1228">
            <v>133.19999999999999</v>
          </cell>
          <cell r="J1228">
            <v>133.19999999999999</v>
          </cell>
          <cell r="K1228">
            <v>133.19999999999999</v>
          </cell>
          <cell r="L1228">
            <v>133.19999999999999</v>
          </cell>
          <cell r="M1228">
            <v>133.19999999999999</v>
          </cell>
          <cell r="N1228">
            <v>133.19999999999999</v>
          </cell>
          <cell r="O1228">
            <v>133.19999999999999</v>
          </cell>
          <cell r="P1228">
            <v>133.19999999999999</v>
          </cell>
          <cell r="Q1228">
            <v>133.19999999999999</v>
          </cell>
        </row>
        <row r="1229">
          <cell r="C1229">
            <v>91.8</v>
          </cell>
          <cell r="D1229">
            <v>91.8</v>
          </cell>
          <cell r="E1229">
            <v>91.8</v>
          </cell>
          <cell r="F1229">
            <v>91.8</v>
          </cell>
          <cell r="G1229">
            <v>91.8</v>
          </cell>
          <cell r="H1229">
            <v>91.8</v>
          </cell>
          <cell r="I1229">
            <v>91.8</v>
          </cell>
          <cell r="J1229">
            <v>91.8</v>
          </cell>
          <cell r="K1229">
            <v>91.8</v>
          </cell>
          <cell r="L1229">
            <v>91.8</v>
          </cell>
          <cell r="M1229">
            <v>91.8</v>
          </cell>
          <cell r="N1229">
            <v>91.8</v>
          </cell>
          <cell r="O1229">
            <v>91.8</v>
          </cell>
          <cell r="P1229">
            <v>91.8</v>
          </cell>
          <cell r="Q1229">
            <v>91.8</v>
          </cell>
        </row>
        <row r="1230">
          <cell r="C1230">
            <v>100</v>
          </cell>
          <cell r="D1230">
            <v>100</v>
          </cell>
          <cell r="E1230">
            <v>100</v>
          </cell>
          <cell r="F1230">
            <v>100</v>
          </cell>
          <cell r="G1230">
            <v>100</v>
          </cell>
          <cell r="H1230">
            <v>100</v>
          </cell>
          <cell r="I1230">
            <v>100</v>
          </cell>
          <cell r="J1230">
            <v>100</v>
          </cell>
          <cell r="K1230">
            <v>100</v>
          </cell>
          <cell r="L1230">
            <v>100</v>
          </cell>
          <cell r="M1230">
            <v>100</v>
          </cell>
          <cell r="N1230">
            <v>100</v>
          </cell>
          <cell r="O1230">
            <v>100</v>
          </cell>
          <cell r="P1230">
            <v>100</v>
          </cell>
          <cell r="Q1230">
            <v>100</v>
          </cell>
        </row>
        <row r="1231">
          <cell r="C1231">
            <v>99.2</v>
          </cell>
          <cell r="D1231">
            <v>99.2</v>
          </cell>
          <cell r="E1231">
            <v>99.2</v>
          </cell>
          <cell r="F1231">
            <v>99.2</v>
          </cell>
          <cell r="G1231">
            <v>99.2</v>
          </cell>
          <cell r="H1231">
            <v>99.2</v>
          </cell>
          <cell r="I1231">
            <v>99.2</v>
          </cell>
          <cell r="J1231">
            <v>99.2</v>
          </cell>
          <cell r="K1231">
            <v>99.2</v>
          </cell>
          <cell r="L1231">
            <v>99.2</v>
          </cell>
          <cell r="M1231">
            <v>99.2</v>
          </cell>
          <cell r="N1231">
            <v>99.2</v>
          </cell>
          <cell r="O1231">
            <v>99.2</v>
          </cell>
          <cell r="P1231">
            <v>99.2</v>
          </cell>
          <cell r="Q1231">
            <v>99.2</v>
          </cell>
        </row>
        <row r="1232">
          <cell r="C1232">
            <v>175.7</v>
          </cell>
          <cell r="D1232">
            <v>175.7</v>
          </cell>
          <cell r="E1232">
            <v>175.7</v>
          </cell>
          <cell r="F1232">
            <v>175.7</v>
          </cell>
          <cell r="G1232">
            <v>175.7</v>
          </cell>
          <cell r="H1232">
            <v>175.7</v>
          </cell>
          <cell r="I1232">
            <v>175.7</v>
          </cell>
          <cell r="J1232">
            <v>175.7</v>
          </cell>
          <cell r="K1232">
            <v>175.7</v>
          </cell>
          <cell r="L1232">
            <v>175.7</v>
          </cell>
          <cell r="M1232">
            <v>175.7</v>
          </cell>
          <cell r="N1232">
            <v>175.7</v>
          </cell>
          <cell r="O1232">
            <v>175.7</v>
          </cell>
          <cell r="P1232">
            <v>175.7</v>
          </cell>
          <cell r="Q1232">
            <v>175.7</v>
          </cell>
        </row>
        <row r="1233">
          <cell r="C1233">
            <v>132.1</v>
          </cell>
          <cell r="D1233">
            <v>132.1</v>
          </cell>
          <cell r="E1233">
            <v>132.1</v>
          </cell>
          <cell r="F1233">
            <v>131.1</v>
          </cell>
          <cell r="G1233">
            <v>131.1</v>
          </cell>
          <cell r="H1233">
            <v>131.1</v>
          </cell>
          <cell r="I1233">
            <v>131.1</v>
          </cell>
          <cell r="J1233">
            <v>131.1</v>
          </cell>
          <cell r="K1233">
            <v>131.1</v>
          </cell>
          <cell r="L1233">
            <v>131.1</v>
          </cell>
          <cell r="M1233">
            <v>131.1</v>
          </cell>
          <cell r="N1233">
            <v>131.1</v>
          </cell>
          <cell r="O1233">
            <v>131.1</v>
          </cell>
          <cell r="P1233">
            <v>131.1</v>
          </cell>
          <cell r="Q1233">
            <v>131.1</v>
          </cell>
        </row>
        <row r="1234">
          <cell r="C1234">
            <v>145.6</v>
          </cell>
          <cell r="D1234">
            <v>145.6</v>
          </cell>
          <cell r="E1234">
            <v>145.6</v>
          </cell>
          <cell r="F1234">
            <v>145.6</v>
          </cell>
          <cell r="G1234">
            <v>145.6</v>
          </cell>
          <cell r="H1234">
            <v>145.6</v>
          </cell>
          <cell r="I1234">
            <v>145.6</v>
          </cell>
          <cell r="J1234">
            <v>145.6</v>
          </cell>
          <cell r="K1234">
            <v>145.6</v>
          </cell>
          <cell r="L1234">
            <v>145.6</v>
          </cell>
          <cell r="M1234">
            <v>145.6</v>
          </cell>
          <cell r="N1234">
            <v>145.6</v>
          </cell>
          <cell r="O1234">
            <v>145.6</v>
          </cell>
          <cell r="P1234">
            <v>145.6</v>
          </cell>
          <cell r="Q1234">
            <v>145.6</v>
          </cell>
        </row>
        <row r="1236">
          <cell r="C1236">
            <v>143.80000000000001</v>
          </cell>
          <cell r="D1236">
            <v>143.80000000000001</v>
          </cell>
          <cell r="E1236">
            <v>143.80000000000001</v>
          </cell>
          <cell r="F1236">
            <v>142.5</v>
          </cell>
          <cell r="G1236">
            <v>140.69999999999999</v>
          </cell>
          <cell r="H1236">
            <v>140.19999999999999</v>
          </cell>
          <cell r="I1236">
            <v>140.19999999999999</v>
          </cell>
          <cell r="J1236">
            <v>140.19999999999999</v>
          </cell>
          <cell r="K1236">
            <v>140.19999999999999</v>
          </cell>
          <cell r="L1236">
            <v>140.19999999999999</v>
          </cell>
          <cell r="M1236">
            <v>140.19999999999999</v>
          </cell>
          <cell r="N1236">
            <v>140.19999999999999</v>
          </cell>
          <cell r="O1236">
            <v>140.19999999999999</v>
          </cell>
          <cell r="P1236">
            <v>140.19999999999999</v>
          </cell>
          <cell r="Q1236">
            <v>140.19999999999999</v>
          </cell>
        </row>
        <row r="1237">
          <cell r="C1237">
            <v>166.7</v>
          </cell>
          <cell r="D1237">
            <v>166.7</v>
          </cell>
          <cell r="E1237">
            <v>166.7</v>
          </cell>
          <cell r="F1237">
            <v>166.7</v>
          </cell>
          <cell r="G1237">
            <v>166.7</v>
          </cell>
          <cell r="H1237">
            <v>164.5</v>
          </cell>
          <cell r="I1237">
            <v>164.5</v>
          </cell>
          <cell r="J1237">
            <v>164.5</v>
          </cell>
          <cell r="K1237">
            <v>164.5</v>
          </cell>
          <cell r="L1237">
            <v>164.5</v>
          </cell>
          <cell r="M1237">
            <v>164.5</v>
          </cell>
          <cell r="N1237">
            <v>164.5</v>
          </cell>
          <cell r="O1237">
            <v>164.5</v>
          </cell>
          <cell r="P1237">
            <v>164.5</v>
          </cell>
          <cell r="Q1237">
            <v>164.5</v>
          </cell>
        </row>
        <row r="1238">
          <cell r="C1238">
            <v>140.9</v>
          </cell>
          <cell r="D1238">
            <v>140.9</v>
          </cell>
          <cell r="E1238">
            <v>140.9</v>
          </cell>
          <cell r="F1238">
            <v>131.30000000000001</v>
          </cell>
          <cell r="G1238">
            <v>117</v>
          </cell>
          <cell r="H1238">
            <v>117</v>
          </cell>
          <cell r="I1238">
            <v>117</v>
          </cell>
          <cell r="J1238">
            <v>117</v>
          </cell>
          <cell r="K1238">
            <v>117</v>
          </cell>
          <cell r="L1238">
            <v>117</v>
          </cell>
          <cell r="M1238">
            <v>117</v>
          </cell>
          <cell r="N1238">
            <v>117</v>
          </cell>
          <cell r="O1238">
            <v>117</v>
          </cell>
          <cell r="P1238">
            <v>117</v>
          </cell>
          <cell r="Q1238">
            <v>117</v>
          </cell>
        </row>
        <row r="1239">
          <cell r="C1239">
            <v>121.2</v>
          </cell>
          <cell r="D1239">
            <v>121.2</v>
          </cell>
          <cell r="E1239">
            <v>121.2</v>
          </cell>
          <cell r="F1239">
            <v>121.2</v>
          </cell>
          <cell r="G1239">
            <v>121.2</v>
          </cell>
          <cell r="H1239">
            <v>121.2</v>
          </cell>
          <cell r="I1239">
            <v>121.2</v>
          </cell>
          <cell r="J1239">
            <v>121.2</v>
          </cell>
          <cell r="K1239">
            <v>121.2</v>
          </cell>
          <cell r="L1239">
            <v>121.2</v>
          </cell>
          <cell r="M1239">
            <v>121.2</v>
          </cell>
          <cell r="N1239">
            <v>121.2</v>
          </cell>
          <cell r="O1239">
            <v>121.2</v>
          </cell>
          <cell r="P1239">
            <v>121.2</v>
          </cell>
          <cell r="Q1239">
            <v>121.2</v>
          </cell>
        </row>
        <row r="1240">
          <cell r="C1240">
            <v>100</v>
          </cell>
          <cell r="D1240">
            <v>100</v>
          </cell>
          <cell r="E1240">
            <v>100</v>
          </cell>
          <cell r="F1240">
            <v>100</v>
          </cell>
          <cell r="G1240">
            <v>100</v>
          </cell>
          <cell r="H1240">
            <v>100</v>
          </cell>
          <cell r="I1240">
            <v>100</v>
          </cell>
          <cell r="J1240">
            <v>100</v>
          </cell>
          <cell r="K1240">
            <v>100</v>
          </cell>
          <cell r="L1240">
            <v>100</v>
          </cell>
          <cell r="M1240">
            <v>100</v>
          </cell>
          <cell r="N1240">
            <v>100</v>
          </cell>
          <cell r="O1240">
            <v>100</v>
          </cell>
          <cell r="P1240">
            <v>100</v>
          </cell>
          <cell r="Q1240">
            <v>100</v>
          </cell>
        </row>
        <row r="1241">
          <cell r="C1241">
            <v>100</v>
          </cell>
          <cell r="D1241">
            <v>100</v>
          </cell>
          <cell r="E1241">
            <v>100</v>
          </cell>
          <cell r="F1241">
            <v>100</v>
          </cell>
          <cell r="G1241">
            <v>100</v>
          </cell>
          <cell r="H1241">
            <v>100</v>
          </cell>
          <cell r="I1241">
            <v>100</v>
          </cell>
          <cell r="J1241">
            <v>100</v>
          </cell>
          <cell r="K1241">
            <v>100</v>
          </cell>
          <cell r="L1241">
            <v>100</v>
          </cell>
          <cell r="M1241">
            <v>100</v>
          </cell>
          <cell r="N1241">
            <v>100</v>
          </cell>
          <cell r="O1241">
            <v>100</v>
          </cell>
          <cell r="P1241">
            <v>100</v>
          </cell>
          <cell r="Q1241">
            <v>100</v>
          </cell>
        </row>
        <row r="1243">
          <cell r="C1243">
            <v>134.6</v>
          </cell>
          <cell r="D1243">
            <v>134.6</v>
          </cell>
          <cell r="E1243">
            <v>134.6</v>
          </cell>
          <cell r="F1243">
            <v>134.6</v>
          </cell>
          <cell r="G1243">
            <v>134.6</v>
          </cell>
          <cell r="H1243">
            <v>134.6</v>
          </cell>
          <cell r="I1243">
            <v>134.6</v>
          </cell>
          <cell r="J1243">
            <v>134.6</v>
          </cell>
          <cell r="K1243">
            <v>134.6</v>
          </cell>
          <cell r="L1243">
            <v>134.6</v>
          </cell>
          <cell r="M1243">
            <v>134.6</v>
          </cell>
          <cell r="N1243">
            <v>134.6</v>
          </cell>
          <cell r="O1243">
            <v>135.1</v>
          </cell>
          <cell r="P1243">
            <v>135.19999999999999</v>
          </cell>
          <cell r="Q1243">
            <v>136.30000000000001</v>
          </cell>
        </row>
        <row r="1244">
          <cell r="C1244">
            <v>135.1</v>
          </cell>
          <cell r="D1244">
            <v>135.1</v>
          </cell>
          <cell r="E1244">
            <v>135.1</v>
          </cell>
          <cell r="F1244">
            <v>135.1</v>
          </cell>
          <cell r="G1244">
            <v>135.1</v>
          </cell>
          <cell r="H1244">
            <v>135.1</v>
          </cell>
          <cell r="I1244">
            <v>135.1</v>
          </cell>
          <cell r="J1244">
            <v>135.1</v>
          </cell>
          <cell r="K1244">
            <v>135.1</v>
          </cell>
          <cell r="L1244">
            <v>135.1</v>
          </cell>
          <cell r="M1244">
            <v>135.1</v>
          </cell>
          <cell r="N1244">
            <v>135.1</v>
          </cell>
          <cell r="O1244">
            <v>135.1</v>
          </cell>
          <cell r="P1244">
            <v>135.1</v>
          </cell>
          <cell r="Q1244">
            <v>136.19999999999999</v>
          </cell>
        </row>
        <row r="1245">
          <cell r="C1245">
            <v>101.5</v>
          </cell>
          <cell r="D1245">
            <v>101.5</v>
          </cell>
          <cell r="E1245">
            <v>101.5</v>
          </cell>
          <cell r="F1245">
            <v>101.5</v>
          </cell>
          <cell r="G1245">
            <v>101.5</v>
          </cell>
          <cell r="H1245">
            <v>101.5</v>
          </cell>
          <cell r="I1245">
            <v>101.5</v>
          </cell>
          <cell r="J1245">
            <v>101.5</v>
          </cell>
          <cell r="K1245">
            <v>101.5</v>
          </cell>
          <cell r="L1245">
            <v>101.5</v>
          </cell>
          <cell r="M1245">
            <v>101.5</v>
          </cell>
          <cell r="N1245">
            <v>101.5</v>
          </cell>
          <cell r="O1245">
            <v>101.5</v>
          </cell>
          <cell r="P1245">
            <v>101.5</v>
          </cell>
          <cell r="Q1245">
            <v>101.5</v>
          </cell>
        </row>
        <row r="1246">
          <cell r="C1246">
            <v>137.4</v>
          </cell>
          <cell r="D1246">
            <v>137.4</v>
          </cell>
          <cell r="E1246">
            <v>137.4</v>
          </cell>
          <cell r="F1246">
            <v>137.4</v>
          </cell>
          <cell r="G1246">
            <v>137.4</v>
          </cell>
          <cell r="H1246">
            <v>137.4</v>
          </cell>
          <cell r="I1246">
            <v>137.4</v>
          </cell>
          <cell r="J1246">
            <v>137.4</v>
          </cell>
          <cell r="K1246">
            <v>137.4</v>
          </cell>
          <cell r="L1246">
            <v>137.4</v>
          </cell>
          <cell r="M1246">
            <v>137.4</v>
          </cell>
          <cell r="N1246">
            <v>137.4</v>
          </cell>
          <cell r="O1246">
            <v>143.5</v>
          </cell>
          <cell r="P1246">
            <v>154.30000000000001</v>
          </cell>
          <cell r="Q1246">
            <v>154.30000000000001</v>
          </cell>
        </row>
        <row r="1248">
          <cell r="C1248">
            <v>125.6</v>
          </cell>
          <cell r="D1248">
            <v>125.6</v>
          </cell>
          <cell r="E1248">
            <v>125.5</v>
          </cell>
          <cell r="F1248">
            <v>125.5</v>
          </cell>
          <cell r="G1248">
            <v>125.6</v>
          </cell>
          <cell r="H1248">
            <v>125.6</v>
          </cell>
          <cell r="I1248">
            <v>124.7</v>
          </cell>
          <cell r="J1248">
            <v>124.7</v>
          </cell>
          <cell r="K1248">
            <v>124.7</v>
          </cell>
          <cell r="L1248">
            <v>122.8</v>
          </cell>
          <cell r="M1248">
            <v>122.8</v>
          </cell>
          <cell r="N1248">
            <v>122.8</v>
          </cell>
          <cell r="O1248">
            <v>115.6</v>
          </cell>
          <cell r="P1248">
            <v>115.6</v>
          </cell>
          <cell r="Q1248">
            <v>115.5</v>
          </cell>
        </row>
        <row r="1249">
          <cell r="C1249">
            <v>153.69999999999999</v>
          </cell>
          <cell r="D1249">
            <v>153.69999999999999</v>
          </cell>
          <cell r="E1249">
            <v>153.69999999999999</v>
          </cell>
          <cell r="F1249">
            <v>153.69999999999999</v>
          </cell>
          <cell r="G1249">
            <v>153.69999999999999</v>
          </cell>
          <cell r="H1249">
            <v>153.69999999999999</v>
          </cell>
          <cell r="I1249">
            <v>148.30000000000001</v>
          </cell>
          <cell r="J1249">
            <v>148.30000000000001</v>
          </cell>
          <cell r="K1249">
            <v>148.30000000000001</v>
          </cell>
          <cell r="L1249">
            <v>137.19999999999999</v>
          </cell>
          <cell r="M1249">
            <v>137.19999999999999</v>
          </cell>
          <cell r="N1249">
            <v>137.19999999999999</v>
          </cell>
          <cell r="O1249">
            <v>137.19999999999999</v>
          </cell>
          <cell r="P1249">
            <v>137.19999999999999</v>
          </cell>
          <cell r="Q1249">
            <v>137.19999999999999</v>
          </cell>
        </row>
        <row r="1250">
          <cell r="C1250">
            <v>103.4</v>
          </cell>
          <cell r="D1250">
            <v>103.4</v>
          </cell>
          <cell r="E1250">
            <v>103.4</v>
          </cell>
          <cell r="F1250">
            <v>103.4</v>
          </cell>
          <cell r="G1250">
            <v>103.4</v>
          </cell>
          <cell r="H1250">
            <v>103.4</v>
          </cell>
          <cell r="I1250">
            <v>103.4</v>
          </cell>
          <cell r="J1250">
            <v>103.4</v>
          </cell>
          <cell r="K1250">
            <v>103.4</v>
          </cell>
          <cell r="L1250">
            <v>103.4</v>
          </cell>
          <cell r="M1250">
            <v>103.4</v>
          </cell>
          <cell r="N1250">
            <v>103.4</v>
          </cell>
          <cell r="O1250">
            <v>103.4</v>
          </cell>
          <cell r="P1250">
            <v>103.4</v>
          </cell>
          <cell r="Q1250">
            <v>103.4</v>
          </cell>
        </row>
        <row r="1251">
          <cell r="C1251">
            <v>112.4</v>
          </cell>
          <cell r="D1251">
            <v>112.4</v>
          </cell>
          <cell r="E1251">
            <v>112.3</v>
          </cell>
          <cell r="F1251">
            <v>112.3</v>
          </cell>
          <cell r="G1251">
            <v>112.3</v>
          </cell>
          <cell r="H1251">
            <v>112.6</v>
          </cell>
          <cell r="I1251">
            <v>112.6</v>
          </cell>
          <cell r="J1251">
            <v>112.6</v>
          </cell>
          <cell r="K1251">
            <v>112.6</v>
          </cell>
          <cell r="L1251">
            <v>112.6</v>
          </cell>
          <cell r="M1251">
            <v>112.6</v>
          </cell>
          <cell r="N1251">
            <v>112.6</v>
          </cell>
          <cell r="O1251">
            <v>112.4</v>
          </cell>
          <cell r="P1251">
            <v>112.5</v>
          </cell>
          <cell r="Q1251">
            <v>112.4</v>
          </cell>
        </row>
        <row r="1252">
          <cell r="C1252">
            <v>218.3</v>
          </cell>
          <cell r="D1252">
            <v>218.3</v>
          </cell>
          <cell r="E1252">
            <v>218.3</v>
          </cell>
          <cell r="F1252">
            <v>218.3</v>
          </cell>
          <cell r="G1252">
            <v>218.3</v>
          </cell>
          <cell r="H1252">
            <v>218.3</v>
          </cell>
          <cell r="I1252">
            <v>218.3</v>
          </cell>
          <cell r="J1252">
            <v>218.3</v>
          </cell>
          <cell r="K1252">
            <v>218.3</v>
          </cell>
          <cell r="L1252">
            <v>218.3</v>
          </cell>
          <cell r="M1252">
            <v>218.3</v>
          </cell>
          <cell r="N1252">
            <v>218.3</v>
          </cell>
          <cell r="O1252">
            <v>218.3</v>
          </cell>
          <cell r="P1252">
            <v>218.3</v>
          </cell>
          <cell r="Q1252">
            <v>218.3</v>
          </cell>
        </row>
        <row r="1253">
          <cell r="C1253">
            <v>107.8</v>
          </cell>
          <cell r="D1253">
            <v>107.8</v>
          </cell>
          <cell r="E1253">
            <v>107.7</v>
          </cell>
          <cell r="F1253">
            <v>107.7</v>
          </cell>
          <cell r="G1253">
            <v>107.7</v>
          </cell>
          <cell r="H1253">
            <v>107.2</v>
          </cell>
          <cell r="I1253">
            <v>107.1</v>
          </cell>
          <cell r="J1253">
            <v>107.1</v>
          </cell>
          <cell r="K1253">
            <v>107.1</v>
          </cell>
          <cell r="L1253">
            <v>107.1</v>
          </cell>
          <cell r="M1253">
            <v>107.1</v>
          </cell>
          <cell r="N1253">
            <v>107.3</v>
          </cell>
          <cell r="O1253">
            <v>107.3</v>
          </cell>
          <cell r="P1253">
            <v>107.3</v>
          </cell>
          <cell r="Q1253">
            <v>106.6</v>
          </cell>
        </row>
        <row r="1254">
          <cell r="C1254">
            <v>105.1</v>
          </cell>
          <cell r="D1254">
            <v>105.1</v>
          </cell>
          <cell r="E1254">
            <v>105.1</v>
          </cell>
          <cell r="F1254">
            <v>105.1</v>
          </cell>
          <cell r="G1254">
            <v>105.1</v>
          </cell>
          <cell r="H1254">
            <v>105.1</v>
          </cell>
          <cell r="I1254">
            <v>105.1</v>
          </cell>
          <cell r="J1254">
            <v>105.1</v>
          </cell>
          <cell r="K1254">
            <v>105.1</v>
          </cell>
          <cell r="L1254">
            <v>105.1</v>
          </cell>
          <cell r="M1254">
            <v>105.1</v>
          </cell>
          <cell r="N1254">
            <v>105.1</v>
          </cell>
          <cell r="O1254">
            <v>105.1</v>
          </cell>
          <cell r="P1254">
            <v>105.1</v>
          </cell>
          <cell r="Q1254">
            <v>105.1</v>
          </cell>
        </row>
        <row r="1255">
          <cell r="C1255">
            <v>120.1</v>
          </cell>
          <cell r="D1255">
            <v>120.1</v>
          </cell>
          <cell r="E1255">
            <v>120.1</v>
          </cell>
          <cell r="F1255">
            <v>120.1</v>
          </cell>
          <cell r="G1255">
            <v>120.1</v>
          </cell>
          <cell r="H1255">
            <v>120.1</v>
          </cell>
          <cell r="I1255">
            <v>120.1</v>
          </cell>
          <cell r="J1255">
            <v>120.1</v>
          </cell>
          <cell r="K1255">
            <v>120.1</v>
          </cell>
          <cell r="L1255">
            <v>120.1</v>
          </cell>
          <cell r="M1255">
            <v>120.1</v>
          </cell>
          <cell r="N1255">
            <v>120.1</v>
          </cell>
          <cell r="O1255">
            <v>100</v>
          </cell>
          <cell r="P1255">
            <v>100</v>
          </cell>
          <cell r="Q1255">
            <v>100</v>
          </cell>
        </row>
        <row r="1257">
          <cell r="C1257">
            <v>122.3</v>
          </cell>
          <cell r="D1257">
            <v>123.3</v>
          </cell>
          <cell r="E1257">
            <v>122</v>
          </cell>
          <cell r="F1257">
            <v>122.3</v>
          </cell>
          <cell r="G1257">
            <v>122.1</v>
          </cell>
          <cell r="H1257">
            <v>121.3</v>
          </cell>
          <cell r="I1257">
            <v>122.6</v>
          </cell>
          <cell r="J1257">
            <v>122.5</v>
          </cell>
          <cell r="K1257">
            <v>121.9</v>
          </cell>
          <cell r="L1257">
            <v>121.5</v>
          </cell>
          <cell r="M1257">
            <v>121.1</v>
          </cell>
          <cell r="N1257">
            <v>122</v>
          </cell>
          <cell r="O1257">
            <v>121.1</v>
          </cell>
          <cell r="P1257">
            <v>120.6</v>
          </cell>
          <cell r="Q1257">
            <v>120.3</v>
          </cell>
        </row>
        <row r="1259">
          <cell r="C1259">
            <v>129.30000000000001</v>
          </cell>
          <cell r="D1259">
            <v>131.30000000000001</v>
          </cell>
          <cell r="E1259">
            <v>127.7</v>
          </cell>
          <cell r="F1259">
            <v>128.80000000000001</v>
          </cell>
          <cell r="G1259">
            <v>128.69999999999999</v>
          </cell>
          <cell r="H1259">
            <v>126.5</v>
          </cell>
          <cell r="I1259">
            <v>130.4</v>
          </cell>
          <cell r="J1259">
            <v>130.1</v>
          </cell>
          <cell r="K1259">
            <v>128.9</v>
          </cell>
          <cell r="L1259">
            <v>128.1</v>
          </cell>
          <cell r="M1259">
            <v>126.8</v>
          </cell>
          <cell r="N1259">
            <v>129.5</v>
          </cell>
          <cell r="O1259">
            <v>129.4</v>
          </cell>
          <cell r="P1259">
            <v>128.5</v>
          </cell>
          <cell r="Q1259">
            <v>128</v>
          </cell>
        </row>
        <row r="1260">
          <cell r="C1260">
            <v>119.1</v>
          </cell>
          <cell r="D1260">
            <v>119.1</v>
          </cell>
          <cell r="E1260">
            <v>118.9</v>
          </cell>
          <cell r="F1260">
            <v>118.9</v>
          </cell>
          <cell r="G1260">
            <v>119</v>
          </cell>
          <cell r="H1260">
            <v>119</v>
          </cell>
          <cell r="I1260">
            <v>118.5</v>
          </cell>
          <cell r="J1260">
            <v>118.1</v>
          </cell>
          <cell r="K1260">
            <v>118.5</v>
          </cell>
          <cell r="L1260">
            <v>117.3</v>
          </cell>
          <cell r="M1260">
            <v>117.3</v>
          </cell>
          <cell r="N1260">
            <v>117.3</v>
          </cell>
          <cell r="O1260">
            <v>117.3</v>
          </cell>
          <cell r="P1260">
            <v>117.3</v>
          </cell>
          <cell r="Q1260">
            <v>117.6</v>
          </cell>
        </row>
        <row r="1261">
          <cell r="C1261">
            <v>130</v>
          </cell>
          <cell r="D1261">
            <v>129.9</v>
          </cell>
          <cell r="E1261">
            <v>127.5</v>
          </cell>
          <cell r="F1261">
            <v>126.7</v>
          </cell>
          <cell r="G1261">
            <v>125.8</v>
          </cell>
          <cell r="H1261">
            <v>124.1</v>
          </cell>
          <cell r="I1261">
            <v>126.5</v>
          </cell>
          <cell r="J1261">
            <v>127.4</v>
          </cell>
          <cell r="K1261">
            <v>125.8</v>
          </cell>
          <cell r="L1261">
            <v>123.6</v>
          </cell>
          <cell r="M1261">
            <v>124.7</v>
          </cell>
          <cell r="N1261">
            <v>126.3</v>
          </cell>
          <cell r="O1261">
            <v>124.2</v>
          </cell>
          <cell r="P1261">
            <v>122.6</v>
          </cell>
          <cell r="Q1261">
            <v>120.5</v>
          </cell>
        </row>
        <row r="1262">
          <cell r="C1262">
            <v>181.4</v>
          </cell>
          <cell r="D1262">
            <v>177.8</v>
          </cell>
          <cell r="E1262">
            <v>174</v>
          </cell>
          <cell r="F1262">
            <v>178.5</v>
          </cell>
          <cell r="G1262">
            <v>195.2</v>
          </cell>
          <cell r="H1262">
            <v>178.5</v>
          </cell>
          <cell r="I1262">
            <v>200.5</v>
          </cell>
          <cell r="J1262">
            <v>200.9</v>
          </cell>
          <cell r="K1262">
            <v>195.7</v>
          </cell>
          <cell r="L1262">
            <v>199.8</v>
          </cell>
          <cell r="M1262">
            <v>185.8</v>
          </cell>
          <cell r="N1262">
            <v>187.2</v>
          </cell>
          <cell r="O1262">
            <v>183.3</v>
          </cell>
          <cell r="P1262">
            <v>172.3</v>
          </cell>
          <cell r="Q1262">
            <v>173</v>
          </cell>
        </row>
        <row r="1263">
          <cell r="C1263">
            <v>118</v>
          </cell>
          <cell r="D1263">
            <v>118.2</v>
          </cell>
          <cell r="E1263">
            <v>116.7</v>
          </cell>
          <cell r="F1263">
            <v>116.9</v>
          </cell>
          <cell r="G1263">
            <v>118.4</v>
          </cell>
          <cell r="H1263">
            <v>118.6</v>
          </cell>
          <cell r="I1263">
            <v>118.2</v>
          </cell>
          <cell r="J1263">
            <v>118.2</v>
          </cell>
          <cell r="K1263">
            <v>118.3</v>
          </cell>
          <cell r="L1263">
            <v>118.2</v>
          </cell>
          <cell r="M1263">
            <v>118.2</v>
          </cell>
          <cell r="N1263">
            <v>119.1</v>
          </cell>
          <cell r="O1263">
            <v>118.8</v>
          </cell>
          <cell r="P1263">
            <v>117.6</v>
          </cell>
          <cell r="Q1263">
            <v>116.9</v>
          </cell>
        </row>
        <row r="1264">
          <cell r="C1264">
            <v>137.5</v>
          </cell>
          <cell r="D1264">
            <v>140.9</v>
          </cell>
          <cell r="E1264">
            <v>140.69999999999999</v>
          </cell>
          <cell r="F1264">
            <v>141</v>
          </cell>
          <cell r="G1264">
            <v>142.1</v>
          </cell>
          <cell r="H1264">
            <v>141.69999999999999</v>
          </cell>
          <cell r="I1264">
            <v>145.19999999999999</v>
          </cell>
          <cell r="J1264">
            <v>146.5</v>
          </cell>
          <cell r="K1264">
            <v>146.5</v>
          </cell>
          <cell r="L1264">
            <v>148.6</v>
          </cell>
          <cell r="M1264">
            <v>148.6</v>
          </cell>
          <cell r="N1264">
            <v>149.80000000000001</v>
          </cell>
          <cell r="O1264">
            <v>147.19999999999999</v>
          </cell>
          <cell r="P1264">
            <v>147.6</v>
          </cell>
          <cell r="Q1264">
            <v>147.9</v>
          </cell>
        </row>
        <row r="1265">
          <cell r="C1265">
            <v>127.5</v>
          </cell>
          <cell r="D1265">
            <v>136.9</v>
          </cell>
          <cell r="E1265">
            <v>138.6</v>
          </cell>
          <cell r="F1265">
            <v>148</v>
          </cell>
          <cell r="G1265">
            <v>134.1</v>
          </cell>
          <cell r="H1265">
            <v>128.69999999999999</v>
          </cell>
          <cell r="I1265">
            <v>140.19999999999999</v>
          </cell>
          <cell r="J1265">
            <v>137.30000000000001</v>
          </cell>
          <cell r="K1265">
            <v>125.2</v>
          </cell>
          <cell r="L1265">
            <v>117.5</v>
          </cell>
          <cell r="M1265">
            <v>116.9</v>
          </cell>
          <cell r="N1265">
            <v>119.5</v>
          </cell>
          <cell r="O1265">
            <v>123.7</v>
          </cell>
          <cell r="P1265">
            <v>124</v>
          </cell>
          <cell r="Q1265">
            <v>133.9</v>
          </cell>
        </row>
        <row r="1266">
          <cell r="C1266">
            <v>125.4</v>
          </cell>
          <cell r="D1266">
            <v>136.5</v>
          </cell>
          <cell r="E1266">
            <v>111.7</v>
          </cell>
          <cell r="F1266">
            <v>112.8</v>
          </cell>
          <cell r="G1266">
            <v>113.8</v>
          </cell>
          <cell r="H1266">
            <v>113.6</v>
          </cell>
          <cell r="I1266">
            <v>118.1</v>
          </cell>
          <cell r="J1266">
            <v>114.2</v>
          </cell>
          <cell r="K1266">
            <v>120.2</v>
          </cell>
          <cell r="L1266">
            <v>124.5</v>
          </cell>
          <cell r="M1266">
            <v>117.6</v>
          </cell>
          <cell r="N1266">
            <v>134.6</v>
          </cell>
          <cell r="O1266">
            <v>140.69999999999999</v>
          </cell>
          <cell r="P1266">
            <v>141.9</v>
          </cell>
          <cell r="Q1266">
            <v>138.6</v>
          </cell>
        </row>
        <row r="1267">
          <cell r="C1267">
            <v>109.1</v>
          </cell>
          <cell r="D1267">
            <v>109.9</v>
          </cell>
          <cell r="E1267">
            <v>110.2</v>
          </cell>
          <cell r="F1267">
            <v>110.1</v>
          </cell>
          <cell r="G1267">
            <v>110.5</v>
          </cell>
          <cell r="H1267">
            <v>110.1</v>
          </cell>
          <cell r="I1267">
            <v>111.5</v>
          </cell>
          <cell r="J1267">
            <v>111.5</v>
          </cell>
          <cell r="K1267">
            <v>112.1</v>
          </cell>
          <cell r="L1267">
            <v>110.6</v>
          </cell>
          <cell r="M1267">
            <v>110.6</v>
          </cell>
          <cell r="N1267">
            <v>109.9</v>
          </cell>
          <cell r="O1267">
            <v>110</v>
          </cell>
          <cell r="P1267">
            <v>110</v>
          </cell>
          <cell r="Q1267">
            <v>109.4</v>
          </cell>
        </row>
        <row r="1268">
          <cell r="C1268">
            <v>138</v>
          </cell>
          <cell r="D1268">
            <v>137.80000000000001</v>
          </cell>
          <cell r="E1268">
            <v>137.30000000000001</v>
          </cell>
          <cell r="F1268">
            <v>137.30000000000001</v>
          </cell>
          <cell r="G1268">
            <v>137</v>
          </cell>
          <cell r="H1268">
            <v>136.80000000000001</v>
          </cell>
          <cell r="I1268">
            <v>136.19999999999999</v>
          </cell>
          <cell r="J1268">
            <v>138.1</v>
          </cell>
          <cell r="K1268">
            <v>139.1</v>
          </cell>
          <cell r="L1268">
            <v>140.1</v>
          </cell>
          <cell r="M1268">
            <v>140.1</v>
          </cell>
          <cell r="N1268">
            <v>140.69999999999999</v>
          </cell>
          <cell r="O1268">
            <v>140.4</v>
          </cell>
          <cell r="P1268">
            <v>140.6</v>
          </cell>
          <cell r="Q1268">
            <v>142.19999999999999</v>
          </cell>
        </row>
        <row r="1269">
          <cell r="C1269">
            <v>133.6</v>
          </cell>
          <cell r="D1269">
            <v>133.69999999999999</v>
          </cell>
          <cell r="E1269">
            <v>133.69999999999999</v>
          </cell>
          <cell r="F1269">
            <v>133.69999999999999</v>
          </cell>
          <cell r="G1269">
            <v>133.1</v>
          </cell>
          <cell r="H1269">
            <v>133.19999999999999</v>
          </cell>
          <cell r="I1269">
            <v>133.30000000000001</v>
          </cell>
          <cell r="J1269">
            <v>133.30000000000001</v>
          </cell>
          <cell r="K1269">
            <v>133.30000000000001</v>
          </cell>
          <cell r="L1269">
            <v>133.4</v>
          </cell>
          <cell r="M1269">
            <v>133.4</v>
          </cell>
          <cell r="N1269">
            <v>133.4</v>
          </cell>
          <cell r="O1269">
            <v>133.4</v>
          </cell>
          <cell r="P1269">
            <v>132.4</v>
          </cell>
          <cell r="Q1269">
            <v>131.69999999999999</v>
          </cell>
        </row>
        <row r="1270">
          <cell r="C1270">
            <v>106.1</v>
          </cell>
          <cell r="D1270">
            <v>106.1</v>
          </cell>
          <cell r="E1270">
            <v>105.6</v>
          </cell>
          <cell r="F1270">
            <v>105.8</v>
          </cell>
          <cell r="G1270">
            <v>105.8</v>
          </cell>
          <cell r="H1270">
            <v>105.3</v>
          </cell>
          <cell r="I1270">
            <v>105.7</v>
          </cell>
          <cell r="J1270">
            <v>105.3</v>
          </cell>
          <cell r="K1270">
            <v>105.3</v>
          </cell>
          <cell r="L1270">
            <v>105.6</v>
          </cell>
          <cell r="M1270">
            <v>105.6</v>
          </cell>
          <cell r="N1270">
            <v>105.6</v>
          </cell>
          <cell r="O1270">
            <v>105.6</v>
          </cell>
          <cell r="P1270">
            <v>105.6</v>
          </cell>
          <cell r="Q1270">
            <v>105.6</v>
          </cell>
        </row>
        <row r="1272">
          <cell r="C1272">
            <v>147.69999999999999</v>
          </cell>
          <cell r="D1272">
            <v>147.69999999999999</v>
          </cell>
          <cell r="E1272">
            <v>147.69999999999999</v>
          </cell>
          <cell r="F1272">
            <v>147.69999999999999</v>
          </cell>
          <cell r="G1272">
            <v>147.69999999999999</v>
          </cell>
          <cell r="H1272">
            <v>147.69999999999999</v>
          </cell>
          <cell r="I1272">
            <v>147.69999999999999</v>
          </cell>
          <cell r="J1272">
            <v>147.69999999999999</v>
          </cell>
          <cell r="K1272">
            <v>147.69999999999999</v>
          </cell>
          <cell r="L1272">
            <v>147.69999999999999</v>
          </cell>
          <cell r="M1272">
            <v>147.69999999999999</v>
          </cell>
          <cell r="N1272">
            <v>147.69999999999999</v>
          </cell>
          <cell r="O1272">
            <v>130.9</v>
          </cell>
          <cell r="P1272">
            <v>130.9</v>
          </cell>
          <cell r="Q1272">
            <v>130.9</v>
          </cell>
        </row>
        <row r="1273">
          <cell r="C1273">
            <v>147.69999999999999</v>
          </cell>
          <cell r="D1273">
            <v>147.69999999999999</v>
          </cell>
          <cell r="E1273">
            <v>147.69999999999999</v>
          </cell>
          <cell r="F1273">
            <v>147.69999999999999</v>
          </cell>
          <cell r="G1273">
            <v>147.69999999999999</v>
          </cell>
          <cell r="H1273">
            <v>147.69999999999999</v>
          </cell>
          <cell r="I1273">
            <v>147.69999999999999</v>
          </cell>
          <cell r="J1273">
            <v>147.69999999999999</v>
          </cell>
          <cell r="K1273">
            <v>147.69999999999999</v>
          </cell>
          <cell r="L1273">
            <v>147.69999999999999</v>
          </cell>
          <cell r="M1273">
            <v>147.69999999999999</v>
          </cell>
          <cell r="N1273">
            <v>147.69999999999999</v>
          </cell>
          <cell r="O1273">
            <v>130.9</v>
          </cell>
          <cell r="P1273">
            <v>130.9</v>
          </cell>
          <cell r="Q1273">
            <v>130.9</v>
          </cell>
        </row>
        <row r="1275">
          <cell r="C1275">
            <v>126.2</v>
          </cell>
          <cell r="D1275">
            <v>125.7</v>
          </cell>
          <cell r="E1275">
            <v>125.2</v>
          </cell>
          <cell r="F1275">
            <v>125.4</v>
          </cell>
          <cell r="G1275">
            <v>124.7</v>
          </cell>
          <cell r="H1275">
            <v>124.7</v>
          </cell>
          <cell r="I1275">
            <v>125.8</v>
          </cell>
          <cell r="J1275">
            <v>126.3</v>
          </cell>
          <cell r="K1275">
            <v>126.6</v>
          </cell>
          <cell r="L1275">
            <v>126.6</v>
          </cell>
          <cell r="M1275">
            <v>126.5</v>
          </cell>
          <cell r="N1275">
            <v>126.5</v>
          </cell>
          <cell r="O1275">
            <v>126.5</v>
          </cell>
          <cell r="P1275">
            <v>126.7</v>
          </cell>
          <cell r="Q1275">
            <v>126.7</v>
          </cell>
        </row>
        <row r="1276">
          <cell r="C1276">
            <v>102.5</v>
          </cell>
          <cell r="D1276">
            <v>102.5</v>
          </cell>
          <cell r="E1276">
            <v>102.5</v>
          </cell>
          <cell r="F1276">
            <v>102.5</v>
          </cell>
          <cell r="G1276">
            <v>102.5</v>
          </cell>
          <cell r="H1276">
            <v>102.5</v>
          </cell>
          <cell r="I1276">
            <v>102.5</v>
          </cell>
          <cell r="J1276">
            <v>102.5</v>
          </cell>
          <cell r="K1276">
            <v>102.5</v>
          </cell>
          <cell r="L1276">
            <v>102.5</v>
          </cell>
          <cell r="M1276">
            <v>102.5</v>
          </cell>
          <cell r="N1276">
            <v>102.5</v>
          </cell>
          <cell r="O1276">
            <v>102.5</v>
          </cell>
          <cell r="P1276">
            <v>102.5</v>
          </cell>
          <cell r="Q1276">
            <v>102.5</v>
          </cell>
        </row>
        <row r="1277">
          <cell r="C1277">
            <v>128.19999999999999</v>
          </cell>
          <cell r="D1277">
            <v>128</v>
          </cell>
          <cell r="E1277">
            <v>127.5</v>
          </cell>
          <cell r="F1277">
            <v>127.7</v>
          </cell>
          <cell r="G1277">
            <v>126.8</v>
          </cell>
          <cell r="H1277">
            <v>126.8</v>
          </cell>
          <cell r="I1277">
            <v>128.19999999999999</v>
          </cell>
          <cell r="J1277">
            <v>129</v>
          </cell>
          <cell r="K1277">
            <v>129.30000000000001</v>
          </cell>
          <cell r="L1277">
            <v>129.30000000000001</v>
          </cell>
          <cell r="M1277">
            <v>129.30000000000001</v>
          </cell>
          <cell r="N1277">
            <v>129.19999999999999</v>
          </cell>
          <cell r="O1277">
            <v>129.19999999999999</v>
          </cell>
          <cell r="P1277">
            <v>129.4</v>
          </cell>
          <cell r="Q1277">
            <v>129.80000000000001</v>
          </cell>
        </row>
        <row r="1278">
          <cell r="C1278">
            <v>108.6</v>
          </cell>
          <cell r="D1278">
            <v>108.6</v>
          </cell>
          <cell r="E1278">
            <v>108.6</v>
          </cell>
          <cell r="F1278">
            <v>108.6</v>
          </cell>
          <cell r="G1278">
            <v>108.6</v>
          </cell>
          <cell r="H1278">
            <v>108.6</v>
          </cell>
          <cell r="I1278">
            <v>108.6</v>
          </cell>
          <cell r="J1278">
            <v>108.6</v>
          </cell>
          <cell r="K1278">
            <v>108.6</v>
          </cell>
          <cell r="L1278">
            <v>108.6</v>
          </cell>
          <cell r="M1278">
            <v>108.6</v>
          </cell>
          <cell r="N1278">
            <v>108.6</v>
          </cell>
          <cell r="O1278">
            <v>107</v>
          </cell>
          <cell r="P1278">
            <v>107</v>
          </cell>
          <cell r="Q1278">
            <v>107</v>
          </cell>
        </row>
        <row r="1279">
          <cell r="C1279">
            <v>115.3</v>
          </cell>
          <cell r="D1279">
            <v>115.3</v>
          </cell>
          <cell r="E1279">
            <v>113.8</v>
          </cell>
          <cell r="F1279">
            <v>113.8</v>
          </cell>
          <cell r="G1279">
            <v>113.8</v>
          </cell>
          <cell r="H1279">
            <v>113.8</v>
          </cell>
          <cell r="I1279">
            <v>113.8</v>
          </cell>
          <cell r="J1279">
            <v>113.8</v>
          </cell>
          <cell r="K1279">
            <v>113.8</v>
          </cell>
          <cell r="L1279">
            <v>113.8</v>
          </cell>
          <cell r="M1279">
            <v>113.8</v>
          </cell>
          <cell r="N1279">
            <v>113.8</v>
          </cell>
          <cell r="O1279">
            <v>113.8</v>
          </cell>
          <cell r="P1279">
            <v>113.8</v>
          </cell>
          <cell r="Q1279">
            <v>113.8</v>
          </cell>
        </row>
        <row r="1280">
          <cell r="C1280">
            <v>124.5</v>
          </cell>
          <cell r="D1280">
            <v>121.5</v>
          </cell>
          <cell r="E1280">
            <v>121.2</v>
          </cell>
          <cell r="F1280">
            <v>121.2</v>
          </cell>
          <cell r="G1280">
            <v>121.2</v>
          </cell>
          <cell r="H1280">
            <v>121.2</v>
          </cell>
          <cell r="I1280">
            <v>121.2</v>
          </cell>
          <cell r="J1280">
            <v>120.5</v>
          </cell>
          <cell r="K1280">
            <v>120.5</v>
          </cell>
          <cell r="L1280">
            <v>120.5</v>
          </cell>
          <cell r="M1280">
            <v>120.4</v>
          </cell>
          <cell r="N1280">
            <v>120.4</v>
          </cell>
          <cell r="O1280">
            <v>120.4</v>
          </cell>
          <cell r="P1280">
            <v>120.4</v>
          </cell>
          <cell r="Q1280">
            <v>118</v>
          </cell>
        </row>
        <row r="1281">
          <cell r="C1281">
            <v>115.5</v>
          </cell>
          <cell r="D1281">
            <v>115.5</v>
          </cell>
          <cell r="E1281">
            <v>115.5</v>
          </cell>
          <cell r="F1281">
            <v>115.5</v>
          </cell>
          <cell r="G1281">
            <v>115.5</v>
          </cell>
          <cell r="H1281">
            <v>115.5</v>
          </cell>
          <cell r="I1281">
            <v>115.5</v>
          </cell>
          <cell r="J1281">
            <v>115.5</v>
          </cell>
          <cell r="K1281">
            <v>115.5</v>
          </cell>
          <cell r="L1281">
            <v>115.5</v>
          </cell>
          <cell r="M1281">
            <v>115.5</v>
          </cell>
          <cell r="N1281">
            <v>115.5</v>
          </cell>
          <cell r="O1281">
            <v>115.5</v>
          </cell>
          <cell r="P1281">
            <v>115.5</v>
          </cell>
          <cell r="Q1281">
            <v>115.5</v>
          </cell>
        </row>
        <row r="1283">
          <cell r="C1283">
            <v>115.6</v>
          </cell>
          <cell r="D1283">
            <v>114.9</v>
          </cell>
          <cell r="E1283">
            <v>114.3</v>
          </cell>
          <cell r="F1283">
            <v>114.9</v>
          </cell>
          <cell r="G1283">
            <v>114.9</v>
          </cell>
          <cell r="H1283">
            <v>114.3</v>
          </cell>
          <cell r="I1283">
            <v>114.3</v>
          </cell>
          <cell r="J1283">
            <v>114.3</v>
          </cell>
          <cell r="K1283">
            <v>114.3</v>
          </cell>
          <cell r="L1283">
            <v>114.3</v>
          </cell>
          <cell r="M1283">
            <v>114.3</v>
          </cell>
          <cell r="N1283">
            <v>114.3</v>
          </cell>
          <cell r="O1283">
            <v>114.3</v>
          </cell>
          <cell r="P1283">
            <v>114.3</v>
          </cell>
          <cell r="Q1283">
            <v>114.3</v>
          </cell>
        </row>
        <row r="1284">
          <cell r="C1284">
            <v>107.6</v>
          </cell>
          <cell r="D1284">
            <v>107.6</v>
          </cell>
          <cell r="E1284">
            <v>107.6</v>
          </cell>
          <cell r="F1284">
            <v>107.6</v>
          </cell>
          <cell r="G1284">
            <v>107.6</v>
          </cell>
          <cell r="H1284">
            <v>107.6</v>
          </cell>
          <cell r="I1284">
            <v>107.6</v>
          </cell>
          <cell r="J1284">
            <v>107.6</v>
          </cell>
          <cell r="K1284">
            <v>107.6</v>
          </cell>
          <cell r="L1284">
            <v>107.6</v>
          </cell>
          <cell r="M1284">
            <v>107.6</v>
          </cell>
          <cell r="N1284">
            <v>107.6</v>
          </cell>
          <cell r="O1284">
            <v>107.6</v>
          </cell>
          <cell r="P1284">
            <v>107.6</v>
          </cell>
          <cell r="Q1284">
            <v>107.6</v>
          </cell>
        </row>
        <row r="1285">
          <cell r="C1285">
            <v>107.7</v>
          </cell>
          <cell r="D1285">
            <v>107.7</v>
          </cell>
          <cell r="E1285">
            <v>107.8</v>
          </cell>
          <cell r="F1285">
            <v>107.8</v>
          </cell>
          <cell r="G1285">
            <v>107.8</v>
          </cell>
          <cell r="H1285">
            <v>107.8</v>
          </cell>
          <cell r="I1285">
            <v>107.8</v>
          </cell>
          <cell r="J1285">
            <v>107.8</v>
          </cell>
          <cell r="K1285">
            <v>107.8</v>
          </cell>
          <cell r="L1285">
            <v>107.8</v>
          </cell>
          <cell r="M1285">
            <v>107.8</v>
          </cell>
          <cell r="N1285">
            <v>107.8</v>
          </cell>
          <cell r="O1285">
            <v>107.8</v>
          </cell>
          <cell r="P1285">
            <v>107.8</v>
          </cell>
          <cell r="Q1285">
            <v>107.8</v>
          </cell>
        </row>
        <row r="1286">
          <cell r="C1286">
            <v>101.4</v>
          </cell>
          <cell r="D1286">
            <v>101.4</v>
          </cell>
          <cell r="E1286">
            <v>101.4</v>
          </cell>
          <cell r="F1286">
            <v>101.4</v>
          </cell>
          <cell r="G1286">
            <v>101.4</v>
          </cell>
          <cell r="H1286">
            <v>101.4</v>
          </cell>
          <cell r="I1286">
            <v>101.4</v>
          </cell>
          <cell r="J1286">
            <v>101.4</v>
          </cell>
          <cell r="K1286">
            <v>101.4</v>
          </cell>
          <cell r="L1286">
            <v>101.4</v>
          </cell>
          <cell r="M1286">
            <v>101.4</v>
          </cell>
          <cell r="N1286">
            <v>101.4</v>
          </cell>
          <cell r="O1286">
            <v>101.4</v>
          </cell>
          <cell r="P1286">
            <v>101.4</v>
          </cell>
          <cell r="Q1286">
            <v>101.4</v>
          </cell>
        </row>
        <row r="1287">
          <cell r="C1287">
            <v>135.80000000000001</v>
          </cell>
          <cell r="D1287">
            <v>135.80000000000001</v>
          </cell>
          <cell r="E1287">
            <v>135.80000000000001</v>
          </cell>
          <cell r="F1287">
            <v>135.80000000000001</v>
          </cell>
          <cell r="G1287">
            <v>135.80000000000001</v>
          </cell>
          <cell r="H1287">
            <v>135.80000000000001</v>
          </cell>
          <cell r="I1287">
            <v>135.80000000000001</v>
          </cell>
          <cell r="J1287">
            <v>135.80000000000001</v>
          </cell>
          <cell r="K1287">
            <v>135.80000000000001</v>
          </cell>
          <cell r="L1287">
            <v>135.80000000000001</v>
          </cell>
          <cell r="M1287">
            <v>135.80000000000001</v>
          </cell>
          <cell r="N1287">
            <v>135.80000000000001</v>
          </cell>
          <cell r="O1287">
            <v>135.80000000000001</v>
          </cell>
          <cell r="P1287">
            <v>135.80000000000001</v>
          </cell>
          <cell r="Q1287">
            <v>135.80000000000001</v>
          </cell>
        </row>
        <row r="1288">
          <cell r="C1288">
            <v>120</v>
          </cell>
          <cell r="D1288">
            <v>120</v>
          </cell>
          <cell r="E1288">
            <v>120</v>
          </cell>
          <cell r="F1288">
            <v>120</v>
          </cell>
          <cell r="G1288">
            <v>120</v>
          </cell>
          <cell r="H1288">
            <v>120</v>
          </cell>
          <cell r="I1288">
            <v>120</v>
          </cell>
          <cell r="J1288">
            <v>120</v>
          </cell>
          <cell r="K1288">
            <v>120</v>
          </cell>
          <cell r="L1288">
            <v>120</v>
          </cell>
          <cell r="M1288">
            <v>120</v>
          </cell>
          <cell r="N1288">
            <v>120</v>
          </cell>
          <cell r="O1288">
            <v>120</v>
          </cell>
          <cell r="P1288">
            <v>120</v>
          </cell>
          <cell r="Q1288">
            <v>120</v>
          </cell>
        </row>
        <row r="1289">
          <cell r="C1289">
            <v>100</v>
          </cell>
          <cell r="D1289">
            <v>100</v>
          </cell>
          <cell r="E1289">
            <v>100</v>
          </cell>
          <cell r="F1289">
            <v>100</v>
          </cell>
          <cell r="G1289">
            <v>100</v>
          </cell>
          <cell r="H1289">
            <v>100</v>
          </cell>
          <cell r="I1289">
            <v>100</v>
          </cell>
          <cell r="J1289">
            <v>100</v>
          </cell>
          <cell r="K1289">
            <v>100</v>
          </cell>
          <cell r="L1289">
            <v>100</v>
          </cell>
          <cell r="M1289">
            <v>100</v>
          </cell>
          <cell r="N1289">
            <v>100</v>
          </cell>
          <cell r="O1289">
            <v>100</v>
          </cell>
          <cell r="P1289">
            <v>100</v>
          </cell>
          <cell r="Q1289">
            <v>100</v>
          </cell>
        </row>
        <row r="1290">
          <cell r="C1290">
            <v>212</v>
          </cell>
          <cell r="D1290">
            <v>195.7</v>
          </cell>
          <cell r="E1290">
            <v>182.6</v>
          </cell>
          <cell r="F1290">
            <v>195.7</v>
          </cell>
          <cell r="G1290">
            <v>195.7</v>
          </cell>
          <cell r="H1290">
            <v>182.6</v>
          </cell>
          <cell r="I1290">
            <v>182.6</v>
          </cell>
          <cell r="J1290">
            <v>182.6</v>
          </cell>
          <cell r="K1290">
            <v>182.6</v>
          </cell>
          <cell r="L1290">
            <v>182.6</v>
          </cell>
          <cell r="M1290">
            <v>182.6</v>
          </cell>
          <cell r="N1290">
            <v>182.6</v>
          </cell>
          <cell r="O1290">
            <v>182.6</v>
          </cell>
          <cell r="P1290">
            <v>182.6</v>
          </cell>
          <cell r="Q1290">
            <v>182.6</v>
          </cell>
        </row>
        <row r="1292">
          <cell r="C1292">
            <v>111.4</v>
          </cell>
          <cell r="D1292">
            <v>111.1</v>
          </cell>
          <cell r="E1292">
            <v>110.5</v>
          </cell>
          <cell r="F1292">
            <v>110.6</v>
          </cell>
          <cell r="G1292">
            <v>110.6</v>
          </cell>
          <cell r="H1292">
            <v>110.6</v>
          </cell>
          <cell r="I1292">
            <v>110.6</v>
          </cell>
          <cell r="J1292">
            <v>110.6</v>
          </cell>
          <cell r="K1292">
            <v>110.6</v>
          </cell>
          <cell r="L1292">
            <v>110.6</v>
          </cell>
          <cell r="M1292">
            <v>110.5</v>
          </cell>
          <cell r="N1292">
            <v>108.9</v>
          </cell>
          <cell r="O1292">
            <v>109</v>
          </cell>
          <cell r="P1292">
            <v>109</v>
          </cell>
          <cell r="Q1292">
            <v>108.5</v>
          </cell>
        </row>
        <row r="1293">
          <cell r="C1293">
            <v>126.2</v>
          </cell>
          <cell r="D1293">
            <v>125.6</v>
          </cell>
          <cell r="E1293">
            <v>124.2</v>
          </cell>
          <cell r="F1293">
            <v>124.2</v>
          </cell>
          <cell r="G1293">
            <v>124.2</v>
          </cell>
          <cell r="H1293">
            <v>124.2</v>
          </cell>
          <cell r="I1293">
            <v>124.2</v>
          </cell>
          <cell r="J1293">
            <v>124.2</v>
          </cell>
          <cell r="K1293">
            <v>124.2</v>
          </cell>
          <cell r="L1293">
            <v>124.2</v>
          </cell>
          <cell r="M1293">
            <v>123.9</v>
          </cell>
          <cell r="N1293">
            <v>123.9</v>
          </cell>
          <cell r="O1293">
            <v>123.9</v>
          </cell>
          <cell r="P1293">
            <v>123.9</v>
          </cell>
          <cell r="Q1293">
            <v>121.3</v>
          </cell>
        </row>
        <row r="1294">
          <cell r="C1294">
            <v>96.6</v>
          </cell>
          <cell r="D1294">
            <v>96.6</v>
          </cell>
          <cell r="E1294">
            <v>96.6</v>
          </cell>
          <cell r="F1294">
            <v>96.6</v>
          </cell>
          <cell r="G1294">
            <v>96.6</v>
          </cell>
          <cell r="H1294">
            <v>96.6</v>
          </cell>
          <cell r="I1294">
            <v>96.6</v>
          </cell>
          <cell r="J1294">
            <v>96.6</v>
          </cell>
          <cell r="K1294">
            <v>96.6</v>
          </cell>
          <cell r="L1294">
            <v>96.6</v>
          </cell>
          <cell r="M1294">
            <v>96.6</v>
          </cell>
          <cell r="N1294">
            <v>96.6</v>
          </cell>
          <cell r="O1294">
            <v>96.6</v>
          </cell>
          <cell r="P1294">
            <v>96.6</v>
          </cell>
          <cell r="Q1294">
            <v>96.6</v>
          </cell>
        </row>
        <row r="1295">
          <cell r="C1295">
            <v>105.5</v>
          </cell>
          <cell r="D1295">
            <v>105.5</v>
          </cell>
          <cell r="E1295">
            <v>105.5</v>
          </cell>
          <cell r="F1295">
            <v>105.5</v>
          </cell>
          <cell r="G1295">
            <v>106</v>
          </cell>
          <cell r="H1295">
            <v>106</v>
          </cell>
          <cell r="I1295">
            <v>106</v>
          </cell>
          <cell r="J1295">
            <v>106</v>
          </cell>
          <cell r="K1295">
            <v>106</v>
          </cell>
          <cell r="L1295">
            <v>106</v>
          </cell>
          <cell r="M1295">
            <v>106.8</v>
          </cell>
          <cell r="N1295">
            <v>106.8</v>
          </cell>
          <cell r="O1295">
            <v>106.8</v>
          </cell>
          <cell r="P1295">
            <v>106.8</v>
          </cell>
          <cell r="Q1295">
            <v>106</v>
          </cell>
        </row>
        <row r="1296">
          <cell r="C1296">
            <v>90.3</v>
          </cell>
          <cell r="D1296">
            <v>90.1</v>
          </cell>
          <cell r="E1296">
            <v>89.9</v>
          </cell>
          <cell r="F1296">
            <v>91.3</v>
          </cell>
          <cell r="G1296">
            <v>91.3</v>
          </cell>
          <cell r="H1296">
            <v>91.3</v>
          </cell>
          <cell r="I1296">
            <v>91.3</v>
          </cell>
          <cell r="J1296">
            <v>91.3</v>
          </cell>
          <cell r="K1296">
            <v>91.3</v>
          </cell>
          <cell r="L1296">
            <v>91.3</v>
          </cell>
          <cell r="M1296">
            <v>91</v>
          </cell>
          <cell r="N1296">
            <v>90.6</v>
          </cell>
          <cell r="O1296">
            <v>90.6</v>
          </cell>
          <cell r="P1296">
            <v>90.6</v>
          </cell>
          <cell r="Q1296">
            <v>90.4</v>
          </cell>
        </row>
        <row r="1297">
          <cell r="C1297">
            <v>79.3</v>
          </cell>
          <cell r="D1297">
            <v>79.900000000000006</v>
          </cell>
          <cell r="E1297">
            <v>79.900000000000006</v>
          </cell>
          <cell r="F1297">
            <v>80.5</v>
          </cell>
          <cell r="G1297">
            <v>80.5</v>
          </cell>
          <cell r="H1297">
            <v>80.5</v>
          </cell>
          <cell r="I1297">
            <v>80.5</v>
          </cell>
          <cell r="J1297">
            <v>80.5</v>
          </cell>
          <cell r="K1297">
            <v>80.5</v>
          </cell>
          <cell r="L1297">
            <v>81.2</v>
          </cell>
          <cell r="M1297">
            <v>81.2</v>
          </cell>
          <cell r="N1297">
            <v>80.5</v>
          </cell>
          <cell r="O1297">
            <v>80.5</v>
          </cell>
          <cell r="P1297">
            <v>80.5</v>
          </cell>
          <cell r="Q1297">
            <v>80.5</v>
          </cell>
        </row>
        <row r="1298">
          <cell r="C1298">
            <v>119.4</v>
          </cell>
          <cell r="D1298">
            <v>119.4</v>
          </cell>
          <cell r="E1298">
            <v>119.4</v>
          </cell>
          <cell r="F1298">
            <v>119.4</v>
          </cell>
          <cell r="G1298">
            <v>119.4</v>
          </cell>
          <cell r="H1298">
            <v>119.4</v>
          </cell>
          <cell r="I1298">
            <v>119.4</v>
          </cell>
          <cell r="J1298">
            <v>119.4</v>
          </cell>
          <cell r="K1298">
            <v>119.4</v>
          </cell>
          <cell r="L1298">
            <v>119.4</v>
          </cell>
          <cell r="M1298">
            <v>119.4</v>
          </cell>
          <cell r="N1298">
            <v>119.4</v>
          </cell>
          <cell r="O1298">
            <v>119.4</v>
          </cell>
          <cell r="P1298">
            <v>119.4</v>
          </cell>
          <cell r="Q1298">
            <v>119.4</v>
          </cell>
        </row>
        <row r="1299">
          <cell r="C1299">
            <v>111.4</v>
          </cell>
          <cell r="D1299">
            <v>111.4</v>
          </cell>
          <cell r="E1299">
            <v>111.4</v>
          </cell>
          <cell r="F1299">
            <v>111.4</v>
          </cell>
          <cell r="G1299">
            <v>111.4</v>
          </cell>
          <cell r="H1299">
            <v>111.4</v>
          </cell>
          <cell r="I1299">
            <v>111.4</v>
          </cell>
          <cell r="J1299">
            <v>111.4</v>
          </cell>
          <cell r="K1299">
            <v>111.4</v>
          </cell>
          <cell r="L1299">
            <v>111.4</v>
          </cell>
          <cell r="M1299">
            <v>111.4</v>
          </cell>
          <cell r="N1299">
            <v>111.5</v>
          </cell>
          <cell r="O1299">
            <v>111.5</v>
          </cell>
          <cell r="P1299">
            <v>111.4</v>
          </cell>
          <cell r="Q1299">
            <v>111.6</v>
          </cell>
        </row>
        <row r="1300">
          <cell r="C1300">
            <v>109.1</v>
          </cell>
          <cell r="D1300">
            <v>109.1</v>
          </cell>
          <cell r="E1300">
            <v>107</v>
          </cell>
          <cell r="F1300">
            <v>107</v>
          </cell>
          <cell r="G1300">
            <v>107</v>
          </cell>
          <cell r="H1300">
            <v>107</v>
          </cell>
          <cell r="I1300">
            <v>107</v>
          </cell>
          <cell r="J1300">
            <v>107</v>
          </cell>
          <cell r="K1300">
            <v>107</v>
          </cell>
          <cell r="L1300">
            <v>107</v>
          </cell>
          <cell r="M1300">
            <v>107</v>
          </cell>
          <cell r="N1300">
            <v>107</v>
          </cell>
          <cell r="O1300">
            <v>108.8</v>
          </cell>
          <cell r="P1300">
            <v>108.8</v>
          </cell>
          <cell r="Q1300">
            <v>113.6</v>
          </cell>
        </row>
        <row r="1301">
          <cell r="C1301">
            <v>112</v>
          </cell>
          <cell r="D1301">
            <v>111.9</v>
          </cell>
          <cell r="E1301">
            <v>111.2</v>
          </cell>
          <cell r="F1301">
            <v>111.2</v>
          </cell>
          <cell r="G1301">
            <v>111.2</v>
          </cell>
          <cell r="H1301">
            <v>111.2</v>
          </cell>
          <cell r="I1301">
            <v>111.2</v>
          </cell>
          <cell r="J1301">
            <v>111.2</v>
          </cell>
          <cell r="K1301">
            <v>111.2</v>
          </cell>
          <cell r="L1301">
            <v>111.2</v>
          </cell>
          <cell r="M1301">
            <v>111.2</v>
          </cell>
          <cell r="N1301">
            <v>111.2</v>
          </cell>
          <cell r="O1301">
            <v>111.2</v>
          </cell>
          <cell r="P1301">
            <v>111.2</v>
          </cell>
          <cell r="Q1301">
            <v>111.4</v>
          </cell>
        </row>
        <row r="1302">
          <cell r="C1302">
            <v>129.6</v>
          </cell>
          <cell r="D1302">
            <v>129.6</v>
          </cell>
          <cell r="E1302">
            <v>129.6</v>
          </cell>
          <cell r="F1302">
            <v>129.6</v>
          </cell>
          <cell r="G1302">
            <v>129.6</v>
          </cell>
          <cell r="H1302">
            <v>129.6</v>
          </cell>
          <cell r="I1302">
            <v>129.6</v>
          </cell>
          <cell r="J1302">
            <v>129.6</v>
          </cell>
          <cell r="K1302">
            <v>129.6</v>
          </cell>
          <cell r="L1302">
            <v>129.6</v>
          </cell>
          <cell r="M1302">
            <v>129.6</v>
          </cell>
          <cell r="N1302">
            <v>119.8</v>
          </cell>
          <cell r="O1302">
            <v>119.8</v>
          </cell>
          <cell r="P1302">
            <v>119.8</v>
          </cell>
          <cell r="Q1302">
            <v>119.8</v>
          </cell>
        </row>
        <row r="1304">
          <cell r="C1304">
            <v>98.7</v>
          </cell>
          <cell r="D1304">
            <v>98.7</v>
          </cell>
          <cell r="E1304">
            <v>98.7</v>
          </cell>
          <cell r="F1304">
            <v>98.7</v>
          </cell>
          <cell r="G1304">
            <v>98.7</v>
          </cell>
          <cell r="H1304">
            <v>98.7</v>
          </cell>
          <cell r="I1304">
            <v>98.7</v>
          </cell>
          <cell r="J1304">
            <v>98.7</v>
          </cell>
          <cell r="K1304">
            <v>98.7</v>
          </cell>
          <cell r="L1304">
            <v>98.7</v>
          </cell>
          <cell r="M1304">
            <v>98.7</v>
          </cell>
          <cell r="N1304">
            <v>98.7</v>
          </cell>
          <cell r="O1304">
            <v>98.7</v>
          </cell>
          <cell r="P1304">
            <v>98.7</v>
          </cell>
          <cell r="Q1304">
            <v>98.7</v>
          </cell>
        </row>
        <row r="1305">
          <cell r="C1305">
            <v>93.7</v>
          </cell>
          <cell r="D1305">
            <v>93.7</v>
          </cell>
          <cell r="E1305">
            <v>93.7</v>
          </cell>
          <cell r="F1305">
            <v>93.7</v>
          </cell>
          <cell r="G1305">
            <v>93.7</v>
          </cell>
          <cell r="H1305">
            <v>93.7</v>
          </cell>
          <cell r="I1305">
            <v>93.7</v>
          </cell>
          <cell r="J1305">
            <v>93.7</v>
          </cell>
          <cell r="K1305">
            <v>93.7</v>
          </cell>
          <cell r="L1305">
            <v>93.7</v>
          </cell>
          <cell r="M1305">
            <v>93.8</v>
          </cell>
          <cell r="N1305">
            <v>93.8</v>
          </cell>
          <cell r="O1305">
            <v>93.8</v>
          </cell>
          <cell r="P1305">
            <v>93.8</v>
          </cell>
          <cell r="Q1305">
            <v>93.8</v>
          </cell>
        </row>
        <row r="1306">
          <cell r="C1306">
            <v>96.3</v>
          </cell>
          <cell r="D1306">
            <v>96.3</v>
          </cell>
          <cell r="E1306">
            <v>96.3</v>
          </cell>
          <cell r="F1306">
            <v>96.3</v>
          </cell>
          <cell r="G1306">
            <v>96.3</v>
          </cell>
          <cell r="H1306">
            <v>96.3</v>
          </cell>
          <cell r="I1306">
            <v>96.3</v>
          </cell>
          <cell r="J1306">
            <v>96.3</v>
          </cell>
          <cell r="K1306">
            <v>96.3</v>
          </cell>
          <cell r="L1306">
            <v>96.3</v>
          </cell>
          <cell r="M1306">
            <v>96.3</v>
          </cell>
          <cell r="N1306">
            <v>96.3</v>
          </cell>
          <cell r="O1306">
            <v>96.3</v>
          </cell>
          <cell r="P1306">
            <v>96.3</v>
          </cell>
          <cell r="Q1306">
            <v>96.3</v>
          </cell>
        </row>
        <row r="1307">
          <cell r="C1307">
            <v>106.3</v>
          </cell>
          <cell r="D1307">
            <v>106.3</v>
          </cell>
          <cell r="E1307">
            <v>106.3</v>
          </cell>
          <cell r="F1307">
            <v>106.3</v>
          </cell>
          <cell r="G1307">
            <v>106.3</v>
          </cell>
          <cell r="H1307">
            <v>106.3</v>
          </cell>
          <cell r="I1307">
            <v>106.3</v>
          </cell>
          <cell r="J1307">
            <v>106.3</v>
          </cell>
          <cell r="K1307">
            <v>106.3</v>
          </cell>
          <cell r="L1307">
            <v>106.3</v>
          </cell>
          <cell r="M1307">
            <v>106.3</v>
          </cell>
          <cell r="N1307">
            <v>106.3</v>
          </cell>
          <cell r="O1307">
            <v>106.3</v>
          </cell>
          <cell r="P1307">
            <v>106.3</v>
          </cell>
          <cell r="Q1307">
            <v>106.3</v>
          </cell>
        </row>
        <row r="1308">
          <cell r="C1308">
            <v>123.9</v>
          </cell>
          <cell r="D1308">
            <v>123.9</v>
          </cell>
          <cell r="E1308">
            <v>123.9</v>
          </cell>
          <cell r="F1308">
            <v>123.9</v>
          </cell>
          <cell r="G1308">
            <v>123.9</v>
          </cell>
          <cell r="H1308">
            <v>123.9</v>
          </cell>
          <cell r="I1308">
            <v>123.9</v>
          </cell>
          <cell r="J1308">
            <v>123.9</v>
          </cell>
          <cell r="K1308">
            <v>123.9</v>
          </cell>
          <cell r="L1308">
            <v>123.9</v>
          </cell>
          <cell r="M1308">
            <v>123.9</v>
          </cell>
          <cell r="N1308">
            <v>123.9</v>
          </cell>
          <cell r="O1308">
            <v>123.9</v>
          </cell>
          <cell r="P1308">
            <v>123.9</v>
          </cell>
          <cell r="Q1308">
            <v>123.9</v>
          </cell>
        </row>
        <row r="1309">
          <cell r="C1309">
            <v>100</v>
          </cell>
          <cell r="D1309">
            <v>100</v>
          </cell>
          <cell r="E1309">
            <v>100</v>
          </cell>
          <cell r="F1309">
            <v>100</v>
          </cell>
          <cell r="G1309">
            <v>100</v>
          </cell>
          <cell r="H1309">
            <v>100</v>
          </cell>
          <cell r="I1309">
            <v>100</v>
          </cell>
          <cell r="J1309">
            <v>100</v>
          </cell>
          <cell r="K1309">
            <v>100</v>
          </cell>
          <cell r="L1309">
            <v>100</v>
          </cell>
          <cell r="M1309">
            <v>100</v>
          </cell>
          <cell r="N1309">
            <v>100</v>
          </cell>
          <cell r="O1309">
            <v>100</v>
          </cell>
          <cell r="P1309">
            <v>100</v>
          </cell>
          <cell r="Q1309">
            <v>100</v>
          </cell>
        </row>
        <row r="1310">
          <cell r="C1310">
            <v>101.9</v>
          </cell>
          <cell r="D1310">
            <v>101.9</v>
          </cell>
          <cell r="E1310">
            <v>101.9</v>
          </cell>
          <cell r="F1310">
            <v>101.9</v>
          </cell>
          <cell r="G1310">
            <v>101.9</v>
          </cell>
          <cell r="H1310">
            <v>101.9</v>
          </cell>
          <cell r="I1310">
            <v>101.9</v>
          </cell>
          <cell r="J1310">
            <v>101.9</v>
          </cell>
          <cell r="K1310">
            <v>101.9</v>
          </cell>
          <cell r="L1310">
            <v>101.9</v>
          </cell>
          <cell r="M1310">
            <v>101.9</v>
          </cell>
          <cell r="N1310">
            <v>101.9</v>
          </cell>
          <cell r="O1310">
            <v>101.9</v>
          </cell>
          <cell r="P1310">
            <v>101.9</v>
          </cell>
          <cell r="Q1310">
            <v>101.9</v>
          </cell>
        </row>
        <row r="1311">
          <cell r="C1311">
            <v>98.3</v>
          </cell>
          <cell r="D1311">
            <v>98.3</v>
          </cell>
          <cell r="E1311">
            <v>98.3</v>
          </cell>
          <cell r="F1311">
            <v>98.3</v>
          </cell>
          <cell r="G1311">
            <v>98.3</v>
          </cell>
          <cell r="H1311">
            <v>98.3</v>
          </cell>
          <cell r="I1311">
            <v>98.3</v>
          </cell>
          <cell r="J1311">
            <v>98.3</v>
          </cell>
          <cell r="K1311">
            <v>98.3</v>
          </cell>
          <cell r="L1311">
            <v>98.3</v>
          </cell>
          <cell r="M1311">
            <v>98.3</v>
          </cell>
          <cell r="N1311">
            <v>98.3</v>
          </cell>
          <cell r="O1311">
            <v>98.3</v>
          </cell>
          <cell r="P1311">
            <v>98.3</v>
          </cell>
          <cell r="Q1311">
            <v>98.3</v>
          </cell>
        </row>
        <row r="1313">
          <cell r="C1313">
            <v>120.7</v>
          </cell>
          <cell r="D1313">
            <v>125.6</v>
          </cell>
          <cell r="E1313">
            <v>126.6</v>
          </cell>
          <cell r="F1313">
            <v>125.2</v>
          </cell>
          <cell r="G1313">
            <v>124.9</v>
          </cell>
          <cell r="H1313">
            <v>124.9</v>
          </cell>
          <cell r="I1313">
            <v>124.9</v>
          </cell>
          <cell r="J1313">
            <v>124.3</v>
          </cell>
          <cell r="K1313">
            <v>122.9</v>
          </cell>
          <cell r="L1313">
            <v>121.3</v>
          </cell>
          <cell r="M1313">
            <v>122.7</v>
          </cell>
          <cell r="N1313">
            <v>122</v>
          </cell>
          <cell r="O1313">
            <v>121.4</v>
          </cell>
          <cell r="P1313">
            <v>121</v>
          </cell>
          <cell r="Q1313">
            <v>120.4</v>
          </cell>
        </row>
        <row r="1314">
          <cell r="C1314">
            <v>96.7</v>
          </cell>
          <cell r="D1314">
            <v>96.7</v>
          </cell>
          <cell r="E1314">
            <v>96.7</v>
          </cell>
          <cell r="F1314">
            <v>96.7</v>
          </cell>
          <cell r="G1314">
            <v>96.7</v>
          </cell>
          <cell r="H1314">
            <v>96.7</v>
          </cell>
          <cell r="I1314">
            <v>96.7</v>
          </cell>
          <cell r="J1314">
            <v>96.7</v>
          </cell>
          <cell r="K1314">
            <v>96.7</v>
          </cell>
          <cell r="L1314">
            <v>96.7</v>
          </cell>
          <cell r="M1314">
            <v>96.7</v>
          </cell>
          <cell r="N1314">
            <v>96.7</v>
          </cell>
          <cell r="O1314">
            <v>96.7</v>
          </cell>
          <cell r="P1314">
            <v>96.7</v>
          </cell>
          <cell r="Q1314">
            <v>96.7</v>
          </cell>
        </row>
        <row r="1315">
          <cell r="C1315">
            <v>106.4</v>
          </cell>
          <cell r="D1315">
            <v>106.4</v>
          </cell>
          <cell r="E1315">
            <v>106.4</v>
          </cell>
          <cell r="F1315">
            <v>106.4</v>
          </cell>
          <cell r="G1315">
            <v>106.4</v>
          </cell>
          <cell r="H1315">
            <v>106.4</v>
          </cell>
          <cell r="I1315">
            <v>106.4</v>
          </cell>
          <cell r="J1315">
            <v>106.4</v>
          </cell>
          <cell r="K1315">
            <v>106.4</v>
          </cell>
          <cell r="L1315">
            <v>106.4</v>
          </cell>
          <cell r="M1315">
            <v>106.4</v>
          </cell>
          <cell r="N1315">
            <v>106.4</v>
          </cell>
          <cell r="O1315">
            <v>106.4</v>
          </cell>
          <cell r="P1315">
            <v>106.4</v>
          </cell>
          <cell r="Q1315">
            <v>106.4</v>
          </cell>
        </row>
        <row r="1316">
          <cell r="C1316">
            <v>146.9</v>
          </cell>
          <cell r="D1316">
            <v>149.30000000000001</v>
          </cell>
          <cell r="E1316">
            <v>149.30000000000001</v>
          </cell>
          <cell r="F1316">
            <v>148.9</v>
          </cell>
          <cell r="G1316">
            <v>148.9</v>
          </cell>
          <cell r="H1316">
            <v>148.9</v>
          </cell>
          <cell r="I1316">
            <v>148.9</v>
          </cell>
          <cell r="J1316">
            <v>148.9</v>
          </cell>
          <cell r="K1316">
            <v>149.80000000000001</v>
          </cell>
          <cell r="L1316">
            <v>149.80000000000001</v>
          </cell>
          <cell r="M1316">
            <v>149.80000000000001</v>
          </cell>
          <cell r="N1316">
            <v>149.80000000000001</v>
          </cell>
          <cell r="O1316">
            <v>149.80000000000001</v>
          </cell>
          <cell r="P1316">
            <v>149.80000000000001</v>
          </cell>
          <cell r="Q1316">
            <v>149.80000000000001</v>
          </cell>
        </row>
        <row r="1317">
          <cell r="C1317">
            <v>117.4</v>
          </cell>
          <cell r="D1317">
            <v>117.4</v>
          </cell>
          <cell r="E1317">
            <v>117.4</v>
          </cell>
          <cell r="F1317">
            <v>117.4</v>
          </cell>
          <cell r="G1317">
            <v>117.3</v>
          </cell>
          <cell r="H1317">
            <v>117.3</v>
          </cell>
          <cell r="I1317">
            <v>117.3</v>
          </cell>
          <cell r="J1317">
            <v>115.6</v>
          </cell>
          <cell r="K1317">
            <v>115.6</v>
          </cell>
          <cell r="L1317">
            <v>115.6</v>
          </cell>
          <cell r="M1317">
            <v>115.6</v>
          </cell>
          <cell r="N1317">
            <v>115.6</v>
          </cell>
          <cell r="O1317">
            <v>115.6</v>
          </cell>
          <cell r="P1317">
            <v>115.6</v>
          </cell>
          <cell r="Q1317">
            <v>115.6</v>
          </cell>
        </row>
        <row r="1318">
          <cell r="C1318">
            <v>141</v>
          </cell>
          <cell r="D1318">
            <v>157.19999999999999</v>
          </cell>
          <cell r="E1318">
            <v>161.6</v>
          </cell>
          <cell r="F1318">
            <v>156.5</v>
          </cell>
          <cell r="G1318">
            <v>154.9</v>
          </cell>
          <cell r="H1318">
            <v>154.9</v>
          </cell>
          <cell r="I1318">
            <v>154.9</v>
          </cell>
          <cell r="J1318">
            <v>153.6</v>
          </cell>
          <cell r="K1318">
            <v>147.4</v>
          </cell>
          <cell r="L1318">
            <v>140.4</v>
          </cell>
          <cell r="M1318">
            <v>146.4</v>
          </cell>
          <cell r="N1318">
            <v>144.9</v>
          </cell>
          <cell r="O1318">
            <v>142.1</v>
          </cell>
          <cell r="P1318">
            <v>140.30000000000001</v>
          </cell>
          <cell r="Q1318">
            <v>136.1</v>
          </cell>
        </row>
        <row r="1319">
          <cell r="C1319">
            <v>125.2</v>
          </cell>
          <cell r="D1319">
            <v>125.2</v>
          </cell>
          <cell r="E1319">
            <v>125.2</v>
          </cell>
          <cell r="F1319">
            <v>125.2</v>
          </cell>
          <cell r="G1319">
            <v>125.2</v>
          </cell>
          <cell r="H1319">
            <v>125.2</v>
          </cell>
          <cell r="I1319">
            <v>125.2</v>
          </cell>
          <cell r="J1319">
            <v>125.2</v>
          </cell>
          <cell r="K1319">
            <v>125.2</v>
          </cell>
          <cell r="L1319">
            <v>125.2</v>
          </cell>
          <cell r="M1319">
            <v>125.2</v>
          </cell>
          <cell r="N1319">
            <v>125.2</v>
          </cell>
          <cell r="O1319">
            <v>125.2</v>
          </cell>
          <cell r="P1319">
            <v>125.2</v>
          </cell>
          <cell r="Q1319">
            <v>125.2</v>
          </cell>
        </row>
        <row r="1320">
          <cell r="C1320">
            <v>111.5</v>
          </cell>
          <cell r="D1320">
            <v>111.5</v>
          </cell>
          <cell r="E1320">
            <v>111.5</v>
          </cell>
          <cell r="F1320">
            <v>111.5</v>
          </cell>
          <cell r="G1320">
            <v>112.8</v>
          </cell>
          <cell r="H1320">
            <v>112.8</v>
          </cell>
          <cell r="I1320">
            <v>112.7</v>
          </cell>
          <cell r="J1320">
            <v>112.7</v>
          </cell>
          <cell r="K1320">
            <v>112.7</v>
          </cell>
          <cell r="L1320">
            <v>112.3</v>
          </cell>
          <cell r="M1320">
            <v>112.4</v>
          </cell>
          <cell r="N1320">
            <v>112.4</v>
          </cell>
          <cell r="O1320">
            <v>112.4</v>
          </cell>
          <cell r="P1320">
            <v>112.4</v>
          </cell>
          <cell r="Q1320">
            <v>112.4</v>
          </cell>
        </row>
        <row r="1321">
          <cell r="C1321">
            <v>137.4</v>
          </cell>
          <cell r="D1321">
            <v>137.4</v>
          </cell>
          <cell r="E1321">
            <v>137.4</v>
          </cell>
          <cell r="F1321">
            <v>137.4</v>
          </cell>
          <cell r="G1321">
            <v>137.4</v>
          </cell>
          <cell r="H1321">
            <v>137.4</v>
          </cell>
          <cell r="I1321">
            <v>137.4</v>
          </cell>
          <cell r="J1321">
            <v>137.4</v>
          </cell>
          <cell r="K1321">
            <v>137.4</v>
          </cell>
          <cell r="L1321">
            <v>137.4</v>
          </cell>
          <cell r="M1321">
            <v>137.4</v>
          </cell>
          <cell r="N1321">
            <v>137.4</v>
          </cell>
          <cell r="O1321">
            <v>137.4</v>
          </cell>
          <cell r="P1321">
            <v>136.80000000000001</v>
          </cell>
          <cell r="Q1321">
            <v>136.80000000000001</v>
          </cell>
        </row>
        <row r="1322">
          <cell r="C1322">
            <v>77.7</v>
          </cell>
          <cell r="D1322">
            <v>92</v>
          </cell>
          <cell r="E1322">
            <v>92</v>
          </cell>
          <cell r="F1322">
            <v>89.1</v>
          </cell>
          <cell r="G1322">
            <v>89.1</v>
          </cell>
          <cell r="H1322">
            <v>89.1</v>
          </cell>
          <cell r="I1322">
            <v>89.1</v>
          </cell>
          <cell r="J1322">
            <v>86</v>
          </cell>
          <cell r="K1322">
            <v>86</v>
          </cell>
          <cell r="L1322">
            <v>86.6</v>
          </cell>
          <cell r="M1322">
            <v>86.6</v>
          </cell>
          <cell r="N1322">
            <v>82.9</v>
          </cell>
          <cell r="O1322">
            <v>82.9</v>
          </cell>
          <cell r="P1322">
            <v>82.9</v>
          </cell>
          <cell r="Q1322">
            <v>91.8</v>
          </cell>
        </row>
        <row r="1324">
          <cell r="C1324">
            <v>55.8</v>
          </cell>
          <cell r="D1324">
            <v>55.8</v>
          </cell>
          <cell r="E1324">
            <v>55.8</v>
          </cell>
          <cell r="F1324">
            <v>55.7</v>
          </cell>
          <cell r="G1324">
            <v>55.7</v>
          </cell>
          <cell r="H1324">
            <v>55.7</v>
          </cell>
          <cell r="I1324">
            <v>55.7</v>
          </cell>
          <cell r="J1324">
            <v>55.7</v>
          </cell>
          <cell r="K1324">
            <v>55.7</v>
          </cell>
          <cell r="L1324">
            <v>55.7</v>
          </cell>
          <cell r="M1324">
            <v>55.7</v>
          </cell>
          <cell r="N1324">
            <v>56.4</v>
          </cell>
          <cell r="O1324">
            <v>56.4</v>
          </cell>
          <cell r="P1324">
            <v>56.4</v>
          </cell>
          <cell r="Q1324">
            <v>56.4</v>
          </cell>
        </row>
        <row r="1325">
          <cell r="C1325">
            <v>127.1</v>
          </cell>
          <cell r="D1325">
            <v>127.1</v>
          </cell>
          <cell r="E1325">
            <v>127.1</v>
          </cell>
          <cell r="F1325">
            <v>127.1</v>
          </cell>
          <cell r="G1325">
            <v>127.1</v>
          </cell>
          <cell r="H1325">
            <v>127.1</v>
          </cell>
          <cell r="I1325">
            <v>127.1</v>
          </cell>
          <cell r="J1325">
            <v>127.1</v>
          </cell>
          <cell r="K1325">
            <v>127.1</v>
          </cell>
          <cell r="L1325">
            <v>127.1</v>
          </cell>
          <cell r="M1325">
            <v>127.1</v>
          </cell>
          <cell r="N1325">
            <v>127.1</v>
          </cell>
          <cell r="O1325">
            <v>127.1</v>
          </cell>
          <cell r="P1325">
            <v>127.1</v>
          </cell>
          <cell r="Q1325">
            <v>127.1</v>
          </cell>
        </row>
        <row r="1326">
          <cell r="C1326">
            <v>71.8</v>
          </cell>
          <cell r="D1326">
            <v>71.8</v>
          </cell>
          <cell r="E1326">
            <v>71.8</v>
          </cell>
          <cell r="F1326">
            <v>71.8</v>
          </cell>
          <cell r="G1326">
            <v>71.8</v>
          </cell>
          <cell r="H1326">
            <v>71.8</v>
          </cell>
          <cell r="I1326">
            <v>71.8</v>
          </cell>
          <cell r="J1326">
            <v>71.8</v>
          </cell>
          <cell r="K1326">
            <v>71.8</v>
          </cell>
          <cell r="L1326">
            <v>71.8</v>
          </cell>
          <cell r="M1326">
            <v>71.8</v>
          </cell>
          <cell r="N1326">
            <v>81.900000000000006</v>
          </cell>
          <cell r="O1326">
            <v>81.900000000000006</v>
          </cell>
          <cell r="P1326">
            <v>81.900000000000006</v>
          </cell>
          <cell r="Q1326">
            <v>81.900000000000006</v>
          </cell>
        </row>
        <row r="1327">
          <cell r="C1327">
            <v>52.7</v>
          </cell>
          <cell r="D1327">
            <v>52.7</v>
          </cell>
          <cell r="E1327">
            <v>52.7</v>
          </cell>
          <cell r="F1327">
            <v>52.5</v>
          </cell>
          <cell r="G1327">
            <v>52.5</v>
          </cell>
          <cell r="H1327">
            <v>52.5</v>
          </cell>
          <cell r="I1327">
            <v>52.5</v>
          </cell>
          <cell r="J1327">
            <v>52.5</v>
          </cell>
          <cell r="K1327">
            <v>52.5</v>
          </cell>
          <cell r="L1327">
            <v>52.5</v>
          </cell>
          <cell r="M1327">
            <v>52.5</v>
          </cell>
          <cell r="N1327">
            <v>52.5</v>
          </cell>
          <cell r="O1327">
            <v>52.5</v>
          </cell>
          <cell r="P1327">
            <v>52.5</v>
          </cell>
          <cell r="Q1327">
            <v>52.5</v>
          </cell>
        </row>
        <row r="1329">
          <cell r="C1329">
            <v>88.3</v>
          </cell>
          <cell r="D1329">
            <v>88.3</v>
          </cell>
          <cell r="E1329">
            <v>88.3</v>
          </cell>
          <cell r="F1329">
            <v>88.4</v>
          </cell>
          <cell r="G1329">
            <v>88.3</v>
          </cell>
          <cell r="H1329">
            <v>88.3</v>
          </cell>
          <cell r="I1329">
            <v>88.4</v>
          </cell>
          <cell r="J1329">
            <v>88.4</v>
          </cell>
          <cell r="K1329">
            <v>88.4</v>
          </cell>
          <cell r="L1329">
            <v>88.3</v>
          </cell>
          <cell r="M1329">
            <v>88.3</v>
          </cell>
          <cell r="N1329">
            <v>88.3</v>
          </cell>
          <cell r="O1329">
            <v>88.3</v>
          </cell>
          <cell r="P1329">
            <v>88.3</v>
          </cell>
          <cell r="Q1329">
            <v>88.2</v>
          </cell>
        </row>
        <row r="1330">
          <cell r="C1330">
            <v>64.8</v>
          </cell>
          <cell r="D1330">
            <v>64.8</v>
          </cell>
          <cell r="E1330">
            <v>65</v>
          </cell>
          <cell r="F1330">
            <v>65.2</v>
          </cell>
          <cell r="G1330">
            <v>65.2</v>
          </cell>
          <cell r="H1330">
            <v>65.2</v>
          </cell>
          <cell r="I1330">
            <v>65.2</v>
          </cell>
          <cell r="J1330">
            <v>65.2</v>
          </cell>
          <cell r="K1330">
            <v>65.2</v>
          </cell>
          <cell r="L1330">
            <v>65.2</v>
          </cell>
          <cell r="M1330">
            <v>65.2</v>
          </cell>
          <cell r="N1330">
            <v>65.2</v>
          </cell>
          <cell r="O1330">
            <v>65.2</v>
          </cell>
          <cell r="P1330">
            <v>65.2</v>
          </cell>
          <cell r="Q1330">
            <v>65.2</v>
          </cell>
        </row>
        <row r="1331">
          <cell r="C1331">
            <v>66.900000000000006</v>
          </cell>
          <cell r="D1331">
            <v>66.900000000000006</v>
          </cell>
          <cell r="E1331">
            <v>66.900000000000006</v>
          </cell>
          <cell r="F1331">
            <v>66.900000000000006</v>
          </cell>
          <cell r="G1331">
            <v>66.900000000000006</v>
          </cell>
          <cell r="H1331">
            <v>66.900000000000006</v>
          </cell>
          <cell r="I1331">
            <v>66.900000000000006</v>
          </cell>
          <cell r="J1331">
            <v>66.900000000000006</v>
          </cell>
          <cell r="K1331">
            <v>66.900000000000006</v>
          </cell>
          <cell r="L1331">
            <v>66.900000000000006</v>
          </cell>
          <cell r="M1331">
            <v>66.900000000000006</v>
          </cell>
          <cell r="N1331">
            <v>69.3</v>
          </cell>
          <cell r="O1331">
            <v>69.3</v>
          </cell>
          <cell r="P1331">
            <v>69.3</v>
          </cell>
          <cell r="Q1331">
            <v>69.3</v>
          </cell>
        </row>
        <row r="1332">
          <cell r="C1332">
            <v>85.7</v>
          </cell>
          <cell r="D1332">
            <v>85.7</v>
          </cell>
          <cell r="E1332">
            <v>85.7</v>
          </cell>
          <cell r="F1332">
            <v>85.7</v>
          </cell>
          <cell r="G1332">
            <v>85.7</v>
          </cell>
          <cell r="H1332">
            <v>85.7</v>
          </cell>
          <cell r="I1332">
            <v>85.7</v>
          </cell>
          <cell r="J1332">
            <v>85.7</v>
          </cell>
          <cell r="K1332">
            <v>85.7</v>
          </cell>
          <cell r="L1332">
            <v>85.7</v>
          </cell>
          <cell r="M1332">
            <v>85.7</v>
          </cell>
          <cell r="N1332">
            <v>85.7</v>
          </cell>
          <cell r="O1332">
            <v>85.7</v>
          </cell>
          <cell r="P1332">
            <v>85.7</v>
          </cell>
          <cell r="Q1332">
            <v>85.7</v>
          </cell>
        </row>
        <row r="1333">
          <cell r="C1333">
            <v>96.2</v>
          </cell>
          <cell r="D1333">
            <v>96.2</v>
          </cell>
          <cell r="E1333">
            <v>96.2</v>
          </cell>
          <cell r="F1333">
            <v>96.2</v>
          </cell>
          <cell r="G1333">
            <v>96.2</v>
          </cell>
          <cell r="H1333">
            <v>96.2</v>
          </cell>
          <cell r="I1333">
            <v>96.2</v>
          </cell>
          <cell r="J1333">
            <v>96.2</v>
          </cell>
          <cell r="K1333">
            <v>96.2</v>
          </cell>
          <cell r="L1333">
            <v>96.2</v>
          </cell>
          <cell r="M1333">
            <v>96.2</v>
          </cell>
          <cell r="N1333">
            <v>96.2</v>
          </cell>
          <cell r="O1333">
            <v>96.2</v>
          </cell>
          <cell r="P1333">
            <v>96.2</v>
          </cell>
          <cell r="Q1333">
            <v>96.2</v>
          </cell>
        </row>
        <row r="1334">
          <cell r="C1334">
            <v>152.4</v>
          </cell>
          <cell r="D1334">
            <v>152.4</v>
          </cell>
          <cell r="E1334">
            <v>152.4</v>
          </cell>
          <cell r="F1334">
            <v>152.4</v>
          </cell>
          <cell r="G1334">
            <v>152.4</v>
          </cell>
          <cell r="H1334">
            <v>152.4</v>
          </cell>
          <cell r="I1334">
            <v>152.4</v>
          </cell>
          <cell r="J1334">
            <v>152.4</v>
          </cell>
          <cell r="K1334">
            <v>152.4</v>
          </cell>
          <cell r="L1334">
            <v>138.1</v>
          </cell>
          <cell r="M1334">
            <v>142.9</v>
          </cell>
          <cell r="N1334">
            <v>142.9</v>
          </cell>
          <cell r="O1334">
            <v>142.9</v>
          </cell>
          <cell r="P1334">
            <v>142.9</v>
          </cell>
          <cell r="Q1334">
            <v>128.6</v>
          </cell>
        </row>
        <row r="1335">
          <cell r="C1335">
            <v>109.9</v>
          </cell>
          <cell r="D1335">
            <v>109.9</v>
          </cell>
          <cell r="E1335">
            <v>109.9</v>
          </cell>
          <cell r="F1335">
            <v>109.9</v>
          </cell>
          <cell r="G1335">
            <v>109.9</v>
          </cell>
          <cell r="H1335">
            <v>109.9</v>
          </cell>
          <cell r="I1335">
            <v>109.9</v>
          </cell>
          <cell r="J1335">
            <v>109.9</v>
          </cell>
          <cell r="K1335">
            <v>109.9</v>
          </cell>
          <cell r="L1335">
            <v>109.9</v>
          </cell>
          <cell r="M1335">
            <v>109.9</v>
          </cell>
          <cell r="N1335">
            <v>109.9</v>
          </cell>
          <cell r="O1335">
            <v>109.9</v>
          </cell>
          <cell r="P1335">
            <v>109.9</v>
          </cell>
          <cell r="Q1335">
            <v>109.9</v>
          </cell>
        </row>
        <row r="1336">
          <cell r="C1336">
            <v>100.8</v>
          </cell>
          <cell r="D1336">
            <v>100.8</v>
          </cell>
          <cell r="E1336">
            <v>100.8</v>
          </cell>
          <cell r="F1336">
            <v>100.8</v>
          </cell>
          <cell r="G1336">
            <v>100.8</v>
          </cell>
          <cell r="H1336">
            <v>100.8</v>
          </cell>
          <cell r="I1336">
            <v>100.8</v>
          </cell>
          <cell r="J1336">
            <v>100.8</v>
          </cell>
          <cell r="K1336">
            <v>100.8</v>
          </cell>
          <cell r="L1336">
            <v>100.8</v>
          </cell>
          <cell r="M1336">
            <v>100.8</v>
          </cell>
          <cell r="N1336">
            <v>100.8</v>
          </cell>
          <cell r="O1336">
            <v>100.8</v>
          </cell>
          <cell r="P1336">
            <v>100.8</v>
          </cell>
          <cell r="Q1336">
            <v>100.8</v>
          </cell>
        </row>
        <row r="1337">
          <cell r="C1337">
            <v>94.2</v>
          </cell>
          <cell r="D1337">
            <v>94.2</v>
          </cell>
          <cell r="E1337">
            <v>94.2</v>
          </cell>
          <cell r="F1337">
            <v>94.2</v>
          </cell>
          <cell r="G1337">
            <v>94.2</v>
          </cell>
          <cell r="H1337">
            <v>94.2</v>
          </cell>
          <cell r="I1337">
            <v>94.2</v>
          </cell>
          <cell r="J1337">
            <v>94.2</v>
          </cell>
          <cell r="K1337">
            <v>94.2</v>
          </cell>
          <cell r="L1337">
            <v>94.2</v>
          </cell>
          <cell r="M1337">
            <v>94.2</v>
          </cell>
          <cell r="N1337">
            <v>94.2</v>
          </cell>
          <cell r="O1337">
            <v>94.2</v>
          </cell>
          <cell r="P1337">
            <v>94.2</v>
          </cell>
          <cell r="Q1337">
            <v>94.2</v>
          </cell>
        </row>
        <row r="1338">
          <cell r="C1338">
            <v>101.4</v>
          </cell>
          <cell r="D1338">
            <v>101.4</v>
          </cell>
          <cell r="E1338">
            <v>101.4</v>
          </cell>
          <cell r="F1338">
            <v>101.4</v>
          </cell>
          <cell r="G1338">
            <v>101.4</v>
          </cell>
          <cell r="H1338">
            <v>101.4</v>
          </cell>
          <cell r="I1338">
            <v>101.4</v>
          </cell>
          <cell r="J1338">
            <v>101.4</v>
          </cell>
          <cell r="K1338">
            <v>101.4</v>
          </cell>
          <cell r="L1338">
            <v>101.4</v>
          </cell>
          <cell r="M1338">
            <v>101.4</v>
          </cell>
          <cell r="N1338">
            <v>101.4</v>
          </cell>
          <cell r="O1338">
            <v>101.4</v>
          </cell>
          <cell r="P1338">
            <v>101.4</v>
          </cell>
          <cell r="Q1338">
            <v>101.4</v>
          </cell>
        </row>
        <row r="1339">
          <cell r="C1339">
            <v>90</v>
          </cell>
          <cell r="D1339">
            <v>90</v>
          </cell>
          <cell r="E1339">
            <v>90</v>
          </cell>
          <cell r="F1339">
            <v>90</v>
          </cell>
          <cell r="G1339">
            <v>90</v>
          </cell>
          <cell r="H1339">
            <v>90</v>
          </cell>
          <cell r="I1339">
            <v>90</v>
          </cell>
          <cell r="J1339">
            <v>90</v>
          </cell>
          <cell r="K1339">
            <v>90</v>
          </cell>
          <cell r="L1339">
            <v>90</v>
          </cell>
          <cell r="M1339">
            <v>90</v>
          </cell>
          <cell r="N1339">
            <v>90</v>
          </cell>
          <cell r="O1339">
            <v>90</v>
          </cell>
          <cell r="P1339">
            <v>90</v>
          </cell>
          <cell r="Q1339">
            <v>90</v>
          </cell>
        </row>
        <row r="1340">
          <cell r="C1340">
            <v>100</v>
          </cell>
          <cell r="D1340">
            <v>100</v>
          </cell>
          <cell r="E1340">
            <v>100</v>
          </cell>
          <cell r="F1340">
            <v>100</v>
          </cell>
          <cell r="G1340">
            <v>100</v>
          </cell>
          <cell r="H1340">
            <v>100</v>
          </cell>
          <cell r="I1340">
            <v>100</v>
          </cell>
          <cell r="J1340">
            <v>100</v>
          </cell>
          <cell r="K1340">
            <v>100</v>
          </cell>
          <cell r="L1340">
            <v>100</v>
          </cell>
          <cell r="M1340">
            <v>100</v>
          </cell>
          <cell r="N1340">
            <v>100</v>
          </cell>
          <cell r="O1340">
            <v>100</v>
          </cell>
          <cell r="P1340">
            <v>100</v>
          </cell>
          <cell r="Q1340">
            <v>100</v>
          </cell>
        </row>
        <row r="1341">
          <cell r="C1341">
            <v>101.1</v>
          </cell>
          <cell r="D1341">
            <v>101.1</v>
          </cell>
          <cell r="E1341">
            <v>101.1</v>
          </cell>
          <cell r="F1341">
            <v>101.1</v>
          </cell>
          <cell r="G1341">
            <v>101.1</v>
          </cell>
          <cell r="H1341">
            <v>101.1</v>
          </cell>
          <cell r="I1341">
            <v>101.1</v>
          </cell>
          <cell r="J1341">
            <v>101.1</v>
          </cell>
          <cell r="K1341">
            <v>101.1</v>
          </cell>
          <cell r="L1341">
            <v>101.1</v>
          </cell>
          <cell r="M1341">
            <v>101.1</v>
          </cell>
          <cell r="N1341">
            <v>101.1</v>
          </cell>
          <cell r="O1341">
            <v>101.1</v>
          </cell>
          <cell r="P1341">
            <v>101.1</v>
          </cell>
          <cell r="Q1341">
            <v>101.1</v>
          </cell>
        </row>
        <row r="1342">
          <cell r="C1342">
            <v>139.9</v>
          </cell>
          <cell r="D1342">
            <v>139.9</v>
          </cell>
          <cell r="E1342">
            <v>139.9</v>
          </cell>
          <cell r="F1342">
            <v>139.9</v>
          </cell>
          <cell r="G1342">
            <v>139.9</v>
          </cell>
          <cell r="H1342">
            <v>139.9</v>
          </cell>
          <cell r="I1342">
            <v>139.9</v>
          </cell>
          <cell r="J1342">
            <v>139.9</v>
          </cell>
          <cell r="K1342">
            <v>139.9</v>
          </cell>
          <cell r="L1342">
            <v>139.9</v>
          </cell>
          <cell r="M1342">
            <v>139.9</v>
          </cell>
          <cell r="N1342">
            <v>139.9</v>
          </cell>
          <cell r="O1342">
            <v>139.9</v>
          </cell>
          <cell r="P1342">
            <v>139.9</v>
          </cell>
          <cell r="Q1342">
            <v>139.9</v>
          </cell>
        </row>
        <row r="1343">
          <cell r="C1343">
            <v>118.1</v>
          </cell>
          <cell r="D1343">
            <v>118.1</v>
          </cell>
          <cell r="E1343">
            <v>118.1</v>
          </cell>
          <cell r="F1343">
            <v>118.1</v>
          </cell>
          <cell r="G1343">
            <v>117.4</v>
          </cell>
          <cell r="H1343">
            <v>117.4</v>
          </cell>
          <cell r="I1343">
            <v>118.1</v>
          </cell>
          <cell r="J1343">
            <v>118.1</v>
          </cell>
          <cell r="K1343">
            <v>118.1</v>
          </cell>
          <cell r="L1343">
            <v>118.1</v>
          </cell>
          <cell r="M1343">
            <v>118.1</v>
          </cell>
          <cell r="N1343">
            <v>118.1</v>
          </cell>
          <cell r="O1343">
            <v>117.1</v>
          </cell>
          <cell r="P1343">
            <v>117.1</v>
          </cell>
          <cell r="Q1343">
            <v>117.1</v>
          </cell>
        </row>
        <row r="1344">
          <cell r="C1344">
            <v>100</v>
          </cell>
          <cell r="D1344">
            <v>100</v>
          </cell>
          <cell r="E1344">
            <v>100</v>
          </cell>
          <cell r="F1344">
            <v>100</v>
          </cell>
          <cell r="G1344">
            <v>100</v>
          </cell>
          <cell r="H1344">
            <v>100</v>
          </cell>
          <cell r="I1344">
            <v>100</v>
          </cell>
          <cell r="J1344">
            <v>100</v>
          </cell>
          <cell r="K1344">
            <v>100</v>
          </cell>
          <cell r="L1344">
            <v>100</v>
          </cell>
          <cell r="M1344">
            <v>100</v>
          </cell>
          <cell r="N1344">
            <v>100</v>
          </cell>
          <cell r="O1344">
            <v>100</v>
          </cell>
          <cell r="P1344">
            <v>100</v>
          </cell>
          <cell r="Q1344">
            <v>100</v>
          </cell>
        </row>
        <row r="1346">
          <cell r="C1346">
            <v>143.19999999999999</v>
          </cell>
          <cell r="D1346">
            <v>143.19999999999999</v>
          </cell>
          <cell r="E1346">
            <v>143.19999999999999</v>
          </cell>
          <cell r="F1346">
            <v>143.19999999999999</v>
          </cell>
          <cell r="G1346">
            <v>143.19999999999999</v>
          </cell>
          <cell r="H1346">
            <v>144.80000000000001</v>
          </cell>
          <cell r="I1346">
            <v>144.80000000000001</v>
          </cell>
          <cell r="J1346">
            <v>144.80000000000001</v>
          </cell>
          <cell r="K1346">
            <v>144.80000000000001</v>
          </cell>
          <cell r="L1346">
            <v>144.80000000000001</v>
          </cell>
          <cell r="M1346">
            <v>144.80000000000001</v>
          </cell>
          <cell r="N1346">
            <v>144.80000000000001</v>
          </cell>
          <cell r="O1346">
            <v>144.80000000000001</v>
          </cell>
          <cell r="P1346">
            <v>144.80000000000001</v>
          </cell>
          <cell r="Q1346">
            <v>144.80000000000001</v>
          </cell>
        </row>
        <row r="1347">
          <cell r="C1347">
            <v>175.4</v>
          </cell>
          <cell r="D1347">
            <v>175.4</v>
          </cell>
          <cell r="E1347">
            <v>175.4</v>
          </cell>
          <cell r="F1347">
            <v>175.4</v>
          </cell>
          <cell r="G1347">
            <v>175.4</v>
          </cell>
          <cell r="H1347">
            <v>175.4</v>
          </cell>
          <cell r="I1347">
            <v>175.4</v>
          </cell>
          <cell r="J1347">
            <v>175.4</v>
          </cell>
          <cell r="K1347">
            <v>175.4</v>
          </cell>
          <cell r="L1347">
            <v>175.4</v>
          </cell>
          <cell r="M1347">
            <v>175.4</v>
          </cell>
          <cell r="N1347">
            <v>175.4</v>
          </cell>
          <cell r="O1347">
            <v>175.4</v>
          </cell>
          <cell r="P1347">
            <v>175.4</v>
          </cell>
          <cell r="Q1347">
            <v>175.4</v>
          </cell>
        </row>
        <row r="1348">
          <cell r="C1348">
            <v>134.30000000000001</v>
          </cell>
          <cell r="D1348">
            <v>134.30000000000001</v>
          </cell>
          <cell r="E1348">
            <v>134.30000000000001</v>
          </cell>
          <cell r="F1348">
            <v>134.30000000000001</v>
          </cell>
          <cell r="G1348">
            <v>134.30000000000001</v>
          </cell>
          <cell r="H1348">
            <v>142.19999999999999</v>
          </cell>
          <cell r="I1348">
            <v>142.19999999999999</v>
          </cell>
          <cell r="J1348">
            <v>142.19999999999999</v>
          </cell>
          <cell r="K1348">
            <v>142.19999999999999</v>
          </cell>
          <cell r="L1348">
            <v>142.19999999999999</v>
          </cell>
          <cell r="M1348">
            <v>142.19999999999999</v>
          </cell>
          <cell r="N1348">
            <v>142.19999999999999</v>
          </cell>
          <cell r="O1348">
            <v>142.19999999999999</v>
          </cell>
          <cell r="P1348">
            <v>142.19999999999999</v>
          </cell>
          <cell r="Q1348">
            <v>142.19999999999999</v>
          </cell>
        </row>
        <row r="1349">
          <cell r="C1349">
            <v>100</v>
          </cell>
          <cell r="D1349">
            <v>100</v>
          </cell>
          <cell r="E1349">
            <v>100</v>
          </cell>
          <cell r="F1349">
            <v>100</v>
          </cell>
          <cell r="G1349">
            <v>100</v>
          </cell>
          <cell r="H1349">
            <v>100</v>
          </cell>
          <cell r="I1349">
            <v>100</v>
          </cell>
          <cell r="J1349">
            <v>100</v>
          </cell>
          <cell r="K1349">
            <v>100</v>
          </cell>
          <cell r="L1349">
            <v>100</v>
          </cell>
          <cell r="M1349">
            <v>100</v>
          </cell>
          <cell r="N1349">
            <v>100</v>
          </cell>
          <cell r="O1349">
            <v>100</v>
          </cell>
          <cell r="P1349">
            <v>100</v>
          </cell>
          <cell r="Q1349">
            <v>100</v>
          </cell>
        </row>
        <row r="1350">
          <cell r="C1350">
            <v>100</v>
          </cell>
          <cell r="D1350">
            <v>100</v>
          </cell>
          <cell r="E1350">
            <v>100</v>
          </cell>
          <cell r="F1350">
            <v>100</v>
          </cell>
          <cell r="G1350">
            <v>100</v>
          </cell>
          <cell r="H1350">
            <v>100</v>
          </cell>
          <cell r="I1350">
            <v>100</v>
          </cell>
          <cell r="J1350">
            <v>100</v>
          </cell>
          <cell r="K1350">
            <v>100</v>
          </cell>
          <cell r="L1350">
            <v>100</v>
          </cell>
          <cell r="M1350">
            <v>100</v>
          </cell>
          <cell r="N1350">
            <v>100</v>
          </cell>
          <cell r="O1350">
            <v>100</v>
          </cell>
          <cell r="P1350">
            <v>100</v>
          </cell>
          <cell r="Q1350">
            <v>100</v>
          </cell>
        </row>
        <row r="1351">
          <cell r="C1351">
            <v>100</v>
          </cell>
          <cell r="D1351">
            <v>100</v>
          </cell>
          <cell r="E1351">
            <v>100</v>
          </cell>
          <cell r="F1351">
            <v>100</v>
          </cell>
          <cell r="G1351">
            <v>100</v>
          </cell>
          <cell r="H1351">
            <v>100</v>
          </cell>
          <cell r="I1351">
            <v>100</v>
          </cell>
          <cell r="J1351">
            <v>100</v>
          </cell>
          <cell r="K1351">
            <v>100</v>
          </cell>
          <cell r="L1351">
            <v>100</v>
          </cell>
          <cell r="M1351">
            <v>100</v>
          </cell>
          <cell r="N1351">
            <v>100</v>
          </cell>
          <cell r="O1351">
            <v>100</v>
          </cell>
          <cell r="P1351">
            <v>100</v>
          </cell>
          <cell r="Q1351">
            <v>100</v>
          </cell>
        </row>
        <row r="1353">
          <cell r="C1353">
            <v>148.6</v>
          </cell>
          <cell r="D1353">
            <v>148.6</v>
          </cell>
          <cell r="E1353">
            <v>148.5</v>
          </cell>
          <cell r="F1353">
            <v>148.5</v>
          </cell>
          <cell r="G1353">
            <v>148.5</v>
          </cell>
          <cell r="H1353">
            <v>148.5</v>
          </cell>
          <cell r="I1353">
            <v>148.5</v>
          </cell>
          <cell r="J1353">
            <v>148.5</v>
          </cell>
          <cell r="K1353">
            <v>148.5</v>
          </cell>
          <cell r="L1353">
            <v>148.5</v>
          </cell>
          <cell r="M1353">
            <v>148.5</v>
          </cell>
          <cell r="N1353">
            <v>148.5</v>
          </cell>
          <cell r="O1353">
            <v>148.5</v>
          </cell>
          <cell r="P1353">
            <v>148.5</v>
          </cell>
          <cell r="Q1353">
            <v>148.5</v>
          </cell>
        </row>
        <row r="1354">
          <cell r="C1354">
            <v>149.5</v>
          </cell>
          <cell r="D1354">
            <v>149.5</v>
          </cell>
          <cell r="E1354">
            <v>149.4</v>
          </cell>
          <cell r="F1354">
            <v>149.4</v>
          </cell>
          <cell r="G1354">
            <v>149.4</v>
          </cell>
          <cell r="H1354">
            <v>149.4</v>
          </cell>
          <cell r="I1354">
            <v>149.4</v>
          </cell>
          <cell r="J1354">
            <v>149.4</v>
          </cell>
          <cell r="K1354">
            <v>149.4</v>
          </cell>
          <cell r="L1354">
            <v>149.4</v>
          </cell>
          <cell r="M1354">
            <v>149.4</v>
          </cell>
          <cell r="N1354">
            <v>149.4</v>
          </cell>
          <cell r="O1354">
            <v>149.4</v>
          </cell>
          <cell r="P1354">
            <v>149.4</v>
          </cell>
          <cell r="Q1354">
            <v>149.4</v>
          </cell>
        </row>
        <row r="1355">
          <cell r="C1355">
            <v>118.6</v>
          </cell>
          <cell r="D1355">
            <v>118.6</v>
          </cell>
          <cell r="E1355">
            <v>118.6</v>
          </cell>
          <cell r="F1355">
            <v>118.6</v>
          </cell>
          <cell r="G1355">
            <v>118.6</v>
          </cell>
          <cell r="H1355">
            <v>118.6</v>
          </cell>
          <cell r="I1355">
            <v>118.6</v>
          </cell>
          <cell r="J1355">
            <v>118.6</v>
          </cell>
          <cell r="K1355">
            <v>118.6</v>
          </cell>
          <cell r="L1355">
            <v>118.6</v>
          </cell>
          <cell r="M1355">
            <v>118.6</v>
          </cell>
          <cell r="N1355">
            <v>118.6</v>
          </cell>
          <cell r="O1355">
            <v>118.6</v>
          </cell>
          <cell r="P1355">
            <v>118.6</v>
          </cell>
          <cell r="Q1355">
            <v>118.6</v>
          </cell>
        </row>
        <row r="1357">
          <cell r="C1357">
            <v>144.1</v>
          </cell>
          <cell r="D1357">
            <v>144</v>
          </cell>
          <cell r="E1357">
            <v>144</v>
          </cell>
          <cell r="F1357">
            <v>143.9</v>
          </cell>
          <cell r="G1357">
            <v>141.5</v>
          </cell>
          <cell r="H1357">
            <v>141.5</v>
          </cell>
          <cell r="I1357">
            <v>138.30000000000001</v>
          </cell>
          <cell r="J1357">
            <v>138.1</v>
          </cell>
          <cell r="K1357">
            <v>138</v>
          </cell>
          <cell r="L1357">
            <v>137.9</v>
          </cell>
          <cell r="M1357">
            <v>137.9</v>
          </cell>
          <cell r="N1357">
            <v>137.80000000000001</v>
          </cell>
          <cell r="O1357">
            <v>131.30000000000001</v>
          </cell>
          <cell r="P1357">
            <v>131.19999999999999</v>
          </cell>
          <cell r="Q1357">
            <v>131.1</v>
          </cell>
        </row>
        <row r="1358">
          <cell r="C1358">
            <v>174.3</v>
          </cell>
          <cell r="D1358">
            <v>174.3</v>
          </cell>
          <cell r="E1358">
            <v>174.3</v>
          </cell>
          <cell r="F1358">
            <v>174.3</v>
          </cell>
          <cell r="G1358">
            <v>164.5</v>
          </cell>
          <cell r="H1358">
            <v>164.5</v>
          </cell>
          <cell r="I1358">
            <v>152.19999999999999</v>
          </cell>
          <cell r="J1358">
            <v>152.19999999999999</v>
          </cell>
          <cell r="K1358">
            <v>152.19999999999999</v>
          </cell>
          <cell r="L1358">
            <v>152.19999999999999</v>
          </cell>
          <cell r="M1358">
            <v>152.19999999999999</v>
          </cell>
          <cell r="N1358">
            <v>152.19999999999999</v>
          </cell>
          <cell r="O1358">
            <v>152.19999999999999</v>
          </cell>
          <cell r="P1358">
            <v>152.19999999999999</v>
          </cell>
          <cell r="Q1358">
            <v>152.19999999999999</v>
          </cell>
        </row>
        <row r="1359">
          <cell r="C1359">
            <v>145</v>
          </cell>
          <cell r="D1359">
            <v>145</v>
          </cell>
          <cell r="E1359">
            <v>145</v>
          </cell>
          <cell r="F1359">
            <v>145</v>
          </cell>
          <cell r="G1359">
            <v>145</v>
          </cell>
          <cell r="H1359">
            <v>145</v>
          </cell>
          <cell r="I1359">
            <v>145</v>
          </cell>
          <cell r="J1359">
            <v>145</v>
          </cell>
          <cell r="K1359">
            <v>145</v>
          </cell>
          <cell r="L1359">
            <v>145</v>
          </cell>
          <cell r="M1359">
            <v>145</v>
          </cell>
          <cell r="N1359">
            <v>145</v>
          </cell>
          <cell r="O1359">
            <v>145</v>
          </cell>
          <cell r="P1359">
            <v>145</v>
          </cell>
          <cell r="Q1359">
            <v>128.5</v>
          </cell>
        </row>
        <row r="1360">
          <cell r="C1360">
            <v>112.7</v>
          </cell>
          <cell r="D1360">
            <v>112.6</v>
          </cell>
          <cell r="E1360">
            <v>112.5</v>
          </cell>
          <cell r="F1360">
            <v>112.5</v>
          </cell>
          <cell r="G1360">
            <v>112.5</v>
          </cell>
          <cell r="H1360">
            <v>112.4</v>
          </cell>
          <cell r="I1360">
            <v>111.8</v>
          </cell>
          <cell r="J1360">
            <v>111.3</v>
          </cell>
          <cell r="K1360">
            <v>111.1</v>
          </cell>
          <cell r="L1360">
            <v>110.9</v>
          </cell>
          <cell r="M1360">
            <v>110.9</v>
          </cell>
          <cell r="N1360">
            <v>110.5</v>
          </cell>
          <cell r="O1360">
            <v>110.5</v>
          </cell>
          <cell r="P1360">
            <v>110.3</v>
          </cell>
          <cell r="Q1360">
            <v>110.1</v>
          </cell>
        </row>
        <row r="1361">
          <cell r="C1361">
            <v>207.1</v>
          </cell>
          <cell r="D1361">
            <v>207.1</v>
          </cell>
          <cell r="E1361">
            <v>207.1</v>
          </cell>
          <cell r="F1361">
            <v>203.2</v>
          </cell>
          <cell r="G1361">
            <v>203.2</v>
          </cell>
          <cell r="H1361">
            <v>203.2</v>
          </cell>
          <cell r="I1361">
            <v>203.2</v>
          </cell>
          <cell r="J1361">
            <v>203.2</v>
          </cell>
          <cell r="K1361">
            <v>203.2</v>
          </cell>
          <cell r="L1361">
            <v>203.2</v>
          </cell>
          <cell r="M1361">
            <v>201.3</v>
          </cell>
          <cell r="N1361">
            <v>201.3</v>
          </cell>
          <cell r="O1361">
            <v>201.3</v>
          </cell>
          <cell r="P1361">
            <v>201.3</v>
          </cell>
          <cell r="Q1361">
            <v>201.3</v>
          </cell>
        </row>
        <row r="1362">
          <cell r="C1362">
            <v>107.5</v>
          </cell>
          <cell r="D1362">
            <v>107.5</v>
          </cell>
          <cell r="E1362">
            <v>107.5</v>
          </cell>
          <cell r="F1362">
            <v>107.5</v>
          </cell>
          <cell r="G1362">
            <v>107.5</v>
          </cell>
          <cell r="H1362">
            <v>107.5</v>
          </cell>
          <cell r="I1362">
            <v>107.5</v>
          </cell>
          <cell r="J1362">
            <v>107.5</v>
          </cell>
          <cell r="K1362">
            <v>107.5</v>
          </cell>
          <cell r="L1362">
            <v>107.5</v>
          </cell>
          <cell r="M1362">
            <v>107.5</v>
          </cell>
          <cell r="N1362">
            <v>107.5</v>
          </cell>
          <cell r="O1362">
            <v>107.5</v>
          </cell>
          <cell r="P1362">
            <v>107.5</v>
          </cell>
          <cell r="Q1362">
            <v>107.5</v>
          </cell>
        </row>
        <row r="1363">
          <cell r="C1363">
            <v>100.4</v>
          </cell>
          <cell r="D1363">
            <v>100.4</v>
          </cell>
          <cell r="E1363">
            <v>100.4</v>
          </cell>
          <cell r="F1363">
            <v>100.4</v>
          </cell>
          <cell r="G1363">
            <v>100.4</v>
          </cell>
          <cell r="H1363">
            <v>100.4</v>
          </cell>
          <cell r="I1363">
            <v>100.4</v>
          </cell>
          <cell r="J1363">
            <v>100.4</v>
          </cell>
          <cell r="K1363">
            <v>100.4</v>
          </cell>
          <cell r="L1363">
            <v>100.4</v>
          </cell>
          <cell r="M1363">
            <v>100.4</v>
          </cell>
          <cell r="N1363">
            <v>100.4</v>
          </cell>
          <cell r="O1363">
            <v>100.4</v>
          </cell>
          <cell r="P1363">
            <v>100.4</v>
          </cell>
          <cell r="Q1363">
            <v>100.4</v>
          </cell>
        </row>
        <row r="1364">
          <cell r="C1364">
            <v>119.6</v>
          </cell>
          <cell r="D1364">
            <v>119.6</v>
          </cell>
          <cell r="E1364">
            <v>119.6</v>
          </cell>
          <cell r="F1364">
            <v>119.6</v>
          </cell>
          <cell r="G1364">
            <v>119.6</v>
          </cell>
          <cell r="H1364">
            <v>119.6</v>
          </cell>
          <cell r="I1364">
            <v>119.6</v>
          </cell>
          <cell r="J1364">
            <v>119.6</v>
          </cell>
          <cell r="K1364">
            <v>119.6</v>
          </cell>
          <cell r="L1364">
            <v>119.6</v>
          </cell>
          <cell r="M1364">
            <v>119.6</v>
          </cell>
          <cell r="N1364">
            <v>119.6</v>
          </cell>
          <cell r="O1364">
            <v>100</v>
          </cell>
          <cell r="P1364">
            <v>100</v>
          </cell>
          <cell r="Q1364">
            <v>100</v>
          </cell>
        </row>
        <row r="1366">
          <cell r="C1366">
            <v>121.6</v>
          </cell>
          <cell r="D1366">
            <v>122.5</v>
          </cell>
          <cell r="E1366">
            <v>121.4</v>
          </cell>
          <cell r="F1366">
            <v>121.5</v>
          </cell>
          <cell r="G1366">
            <v>122</v>
          </cell>
          <cell r="H1366">
            <v>121.1</v>
          </cell>
          <cell r="I1366">
            <v>122.9</v>
          </cell>
          <cell r="J1366">
            <v>122.7</v>
          </cell>
          <cell r="K1366">
            <v>122.3</v>
          </cell>
          <cell r="L1366">
            <v>121.6</v>
          </cell>
          <cell r="M1366">
            <v>122.2</v>
          </cell>
          <cell r="N1366">
            <v>121.5</v>
          </cell>
          <cell r="O1366">
            <v>121.7</v>
          </cell>
          <cell r="P1366">
            <v>120.6</v>
          </cell>
          <cell r="Q1366">
            <v>119.8</v>
          </cell>
        </row>
        <row r="1368">
          <cell r="C1368">
            <v>128.19999999999999</v>
          </cell>
          <cell r="D1368">
            <v>129.69999999999999</v>
          </cell>
          <cell r="E1368">
            <v>126.8</v>
          </cell>
          <cell r="F1368">
            <v>127.3</v>
          </cell>
          <cell r="G1368">
            <v>128.69999999999999</v>
          </cell>
          <cell r="H1368">
            <v>126.5</v>
          </cell>
          <cell r="I1368">
            <v>131.19999999999999</v>
          </cell>
          <cell r="J1368">
            <v>130.9</v>
          </cell>
          <cell r="K1368">
            <v>130</v>
          </cell>
          <cell r="L1368">
            <v>128.6</v>
          </cell>
          <cell r="M1368">
            <v>129.80000000000001</v>
          </cell>
          <cell r="N1368">
            <v>128.1</v>
          </cell>
          <cell r="O1368">
            <v>131.6</v>
          </cell>
          <cell r="P1368">
            <v>129.30000000000001</v>
          </cell>
          <cell r="Q1368">
            <v>127.9</v>
          </cell>
        </row>
        <row r="1369">
          <cell r="C1369">
            <v>114.6</v>
          </cell>
          <cell r="D1369">
            <v>114.8</v>
          </cell>
          <cell r="E1369">
            <v>115.4</v>
          </cell>
          <cell r="F1369">
            <v>114.7</v>
          </cell>
          <cell r="G1369">
            <v>114.4</v>
          </cell>
          <cell r="H1369">
            <v>115.4</v>
          </cell>
          <cell r="I1369">
            <v>114.8</v>
          </cell>
          <cell r="J1369">
            <v>114.4</v>
          </cell>
          <cell r="K1369">
            <v>114.5</v>
          </cell>
          <cell r="L1369">
            <v>114.2</v>
          </cell>
          <cell r="M1369">
            <v>114.2</v>
          </cell>
          <cell r="N1369">
            <v>114.2</v>
          </cell>
          <cell r="O1369">
            <v>114.5</v>
          </cell>
          <cell r="P1369">
            <v>114.8</v>
          </cell>
          <cell r="Q1369">
            <v>114.4</v>
          </cell>
        </row>
        <row r="1370">
          <cell r="C1370">
            <v>129.19999999999999</v>
          </cell>
          <cell r="D1370">
            <v>129.9</v>
          </cell>
          <cell r="E1370">
            <v>125.8</v>
          </cell>
          <cell r="F1370">
            <v>127</v>
          </cell>
          <cell r="G1370">
            <v>124.2</v>
          </cell>
          <cell r="H1370">
            <v>122.9</v>
          </cell>
          <cell r="I1370">
            <v>124</v>
          </cell>
          <cell r="J1370">
            <v>123</v>
          </cell>
          <cell r="K1370">
            <v>123.6</v>
          </cell>
          <cell r="L1370">
            <v>123.1</v>
          </cell>
          <cell r="M1370">
            <v>122.5</v>
          </cell>
          <cell r="N1370">
            <v>121.3</v>
          </cell>
          <cell r="O1370">
            <v>122.4</v>
          </cell>
          <cell r="P1370">
            <v>122.1</v>
          </cell>
          <cell r="Q1370">
            <v>121.6</v>
          </cell>
        </row>
        <row r="1371">
          <cell r="C1371">
            <v>189</v>
          </cell>
          <cell r="D1371">
            <v>188</v>
          </cell>
          <cell r="E1371">
            <v>179.4</v>
          </cell>
          <cell r="F1371">
            <v>184.9</v>
          </cell>
          <cell r="G1371">
            <v>200.5</v>
          </cell>
          <cell r="H1371">
            <v>191.3</v>
          </cell>
          <cell r="I1371">
            <v>210.9</v>
          </cell>
          <cell r="J1371">
            <v>210.9</v>
          </cell>
          <cell r="K1371">
            <v>204.1</v>
          </cell>
          <cell r="L1371">
            <v>195.2</v>
          </cell>
          <cell r="M1371">
            <v>210.2</v>
          </cell>
          <cell r="N1371">
            <v>196.8</v>
          </cell>
          <cell r="O1371">
            <v>209.3</v>
          </cell>
          <cell r="P1371">
            <v>180.1</v>
          </cell>
          <cell r="Q1371">
            <v>181.2</v>
          </cell>
        </row>
        <row r="1372">
          <cell r="C1372">
            <v>114.8</v>
          </cell>
          <cell r="D1372">
            <v>113.6</v>
          </cell>
          <cell r="E1372">
            <v>112</v>
          </cell>
          <cell r="F1372">
            <v>113.1</v>
          </cell>
          <cell r="G1372">
            <v>115.3</v>
          </cell>
          <cell r="H1372">
            <v>115.3</v>
          </cell>
          <cell r="I1372">
            <v>117.4</v>
          </cell>
          <cell r="J1372">
            <v>115.3</v>
          </cell>
          <cell r="K1372">
            <v>114.7</v>
          </cell>
          <cell r="L1372">
            <v>116.3</v>
          </cell>
          <cell r="M1372">
            <v>115.2</v>
          </cell>
          <cell r="N1372">
            <v>115.2</v>
          </cell>
          <cell r="O1372">
            <v>115.2</v>
          </cell>
          <cell r="P1372">
            <v>115.2</v>
          </cell>
          <cell r="Q1372">
            <v>113.8</v>
          </cell>
        </row>
        <row r="1373">
          <cell r="C1373">
            <v>134.9</v>
          </cell>
          <cell r="D1373">
            <v>135.4</v>
          </cell>
          <cell r="E1373">
            <v>135.9</v>
          </cell>
          <cell r="F1373">
            <v>134.69999999999999</v>
          </cell>
          <cell r="G1373">
            <v>136.1</v>
          </cell>
          <cell r="H1373">
            <v>136.69999999999999</v>
          </cell>
          <cell r="I1373">
            <v>138.1</v>
          </cell>
          <cell r="J1373">
            <v>136.4</v>
          </cell>
          <cell r="K1373">
            <v>135.69999999999999</v>
          </cell>
          <cell r="L1373">
            <v>138.69999999999999</v>
          </cell>
          <cell r="M1373">
            <v>139.5</v>
          </cell>
          <cell r="N1373">
            <v>138.80000000000001</v>
          </cell>
          <cell r="O1373">
            <v>140.1</v>
          </cell>
          <cell r="P1373">
            <v>141.5</v>
          </cell>
          <cell r="Q1373">
            <v>140.5</v>
          </cell>
        </row>
        <row r="1374">
          <cell r="C1374">
            <v>120.6</v>
          </cell>
          <cell r="D1374">
            <v>125.3</v>
          </cell>
          <cell r="E1374">
            <v>126.3</v>
          </cell>
          <cell r="F1374">
            <v>131</v>
          </cell>
          <cell r="G1374">
            <v>127.6</v>
          </cell>
          <cell r="H1374">
            <v>126.7</v>
          </cell>
          <cell r="I1374">
            <v>135.9</v>
          </cell>
          <cell r="J1374">
            <v>136.30000000000001</v>
          </cell>
          <cell r="K1374">
            <v>127.1</v>
          </cell>
          <cell r="L1374">
            <v>119.6</v>
          </cell>
          <cell r="M1374">
            <v>122.2</v>
          </cell>
          <cell r="N1374">
            <v>119.7</v>
          </cell>
          <cell r="O1374">
            <v>120.3</v>
          </cell>
          <cell r="P1374">
            <v>124.7</v>
          </cell>
          <cell r="Q1374">
            <v>119</v>
          </cell>
        </row>
        <row r="1375">
          <cell r="C1375">
            <v>132.5</v>
          </cell>
          <cell r="D1375">
            <v>142.6</v>
          </cell>
          <cell r="E1375">
            <v>133</v>
          </cell>
          <cell r="F1375">
            <v>126.3</v>
          </cell>
          <cell r="G1375">
            <v>130.19999999999999</v>
          </cell>
          <cell r="H1375">
            <v>118.5</v>
          </cell>
          <cell r="I1375">
            <v>132</v>
          </cell>
          <cell r="J1375">
            <v>136.9</v>
          </cell>
          <cell r="K1375">
            <v>143.9</v>
          </cell>
          <cell r="L1375">
            <v>142.69999999999999</v>
          </cell>
          <cell r="M1375">
            <v>137.4</v>
          </cell>
          <cell r="N1375">
            <v>140.80000000000001</v>
          </cell>
          <cell r="O1375">
            <v>159.4</v>
          </cell>
          <cell r="P1375">
            <v>151.69999999999999</v>
          </cell>
          <cell r="Q1375">
            <v>145.5</v>
          </cell>
        </row>
        <row r="1376">
          <cell r="C1376">
            <v>113.2</v>
          </cell>
          <cell r="D1376">
            <v>113.2</v>
          </cell>
          <cell r="E1376">
            <v>111.7</v>
          </cell>
          <cell r="F1376">
            <v>112.2</v>
          </cell>
          <cell r="G1376">
            <v>115.5</v>
          </cell>
          <cell r="H1376">
            <v>115.5</v>
          </cell>
          <cell r="I1376">
            <v>113.2</v>
          </cell>
          <cell r="J1376">
            <v>110.9</v>
          </cell>
          <cell r="K1376">
            <v>113.2</v>
          </cell>
          <cell r="L1376">
            <v>113.4</v>
          </cell>
          <cell r="M1376">
            <v>115.7</v>
          </cell>
          <cell r="N1376">
            <v>114.3</v>
          </cell>
          <cell r="O1376">
            <v>113.5</v>
          </cell>
          <cell r="P1376">
            <v>113.4</v>
          </cell>
          <cell r="Q1376">
            <v>113.9</v>
          </cell>
        </row>
        <row r="1377">
          <cell r="C1377">
            <v>137.5</v>
          </cell>
          <cell r="D1377">
            <v>137.80000000000001</v>
          </cell>
          <cell r="E1377">
            <v>136</v>
          </cell>
          <cell r="F1377">
            <v>137.19999999999999</v>
          </cell>
          <cell r="G1377">
            <v>141.9</v>
          </cell>
          <cell r="H1377">
            <v>144.1</v>
          </cell>
          <cell r="I1377">
            <v>142.9</v>
          </cell>
          <cell r="J1377">
            <v>138.4</v>
          </cell>
          <cell r="K1377">
            <v>138.5</v>
          </cell>
          <cell r="L1377">
            <v>138.9</v>
          </cell>
          <cell r="M1377">
            <v>139.80000000000001</v>
          </cell>
          <cell r="N1377">
            <v>138.1</v>
          </cell>
          <cell r="O1377">
            <v>138.4</v>
          </cell>
          <cell r="P1377">
            <v>140</v>
          </cell>
          <cell r="Q1377">
            <v>139.69999999999999</v>
          </cell>
        </row>
        <row r="1378">
          <cell r="C1378">
            <v>135.9</v>
          </cell>
          <cell r="D1378">
            <v>135.69999999999999</v>
          </cell>
          <cell r="E1378">
            <v>139.30000000000001</v>
          </cell>
          <cell r="F1378">
            <v>136.30000000000001</v>
          </cell>
          <cell r="G1378">
            <v>135.19999999999999</v>
          </cell>
          <cell r="H1378">
            <v>135.9</v>
          </cell>
          <cell r="I1378">
            <v>137.69999999999999</v>
          </cell>
          <cell r="J1378">
            <v>137.9</v>
          </cell>
          <cell r="K1378">
            <v>136.4</v>
          </cell>
          <cell r="L1378">
            <v>138.1</v>
          </cell>
          <cell r="M1378">
            <v>137.80000000000001</v>
          </cell>
          <cell r="N1378">
            <v>137.19999999999999</v>
          </cell>
          <cell r="O1378">
            <v>135.30000000000001</v>
          </cell>
          <cell r="P1378">
            <v>132.6</v>
          </cell>
          <cell r="Q1378">
            <v>141.9</v>
          </cell>
        </row>
        <row r="1379">
          <cell r="C1379">
            <v>111.4</v>
          </cell>
          <cell r="D1379">
            <v>111.5</v>
          </cell>
          <cell r="E1379">
            <v>110.2</v>
          </cell>
          <cell r="F1379">
            <v>109.1</v>
          </cell>
          <cell r="G1379">
            <v>108.7</v>
          </cell>
          <cell r="H1379">
            <v>109.1</v>
          </cell>
          <cell r="I1379">
            <v>109.1</v>
          </cell>
          <cell r="J1379">
            <v>109.1</v>
          </cell>
          <cell r="K1379">
            <v>108.1</v>
          </cell>
          <cell r="L1379">
            <v>108.1</v>
          </cell>
          <cell r="M1379">
            <v>111.1</v>
          </cell>
          <cell r="N1379">
            <v>111.4</v>
          </cell>
          <cell r="O1379">
            <v>111.4</v>
          </cell>
          <cell r="P1379">
            <v>111.4</v>
          </cell>
          <cell r="Q1379">
            <v>111.4</v>
          </cell>
        </row>
        <row r="1381">
          <cell r="C1381">
            <v>137.4</v>
          </cell>
          <cell r="D1381">
            <v>137.4</v>
          </cell>
          <cell r="E1381">
            <v>137.4</v>
          </cell>
          <cell r="F1381">
            <v>137.4</v>
          </cell>
          <cell r="G1381">
            <v>137.4</v>
          </cell>
          <cell r="H1381">
            <v>137.4</v>
          </cell>
          <cell r="I1381">
            <v>137.4</v>
          </cell>
          <cell r="J1381">
            <v>137.4</v>
          </cell>
          <cell r="K1381">
            <v>137.4</v>
          </cell>
          <cell r="L1381">
            <v>137.4</v>
          </cell>
          <cell r="M1381">
            <v>137.4</v>
          </cell>
          <cell r="N1381">
            <v>137.4</v>
          </cell>
          <cell r="O1381">
            <v>124.4</v>
          </cell>
          <cell r="P1381">
            <v>124.4</v>
          </cell>
          <cell r="Q1381">
            <v>124.4</v>
          </cell>
        </row>
        <row r="1382">
          <cell r="C1382">
            <v>137.4</v>
          </cell>
          <cell r="D1382">
            <v>137.4</v>
          </cell>
          <cell r="E1382">
            <v>137.4</v>
          </cell>
          <cell r="F1382">
            <v>137.4</v>
          </cell>
          <cell r="G1382">
            <v>137.4</v>
          </cell>
          <cell r="H1382">
            <v>137.4</v>
          </cell>
          <cell r="I1382">
            <v>137.4</v>
          </cell>
          <cell r="J1382">
            <v>137.4</v>
          </cell>
          <cell r="K1382">
            <v>137.4</v>
          </cell>
          <cell r="L1382">
            <v>137.4</v>
          </cell>
          <cell r="M1382">
            <v>137.4</v>
          </cell>
          <cell r="N1382">
            <v>137.4</v>
          </cell>
          <cell r="O1382">
            <v>124.4</v>
          </cell>
          <cell r="P1382">
            <v>124.4</v>
          </cell>
          <cell r="Q1382">
            <v>124.4</v>
          </cell>
        </row>
        <row r="1384">
          <cell r="C1384">
            <v>125</v>
          </cell>
          <cell r="D1384">
            <v>125</v>
          </cell>
          <cell r="E1384">
            <v>124.9</v>
          </cell>
          <cell r="F1384">
            <v>124.3</v>
          </cell>
          <cell r="G1384">
            <v>124.2</v>
          </cell>
          <cell r="H1384">
            <v>124.4</v>
          </cell>
          <cell r="I1384">
            <v>124.2</v>
          </cell>
          <cell r="J1384">
            <v>124</v>
          </cell>
          <cell r="K1384">
            <v>124</v>
          </cell>
          <cell r="L1384">
            <v>124.1</v>
          </cell>
          <cell r="M1384">
            <v>124.2</v>
          </cell>
          <cell r="N1384">
            <v>124.2</v>
          </cell>
          <cell r="O1384">
            <v>124.2</v>
          </cell>
          <cell r="P1384">
            <v>124.2</v>
          </cell>
          <cell r="Q1384">
            <v>124.1</v>
          </cell>
        </row>
        <row r="1385">
          <cell r="C1385">
            <v>116.1</v>
          </cell>
          <cell r="D1385">
            <v>116.1</v>
          </cell>
          <cell r="E1385">
            <v>114.3</v>
          </cell>
          <cell r="F1385">
            <v>114.3</v>
          </cell>
          <cell r="G1385">
            <v>114.3</v>
          </cell>
          <cell r="H1385">
            <v>114.3</v>
          </cell>
          <cell r="I1385">
            <v>116.1</v>
          </cell>
          <cell r="J1385">
            <v>116.1</v>
          </cell>
          <cell r="K1385">
            <v>116.1</v>
          </cell>
          <cell r="L1385">
            <v>116.1</v>
          </cell>
          <cell r="M1385">
            <v>116.1</v>
          </cell>
          <cell r="N1385">
            <v>109.1</v>
          </cell>
          <cell r="O1385">
            <v>109.1</v>
          </cell>
          <cell r="P1385">
            <v>109.1</v>
          </cell>
          <cell r="Q1385">
            <v>109.1</v>
          </cell>
        </row>
        <row r="1386">
          <cell r="C1386">
            <v>125.9</v>
          </cell>
          <cell r="D1386">
            <v>125.9</v>
          </cell>
          <cell r="E1386">
            <v>125.7</v>
          </cell>
          <cell r="F1386">
            <v>124.9</v>
          </cell>
          <cell r="G1386">
            <v>124.8</v>
          </cell>
          <cell r="H1386">
            <v>125</v>
          </cell>
          <cell r="I1386">
            <v>124.8</v>
          </cell>
          <cell r="J1386">
            <v>124.6</v>
          </cell>
          <cell r="K1386">
            <v>124.6</v>
          </cell>
          <cell r="L1386">
            <v>124.6</v>
          </cell>
          <cell r="M1386">
            <v>124.7</v>
          </cell>
          <cell r="N1386">
            <v>124.7</v>
          </cell>
          <cell r="O1386">
            <v>124.7</v>
          </cell>
          <cell r="P1386">
            <v>124.7</v>
          </cell>
          <cell r="Q1386">
            <v>124.6</v>
          </cell>
        </row>
        <row r="1387">
          <cell r="C1387">
            <v>99.5</v>
          </cell>
          <cell r="D1387">
            <v>99.5</v>
          </cell>
          <cell r="E1387">
            <v>99.5</v>
          </cell>
          <cell r="F1387">
            <v>99.5</v>
          </cell>
          <cell r="G1387">
            <v>99.5</v>
          </cell>
          <cell r="H1387">
            <v>99.5</v>
          </cell>
          <cell r="I1387">
            <v>99.5</v>
          </cell>
          <cell r="J1387">
            <v>99.5</v>
          </cell>
          <cell r="K1387">
            <v>99.5</v>
          </cell>
          <cell r="L1387">
            <v>99.5</v>
          </cell>
          <cell r="M1387">
            <v>99.5</v>
          </cell>
          <cell r="N1387">
            <v>99.5</v>
          </cell>
          <cell r="O1387">
            <v>99.5</v>
          </cell>
          <cell r="P1387">
            <v>99.5</v>
          </cell>
          <cell r="Q1387">
            <v>99.5</v>
          </cell>
        </row>
        <row r="1388">
          <cell r="C1388">
            <v>93.3</v>
          </cell>
          <cell r="D1388">
            <v>93.3</v>
          </cell>
          <cell r="E1388">
            <v>93.3</v>
          </cell>
          <cell r="F1388">
            <v>93.3</v>
          </cell>
          <cell r="G1388">
            <v>93.3</v>
          </cell>
          <cell r="H1388">
            <v>93.3</v>
          </cell>
          <cell r="I1388">
            <v>93.3</v>
          </cell>
          <cell r="J1388">
            <v>93.3</v>
          </cell>
          <cell r="K1388">
            <v>93.3</v>
          </cell>
          <cell r="L1388">
            <v>96.7</v>
          </cell>
          <cell r="M1388">
            <v>96.7</v>
          </cell>
          <cell r="N1388">
            <v>96.7</v>
          </cell>
          <cell r="O1388">
            <v>96.7</v>
          </cell>
          <cell r="P1388">
            <v>96.7</v>
          </cell>
          <cell r="Q1388">
            <v>96.7</v>
          </cell>
        </row>
        <row r="1389">
          <cell r="C1389">
            <v>136</v>
          </cell>
          <cell r="D1389">
            <v>136</v>
          </cell>
          <cell r="E1389">
            <v>137</v>
          </cell>
          <cell r="F1389">
            <v>137.1</v>
          </cell>
          <cell r="G1389">
            <v>137.1</v>
          </cell>
          <cell r="H1389">
            <v>137.1</v>
          </cell>
          <cell r="I1389">
            <v>137.1</v>
          </cell>
          <cell r="J1389">
            <v>137.1</v>
          </cell>
          <cell r="K1389">
            <v>137.1</v>
          </cell>
          <cell r="L1389">
            <v>137.1</v>
          </cell>
          <cell r="M1389">
            <v>137.1</v>
          </cell>
          <cell r="N1389">
            <v>137.1</v>
          </cell>
          <cell r="O1389">
            <v>137.19999999999999</v>
          </cell>
          <cell r="P1389">
            <v>137.19999999999999</v>
          </cell>
          <cell r="Q1389">
            <v>137.19999999999999</v>
          </cell>
        </row>
        <row r="1390">
          <cell r="C1390">
            <v>114.3</v>
          </cell>
          <cell r="D1390">
            <v>114.3</v>
          </cell>
          <cell r="E1390">
            <v>114.3</v>
          </cell>
          <cell r="F1390">
            <v>114.3</v>
          </cell>
          <cell r="G1390">
            <v>114.3</v>
          </cell>
          <cell r="H1390">
            <v>114.3</v>
          </cell>
          <cell r="I1390">
            <v>114.3</v>
          </cell>
          <cell r="J1390">
            <v>114.3</v>
          </cell>
          <cell r="K1390">
            <v>114.3</v>
          </cell>
          <cell r="L1390">
            <v>114.3</v>
          </cell>
          <cell r="M1390">
            <v>114.3</v>
          </cell>
          <cell r="N1390">
            <v>114.3</v>
          </cell>
          <cell r="O1390">
            <v>114.3</v>
          </cell>
          <cell r="P1390">
            <v>114.3</v>
          </cell>
          <cell r="Q1390">
            <v>114.3</v>
          </cell>
        </row>
        <row r="1392">
          <cell r="C1392">
            <v>114.7</v>
          </cell>
          <cell r="D1392">
            <v>114.8</v>
          </cell>
          <cell r="E1392">
            <v>114.8</v>
          </cell>
          <cell r="F1392">
            <v>114.8</v>
          </cell>
          <cell r="G1392">
            <v>114.8</v>
          </cell>
          <cell r="H1392">
            <v>114.8</v>
          </cell>
          <cell r="I1392">
            <v>114.8</v>
          </cell>
          <cell r="J1392">
            <v>114.8</v>
          </cell>
          <cell r="K1392">
            <v>114.8</v>
          </cell>
          <cell r="L1392">
            <v>114.8</v>
          </cell>
          <cell r="M1392">
            <v>114.8</v>
          </cell>
          <cell r="N1392">
            <v>114.8</v>
          </cell>
          <cell r="O1392">
            <v>114.8</v>
          </cell>
          <cell r="P1392">
            <v>114.8</v>
          </cell>
          <cell r="Q1392">
            <v>114.7</v>
          </cell>
        </row>
        <row r="1393">
          <cell r="C1393">
            <v>111.2</v>
          </cell>
          <cell r="D1393">
            <v>111.2</v>
          </cell>
          <cell r="E1393">
            <v>111.2</v>
          </cell>
          <cell r="F1393">
            <v>111.2</v>
          </cell>
          <cell r="G1393">
            <v>111.2</v>
          </cell>
          <cell r="H1393">
            <v>111.2</v>
          </cell>
          <cell r="I1393">
            <v>111.2</v>
          </cell>
          <cell r="J1393">
            <v>111.2</v>
          </cell>
          <cell r="K1393">
            <v>111.2</v>
          </cell>
          <cell r="L1393">
            <v>111.2</v>
          </cell>
          <cell r="M1393">
            <v>111.2</v>
          </cell>
          <cell r="N1393">
            <v>111.2</v>
          </cell>
          <cell r="O1393">
            <v>111.2</v>
          </cell>
          <cell r="P1393">
            <v>111.2</v>
          </cell>
          <cell r="Q1393">
            <v>111.2</v>
          </cell>
        </row>
        <row r="1394">
          <cell r="C1394">
            <v>106.4</v>
          </cell>
          <cell r="D1394">
            <v>106.4</v>
          </cell>
          <cell r="E1394">
            <v>106.3</v>
          </cell>
          <cell r="F1394">
            <v>106.3</v>
          </cell>
          <cell r="G1394">
            <v>106.4</v>
          </cell>
          <cell r="H1394">
            <v>106.4</v>
          </cell>
          <cell r="I1394">
            <v>106.4</v>
          </cell>
          <cell r="J1394">
            <v>106.4</v>
          </cell>
          <cell r="K1394">
            <v>106.4</v>
          </cell>
          <cell r="L1394">
            <v>106.4</v>
          </cell>
          <cell r="M1394">
            <v>106.4</v>
          </cell>
          <cell r="N1394">
            <v>106.4</v>
          </cell>
          <cell r="O1394">
            <v>106.4</v>
          </cell>
          <cell r="P1394">
            <v>106.4</v>
          </cell>
          <cell r="Q1394">
            <v>106.4</v>
          </cell>
        </row>
        <row r="1395">
          <cell r="C1395">
            <v>111.6</v>
          </cell>
          <cell r="D1395">
            <v>111.6</v>
          </cell>
          <cell r="E1395">
            <v>111.6</v>
          </cell>
          <cell r="F1395">
            <v>111.6</v>
          </cell>
          <cell r="G1395">
            <v>111.6</v>
          </cell>
          <cell r="H1395">
            <v>111.6</v>
          </cell>
          <cell r="I1395">
            <v>111.6</v>
          </cell>
          <cell r="J1395">
            <v>111.6</v>
          </cell>
          <cell r="K1395">
            <v>111.6</v>
          </cell>
          <cell r="L1395">
            <v>111.6</v>
          </cell>
          <cell r="M1395">
            <v>111.6</v>
          </cell>
          <cell r="N1395">
            <v>111.6</v>
          </cell>
          <cell r="O1395">
            <v>111.6</v>
          </cell>
          <cell r="P1395">
            <v>111.6</v>
          </cell>
          <cell r="Q1395">
            <v>111.6</v>
          </cell>
        </row>
        <row r="1396">
          <cell r="C1396">
            <v>132</v>
          </cell>
          <cell r="D1396">
            <v>132</v>
          </cell>
          <cell r="E1396">
            <v>132</v>
          </cell>
          <cell r="F1396">
            <v>132</v>
          </cell>
          <cell r="G1396">
            <v>132</v>
          </cell>
          <cell r="H1396">
            <v>132</v>
          </cell>
          <cell r="I1396">
            <v>132</v>
          </cell>
          <cell r="J1396">
            <v>132</v>
          </cell>
          <cell r="K1396">
            <v>132</v>
          </cell>
          <cell r="L1396">
            <v>132</v>
          </cell>
          <cell r="M1396">
            <v>132</v>
          </cell>
          <cell r="N1396">
            <v>132</v>
          </cell>
          <cell r="O1396">
            <v>132</v>
          </cell>
          <cell r="P1396">
            <v>132</v>
          </cell>
          <cell r="Q1396">
            <v>132</v>
          </cell>
        </row>
        <row r="1397">
          <cell r="C1397">
            <v>120</v>
          </cell>
          <cell r="D1397">
            <v>120</v>
          </cell>
          <cell r="E1397">
            <v>120</v>
          </cell>
          <cell r="F1397">
            <v>120</v>
          </cell>
          <cell r="G1397">
            <v>120</v>
          </cell>
          <cell r="H1397">
            <v>120</v>
          </cell>
          <cell r="I1397">
            <v>120</v>
          </cell>
          <cell r="J1397">
            <v>120</v>
          </cell>
          <cell r="K1397">
            <v>120</v>
          </cell>
          <cell r="L1397">
            <v>120</v>
          </cell>
          <cell r="M1397">
            <v>120</v>
          </cell>
          <cell r="N1397">
            <v>120</v>
          </cell>
          <cell r="O1397">
            <v>120</v>
          </cell>
          <cell r="P1397">
            <v>120</v>
          </cell>
          <cell r="Q1397">
            <v>120</v>
          </cell>
        </row>
        <row r="1398">
          <cell r="C1398">
            <v>96.9</v>
          </cell>
          <cell r="D1398">
            <v>97.6</v>
          </cell>
          <cell r="E1398">
            <v>97.6</v>
          </cell>
          <cell r="F1398">
            <v>97.6</v>
          </cell>
          <cell r="G1398">
            <v>97.6</v>
          </cell>
          <cell r="H1398">
            <v>97.6</v>
          </cell>
          <cell r="I1398">
            <v>97.6</v>
          </cell>
          <cell r="J1398">
            <v>97.6</v>
          </cell>
          <cell r="K1398">
            <v>97.6</v>
          </cell>
          <cell r="L1398">
            <v>97.6</v>
          </cell>
          <cell r="M1398">
            <v>97.6</v>
          </cell>
          <cell r="N1398">
            <v>97.6</v>
          </cell>
          <cell r="O1398">
            <v>97.6</v>
          </cell>
          <cell r="P1398">
            <v>97.6</v>
          </cell>
          <cell r="Q1398">
            <v>97.6</v>
          </cell>
        </row>
        <row r="1399">
          <cell r="C1399">
            <v>142.9</v>
          </cell>
          <cell r="D1399">
            <v>142.9</v>
          </cell>
          <cell r="E1399">
            <v>142.9</v>
          </cell>
          <cell r="F1399">
            <v>142.9</v>
          </cell>
          <cell r="G1399">
            <v>142.9</v>
          </cell>
          <cell r="H1399">
            <v>142.9</v>
          </cell>
          <cell r="I1399">
            <v>142.9</v>
          </cell>
          <cell r="J1399">
            <v>142.9</v>
          </cell>
          <cell r="K1399">
            <v>142.9</v>
          </cell>
          <cell r="L1399">
            <v>142.9</v>
          </cell>
          <cell r="M1399">
            <v>142.9</v>
          </cell>
          <cell r="N1399">
            <v>142.9</v>
          </cell>
          <cell r="O1399">
            <v>142.9</v>
          </cell>
          <cell r="P1399">
            <v>142.9</v>
          </cell>
          <cell r="Q1399">
            <v>142.9</v>
          </cell>
        </row>
        <row r="1401">
          <cell r="C1401">
            <v>107</v>
          </cell>
          <cell r="D1401">
            <v>107</v>
          </cell>
          <cell r="E1401">
            <v>107</v>
          </cell>
          <cell r="F1401">
            <v>107</v>
          </cell>
          <cell r="G1401">
            <v>107</v>
          </cell>
          <cell r="H1401">
            <v>107</v>
          </cell>
          <cell r="I1401">
            <v>107.1</v>
          </cell>
          <cell r="J1401">
            <v>107.1</v>
          </cell>
          <cell r="K1401">
            <v>107.1</v>
          </cell>
          <cell r="L1401">
            <v>107.1</v>
          </cell>
          <cell r="M1401">
            <v>106.8</v>
          </cell>
          <cell r="N1401">
            <v>106.2</v>
          </cell>
          <cell r="O1401">
            <v>106.1</v>
          </cell>
          <cell r="P1401">
            <v>106.1</v>
          </cell>
          <cell r="Q1401">
            <v>106.1</v>
          </cell>
        </row>
        <row r="1402">
          <cell r="C1402">
            <v>119.1</v>
          </cell>
          <cell r="D1402">
            <v>119.1</v>
          </cell>
          <cell r="E1402">
            <v>119.1</v>
          </cell>
          <cell r="F1402">
            <v>119.1</v>
          </cell>
          <cell r="G1402">
            <v>119.1</v>
          </cell>
          <cell r="H1402">
            <v>119.1</v>
          </cell>
          <cell r="I1402">
            <v>119.1</v>
          </cell>
          <cell r="J1402">
            <v>119.1</v>
          </cell>
          <cell r="K1402">
            <v>119.1</v>
          </cell>
          <cell r="L1402">
            <v>119.1</v>
          </cell>
          <cell r="M1402">
            <v>119</v>
          </cell>
          <cell r="N1402">
            <v>119</v>
          </cell>
          <cell r="O1402">
            <v>119</v>
          </cell>
          <cell r="P1402">
            <v>119</v>
          </cell>
          <cell r="Q1402">
            <v>119</v>
          </cell>
        </row>
        <row r="1403">
          <cell r="C1403">
            <v>95.3</v>
          </cell>
          <cell r="D1403">
            <v>95.3</v>
          </cell>
          <cell r="E1403">
            <v>95.3</v>
          </cell>
          <cell r="F1403">
            <v>95.3</v>
          </cell>
          <cell r="G1403">
            <v>95.3</v>
          </cell>
          <cell r="H1403">
            <v>95.3</v>
          </cell>
          <cell r="I1403">
            <v>95.3</v>
          </cell>
          <cell r="J1403">
            <v>95.3</v>
          </cell>
          <cell r="K1403">
            <v>95.3</v>
          </cell>
          <cell r="L1403">
            <v>95.3</v>
          </cell>
          <cell r="M1403">
            <v>95.3</v>
          </cell>
          <cell r="N1403">
            <v>95.3</v>
          </cell>
          <cell r="O1403">
            <v>95.3</v>
          </cell>
          <cell r="P1403">
            <v>95.3</v>
          </cell>
          <cell r="Q1403">
            <v>95.3</v>
          </cell>
        </row>
        <row r="1404">
          <cell r="C1404">
            <v>112.9</v>
          </cell>
          <cell r="D1404">
            <v>112.9</v>
          </cell>
          <cell r="E1404">
            <v>112.9</v>
          </cell>
          <cell r="F1404">
            <v>112.9</v>
          </cell>
          <cell r="G1404">
            <v>112.9</v>
          </cell>
          <cell r="H1404">
            <v>112.9</v>
          </cell>
          <cell r="I1404">
            <v>112.9</v>
          </cell>
          <cell r="J1404">
            <v>112.9</v>
          </cell>
          <cell r="K1404">
            <v>112.9</v>
          </cell>
          <cell r="L1404">
            <v>112.9</v>
          </cell>
          <cell r="M1404">
            <v>112.9</v>
          </cell>
          <cell r="N1404">
            <v>112.9</v>
          </cell>
          <cell r="O1404">
            <v>112.9</v>
          </cell>
          <cell r="P1404">
            <v>112.9</v>
          </cell>
          <cell r="Q1404">
            <v>112.9</v>
          </cell>
        </row>
        <row r="1405">
          <cell r="C1405">
            <v>93.5</v>
          </cell>
          <cell r="D1405">
            <v>93.5</v>
          </cell>
          <cell r="E1405">
            <v>93.5</v>
          </cell>
          <cell r="F1405">
            <v>93.5</v>
          </cell>
          <cell r="G1405">
            <v>93.5</v>
          </cell>
          <cell r="H1405">
            <v>93.5</v>
          </cell>
          <cell r="I1405">
            <v>93.5</v>
          </cell>
          <cell r="J1405">
            <v>93.5</v>
          </cell>
          <cell r="K1405">
            <v>93.5</v>
          </cell>
          <cell r="L1405">
            <v>93.5</v>
          </cell>
          <cell r="M1405">
            <v>93.5</v>
          </cell>
          <cell r="N1405">
            <v>89.5</v>
          </cell>
          <cell r="O1405">
            <v>89.5</v>
          </cell>
          <cell r="P1405">
            <v>89.5</v>
          </cell>
          <cell r="Q1405">
            <v>89.5</v>
          </cell>
        </row>
        <row r="1406">
          <cell r="C1406">
            <v>127.5</v>
          </cell>
          <cell r="D1406">
            <v>127.5</v>
          </cell>
          <cell r="E1406">
            <v>127.5</v>
          </cell>
          <cell r="F1406">
            <v>127.5</v>
          </cell>
          <cell r="G1406">
            <v>127.5</v>
          </cell>
          <cell r="H1406">
            <v>127.5</v>
          </cell>
          <cell r="I1406">
            <v>127.5</v>
          </cell>
          <cell r="J1406">
            <v>127.5</v>
          </cell>
          <cell r="K1406">
            <v>127.5</v>
          </cell>
          <cell r="L1406">
            <v>127.5</v>
          </cell>
          <cell r="M1406">
            <v>117.1</v>
          </cell>
          <cell r="N1406">
            <v>117.1</v>
          </cell>
          <cell r="O1406">
            <v>117.1</v>
          </cell>
          <cell r="P1406">
            <v>117.1</v>
          </cell>
          <cell r="Q1406">
            <v>117.1</v>
          </cell>
        </row>
        <row r="1407">
          <cell r="C1407">
            <v>147.6</v>
          </cell>
          <cell r="D1407">
            <v>147.6</v>
          </cell>
          <cell r="E1407">
            <v>147.6</v>
          </cell>
          <cell r="F1407">
            <v>147.6</v>
          </cell>
          <cell r="G1407">
            <v>147.6</v>
          </cell>
          <cell r="H1407">
            <v>147.6</v>
          </cell>
          <cell r="I1407">
            <v>147.6</v>
          </cell>
          <cell r="J1407">
            <v>147.6</v>
          </cell>
          <cell r="K1407">
            <v>147.6</v>
          </cell>
          <cell r="L1407">
            <v>147.6</v>
          </cell>
          <cell r="M1407">
            <v>147.6</v>
          </cell>
          <cell r="N1407">
            <v>147.6</v>
          </cell>
          <cell r="O1407">
            <v>147.6</v>
          </cell>
          <cell r="P1407">
            <v>147.6</v>
          </cell>
          <cell r="Q1407">
            <v>147.6</v>
          </cell>
        </row>
        <row r="1408">
          <cell r="C1408">
            <v>120.4</v>
          </cell>
          <cell r="D1408">
            <v>120.4</v>
          </cell>
          <cell r="E1408">
            <v>120.6</v>
          </cell>
          <cell r="F1408">
            <v>120.6</v>
          </cell>
          <cell r="G1408">
            <v>120.8</v>
          </cell>
          <cell r="H1408">
            <v>120.8</v>
          </cell>
          <cell r="I1408">
            <v>121.3</v>
          </cell>
          <cell r="J1408">
            <v>121.3</v>
          </cell>
          <cell r="K1408">
            <v>121.3</v>
          </cell>
          <cell r="L1408">
            <v>121.3</v>
          </cell>
          <cell r="M1408">
            <v>121.4</v>
          </cell>
          <cell r="N1408">
            <v>121.4</v>
          </cell>
          <cell r="O1408">
            <v>121.4</v>
          </cell>
          <cell r="P1408">
            <v>121.4</v>
          </cell>
          <cell r="Q1408">
            <v>121.4</v>
          </cell>
        </row>
        <row r="1409">
          <cell r="C1409">
            <v>109.7</v>
          </cell>
          <cell r="D1409">
            <v>109.7</v>
          </cell>
          <cell r="E1409">
            <v>109.7</v>
          </cell>
          <cell r="F1409">
            <v>109.7</v>
          </cell>
          <cell r="G1409">
            <v>109.7</v>
          </cell>
          <cell r="H1409">
            <v>109.7</v>
          </cell>
          <cell r="I1409">
            <v>109.7</v>
          </cell>
          <cell r="J1409">
            <v>109.7</v>
          </cell>
          <cell r="K1409">
            <v>109.4</v>
          </cell>
          <cell r="L1409">
            <v>109.4</v>
          </cell>
          <cell r="M1409">
            <v>109.4</v>
          </cell>
          <cell r="N1409">
            <v>109.4</v>
          </cell>
          <cell r="O1409">
            <v>109.4</v>
          </cell>
          <cell r="P1409">
            <v>109.4</v>
          </cell>
          <cell r="Q1409">
            <v>109.4</v>
          </cell>
        </row>
        <row r="1410">
          <cell r="C1410">
            <v>108.9</v>
          </cell>
          <cell r="D1410">
            <v>108.9</v>
          </cell>
          <cell r="E1410">
            <v>108.9</v>
          </cell>
          <cell r="F1410">
            <v>108.9</v>
          </cell>
          <cell r="G1410">
            <v>108.9</v>
          </cell>
          <cell r="H1410">
            <v>108.9</v>
          </cell>
          <cell r="I1410">
            <v>108.9</v>
          </cell>
          <cell r="J1410">
            <v>108.9</v>
          </cell>
          <cell r="K1410">
            <v>108.9</v>
          </cell>
          <cell r="L1410">
            <v>108.9</v>
          </cell>
          <cell r="M1410">
            <v>108.9</v>
          </cell>
          <cell r="N1410">
            <v>108.9</v>
          </cell>
          <cell r="O1410">
            <v>108.6</v>
          </cell>
          <cell r="P1410">
            <v>108.6</v>
          </cell>
          <cell r="Q1410">
            <v>108.6</v>
          </cell>
        </row>
        <row r="1411">
          <cell r="C1411">
            <v>100</v>
          </cell>
          <cell r="D1411">
            <v>100</v>
          </cell>
          <cell r="E1411">
            <v>100</v>
          </cell>
          <cell r="F1411">
            <v>100</v>
          </cell>
          <cell r="G1411">
            <v>100</v>
          </cell>
          <cell r="H1411">
            <v>100</v>
          </cell>
          <cell r="I1411">
            <v>100</v>
          </cell>
          <cell r="J1411">
            <v>100</v>
          </cell>
          <cell r="K1411">
            <v>100</v>
          </cell>
          <cell r="L1411">
            <v>100</v>
          </cell>
          <cell r="M1411">
            <v>100</v>
          </cell>
          <cell r="N1411">
            <v>100</v>
          </cell>
          <cell r="O1411">
            <v>100</v>
          </cell>
          <cell r="P1411">
            <v>100</v>
          </cell>
          <cell r="Q1411">
            <v>100</v>
          </cell>
        </row>
        <row r="1413">
          <cell r="C1413">
            <v>100.6</v>
          </cell>
          <cell r="D1413">
            <v>100.6</v>
          </cell>
          <cell r="E1413">
            <v>100.6</v>
          </cell>
          <cell r="F1413">
            <v>100.6</v>
          </cell>
          <cell r="G1413">
            <v>100.6</v>
          </cell>
          <cell r="H1413">
            <v>100.6</v>
          </cell>
          <cell r="I1413">
            <v>100.6</v>
          </cell>
          <cell r="J1413">
            <v>100.6</v>
          </cell>
          <cell r="K1413">
            <v>100.6</v>
          </cell>
          <cell r="L1413">
            <v>100.6</v>
          </cell>
          <cell r="M1413">
            <v>100.7</v>
          </cell>
          <cell r="N1413">
            <v>100.7</v>
          </cell>
          <cell r="O1413">
            <v>100.7</v>
          </cell>
          <cell r="P1413">
            <v>100.7</v>
          </cell>
          <cell r="Q1413">
            <v>100.7</v>
          </cell>
        </row>
        <row r="1414">
          <cell r="C1414">
            <v>93.7</v>
          </cell>
          <cell r="D1414">
            <v>93.7</v>
          </cell>
          <cell r="E1414">
            <v>93.7</v>
          </cell>
          <cell r="F1414">
            <v>93.7</v>
          </cell>
          <cell r="G1414">
            <v>93.7</v>
          </cell>
          <cell r="H1414">
            <v>93.7</v>
          </cell>
          <cell r="I1414">
            <v>93.7</v>
          </cell>
          <cell r="J1414">
            <v>93.7</v>
          </cell>
          <cell r="K1414">
            <v>93.7</v>
          </cell>
          <cell r="L1414">
            <v>93.7</v>
          </cell>
          <cell r="M1414">
            <v>93.8</v>
          </cell>
          <cell r="N1414">
            <v>93.8</v>
          </cell>
          <cell r="O1414">
            <v>93.8</v>
          </cell>
          <cell r="P1414">
            <v>93.8</v>
          </cell>
          <cell r="Q1414">
            <v>93.8</v>
          </cell>
        </row>
        <row r="1415">
          <cell r="C1415">
            <v>157.80000000000001</v>
          </cell>
          <cell r="D1415">
            <v>157.80000000000001</v>
          </cell>
          <cell r="E1415">
            <v>157.80000000000001</v>
          </cell>
          <cell r="F1415">
            <v>154.9</v>
          </cell>
          <cell r="G1415">
            <v>154.9</v>
          </cell>
          <cell r="H1415">
            <v>154.9</v>
          </cell>
          <cell r="I1415">
            <v>154.9</v>
          </cell>
          <cell r="J1415">
            <v>154.9</v>
          </cell>
          <cell r="K1415">
            <v>154.9</v>
          </cell>
          <cell r="L1415">
            <v>154.9</v>
          </cell>
          <cell r="M1415">
            <v>154.9</v>
          </cell>
          <cell r="N1415">
            <v>154.9</v>
          </cell>
          <cell r="O1415">
            <v>154.9</v>
          </cell>
          <cell r="P1415">
            <v>154.9</v>
          </cell>
          <cell r="Q1415">
            <v>154.9</v>
          </cell>
        </row>
        <row r="1416">
          <cell r="C1416">
            <v>100</v>
          </cell>
          <cell r="D1416">
            <v>100</v>
          </cell>
          <cell r="E1416">
            <v>100</v>
          </cell>
          <cell r="F1416">
            <v>100</v>
          </cell>
          <cell r="G1416">
            <v>100</v>
          </cell>
          <cell r="H1416">
            <v>100</v>
          </cell>
          <cell r="I1416">
            <v>100</v>
          </cell>
          <cell r="J1416">
            <v>100</v>
          </cell>
          <cell r="K1416">
            <v>100</v>
          </cell>
          <cell r="L1416">
            <v>100</v>
          </cell>
          <cell r="M1416">
            <v>100</v>
          </cell>
          <cell r="N1416">
            <v>100</v>
          </cell>
          <cell r="O1416">
            <v>100</v>
          </cell>
          <cell r="P1416">
            <v>100</v>
          </cell>
          <cell r="Q1416">
            <v>100</v>
          </cell>
        </row>
        <row r="1417">
          <cell r="C1417">
            <v>125</v>
          </cell>
          <cell r="D1417">
            <v>125</v>
          </cell>
          <cell r="E1417">
            <v>125</v>
          </cell>
          <cell r="F1417">
            <v>125</v>
          </cell>
          <cell r="G1417">
            <v>125</v>
          </cell>
          <cell r="H1417">
            <v>125</v>
          </cell>
          <cell r="I1417">
            <v>125</v>
          </cell>
          <cell r="J1417">
            <v>125</v>
          </cell>
          <cell r="K1417">
            <v>125</v>
          </cell>
          <cell r="L1417">
            <v>125</v>
          </cell>
          <cell r="M1417">
            <v>125</v>
          </cell>
          <cell r="N1417">
            <v>125</v>
          </cell>
          <cell r="O1417">
            <v>125</v>
          </cell>
          <cell r="P1417">
            <v>125</v>
          </cell>
          <cell r="Q1417">
            <v>125</v>
          </cell>
        </row>
        <row r="1418">
          <cell r="C1418">
            <v>123.1</v>
          </cell>
          <cell r="D1418">
            <v>123.1</v>
          </cell>
          <cell r="E1418">
            <v>123.1</v>
          </cell>
          <cell r="F1418">
            <v>123.1</v>
          </cell>
          <cell r="G1418">
            <v>123.1</v>
          </cell>
          <cell r="H1418">
            <v>123.1</v>
          </cell>
          <cell r="I1418">
            <v>123.1</v>
          </cell>
          <cell r="J1418">
            <v>123.1</v>
          </cell>
          <cell r="K1418">
            <v>123.1</v>
          </cell>
          <cell r="L1418">
            <v>123.1</v>
          </cell>
          <cell r="M1418">
            <v>123.1</v>
          </cell>
          <cell r="N1418">
            <v>123.1</v>
          </cell>
          <cell r="O1418">
            <v>123.1</v>
          </cell>
          <cell r="P1418">
            <v>123.1</v>
          </cell>
          <cell r="Q1418">
            <v>123.1</v>
          </cell>
        </row>
        <row r="1419">
          <cell r="C1419">
            <v>101.8</v>
          </cell>
          <cell r="D1419">
            <v>101.8</v>
          </cell>
          <cell r="E1419">
            <v>101.8</v>
          </cell>
          <cell r="F1419">
            <v>101.8</v>
          </cell>
          <cell r="G1419">
            <v>101.8</v>
          </cell>
          <cell r="H1419">
            <v>101.8</v>
          </cell>
          <cell r="I1419">
            <v>101.8</v>
          </cell>
          <cell r="J1419">
            <v>101.8</v>
          </cell>
          <cell r="K1419">
            <v>101.8</v>
          </cell>
          <cell r="L1419">
            <v>101.8</v>
          </cell>
          <cell r="M1419">
            <v>101.8</v>
          </cell>
          <cell r="N1419">
            <v>101.8</v>
          </cell>
          <cell r="O1419">
            <v>101.8</v>
          </cell>
          <cell r="P1419">
            <v>101.8</v>
          </cell>
          <cell r="Q1419">
            <v>101.8</v>
          </cell>
        </row>
        <row r="1420">
          <cell r="C1420">
            <v>100.6</v>
          </cell>
          <cell r="D1420">
            <v>100.6</v>
          </cell>
          <cell r="E1420">
            <v>100.6</v>
          </cell>
          <cell r="F1420">
            <v>100.6</v>
          </cell>
          <cell r="G1420">
            <v>100.6</v>
          </cell>
          <cell r="H1420">
            <v>100.6</v>
          </cell>
          <cell r="I1420">
            <v>100.6</v>
          </cell>
          <cell r="J1420">
            <v>100.6</v>
          </cell>
          <cell r="K1420">
            <v>100.6</v>
          </cell>
          <cell r="L1420">
            <v>100.6</v>
          </cell>
          <cell r="M1420">
            <v>100.6</v>
          </cell>
          <cell r="N1420">
            <v>100.6</v>
          </cell>
          <cell r="O1420">
            <v>100.6</v>
          </cell>
          <cell r="P1420">
            <v>100.6</v>
          </cell>
          <cell r="Q1420">
            <v>100.6</v>
          </cell>
        </row>
        <row r="1422">
          <cell r="C1422">
            <v>117.4</v>
          </cell>
          <cell r="D1422">
            <v>120.7</v>
          </cell>
          <cell r="E1422">
            <v>121.4</v>
          </cell>
          <cell r="F1422">
            <v>120.8</v>
          </cell>
          <cell r="G1422">
            <v>120.6</v>
          </cell>
          <cell r="H1422">
            <v>120.6</v>
          </cell>
          <cell r="I1422">
            <v>120.5</v>
          </cell>
          <cell r="J1422">
            <v>120.3</v>
          </cell>
          <cell r="K1422">
            <v>119.4</v>
          </cell>
          <cell r="L1422">
            <v>117.7</v>
          </cell>
          <cell r="M1422">
            <v>119.3</v>
          </cell>
          <cell r="N1422">
            <v>119</v>
          </cell>
          <cell r="O1422">
            <v>118.7</v>
          </cell>
          <cell r="P1422">
            <v>118</v>
          </cell>
          <cell r="Q1422">
            <v>116.5</v>
          </cell>
        </row>
        <row r="1423">
          <cell r="C1423">
            <v>102.3</v>
          </cell>
          <cell r="D1423">
            <v>102.3</v>
          </cell>
          <cell r="E1423">
            <v>102.3</v>
          </cell>
          <cell r="F1423">
            <v>102.3</v>
          </cell>
          <cell r="G1423">
            <v>102.3</v>
          </cell>
          <cell r="H1423">
            <v>102.3</v>
          </cell>
          <cell r="I1423">
            <v>102.3</v>
          </cell>
          <cell r="J1423">
            <v>102.3</v>
          </cell>
          <cell r="K1423">
            <v>102.3</v>
          </cell>
          <cell r="L1423">
            <v>102.3</v>
          </cell>
          <cell r="M1423">
            <v>102.3</v>
          </cell>
          <cell r="N1423">
            <v>102.3</v>
          </cell>
          <cell r="O1423">
            <v>102.3</v>
          </cell>
          <cell r="P1423">
            <v>102.3</v>
          </cell>
          <cell r="Q1423">
            <v>102.3</v>
          </cell>
        </row>
        <row r="1424">
          <cell r="C1424">
            <v>126.1</v>
          </cell>
          <cell r="D1424">
            <v>126.1</v>
          </cell>
          <cell r="E1424">
            <v>126.1</v>
          </cell>
          <cell r="F1424">
            <v>126.1</v>
          </cell>
          <cell r="G1424">
            <v>126.1</v>
          </cell>
          <cell r="H1424">
            <v>126.1</v>
          </cell>
          <cell r="I1424">
            <v>126.1</v>
          </cell>
          <cell r="J1424">
            <v>126.1</v>
          </cell>
          <cell r="K1424">
            <v>126.1</v>
          </cell>
          <cell r="L1424">
            <v>126.1</v>
          </cell>
          <cell r="M1424">
            <v>126.1</v>
          </cell>
          <cell r="N1424">
            <v>126.1</v>
          </cell>
          <cell r="O1424">
            <v>126.1</v>
          </cell>
          <cell r="P1424">
            <v>126.1</v>
          </cell>
          <cell r="Q1424">
            <v>126.1</v>
          </cell>
        </row>
        <row r="1425">
          <cell r="C1425">
            <v>111.9</v>
          </cell>
          <cell r="D1425">
            <v>111.9</v>
          </cell>
          <cell r="E1425">
            <v>111.9</v>
          </cell>
          <cell r="F1425">
            <v>111.9</v>
          </cell>
          <cell r="G1425">
            <v>111.9</v>
          </cell>
          <cell r="H1425">
            <v>110.3</v>
          </cell>
          <cell r="I1425">
            <v>110.3</v>
          </cell>
          <cell r="J1425">
            <v>110.3</v>
          </cell>
          <cell r="K1425">
            <v>110.3</v>
          </cell>
          <cell r="L1425">
            <v>110.3</v>
          </cell>
          <cell r="M1425">
            <v>110.3</v>
          </cell>
          <cell r="N1425">
            <v>110.3</v>
          </cell>
          <cell r="O1425">
            <v>110.3</v>
          </cell>
          <cell r="P1425">
            <v>110.3</v>
          </cell>
          <cell r="Q1425">
            <v>110.3</v>
          </cell>
        </row>
        <row r="1426">
          <cell r="C1426">
            <v>128.4</v>
          </cell>
          <cell r="D1426">
            <v>143.4</v>
          </cell>
          <cell r="E1426">
            <v>146.6</v>
          </cell>
          <cell r="F1426">
            <v>143.80000000000001</v>
          </cell>
          <cell r="G1426">
            <v>143</v>
          </cell>
          <cell r="H1426">
            <v>143</v>
          </cell>
          <cell r="I1426">
            <v>142.5</v>
          </cell>
          <cell r="J1426">
            <v>141.80000000000001</v>
          </cell>
          <cell r="K1426">
            <v>137.80000000000001</v>
          </cell>
          <cell r="L1426">
            <v>129.80000000000001</v>
          </cell>
          <cell r="M1426">
            <v>137.19999999999999</v>
          </cell>
          <cell r="N1426">
            <v>136.1</v>
          </cell>
          <cell r="O1426">
            <v>134.5</v>
          </cell>
          <cell r="P1426">
            <v>132.1</v>
          </cell>
          <cell r="Q1426">
            <v>127.2</v>
          </cell>
        </row>
        <row r="1427">
          <cell r="C1427">
            <v>140.9</v>
          </cell>
          <cell r="D1427">
            <v>140.9</v>
          </cell>
          <cell r="E1427">
            <v>140.9</v>
          </cell>
          <cell r="F1427">
            <v>140.9</v>
          </cell>
          <cell r="G1427">
            <v>140.9</v>
          </cell>
          <cell r="H1427">
            <v>140.9</v>
          </cell>
          <cell r="I1427">
            <v>140.9</v>
          </cell>
          <cell r="J1427">
            <v>140.9</v>
          </cell>
          <cell r="K1427">
            <v>140.9</v>
          </cell>
          <cell r="L1427">
            <v>140.9</v>
          </cell>
          <cell r="M1427">
            <v>140.9</v>
          </cell>
          <cell r="N1427">
            <v>140.9</v>
          </cell>
          <cell r="O1427">
            <v>140.9</v>
          </cell>
          <cell r="P1427">
            <v>140.9</v>
          </cell>
          <cell r="Q1427">
            <v>140.9</v>
          </cell>
        </row>
        <row r="1428">
          <cell r="C1428">
            <v>118.1</v>
          </cell>
          <cell r="D1428">
            <v>118.1</v>
          </cell>
          <cell r="E1428">
            <v>118.1</v>
          </cell>
          <cell r="F1428">
            <v>118.1</v>
          </cell>
          <cell r="G1428">
            <v>118.1</v>
          </cell>
          <cell r="H1428">
            <v>118.1</v>
          </cell>
          <cell r="I1428">
            <v>118.1</v>
          </cell>
          <cell r="J1428">
            <v>118.1</v>
          </cell>
          <cell r="K1428">
            <v>118.1</v>
          </cell>
          <cell r="L1428">
            <v>118.1</v>
          </cell>
          <cell r="M1428">
            <v>118.1</v>
          </cell>
          <cell r="N1428">
            <v>118.1</v>
          </cell>
          <cell r="O1428">
            <v>118.1</v>
          </cell>
          <cell r="P1428">
            <v>118.1</v>
          </cell>
          <cell r="Q1428">
            <v>118.1</v>
          </cell>
        </row>
        <row r="1429">
          <cell r="C1429">
            <v>109.7</v>
          </cell>
          <cell r="D1429">
            <v>109.7</v>
          </cell>
          <cell r="E1429">
            <v>109.7</v>
          </cell>
          <cell r="F1429">
            <v>109.7</v>
          </cell>
          <cell r="G1429">
            <v>109.7</v>
          </cell>
          <cell r="H1429">
            <v>109.7</v>
          </cell>
          <cell r="I1429">
            <v>109.7</v>
          </cell>
          <cell r="J1429">
            <v>109.7</v>
          </cell>
          <cell r="K1429">
            <v>109.7</v>
          </cell>
          <cell r="L1429">
            <v>109.7</v>
          </cell>
          <cell r="M1429">
            <v>109.7</v>
          </cell>
          <cell r="N1429">
            <v>109.7</v>
          </cell>
          <cell r="O1429">
            <v>109.7</v>
          </cell>
          <cell r="P1429">
            <v>109.7</v>
          </cell>
          <cell r="Q1429">
            <v>109.7</v>
          </cell>
        </row>
        <row r="1430">
          <cell r="C1430">
            <v>85.5</v>
          </cell>
          <cell r="D1430">
            <v>85.5</v>
          </cell>
          <cell r="E1430">
            <v>85.5</v>
          </cell>
          <cell r="F1430">
            <v>85.5</v>
          </cell>
          <cell r="G1430">
            <v>85.5</v>
          </cell>
          <cell r="H1430">
            <v>85.5</v>
          </cell>
          <cell r="I1430">
            <v>85.5</v>
          </cell>
          <cell r="J1430">
            <v>85.5</v>
          </cell>
          <cell r="K1430">
            <v>85.5</v>
          </cell>
          <cell r="L1430">
            <v>85.5</v>
          </cell>
          <cell r="M1430">
            <v>85.5</v>
          </cell>
          <cell r="N1430">
            <v>85.5</v>
          </cell>
          <cell r="O1430">
            <v>85.5</v>
          </cell>
          <cell r="P1430">
            <v>85.5</v>
          </cell>
          <cell r="Q1430">
            <v>85.5</v>
          </cell>
        </row>
        <row r="1432">
          <cell r="C1432">
            <v>70.7</v>
          </cell>
          <cell r="D1432">
            <v>70.7</v>
          </cell>
          <cell r="E1432">
            <v>70.7</v>
          </cell>
          <cell r="F1432">
            <v>70.400000000000006</v>
          </cell>
          <cell r="G1432">
            <v>70.400000000000006</v>
          </cell>
          <cell r="H1432">
            <v>70.400000000000006</v>
          </cell>
          <cell r="I1432">
            <v>70.400000000000006</v>
          </cell>
          <cell r="J1432">
            <v>70.400000000000006</v>
          </cell>
          <cell r="K1432">
            <v>70.400000000000006</v>
          </cell>
          <cell r="L1432">
            <v>70.400000000000006</v>
          </cell>
          <cell r="M1432">
            <v>70.400000000000006</v>
          </cell>
          <cell r="N1432">
            <v>70.400000000000006</v>
          </cell>
          <cell r="O1432">
            <v>70.400000000000006</v>
          </cell>
          <cell r="P1432">
            <v>70.400000000000006</v>
          </cell>
          <cell r="Q1432">
            <v>70.400000000000006</v>
          </cell>
        </row>
        <row r="1433">
          <cell r="C1433">
            <v>134.4</v>
          </cell>
          <cell r="D1433">
            <v>134.4</v>
          </cell>
          <cell r="E1433">
            <v>134.4</v>
          </cell>
          <cell r="F1433">
            <v>134.4</v>
          </cell>
          <cell r="G1433">
            <v>134.4</v>
          </cell>
          <cell r="H1433">
            <v>134.4</v>
          </cell>
          <cell r="I1433">
            <v>134.4</v>
          </cell>
          <cell r="J1433">
            <v>134.4</v>
          </cell>
          <cell r="K1433">
            <v>134.4</v>
          </cell>
          <cell r="L1433">
            <v>134.4</v>
          </cell>
          <cell r="M1433">
            <v>134.4</v>
          </cell>
          <cell r="N1433">
            <v>134.4</v>
          </cell>
          <cell r="O1433">
            <v>134.4</v>
          </cell>
          <cell r="P1433">
            <v>134.4</v>
          </cell>
          <cell r="Q1433">
            <v>134.4</v>
          </cell>
        </row>
        <row r="1434">
          <cell r="C1434">
            <v>100</v>
          </cell>
          <cell r="D1434">
            <v>100</v>
          </cell>
          <cell r="E1434">
            <v>100</v>
          </cell>
          <cell r="F1434">
            <v>100</v>
          </cell>
          <cell r="G1434">
            <v>100</v>
          </cell>
          <cell r="H1434">
            <v>100</v>
          </cell>
          <cell r="I1434">
            <v>100</v>
          </cell>
          <cell r="J1434">
            <v>100</v>
          </cell>
          <cell r="K1434">
            <v>100</v>
          </cell>
          <cell r="L1434">
            <v>100</v>
          </cell>
          <cell r="M1434">
            <v>100</v>
          </cell>
          <cell r="N1434">
            <v>100</v>
          </cell>
          <cell r="O1434">
            <v>100</v>
          </cell>
          <cell r="P1434">
            <v>100</v>
          </cell>
          <cell r="Q1434">
            <v>100</v>
          </cell>
        </row>
        <row r="1435">
          <cell r="C1435">
            <v>69.5</v>
          </cell>
          <cell r="D1435">
            <v>69.5</v>
          </cell>
          <cell r="E1435">
            <v>69.5</v>
          </cell>
          <cell r="F1435">
            <v>69.099999999999994</v>
          </cell>
          <cell r="G1435">
            <v>69.099999999999994</v>
          </cell>
          <cell r="H1435">
            <v>69.099999999999994</v>
          </cell>
          <cell r="I1435">
            <v>69.099999999999994</v>
          </cell>
          <cell r="J1435">
            <v>69.099999999999994</v>
          </cell>
          <cell r="K1435">
            <v>69.099999999999994</v>
          </cell>
          <cell r="L1435">
            <v>69.099999999999994</v>
          </cell>
          <cell r="M1435">
            <v>69.099999999999994</v>
          </cell>
          <cell r="N1435">
            <v>69.099999999999994</v>
          </cell>
          <cell r="O1435">
            <v>69.099999999999994</v>
          </cell>
          <cell r="P1435">
            <v>69.099999999999994</v>
          </cell>
          <cell r="Q1435">
            <v>69.099999999999994</v>
          </cell>
        </row>
        <row r="1437">
          <cell r="C1437">
            <v>90.7</v>
          </cell>
          <cell r="D1437">
            <v>90.7</v>
          </cell>
          <cell r="E1437">
            <v>90.7</v>
          </cell>
          <cell r="F1437">
            <v>90.7</v>
          </cell>
          <cell r="G1437">
            <v>90.7</v>
          </cell>
          <cell r="H1437">
            <v>90.6</v>
          </cell>
          <cell r="I1437">
            <v>90.6</v>
          </cell>
          <cell r="J1437">
            <v>90.6</v>
          </cell>
          <cell r="K1437">
            <v>90.6</v>
          </cell>
          <cell r="L1437">
            <v>90.6</v>
          </cell>
          <cell r="M1437">
            <v>90.6</v>
          </cell>
          <cell r="N1437">
            <v>90.6</v>
          </cell>
          <cell r="O1437">
            <v>90.6</v>
          </cell>
          <cell r="P1437">
            <v>90.6</v>
          </cell>
          <cell r="Q1437">
            <v>90.7</v>
          </cell>
        </row>
        <row r="1438">
          <cell r="C1438">
            <v>69.099999999999994</v>
          </cell>
          <cell r="D1438">
            <v>69.099999999999994</v>
          </cell>
          <cell r="E1438">
            <v>69.099999999999994</v>
          </cell>
          <cell r="F1438">
            <v>69.099999999999994</v>
          </cell>
          <cell r="G1438">
            <v>69.099999999999994</v>
          </cell>
          <cell r="H1438">
            <v>69.099999999999994</v>
          </cell>
          <cell r="I1438">
            <v>69.099999999999994</v>
          </cell>
          <cell r="J1438">
            <v>69.099999999999994</v>
          </cell>
          <cell r="K1438">
            <v>69.099999999999994</v>
          </cell>
          <cell r="L1438">
            <v>69.099999999999994</v>
          </cell>
          <cell r="M1438">
            <v>69.099999999999994</v>
          </cell>
          <cell r="N1438">
            <v>68.900000000000006</v>
          </cell>
          <cell r="O1438">
            <v>68.900000000000006</v>
          </cell>
          <cell r="P1438">
            <v>68.900000000000006</v>
          </cell>
          <cell r="Q1438">
            <v>68.900000000000006</v>
          </cell>
        </row>
        <row r="1439">
          <cell r="C1439">
            <v>100.2</v>
          </cell>
          <cell r="D1439">
            <v>100.2</v>
          </cell>
          <cell r="E1439">
            <v>100.2</v>
          </cell>
          <cell r="F1439">
            <v>100.2</v>
          </cell>
          <cell r="G1439">
            <v>100.2</v>
          </cell>
          <cell r="H1439">
            <v>100.2</v>
          </cell>
          <cell r="I1439">
            <v>100.2</v>
          </cell>
          <cell r="J1439">
            <v>100.2</v>
          </cell>
          <cell r="K1439">
            <v>100.2</v>
          </cell>
          <cell r="L1439">
            <v>100.2</v>
          </cell>
          <cell r="M1439">
            <v>100.2</v>
          </cell>
          <cell r="N1439">
            <v>100.2</v>
          </cell>
          <cell r="O1439">
            <v>100.2</v>
          </cell>
          <cell r="P1439">
            <v>100.2</v>
          </cell>
          <cell r="Q1439">
            <v>100.2</v>
          </cell>
        </row>
        <row r="1440">
          <cell r="C1440">
            <v>93.8</v>
          </cell>
          <cell r="D1440">
            <v>93.8</v>
          </cell>
          <cell r="E1440">
            <v>93.8</v>
          </cell>
          <cell r="F1440">
            <v>93.8</v>
          </cell>
          <cell r="G1440">
            <v>93.8</v>
          </cell>
          <cell r="H1440">
            <v>93.8</v>
          </cell>
          <cell r="I1440">
            <v>93.8</v>
          </cell>
          <cell r="J1440">
            <v>93.8</v>
          </cell>
          <cell r="K1440">
            <v>93.8</v>
          </cell>
          <cell r="L1440">
            <v>93.8</v>
          </cell>
          <cell r="M1440">
            <v>93.8</v>
          </cell>
          <cell r="N1440">
            <v>93.8</v>
          </cell>
          <cell r="O1440">
            <v>93.8</v>
          </cell>
          <cell r="P1440">
            <v>93.8</v>
          </cell>
          <cell r="Q1440">
            <v>93.8</v>
          </cell>
        </row>
        <row r="1441">
          <cell r="C1441">
            <v>100</v>
          </cell>
          <cell r="D1441">
            <v>100</v>
          </cell>
          <cell r="E1441">
            <v>100</v>
          </cell>
          <cell r="F1441">
            <v>100</v>
          </cell>
          <cell r="G1441">
            <v>100</v>
          </cell>
          <cell r="H1441">
            <v>100</v>
          </cell>
          <cell r="I1441">
            <v>100</v>
          </cell>
          <cell r="J1441">
            <v>100</v>
          </cell>
          <cell r="K1441">
            <v>100</v>
          </cell>
          <cell r="L1441">
            <v>100</v>
          </cell>
          <cell r="M1441">
            <v>100</v>
          </cell>
          <cell r="N1441">
            <v>100</v>
          </cell>
          <cell r="O1441">
            <v>100</v>
          </cell>
          <cell r="P1441">
            <v>100</v>
          </cell>
          <cell r="Q1441">
            <v>100</v>
          </cell>
        </row>
        <row r="1442">
          <cell r="C1442">
            <v>102.9</v>
          </cell>
          <cell r="D1442">
            <v>102.9</v>
          </cell>
          <cell r="E1442">
            <v>102.9</v>
          </cell>
          <cell r="F1442">
            <v>102.9</v>
          </cell>
          <cell r="G1442">
            <v>102.9</v>
          </cell>
          <cell r="H1442">
            <v>102.9</v>
          </cell>
          <cell r="I1442">
            <v>102.9</v>
          </cell>
          <cell r="J1442">
            <v>102.9</v>
          </cell>
          <cell r="K1442">
            <v>102.9</v>
          </cell>
          <cell r="L1442">
            <v>102.9</v>
          </cell>
          <cell r="M1442">
            <v>102.9</v>
          </cell>
          <cell r="N1442">
            <v>102.9</v>
          </cell>
          <cell r="O1442">
            <v>102.8</v>
          </cell>
          <cell r="P1442">
            <v>104.2</v>
          </cell>
          <cell r="Q1442">
            <v>105.6</v>
          </cell>
        </row>
        <row r="1443">
          <cell r="C1443">
            <v>107.1</v>
          </cell>
          <cell r="D1443">
            <v>107.1</v>
          </cell>
          <cell r="E1443">
            <v>107.1</v>
          </cell>
          <cell r="F1443">
            <v>107.1</v>
          </cell>
          <cell r="G1443">
            <v>107.1</v>
          </cell>
          <cell r="H1443">
            <v>107.1</v>
          </cell>
          <cell r="I1443">
            <v>107.1</v>
          </cell>
          <cell r="J1443">
            <v>107.1</v>
          </cell>
          <cell r="K1443">
            <v>107.1</v>
          </cell>
          <cell r="L1443">
            <v>107.1</v>
          </cell>
          <cell r="M1443">
            <v>107.1</v>
          </cell>
          <cell r="N1443">
            <v>107.1</v>
          </cell>
          <cell r="O1443">
            <v>107.1</v>
          </cell>
          <cell r="P1443">
            <v>107.1</v>
          </cell>
          <cell r="Q1443">
            <v>107.1</v>
          </cell>
        </row>
        <row r="1444">
          <cell r="C1444">
            <v>100</v>
          </cell>
          <cell r="D1444">
            <v>100</v>
          </cell>
          <cell r="E1444">
            <v>100</v>
          </cell>
          <cell r="F1444">
            <v>100</v>
          </cell>
          <cell r="G1444">
            <v>100</v>
          </cell>
          <cell r="H1444">
            <v>100</v>
          </cell>
          <cell r="I1444">
            <v>100</v>
          </cell>
          <cell r="J1444">
            <v>100</v>
          </cell>
          <cell r="K1444">
            <v>100</v>
          </cell>
          <cell r="L1444">
            <v>100</v>
          </cell>
          <cell r="M1444">
            <v>100</v>
          </cell>
          <cell r="N1444">
            <v>100</v>
          </cell>
          <cell r="O1444">
            <v>100</v>
          </cell>
          <cell r="P1444">
            <v>100</v>
          </cell>
          <cell r="Q1444">
            <v>100</v>
          </cell>
        </row>
        <row r="1445">
          <cell r="C1445">
            <v>117.9</v>
          </cell>
          <cell r="D1445">
            <v>117.9</v>
          </cell>
          <cell r="E1445">
            <v>117.9</v>
          </cell>
          <cell r="F1445">
            <v>117.9</v>
          </cell>
          <cell r="G1445">
            <v>117.9</v>
          </cell>
          <cell r="H1445">
            <v>117.9</v>
          </cell>
          <cell r="I1445">
            <v>117.9</v>
          </cell>
          <cell r="J1445">
            <v>117.9</v>
          </cell>
          <cell r="K1445">
            <v>117.9</v>
          </cell>
          <cell r="L1445">
            <v>117.9</v>
          </cell>
          <cell r="M1445">
            <v>117.9</v>
          </cell>
          <cell r="N1445">
            <v>117.9</v>
          </cell>
          <cell r="O1445">
            <v>117.9</v>
          </cell>
          <cell r="P1445">
            <v>117.9</v>
          </cell>
          <cell r="Q1445">
            <v>117.9</v>
          </cell>
        </row>
        <row r="1446">
          <cell r="C1446">
            <v>100</v>
          </cell>
          <cell r="D1446">
            <v>100</v>
          </cell>
          <cell r="E1446">
            <v>100</v>
          </cell>
          <cell r="F1446">
            <v>100</v>
          </cell>
          <cell r="G1446">
            <v>100</v>
          </cell>
          <cell r="H1446">
            <v>100</v>
          </cell>
          <cell r="I1446">
            <v>100</v>
          </cell>
          <cell r="J1446">
            <v>100</v>
          </cell>
          <cell r="K1446">
            <v>100</v>
          </cell>
          <cell r="L1446">
            <v>100</v>
          </cell>
          <cell r="M1446">
            <v>100</v>
          </cell>
          <cell r="N1446">
            <v>100</v>
          </cell>
          <cell r="O1446">
            <v>100</v>
          </cell>
          <cell r="P1446">
            <v>100</v>
          </cell>
          <cell r="Q1446">
            <v>100</v>
          </cell>
        </row>
        <row r="1447">
          <cell r="C1447">
            <v>100</v>
          </cell>
          <cell r="D1447">
            <v>100</v>
          </cell>
          <cell r="E1447">
            <v>100</v>
          </cell>
          <cell r="F1447">
            <v>100</v>
          </cell>
          <cell r="G1447">
            <v>100</v>
          </cell>
          <cell r="H1447">
            <v>100</v>
          </cell>
          <cell r="I1447">
            <v>100</v>
          </cell>
          <cell r="J1447">
            <v>100</v>
          </cell>
          <cell r="K1447">
            <v>100</v>
          </cell>
          <cell r="L1447">
            <v>100</v>
          </cell>
          <cell r="M1447">
            <v>100</v>
          </cell>
          <cell r="N1447">
            <v>100</v>
          </cell>
          <cell r="O1447">
            <v>100</v>
          </cell>
          <cell r="P1447">
            <v>100</v>
          </cell>
          <cell r="Q1447">
            <v>100</v>
          </cell>
        </row>
        <row r="1448">
          <cell r="C1448">
            <v>100.9</v>
          </cell>
          <cell r="D1448">
            <v>100.9</v>
          </cell>
          <cell r="E1448">
            <v>100.9</v>
          </cell>
          <cell r="F1448">
            <v>100.9</v>
          </cell>
          <cell r="G1448">
            <v>100.9</v>
          </cell>
          <cell r="H1448">
            <v>100.9</v>
          </cell>
          <cell r="I1448">
            <v>100.9</v>
          </cell>
          <cell r="J1448">
            <v>100.9</v>
          </cell>
          <cell r="K1448">
            <v>100.9</v>
          </cell>
          <cell r="L1448">
            <v>100.9</v>
          </cell>
          <cell r="M1448">
            <v>100.9</v>
          </cell>
          <cell r="N1448">
            <v>100.9</v>
          </cell>
          <cell r="O1448">
            <v>100.9</v>
          </cell>
          <cell r="P1448">
            <v>100.9</v>
          </cell>
          <cell r="Q1448">
            <v>100.9</v>
          </cell>
        </row>
        <row r="1449">
          <cell r="C1449">
            <v>128.4</v>
          </cell>
          <cell r="D1449">
            <v>128.4</v>
          </cell>
          <cell r="E1449">
            <v>128.4</v>
          </cell>
          <cell r="F1449">
            <v>128.4</v>
          </cell>
          <cell r="G1449">
            <v>128.4</v>
          </cell>
          <cell r="H1449">
            <v>128.4</v>
          </cell>
          <cell r="I1449">
            <v>128.4</v>
          </cell>
          <cell r="J1449">
            <v>128.4</v>
          </cell>
          <cell r="K1449">
            <v>128.4</v>
          </cell>
          <cell r="L1449">
            <v>128.4</v>
          </cell>
          <cell r="M1449">
            <v>128.4</v>
          </cell>
          <cell r="N1449">
            <v>128.4</v>
          </cell>
          <cell r="O1449">
            <v>128.4</v>
          </cell>
          <cell r="P1449">
            <v>128.4</v>
          </cell>
          <cell r="Q1449">
            <v>128.4</v>
          </cell>
        </row>
        <row r="1450">
          <cell r="C1450">
            <v>107.2</v>
          </cell>
          <cell r="D1450">
            <v>107.2</v>
          </cell>
          <cell r="E1450">
            <v>107.2</v>
          </cell>
          <cell r="F1450">
            <v>107.2</v>
          </cell>
          <cell r="G1450">
            <v>107.2</v>
          </cell>
          <cell r="H1450">
            <v>102.5</v>
          </cell>
          <cell r="I1450">
            <v>102.5</v>
          </cell>
          <cell r="J1450">
            <v>102.5</v>
          </cell>
          <cell r="K1450">
            <v>102.5</v>
          </cell>
          <cell r="L1450">
            <v>102.5</v>
          </cell>
          <cell r="M1450">
            <v>102.5</v>
          </cell>
          <cell r="N1450">
            <v>102.5</v>
          </cell>
          <cell r="O1450">
            <v>102.5</v>
          </cell>
          <cell r="P1450">
            <v>102.5</v>
          </cell>
          <cell r="Q1450">
            <v>102.5</v>
          </cell>
        </row>
        <row r="1451">
          <cell r="C1451">
            <v>100</v>
          </cell>
          <cell r="D1451">
            <v>100</v>
          </cell>
          <cell r="E1451">
            <v>100</v>
          </cell>
          <cell r="F1451">
            <v>100</v>
          </cell>
          <cell r="G1451">
            <v>100</v>
          </cell>
          <cell r="H1451">
            <v>100</v>
          </cell>
          <cell r="I1451">
            <v>100</v>
          </cell>
          <cell r="J1451">
            <v>100</v>
          </cell>
          <cell r="K1451">
            <v>100</v>
          </cell>
          <cell r="L1451">
            <v>100</v>
          </cell>
          <cell r="M1451">
            <v>100</v>
          </cell>
          <cell r="N1451">
            <v>100</v>
          </cell>
          <cell r="O1451">
            <v>100</v>
          </cell>
          <cell r="P1451">
            <v>100</v>
          </cell>
          <cell r="Q1451">
            <v>100</v>
          </cell>
        </row>
        <row r="1453">
          <cell r="C1453">
            <v>170.8</v>
          </cell>
          <cell r="D1453">
            <v>170.8</v>
          </cell>
          <cell r="E1453">
            <v>170.8</v>
          </cell>
          <cell r="F1453">
            <v>170.8</v>
          </cell>
          <cell r="G1453">
            <v>170.5</v>
          </cell>
          <cell r="H1453">
            <v>170.5</v>
          </cell>
          <cell r="I1453">
            <v>170.5</v>
          </cell>
          <cell r="J1453">
            <v>170.5</v>
          </cell>
          <cell r="K1453">
            <v>170.5</v>
          </cell>
          <cell r="L1453">
            <v>170.5</v>
          </cell>
          <cell r="M1453">
            <v>170.5</v>
          </cell>
          <cell r="N1453">
            <v>170.5</v>
          </cell>
          <cell r="O1453">
            <v>170.5</v>
          </cell>
          <cell r="P1453">
            <v>170.5</v>
          </cell>
          <cell r="Q1453">
            <v>170.5</v>
          </cell>
        </row>
        <row r="1454">
          <cell r="C1454">
            <v>179.3</v>
          </cell>
          <cell r="D1454">
            <v>179.3</v>
          </cell>
          <cell r="E1454">
            <v>179.3</v>
          </cell>
          <cell r="F1454">
            <v>179.3</v>
          </cell>
          <cell r="G1454">
            <v>179.3</v>
          </cell>
          <cell r="H1454">
            <v>179.3</v>
          </cell>
          <cell r="I1454">
            <v>179.3</v>
          </cell>
          <cell r="J1454">
            <v>179.3</v>
          </cell>
          <cell r="K1454">
            <v>179.3</v>
          </cell>
          <cell r="L1454">
            <v>179.3</v>
          </cell>
          <cell r="M1454">
            <v>179.3</v>
          </cell>
          <cell r="N1454">
            <v>179.3</v>
          </cell>
          <cell r="O1454">
            <v>179.3</v>
          </cell>
          <cell r="P1454">
            <v>179.3</v>
          </cell>
          <cell r="Q1454">
            <v>179.3</v>
          </cell>
        </row>
        <row r="1455">
          <cell r="C1455">
            <v>147</v>
          </cell>
          <cell r="D1455">
            <v>147</v>
          </cell>
          <cell r="E1455">
            <v>147</v>
          </cell>
          <cell r="F1455">
            <v>147</v>
          </cell>
          <cell r="G1455">
            <v>144.9</v>
          </cell>
          <cell r="H1455">
            <v>144.9</v>
          </cell>
          <cell r="I1455">
            <v>144.9</v>
          </cell>
          <cell r="J1455">
            <v>144.9</v>
          </cell>
          <cell r="K1455">
            <v>144.9</v>
          </cell>
          <cell r="L1455">
            <v>144.9</v>
          </cell>
          <cell r="M1455">
            <v>144.9</v>
          </cell>
          <cell r="N1455">
            <v>144.9</v>
          </cell>
          <cell r="O1455">
            <v>144.9</v>
          </cell>
          <cell r="P1455">
            <v>144.9</v>
          </cell>
          <cell r="Q1455">
            <v>144.9</v>
          </cell>
        </row>
        <row r="1456">
          <cell r="C1456">
            <v>165.3</v>
          </cell>
          <cell r="D1456">
            <v>165.3</v>
          </cell>
          <cell r="E1456">
            <v>165.3</v>
          </cell>
          <cell r="F1456">
            <v>165.3</v>
          </cell>
          <cell r="G1456">
            <v>165</v>
          </cell>
          <cell r="H1456">
            <v>165</v>
          </cell>
          <cell r="I1456">
            <v>165</v>
          </cell>
          <cell r="J1456">
            <v>165</v>
          </cell>
          <cell r="K1456">
            <v>165</v>
          </cell>
          <cell r="L1456">
            <v>165</v>
          </cell>
          <cell r="M1456">
            <v>165</v>
          </cell>
          <cell r="N1456">
            <v>165</v>
          </cell>
          <cell r="O1456">
            <v>165</v>
          </cell>
          <cell r="P1456">
            <v>165</v>
          </cell>
          <cell r="Q1456">
            <v>165</v>
          </cell>
        </row>
        <row r="1458">
          <cell r="C1458">
            <v>145.80000000000001</v>
          </cell>
          <cell r="D1458">
            <v>145.80000000000001</v>
          </cell>
          <cell r="E1458">
            <v>145.80000000000001</v>
          </cell>
          <cell r="F1458">
            <v>145.80000000000001</v>
          </cell>
          <cell r="G1458">
            <v>143</v>
          </cell>
          <cell r="H1458">
            <v>141.30000000000001</v>
          </cell>
          <cell r="I1458">
            <v>138.5</v>
          </cell>
          <cell r="J1458">
            <v>138.5</v>
          </cell>
          <cell r="K1458">
            <v>138.5</v>
          </cell>
          <cell r="L1458">
            <v>135.4</v>
          </cell>
          <cell r="M1458">
            <v>135</v>
          </cell>
          <cell r="N1458">
            <v>135</v>
          </cell>
          <cell r="O1458">
            <v>135.4</v>
          </cell>
          <cell r="P1458">
            <v>137.6</v>
          </cell>
          <cell r="Q1458">
            <v>135.4</v>
          </cell>
        </row>
        <row r="1459">
          <cell r="C1459">
            <v>142.5</v>
          </cell>
          <cell r="D1459">
            <v>142.5</v>
          </cell>
          <cell r="E1459">
            <v>142.5</v>
          </cell>
          <cell r="F1459">
            <v>142.5</v>
          </cell>
          <cell r="G1459">
            <v>139.69999999999999</v>
          </cell>
          <cell r="H1459">
            <v>138.69999999999999</v>
          </cell>
          <cell r="I1459">
            <v>136.1</v>
          </cell>
          <cell r="J1459">
            <v>136.1</v>
          </cell>
          <cell r="K1459">
            <v>136.1</v>
          </cell>
          <cell r="L1459">
            <v>133</v>
          </cell>
          <cell r="M1459">
            <v>132.6</v>
          </cell>
          <cell r="N1459">
            <v>132.6</v>
          </cell>
          <cell r="O1459">
            <v>133</v>
          </cell>
          <cell r="P1459">
            <v>135.19999999999999</v>
          </cell>
          <cell r="Q1459">
            <v>133</v>
          </cell>
        </row>
        <row r="1460">
          <cell r="C1460">
            <v>283.3</v>
          </cell>
          <cell r="D1460">
            <v>283.3</v>
          </cell>
          <cell r="E1460">
            <v>283.3</v>
          </cell>
          <cell r="F1460">
            <v>283.3</v>
          </cell>
          <cell r="G1460">
            <v>283.3</v>
          </cell>
          <cell r="H1460">
            <v>233.3</v>
          </cell>
          <cell r="I1460">
            <v>216.7</v>
          </cell>
          <cell r="J1460">
            <v>216.7</v>
          </cell>
          <cell r="K1460">
            <v>216.7</v>
          </cell>
          <cell r="L1460">
            <v>216.7</v>
          </cell>
          <cell r="M1460">
            <v>216.7</v>
          </cell>
          <cell r="N1460">
            <v>216.7</v>
          </cell>
          <cell r="O1460">
            <v>216.7</v>
          </cell>
          <cell r="P1460">
            <v>216.7</v>
          </cell>
          <cell r="Q1460">
            <v>216.7</v>
          </cell>
        </row>
        <row r="1462">
          <cell r="C1462">
            <v>126.6</v>
          </cell>
          <cell r="D1462">
            <v>126.8</v>
          </cell>
          <cell r="E1462">
            <v>126.2</v>
          </cell>
          <cell r="F1462">
            <v>126.7</v>
          </cell>
          <cell r="G1462">
            <v>126.7</v>
          </cell>
          <cell r="H1462">
            <v>126.7</v>
          </cell>
          <cell r="I1462">
            <v>126.6</v>
          </cell>
          <cell r="J1462">
            <v>126.6</v>
          </cell>
          <cell r="K1462">
            <v>126.7</v>
          </cell>
          <cell r="L1462">
            <v>126.4</v>
          </cell>
          <cell r="M1462">
            <v>126.7</v>
          </cell>
          <cell r="N1462">
            <v>126.7</v>
          </cell>
          <cell r="O1462">
            <v>117</v>
          </cell>
          <cell r="P1462">
            <v>116.8</v>
          </cell>
          <cell r="Q1462">
            <v>117.1</v>
          </cell>
        </row>
        <row r="1463">
          <cell r="C1463">
            <v>132.9</v>
          </cell>
          <cell r="D1463">
            <v>132.9</v>
          </cell>
          <cell r="E1463">
            <v>132.9</v>
          </cell>
          <cell r="F1463">
            <v>132.9</v>
          </cell>
          <cell r="G1463">
            <v>132.9</v>
          </cell>
          <cell r="H1463">
            <v>132.9</v>
          </cell>
          <cell r="I1463">
            <v>132.9</v>
          </cell>
          <cell r="J1463">
            <v>132.9</v>
          </cell>
          <cell r="K1463">
            <v>132.9</v>
          </cell>
          <cell r="L1463">
            <v>132.9</v>
          </cell>
          <cell r="M1463">
            <v>132.9</v>
          </cell>
          <cell r="N1463">
            <v>132.9</v>
          </cell>
          <cell r="O1463">
            <v>132.9</v>
          </cell>
          <cell r="P1463">
            <v>132.9</v>
          </cell>
          <cell r="Q1463">
            <v>132.9</v>
          </cell>
        </row>
        <row r="1464">
          <cell r="C1464">
            <v>111.1</v>
          </cell>
          <cell r="D1464">
            <v>111.1</v>
          </cell>
          <cell r="E1464">
            <v>111.1</v>
          </cell>
          <cell r="F1464">
            <v>111.1</v>
          </cell>
          <cell r="G1464">
            <v>111.1</v>
          </cell>
          <cell r="H1464">
            <v>111.1</v>
          </cell>
          <cell r="I1464">
            <v>111.1</v>
          </cell>
          <cell r="J1464">
            <v>111.1</v>
          </cell>
          <cell r="K1464">
            <v>111.1</v>
          </cell>
          <cell r="L1464">
            <v>111.1</v>
          </cell>
          <cell r="M1464">
            <v>111.1</v>
          </cell>
          <cell r="N1464">
            <v>111.1</v>
          </cell>
          <cell r="O1464">
            <v>111.1</v>
          </cell>
          <cell r="P1464">
            <v>111.1</v>
          </cell>
          <cell r="Q1464">
            <v>111.1</v>
          </cell>
        </row>
        <row r="1465">
          <cell r="C1465">
            <v>110.6</v>
          </cell>
          <cell r="D1465">
            <v>110.6</v>
          </cell>
          <cell r="E1465">
            <v>110.6</v>
          </cell>
          <cell r="F1465">
            <v>110.9</v>
          </cell>
          <cell r="G1465">
            <v>110.8</v>
          </cell>
          <cell r="H1465">
            <v>110.8</v>
          </cell>
          <cell r="I1465">
            <v>110.6</v>
          </cell>
          <cell r="J1465">
            <v>110.6</v>
          </cell>
          <cell r="K1465">
            <v>110.4</v>
          </cell>
          <cell r="L1465">
            <v>109.3</v>
          </cell>
          <cell r="M1465">
            <v>110.4</v>
          </cell>
          <cell r="N1465">
            <v>110.4</v>
          </cell>
          <cell r="O1465">
            <v>109.3</v>
          </cell>
          <cell r="P1465">
            <v>108.9</v>
          </cell>
          <cell r="Q1465">
            <v>109.3</v>
          </cell>
        </row>
        <row r="1466">
          <cell r="C1466">
            <v>167.2</v>
          </cell>
          <cell r="D1466">
            <v>172</v>
          </cell>
          <cell r="E1466">
            <v>154.4</v>
          </cell>
          <cell r="F1466">
            <v>167.2</v>
          </cell>
          <cell r="G1466">
            <v>167.2</v>
          </cell>
          <cell r="H1466">
            <v>167.2</v>
          </cell>
          <cell r="I1466">
            <v>167.2</v>
          </cell>
          <cell r="J1466">
            <v>167.2</v>
          </cell>
          <cell r="K1466">
            <v>172</v>
          </cell>
          <cell r="L1466">
            <v>172</v>
          </cell>
          <cell r="M1466">
            <v>172</v>
          </cell>
          <cell r="N1466">
            <v>172</v>
          </cell>
          <cell r="O1466">
            <v>172</v>
          </cell>
          <cell r="P1466">
            <v>172</v>
          </cell>
          <cell r="Q1466">
            <v>184.7</v>
          </cell>
        </row>
        <row r="1467">
          <cell r="C1467">
            <v>121.5</v>
          </cell>
          <cell r="D1467">
            <v>121.5</v>
          </cell>
          <cell r="E1467">
            <v>120.8</v>
          </cell>
          <cell r="F1467">
            <v>120.8</v>
          </cell>
          <cell r="G1467">
            <v>120.8</v>
          </cell>
          <cell r="H1467">
            <v>121.9</v>
          </cell>
          <cell r="I1467">
            <v>121.9</v>
          </cell>
          <cell r="J1467">
            <v>121.9</v>
          </cell>
          <cell r="K1467">
            <v>121.9</v>
          </cell>
          <cell r="L1467">
            <v>121.9</v>
          </cell>
          <cell r="M1467">
            <v>121.9</v>
          </cell>
          <cell r="N1467">
            <v>121.9</v>
          </cell>
          <cell r="O1467">
            <v>121.9</v>
          </cell>
          <cell r="P1467">
            <v>121.9</v>
          </cell>
          <cell r="Q1467">
            <v>121.9</v>
          </cell>
        </row>
        <row r="1468">
          <cell r="C1468">
            <v>104.1</v>
          </cell>
          <cell r="D1468">
            <v>104.1</v>
          </cell>
          <cell r="E1468">
            <v>104.1</v>
          </cell>
          <cell r="F1468">
            <v>104.1</v>
          </cell>
          <cell r="G1468">
            <v>104.1</v>
          </cell>
          <cell r="H1468">
            <v>104.1</v>
          </cell>
          <cell r="I1468">
            <v>104.1</v>
          </cell>
          <cell r="J1468">
            <v>104.1</v>
          </cell>
          <cell r="K1468">
            <v>104.1</v>
          </cell>
          <cell r="L1468">
            <v>104.1</v>
          </cell>
          <cell r="M1468">
            <v>104.1</v>
          </cell>
          <cell r="N1468">
            <v>104.1</v>
          </cell>
          <cell r="O1468">
            <v>104.1</v>
          </cell>
          <cell r="P1468">
            <v>104.1</v>
          </cell>
          <cell r="Q1468">
            <v>104.1</v>
          </cell>
        </row>
        <row r="1469">
          <cell r="C1469">
            <v>121.7</v>
          </cell>
          <cell r="D1469">
            <v>121.7</v>
          </cell>
          <cell r="E1469">
            <v>121.7</v>
          </cell>
          <cell r="F1469">
            <v>121.7</v>
          </cell>
          <cell r="G1469">
            <v>121.7</v>
          </cell>
          <cell r="H1469">
            <v>121.7</v>
          </cell>
          <cell r="I1469">
            <v>121.7</v>
          </cell>
          <cell r="J1469">
            <v>121.7</v>
          </cell>
          <cell r="K1469">
            <v>121.7</v>
          </cell>
          <cell r="L1469">
            <v>121.7</v>
          </cell>
          <cell r="M1469">
            <v>121.7</v>
          </cell>
          <cell r="N1469">
            <v>121.7</v>
          </cell>
          <cell r="O1469">
            <v>100</v>
          </cell>
          <cell r="P1469">
            <v>100</v>
          </cell>
          <cell r="Q1469">
            <v>100</v>
          </cell>
        </row>
        <row r="1471">
          <cell r="C1471">
            <v>118.8</v>
          </cell>
          <cell r="D1471">
            <v>120.4</v>
          </cell>
          <cell r="E1471">
            <v>119</v>
          </cell>
          <cell r="F1471">
            <v>118.8</v>
          </cell>
          <cell r="G1471">
            <v>119.7</v>
          </cell>
          <cell r="H1471">
            <v>118.9</v>
          </cell>
          <cell r="I1471">
            <v>120.1</v>
          </cell>
          <cell r="J1471">
            <v>119.7</v>
          </cell>
          <cell r="K1471">
            <v>119.8</v>
          </cell>
          <cell r="L1471">
            <v>119.1</v>
          </cell>
          <cell r="M1471">
            <v>118.8</v>
          </cell>
          <cell r="N1471">
            <v>119.9</v>
          </cell>
          <cell r="O1471">
            <v>119.6</v>
          </cell>
          <cell r="P1471">
            <v>118.4</v>
          </cell>
          <cell r="Q1471">
            <v>118.6</v>
          </cell>
        </row>
        <row r="1473">
          <cell r="C1473">
            <v>125.7</v>
          </cell>
          <cell r="D1473">
            <v>128.9</v>
          </cell>
          <cell r="E1473">
            <v>125.5</v>
          </cell>
          <cell r="F1473">
            <v>124.9</v>
          </cell>
          <cell r="G1473">
            <v>127.4</v>
          </cell>
          <cell r="H1473">
            <v>125.6</v>
          </cell>
          <cell r="I1473">
            <v>128.30000000000001</v>
          </cell>
          <cell r="J1473">
            <v>127.4</v>
          </cell>
          <cell r="K1473">
            <v>127.8</v>
          </cell>
          <cell r="L1473">
            <v>126.2</v>
          </cell>
          <cell r="M1473">
            <v>126.3</v>
          </cell>
          <cell r="N1473">
            <v>128.9</v>
          </cell>
          <cell r="O1473">
            <v>130.69999999999999</v>
          </cell>
          <cell r="P1473">
            <v>128.19999999999999</v>
          </cell>
          <cell r="Q1473">
            <v>128.69999999999999</v>
          </cell>
        </row>
        <row r="1474">
          <cell r="C1474">
            <v>120.5</v>
          </cell>
          <cell r="D1474">
            <v>120.5</v>
          </cell>
          <cell r="E1474">
            <v>120.5</v>
          </cell>
          <cell r="F1474">
            <v>120.5</v>
          </cell>
          <cell r="G1474">
            <v>120.5</v>
          </cell>
          <cell r="H1474">
            <v>120.5</v>
          </cell>
          <cell r="I1474">
            <v>120.5</v>
          </cell>
          <cell r="J1474">
            <v>120.5</v>
          </cell>
          <cell r="K1474">
            <v>119.8</v>
          </cell>
          <cell r="L1474">
            <v>119.8</v>
          </cell>
          <cell r="M1474">
            <v>119.8</v>
          </cell>
          <cell r="N1474">
            <v>119.8</v>
          </cell>
          <cell r="O1474">
            <v>119.8</v>
          </cell>
          <cell r="P1474">
            <v>119.8</v>
          </cell>
          <cell r="Q1474">
            <v>119.8</v>
          </cell>
        </row>
        <row r="1475">
          <cell r="C1475">
            <v>123.8</v>
          </cell>
          <cell r="D1475">
            <v>127.6</v>
          </cell>
          <cell r="E1475">
            <v>116.4</v>
          </cell>
          <cell r="F1475">
            <v>116.2</v>
          </cell>
          <cell r="G1475">
            <v>116.5</v>
          </cell>
          <cell r="H1475">
            <v>116.3</v>
          </cell>
          <cell r="I1475">
            <v>116.8</v>
          </cell>
          <cell r="J1475">
            <v>117.3</v>
          </cell>
          <cell r="K1475">
            <v>118</v>
          </cell>
          <cell r="L1475">
            <v>116.3</v>
          </cell>
          <cell r="M1475">
            <v>116</v>
          </cell>
          <cell r="N1475">
            <v>117.4</v>
          </cell>
          <cell r="O1475">
            <v>118.7</v>
          </cell>
          <cell r="P1475">
            <v>117.2</v>
          </cell>
          <cell r="Q1475">
            <v>116.8</v>
          </cell>
        </row>
        <row r="1476">
          <cell r="C1476">
            <v>168.9</v>
          </cell>
          <cell r="D1476">
            <v>166.6</v>
          </cell>
          <cell r="E1476">
            <v>174.4</v>
          </cell>
          <cell r="F1476">
            <v>174.1</v>
          </cell>
          <cell r="G1476">
            <v>201</v>
          </cell>
          <cell r="H1476">
            <v>169.8</v>
          </cell>
          <cell r="I1476">
            <v>198.2</v>
          </cell>
          <cell r="J1476">
            <v>183</v>
          </cell>
          <cell r="K1476">
            <v>167.8</v>
          </cell>
          <cell r="L1476">
            <v>172.5</v>
          </cell>
          <cell r="M1476">
            <v>177.9</v>
          </cell>
          <cell r="N1476">
            <v>180.1</v>
          </cell>
          <cell r="O1476">
            <v>161.4</v>
          </cell>
          <cell r="P1476">
            <v>152.80000000000001</v>
          </cell>
          <cell r="Q1476">
            <v>162.19999999999999</v>
          </cell>
        </row>
        <row r="1477">
          <cell r="C1477">
            <v>122.2</v>
          </cell>
          <cell r="D1477">
            <v>122.2</v>
          </cell>
          <cell r="E1477">
            <v>120.4</v>
          </cell>
          <cell r="F1477">
            <v>120.4</v>
          </cell>
          <cell r="G1477">
            <v>120.4</v>
          </cell>
          <cell r="H1477">
            <v>119.8</v>
          </cell>
          <cell r="I1477">
            <v>120.4</v>
          </cell>
          <cell r="J1477">
            <v>120.4</v>
          </cell>
          <cell r="K1477">
            <v>120.4</v>
          </cell>
          <cell r="L1477">
            <v>119.8</v>
          </cell>
          <cell r="M1477">
            <v>119.2</v>
          </cell>
          <cell r="N1477">
            <v>119.2</v>
          </cell>
          <cell r="O1477">
            <v>119.2</v>
          </cell>
          <cell r="P1477">
            <v>119.2</v>
          </cell>
          <cell r="Q1477">
            <v>119.2</v>
          </cell>
        </row>
        <row r="1478">
          <cell r="C1478">
            <v>131.69999999999999</v>
          </cell>
          <cell r="D1478">
            <v>143.5</v>
          </cell>
          <cell r="E1478">
            <v>143.80000000000001</v>
          </cell>
          <cell r="F1478">
            <v>143</v>
          </cell>
          <cell r="G1478">
            <v>143</v>
          </cell>
          <cell r="H1478">
            <v>143</v>
          </cell>
          <cell r="I1478">
            <v>143.80000000000001</v>
          </cell>
          <cell r="J1478">
            <v>143.19999999999999</v>
          </cell>
          <cell r="K1478">
            <v>143.19999999999999</v>
          </cell>
          <cell r="L1478">
            <v>144</v>
          </cell>
          <cell r="M1478">
            <v>144.6</v>
          </cell>
          <cell r="N1478">
            <v>147.30000000000001</v>
          </cell>
          <cell r="O1478">
            <v>148.4</v>
          </cell>
          <cell r="P1478">
            <v>152.19999999999999</v>
          </cell>
          <cell r="Q1478">
            <v>149.4</v>
          </cell>
        </row>
        <row r="1479">
          <cell r="C1479">
            <v>127.1</v>
          </cell>
          <cell r="D1479">
            <v>128.19999999999999</v>
          </cell>
          <cell r="E1479">
            <v>139.69999999999999</v>
          </cell>
          <cell r="F1479">
            <v>139.19999999999999</v>
          </cell>
          <cell r="G1479">
            <v>139.69999999999999</v>
          </cell>
          <cell r="H1479">
            <v>134.6</v>
          </cell>
          <cell r="I1479">
            <v>141.6</v>
          </cell>
          <cell r="J1479">
            <v>141.30000000000001</v>
          </cell>
          <cell r="K1479">
            <v>139.1</v>
          </cell>
          <cell r="L1479">
            <v>122.6</v>
          </cell>
          <cell r="M1479">
            <v>121.7</v>
          </cell>
          <cell r="N1479">
            <v>123.5</v>
          </cell>
          <cell r="O1479">
            <v>130.5</v>
          </cell>
          <cell r="P1479">
            <v>129</v>
          </cell>
          <cell r="Q1479">
            <v>132</v>
          </cell>
        </row>
        <row r="1480">
          <cell r="C1480">
            <v>123.2</v>
          </cell>
          <cell r="D1480">
            <v>131</v>
          </cell>
          <cell r="E1480">
            <v>120.1</v>
          </cell>
          <cell r="F1480">
            <v>117.4</v>
          </cell>
          <cell r="G1480">
            <v>128.69999999999999</v>
          </cell>
          <cell r="H1480">
            <v>127.8</v>
          </cell>
          <cell r="I1480">
            <v>134.9</v>
          </cell>
          <cell r="J1480">
            <v>129.69999999999999</v>
          </cell>
          <cell r="K1480">
            <v>138.69999999999999</v>
          </cell>
          <cell r="L1480">
            <v>137.19999999999999</v>
          </cell>
          <cell r="M1480">
            <v>137.69999999999999</v>
          </cell>
          <cell r="N1480">
            <v>151.5</v>
          </cell>
          <cell r="O1480">
            <v>166.5</v>
          </cell>
          <cell r="P1480">
            <v>154.1</v>
          </cell>
          <cell r="Q1480">
            <v>154.4</v>
          </cell>
        </row>
        <row r="1481">
          <cell r="C1481">
            <v>108.5</v>
          </cell>
          <cell r="D1481">
            <v>108.5</v>
          </cell>
          <cell r="E1481">
            <v>108.5</v>
          </cell>
          <cell r="F1481">
            <v>108.5</v>
          </cell>
          <cell r="G1481">
            <v>108.5</v>
          </cell>
          <cell r="H1481">
            <v>108.5</v>
          </cell>
          <cell r="I1481">
            <v>108.5</v>
          </cell>
          <cell r="J1481">
            <v>108.5</v>
          </cell>
          <cell r="K1481">
            <v>108.5</v>
          </cell>
          <cell r="L1481">
            <v>108.5</v>
          </cell>
          <cell r="M1481">
            <v>108.5</v>
          </cell>
          <cell r="N1481">
            <v>110.6</v>
          </cell>
          <cell r="O1481">
            <v>110.6</v>
          </cell>
          <cell r="P1481">
            <v>110.6</v>
          </cell>
          <cell r="Q1481">
            <v>112.6</v>
          </cell>
        </row>
        <row r="1482">
          <cell r="C1482">
            <v>120.5</v>
          </cell>
          <cell r="D1482">
            <v>120.5</v>
          </cell>
          <cell r="E1482">
            <v>120.5</v>
          </cell>
          <cell r="F1482">
            <v>118.8</v>
          </cell>
          <cell r="G1482">
            <v>118.8</v>
          </cell>
          <cell r="H1482">
            <v>121.6</v>
          </cell>
          <cell r="I1482">
            <v>122.2</v>
          </cell>
          <cell r="J1482">
            <v>125.6</v>
          </cell>
          <cell r="K1482">
            <v>131.69999999999999</v>
          </cell>
          <cell r="L1482">
            <v>134.1</v>
          </cell>
          <cell r="M1482">
            <v>133.69999999999999</v>
          </cell>
          <cell r="N1482">
            <v>135.6</v>
          </cell>
          <cell r="O1482">
            <v>135.30000000000001</v>
          </cell>
          <cell r="P1482">
            <v>136.30000000000001</v>
          </cell>
          <cell r="Q1482">
            <v>136.69999999999999</v>
          </cell>
        </row>
        <row r="1483">
          <cell r="C1483">
            <v>114.5</v>
          </cell>
          <cell r="D1483">
            <v>114.3</v>
          </cell>
          <cell r="E1483">
            <v>114.3</v>
          </cell>
          <cell r="F1483">
            <v>114.3</v>
          </cell>
          <cell r="G1483">
            <v>114.3</v>
          </cell>
          <cell r="H1483">
            <v>114.3</v>
          </cell>
          <cell r="I1483">
            <v>114.3</v>
          </cell>
          <cell r="J1483">
            <v>114.3</v>
          </cell>
          <cell r="K1483">
            <v>114.3</v>
          </cell>
          <cell r="L1483">
            <v>114.3</v>
          </cell>
          <cell r="M1483">
            <v>114.3</v>
          </cell>
          <cell r="N1483">
            <v>114.3</v>
          </cell>
          <cell r="O1483">
            <v>114.3</v>
          </cell>
          <cell r="P1483">
            <v>114.3</v>
          </cell>
          <cell r="Q1483">
            <v>114.3</v>
          </cell>
        </row>
        <row r="1484">
          <cell r="C1484">
            <v>108.2</v>
          </cell>
          <cell r="D1484">
            <v>108.9</v>
          </cell>
          <cell r="E1484">
            <v>109.3</v>
          </cell>
          <cell r="F1484">
            <v>109.3</v>
          </cell>
          <cell r="G1484">
            <v>109.3</v>
          </cell>
          <cell r="H1484">
            <v>109.3</v>
          </cell>
          <cell r="I1484">
            <v>109.3</v>
          </cell>
          <cell r="J1484">
            <v>109.3</v>
          </cell>
          <cell r="K1484">
            <v>109</v>
          </cell>
          <cell r="L1484">
            <v>109.9</v>
          </cell>
          <cell r="M1484">
            <v>109.9</v>
          </cell>
          <cell r="N1484">
            <v>109.9</v>
          </cell>
          <cell r="O1484">
            <v>109.9</v>
          </cell>
          <cell r="P1484">
            <v>109.9</v>
          </cell>
          <cell r="Q1484">
            <v>109.9</v>
          </cell>
        </row>
        <row r="1486">
          <cell r="C1486">
            <v>137.30000000000001</v>
          </cell>
          <cell r="D1486">
            <v>137.30000000000001</v>
          </cell>
          <cell r="E1486">
            <v>137.30000000000001</v>
          </cell>
          <cell r="F1486">
            <v>137.30000000000001</v>
          </cell>
          <cell r="G1486">
            <v>137.30000000000001</v>
          </cell>
          <cell r="H1486">
            <v>137.30000000000001</v>
          </cell>
          <cell r="I1486">
            <v>137.30000000000001</v>
          </cell>
          <cell r="J1486">
            <v>137.30000000000001</v>
          </cell>
          <cell r="K1486">
            <v>137.30000000000001</v>
          </cell>
          <cell r="L1486">
            <v>137.30000000000001</v>
          </cell>
          <cell r="M1486">
            <v>137.30000000000001</v>
          </cell>
          <cell r="N1486">
            <v>137.30000000000001</v>
          </cell>
          <cell r="O1486">
            <v>124.8</v>
          </cell>
          <cell r="P1486">
            <v>124.8</v>
          </cell>
          <cell r="Q1486">
            <v>124.8</v>
          </cell>
        </row>
        <row r="1487">
          <cell r="C1487">
            <v>112.5</v>
          </cell>
          <cell r="D1487">
            <v>112.5</v>
          </cell>
          <cell r="E1487">
            <v>112.5</v>
          </cell>
          <cell r="F1487">
            <v>112.5</v>
          </cell>
          <cell r="G1487">
            <v>112.5</v>
          </cell>
          <cell r="H1487">
            <v>112.5</v>
          </cell>
          <cell r="I1487">
            <v>112.5</v>
          </cell>
          <cell r="J1487">
            <v>112.5</v>
          </cell>
          <cell r="K1487">
            <v>112.5</v>
          </cell>
          <cell r="L1487">
            <v>112.5</v>
          </cell>
          <cell r="M1487">
            <v>112.5</v>
          </cell>
          <cell r="N1487">
            <v>112.5</v>
          </cell>
          <cell r="O1487">
            <v>112.5</v>
          </cell>
          <cell r="P1487">
            <v>112.5</v>
          </cell>
          <cell r="Q1487">
            <v>112.5</v>
          </cell>
        </row>
        <row r="1488">
          <cell r="C1488">
            <v>120</v>
          </cell>
          <cell r="D1488">
            <v>120</v>
          </cell>
          <cell r="E1488">
            <v>120</v>
          </cell>
          <cell r="F1488">
            <v>120</v>
          </cell>
          <cell r="G1488">
            <v>120</v>
          </cell>
          <cell r="H1488">
            <v>120</v>
          </cell>
          <cell r="I1488">
            <v>120</v>
          </cell>
          <cell r="J1488">
            <v>120</v>
          </cell>
          <cell r="K1488">
            <v>120</v>
          </cell>
          <cell r="L1488">
            <v>120</v>
          </cell>
          <cell r="M1488">
            <v>120</v>
          </cell>
          <cell r="N1488">
            <v>120</v>
          </cell>
          <cell r="O1488">
            <v>120</v>
          </cell>
          <cell r="P1488">
            <v>120</v>
          </cell>
          <cell r="Q1488">
            <v>120</v>
          </cell>
        </row>
        <row r="1489">
          <cell r="C1489">
            <v>132.6</v>
          </cell>
          <cell r="D1489">
            <v>132.6</v>
          </cell>
          <cell r="E1489">
            <v>132.6</v>
          </cell>
          <cell r="F1489">
            <v>125</v>
          </cell>
          <cell r="G1489">
            <v>125</v>
          </cell>
          <cell r="H1489">
            <v>125</v>
          </cell>
          <cell r="I1489">
            <v>125</v>
          </cell>
          <cell r="J1489">
            <v>125</v>
          </cell>
          <cell r="K1489">
            <v>125</v>
          </cell>
          <cell r="L1489">
            <v>125</v>
          </cell>
          <cell r="M1489">
            <v>125</v>
          </cell>
          <cell r="N1489">
            <v>125</v>
          </cell>
          <cell r="O1489">
            <v>125</v>
          </cell>
          <cell r="P1489">
            <v>125</v>
          </cell>
          <cell r="Q1489">
            <v>125</v>
          </cell>
        </row>
        <row r="1490">
          <cell r="C1490">
            <v>137.4</v>
          </cell>
          <cell r="D1490">
            <v>137.4</v>
          </cell>
          <cell r="E1490">
            <v>137.4</v>
          </cell>
          <cell r="F1490">
            <v>137.4</v>
          </cell>
          <cell r="G1490">
            <v>137.4</v>
          </cell>
          <cell r="H1490">
            <v>137.4</v>
          </cell>
          <cell r="I1490">
            <v>137.4</v>
          </cell>
          <cell r="J1490">
            <v>137.4</v>
          </cell>
          <cell r="K1490">
            <v>137.4</v>
          </cell>
          <cell r="L1490">
            <v>137.4</v>
          </cell>
          <cell r="M1490">
            <v>137.4</v>
          </cell>
          <cell r="N1490">
            <v>137.4</v>
          </cell>
          <cell r="O1490">
            <v>124.8</v>
          </cell>
          <cell r="P1490">
            <v>124.8</v>
          </cell>
          <cell r="Q1490">
            <v>124.8</v>
          </cell>
        </row>
        <row r="1492">
          <cell r="C1492">
            <v>108.3</v>
          </cell>
          <cell r="D1492">
            <v>108.3</v>
          </cell>
          <cell r="E1492">
            <v>108.3</v>
          </cell>
          <cell r="F1492">
            <v>107.8</v>
          </cell>
          <cell r="G1492">
            <v>107.8</v>
          </cell>
          <cell r="H1492">
            <v>107.1</v>
          </cell>
          <cell r="I1492">
            <v>107.1</v>
          </cell>
          <cell r="J1492">
            <v>107.1</v>
          </cell>
          <cell r="K1492">
            <v>107.1</v>
          </cell>
          <cell r="L1492">
            <v>107.1</v>
          </cell>
          <cell r="M1492">
            <v>107.2</v>
          </cell>
          <cell r="N1492">
            <v>107.2</v>
          </cell>
          <cell r="O1492">
            <v>107.2</v>
          </cell>
          <cell r="P1492">
            <v>106.9</v>
          </cell>
          <cell r="Q1492">
            <v>106.9</v>
          </cell>
        </row>
        <row r="1493">
          <cell r="C1493">
            <v>103.2</v>
          </cell>
          <cell r="D1493">
            <v>103.2</v>
          </cell>
          <cell r="E1493">
            <v>103.2</v>
          </cell>
          <cell r="F1493">
            <v>103.2</v>
          </cell>
          <cell r="G1493">
            <v>103.2</v>
          </cell>
          <cell r="H1493">
            <v>103.2</v>
          </cell>
          <cell r="I1493">
            <v>103.2</v>
          </cell>
          <cell r="J1493">
            <v>103.2</v>
          </cell>
          <cell r="K1493">
            <v>103.2</v>
          </cell>
          <cell r="L1493">
            <v>103.2</v>
          </cell>
          <cell r="M1493">
            <v>103.2</v>
          </cell>
          <cell r="N1493">
            <v>103.2</v>
          </cell>
          <cell r="O1493">
            <v>103.2</v>
          </cell>
          <cell r="P1493">
            <v>103.2</v>
          </cell>
          <cell r="Q1493">
            <v>103.2</v>
          </cell>
        </row>
        <row r="1494">
          <cell r="C1494">
            <v>109.7</v>
          </cell>
          <cell r="D1494">
            <v>109.7</v>
          </cell>
          <cell r="E1494">
            <v>109.6</v>
          </cell>
          <cell r="F1494">
            <v>109.1</v>
          </cell>
          <cell r="G1494">
            <v>109.1</v>
          </cell>
          <cell r="H1494">
            <v>108.2</v>
          </cell>
          <cell r="I1494">
            <v>108.2</v>
          </cell>
          <cell r="J1494">
            <v>108.2</v>
          </cell>
          <cell r="K1494">
            <v>108.2</v>
          </cell>
          <cell r="L1494">
            <v>108.2</v>
          </cell>
          <cell r="M1494">
            <v>108.2</v>
          </cell>
          <cell r="N1494">
            <v>108.2</v>
          </cell>
          <cell r="O1494">
            <v>108.2</v>
          </cell>
          <cell r="P1494">
            <v>107.9</v>
          </cell>
          <cell r="Q1494">
            <v>107.9</v>
          </cell>
        </row>
        <row r="1495">
          <cell r="C1495">
            <v>108.2</v>
          </cell>
          <cell r="D1495">
            <v>108.2</v>
          </cell>
          <cell r="E1495">
            <v>108.2</v>
          </cell>
          <cell r="F1495">
            <v>108.2</v>
          </cell>
          <cell r="G1495">
            <v>108.2</v>
          </cell>
          <cell r="H1495">
            <v>108.2</v>
          </cell>
          <cell r="I1495">
            <v>108.2</v>
          </cell>
          <cell r="J1495">
            <v>108.2</v>
          </cell>
          <cell r="K1495">
            <v>108.2</v>
          </cell>
          <cell r="L1495">
            <v>108.2</v>
          </cell>
          <cell r="M1495">
            <v>108.2</v>
          </cell>
          <cell r="N1495">
            <v>108.2</v>
          </cell>
          <cell r="O1495">
            <v>108.2</v>
          </cell>
          <cell r="P1495">
            <v>108.2</v>
          </cell>
          <cell r="Q1495">
            <v>108.2</v>
          </cell>
        </row>
        <row r="1496">
          <cell r="C1496">
            <v>109.6</v>
          </cell>
          <cell r="D1496">
            <v>109.6</v>
          </cell>
          <cell r="E1496">
            <v>109.6</v>
          </cell>
          <cell r="F1496">
            <v>109.6</v>
          </cell>
          <cell r="G1496">
            <v>109.6</v>
          </cell>
          <cell r="H1496">
            <v>109.6</v>
          </cell>
          <cell r="I1496">
            <v>109.6</v>
          </cell>
          <cell r="J1496">
            <v>109.6</v>
          </cell>
          <cell r="K1496">
            <v>109.6</v>
          </cell>
          <cell r="L1496">
            <v>109.6</v>
          </cell>
          <cell r="M1496">
            <v>109.6</v>
          </cell>
          <cell r="N1496">
            <v>109.6</v>
          </cell>
          <cell r="O1496">
            <v>109.6</v>
          </cell>
          <cell r="P1496">
            <v>109.6</v>
          </cell>
          <cell r="Q1496">
            <v>109.6</v>
          </cell>
        </row>
        <row r="1497">
          <cell r="C1497">
            <v>100.7</v>
          </cell>
          <cell r="D1497">
            <v>100.7</v>
          </cell>
          <cell r="E1497">
            <v>100.7</v>
          </cell>
          <cell r="F1497">
            <v>100.3</v>
          </cell>
          <cell r="G1497">
            <v>100.3</v>
          </cell>
          <cell r="H1497">
            <v>100.3</v>
          </cell>
          <cell r="I1497">
            <v>100.3</v>
          </cell>
          <cell r="J1497">
            <v>100.3</v>
          </cell>
          <cell r="K1497">
            <v>100.3</v>
          </cell>
          <cell r="L1497">
            <v>100.3</v>
          </cell>
          <cell r="M1497">
            <v>100.7</v>
          </cell>
          <cell r="N1497">
            <v>100.7</v>
          </cell>
          <cell r="O1497">
            <v>100.7</v>
          </cell>
          <cell r="P1497">
            <v>100.7</v>
          </cell>
          <cell r="Q1497">
            <v>100.7</v>
          </cell>
        </row>
        <row r="1498">
          <cell r="C1498">
            <v>105.5</v>
          </cell>
          <cell r="D1498">
            <v>105.5</v>
          </cell>
          <cell r="E1498">
            <v>105.5</v>
          </cell>
          <cell r="F1498">
            <v>105.5</v>
          </cell>
          <cell r="G1498">
            <v>105.5</v>
          </cell>
          <cell r="H1498">
            <v>105.5</v>
          </cell>
          <cell r="I1498">
            <v>105.5</v>
          </cell>
          <cell r="J1498">
            <v>105.5</v>
          </cell>
          <cell r="K1498">
            <v>105.5</v>
          </cell>
          <cell r="L1498">
            <v>105.5</v>
          </cell>
          <cell r="M1498">
            <v>105.5</v>
          </cell>
          <cell r="N1498">
            <v>105.5</v>
          </cell>
          <cell r="O1498">
            <v>105.5</v>
          </cell>
          <cell r="P1498">
            <v>105.5</v>
          </cell>
          <cell r="Q1498">
            <v>105.5</v>
          </cell>
        </row>
        <row r="1500">
          <cell r="C1500">
            <v>115</v>
          </cell>
          <cell r="D1500">
            <v>115</v>
          </cell>
          <cell r="E1500">
            <v>115</v>
          </cell>
          <cell r="F1500">
            <v>115</v>
          </cell>
          <cell r="G1500">
            <v>115</v>
          </cell>
          <cell r="H1500">
            <v>115</v>
          </cell>
          <cell r="I1500">
            <v>115</v>
          </cell>
          <cell r="J1500">
            <v>115</v>
          </cell>
          <cell r="K1500">
            <v>115</v>
          </cell>
          <cell r="L1500">
            <v>115</v>
          </cell>
          <cell r="M1500">
            <v>113</v>
          </cell>
          <cell r="N1500">
            <v>113</v>
          </cell>
          <cell r="O1500">
            <v>113</v>
          </cell>
          <cell r="P1500">
            <v>113</v>
          </cell>
          <cell r="Q1500">
            <v>113</v>
          </cell>
        </row>
        <row r="1501">
          <cell r="C1501">
            <v>107.4</v>
          </cell>
          <cell r="D1501">
            <v>107.4</v>
          </cell>
          <cell r="E1501">
            <v>107.4</v>
          </cell>
          <cell r="F1501">
            <v>107.4</v>
          </cell>
          <cell r="G1501">
            <v>107.4</v>
          </cell>
          <cell r="H1501">
            <v>107.4</v>
          </cell>
          <cell r="I1501">
            <v>107.4</v>
          </cell>
          <cell r="J1501">
            <v>107.4</v>
          </cell>
          <cell r="K1501">
            <v>107.4</v>
          </cell>
          <cell r="L1501">
            <v>107.4</v>
          </cell>
          <cell r="M1501">
            <v>107.4</v>
          </cell>
          <cell r="N1501">
            <v>107.4</v>
          </cell>
          <cell r="O1501">
            <v>107.4</v>
          </cell>
          <cell r="P1501">
            <v>107.4</v>
          </cell>
          <cell r="Q1501">
            <v>107.4</v>
          </cell>
        </row>
        <row r="1502">
          <cell r="C1502">
            <v>129.5</v>
          </cell>
          <cell r="D1502">
            <v>129.5</v>
          </cell>
          <cell r="E1502">
            <v>129.5</v>
          </cell>
          <cell r="F1502">
            <v>129.5</v>
          </cell>
          <cell r="G1502">
            <v>129.5</v>
          </cell>
          <cell r="H1502">
            <v>129.5</v>
          </cell>
          <cell r="I1502">
            <v>129.5</v>
          </cell>
          <cell r="J1502">
            <v>129.5</v>
          </cell>
          <cell r="K1502">
            <v>129.5</v>
          </cell>
          <cell r="L1502">
            <v>129.5</v>
          </cell>
          <cell r="M1502">
            <v>129.5</v>
          </cell>
          <cell r="N1502">
            <v>129.5</v>
          </cell>
          <cell r="O1502">
            <v>126.6</v>
          </cell>
          <cell r="P1502">
            <v>126.6</v>
          </cell>
          <cell r="Q1502">
            <v>126.6</v>
          </cell>
        </row>
        <row r="1503">
          <cell r="C1503">
            <v>104.1</v>
          </cell>
          <cell r="D1503">
            <v>104.1</v>
          </cell>
          <cell r="E1503">
            <v>104.1</v>
          </cell>
          <cell r="F1503">
            <v>104.1</v>
          </cell>
          <cell r="G1503">
            <v>104.1</v>
          </cell>
          <cell r="H1503">
            <v>104.1</v>
          </cell>
          <cell r="I1503">
            <v>104.1</v>
          </cell>
          <cell r="J1503">
            <v>104.1</v>
          </cell>
          <cell r="K1503">
            <v>104.1</v>
          </cell>
          <cell r="L1503">
            <v>104.1</v>
          </cell>
          <cell r="M1503">
            <v>104.1</v>
          </cell>
          <cell r="N1503">
            <v>104.1</v>
          </cell>
          <cell r="O1503">
            <v>104.1</v>
          </cell>
          <cell r="P1503">
            <v>104.1</v>
          </cell>
          <cell r="Q1503">
            <v>104.1</v>
          </cell>
        </row>
        <row r="1504">
          <cell r="C1504">
            <v>121.3</v>
          </cell>
          <cell r="D1504">
            <v>121.3</v>
          </cell>
          <cell r="E1504">
            <v>121.3</v>
          </cell>
          <cell r="F1504">
            <v>121.3</v>
          </cell>
          <cell r="G1504">
            <v>121.3</v>
          </cell>
          <cell r="H1504">
            <v>121.3</v>
          </cell>
          <cell r="I1504">
            <v>121.3</v>
          </cell>
          <cell r="J1504">
            <v>121.3</v>
          </cell>
          <cell r="K1504">
            <v>121.3</v>
          </cell>
          <cell r="L1504">
            <v>121.3</v>
          </cell>
          <cell r="M1504">
            <v>121.3</v>
          </cell>
          <cell r="N1504">
            <v>121.3</v>
          </cell>
          <cell r="O1504">
            <v>121.3</v>
          </cell>
          <cell r="P1504">
            <v>121.3</v>
          </cell>
          <cell r="Q1504">
            <v>121.3</v>
          </cell>
        </row>
        <row r="1505">
          <cell r="C1505">
            <v>115.4</v>
          </cell>
          <cell r="D1505">
            <v>115.4</v>
          </cell>
          <cell r="E1505">
            <v>115.4</v>
          </cell>
          <cell r="F1505">
            <v>115.4</v>
          </cell>
          <cell r="G1505">
            <v>115.4</v>
          </cell>
          <cell r="H1505">
            <v>115.4</v>
          </cell>
          <cell r="I1505">
            <v>115.4</v>
          </cell>
          <cell r="J1505">
            <v>115.4</v>
          </cell>
          <cell r="K1505">
            <v>115.4</v>
          </cell>
          <cell r="L1505">
            <v>115.4</v>
          </cell>
          <cell r="M1505">
            <v>115.4</v>
          </cell>
          <cell r="N1505">
            <v>115.4</v>
          </cell>
          <cell r="O1505">
            <v>115.4</v>
          </cell>
          <cell r="P1505">
            <v>115.4</v>
          </cell>
          <cell r="Q1505">
            <v>115.4</v>
          </cell>
        </row>
        <row r="1506">
          <cell r="C1506">
            <v>106.9</v>
          </cell>
          <cell r="D1506">
            <v>106.9</v>
          </cell>
          <cell r="E1506">
            <v>106.9</v>
          </cell>
          <cell r="F1506">
            <v>106.9</v>
          </cell>
          <cell r="G1506">
            <v>106.9</v>
          </cell>
          <cell r="H1506">
            <v>106.9</v>
          </cell>
          <cell r="I1506">
            <v>106.9</v>
          </cell>
          <cell r="J1506">
            <v>106.9</v>
          </cell>
          <cell r="K1506">
            <v>106.9</v>
          </cell>
          <cell r="L1506">
            <v>106.9</v>
          </cell>
          <cell r="M1506">
            <v>106.9</v>
          </cell>
          <cell r="N1506">
            <v>106.9</v>
          </cell>
          <cell r="O1506">
            <v>106.9</v>
          </cell>
          <cell r="P1506">
            <v>106.9</v>
          </cell>
          <cell r="Q1506">
            <v>106.9</v>
          </cell>
        </row>
        <row r="1507">
          <cell r="C1507">
            <v>201.1</v>
          </cell>
          <cell r="D1507">
            <v>201.1</v>
          </cell>
          <cell r="E1507">
            <v>201.1</v>
          </cell>
          <cell r="F1507">
            <v>201.1</v>
          </cell>
          <cell r="G1507">
            <v>201.1</v>
          </cell>
          <cell r="H1507">
            <v>201.1</v>
          </cell>
          <cell r="I1507">
            <v>201.1</v>
          </cell>
          <cell r="J1507">
            <v>201.1</v>
          </cell>
          <cell r="K1507">
            <v>201.1</v>
          </cell>
          <cell r="L1507">
            <v>201.1</v>
          </cell>
          <cell r="M1507">
            <v>172.4</v>
          </cell>
          <cell r="N1507">
            <v>172.4</v>
          </cell>
          <cell r="O1507">
            <v>172.4</v>
          </cell>
          <cell r="P1507">
            <v>172.4</v>
          </cell>
          <cell r="Q1507">
            <v>172.4</v>
          </cell>
        </row>
        <row r="1509">
          <cell r="C1509">
            <v>110.5</v>
          </cell>
          <cell r="D1509">
            <v>110.5</v>
          </cell>
          <cell r="E1509">
            <v>110.5</v>
          </cell>
          <cell r="F1509">
            <v>110.3</v>
          </cell>
          <cell r="G1509">
            <v>110.3</v>
          </cell>
          <cell r="H1509">
            <v>110.3</v>
          </cell>
          <cell r="I1509">
            <v>110.3</v>
          </cell>
          <cell r="J1509">
            <v>110.2</v>
          </cell>
          <cell r="K1509">
            <v>110</v>
          </cell>
          <cell r="L1509">
            <v>110</v>
          </cell>
          <cell r="M1509">
            <v>110</v>
          </cell>
          <cell r="N1509">
            <v>110</v>
          </cell>
          <cell r="O1509">
            <v>110</v>
          </cell>
          <cell r="P1509">
            <v>110</v>
          </cell>
          <cell r="Q1509">
            <v>110</v>
          </cell>
        </row>
        <row r="1510">
          <cell r="C1510">
            <v>108.8</v>
          </cell>
          <cell r="D1510">
            <v>108.8</v>
          </cell>
          <cell r="E1510">
            <v>108.8</v>
          </cell>
          <cell r="F1510">
            <v>108.3</v>
          </cell>
          <cell r="G1510">
            <v>108.3</v>
          </cell>
          <cell r="H1510">
            <v>108.3</v>
          </cell>
          <cell r="I1510">
            <v>108.3</v>
          </cell>
          <cell r="J1510">
            <v>108.3</v>
          </cell>
          <cell r="K1510">
            <v>108</v>
          </cell>
          <cell r="L1510">
            <v>108</v>
          </cell>
          <cell r="M1510">
            <v>108</v>
          </cell>
          <cell r="N1510">
            <v>108</v>
          </cell>
          <cell r="O1510">
            <v>108</v>
          </cell>
          <cell r="P1510">
            <v>108</v>
          </cell>
          <cell r="Q1510">
            <v>108</v>
          </cell>
        </row>
        <row r="1511">
          <cell r="C1511">
            <v>101.1</v>
          </cell>
          <cell r="D1511">
            <v>101.1</v>
          </cell>
          <cell r="E1511">
            <v>101.1</v>
          </cell>
          <cell r="F1511">
            <v>101.1</v>
          </cell>
          <cell r="G1511">
            <v>101.1</v>
          </cell>
          <cell r="H1511">
            <v>101.1</v>
          </cell>
          <cell r="I1511">
            <v>101.1</v>
          </cell>
          <cell r="J1511">
            <v>101.1</v>
          </cell>
          <cell r="K1511">
            <v>101.1</v>
          </cell>
          <cell r="L1511">
            <v>101.1</v>
          </cell>
          <cell r="M1511">
            <v>101.1</v>
          </cell>
          <cell r="N1511">
            <v>101.1</v>
          </cell>
          <cell r="O1511">
            <v>101.1</v>
          </cell>
          <cell r="P1511">
            <v>101.1</v>
          </cell>
          <cell r="Q1511">
            <v>101.1</v>
          </cell>
        </row>
        <row r="1512">
          <cell r="C1512">
            <v>110.3</v>
          </cell>
          <cell r="D1512">
            <v>110.3</v>
          </cell>
          <cell r="E1512">
            <v>110.3</v>
          </cell>
          <cell r="F1512">
            <v>109.3</v>
          </cell>
          <cell r="G1512">
            <v>109.3</v>
          </cell>
          <cell r="H1512">
            <v>109.3</v>
          </cell>
          <cell r="I1512">
            <v>108.9</v>
          </cell>
          <cell r="J1512">
            <v>108.9</v>
          </cell>
          <cell r="K1512">
            <v>108.9</v>
          </cell>
          <cell r="L1512">
            <v>108.9</v>
          </cell>
          <cell r="M1512">
            <v>108.9</v>
          </cell>
          <cell r="N1512">
            <v>108.9</v>
          </cell>
          <cell r="O1512">
            <v>108.9</v>
          </cell>
          <cell r="P1512">
            <v>108.9</v>
          </cell>
          <cell r="Q1512">
            <v>108.9</v>
          </cell>
        </row>
        <row r="1513">
          <cell r="C1513">
            <v>102.1</v>
          </cell>
          <cell r="D1513">
            <v>102.1</v>
          </cell>
          <cell r="E1513">
            <v>102.1</v>
          </cell>
          <cell r="F1513">
            <v>102.1</v>
          </cell>
          <cell r="G1513">
            <v>102.1</v>
          </cell>
          <cell r="H1513">
            <v>102.1</v>
          </cell>
          <cell r="I1513">
            <v>102.1</v>
          </cell>
          <cell r="J1513">
            <v>100.5</v>
          </cell>
          <cell r="K1513">
            <v>100.5</v>
          </cell>
          <cell r="L1513">
            <v>100.5</v>
          </cell>
          <cell r="M1513">
            <v>100.5</v>
          </cell>
          <cell r="N1513">
            <v>100.5</v>
          </cell>
          <cell r="O1513">
            <v>100.5</v>
          </cell>
          <cell r="P1513">
            <v>100.5</v>
          </cell>
          <cell r="Q1513">
            <v>100.5</v>
          </cell>
        </row>
        <row r="1514">
          <cell r="C1514">
            <v>107.1</v>
          </cell>
          <cell r="D1514">
            <v>107.1</v>
          </cell>
          <cell r="E1514">
            <v>107.1</v>
          </cell>
          <cell r="F1514">
            <v>107.1</v>
          </cell>
          <cell r="G1514">
            <v>107.1</v>
          </cell>
          <cell r="H1514">
            <v>107.1</v>
          </cell>
          <cell r="I1514">
            <v>107.1</v>
          </cell>
          <cell r="J1514">
            <v>107.1</v>
          </cell>
          <cell r="K1514">
            <v>107.1</v>
          </cell>
          <cell r="L1514">
            <v>107.1</v>
          </cell>
          <cell r="M1514">
            <v>107.1</v>
          </cell>
          <cell r="N1514">
            <v>107.1</v>
          </cell>
          <cell r="O1514">
            <v>107.1</v>
          </cell>
          <cell r="P1514">
            <v>107.1</v>
          </cell>
          <cell r="Q1514">
            <v>107.1</v>
          </cell>
        </row>
        <row r="1515">
          <cell r="C1515">
            <v>109.3</v>
          </cell>
          <cell r="D1515">
            <v>109.3</v>
          </cell>
          <cell r="E1515">
            <v>109.3</v>
          </cell>
          <cell r="F1515">
            <v>109.3</v>
          </cell>
          <cell r="G1515">
            <v>109.3</v>
          </cell>
          <cell r="H1515">
            <v>109.3</v>
          </cell>
          <cell r="I1515">
            <v>109.3</v>
          </cell>
          <cell r="J1515">
            <v>109.3</v>
          </cell>
          <cell r="K1515">
            <v>109.3</v>
          </cell>
          <cell r="L1515">
            <v>109.3</v>
          </cell>
          <cell r="M1515">
            <v>109.3</v>
          </cell>
          <cell r="N1515">
            <v>109.3</v>
          </cell>
          <cell r="O1515">
            <v>109.3</v>
          </cell>
          <cell r="P1515">
            <v>109.3</v>
          </cell>
          <cell r="Q1515">
            <v>109.3</v>
          </cell>
        </row>
        <row r="1516">
          <cell r="C1516">
            <v>114.5</v>
          </cell>
          <cell r="D1516">
            <v>114.5</v>
          </cell>
          <cell r="E1516">
            <v>114.5</v>
          </cell>
          <cell r="F1516">
            <v>114.5</v>
          </cell>
          <cell r="G1516">
            <v>114.5</v>
          </cell>
          <cell r="H1516">
            <v>114.5</v>
          </cell>
          <cell r="I1516">
            <v>114.5</v>
          </cell>
          <cell r="J1516">
            <v>115.3</v>
          </cell>
          <cell r="K1516">
            <v>114.5</v>
          </cell>
          <cell r="L1516">
            <v>114.5</v>
          </cell>
          <cell r="M1516">
            <v>114.5</v>
          </cell>
          <cell r="N1516">
            <v>114.5</v>
          </cell>
          <cell r="O1516">
            <v>114.5</v>
          </cell>
          <cell r="P1516">
            <v>114.5</v>
          </cell>
          <cell r="Q1516">
            <v>114.5</v>
          </cell>
        </row>
        <row r="1517">
          <cell r="C1517">
            <v>109</v>
          </cell>
          <cell r="D1517">
            <v>109</v>
          </cell>
          <cell r="E1517">
            <v>109</v>
          </cell>
          <cell r="F1517">
            <v>109</v>
          </cell>
          <cell r="G1517">
            <v>109</v>
          </cell>
          <cell r="H1517">
            <v>109</v>
          </cell>
          <cell r="I1517">
            <v>109</v>
          </cell>
          <cell r="J1517">
            <v>109</v>
          </cell>
          <cell r="K1517">
            <v>109</v>
          </cell>
          <cell r="L1517">
            <v>109</v>
          </cell>
          <cell r="M1517">
            <v>109</v>
          </cell>
          <cell r="N1517">
            <v>109</v>
          </cell>
          <cell r="O1517">
            <v>109</v>
          </cell>
          <cell r="P1517">
            <v>109</v>
          </cell>
          <cell r="Q1517">
            <v>109</v>
          </cell>
        </row>
        <row r="1518">
          <cell r="C1518">
            <v>107.5</v>
          </cell>
          <cell r="D1518">
            <v>107.5</v>
          </cell>
          <cell r="E1518">
            <v>107.5</v>
          </cell>
          <cell r="F1518">
            <v>107.5</v>
          </cell>
          <cell r="G1518">
            <v>107.5</v>
          </cell>
          <cell r="H1518">
            <v>107.5</v>
          </cell>
          <cell r="I1518">
            <v>107.5</v>
          </cell>
          <cell r="J1518">
            <v>107.5</v>
          </cell>
          <cell r="K1518">
            <v>107.5</v>
          </cell>
          <cell r="L1518">
            <v>107.5</v>
          </cell>
          <cell r="M1518">
            <v>107.5</v>
          </cell>
          <cell r="N1518">
            <v>107.5</v>
          </cell>
          <cell r="O1518">
            <v>107.5</v>
          </cell>
          <cell r="P1518">
            <v>107.5</v>
          </cell>
          <cell r="Q1518">
            <v>107.5</v>
          </cell>
        </row>
        <row r="1519">
          <cell r="C1519">
            <v>219.9</v>
          </cell>
          <cell r="D1519">
            <v>219.9</v>
          </cell>
          <cell r="E1519">
            <v>219.9</v>
          </cell>
          <cell r="F1519">
            <v>219.9</v>
          </cell>
          <cell r="G1519">
            <v>219.9</v>
          </cell>
          <cell r="H1519">
            <v>219.9</v>
          </cell>
          <cell r="I1519">
            <v>219.9</v>
          </cell>
          <cell r="J1519">
            <v>219.9</v>
          </cell>
          <cell r="K1519">
            <v>219.9</v>
          </cell>
          <cell r="L1519">
            <v>219.9</v>
          </cell>
          <cell r="M1519">
            <v>219.9</v>
          </cell>
          <cell r="N1519">
            <v>219.9</v>
          </cell>
          <cell r="O1519">
            <v>219.9</v>
          </cell>
          <cell r="P1519">
            <v>219.9</v>
          </cell>
          <cell r="Q1519">
            <v>219.9</v>
          </cell>
        </row>
        <row r="1521">
          <cell r="C1521">
            <v>102.4</v>
          </cell>
          <cell r="D1521">
            <v>102.4</v>
          </cell>
          <cell r="E1521">
            <v>102.4</v>
          </cell>
          <cell r="F1521">
            <v>102.4</v>
          </cell>
          <cell r="G1521">
            <v>102.4</v>
          </cell>
          <cell r="H1521">
            <v>102.4</v>
          </cell>
          <cell r="I1521">
            <v>102.4</v>
          </cell>
          <cell r="J1521">
            <v>102.4</v>
          </cell>
          <cell r="K1521">
            <v>102.4</v>
          </cell>
          <cell r="L1521">
            <v>102.4</v>
          </cell>
          <cell r="M1521">
            <v>102.5</v>
          </cell>
          <cell r="N1521">
            <v>102.5</v>
          </cell>
          <cell r="O1521">
            <v>102.5</v>
          </cell>
          <cell r="P1521">
            <v>102.5</v>
          </cell>
          <cell r="Q1521">
            <v>102.5</v>
          </cell>
        </row>
        <row r="1522">
          <cell r="C1522">
            <v>93.7</v>
          </cell>
          <cell r="D1522">
            <v>93.7</v>
          </cell>
          <cell r="E1522">
            <v>93.7</v>
          </cell>
          <cell r="F1522">
            <v>93.7</v>
          </cell>
          <cell r="G1522">
            <v>93.7</v>
          </cell>
          <cell r="H1522">
            <v>93.7</v>
          </cell>
          <cell r="I1522">
            <v>93.7</v>
          </cell>
          <cell r="J1522">
            <v>93.7</v>
          </cell>
          <cell r="K1522">
            <v>93.7</v>
          </cell>
          <cell r="L1522">
            <v>93.7</v>
          </cell>
          <cell r="M1522">
            <v>93.8</v>
          </cell>
          <cell r="N1522">
            <v>93.8</v>
          </cell>
          <cell r="O1522">
            <v>93.8</v>
          </cell>
          <cell r="P1522">
            <v>93.8</v>
          </cell>
          <cell r="Q1522">
            <v>93.8</v>
          </cell>
        </row>
        <row r="1523">
          <cell r="C1523">
            <v>100</v>
          </cell>
          <cell r="D1523">
            <v>100</v>
          </cell>
          <cell r="E1523">
            <v>100</v>
          </cell>
          <cell r="F1523">
            <v>100</v>
          </cell>
          <cell r="G1523">
            <v>100</v>
          </cell>
          <cell r="H1523">
            <v>100</v>
          </cell>
          <cell r="I1523">
            <v>100</v>
          </cell>
          <cell r="J1523">
            <v>100</v>
          </cell>
          <cell r="K1523">
            <v>100</v>
          </cell>
          <cell r="L1523">
            <v>100</v>
          </cell>
          <cell r="M1523">
            <v>100</v>
          </cell>
          <cell r="N1523">
            <v>100</v>
          </cell>
          <cell r="O1523">
            <v>100</v>
          </cell>
          <cell r="P1523">
            <v>100</v>
          </cell>
          <cell r="Q1523">
            <v>100</v>
          </cell>
        </row>
        <row r="1524">
          <cell r="C1524">
            <v>116.4</v>
          </cell>
          <cell r="D1524">
            <v>116.4</v>
          </cell>
          <cell r="E1524">
            <v>116.4</v>
          </cell>
          <cell r="F1524">
            <v>116.4</v>
          </cell>
          <cell r="G1524">
            <v>116.4</v>
          </cell>
          <cell r="H1524">
            <v>116.4</v>
          </cell>
          <cell r="I1524">
            <v>116.4</v>
          </cell>
          <cell r="J1524">
            <v>116.4</v>
          </cell>
          <cell r="K1524">
            <v>116.4</v>
          </cell>
          <cell r="L1524">
            <v>116.4</v>
          </cell>
          <cell r="M1524">
            <v>116.4</v>
          </cell>
          <cell r="N1524">
            <v>116.4</v>
          </cell>
          <cell r="O1524">
            <v>116.4</v>
          </cell>
          <cell r="P1524">
            <v>116.4</v>
          </cell>
          <cell r="Q1524">
            <v>116.4</v>
          </cell>
        </row>
        <row r="1525">
          <cell r="C1525">
            <v>130.30000000000001</v>
          </cell>
          <cell r="D1525">
            <v>130.30000000000001</v>
          </cell>
          <cell r="E1525">
            <v>130.30000000000001</v>
          </cell>
          <cell r="F1525">
            <v>130.30000000000001</v>
          </cell>
          <cell r="G1525">
            <v>130.30000000000001</v>
          </cell>
          <cell r="H1525">
            <v>130.30000000000001</v>
          </cell>
          <cell r="I1525">
            <v>130.30000000000001</v>
          </cell>
          <cell r="J1525">
            <v>130.30000000000001</v>
          </cell>
          <cell r="K1525">
            <v>130.30000000000001</v>
          </cell>
          <cell r="L1525">
            <v>130.30000000000001</v>
          </cell>
          <cell r="M1525">
            <v>130.30000000000001</v>
          </cell>
          <cell r="N1525">
            <v>130.30000000000001</v>
          </cell>
          <cell r="O1525">
            <v>130.30000000000001</v>
          </cell>
          <cell r="P1525">
            <v>130.30000000000001</v>
          </cell>
          <cell r="Q1525">
            <v>130.30000000000001</v>
          </cell>
        </row>
        <row r="1526">
          <cell r="C1526">
            <v>105.6</v>
          </cell>
          <cell r="D1526">
            <v>105.6</v>
          </cell>
          <cell r="E1526">
            <v>105.6</v>
          </cell>
          <cell r="F1526">
            <v>105.6</v>
          </cell>
          <cell r="G1526">
            <v>105.6</v>
          </cell>
          <cell r="H1526">
            <v>105.6</v>
          </cell>
          <cell r="I1526">
            <v>105.6</v>
          </cell>
          <cell r="J1526">
            <v>105.6</v>
          </cell>
          <cell r="K1526">
            <v>105.6</v>
          </cell>
          <cell r="L1526">
            <v>105.6</v>
          </cell>
          <cell r="M1526">
            <v>105.6</v>
          </cell>
          <cell r="N1526">
            <v>105.6</v>
          </cell>
          <cell r="O1526">
            <v>105.6</v>
          </cell>
          <cell r="P1526">
            <v>105.6</v>
          </cell>
          <cell r="Q1526">
            <v>105.6</v>
          </cell>
        </row>
        <row r="1527">
          <cell r="C1527">
            <v>101</v>
          </cell>
          <cell r="D1527">
            <v>101</v>
          </cell>
          <cell r="E1527">
            <v>101</v>
          </cell>
          <cell r="F1527">
            <v>101</v>
          </cell>
          <cell r="G1527">
            <v>101</v>
          </cell>
          <cell r="H1527">
            <v>101</v>
          </cell>
          <cell r="I1527">
            <v>101</v>
          </cell>
          <cell r="J1527">
            <v>101</v>
          </cell>
          <cell r="K1527">
            <v>101</v>
          </cell>
          <cell r="L1527">
            <v>101</v>
          </cell>
          <cell r="M1527">
            <v>101</v>
          </cell>
          <cell r="N1527">
            <v>101</v>
          </cell>
          <cell r="O1527">
            <v>101</v>
          </cell>
          <cell r="P1527">
            <v>101</v>
          </cell>
          <cell r="Q1527">
            <v>101</v>
          </cell>
        </row>
        <row r="1528">
          <cell r="C1528">
            <v>100</v>
          </cell>
          <cell r="D1528">
            <v>100</v>
          </cell>
          <cell r="E1528">
            <v>100</v>
          </cell>
          <cell r="F1528">
            <v>100</v>
          </cell>
          <cell r="G1528">
            <v>100</v>
          </cell>
          <cell r="H1528">
            <v>100</v>
          </cell>
          <cell r="I1528">
            <v>100</v>
          </cell>
          <cell r="J1528">
            <v>100</v>
          </cell>
          <cell r="K1528">
            <v>100</v>
          </cell>
          <cell r="L1528">
            <v>100</v>
          </cell>
          <cell r="M1528">
            <v>100</v>
          </cell>
          <cell r="N1528">
            <v>100</v>
          </cell>
          <cell r="O1528">
            <v>100</v>
          </cell>
          <cell r="P1528">
            <v>100</v>
          </cell>
          <cell r="Q1528">
            <v>100</v>
          </cell>
        </row>
        <row r="1530">
          <cell r="C1530">
            <v>105.7</v>
          </cell>
          <cell r="D1530">
            <v>108.4</v>
          </cell>
          <cell r="E1530">
            <v>109.2</v>
          </cell>
          <cell r="F1530">
            <v>109.1</v>
          </cell>
          <cell r="G1530">
            <v>108.8</v>
          </cell>
          <cell r="H1530">
            <v>108.8</v>
          </cell>
          <cell r="I1530">
            <v>108.8</v>
          </cell>
          <cell r="J1530">
            <v>108.6</v>
          </cell>
          <cell r="K1530">
            <v>108.3</v>
          </cell>
          <cell r="L1530">
            <v>107.7</v>
          </cell>
          <cell r="M1530">
            <v>108.3</v>
          </cell>
          <cell r="N1530">
            <v>108.1</v>
          </cell>
          <cell r="O1530">
            <v>107.8</v>
          </cell>
          <cell r="P1530">
            <v>107.9</v>
          </cell>
          <cell r="Q1530">
            <v>107.2</v>
          </cell>
        </row>
        <row r="1531">
          <cell r="C1531">
            <v>102.1</v>
          </cell>
          <cell r="D1531">
            <v>102.1</v>
          </cell>
          <cell r="E1531">
            <v>102.1</v>
          </cell>
          <cell r="F1531">
            <v>102.1</v>
          </cell>
          <cell r="G1531">
            <v>102.1</v>
          </cell>
          <cell r="H1531">
            <v>102.1</v>
          </cell>
          <cell r="I1531">
            <v>102.1</v>
          </cell>
          <cell r="J1531">
            <v>102.1</v>
          </cell>
          <cell r="K1531">
            <v>102.1</v>
          </cell>
          <cell r="L1531">
            <v>102.1</v>
          </cell>
          <cell r="M1531">
            <v>102.1</v>
          </cell>
          <cell r="N1531">
            <v>102.1</v>
          </cell>
          <cell r="O1531">
            <v>102.1</v>
          </cell>
          <cell r="P1531">
            <v>102.1</v>
          </cell>
          <cell r="Q1531">
            <v>102.1</v>
          </cell>
        </row>
        <row r="1532">
          <cell r="C1532">
            <v>121.1</v>
          </cell>
          <cell r="D1532">
            <v>121.1</v>
          </cell>
          <cell r="E1532">
            <v>121.1</v>
          </cell>
          <cell r="F1532">
            <v>121.1</v>
          </cell>
          <cell r="G1532">
            <v>121.1</v>
          </cell>
          <cell r="H1532">
            <v>121.1</v>
          </cell>
          <cell r="I1532">
            <v>121.1</v>
          </cell>
          <cell r="J1532">
            <v>121.1</v>
          </cell>
          <cell r="K1532">
            <v>121.1</v>
          </cell>
          <cell r="L1532">
            <v>121.1</v>
          </cell>
          <cell r="M1532">
            <v>121.1</v>
          </cell>
          <cell r="N1532">
            <v>121.1</v>
          </cell>
          <cell r="O1532">
            <v>121.1</v>
          </cell>
          <cell r="P1532">
            <v>121.1</v>
          </cell>
          <cell r="Q1532">
            <v>121.1</v>
          </cell>
        </row>
        <row r="1533">
          <cell r="C1533">
            <v>104.6</v>
          </cell>
          <cell r="D1533">
            <v>104.6</v>
          </cell>
          <cell r="E1533">
            <v>104.6</v>
          </cell>
          <cell r="F1533">
            <v>104.6</v>
          </cell>
          <cell r="G1533">
            <v>104.6</v>
          </cell>
          <cell r="H1533">
            <v>104.6</v>
          </cell>
          <cell r="I1533">
            <v>104.6</v>
          </cell>
          <cell r="J1533">
            <v>104.6</v>
          </cell>
          <cell r="K1533">
            <v>104.6</v>
          </cell>
          <cell r="L1533">
            <v>104.6</v>
          </cell>
          <cell r="M1533">
            <v>104.6</v>
          </cell>
          <cell r="N1533">
            <v>104.6</v>
          </cell>
          <cell r="O1533">
            <v>104.6</v>
          </cell>
          <cell r="P1533">
            <v>104.6</v>
          </cell>
          <cell r="Q1533">
            <v>104.6</v>
          </cell>
        </row>
        <row r="1534">
          <cell r="C1534">
            <v>109.5</v>
          </cell>
          <cell r="D1534">
            <v>120</v>
          </cell>
          <cell r="E1534">
            <v>123.1</v>
          </cell>
          <cell r="F1534">
            <v>122.7</v>
          </cell>
          <cell r="G1534">
            <v>121.3</v>
          </cell>
          <cell r="H1534">
            <v>121.2</v>
          </cell>
          <cell r="I1534">
            <v>121.3</v>
          </cell>
          <cell r="J1534">
            <v>120.4</v>
          </cell>
          <cell r="K1534">
            <v>119.6</v>
          </cell>
          <cell r="L1534">
            <v>117.1</v>
          </cell>
          <cell r="M1534">
            <v>119.5</v>
          </cell>
          <cell r="N1534">
            <v>118.5</v>
          </cell>
          <cell r="O1534">
            <v>117.5</v>
          </cell>
          <cell r="P1534">
            <v>118</v>
          </cell>
          <cell r="Q1534">
            <v>114.6</v>
          </cell>
        </row>
        <row r="1535">
          <cell r="C1535">
            <v>107.2</v>
          </cell>
          <cell r="D1535">
            <v>107.2</v>
          </cell>
          <cell r="E1535">
            <v>107.2</v>
          </cell>
          <cell r="F1535">
            <v>107.2</v>
          </cell>
          <cell r="G1535">
            <v>107.2</v>
          </cell>
          <cell r="H1535">
            <v>107.2</v>
          </cell>
          <cell r="I1535">
            <v>107.2</v>
          </cell>
          <cell r="J1535">
            <v>107.2</v>
          </cell>
          <cell r="K1535">
            <v>107.2</v>
          </cell>
          <cell r="L1535">
            <v>107.2</v>
          </cell>
          <cell r="M1535">
            <v>107.2</v>
          </cell>
          <cell r="N1535">
            <v>107.2</v>
          </cell>
          <cell r="O1535">
            <v>107.2</v>
          </cell>
          <cell r="P1535">
            <v>107.2</v>
          </cell>
          <cell r="Q1535">
            <v>107.2</v>
          </cell>
        </row>
        <row r="1536">
          <cell r="C1536">
            <v>109.2</v>
          </cell>
          <cell r="D1536">
            <v>109.2</v>
          </cell>
          <cell r="E1536">
            <v>109.2</v>
          </cell>
          <cell r="F1536">
            <v>109.2</v>
          </cell>
          <cell r="G1536">
            <v>109.2</v>
          </cell>
          <cell r="H1536">
            <v>109.2</v>
          </cell>
          <cell r="I1536">
            <v>109.2</v>
          </cell>
          <cell r="J1536">
            <v>109.2</v>
          </cell>
          <cell r="K1536">
            <v>109.2</v>
          </cell>
          <cell r="L1536">
            <v>109.2</v>
          </cell>
          <cell r="M1536">
            <v>109.2</v>
          </cell>
          <cell r="N1536">
            <v>110.2</v>
          </cell>
          <cell r="O1536">
            <v>109.2</v>
          </cell>
          <cell r="P1536">
            <v>109.2</v>
          </cell>
          <cell r="Q1536">
            <v>109.2</v>
          </cell>
        </row>
        <row r="1537">
          <cell r="C1537">
            <v>102.1</v>
          </cell>
          <cell r="D1537">
            <v>102.1</v>
          </cell>
          <cell r="E1537">
            <v>102.1</v>
          </cell>
          <cell r="F1537">
            <v>102.1</v>
          </cell>
          <cell r="G1537">
            <v>102.1</v>
          </cell>
          <cell r="H1537">
            <v>102.1</v>
          </cell>
          <cell r="I1537">
            <v>102.1</v>
          </cell>
          <cell r="J1537">
            <v>102.1</v>
          </cell>
          <cell r="K1537">
            <v>102.1</v>
          </cell>
          <cell r="L1537">
            <v>102.1</v>
          </cell>
          <cell r="M1537">
            <v>102.1</v>
          </cell>
          <cell r="N1537">
            <v>102.1</v>
          </cell>
          <cell r="O1537">
            <v>102.1</v>
          </cell>
          <cell r="P1537">
            <v>102.1</v>
          </cell>
          <cell r="Q1537">
            <v>102.1</v>
          </cell>
        </row>
        <row r="1538">
          <cell r="C1538">
            <v>116.9</v>
          </cell>
          <cell r="D1538">
            <v>116.9</v>
          </cell>
          <cell r="E1538">
            <v>116.9</v>
          </cell>
          <cell r="F1538">
            <v>116.9</v>
          </cell>
          <cell r="G1538">
            <v>116.9</v>
          </cell>
          <cell r="H1538">
            <v>116.9</v>
          </cell>
          <cell r="I1538">
            <v>116.9</v>
          </cell>
          <cell r="J1538">
            <v>116.9</v>
          </cell>
          <cell r="K1538">
            <v>116.9</v>
          </cell>
          <cell r="L1538">
            <v>116.9</v>
          </cell>
          <cell r="M1538">
            <v>116.9</v>
          </cell>
          <cell r="N1538">
            <v>116.9</v>
          </cell>
          <cell r="O1538">
            <v>116.9</v>
          </cell>
          <cell r="P1538">
            <v>116.9</v>
          </cell>
          <cell r="Q1538">
            <v>116.9</v>
          </cell>
        </row>
        <row r="1540">
          <cell r="C1540">
            <v>69.400000000000006</v>
          </cell>
          <cell r="D1540">
            <v>69.400000000000006</v>
          </cell>
          <cell r="E1540">
            <v>69.400000000000006</v>
          </cell>
          <cell r="F1540">
            <v>69.2</v>
          </cell>
          <cell r="G1540">
            <v>69.2</v>
          </cell>
          <cell r="H1540">
            <v>69.2</v>
          </cell>
          <cell r="I1540">
            <v>69.2</v>
          </cell>
          <cell r="J1540">
            <v>69.2</v>
          </cell>
          <cell r="K1540">
            <v>69.2</v>
          </cell>
          <cell r="L1540">
            <v>69.2</v>
          </cell>
          <cell r="M1540">
            <v>69.2</v>
          </cell>
          <cell r="N1540">
            <v>69.2</v>
          </cell>
          <cell r="O1540">
            <v>69.2</v>
          </cell>
          <cell r="P1540">
            <v>69.2</v>
          </cell>
          <cell r="Q1540">
            <v>69.2</v>
          </cell>
        </row>
        <row r="1541">
          <cell r="C1541">
            <v>137.69999999999999</v>
          </cell>
          <cell r="D1541">
            <v>137.69999999999999</v>
          </cell>
          <cell r="E1541">
            <v>137.69999999999999</v>
          </cell>
          <cell r="F1541">
            <v>137.69999999999999</v>
          </cell>
          <cell r="G1541">
            <v>137.69999999999999</v>
          </cell>
          <cell r="H1541">
            <v>137.69999999999999</v>
          </cell>
          <cell r="I1541">
            <v>137.69999999999999</v>
          </cell>
          <cell r="J1541">
            <v>137.69999999999999</v>
          </cell>
          <cell r="K1541">
            <v>137.69999999999999</v>
          </cell>
          <cell r="L1541">
            <v>137.69999999999999</v>
          </cell>
          <cell r="M1541">
            <v>137.69999999999999</v>
          </cell>
          <cell r="N1541">
            <v>137.69999999999999</v>
          </cell>
          <cell r="O1541">
            <v>137.69999999999999</v>
          </cell>
          <cell r="P1541">
            <v>137.69999999999999</v>
          </cell>
          <cell r="Q1541">
            <v>137.69999999999999</v>
          </cell>
        </row>
        <row r="1542">
          <cell r="C1542">
            <v>100</v>
          </cell>
          <cell r="D1542">
            <v>100</v>
          </cell>
          <cell r="E1542">
            <v>100</v>
          </cell>
          <cell r="F1542">
            <v>100</v>
          </cell>
          <cell r="G1542">
            <v>100</v>
          </cell>
          <cell r="H1542">
            <v>100</v>
          </cell>
          <cell r="I1542">
            <v>100</v>
          </cell>
          <cell r="J1542">
            <v>100</v>
          </cell>
          <cell r="K1542">
            <v>100</v>
          </cell>
          <cell r="L1542">
            <v>100</v>
          </cell>
          <cell r="M1542">
            <v>100</v>
          </cell>
          <cell r="N1542">
            <v>100</v>
          </cell>
          <cell r="O1542">
            <v>100</v>
          </cell>
          <cell r="P1542">
            <v>100</v>
          </cell>
          <cell r="Q1542">
            <v>100</v>
          </cell>
        </row>
        <row r="1543">
          <cell r="C1543">
            <v>63</v>
          </cell>
          <cell r="D1543">
            <v>63</v>
          </cell>
          <cell r="E1543">
            <v>63</v>
          </cell>
          <cell r="F1543">
            <v>62.8</v>
          </cell>
          <cell r="G1543">
            <v>62.8</v>
          </cell>
          <cell r="H1543">
            <v>62.8</v>
          </cell>
          <cell r="I1543">
            <v>62.8</v>
          </cell>
          <cell r="J1543">
            <v>62.8</v>
          </cell>
          <cell r="K1543">
            <v>62.8</v>
          </cell>
          <cell r="L1543">
            <v>62.8</v>
          </cell>
          <cell r="M1543">
            <v>62.8</v>
          </cell>
          <cell r="N1543">
            <v>62.8</v>
          </cell>
          <cell r="O1543">
            <v>62.8</v>
          </cell>
          <cell r="P1543">
            <v>62.8</v>
          </cell>
          <cell r="Q1543">
            <v>62.8</v>
          </cell>
        </row>
        <row r="1545">
          <cell r="C1545">
            <v>100.5</v>
          </cell>
          <cell r="D1545">
            <v>100.5</v>
          </cell>
          <cell r="E1545">
            <v>100.5</v>
          </cell>
          <cell r="F1545">
            <v>100.5</v>
          </cell>
          <cell r="G1545">
            <v>100.4</v>
          </cell>
          <cell r="H1545">
            <v>100.4</v>
          </cell>
          <cell r="I1545">
            <v>100.3</v>
          </cell>
          <cell r="J1545">
            <v>100.3</v>
          </cell>
          <cell r="K1545">
            <v>100.3</v>
          </cell>
          <cell r="L1545">
            <v>100.3</v>
          </cell>
          <cell r="M1545">
            <v>100.3</v>
          </cell>
          <cell r="N1545">
            <v>100.3</v>
          </cell>
          <cell r="O1545">
            <v>100.3</v>
          </cell>
          <cell r="P1545">
            <v>100.3</v>
          </cell>
          <cell r="Q1545">
            <v>100.3</v>
          </cell>
        </row>
        <row r="1546">
          <cell r="C1546">
            <v>106</v>
          </cell>
          <cell r="D1546">
            <v>106</v>
          </cell>
          <cell r="E1546">
            <v>106</v>
          </cell>
          <cell r="F1546">
            <v>106</v>
          </cell>
          <cell r="G1546">
            <v>106</v>
          </cell>
          <cell r="H1546">
            <v>106</v>
          </cell>
          <cell r="I1546">
            <v>106</v>
          </cell>
          <cell r="J1546">
            <v>106</v>
          </cell>
          <cell r="K1546">
            <v>106</v>
          </cell>
          <cell r="L1546">
            <v>106</v>
          </cell>
          <cell r="M1546">
            <v>106</v>
          </cell>
          <cell r="N1546">
            <v>106</v>
          </cell>
          <cell r="O1546">
            <v>106</v>
          </cell>
          <cell r="P1546">
            <v>106</v>
          </cell>
          <cell r="Q1546">
            <v>106</v>
          </cell>
        </row>
        <row r="1547">
          <cell r="C1547">
            <v>92.4</v>
          </cell>
          <cell r="D1547">
            <v>92.4</v>
          </cell>
          <cell r="E1547">
            <v>92.4</v>
          </cell>
          <cell r="F1547">
            <v>92.4</v>
          </cell>
          <cell r="G1547">
            <v>92.4</v>
          </cell>
          <cell r="H1547">
            <v>92.4</v>
          </cell>
          <cell r="I1547">
            <v>92.4</v>
          </cell>
          <cell r="J1547">
            <v>92.4</v>
          </cell>
          <cell r="K1547">
            <v>92.4</v>
          </cell>
          <cell r="L1547">
            <v>92.4</v>
          </cell>
          <cell r="M1547">
            <v>92.4</v>
          </cell>
          <cell r="N1547">
            <v>92.4</v>
          </cell>
          <cell r="O1547">
            <v>92.4</v>
          </cell>
          <cell r="P1547">
            <v>92.4</v>
          </cell>
          <cell r="Q1547">
            <v>92.4</v>
          </cell>
        </row>
        <row r="1548">
          <cell r="C1548">
            <v>87.6</v>
          </cell>
          <cell r="D1548">
            <v>87.6</v>
          </cell>
          <cell r="E1548">
            <v>87.6</v>
          </cell>
          <cell r="F1548">
            <v>87.6</v>
          </cell>
          <cell r="G1548">
            <v>87.6</v>
          </cell>
          <cell r="H1548">
            <v>87.6</v>
          </cell>
          <cell r="I1548">
            <v>87.6</v>
          </cell>
          <cell r="J1548">
            <v>87.6</v>
          </cell>
          <cell r="K1548">
            <v>87.6</v>
          </cell>
          <cell r="L1548">
            <v>87.6</v>
          </cell>
          <cell r="M1548">
            <v>87.6</v>
          </cell>
          <cell r="N1548">
            <v>87.6</v>
          </cell>
          <cell r="O1548">
            <v>87.6</v>
          </cell>
          <cell r="P1548">
            <v>87.6</v>
          </cell>
          <cell r="Q1548">
            <v>87.6</v>
          </cell>
        </row>
        <row r="1549">
          <cell r="C1549">
            <v>109.9</v>
          </cell>
          <cell r="D1549">
            <v>109.9</v>
          </cell>
          <cell r="E1549">
            <v>109.9</v>
          </cell>
          <cell r="F1549">
            <v>109.9</v>
          </cell>
          <cell r="G1549">
            <v>109.9</v>
          </cell>
          <cell r="H1549">
            <v>109.9</v>
          </cell>
          <cell r="I1549">
            <v>109.9</v>
          </cell>
          <cell r="J1549">
            <v>109.9</v>
          </cell>
          <cell r="K1549">
            <v>109.9</v>
          </cell>
          <cell r="L1549">
            <v>109.9</v>
          </cell>
          <cell r="M1549">
            <v>109.9</v>
          </cell>
          <cell r="N1549">
            <v>109.9</v>
          </cell>
          <cell r="O1549">
            <v>109.9</v>
          </cell>
          <cell r="P1549">
            <v>109.9</v>
          </cell>
          <cell r="Q1549">
            <v>109.9</v>
          </cell>
        </row>
        <row r="1550">
          <cell r="C1550">
            <v>100</v>
          </cell>
          <cell r="D1550">
            <v>100</v>
          </cell>
          <cell r="E1550">
            <v>100</v>
          </cell>
          <cell r="F1550">
            <v>100</v>
          </cell>
          <cell r="G1550">
            <v>100</v>
          </cell>
          <cell r="H1550">
            <v>100</v>
          </cell>
          <cell r="I1550">
            <v>100</v>
          </cell>
          <cell r="J1550">
            <v>100</v>
          </cell>
          <cell r="K1550">
            <v>100</v>
          </cell>
          <cell r="L1550">
            <v>100</v>
          </cell>
          <cell r="M1550">
            <v>100</v>
          </cell>
          <cell r="N1550">
            <v>100</v>
          </cell>
          <cell r="O1550">
            <v>100</v>
          </cell>
          <cell r="P1550">
            <v>100</v>
          </cell>
          <cell r="Q1550">
            <v>100</v>
          </cell>
        </row>
        <row r="1551">
          <cell r="C1551">
            <v>105.1</v>
          </cell>
          <cell r="D1551">
            <v>105.1</v>
          </cell>
          <cell r="E1551">
            <v>105.1</v>
          </cell>
          <cell r="F1551">
            <v>105.1</v>
          </cell>
          <cell r="G1551">
            <v>105.1</v>
          </cell>
          <cell r="H1551">
            <v>105.1</v>
          </cell>
          <cell r="I1551">
            <v>102.5</v>
          </cell>
          <cell r="J1551">
            <v>102.5</v>
          </cell>
          <cell r="K1551">
            <v>102.5</v>
          </cell>
          <cell r="L1551">
            <v>102.5</v>
          </cell>
          <cell r="M1551">
            <v>102.5</v>
          </cell>
          <cell r="N1551">
            <v>102.5</v>
          </cell>
          <cell r="O1551">
            <v>102.5</v>
          </cell>
          <cell r="P1551">
            <v>102.5</v>
          </cell>
          <cell r="Q1551">
            <v>102.5</v>
          </cell>
        </row>
        <row r="1552">
          <cell r="C1552">
            <v>106.5</v>
          </cell>
          <cell r="D1552">
            <v>106.5</v>
          </cell>
          <cell r="E1552">
            <v>106.5</v>
          </cell>
          <cell r="F1552">
            <v>106.5</v>
          </cell>
          <cell r="G1552">
            <v>106.5</v>
          </cell>
          <cell r="H1552">
            <v>106.5</v>
          </cell>
          <cell r="I1552">
            <v>106.5</v>
          </cell>
          <cell r="J1552">
            <v>106.5</v>
          </cell>
          <cell r="K1552">
            <v>106.5</v>
          </cell>
          <cell r="L1552">
            <v>106.5</v>
          </cell>
          <cell r="M1552">
            <v>106.5</v>
          </cell>
          <cell r="N1552">
            <v>106.5</v>
          </cell>
          <cell r="O1552">
            <v>106.5</v>
          </cell>
          <cell r="P1552">
            <v>106.5</v>
          </cell>
          <cell r="Q1552">
            <v>106.5</v>
          </cell>
        </row>
        <row r="1553">
          <cell r="C1553">
            <v>101.6</v>
          </cell>
          <cell r="D1553">
            <v>101.6</v>
          </cell>
          <cell r="E1553">
            <v>101.6</v>
          </cell>
          <cell r="F1553">
            <v>101.6</v>
          </cell>
          <cell r="G1553">
            <v>101.6</v>
          </cell>
          <cell r="H1553">
            <v>101.6</v>
          </cell>
          <cell r="I1553">
            <v>101.6</v>
          </cell>
          <cell r="J1553">
            <v>101.6</v>
          </cell>
          <cell r="K1553">
            <v>101.6</v>
          </cell>
          <cell r="L1553">
            <v>101.6</v>
          </cell>
          <cell r="M1553">
            <v>101.6</v>
          </cell>
          <cell r="N1553">
            <v>101.6</v>
          </cell>
          <cell r="O1553">
            <v>101.6</v>
          </cell>
          <cell r="P1553">
            <v>101.6</v>
          </cell>
          <cell r="Q1553">
            <v>101.6</v>
          </cell>
        </row>
        <row r="1554">
          <cell r="C1554">
            <v>100</v>
          </cell>
          <cell r="D1554">
            <v>100</v>
          </cell>
          <cell r="E1554">
            <v>100</v>
          </cell>
          <cell r="F1554">
            <v>100</v>
          </cell>
          <cell r="G1554">
            <v>100</v>
          </cell>
          <cell r="H1554">
            <v>100</v>
          </cell>
          <cell r="I1554">
            <v>100</v>
          </cell>
          <cell r="J1554">
            <v>100</v>
          </cell>
          <cell r="K1554">
            <v>100</v>
          </cell>
          <cell r="L1554">
            <v>100</v>
          </cell>
          <cell r="M1554">
            <v>100</v>
          </cell>
          <cell r="N1554">
            <v>100</v>
          </cell>
          <cell r="O1554">
            <v>100</v>
          </cell>
          <cell r="P1554">
            <v>100</v>
          </cell>
          <cell r="Q1554">
            <v>100</v>
          </cell>
        </row>
        <row r="1555">
          <cell r="C1555">
            <v>93.6</v>
          </cell>
          <cell r="D1555">
            <v>93.6</v>
          </cell>
          <cell r="E1555">
            <v>93.6</v>
          </cell>
          <cell r="F1555">
            <v>93.6</v>
          </cell>
          <cell r="G1555">
            <v>93.6</v>
          </cell>
          <cell r="H1555">
            <v>93.6</v>
          </cell>
          <cell r="I1555">
            <v>93.6</v>
          </cell>
          <cell r="J1555">
            <v>93.6</v>
          </cell>
          <cell r="K1555">
            <v>93.6</v>
          </cell>
          <cell r="L1555">
            <v>93.6</v>
          </cell>
          <cell r="M1555">
            <v>93.6</v>
          </cell>
          <cell r="N1555">
            <v>93.6</v>
          </cell>
          <cell r="O1555">
            <v>93.6</v>
          </cell>
          <cell r="P1555">
            <v>93.6</v>
          </cell>
          <cell r="Q1555">
            <v>93.6</v>
          </cell>
        </row>
        <row r="1556">
          <cell r="C1556">
            <v>100</v>
          </cell>
          <cell r="D1556">
            <v>100</v>
          </cell>
          <cell r="E1556">
            <v>100</v>
          </cell>
          <cell r="F1556">
            <v>100</v>
          </cell>
          <cell r="G1556">
            <v>100</v>
          </cell>
          <cell r="H1556">
            <v>100</v>
          </cell>
          <cell r="I1556">
            <v>100</v>
          </cell>
          <cell r="J1556">
            <v>100</v>
          </cell>
          <cell r="K1556">
            <v>100</v>
          </cell>
          <cell r="L1556">
            <v>100</v>
          </cell>
          <cell r="M1556">
            <v>100</v>
          </cell>
          <cell r="N1556">
            <v>100</v>
          </cell>
          <cell r="O1556">
            <v>100</v>
          </cell>
          <cell r="P1556">
            <v>100</v>
          </cell>
          <cell r="Q1556">
            <v>100</v>
          </cell>
        </row>
        <row r="1557">
          <cell r="C1557">
            <v>100.1</v>
          </cell>
          <cell r="D1557">
            <v>100.1</v>
          </cell>
          <cell r="E1557">
            <v>100.1</v>
          </cell>
          <cell r="F1557">
            <v>100.1</v>
          </cell>
          <cell r="G1557">
            <v>100.1</v>
          </cell>
          <cell r="H1557">
            <v>100.1</v>
          </cell>
          <cell r="I1557">
            <v>100.1</v>
          </cell>
          <cell r="J1557">
            <v>100.1</v>
          </cell>
          <cell r="K1557">
            <v>100.1</v>
          </cell>
          <cell r="L1557">
            <v>100.1</v>
          </cell>
          <cell r="M1557">
            <v>100.1</v>
          </cell>
          <cell r="N1557">
            <v>100.1</v>
          </cell>
          <cell r="O1557">
            <v>100.1</v>
          </cell>
          <cell r="P1557">
            <v>100.1</v>
          </cell>
          <cell r="Q1557">
            <v>100.1</v>
          </cell>
        </row>
        <row r="1558">
          <cell r="C1558">
            <v>126.1</v>
          </cell>
          <cell r="D1558">
            <v>126.1</v>
          </cell>
          <cell r="E1558">
            <v>126.1</v>
          </cell>
          <cell r="F1558">
            <v>126.1</v>
          </cell>
          <cell r="G1558">
            <v>126.1</v>
          </cell>
          <cell r="H1558">
            <v>126.1</v>
          </cell>
          <cell r="I1558">
            <v>126.1</v>
          </cell>
          <cell r="J1558">
            <v>126.1</v>
          </cell>
          <cell r="K1558">
            <v>126.1</v>
          </cell>
          <cell r="L1558">
            <v>126.1</v>
          </cell>
          <cell r="M1558">
            <v>126.1</v>
          </cell>
          <cell r="N1558">
            <v>126.1</v>
          </cell>
          <cell r="O1558">
            <v>126.1</v>
          </cell>
          <cell r="P1558">
            <v>126.1</v>
          </cell>
          <cell r="Q1558">
            <v>126.1</v>
          </cell>
        </row>
        <row r="1559">
          <cell r="C1559">
            <v>102.7</v>
          </cell>
          <cell r="D1559">
            <v>102.7</v>
          </cell>
          <cell r="E1559">
            <v>102.7</v>
          </cell>
          <cell r="F1559">
            <v>102.1</v>
          </cell>
          <cell r="G1559">
            <v>101</v>
          </cell>
          <cell r="H1559">
            <v>101</v>
          </cell>
          <cell r="I1559">
            <v>101</v>
          </cell>
          <cell r="J1559">
            <v>101</v>
          </cell>
          <cell r="K1559">
            <v>101</v>
          </cell>
          <cell r="L1559">
            <v>101</v>
          </cell>
          <cell r="M1559">
            <v>101</v>
          </cell>
          <cell r="N1559">
            <v>101</v>
          </cell>
          <cell r="O1559">
            <v>101</v>
          </cell>
          <cell r="P1559">
            <v>101</v>
          </cell>
          <cell r="Q1559">
            <v>101</v>
          </cell>
        </row>
        <row r="1560">
          <cell r="C1560">
            <v>100</v>
          </cell>
          <cell r="D1560">
            <v>100</v>
          </cell>
          <cell r="E1560">
            <v>100</v>
          </cell>
          <cell r="F1560">
            <v>100</v>
          </cell>
          <cell r="G1560">
            <v>100</v>
          </cell>
          <cell r="H1560">
            <v>100</v>
          </cell>
          <cell r="I1560">
            <v>100</v>
          </cell>
          <cell r="J1560">
            <v>100</v>
          </cell>
          <cell r="K1560">
            <v>100</v>
          </cell>
          <cell r="L1560">
            <v>100</v>
          </cell>
          <cell r="M1560">
            <v>100</v>
          </cell>
          <cell r="N1560">
            <v>100</v>
          </cell>
          <cell r="O1560">
            <v>100</v>
          </cell>
          <cell r="P1560">
            <v>100</v>
          </cell>
          <cell r="Q1560">
            <v>100</v>
          </cell>
        </row>
        <row r="1562">
          <cell r="C1562">
            <v>144.80000000000001</v>
          </cell>
          <cell r="D1562">
            <v>144.80000000000001</v>
          </cell>
          <cell r="E1562">
            <v>144.80000000000001</v>
          </cell>
          <cell r="F1562">
            <v>144.80000000000001</v>
          </cell>
          <cell r="G1562">
            <v>144.80000000000001</v>
          </cell>
          <cell r="H1562">
            <v>144.80000000000001</v>
          </cell>
          <cell r="I1562">
            <v>144.80000000000001</v>
          </cell>
          <cell r="J1562">
            <v>144.80000000000001</v>
          </cell>
          <cell r="K1562">
            <v>144.80000000000001</v>
          </cell>
          <cell r="L1562">
            <v>144.80000000000001</v>
          </cell>
          <cell r="M1562">
            <v>144.80000000000001</v>
          </cell>
          <cell r="N1562">
            <v>144.80000000000001</v>
          </cell>
          <cell r="O1562">
            <v>144.80000000000001</v>
          </cell>
          <cell r="P1562">
            <v>144.80000000000001</v>
          </cell>
          <cell r="Q1562">
            <v>144.80000000000001</v>
          </cell>
        </row>
        <row r="1563">
          <cell r="C1563">
            <v>174.8</v>
          </cell>
          <cell r="D1563">
            <v>174.8</v>
          </cell>
          <cell r="E1563">
            <v>174.8</v>
          </cell>
          <cell r="F1563">
            <v>174.8</v>
          </cell>
          <cell r="G1563">
            <v>174.8</v>
          </cell>
          <cell r="H1563">
            <v>174.8</v>
          </cell>
          <cell r="I1563">
            <v>174.8</v>
          </cell>
          <cell r="J1563">
            <v>174.8</v>
          </cell>
          <cell r="K1563">
            <v>174.8</v>
          </cell>
          <cell r="L1563">
            <v>174.8</v>
          </cell>
          <cell r="M1563">
            <v>174.8</v>
          </cell>
          <cell r="N1563">
            <v>174.8</v>
          </cell>
          <cell r="O1563">
            <v>174.8</v>
          </cell>
          <cell r="P1563">
            <v>174.8</v>
          </cell>
          <cell r="Q1563">
            <v>174.8</v>
          </cell>
        </row>
        <row r="1564">
          <cell r="C1564">
            <v>133.5</v>
          </cell>
          <cell r="D1564">
            <v>133.5</v>
          </cell>
          <cell r="E1564">
            <v>133.5</v>
          </cell>
          <cell r="F1564">
            <v>133.5</v>
          </cell>
          <cell r="G1564">
            <v>133.5</v>
          </cell>
          <cell r="H1564">
            <v>133.5</v>
          </cell>
          <cell r="I1564">
            <v>133.5</v>
          </cell>
          <cell r="J1564">
            <v>133.5</v>
          </cell>
          <cell r="K1564">
            <v>133.5</v>
          </cell>
          <cell r="L1564">
            <v>133.5</v>
          </cell>
          <cell r="M1564">
            <v>133.5</v>
          </cell>
          <cell r="N1564">
            <v>133.5</v>
          </cell>
          <cell r="O1564">
            <v>133.5</v>
          </cell>
          <cell r="P1564">
            <v>133.5</v>
          </cell>
          <cell r="Q1564">
            <v>133.5</v>
          </cell>
        </row>
        <row r="1565">
          <cell r="C1565">
            <v>135.5</v>
          </cell>
          <cell r="D1565">
            <v>135.5</v>
          </cell>
          <cell r="E1565">
            <v>135.5</v>
          </cell>
          <cell r="F1565">
            <v>135.5</v>
          </cell>
          <cell r="G1565">
            <v>135.5</v>
          </cell>
          <cell r="H1565">
            <v>135.5</v>
          </cell>
          <cell r="I1565">
            <v>135.5</v>
          </cell>
          <cell r="J1565">
            <v>135.5</v>
          </cell>
          <cell r="K1565">
            <v>135.5</v>
          </cell>
          <cell r="L1565">
            <v>135.5</v>
          </cell>
          <cell r="M1565">
            <v>135.5</v>
          </cell>
          <cell r="N1565">
            <v>135.5</v>
          </cell>
          <cell r="O1565">
            <v>135.5</v>
          </cell>
          <cell r="P1565">
            <v>135.5</v>
          </cell>
          <cell r="Q1565">
            <v>135.5</v>
          </cell>
        </row>
        <row r="1566">
          <cell r="C1566">
            <v>100</v>
          </cell>
          <cell r="D1566">
            <v>100</v>
          </cell>
          <cell r="E1566">
            <v>100</v>
          </cell>
          <cell r="F1566">
            <v>100</v>
          </cell>
          <cell r="G1566">
            <v>100</v>
          </cell>
          <cell r="H1566">
            <v>100</v>
          </cell>
          <cell r="I1566">
            <v>100</v>
          </cell>
          <cell r="J1566">
            <v>100</v>
          </cell>
          <cell r="K1566">
            <v>100</v>
          </cell>
          <cell r="L1566">
            <v>100</v>
          </cell>
          <cell r="M1566">
            <v>100</v>
          </cell>
          <cell r="N1566">
            <v>100</v>
          </cell>
          <cell r="O1566">
            <v>100</v>
          </cell>
          <cell r="P1566">
            <v>100</v>
          </cell>
          <cell r="Q1566">
            <v>100</v>
          </cell>
        </row>
        <row r="1568">
          <cell r="C1568">
            <v>122.5</v>
          </cell>
          <cell r="D1568">
            <v>122.5</v>
          </cell>
          <cell r="E1568">
            <v>122.5</v>
          </cell>
          <cell r="F1568">
            <v>122.5</v>
          </cell>
          <cell r="G1568">
            <v>122.5</v>
          </cell>
          <cell r="H1568">
            <v>122.5</v>
          </cell>
          <cell r="I1568">
            <v>122.5</v>
          </cell>
          <cell r="J1568">
            <v>122.5</v>
          </cell>
          <cell r="K1568">
            <v>122.5</v>
          </cell>
          <cell r="L1568">
            <v>122.5</v>
          </cell>
          <cell r="M1568">
            <v>122.5</v>
          </cell>
          <cell r="N1568">
            <v>122.5</v>
          </cell>
          <cell r="O1568">
            <v>122.5</v>
          </cell>
          <cell r="P1568">
            <v>122.5</v>
          </cell>
          <cell r="Q1568">
            <v>122.5</v>
          </cell>
        </row>
        <row r="1569">
          <cell r="C1569">
            <v>123.1</v>
          </cell>
          <cell r="D1569">
            <v>123.1</v>
          </cell>
          <cell r="E1569">
            <v>123.1</v>
          </cell>
          <cell r="F1569">
            <v>123.1</v>
          </cell>
          <cell r="G1569">
            <v>123.1</v>
          </cell>
          <cell r="H1569">
            <v>123.1</v>
          </cell>
          <cell r="I1569">
            <v>123.1</v>
          </cell>
          <cell r="J1569">
            <v>123.1</v>
          </cell>
          <cell r="K1569">
            <v>123.1</v>
          </cell>
          <cell r="L1569">
            <v>123.1</v>
          </cell>
          <cell r="M1569">
            <v>123.1</v>
          </cell>
          <cell r="N1569">
            <v>123.1</v>
          </cell>
          <cell r="O1569">
            <v>123.1</v>
          </cell>
          <cell r="P1569">
            <v>123.1</v>
          </cell>
          <cell r="Q1569">
            <v>123.1</v>
          </cell>
        </row>
        <row r="1570">
          <cell r="C1570">
            <v>102.8</v>
          </cell>
          <cell r="D1570">
            <v>102.8</v>
          </cell>
          <cell r="E1570">
            <v>102.8</v>
          </cell>
          <cell r="F1570">
            <v>102.8</v>
          </cell>
          <cell r="G1570">
            <v>102.8</v>
          </cell>
          <cell r="H1570">
            <v>102.8</v>
          </cell>
          <cell r="I1570">
            <v>102.8</v>
          </cell>
          <cell r="J1570">
            <v>102.8</v>
          </cell>
          <cell r="K1570">
            <v>102.8</v>
          </cell>
          <cell r="L1570">
            <v>102.8</v>
          </cell>
          <cell r="M1570">
            <v>102.8</v>
          </cell>
          <cell r="N1570">
            <v>102.8</v>
          </cell>
          <cell r="O1570">
            <v>102.8</v>
          </cell>
          <cell r="P1570">
            <v>102.8</v>
          </cell>
          <cell r="Q1570">
            <v>102.8</v>
          </cell>
        </row>
        <row r="1572">
          <cell r="C1572">
            <v>126.1</v>
          </cell>
          <cell r="D1572">
            <v>126.1</v>
          </cell>
          <cell r="E1572">
            <v>126.1</v>
          </cell>
          <cell r="F1572">
            <v>126</v>
          </cell>
          <cell r="G1572">
            <v>126</v>
          </cell>
          <cell r="H1572">
            <v>125.7</v>
          </cell>
          <cell r="I1572">
            <v>125.6</v>
          </cell>
          <cell r="J1572">
            <v>125.6</v>
          </cell>
          <cell r="K1572">
            <v>125.3</v>
          </cell>
          <cell r="L1572">
            <v>125.2</v>
          </cell>
          <cell r="M1572">
            <v>125.3</v>
          </cell>
          <cell r="N1572">
            <v>125.3</v>
          </cell>
          <cell r="O1572">
            <v>114.7</v>
          </cell>
          <cell r="P1572">
            <v>114.7</v>
          </cell>
          <cell r="Q1572">
            <v>114.7</v>
          </cell>
        </row>
        <row r="1573">
          <cell r="C1573">
            <v>136.30000000000001</v>
          </cell>
          <cell r="D1573">
            <v>136.30000000000001</v>
          </cell>
          <cell r="E1573">
            <v>136.30000000000001</v>
          </cell>
          <cell r="F1573">
            <v>136.30000000000001</v>
          </cell>
          <cell r="G1573">
            <v>136.30000000000001</v>
          </cell>
          <cell r="H1573">
            <v>136.30000000000001</v>
          </cell>
          <cell r="I1573">
            <v>136.30000000000001</v>
          </cell>
          <cell r="J1573">
            <v>136.30000000000001</v>
          </cell>
          <cell r="K1573">
            <v>136.30000000000001</v>
          </cell>
          <cell r="L1573">
            <v>136.30000000000001</v>
          </cell>
          <cell r="M1573">
            <v>136.30000000000001</v>
          </cell>
          <cell r="N1573">
            <v>136.30000000000001</v>
          </cell>
          <cell r="O1573">
            <v>136.30000000000001</v>
          </cell>
          <cell r="P1573">
            <v>136.30000000000001</v>
          </cell>
          <cell r="Q1573">
            <v>136.30000000000001</v>
          </cell>
        </row>
        <row r="1574">
          <cell r="C1574">
            <v>102.9</v>
          </cell>
          <cell r="D1574">
            <v>102.9</v>
          </cell>
          <cell r="E1574">
            <v>102.9</v>
          </cell>
          <cell r="F1574">
            <v>102.9</v>
          </cell>
          <cell r="G1574">
            <v>102.9</v>
          </cell>
          <cell r="H1574">
            <v>102.9</v>
          </cell>
          <cell r="I1574">
            <v>102.9</v>
          </cell>
          <cell r="J1574">
            <v>102.9</v>
          </cell>
          <cell r="K1574">
            <v>102.9</v>
          </cell>
          <cell r="L1574">
            <v>102.9</v>
          </cell>
          <cell r="M1574">
            <v>102.9</v>
          </cell>
          <cell r="N1574">
            <v>102.9</v>
          </cell>
          <cell r="O1574">
            <v>102.9</v>
          </cell>
          <cell r="P1574">
            <v>102.9</v>
          </cell>
          <cell r="Q1574">
            <v>102.9</v>
          </cell>
        </row>
        <row r="1575">
          <cell r="C1575">
            <v>106.4</v>
          </cell>
          <cell r="D1575">
            <v>106.4</v>
          </cell>
          <cell r="E1575">
            <v>106.3</v>
          </cell>
          <cell r="F1575">
            <v>105.9</v>
          </cell>
          <cell r="G1575">
            <v>105.9</v>
          </cell>
          <cell r="H1575">
            <v>104.7</v>
          </cell>
          <cell r="I1575">
            <v>104.6</v>
          </cell>
          <cell r="J1575">
            <v>104.7</v>
          </cell>
          <cell r="K1575">
            <v>103.7</v>
          </cell>
          <cell r="L1575">
            <v>103.4</v>
          </cell>
          <cell r="M1575">
            <v>103.4</v>
          </cell>
          <cell r="N1575">
            <v>103.4</v>
          </cell>
          <cell r="O1575">
            <v>103.4</v>
          </cell>
          <cell r="P1575">
            <v>103.4</v>
          </cell>
          <cell r="Q1575">
            <v>103.4</v>
          </cell>
        </row>
        <row r="1576">
          <cell r="C1576">
            <v>96.5</v>
          </cell>
          <cell r="D1576">
            <v>96.5</v>
          </cell>
          <cell r="E1576">
            <v>96.5</v>
          </cell>
          <cell r="F1576">
            <v>96.5</v>
          </cell>
          <cell r="G1576">
            <v>101.6</v>
          </cell>
          <cell r="H1576">
            <v>101.6</v>
          </cell>
          <cell r="I1576">
            <v>101.6</v>
          </cell>
          <cell r="J1576">
            <v>101.6</v>
          </cell>
          <cell r="K1576">
            <v>101.6</v>
          </cell>
          <cell r="L1576">
            <v>101.6</v>
          </cell>
          <cell r="M1576">
            <v>110.9</v>
          </cell>
          <cell r="N1576">
            <v>110.9</v>
          </cell>
          <cell r="O1576">
            <v>110.9</v>
          </cell>
          <cell r="P1576">
            <v>110.9</v>
          </cell>
          <cell r="Q1576">
            <v>110.9</v>
          </cell>
        </row>
        <row r="1577">
          <cell r="C1577">
            <v>101.6</v>
          </cell>
          <cell r="D1577">
            <v>101.6</v>
          </cell>
          <cell r="E1577">
            <v>101.6</v>
          </cell>
          <cell r="F1577">
            <v>101.6</v>
          </cell>
          <cell r="G1577">
            <v>101.6</v>
          </cell>
          <cell r="H1577">
            <v>101.6</v>
          </cell>
          <cell r="I1577">
            <v>100</v>
          </cell>
          <cell r="J1577">
            <v>100</v>
          </cell>
          <cell r="K1577">
            <v>100</v>
          </cell>
          <cell r="L1577">
            <v>100</v>
          </cell>
          <cell r="M1577">
            <v>100</v>
          </cell>
          <cell r="N1577">
            <v>100</v>
          </cell>
          <cell r="O1577">
            <v>100</v>
          </cell>
          <cell r="P1577">
            <v>100</v>
          </cell>
          <cell r="Q1577">
            <v>100</v>
          </cell>
        </row>
        <row r="1578">
          <cell r="C1578">
            <v>100.5</v>
          </cell>
          <cell r="D1578">
            <v>100.5</v>
          </cell>
          <cell r="E1578">
            <v>100.5</v>
          </cell>
          <cell r="F1578">
            <v>100.5</v>
          </cell>
          <cell r="G1578">
            <v>100.5</v>
          </cell>
          <cell r="H1578">
            <v>100.5</v>
          </cell>
          <cell r="I1578">
            <v>100.5</v>
          </cell>
          <cell r="J1578">
            <v>100.5</v>
          </cell>
          <cell r="K1578">
            <v>100.5</v>
          </cell>
          <cell r="L1578">
            <v>100.5</v>
          </cell>
          <cell r="M1578">
            <v>100.5</v>
          </cell>
          <cell r="N1578">
            <v>100.5</v>
          </cell>
          <cell r="O1578">
            <v>100.5</v>
          </cell>
          <cell r="P1578">
            <v>100.5</v>
          </cell>
          <cell r="Q1578">
            <v>100.5</v>
          </cell>
        </row>
        <row r="1579">
          <cell r="C1579">
            <v>121.7</v>
          </cell>
          <cell r="D1579">
            <v>121.7</v>
          </cell>
          <cell r="E1579">
            <v>121.7</v>
          </cell>
          <cell r="F1579">
            <v>121.7</v>
          </cell>
          <cell r="G1579">
            <v>121.7</v>
          </cell>
          <cell r="H1579">
            <v>121.7</v>
          </cell>
          <cell r="I1579">
            <v>121.7</v>
          </cell>
          <cell r="J1579">
            <v>121.7</v>
          </cell>
          <cell r="K1579">
            <v>121.7</v>
          </cell>
          <cell r="L1579">
            <v>121.7</v>
          </cell>
          <cell r="M1579">
            <v>121.7</v>
          </cell>
          <cell r="N1579">
            <v>121.7</v>
          </cell>
          <cell r="O1579">
            <v>100</v>
          </cell>
          <cell r="P1579">
            <v>100</v>
          </cell>
          <cell r="Q1579">
            <v>100</v>
          </cell>
        </row>
        <row r="1581">
          <cell r="C1581">
            <v>116.8</v>
          </cell>
          <cell r="D1581">
            <v>118.3</v>
          </cell>
          <cell r="E1581">
            <v>117.2</v>
          </cell>
          <cell r="F1581">
            <v>116.8</v>
          </cell>
          <cell r="G1581">
            <v>117.1</v>
          </cell>
          <cell r="H1581">
            <v>117.3</v>
          </cell>
          <cell r="I1581">
            <v>118.5</v>
          </cell>
          <cell r="J1581">
            <v>118.7</v>
          </cell>
          <cell r="K1581">
            <v>118.4</v>
          </cell>
          <cell r="L1581">
            <v>117.8</v>
          </cell>
          <cell r="M1581">
            <v>117.4</v>
          </cell>
          <cell r="N1581">
            <v>118.2</v>
          </cell>
          <cell r="O1581">
            <v>119</v>
          </cell>
          <cell r="P1581">
            <v>117.9</v>
          </cell>
          <cell r="Q1581">
            <v>116.9</v>
          </cell>
        </row>
        <row r="1583">
          <cell r="C1583">
            <v>121.6</v>
          </cell>
          <cell r="D1583">
            <v>125</v>
          </cell>
          <cell r="E1583">
            <v>122.3</v>
          </cell>
          <cell r="F1583">
            <v>121.4</v>
          </cell>
          <cell r="G1583">
            <v>122.1</v>
          </cell>
          <cell r="H1583">
            <v>122.7</v>
          </cell>
          <cell r="I1583">
            <v>125.2</v>
          </cell>
          <cell r="J1583">
            <v>126.3</v>
          </cell>
          <cell r="K1583">
            <v>125.6</v>
          </cell>
          <cell r="L1583">
            <v>124</v>
          </cell>
          <cell r="M1583">
            <v>123</v>
          </cell>
          <cell r="N1583">
            <v>125.1</v>
          </cell>
          <cell r="O1583">
            <v>128.5</v>
          </cell>
          <cell r="P1583">
            <v>126.2</v>
          </cell>
          <cell r="Q1583">
            <v>123.9</v>
          </cell>
        </row>
        <row r="1584">
          <cell r="C1584">
            <v>124.9</v>
          </cell>
          <cell r="D1584">
            <v>124.9</v>
          </cell>
          <cell r="E1584">
            <v>124.9</v>
          </cell>
          <cell r="F1584">
            <v>123.9</v>
          </cell>
          <cell r="G1584">
            <v>123.9</v>
          </cell>
          <cell r="H1584">
            <v>123.5</v>
          </cell>
          <cell r="I1584">
            <v>124.4</v>
          </cell>
          <cell r="J1584">
            <v>124.8</v>
          </cell>
          <cell r="K1584">
            <v>124.8</v>
          </cell>
          <cell r="L1584">
            <v>125.2</v>
          </cell>
          <cell r="M1584">
            <v>126.3</v>
          </cell>
          <cell r="N1584">
            <v>126.7</v>
          </cell>
          <cell r="O1584">
            <v>126.8</v>
          </cell>
          <cell r="P1584">
            <v>126.7</v>
          </cell>
          <cell r="Q1584">
            <v>126.3</v>
          </cell>
        </row>
        <row r="1585">
          <cell r="C1585">
            <v>113.1</v>
          </cell>
          <cell r="D1585">
            <v>113.7</v>
          </cell>
          <cell r="E1585">
            <v>110.2</v>
          </cell>
          <cell r="F1585">
            <v>110.6</v>
          </cell>
          <cell r="G1585">
            <v>110.4</v>
          </cell>
          <cell r="H1585">
            <v>111.1</v>
          </cell>
          <cell r="I1585">
            <v>113.8</v>
          </cell>
          <cell r="J1585">
            <v>112.5</v>
          </cell>
          <cell r="K1585">
            <v>112.3</v>
          </cell>
          <cell r="L1585">
            <v>109.3</v>
          </cell>
          <cell r="M1585">
            <v>108.7</v>
          </cell>
          <cell r="N1585">
            <v>106.9</v>
          </cell>
          <cell r="O1585">
            <v>110.2</v>
          </cell>
          <cell r="P1585">
            <v>107.8</v>
          </cell>
          <cell r="Q1585">
            <v>109.3</v>
          </cell>
        </row>
        <row r="1586">
          <cell r="C1586">
            <v>137.19999999999999</v>
          </cell>
          <cell r="D1586">
            <v>147.19999999999999</v>
          </cell>
          <cell r="E1586">
            <v>148.30000000000001</v>
          </cell>
          <cell r="F1586">
            <v>156.1</v>
          </cell>
          <cell r="G1586">
            <v>151.1</v>
          </cell>
          <cell r="H1586">
            <v>148.5</v>
          </cell>
          <cell r="I1586">
            <v>165.6</v>
          </cell>
          <cell r="J1586">
            <v>149.5</v>
          </cell>
          <cell r="K1586">
            <v>144.69999999999999</v>
          </cell>
          <cell r="L1586">
            <v>140.30000000000001</v>
          </cell>
          <cell r="M1586">
            <v>141.80000000000001</v>
          </cell>
          <cell r="N1586">
            <v>139.1</v>
          </cell>
          <cell r="O1586">
            <v>136.69999999999999</v>
          </cell>
          <cell r="P1586">
            <v>133.69999999999999</v>
          </cell>
          <cell r="Q1586">
            <v>132.69999999999999</v>
          </cell>
        </row>
        <row r="1587">
          <cell r="C1587">
            <v>121.3</v>
          </cell>
          <cell r="D1587">
            <v>119.3</v>
          </cell>
          <cell r="E1587">
            <v>119.4</v>
          </cell>
          <cell r="F1587">
            <v>121.7</v>
          </cell>
          <cell r="G1587">
            <v>117.6</v>
          </cell>
          <cell r="H1587">
            <v>117.6</v>
          </cell>
          <cell r="I1587">
            <v>120.6</v>
          </cell>
          <cell r="J1587">
            <v>127.2</v>
          </cell>
          <cell r="K1587">
            <v>120.6</v>
          </cell>
          <cell r="L1587">
            <v>121.7</v>
          </cell>
          <cell r="M1587">
            <v>125.7</v>
          </cell>
          <cell r="N1587">
            <v>120.6</v>
          </cell>
          <cell r="O1587">
            <v>122.7</v>
          </cell>
          <cell r="P1587">
            <v>122.8</v>
          </cell>
          <cell r="Q1587">
            <v>118.2</v>
          </cell>
        </row>
        <row r="1588">
          <cell r="C1588">
            <v>134.4</v>
          </cell>
          <cell r="D1588">
            <v>139.4</v>
          </cell>
          <cell r="E1588">
            <v>142.5</v>
          </cell>
          <cell r="F1588">
            <v>142.1</v>
          </cell>
          <cell r="G1588">
            <v>144.5</v>
          </cell>
          <cell r="H1588">
            <v>144.4</v>
          </cell>
          <cell r="I1588">
            <v>144.4</v>
          </cell>
          <cell r="J1588">
            <v>144.4</v>
          </cell>
          <cell r="K1588">
            <v>146.19999999999999</v>
          </cell>
          <cell r="L1588">
            <v>145.69999999999999</v>
          </cell>
          <cell r="M1588">
            <v>145.9</v>
          </cell>
          <cell r="N1588">
            <v>146.30000000000001</v>
          </cell>
          <cell r="O1588">
            <v>145.6</v>
          </cell>
          <cell r="P1588">
            <v>145.6</v>
          </cell>
          <cell r="Q1588">
            <v>142.19999999999999</v>
          </cell>
        </row>
        <row r="1589">
          <cell r="C1589">
            <v>109.1</v>
          </cell>
          <cell r="D1589">
            <v>129.5</v>
          </cell>
          <cell r="E1589">
            <v>137.5</v>
          </cell>
          <cell r="F1589">
            <v>122.7</v>
          </cell>
          <cell r="G1589">
            <v>140.19999999999999</v>
          </cell>
          <cell r="H1589">
            <v>143.6</v>
          </cell>
          <cell r="I1589">
            <v>150.5</v>
          </cell>
          <cell r="J1589">
            <v>143.1</v>
          </cell>
          <cell r="K1589">
            <v>131.5</v>
          </cell>
          <cell r="L1589">
            <v>124</v>
          </cell>
          <cell r="M1589">
            <v>123.1</v>
          </cell>
          <cell r="N1589">
            <v>123.4</v>
          </cell>
          <cell r="O1589">
            <v>121.4</v>
          </cell>
          <cell r="P1589">
            <v>122.2</v>
          </cell>
          <cell r="Q1589">
            <v>120.2</v>
          </cell>
        </row>
        <row r="1590">
          <cell r="C1590">
            <v>127.5</v>
          </cell>
          <cell r="D1590">
            <v>134.1</v>
          </cell>
          <cell r="E1590">
            <v>112.4</v>
          </cell>
          <cell r="F1590">
            <v>113.9</v>
          </cell>
          <cell r="G1590">
            <v>113</v>
          </cell>
          <cell r="H1590">
            <v>114.7</v>
          </cell>
          <cell r="I1590">
            <v>116.9</v>
          </cell>
          <cell r="J1590">
            <v>132.1</v>
          </cell>
          <cell r="K1590">
            <v>137.30000000000001</v>
          </cell>
          <cell r="L1590">
            <v>136.30000000000001</v>
          </cell>
          <cell r="M1590">
            <v>125.3</v>
          </cell>
          <cell r="N1590">
            <v>145.80000000000001</v>
          </cell>
          <cell r="O1590">
            <v>161.80000000000001</v>
          </cell>
          <cell r="P1590">
            <v>149</v>
          </cell>
          <cell r="Q1590">
            <v>135.19999999999999</v>
          </cell>
        </row>
        <row r="1591">
          <cell r="C1591">
            <v>113.5</v>
          </cell>
          <cell r="D1591">
            <v>113</v>
          </cell>
          <cell r="E1591">
            <v>112.3</v>
          </cell>
          <cell r="F1591">
            <v>112.3</v>
          </cell>
          <cell r="G1591">
            <v>112.3</v>
          </cell>
          <cell r="H1591">
            <v>112.9</v>
          </cell>
          <cell r="I1591">
            <v>112.8</v>
          </cell>
          <cell r="J1591">
            <v>112.5</v>
          </cell>
          <cell r="K1591">
            <v>112.5</v>
          </cell>
          <cell r="L1591">
            <v>112.5</v>
          </cell>
          <cell r="M1591">
            <v>112.5</v>
          </cell>
          <cell r="N1591">
            <v>112.5</v>
          </cell>
          <cell r="O1591">
            <v>112.5</v>
          </cell>
          <cell r="P1591">
            <v>112.4</v>
          </cell>
          <cell r="Q1591">
            <v>112.4</v>
          </cell>
        </row>
        <row r="1592">
          <cell r="C1592">
            <v>144.19999999999999</v>
          </cell>
          <cell r="D1592">
            <v>144.6</v>
          </cell>
          <cell r="E1592">
            <v>147.6</v>
          </cell>
          <cell r="F1592">
            <v>143.5</v>
          </cell>
          <cell r="G1592">
            <v>138.9</v>
          </cell>
          <cell r="H1592">
            <v>141.30000000000001</v>
          </cell>
          <cell r="I1592">
            <v>138.80000000000001</v>
          </cell>
          <cell r="J1592">
            <v>142.9</v>
          </cell>
          <cell r="K1592">
            <v>144.1</v>
          </cell>
          <cell r="L1592">
            <v>144.1</v>
          </cell>
          <cell r="M1592">
            <v>146.5</v>
          </cell>
          <cell r="N1592">
            <v>153</v>
          </cell>
          <cell r="O1592">
            <v>166.5</v>
          </cell>
          <cell r="P1592">
            <v>160.6</v>
          </cell>
          <cell r="Q1592">
            <v>161.1</v>
          </cell>
        </row>
        <row r="1593">
          <cell r="C1593">
            <v>137.4</v>
          </cell>
          <cell r="D1593">
            <v>141.6</v>
          </cell>
          <cell r="E1593">
            <v>144.19999999999999</v>
          </cell>
          <cell r="F1593">
            <v>141.30000000000001</v>
          </cell>
          <cell r="G1593">
            <v>138.80000000000001</v>
          </cell>
          <cell r="H1593">
            <v>137.4</v>
          </cell>
          <cell r="I1593">
            <v>141.1</v>
          </cell>
          <cell r="J1593">
            <v>139</v>
          </cell>
          <cell r="K1593">
            <v>136.6</v>
          </cell>
          <cell r="L1593">
            <v>138.9</v>
          </cell>
          <cell r="M1593">
            <v>138.1</v>
          </cell>
          <cell r="N1593">
            <v>141.80000000000001</v>
          </cell>
          <cell r="O1593">
            <v>143.5</v>
          </cell>
          <cell r="P1593">
            <v>150.9</v>
          </cell>
          <cell r="Q1593">
            <v>149.9</v>
          </cell>
        </row>
        <row r="1594">
          <cell r="C1594">
            <v>109.1</v>
          </cell>
          <cell r="D1594">
            <v>109.1</v>
          </cell>
          <cell r="E1594">
            <v>109.1</v>
          </cell>
          <cell r="F1594">
            <v>109.1</v>
          </cell>
          <cell r="G1594">
            <v>111.6</v>
          </cell>
          <cell r="H1594">
            <v>111.9</v>
          </cell>
          <cell r="I1594">
            <v>112.3</v>
          </cell>
          <cell r="J1594">
            <v>112.4</v>
          </cell>
          <cell r="K1594">
            <v>112.4</v>
          </cell>
          <cell r="L1594">
            <v>112</v>
          </cell>
          <cell r="M1594">
            <v>111.7</v>
          </cell>
          <cell r="N1594">
            <v>111.5</v>
          </cell>
          <cell r="O1594">
            <v>111.5</v>
          </cell>
          <cell r="P1594">
            <v>111.5</v>
          </cell>
          <cell r="Q1594">
            <v>111.5</v>
          </cell>
        </row>
        <row r="1596">
          <cell r="C1596">
            <v>147.80000000000001</v>
          </cell>
          <cell r="D1596">
            <v>147.9</v>
          </cell>
          <cell r="E1596">
            <v>147.9</v>
          </cell>
          <cell r="F1596">
            <v>147.9</v>
          </cell>
          <cell r="G1596">
            <v>147.9</v>
          </cell>
          <cell r="H1596">
            <v>147.9</v>
          </cell>
          <cell r="I1596">
            <v>147.9</v>
          </cell>
          <cell r="J1596">
            <v>147.9</v>
          </cell>
          <cell r="K1596">
            <v>147.9</v>
          </cell>
          <cell r="L1596">
            <v>147.9</v>
          </cell>
          <cell r="M1596">
            <v>147.9</v>
          </cell>
          <cell r="N1596">
            <v>147.9</v>
          </cell>
          <cell r="O1596">
            <v>131.5</v>
          </cell>
          <cell r="P1596">
            <v>131.5</v>
          </cell>
          <cell r="Q1596">
            <v>131.5</v>
          </cell>
        </row>
        <row r="1597">
          <cell r="C1597">
            <v>168.7</v>
          </cell>
          <cell r="D1597">
            <v>168.7</v>
          </cell>
          <cell r="E1597">
            <v>168.7</v>
          </cell>
          <cell r="F1597">
            <v>168.7</v>
          </cell>
          <cell r="G1597">
            <v>168.7</v>
          </cell>
          <cell r="H1597">
            <v>168.7</v>
          </cell>
          <cell r="I1597">
            <v>168.7</v>
          </cell>
          <cell r="J1597">
            <v>168.7</v>
          </cell>
          <cell r="K1597">
            <v>168.7</v>
          </cell>
          <cell r="L1597">
            <v>168.7</v>
          </cell>
          <cell r="M1597">
            <v>168.7</v>
          </cell>
          <cell r="N1597">
            <v>168.7</v>
          </cell>
          <cell r="O1597">
            <v>168.7</v>
          </cell>
          <cell r="P1597">
            <v>169.4</v>
          </cell>
          <cell r="Q1597">
            <v>169.4</v>
          </cell>
        </row>
        <row r="1598">
          <cell r="C1598">
            <v>135.5</v>
          </cell>
          <cell r="D1598">
            <v>144.9</v>
          </cell>
          <cell r="E1598">
            <v>144.9</v>
          </cell>
          <cell r="F1598">
            <v>144.9</v>
          </cell>
          <cell r="G1598">
            <v>144.9</v>
          </cell>
          <cell r="H1598">
            <v>144.9</v>
          </cell>
          <cell r="I1598">
            <v>144.9</v>
          </cell>
          <cell r="J1598">
            <v>144.9</v>
          </cell>
          <cell r="K1598">
            <v>144.9</v>
          </cell>
          <cell r="L1598">
            <v>144.9</v>
          </cell>
          <cell r="M1598">
            <v>144.9</v>
          </cell>
          <cell r="N1598">
            <v>144.9</v>
          </cell>
          <cell r="O1598">
            <v>144.9</v>
          </cell>
          <cell r="P1598">
            <v>144.9</v>
          </cell>
          <cell r="Q1598">
            <v>144.9</v>
          </cell>
        </row>
        <row r="1599">
          <cell r="C1599">
            <v>157.30000000000001</v>
          </cell>
          <cell r="D1599">
            <v>157.30000000000001</v>
          </cell>
          <cell r="E1599">
            <v>157.30000000000001</v>
          </cell>
          <cell r="F1599">
            <v>157.30000000000001</v>
          </cell>
          <cell r="G1599">
            <v>157.30000000000001</v>
          </cell>
          <cell r="H1599">
            <v>157.30000000000001</v>
          </cell>
          <cell r="I1599">
            <v>157.30000000000001</v>
          </cell>
          <cell r="J1599">
            <v>157.30000000000001</v>
          </cell>
          <cell r="K1599">
            <v>157.30000000000001</v>
          </cell>
          <cell r="L1599">
            <v>157.30000000000001</v>
          </cell>
          <cell r="M1599">
            <v>157.30000000000001</v>
          </cell>
          <cell r="N1599">
            <v>157.30000000000001</v>
          </cell>
          <cell r="O1599">
            <v>157.30000000000001</v>
          </cell>
          <cell r="P1599">
            <v>153.9</v>
          </cell>
          <cell r="Q1599">
            <v>153.9</v>
          </cell>
        </row>
        <row r="1600">
          <cell r="C1600">
            <v>147.80000000000001</v>
          </cell>
          <cell r="D1600">
            <v>147.80000000000001</v>
          </cell>
          <cell r="E1600">
            <v>147.80000000000001</v>
          </cell>
          <cell r="F1600">
            <v>147.80000000000001</v>
          </cell>
          <cell r="G1600">
            <v>147.80000000000001</v>
          </cell>
          <cell r="H1600">
            <v>147.80000000000001</v>
          </cell>
          <cell r="I1600">
            <v>147.80000000000001</v>
          </cell>
          <cell r="J1600">
            <v>147.80000000000001</v>
          </cell>
          <cell r="K1600">
            <v>147.80000000000001</v>
          </cell>
          <cell r="L1600">
            <v>147.80000000000001</v>
          </cell>
          <cell r="M1600">
            <v>147.80000000000001</v>
          </cell>
          <cell r="N1600">
            <v>147.80000000000001</v>
          </cell>
          <cell r="O1600">
            <v>131</v>
          </cell>
          <cell r="P1600">
            <v>131</v>
          </cell>
          <cell r="Q1600">
            <v>131</v>
          </cell>
        </row>
        <row r="1602">
          <cell r="C1602">
            <v>105.9</v>
          </cell>
          <cell r="D1602">
            <v>106.9</v>
          </cell>
          <cell r="E1602">
            <v>106.9</v>
          </cell>
          <cell r="F1602">
            <v>106.9</v>
          </cell>
          <cell r="G1602">
            <v>106.9</v>
          </cell>
          <cell r="H1602">
            <v>106.9</v>
          </cell>
          <cell r="I1602">
            <v>106.9</v>
          </cell>
          <cell r="J1602">
            <v>106.9</v>
          </cell>
          <cell r="K1602">
            <v>107.4</v>
          </cell>
          <cell r="L1602">
            <v>107.4</v>
          </cell>
          <cell r="M1602">
            <v>107.4</v>
          </cell>
          <cell r="N1602">
            <v>106.9</v>
          </cell>
          <cell r="O1602">
            <v>106.9</v>
          </cell>
          <cell r="P1602">
            <v>106.3</v>
          </cell>
          <cell r="Q1602">
            <v>106</v>
          </cell>
        </row>
        <row r="1603">
          <cell r="C1603">
            <v>98.9</v>
          </cell>
          <cell r="D1603">
            <v>98.9</v>
          </cell>
          <cell r="E1603">
            <v>98.9</v>
          </cell>
          <cell r="F1603">
            <v>98.9</v>
          </cell>
          <cell r="G1603">
            <v>98.9</v>
          </cell>
          <cell r="H1603">
            <v>98.9</v>
          </cell>
          <cell r="I1603">
            <v>98.9</v>
          </cell>
          <cell r="J1603">
            <v>98.9</v>
          </cell>
          <cell r="K1603">
            <v>98.9</v>
          </cell>
          <cell r="L1603">
            <v>98.9</v>
          </cell>
          <cell r="M1603">
            <v>98.9</v>
          </cell>
          <cell r="N1603">
            <v>98.9</v>
          </cell>
          <cell r="O1603">
            <v>98.9</v>
          </cell>
          <cell r="P1603">
            <v>98.9</v>
          </cell>
          <cell r="Q1603">
            <v>98.9</v>
          </cell>
        </row>
        <row r="1604">
          <cell r="C1604">
            <v>105.5</v>
          </cell>
          <cell r="D1604">
            <v>106.7</v>
          </cell>
          <cell r="E1604">
            <v>106.7</v>
          </cell>
          <cell r="F1604">
            <v>106.7</v>
          </cell>
          <cell r="G1604">
            <v>106.7</v>
          </cell>
          <cell r="H1604">
            <v>106.7</v>
          </cell>
          <cell r="I1604">
            <v>106.7</v>
          </cell>
          <cell r="J1604">
            <v>106.7</v>
          </cell>
          <cell r="K1604">
            <v>107.3</v>
          </cell>
          <cell r="L1604">
            <v>107.3</v>
          </cell>
          <cell r="M1604">
            <v>107.3</v>
          </cell>
          <cell r="N1604">
            <v>106.8</v>
          </cell>
          <cell r="O1604">
            <v>106.8</v>
          </cell>
          <cell r="P1604">
            <v>105.8</v>
          </cell>
          <cell r="Q1604">
            <v>105.6</v>
          </cell>
        </row>
        <row r="1605">
          <cell r="C1605">
            <v>100.3</v>
          </cell>
          <cell r="D1605">
            <v>100.3</v>
          </cell>
          <cell r="E1605">
            <v>100.3</v>
          </cell>
          <cell r="F1605">
            <v>100.3</v>
          </cell>
          <cell r="G1605">
            <v>100.3</v>
          </cell>
          <cell r="H1605">
            <v>100.3</v>
          </cell>
          <cell r="I1605">
            <v>100.3</v>
          </cell>
          <cell r="J1605">
            <v>100.3</v>
          </cell>
          <cell r="K1605">
            <v>100.3</v>
          </cell>
          <cell r="L1605">
            <v>100.3</v>
          </cell>
          <cell r="M1605">
            <v>100.3</v>
          </cell>
          <cell r="N1605">
            <v>100.3</v>
          </cell>
          <cell r="O1605">
            <v>100.3</v>
          </cell>
          <cell r="P1605">
            <v>100.3</v>
          </cell>
          <cell r="Q1605">
            <v>100.3</v>
          </cell>
        </row>
        <row r="1606">
          <cell r="C1606">
            <v>160.4</v>
          </cell>
          <cell r="D1606">
            <v>160.4</v>
          </cell>
          <cell r="E1606">
            <v>160.4</v>
          </cell>
          <cell r="F1606">
            <v>160.4</v>
          </cell>
          <cell r="G1606">
            <v>160.4</v>
          </cell>
          <cell r="H1606">
            <v>160.4</v>
          </cell>
          <cell r="I1606">
            <v>160.4</v>
          </cell>
          <cell r="J1606">
            <v>160.4</v>
          </cell>
          <cell r="K1606">
            <v>160.4</v>
          </cell>
          <cell r="L1606">
            <v>160.4</v>
          </cell>
          <cell r="M1606">
            <v>160.4</v>
          </cell>
          <cell r="N1606">
            <v>160.4</v>
          </cell>
          <cell r="O1606">
            <v>160.4</v>
          </cell>
          <cell r="P1606">
            <v>160.4</v>
          </cell>
          <cell r="Q1606">
            <v>160.4</v>
          </cell>
        </row>
        <row r="1607">
          <cell r="C1607">
            <v>100.1</v>
          </cell>
          <cell r="D1607">
            <v>100.1</v>
          </cell>
          <cell r="E1607">
            <v>100.1</v>
          </cell>
          <cell r="F1607">
            <v>100.1</v>
          </cell>
          <cell r="G1607">
            <v>100.1</v>
          </cell>
          <cell r="H1607">
            <v>100.1</v>
          </cell>
          <cell r="I1607">
            <v>100.1</v>
          </cell>
          <cell r="J1607">
            <v>100.1</v>
          </cell>
          <cell r="K1607">
            <v>100.1</v>
          </cell>
          <cell r="L1607">
            <v>100.1</v>
          </cell>
          <cell r="M1607">
            <v>100.1</v>
          </cell>
          <cell r="N1607">
            <v>100.1</v>
          </cell>
          <cell r="O1607">
            <v>100.1</v>
          </cell>
          <cell r="P1607">
            <v>100.1</v>
          </cell>
          <cell r="Q1607">
            <v>100.1</v>
          </cell>
        </row>
        <row r="1608">
          <cell r="C1608">
            <v>116.8</v>
          </cell>
          <cell r="D1608">
            <v>116.8</v>
          </cell>
          <cell r="E1608">
            <v>116.8</v>
          </cell>
          <cell r="F1608">
            <v>116.8</v>
          </cell>
          <cell r="G1608">
            <v>116.8</v>
          </cell>
          <cell r="H1608">
            <v>116.8</v>
          </cell>
          <cell r="I1608">
            <v>116.8</v>
          </cell>
          <cell r="J1608">
            <v>116.8</v>
          </cell>
          <cell r="K1608">
            <v>116.8</v>
          </cell>
          <cell r="L1608">
            <v>116.8</v>
          </cell>
          <cell r="M1608">
            <v>116.8</v>
          </cell>
          <cell r="N1608">
            <v>116.8</v>
          </cell>
          <cell r="O1608">
            <v>116.8</v>
          </cell>
          <cell r="P1608">
            <v>116.8</v>
          </cell>
          <cell r="Q1608">
            <v>105.7</v>
          </cell>
        </row>
        <row r="1610">
          <cell r="C1610">
            <v>108.2</v>
          </cell>
          <cell r="D1610">
            <v>108.2</v>
          </cell>
          <cell r="E1610">
            <v>108.2</v>
          </cell>
          <cell r="F1610">
            <v>108.2</v>
          </cell>
          <cell r="G1610">
            <v>108.2</v>
          </cell>
          <cell r="H1610">
            <v>108.2</v>
          </cell>
          <cell r="I1610">
            <v>108.2</v>
          </cell>
          <cell r="J1610">
            <v>108.2</v>
          </cell>
          <cell r="K1610">
            <v>108.2</v>
          </cell>
          <cell r="L1610">
            <v>108.2</v>
          </cell>
          <cell r="M1610">
            <v>108.2</v>
          </cell>
          <cell r="N1610">
            <v>108.2</v>
          </cell>
          <cell r="O1610">
            <v>108.2</v>
          </cell>
          <cell r="P1610">
            <v>108.2</v>
          </cell>
          <cell r="Q1610">
            <v>108.2</v>
          </cell>
        </row>
        <row r="1611">
          <cell r="C1611">
            <v>101.9</v>
          </cell>
          <cell r="D1611">
            <v>101.9</v>
          </cell>
          <cell r="E1611">
            <v>101.9</v>
          </cell>
          <cell r="F1611">
            <v>101.9</v>
          </cell>
          <cell r="G1611">
            <v>101.9</v>
          </cell>
          <cell r="H1611">
            <v>101.8</v>
          </cell>
          <cell r="I1611">
            <v>101.8</v>
          </cell>
          <cell r="J1611">
            <v>101.8</v>
          </cell>
          <cell r="K1611">
            <v>101.8</v>
          </cell>
          <cell r="L1611">
            <v>101.8</v>
          </cell>
          <cell r="M1611">
            <v>101.8</v>
          </cell>
          <cell r="N1611">
            <v>101.8</v>
          </cell>
          <cell r="O1611">
            <v>101.8</v>
          </cell>
          <cell r="P1611">
            <v>101.8</v>
          </cell>
          <cell r="Q1611">
            <v>101.8</v>
          </cell>
        </row>
        <row r="1612">
          <cell r="C1612">
            <v>109.3</v>
          </cell>
          <cell r="D1612">
            <v>109.3</v>
          </cell>
          <cell r="E1612">
            <v>109.3</v>
          </cell>
          <cell r="F1612">
            <v>109.3</v>
          </cell>
          <cell r="G1612">
            <v>109.3</v>
          </cell>
          <cell r="H1612">
            <v>109.3</v>
          </cell>
          <cell r="I1612">
            <v>109.3</v>
          </cell>
          <cell r="J1612">
            <v>109.3</v>
          </cell>
          <cell r="K1612">
            <v>109.3</v>
          </cell>
          <cell r="L1612">
            <v>109.3</v>
          </cell>
          <cell r="M1612">
            <v>109.3</v>
          </cell>
          <cell r="N1612">
            <v>109.3</v>
          </cell>
          <cell r="O1612">
            <v>109.3</v>
          </cell>
          <cell r="P1612">
            <v>109.3</v>
          </cell>
          <cell r="Q1612">
            <v>109.3</v>
          </cell>
        </row>
        <row r="1613">
          <cell r="C1613">
            <v>100</v>
          </cell>
          <cell r="D1613">
            <v>100</v>
          </cell>
          <cell r="E1613">
            <v>100</v>
          </cell>
          <cell r="F1613">
            <v>100</v>
          </cell>
          <cell r="G1613">
            <v>100</v>
          </cell>
          <cell r="H1613">
            <v>100</v>
          </cell>
          <cell r="I1613">
            <v>100</v>
          </cell>
          <cell r="J1613">
            <v>100</v>
          </cell>
          <cell r="K1613">
            <v>100</v>
          </cell>
          <cell r="L1613">
            <v>100</v>
          </cell>
          <cell r="M1613">
            <v>100</v>
          </cell>
          <cell r="N1613">
            <v>100</v>
          </cell>
          <cell r="O1613">
            <v>100</v>
          </cell>
          <cell r="P1613">
            <v>100</v>
          </cell>
          <cell r="Q1613">
            <v>100</v>
          </cell>
        </row>
        <row r="1614">
          <cell r="C1614">
            <v>113.8</v>
          </cell>
          <cell r="D1614">
            <v>113.8</v>
          </cell>
          <cell r="E1614">
            <v>113.8</v>
          </cell>
          <cell r="F1614">
            <v>113.8</v>
          </cell>
          <cell r="G1614">
            <v>113.8</v>
          </cell>
          <cell r="H1614">
            <v>113.8</v>
          </cell>
          <cell r="I1614">
            <v>113.8</v>
          </cell>
          <cell r="J1614">
            <v>113.8</v>
          </cell>
          <cell r="K1614">
            <v>113.8</v>
          </cell>
          <cell r="L1614">
            <v>113.8</v>
          </cell>
          <cell r="M1614">
            <v>113.8</v>
          </cell>
          <cell r="N1614">
            <v>113.8</v>
          </cell>
          <cell r="O1614">
            <v>113.8</v>
          </cell>
          <cell r="P1614">
            <v>113.8</v>
          </cell>
          <cell r="Q1614">
            <v>113.8</v>
          </cell>
        </row>
        <row r="1615">
          <cell r="C1615">
            <v>120.4</v>
          </cell>
          <cell r="D1615">
            <v>120.4</v>
          </cell>
          <cell r="E1615">
            <v>120.4</v>
          </cell>
          <cell r="F1615">
            <v>120.4</v>
          </cell>
          <cell r="G1615">
            <v>120.4</v>
          </cell>
          <cell r="H1615">
            <v>120.4</v>
          </cell>
          <cell r="I1615">
            <v>120.4</v>
          </cell>
          <cell r="J1615">
            <v>120.4</v>
          </cell>
          <cell r="K1615">
            <v>120.4</v>
          </cell>
          <cell r="L1615">
            <v>120.4</v>
          </cell>
          <cell r="M1615">
            <v>120.4</v>
          </cell>
          <cell r="N1615">
            <v>120.4</v>
          </cell>
          <cell r="O1615">
            <v>120.4</v>
          </cell>
          <cell r="P1615">
            <v>120.4</v>
          </cell>
          <cell r="Q1615">
            <v>120.4</v>
          </cell>
        </row>
        <row r="1616">
          <cell r="C1616">
            <v>100.9</v>
          </cell>
          <cell r="D1616">
            <v>100.9</v>
          </cell>
          <cell r="E1616">
            <v>100.9</v>
          </cell>
          <cell r="F1616">
            <v>100.9</v>
          </cell>
          <cell r="G1616">
            <v>100.9</v>
          </cell>
          <cell r="H1616">
            <v>100.9</v>
          </cell>
          <cell r="I1616">
            <v>100.9</v>
          </cell>
          <cell r="J1616">
            <v>100.9</v>
          </cell>
          <cell r="K1616">
            <v>100.9</v>
          </cell>
          <cell r="L1616">
            <v>100.9</v>
          </cell>
          <cell r="M1616">
            <v>100.9</v>
          </cell>
          <cell r="N1616">
            <v>100.9</v>
          </cell>
          <cell r="O1616">
            <v>100.9</v>
          </cell>
          <cell r="P1616">
            <v>100.9</v>
          </cell>
          <cell r="Q1616">
            <v>100.9</v>
          </cell>
        </row>
        <row r="1617">
          <cell r="C1617">
            <v>180.6</v>
          </cell>
          <cell r="D1617">
            <v>180.6</v>
          </cell>
          <cell r="E1617">
            <v>180.6</v>
          </cell>
          <cell r="F1617">
            <v>180.6</v>
          </cell>
          <cell r="G1617">
            <v>180.6</v>
          </cell>
          <cell r="H1617">
            <v>180.6</v>
          </cell>
          <cell r="I1617">
            <v>180.6</v>
          </cell>
          <cell r="J1617">
            <v>180.6</v>
          </cell>
          <cell r="K1617">
            <v>180.6</v>
          </cell>
          <cell r="L1617">
            <v>180.6</v>
          </cell>
          <cell r="M1617">
            <v>180.6</v>
          </cell>
          <cell r="N1617">
            <v>180.6</v>
          </cell>
          <cell r="O1617">
            <v>180.6</v>
          </cell>
          <cell r="P1617">
            <v>180.6</v>
          </cell>
          <cell r="Q1617">
            <v>180.6</v>
          </cell>
        </row>
        <row r="1619">
          <cell r="C1619">
            <v>105.5</v>
          </cell>
          <cell r="D1619">
            <v>105.5</v>
          </cell>
          <cell r="E1619">
            <v>105.5</v>
          </cell>
          <cell r="F1619">
            <v>105.5</v>
          </cell>
          <cell r="G1619">
            <v>105.6</v>
          </cell>
          <cell r="H1619">
            <v>105.6</v>
          </cell>
          <cell r="I1619">
            <v>107.7</v>
          </cell>
          <cell r="J1619">
            <v>107.7</v>
          </cell>
          <cell r="K1619">
            <v>107.8</v>
          </cell>
          <cell r="L1619">
            <v>107.8</v>
          </cell>
          <cell r="M1619">
            <v>107.8</v>
          </cell>
          <cell r="N1619">
            <v>107.6</v>
          </cell>
          <cell r="O1619">
            <v>107.4</v>
          </cell>
          <cell r="P1619">
            <v>107.5</v>
          </cell>
          <cell r="Q1619">
            <v>107.5</v>
          </cell>
        </row>
        <row r="1620">
          <cell r="C1620">
            <v>119.8</v>
          </cell>
          <cell r="D1620">
            <v>119.8</v>
          </cell>
          <cell r="E1620">
            <v>119.8</v>
          </cell>
          <cell r="F1620">
            <v>119.8</v>
          </cell>
          <cell r="G1620">
            <v>119.8</v>
          </cell>
          <cell r="H1620">
            <v>119.8</v>
          </cell>
          <cell r="I1620">
            <v>119.8</v>
          </cell>
          <cell r="J1620">
            <v>119.8</v>
          </cell>
          <cell r="K1620">
            <v>119.8</v>
          </cell>
          <cell r="L1620">
            <v>119.8</v>
          </cell>
          <cell r="M1620">
            <v>119.8</v>
          </cell>
          <cell r="N1620">
            <v>118.9</v>
          </cell>
          <cell r="O1620">
            <v>118.1</v>
          </cell>
          <cell r="P1620">
            <v>118.1</v>
          </cell>
          <cell r="Q1620">
            <v>118.1</v>
          </cell>
        </row>
        <row r="1621">
          <cell r="C1621">
            <v>113.6</v>
          </cell>
          <cell r="D1621">
            <v>113.6</v>
          </cell>
          <cell r="E1621">
            <v>113.6</v>
          </cell>
          <cell r="F1621">
            <v>113.6</v>
          </cell>
          <cell r="G1621">
            <v>113.6</v>
          </cell>
          <cell r="H1621">
            <v>113.6</v>
          </cell>
          <cell r="I1621">
            <v>113.6</v>
          </cell>
          <cell r="J1621">
            <v>113.6</v>
          </cell>
          <cell r="K1621">
            <v>113.6</v>
          </cell>
          <cell r="L1621">
            <v>113.6</v>
          </cell>
          <cell r="M1621">
            <v>113.6</v>
          </cell>
          <cell r="N1621">
            <v>113.6</v>
          </cell>
          <cell r="O1621">
            <v>113.6</v>
          </cell>
          <cell r="P1621">
            <v>113.6</v>
          </cell>
          <cell r="Q1621">
            <v>113.6</v>
          </cell>
        </row>
        <row r="1622">
          <cell r="C1622">
            <v>96</v>
          </cell>
          <cell r="D1622">
            <v>96</v>
          </cell>
          <cell r="E1622">
            <v>96</v>
          </cell>
          <cell r="F1622">
            <v>96</v>
          </cell>
          <cell r="G1622">
            <v>96</v>
          </cell>
          <cell r="H1622">
            <v>96</v>
          </cell>
          <cell r="I1622">
            <v>96</v>
          </cell>
          <cell r="J1622">
            <v>96</v>
          </cell>
          <cell r="K1622">
            <v>96</v>
          </cell>
          <cell r="L1622">
            <v>96</v>
          </cell>
          <cell r="M1622">
            <v>96</v>
          </cell>
          <cell r="N1622">
            <v>96</v>
          </cell>
          <cell r="O1622">
            <v>96</v>
          </cell>
          <cell r="P1622">
            <v>96</v>
          </cell>
          <cell r="Q1622">
            <v>96</v>
          </cell>
        </row>
        <row r="1623">
          <cell r="C1623">
            <v>94.6</v>
          </cell>
          <cell r="D1623">
            <v>94.6</v>
          </cell>
          <cell r="E1623">
            <v>94.6</v>
          </cell>
          <cell r="F1623">
            <v>94.6</v>
          </cell>
          <cell r="G1623">
            <v>94.6</v>
          </cell>
          <cell r="H1623">
            <v>94.6</v>
          </cell>
          <cell r="I1623">
            <v>94.6</v>
          </cell>
          <cell r="J1623">
            <v>94.6</v>
          </cell>
          <cell r="K1623">
            <v>94.8</v>
          </cell>
          <cell r="L1623">
            <v>94.8</v>
          </cell>
          <cell r="M1623">
            <v>94.8</v>
          </cell>
          <cell r="N1623">
            <v>94.8</v>
          </cell>
          <cell r="O1623">
            <v>94.8</v>
          </cell>
          <cell r="P1623">
            <v>94.8</v>
          </cell>
          <cell r="Q1623">
            <v>94.8</v>
          </cell>
        </row>
        <row r="1624">
          <cell r="C1624">
            <v>109.8</v>
          </cell>
          <cell r="D1624">
            <v>109.8</v>
          </cell>
          <cell r="E1624">
            <v>109.8</v>
          </cell>
          <cell r="F1624">
            <v>109.8</v>
          </cell>
          <cell r="G1624">
            <v>109.8</v>
          </cell>
          <cell r="H1624">
            <v>109.8</v>
          </cell>
          <cell r="I1624">
            <v>109.8</v>
          </cell>
          <cell r="J1624">
            <v>109.8</v>
          </cell>
          <cell r="K1624">
            <v>109.8</v>
          </cell>
          <cell r="L1624">
            <v>109.8</v>
          </cell>
          <cell r="M1624">
            <v>109.8</v>
          </cell>
          <cell r="N1624">
            <v>109.8</v>
          </cell>
          <cell r="O1624">
            <v>109.8</v>
          </cell>
          <cell r="P1624">
            <v>109.8</v>
          </cell>
          <cell r="Q1624">
            <v>109.8</v>
          </cell>
        </row>
        <row r="1625">
          <cell r="C1625">
            <v>125</v>
          </cell>
          <cell r="D1625">
            <v>122</v>
          </cell>
          <cell r="E1625">
            <v>122</v>
          </cell>
          <cell r="F1625">
            <v>115.9</v>
          </cell>
          <cell r="G1625">
            <v>115.9</v>
          </cell>
          <cell r="H1625">
            <v>115.9</v>
          </cell>
          <cell r="I1625">
            <v>115.9</v>
          </cell>
          <cell r="J1625">
            <v>115.9</v>
          </cell>
          <cell r="K1625">
            <v>115.9</v>
          </cell>
          <cell r="L1625">
            <v>115.9</v>
          </cell>
          <cell r="M1625">
            <v>115.9</v>
          </cell>
          <cell r="N1625">
            <v>100</v>
          </cell>
          <cell r="O1625">
            <v>100</v>
          </cell>
          <cell r="P1625">
            <v>100</v>
          </cell>
          <cell r="Q1625">
            <v>100</v>
          </cell>
        </row>
        <row r="1626">
          <cell r="C1626">
            <v>105.6</v>
          </cell>
          <cell r="D1626">
            <v>105.6</v>
          </cell>
          <cell r="E1626">
            <v>105.6</v>
          </cell>
          <cell r="F1626">
            <v>105.6</v>
          </cell>
          <cell r="G1626">
            <v>105.6</v>
          </cell>
          <cell r="H1626">
            <v>105.6</v>
          </cell>
          <cell r="I1626">
            <v>105.6</v>
          </cell>
          <cell r="J1626">
            <v>105.6</v>
          </cell>
          <cell r="K1626">
            <v>105.6</v>
          </cell>
          <cell r="L1626">
            <v>105.6</v>
          </cell>
          <cell r="M1626">
            <v>105.6</v>
          </cell>
          <cell r="N1626">
            <v>105.6</v>
          </cell>
          <cell r="O1626">
            <v>105.6</v>
          </cell>
          <cell r="P1626">
            <v>105.6</v>
          </cell>
          <cell r="Q1626">
            <v>105.6</v>
          </cell>
        </row>
        <row r="1627">
          <cell r="C1627">
            <v>99.5</v>
          </cell>
          <cell r="D1627">
            <v>99.5</v>
          </cell>
          <cell r="E1627">
            <v>99.5</v>
          </cell>
          <cell r="F1627">
            <v>99.5</v>
          </cell>
          <cell r="G1627">
            <v>104.3</v>
          </cell>
          <cell r="H1627">
            <v>104.3</v>
          </cell>
          <cell r="I1627">
            <v>102.1</v>
          </cell>
          <cell r="J1627">
            <v>102.1</v>
          </cell>
          <cell r="K1627">
            <v>102.1</v>
          </cell>
          <cell r="L1627">
            <v>102.1</v>
          </cell>
          <cell r="M1627">
            <v>102.1</v>
          </cell>
          <cell r="N1627">
            <v>102.1</v>
          </cell>
          <cell r="O1627">
            <v>102.1</v>
          </cell>
          <cell r="P1627">
            <v>102.1</v>
          </cell>
          <cell r="Q1627">
            <v>102.1</v>
          </cell>
        </row>
        <row r="1628">
          <cell r="C1628">
            <v>104.1</v>
          </cell>
          <cell r="D1628">
            <v>104.1</v>
          </cell>
          <cell r="E1628">
            <v>104.1</v>
          </cell>
          <cell r="F1628">
            <v>104.1</v>
          </cell>
          <cell r="G1628">
            <v>104.1</v>
          </cell>
          <cell r="H1628">
            <v>104.1</v>
          </cell>
          <cell r="I1628">
            <v>110.8</v>
          </cell>
          <cell r="J1628">
            <v>110.8</v>
          </cell>
          <cell r="K1628">
            <v>110.8</v>
          </cell>
          <cell r="L1628">
            <v>110.8</v>
          </cell>
          <cell r="M1628">
            <v>110.8</v>
          </cell>
          <cell r="N1628">
            <v>110.8</v>
          </cell>
          <cell r="O1628">
            <v>110.8</v>
          </cell>
          <cell r="P1628">
            <v>111.2</v>
          </cell>
          <cell r="Q1628">
            <v>111.2</v>
          </cell>
        </row>
        <row r="1629">
          <cell r="C1629">
            <v>100</v>
          </cell>
          <cell r="D1629">
            <v>100</v>
          </cell>
          <cell r="E1629">
            <v>100</v>
          </cell>
          <cell r="F1629">
            <v>100</v>
          </cell>
          <cell r="G1629">
            <v>100</v>
          </cell>
          <cell r="H1629">
            <v>100</v>
          </cell>
          <cell r="I1629">
            <v>100</v>
          </cell>
          <cell r="J1629">
            <v>100</v>
          </cell>
          <cell r="K1629">
            <v>100</v>
          </cell>
          <cell r="L1629">
            <v>100</v>
          </cell>
          <cell r="M1629">
            <v>100</v>
          </cell>
          <cell r="N1629">
            <v>100</v>
          </cell>
          <cell r="O1629">
            <v>100</v>
          </cell>
          <cell r="P1629">
            <v>100</v>
          </cell>
          <cell r="Q1629">
            <v>100</v>
          </cell>
        </row>
        <row r="1631">
          <cell r="C1631">
            <v>107.7</v>
          </cell>
          <cell r="D1631">
            <v>107.3</v>
          </cell>
          <cell r="E1631">
            <v>106.8</v>
          </cell>
          <cell r="F1631">
            <v>106.6</v>
          </cell>
          <cell r="G1631">
            <v>106.6</v>
          </cell>
          <cell r="H1631">
            <v>106.6</v>
          </cell>
          <cell r="I1631">
            <v>106.6</v>
          </cell>
          <cell r="J1631">
            <v>106.6</v>
          </cell>
          <cell r="K1631">
            <v>106.6</v>
          </cell>
          <cell r="L1631">
            <v>106.6</v>
          </cell>
          <cell r="M1631">
            <v>106.6</v>
          </cell>
          <cell r="N1631">
            <v>106.6</v>
          </cell>
          <cell r="O1631">
            <v>106.6</v>
          </cell>
          <cell r="P1631">
            <v>106.6</v>
          </cell>
          <cell r="Q1631">
            <v>106.6</v>
          </cell>
        </row>
        <row r="1632">
          <cell r="C1632">
            <v>93.7</v>
          </cell>
          <cell r="D1632">
            <v>93.7</v>
          </cell>
          <cell r="E1632">
            <v>93.7</v>
          </cell>
          <cell r="F1632">
            <v>93.7</v>
          </cell>
          <cell r="G1632">
            <v>93.7</v>
          </cell>
          <cell r="H1632">
            <v>93.7</v>
          </cell>
          <cell r="I1632">
            <v>93.7</v>
          </cell>
          <cell r="J1632">
            <v>93.7</v>
          </cell>
          <cell r="K1632">
            <v>93.7</v>
          </cell>
          <cell r="L1632">
            <v>93.7</v>
          </cell>
          <cell r="M1632">
            <v>93.8</v>
          </cell>
          <cell r="N1632">
            <v>93.8</v>
          </cell>
          <cell r="O1632">
            <v>93.8</v>
          </cell>
          <cell r="P1632">
            <v>93.8</v>
          </cell>
          <cell r="Q1632">
            <v>93.8</v>
          </cell>
        </row>
        <row r="1633">
          <cell r="C1633">
            <v>101.3</v>
          </cell>
          <cell r="D1633">
            <v>101.3</v>
          </cell>
          <cell r="E1633">
            <v>101.3</v>
          </cell>
          <cell r="F1633">
            <v>101.3</v>
          </cell>
          <cell r="G1633">
            <v>101.3</v>
          </cell>
          <cell r="H1633">
            <v>101.3</v>
          </cell>
          <cell r="I1633">
            <v>101.3</v>
          </cell>
          <cell r="J1633">
            <v>101.3</v>
          </cell>
          <cell r="K1633">
            <v>101.3</v>
          </cell>
          <cell r="L1633">
            <v>101.3</v>
          </cell>
          <cell r="M1633">
            <v>101.3</v>
          </cell>
          <cell r="N1633">
            <v>101.3</v>
          </cell>
          <cell r="O1633">
            <v>101.3</v>
          </cell>
          <cell r="P1633">
            <v>101.3</v>
          </cell>
          <cell r="Q1633">
            <v>101.3</v>
          </cell>
        </row>
        <row r="1634">
          <cell r="C1634">
            <v>125</v>
          </cell>
          <cell r="D1634">
            <v>115</v>
          </cell>
          <cell r="E1634">
            <v>105</v>
          </cell>
          <cell r="F1634">
            <v>100</v>
          </cell>
          <cell r="G1634">
            <v>100</v>
          </cell>
          <cell r="H1634">
            <v>100</v>
          </cell>
          <cell r="I1634">
            <v>100</v>
          </cell>
          <cell r="J1634">
            <v>100</v>
          </cell>
          <cell r="K1634">
            <v>100</v>
          </cell>
          <cell r="L1634">
            <v>100</v>
          </cell>
          <cell r="M1634">
            <v>100</v>
          </cell>
          <cell r="N1634">
            <v>100</v>
          </cell>
          <cell r="O1634">
            <v>100</v>
          </cell>
          <cell r="P1634">
            <v>100</v>
          </cell>
          <cell r="Q1634">
            <v>100</v>
          </cell>
        </row>
        <row r="1635">
          <cell r="C1635">
            <v>135.30000000000001</v>
          </cell>
          <cell r="D1635">
            <v>135.30000000000001</v>
          </cell>
          <cell r="E1635">
            <v>134.30000000000001</v>
          </cell>
          <cell r="F1635">
            <v>134.30000000000001</v>
          </cell>
          <cell r="G1635">
            <v>134.30000000000001</v>
          </cell>
          <cell r="H1635">
            <v>134.30000000000001</v>
          </cell>
          <cell r="I1635">
            <v>134.30000000000001</v>
          </cell>
          <cell r="J1635">
            <v>134.30000000000001</v>
          </cell>
          <cell r="K1635">
            <v>134.30000000000001</v>
          </cell>
          <cell r="L1635">
            <v>134.30000000000001</v>
          </cell>
          <cell r="M1635">
            <v>134.30000000000001</v>
          </cell>
          <cell r="N1635">
            <v>134.30000000000001</v>
          </cell>
          <cell r="O1635">
            <v>134.30000000000001</v>
          </cell>
          <cell r="P1635">
            <v>134.30000000000001</v>
          </cell>
          <cell r="Q1635">
            <v>134.30000000000001</v>
          </cell>
        </row>
        <row r="1636">
          <cell r="C1636">
            <v>143.30000000000001</v>
          </cell>
          <cell r="D1636">
            <v>143.30000000000001</v>
          </cell>
          <cell r="E1636">
            <v>143.30000000000001</v>
          </cell>
          <cell r="F1636">
            <v>143.30000000000001</v>
          </cell>
          <cell r="G1636">
            <v>143.30000000000001</v>
          </cell>
          <cell r="H1636">
            <v>143.30000000000001</v>
          </cell>
          <cell r="I1636">
            <v>143.30000000000001</v>
          </cell>
          <cell r="J1636">
            <v>143.30000000000001</v>
          </cell>
          <cell r="K1636">
            <v>143.30000000000001</v>
          </cell>
          <cell r="L1636">
            <v>143.30000000000001</v>
          </cell>
          <cell r="M1636">
            <v>143.30000000000001</v>
          </cell>
          <cell r="N1636">
            <v>143.30000000000001</v>
          </cell>
          <cell r="O1636">
            <v>143.30000000000001</v>
          </cell>
          <cell r="P1636">
            <v>143.30000000000001</v>
          </cell>
          <cell r="Q1636">
            <v>143.30000000000001</v>
          </cell>
        </row>
        <row r="1637">
          <cell r="C1637">
            <v>101.7</v>
          </cell>
          <cell r="D1637">
            <v>101.7</v>
          </cell>
          <cell r="E1637">
            <v>101.7</v>
          </cell>
          <cell r="F1637">
            <v>101.7</v>
          </cell>
          <cell r="G1637">
            <v>101.7</v>
          </cell>
          <cell r="H1637">
            <v>101.7</v>
          </cell>
          <cell r="I1637">
            <v>101.7</v>
          </cell>
          <cell r="J1637">
            <v>101.7</v>
          </cell>
          <cell r="K1637">
            <v>101.7</v>
          </cell>
          <cell r="L1637">
            <v>101.7</v>
          </cell>
          <cell r="M1637">
            <v>101.7</v>
          </cell>
          <cell r="N1637">
            <v>101.7</v>
          </cell>
          <cell r="O1637">
            <v>101.7</v>
          </cell>
          <cell r="P1637">
            <v>101.7</v>
          </cell>
          <cell r="Q1637">
            <v>101.7</v>
          </cell>
        </row>
        <row r="1638">
          <cell r="C1638">
            <v>114.8</v>
          </cell>
          <cell r="D1638">
            <v>114.8</v>
          </cell>
          <cell r="E1638">
            <v>114.8</v>
          </cell>
          <cell r="F1638">
            <v>114.8</v>
          </cell>
          <cell r="G1638">
            <v>114.8</v>
          </cell>
          <cell r="H1638">
            <v>114.8</v>
          </cell>
          <cell r="I1638">
            <v>114.8</v>
          </cell>
          <cell r="J1638">
            <v>114.8</v>
          </cell>
          <cell r="K1638">
            <v>114.8</v>
          </cell>
          <cell r="L1638">
            <v>114.8</v>
          </cell>
          <cell r="M1638">
            <v>114.8</v>
          </cell>
          <cell r="N1638">
            <v>114.8</v>
          </cell>
          <cell r="O1638">
            <v>114.8</v>
          </cell>
          <cell r="P1638">
            <v>114.8</v>
          </cell>
          <cell r="Q1638">
            <v>114.8</v>
          </cell>
        </row>
        <row r="1640">
          <cell r="C1640">
            <v>111.9</v>
          </cell>
          <cell r="D1640">
            <v>113.2</v>
          </cell>
          <cell r="E1640">
            <v>113.7</v>
          </cell>
          <cell r="F1640">
            <v>113.5</v>
          </cell>
          <cell r="G1640">
            <v>113.4</v>
          </cell>
          <cell r="H1640">
            <v>113.4</v>
          </cell>
          <cell r="I1640">
            <v>113.5</v>
          </cell>
          <cell r="J1640">
            <v>113</v>
          </cell>
          <cell r="K1640">
            <v>112.4</v>
          </cell>
          <cell r="L1640">
            <v>112.2</v>
          </cell>
          <cell r="M1640">
            <v>112.7</v>
          </cell>
          <cell r="N1640">
            <v>112.6</v>
          </cell>
          <cell r="O1640">
            <v>112.3</v>
          </cell>
          <cell r="P1640">
            <v>111.5</v>
          </cell>
          <cell r="Q1640">
            <v>110.9</v>
          </cell>
        </row>
        <row r="1641">
          <cell r="C1641">
            <v>111.1</v>
          </cell>
          <cell r="D1641">
            <v>111.1</v>
          </cell>
          <cell r="E1641">
            <v>111.1</v>
          </cell>
          <cell r="F1641">
            <v>111.1</v>
          </cell>
          <cell r="G1641">
            <v>111.1</v>
          </cell>
          <cell r="H1641">
            <v>111.1</v>
          </cell>
          <cell r="I1641">
            <v>111.1</v>
          </cell>
          <cell r="J1641">
            <v>111.1</v>
          </cell>
          <cell r="K1641">
            <v>111.1</v>
          </cell>
          <cell r="L1641">
            <v>111.1</v>
          </cell>
          <cell r="M1641">
            <v>111.1</v>
          </cell>
          <cell r="N1641">
            <v>111.1</v>
          </cell>
          <cell r="O1641">
            <v>111.1</v>
          </cell>
          <cell r="P1641">
            <v>111.1</v>
          </cell>
          <cell r="Q1641">
            <v>111.1</v>
          </cell>
        </row>
        <row r="1642">
          <cell r="C1642">
            <v>105.1</v>
          </cell>
          <cell r="D1642">
            <v>105.1</v>
          </cell>
          <cell r="E1642">
            <v>105.1</v>
          </cell>
          <cell r="F1642">
            <v>105.1</v>
          </cell>
          <cell r="G1642">
            <v>105.1</v>
          </cell>
          <cell r="H1642">
            <v>105.1</v>
          </cell>
          <cell r="I1642">
            <v>105.1</v>
          </cell>
          <cell r="J1642">
            <v>105.1</v>
          </cell>
          <cell r="K1642">
            <v>105.1</v>
          </cell>
          <cell r="L1642">
            <v>105.1</v>
          </cell>
          <cell r="M1642">
            <v>105.1</v>
          </cell>
          <cell r="N1642">
            <v>105.1</v>
          </cell>
          <cell r="O1642">
            <v>105.1</v>
          </cell>
          <cell r="P1642">
            <v>105.1</v>
          </cell>
          <cell r="Q1642">
            <v>105.1</v>
          </cell>
        </row>
        <row r="1643">
          <cell r="C1643">
            <v>100</v>
          </cell>
          <cell r="D1643">
            <v>100</v>
          </cell>
          <cell r="E1643">
            <v>100</v>
          </cell>
          <cell r="F1643">
            <v>100</v>
          </cell>
          <cell r="G1643">
            <v>100</v>
          </cell>
          <cell r="H1643">
            <v>100</v>
          </cell>
          <cell r="I1643">
            <v>100</v>
          </cell>
          <cell r="J1643">
            <v>100</v>
          </cell>
          <cell r="K1643">
            <v>100</v>
          </cell>
          <cell r="L1643">
            <v>100</v>
          </cell>
          <cell r="M1643">
            <v>100</v>
          </cell>
          <cell r="N1643">
            <v>100</v>
          </cell>
          <cell r="O1643">
            <v>100</v>
          </cell>
          <cell r="P1643">
            <v>100</v>
          </cell>
          <cell r="Q1643">
            <v>100</v>
          </cell>
        </row>
        <row r="1644">
          <cell r="C1644">
            <v>109.4</v>
          </cell>
          <cell r="D1644">
            <v>109.4</v>
          </cell>
          <cell r="E1644">
            <v>109.4</v>
          </cell>
          <cell r="F1644">
            <v>109.4</v>
          </cell>
          <cell r="G1644">
            <v>109.4</v>
          </cell>
          <cell r="H1644">
            <v>109.4</v>
          </cell>
          <cell r="I1644">
            <v>109.4</v>
          </cell>
          <cell r="J1644">
            <v>109.4</v>
          </cell>
          <cell r="K1644">
            <v>109.4</v>
          </cell>
          <cell r="L1644">
            <v>109.4</v>
          </cell>
          <cell r="M1644">
            <v>109.4</v>
          </cell>
          <cell r="N1644">
            <v>109.4</v>
          </cell>
          <cell r="O1644">
            <v>109.4</v>
          </cell>
          <cell r="P1644">
            <v>109.4</v>
          </cell>
          <cell r="Q1644">
            <v>109.4</v>
          </cell>
        </row>
        <row r="1645">
          <cell r="C1645">
            <v>113.7</v>
          </cell>
          <cell r="D1645">
            <v>124.7</v>
          </cell>
          <cell r="E1645">
            <v>127</v>
          </cell>
          <cell r="F1645">
            <v>125.9</v>
          </cell>
          <cell r="G1645">
            <v>125.6</v>
          </cell>
          <cell r="H1645">
            <v>125.6</v>
          </cell>
          <cell r="I1645">
            <v>125.9</v>
          </cell>
          <cell r="J1645">
            <v>123.9</v>
          </cell>
          <cell r="K1645">
            <v>121.2</v>
          </cell>
          <cell r="L1645">
            <v>120.3</v>
          </cell>
          <cell r="M1645">
            <v>122.5</v>
          </cell>
          <cell r="N1645">
            <v>121.9</v>
          </cell>
          <cell r="O1645">
            <v>120.9</v>
          </cell>
          <cell r="P1645">
            <v>117.8</v>
          </cell>
          <cell r="Q1645">
            <v>115.8</v>
          </cell>
        </row>
        <row r="1646">
          <cell r="C1646">
            <v>105.3</v>
          </cell>
          <cell r="D1646">
            <v>101.2</v>
          </cell>
          <cell r="E1646">
            <v>101.2</v>
          </cell>
          <cell r="F1646">
            <v>101.2</v>
          </cell>
          <cell r="G1646">
            <v>101.2</v>
          </cell>
          <cell r="H1646">
            <v>101.2</v>
          </cell>
          <cell r="I1646">
            <v>101.2</v>
          </cell>
          <cell r="J1646">
            <v>101.2</v>
          </cell>
          <cell r="K1646">
            <v>101.2</v>
          </cell>
          <cell r="L1646">
            <v>101.2</v>
          </cell>
          <cell r="M1646">
            <v>101.2</v>
          </cell>
          <cell r="N1646">
            <v>101.2</v>
          </cell>
          <cell r="O1646">
            <v>101.2</v>
          </cell>
          <cell r="P1646">
            <v>101.2</v>
          </cell>
          <cell r="Q1646">
            <v>101.2</v>
          </cell>
        </row>
        <row r="1647">
          <cell r="C1647">
            <v>109.4</v>
          </cell>
          <cell r="D1647">
            <v>109.4</v>
          </cell>
          <cell r="E1647">
            <v>109.4</v>
          </cell>
          <cell r="F1647">
            <v>109.4</v>
          </cell>
          <cell r="G1647">
            <v>109.4</v>
          </cell>
          <cell r="H1647">
            <v>109.4</v>
          </cell>
          <cell r="I1647">
            <v>109.4</v>
          </cell>
          <cell r="J1647">
            <v>109.4</v>
          </cell>
          <cell r="K1647">
            <v>109.4</v>
          </cell>
          <cell r="L1647">
            <v>109.4</v>
          </cell>
          <cell r="M1647">
            <v>109.4</v>
          </cell>
          <cell r="N1647">
            <v>109.4</v>
          </cell>
          <cell r="O1647">
            <v>109.4</v>
          </cell>
          <cell r="P1647">
            <v>109.4</v>
          </cell>
          <cell r="Q1647">
            <v>109.4</v>
          </cell>
        </row>
        <row r="1648">
          <cell r="C1648">
            <v>154.1</v>
          </cell>
          <cell r="D1648">
            <v>121.9</v>
          </cell>
          <cell r="E1648">
            <v>121.9</v>
          </cell>
          <cell r="F1648">
            <v>121.9</v>
          </cell>
          <cell r="G1648">
            <v>121.9</v>
          </cell>
          <cell r="H1648">
            <v>121.9</v>
          </cell>
          <cell r="I1648">
            <v>121.9</v>
          </cell>
          <cell r="J1648">
            <v>121.9</v>
          </cell>
          <cell r="K1648">
            <v>121.9</v>
          </cell>
          <cell r="L1648">
            <v>121.9</v>
          </cell>
          <cell r="M1648">
            <v>121.9</v>
          </cell>
          <cell r="N1648">
            <v>121.9</v>
          </cell>
          <cell r="O1648">
            <v>121.9</v>
          </cell>
          <cell r="P1648">
            <v>121.9</v>
          </cell>
          <cell r="Q1648">
            <v>121.9</v>
          </cell>
        </row>
        <row r="1649">
          <cell r="C1649">
            <v>114.4</v>
          </cell>
          <cell r="D1649">
            <v>114.4</v>
          </cell>
          <cell r="E1649">
            <v>114.4</v>
          </cell>
          <cell r="F1649">
            <v>114.4</v>
          </cell>
          <cell r="G1649">
            <v>114.4</v>
          </cell>
          <cell r="H1649">
            <v>114.4</v>
          </cell>
          <cell r="I1649">
            <v>114.4</v>
          </cell>
          <cell r="J1649">
            <v>114.4</v>
          </cell>
          <cell r="K1649">
            <v>114.4</v>
          </cell>
          <cell r="L1649">
            <v>114.4</v>
          </cell>
          <cell r="M1649">
            <v>114.4</v>
          </cell>
          <cell r="N1649">
            <v>114.4</v>
          </cell>
          <cell r="O1649">
            <v>114.4</v>
          </cell>
          <cell r="P1649">
            <v>114.4</v>
          </cell>
          <cell r="Q1649">
            <v>114.4</v>
          </cell>
        </row>
        <row r="1650">
          <cell r="C1650">
            <v>134.19999999999999</v>
          </cell>
          <cell r="D1650">
            <v>133.4</v>
          </cell>
          <cell r="E1650">
            <v>133.4</v>
          </cell>
          <cell r="F1650">
            <v>134.9</v>
          </cell>
          <cell r="G1650">
            <v>134.9</v>
          </cell>
          <cell r="H1650">
            <v>128.6</v>
          </cell>
          <cell r="I1650">
            <v>133.1</v>
          </cell>
          <cell r="J1650">
            <v>133.1</v>
          </cell>
          <cell r="K1650">
            <v>133.30000000000001</v>
          </cell>
          <cell r="L1650">
            <v>132</v>
          </cell>
          <cell r="M1650">
            <v>131.30000000000001</v>
          </cell>
          <cell r="N1650">
            <v>131.30000000000001</v>
          </cell>
          <cell r="O1650">
            <v>129.69999999999999</v>
          </cell>
          <cell r="P1650">
            <v>129.80000000000001</v>
          </cell>
          <cell r="Q1650">
            <v>130.69999999999999</v>
          </cell>
        </row>
        <row r="1652">
          <cell r="C1652">
            <v>58.5</v>
          </cell>
          <cell r="D1652">
            <v>58.5</v>
          </cell>
          <cell r="E1652">
            <v>58.5</v>
          </cell>
          <cell r="F1652">
            <v>58.2</v>
          </cell>
          <cell r="G1652">
            <v>58.2</v>
          </cell>
          <cell r="H1652">
            <v>58.2</v>
          </cell>
          <cell r="I1652">
            <v>58.2</v>
          </cell>
          <cell r="J1652">
            <v>58.2</v>
          </cell>
          <cell r="K1652">
            <v>58.2</v>
          </cell>
          <cell r="L1652">
            <v>58.2</v>
          </cell>
          <cell r="M1652">
            <v>58.2</v>
          </cell>
          <cell r="N1652">
            <v>58.2</v>
          </cell>
          <cell r="O1652">
            <v>58.2</v>
          </cell>
          <cell r="P1652">
            <v>58.2</v>
          </cell>
          <cell r="Q1652">
            <v>58.2</v>
          </cell>
        </row>
        <row r="1653">
          <cell r="C1653">
            <v>134.4</v>
          </cell>
          <cell r="D1653">
            <v>134.4</v>
          </cell>
          <cell r="E1653">
            <v>134.4</v>
          </cell>
          <cell r="F1653">
            <v>134.4</v>
          </cell>
          <cell r="G1653">
            <v>134.4</v>
          </cell>
          <cell r="H1653">
            <v>134.4</v>
          </cell>
          <cell r="I1653">
            <v>134.4</v>
          </cell>
          <cell r="J1653">
            <v>134.4</v>
          </cell>
          <cell r="K1653">
            <v>134.4</v>
          </cell>
          <cell r="L1653">
            <v>134.4</v>
          </cell>
          <cell r="M1653">
            <v>134.4</v>
          </cell>
          <cell r="N1653">
            <v>134.4</v>
          </cell>
          <cell r="O1653">
            <v>134.4</v>
          </cell>
          <cell r="P1653">
            <v>134.4</v>
          </cell>
          <cell r="Q1653">
            <v>134.4</v>
          </cell>
        </row>
        <row r="1654">
          <cell r="C1654">
            <v>105.6</v>
          </cell>
          <cell r="D1654">
            <v>105.6</v>
          </cell>
          <cell r="E1654">
            <v>105.6</v>
          </cell>
          <cell r="F1654">
            <v>105.6</v>
          </cell>
          <cell r="G1654">
            <v>105.6</v>
          </cell>
          <cell r="H1654">
            <v>105.6</v>
          </cell>
          <cell r="I1654">
            <v>105.6</v>
          </cell>
          <cell r="J1654">
            <v>105.6</v>
          </cell>
          <cell r="K1654">
            <v>105.6</v>
          </cell>
          <cell r="L1654">
            <v>105.6</v>
          </cell>
          <cell r="M1654">
            <v>105.6</v>
          </cell>
          <cell r="N1654">
            <v>105.6</v>
          </cell>
          <cell r="O1654">
            <v>105.6</v>
          </cell>
          <cell r="P1654">
            <v>105.6</v>
          </cell>
          <cell r="Q1654">
            <v>105.6</v>
          </cell>
        </row>
        <row r="1655">
          <cell r="C1655">
            <v>52.7</v>
          </cell>
          <cell r="D1655">
            <v>52.7</v>
          </cell>
          <cell r="E1655">
            <v>52.7</v>
          </cell>
          <cell r="F1655">
            <v>52.4</v>
          </cell>
          <cell r="G1655">
            <v>52.4</v>
          </cell>
          <cell r="H1655">
            <v>52.4</v>
          </cell>
          <cell r="I1655">
            <v>52.4</v>
          </cell>
          <cell r="J1655">
            <v>52.4</v>
          </cell>
          <cell r="K1655">
            <v>52.4</v>
          </cell>
          <cell r="L1655">
            <v>52.4</v>
          </cell>
          <cell r="M1655">
            <v>52.4</v>
          </cell>
          <cell r="N1655">
            <v>52.4</v>
          </cell>
          <cell r="O1655">
            <v>52.4</v>
          </cell>
          <cell r="P1655">
            <v>52.4</v>
          </cell>
          <cell r="Q1655">
            <v>52.4</v>
          </cell>
        </row>
        <row r="1657">
          <cell r="C1657">
            <v>96.6</v>
          </cell>
          <cell r="D1657">
            <v>96.6</v>
          </cell>
          <cell r="E1657">
            <v>96.6</v>
          </cell>
          <cell r="F1657">
            <v>96.6</v>
          </cell>
          <cell r="G1657">
            <v>96.6</v>
          </cell>
          <cell r="H1657">
            <v>96.6</v>
          </cell>
          <cell r="I1657">
            <v>96.6</v>
          </cell>
          <cell r="J1657">
            <v>96.6</v>
          </cell>
          <cell r="K1657">
            <v>96.6</v>
          </cell>
          <cell r="L1657">
            <v>96.6</v>
          </cell>
          <cell r="M1657">
            <v>96.6</v>
          </cell>
          <cell r="N1657">
            <v>96.6</v>
          </cell>
          <cell r="O1657">
            <v>96.6</v>
          </cell>
          <cell r="P1657">
            <v>96.6</v>
          </cell>
          <cell r="Q1657">
            <v>96.6</v>
          </cell>
        </row>
        <row r="1658">
          <cell r="C1658">
            <v>84.4</v>
          </cell>
          <cell r="D1658">
            <v>84.4</v>
          </cell>
          <cell r="E1658">
            <v>84.4</v>
          </cell>
          <cell r="F1658">
            <v>84.4</v>
          </cell>
          <cell r="G1658">
            <v>84.4</v>
          </cell>
          <cell r="H1658">
            <v>84.4</v>
          </cell>
          <cell r="I1658">
            <v>84.4</v>
          </cell>
          <cell r="J1658">
            <v>84.4</v>
          </cell>
          <cell r="K1658">
            <v>84.4</v>
          </cell>
          <cell r="L1658">
            <v>84.4</v>
          </cell>
          <cell r="M1658">
            <v>84.4</v>
          </cell>
          <cell r="N1658">
            <v>84.4</v>
          </cell>
          <cell r="O1658">
            <v>84.4</v>
          </cell>
          <cell r="P1658">
            <v>84.4</v>
          </cell>
          <cell r="Q1658">
            <v>84.4</v>
          </cell>
        </row>
        <row r="1659">
          <cell r="C1659">
            <v>99.7</v>
          </cell>
          <cell r="D1659">
            <v>99.7</v>
          </cell>
          <cell r="E1659">
            <v>99.7</v>
          </cell>
          <cell r="F1659">
            <v>99.7</v>
          </cell>
          <cell r="G1659">
            <v>99.7</v>
          </cell>
          <cell r="H1659">
            <v>99.7</v>
          </cell>
          <cell r="I1659">
            <v>99.7</v>
          </cell>
          <cell r="J1659">
            <v>99.7</v>
          </cell>
          <cell r="K1659">
            <v>99.7</v>
          </cell>
          <cell r="L1659">
            <v>99.7</v>
          </cell>
          <cell r="M1659">
            <v>99.7</v>
          </cell>
          <cell r="N1659">
            <v>99.7</v>
          </cell>
          <cell r="O1659">
            <v>99.7</v>
          </cell>
          <cell r="P1659">
            <v>99.7</v>
          </cell>
          <cell r="Q1659">
            <v>99.7</v>
          </cell>
        </row>
        <row r="1660">
          <cell r="C1660">
            <v>77.5</v>
          </cell>
          <cell r="D1660">
            <v>77.5</v>
          </cell>
          <cell r="E1660">
            <v>77.5</v>
          </cell>
          <cell r="F1660">
            <v>77.5</v>
          </cell>
          <cell r="G1660">
            <v>77.5</v>
          </cell>
          <cell r="H1660">
            <v>77.5</v>
          </cell>
          <cell r="I1660">
            <v>77.5</v>
          </cell>
          <cell r="J1660">
            <v>77.5</v>
          </cell>
          <cell r="K1660">
            <v>77.5</v>
          </cell>
          <cell r="L1660">
            <v>77.5</v>
          </cell>
          <cell r="M1660">
            <v>77.5</v>
          </cell>
          <cell r="N1660">
            <v>77.5</v>
          </cell>
          <cell r="O1660">
            <v>77.5</v>
          </cell>
          <cell r="P1660">
            <v>77.5</v>
          </cell>
          <cell r="Q1660">
            <v>77.5</v>
          </cell>
        </row>
        <row r="1661">
          <cell r="C1661">
            <v>105.4</v>
          </cell>
          <cell r="D1661">
            <v>105.4</v>
          </cell>
          <cell r="E1661">
            <v>105.4</v>
          </cell>
          <cell r="F1661">
            <v>105.4</v>
          </cell>
          <cell r="G1661">
            <v>105.4</v>
          </cell>
          <cell r="H1661">
            <v>105.4</v>
          </cell>
          <cell r="I1661">
            <v>105.4</v>
          </cell>
          <cell r="J1661">
            <v>105.4</v>
          </cell>
          <cell r="K1661">
            <v>105.4</v>
          </cell>
          <cell r="L1661">
            <v>105.4</v>
          </cell>
          <cell r="M1661">
            <v>105.4</v>
          </cell>
          <cell r="N1661">
            <v>105.4</v>
          </cell>
          <cell r="O1661">
            <v>105.4</v>
          </cell>
          <cell r="P1661">
            <v>105.4</v>
          </cell>
          <cell r="Q1661">
            <v>105.4</v>
          </cell>
        </row>
        <row r="1662">
          <cell r="C1662">
            <v>100</v>
          </cell>
          <cell r="D1662">
            <v>100</v>
          </cell>
          <cell r="E1662">
            <v>100</v>
          </cell>
          <cell r="F1662">
            <v>100</v>
          </cell>
          <cell r="G1662">
            <v>100</v>
          </cell>
          <cell r="H1662">
            <v>100</v>
          </cell>
          <cell r="I1662">
            <v>100</v>
          </cell>
          <cell r="J1662">
            <v>100</v>
          </cell>
          <cell r="K1662">
            <v>100</v>
          </cell>
          <cell r="L1662">
            <v>100</v>
          </cell>
          <cell r="M1662">
            <v>100</v>
          </cell>
          <cell r="N1662">
            <v>100</v>
          </cell>
          <cell r="O1662">
            <v>100</v>
          </cell>
          <cell r="P1662">
            <v>100</v>
          </cell>
          <cell r="Q1662">
            <v>100</v>
          </cell>
        </row>
        <row r="1663">
          <cell r="C1663">
            <v>100</v>
          </cell>
          <cell r="D1663">
            <v>100</v>
          </cell>
          <cell r="E1663">
            <v>100</v>
          </cell>
          <cell r="F1663">
            <v>100</v>
          </cell>
          <cell r="G1663">
            <v>100</v>
          </cell>
          <cell r="H1663">
            <v>100</v>
          </cell>
          <cell r="I1663">
            <v>100</v>
          </cell>
          <cell r="J1663">
            <v>100</v>
          </cell>
          <cell r="K1663">
            <v>100</v>
          </cell>
          <cell r="L1663">
            <v>100</v>
          </cell>
          <cell r="M1663">
            <v>100</v>
          </cell>
          <cell r="N1663">
            <v>100</v>
          </cell>
          <cell r="O1663">
            <v>100</v>
          </cell>
          <cell r="P1663">
            <v>100</v>
          </cell>
          <cell r="Q1663">
            <v>100</v>
          </cell>
        </row>
        <row r="1664">
          <cell r="C1664">
            <v>100</v>
          </cell>
          <cell r="D1664">
            <v>100</v>
          </cell>
          <cell r="E1664">
            <v>100</v>
          </cell>
          <cell r="F1664">
            <v>100</v>
          </cell>
          <cell r="G1664">
            <v>100</v>
          </cell>
          <cell r="H1664">
            <v>100</v>
          </cell>
          <cell r="I1664">
            <v>100</v>
          </cell>
          <cell r="J1664">
            <v>100</v>
          </cell>
          <cell r="K1664">
            <v>100</v>
          </cell>
          <cell r="L1664">
            <v>100</v>
          </cell>
          <cell r="M1664">
            <v>100</v>
          </cell>
          <cell r="N1664">
            <v>100</v>
          </cell>
          <cell r="O1664">
            <v>100</v>
          </cell>
          <cell r="P1664">
            <v>100</v>
          </cell>
          <cell r="Q1664">
            <v>100</v>
          </cell>
        </row>
        <row r="1665">
          <cell r="C1665">
            <v>100</v>
          </cell>
          <cell r="D1665">
            <v>100</v>
          </cell>
          <cell r="E1665">
            <v>100</v>
          </cell>
          <cell r="F1665">
            <v>100</v>
          </cell>
          <cell r="G1665">
            <v>100</v>
          </cell>
          <cell r="H1665">
            <v>100</v>
          </cell>
          <cell r="I1665">
            <v>100</v>
          </cell>
          <cell r="J1665">
            <v>100</v>
          </cell>
          <cell r="K1665">
            <v>100</v>
          </cell>
          <cell r="L1665">
            <v>100</v>
          </cell>
          <cell r="M1665">
            <v>100</v>
          </cell>
          <cell r="N1665">
            <v>100</v>
          </cell>
          <cell r="O1665">
            <v>100</v>
          </cell>
          <cell r="P1665">
            <v>100</v>
          </cell>
          <cell r="Q1665">
            <v>100</v>
          </cell>
        </row>
        <row r="1666">
          <cell r="C1666">
            <v>100</v>
          </cell>
          <cell r="D1666">
            <v>100</v>
          </cell>
          <cell r="E1666">
            <v>100</v>
          </cell>
          <cell r="F1666">
            <v>100</v>
          </cell>
          <cell r="G1666">
            <v>100</v>
          </cell>
          <cell r="H1666">
            <v>100</v>
          </cell>
          <cell r="I1666">
            <v>100</v>
          </cell>
          <cell r="J1666">
            <v>100</v>
          </cell>
          <cell r="K1666">
            <v>100</v>
          </cell>
          <cell r="L1666">
            <v>100</v>
          </cell>
          <cell r="M1666">
            <v>100</v>
          </cell>
          <cell r="N1666">
            <v>100</v>
          </cell>
          <cell r="O1666">
            <v>100</v>
          </cell>
          <cell r="P1666">
            <v>100</v>
          </cell>
          <cell r="Q1666">
            <v>100</v>
          </cell>
        </row>
        <row r="1667">
          <cell r="C1667">
            <v>88.4</v>
          </cell>
          <cell r="D1667">
            <v>88.4</v>
          </cell>
          <cell r="E1667">
            <v>88.4</v>
          </cell>
          <cell r="F1667">
            <v>88.4</v>
          </cell>
          <cell r="G1667">
            <v>88.4</v>
          </cell>
          <cell r="H1667">
            <v>88.4</v>
          </cell>
          <cell r="I1667">
            <v>88.4</v>
          </cell>
          <cell r="J1667">
            <v>88.4</v>
          </cell>
          <cell r="K1667">
            <v>88.4</v>
          </cell>
          <cell r="L1667">
            <v>88.4</v>
          </cell>
          <cell r="M1667">
            <v>88.4</v>
          </cell>
          <cell r="N1667">
            <v>88.4</v>
          </cell>
          <cell r="O1667">
            <v>88.4</v>
          </cell>
          <cell r="P1667">
            <v>88.4</v>
          </cell>
          <cell r="Q1667">
            <v>88.4</v>
          </cell>
        </row>
        <row r="1668">
          <cell r="C1668">
            <v>100</v>
          </cell>
          <cell r="D1668">
            <v>100</v>
          </cell>
          <cell r="E1668">
            <v>100</v>
          </cell>
          <cell r="F1668">
            <v>100</v>
          </cell>
          <cell r="G1668">
            <v>100</v>
          </cell>
          <cell r="H1668">
            <v>100</v>
          </cell>
          <cell r="I1668">
            <v>100</v>
          </cell>
          <cell r="J1668">
            <v>100</v>
          </cell>
          <cell r="K1668">
            <v>100</v>
          </cell>
          <cell r="L1668">
            <v>100</v>
          </cell>
          <cell r="M1668">
            <v>100</v>
          </cell>
          <cell r="N1668">
            <v>100</v>
          </cell>
          <cell r="O1668">
            <v>100</v>
          </cell>
          <cell r="P1668">
            <v>100</v>
          </cell>
          <cell r="Q1668">
            <v>100</v>
          </cell>
        </row>
        <row r="1669">
          <cell r="C1669">
            <v>99.8</v>
          </cell>
          <cell r="D1669">
            <v>99.8</v>
          </cell>
          <cell r="E1669">
            <v>99.8</v>
          </cell>
          <cell r="F1669">
            <v>99.8</v>
          </cell>
          <cell r="G1669">
            <v>99.8</v>
          </cell>
          <cell r="H1669">
            <v>99.8</v>
          </cell>
          <cell r="I1669">
            <v>99.8</v>
          </cell>
          <cell r="J1669">
            <v>99.8</v>
          </cell>
          <cell r="K1669">
            <v>99.8</v>
          </cell>
          <cell r="L1669">
            <v>99.8</v>
          </cell>
          <cell r="M1669">
            <v>99.8</v>
          </cell>
          <cell r="N1669">
            <v>99.8</v>
          </cell>
          <cell r="O1669">
            <v>99.8</v>
          </cell>
          <cell r="P1669">
            <v>99.8</v>
          </cell>
          <cell r="Q1669">
            <v>99.8</v>
          </cell>
        </row>
        <row r="1670">
          <cell r="C1670">
            <v>158.19999999999999</v>
          </cell>
          <cell r="D1670">
            <v>158.19999999999999</v>
          </cell>
          <cell r="E1670">
            <v>158.19999999999999</v>
          </cell>
          <cell r="F1670">
            <v>158.19999999999999</v>
          </cell>
          <cell r="G1670">
            <v>158.19999999999999</v>
          </cell>
          <cell r="H1670">
            <v>158.19999999999999</v>
          </cell>
          <cell r="I1670">
            <v>158.19999999999999</v>
          </cell>
          <cell r="J1670">
            <v>158.19999999999999</v>
          </cell>
          <cell r="K1670">
            <v>158.19999999999999</v>
          </cell>
          <cell r="L1670">
            <v>158.19999999999999</v>
          </cell>
          <cell r="M1670">
            <v>158.19999999999999</v>
          </cell>
          <cell r="N1670">
            <v>158.19999999999999</v>
          </cell>
          <cell r="O1670">
            <v>158.19999999999999</v>
          </cell>
          <cell r="P1670">
            <v>158.19999999999999</v>
          </cell>
          <cell r="Q1670">
            <v>158.19999999999999</v>
          </cell>
        </row>
        <row r="1671">
          <cell r="C1671">
            <v>103.8</v>
          </cell>
          <cell r="D1671">
            <v>103.8</v>
          </cell>
          <cell r="E1671">
            <v>103.8</v>
          </cell>
          <cell r="F1671">
            <v>103.8</v>
          </cell>
          <cell r="G1671">
            <v>103.8</v>
          </cell>
          <cell r="H1671">
            <v>103.8</v>
          </cell>
          <cell r="I1671">
            <v>103.8</v>
          </cell>
          <cell r="J1671">
            <v>103.8</v>
          </cell>
          <cell r="K1671">
            <v>103.8</v>
          </cell>
          <cell r="L1671">
            <v>103.8</v>
          </cell>
          <cell r="M1671">
            <v>103.8</v>
          </cell>
          <cell r="N1671">
            <v>103.8</v>
          </cell>
          <cell r="O1671">
            <v>103.8</v>
          </cell>
          <cell r="P1671">
            <v>103.8</v>
          </cell>
          <cell r="Q1671">
            <v>103.8</v>
          </cell>
        </row>
        <row r="1672">
          <cell r="C1672">
            <v>100</v>
          </cell>
          <cell r="D1672">
            <v>100</v>
          </cell>
          <cell r="E1672">
            <v>100</v>
          </cell>
          <cell r="F1672">
            <v>100</v>
          </cell>
          <cell r="G1672">
            <v>100</v>
          </cell>
          <cell r="H1672">
            <v>100</v>
          </cell>
          <cell r="I1672">
            <v>100</v>
          </cell>
          <cell r="J1672">
            <v>100</v>
          </cell>
          <cell r="K1672">
            <v>100</v>
          </cell>
          <cell r="L1672">
            <v>100</v>
          </cell>
          <cell r="M1672">
            <v>100</v>
          </cell>
          <cell r="N1672">
            <v>100</v>
          </cell>
          <cell r="O1672">
            <v>100</v>
          </cell>
          <cell r="P1672">
            <v>100</v>
          </cell>
          <cell r="Q1672">
            <v>100</v>
          </cell>
        </row>
        <row r="1674">
          <cell r="C1674">
            <v>147</v>
          </cell>
          <cell r="D1674">
            <v>147</v>
          </cell>
          <cell r="E1674">
            <v>147</v>
          </cell>
          <cell r="F1674">
            <v>147</v>
          </cell>
          <cell r="G1674">
            <v>147</v>
          </cell>
          <cell r="H1674">
            <v>147</v>
          </cell>
          <cell r="I1674">
            <v>147</v>
          </cell>
          <cell r="J1674">
            <v>147</v>
          </cell>
          <cell r="K1674">
            <v>147</v>
          </cell>
          <cell r="L1674">
            <v>147</v>
          </cell>
          <cell r="M1674">
            <v>147</v>
          </cell>
          <cell r="N1674">
            <v>147</v>
          </cell>
          <cell r="O1674">
            <v>147</v>
          </cell>
          <cell r="P1674">
            <v>147</v>
          </cell>
          <cell r="Q1674">
            <v>147</v>
          </cell>
        </row>
        <row r="1675">
          <cell r="C1675">
            <v>145.9</v>
          </cell>
          <cell r="D1675">
            <v>145.9</v>
          </cell>
          <cell r="E1675">
            <v>145.9</v>
          </cell>
          <cell r="F1675">
            <v>145.9</v>
          </cell>
          <cell r="G1675">
            <v>145.9</v>
          </cell>
          <cell r="H1675">
            <v>145.9</v>
          </cell>
          <cell r="I1675">
            <v>145.9</v>
          </cell>
          <cell r="J1675">
            <v>145.9</v>
          </cell>
          <cell r="K1675">
            <v>145.9</v>
          </cell>
          <cell r="L1675">
            <v>145.9</v>
          </cell>
          <cell r="M1675">
            <v>145.9</v>
          </cell>
          <cell r="N1675">
            <v>145.9</v>
          </cell>
          <cell r="O1675">
            <v>145.9</v>
          </cell>
          <cell r="P1675">
            <v>145.9</v>
          </cell>
          <cell r="Q1675">
            <v>145.9</v>
          </cell>
        </row>
        <row r="1676">
          <cell r="C1676">
            <v>167.6</v>
          </cell>
          <cell r="D1676">
            <v>167.6</v>
          </cell>
          <cell r="E1676">
            <v>167.6</v>
          </cell>
          <cell r="F1676">
            <v>167.6</v>
          </cell>
          <cell r="G1676">
            <v>167.6</v>
          </cell>
          <cell r="H1676">
            <v>167.6</v>
          </cell>
          <cell r="I1676">
            <v>167.6</v>
          </cell>
          <cell r="J1676">
            <v>167.6</v>
          </cell>
          <cell r="K1676">
            <v>167.6</v>
          </cell>
          <cell r="L1676">
            <v>167.6</v>
          </cell>
          <cell r="M1676">
            <v>167.6</v>
          </cell>
          <cell r="N1676">
            <v>167.6</v>
          </cell>
          <cell r="O1676">
            <v>167.6</v>
          </cell>
          <cell r="P1676">
            <v>167.6</v>
          </cell>
          <cell r="Q1676">
            <v>167.6</v>
          </cell>
        </row>
        <row r="1677">
          <cell r="C1677">
            <v>111.6</v>
          </cell>
          <cell r="D1677">
            <v>111.6</v>
          </cell>
          <cell r="E1677">
            <v>111.6</v>
          </cell>
          <cell r="F1677">
            <v>111.6</v>
          </cell>
          <cell r="G1677">
            <v>111.6</v>
          </cell>
          <cell r="H1677">
            <v>111.6</v>
          </cell>
          <cell r="I1677">
            <v>111.6</v>
          </cell>
          <cell r="J1677">
            <v>111.6</v>
          </cell>
          <cell r="K1677">
            <v>111.6</v>
          </cell>
          <cell r="L1677">
            <v>111.6</v>
          </cell>
          <cell r="M1677">
            <v>111.6</v>
          </cell>
          <cell r="N1677">
            <v>111.6</v>
          </cell>
          <cell r="O1677">
            <v>111.6</v>
          </cell>
          <cell r="P1677">
            <v>111.6</v>
          </cell>
          <cell r="Q1677">
            <v>111.6</v>
          </cell>
        </row>
        <row r="1678">
          <cell r="C1678">
            <v>162.69999999999999</v>
          </cell>
          <cell r="D1678">
            <v>162.69999999999999</v>
          </cell>
          <cell r="E1678">
            <v>162.69999999999999</v>
          </cell>
          <cell r="F1678">
            <v>162.69999999999999</v>
          </cell>
          <cell r="G1678">
            <v>162.69999999999999</v>
          </cell>
          <cell r="H1678">
            <v>162.69999999999999</v>
          </cell>
          <cell r="I1678">
            <v>162.69999999999999</v>
          </cell>
          <cell r="J1678">
            <v>162.69999999999999</v>
          </cell>
          <cell r="K1678">
            <v>162.69999999999999</v>
          </cell>
          <cell r="L1678">
            <v>162.69999999999999</v>
          </cell>
          <cell r="M1678">
            <v>162.69999999999999</v>
          </cell>
          <cell r="N1678">
            <v>162.69999999999999</v>
          </cell>
          <cell r="O1678">
            <v>162.69999999999999</v>
          </cell>
          <cell r="P1678">
            <v>162.69999999999999</v>
          </cell>
          <cell r="Q1678">
            <v>162.69999999999999</v>
          </cell>
        </row>
        <row r="1679">
          <cell r="C1679">
            <v>100</v>
          </cell>
          <cell r="D1679">
            <v>100</v>
          </cell>
          <cell r="E1679">
            <v>100</v>
          </cell>
          <cell r="F1679">
            <v>100</v>
          </cell>
          <cell r="G1679">
            <v>100</v>
          </cell>
          <cell r="H1679">
            <v>100</v>
          </cell>
          <cell r="I1679">
            <v>100</v>
          </cell>
          <cell r="J1679">
            <v>100</v>
          </cell>
          <cell r="K1679">
            <v>100</v>
          </cell>
          <cell r="L1679">
            <v>100</v>
          </cell>
          <cell r="M1679">
            <v>100</v>
          </cell>
          <cell r="N1679">
            <v>100</v>
          </cell>
          <cell r="O1679">
            <v>100</v>
          </cell>
          <cell r="P1679">
            <v>100</v>
          </cell>
          <cell r="Q1679">
            <v>100</v>
          </cell>
        </row>
        <row r="1681">
          <cell r="C1681">
            <v>147.1</v>
          </cell>
          <cell r="D1681">
            <v>147.1</v>
          </cell>
          <cell r="E1681">
            <v>147.1</v>
          </cell>
          <cell r="F1681">
            <v>147.1</v>
          </cell>
          <cell r="G1681">
            <v>147.1</v>
          </cell>
          <cell r="H1681">
            <v>147.1</v>
          </cell>
          <cell r="I1681">
            <v>147.1</v>
          </cell>
          <cell r="J1681">
            <v>135.4</v>
          </cell>
          <cell r="K1681">
            <v>135.4</v>
          </cell>
          <cell r="L1681">
            <v>135.4</v>
          </cell>
          <cell r="M1681">
            <v>135.4</v>
          </cell>
          <cell r="N1681">
            <v>135.4</v>
          </cell>
          <cell r="O1681">
            <v>135.30000000000001</v>
          </cell>
          <cell r="P1681">
            <v>135.30000000000001</v>
          </cell>
          <cell r="Q1681">
            <v>135.30000000000001</v>
          </cell>
        </row>
        <row r="1682">
          <cell r="C1682">
            <v>147.80000000000001</v>
          </cell>
          <cell r="D1682">
            <v>147.80000000000001</v>
          </cell>
          <cell r="E1682">
            <v>147.80000000000001</v>
          </cell>
          <cell r="F1682">
            <v>147.80000000000001</v>
          </cell>
          <cell r="G1682">
            <v>147.80000000000001</v>
          </cell>
          <cell r="H1682">
            <v>147.80000000000001</v>
          </cell>
          <cell r="I1682">
            <v>147.80000000000001</v>
          </cell>
          <cell r="J1682">
            <v>135.9</v>
          </cell>
          <cell r="K1682">
            <v>135.9</v>
          </cell>
          <cell r="L1682">
            <v>135.9</v>
          </cell>
          <cell r="M1682">
            <v>135.9</v>
          </cell>
          <cell r="N1682">
            <v>135.9</v>
          </cell>
          <cell r="O1682">
            <v>135.69999999999999</v>
          </cell>
          <cell r="P1682">
            <v>135.69999999999999</v>
          </cell>
          <cell r="Q1682">
            <v>135.69999999999999</v>
          </cell>
        </row>
        <row r="1683">
          <cell r="C1683">
            <v>135.30000000000001</v>
          </cell>
          <cell r="D1683">
            <v>135.30000000000001</v>
          </cell>
          <cell r="E1683">
            <v>135.30000000000001</v>
          </cell>
          <cell r="F1683">
            <v>135.30000000000001</v>
          </cell>
          <cell r="G1683">
            <v>135.30000000000001</v>
          </cell>
          <cell r="H1683">
            <v>135.30000000000001</v>
          </cell>
          <cell r="I1683">
            <v>135.30000000000001</v>
          </cell>
          <cell r="J1683">
            <v>124.4</v>
          </cell>
          <cell r="K1683">
            <v>124.4</v>
          </cell>
          <cell r="L1683">
            <v>124.4</v>
          </cell>
          <cell r="M1683">
            <v>124.4</v>
          </cell>
          <cell r="N1683">
            <v>124.4</v>
          </cell>
          <cell r="O1683">
            <v>124.2</v>
          </cell>
          <cell r="P1683">
            <v>124.2</v>
          </cell>
          <cell r="Q1683">
            <v>124.2</v>
          </cell>
        </row>
        <row r="1684">
          <cell r="C1684">
            <v>145.19999999999999</v>
          </cell>
          <cell r="D1684">
            <v>145.19999999999999</v>
          </cell>
          <cell r="E1684">
            <v>145.19999999999999</v>
          </cell>
          <cell r="F1684">
            <v>145.19999999999999</v>
          </cell>
          <cell r="G1684">
            <v>145.19999999999999</v>
          </cell>
          <cell r="H1684">
            <v>145.19999999999999</v>
          </cell>
          <cell r="I1684">
            <v>145.19999999999999</v>
          </cell>
          <cell r="J1684">
            <v>145.19999999999999</v>
          </cell>
          <cell r="K1684">
            <v>145.19999999999999</v>
          </cell>
          <cell r="L1684">
            <v>145.19999999999999</v>
          </cell>
          <cell r="M1684">
            <v>145.19999999999999</v>
          </cell>
          <cell r="N1684">
            <v>145.19999999999999</v>
          </cell>
          <cell r="O1684">
            <v>145.19999999999999</v>
          </cell>
          <cell r="P1684">
            <v>145.19999999999999</v>
          </cell>
          <cell r="Q1684">
            <v>145.19999999999999</v>
          </cell>
        </row>
        <row r="1686">
          <cell r="C1686">
            <v>116.6</v>
          </cell>
          <cell r="D1686">
            <v>116.6</v>
          </cell>
          <cell r="E1686">
            <v>116.7</v>
          </cell>
          <cell r="F1686">
            <v>116.7</v>
          </cell>
          <cell r="G1686">
            <v>116.7</v>
          </cell>
          <cell r="H1686">
            <v>116.7</v>
          </cell>
          <cell r="I1686">
            <v>116.7</v>
          </cell>
          <cell r="J1686">
            <v>116.7</v>
          </cell>
          <cell r="K1686">
            <v>116.7</v>
          </cell>
          <cell r="L1686">
            <v>116.7</v>
          </cell>
          <cell r="M1686">
            <v>116.7</v>
          </cell>
          <cell r="N1686">
            <v>116.7</v>
          </cell>
          <cell r="O1686">
            <v>112.7</v>
          </cell>
          <cell r="P1686">
            <v>112.7</v>
          </cell>
          <cell r="Q1686">
            <v>112.7</v>
          </cell>
        </row>
        <row r="1687">
          <cell r="C1687">
            <v>125.6</v>
          </cell>
          <cell r="D1687">
            <v>125.6</v>
          </cell>
          <cell r="E1687">
            <v>125.6</v>
          </cell>
          <cell r="F1687">
            <v>125.6</v>
          </cell>
          <cell r="G1687">
            <v>125.6</v>
          </cell>
          <cell r="H1687">
            <v>125.6</v>
          </cell>
          <cell r="I1687">
            <v>125.6</v>
          </cell>
          <cell r="J1687">
            <v>125.6</v>
          </cell>
          <cell r="K1687">
            <v>125.6</v>
          </cell>
          <cell r="L1687">
            <v>125.6</v>
          </cell>
          <cell r="M1687">
            <v>125.6</v>
          </cell>
          <cell r="N1687">
            <v>125.6</v>
          </cell>
          <cell r="O1687">
            <v>125.6</v>
          </cell>
          <cell r="P1687">
            <v>125.6</v>
          </cell>
          <cell r="Q1687">
            <v>125.6</v>
          </cell>
        </row>
        <row r="1688">
          <cell r="C1688">
            <v>100</v>
          </cell>
          <cell r="D1688">
            <v>100</v>
          </cell>
          <cell r="E1688">
            <v>100</v>
          </cell>
          <cell r="F1688">
            <v>100</v>
          </cell>
          <cell r="G1688">
            <v>100</v>
          </cell>
          <cell r="H1688">
            <v>100</v>
          </cell>
          <cell r="I1688">
            <v>100</v>
          </cell>
          <cell r="J1688">
            <v>100</v>
          </cell>
          <cell r="K1688">
            <v>100</v>
          </cell>
          <cell r="L1688">
            <v>100</v>
          </cell>
          <cell r="M1688">
            <v>100</v>
          </cell>
          <cell r="N1688">
            <v>100</v>
          </cell>
          <cell r="O1688">
            <v>100</v>
          </cell>
          <cell r="P1688">
            <v>100</v>
          </cell>
          <cell r="Q1688">
            <v>100</v>
          </cell>
        </row>
        <row r="1689">
          <cell r="C1689">
            <v>108.9</v>
          </cell>
          <cell r="D1689">
            <v>108.9</v>
          </cell>
          <cell r="E1689">
            <v>108.9</v>
          </cell>
          <cell r="F1689">
            <v>108.9</v>
          </cell>
          <cell r="G1689">
            <v>108.9</v>
          </cell>
          <cell r="H1689">
            <v>108.9</v>
          </cell>
          <cell r="I1689">
            <v>108.9</v>
          </cell>
          <cell r="J1689">
            <v>108.9</v>
          </cell>
          <cell r="K1689">
            <v>108.9</v>
          </cell>
          <cell r="L1689">
            <v>108.9</v>
          </cell>
          <cell r="M1689">
            <v>108.9</v>
          </cell>
          <cell r="N1689">
            <v>108.9</v>
          </cell>
          <cell r="O1689">
            <v>108.9</v>
          </cell>
          <cell r="P1689">
            <v>108.9</v>
          </cell>
          <cell r="Q1689">
            <v>108.9</v>
          </cell>
        </row>
        <row r="1690">
          <cell r="C1690">
            <v>133.30000000000001</v>
          </cell>
          <cell r="D1690">
            <v>133.30000000000001</v>
          </cell>
          <cell r="E1690">
            <v>133.30000000000001</v>
          </cell>
          <cell r="F1690">
            <v>133.30000000000001</v>
          </cell>
          <cell r="G1690">
            <v>133.30000000000001</v>
          </cell>
          <cell r="H1690">
            <v>133.30000000000001</v>
          </cell>
          <cell r="I1690">
            <v>133.30000000000001</v>
          </cell>
          <cell r="J1690">
            <v>133.30000000000001</v>
          </cell>
          <cell r="K1690">
            <v>133.30000000000001</v>
          </cell>
          <cell r="L1690">
            <v>133.30000000000001</v>
          </cell>
          <cell r="M1690">
            <v>133.30000000000001</v>
          </cell>
          <cell r="N1690">
            <v>133.30000000000001</v>
          </cell>
          <cell r="O1690">
            <v>133.30000000000001</v>
          </cell>
          <cell r="P1690">
            <v>133.30000000000001</v>
          </cell>
          <cell r="Q1690">
            <v>133.30000000000001</v>
          </cell>
        </row>
        <row r="1691">
          <cell r="C1691">
            <v>100</v>
          </cell>
          <cell r="D1691">
            <v>100</v>
          </cell>
          <cell r="E1691">
            <v>100</v>
          </cell>
          <cell r="F1691">
            <v>100</v>
          </cell>
          <cell r="G1691">
            <v>100</v>
          </cell>
          <cell r="H1691">
            <v>100</v>
          </cell>
          <cell r="I1691">
            <v>100</v>
          </cell>
          <cell r="J1691">
            <v>100</v>
          </cell>
          <cell r="K1691">
            <v>100</v>
          </cell>
          <cell r="L1691">
            <v>100</v>
          </cell>
          <cell r="M1691">
            <v>100</v>
          </cell>
          <cell r="N1691">
            <v>100</v>
          </cell>
          <cell r="O1691">
            <v>100</v>
          </cell>
          <cell r="P1691">
            <v>100</v>
          </cell>
          <cell r="Q1691">
            <v>100</v>
          </cell>
        </row>
        <row r="1692">
          <cell r="C1692">
            <v>100.2</v>
          </cell>
          <cell r="D1692">
            <v>100.2</v>
          </cell>
          <cell r="E1692">
            <v>100.2</v>
          </cell>
          <cell r="F1692">
            <v>100.2</v>
          </cell>
          <cell r="G1692">
            <v>100.2</v>
          </cell>
          <cell r="H1692">
            <v>100.2</v>
          </cell>
          <cell r="I1692">
            <v>100.2</v>
          </cell>
          <cell r="J1692">
            <v>100.2</v>
          </cell>
          <cell r="K1692">
            <v>100.2</v>
          </cell>
          <cell r="L1692">
            <v>100.2</v>
          </cell>
          <cell r="M1692">
            <v>100.2</v>
          </cell>
          <cell r="N1692">
            <v>100.2</v>
          </cell>
          <cell r="O1692">
            <v>100.2</v>
          </cell>
          <cell r="P1692">
            <v>100.2</v>
          </cell>
          <cell r="Q1692">
            <v>100.2</v>
          </cell>
        </row>
        <row r="1693">
          <cell r="C1693">
            <v>122.5</v>
          </cell>
          <cell r="D1693">
            <v>122.5</v>
          </cell>
          <cell r="E1693">
            <v>122.5</v>
          </cell>
          <cell r="F1693">
            <v>122.5</v>
          </cell>
          <cell r="G1693">
            <v>122.5</v>
          </cell>
          <cell r="H1693">
            <v>122.5</v>
          </cell>
          <cell r="I1693">
            <v>122.5</v>
          </cell>
          <cell r="J1693">
            <v>122.5</v>
          </cell>
          <cell r="K1693">
            <v>122.5</v>
          </cell>
          <cell r="L1693">
            <v>122.5</v>
          </cell>
          <cell r="M1693">
            <v>122.5</v>
          </cell>
          <cell r="N1693">
            <v>122.5</v>
          </cell>
          <cell r="O1693">
            <v>100.6</v>
          </cell>
          <cell r="P1693">
            <v>100.6</v>
          </cell>
          <cell r="Q1693">
            <v>100.6</v>
          </cell>
        </row>
        <row r="1695">
          <cell r="C1695">
            <v>115</v>
          </cell>
          <cell r="D1695">
            <v>117.1</v>
          </cell>
          <cell r="E1695">
            <v>115.6</v>
          </cell>
          <cell r="F1695">
            <v>115.2</v>
          </cell>
          <cell r="G1695">
            <v>116.5</v>
          </cell>
          <cell r="H1695">
            <v>115.1</v>
          </cell>
          <cell r="I1695">
            <v>116.2</v>
          </cell>
          <cell r="J1695">
            <v>116.6</v>
          </cell>
          <cell r="K1695">
            <v>116</v>
          </cell>
          <cell r="L1695">
            <v>115.1</v>
          </cell>
          <cell r="M1695">
            <v>115.3</v>
          </cell>
          <cell r="N1695">
            <v>116.4</v>
          </cell>
          <cell r="O1695">
            <v>115.7</v>
          </cell>
          <cell r="P1695">
            <v>114.6</v>
          </cell>
          <cell r="Q1695">
            <v>114.6</v>
          </cell>
        </row>
        <row r="1697">
          <cell r="C1697">
            <v>124.1</v>
          </cell>
          <cell r="D1697">
            <v>129.19999999999999</v>
          </cell>
          <cell r="E1697">
            <v>125.6</v>
          </cell>
          <cell r="F1697">
            <v>124.8</v>
          </cell>
          <cell r="G1697">
            <v>128.4</v>
          </cell>
          <cell r="H1697">
            <v>125</v>
          </cell>
          <cell r="I1697">
            <v>128.1</v>
          </cell>
          <cell r="J1697">
            <v>129.19999999999999</v>
          </cell>
          <cell r="K1697">
            <v>127.8</v>
          </cell>
          <cell r="L1697">
            <v>125.5</v>
          </cell>
          <cell r="M1697">
            <v>126.1</v>
          </cell>
          <cell r="N1697">
            <v>129.69999999999999</v>
          </cell>
          <cell r="O1697">
            <v>131</v>
          </cell>
          <cell r="P1697">
            <v>128.19999999999999</v>
          </cell>
          <cell r="Q1697">
            <v>128.30000000000001</v>
          </cell>
        </row>
        <row r="1698">
          <cell r="C1698">
            <v>126.7</v>
          </cell>
          <cell r="D1698">
            <v>126.5</v>
          </cell>
          <cell r="E1698">
            <v>127.1</v>
          </cell>
          <cell r="F1698">
            <v>126.5</v>
          </cell>
          <cell r="G1698">
            <v>126.5</v>
          </cell>
          <cell r="H1698">
            <v>128.6</v>
          </cell>
          <cell r="I1698">
            <v>130.69999999999999</v>
          </cell>
          <cell r="J1698">
            <v>130.9</v>
          </cell>
          <cell r="K1698">
            <v>130.1</v>
          </cell>
          <cell r="L1698">
            <v>130.1</v>
          </cell>
          <cell r="M1698">
            <v>130.1</v>
          </cell>
          <cell r="N1698">
            <v>130</v>
          </cell>
          <cell r="O1698">
            <v>130</v>
          </cell>
          <cell r="P1698">
            <v>130</v>
          </cell>
          <cell r="Q1698">
            <v>130.1</v>
          </cell>
        </row>
        <row r="1699">
          <cell r="C1699">
            <v>119.3</v>
          </cell>
          <cell r="D1699">
            <v>121.2</v>
          </cell>
          <cell r="E1699">
            <v>116.4</v>
          </cell>
          <cell r="F1699">
            <v>112.8</v>
          </cell>
          <cell r="G1699">
            <v>113.4</v>
          </cell>
          <cell r="H1699">
            <v>111.9</v>
          </cell>
          <cell r="I1699">
            <v>112.4</v>
          </cell>
          <cell r="J1699">
            <v>115.1</v>
          </cell>
          <cell r="K1699">
            <v>114.7</v>
          </cell>
          <cell r="L1699">
            <v>111.3</v>
          </cell>
          <cell r="M1699">
            <v>111.1</v>
          </cell>
          <cell r="N1699">
            <v>116.3</v>
          </cell>
          <cell r="O1699">
            <v>118.4</v>
          </cell>
          <cell r="P1699">
            <v>115.4</v>
          </cell>
          <cell r="Q1699">
            <v>114.2</v>
          </cell>
        </row>
        <row r="1700">
          <cell r="C1700">
            <v>139.4</v>
          </cell>
          <cell r="D1700">
            <v>147.9</v>
          </cell>
          <cell r="E1700">
            <v>139.69999999999999</v>
          </cell>
          <cell r="F1700">
            <v>154.19999999999999</v>
          </cell>
          <cell r="G1700">
            <v>170.2</v>
          </cell>
          <cell r="H1700">
            <v>161.6</v>
          </cell>
          <cell r="I1700">
            <v>171.9</v>
          </cell>
          <cell r="J1700">
            <v>157.6</v>
          </cell>
          <cell r="K1700">
            <v>144.4</v>
          </cell>
          <cell r="L1700">
            <v>144.6</v>
          </cell>
          <cell r="M1700">
            <v>156.19999999999999</v>
          </cell>
          <cell r="N1700">
            <v>154.69999999999999</v>
          </cell>
          <cell r="O1700">
            <v>151.19999999999999</v>
          </cell>
          <cell r="P1700">
            <v>133.1</v>
          </cell>
          <cell r="Q1700">
            <v>155.30000000000001</v>
          </cell>
        </row>
        <row r="1701">
          <cell r="C1701">
            <v>124.8</v>
          </cell>
          <cell r="D1701">
            <v>124.7</v>
          </cell>
          <cell r="E1701">
            <v>124.7</v>
          </cell>
          <cell r="F1701">
            <v>123.6</v>
          </cell>
          <cell r="G1701">
            <v>122.1</v>
          </cell>
          <cell r="H1701">
            <v>125.1</v>
          </cell>
          <cell r="I1701">
            <v>127</v>
          </cell>
          <cell r="J1701">
            <v>127</v>
          </cell>
          <cell r="K1701">
            <v>126.8</v>
          </cell>
          <cell r="L1701">
            <v>126.9</v>
          </cell>
          <cell r="M1701">
            <v>126.8</v>
          </cell>
          <cell r="N1701">
            <v>127</v>
          </cell>
          <cell r="O1701">
            <v>125.9</v>
          </cell>
          <cell r="P1701">
            <v>125.5</v>
          </cell>
          <cell r="Q1701">
            <v>125.1</v>
          </cell>
        </row>
        <row r="1702">
          <cell r="C1702">
            <v>134.5</v>
          </cell>
          <cell r="D1702">
            <v>141.4</v>
          </cell>
          <cell r="E1702">
            <v>140.69999999999999</v>
          </cell>
          <cell r="F1702">
            <v>141.80000000000001</v>
          </cell>
          <cell r="G1702">
            <v>141.80000000000001</v>
          </cell>
          <cell r="H1702">
            <v>141.80000000000001</v>
          </cell>
          <cell r="I1702">
            <v>142.19999999999999</v>
          </cell>
          <cell r="J1702">
            <v>142.19999999999999</v>
          </cell>
          <cell r="K1702">
            <v>142.1</v>
          </cell>
          <cell r="L1702">
            <v>143.1</v>
          </cell>
          <cell r="M1702">
            <v>142.30000000000001</v>
          </cell>
          <cell r="N1702">
            <v>143.30000000000001</v>
          </cell>
          <cell r="O1702">
            <v>144.80000000000001</v>
          </cell>
          <cell r="P1702">
            <v>144.19999999999999</v>
          </cell>
          <cell r="Q1702">
            <v>144.80000000000001</v>
          </cell>
        </row>
        <row r="1703">
          <cell r="C1703">
            <v>138.1</v>
          </cell>
          <cell r="D1703">
            <v>156.1</v>
          </cell>
          <cell r="E1703">
            <v>165.6</v>
          </cell>
          <cell r="F1703">
            <v>165.5</v>
          </cell>
          <cell r="G1703">
            <v>164.3</v>
          </cell>
          <cell r="H1703">
            <v>153.9</v>
          </cell>
          <cell r="I1703">
            <v>159.19999999999999</v>
          </cell>
          <cell r="J1703">
            <v>173.2</v>
          </cell>
          <cell r="K1703">
            <v>150.19999999999999</v>
          </cell>
          <cell r="L1703">
            <v>142</v>
          </cell>
          <cell r="M1703">
            <v>142.5</v>
          </cell>
          <cell r="N1703">
            <v>143.4</v>
          </cell>
          <cell r="O1703">
            <v>146.1</v>
          </cell>
          <cell r="P1703">
            <v>149.1</v>
          </cell>
          <cell r="Q1703">
            <v>152.5</v>
          </cell>
        </row>
        <row r="1704">
          <cell r="C1704">
            <v>116.9</v>
          </cell>
          <cell r="D1704">
            <v>133.5</v>
          </cell>
          <cell r="E1704">
            <v>113</v>
          </cell>
          <cell r="F1704">
            <v>105.4</v>
          </cell>
          <cell r="G1704">
            <v>130.1</v>
          </cell>
          <cell r="H1704">
            <v>107.1</v>
          </cell>
          <cell r="I1704">
            <v>123.4</v>
          </cell>
          <cell r="J1704">
            <v>127.4</v>
          </cell>
          <cell r="K1704">
            <v>129.9</v>
          </cell>
          <cell r="L1704">
            <v>121.4</v>
          </cell>
          <cell r="M1704">
            <v>122.6</v>
          </cell>
          <cell r="N1704">
            <v>142.19999999999999</v>
          </cell>
          <cell r="O1704">
            <v>149.80000000000001</v>
          </cell>
          <cell r="P1704">
            <v>141.80000000000001</v>
          </cell>
          <cell r="Q1704">
            <v>131.69999999999999</v>
          </cell>
        </row>
        <row r="1705">
          <cell r="C1705">
            <v>111.1</v>
          </cell>
          <cell r="D1705">
            <v>110.5</v>
          </cell>
          <cell r="E1705">
            <v>110.5</v>
          </cell>
          <cell r="F1705">
            <v>110.4</v>
          </cell>
          <cell r="G1705">
            <v>110.4</v>
          </cell>
          <cell r="H1705">
            <v>110.4</v>
          </cell>
          <cell r="I1705">
            <v>110.3</v>
          </cell>
          <cell r="J1705">
            <v>110.2</v>
          </cell>
          <cell r="K1705">
            <v>110.2</v>
          </cell>
          <cell r="L1705">
            <v>110.2</v>
          </cell>
          <cell r="M1705">
            <v>110.2</v>
          </cell>
          <cell r="N1705">
            <v>110.2</v>
          </cell>
          <cell r="O1705">
            <v>110.2</v>
          </cell>
          <cell r="P1705">
            <v>110.2</v>
          </cell>
          <cell r="Q1705">
            <v>110.3</v>
          </cell>
        </row>
        <row r="1706">
          <cell r="C1706">
            <v>129</v>
          </cell>
          <cell r="D1706">
            <v>138.4</v>
          </cell>
          <cell r="E1706">
            <v>134.30000000000001</v>
          </cell>
          <cell r="F1706">
            <v>140.4</v>
          </cell>
          <cell r="G1706">
            <v>138.80000000000001</v>
          </cell>
          <cell r="H1706">
            <v>140</v>
          </cell>
          <cell r="I1706">
            <v>133</v>
          </cell>
          <cell r="J1706">
            <v>133.1</v>
          </cell>
          <cell r="K1706">
            <v>148</v>
          </cell>
          <cell r="L1706">
            <v>144.9</v>
          </cell>
          <cell r="M1706">
            <v>144.9</v>
          </cell>
          <cell r="N1706">
            <v>144.9</v>
          </cell>
          <cell r="O1706">
            <v>144.9</v>
          </cell>
          <cell r="P1706">
            <v>143.1</v>
          </cell>
          <cell r="Q1706">
            <v>145.9</v>
          </cell>
        </row>
        <row r="1707">
          <cell r="C1707">
            <v>135.1</v>
          </cell>
          <cell r="D1707">
            <v>137.4</v>
          </cell>
          <cell r="E1707">
            <v>136.69999999999999</v>
          </cell>
          <cell r="F1707">
            <v>135.1</v>
          </cell>
          <cell r="G1707">
            <v>135</v>
          </cell>
          <cell r="H1707">
            <v>134.6</v>
          </cell>
          <cell r="I1707">
            <v>134.6</v>
          </cell>
          <cell r="J1707">
            <v>133.4</v>
          </cell>
          <cell r="K1707">
            <v>133.19999999999999</v>
          </cell>
          <cell r="L1707">
            <v>132.9</v>
          </cell>
          <cell r="M1707">
            <v>129.5</v>
          </cell>
          <cell r="N1707">
            <v>129.30000000000001</v>
          </cell>
          <cell r="O1707">
            <v>128.9</v>
          </cell>
          <cell r="P1707">
            <v>130.6</v>
          </cell>
          <cell r="Q1707">
            <v>130.30000000000001</v>
          </cell>
        </row>
        <row r="1708">
          <cell r="C1708">
            <v>102.7</v>
          </cell>
          <cell r="D1708">
            <v>103.2</v>
          </cell>
          <cell r="E1708">
            <v>103.2</v>
          </cell>
          <cell r="F1708">
            <v>103.2</v>
          </cell>
          <cell r="G1708">
            <v>103.2</v>
          </cell>
          <cell r="H1708">
            <v>103.2</v>
          </cell>
          <cell r="I1708">
            <v>103.2</v>
          </cell>
          <cell r="J1708">
            <v>103.2</v>
          </cell>
          <cell r="K1708">
            <v>103.2</v>
          </cell>
          <cell r="L1708">
            <v>103.2</v>
          </cell>
          <cell r="M1708">
            <v>103.2</v>
          </cell>
          <cell r="N1708">
            <v>103.2</v>
          </cell>
          <cell r="O1708">
            <v>103.2</v>
          </cell>
          <cell r="P1708">
            <v>103.2</v>
          </cell>
          <cell r="Q1708">
            <v>102.2</v>
          </cell>
        </row>
        <row r="1710">
          <cell r="C1710">
            <v>142.69999999999999</v>
          </cell>
          <cell r="D1710">
            <v>142.69999999999999</v>
          </cell>
          <cell r="E1710">
            <v>142.69999999999999</v>
          </cell>
          <cell r="F1710">
            <v>142.69999999999999</v>
          </cell>
          <cell r="G1710">
            <v>142.69999999999999</v>
          </cell>
          <cell r="H1710">
            <v>142.69999999999999</v>
          </cell>
          <cell r="I1710">
            <v>142.69999999999999</v>
          </cell>
          <cell r="J1710">
            <v>142.69999999999999</v>
          </cell>
          <cell r="K1710">
            <v>142.69999999999999</v>
          </cell>
          <cell r="L1710">
            <v>142.69999999999999</v>
          </cell>
          <cell r="M1710">
            <v>142.69999999999999</v>
          </cell>
          <cell r="N1710">
            <v>142.69999999999999</v>
          </cell>
          <cell r="O1710">
            <v>128</v>
          </cell>
          <cell r="P1710">
            <v>128</v>
          </cell>
          <cell r="Q1710">
            <v>128</v>
          </cell>
        </row>
        <row r="1711">
          <cell r="C1711">
            <v>134.80000000000001</v>
          </cell>
          <cell r="D1711">
            <v>134.80000000000001</v>
          </cell>
          <cell r="E1711">
            <v>134.80000000000001</v>
          </cell>
          <cell r="F1711">
            <v>134.80000000000001</v>
          </cell>
          <cell r="G1711">
            <v>134.80000000000001</v>
          </cell>
          <cell r="H1711">
            <v>134.80000000000001</v>
          </cell>
          <cell r="I1711">
            <v>134.80000000000001</v>
          </cell>
          <cell r="J1711">
            <v>134.80000000000001</v>
          </cell>
          <cell r="K1711">
            <v>134.80000000000001</v>
          </cell>
          <cell r="L1711">
            <v>134.80000000000001</v>
          </cell>
          <cell r="M1711">
            <v>134.80000000000001</v>
          </cell>
          <cell r="N1711">
            <v>134.80000000000001</v>
          </cell>
          <cell r="O1711">
            <v>134.80000000000001</v>
          </cell>
          <cell r="P1711">
            <v>134.80000000000001</v>
          </cell>
          <cell r="Q1711">
            <v>134.80000000000001</v>
          </cell>
        </row>
        <row r="1712">
          <cell r="C1712">
            <v>156</v>
          </cell>
          <cell r="D1712">
            <v>156</v>
          </cell>
          <cell r="E1712">
            <v>156</v>
          </cell>
          <cell r="F1712">
            <v>156</v>
          </cell>
          <cell r="G1712">
            <v>156</v>
          </cell>
          <cell r="H1712">
            <v>156</v>
          </cell>
          <cell r="I1712">
            <v>156</v>
          </cell>
          <cell r="J1712">
            <v>156</v>
          </cell>
          <cell r="K1712">
            <v>156</v>
          </cell>
          <cell r="L1712">
            <v>156</v>
          </cell>
          <cell r="M1712">
            <v>156</v>
          </cell>
          <cell r="N1712">
            <v>156</v>
          </cell>
          <cell r="O1712">
            <v>156</v>
          </cell>
          <cell r="P1712">
            <v>156</v>
          </cell>
          <cell r="Q1712">
            <v>156</v>
          </cell>
        </row>
        <row r="1713">
          <cell r="C1713">
            <v>115</v>
          </cell>
          <cell r="D1713">
            <v>115</v>
          </cell>
          <cell r="E1713">
            <v>115</v>
          </cell>
          <cell r="F1713">
            <v>115</v>
          </cell>
          <cell r="G1713">
            <v>115</v>
          </cell>
          <cell r="H1713">
            <v>115</v>
          </cell>
          <cell r="I1713">
            <v>115</v>
          </cell>
          <cell r="J1713">
            <v>115</v>
          </cell>
          <cell r="K1713">
            <v>115</v>
          </cell>
          <cell r="L1713">
            <v>115</v>
          </cell>
          <cell r="M1713">
            <v>115</v>
          </cell>
          <cell r="N1713">
            <v>115</v>
          </cell>
          <cell r="O1713">
            <v>125</v>
          </cell>
          <cell r="P1713">
            <v>125</v>
          </cell>
          <cell r="Q1713">
            <v>125</v>
          </cell>
        </row>
        <row r="1714">
          <cell r="C1714">
            <v>142.80000000000001</v>
          </cell>
          <cell r="D1714">
            <v>142.80000000000001</v>
          </cell>
          <cell r="E1714">
            <v>142.80000000000001</v>
          </cell>
          <cell r="F1714">
            <v>142.80000000000001</v>
          </cell>
          <cell r="G1714">
            <v>142.80000000000001</v>
          </cell>
          <cell r="H1714">
            <v>142.80000000000001</v>
          </cell>
          <cell r="I1714">
            <v>142.80000000000001</v>
          </cell>
          <cell r="J1714">
            <v>142.80000000000001</v>
          </cell>
          <cell r="K1714">
            <v>142.80000000000001</v>
          </cell>
          <cell r="L1714">
            <v>142.80000000000001</v>
          </cell>
          <cell r="M1714">
            <v>142.80000000000001</v>
          </cell>
          <cell r="N1714">
            <v>142.80000000000001</v>
          </cell>
          <cell r="O1714">
            <v>127.9</v>
          </cell>
          <cell r="P1714">
            <v>127.9</v>
          </cell>
          <cell r="Q1714">
            <v>127.9</v>
          </cell>
        </row>
        <row r="1716">
          <cell r="C1716">
            <v>111.7</v>
          </cell>
          <cell r="D1716">
            <v>113</v>
          </cell>
          <cell r="E1716">
            <v>111</v>
          </cell>
          <cell r="F1716">
            <v>110.7</v>
          </cell>
          <cell r="G1716">
            <v>110.8</v>
          </cell>
          <cell r="H1716">
            <v>110.4</v>
          </cell>
          <cell r="I1716">
            <v>111</v>
          </cell>
          <cell r="J1716">
            <v>110.1</v>
          </cell>
          <cell r="K1716">
            <v>110.1</v>
          </cell>
          <cell r="L1716">
            <v>110</v>
          </cell>
          <cell r="M1716">
            <v>110</v>
          </cell>
          <cell r="N1716">
            <v>106.5</v>
          </cell>
          <cell r="O1716">
            <v>106.6</v>
          </cell>
          <cell r="P1716">
            <v>106</v>
          </cell>
          <cell r="Q1716">
            <v>106.1</v>
          </cell>
        </row>
        <row r="1717">
          <cell r="C1717">
            <v>97.9</v>
          </cell>
          <cell r="D1717">
            <v>98.2</v>
          </cell>
          <cell r="E1717">
            <v>98.1</v>
          </cell>
          <cell r="F1717">
            <v>100.5</v>
          </cell>
          <cell r="G1717">
            <v>100.5</v>
          </cell>
          <cell r="H1717">
            <v>100.5</v>
          </cell>
          <cell r="I1717">
            <v>100.5</v>
          </cell>
          <cell r="J1717">
            <v>100.4</v>
          </cell>
          <cell r="K1717">
            <v>100.4</v>
          </cell>
          <cell r="L1717">
            <v>100.4</v>
          </cell>
          <cell r="M1717">
            <v>100.4</v>
          </cell>
          <cell r="N1717">
            <v>100.4</v>
          </cell>
          <cell r="O1717">
            <v>100.4</v>
          </cell>
          <cell r="P1717">
            <v>100.4</v>
          </cell>
          <cell r="Q1717">
            <v>100</v>
          </cell>
        </row>
        <row r="1718">
          <cell r="C1718">
            <v>114</v>
          </cell>
          <cell r="D1718">
            <v>115.4</v>
          </cell>
          <cell r="E1718">
            <v>112.9</v>
          </cell>
          <cell r="F1718">
            <v>112.4</v>
          </cell>
          <cell r="G1718">
            <v>112.6</v>
          </cell>
          <cell r="H1718">
            <v>112.1</v>
          </cell>
          <cell r="I1718">
            <v>112.9</v>
          </cell>
          <cell r="J1718">
            <v>111.9</v>
          </cell>
          <cell r="K1718">
            <v>111.9</v>
          </cell>
          <cell r="L1718">
            <v>111.9</v>
          </cell>
          <cell r="M1718">
            <v>111.9</v>
          </cell>
          <cell r="N1718">
            <v>107.6</v>
          </cell>
          <cell r="O1718">
            <v>107.7</v>
          </cell>
          <cell r="P1718">
            <v>106.9</v>
          </cell>
          <cell r="Q1718">
            <v>107.1</v>
          </cell>
        </row>
        <row r="1719">
          <cell r="C1719">
            <v>107.8</v>
          </cell>
          <cell r="D1719">
            <v>108.9</v>
          </cell>
          <cell r="E1719">
            <v>108.9</v>
          </cell>
          <cell r="F1719">
            <v>108.9</v>
          </cell>
          <cell r="G1719">
            <v>108.9</v>
          </cell>
          <cell r="H1719">
            <v>108.9</v>
          </cell>
          <cell r="I1719">
            <v>108.9</v>
          </cell>
          <cell r="J1719">
            <v>107.5</v>
          </cell>
          <cell r="K1719">
            <v>107.5</v>
          </cell>
          <cell r="L1719">
            <v>107.5</v>
          </cell>
          <cell r="M1719">
            <v>107.5</v>
          </cell>
          <cell r="N1719">
            <v>107.5</v>
          </cell>
          <cell r="O1719">
            <v>107.5</v>
          </cell>
          <cell r="P1719">
            <v>107.5</v>
          </cell>
          <cell r="Q1719">
            <v>107.5</v>
          </cell>
        </row>
        <row r="1720">
          <cell r="C1720">
            <v>103.5</v>
          </cell>
          <cell r="D1720">
            <v>103.5</v>
          </cell>
          <cell r="E1720">
            <v>103.5</v>
          </cell>
          <cell r="F1720">
            <v>103.5</v>
          </cell>
          <cell r="G1720">
            <v>103.5</v>
          </cell>
          <cell r="H1720">
            <v>103.5</v>
          </cell>
          <cell r="I1720">
            <v>103.5</v>
          </cell>
          <cell r="J1720">
            <v>103.5</v>
          </cell>
          <cell r="K1720">
            <v>103.5</v>
          </cell>
          <cell r="L1720">
            <v>103.5</v>
          </cell>
          <cell r="M1720">
            <v>103.5</v>
          </cell>
          <cell r="N1720">
            <v>103.5</v>
          </cell>
          <cell r="O1720">
            <v>103.5</v>
          </cell>
          <cell r="P1720">
            <v>103.5</v>
          </cell>
          <cell r="Q1720">
            <v>103.5</v>
          </cell>
        </row>
        <row r="1721">
          <cell r="C1721">
            <v>103.8</v>
          </cell>
          <cell r="D1721">
            <v>104.4</v>
          </cell>
          <cell r="E1721">
            <v>105.1</v>
          </cell>
          <cell r="F1721">
            <v>105.2</v>
          </cell>
          <cell r="G1721">
            <v>104.8</v>
          </cell>
          <cell r="H1721">
            <v>104.8</v>
          </cell>
          <cell r="I1721">
            <v>104.1</v>
          </cell>
          <cell r="J1721">
            <v>103.2</v>
          </cell>
          <cell r="K1721">
            <v>103.2</v>
          </cell>
          <cell r="L1721">
            <v>103.2</v>
          </cell>
          <cell r="M1721">
            <v>103.2</v>
          </cell>
          <cell r="N1721">
            <v>102.4</v>
          </cell>
          <cell r="O1721">
            <v>102.4</v>
          </cell>
          <cell r="P1721">
            <v>102.4</v>
          </cell>
          <cell r="Q1721">
            <v>102.1</v>
          </cell>
        </row>
        <row r="1722">
          <cell r="C1722">
            <v>106.4</v>
          </cell>
          <cell r="D1722">
            <v>106.4</v>
          </cell>
          <cell r="E1722">
            <v>106.4</v>
          </cell>
          <cell r="F1722">
            <v>106.4</v>
          </cell>
          <cell r="G1722">
            <v>106.4</v>
          </cell>
          <cell r="H1722">
            <v>106.4</v>
          </cell>
          <cell r="I1722">
            <v>106.4</v>
          </cell>
          <cell r="J1722">
            <v>106.4</v>
          </cell>
          <cell r="K1722">
            <v>106.4</v>
          </cell>
          <cell r="L1722">
            <v>106.4</v>
          </cell>
          <cell r="M1722">
            <v>106.4</v>
          </cell>
          <cell r="N1722">
            <v>106.4</v>
          </cell>
          <cell r="O1722">
            <v>106.4</v>
          </cell>
          <cell r="P1722">
            <v>106.4</v>
          </cell>
          <cell r="Q1722">
            <v>106.4</v>
          </cell>
        </row>
        <row r="1724">
          <cell r="C1724">
            <v>111.1</v>
          </cell>
          <cell r="D1724">
            <v>110.7</v>
          </cell>
          <cell r="E1724">
            <v>110.7</v>
          </cell>
          <cell r="F1724">
            <v>110.5</v>
          </cell>
          <cell r="G1724">
            <v>110.5</v>
          </cell>
          <cell r="H1724">
            <v>110.5</v>
          </cell>
          <cell r="I1724">
            <v>110.5</v>
          </cell>
          <cell r="J1724">
            <v>110.3</v>
          </cell>
          <cell r="K1724">
            <v>110.3</v>
          </cell>
          <cell r="L1724">
            <v>110.3</v>
          </cell>
          <cell r="M1724">
            <v>110.3</v>
          </cell>
          <cell r="N1724">
            <v>109.9</v>
          </cell>
          <cell r="O1724">
            <v>109.5</v>
          </cell>
          <cell r="P1724">
            <v>109.5</v>
          </cell>
          <cell r="Q1724">
            <v>109.6</v>
          </cell>
        </row>
        <row r="1725">
          <cell r="C1725">
            <v>113.1</v>
          </cell>
          <cell r="D1725">
            <v>113.1</v>
          </cell>
          <cell r="E1725">
            <v>113.1</v>
          </cell>
          <cell r="G1725">
            <v>112.5</v>
          </cell>
          <cell r="H1725">
            <v>112.5</v>
          </cell>
          <cell r="I1725">
            <v>112.5</v>
          </cell>
          <cell r="J1725">
            <v>111.9</v>
          </cell>
          <cell r="K1725">
            <v>111.9</v>
          </cell>
          <cell r="L1725">
            <v>111.9</v>
          </cell>
          <cell r="M1725">
            <v>111.9</v>
          </cell>
          <cell r="N1725">
            <v>111.1</v>
          </cell>
          <cell r="O1725">
            <v>111.1</v>
          </cell>
          <cell r="P1725">
            <v>111.1</v>
          </cell>
          <cell r="Q1725">
            <v>111.1</v>
          </cell>
        </row>
        <row r="1726">
          <cell r="C1726">
            <v>106.3</v>
          </cell>
          <cell r="D1726">
            <v>106.2</v>
          </cell>
          <cell r="E1726">
            <v>106.2</v>
          </cell>
          <cell r="G1726">
            <v>106.2</v>
          </cell>
          <cell r="H1726">
            <v>106.2</v>
          </cell>
          <cell r="I1726">
            <v>106.2</v>
          </cell>
          <cell r="J1726">
            <v>106.2</v>
          </cell>
          <cell r="K1726">
            <v>106.2</v>
          </cell>
          <cell r="L1726">
            <v>106.2</v>
          </cell>
          <cell r="M1726">
            <v>106.2</v>
          </cell>
          <cell r="N1726">
            <v>106.2</v>
          </cell>
          <cell r="O1726">
            <v>106.2</v>
          </cell>
          <cell r="P1726">
            <v>106.2</v>
          </cell>
          <cell r="Q1726">
            <v>106.6</v>
          </cell>
        </row>
        <row r="1727">
          <cell r="C1727">
            <v>110.5</v>
          </cell>
          <cell r="D1727">
            <v>107.5</v>
          </cell>
          <cell r="E1727">
            <v>107.5</v>
          </cell>
          <cell r="G1727">
            <v>107.5</v>
          </cell>
          <cell r="H1727">
            <v>107.5</v>
          </cell>
          <cell r="I1727">
            <v>107.5</v>
          </cell>
          <cell r="J1727">
            <v>107.5</v>
          </cell>
          <cell r="K1727">
            <v>107.5</v>
          </cell>
          <cell r="L1727">
            <v>107.5</v>
          </cell>
          <cell r="M1727">
            <v>107.5</v>
          </cell>
          <cell r="N1727">
            <v>107.5</v>
          </cell>
          <cell r="O1727">
            <v>104.3</v>
          </cell>
          <cell r="P1727">
            <v>104.3</v>
          </cell>
          <cell r="Q1727">
            <v>104.5</v>
          </cell>
        </row>
        <row r="1728">
          <cell r="C1728">
            <v>121.2</v>
          </cell>
          <cell r="D1728">
            <v>121.2</v>
          </cell>
          <cell r="E1728">
            <v>121.2</v>
          </cell>
          <cell r="G1728">
            <v>121.2</v>
          </cell>
          <cell r="H1728">
            <v>121.2</v>
          </cell>
          <cell r="I1728">
            <v>121.2</v>
          </cell>
          <cell r="J1728">
            <v>121.2</v>
          </cell>
          <cell r="K1728">
            <v>121.2</v>
          </cell>
          <cell r="L1728">
            <v>121.2</v>
          </cell>
          <cell r="M1728">
            <v>121.2</v>
          </cell>
          <cell r="N1728">
            <v>121.2</v>
          </cell>
          <cell r="O1728">
            <v>121.2</v>
          </cell>
          <cell r="P1728">
            <v>121.2</v>
          </cell>
          <cell r="Q1728">
            <v>121.2</v>
          </cell>
        </row>
        <row r="1729">
          <cell r="C1729">
            <v>117.7</v>
          </cell>
          <cell r="D1729">
            <v>117.7</v>
          </cell>
          <cell r="E1729">
            <v>117.7</v>
          </cell>
          <cell r="G1729">
            <v>117.7</v>
          </cell>
          <cell r="H1729">
            <v>117.7</v>
          </cell>
          <cell r="I1729">
            <v>117.7</v>
          </cell>
          <cell r="J1729">
            <v>117.7</v>
          </cell>
          <cell r="K1729">
            <v>117.7</v>
          </cell>
          <cell r="L1729">
            <v>117.7</v>
          </cell>
          <cell r="M1729">
            <v>117.7</v>
          </cell>
          <cell r="N1729">
            <v>117.7</v>
          </cell>
          <cell r="O1729">
            <v>117.7</v>
          </cell>
          <cell r="P1729">
            <v>117.7</v>
          </cell>
          <cell r="Q1729">
            <v>117.7</v>
          </cell>
        </row>
        <row r="1730">
          <cell r="C1730">
            <v>100</v>
          </cell>
          <cell r="D1730">
            <v>100</v>
          </cell>
          <cell r="E1730">
            <v>100</v>
          </cell>
          <cell r="G1730">
            <v>100</v>
          </cell>
          <cell r="H1730">
            <v>100</v>
          </cell>
          <cell r="I1730">
            <v>100</v>
          </cell>
          <cell r="J1730">
            <v>100</v>
          </cell>
          <cell r="K1730">
            <v>100</v>
          </cell>
          <cell r="L1730">
            <v>100</v>
          </cell>
          <cell r="M1730">
            <v>100</v>
          </cell>
          <cell r="N1730">
            <v>100</v>
          </cell>
          <cell r="O1730">
            <v>100</v>
          </cell>
          <cell r="P1730">
            <v>100</v>
          </cell>
          <cell r="Q1730">
            <v>100</v>
          </cell>
        </row>
        <row r="1731">
          <cell r="C1731">
            <v>111.4</v>
          </cell>
          <cell r="D1731">
            <v>111.4</v>
          </cell>
          <cell r="E1731">
            <v>111.4</v>
          </cell>
          <cell r="G1731">
            <v>111.4</v>
          </cell>
          <cell r="H1731">
            <v>111.7</v>
          </cell>
          <cell r="I1731">
            <v>111.7</v>
          </cell>
          <cell r="J1731">
            <v>111.7</v>
          </cell>
          <cell r="K1731">
            <v>111.7</v>
          </cell>
          <cell r="L1731">
            <v>111.7</v>
          </cell>
          <cell r="M1731">
            <v>111.7</v>
          </cell>
          <cell r="N1731">
            <v>111.7</v>
          </cell>
          <cell r="O1731">
            <v>111.7</v>
          </cell>
          <cell r="P1731">
            <v>111.7</v>
          </cell>
          <cell r="Q1731">
            <v>111.5</v>
          </cell>
        </row>
        <row r="1733">
          <cell r="C1733">
            <v>108.3</v>
          </cell>
          <cell r="D1733">
            <v>107.9</v>
          </cell>
          <cell r="E1733">
            <v>107.5</v>
          </cell>
          <cell r="F1733">
            <v>107.8</v>
          </cell>
          <cell r="G1733">
            <v>104.5</v>
          </cell>
          <cell r="H1733">
            <v>103.4</v>
          </cell>
          <cell r="I1733">
            <v>103.2</v>
          </cell>
          <cell r="J1733">
            <v>102.9</v>
          </cell>
          <cell r="K1733">
            <v>102.9</v>
          </cell>
          <cell r="L1733">
            <v>102.9</v>
          </cell>
          <cell r="M1733">
            <v>102.8</v>
          </cell>
          <cell r="N1733">
            <v>102.4</v>
          </cell>
          <cell r="O1733">
            <v>102.4</v>
          </cell>
          <cell r="P1733">
            <v>102.4</v>
          </cell>
          <cell r="Q1733">
            <v>102.4</v>
          </cell>
        </row>
        <row r="1734">
          <cell r="C1734">
            <v>114.9</v>
          </cell>
          <cell r="D1734">
            <v>115.3</v>
          </cell>
          <cell r="E1734">
            <v>115.3</v>
          </cell>
          <cell r="F1734">
            <v>115.3</v>
          </cell>
          <cell r="G1734">
            <v>105</v>
          </cell>
          <cell r="H1734">
            <v>99.9</v>
          </cell>
          <cell r="I1734">
            <v>99.9</v>
          </cell>
          <cell r="J1734">
            <v>99.9</v>
          </cell>
          <cell r="K1734">
            <v>99.9</v>
          </cell>
          <cell r="L1734">
            <v>99.9</v>
          </cell>
          <cell r="M1734">
            <v>99.4</v>
          </cell>
          <cell r="N1734">
            <v>99.4</v>
          </cell>
          <cell r="O1734">
            <v>99.4</v>
          </cell>
          <cell r="P1734">
            <v>99.4</v>
          </cell>
          <cell r="Q1734">
            <v>99.4</v>
          </cell>
        </row>
        <row r="1735">
          <cell r="C1735">
            <v>120.8</v>
          </cell>
          <cell r="D1735">
            <v>120.8</v>
          </cell>
          <cell r="E1735">
            <v>120.8</v>
          </cell>
          <cell r="F1735">
            <v>120.8</v>
          </cell>
          <cell r="G1735">
            <v>113.1</v>
          </cell>
          <cell r="H1735">
            <v>120.8</v>
          </cell>
          <cell r="I1735">
            <v>120.8</v>
          </cell>
          <cell r="J1735">
            <v>120.8</v>
          </cell>
          <cell r="K1735">
            <v>120.8</v>
          </cell>
          <cell r="L1735">
            <v>120.8</v>
          </cell>
          <cell r="M1735">
            <v>119.8</v>
          </cell>
          <cell r="N1735">
            <v>112.1</v>
          </cell>
          <cell r="O1735">
            <v>112.1</v>
          </cell>
          <cell r="P1735">
            <v>112.1</v>
          </cell>
          <cell r="Q1735">
            <v>110.7</v>
          </cell>
        </row>
        <row r="1736">
          <cell r="C1736">
            <v>102</v>
          </cell>
          <cell r="D1736">
            <v>101.4</v>
          </cell>
          <cell r="E1736">
            <v>100.9</v>
          </cell>
          <cell r="F1736">
            <v>100.9</v>
          </cell>
          <cell r="G1736">
            <v>100.9</v>
          </cell>
          <cell r="H1736">
            <v>101.5</v>
          </cell>
          <cell r="I1736">
            <v>101.2</v>
          </cell>
          <cell r="J1736">
            <v>100.7</v>
          </cell>
          <cell r="K1736">
            <v>100.7</v>
          </cell>
          <cell r="L1736">
            <v>100.7</v>
          </cell>
          <cell r="M1736">
            <v>100.7</v>
          </cell>
          <cell r="N1736">
            <v>100.7</v>
          </cell>
          <cell r="O1736">
            <v>100.7</v>
          </cell>
          <cell r="P1736">
            <v>100.7</v>
          </cell>
          <cell r="Q1736">
            <v>100.3</v>
          </cell>
        </row>
        <row r="1737">
          <cell r="C1737">
            <v>96.5</v>
          </cell>
          <cell r="D1737">
            <v>97.3</v>
          </cell>
          <cell r="E1737">
            <v>97.3</v>
          </cell>
          <cell r="F1737">
            <v>97.3</v>
          </cell>
          <cell r="G1737">
            <v>97.3</v>
          </cell>
          <cell r="H1737">
            <v>97.3</v>
          </cell>
          <cell r="I1737">
            <v>98</v>
          </cell>
          <cell r="J1737">
            <v>98</v>
          </cell>
          <cell r="K1737">
            <v>98</v>
          </cell>
          <cell r="L1737">
            <v>98</v>
          </cell>
          <cell r="M1737">
            <v>98</v>
          </cell>
          <cell r="N1737">
            <v>98</v>
          </cell>
          <cell r="O1737">
            <v>97.9</v>
          </cell>
          <cell r="P1737">
            <v>97.9</v>
          </cell>
          <cell r="Q1737">
            <v>98.7</v>
          </cell>
        </row>
        <row r="1738">
          <cell r="C1738">
            <v>103</v>
          </cell>
          <cell r="D1738">
            <v>96.3</v>
          </cell>
          <cell r="E1738">
            <v>96.3</v>
          </cell>
          <cell r="F1738">
            <v>96.3</v>
          </cell>
          <cell r="G1738">
            <v>96.3</v>
          </cell>
          <cell r="H1738">
            <v>96.3</v>
          </cell>
          <cell r="I1738">
            <v>96.3</v>
          </cell>
          <cell r="J1738">
            <v>96.3</v>
          </cell>
          <cell r="K1738">
            <v>96.3</v>
          </cell>
          <cell r="L1738">
            <v>96.3</v>
          </cell>
          <cell r="M1738">
            <v>96.3</v>
          </cell>
          <cell r="N1738">
            <v>96.3</v>
          </cell>
          <cell r="O1738">
            <v>96.3</v>
          </cell>
          <cell r="P1738">
            <v>96.3</v>
          </cell>
          <cell r="Q1738">
            <v>95.4</v>
          </cell>
        </row>
        <row r="1739">
          <cell r="C1739">
            <v>99.8</v>
          </cell>
          <cell r="D1739">
            <v>100.5</v>
          </cell>
          <cell r="E1739">
            <v>100.5</v>
          </cell>
          <cell r="F1739">
            <v>100.5</v>
          </cell>
          <cell r="G1739">
            <v>100.5</v>
          </cell>
          <cell r="H1739">
            <v>100.5</v>
          </cell>
          <cell r="I1739">
            <v>100.5</v>
          </cell>
          <cell r="J1739">
            <v>100.5</v>
          </cell>
          <cell r="K1739">
            <v>100.5</v>
          </cell>
          <cell r="L1739">
            <v>100.5</v>
          </cell>
          <cell r="M1739">
            <v>100.5</v>
          </cell>
          <cell r="N1739">
            <v>100.5</v>
          </cell>
          <cell r="O1739">
            <v>100.5</v>
          </cell>
          <cell r="P1739">
            <v>100.5</v>
          </cell>
          <cell r="Q1739">
            <v>100.5</v>
          </cell>
        </row>
        <row r="1740">
          <cell r="C1740">
            <v>120.6</v>
          </cell>
          <cell r="D1740">
            <v>116.2</v>
          </cell>
          <cell r="E1740">
            <v>114.5</v>
          </cell>
          <cell r="F1740">
            <v>111.2</v>
          </cell>
          <cell r="G1740">
            <v>106.9</v>
          </cell>
          <cell r="H1740">
            <v>104.6</v>
          </cell>
          <cell r="I1740">
            <v>102</v>
          </cell>
          <cell r="J1740">
            <v>99.6</v>
          </cell>
          <cell r="K1740">
            <v>99.6</v>
          </cell>
          <cell r="L1740">
            <v>99.7</v>
          </cell>
          <cell r="M1740">
            <v>99.8</v>
          </cell>
          <cell r="N1740">
            <v>99.7</v>
          </cell>
          <cell r="O1740">
            <v>99.7</v>
          </cell>
          <cell r="P1740">
            <v>99.7</v>
          </cell>
          <cell r="Q1740">
            <v>99.6</v>
          </cell>
        </row>
        <row r="1741">
          <cell r="C1741">
            <v>102.1</v>
          </cell>
          <cell r="D1741">
            <v>102.1</v>
          </cell>
          <cell r="E1741">
            <v>102.1</v>
          </cell>
          <cell r="F1741">
            <v>102.1</v>
          </cell>
          <cell r="G1741">
            <v>102.1</v>
          </cell>
          <cell r="H1741">
            <v>102.1</v>
          </cell>
          <cell r="I1741">
            <v>101.3</v>
          </cell>
          <cell r="J1741">
            <v>101.3</v>
          </cell>
          <cell r="K1741">
            <v>101.3</v>
          </cell>
          <cell r="L1741">
            <v>101.3</v>
          </cell>
          <cell r="M1741">
            <v>101.3</v>
          </cell>
          <cell r="N1741">
            <v>100.5</v>
          </cell>
          <cell r="O1741">
            <v>100.5</v>
          </cell>
          <cell r="P1741">
            <v>100.5</v>
          </cell>
          <cell r="Q1741">
            <v>100.5</v>
          </cell>
        </row>
        <row r="1742">
          <cell r="C1742">
            <v>107.8</v>
          </cell>
          <cell r="D1742">
            <v>107.8</v>
          </cell>
          <cell r="E1742">
            <v>107.2</v>
          </cell>
          <cell r="F1742">
            <v>109.1</v>
          </cell>
          <cell r="G1742">
            <v>109.1</v>
          </cell>
          <cell r="H1742">
            <v>109.1</v>
          </cell>
          <cell r="I1742">
            <v>109.1</v>
          </cell>
          <cell r="J1742">
            <v>109.1</v>
          </cell>
          <cell r="K1742">
            <v>109.1</v>
          </cell>
          <cell r="L1742">
            <v>109.1</v>
          </cell>
          <cell r="M1742">
            <v>109.1</v>
          </cell>
          <cell r="N1742">
            <v>109.1</v>
          </cell>
          <cell r="O1742">
            <v>109.1</v>
          </cell>
          <cell r="P1742">
            <v>109.1</v>
          </cell>
          <cell r="Q1742">
            <v>109.1</v>
          </cell>
        </row>
        <row r="1743">
          <cell r="C1743">
            <v>100</v>
          </cell>
          <cell r="D1743">
            <v>100</v>
          </cell>
          <cell r="E1743">
            <v>100</v>
          </cell>
          <cell r="F1743">
            <v>100</v>
          </cell>
          <cell r="G1743">
            <v>100</v>
          </cell>
          <cell r="H1743">
            <v>100</v>
          </cell>
          <cell r="I1743">
            <v>100</v>
          </cell>
          <cell r="J1743">
            <v>100</v>
          </cell>
          <cell r="K1743">
            <v>100</v>
          </cell>
          <cell r="L1743">
            <v>100</v>
          </cell>
          <cell r="M1743">
            <v>100</v>
          </cell>
          <cell r="N1743">
            <v>100</v>
          </cell>
          <cell r="O1743">
            <v>100</v>
          </cell>
          <cell r="P1743">
            <v>100</v>
          </cell>
          <cell r="Q1743">
            <v>100</v>
          </cell>
        </row>
        <row r="1745">
          <cell r="C1745">
            <v>98.4</v>
          </cell>
          <cell r="D1745">
            <v>98.1</v>
          </cell>
          <cell r="E1745">
            <v>98.3</v>
          </cell>
          <cell r="F1745">
            <v>98.3</v>
          </cell>
          <cell r="G1745">
            <v>98.3</v>
          </cell>
          <cell r="H1745">
            <v>98.1</v>
          </cell>
          <cell r="I1745">
            <v>97.8</v>
          </cell>
          <cell r="J1745">
            <v>97.8</v>
          </cell>
          <cell r="K1745">
            <v>97.7</v>
          </cell>
          <cell r="L1745">
            <v>97.6</v>
          </cell>
          <cell r="M1745">
            <v>97.7</v>
          </cell>
          <cell r="N1745">
            <v>97.7</v>
          </cell>
          <cell r="O1745">
            <v>97.6</v>
          </cell>
          <cell r="P1745">
            <v>97.6</v>
          </cell>
          <cell r="Q1745">
            <v>97.5</v>
          </cell>
        </row>
        <row r="1746">
          <cell r="C1746">
            <v>93.7</v>
          </cell>
          <cell r="D1746">
            <v>93.7</v>
          </cell>
          <cell r="E1746">
            <v>93.7</v>
          </cell>
          <cell r="F1746">
            <v>93.7</v>
          </cell>
          <cell r="G1746">
            <v>93.7</v>
          </cell>
          <cell r="H1746">
            <v>93.7</v>
          </cell>
          <cell r="I1746">
            <v>93.7</v>
          </cell>
          <cell r="J1746">
            <v>93.7</v>
          </cell>
          <cell r="K1746">
            <v>93.7</v>
          </cell>
          <cell r="L1746">
            <v>93.7</v>
          </cell>
          <cell r="M1746">
            <v>93.8</v>
          </cell>
          <cell r="N1746">
            <v>93.8</v>
          </cell>
          <cell r="O1746">
            <v>93.8</v>
          </cell>
          <cell r="P1746">
            <v>93.8</v>
          </cell>
          <cell r="Q1746">
            <v>93.8</v>
          </cell>
        </row>
        <row r="1747">
          <cell r="C1747">
            <v>100.1</v>
          </cell>
          <cell r="D1747">
            <v>100.1</v>
          </cell>
          <cell r="E1747">
            <v>100.1</v>
          </cell>
          <cell r="F1747">
            <v>100.1</v>
          </cell>
          <cell r="G1747">
            <v>100.1</v>
          </cell>
          <cell r="H1747">
            <v>101.7</v>
          </cell>
          <cell r="I1747">
            <v>101.7</v>
          </cell>
          <cell r="J1747">
            <v>101.7</v>
          </cell>
          <cell r="K1747">
            <v>101.7</v>
          </cell>
          <cell r="L1747">
            <v>101.7</v>
          </cell>
          <cell r="M1747">
            <v>101.7</v>
          </cell>
          <cell r="N1747">
            <v>101.7</v>
          </cell>
          <cell r="O1747">
            <v>101.7</v>
          </cell>
          <cell r="P1747">
            <v>101.7</v>
          </cell>
          <cell r="Q1747">
            <v>101.7</v>
          </cell>
        </row>
        <row r="1748">
          <cell r="C1748">
            <v>106.6</v>
          </cell>
          <cell r="D1748">
            <v>106.6</v>
          </cell>
          <cell r="E1748">
            <v>106.6</v>
          </cell>
          <cell r="F1748">
            <v>106.6</v>
          </cell>
          <cell r="G1748">
            <v>106.6</v>
          </cell>
          <cell r="H1748">
            <v>106.6</v>
          </cell>
          <cell r="I1748">
            <v>106.6</v>
          </cell>
          <cell r="J1748">
            <v>106.6</v>
          </cell>
          <cell r="K1748">
            <v>106.6</v>
          </cell>
          <cell r="L1748">
            <v>106.6</v>
          </cell>
          <cell r="M1748">
            <v>106.6</v>
          </cell>
          <cell r="N1748">
            <v>106.6</v>
          </cell>
          <cell r="O1748">
            <v>106.6</v>
          </cell>
          <cell r="P1748">
            <v>106.6</v>
          </cell>
          <cell r="Q1748">
            <v>106.6</v>
          </cell>
        </row>
        <row r="1749">
          <cell r="C1749">
            <v>100.7</v>
          </cell>
          <cell r="D1749">
            <v>100.7</v>
          </cell>
          <cell r="E1749">
            <v>100.7</v>
          </cell>
          <cell r="F1749">
            <v>100.7</v>
          </cell>
          <cell r="G1749">
            <v>100.7</v>
          </cell>
          <cell r="H1749">
            <v>100.7</v>
          </cell>
          <cell r="I1749">
            <v>100.7</v>
          </cell>
          <cell r="J1749">
            <v>100.7</v>
          </cell>
          <cell r="K1749">
            <v>100.7</v>
          </cell>
          <cell r="L1749">
            <v>100</v>
          </cell>
          <cell r="M1749">
            <v>100</v>
          </cell>
          <cell r="N1749">
            <v>100</v>
          </cell>
          <cell r="O1749">
            <v>100</v>
          </cell>
          <cell r="P1749">
            <v>100</v>
          </cell>
          <cell r="Q1749">
            <v>100</v>
          </cell>
        </row>
        <row r="1750">
          <cell r="C1750">
            <v>101</v>
          </cell>
          <cell r="D1750">
            <v>101</v>
          </cell>
          <cell r="E1750">
            <v>101</v>
          </cell>
          <cell r="F1750">
            <v>101</v>
          </cell>
          <cell r="G1750">
            <v>101</v>
          </cell>
          <cell r="H1750">
            <v>101</v>
          </cell>
          <cell r="I1750">
            <v>101</v>
          </cell>
          <cell r="J1750">
            <v>100.7</v>
          </cell>
          <cell r="K1750">
            <v>100.7</v>
          </cell>
          <cell r="L1750">
            <v>100.7</v>
          </cell>
          <cell r="M1750">
            <v>100.7</v>
          </cell>
          <cell r="N1750">
            <v>100.7</v>
          </cell>
          <cell r="O1750">
            <v>100.5</v>
          </cell>
          <cell r="P1750">
            <v>100.5</v>
          </cell>
          <cell r="Q1750">
            <v>100.5</v>
          </cell>
        </row>
        <row r="1751">
          <cell r="C1751">
            <v>101.6</v>
          </cell>
          <cell r="D1751">
            <v>100.6</v>
          </cell>
          <cell r="E1751">
            <v>101.5</v>
          </cell>
          <cell r="F1751">
            <v>101.5</v>
          </cell>
          <cell r="G1751">
            <v>101.5</v>
          </cell>
          <cell r="H1751">
            <v>100.6</v>
          </cell>
          <cell r="I1751">
            <v>99.7</v>
          </cell>
          <cell r="J1751">
            <v>99.7</v>
          </cell>
          <cell r="K1751">
            <v>99.7</v>
          </cell>
          <cell r="L1751">
            <v>99.7</v>
          </cell>
          <cell r="M1751">
            <v>99.7</v>
          </cell>
          <cell r="N1751">
            <v>99.7</v>
          </cell>
          <cell r="O1751">
            <v>99.7</v>
          </cell>
          <cell r="P1751">
            <v>99.7</v>
          </cell>
          <cell r="Q1751">
            <v>99.7</v>
          </cell>
        </row>
        <row r="1752">
          <cell r="C1752">
            <v>102.7</v>
          </cell>
          <cell r="D1752">
            <v>102.7</v>
          </cell>
          <cell r="E1752">
            <v>102.7</v>
          </cell>
          <cell r="F1752">
            <v>102.7</v>
          </cell>
          <cell r="G1752">
            <v>102.7</v>
          </cell>
          <cell r="H1752">
            <v>102.7</v>
          </cell>
          <cell r="I1752">
            <v>102.7</v>
          </cell>
          <cell r="J1752">
            <v>102.7</v>
          </cell>
          <cell r="K1752">
            <v>101.8</v>
          </cell>
          <cell r="L1752">
            <v>101.8</v>
          </cell>
          <cell r="M1752">
            <v>101.8</v>
          </cell>
          <cell r="N1752">
            <v>101.8</v>
          </cell>
          <cell r="O1752">
            <v>101.8</v>
          </cell>
          <cell r="P1752">
            <v>101.8</v>
          </cell>
          <cell r="Q1752">
            <v>100</v>
          </cell>
        </row>
        <row r="1754">
          <cell r="C1754">
            <v>104.9</v>
          </cell>
          <cell r="D1754">
            <v>107.2</v>
          </cell>
          <cell r="E1754">
            <v>107.7</v>
          </cell>
          <cell r="F1754">
            <v>107.1</v>
          </cell>
          <cell r="G1754">
            <v>107.1</v>
          </cell>
          <cell r="H1754">
            <v>107</v>
          </cell>
          <cell r="I1754">
            <v>107.1</v>
          </cell>
          <cell r="J1754">
            <v>107.2</v>
          </cell>
          <cell r="K1754">
            <v>106.3</v>
          </cell>
          <cell r="L1754">
            <v>105.8</v>
          </cell>
          <cell r="M1754">
            <v>106.2</v>
          </cell>
          <cell r="N1754">
            <v>106.2</v>
          </cell>
          <cell r="O1754">
            <v>106.2</v>
          </cell>
          <cell r="P1754">
            <v>105.8</v>
          </cell>
          <cell r="Q1754">
            <v>105.7</v>
          </cell>
        </row>
        <row r="1755">
          <cell r="C1755">
            <v>100</v>
          </cell>
          <cell r="D1755">
            <v>100</v>
          </cell>
          <cell r="E1755">
            <v>100</v>
          </cell>
          <cell r="F1755">
            <v>100</v>
          </cell>
          <cell r="G1755">
            <v>100</v>
          </cell>
          <cell r="H1755">
            <v>100</v>
          </cell>
          <cell r="I1755">
            <v>100</v>
          </cell>
          <cell r="J1755">
            <v>100</v>
          </cell>
          <cell r="K1755">
            <v>100</v>
          </cell>
          <cell r="L1755">
            <v>100</v>
          </cell>
          <cell r="M1755">
            <v>100</v>
          </cell>
          <cell r="N1755">
            <v>100</v>
          </cell>
          <cell r="O1755">
            <v>100</v>
          </cell>
          <cell r="P1755">
            <v>100</v>
          </cell>
          <cell r="Q1755">
            <v>100</v>
          </cell>
        </row>
        <row r="1756">
          <cell r="C1756">
            <v>100</v>
          </cell>
          <cell r="D1756">
            <v>100</v>
          </cell>
          <cell r="E1756">
            <v>100</v>
          </cell>
          <cell r="F1756">
            <v>100</v>
          </cell>
          <cell r="G1756">
            <v>100</v>
          </cell>
          <cell r="H1756">
            <v>100</v>
          </cell>
          <cell r="I1756">
            <v>100</v>
          </cell>
          <cell r="J1756">
            <v>100</v>
          </cell>
          <cell r="K1756">
            <v>100</v>
          </cell>
          <cell r="L1756">
            <v>100</v>
          </cell>
          <cell r="M1756">
            <v>100</v>
          </cell>
          <cell r="N1756">
            <v>100</v>
          </cell>
          <cell r="O1756">
            <v>100</v>
          </cell>
          <cell r="P1756">
            <v>100</v>
          </cell>
          <cell r="Q1756">
            <v>100</v>
          </cell>
        </row>
        <row r="1757">
          <cell r="C1757">
            <v>84.6</v>
          </cell>
          <cell r="D1757">
            <v>92.3</v>
          </cell>
          <cell r="E1757">
            <v>92.3</v>
          </cell>
          <cell r="F1757">
            <v>92.3</v>
          </cell>
          <cell r="G1757">
            <v>92.3</v>
          </cell>
          <cell r="H1757">
            <v>92.3</v>
          </cell>
          <cell r="I1757">
            <v>92.3</v>
          </cell>
          <cell r="J1757">
            <v>92.3</v>
          </cell>
          <cell r="K1757">
            <v>92.3</v>
          </cell>
          <cell r="L1757">
            <v>92.3</v>
          </cell>
          <cell r="M1757">
            <v>92.3</v>
          </cell>
          <cell r="N1757">
            <v>92.3</v>
          </cell>
          <cell r="O1757">
            <v>92.3</v>
          </cell>
          <cell r="P1757">
            <v>92.3</v>
          </cell>
          <cell r="Q1757">
            <v>92.3</v>
          </cell>
        </row>
        <row r="1758">
          <cell r="C1758">
            <v>100.3</v>
          </cell>
          <cell r="D1758">
            <v>100.3</v>
          </cell>
          <cell r="E1758">
            <v>100.3</v>
          </cell>
          <cell r="F1758">
            <v>100.3</v>
          </cell>
          <cell r="G1758">
            <v>100.3</v>
          </cell>
          <cell r="H1758">
            <v>100.3</v>
          </cell>
          <cell r="I1758">
            <v>100.3</v>
          </cell>
          <cell r="J1758">
            <v>100.3</v>
          </cell>
          <cell r="K1758">
            <v>100.3</v>
          </cell>
          <cell r="L1758">
            <v>100.3</v>
          </cell>
          <cell r="M1758">
            <v>100.3</v>
          </cell>
          <cell r="N1758">
            <v>100.3</v>
          </cell>
          <cell r="O1758">
            <v>100.3</v>
          </cell>
          <cell r="P1758">
            <v>100.3</v>
          </cell>
          <cell r="Q1758">
            <v>100.7</v>
          </cell>
        </row>
        <row r="1759">
          <cell r="C1759">
            <v>115.7</v>
          </cell>
          <cell r="D1759">
            <v>125.3</v>
          </cell>
          <cell r="E1759">
            <v>127.2</v>
          </cell>
          <cell r="F1759">
            <v>125.1</v>
          </cell>
          <cell r="G1759">
            <v>124.7</v>
          </cell>
          <cell r="H1759">
            <v>124.7</v>
          </cell>
          <cell r="I1759">
            <v>124.7</v>
          </cell>
          <cell r="J1759">
            <v>125.1</v>
          </cell>
          <cell r="K1759">
            <v>121.4</v>
          </cell>
          <cell r="L1759">
            <v>119.6</v>
          </cell>
          <cell r="M1759">
            <v>121.1</v>
          </cell>
          <cell r="N1759">
            <v>121.1</v>
          </cell>
          <cell r="O1759">
            <v>121.1</v>
          </cell>
          <cell r="P1759">
            <v>119.2</v>
          </cell>
          <cell r="Q1759">
            <v>118.4</v>
          </cell>
        </row>
        <row r="1760">
          <cell r="C1760">
            <v>116.2</v>
          </cell>
          <cell r="D1760">
            <v>116.2</v>
          </cell>
          <cell r="E1760">
            <v>116.2</v>
          </cell>
          <cell r="F1760">
            <v>116.2</v>
          </cell>
          <cell r="G1760">
            <v>116.2</v>
          </cell>
          <cell r="H1760">
            <v>116.2</v>
          </cell>
          <cell r="I1760">
            <v>116.2</v>
          </cell>
          <cell r="J1760">
            <v>116.2</v>
          </cell>
          <cell r="K1760">
            <v>116.2</v>
          </cell>
          <cell r="L1760">
            <v>116.2</v>
          </cell>
          <cell r="M1760">
            <v>116.2</v>
          </cell>
          <cell r="N1760">
            <v>116.2</v>
          </cell>
          <cell r="O1760">
            <v>116.2</v>
          </cell>
          <cell r="P1760">
            <v>116.2</v>
          </cell>
          <cell r="Q1760">
            <v>116.2</v>
          </cell>
        </row>
        <row r="1761">
          <cell r="C1761">
            <v>119.1</v>
          </cell>
          <cell r="D1761">
            <v>119.1</v>
          </cell>
          <cell r="E1761">
            <v>119.1</v>
          </cell>
          <cell r="F1761">
            <v>119.1</v>
          </cell>
          <cell r="G1761">
            <v>119.1</v>
          </cell>
          <cell r="H1761">
            <v>119.1</v>
          </cell>
          <cell r="I1761">
            <v>119.1</v>
          </cell>
          <cell r="J1761">
            <v>119.1</v>
          </cell>
          <cell r="K1761">
            <v>119.1</v>
          </cell>
          <cell r="L1761">
            <v>119.1</v>
          </cell>
          <cell r="M1761">
            <v>118.8</v>
          </cell>
          <cell r="N1761">
            <v>118.8</v>
          </cell>
          <cell r="O1761">
            <v>118.8</v>
          </cell>
          <cell r="P1761">
            <v>118.8</v>
          </cell>
          <cell r="Q1761">
            <v>118.8</v>
          </cell>
        </row>
        <row r="1762">
          <cell r="C1762">
            <v>117.9</v>
          </cell>
          <cell r="D1762">
            <v>117.9</v>
          </cell>
          <cell r="E1762">
            <v>117.9</v>
          </cell>
          <cell r="F1762">
            <v>117.9</v>
          </cell>
          <cell r="G1762">
            <v>117.9</v>
          </cell>
          <cell r="H1762">
            <v>117.9</v>
          </cell>
          <cell r="I1762">
            <v>117.9</v>
          </cell>
          <cell r="J1762">
            <v>117.9</v>
          </cell>
          <cell r="K1762">
            <v>117.9</v>
          </cell>
          <cell r="L1762">
            <v>117.9</v>
          </cell>
          <cell r="M1762">
            <v>117.9</v>
          </cell>
          <cell r="N1762">
            <v>117.9</v>
          </cell>
          <cell r="O1762">
            <v>117.9</v>
          </cell>
          <cell r="P1762">
            <v>117.9</v>
          </cell>
          <cell r="Q1762">
            <v>117.9</v>
          </cell>
        </row>
        <row r="1763">
          <cell r="C1763">
            <v>106.3</v>
          </cell>
          <cell r="D1763">
            <v>106.3</v>
          </cell>
          <cell r="E1763">
            <v>106.3</v>
          </cell>
          <cell r="F1763">
            <v>106.3</v>
          </cell>
          <cell r="G1763">
            <v>106.3</v>
          </cell>
          <cell r="H1763">
            <v>106.3</v>
          </cell>
          <cell r="I1763">
            <v>106.3</v>
          </cell>
          <cell r="J1763">
            <v>106.3</v>
          </cell>
          <cell r="K1763">
            <v>106.3</v>
          </cell>
          <cell r="L1763">
            <v>106.3</v>
          </cell>
          <cell r="M1763">
            <v>106.3</v>
          </cell>
          <cell r="N1763">
            <v>106.3</v>
          </cell>
          <cell r="O1763">
            <v>106.3</v>
          </cell>
          <cell r="P1763">
            <v>106.3</v>
          </cell>
          <cell r="Q1763">
            <v>106.3</v>
          </cell>
        </row>
        <row r="1765">
          <cell r="C1765">
            <v>67</v>
          </cell>
          <cell r="D1765">
            <v>67</v>
          </cell>
          <cell r="E1765">
            <v>67</v>
          </cell>
          <cell r="F1765">
            <v>66.599999999999994</v>
          </cell>
          <cell r="G1765">
            <v>66.599999999999994</v>
          </cell>
          <cell r="H1765">
            <v>66.599999999999994</v>
          </cell>
          <cell r="I1765">
            <v>66.599999999999994</v>
          </cell>
          <cell r="J1765">
            <v>66.599999999999994</v>
          </cell>
          <cell r="K1765">
            <v>66.599999999999994</v>
          </cell>
          <cell r="L1765">
            <v>66.599999999999994</v>
          </cell>
          <cell r="M1765">
            <v>66.599999999999994</v>
          </cell>
          <cell r="N1765">
            <v>66.599999999999994</v>
          </cell>
          <cell r="O1765">
            <v>66.599999999999994</v>
          </cell>
          <cell r="P1765">
            <v>66.599999999999994</v>
          </cell>
          <cell r="Q1765">
            <v>66.599999999999994</v>
          </cell>
        </row>
        <row r="1766">
          <cell r="C1766">
            <v>137.1</v>
          </cell>
          <cell r="D1766">
            <v>137.1</v>
          </cell>
          <cell r="E1766">
            <v>137.1</v>
          </cell>
          <cell r="F1766">
            <v>137.1</v>
          </cell>
          <cell r="G1766">
            <v>137.1</v>
          </cell>
          <cell r="H1766">
            <v>137.1</v>
          </cell>
          <cell r="I1766">
            <v>137.1</v>
          </cell>
          <cell r="J1766">
            <v>137.1</v>
          </cell>
          <cell r="K1766">
            <v>137.1</v>
          </cell>
          <cell r="L1766">
            <v>137.1</v>
          </cell>
          <cell r="M1766">
            <v>137.1</v>
          </cell>
          <cell r="N1766">
            <v>137.1</v>
          </cell>
          <cell r="O1766">
            <v>137.1</v>
          </cell>
          <cell r="P1766">
            <v>137.1</v>
          </cell>
          <cell r="Q1766">
            <v>137.1</v>
          </cell>
        </row>
        <row r="1767">
          <cell r="C1767">
            <v>100</v>
          </cell>
          <cell r="D1767">
            <v>100</v>
          </cell>
          <cell r="E1767">
            <v>100</v>
          </cell>
          <cell r="F1767">
            <v>100</v>
          </cell>
          <cell r="G1767">
            <v>100</v>
          </cell>
          <cell r="H1767">
            <v>100</v>
          </cell>
          <cell r="I1767">
            <v>100</v>
          </cell>
          <cell r="J1767">
            <v>100</v>
          </cell>
          <cell r="K1767">
            <v>100</v>
          </cell>
          <cell r="L1767">
            <v>100</v>
          </cell>
          <cell r="M1767">
            <v>100</v>
          </cell>
          <cell r="N1767">
            <v>100</v>
          </cell>
          <cell r="O1767">
            <v>100</v>
          </cell>
          <cell r="P1767">
            <v>100</v>
          </cell>
          <cell r="Q1767">
            <v>100</v>
          </cell>
        </row>
        <row r="1768">
          <cell r="C1768">
            <v>59.2</v>
          </cell>
          <cell r="D1768">
            <v>59.2</v>
          </cell>
          <cell r="E1768">
            <v>59.2</v>
          </cell>
          <cell r="F1768">
            <v>58.8</v>
          </cell>
          <cell r="G1768">
            <v>58.8</v>
          </cell>
          <cell r="H1768">
            <v>58.8</v>
          </cell>
          <cell r="I1768">
            <v>58.8</v>
          </cell>
          <cell r="J1768">
            <v>58.8</v>
          </cell>
          <cell r="K1768">
            <v>58.8</v>
          </cell>
          <cell r="L1768">
            <v>58.8</v>
          </cell>
          <cell r="M1768">
            <v>58.8</v>
          </cell>
          <cell r="N1768">
            <v>58.8</v>
          </cell>
          <cell r="O1768">
            <v>58.8</v>
          </cell>
          <cell r="P1768">
            <v>58.8</v>
          </cell>
          <cell r="Q1768">
            <v>58.8</v>
          </cell>
        </row>
        <row r="1770">
          <cell r="C1770">
            <v>98.9</v>
          </cell>
          <cell r="D1770">
            <v>98.9</v>
          </cell>
          <cell r="E1770">
            <v>98.7</v>
          </cell>
          <cell r="F1770">
            <v>98.5</v>
          </cell>
          <cell r="G1770">
            <v>98.3</v>
          </cell>
          <cell r="H1770">
            <v>98.3</v>
          </cell>
          <cell r="I1770">
            <v>98.3</v>
          </cell>
          <cell r="J1770">
            <v>98.3</v>
          </cell>
          <cell r="K1770">
            <v>98.3</v>
          </cell>
          <cell r="L1770">
            <v>98.3</v>
          </cell>
          <cell r="M1770">
            <v>97.9</v>
          </cell>
          <cell r="N1770">
            <v>97.9</v>
          </cell>
          <cell r="O1770">
            <v>98.8</v>
          </cell>
          <cell r="P1770">
            <v>98.8</v>
          </cell>
          <cell r="Q1770">
            <v>98.8</v>
          </cell>
        </row>
        <row r="1771">
          <cell r="C1771">
            <v>86</v>
          </cell>
          <cell r="D1771">
            <v>85.8</v>
          </cell>
          <cell r="E1771">
            <v>85.8</v>
          </cell>
          <cell r="F1771">
            <v>85.8</v>
          </cell>
          <cell r="G1771">
            <v>85.8</v>
          </cell>
          <cell r="H1771">
            <v>85.8</v>
          </cell>
          <cell r="I1771">
            <v>85.8</v>
          </cell>
          <cell r="J1771">
            <v>85.5</v>
          </cell>
          <cell r="K1771">
            <v>85.5</v>
          </cell>
          <cell r="L1771">
            <v>85.5</v>
          </cell>
          <cell r="M1771">
            <v>85.5</v>
          </cell>
          <cell r="N1771">
            <v>85.5</v>
          </cell>
          <cell r="O1771">
            <v>87.2</v>
          </cell>
          <cell r="P1771">
            <v>87.2</v>
          </cell>
          <cell r="Q1771">
            <v>87.4</v>
          </cell>
        </row>
        <row r="1772">
          <cell r="C1772">
            <v>100</v>
          </cell>
          <cell r="D1772">
            <v>100</v>
          </cell>
          <cell r="E1772">
            <v>100</v>
          </cell>
          <cell r="F1772">
            <v>100</v>
          </cell>
          <cell r="G1772">
            <v>100</v>
          </cell>
          <cell r="H1772">
            <v>100</v>
          </cell>
          <cell r="I1772">
            <v>100</v>
          </cell>
          <cell r="J1772">
            <v>100</v>
          </cell>
          <cell r="K1772">
            <v>100</v>
          </cell>
          <cell r="L1772">
            <v>100</v>
          </cell>
          <cell r="M1772">
            <v>100</v>
          </cell>
          <cell r="N1772">
            <v>100</v>
          </cell>
          <cell r="O1772">
            <v>100</v>
          </cell>
          <cell r="P1772">
            <v>100</v>
          </cell>
          <cell r="Q1772">
            <v>100</v>
          </cell>
        </row>
        <row r="1773">
          <cell r="C1773">
            <v>93.1</v>
          </cell>
          <cell r="D1773">
            <v>93.1</v>
          </cell>
          <cell r="E1773">
            <v>93.1</v>
          </cell>
          <cell r="F1773">
            <v>93.1</v>
          </cell>
          <cell r="G1773">
            <v>93.1</v>
          </cell>
          <cell r="H1773">
            <v>93.1</v>
          </cell>
          <cell r="I1773">
            <v>93.1</v>
          </cell>
          <cell r="J1773">
            <v>93.1</v>
          </cell>
          <cell r="K1773">
            <v>93.1</v>
          </cell>
          <cell r="L1773">
            <v>93.1</v>
          </cell>
          <cell r="M1773">
            <v>93.1</v>
          </cell>
          <cell r="N1773">
            <v>93.1</v>
          </cell>
          <cell r="O1773">
            <v>93.1</v>
          </cell>
          <cell r="P1773">
            <v>93.1</v>
          </cell>
          <cell r="Q1773">
            <v>93.1</v>
          </cell>
        </row>
        <row r="1774">
          <cell r="C1774">
            <v>69.2</v>
          </cell>
          <cell r="D1774">
            <v>69.2</v>
          </cell>
          <cell r="E1774">
            <v>69.2</v>
          </cell>
          <cell r="F1774">
            <v>69.2</v>
          </cell>
          <cell r="G1774">
            <v>69.2</v>
          </cell>
          <cell r="H1774">
            <v>69.2</v>
          </cell>
          <cell r="I1774">
            <v>69.2</v>
          </cell>
          <cell r="J1774">
            <v>69.2</v>
          </cell>
          <cell r="K1774">
            <v>69.2</v>
          </cell>
          <cell r="L1774">
            <v>69.2</v>
          </cell>
          <cell r="M1774">
            <v>69.2</v>
          </cell>
          <cell r="N1774">
            <v>69.2</v>
          </cell>
          <cell r="O1774">
            <v>69.2</v>
          </cell>
          <cell r="P1774">
            <v>69.2</v>
          </cell>
          <cell r="Q1774">
            <v>68.8</v>
          </cell>
        </row>
        <row r="1775">
          <cell r="C1775">
            <v>131</v>
          </cell>
          <cell r="D1775">
            <v>131</v>
          </cell>
          <cell r="E1775">
            <v>131</v>
          </cell>
          <cell r="F1775">
            <v>131</v>
          </cell>
          <cell r="G1775">
            <v>131</v>
          </cell>
          <cell r="H1775">
            <v>131</v>
          </cell>
          <cell r="I1775">
            <v>131</v>
          </cell>
          <cell r="J1775">
            <v>131</v>
          </cell>
          <cell r="K1775">
            <v>131</v>
          </cell>
          <cell r="L1775">
            <v>131</v>
          </cell>
          <cell r="M1775">
            <v>131</v>
          </cell>
          <cell r="N1775">
            <v>131</v>
          </cell>
          <cell r="O1775">
            <v>131</v>
          </cell>
          <cell r="P1775">
            <v>131</v>
          </cell>
          <cell r="Q1775">
            <v>131</v>
          </cell>
        </row>
        <row r="1776">
          <cell r="C1776">
            <v>125.5</v>
          </cell>
          <cell r="D1776">
            <v>125.5</v>
          </cell>
          <cell r="E1776">
            <v>119.8</v>
          </cell>
          <cell r="F1776">
            <v>114.4</v>
          </cell>
          <cell r="G1776">
            <v>109</v>
          </cell>
          <cell r="H1776">
            <v>109</v>
          </cell>
          <cell r="I1776">
            <v>109</v>
          </cell>
          <cell r="J1776">
            <v>109</v>
          </cell>
          <cell r="K1776">
            <v>109</v>
          </cell>
          <cell r="L1776">
            <v>109</v>
          </cell>
          <cell r="M1776">
            <v>109</v>
          </cell>
          <cell r="N1776">
            <v>109</v>
          </cell>
          <cell r="O1776">
            <v>109</v>
          </cell>
          <cell r="P1776">
            <v>109</v>
          </cell>
          <cell r="Q1776">
            <v>109</v>
          </cell>
        </row>
        <row r="1777">
          <cell r="C1777">
            <v>102.5</v>
          </cell>
          <cell r="D1777">
            <v>102.5</v>
          </cell>
          <cell r="E1777">
            <v>102.5</v>
          </cell>
          <cell r="F1777">
            <v>102.5</v>
          </cell>
          <cell r="G1777">
            <v>102.5</v>
          </cell>
          <cell r="H1777">
            <v>102.5</v>
          </cell>
          <cell r="I1777">
            <v>102.5</v>
          </cell>
          <cell r="J1777">
            <v>102.5</v>
          </cell>
          <cell r="K1777">
            <v>102.5</v>
          </cell>
          <cell r="L1777">
            <v>102.5</v>
          </cell>
          <cell r="M1777">
            <v>102.5</v>
          </cell>
          <cell r="N1777">
            <v>102.5</v>
          </cell>
          <cell r="O1777">
            <v>102.5</v>
          </cell>
          <cell r="P1777">
            <v>102.5</v>
          </cell>
          <cell r="Q1777">
            <v>102.5</v>
          </cell>
        </row>
        <row r="1778">
          <cell r="C1778">
            <v>92.1</v>
          </cell>
          <cell r="D1778">
            <v>89.5</v>
          </cell>
          <cell r="E1778">
            <v>89.5</v>
          </cell>
          <cell r="F1778">
            <v>89.5</v>
          </cell>
          <cell r="G1778">
            <v>89.5</v>
          </cell>
          <cell r="H1778">
            <v>89.5</v>
          </cell>
          <cell r="I1778">
            <v>89.5</v>
          </cell>
          <cell r="J1778">
            <v>89.5</v>
          </cell>
          <cell r="K1778">
            <v>89.5</v>
          </cell>
          <cell r="L1778">
            <v>89.5</v>
          </cell>
          <cell r="M1778">
            <v>89.5</v>
          </cell>
          <cell r="N1778">
            <v>89.5</v>
          </cell>
          <cell r="O1778">
            <v>89.5</v>
          </cell>
          <cell r="P1778">
            <v>89.5</v>
          </cell>
          <cell r="Q1778">
            <v>89.5</v>
          </cell>
        </row>
        <row r="1779">
          <cell r="C1779">
            <v>111.8</v>
          </cell>
          <cell r="D1779">
            <v>111.8</v>
          </cell>
          <cell r="E1779">
            <v>111.8</v>
          </cell>
          <cell r="F1779">
            <v>111.8</v>
          </cell>
          <cell r="G1779">
            <v>111.8</v>
          </cell>
          <cell r="H1779">
            <v>111.8</v>
          </cell>
          <cell r="I1779">
            <v>111.8</v>
          </cell>
          <cell r="J1779">
            <v>111.8</v>
          </cell>
          <cell r="K1779">
            <v>111.8</v>
          </cell>
          <cell r="L1779">
            <v>111.8</v>
          </cell>
          <cell r="M1779">
            <v>111.8</v>
          </cell>
          <cell r="N1779">
            <v>111.8</v>
          </cell>
          <cell r="O1779">
            <v>111.8</v>
          </cell>
          <cell r="P1779">
            <v>111.8</v>
          </cell>
          <cell r="Q1779">
            <v>111.8</v>
          </cell>
        </row>
        <row r="1780">
          <cell r="C1780">
            <v>94.3</v>
          </cell>
          <cell r="D1780">
            <v>94.3</v>
          </cell>
          <cell r="E1780">
            <v>94.3</v>
          </cell>
          <cell r="F1780">
            <v>94.3</v>
          </cell>
          <cell r="G1780">
            <v>94.3</v>
          </cell>
          <cell r="H1780">
            <v>94.3</v>
          </cell>
          <cell r="I1780">
            <v>94.3</v>
          </cell>
          <cell r="J1780">
            <v>94.3</v>
          </cell>
          <cell r="K1780">
            <v>94.3</v>
          </cell>
          <cell r="L1780">
            <v>94.3</v>
          </cell>
          <cell r="M1780">
            <v>85.9</v>
          </cell>
          <cell r="N1780">
            <v>85.9</v>
          </cell>
          <cell r="O1780">
            <v>102.7</v>
          </cell>
          <cell r="P1780">
            <v>102.7</v>
          </cell>
          <cell r="Q1780">
            <v>102.7</v>
          </cell>
        </row>
        <row r="1781">
          <cell r="C1781">
            <v>100</v>
          </cell>
          <cell r="D1781">
            <v>100</v>
          </cell>
          <cell r="E1781">
            <v>100</v>
          </cell>
          <cell r="F1781">
            <v>100</v>
          </cell>
          <cell r="G1781">
            <v>100</v>
          </cell>
          <cell r="H1781">
            <v>100</v>
          </cell>
          <cell r="I1781">
            <v>100</v>
          </cell>
          <cell r="J1781">
            <v>100</v>
          </cell>
          <cell r="K1781">
            <v>100</v>
          </cell>
          <cell r="L1781">
            <v>100</v>
          </cell>
          <cell r="M1781">
            <v>100</v>
          </cell>
          <cell r="N1781">
            <v>100</v>
          </cell>
          <cell r="O1781">
            <v>100</v>
          </cell>
          <cell r="P1781">
            <v>100</v>
          </cell>
          <cell r="Q1781">
            <v>100</v>
          </cell>
        </row>
        <row r="1782">
          <cell r="C1782">
            <v>100.4</v>
          </cell>
          <cell r="D1782">
            <v>100.4</v>
          </cell>
          <cell r="E1782">
            <v>100.4</v>
          </cell>
          <cell r="F1782">
            <v>100.4</v>
          </cell>
          <cell r="G1782">
            <v>100.4</v>
          </cell>
          <cell r="H1782">
            <v>100.4</v>
          </cell>
          <cell r="I1782">
            <v>100.4</v>
          </cell>
          <cell r="J1782">
            <v>100.4</v>
          </cell>
          <cell r="K1782">
            <v>100.4</v>
          </cell>
          <cell r="L1782">
            <v>100.4</v>
          </cell>
          <cell r="M1782">
            <v>100.4</v>
          </cell>
          <cell r="N1782">
            <v>100.4</v>
          </cell>
          <cell r="O1782">
            <v>100.3</v>
          </cell>
          <cell r="P1782">
            <v>100.3</v>
          </cell>
          <cell r="Q1782">
            <v>100.3</v>
          </cell>
        </row>
        <row r="1783">
          <cell r="C1783">
            <v>146.4</v>
          </cell>
          <cell r="D1783">
            <v>146.4</v>
          </cell>
          <cell r="E1783">
            <v>146.30000000000001</v>
          </cell>
          <cell r="F1783">
            <v>146.30000000000001</v>
          </cell>
          <cell r="G1783">
            <v>146.30000000000001</v>
          </cell>
          <cell r="H1783">
            <v>146.1</v>
          </cell>
          <cell r="I1783">
            <v>146.1</v>
          </cell>
          <cell r="J1783">
            <v>146.1</v>
          </cell>
          <cell r="K1783">
            <v>146.1</v>
          </cell>
          <cell r="L1783">
            <v>146.1</v>
          </cell>
          <cell r="M1783">
            <v>146.1</v>
          </cell>
          <cell r="N1783">
            <v>146.1</v>
          </cell>
          <cell r="O1783">
            <v>146.1</v>
          </cell>
          <cell r="P1783">
            <v>146.1</v>
          </cell>
          <cell r="Q1783">
            <v>146.1</v>
          </cell>
        </row>
        <row r="1784">
          <cell r="C1784">
            <v>107.4</v>
          </cell>
          <cell r="D1784">
            <v>107.4</v>
          </cell>
          <cell r="E1784">
            <v>107.4</v>
          </cell>
          <cell r="F1784">
            <v>107.4</v>
          </cell>
          <cell r="G1784">
            <v>107.4</v>
          </cell>
          <cell r="H1784">
            <v>107.4</v>
          </cell>
          <cell r="I1784">
            <v>107.4</v>
          </cell>
          <cell r="J1784">
            <v>107.4</v>
          </cell>
          <cell r="K1784">
            <v>107.4</v>
          </cell>
          <cell r="L1784">
            <v>107.4</v>
          </cell>
          <cell r="M1784">
            <v>107.4</v>
          </cell>
          <cell r="N1784">
            <v>107.4</v>
          </cell>
          <cell r="O1784">
            <v>107.4</v>
          </cell>
          <cell r="P1784">
            <v>107.4</v>
          </cell>
          <cell r="Q1784">
            <v>107.4</v>
          </cell>
        </row>
        <row r="1785">
          <cell r="C1785">
            <v>100</v>
          </cell>
          <cell r="D1785">
            <v>100</v>
          </cell>
          <cell r="E1785">
            <v>100</v>
          </cell>
          <cell r="F1785">
            <v>100</v>
          </cell>
          <cell r="G1785">
            <v>100</v>
          </cell>
          <cell r="H1785">
            <v>100</v>
          </cell>
          <cell r="I1785">
            <v>100</v>
          </cell>
          <cell r="J1785">
            <v>100</v>
          </cell>
          <cell r="K1785">
            <v>100</v>
          </cell>
          <cell r="L1785">
            <v>100</v>
          </cell>
          <cell r="M1785">
            <v>100</v>
          </cell>
          <cell r="N1785">
            <v>100</v>
          </cell>
          <cell r="O1785">
            <v>100</v>
          </cell>
          <cell r="P1785">
            <v>100</v>
          </cell>
          <cell r="Q1785">
            <v>100</v>
          </cell>
        </row>
        <row r="1787">
          <cell r="C1787">
            <v>123.7</v>
          </cell>
          <cell r="D1787">
            <v>123.7</v>
          </cell>
          <cell r="E1787">
            <v>123.7</v>
          </cell>
          <cell r="F1787">
            <v>123.7</v>
          </cell>
          <cell r="G1787">
            <v>123.7</v>
          </cell>
          <cell r="H1787">
            <v>123.7</v>
          </cell>
          <cell r="I1787">
            <v>123.7</v>
          </cell>
          <cell r="J1787">
            <v>123.7</v>
          </cell>
          <cell r="K1787">
            <v>123.7</v>
          </cell>
          <cell r="L1787">
            <v>123.7</v>
          </cell>
          <cell r="M1787">
            <v>123.7</v>
          </cell>
          <cell r="N1787">
            <v>123.7</v>
          </cell>
          <cell r="O1787">
            <v>123.7</v>
          </cell>
          <cell r="P1787">
            <v>123.7</v>
          </cell>
          <cell r="Q1787">
            <v>123.7</v>
          </cell>
        </row>
        <row r="1788">
          <cell r="C1788">
            <v>123.8</v>
          </cell>
          <cell r="D1788">
            <v>123.8</v>
          </cell>
          <cell r="E1788">
            <v>123.8</v>
          </cell>
          <cell r="F1788">
            <v>123.8</v>
          </cell>
          <cell r="G1788">
            <v>123.8</v>
          </cell>
          <cell r="H1788">
            <v>123.8</v>
          </cell>
          <cell r="I1788">
            <v>123.8</v>
          </cell>
          <cell r="J1788">
            <v>123.8</v>
          </cell>
          <cell r="K1788">
            <v>123.8</v>
          </cell>
          <cell r="L1788">
            <v>123.8</v>
          </cell>
          <cell r="M1788">
            <v>123.8</v>
          </cell>
          <cell r="N1788">
            <v>123.8</v>
          </cell>
          <cell r="O1788">
            <v>123.8</v>
          </cell>
          <cell r="P1788">
            <v>123.8</v>
          </cell>
          <cell r="Q1788">
            <v>123.8</v>
          </cell>
        </row>
        <row r="1789">
          <cell r="C1789">
            <v>141.9</v>
          </cell>
          <cell r="D1789">
            <v>141.9</v>
          </cell>
          <cell r="E1789">
            <v>141.9</v>
          </cell>
          <cell r="F1789">
            <v>141.9</v>
          </cell>
          <cell r="G1789">
            <v>141.9</v>
          </cell>
          <cell r="H1789">
            <v>141.9</v>
          </cell>
          <cell r="I1789">
            <v>141.9</v>
          </cell>
          <cell r="J1789">
            <v>141.9</v>
          </cell>
          <cell r="K1789">
            <v>141.9</v>
          </cell>
          <cell r="L1789">
            <v>141.9</v>
          </cell>
          <cell r="M1789">
            <v>141.9</v>
          </cell>
          <cell r="N1789">
            <v>141.9</v>
          </cell>
          <cell r="O1789">
            <v>141.9</v>
          </cell>
          <cell r="P1789">
            <v>141.9</v>
          </cell>
          <cell r="Q1789">
            <v>141.9</v>
          </cell>
        </row>
        <row r="1790">
          <cell r="C1790">
            <v>147.19999999999999</v>
          </cell>
          <cell r="D1790">
            <v>147.19999999999999</v>
          </cell>
          <cell r="E1790">
            <v>147.19999999999999</v>
          </cell>
          <cell r="F1790">
            <v>147.19999999999999</v>
          </cell>
          <cell r="G1790">
            <v>147.19999999999999</v>
          </cell>
          <cell r="H1790">
            <v>147.19999999999999</v>
          </cell>
          <cell r="I1790">
            <v>147.19999999999999</v>
          </cell>
          <cell r="J1790">
            <v>147.19999999999999</v>
          </cell>
          <cell r="K1790">
            <v>147.19999999999999</v>
          </cell>
          <cell r="L1790">
            <v>147.19999999999999</v>
          </cell>
          <cell r="M1790">
            <v>147.19999999999999</v>
          </cell>
          <cell r="N1790">
            <v>147.19999999999999</v>
          </cell>
          <cell r="O1790">
            <v>147.19999999999999</v>
          </cell>
          <cell r="P1790">
            <v>147.19999999999999</v>
          </cell>
          <cell r="Q1790">
            <v>147.19999999999999</v>
          </cell>
        </row>
        <row r="1791">
          <cell r="C1791">
            <v>100</v>
          </cell>
          <cell r="D1791">
            <v>100</v>
          </cell>
          <cell r="E1791">
            <v>100</v>
          </cell>
          <cell r="F1791">
            <v>100</v>
          </cell>
          <cell r="G1791">
            <v>100</v>
          </cell>
          <cell r="H1791">
            <v>100</v>
          </cell>
          <cell r="I1791">
            <v>100</v>
          </cell>
          <cell r="J1791">
            <v>100</v>
          </cell>
          <cell r="K1791">
            <v>100</v>
          </cell>
          <cell r="L1791">
            <v>100</v>
          </cell>
          <cell r="M1791">
            <v>100</v>
          </cell>
          <cell r="N1791">
            <v>100</v>
          </cell>
          <cell r="O1791">
            <v>100</v>
          </cell>
          <cell r="P1791">
            <v>100</v>
          </cell>
          <cell r="Q1791">
            <v>100</v>
          </cell>
        </row>
        <row r="1792">
          <cell r="C1792">
            <v>106.7</v>
          </cell>
          <cell r="D1792">
            <v>106.7</v>
          </cell>
          <cell r="E1792">
            <v>106.7</v>
          </cell>
          <cell r="F1792">
            <v>106.7</v>
          </cell>
          <cell r="G1792">
            <v>106.7</v>
          </cell>
          <cell r="H1792">
            <v>106.7</v>
          </cell>
          <cell r="I1792">
            <v>106.7</v>
          </cell>
          <cell r="J1792">
            <v>106.7</v>
          </cell>
          <cell r="K1792">
            <v>106.7</v>
          </cell>
          <cell r="L1792">
            <v>106.7</v>
          </cell>
          <cell r="M1792">
            <v>106.7</v>
          </cell>
          <cell r="N1792">
            <v>106.7</v>
          </cell>
          <cell r="O1792">
            <v>106.7</v>
          </cell>
          <cell r="P1792">
            <v>106.7</v>
          </cell>
          <cell r="Q1792">
            <v>106.7</v>
          </cell>
        </row>
        <row r="1794">
          <cell r="C1794">
            <v>127.9</v>
          </cell>
          <cell r="D1794">
            <v>127.6</v>
          </cell>
          <cell r="E1794">
            <v>127.6</v>
          </cell>
          <cell r="F1794">
            <v>127.6</v>
          </cell>
          <cell r="G1794">
            <v>127</v>
          </cell>
          <cell r="H1794">
            <v>127</v>
          </cell>
          <cell r="I1794">
            <v>127</v>
          </cell>
          <cell r="J1794">
            <v>127</v>
          </cell>
          <cell r="K1794">
            <v>127</v>
          </cell>
          <cell r="L1794">
            <v>126.5</v>
          </cell>
          <cell r="M1794">
            <v>126.5</v>
          </cell>
          <cell r="N1794">
            <v>126.5</v>
          </cell>
          <cell r="O1794">
            <v>120.8</v>
          </cell>
          <cell r="P1794">
            <v>120.8</v>
          </cell>
          <cell r="Q1794">
            <v>119.9</v>
          </cell>
        </row>
        <row r="1795">
          <cell r="C1795">
            <v>127.1</v>
          </cell>
          <cell r="D1795">
            <v>127.1</v>
          </cell>
          <cell r="E1795">
            <v>127.1</v>
          </cell>
          <cell r="F1795">
            <v>127.1</v>
          </cell>
          <cell r="G1795">
            <v>127.1</v>
          </cell>
          <cell r="H1795">
            <v>127.1</v>
          </cell>
          <cell r="I1795">
            <v>127.1</v>
          </cell>
          <cell r="J1795">
            <v>127.1</v>
          </cell>
          <cell r="K1795">
            <v>127.1</v>
          </cell>
          <cell r="L1795">
            <v>127.1</v>
          </cell>
          <cell r="M1795">
            <v>127.1</v>
          </cell>
          <cell r="N1795">
            <v>127.1</v>
          </cell>
          <cell r="O1795">
            <v>120.2</v>
          </cell>
          <cell r="P1795">
            <v>120.2</v>
          </cell>
          <cell r="Q1795">
            <v>119.3</v>
          </cell>
        </row>
        <row r="1796">
          <cell r="C1796">
            <v>141.1</v>
          </cell>
          <cell r="D1796">
            <v>141.1</v>
          </cell>
          <cell r="E1796">
            <v>141.1</v>
          </cell>
          <cell r="F1796">
            <v>141.1</v>
          </cell>
          <cell r="G1796">
            <v>141.1</v>
          </cell>
          <cell r="H1796">
            <v>141.1</v>
          </cell>
          <cell r="I1796">
            <v>141.1</v>
          </cell>
          <cell r="J1796">
            <v>141.1</v>
          </cell>
          <cell r="K1796">
            <v>141.1</v>
          </cell>
          <cell r="L1796">
            <v>141.1</v>
          </cell>
          <cell r="M1796">
            <v>141.1</v>
          </cell>
          <cell r="N1796">
            <v>141.1</v>
          </cell>
          <cell r="O1796">
            <v>141.1</v>
          </cell>
          <cell r="P1796">
            <v>141.1</v>
          </cell>
          <cell r="Q1796">
            <v>141.1</v>
          </cell>
        </row>
        <row r="1797">
          <cell r="C1797">
            <v>143.69999999999999</v>
          </cell>
          <cell r="D1797">
            <v>141</v>
          </cell>
          <cell r="E1797">
            <v>141</v>
          </cell>
          <cell r="F1797">
            <v>141</v>
          </cell>
          <cell r="G1797">
            <v>135.69999999999999</v>
          </cell>
          <cell r="H1797">
            <v>135.69999999999999</v>
          </cell>
          <cell r="I1797">
            <v>135.69999999999999</v>
          </cell>
          <cell r="J1797">
            <v>135.69999999999999</v>
          </cell>
          <cell r="K1797">
            <v>135.69999999999999</v>
          </cell>
          <cell r="L1797">
            <v>130.30000000000001</v>
          </cell>
          <cell r="M1797">
            <v>130.30000000000001</v>
          </cell>
          <cell r="N1797">
            <v>130.30000000000001</v>
          </cell>
          <cell r="O1797">
            <v>130.30000000000001</v>
          </cell>
          <cell r="P1797">
            <v>130.30000000000001</v>
          </cell>
          <cell r="Q1797">
            <v>130.30000000000001</v>
          </cell>
        </row>
        <row r="1799">
          <cell r="C1799">
            <v>121.9</v>
          </cell>
          <cell r="D1799">
            <v>121.9</v>
          </cell>
          <cell r="E1799">
            <v>121.9</v>
          </cell>
          <cell r="F1799">
            <v>121.9</v>
          </cell>
          <cell r="G1799">
            <v>121.9</v>
          </cell>
          <cell r="H1799">
            <v>121.9</v>
          </cell>
          <cell r="I1799">
            <v>121.9</v>
          </cell>
          <cell r="J1799">
            <v>121.9</v>
          </cell>
          <cell r="K1799">
            <v>121.9</v>
          </cell>
          <cell r="L1799">
            <v>121.9</v>
          </cell>
          <cell r="M1799">
            <v>121.8</v>
          </cell>
          <cell r="N1799">
            <v>121.8</v>
          </cell>
          <cell r="O1799">
            <v>112.3</v>
          </cell>
          <cell r="P1799">
            <v>112</v>
          </cell>
          <cell r="Q1799">
            <v>112.2</v>
          </cell>
        </row>
        <row r="1800">
          <cell r="C1800">
            <v>136.19999999999999</v>
          </cell>
          <cell r="D1800">
            <v>136.19999999999999</v>
          </cell>
          <cell r="E1800">
            <v>136.19999999999999</v>
          </cell>
          <cell r="F1800">
            <v>136.19999999999999</v>
          </cell>
          <cell r="G1800">
            <v>136.19999999999999</v>
          </cell>
          <cell r="H1800">
            <v>136.19999999999999</v>
          </cell>
          <cell r="I1800">
            <v>136.19999999999999</v>
          </cell>
          <cell r="J1800">
            <v>136.19999999999999</v>
          </cell>
          <cell r="K1800">
            <v>136.19999999999999</v>
          </cell>
          <cell r="L1800">
            <v>136.19999999999999</v>
          </cell>
          <cell r="M1800">
            <v>136.19999999999999</v>
          </cell>
          <cell r="N1800">
            <v>136.19999999999999</v>
          </cell>
          <cell r="O1800">
            <v>131.30000000000001</v>
          </cell>
          <cell r="P1800">
            <v>131.30000000000001</v>
          </cell>
          <cell r="Q1800">
            <v>131.30000000000001</v>
          </cell>
        </row>
        <row r="1801">
          <cell r="C1801">
            <v>100</v>
          </cell>
          <cell r="D1801">
            <v>100</v>
          </cell>
          <cell r="E1801">
            <v>100</v>
          </cell>
          <cell r="F1801">
            <v>100</v>
          </cell>
          <cell r="G1801">
            <v>100</v>
          </cell>
          <cell r="H1801">
            <v>100</v>
          </cell>
          <cell r="I1801">
            <v>100</v>
          </cell>
          <cell r="J1801">
            <v>100</v>
          </cell>
          <cell r="K1801">
            <v>100</v>
          </cell>
          <cell r="L1801">
            <v>100</v>
          </cell>
          <cell r="M1801">
            <v>100</v>
          </cell>
          <cell r="N1801">
            <v>100</v>
          </cell>
          <cell r="O1801">
            <v>100</v>
          </cell>
          <cell r="P1801">
            <v>100</v>
          </cell>
          <cell r="Q1801">
            <v>100</v>
          </cell>
        </row>
        <row r="1802">
          <cell r="C1802">
            <v>106</v>
          </cell>
          <cell r="D1802">
            <v>106</v>
          </cell>
          <cell r="E1802">
            <v>106</v>
          </cell>
          <cell r="F1802">
            <v>106</v>
          </cell>
          <cell r="G1802">
            <v>106.2</v>
          </cell>
          <cell r="H1802">
            <v>106.1</v>
          </cell>
          <cell r="I1802">
            <v>105.7</v>
          </cell>
          <cell r="J1802">
            <v>105.7</v>
          </cell>
          <cell r="K1802">
            <v>105.7</v>
          </cell>
          <cell r="L1802">
            <v>105.9</v>
          </cell>
          <cell r="M1802">
            <v>105.9</v>
          </cell>
          <cell r="N1802">
            <v>105.9</v>
          </cell>
          <cell r="O1802">
            <v>103.4</v>
          </cell>
          <cell r="P1802">
            <v>101.7</v>
          </cell>
          <cell r="Q1802">
            <v>102.5</v>
          </cell>
        </row>
        <row r="1803">
          <cell r="C1803">
            <v>103.5</v>
          </cell>
          <cell r="D1803">
            <v>103.5</v>
          </cell>
          <cell r="E1803">
            <v>103.5</v>
          </cell>
          <cell r="F1803">
            <v>103.5</v>
          </cell>
          <cell r="G1803">
            <v>103.5</v>
          </cell>
          <cell r="H1803">
            <v>103.5</v>
          </cell>
          <cell r="I1803">
            <v>103.5</v>
          </cell>
          <cell r="J1803">
            <v>103.5</v>
          </cell>
          <cell r="K1803">
            <v>103.5</v>
          </cell>
          <cell r="L1803">
            <v>103.5</v>
          </cell>
          <cell r="M1803">
            <v>99.2</v>
          </cell>
          <cell r="N1803">
            <v>99.2</v>
          </cell>
          <cell r="O1803">
            <v>99.2</v>
          </cell>
          <cell r="P1803">
            <v>99.2</v>
          </cell>
          <cell r="Q1803">
            <v>99.2</v>
          </cell>
        </row>
        <row r="1804">
          <cell r="C1804">
            <v>101.5</v>
          </cell>
          <cell r="D1804">
            <v>101.5</v>
          </cell>
          <cell r="E1804">
            <v>101.5</v>
          </cell>
          <cell r="F1804">
            <v>101.5</v>
          </cell>
          <cell r="G1804">
            <v>99.1</v>
          </cell>
          <cell r="H1804">
            <v>99.1</v>
          </cell>
          <cell r="I1804">
            <v>101.1</v>
          </cell>
          <cell r="J1804">
            <v>101.1</v>
          </cell>
          <cell r="K1804">
            <v>101.1</v>
          </cell>
          <cell r="L1804">
            <v>101.1</v>
          </cell>
          <cell r="M1804">
            <v>101.1</v>
          </cell>
          <cell r="N1804">
            <v>101.1</v>
          </cell>
          <cell r="O1804">
            <v>101.1</v>
          </cell>
          <cell r="P1804">
            <v>101.1</v>
          </cell>
          <cell r="Q1804">
            <v>101.1</v>
          </cell>
        </row>
        <row r="1805">
          <cell r="C1805">
            <v>100.1</v>
          </cell>
          <cell r="D1805">
            <v>100.1</v>
          </cell>
          <cell r="E1805">
            <v>100.1</v>
          </cell>
          <cell r="F1805">
            <v>100.1</v>
          </cell>
          <cell r="G1805">
            <v>100.1</v>
          </cell>
          <cell r="H1805">
            <v>100.1</v>
          </cell>
          <cell r="I1805">
            <v>100.1</v>
          </cell>
          <cell r="J1805">
            <v>100.1</v>
          </cell>
          <cell r="K1805">
            <v>100.1</v>
          </cell>
          <cell r="L1805">
            <v>100.1</v>
          </cell>
          <cell r="M1805">
            <v>100.1</v>
          </cell>
          <cell r="N1805">
            <v>100.1</v>
          </cell>
          <cell r="O1805">
            <v>100.1</v>
          </cell>
          <cell r="P1805">
            <v>100.1</v>
          </cell>
          <cell r="Q1805">
            <v>100.1</v>
          </cell>
        </row>
        <row r="1806">
          <cell r="C1806">
            <v>121.5</v>
          </cell>
          <cell r="D1806">
            <v>121.5</v>
          </cell>
          <cell r="E1806">
            <v>121.5</v>
          </cell>
          <cell r="F1806">
            <v>121.5</v>
          </cell>
          <cell r="G1806">
            <v>121.5</v>
          </cell>
          <cell r="H1806">
            <v>121.5</v>
          </cell>
          <cell r="I1806">
            <v>121.5</v>
          </cell>
          <cell r="J1806">
            <v>121.5</v>
          </cell>
          <cell r="K1806">
            <v>121.5</v>
          </cell>
          <cell r="L1806">
            <v>121.5</v>
          </cell>
          <cell r="M1806">
            <v>121.5</v>
          </cell>
          <cell r="N1806">
            <v>121.5</v>
          </cell>
          <cell r="O1806">
            <v>100</v>
          </cell>
          <cell r="P1806">
            <v>100</v>
          </cell>
          <cell r="Q1806">
            <v>100</v>
          </cell>
        </row>
        <row r="1808">
          <cell r="C1808">
            <v>117.5</v>
          </cell>
          <cell r="D1808">
            <v>118.2</v>
          </cell>
          <cell r="E1808">
            <v>117.3</v>
          </cell>
          <cell r="F1808">
            <v>117.6</v>
          </cell>
          <cell r="G1808">
            <v>117.6</v>
          </cell>
          <cell r="H1808">
            <v>117.1</v>
          </cell>
          <cell r="I1808">
            <v>119.8</v>
          </cell>
          <cell r="J1808">
            <v>118.7</v>
          </cell>
          <cell r="K1808">
            <v>118.7</v>
          </cell>
          <cell r="L1808">
            <v>118.3</v>
          </cell>
          <cell r="M1808">
            <v>117.8</v>
          </cell>
          <cell r="N1808">
            <v>118.6</v>
          </cell>
          <cell r="O1808">
            <v>119</v>
          </cell>
          <cell r="P1808">
            <v>118.5</v>
          </cell>
          <cell r="Q1808">
            <v>117.2</v>
          </cell>
        </row>
        <row r="1810">
          <cell r="C1810">
            <v>126.8</v>
          </cell>
          <cell r="D1810">
            <v>128.19999999999999</v>
          </cell>
          <cell r="E1810">
            <v>126.4</v>
          </cell>
          <cell r="F1810">
            <v>127.2</v>
          </cell>
          <cell r="G1810">
            <v>128.1</v>
          </cell>
          <cell r="H1810">
            <v>127.2</v>
          </cell>
          <cell r="I1810">
            <v>133.30000000000001</v>
          </cell>
          <cell r="J1810">
            <v>130.69999999999999</v>
          </cell>
          <cell r="K1810">
            <v>130.69999999999999</v>
          </cell>
          <cell r="L1810">
            <v>130.1</v>
          </cell>
          <cell r="M1810">
            <v>128.9</v>
          </cell>
          <cell r="N1810">
            <v>130.6</v>
          </cell>
          <cell r="O1810">
            <v>133.4</v>
          </cell>
          <cell r="P1810">
            <v>132.19999999999999</v>
          </cell>
          <cell r="Q1810">
            <v>129.30000000000001</v>
          </cell>
        </row>
        <row r="1811">
          <cell r="C1811">
            <v>129.4</v>
          </cell>
          <cell r="D1811">
            <v>130.1</v>
          </cell>
          <cell r="E1811">
            <v>130.69999999999999</v>
          </cell>
          <cell r="F1811">
            <v>129.5</v>
          </cell>
          <cell r="G1811">
            <v>129.80000000000001</v>
          </cell>
          <cell r="H1811">
            <v>130.1</v>
          </cell>
          <cell r="I1811">
            <v>130.4</v>
          </cell>
          <cell r="J1811">
            <v>132.9</v>
          </cell>
          <cell r="K1811">
            <v>133.80000000000001</v>
          </cell>
          <cell r="L1811">
            <v>134.69999999999999</v>
          </cell>
          <cell r="M1811">
            <v>138.30000000000001</v>
          </cell>
          <cell r="N1811">
            <v>138.30000000000001</v>
          </cell>
          <cell r="O1811">
            <v>138.30000000000001</v>
          </cell>
          <cell r="P1811">
            <v>138.30000000000001</v>
          </cell>
          <cell r="Q1811">
            <v>138.30000000000001</v>
          </cell>
        </row>
        <row r="1812">
          <cell r="C1812">
            <v>117</v>
          </cell>
          <cell r="D1812">
            <v>115.8</v>
          </cell>
          <cell r="E1812">
            <v>110.8</v>
          </cell>
          <cell r="F1812">
            <v>112.3</v>
          </cell>
          <cell r="G1812">
            <v>113.6</v>
          </cell>
          <cell r="H1812">
            <v>111.1</v>
          </cell>
          <cell r="I1812">
            <v>114.3</v>
          </cell>
          <cell r="J1812">
            <v>110.1</v>
          </cell>
          <cell r="K1812">
            <v>108.5</v>
          </cell>
          <cell r="L1812">
            <v>105.4</v>
          </cell>
          <cell r="M1812">
            <v>106.1</v>
          </cell>
          <cell r="N1812">
            <v>106.5</v>
          </cell>
          <cell r="O1812">
            <v>110.8</v>
          </cell>
          <cell r="P1812">
            <v>107.8</v>
          </cell>
          <cell r="Q1812">
            <v>106</v>
          </cell>
        </row>
        <row r="1813">
          <cell r="C1813">
            <v>153.19999999999999</v>
          </cell>
          <cell r="D1813">
            <v>161.69999999999999</v>
          </cell>
          <cell r="E1813">
            <v>153.30000000000001</v>
          </cell>
          <cell r="F1813">
            <v>163.19999999999999</v>
          </cell>
          <cell r="G1813">
            <v>166.8</v>
          </cell>
          <cell r="H1813">
            <v>160.9</v>
          </cell>
          <cell r="I1813">
            <v>196.6</v>
          </cell>
          <cell r="J1813">
            <v>170.6</v>
          </cell>
          <cell r="K1813">
            <v>167.3</v>
          </cell>
          <cell r="L1813">
            <v>182.8</v>
          </cell>
          <cell r="M1813">
            <v>158.9</v>
          </cell>
          <cell r="N1813">
            <v>158.4</v>
          </cell>
          <cell r="O1813">
            <v>149.6</v>
          </cell>
          <cell r="P1813">
            <v>149</v>
          </cell>
          <cell r="Q1813">
            <v>153.5</v>
          </cell>
        </row>
        <row r="1814">
          <cell r="C1814">
            <v>117.2</v>
          </cell>
          <cell r="D1814">
            <v>117.2</v>
          </cell>
          <cell r="E1814">
            <v>117.2</v>
          </cell>
          <cell r="F1814">
            <v>117.2</v>
          </cell>
          <cell r="G1814">
            <v>117.2</v>
          </cell>
          <cell r="H1814">
            <v>117.2</v>
          </cell>
          <cell r="I1814">
            <v>122.9</v>
          </cell>
          <cell r="J1814">
            <v>122.9</v>
          </cell>
          <cell r="K1814">
            <v>122.9</v>
          </cell>
          <cell r="L1814">
            <v>122.9</v>
          </cell>
          <cell r="M1814">
            <v>117.2</v>
          </cell>
          <cell r="N1814">
            <v>117.2</v>
          </cell>
          <cell r="O1814">
            <v>120</v>
          </cell>
          <cell r="P1814">
            <v>117.3</v>
          </cell>
          <cell r="Q1814">
            <v>111.9</v>
          </cell>
        </row>
        <row r="1815">
          <cell r="C1815">
            <v>130.9</v>
          </cell>
          <cell r="D1815">
            <v>135.6</v>
          </cell>
          <cell r="E1815">
            <v>137.80000000000001</v>
          </cell>
          <cell r="F1815">
            <v>141.69999999999999</v>
          </cell>
          <cell r="G1815">
            <v>141.69999999999999</v>
          </cell>
          <cell r="H1815">
            <v>141.69999999999999</v>
          </cell>
          <cell r="I1815">
            <v>142.30000000000001</v>
          </cell>
          <cell r="J1815">
            <v>142.30000000000001</v>
          </cell>
          <cell r="K1815">
            <v>147.80000000000001</v>
          </cell>
          <cell r="L1815">
            <v>147</v>
          </cell>
          <cell r="M1815">
            <v>142.4</v>
          </cell>
          <cell r="N1815">
            <v>142.4</v>
          </cell>
          <cell r="O1815">
            <v>142.4</v>
          </cell>
          <cell r="P1815">
            <v>138.30000000000001</v>
          </cell>
          <cell r="Q1815">
            <v>140.80000000000001</v>
          </cell>
        </row>
        <row r="1816">
          <cell r="C1816">
            <v>110.8</v>
          </cell>
          <cell r="D1816">
            <v>122</v>
          </cell>
          <cell r="E1816">
            <v>146.4</v>
          </cell>
          <cell r="F1816">
            <v>151.4</v>
          </cell>
          <cell r="G1816">
            <v>130.69999999999999</v>
          </cell>
          <cell r="H1816">
            <v>125.8</v>
          </cell>
          <cell r="I1816">
            <v>143.30000000000001</v>
          </cell>
          <cell r="J1816">
            <v>147</v>
          </cell>
          <cell r="K1816">
            <v>134.6</v>
          </cell>
          <cell r="L1816">
            <v>133.1</v>
          </cell>
          <cell r="M1816">
            <v>126.8</v>
          </cell>
          <cell r="N1816">
            <v>126.9</v>
          </cell>
          <cell r="O1816">
            <v>133.19999999999999</v>
          </cell>
          <cell r="P1816">
            <v>138.1</v>
          </cell>
          <cell r="Q1816">
            <v>127.4</v>
          </cell>
        </row>
        <row r="1817">
          <cell r="C1817">
            <v>131.4</v>
          </cell>
          <cell r="D1817">
            <v>132.4</v>
          </cell>
          <cell r="E1817">
            <v>110.9</v>
          </cell>
          <cell r="F1817">
            <v>105.9</v>
          </cell>
          <cell r="G1817">
            <v>124.3</v>
          </cell>
          <cell r="H1817">
            <v>127.3</v>
          </cell>
          <cell r="I1817">
            <v>144</v>
          </cell>
          <cell r="J1817">
            <v>131.80000000000001</v>
          </cell>
          <cell r="K1817">
            <v>134.5</v>
          </cell>
          <cell r="L1817">
            <v>134.80000000000001</v>
          </cell>
          <cell r="M1817">
            <v>135.19999999999999</v>
          </cell>
          <cell r="N1817">
            <v>148.5</v>
          </cell>
          <cell r="O1817">
            <v>156.30000000000001</v>
          </cell>
          <cell r="P1817">
            <v>155.4</v>
          </cell>
          <cell r="Q1817">
            <v>143.5</v>
          </cell>
        </row>
        <row r="1818">
          <cell r="C1818">
            <v>121.1</v>
          </cell>
          <cell r="D1818">
            <v>120.8</v>
          </cell>
          <cell r="E1818">
            <v>120.8</v>
          </cell>
          <cell r="F1818">
            <v>120.8</v>
          </cell>
          <cell r="G1818">
            <v>120.8</v>
          </cell>
          <cell r="H1818">
            <v>120.8</v>
          </cell>
          <cell r="I1818">
            <v>120.8</v>
          </cell>
          <cell r="J1818">
            <v>120.8</v>
          </cell>
          <cell r="K1818">
            <v>120.8</v>
          </cell>
          <cell r="L1818">
            <v>120.8</v>
          </cell>
          <cell r="M1818">
            <v>120.8</v>
          </cell>
          <cell r="N1818">
            <v>120.8</v>
          </cell>
          <cell r="O1818">
            <v>120.8</v>
          </cell>
          <cell r="P1818">
            <v>120.8</v>
          </cell>
          <cell r="Q1818">
            <v>120.8</v>
          </cell>
        </row>
        <row r="1819">
          <cell r="C1819">
            <v>168</v>
          </cell>
          <cell r="D1819">
            <v>166.9</v>
          </cell>
          <cell r="E1819">
            <v>168.3</v>
          </cell>
          <cell r="F1819">
            <v>168.3</v>
          </cell>
          <cell r="G1819">
            <v>168.3</v>
          </cell>
          <cell r="H1819">
            <v>170.1</v>
          </cell>
          <cell r="I1819">
            <v>170.1</v>
          </cell>
          <cell r="J1819">
            <v>173.5</v>
          </cell>
          <cell r="K1819">
            <v>186.9</v>
          </cell>
          <cell r="L1819">
            <v>186.9</v>
          </cell>
          <cell r="M1819">
            <v>192.4</v>
          </cell>
          <cell r="N1819">
            <v>192.4</v>
          </cell>
          <cell r="O1819">
            <v>192.4</v>
          </cell>
          <cell r="P1819">
            <v>192.4</v>
          </cell>
          <cell r="Q1819">
            <v>192.4</v>
          </cell>
        </row>
        <row r="1820">
          <cell r="C1820">
            <v>157.4</v>
          </cell>
          <cell r="D1820">
            <v>155.4</v>
          </cell>
          <cell r="E1820">
            <v>155.4</v>
          </cell>
          <cell r="F1820">
            <v>155.9</v>
          </cell>
          <cell r="G1820">
            <v>155</v>
          </cell>
          <cell r="H1820">
            <v>152.9</v>
          </cell>
          <cell r="I1820">
            <v>155</v>
          </cell>
          <cell r="J1820">
            <v>155</v>
          </cell>
          <cell r="K1820">
            <v>155</v>
          </cell>
          <cell r="L1820">
            <v>155</v>
          </cell>
          <cell r="M1820">
            <v>155</v>
          </cell>
          <cell r="N1820">
            <v>155</v>
          </cell>
          <cell r="O1820">
            <v>155</v>
          </cell>
          <cell r="P1820">
            <v>155</v>
          </cell>
          <cell r="Q1820">
            <v>154.80000000000001</v>
          </cell>
        </row>
        <row r="1821">
          <cell r="C1821">
            <v>103.9</v>
          </cell>
          <cell r="D1821">
            <v>103.9</v>
          </cell>
          <cell r="E1821">
            <v>103.9</v>
          </cell>
          <cell r="F1821">
            <v>103.9</v>
          </cell>
          <cell r="G1821">
            <v>103.9</v>
          </cell>
          <cell r="H1821">
            <v>103.9</v>
          </cell>
          <cell r="I1821">
            <v>103.9</v>
          </cell>
          <cell r="J1821">
            <v>113.3</v>
          </cell>
          <cell r="K1821">
            <v>113.3</v>
          </cell>
          <cell r="L1821">
            <v>113.3</v>
          </cell>
          <cell r="M1821">
            <v>113.4</v>
          </cell>
          <cell r="N1821">
            <v>113.4</v>
          </cell>
          <cell r="O1821">
            <v>113.4</v>
          </cell>
          <cell r="P1821">
            <v>113.4</v>
          </cell>
          <cell r="Q1821">
            <v>113.4</v>
          </cell>
        </row>
        <row r="1823">
          <cell r="C1823">
            <v>142.4</v>
          </cell>
          <cell r="D1823">
            <v>142.4</v>
          </cell>
          <cell r="E1823">
            <v>142.4</v>
          </cell>
          <cell r="F1823">
            <v>142.4</v>
          </cell>
          <cell r="G1823">
            <v>142.4</v>
          </cell>
          <cell r="H1823">
            <v>142.4</v>
          </cell>
          <cell r="I1823">
            <v>142.4</v>
          </cell>
          <cell r="J1823">
            <v>142.4</v>
          </cell>
          <cell r="K1823">
            <v>142.4</v>
          </cell>
          <cell r="L1823">
            <v>142.4</v>
          </cell>
          <cell r="M1823">
            <v>142.4</v>
          </cell>
          <cell r="N1823">
            <v>142.4</v>
          </cell>
          <cell r="O1823">
            <v>129.4</v>
          </cell>
          <cell r="P1823">
            <v>129.4</v>
          </cell>
          <cell r="Q1823">
            <v>129.4</v>
          </cell>
        </row>
        <row r="1824">
          <cell r="C1824">
            <v>161.80000000000001</v>
          </cell>
          <cell r="D1824">
            <v>161.80000000000001</v>
          </cell>
          <cell r="E1824">
            <v>161.80000000000001</v>
          </cell>
          <cell r="F1824">
            <v>161.80000000000001</v>
          </cell>
          <cell r="G1824">
            <v>161.80000000000001</v>
          </cell>
          <cell r="H1824">
            <v>161.80000000000001</v>
          </cell>
          <cell r="I1824">
            <v>161.80000000000001</v>
          </cell>
          <cell r="J1824">
            <v>161.80000000000001</v>
          </cell>
          <cell r="K1824">
            <v>161.80000000000001</v>
          </cell>
          <cell r="L1824">
            <v>161.80000000000001</v>
          </cell>
          <cell r="M1824">
            <v>161.80000000000001</v>
          </cell>
          <cell r="N1824">
            <v>161.80000000000001</v>
          </cell>
          <cell r="O1824">
            <v>161.80000000000001</v>
          </cell>
          <cell r="P1824">
            <v>161.80000000000001</v>
          </cell>
          <cell r="Q1824">
            <v>161.80000000000001</v>
          </cell>
        </row>
        <row r="1825">
          <cell r="C1825">
            <v>146.30000000000001</v>
          </cell>
          <cell r="D1825">
            <v>146.30000000000001</v>
          </cell>
          <cell r="E1825">
            <v>146.30000000000001</v>
          </cell>
          <cell r="F1825">
            <v>146.30000000000001</v>
          </cell>
          <cell r="G1825">
            <v>146.30000000000001</v>
          </cell>
          <cell r="H1825">
            <v>146.30000000000001</v>
          </cell>
          <cell r="I1825">
            <v>146.30000000000001</v>
          </cell>
          <cell r="J1825">
            <v>146.30000000000001</v>
          </cell>
          <cell r="K1825">
            <v>146.30000000000001</v>
          </cell>
          <cell r="L1825">
            <v>146.30000000000001</v>
          </cell>
          <cell r="M1825">
            <v>146.30000000000001</v>
          </cell>
          <cell r="N1825">
            <v>146.30000000000001</v>
          </cell>
          <cell r="O1825">
            <v>146.30000000000001</v>
          </cell>
          <cell r="P1825">
            <v>146.30000000000001</v>
          </cell>
          <cell r="Q1825">
            <v>146.30000000000001</v>
          </cell>
        </row>
        <row r="1826">
          <cell r="C1826">
            <v>166</v>
          </cell>
          <cell r="D1826">
            <v>166</v>
          </cell>
          <cell r="E1826">
            <v>166</v>
          </cell>
          <cell r="F1826">
            <v>166</v>
          </cell>
          <cell r="G1826">
            <v>166</v>
          </cell>
          <cell r="H1826">
            <v>166</v>
          </cell>
          <cell r="I1826">
            <v>166</v>
          </cell>
          <cell r="J1826">
            <v>166</v>
          </cell>
          <cell r="K1826">
            <v>166</v>
          </cell>
          <cell r="L1826">
            <v>166</v>
          </cell>
          <cell r="M1826">
            <v>166</v>
          </cell>
          <cell r="N1826">
            <v>166</v>
          </cell>
          <cell r="O1826">
            <v>166</v>
          </cell>
          <cell r="P1826">
            <v>166</v>
          </cell>
          <cell r="Q1826">
            <v>166</v>
          </cell>
        </row>
        <row r="1827">
          <cell r="C1827">
            <v>142.4</v>
          </cell>
          <cell r="D1827">
            <v>142.4</v>
          </cell>
          <cell r="E1827">
            <v>142.4</v>
          </cell>
          <cell r="F1827">
            <v>142.4</v>
          </cell>
          <cell r="G1827">
            <v>142.4</v>
          </cell>
          <cell r="H1827">
            <v>142.4</v>
          </cell>
          <cell r="I1827">
            <v>142.4</v>
          </cell>
          <cell r="J1827">
            <v>142.4</v>
          </cell>
          <cell r="K1827">
            <v>142.4</v>
          </cell>
          <cell r="L1827">
            <v>142.4</v>
          </cell>
          <cell r="M1827">
            <v>142.4</v>
          </cell>
          <cell r="N1827">
            <v>142.4</v>
          </cell>
          <cell r="O1827">
            <v>129.30000000000001</v>
          </cell>
          <cell r="P1827">
            <v>129.30000000000001</v>
          </cell>
          <cell r="Q1827">
            <v>129.30000000000001</v>
          </cell>
        </row>
        <row r="1829">
          <cell r="C1829">
            <v>113</v>
          </cell>
          <cell r="D1829">
            <v>111.7</v>
          </cell>
          <cell r="E1829">
            <v>110.7</v>
          </cell>
          <cell r="F1829">
            <v>109.7</v>
          </cell>
          <cell r="G1829">
            <v>107</v>
          </cell>
          <cell r="H1829">
            <v>108.2</v>
          </cell>
          <cell r="I1829">
            <v>108.4</v>
          </cell>
          <cell r="J1829">
            <v>110.4</v>
          </cell>
          <cell r="K1829">
            <v>110.4</v>
          </cell>
          <cell r="L1829">
            <v>110.4</v>
          </cell>
          <cell r="M1829">
            <v>110.4</v>
          </cell>
          <cell r="N1829">
            <v>110.4</v>
          </cell>
          <cell r="O1829">
            <v>109.7</v>
          </cell>
          <cell r="P1829">
            <v>109.7</v>
          </cell>
          <cell r="Q1829">
            <v>109.7</v>
          </cell>
        </row>
        <row r="1830">
          <cell r="C1830">
            <v>106.3</v>
          </cell>
          <cell r="D1830">
            <v>106.3</v>
          </cell>
          <cell r="E1830">
            <v>106.3</v>
          </cell>
          <cell r="F1830">
            <v>106.3</v>
          </cell>
          <cell r="G1830">
            <v>103.6</v>
          </cell>
          <cell r="H1830">
            <v>99</v>
          </cell>
          <cell r="I1830">
            <v>99</v>
          </cell>
          <cell r="J1830">
            <v>99</v>
          </cell>
          <cell r="K1830">
            <v>99</v>
          </cell>
          <cell r="L1830">
            <v>99</v>
          </cell>
          <cell r="M1830">
            <v>99</v>
          </cell>
          <cell r="N1830">
            <v>99</v>
          </cell>
          <cell r="O1830">
            <v>97.6</v>
          </cell>
          <cell r="P1830">
            <v>97.6</v>
          </cell>
          <cell r="Q1830">
            <v>97.6</v>
          </cell>
        </row>
        <row r="1831">
          <cell r="C1831">
            <v>116.5</v>
          </cell>
          <cell r="D1831">
            <v>115</v>
          </cell>
          <cell r="E1831">
            <v>113.9</v>
          </cell>
          <cell r="F1831">
            <v>113.3</v>
          </cell>
          <cell r="G1831">
            <v>109.8</v>
          </cell>
          <cell r="H1831">
            <v>111.4</v>
          </cell>
          <cell r="I1831">
            <v>111.8</v>
          </cell>
          <cell r="J1831">
            <v>114.3</v>
          </cell>
          <cell r="K1831">
            <v>114.3</v>
          </cell>
          <cell r="L1831">
            <v>114.3</v>
          </cell>
          <cell r="M1831">
            <v>114.3</v>
          </cell>
          <cell r="N1831">
            <v>114.3</v>
          </cell>
          <cell r="O1831">
            <v>113.5</v>
          </cell>
          <cell r="P1831">
            <v>113.5</v>
          </cell>
          <cell r="Q1831">
            <v>113.5</v>
          </cell>
        </row>
        <row r="1832">
          <cell r="C1832">
            <v>111.4</v>
          </cell>
          <cell r="D1832">
            <v>111.4</v>
          </cell>
          <cell r="E1832">
            <v>111.4</v>
          </cell>
          <cell r="F1832">
            <v>111.4</v>
          </cell>
          <cell r="G1832">
            <v>111.4</v>
          </cell>
          <cell r="H1832">
            <v>111.4</v>
          </cell>
          <cell r="I1832">
            <v>111.4</v>
          </cell>
          <cell r="J1832">
            <v>111.4</v>
          </cell>
          <cell r="K1832">
            <v>111.4</v>
          </cell>
          <cell r="L1832">
            <v>111.4</v>
          </cell>
          <cell r="M1832">
            <v>111.4</v>
          </cell>
          <cell r="N1832">
            <v>111.4</v>
          </cell>
          <cell r="O1832">
            <v>111.4</v>
          </cell>
          <cell r="P1832">
            <v>111.4</v>
          </cell>
          <cell r="Q1832">
            <v>111.4</v>
          </cell>
        </row>
        <row r="1833">
          <cell r="C1833">
            <v>100</v>
          </cell>
          <cell r="D1833">
            <v>100</v>
          </cell>
          <cell r="E1833">
            <v>100</v>
          </cell>
          <cell r="F1833">
            <v>100</v>
          </cell>
          <cell r="G1833">
            <v>100</v>
          </cell>
          <cell r="H1833">
            <v>100</v>
          </cell>
          <cell r="I1833">
            <v>100</v>
          </cell>
          <cell r="J1833">
            <v>100</v>
          </cell>
          <cell r="K1833">
            <v>100</v>
          </cell>
          <cell r="L1833">
            <v>100</v>
          </cell>
          <cell r="M1833">
            <v>100</v>
          </cell>
          <cell r="N1833">
            <v>100</v>
          </cell>
          <cell r="O1833">
            <v>100</v>
          </cell>
          <cell r="P1833">
            <v>100</v>
          </cell>
          <cell r="Q1833">
            <v>100</v>
          </cell>
        </row>
        <row r="1834">
          <cell r="C1834">
            <v>104.2</v>
          </cell>
          <cell r="D1834">
            <v>102.8</v>
          </cell>
          <cell r="E1834">
            <v>102.1</v>
          </cell>
          <cell r="F1834">
            <v>99.1</v>
          </cell>
          <cell r="G1834">
            <v>99.1</v>
          </cell>
          <cell r="H1834">
            <v>98.8</v>
          </cell>
          <cell r="I1834">
            <v>98.6</v>
          </cell>
          <cell r="J1834">
            <v>98.6</v>
          </cell>
          <cell r="K1834">
            <v>98.6</v>
          </cell>
          <cell r="L1834">
            <v>98.6</v>
          </cell>
          <cell r="M1834">
            <v>98.6</v>
          </cell>
          <cell r="N1834">
            <v>98.6</v>
          </cell>
          <cell r="O1834">
            <v>98.6</v>
          </cell>
          <cell r="P1834">
            <v>98.6</v>
          </cell>
          <cell r="Q1834">
            <v>98.6</v>
          </cell>
        </row>
        <row r="1835">
          <cell r="C1835">
            <v>138.9</v>
          </cell>
          <cell r="D1835">
            <v>138.9</v>
          </cell>
          <cell r="E1835">
            <v>138.9</v>
          </cell>
          <cell r="F1835">
            <v>138.9</v>
          </cell>
          <cell r="G1835">
            <v>127.8</v>
          </cell>
          <cell r="H1835">
            <v>124.1</v>
          </cell>
          <cell r="I1835">
            <v>112.3</v>
          </cell>
          <cell r="J1835">
            <v>112.3</v>
          </cell>
          <cell r="K1835">
            <v>112.3</v>
          </cell>
          <cell r="L1835">
            <v>112.3</v>
          </cell>
          <cell r="M1835">
            <v>112.3</v>
          </cell>
          <cell r="N1835">
            <v>112.3</v>
          </cell>
          <cell r="O1835">
            <v>112.3</v>
          </cell>
          <cell r="P1835">
            <v>112.3</v>
          </cell>
          <cell r="Q1835">
            <v>112.3</v>
          </cell>
        </row>
        <row r="1837">
          <cell r="C1837">
            <v>113.7</v>
          </cell>
          <cell r="D1837">
            <v>113.5</v>
          </cell>
          <cell r="E1837">
            <v>113.4</v>
          </cell>
          <cell r="F1837">
            <v>113.4</v>
          </cell>
          <cell r="G1837">
            <v>113.4</v>
          </cell>
          <cell r="H1837">
            <v>113.3</v>
          </cell>
          <cell r="I1837">
            <v>113.2</v>
          </cell>
          <cell r="J1837">
            <v>113.2</v>
          </cell>
          <cell r="K1837">
            <v>113.2</v>
          </cell>
          <cell r="L1837">
            <v>113</v>
          </cell>
          <cell r="M1837">
            <v>113</v>
          </cell>
          <cell r="N1837">
            <v>113</v>
          </cell>
          <cell r="O1837">
            <v>113</v>
          </cell>
          <cell r="P1837">
            <v>113</v>
          </cell>
          <cell r="Q1837">
            <v>113</v>
          </cell>
        </row>
        <row r="1838">
          <cell r="C1838">
            <v>113.1</v>
          </cell>
          <cell r="D1838">
            <v>112.6</v>
          </cell>
          <cell r="E1838">
            <v>112.5</v>
          </cell>
          <cell r="F1838">
            <v>112.4</v>
          </cell>
          <cell r="G1838">
            <v>112.4</v>
          </cell>
          <cell r="H1838">
            <v>112.2</v>
          </cell>
          <cell r="I1838">
            <v>112.2</v>
          </cell>
          <cell r="J1838">
            <v>112.2</v>
          </cell>
          <cell r="K1838">
            <v>112.2</v>
          </cell>
          <cell r="L1838">
            <v>111.7</v>
          </cell>
          <cell r="M1838">
            <v>111.7</v>
          </cell>
          <cell r="N1838">
            <v>111.7</v>
          </cell>
          <cell r="O1838">
            <v>111.7</v>
          </cell>
          <cell r="P1838">
            <v>111.7</v>
          </cell>
          <cell r="Q1838">
            <v>111.7</v>
          </cell>
        </row>
        <row r="1839">
          <cell r="C1839">
            <v>129.30000000000001</v>
          </cell>
          <cell r="D1839">
            <v>129.19999999999999</v>
          </cell>
          <cell r="E1839">
            <v>129.19999999999999</v>
          </cell>
          <cell r="F1839">
            <v>129.19999999999999</v>
          </cell>
          <cell r="G1839">
            <v>129.19999999999999</v>
          </cell>
          <cell r="H1839">
            <v>129.19999999999999</v>
          </cell>
          <cell r="I1839">
            <v>125.2</v>
          </cell>
          <cell r="J1839">
            <v>125.2</v>
          </cell>
          <cell r="K1839">
            <v>125.2</v>
          </cell>
          <cell r="L1839">
            <v>125.2</v>
          </cell>
          <cell r="M1839">
            <v>125.2</v>
          </cell>
          <cell r="N1839">
            <v>125.2</v>
          </cell>
          <cell r="O1839">
            <v>125.2</v>
          </cell>
          <cell r="P1839">
            <v>125.2</v>
          </cell>
          <cell r="Q1839">
            <v>125.2</v>
          </cell>
        </row>
        <row r="1840">
          <cell r="C1840">
            <v>100</v>
          </cell>
          <cell r="D1840">
            <v>100</v>
          </cell>
          <cell r="E1840">
            <v>100</v>
          </cell>
          <cell r="F1840">
            <v>100</v>
          </cell>
          <cell r="G1840">
            <v>100</v>
          </cell>
          <cell r="H1840">
            <v>100</v>
          </cell>
          <cell r="I1840">
            <v>100</v>
          </cell>
          <cell r="J1840">
            <v>100</v>
          </cell>
          <cell r="K1840">
            <v>100</v>
          </cell>
          <cell r="L1840">
            <v>100</v>
          </cell>
          <cell r="M1840">
            <v>100</v>
          </cell>
          <cell r="N1840">
            <v>100</v>
          </cell>
          <cell r="O1840">
            <v>100</v>
          </cell>
          <cell r="P1840">
            <v>100</v>
          </cell>
          <cell r="Q1840">
            <v>100</v>
          </cell>
        </row>
        <row r="1841">
          <cell r="C1841">
            <v>129.19999999999999</v>
          </cell>
          <cell r="D1841">
            <v>129.19999999999999</v>
          </cell>
          <cell r="E1841">
            <v>129.19999999999999</v>
          </cell>
          <cell r="F1841">
            <v>129.19999999999999</v>
          </cell>
          <cell r="G1841">
            <v>129.19999999999999</v>
          </cell>
          <cell r="H1841">
            <v>129.19999999999999</v>
          </cell>
          <cell r="I1841">
            <v>129.19999999999999</v>
          </cell>
          <cell r="J1841">
            <v>129.19999999999999</v>
          </cell>
          <cell r="K1841">
            <v>129.19999999999999</v>
          </cell>
          <cell r="L1841">
            <v>129.19999999999999</v>
          </cell>
          <cell r="M1841">
            <v>129.19999999999999</v>
          </cell>
          <cell r="N1841">
            <v>129.19999999999999</v>
          </cell>
          <cell r="O1841">
            <v>129.19999999999999</v>
          </cell>
          <cell r="P1841">
            <v>129.19999999999999</v>
          </cell>
          <cell r="Q1841">
            <v>129.19999999999999</v>
          </cell>
        </row>
        <row r="1842">
          <cell r="C1842">
            <v>120.2</v>
          </cell>
          <cell r="D1842">
            <v>120.2</v>
          </cell>
          <cell r="E1842">
            <v>120.2</v>
          </cell>
          <cell r="F1842">
            <v>120.2</v>
          </cell>
          <cell r="G1842">
            <v>120.2</v>
          </cell>
          <cell r="H1842">
            <v>120.2</v>
          </cell>
          <cell r="I1842">
            <v>120.2</v>
          </cell>
          <cell r="J1842">
            <v>120.2</v>
          </cell>
          <cell r="K1842">
            <v>120.2</v>
          </cell>
          <cell r="L1842">
            <v>120.2</v>
          </cell>
          <cell r="M1842">
            <v>120.2</v>
          </cell>
          <cell r="N1842">
            <v>120.2</v>
          </cell>
          <cell r="O1842">
            <v>120.2</v>
          </cell>
          <cell r="P1842">
            <v>120.2</v>
          </cell>
          <cell r="Q1842">
            <v>120.2</v>
          </cell>
        </row>
        <row r="1843">
          <cell r="C1843">
            <v>100</v>
          </cell>
          <cell r="D1843">
            <v>100</v>
          </cell>
          <cell r="E1843">
            <v>100</v>
          </cell>
          <cell r="F1843">
            <v>100</v>
          </cell>
          <cell r="G1843">
            <v>100</v>
          </cell>
          <cell r="H1843">
            <v>100</v>
          </cell>
          <cell r="I1843">
            <v>100</v>
          </cell>
          <cell r="J1843">
            <v>100</v>
          </cell>
          <cell r="K1843">
            <v>100</v>
          </cell>
          <cell r="L1843">
            <v>100</v>
          </cell>
          <cell r="M1843">
            <v>100</v>
          </cell>
          <cell r="N1843">
            <v>100</v>
          </cell>
          <cell r="O1843">
            <v>100</v>
          </cell>
          <cell r="P1843">
            <v>100</v>
          </cell>
          <cell r="Q1843">
            <v>100</v>
          </cell>
        </row>
        <row r="1844">
          <cell r="C1844">
            <v>127.3</v>
          </cell>
          <cell r="D1844">
            <v>127.3</v>
          </cell>
          <cell r="E1844">
            <v>122.8</v>
          </cell>
          <cell r="F1844">
            <v>122.8</v>
          </cell>
          <cell r="G1844">
            <v>122.8</v>
          </cell>
          <cell r="H1844">
            <v>122.8</v>
          </cell>
          <cell r="I1844">
            <v>122.8</v>
          </cell>
          <cell r="J1844">
            <v>122.8</v>
          </cell>
          <cell r="K1844">
            <v>122.8</v>
          </cell>
          <cell r="L1844">
            <v>122.8</v>
          </cell>
          <cell r="M1844">
            <v>122.8</v>
          </cell>
          <cell r="N1844">
            <v>122.8</v>
          </cell>
          <cell r="O1844">
            <v>122.8</v>
          </cell>
          <cell r="P1844">
            <v>122.8</v>
          </cell>
          <cell r="Q1844">
            <v>122.8</v>
          </cell>
        </row>
        <row r="1846">
          <cell r="C1846">
            <v>105.5</v>
          </cell>
          <cell r="D1846">
            <v>105.2</v>
          </cell>
          <cell r="E1846">
            <v>105.2</v>
          </cell>
          <cell r="F1846">
            <v>105.2</v>
          </cell>
          <cell r="G1846">
            <v>105.2</v>
          </cell>
          <cell r="H1846">
            <v>104.8</v>
          </cell>
          <cell r="I1846">
            <v>104.8</v>
          </cell>
          <cell r="J1846">
            <v>104.8</v>
          </cell>
          <cell r="K1846">
            <v>104.8</v>
          </cell>
          <cell r="L1846">
            <v>104.8</v>
          </cell>
          <cell r="M1846">
            <v>104.8</v>
          </cell>
          <cell r="N1846">
            <v>104.8</v>
          </cell>
          <cell r="O1846">
            <v>104.8</v>
          </cell>
          <cell r="P1846">
            <v>104.8</v>
          </cell>
          <cell r="Q1846">
            <v>104.8</v>
          </cell>
        </row>
        <row r="1847">
          <cell r="C1847">
            <v>112.4</v>
          </cell>
          <cell r="D1847">
            <v>112.4</v>
          </cell>
          <cell r="E1847">
            <v>112.4</v>
          </cell>
          <cell r="F1847">
            <v>112.4</v>
          </cell>
          <cell r="G1847">
            <v>112.4</v>
          </cell>
          <cell r="H1847">
            <v>112.4</v>
          </cell>
          <cell r="I1847">
            <v>112.4</v>
          </cell>
          <cell r="J1847">
            <v>112.4</v>
          </cell>
          <cell r="K1847">
            <v>112.4</v>
          </cell>
          <cell r="L1847">
            <v>112.4</v>
          </cell>
          <cell r="M1847">
            <v>112.4</v>
          </cell>
          <cell r="N1847">
            <v>112.4</v>
          </cell>
          <cell r="O1847">
            <v>112.4</v>
          </cell>
          <cell r="P1847">
            <v>112.4</v>
          </cell>
          <cell r="Q1847">
            <v>112.4</v>
          </cell>
        </row>
        <row r="1848">
          <cell r="C1848">
            <v>109</v>
          </cell>
          <cell r="D1848">
            <v>109</v>
          </cell>
          <cell r="E1848">
            <v>109</v>
          </cell>
          <cell r="F1848">
            <v>109</v>
          </cell>
          <cell r="G1848">
            <v>109</v>
          </cell>
          <cell r="H1848">
            <v>109</v>
          </cell>
          <cell r="I1848">
            <v>109</v>
          </cell>
          <cell r="J1848">
            <v>109</v>
          </cell>
          <cell r="K1848">
            <v>109</v>
          </cell>
          <cell r="L1848">
            <v>109</v>
          </cell>
          <cell r="M1848">
            <v>109</v>
          </cell>
          <cell r="N1848">
            <v>109</v>
          </cell>
          <cell r="O1848">
            <v>109</v>
          </cell>
          <cell r="P1848">
            <v>109</v>
          </cell>
          <cell r="Q1848">
            <v>109</v>
          </cell>
        </row>
        <row r="1849">
          <cell r="C1849">
            <v>100.9</v>
          </cell>
          <cell r="D1849">
            <v>98.3</v>
          </cell>
          <cell r="E1849">
            <v>98.3</v>
          </cell>
          <cell r="F1849">
            <v>98.3</v>
          </cell>
          <cell r="G1849">
            <v>98.3</v>
          </cell>
          <cell r="H1849">
            <v>98.3</v>
          </cell>
          <cell r="I1849">
            <v>98.3</v>
          </cell>
          <cell r="J1849">
            <v>98.3</v>
          </cell>
          <cell r="K1849">
            <v>98.3</v>
          </cell>
          <cell r="L1849">
            <v>98.3</v>
          </cell>
          <cell r="M1849">
            <v>98.3</v>
          </cell>
          <cell r="N1849">
            <v>98.3</v>
          </cell>
          <cell r="O1849">
            <v>98.3</v>
          </cell>
          <cell r="P1849">
            <v>98.3</v>
          </cell>
          <cell r="Q1849">
            <v>98.3</v>
          </cell>
        </row>
        <row r="1850">
          <cell r="C1850">
            <v>89.1</v>
          </cell>
          <cell r="D1850">
            <v>88.1</v>
          </cell>
          <cell r="E1850">
            <v>88.1</v>
          </cell>
          <cell r="F1850">
            <v>88.1</v>
          </cell>
          <cell r="G1850">
            <v>88.8</v>
          </cell>
          <cell r="H1850">
            <v>88.8</v>
          </cell>
          <cell r="I1850">
            <v>88.8</v>
          </cell>
          <cell r="J1850">
            <v>88.8</v>
          </cell>
          <cell r="K1850">
            <v>88.8</v>
          </cell>
          <cell r="L1850">
            <v>88.8</v>
          </cell>
          <cell r="M1850">
            <v>88.8</v>
          </cell>
          <cell r="N1850">
            <v>88.8</v>
          </cell>
          <cell r="O1850">
            <v>88.8</v>
          </cell>
          <cell r="P1850">
            <v>88.8</v>
          </cell>
          <cell r="Q1850">
            <v>88.8</v>
          </cell>
        </row>
        <row r="1851">
          <cell r="C1851">
            <v>111.5</v>
          </cell>
          <cell r="D1851">
            <v>111.5</v>
          </cell>
          <cell r="E1851">
            <v>111.5</v>
          </cell>
          <cell r="F1851">
            <v>111.5</v>
          </cell>
          <cell r="G1851">
            <v>111.5</v>
          </cell>
          <cell r="H1851">
            <v>111.5</v>
          </cell>
          <cell r="I1851">
            <v>111.5</v>
          </cell>
          <cell r="J1851">
            <v>111.5</v>
          </cell>
          <cell r="K1851">
            <v>111.5</v>
          </cell>
          <cell r="L1851">
            <v>111.5</v>
          </cell>
          <cell r="M1851">
            <v>111.5</v>
          </cell>
          <cell r="N1851">
            <v>111.5</v>
          </cell>
          <cell r="O1851">
            <v>111.5</v>
          </cell>
          <cell r="P1851">
            <v>111.5</v>
          </cell>
          <cell r="Q1851">
            <v>111.5</v>
          </cell>
        </row>
        <row r="1852">
          <cell r="C1852">
            <v>112.2</v>
          </cell>
          <cell r="D1852">
            <v>112.2</v>
          </cell>
          <cell r="E1852">
            <v>112.2</v>
          </cell>
          <cell r="F1852">
            <v>112.2</v>
          </cell>
          <cell r="G1852">
            <v>112.2</v>
          </cell>
          <cell r="H1852">
            <v>112.2</v>
          </cell>
          <cell r="I1852">
            <v>112.2</v>
          </cell>
          <cell r="J1852">
            <v>112.2</v>
          </cell>
          <cell r="K1852">
            <v>112.2</v>
          </cell>
          <cell r="L1852">
            <v>112.2</v>
          </cell>
          <cell r="M1852">
            <v>112.2</v>
          </cell>
          <cell r="N1852">
            <v>112.2</v>
          </cell>
          <cell r="O1852">
            <v>112.2</v>
          </cell>
          <cell r="P1852">
            <v>112.2</v>
          </cell>
          <cell r="Q1852">
            <v>112.2</v>
          </cell>
        </row>
        <row r="1853">
          <cell r="C1853">
            <v>112.5</v>
          </cell>
          <cell r="D1853">
            <v>112.5</v>
          </cell>
          <cell r="E1853">
            <v>112.3</v>
          </cell>
          <cell r="F1853">
            <v>112.3</v>
          </cell>
          <cell r="G1853">
            <v>112</v>
          </cell>
          <cell r="H1853">
            <v>109.5</v>
          </cell>
          <cell r="I1853">
            <v>109.5</v>
          </cell>
          <cell r="J1853">
            <v>109.5</v>
          </cell>
          <cell r="K1853">
            <v>109.5</v>
          </cell>
          <cell r="L1853">
            <v>109.5</v>
          </cell>
          <cell r="M1853">
            <v>109.5</v>
          </cell>
          <cell r="N1853">
            <v>109.5</v>
          </cell>
          <cell r="O1853">
            <v>109.5</v>
          </cell>
          <cell r="P1853">
            <v>109.5</v>
          </cell>
          <cell r="Q1853">
            <v>109.5</v>
          </cell>
        </row>
        <row r="1854">
          <cell r="C1854">
            <v>103.8</v>
          </cell>
          <cell r="D1854">
            <v>103.8</v>
          </cell>
          <cell r="E1854">
            <v>103.8</v>
          </cell>
          <cell r="F1854">
            <v>103.8</v>
          </cell>
          <cell r="G1854">
            <v>103.8</v>
          </cell>
          <cell r="H1854">
            <v>103.8</v>
          </cell>
          <cell r="I1854">
            <v>103.8</v>
          </cell>
          <cell r="J1854">
            <v>103.8</v>
          </cell>
          <cell r="K1854">
            <v>103.8</v>
          </cell>
          <cell r="L1854">
            <v>103.8</v>
          </cell>
          <cell r="M1854">
            <v>103.8</v>
          </cell>
          <cell r="N1854">
            <v>103.8</v>
          </cell>
          <cell r="O1854">
            <v>103.8</v>
          </cell>
          <cell r="P1854">
            <v>103.8</v>
          </cell>
          <cell r="Q1854">
            <v>103.8</v>
          </cell>
        </row>
        <row r="1855">
          <cell r="C1855">
            <v>115.8</v>
          </cell>
          <cell r="D1855">
            <v>115.8</v>
          </cell>
          <cell r="E1855">
            <v>115.8</v>
          </cell>
          <cell r="F1855">
            <v>115.8</v>
          </cell>
          <cell r="G1855">
            <v>115.8</v>
          </cell>
          <cell r="H1855">
            <v>115.8</v>
          </cell>
          <cell r="I1855">
            <v>115.8</v>
          </cell>
          <cell r="J1855">
            <v>115.8</v>
          </cell>
          <cell r="K1855">
            <v>115.8</v>
          </cell>
          <cell r="L1855">
            <v>115.8</v>
          </cell>
          <cell r="M1855">
            <v>115.8</v>
          </cell>
          <cell r="N1855">
            <v>115.8</v>
          </cell>
          <cell r="O1855">
            <v>115.8</v>
          </cell>
          <cell r="P1855">
            <v>115.8</v>
          </cell>
          <cell r="Q1855">
            <v>115.8</v>
          </cell>
        </row>
        <row r="1856">
          <cell r="C1856">
            <v>100</v>
          </cell>
          <cell r="D1856">
            <v>100</v>
          </cell>
          <cell r="E1856">
            <v>100</v>
          </cell>
          <cell r="F1856">
            <v>100</v>
          </cell>
          <cell r="G1856">
            <v>100</v>
          </cell>
          <cell r="H1856">
            <v>100</v>
          </cell>
          <cell r="I1856">
            <v>100</v>
          </cell>
          <cell r="J1856">
            <v>100</v>
          </cell>
          <cell r="K1856">
            <v>100</v>
          </cell>
          <cell r="L1856">
            <v>100</v>
          </cell>
          <cell r="M1856">
            <v>100</v>
          </cell>
          <cell r="N1856">
            <v>100</v>
          </cell>
          <cell r="O1856">
            <v>100</v>
          </cell>
          <cell r="P1856">
            <v>100</v>
          </cell>
          <cell r="Q1856">
            <v>100</v>
          </cell>
        </row>
        <row r="1858">
          <cell r="C1858">
            <v>98.5</v>
          </cell>
          <cell r="D1858">
            <v>98.5</v>
          </cell>
          <cell r="E1858">
            <v>98.5</v>
          </cell>
          <cell r="F1858">
            <v>98.5</v>
          </cell>
          <cell r="G1858">
            <v>98.5</v>
          </cell>
          <cell r="H1858">
            <v>98.5</v>
          </cell>
          <cell r="I1858">
            <v>98.5</v>
          </cell>
          <cell r="J1858">
            <v>98.5</v>
          </cell>
          <cell r="K1858">
            <v>98.5</v>
          </cell>
          <cell r="L1858">
            <v>98.5</v>
          </cell>
          <cell r="M1858">
            <v>98.6</v>
          </cell>
          <cell r="N1858">
            <v>98.6</v>
          </cell>
          <cell r="O1858">
            <v>98.6</v>
          </cell>
          <cell r="P1858">
            <v>98.6</v>
          </cell>
          <cell r="Q1858">
            <v>98.6</v>
          </cell>
        </row>
        <row r="1859">
          <cell r="C1859">
            <v>93.7</v>
          </cell>
          <cell r="D1859">
            <v>93.7</v>
          </cell>
          <cell r="E1859">
            <v>93.7</v>
          </cell>
          <cell r="F1859">
            <v>93.7</v>
          </cell>
          <cell r="G1859">
            <v>93.7</v>
          </cell>
          <cell r="H1859">
            <v>93.7</v>
          </cell>
          <cell r="I1859">
            <v>93.7</v>
          </cell>
          <cell r="J1859">
            <v>93.7</v>
          </cell>
          <cell r="K1859">
            <v>93.7</v>
          </cell>
          <cell r="L1859">
            <v>93.7</v>
          </cell>
          <cell r="M1859">
            <v>93.8</v>
          </cell>
          <cell r="N1859">
            <v>93.8</v>
          </cell>
          <cell r="O1859">
            <v>93.8</v>
          </cell>
          <cell r="P1859">
            <v>93.8</v>
          </cell>
          <cell r="Q1859">
            <v>93.8</v>
          </cell>
        </row>
        <row r="1860">
          <cell r="C1860">
            <v>108.5</v>
          </cell>
          <cell r="D1860">
            <v>108.5</v>
          </cell>
          <cell r="E1860">
            <v>108.5</v>
          </cell>
          <cell r="F1860">
            <v>108.5</v>
          </cell>
          <cell r="G1860">
            <v>108.5</v>
          </cell>
          <cell r="H1860">
            <v>108.5</v>
          </cell>
          <cell r="I1860">
            <v>108.5</v>
          </cell>
          <cell r="J1860">
            <v>108.5</v>
          </cell>
          <cell r="K1860">
            <v>108.5</v>
          </cell>
          <cell r="L1860">
            <v>108.5</v>
          </cell>
          <cell r="M1860">
            <v>108.5</v>
          </cell>
          <cell r="N1860">
            <v>108.5</v>
          </cell>
          <cell r="O1860">
            <v>108.5</v>
          </cell>
          <cell r="P1860">
            <v>108.5</v>
          </cell>
          <cell r="Q1860">
            <v>108.5</v>
          </cell>
        </row>
        <row r="1861">
          <cell r="C1861">
            <v>100</v>
          </cell>
          <cell r="D1861">
            <v>100</v>
          </cell>
          <cell r="E1861">
            <v>100</v>
          </cell>
          <cell r="F1861">
            <v>100</v>
          </cell>
          <cell r="G1861">
            <v>100</v>
          </cell>
          <cell r="H1861">
            <v>100</v>
          </cell>
          <cell r="I1861">
            <v>100</v>
          </cell>
          <cell r="J1861">
            <v>100</v>
          </cell>
          <cell r="K1861">
            <v>100</v>
          </cell>
          <cell r="L1861">
            <v>100</v>
          </cell>
          <cell r="M1861">
            <v>100</v>
          </cell>
          <cell r="N1861">
            <v>100</v>
          </cell>
          <cell r="O1861">
            <v>100</v>
          </cell>
          <cell r="P1861">
            <v>100</v>
          </cell>
          <cell r="Q1861">
            <v>100</v>
          </cell>
        </row>
        <row r="1862">
          <cell r="C1862">
            <v>100</v>
          </cell>
          <cell r="D1862">
            <v>100</v>
          </cell>
          <cell r="E1862">
            <v>100</v>
          </cell>
          <cell r="F1862">
            <v>100</v>
          </cell>
          <cell r="G1862">
            <v>100</v>
          </cell>
          <cell r="H1862">
            <v>100</v>
          </cell>
          <cell r="I1862">
            <v>100</v>
          </cell>
          <cell r="J1862">
            <v>100</v>
          </cell>
          <cell r="K1862">
            <v>100</v>
          </cell>
          <cell r="L1862">
            <v>100</v>
          </cell>
          <cell r="M1862">
            <v>100</v>
          </cell>
          <cell r="N1862">
            <v>100</v>
          </cell>
          <cell r="O1862">
            <v>100</v>
          </cell>
          <cell r="P1862">
            <v>100</v>
          </cell>
          <cell r="Q1862">
            <v>100</v>
          </cell>
        </row>
        <row r="1863">
          <cell r="C1863">
            <v>119.1</v>
          </cell>
          <cell r="D1863">
            <v>119.1</v>
          </cell>
          <cell r="E1863">
            <v>119.1</v>
          </cell>
          <cell r="F1863">
            <v>119.1</v>
          </cell>
          <cell r="G1863">
            <v>119.1</v>
          </cell>
          <cell r="H1863">
            <v>119.1</v>
          </cell>
          <cell r="I1863">
            <v>119.1</v>
          </cell>
          <cell r="J1863">
            <v>119.1</v>
          </cell>
          <cell r="K1863">
            <v>119.1</v>
          </cell>
          <cell r="L1863">
            <v>119.1</v>
          </cell>
          <cell r="M1863">
            <v>119.1</v>
          </cell>
          <cell r="N1863">
            <v>119.1</v>
          </cell>
          <cell r="O1863">
            <v>119.1</v>
          </cell>
          <cell r="P1863">
            <v>119.1</v>
          </cell>
          <cell r="Q1863">
            <v>119.1</v>
          </cell>
        </row>
        <row r="1864">
          <cell r="C1864">
            <v>99.3</v>
          </cell>
          <cell r="D1864">
            <v>99.3</v>
          </cell>
          <cell r="E1864">
            <v>99.3</v>
          </cell>
          <cell r="F1864">
            <v>99.3</v>
          </cell>
          <cell r="G1864">
            <v>99.3</v>
          </cell>
          <cell r="H1864">
            <v>99.3</v>
          </cell>
          <cell r="I1864">
            <v>99.3</v>
          </cell>
          <cell r="J1864">
            <v>99.3</v>
          </cell>
          <cell r="K1864">
            <v>99.3</v>
          </cell>
          <cell r="L1864">
            <v>99.3</v>
          </cell>
          <cell r="M1864">
            <v>99.3</v>
          </cell>
          <cell r="N1864">
            <v>99.3</v>
          </cell>
          <cell r="O1864">
            <v>99.3</v>
          </cell>
          <cell r="P1864">
            <v>99.3</v>
          </cell>
          <cell r="Q1864">
            <v>99.3</v>
          </cell>
        </row>
        <row r="1865">
          <cell r="C1865">
            <v>100</v>
          </cell>
          <cell r="D1865">
            <v>100</v>
          </cell>
          <cell r="E1865">
            <v>100</v>
          </cell>
          <cell r="F1865">
            <v>100</v>
          </cell>
          <cell r="G1865">
            <v>100</v>
          </cell>
          <cell r="H1865">
            <v>100</v>
          </cell>
          <cell r="I1865">
            <v>100</v>
          </cell>
          <cell r="J1865">
            <v>100</v>
          </cell>
          <cell r="K1865">
            <v>100</v>
          </cell>
          <cell r="L1865">
            <v>100</v>
          </cell>
          <cell r="M1865">
            <v>100</v>
          </cell>
          <cell r="N1865">
            <v>100</v>
          </cell>
          <cell r="O1865">
            <v>100</v>
          </cell>
          <cell r="P1865">
            <v>100</v>
          </cell>
          <cell r="Q1865">
            <v>100</v>
          </cell>
        </row>
        <row r="1867">
          <cell r="C1867">
            <v>110.4</v>
          </cell>
          <cell r="D1867">
            <v>112.5</v>
          </cell>
          <cell r="E1867">
            <v>111.7</v>
          </cell>
          <cell r="F1867">
            <v>111.1</v>
          </cell>
          <cell r="G1867">
            <v>110.5</v>
          </cell>
          <cell r="H1867">
            <v>110.1</v>
          </cell>
          <cell r="I1867">
            <v>109.8</v>
          </cell>
          <cell r="J1867">
            <v>109.5</v>
          </cell>
          <cell r="K1867">
            <v>109.5</v>
          </cell>
          <cell r="L1867">
            <v>108.4</v>
          </cell>
          <cell r="M1867">
            <v>108.9</v>
          </cell>
          <cell r="N1867">
            <v>108.9</v>
          </cell>
          <cell r="O1867">
            <v>108.6</v>
          </cell>
          <cell r="P1867">
            <v>108.7</v>
          </cell>
          <cell r="Q1867">
            <v>108.2</v>
          </cell>
        </row>
        <row r="1868">
          <cell r="C1868">
            <v>101.1</v>
          </cell>
          <cell r="D1868">
            <v>101.6</v>
          </cell>
          <cell r="E1868">
            <v>101.6</v>
          </cell>
          <cell r="F1868">
            <v>101.6</v>
          </cell>
          <cell r="G1868">
            <v>101.6</v>
          </cell>
          <cell r="H1868">
            <v>101.6</v>
          </cell>
          <cell r="I1868">
            <v>101.6</v>
          </cell>
          <cell r="J1868">
            <v>101.6</v>
          </cell>
          <cell r="K1868">
            <v>101.6</v>
          </cell>
          <cell r="L1868">
            <v>101.6</v>
          </cell>
          <cell r="M1868">
            <v>101.6</v>
          </cell>
          <cell r="N1868">
            <v>101.6</v>
          </cell>
          <cell r="O1868">
            <v>101.6</v>
          </cell>
          <cell r="P1868">
            <v>101.6</v>
          </cell>
          <cell r="Q1868">
            <v>101.6</v>
          </cell>
        </row>
        <row r="1869">
          <cell r="C1869">
            <v>111.6</v>
          </cell>
          <cell r="D1869">
            <v>111.6</v>
          </cell>
          <cell r="E1869">
            <v>109.8</v>
          </cell>
          <cell r="F1869">
            <v>109.8</v>
          </cell>
          <cell r="G1869">
            <v>109.8</v>
          </cell>
          <cell r="H1869">
            <v>107.5</v>
          </cell>
          <cell r="I1869">
            <v>107.5</v>
          </cell>
          <cell r="J1869">
            <v>107.5</v>
          </cell>
          <cell r="K1869">
            <v>107.5</v>
          </cell>
          <cell r="L1869">
            <v>107.5</v>
          </cell>
          <cell r="M1869">
            <v>107.5</v>
          </cell>
          <cell r="N1869">
            <v>107.5</v>
          </cell>
          <cell r="O1869">
            <v>107.5</v>
          </cell>
          <cell r="P1869">
            <v>107.5</v>
          </cell>
          <cell r="Q1869">
            <v>107.5</v>
          </cell>
        </row>
        <row r="1870">
          <cell r="C1870">
            <v>120</v>
          </cell>
          <cell r="D1870">
            <v>120</v>
          </cell>
          <cell r="E1870">
            <v>100</v>
          </cell>
          <cell r="F1870">
            <v>100</v>
          </cell>
          <cell r="G1870">
            <v>100</v>
          </cell>
          <cell r="H1870">
            <v>100</v>
          </cell>
          <cell r="I1870">
            <v>100</v>
          </cell>
          <cell r="J1870">
            <v>100</v>
          </cell>
          <cell r="K1870">
            <v>100</v>
          </cell>
          <cell r="L1870">
            <v>100</v>
          </cell>
          <cell r="M1870">
            <v>100</v>
          </cell>
          <cell r="N1870">
            <v>100</v>
          </cell>
          <cell r="O1870">
            <v>100</v>
          </cell>
          <cell r="P1870">
            <v>100</v>
          </cell>
          <cell r="Q1870">
            <v>100</v>
          </cell>
        </row>
        <row r="1871">
          <cell r="C1871">
            <v>103.4</v>
          </cell>
          <cell r="D1871">
            <v>103.4</v>
          </cell>
          <cell r="E1871">
            <v>101.7</v>
          </cell>
          <cell r="F1871">
            <v>101.7</v>
          </cell>
          <cell r="G1871">
            <v>103.4</v>
          </cell>
          <cell r="H1871">
            <v>103.4</v>
          </cell>
          <cell r="I1871">
            <v>103.4</v>
          </cell>
          <cell r="J1871">
            <v>103.4</v>
          </cell>
          <cell r="K1871">
            <v>103.4</v>
          </cell>
          <cell r="L1871">
            <v>103.4</v>
          </cell>
          <cell r="M1871">
            <v>103.4</v>
          </cell>
          <cell r="N1871">
            <v>103.4</v>
          </cell>
          <cell r="O1871">
            <v>103.4</v>
          </cell>
          <cell r="P1871">
            <v>103.4</v>
          </cell>
          <cell r="Q1871">
            <v>103.4</v>
          </cell>
        </row>
        <row r="1872">
          <cell r="C1872">
            <v>113</v>
          </cell>
          <cell r="D1872">
            <v>124.2</v>
          </cell>
          <cell r="E1872">
            <v>125.4</v>
          </cell>
          <cell r="F1872">
            <v>124.5</v>
          </cell>
          <cell r="G1872">
            <v>124.3</v>
          </cell>
          <cell r="H1872">
            <v>124.3</v>
          </cell>
          <cell r="I1872">
            <v>124.3</v>
          </cell>
          <cell r="J1872">
            <v>123</v>
          </cell>
          <cell r="K1872">
            <v>123</v>
          </cell>
          <cell r="L1872">
            <v>117.9</v>
          </cell>
          <cell r="M1872">
            <v>120.1</v>
          </cell>
          <cell r="N1872">
            <v>120</v>
          </cell>
          <cell r="O1872">
            <v>118.8</v>
          </cell>
          <cell r="P1872">
            <v>119</v>
          </cell>
          <cell r="Q1872">
            <v>116.7</v>
          </cell>
        </row>
        <row r="1873">
          <cell r="C1873">
            <v>130.80000000000001</v>
          </cell>
          <cell r="D1873">
            <v>126.1</v>
          </cell>
          <cell r="E1873">
            <v>119.8</v>
          </cell>
          <cell r="F1873">
            <v>115.4</v>
          </cell>
          <cell r="G1873">
            <v>107.7</v>
          </cell>
          <cell r="H1873">
            <v>103.8</v>
          </cell>
          <cell r="I1873">
            <v>100</v>
          </cell>
          <cell r="J1873">
            <v>100</v>
          </cell>
          <cell r="K1873">
            <v>100</v>
          </cell>
          <cell r="L1873">
            <v>100</v>
          </cell>
          <cell r="M1873">
            <v>100</v>
          </cell>
          <cell r="N1873">
            <v>100</v>
          </cell>
          <cell r="O1873">
            <v>100</v>
          </cell>
          <cell r="P1873">
            <v>100</v>
          </cell>
          <cell r="Q1873">
            <v>100</v>
          </cell>
        </row>
        <row r="1874">
          <cell r="C1874">
            <v>110.6</v>
          </cell>
          <cell r="D1874">
            <v>110.6</v>
          </cell>
          <cell r="E1874">
            <v>110.6</v>
          </cell>
          <cell r="F1874">
            <v>110.6</v>
          </cell>
          <cell r="G1874">
            <v>110.6</v>
          </cell>
          <cell r="H1874">
            <v>110.6</v>
          </cell>
          <cell r="I1874">
            <v>110.6</v>
          </cell>
          <cell r="J1874">
            <v>110.6</v>
          </cell>
          <cell r="K1874">
            <v>110.6</v>
          </cell>
          <cell r="L1874">
            <v>110.6</v>
          </cell>
          <cell r="M1874">
            <v>110.6</v>
          </cell>
          <cell r="N1874">
            <v>110.6</v>
          </cell>
          <cell r="O1874">
            <v>110.6</v>
          </cell>
          <cell r="P1874">
            <v>110.6</v>
          </cell>
          <cell r="Q1874">
            <v>110.6</v>
          </cell>
        </row>
        <row r="1875">
          <cell r="C1875">
            <v>112.5</v>
          </cell>
          <cell r="D1875">
            <v>112.5</v>
          </cell>
          <cell r="E1875">
            <v>111.3</v>
          </cell>
          <cell r="F1875">
            <v>111.3</v>
          </cell>
          <cell r="G1875">
            <v>111.3</v>
          </cell>
          <cell r="H1875">
            <v>111.3</v>
          </cell>
          <cell r="I1875">
            <v>111.3</v>
          </cell>
          <cell r="J1875">
            <v>111.3</v>
          </cell>
          <cell r="K1875">
            <v>111.3</v>
          </cell>
          <cell r="L1875">
            <v>111.3</v>
          </cell>
          <cell r="M1875">
            <v>111.3</v>
          </cell>
          <cell r="N1875">
            <v>111.3</v>
          </cell>
          <cell r="O1875">
            <v>111.3</v>
          </cell>
          <cell r="P1875">
            <v>111.3</v>
          </cell>
          <cell r="Q1875">
            <v>111.3</v>
          </cell>
        </row>
        <row r="1877">
          <cell r="C1877">
            <v>62.7</v>
          </cell>
          <cell r="D1877">
            <v>62.7</v>
          </cell>
          <cell r="E1877">
            <v>62.7</v>
          </cell>
          <cell r="F1877">
            <v>62.3</v>
          </cell>
          <cell r="G1877">
            <v>62.3</v>
          </cell>
          <cell r="H1877">
            <v>62.3</v>
          </cell>
          <cell r="I1877">
            <v>62.3</v>
          </cell>
          <cell r="J1877">
            <v>62.3</v>
          </cell>
          <cell r="K1877">
            <v>62.3</v>
          </cell>
          <cell r="L1877">
            <v>62.3</v>
          </cell>
          <cell r="M1877">
            <v>62.3</v>
          </cell>
          <cell r="N1877">
            <v>62.3</v>
          </cell>
          <cell r="O1877">
            <v>62.3</v>
          </cell>
          <cell r="P1877">
            <v>62.3</v>
          </cell>
          <cell r="Q1877">
            <v>62.3</v>
          </cell>
        </row>
        <row r="1878">
          <cell r="C1878">
            <v>133.30000000000001</v>
          </cell>
          <cell r="D1878">
            <v>133.30000000000001</v>
          </cell>
          <cell r="E1878">
            <v>133.30000000000001</v>
          </cell>
          <cell r="F1878">
            <v>133.30000000000001</v>
          </cell>
          <cell r="G1878">
            <v>133.30000000000001</v>
          </cell>
          <cell r="H1878">
            <v>133.30000000000001</v>
          </cell>
          <cell r="I1878">
            <v>133.30000000000001</v>
          </cell>
          <cell r="J1878">
            <v>133.30000000000001</v>
          </cell>
          <cell r="K1878">
            <v>133.30000000000001</v>
          </cell>
          <cell r="L1878">
            <v>133.30000000000001</v>
          </cell>
          <cell r="M1878">
            <v>133.30000000000001</v>
          </cell>
          <cell r="N1878">
            <v>133.30000000000001</v>
          </cell>
          <cell r="O1878">
            <v>133.30000000000001</v>
          </cell>
          <cell r="P1878">
            <v>133.30000000000001</v>
          </cell>
          <cell r="Q1878">
            <v>133.30000000000001</v>
          </cell>
        </row>
        <row r="1879">
          <cell r="C1879">
            <v>89.3</v>
          </cell>
          <cell r="D1879">
            <v>89.3</v>
          </cell>
          <cell r="E1879">
            <v>89.3</v>
          </cell>
          <cell r="F1879">
            <v>89.3</v>
          </cell>
          <cell r="G1879">
            <v>89.3</v>
          </cell>
          <cell r="H1879">
            <v>89.3</v>
          </cell>
          <cell r="I1879">
            <v>89.3</v>
          </cell>
          <cell r="J1879">
            <v>89.3</v>
          </cell>
          <cell r="K1879">
            <v>89.3</v>
          </cell>
          <cell r="L1879">
            <v>89.3</v>
          </cell>
          <cell r="M1879">
            <v>89.3</v>
          </cell>
          <cell r="N1879">
            <v>89.3</v>
          </cell>
          <cell r="O1879">
            <v>89.3</v>
          </cell>
          <cell r="P1879">
            <v>89.3</v>
          </cell>
          <cell r="Q1879">
            <v>89.3</v>
          </cell>
        </row>
        <row r="1880">
          <cell r="C1880">
            <v>59.1</v>
          </cell>
          <cell r="D1880">
            <v>59.1</v>
          </cell>
          <cell r="E1880">
            <v>59.1</v>
          </cell>
          <cell r="F1880">
            <v>58.7</v>
          </cell>
          <cell r="G1880">
            <v>58.7</v>
          </cell>
          <cell r="H1880">
            <v>58.7</v>
          </cell>
          <cell r="I1880">
            <v>58.7</v>
          </cell>
          <cell r="J1880">
            <v>58.7</v>
          </cell>
          <cell r="K1880">
            <v>58.7</v>
          </cell>
          <cell r="L1880">
            <v>58.7</v>
          </cell>
          <cell r="M1880">
            <v>58.7</v>
          </cell>
          <cell r="N1880">
            <v>58.7</v>
          </cell>
          <cell r="O1880">
            <v>58.7</v>
          </cell>
          <cell r="P1880">
            <v>58.7</v>
          </cell>
          <cell r="Q1880">
            <v>58.7</v>
          </cell>
        </row>
        <row r="1882">
          <cell r="C1882">
            <v>85.7</v>
          </cell>
          <cell r="D1882">
            <v>85.4</v>
          </cell>
          <cell r="E1882">
            <v>85.3</v>
          </cell>
          <cell r="F1882">
            <v>85.3</v>
          </cell>
          <cell r="G1882">
            <v>85.3</v>
          </cell>
          <cell r="H1882">
            <v>85.4</v>
          </cell>
          <cell r="I1882">
            <v>85.3</v>
          </cell>
          <cell r="J1882">
            <v>85.3</v>
          </cell>
          <cell r="K1882">
            <v>85.3</v>
          </cell>
          <cell r="L1882">
            <v>85.3</v>
          </cell>
          <cell r="M1882">
            <v>85.3</v>
          </cell>
          <cell r="N1882">
            <v>85.3</v>
          </cell>
          <cell r="O1882">
            <v>85.3</v>
          </cell>
          <cell r="P1882">
            <v>85.3</v>
          </cell>
          <cell r="Q1882">
            <v>85.3</v>
          </cell>
        </row>
        <row r="1883">
          <cell r="C1883">
            <v>55.1</v>
          </cell>
          <cell r="D1883">
            <v>55.1</v>
          </cell>
          <cell r="E1883">
            <v>55.2</v>
          </cell>
          <cell r="F1883">
            <v>55.2</v>
          </cell>
          <cell r="G1883">
            <v>55.5</v>
          </cell>
          <cell r="H1883">
            <v>55.8</v>
          </cell>
          <cell r="I1883">
            <v>55.8</v>
          </cell>
          <cell r="J1883">
            <v>55.8</v>
          </cell>
          <cell r="K1883">
            <v>55.8</v>
          </cell>
          <cell r="L1883">
            <v>55.8</v>
          </cell>
          <cell r="M1883">
            <v>55.8</v>
          </cell>
          <cell r="N1883">
            <v>55.8</v>
          </cell>
          <cell r="O1883">
            <v>55.8</v>
          </cell>
          <cell r="P1883">
            <v>55.8</v>
          </cell>
          <cell r="Q1883">
            <v>55.8</v>
          </cell>
        </row>
        <row r="1884">
          <cell r="C1884">
            <v>69.900000000000006</v>
          </cell>
          <cell r="D1884">
            <v>69.900000000000006</v>
          </cell>
          <cell r="E1884">
            <v>69.900000000000006</v>
          </cell>
          <cell r="F1884">
            <v>69.900000000000006</v>
          </cell>
          <cell r="G1884">
            <v>69.900000000000006</v>
          </cell>
          <cell r="H1884">
            <v>69.900000000000006</v>
          </cell>
          <cell r="I1884">
            <v>69.900000000000006</v>
          </cell>
          <cell r="J1884">
            <v>69.900000000000006</v>
          </cell>
          <cell r="K1884">
            <v>69.900000000000006</v>
          </cell>
          <cell r="L1884">
            <v>69.900000000000006</v>
          </cell>
          <cell r="M1884">
            <v>69.900000000000006</v>
          </cell>
          <cell r="N1884">
            <v>69.900000000000006</v>
          </cell>
          <cell r="O1884">
            <v>69.900000000000006</v>
          </cell>
          <cell r="P1884">
            <v>69.900000000000006</v>
          </cell>
          <cell r="Q1884">
            <v>69.900000000000006</v>
          </cell>
        </row>
        <row r="1885">
          <cell r="C1885">
            <v>50.5</v>
          </cell>
          <cell r="D1885">
            <v>46.9</v>
          </cell>
          <cell r="E1885">
            <v>44.2</v>
          </cell>
          <cell r="F1885">
            <v>44.2</v>
          </cell>
          <cell r="G1885">
            <v>44.2</v>
          </cell>
          <cell r="H1885">
            <v>44.2</v>
          </cell>
          <cell r="I1885">
            <v>42.4</v>
          </cell>
          <cell r="J1885">
            <v>42.4</v>
          </cell>
          <cell r="K1885">
            <v>42.4</v>
          </cell>
          <cell r="L1885">
            <v>42.4</v>
          </cell>
          <cell r="M1885">
            <v>42.4</v>
          </cell>
          <cell r="N1885">
            <v>42.4</v>
          </cell>
          <cell r="O1885">
            <v>42.4</v>
          </cell>
          <cell r="P1885">
            <v>42.4</v>
          </cell>
          <cell r="Q1885">
            <v>42.4</v>
          </cell>
        </row>
        <row r="1886">
          <cell r="C1886">
            <v>91.1</v>
          </cell>
          <cell r="D1886">
            <v>91.1</v>
          </cell>
          <cell r="E1886">
            <v>91.1</v>
          </cell>
          <cell r="F1886">
            <v>91.1</v>
          </cell>
          <cell r="G1886">
            <v>91.1</v>
          </cell>
          <cell r="H1886">
            <v>91.1</v>
          </cell>
          <cell r="I1886">
            <v>91.1</v>
          </cell>
          <cell r="J1886">
            <v>91.1</v>
          </cell>
          <cell r="K1886">
            <v>91.1</v>
          </cell>
          <cell r="L1886">
            <v>91.1</v>
          </cell>
          <cell r="M1886">
            <v>91.1</v>
          </cell>
          <cell r="N1886">
            <v>91.1</v>
          </cell>
          <cell r="O1886">
            <v>91.1</v>
          </cell>
          <cell r="P1886">
            <v>91.1</v>
          </cell>
          <cell r="Q1886">
            <v>91.1</v>
          </cell>
        </row>
        <row r="1887">
          <cell r="C1887">
            <v>100</v>
          </cell>
          <cell r="D1887">
            <v>100</v>
          </cell>
          <cell r="E1887">
            <v>100</v>
          </cell>
          <cell r="F1887">
            <v>100</v>
          </cell>
          <cell r="G1887">
            <v>100</v>
          </cell>
          <cell r="H1887">
            <v>100</v>
          </cell>
          <cell r="I1887">
            <v>100</v>
          </cell>
          <cell r="J1887">
            <v>100</v>
          </cell>
          <cell r="K1887">
            <v>100</v>
          </cell>
          <cell r="L1887">
            <v>100</v>
          </cell>
          <cell r="M1887">
            <v>100</v>
          </cell>
          <cell r="N1887">
            <v>100</v>
          </cell>
          <cell r="O1887">
            <v>100</v>
          </cell>
          <cell r="P1887">
            <v>100</v>
          </cell>
          <cell r="Q1887">
            <v>100</v>
          </cell>
        </row>
        <row r="1888">
          <cell r="C1888">
            <v>96.3</v>
          </cell>
          <cell r="D1888">
            <v>96.3</v>
          </cell>
          <cell r="E1888">
            <v>96.3</v>
          </cell>
          <cell r="F1888">
            <v>96.3</v>
          </cell>
          <cell r="G1888">
            <v>96.3</v>
          </cell>
          <cell r="H1888">
            <v>96.3</v>
          </cell>
          <cell r="I1888">
            <v>96.3</v>
          </cell>
          <cell r="J1888">
            <v>96.3</v>
          </cell>
          <cell r="K1888">
            <v>96.3</v>
          </cell>
          <cell r="L1888">
            <v>96.3</v>
          </cell>
          <cell r="M1888">
            <v>96.3</v>
          </cell>
          <cell r="N1888">
            <v>96.3</v>
          </cell>
          <cell r="O1888">
            <v>96.3</v>
          </cell>
          <cell r="P1888">
            <v>96.3</v>
          </cell>
          <cell r="Q1888">
            <v>96.3</v>
          </cell>
        </row>
        <row r="1889">
          <cell r="C1889">
            <v>100</v>
          </cell>
          <cell r="D1889">
            <v>100</v>
          </cell>
          <cell r="E1889">
            <v>100</v>
          </cell>
          <cell r="F1889">
            <v>100</v>
          </cell>
          <cell r="G1889">
            <v>100</v>
          </cell>
          <cell r="H1889">
            <v>100</v>
          </cell>
          <cell r="I1889">
            <v>100</v>
          </cell>
          <cell r="J1889">
            <v>100</v>
          </cell>
          <cell r="K1889">
            <v>100</v>
          </cell>
          <cell r="L1889">
            <v>100</v>
          </cell>
          <cell r="M1889">
            <v>100</v>
          </cell>
          <cell r="N1889">
            <v>100</v>
          </cell>
          <cell r="O1889">
            <v>100</v>
          </cell>
          <cell r="P1889">
            <v>100</v>
          </cell>
          <cell r="Q1889">
            <v>100</v>
          </cell>
        </row>
        <row r="1890">
          <cell r="C1890">
            <v>134.19999999999999</v>
          </cell>
          <cell r="D1890">
            <v>131.6</v>
          </cell>
          <cell r="E1890">
            <v>131.6</v>
          </cell>
          <cell r="F1890">
            <v>119.4</v>
          </cell>
          <cell r="G1890">
            <v>119.4</v>
          </cell>
          <cell r="H1890">
            <v>119.4</v>
          </cell>
          <cell r="I1890">
            <v>111.2</v>
          </cell>
          <cell r="J1890">
            <v>111.2</v>
          </cell>
          <cell r="K1890">
            <v>111.2</v>
          </cell>
          <cell r="L1890">
            <v>111.2</v>
          </cell>
          <cell r="M1890">
            <v>111.2</v>
          </cell>
          <cell r="N1890">
            <v>111.2</v>
          </cell>
          <cell r="O1890">
            <v>111.2</v>
          </cell>
          <cell r="P1890">
            <v>111.2</v>
          </cell>
          <cell r="Q1890">
            <v>111.2</v>
          </cell>
        </row>
        <row r="1891">
          <cell r="C1891">
            <v>108.1</v>
          </cell>
          <cell r="D1891">
            <v>108.1</v>
          </cell>
          <cell r="E1891">
            <v>108.1</v>
          </cell>
          <cell r="F1891">
            <v>108.1</v>
          </cell>
          <cell r="G1891">
            <v>108.1</v>
          </cell>
          <cell r="H1891">
            <v>108.1</v>
          </cell>
          <cell r="I1891">
            <v>108.1</v>
          </cell>
          <cell r="J1891">
            <v>108.1</v>
          </cell>
          <cell r="K1891">
            <v>108.1</v>
          </cell>
          <cell r="L1891">
            <v>108.1</v>
          </cell>
          <cell r="M1891">
            <v>108.1</v>
          </cell>
          <cell r="N1891">
            <v>108.1</v>
          </cell>
          <cell r="O1891">
            <v>108.1</v>
          </cell>
          <cell r="P1891">
            <v>108.1</v>
          </cell>
          <cell r="Q1891">
            <v>108.1</v>
          </cell>
        </row>
        <row r="1892">
          <cell r="C1892">
            <v>96.6</v>
          </cell>
          <cell r="D1892">
            <v>96.6</v>
          </cell>
          <cell r="E1892">
            <v>96.6</v>
          </cell>
          <cell r="F1892">
            <v>96.6</v>
          </cell>
          <cell r="G1892">
            <v>96.6</v>
          </cell>
          <cell r="H1892">
            <v>96.6</v>
          </cell>
          <cell r="I1892">
            <v>96.6</v>
          </cell>
          <cell r="J1892">
            <v>96.6</v>
          </cell>
          <cell r="K1892">
            <v>96.6</v>
          </cell>
          <cell r="L1892">
            <v>96.6</v>
          </cell>
          <cell r="M1892">
            <v>96.6</v>
          </cell>
          <cell r="N1892">
            <v>96.6</v>
          </cell>
          <cell r="O1892">
            <v>96.6</v>
          </cell>
          <cell r="P1892">
            <v>96.6</v>
          </cell>
          <cell r="Q1892">
            <v>96.6</v>
          </cell>
        </row>
        <row r="1893">
          <cell r="C1893">
            <v>100</v>
          </cell>
          <cell r="D1893">
            <v>100</v>
          </cell>
          <cell r="E1893">
            <v>100</v>
          </cell>
          <cell r="F1893">
            <v>100</v>
          </cell>
          <cell r="G1893">
            <v>100</v>
          </cell>
          <cell r="H1893">
            <v>100</v>
          </cell>
          <cell r="I1893">
            <v>100</v>
          </cell>
          <cell r="J1893">
            <v>100</v>
          </cell>
          <cell r="K1893">
            <v>100</v>
          </cell>
          <cell r="L1893">
            <v>100</v>
          </cell>
          <cell r="M1893">
            <v>100</v>
          </cell>
          <cell r="N1893">
            <v>100</v>
          </cell>
          <cell r="O1893">
            <v>100</v>
          </cell>
          <cell r="P1893">
            <v>100</v>
          </cell>
          <cell r="Q1893">
            <v>100</v>
          </cell>
        </row>
        <row r="1894">
          <cell r="C1894">
            <v>100</v>
          </cell>
          <cell r="D1894">
            <v>100</v>
          </cell>
          <cell r="E1894">
            <v>100</v>
          </cell>
          <cell r="F1894">
            <v>100</v>
          </cell>
          <cell r="G1894">
            <v>100</v>
          </cell>
          <cell r="H1894">
            <v>100</v>
          </cell>
          <cell r="I1894">
            <v>100</v>
          </cell>
          <cell r="J1894">
            <v>100</v>
          </cell>
          <cell r="K1894">
            <v>100</v>
          </cell>
          <cell r="L1894">
            <v>100</v>
          </cell>
          <cell r="M1894">
            <v>100</v>
          </cell>
          <cell r="N1894">
            <v>100</v>
          </cell>
          <cell r="O1894">
            <v>100</v>
          </cell>
          <cell r="P1894">
            <v>100</v>
          </cell>
          <cell r="Q1894">
            <v>100</v>
          </cell>
        </row>
        <row r="1895">
          <cell r="C1895">
            <v>117.7</v>
          </cell>
          <cell r="D1895">
            <v>117.7</v>
          </cell>
          <cell r="E1895">
            <v>117.7</v>
          </cell>
          <cell r="F1895">
            <v>117.7</v>
          </cell>
          <cell r="G1895">
            <v>117.7</v>
          </cell>
          <cell r="H1895">
            <v>117.7</v>
          </cell>
          <cell r="I1895">
            <v>117.7</v>
          </cell>
          <cell r="J1895">
            <v>117.7</v>
          </cell>
          <cell r="K1895">
            <v>117.7</v>
          </cell>
          <cell r="L1895">
            <v>117.7</v>
          </cell>
          <cell r="M1895">
            <v>117.7</v>
          </cell>
          <cell r="N1895">
            <v>117.7</v>
          </cell>
          <cell r="O1895">
            <v>117.7</v>
          </cell>
          <cell r="P1895">
            <v>117.7</v>
          </cell>
          <cell r="Q1895">
            <v>117.7</v>
          </cell>
        </row>
        <row r="1896">
          <cell r="C1896">
            <v>113.7</v>
          </cell>
          <cell r="D1896">
            <v>113.7</v>
          </cell>
          <cell r="E1896">
            <v>113.7</v>
          </cell>
          <cell r="F1896">
            <v>113.7</v>
          </cell>
          <cell r="G1896">
            <v>113.7</v>
          </cell>
          <cell r="H1896">
            <v>113.7</v>
          </cell>
          <cell r="I1896">
            <v>113.7</v>
          </cell>
          <cell r="J1896">
            <v>113.7</v>
          </cell>
          <cell r="K1896">
            <v>113.7</v>
          </cell>
          <cell r="L1896">
            <v>113.7</v>
          </cell>
          <cell r="M1896">
            <v>113.7</v>
          </cell>
          <cell r="N1896">
            <v>113.7</v>
          </cell>
          <cell r="O1896">
            <v>113.7</v>
          </cell>
          <cell r="P1896">
            <v>113.7</v>
          </cell>
          <cell r="Q1896">
            <v>113.7</v>
          </cell>
        </row>
        <row r="1897">
          <cell r="C1897">
            <v>180.7</v>
          </cell>
          <cell r="D1897">
            <v>180.7</v>
          </cell>
          <cell r="E1897">
            <v>180.7</v>
          </cell>
          <cell r="F1897">
            <v>180.7</v>
          </cell>
          <cell r="G1897">
            <v>180.7</v>
          </cell>
          <cell r="H1897">
            <v>180.7</v>
          </cell>
          <cell r="I1897">
            <v>180.7</v>
          </cell>
          <cell r="J1897">
            <v>180.7</v>
          </cell>
          <cell r="K1897">
            <v>180.7</v>
          </cell>
          <cell r="L1897">
            <v>180.7</v>
          </cell>
          <cell r="M1897">
            <v>180.7</v>
          </cell>
          <cell r="N1897">
            <v>180.7</v>
          </cell>
          <cell r="O1897">
            <v>180.7</v>
          </cell>
          <cell r="P1897">
            <v>180.7</v>
          </cell>
          <cell r="Q1897">
            <v>180.7</v>
          </cell>
        </row>
        <row r="1899">
          <cell r="C1899">
            <v>117.7</v>
          </cell>
          <cell r="D1899">
            <v>117.7</v>
          </cell>
          <cell r="E1899">
            <v>117.7</v>
          </cell>
          <cell r="F1899">
            <v>117.7</v>
          </cell>
          <cell r="G1899">
            <v>117.7</v>
          </cell>
          <cell r="H1899">
            <v>117.7</v>
          </cell>
          <cell r="I1899">
            <v>117.7</v>
          </cell>
          <cell r="J1899">
            <v>117.7</v>
          </cell>
          <cell r="K1899">
            <v>117.7</v>
          </cell>
          <cell r="L1899">
            <v>117.7</v>
          </cell>
          <cell r="M1899">
            <v>117.7</v>
          </cell>
          <cell r="N1899">
            <v>117.7</v>
          </cell>
          <cell r="O1899">
            <v>117.7</v>
          </cell>
          <cell r="P1899">
            <v>117.7</v>
          </cell>
          <cell r="Q1899">
            <v>117.7</v>
          </cell>
        </row>
        <row r="1900">
          <cell r="C1900">
            <v>125.9</v>
          </cell>
          <cell r="D1900">
            <v>125.9</v>
          </cell>
          <cell r="E1900">
            <v>125.9</v>
          </cell>
          <cell r="F1900">
            <v>125.9</v>
          </cell>
          <cell r="G1900">
            <v>125.9</v>
          </cell>
          <cell r="H1900">
            <v>125.9</v>
          </cell>
          <cell r="I1900">
            <v>125.9</v>
          </cell>
          <cell r="J1900">
            <v>125.9</v>
          </cell>
          <cell r="K1900">
            <v>125.9</v>
          </cell>
          <cell r="L1900">
            <v>125.9</v>
          </cell>
          <cell r="M1900">
            <v>125.9</v>
          </cell>
          <cell r="N1900">
            <v>125.9</v>
          </cell>
          <cell r="O1900">
            <v>125.9</v>
          </cell>
          <cell r="P1900">
            <v>125.9</v>
          </cell>
          <cell r="Q1900">
            <v>125.9</v>
          </cell>
        </row>
        <row r="1901">
          <cell r="C1901">
            <v>105.6</v>
          </cell>
          <cell r="D1901">
            <v>105.6</v>
          </cell>
          <cell r="E1901">
            <v>105.6</v>
          </cell>
          <cell r="F1901">
            <v>105.6</v>
          </cell>
          <cell r="G1901">
            <v>105.6</v>
          </cell>
          <cell r="H1901">
            <v>105.6</v>
          </cell>
          <cell r="I1901">
            <v>105.6</v>
          </cell>
          <cell r="J1901">
            <v>105.6</v>
          </cell>
          <cell r="K1901">
            <v>105.6</v>
          </cell>
          <cell r="L1901">
            <v>105.6</v>
          </cell>
          <cell r="M1901">
            <v>105.6</v>
          </cell>
          <cell r="N1901">
            <v>105.6</v>
          </cell>
          <cell r="O1901">
            <v>105.6</v>
          </cell>
          <cell r="P1901">
            <v>105.6</v>
          </cell>
          <cell r="Q1901">
            <v>105.6</v>
          </cell>
        </row>
        <row r="1902">
          <cell r="C1902">
            <v>100</v>
          </cell>
          <cell r="D1902">
            <v>100</v>
          </cell>
          <cell r="E1902">
            <v>100</v>
          </cell>
          <cell r="F1902">
            <v>100</v>
          </cell>
          <cell r="G1902">
            <v>100</v>
          </cell>
          <cell r="H1902">
            <v>100</v>
          </cell>
          <cell r="I1902">
            <v>100</v>
          </cell>
          <cell r="J1902">
            <v>100</v>
          </cell>
          <cell r="K1902">
            <v>100</v>
          </cell>
          <cell r="L1902">
            <v>100</v>
          </cell>
          <cell r="M1902">
            <v>100</v>
          </cell>
          <cell r="N1902">
            <v>100</v>
          </cell>
          <cell r="O1902">
            <v>100</v>
          </cell>
          <cell r="P1902">
            <v>100</v>
          </cell>
          <cell r="Q1902">
            <v>100</v>
          </cell>
        </row>
        <row r="1903">
          <cell r="C1903">
            <v>100</v>
          </cell>
          <cell r="D1903">
            <v>100</v>
          </cell>
          <cell r="E1903">
            <v>100</v>
          </cell>
          <cell r="F1903">
            <v>100</v>
          </cell>
          <cell r="G1903">
            <v>100</v>
          </cell>
          <cell r="H1903">
            <v>100</v>
          </cell>
          <cell r="I1903">
            <v>100</v>
          </cell>
          <cell r="J1903">
            <v>100</v>
          </cell>
          <cell r="K1903">
            <v>100</v>
          </cell>
          <cell r="L1903">
            <v>100</v>
          </cell>
          <cell r="M1903">
            <v>100</v>
          </cell>
          <cell r="N1903">
            <v>100</v>
          </cell>
          <cell r="O1903">
            <v>100</v>
          </cell>
          <cell r="P1903">
            <v>100</v>
          </cell>
          <cell r="Q1903">
            <v>100</v>
          </cell>
        </row>
        <row r="1905">
          <cell r="C1905">
            <v>164.7</v>
          </cell>
          <cell r="D1905">
            <v>164.7</v>
          </cell>
          <cell r="E1905">
            <v>164.7</v>
          </cell>
          <cell r="F1905">
            <v>164.7</v>
          </cell>
          <cell r="G1905">
            <v>145.19999999999999</v>
          </cell>
          <cell r="H1905">
            <v>144.9</v>
          </cell>
          <cell r="I1905">
            <v>144.6</v>
          </cell>
          <cell r="J1905">
            <v>144.6</v>
          </cell>
          <cell r="K1905">
            <v>144.6</v>
          </cell>
          <cell r="L1905">
            <v>144.6</v>
          </cell>
          <cell r="M1905">
            <v>144.6</v>
          </cell>
          <cell r="N1905">
            <v>144.6</v>
          </cell>
          <cell r="O1905">
            <v>144.6</v>
          </cell>
          <cell r="P1905">
            <v>144.6</v>
          </cell>
          <cell r="Q1905">
            <v>144.6</v>
          </cell>
        </row>
        <row r="1906">
          <cell r="C1906">
            <v>166.3</v>
          </cell>
          <cell r="D1906">
            <v>166.3</v>
          </cell>
          <cell r="E1906">
            <v>166.3</v>
          </cell>
          <cell r="F1906">
            <v>166.3</v>
          </cell>
          <cell r="G1906">
            <v>144.9</v>
          </cell>
          <cell r="H1906">
            <v>144.9</v>
          </cell>
          <cell r="I1906">
            <v>144.9</v>
          </cell>
          <cell r="J1906">
            <v>144.9</v>
          </cell>
          <cell r="K1906">
            <v>144.9</v>
          </cell>
          <cell r="L1906">
            <v>144.9</v>
          </cell>
          <cell r="M1906">
            <v>144.9</v>
          </cell>
          <cell r="N1906">
            <v>144.9</v>
          </cell>
          <cell r="O1906">
            <v>144.9</v>
          </cell>
          <cell r="P1906">
            <v>144.9</v>
          </cell>
          <cell r="Q1906">
            <v>144.9</v>
          </cell>
        </row>
        <row r="1907">
          <cell r="C1907">
            <v>135.19999999999999</v>
          </cell>
          <cell r="D1907">
            <v>135.19999999999999</v>
          </cell>
          <cell r="E1907">
            <v>135.19999999999999</v>
          </cell>
          <cell r="F1907">
            <v>135.19999999999999</v>
          </cell>
          <cell r="G1907">
            <v>135.19999999999999</v>
          </cell>
          <cell r="H1907">
            <v>135.19999999999999</v>
          </cell>
          <cell r="I1907">
            <v>135.19999999999999</v>
          </cell>
          <cell r="J1907">
            <v>135.19999999999999</v>
          </cell>
          <cell r="K1907">
            <v>135.19999999999999</v>
          </cell>
          <cell r="L1907">
            <v>135.19999999999999</v>
          </cell>
          <cell r="M1907">
            <v>135.19999999999999</v>
          </cell>
          <cell r="N1907">
            <v>135.19999999999999</v>
          </cell>
          <cell r="O1907">
            <v>135.19999999999999</v>
          </cell>
          <cell r="P1907">
            <v>135.19999999999999</v>
          </cell>
          <cell r="Q1907">
            <v>135.19999999999999</v>
          </cell>
        </row>
        <row r="1908">
          <cell r="C1908">
            <v>138.4</v>
          </cell>
          <cell r="D1908">
            <v>138.4</v>
          </cell>
          <cell r="E1908">
            <v>138.4</v>
          </cell>
          <cell r="F1908">
            <v>138.4</v>
          </cell>
          <cell r="G1908">
            <v>138.4</v>
          </cell>
          <cell r="H1908">
            <v>132.80000000000001</v>
          </cell>
          <cell r="I1908">
            <v>127.2</v>
          </cell>
          <cell r="J1908">
            <v>127.2</v>
          </cell>
          <cell r="K1908">
            <v>127.2</v>
          </cell>
          <cell r="L1908">
            <v>127.2</v>
          </cell>
          <cell r="M1908">
            <v>127.2</v>
          </cell>
          <cell r="N1908">
            <v>127.2</v>
          </cell>
          <cell r="O1908">
            <v>127.2</v>
          </cell>
          <cell r="P1908">
            <v>127.2</v>
          </cell>
          <cell r="Q1908">
            <v>127.2</v>
          </cell>
        </row>
        <row r="1910">
          <cell r="C1910">
            <v>134.4</v>
          </cell>
          <cell r="D1910">
            <v>134.4</v>
          </cell>
          <cell r="E1910">
            <v>134.4</v>
          </cell>
          <cell r="F1910">
            <v>134.4</v>
          </cell>
          <cell r="G1910">
            <v>134.4</v>
          </cell>
          <cell r="H1910">
            <v>134.30000000000001</v>
          </cell>
          <cell r="I1910">
            <v>134.19999999999999</v>
          </cell>
          <cell r="J1910">
            <v>134.19999999999999</v>
          </cell>
          <cell r="K1910">
            <v>134.19999999999999</v>
          </cell>
          <cell r="L1910">
            <v>134.19999999999999</v>
          </cell>
          <cell r="M1910">
            <v>134.19999999999999</v>
          </cell>
          <cell r="N1910">
            <v>134.19999999999999</v>
          </cell>
          <cell r="O1910">
            <v>126</v>
          </cell>
          <cell r="P1910">
            <v>126</v>
          </cell>
          <cell r="Q1910">
            <v>126</v>
          </cell>
        </row>
        <row r="1911">
          <cell r="C1911">
            <v>165.5</v>
          </cell>
          <cell r="D1911">
            <v>165.5</v>
          </cell>
          <cell r="E1911">
            <v>165.5</v>
          </cell>
          <cell r="F1911">
            <v>165.5</v>
          </cell>
          <cell r="G1911">
            <v>165.5</v>
          </cell>
          <cell r="H1911">
            <v>165.5</v>
          </cell>
          <cell r="I1911">
            <v>165.5</v>
          </cell>
          <cell r="J1911">
            <v>165.5</v>
          </cell>
          <cell r="K1911">
            <v>165.5</v>
          </cell>
          <cell r="L1911">
            <v>165.5</v>
          </cell>
          <cell r="M1911">
            <v>165.5</v>
          </cell>
          <cell r="N1911">
            <v>165.5</v>
          </cell>
          <cell r="O1911">
            <v>165.5</v>
          </cell>
          <cell r="P1911">
            <v>165.5</v>
          </cell>
          <cell r="Q1911">
            <v>165.5</v>
          </cell>
        </row>
        <row r="1912">
          <cell r="C1912">
            <v>100</v>
          </cell>
          <cell r="D1912">
            <v>100</v>
          </cell>
          <cell r="E1912">
            <v>100</v>
          </cell>
          <cell r="F1912">
            <v>100</v>
          </cell>
          <cell r="G1912">
            <v>100</v>
          </cell>
          <cell r="H1912">
            <v>100</v>
          </cell>
          <cell r="I1912">
            <v>100</v>
          </cell>
          <cell r="J1912">
            <v>100</v>
          </cell>
          <cell r="K1912">
            <v>100</v>
          </cell>
          <cell r="L1912">
            <v>100</v>
          </cell>
          <cell r="M1912">
            <v>100</v>
          </cell>
          <cell r="N1912">
            <v>100</v>
          </cell>
          <cell r="O1912">
            <v>100</v>
          </cell>
          <cell r="P1912">
            <v>100</v>
          </cell>
          <cell r="Q1912">
            <v>100</v>
          </cell>
        </row>
        <row r="1913">
          <cell r="C1913">
            <v>111.7</v>
          </cell>
          <cell r="D1913">
            <v>111.7</v>
          </cell>
          <cell r="E1913">
            <v>111.7</v>
          </cell>
          <cell r="F1913">
            <v>111.7</v>
          </cell>
          <cell r="G1913">
            <v>111.7</v>
          </cell>
          <cell r="H1913">
            <v>111</v>
          </cell>
          <cell r="I1913">
            <v>110.7</v>
          </cell>
          <cell r="J1913">
            <v>110.7</v>
          </cell>
          <cell r="K1913">
            <v>110.7</v>
          </cell>
          <cell r="L1913">
            <v>110.7</v>
          </cell>
          <cell r="M1913">
            <v>110.7</v>
          </cell>
          <cell r="N1913">
            <v>110.7</v>
          </cell>
          <cell r="O1913">
            <v>110.7</v>
          </cell>
          <cell r="P1913">
            <v>110.7</v>
          </cell>
          <cell r="Q1913">
            <v>110.7</v>
          </cell>
        </row>
        <row r="1914">
          <cell r="C1914">
            <v>163.19999999999999</v>
          </cell>
          <cell r="D1914">
            <v>163.19999999999999</v>
          </cell>
          <cell r="E1914">
            <v>163.19999999999999</v>
          </cell>
          <cell r="F1914">
            <v>163.19999999999999</v>
          </cell>
          <cell r="G1914">
            <v>163.19999999999999</v>
          </cell>
          <cell r="H1914">
            <v>163.19999999999999</v>
          </cell>
          <cell r="I1914">
            <v>163.19999999999999</v>
          </cell>
          <cell r="J1914">
            <v>163.19999999999999</v>
          </cell>
          <cell r="K1914">
            <v>163.19999999999999</v>
          </cell>
          <cell r="L1914">
            <v>163.19999999999999</v>
          </cell>
          <cell r="M1914">
            <v>163.19999999999999</v>
          </cell>
          <cell r="N1914">
            <v>163.19999999999999</v>
          </cell>
          <cell r="O1914">
            <v>163.19999999999999</v>
          </cell>
          <cell r="P1914">
            <v>163.19999999999999</v>
          </cell>
          <cell r="Q1914">
            <v>163.19999999999999</v>
          </cell>
        </row>
        <row r="1915">
          <cell r="C1915">
            <v>101.1</v>
          </cell>
          <cell r="D1915">
            <v>101.1</v>
          </cell>
          <cell r="E1915">
            <v>101.1</v>
          </cell>
          <cell r="F1915">
            <v>101.1</v>
          </cell>
          <cell r="G1915">
            <v>101.1</v>
          </cell>
          <cell r="H1915">
            <v>103.6</v>
          </cell>
          <cell r="I1915">
            <v>103.6</v>
          </cell>
          <cell r="J1915">
            <v>103.6</v>
          </cell>
          <cell r="K1915">
            <v>103.6</v>
          </cell>
          <cell r="L1915">
            <v>103.6</v>
          </cell>
          <cell r="M1915">
            <v>103.6</v>
          </cell>
          <cell r="N1915">
            <v>103.6</v>
          </cell>
          <cell r="O1915">
            <v>103.6</v>
          </cell>
          <cell r="P1915">
            <v>103.6</v>
          </cell>
          <cell r="Q1915">
            <v>103.6</v>
          </cell>
        </row>
        <row r="1916">
          <cell r="C1916">
            <v>102.7</v>
          </cell>
          <cell r="D1916">
            <v>102.7</v>
          </cell>
          <cell r="E1916">
            <v>102.7</v>
          </cell>
          <cell r="F1916">
            <v>102.7</v>
          </cell>
          <cell r="G1916">
            <v>102.7</v>
          </cell>
          <cell r="H1916">
            <v>102.7</v>
          </cell>
          <cell r="I1916">
            <v>102.7</v>
          </cell>
          <cell r="J1916">
            <v>102.7</v>
          </cell>
          <cell r="K1916">
            <v>102.7</v>
          </cell>
          <cell r="L1916">
            <v>102.7</v>
          </cell>
          <cell r="M1916">
            <v>102.7</v>
          </cell>
          <cell r="N1916">
            <v>102.7</v>
          </cell>
          <cell r="O1916">
            <v>102.7</v>
          </cell>
          <cell r="P1916">
            <v>102.7</v>
          </cell>
          <cell r="Q1916">
            <v>102.7</v>
          </cell>
        </row>
        <row r="1917">
          <cell r="C1917">
            <v>122.1</v>
          </cell>
          <cell r="D1917">
            <v>122.1</v>
          </cell>
          <cell r="E1917">
            <v>122.1</v>
          </cell>
          <cell r="F1917">
            <v>122.1</v>
          </cell>
          <cell r="G1917">
            <v>122.1</v>
          </cell>
          <cell r="H1917">
            <v>122.1</v>
          </cell>
          <cell r="I1917">
            <v>122.1</v>
          </cell>
          <cell r="J1917">
            <v>122.1</v>
          </cell>
          <cell r="K1917">
            <v>122.1</v>
          </cell>
          <cell r="L1917">
            <v>122.1</v>
          </cell>
          <cell r="M1917">
            <v>122.1</v>
          </cell>
          <cell r="N1917">
            <v>122.1</v>
          </cell>
          <cell r="O1917">
            <v>100</v>
          </cell>
          <cell r="P1917">
            <v>100</v>
          </cell>
          <cell r="Q1917">
            <v>100</v>
          </cell>
        </row>
        <row r="1919">
          <cell r="C1919">
            <v>118.9</v>
          </cell>
          <cell r="D1919">
            <v>120</v>
          </cell>
          <cell r="E1919">
            <v>118.9</v>
          </cell>
          <cell r="F1919">
            <v>119.4</v>
          </cell>
          <cell r="G1919">
            <v>122.4</v>
          </cell>
          <cell r="H1919">
            <v>120</v>
          </cell>
          <cell r="I1919">
            <v>121.1</v>
          </cell>
          <cell r="J1919">
            <v>121.1</v>
          </cell>
          <cell r="K1919">
            <v>121.3</v>
          </cell>
          <cell r="L1919">
            <v>120.1</v>
          </cell>
          <cell r="M1919">
            <v>119.9</v>
          </cell>
          <cell r="N1919">
            <v>120.1</v>
          </cell>
          <cell r="O1919">
            <v>119.9</v>
          </cell>
          <cell r="P1919">
            <v>119.9</v>
          </cell>
          <cell r="Q1919">
            <v>118.2</v>
          </cell>
        </row>
        <row r="1921">
          <cell r="C1921">
            <v>120.1</v>
          </cell>
          <cell r="D1921">
            <v>122.3</v>
          </cell>
          <cell r="E1921">
            <v>119.8</v>
          </cell>
          <cell r="F1921">
            <v>120.9</v>
          </cell>
          <cell r="G1921">
            <v>127.3</v>
          </cell>
          <cell r="H1921">
            <v>122.5</v>
          </cell>
          <cell r="I1921">
            <v>125.5</v>
          </cell>
          <cell r="J1921">
            <v>126.2</v>
          </cell>
          <cell r="K1921">
            <v>126.8</v>
          </cell>
          <cell r="L1921">
            <v>124.4</v>
          </cell>
          <cell r="M1921">
            <v>123.7</v>
          </cell>
          <cell r="N1921">
            <v>124.2</v>
          </cell>
          <cell r="O1921">
            <v>126.3</v>
          </cell>
          <cell r="P1921">
            <v>126.3</v>
          </cell>
          <cell r="Q1921">
            <v>123.1</v>
          </cell>
        </row>
        <row r="1922">
          <cell r="C1922">
            <v>117.2</v>
          </cell>
          <cell r="D1922">
            <v>116.3</v>
          </cell>
          <cell r="E1922">
            <v>116.3</v>
          </cell>
          <cell r="F1922">
            <v>116.3</v>
          </cell>
          <cell r="G1922">
            <v>116.4</v>
          </cell>
          <cell r="H1922">
            <v>116.4</v>
          </cell>
          <cell r="I1922">
            <v>116.4</v>
          </cell>
          <cell r="J1922">
            <v>116.5</v>
          </cell>
          <cell r="K1922">
            <v>116.9</v>
          </cell>
          <cell r="L1922">
            <v>116.9</v>
          </cell>
          <cell r="M1922">
            <v>116.9</v>
          </cell>
          <cell r="N1922">
            <v>117</v>
          </cell>
          <cell r="O1922">
            <v>117.1</v>
          </cell>
          <cell r="P1922">
            <v>117</v>
          </cell>
          <cell r="Q1922">
            <v>116.7</v>
          </cell>
        </row>
        <row r="1923">
          <cell r="C1923">
            <v>113.1</v>
          </cell>
          <cell r="D1923">
            <v>114.4</v>
          </cell>
          <cell r="E1923">
            <v>111.7</v>
          </cell>
          <cell r="F1923">
            <v>113.2</v>
          </cell>
          <cell r="G1923">
            <v>113.9</v>
          </cell>
          <cell r="H1923">
            <v>113.2</v>
          </cell>
          <cell r="I1923">
            <v>113.1</v>
          </cell>
          <cell r="J1923">
            <v>107.6</v>
          </cell>
          <cell r="K1923">
            <v>106.7</v>
          </cell>
          <cell r="L1923">
            <v>105.6</v>
          </cell>
          <cell r="M1923">
            <v>105.8</v>
          </cell>
          <cell r="N1923">
            <v>106.2</v>
          </cell>
          <cell r="O1923">
            <v>107.1</v>
          </cell>
          <cell r="P1923">
            <v>106.3</v>
          </cell>
          <cell r="Q1923">
            <v>106.2</v>
          </cell>
        </row>
        <row r="1924">
          <cell r="C1924">
            <v>117.4</v>
          </cell>
          <cell r="D1924">
            <v>122.3</v>
          </cell>
          <cell r="E1924">
            <v>134.6</v>
          </cell>
          <cell r="F1924">
            <v>132.80000000000001</v>
          </cell>
          <cell r="G1924">
            <v>161.4</v>
          </cell>
          <cell r="H1924">
            <v>138.4</v>
          </cell>
          <cell r="I1924">
            <v>162.4</v>
          </cell>
          <cell r="J1924">
            <v>173</v>
          </cell>
          <cell r="K1924">
            <v>164.5</v>
          </cell>
          <cell r="L1924">
            <v>164</v>
          </cell>
          <cell r="M1924">
            <v>154</v>
          </cell>
          <cell r="N1924">
            <v>142</v>
          </cell>
          <cell r="O1924">
            <v>144.19999999999999</v>
          </cell>
          <cell r="P1924">
            <v>146.9</v>
          </cell>
          <cell r="Q1924">
            <v>156.9</v>
          </cell>
        </row>
        <row r="1925">
          <cell r="C1925">
            <v>117.5</v>
          </cell>
          <cell r="D1925">
            <v>117</v>
          </cell>
          <cell r="E1925">
            <v>111.4</v>
          </cell>
          <cell r="F1925">
            <v>114.2</v>
          </cell>
          <cell r="G1925">
            <v>115.8</v>
          </cell>
          <cell r="H1925">
            <v>114.7</v>
          </cell>
          <cell r="I1925">
            <v>115.7</v>
          </cell>
          <cell r="J1925">
            <v>115.7</v>
          </cell>
          <cell r="K1925">
            <v>112.1</v>
          </cell>
          <cell r="L1925">
            <v>113.7</v>
          </cell>
          <cell r="M1925">
            <v>116.6</v>
          </cell>
          <cell r="N1925">
            <v>118</v>
          </cell>
          <cell r="O1925">
            <v>119</v>
          </cell>
          <cell r="P1925">
            <v>118.6</v>
          </cell>
          <cell r="Q1925">
            <v>112.1</v>
          </cell>
        </row>
        <row r="1926">
          <cell r="C1926">
            <v>128.5</v>
          </cell>
          <cell r="D1926">
            <v>129.1</v>
          </cell>
          <cell r="E1926">
            <v>129.1</v>
          </cell>
          <cell r="F1926">
            <v>129.9</v>
          </cell>
          <cell r="G1926">
            <v>130.69999999999999</v>
          </cell>
          <cell r="H1926">
            <v>130.5</v>
          </cell>
          <cell r="I1926">
            <v>130.5</v>
          </cell>
          <cell r="J1926">
            <v>130.80000000000001</v>
          </cell>
          <cell r="K1926">
            <v>130.6</v>
          </cell>
          <cell r="L1926">
            <v>133.80000000000001</v>
          </cell>
          <cell r="M1926">
            <v>132.80000000000001</v>
          </cell>
          <cell r="N1926">
            <v>131.19999999999999</v>
          </cell>
          <cell r="O1926">
            <v>130.9</v>
          </cell>
          <cell r="P1926">
            <v>129.19999999999999</v>
          </cell>
          <cell r="Q1926">
            <v>129.1</v>
          </cell>
        </row>
        <row r="1927">
          <cell r="C1927">
            <v>121</v>
          </cell>
          <cell r="D1927">
            <v>129</v>
          </cell>
          <cell r="E1927">
            <v>122.6</v>
          </cell>
          <cell r="F1927">
            <v>134.69999999999999</v>
          </cell>
          <cell r="G1927">
            <v>160.5</v>
          </cell>
          <cell r="H1927">
            <v>152.30000000000001</v>
          </cell>
          <cell r="I1927">
            <v>155.9</v>
          </cell>
          <cell r="J1927">
            <v>159.80000000000001</v>
          </cell>
          <cell r="K1927">
            <v>156.5</v>
          </cell>
          <cell r="L1927">
            <v>137.1</v>
          </cell>
          <cell r="M1927">
            <v>134.9</v>
          </cell>
          <cell r="N1927">
            <v>133.80000000000001</v>
          </cell>
          <cell r="O1927">
            <v>131.80000000000001</v>
          </cell>
          <cell r="P1927">
            <v>136.1</v>
          </cell>
          <cell r="Q1927">
            <v>130.4</v>
          </cell>
        </row>
        <row r="1928">
          <cell r="C1928">
            <v>128.30000000000001</v>
          </cell>
          <cell r="D1928">
            <v>132.9</v>
          </cell>
          <cell r="E1928">
            <v>120.9</v>
          </cell>
          <cell r="F1928">
            <v>118.3</v>
          </cell>
          <cell r="G1928">
            <v>129.5</v>
          </cell>
          <cell r="H1928">
            <v>116.1</v>
          </cell>
          <cell r="I1928">
            <v>121.1</v>
          </cell>
          <cell r="J1928">
            <v>126.8</v>
          </cell>
          <cell r="K1928">
            <v>141.1</v>
          </cell>
          <cell r="L1928">
            <v>136.1</v>
          </cell>
          <cell r="M1928">
            <v>136.80000000000001</v>
          </cell>
          <cell r="N1928">
            <v>146.9</v>
          </cell>
          <cell r="O1928">
            <v>157.80000000000001</v>
          </cell>
          <cell r="P1928">
            <v>156.30000000000001</v>
          </cell>
          <cell r="Q1928">
            <v>139.80000000000001</v>
          </cell>
        </row>
        <row r="1929">
          <cell r="C1929">
            <v>115.8</v>
          </cell>
          <cell r="D1929">
            <v>115.8</v>
          </cell>
          <cell r="E1929">
            <v>115.8</v>
          </cell>
          <cell r="F1929">
            <v>115.8</v>
          </cell>
          <cell r="G1929">
            <v>115.8</v>
          </cell>
          <cell r="H1929">
            <v>115.4</v>
          </cell>
          <cell r="I1929">
            <v>115.4</v>
          </cell>
          <cell r="J1929">
            <v>115.4</v>
          </cell>
          <cell r="K1929">
            <v>115.5</v>
          </cell>
          <cell r="L1929">
            <v>114.4</v>
          </cell>
          <cell r="M1929">
            <v>114.1</v>
          </cell>
          <cell r="N1929">
            <v>113.3</v>
          </cell>
          <cell r="O1929">
            <v>113.3</v>
          </cell>
          <cell r="P1929">
            <v>113.3</v>
          </cell>
          <cell r="Q1929">
            <v>113.1</v>
          </cell>
        </row>
        <row r="1930">
          <cell r="C1930">
            <v>140</v>
          </cell>
          <cell r="D1930">
            <v>140</v>
          </cell>
          <cell r="E1930">
            <v>139.9</v>
          </cell>
          <cell r="F1930">
            <v>139.4</v>
          </cell>
          <cell r="G1930">
            <v>139.80000000000001</v>
          </cell>
          <cell r="H1930">
            <v>136.80000000000001</v>
          </cell>
          <cell r="I1930">
            <v>139</v>
          </cell>
          <cell r="J1930">
            <v>138.5</v>
          </cell>
          <cell r="K1930">
            <v>137.30000000000001</v>
          </cell>
          <cell r="L1930">
            <v>139.6</v>
          </cell>
          <cell r="M1930">
            <v>133.30000000000001</v>
          </cell>
          <cell r="N1930">
            <v>133.4</v>
          </cell>
          <cell r="O1930">
            <v>140.6</v>
          </cell>
          <cell r="P1930">
            <v>142</v>
          </cell>
          <cell r="Q1930">
            <v>144.69999999999999</v>
          </cell>
        </row>
        <row r="1931">
          <cell r="C1931">
            <v>131.6</v>
          </cell>
          <cell r="D1931">
            <v>137.5</v>
          </cell>
          <cell r="E1931">
            <v>141.69999999999999</v>
          </cell>
          <cell r="F1931">
            <v>135.30000000000001</v>
          </cell>
          <cell r="G1931">
            <v>125.5</v>
          </cell>
          <cell r="H1931">
            <v>125.5</v>
          </cell>
          <cell r="I1931">
            <v>124.7</v>
          </cell>
          <cell r="J1931">
            <v>124.8</v>
          </cell>
          <cell r="K1931">
            <v>126.7</v>
          </cell>
          <cell r="L1931">
            <v>126.8</v>
          </cell>
          <cell r="M1931">
            <v>128.1</v>
          </cell>
          <cell r="N1931">
            <v>128.9</v>
          </cell>
          <cell r="O1931">
            <v>128.1</v>
          </cell>
          <cell r="P1931">
            <v>131.30000000000001</v>
          </cell>
          <cell r="Q1931">
            <v>127.4</v>
          </cell>
        </row>
        <row r="1932">
          <cell r="C1932">
            <v>112.8</v>
          </cell>
          <cell r="D1932">
            <v>112.8</v>
          </cell>
          <cell r="E1932">
            <v>112.8</v>
          </cell>
          <cell r="F1932">
            <v>110.7</v>
          </cell>
          <cell r="G1932">
            <v>111.5</v>
          </cell>
          <cell r="H1932">
            <v>115.3</v>
          </cell>
          <cell r="I1932">
            <v>115.3</v>
          </cell>
          <cell r="J1932">
            <v>112.8</v>
          </cell>
          <cell r="K1932">
            <v>110.3</v>
          </cell>
          <cell r="L1932">
            <v>108.1</v>
          </cell>
          <cell r="M1932">
            <v>111.8</v>
          </cell>
          <cell r="N1932">
            <v>113.7</v>
          </cell>
          <cell r="O1932">
            <v>113.7</v>
          </cell>
          <cell r="P1932">
            <v>113.7</v>
          </cell>
          <cell r="Q1932">
            <v>113.7</v>
          </cell>
        </row>
        <row r="1934">
          <cell r="C1934">
            <v>138.69999999999999</v>
          </cell>
          <cell r="D1934">
            <v>138.69999999999999</v>
          </cell>
          <cell r="E1934">
            <v>138.69999999999999</v>
          </cell>
          <cell r="F1934">
            <v>138.69999999999999</v>
          </cell>
          <cell r="G1934">
            <v>138.69999999999999</v>
          </cell>
          <cell r="H1934">
            <v>138.69999999999999</v>
          </cell>
          <cell r="I1934">
            <v>138.69999999999999</v>
          </cell>
          <cell r="J1934">
            <v>138.69999999999999</v>
          </cell>
          <cell r="K1934">
            <v>138.69999999999999</v>
          </cell>
          <cell r="L1934">
            <v>138.69999999999999</v>
          </cell>
          <cell r="M1934">
            <v>138.69999999999999</v>
          </cell>
          <cell r="N1934">
            <v>138.69999999999999</v>
          </cell>
          <cell r="O1934">
            <v>125.1</v>
          </cell>
          <cell r="P1934">
            <v>125.1</v>
          </cell>
          <cell r="Q1934">
            <v>125.1</v>
          </cell>
        </row>
        <row r="1935">
          <cell r="C1935">
            <v>120</v>
          </cell>
          <cell r="D1935">
            <v>120</v>
          </cell>
          <cell r="E1935">
            <v>120</v>
          </cell>
          <cell r="F1935">
            <v>120</v>
          </cell>
          <cell r="G1935">
            <v>120</v>
          </cell>
          <cell r="H1935">
            <v>120</v>
          </cell>
          <cell r="I1935">
            <v>120</v>
          </cell>
          <cell r="J1935">
            <v>120</v>
          </cell>
          <cell r="K1935">
            <v>120</v>
          </cell>
          <cell r="L1935">
            <v>120</v>
          </cell>
          <cell r="M1935">
            <v>120</v>
          </cell>
          <cell r="N1935">
            <v>120</v>
          </cell>
          <cell r="O1935">
            <v>120</v>
          </cell>
          <cell r="P1935">
            <v>120</v>
          </cell>
          <cell r="Q1935">
            <v>120</v>
          </cell>
        </row>
        <row r="1936">
          <cell r="C1936">
            <v>112.5</v>
          </cell>
          <cell r="D1936">
            <v>112.5</v>
          </cell>
          <cell r="E1936">
            <v>112.5</v>
          </cell>
          <cell r="F1936">
            <v>112.5</v>
          </cell>
          <cell r="G1936">
            <v>112.5</v>
          </cell>
          <cell r="H1936">
            <v>112.5</v>
          </cell>
          <cell r="I1936">
            <v>112.5</v>
          </cell>
          <cell r="J1936">
            <v>112.5</v>
          </cell>
          <cell r="K1936">
            <v>112.5</v>
          </cell>
          <cell r="L1936">
            <v>112.5</v>
          </cell>
          <cell r="M1936">
            <v>112.5</v>
          </cell>
          <cell r="N1936">
            <v>112.5</v>
          </cell>
          <cell r="O1936">
            <v>112.5</v>
          </cell>
          <cell r="P1936">
            <v>112.5</v>
          </cell>
          <cell r="Q1936">
            <v>112.5</v>
          </cell>
        </row>
        <row r="1937">
          <cell r="C1937">
            <v>145.9</v>
          </cell>
          <cell r="D1937">
            <v>145.9</v>
          </cell>
          <cell r="E1937">
            <v>145.9</v>
          </cell>
          <cell r="F1937">
            <v>145.9</v>
          </cell>
          <cell r="G1937">
            <v>145.9</v>
          </cell>
          <cell r="H1937">
            <v>145.9</v>
          </cell>
          <cell r="I1937">
            <v>145.9</v>
          </cell>
          <cell r="J1937">
            <v>145.9</v>
          </cell>
          <cell r="K1937">
            <v>145.9</v>
          </cell>
          <cell r="L1937">
            <v>145.9</v>
          </cell>
          <cell r="M1937">
            <v>145.9</v>
          </cell>
          <cell r="N1937">
            <v>145.9</v>
          </cell>
          <cell r="O1937">
            <v>145.9</v>
          </cell>
          <cell r="P1937">
            <v>145.9</v>
          </cell>
          <cell r="Q1937">
            <v>145.9</v>
          </cell>
        </row>
        <row r="1938">
          <cell r="C1938">
            <v>138.80000000000001</v>
          </cell>
          <cell r="D1938">
            <v>138.80000000000001</v>
          </cell>
          <cell r="E1938">
            <v>138.80000000000001</v>
          </cell>
          <cell r="F1938">
            <v>138.80000000000001</v>
          </cell>
          <cell r="G1938">
            <v>138.80000000000001</v>
          </cell>
          <cell r="H1938">
            <v>138.80000000000001</v>
          </cell>
          <cell r="I1938">
            <v>138.80000000000001</v>
          </cell>
          <cell r="J1938">
            <v>138.80000000000001</v>
          </cell>
          <cell r="K1938">
            <v>138.80000000000001</v>
          </cell>
          <cell r="L1938">
            <v>138.80000000000001</v>
          </cell>
          <cell r="M1938">
            <v>138.80000000000001</v>
          </cell>
          <cell r="N1938">
            <v>138.80000000000001</v>
          </cell>
          <cell r="O1938">
            <v>125.1</v>
          </cell>
          <cell r="P1938">
            <v>125.1</v>
          </cell>
          <cell r="Q1938">
            <v>125.1</v>
          </cell>
        </row>
        <row r="1940">
          <cell r="C1940">
            <v>127.6</v>
          </cell>
          <cell r="D1940">
            <v>127.4</v>
          </cell>
          <cell r="E1940">
            <v>127.2</v>
          </cell>
          <cell r="F1940">
            <v>127.2</v>
          </cell>
          <cell r="G1940">
            <v>123.5</v>
          </cell>
          <cell r="H1940">
            <v>121.5</v>
          </cell>
          <cell r="I1940">
            <v>121.5</v>
          </cell>
          <cell r="J1940">
            <v>121.4</v>
          </cell>
          <cell r="K1940">
            <v>121.4</v>
          </cell>
          <cell r="L1940">
            <v>121.4</v>
          </cell>
          <cell r="M1940">
            <v>121.7</v>
          </cell>
          <cell r="N1940">
            <v>121.8</v>
          </cell>
          <cell r="O1940">
            <v>121.8</v>
          </cell>
          <cell r="P1940">
            <v>121.8</v>
          </cell>
          <cell r="Q1940">
            <v>121.4</v>
          </cell>
        </row>
        <row r="1941">
          <cell r="C1941">
            <v>102.1</v>
          </cell>
          <cell r="D1941">
            <v>102.1</v>
          </cell>
          <cell r="E1941">
            <v>102.1</v>
          </cell>
          <cell r="F1941">
            <v>102.1</v>
          </cell>
          <cell r="G1941">
            <v>102.1</v>
          </cell>
          <cell r="H1941">
            <v>102.1</v>
          </cell>
          <cell r="I1941">
            <v>102.1</v>
          </cell>
          <cell r="J1941">
            <v>102.1</v>
          </cell>
          <cell r="K1941">
            <v>102.1</v>
          </cell>
          <cell r="L1941">
            <v>102.1</v>
          </cell>
          <cell r="M1941">
            <v>102.1</v>
          </cell>
          <cell r="N1941">
            <v>102.1</v>
          </cell>
          <cell r="O1941">
            <v>102.1</v>
          </cell>
          <cell r="P1941">
            <v>102.1</v>
          </cell>
          <cell r="Q1941">
            <v>102.1</v>
          </cell>
        </row>
        <row r="1942">
          <cell r="C1942">
            <v>136.5</v>
          </cell>
          <cell r="D1942">
            <v>136.5</v>
          </cell>
          <cell r="E1942">
            <v>136.19999999999999</v>
          </cell>
          <cell r="F1942">
            <v>136.19999999999999</v>
          </cell>
          <cell r="G1942">
            <v>131.4</v>
          </cell>
          <cell r="H1942">
            <v>128.80000000000001</v>
          </cell>
          <cell r="I1942">
            <v>128.80000000000001</v>
          </cell>
          <cell r="J1942">
            <v>128.69999999999999</v>
          </cell>
          <cell r="K1942">
            <v>128.69999999999999</v>
          </cell>
          <cell r="L1942">
            <v>128.69999999999999</v>
          </cell>
          <cell r="M1942">
            <v>128.69999999999999</v>
          </cell>
          <cell r="N1942">
            <v>128.9</v>
          </cell>
          <cell r="O1942">
            <v>128.9</v>
          </cell>
          <cell r="P1942">
            <v>128.9</v>
          </cell>
          <cell r="Q1942">
            <v>128.30000000000001</v>
          </cell>
        </row>
        <row r="1943">
          <cell r="C1943">
            <v>92.8</v>
          </cell>
          <cell r="D1943">
            <v>92.6</v>
          </cell>
          <cell r="E1943">
            <v>92.6</v>
          </cell>
          <cell r="F1943">
            <v>92.6</v>
          </cell>
          <cell r="G1943">
            <v>92.6</v>
          </cell>
          <cell r="H1943">
            <v>92.6</v>
          </cell>
          <cell r="I1943">
            <v>92.6</v>
          </cell>
          <cell r="J1943">
            <v>92.6</v>
          </cell>
          <cell r="K1943">
            <v>92.6</v>
          </cell>
          <cell r="L1943">
            <v>92.6</v>
          </cell>
          <cell r="M1943">
            <v>92.6</v>
          </cell>
          <cell r="N1943">
            <v>92.7</v>
          </cell>
          <cell r="O1943">
            <v>92.7</v>
          </cell>
          <cell r="P1943">
            <v>92.7</v>
          </cell>
          <cell r="Q1943">
            <v>92.7</v>
          </cell>
        </row>
        <row r="1944">
          <cell r="C1944">
            <v>111.3</v>
          </cell>
          <cell r="D1944">
            <v>111.3</v>
          </cell>
          <cell r="E1944">
            <v>111.3</v>
          </cell>
          <cell r="F1944">
            <v>111.3</v>
          </cell>
          <cell r="G1944">
            <v>111.3</v>
          </cell>
          <cell r="H1944">
            <v>111.3</v>
          </cell>
          <cell r="I1944">
            <v>111.3</v>
          </cell>
          <cell r="J1944">
            <v>111.3</v>
          </cell>
          <cell r="K1944">
            <v>111.3</v>
          </cell>
          <cell r="L1944">
            <v>111.3</v>
          </cell>
          <cell r="M1944">
            <v>111.3</v>
          </cell>
          <cell r="N1944">
            <v>111.3</v>
          </cell>
          <cell r="O1944">
            <v>111.3</v>
          </cell>
          <cell r="P1944">
            <v>111.3</v>
          </cell>
          <cell r="Q1944">
            <v>111.3</v>
          </cell>
        </row>
        <row r="1945">
          <cell r="C1945">
            <v>105.4</v>
          </cell>
          <cell r="D1945">
            <v>104.2</v>
          </cell>
          <cell r="E1945">
            <v>104.7</v>
          </cell>
          <cell r="F1945">
            <v>104.7</v>
          </cell>
          <cell r="G1945">
            <v>104.7</v>
          </cell>
          <cell r="H1945">
            <v>104.7</v>
          </cell>
          <cell r="I1945">
            <v>104.7</v>
          </cell>
          <cell r="J1945">
            <v>104.7</v>
          </cell>
          <cell r="K1945">
            <v>104.7</v>
          </cell>
          <cell r="L1945">
            <v>104.7</v>
          </cell>
          <cell r="M1945">
            <v>106.4</v>
          </cell>
          <cell r="N1945">
            <v>106.4</v>
          </cell>
          <cell r="O1945">
            <v>106.4</v>
          </cell>
          <cell r="P1945">
            <v>106.4</v>
          </cell>
          <cell r="Q1945">
            <v>106.4</v>
          </cell>
        </row>
        <row r="1946">
          <cell r="C1946">
            <v>83.2</v>
          </cell>
          <cell r="D1946">
            <v>83.2</v>
          </cell>
          <cell r="E1946">
            <v>83.2</v>
          </cell>
          <cell r="F1946">
            <v>83.2</v>
          </cell>
          <cell r="G1946">
            <v>83.2</v>
          </cell>
          <cell r="H1946">
            <v>90.6</v>
          </cell>
          <cell r="I1946">
            <v>90.6</v>
          </cell>
          <cell r="J1946">
            <v>90.6</v>
          </cell>
          <cell r="K1946">
            <v>94.9</v>
          </cell>
          <cell r="L1946">
            <v>94.9</v>
          </cell>
          <cell r="M1946">
            <v>94.9</v>
          </cell>
          <cell r="N1946">
            <v>94.9</v>
          </cell>
          <cell r="O1946">
            <v>94.9</v>
          </cell>
          <cell r="P1946">
            <v>94.9</v>
          </cell>
          <cell r="Q1946">
            <v>94.9</v>
          </cell>
        </row>
        <row r="1948">
          <cell r="C1948">
            <v>106.2</v>
          </cell>
          <cell r="D1948">
            <v>106.1</v>
          </cell>
          <cell r="E1948">
            <v>106.1</v>
          </cell>
          <cell r="F1948">
            <v>106.1</v>
          </cell>
          <cell r="G1948">
            <v>106.1</v>
          </cell>
          <cell r="H1948">
            <v>106.1</v>
          </cell>
          <cell r="I1948">
            <v>106.1</v>
          </cell>
          <cell r="J1948">
            <v>106.1</v>
          </cell>
          <cell r="K1948">
            <v>106.1</v>
          </cell>
          <cell r="L1948">
            <v>106.1</v>
          </cell>
          <cell r="M1948">
            <v>106.1</v>
          </cell>
          <cell r="N1948">
            <v>106.1</v>
          </cell>
          <cell r="O1948">
            <v>106.1</v>
          </cell>
          <cell r="P1948">
            <v>106.1</v>
          </cell>
          <cell r="Q1948">
            <v>106.1</v>
          </cell>
        </row>
        <row r="1949">
          <cell r="C1949">
            <v>104.6</v>
          </cell>
          <cell r="D1949">
            <v>104.4</v>
          </cell>
          <cell r="E1949">
            <v>104.4</v>
          </cell>
          <cell r="F1949">
            <v>104.4</v>
          </cell>
          <cell r="G1949">
            <v>104.4</v>
          </cell>
          <cell r="H1949">
            <v>104.4</v>
          </cell>
          <cell r="I1949">
            <v>104.4</v>
          </cell>
          <cell r="J1949">
            <v>104.4</v>
          </cell>
          <cell r="K1949">
            <v>104.4</v>
          </cell>
          <cell r="L1949">
            <v>104.4</v>
          </cell>
          <cell r="M1949">
            <v>104.4</v>
          </cell>
          <cell r="N1949">
            <v>104.4</v>
          </cell>
          <cell r="O1949">
            <v>104.4</v>
          </cell>
          <cell r="P1949">
            <v>104.4</v>
          </cell>
          <cell r="Q1949">
            <v>104.4</v>
          </cell>
        </row>
        <row r="1950">
          <cell r="C1950">
            <v>113.5</v>
          </cell>
          <cell r="D1950">
            <v>113.5</v>
          </cell>
          <cell r="E1950">
            <v>113.5</v>
          </cell>
          <cell r="F1950">
            <v>113.4</v>
          </cell>
          <cell r="G1950">
            <v>113.4</v>
          </cell>
          <cell r="H1950">
            <v>113.4</v>
          </cell>
          <cell r="I1950">
            <v>113.3</v>
          </cell>
          <cell r="J1950">
            <v>113.3</v>
          </cell>
          <cell r="K1950">
            <v>113.2</v>
          </cell>
          <cell r="L1950">
            <v>113</v>
          </cell>
          <cell r="M1950">
            <v>113</v>
          </cell>
          <cell r="N1950">
            <v>113</v>
          </cell>
          <cell r="O1950">
            <v>113</v>
          </cell>
          <cell r="P1950">
            <v>113</v>
          </cell>
          <cell r="Q1950">
            <v>113</v>
          </cell>
        </row>
        <row r="1951">
          <cell r="C1951">
            <v>100</v>
          </cell>
          <cell r="D1951">
            <v>100</v>
          </cell>
          <cell r="E1951">
            <v>100</v>
          </cell>
          <cell r="F1951">
            <v>100</v>
          </cell>
          <cell r="G1951">
            <v>100</v>
          </cell>
          <cell r="H1951">
            <v>100</v>
          </cell>
          <cell r="I1951">
            <v>100</v>
          </cell>
          <cell r="J1951">
            <v>100</v>
          </cell>
          <cell r="K1951">
            <v>100</v>
          </cell>
          <cell r="L1951">
            <v>100</v>
          </cell>
          <cell r="M1951">
            <v>100</v>
          </cell>
          <cell r="N1951">
            <v>100</v>
          </cell>
          <cell r="O1951">
            <v>100</v>
          </cell>
          <cell r="P1951">
            <v>100</v>
          </cell>
          <cell r="Q1951">
            <v>100</v>
          </cell>
        </row>
        <row r="1952">
          <cell r="C1952">
            <v>120.9</v>
          </cell>
          <cell r="D1952">
            <v>120.9</v>
          </cell>
          <cell r="E1952">
            <v>120.9</v>
          </cell>
          <cell r="F1952">
            <v>120.9</v>
          </cell>
          <cell r="G1952">
            <v>120.9</v>
          </cell>
          <cell r="H1952">
            <v>120.9</v>
          </cell>
          <cell r="I1952">
            <v>120.9</v>
          </cell>
          <cell r="J1952">
            <v>120.9</v>
          </cell>
          <cell r="K1952">
            <v>120.9</v>
          </cell>
          <cell r="L1952">
            <v>120.9</v>
          </cell>
          <cell r="M1952">
            <v>120.9</v>
          </cell>
          <cell r="N1952">
            <v>120.9</v>
          </cell>
          <cell r="O1952">
            <v>120.9</v>
          </cell>
          <cell r="P1952">
            <v>120.9</v>
          </cell>
          <cell r="Q1952">
            <v>120.9</v>
          </cell>
        </row>
        <row r="1953">
          <cell r="C1953">
            <v>119.9</v>
          </cell>
          <cell r="D1953">
            <v>119.9</v>
          </cell>
          <cell r="E1953">
            <v>119.9</v>
          </cell>
          <cell r="F1953">
            <v>119.9</v>
          </cell>
          <cell r="G1953">
            <v>119.9</v>
          </cell>
          <cell r="H1953">
            <v>119.9</v>
          </cell>
          <cell r="I1953">
            <v>119.9</v>
          </cell>
          <cell r="J1953">
            <v>119.9</v>
          </cell>
          <cell r="K1953">
            <v>119.9</v>
          </cell>
          <cell r="L1953">
            <v>119.9</v>
          </cell>
          <cell r="M1953">
            <v>119.9</v>
          </cell>
          <cell r="N1953">
            <v>119.9</v>
          </cell>
          <cell r="O1953">
            <v>119.9</v>
          </cell>
          <cell r="P1953">
            <v>119.9</v>
          </cell>
          <cell r="Q1953">
            <v>119.9</v>
          </cell>
        </row>
        <row r="1954">
          <cell r="C1954">
            <v>100</v>
          </cell>
          <cell r="D1954">
            <v>100</v>
          </cell>
          <cell r="E1954">
            <v>100</v>
          </cell>
          <cell r="F1954">
            <v>100</v>
          </cell>
          <cell r="G1954">
            <v>100</v>
          </cell>
          <cell r="H1954">
            <v>100</v>
          </cell>
          <cell r="I1954">
            <v>100</v>
          </cell>
          <cell r="J1954">
            <v>100</v>
          </cell>
          <cell r="K1954">
            <v>100</v>
          </cell>
          <cell r="L1954">
            <v>100</v>
          </cell>
          <cell r="M1954">
            <v>100</v>
          </cell>
          <cell r="N1954">
            <v>100</v>
          </cell>
          <cell r="O1954">
            <v>100</v>
          </cell>
          <cell r="P1954">
            <v>100</v>
          </cell>
          <cell r="Q1954">
            <v>100</v>
          </cell>
        </row>
        <row r="1955">
          <cell r="C1955">
            <v>173.9</v>
          </cell>
          <cell r="D1955">
            <v>173.9</v>
          </cell>
          <cell r="E1955">
            <v>173.9</v>
          </cell>
          <cell r="F1955">
            <v>173.9</v>
          </cell>
          <cell r="G1955">
            <v>173.9</v>
          </cell>
          <cell r="H1955">
            <v>173.9</v>
          </cell>
          <cell r="I1955">
            <v>173.9</v>
          </cell>
          <cell r="J1955">
            <v>173.9</v>
          </cell>
          <cell r="K1955">
            <v>173.9</v>
          </cell>
          <cell r="L1955">
            <v>173.9</v>
          </cell>
          <cell r="M1955">
            <v>173.9</v>
          </cell>
          <cell r="N1955">
            <v>173.9</v>
          </cell>
          <cell r="O1955">
            <v>173.9</v>
          </cell>
          <cell r="P1955">
            <v>173.9</v>
          </cell>
          <cell r="Q1955">
            <v>173.9</v>
          </cell>
        </row>
        <row r="1957">
          <cell r="C1957">
            <v>119.9</v>
          </cell>
          <cell r="D1957">
            <v>119.3</v>
          </cell>
          <cell r="E1957">
            <v>119.3</v>
          </cell>
          <cell r="F1957">
            <v>119.5</v>
          </cell>
          <cell r="G1957">
            <v>119.5</v>
          </cell>
          <cell r="H1957">
            <v>119.4</v>
          </cell>
          <cell r="I1957">
            <v>118.2</v>
          </cell>
          <cell r="J1957">
            <v>117.5</v>
          </cell>
          <cell r="K1957">
            <v>117.5</v>
          </cell>
          <cell r="L1957">
            <v>115.5</v>
          </cell>
          <cell r="M1957">
            <v>115.7</v>
          </cell>
          <cell r="N1957">
            <v>115.2</v>
          </cell>
          <cell r="O1957">
            <v>115.2</v>
          </cell>
          <cell r="P1957">
            <v>115.4</v>
          </cell>
          <cell r="Q1957">
            <v>115.4</v>
          </cell>
        </row>
        <row r="1958">
          <cell r="C1958">
            <v>141</v>
          </cell>
          <cell r="D1958">
            <v>141</v>
          </cell>
          <cell r="E1958">
            <v>141</v>
          </cell>
          <cell r="F1958">
            <v>141</v>
          </cell>
          <cell r="G1958">
            <v>141</v>
          </cell>
          <cell r="H1958">
            <v>141</v>
          </cell>
          <cell r="I1958">
            <v>134.6</v>
          </cell>
          <cell r="J1958">
            <v>134.6</v>
          </cell>
          <cell r="K1958">
            <v>134.6</v>
          </cell>
          <cell r="L1958">
            <v>134.6</v>
          </cell>
          <cell r="M1958">
            <v>134.6</v>
          </cell>
          <cell r="N1958">
            <v>131.19999999999999</v>
          </cell>
          <cell r="O1958">
            <v>131.19999999999999</v>
          </cell>
          <cell r="P1958">
            <v>131.19999999999999</v>
          </cell>
          <cell r="Q1958">
            <v>131.19999999999999</v>
          </cell>
        </row>
        <row r="1959">
          <cell r="C1959">
            <v>110.5</v>
          </cell>
          <cell r="D1959">
            <v>110.5</v>
          </cell>
          <cell r="E1959">
            <v>110.5</v>
          </cell>
          <cell r="F1959">
            <v>110.5</v>
          </cell>
          <cell r="G1959">
            <v>110.5</v>
          </cell>
          <cell r="H1959">
            <v>110.5</v>
          </cell>
          <cell r="I1959">
            <v>110.5</v>
          </cell>
          <cell r="J1959">
            <v>110.5</v>
          </cell>
          <cell r="K1959">
            <v>110.5</v>
          </cell>
          <cell r="L1959">
            <v>110.5</v>
          </cell>
          <cell r="M1959">
            <v>110.5</v>
          </cell>
          <cell r="N1959">
            <v>110.5</v>
          </cell>
          <cell r="O1959">
            <v>110.5</v>
          </cell>
          <cell r="P1959">
            <v>110.5</v>
          </cell>
          <cell r="Q1959">
            <v>110.5</v>
          </cell>
        </row>
        <row r="1960">
          <cell r="C1960">
            <v>95.4</v>
          </cell>
          <cell r="D1960">
            <v>96.4</v>
          </cell>
          <cell r="E1960">
            <v>96.4</v>
          </cell>
          <cell r="F1960">
            <v>96.4</v>
          </cell>
          <cell r="G1960">
            <v>96.4</v>
          </cell>
          <cell r="H1960">
            <v>96.4</v>
          </cell>
          <cell r="I1960">
            <v>96</v>
          </cell>
          <cell r="J1960">
            <v>96</v>
          </cell>
          <cell r="K1960">
            <v>96</v>
          </cell>
          <cell r="L1960">
            <v>97.6</v>
          </cell>
          <cell r="M1960">
            <v>97.6</v>
          </cell>
          <cell r="N1960">
            <v>97.6</v>
          </cell>
          <cell r="O1960">
            <v>97.6</v>
          </cell>
          <cell r="P1960">
            <v>97.6</v>
          </cell>
          <cell r="Q1960">
            <v>97.6</v>
          </cell>
        </row>
        <row r="1961">
          <cell r="C1961">
            <v>94.5</v>
          </cell>
          <cell r="D1961">
            <v>94.5</v>
          </cell>
          <cell r="E1961">
            <v>94.5</v>
          </cell>
          <cell r="F1961">
            <v>94.5</v>
          </cell>
          <cell r="G1961">
            <v>94.5</v>
          </cell>
          <cell r="H1961">
            <v>94.5</v>
          </cell>
          <cell r="I1961">
            <v>94.2</v>
          </cell>
          <cell r="J1961">
            <v>93</v>
          </cell>
          <cell r="K1961">
            <v>93</v>
          </cell>
          <cell r="L1961">
            <v>93</v>
          </cell>
          <cell r="M1961">
            <v>94.3</v>
          </cell>
          <cell r="N1961">
            <v>94.3</v>
          </cell>
          <cell r="O1961">
            <v>94.3</v>
          </cell>
          <cell r="P1961">
            <v>94.3</v>
          </cell>
          <cell r="Q1961">
            <v>94.3</v>
          </cell>
        </row>
        <row r="1962">
          <cell r="C1962">
            <v>92.6</v>
          </cell>
          <cell r="D1962">
            <v>94.2</v>
          </cell>
          <cell r="E1962">
            <v>94.2</v>
          </cell>
          <cell r="F1962">
            <v>94.2</v>
          </cell>
          <cell r="G1962">
            <v>94.2</v>
          </cell>
          <cell r="H1962">
            <v>94.2</v>
          </cell>
          <cell r="I1962">
            <v>94.2</v>
          </cell>
          <cell r="J1962">
            <v>99.7</v>
          </cell>
          <cell r="K1962">
            <v>99.7</v>
          </cell>
          <cell r="L1962">
            <v>99.7</v>
          </cell>
          <cell r="M1962">
            <v>99.7</v>
          </cell>
          <cell r="N1962">
            <v>99.7</v>
          </cell>
          <cell r="O1962">
            <v>99.7</v>
          </cell>
          <cell r="P1962">
            <v>99.7</v>
          </cell>
          <cell r="Q1962">
            <v>99.7</v>
          </cell>
        </row>
        <row r="1963">
          <cell r="C1963">
            <v>119.6</v>
          </cell>
          <cell r="D1963">
            <v>119.6</v>
          </cell>
          <cell r="E1963">
            <v>119.6</v>
          </cell>
          <cell r="F1963">
            <v>119.6</v>
          </cell>
          <cell r="G1963">
            <v>119.6</v>
          </cell>
          <cell r="H1963">
            <v>119.6</v>
          </cell>
          <cell r="I1963">
            <v>119.6</v>
          </cell>
          <cell r="J1963">
            <v>119.6</v>
          </cell>
          <cell r="K1963">
            <v>119.6</v>
          </cell>
          <cell r="L1963">
            <v>119.6</v>
          </cell>
          <cell r="M1963">
            <v>119.6</v>
          </cell>
          <cell r="N1963">
            <v>119.6</v>
          </cell>
          <cell r="O1963">
            <v>119.6</v>
          </cell>
          <cell r="P1963">
            <v>119.6</v>
          </cell>
          <cell r="Q1963">
            <v>119.6</v>
          </cell>
        </row>
        <row r="1964">
          <cell r="C1964">
            <v>134.80000000000001</v>
          </cell>
          <cell r="D1964">
            <v>134.80000000000001</v>
          </cell>
          <cell r="E1964">
            <v>134.80000000000001</v>
          </cell>
          <cell r="F1964">
            <v>135</v>
          </cell>
          <cell r="G1964">
            <v>135</v>
          </cell>
          <cell r="H1964">
            <v>134.69999999999999</v>
          </cell>
          <cell r="I1964">
            <v>134.69999999999999</v>
          </cell>
          <cell r="J1964">
            <v>134.69999999999999</v>
          </cell>
          <cell r="K1964">
            <v>133.9</v>
          </cell>
          <cell r="L1964">
            <v>133.9</v>
          </cell>
          <cell r="M1964">
            <v>133.9</v>
          </cell>
          <cell r="N1964">
            <v>134.69999999999999</v>
          </cell>
          <cell r="O1964">
            <v>134.69999999999999</v>
          </cell>
          <cell r="P1964">
            <v>134.69999999999999</v>
          </cell>
          <cell r="Q1964">
            <v>134.69999999999999</v>
          </cell>
        </row>
        <row r="1965">
          <cell r="C1965">
            <v>91.4</v>
          </cell>
          <cell r="D1965">
            <v>90.2</v>
          </cell>
          <cell r="E1965">
            <v>90.2</v>
          </cell>
          <cell r="F1965">
            <v>90.2</v>
          </cell>
          <cell r="G1965">
            <v>90.2</v>
          </cell>
          <cell r="H1965">
            <v>90.2</v>
          </cell>
          <cell r="I1965">
            <v>90.2</v>
          </cell>
          <cell r="J1965">
            <v>90.2</v>
          </cell>
          <cell r="K1965">
            <v>90.2</v>
          </cell>
          <cell r="L1965">
            <v>90.2</v>
          </cell>
          <cell r="M1965">
            <v>90.2</v>
          </cell>
          <cell r="N1965">
            <v>90.2</v>
          </cell>
          <cell r="O1965">
            <v>90.2</v>
          </cell>
          <cell r="P1965">
            <v>90.2</v>
          </cell>
          <cell r="Q1965">
            <v>90.2</v>
          </cell>
        </row>
        <row r="1966">
          <cell r="C1966">
            <v>117.2</v>
          </cell>
          <cell r="D1966">
            <v>115.5</v>
          </cell>
          <cell r="E1966">
            <v>115.5</v>
          </cell>
          <cell r="F1966">
            <v>115.8</v>
          </cell>
          <cell r="G1966">
            <v>115.8</v>
          </cell>
          <cell r="H1966">
            <v>115.8</v>
          </cell>
          <cell r="I1966">
            <v>115.8</v>
          </cell>
          <cell r="J1966">
            <v>114.1</v>
          </cell>
          <cell r="K1966">
            <v>114.5</v>
          </cell>
          <cell r="L1966">
            <v>109.3</v>
          </cell>
          <cell r="M1966">
            <v>109.3</v>
          </cell>
          <cell r="N1966">
            <v>109.3</v>
          </cell>
          <cell r="O1966">
            <v>109.3</v>
          </cell>
          <cell r="P1966">
            <v>110</v>
          </cell>
          <cell r="Q1966">
            <v>110</v>
          </cell>
        </row>
        <row r="1967">
          <cell r="C1967">
            <v>228.6</v>
          </cell>
          <cell r="D1967">
            <v>228.6</v>
          </cell>
          <cell r="E1967">
            <v>228.6</v>
          </cell>
          <cell r="F1967">
            <v>228.6</v>
          </cell>
          <cell r="G1967">
            <v>228.6</v>
          </cell>
          <cell r="H1967">
            <v>228.6</v>
          </cell>
          <cell r="I1967">
            <v>228.6</v>
          </cell>
          <cell r="J1967">
            <v>228.6</v>
          </cell>
          <cell r="K1967">
            <v>228.6</v>
          </cell>
          <cell r="L1967">
            <v>228.6</v>
          </cell>
          <cell r="M1967">
            <v>228.6</v>
          </cell>
          <cell r="N1967">
            <v>228.6</v>
          </cell>
          <cell r="O1967">
            <v>228.6</v>
          </cell>
          <cell r="P1967">
            <v>228.6</v>
          </cell>
          <cell r="Q1967">
            <v>228.6</v>
          </cell>
        </row>
        <row r="1969">
          <cell r="C1969">
            <v>114.1</v>
          </cell>
          <cell r="D1969">
            <v>113.1</v>
          </cell>
          <cell r="E1969">
            <v>113.1</v>
          </cell>
          <cell r="F1969">
            <v>113.1</v>
          </cell>
          <cell r="G1969">
            <v>112.8</v>
          </cell>
          <cell r="H1969">
            <v>112.8</v>
          </cell>
          <cell r="I1969">
            <v>112.8</v>
          </cell>
          <cell r="J1969">
            <v>112.8</v>
          </cell>
          <cell r="K1969">
            <v>112.8</v>
          </cell>
          <cell r="L1969">
            <v>112.8</v>
          </cell>
          <cell r="M1969">
            <v>112.9</v>
          </cell>
          <cell r="N1969">
            <v>112.5</v>
          </cell>
          <cell r="O1969">
            <v>112.5</v>
          </cell>
          <cell r="P1969">
            <v>112.5</v>
          </cell>
          <cell r="Q1969">
            <v>112.5</v>
          </cell>
        </row>
        <row r="1970">
          <cell r="C1970">
            <v>93.7</v>
          </cell>
          <cell r="D1970">
            <v>93.7</v>
          </cell>
          <cell r="E1970">
            <v>93.7</v>
          </cell>
          <cell r="F1970">
            <v>93.7</v>
          </cell>
          <cell r="G1970">
            <v>93.7</v>
          </cell>
          <cell r="H1970">
            <v>93.7</v>
          </cell>
          <cell r="I1970">
            <v>93.7</v>
          </cell>
          <cell r="J1970">
            <v>93.7</v>
          </cell>
          <cell r="K1970">
            <v>93.7</v>
          </cell>
          <cell r="L1970">
            <v>93.7</v>
          </cell>
          <cell r="M1970">
            <v>93.8</v>
          </cell>
          <cell r="N1970">
            <v>93.8</v>
          </cell>
          <cell r="O1970">
            <v>93.8</v>
          </cell>
          <cell r="P1970">
            <v>93.8</v>
          </cell>
          <cell r="Q1970">
            <v>93.8</v>
          </cell>
        </row>
        <row r="1971">
          <cell r="C1971">
            <v>93.4</v>
          </cell>
          <cell r="D1971">
            <v>93.4</v>
          </cell>
          <cell r="E1971">
            <v>93.4</v>
          </cell>
          <cell r="F1971">
            <v>93.4</v>
          </cell>
          <cell r="G1971">
            <v>93.4</v>
          </cell>
          <cell r="H1971">
            <v>93.4</v>
          </cell>
          <cell r="I1971">
            <v>93.4</v>
          </cell>
          <cell r="J1971">
            <v>93.4</v>
          </cell>
          <cell r="K1971">
            <v>93.4</v>
          </cell>
          <cell r="L1971">
            <v>93.4</v>
          </cell>
          <cell r="M1971">
            <v>93.4</v>
          </cell>
          <cell r="N1971">
            <v>93.4</v>
          </cell>
          <cell r="O1971">
            <v>93.4</v>
          </cell>
          <cell r="P1971">
            <v>93.4</v>
          </cell>
          <cell r="Q1971">
            <v>93.4</v>
          </cell>
        </row>
        <row r="1972">
          <cell r="C1972">
            <v>177.9</v>
          </cell>
          <cell r="D1972">
            <v>177.9</v>
          </cell>
          <cell r="E1972">
            <v>177.9</v>
          </cell>
          <cell r="F1972">
            <v>177.9</v>
          </cell>
          <cell r="G1972">
            <v>156.1</v>
          </cell>
          <cell r="H1972">
            <v>156.1</v>
          </cell>
          <cell r="I1972">
            <v>156.1</v>
          </cell>
          <cell r="J1972">
            <v>156.1</v>
          </cell>
          <cell r="K1972">
            <v>156.1</v>
          </cell>
          <cell r="L1972">
            <v>156.1</v>
          </cell>
          <cell r="M1972">
            <v>156.1</v>
          </cell>
          <cell r="N1972">
            <v>156.1</v>
          </cell>
          <cell r="O1972">
            <v>156.1</v>
          </cell>
          <cell r="P1972">
            <v>156.1</v>
          </cell>
          <cell r="Q1972">
            <v>156.1</v>
          </cell>
        </row>
        <row r="1973">
          <cell r="C1973">
            <v>168.5</v>
          </cell>
          <cell r="D1973">
            <v>168.5</v>
          </cell>
          <cell r="E1973">
            <v>168.5</v>
          </cell>
          <cell r="F1973">
            <v>168.5</v>
          </cell>
          <cell r="G1973">
            <v>168.5</v>
          </cell>
          <cell r="H1973">
            <v>168.5</v>
          </cell>
          <cell r="I1973">
            <v>168.5</v>
          </cell>
          <cell r="J1973">
            <v>168.5</v>
          </cell>
          <cell r="K1973">
            <v>168.5</v>
          </cell>
          <cell r="L1973">
            <v>168.5</v>
          </cell>
          <cell r="M1973">
            <v>168.5</v>
          </cell>
          <cell r="N1973">
            <v>168.5</v>
          </cell>
          <cell r="O1973">
            <v>168.5</v>
          </cell>
          <cell r="P1973">
            <v>168.5</v>
          </cell>
          <cell r="Q1973">
            <v>168.5</v>
          </cell>
        </row>
        <row r="1974">
          <cell r="C1974">
            <v>153</v>
          </cell>
          <cell r="D1974">
            <v>140.6</v>
          </cell>
          <cell r="E1974">
            <v>140.6</v>
          </cell>
          <cell r="F1974">
            <v>140.6</v>
          </cell>
          <cell r="G1974">
            <v>140.6</v>
          </cell>
          <cell r="H1974">
            <v>140.6</v>
          </cell>
          <cell r="I1974">
            <v>140.6</v>
          </cell>
          <cell r="J1974">
            <v>140.6</v>
          </cell>
          <cell r="K1974">
            <v>140.6</v>
          </cell>
          <cell r="L1974">
            <v>140.6</v>
          </cell>
          <cell r="M1974">
            <v>140.6</v>
          </cell>
          <cell r="N1974">
            <v>140.6</v>
          </cell>
          <cell r="O1974">
            <v>140.6</v>
          </cell>
          <cell r="P1974">
            <v>140.6</v>
          </cell>
          <cell r="Q1974">
            <v>140.6</v>
          </cell>
        </row>
        <row r="1975">
          <cell r="C1975">
            <v>104.1</v>
          </cell>
          <cell r="D1975">
            <v>104.1</v>
          </cell>
          <cell r="E1975">
            <v>104.1</v>
          </cell>
          <cell r="F1975">
            <v>104.1</v>
          </cell>
          <cell r="G1975">
            <v>104.1</v>
          </cell>
          <cell r="H1975">
            <v>104.1</v>
          </cell>
          <cell r="I1975">
            <v>104.1</v>
          </cell>
          <cell r="J1975">
            <v>104.1</v>
          </cell>
          <cell r="K1975">
            <v>104.1</v>
          </cell>
          <cell r="L1975">
            <v>104.1</v>
          </cell>
          <cell r="M1975">
            <v>104.1</v>
          </cell>
          <cell r="N1975">
            <v>104.8</v>
          </cell>
          <cell r="O1975">
            <v>104.8</v>
          </cell>
          <cell r="P1975">
            <v>104.8</v>
          </cell>
          <cell r="Q1975">
            <v>104.8</v>
          </cell>
        </row>
        <row r="1976">
          <cell r="C1976">
            <v>122.4</v>
          </cell>
          <cell r="D1976">
            <v>122.4</v>
          </cell>
          <cell r="E1976">
            <v>122.4</v>
          </cell>
          <cell r="F1976">
            <v>122.4</v>
          </cell>
          <cell r="G1976">
            <v>122.4</v>
          </cell>
          <cell r="H1976">
            <v>122.4</v>
          </cell>
          <cell r="I1976">
            <v>122.4</v>
          </cell>
          <cell r="J1976">
            <v>122.4</v>
          </cell>
          <cell r="K1976">
            <v>122.4</v>
          </cell>
          <cell r="L1976">
            <v>122.4</v>
          </cell>
          <cell r="M1976">
            <v>122.4</v>
          </cell>
          <cell r="N1976">
            <v>118.4</v>
          </cell>
          <cell r="O1976">
            <v>118.2</v>
          </cell>
          <cell r="P1976">
            <v>118.2</v>
          </cell>
          <cell r="Q1976">
            <v>118.2</v>
          </cell>
        </row>
        <row r="1978">
          <cell r="C1978">
            <v>113</v>
          </cell>
          <cell r="D1978">
            <v>115.8</v>
          </cell>
          <cell r="E1978">
            <v>116.3</v>
          </cell>
          <cell r="F1978">
            <v>114.5</v>
          </cell>
          <cell r="G1978">
            <v>114.6</v>
          </cell>
          <cell r="H1978">
            <v>114.4</v>
          </cell>
          <cell r="I1978">
            <v>113.2</v>
          </cell>
          <cell r="J1978">
            <v>112.2</v>
          </cell>
          <cell r="K1978">
            <v>111.4</v>
          </cell>
          <cell r="L1978">
            <v>110.9</v>
          </cell>
          <cell r="M1978">
            <v>111.9</v>
          </cell>
          <cell r="N1978">
            <v>111.4</v>
          </cell>
          <cell r="O1978">
            <v>111.3</v>
          </cell>
          <cell r="P1978">
            <v>111</v>
          </cell>
          <cell r="Q1978">
            <v>111.6</v>
          </cell>
        </row>
        <row r="1979">
          <cell r="C1979">
            <v>91.8</v>
          </cell>
          <cell r="D1979">
            <v>91.8</v>
          </cell>
          <cell r="E1979">
            <v>91.8</v>
          </cell>
          <cell r="F1979">
            <v>91.8</v>
          </cell>
          <cell r="G1979">
            <v>91.8</v>
          </cell>
          <cell r="H1979">
            <v>91.8</v>
          </cell>
          <cell r="I1979">
            <v>91.8</v>
          </cell>
          <cell r="J1979">
            <v>91.8</v>
          </cell>
          <cell r="K1979">
            <v>91.8</v>
          </cell>
          <cell r="L1979">
            <v>91.8</v>
          </cell>
          <cell r="M1979">
            <v>91.8</v>
          </cell>
          <cell r="N1979">
            <v>91.8</v>
          </cell>
          <cell r="O1979">
            <v>91.8</v>
          </cell>
          <cell r="P1979">
            <v>91.8</v>
          </cell>
          <cell r="Q1979">
            <v>91.8</v>
          </cell>
        </row>
        <row r="1980">
          <cell r="C1980">
            <v>118.2</v>
          </cell>
          <cell r="D1980">
            <v>118.2</v>
          </cell>
          <cell r="E1980">
            <v>118.2</v>
          </cell>
          <cell r="F1980">
            <v>118.2</v>
          </cell>
          <cell r="G1980">
            <v>118.2</v>
          </cell>
          <cell r="H1980">
            <v>118.2</v>
          </cell>
          <cell r="I1980">
            <v>118.2</v>
          </cell>
          <cell r="J1980">
            <v>118.2</v>
          </cell>
          <cell r="K1980">
            <v>118.2</v>
          </cell>
          <cell r="L1980">
            <v>118.2</v>
          </cell>
          <cell r="M1980">
            <v>118.2</v>
          </cell>
          <cell r="N1980">
            <v>118.2</v>
          </cell>
          <cell r="O1980">
            <v>118.2</v>
          </cell>
          <cell r="P1980">
            <v>118.2</v>
          </cell>
          <cell r="Q1980">
            <v>118.2</v>
          </cell>
        </row>
        <row r="1981">
          <cell r="C1981">
            <v>106.5</v>
          </cell>
          <cell r="D1981">
            <v>107.2</v>
          </cell>
          <cell r="E1981">
            <v>107.2</v>
          </cell>
          <cell r="F1981">
            <v>107.2</v>
          </cell>
          <cell r="G1981">
            <v>107.2</v>
          </cell>
          <cell r="H1981">
            <v>107.2</v>
          </cell>
          <cell r="I1981">
            <v>107.2</v>
          </cell>
          <cell r="J1981">
            <v>107.2</v>
          </cell>
          <cell r="K1981">
            <v>107.2</v>
          </cell>
          <cell r="L1981">
            <v>107.2</v>
          </cell>
          <cell r="M1981">
            <v>107.2</v>
          </cell>
          <cell r="N1981">
            <v>107.2</v>
          </cell>
          <cell r="O1981">
            <v>107.2</v>
          </cell>
          <cell r="P1981">
            <v>107.2</v>
          </cell>
          <cell r="Q1981">
            <v>107.2</v>
          </cell>
        </row>
        <row r="1982">
          <cell r="C1982">
            <v>124.5</v>
          </cell>
          <cell r="D1982">
            <v>136.1</v>
          </cell>
          <cell r="E1982">
            <v>135.5</v>
          </cell>
          <cell r="F1982">
            <v>134.30000000000001</v>
          </cell>
          <cell r="G1982">
            <v>134</v>
          </cell>
          <cell r="H1982">
            <v>134</v>
          </cell>
          <cell r="I1982">
            <v>134</v>
          </cell>
          <cell r="J1982">
            <v>133.1</v>
          </cell>
          <cell r="K1982">
            <v>129.9</v>
          </cell>
          <cell r="L1982">
            <v>127.6</v>
          </cell>
          <cell r="M1982">
            <v>131.6</v>
          </cell>
          <cell r="N1982">
            <v>129.69999999999999</v>
          </cell>
          <cell r="O1982">
            <v>129.19999999999999</v>
          </cell>
          <cell r="P1982">
            <v>127.3</v>
          </cell>
          <cell r="Q1982">
            <v>126.2</v>
          </cell>
        </row>
        <row r="1983">
          <cell r="C1983">
            <v>116.3</v>
          </cell>
          <cell r="D1983">
            <v>116.3</v>
          </cell>
          <cell r="E1983">
            <v>116.3</v>
          </cell>
          <cell r="F1983">
            <v>116.3</v>
          </cell>
          <cell r="G1983">
            <v>116.3</v>
          </cell>
          <cell r="H1983">
            <v>116.3</v>
          </cell>
          <cell r="I1983">
            <v>116.3</v>
          </cell>
          <cell r="J1983">
            <v>116.3</v>
          </cell>
          <cell r="K1983">
            <v>116.3</v>
          </cell>
          <cell r="L1983">
            <v>116.3</v>
          </cell>
          <cell r="M1983">
            <v>116.3</v>
          </cell>
          <cell r="N1983">
            <v>116.3</v>
          </cell>
          <cell r="O1983">
            <v>116.3</v>
          </cell>
          <cell r="P1983">
            <v>116.3</v>
          </cell>
          <cell r="Q1983">
            <v>116.3</v>
          </cell>
        </row>
        <row r="1984">
          <cell r="C1984">
            <v>114.9</v>
          </cell>
          <cell r="D1984">
            <v>114.9</v>
          </cell>
          <cell r="E1984">
            <v>114.9</v>
          </cell>
          <cell r="F1984">
            <v>114.9</v>
          </cell>
          <cell r="G1984">
            <v>114.9</v>
          </cell>
          <cell r="H1984">
            <v>114.9</v>
          </cell>
          <cell r="I1984">
            <v>114.9</v>
          </cell>
          <cell r="J1984">
            <v>114.9</v>
          </cell>
          <cell r="K1984">
            <v>114.9</v>
          </cell>
          <cell r="L1984">
            <v>114.9</v>
          </cell>
          <cell r="M1984">
            <v>114.9</v>
          </cell>
          <cell r="N1984">
            <v>114.9</v>
          </cell>
          <cell r="O1984">
            <v>114.9</v>
          </cell>
          <cell r="P1984">
            <v>114.9</v>
          </cell>
          <cell r="Q1984">
            <v>114.9</v>
          </cell>
        </row>
        <row r="1985">
          <cell r="C1985">
            <v>116.3</v>
          </cell>
          <cell r="D1985">
            <v>117.3</v>
          </cell>
          <cell r="E1985">
            <v>117.3</v>
          </cell>
          <cell r="F1985">
            <v>117.3</v>
          </cell>
          <cell r="G1985">
            <v>118</v>
          </cell>
          <cell r="H1985">
            <v>117.3</v>
          </cell>
          <cell r="I1985">
            <v>117.3</v>
          </cell>
          <cell r="J1985">
            <v>116.3</v>
          </cell>
          <cell r="K1985">
            <v>116.3</v>
          </cell>
          <cell r="L1985">
            <v>116.3</v>
          </cell>
          <cell r="M1985">
            <v>116.3</v>
          </cell>
          <cell r="N1985">
            <v>116.3</v>
          </cell>
          <cell r="O1985">
            <v>116.3</v>
          </cell>
          <cell r="P1985">
            <v>116.3</v>
          </cell>
          <cell r="Q1985">
            <v>118.5</v>
          </cell>
        </row>
        <row r="1986">
          <cell r="C1986">
            <v>220.8</v>
          </cell>
          <cell r="D1986">
            <v>209.3</v>
          </cell>
          <cell r="E1986">
            <v>233.4</v>
          </cell>
          <cell r="F1986">
            <v>176.1</v>
          </cell>
          <cell r="G1986">
            <v>176.1</v>
          </cell>
          <cell r="H1986">
            <v>176.1</v>
          </cell>
          <cell r="I1986">
            <v>130.19999999999999</v>
          </cell>
          <cell r="J1986">
            <v>113</v>
          </cell>
          <cell r="K1986">
            <v>113</v>
          </cell>
          <cell r="L1986">
            <v>113</v>
          </cell>
          <cell r="M1986">
            <v>113</v>
          </cell>
          <cell r="N1986">
            <v>113</v>
          </cell>
          <cell r="O1986">
            <v>113</v>
          </cell>
          <cell r="P1986">
            <v>113</v>
          </cell>
          <cell r="Q1986">
            <v>113</v>
          </cell>
        </row>
        <row r="1988">
          <cell r="C1988">
            <v>54.7</v>
          </cell>
          <cell r="D1988">
            <v>54.7</v>
          </cell>
          <cell r="E1988">
            <v>54.7</v>
          </cell>
          <cell r="F1988">
            <v>54.5</v>
          </cell>
          <cell r="G1988">
            <v>54.5</v>
          </cell>
          <cell r="H1988">
            <v>54.5</v>
          </cell>
          <cell r="I1988">
            <v>54.5</v>
          </cell>
          <cell r="J1988">
            <v>54.5</v>
          </cell>
          <cell r="K1988">
            <v>54.5</v>
          </cell>
          <cell r="L1988">
            <v>54.5</v>
          </cell>
          <cell r="M1988">
            <v>54.5</v>
          </cell>
          <cell r="N1988">
            <v>54.5</v>
          </cell>
          <cell r="O1988">
            <v>54.5</v>
          </cell>
          <cell r="P1988">
            <v>54.5</v>
          </cell>
          <cell r="Q1988">
            <v>54.5</v>
          </cell>
        </row>
        <row r="1989">
          <cell r="C1989">
            <v>133.30000000000001</v>
          </cell>
          <cell r="D1989">
            <v>133.30000000000001</v>
          </cell>
          <cell r="E1989">
            <v>133.30000000000001</v>
          </cell>
          <cell r="F1989">
            <v>133.30000000000001</v>
          </cell>
          <cell r="G1989">
            <v>133.30000000000001</v>
          </cell>
          <cell r="H1989">
            <v>133.30000000000001</v>
          </cell>
          <cell r="I1989">
            <v>133.30000000000001</v>
          </cell>
          <cell r="J1989">
            <v>133.30000000000001</v>
          </cell>
          <cell r="K1989">
            <v>133.30000000000001</v>
          </cell>
          <cell r="L1989">
            <v>133.30000000000001</v>
          </cell>
          <cell r="M1989">
            <v>133.30000000000001</v>
          </cell>
          <cell r="N1989">
            <v>133.30000000000001</v>
          </cell>
          <cell r="O1989">
            <v>133.30000000000001</v>
          </cell>
          <cell r="P1989">
            <v>133.30000000000001</v>
          </cell>
          <cell r="Q1989">
            <v>133.30000000000001</v>
          </cell>
        </row>
        <row r="1990">
          <cell r="C1990">
            <v>82.2</v>
          </cell>
          <cell r="D1990">
            <v>82.2</v>
          </cell>
          <cell r="E1990">
            <v>82.2</v>
          </cell>
          <cell r="F1990">
            <v>82.2</v>
          </cell>
          <cell r="G1990">
            <v>82.2</v>
          </cell>
          <cell r="H1990">
            <v>82.2</v>
          </cell>
          <cell r="I1990">
            <v>82.2</v>
          </cell>
          <cell r="J1990">
            <v>82.2</v>
          </cell>
          <cell r="K1990">
            <v>82.2</v>
          </cell>
          <cell r="L1990">
            <v>82.2</v>
          </cell>
          <cell r="M1990">
            <v>82.2</v>
          </cell>
          <cell r="N1990">
            <v>82.2</v>
          </cell>
          <cell r="O1990">
            <v>82.2</v>
          </cell>
          <cell r="P1990">
            <v>82.2</v>
          </cell>
          <cell r="Q1990">
            <v>82.2</v>
          </cell>
        </row>
        <row r="1991">
          <cell r="C1991">
            <v>50.8</v>
          </cell>
          <cell r="D1991">
            <v>50.8</v>
          </cell>
          <cell r="E1991">
            <v>50.8</v>
          </cell>
          <cell r="F1991">
            <v>50.6</v>
          </cell>
          <cell r="G1991">
            <v>50.6</v>
          </cell>
          <cell r="H1991">
            <v>50.6</v>
          </cell>
          <cell r="I1991">
            <v>50.6</v>
          </cell>
          <cell r="J1991">
            <v>50.6</v>
          </cell>
          <cell r="K1991">
            <v>50.6</v>
          </cell>
          <cell r="L1991">
            <v>50.6</v>
          </cell>
          <cell r="M1991">
            <v>50.6</v>
          </cell>
          <cell r="N1991">
            <v>50.6</v>
          </cell>
          <cell r="O1991">
            <v>50.6</v>
          </cell>
          <cell r="P1991">
            <v>50.6</v>
          </cell>
          <cell r="Q1991">
            <v>50.6</v>
          </cell>
        </row>
        <row r="1993">
          <cell r="C1993">
            <v>80.8</v>
          </cell>
          <cell r="D1993">
            <v>80.8</v>
          </cell>
          <cell r="E1993">
            <v>80.8</v>
          </cell>
          <cell r="F1993">
            <v>80.8</v>
          </cell>
          <cell r="G1993">
            <v>80.8</v>
          </cell>
          <cell r="H1993">
            <v>80.8</v>
          </cell>
          <cell r="I1993">
            <v>80.900000000000006</v>
          </cell>
          <cell r="J1993">
            <v>80.900000000000006</v>
          </cell>
          <cell r="K1993">
            <v>80.900000000000006</v>
          </cell>
          <cell r="L1993">
            <v>80.900000000000006</v>
          </cell>
          <cell r="M1993">
            <v>80.900000000000006</v>
          </cell>
          <cell r="N1993">
            <v>81</v>
          </cell>
          <cell r="O1993">
            <v>81</v>
          </cell>
          <cell r="P1993">
            <v>80.8</v>
          </cell>
          <cell r="Q1993">
            <v>80.8</v>
          </cell>
        </row>
        <row r="1994">
          <cell r="C1994">
            <v>55.6</v>
          </cell>
          <cell r="D1994">
            <v>55.6</v>
          </cell>
          <cell r="E1994">
            <v>55.6</v>
          </cell>
          <cell r="F1994">
            <v>55.6</v>
          </cell>
          <cell r="G1994">
            <v>55.6</v>
          </cell>
          <cell r="H1994">
            <v>55.8</v>
          </cell>
          <cell r="I1994">
            <v>55.8</v>
          </cell>
          <cell r="J1994">
            <v>55.7</v>
          </cell>
          <cell r="K1994">
            <v>55.7</v>
          </cell>
          <cell r="L1994">
            <v>55.7</v>
          </cell>
          <cell r="M1994">
            <v>55.8</v>
          </cell>
          <cell r="N1994">
            <v>55.8</v>
          </cell>
          <cell r="O1994">
            <v>55.8</v>
          </cell>
          <cell r="P1994">
            <v>55.8</v>
          </cell>
          <cell r="Q1994">
            <v>55.8</v>
          </cell>
        </row>
        <row r="1995">
          <cell r="C1995">
            <v>96.7</v>
          </cell>
          <cell r="D1995">
            <v>96.7</v>
          </cell>
          <cell r="E1995">
            <v>96.7</v>
          </cell>
          <cell r="F1995">
            <v>96.7</v>
          </cell>
          <cell r="G1995">
            <v>96.7</v>
          </cell>
          <cell r="H1995">
            <v>96.7</v>
          </cell>
          <cell r="I1995">
            <v>96.7</v>
          </cell>
          <cell r="J1995">
            <v>96.7</v>
          </cell>
          <cell r="K1995">
            <v>96.7</v>
          </cell>
          <cell r="L1995">
            <v>96.7</v>
          </cell>
          <cell r="M1995">
            <v>96.7</v>
          </cell>
          <cell r="N1995">
            <v>96.7</v>
          </cell>
          <cell r="O1995">
            <v>96.7</v>
          </cell>
          <cell r="P1995">
            <v>96.7</v>
          </cell>
          <cell r="Q1995">
            <v>96.7</v>
          </cell>
        </row>
        <row r="1996">
          <cell r="C1996">
            <v>72.8</v>
          </cell>
          <cell r="D1996">
            <v>72.8</v>
          </cell>
          <cell r="E1996">
            <v>72.8</v>
          </cell>
          <cell r="F1996">
            <v>72.8</v>
          </cell>
          <cell r="G1996">
            <v>76</v>
          </cell>
          <cell r="H1996">
            <v>79.2</v>
          </cell>
          <cell r="I1996">
            <v>82.3</v>
          </cell>
          <cell r="J1996">
            <v>82.3</v>
          </cell>
          <cell r="K1996">
            <v>82.3</v>
          </cell>
          <cell r="L1996">
            <v>82.3</v>
          </cell>
          <cell r="M1996">
            <v>82.3</v>
          </cell>
          <cell r="N1996">
            <v>82.3</v>
          </cell>
          <cell r="O1996">
            <v>82.3</v>
          </cell>
          <cell r="P1996">
            <v>77.8</v>
          </cell>
          <cell r="Q1996">
            <v>77.8</v>
          </cell>
        </row>
        <row r="1997">
          <cell r="C1997">
            <v>103</v>
          </cell>
          <cell r="D1997">
            <v>103</v>
          </cell>
          <cell r="E1997">
            <v>103</v>
          </cell>
          <cell r="F1997">
            <v>103</v>
          </cell>
          <cell r="G1997">
            <v>103</v>
          </cell>
          <cell r="H1997">
            <v>103</v>
          </cell>
          <cell r="I1997">
            <v>99.4</v>
          </cell>
          <cell r="J1997">
            <v>99.4</v>
          </cell>
          <cell r="K1997">
            <v>99.4</v>
          </cell>
          <cell r="L1997">
            <v>99.4</v>
          </cell>
          <cell r="M1997">
            <v>99.4</v>
          </cell>
          <cell r="N1997">
            <v>99.4</v>
          </cell>
          <cell r="O1997">
            <v>99.4</v>
          </cell>
          <cell r="P1997">
            <v>99.4</v>
          </cell>
          <cell r="Q1997">
            <v>99.4</v>
          </cell>
        </row>
        <row r="1998">
          <cell r="C1998">
            <v>101.1</v>
          </cell>
          <cell r="D1998">
            <v>101.1</v>
          </cell>
          <cell r="E1998">
            <v>101.1</v>
          </cell>
          <cell r="F1998">
            <v>101.1</v>
          </cell>
          <cell r="G1998">
            <v>101.1</v>
          </cell>
          <cell r="H1998">
            <v>101.1</v>
          </cell>
          <cell r="I1998">
            <v>101.1</v>
          </cell>
          <cell r="J1998">
            <v>101.1</v>
          </cell>
          <cell r="K1998">
            <v>101.1</v>
          </cell>
          <cell r="L1998">
            <v>101.1</v>
          </cell>
          <cell r="M1998">
            <v>101.1</v>
          </cell>
          <cell r="N1998">
            <v>101.1</v>
          </cell>
          <cell r="O1998">
            <v>101.1</v>
          </cell>
          <cell r="P1998">
            <v>101.1</v>
          </cell>
          <cell r="Q1998">
            <v>101.1</v>
          </cell>
        </row>
        <row r="1999">
          <cell r="C1999">
            <v>125.9</v>
          </cell>
          <cell r="D1999">
            <v>125.9</v>
          </cell>
          <cell r="E1999">
            <v>125.9</v>
          </cell>
          <cell r="F1999">
            <v>125.9</v>
          </cell>
          <cell r="G1999">
            <v>125.9</v>
          </cell>
          <cell r="H1999">
            <v>125.9</v>
          </cell>
          <cell r="I1999">
            <v>125.9</v>
          </cell>
          <cell r="J1999">
            <v>125.9</v>
          </cell>
          <cell r="K1999">
            <v>125.9</v>
          </cell>
          <cell r="L1999">
            <v>125.9</v>
          </cell>
          <cell r="M1999">
            <v>125.9</v>
          </cell>
          <cell r="N1999">
            <v>125.9</v>
          </cell>
          <cell r="O1999">
            <v>125.9</v>
          </cell>
          <cell r="P1999">
            <v>125.9</v>
          </cell>
          <cell r="Q1999">
            <v>125.9</v>
          </cell>
        </row>
        <row r="2000">
          <cell r="C2000">
            <v>95.5</v>
          </cell>
          <cell r="D2000">
            <v>95.5</v>
          </cell>
          <cell r="E2000">
            <v>95.5</v>
          </cell>
          <cell r="F2000">
            <v>95.5</v>
          </cell>
          <cell r="G2000">
            <v>95.5</v>
          </cell>
          <cell r="H2000">
            <v>95.5</v>
          </cell>
          <cell r="I2000">
            <v>95.5</v>
          </cell>
          <cell r="J2000">
            <v>95.5</v>
          </cell>
          <cell r="K2000">
            <v>95.5</v>
          </cell>
          <cell r="L2000">
            <v>95.5</v>
          </cell>
          <cell r="M2000">
            <v>95.5</v>
          </cell>
          <cell r="N2000">
            <v>95.5</v>
          </cell>
          <cell r="O2000">
            <v>95.5</v>
          </cell>
          <cell r="P2000">
            <v>95.5</v>
          </cell>
          <cell r="Q2000">
            <v>95.5</v>
          </cell>
        </row>
        <row r="2001">
          <cell r="C2001">
            <v>111.1</v>
          </cell>
          <cell r="D2001">
            <v>111.1</v>
          </cell>
          <cell r="E2001">
            <v>111.1</v>
          </cell>
          <cell r="F2001">
            <v>111.1</v>
          </cell>
          <cell r="G2001">
            <v>111.1</v>
          </cell>
          <cell r="H2001">
            <v>111.1</v>
          </cell>
          <cell r="I2001">
            <v>111.1</v>
          </cell>
          <cell r="J2001">
            <v>111.1</v>
          </cell>
          <cell r="K2001">
            <v>111.1</v>
          </cell>
          <cell r="L2001">
            <v>111.1</v>
          </cell>
          <cell r="M2001">
            <v>111.1</v>
          </cell>
          <cell r="N2001">
            <v>111.1</v>
          </cell>
          <cell r="O2001">
            <v>111.1</v>
          </cell>
          <cell r="P2001">
            <v>111.1</v>
          </cell>
          <cell r="Q2001">
            <v>111.1</v>
          </cell>
        </row>
        <row r="2002">
          <cell r="C2002">
            <v>117.9</v>
          </cell>
          <cell r="D2002">
            <v>117.9</v>
          </cell>
          <cell r="E2002">
            <v>117.9</v>
          </cell>
          <cell r="F2002">
            <v>117.9</v>
          </cell>
          <cell r="G2002">
            <v>117.9</v>
          </cell>
          <cell r="H2002">
            <v>117.9</v>
          </cell>
          <cell r="I2002">
            <v>117.9</v>
          </cell>
          <cell r="J2002">
            <v>117.9</v>
          </cell>
          <cell r="K2002">
            <v>117.9</v>
          </cell>
          <cell r="L2002">
            <v>117.9</v>
          </cell>
          <cell r="M2002">
            <v>117.9</v>
          </cell>
          <cell r="N2002">
            <v>117.9</v>
          </cell>
          <cell r="O2002">
            <v>117.9</v>
          </cell>
          <cell r="P2002">
            <v>117.9</v>
          </cell>
          <cell r="Q2002">
            <v>117.9</v>
          </cell>
        </row>
        <row r="2003">
          <cell r="C2003">
            <v>94.5</v>
          </cell>
          <cell r="D2003">
            <v>94.5</v>
          </cell>
          <cell r="E2003">
            <v>94.5</v>
          </cell>
          <cell r="F2003">
            <v>94.5</v>
          </cell>
          <cell r="G2003">
            <v>94.5</v>
          </cell>
          <cell r="H2003">
            <v>94.5</v>
          </cell>
          <cell r="I2003">
            <v>94.5</v>
          </cell>
          <cell r="J2003">
            <v>94.5</v>
          </cell>
          <cell r="K2003">
            <v>94.5</v>
          </cell>
          <cell r="L2003">
            <v>94.5</v>
          </cell>
          <cell r="M2003">
            <v>94.5</v>
          </cell>
          <cell r="N2003">
            <v>94.5</v>
          </cell>
          <cell r="O2003">
            <v>94.5</v>
          </cell>
          <cell r="P2003">
            <v>94.5</v>
          </cell>
          <cell r="Q2003">
            <v>94.5</v>
          </cell>
        </row>
        <row r="2004">
          <cell r="C2004">
            <v>100</v>
          </cell>
          <cell r="D2004">
            <v>100</v>
          </cell>
          <cell r="E2004">
            <v>100</v>
          </cell>
          <cell r="F2004">
            <v>100</v>
          </cell>
          <cell r="G2004">
            <v>100</v>
          </cell>
          <cell r="H2004">
            <v>100</v>
          </cell>
          <cell r="I2004">
            <v>100</v>
          </cell>
          <cell r="J2004">
            <v>100</v>
          </cell>
          <cell r="K2004">
            <v>100</v>
          </cell>
          <cell r="L2004">
            <v>100</v>
          </cell>
          <cell r="M2004">
            <v>100</v>
          </cell>
          <cell r="N2004">
            <v>100</v>
          </cell>
          <cell r="O2004">
            <v>100</v>
          </cell>
          <cell r="P2004">
            <v>100</v>
          </cell>
          <cell r="Q2004">
            <v>100</v>
          </cell>
        </row>
        <row r="2005">
          <cell r="C2005">
            <v>102.2</v>
          </cell>
          <cell r="D2005">
            <v>102.2</v>
          </cell>
          <cell r="E2005">
            <v>102.2</v>
          </cell>
          <cell r="F2005">
            <v>102.2</v>
          </cell>
          <cell r="G2005">
            <v>102.2</v>
          </cell>
          <cell r="H2005">
            <v>101.7</v>
          </cell>
          <cell r="I2005">
            <v>101.7</v>
          </cell>
          <cell r="J2005">
            <v>101.7</v>
          </cell>
          <cell r="K2005">
            <v>101.7</v>
          </cell>
          <cell r="L2005">
            <v>101.7</v>
          </cell>
          <cell r="M2005">
            <v>101.7</v>
          </cell>
          <cell r="N2005">
            <v>101.7</v>
          </cell>
          <cell r="O2005">
            <v>101.7</v>
          </cell>
          <cell r="P2005">
            <v>101.7</v>
          </cell>
          <cell r="Q2005">
            <v>101.7</v>
          </cell>
        </row>
        <row r="2006">
          <cell r="C2006">
            <v>151.9</v>
          </cell>
          <cell r="D2006">
            <v>151.9</v>
          </cell>
          <cell r="E2006">
            <v>151.9</v>
          </cell>
          <cell r="F2006">
            <v>151.9</v>
          </cell>
          <cell r="G2006">
            <v>151.9</v>
          </cell>
          <cell r="H2006">
            <v>151.9</v>
          </cell>
          <cell r="I2006">
            <v>151.9</v>
          </cell>
          <cell r="J2006">
            <v>151.9</v>
          </cell>
          <cell r="K2006">
            <v>151.9</v>
          </cell>
          <cell r="L2006">
            <v>151.9</v>
          </cell>
          <cell r="M2006">
            <v>151.9</v>
          </cell>
          <cell r="N2006">
            <v>151.9</v>
          </cell>
          <cell r="O2006">
            <v>151.9</v>
          </cell>
          <cell r="P2006">
            <v>151.9</v>
          </cell>
          <cell r="Q2006">
            <v>151.9</v>
          </cell>
        </row>
        <row r="2007">
          <cell r="C2007">
            <v>107.3</v>
          </cell>
          <cell r="D2007">
            <v>107.3</v>
          </cell>
          <cell r="E2007">
            <v>107.3</v>
          </cell>
          <cell r="F2007">
            <v>107.3</v>
          </cell>
          <cell r="G2007">
            <v>105.2</v>
          </cell>
          <cell r="H2007">
            <v>105.2</v>
          </cell>
          <cell r="I2007">
            <v>105.2</v>
          </cell>
          <cell r="J2007">
            <v>105.2</v>
          </cell>
          <cell r="K2007">
            <v>105.2</v>
          </cell>
          <cell r="L2007">
            <v>105.2</v>
          </cell>
          <cell r="M2007">
            <v>105.2</v>
          </cell>
          <cell r="N2007">
            <v>106.8</v>
          </cell>
          <cell r="O2007">
            <v>106.8</v>
          </cell>
          <cell r="P2007">
            <v>106.8</v>
          </cell>
          <cell r="Q2007">
            <v>106.8</v>
          </cell>
        </row>
        <row r="2008">
          <cell r="C2008">
            <v>100</v>
          </cell>
          <cell r="D2008">
            <v>100</v>
          </cell>
          <cell r="E2008">
            <v>100</v>
          </cell>
          <cell r="F2008">
            <v>100</v>
          </cell>
          <cell r="G2008">
            <v>100</v>
          </cell>
          <cell r="H2008">
            <v>100</v>
          </cell>
          <cell r="I2008">
            <v>100</v>
          </cell>
          <cell r="J2008">
            <v>100</v>
          </cell>
          <cell r="K2008">
            <v>100</v>
          </cell>
          <cell r="L2008">
            <v>100</v>
          </cell>
          <cell r="M2008">
            <v>100</v>
          </cell>
          <cell r="N2008">
            <v>100</v>
          </cell>
          <cell r="O2008">
            <v>100</v>
          </cell>
          <cell r="P2008">
            <v>100</v>
          </cell>
          <cell r="Q2008">
            <v>100</v>
          </cell>
        </row>
        <row r="2010">
          <cell r="C2010">
            <v>141.30000000000001</v>
          </cell>
          <cell r="D2010">
            <v>141.30000000000001</v>
          </cell>
          <cell r="E2010">
            <v>141.30000000000001</v>
          </cell>
          <cell r="F2010">
            <v>141.30000000000001</v>
          </cell>
          <cell r="G2010">
            <v>139.5</v>
          </cell>
          <cell r="H2010">
            <v>139.5</v>
          </cell>
          <cell r="I2010">
            <v>139.5</v>
          </cell>
          <cell r="J2010">
            <v>139.5</v>
          </cell>
          <cell r="K2010">
            <v>139.5</v>
          </cell>
          <cell r="L2010">
            <v>139.5</v>
          </cell>
          <cell r="M2010">
            <v>139.5</v>
          </cell>
          <cell r="N2010">
            <v>139.5</v>
          </cell>
          <cell r="O2010">
            <v>139.5</v>
          </cell>
          <cell r="P2010">
            <v>139.5</v>
          </cell>
          <cell r="Q2010">
            <v>139.5</v>
          </cell>
        </row>
        <row r="2011">
          <cell r="C2011">
            <v>145.9</v>
          </cell>
          <cell r="D2011">
            <v>145.9</v>
          </cell>
          <cell r="E2011">
            <v>145.9</v>
          </cell>
          <cell r="F2011">
            <v>145.9</v>
          </cell>
          <cell r="G2011">
            <v>138.80000000000001</v>
          </cell>
          <cell r="H2011">
            <v>138.80000000000001</v>
          </cell>
          <cell r="I2011">
            <v>138.80000000000001</v>
          </cell>
          <cell r="J2011">
            <v>138.80000000000001</v>
          </cell>
          <cell r="K2011">
            <v>138.80000000000001</v>
          </cell>
          <cell r="L2011">
            <v>138.80000000000001</v>
          </cell>
          <cell r="M2011">
            <v>138.80000000000001</v>
          </cell>
          <cell r="N2011">
            <v>138.80000000000001</v>
          </cell>
          <cell r="O2011">
            <v>138.80000000000001</v>
          </cell>
          <cell r="P2011">
            <v>138.80000000000001</v>
          </cell>
          <cell r="Q2011">
            <v>138.80000000000001</v>
          </cell>
        </row>
        <row r="2012">
          <cell r="C2012">
            <v>147.4</v>
          </cell>
          <cell r="D2012">
            <v>147.4</v>
          </cell>
          <cell r="E2012">
            <v>147.4</v>
          </cell>
          <cell r="F2012">
            <v>147.4</v>
          </cell>
          <cell r="G2012">
            <v>147.4</v>
          </cell>
          <cell r="H2012">
            <v>147.4</v>
          </cell>
          <cell r="I2012">
            <v>147.4</v>
          </cell>
          <cell r="J2012">
            <v>147.4</v>
          </cell>
          <cell r="K2012">
            <v>147.4</v>
          </cell>
          <cell r="L2012">
            <v>147.4</v>
          </cell>
          <cell r="M2012">
            <v>147.4</v>
          </cell>
          <cell r="N2012">
            <v>147.4</v>
          </cell>
          <cell r="O2012">
            <v>147.4</v>
          </cell>
          <cell r="P2012">
            <v>147.4</v>
          </cell>
          <cell r="Q2012">
            <v>147.4</v>
          </cell>
        </row>
        <row r="2013">
          <cell r="C2013">
            <v>135.5</v>
          </cell>
          <cell r="D2013">
            <v>135.5</v>
          </cell>
          <cell r="E2013">
            <v>135.5</v>
          </cell>
          <cell r="F2013">
            <v>135.5</v>
          </cell>
          <cell r="G2013">
            <v>135.5</v>
          </cell>
          <cell r="H2013">
            <v>135.5</v>
          </cell>
          <cell r="I2013">
            <v>135.5</v>
          </cell>
          <cell r="J2013">
            <v>135.5</v>
          </cell>
          <cell r="K2013">
            <v>135.5</v>
          </cell>
          <cell r="L2013">
            <v>135.5</v>
          </cell>
          <cell r="M2013">
            <v>135.5</v>
          </cell>
          <cell r="N2013">
            <v>135.5</v>
          </cell>
          <cell r="O2013">
            <v>135.5</v>
          </cell>
          <cell r="P2013">
            <v>135.5</v>
          </cell>
          <cell r="Q2013">
            <v>135.5</v>
          </cell>
        </row>
        <row r="2014">
          <cell r="C2014">
            <v>133.30000000000001</v>
          </cell>
          <cell r="D2014">
            <v>133.30000000000001</v>
          </cell>
          <cell r="E2014">
            <v>133.30000000000001</v>
          </cell>
          <cell r="F2014">
            <v>133.30000000000001</v>
          </cell>
          <cell r="G2014">
            <v>133.30000000000001</v>
          </cell>
          <cell r="H2014">
            <v>133.30000000000001</v>
          </cell>
          <cell r="I2014">
            <v>133.30000000000001</v>
          </cell>
          <cell r="J2014">
            <v>133.30000000000001</v>
          </cell>
          <cell r="K2014">
            <v>133.30000000000001</v>
          </cell>
          <cell r="L2014">
            <v>133.30000000000001</v>
          </cell>
          <cell r="M2014">
            <v>133.30000000000001</v>
          </cell>
          <cell r="N2014">
            <v>133.30000000000001</v>
          </cell>
          <cell r="O2014">
            <v>133.30000000000001</v>
          </cell>
          <cell r="P2014">
            <v>133.30000000000001</v>
          </cell>
          <cell r="Q2014">
            <v>133.30000000000001</v>
          </cell>
        </row>
        <row r="2016">
          <cell r="C2016">
            <v>137.4</v>
          </cell>
          <cell r="D2016">
            <v>137.4</v>
          </cell>
          <cell r="E2016">
            <v>137.4</v>
          </cell>
          <cell r="F2016">
            <v>141.30000000000001</v>
          </cell>
          <cell r="G2016">
            <v>156.69999999999999</v>
          </cell>
          <cell r="H2016">
            <v>151.5</v>
          </cell>
          <cell r="I2016">
            <v>147.69999999999999</v>
          </cell>
          <cell r="J2016">
            <v>136.69999999999999</v>
          </cell>
          <cell r="K2016">
            <v>137.9</v>
          </cell>
          <cell r="L2016">
            <v>137.9</v>
          </cell>
          <cell r="M2016">
            <v>137.9</v>
          </cell>
          <cell r="N2016">
            <v>137.9</v>
          </cell>
          <cell r="O2016">
            <v>137.9</v>
          </cell>
          <cell r="P2016">
            <v>137.9</v>
          </cell>
          <cell r="Q2016">
            <v>137.9</v>
          </cell>
        </row>
        <row r="2017">
          <cell r="C2017">
            <v>137.4</v>
          </cell>
          <cell r="D2017">
            <v>137.4</v>
          </cell>
          <cell r="E2017">
            <v>137.4</v>
          </cell>
          <cell r="F2017">
            <v>137.4</v>
          </cell>
          <cell r="G2017">
            <v>137.4</v>
          </cell>
          <cell r="H2017">
            <v>137.4</v>
          </cell>
          <cell r="I2017">
            <v>137.4</v>
          </cell>
          <cell r="J2017">
            <v>137.4</v>
          </cell>
          <cell r="K2017">
            <v>136.30000000000001</v>
          </cell>
          <cell r="L2017">
            <v>136.30000000000001</v>
          </cell>
          <cell r="M2017">
            <v>136.30000000000001</v>
          </cell>
          <cell r="N2017">
            <v>136.30000000000001</v>
          </cell>
          <cell r="O2017">
            <v>136.30000000000001</v>
          </cell>
          <cell r="P2017">
            <v>136.30000000000001</v>
          </cell>
          <cell r="Q2017">
            <v>136.30000000000001</v>
          </cell>
        </row>
        <row r="2018">
          <cell r="C2018">
            <v>138.1</v>
          </cell>
          <cell r="D2018">
            <v>138.1</v>
          </cell>
          <cell r="E2018">
            <v>138.1</v>
          </cell>
          <cell r="F2018">
            <v>138.1</v>
          </cell>
          <cell r="G2018">
            <v>138.1</v>
          </cell>
          <cell r="H2018">
            <v>138.1</v>
          </cell>
          <cell r="I2018">
            <v>138.1</v>
          </cell>
          <cell r="J2018">
            <v>138.1</v>
          </cell>
          <cell r="K2018">
            <v>138.1</v>
          </cell>
          <cell r="L2018">
            <v>138.1</v>
          </cell>
          <cell r="M2018">
            <v>138.1</v>
          </cell>
          <cell r="N2018">
            <v>138.1</v>
          </cell>
          <cell r="O2018">
            <v>138.1</v>
          </cell>
          <cell r="P2018">
            <v>138.1</v>
          </cell>
          <cell r="Q2018">
            <v>138.1</v>
          </cell>
        </row>
        <row r="2019">
          <cell r="C2019">
            <v>186.8</v>
          </cell>
          <cell r="D2019">
            <v>186.8</v>
          </cell>
          <cell r="E2019">
            <v>186.8</v>
          </cell>
          <cell r="F2019">
            <v>204.9</v>
          </cell>
          <cell r="G2019">
            <v>276.60000000000002</v>
          </cell>
          <cell r="H2019">
            <v>252.2</v>
          </cell>
          <cell r="I2019">
            <v>234.6</v>
          </cell>
          <cell r="J2019">
            <v>183.8</v>
          </cell>
          <cell r="K2019">
            <v>192.7</v>
          </cell>
          <cell r="L2019">
            <v>192.7</v>
          </cell>
          <cell r="M2019">
            <v>192.7</v>
          </cell>
          <cell r="N2019">
            <v>192.7</v>
          </cell>
          <cell r="O2019">
            <v>192.7</v>
          </cell>
          <cell r="P2019">
            <v>192.7</v>
          </cell>
          <cell r="Q2019">
            <v>192.7</v>
          </cell>
        </row>
        <row r="2021">
          <cell r="C2021">
            <v>140</v>
          </cell>
          <cell r="D2021">
            <v>139.9</v>
          </cell>
          <cell r="E2021">
            <v>139.9</v>
          </cell>
          <cell r="F2021">
            <v>140.19999999999999</v>
          </cell>
          <cell r="G2021">
            <v>140</v>
          </cell>
          <cell r="H2021">
            <v>140</v>
          </cell>
          <cell r="I2021">
            <v>140</v>
          </cell>
          <cell r="J2021">
            <v>140.1</v>
          </cell>
          <cell r="K2021">
            <v>140</v>
          </cell>
          <cell r="L2021">
            <v>139.80000000000001</v>
          </cell>
          <cell r="M2021">
            <v>139.80000000000001</v>
          </cell>
          <cell r="N2021">
            <v>139.69999999999999</v>
          </cell>
          <cell r="O2021">
            <v>129.6</v>
          </cell>
          <cell r="P2021">
            <v>129.6</v>
          </cell>
          <cell r="Q2021">
            <v>129.6</v>
          </cell>
        </row>
        <row r="2022">
          <cell r="C2022">
            <v>159</v>
          </cell>
          <cell r="D2022">
            <v>159</v>
          </cell>
          <cell r="E2022">
            <v>159</v>
          </cell>
          <cell r="F2022">
            <v>159</v>
          </cell>
          <cell r="G2022">
            <v>159</v>
          </cell>
          <cell r="H2022">
            <v>159</v>
          </cell>
          <cell r="I2022">
            <v>159</v>
          </cell>
          <cell r="J2022">
            <v>159</v>
          </cell>
          <cell r="K2022">
            <v>159</v>
          </cell>
          <cell r="L2022">
            <v>159</v>
          </cell>
          <cell r="M2022">
            <v>159</v>
          </cell>
          <cell r="N2022">
            <v>159</v>
          </cell>
          <cell r="O2022">
            <v>159</v>
          </cell>
          <cell r="P2022">
            <v>159</v>
          </cell>
          <cell r="Q2022">
            <v>159</v>
          </cell>
        </row>
        <row r="2023">
          <cell r="C2023">
            <v>123.4</v>
          </cell>
          <cell r="D2023">
            <v>123.4</v>
          </cell>
          <cell r="E2023">
            <v>114.3</v>
          </cell>
          <cell r="F2023">
            <v>114.3</v>
          </cell>
          <cell r="G2023">
            <v>114.3</v>
          </cell>
          <cell r="H2023">
            <v>114.3</v>
          </cell>
          <cell r="I2023">
            <v>114.3</v>
          </cell>
          <cell r="J2023">
            <v>114.3</v>
          </cell>
          <cell r="K2023">
            <v>114.3</v>
          </cell>
          <cell r="L2023">
            <v>114.3</v>
          </cell>
          <cell r="M2023">
            <v>114.3</v>
          </cell>
          <cell r="N2023">
            <v>114.3</v>
          </cell>
          <cell r="O2023">
            <v>114.3</v>
          </cell>
          <cell r="P2023">
            <v>114.3</v>
          </cell>
          <cell r="Q2023">
            <v>114.3</v>
          </cell>
        </row>
        <row r="2024">
          <cell r="C2024">
            <v>119.1</v>
          </cell>
          <cell r="D2024">
            <v>119</v>
          </cell>
          <cell r="E2024">
            <v>119.4</v>
          </cell>
          <cell r="F2024">
            <v>120.2</v>
          </cell>
          <cell r="G2024">
            <v>119.8</v>
          </cell>
          <cell r="H2024">
            <v>119.7</v>
          </cell>
          <cell r="I2024">
            <v>119.7</v>
          </cell>
          <cell r="J2024">
            <v>119.7</v>
          </cell>
          <cell r="K2024">
            <v>119.3</v>
          </cell>
          <cell r="L2024">
            <v>118.6</v>
          </cell>
          <cell r="M2024">
            <v>118.6</v>
          </cell>
          <cell r="N2024">
            <v>118.6</v>
          </cell>
          <cell r="O2024">
            <v>118.6</v>
          </cell>
          <cell r="P2024">
            <v>118.6</v>
          </cell>
          <cell r="Q2024">
            <v>118.6</v>
          </cell>
        </row>
        <row r="2025">
          <cell r="C2025">
            <v>190.5</v>
          </cell>
          <cell r="D2025">
            <v>190.5</v>
          </cell>
          <cell r="E2025">
            <v>190.5</v>
          </cell>
          <cell r="F2025">
            <v>190.5</v>
          </cell>
          <cell r="G2025">
            <v>190.5</v>
          </cell>
          <cell r="H2025">
            <v>190.5</v>
          </cell>
          <cell r="I2025">
            <v>190.5</v>
          </cell>
          <cell r="J2025">
            <v>196.8</v>
          </cell>
          <cell r="K2025">
            <v>196.8</v>
          </cell>
          <cell r="L2025">
            <v>196.8</v>
          </cell>
          <cell r="M2025">
            <v>196.8</v>
          </cell>
          <cell r="N2025">
            <v>190.5</v>
          </cell>
          <cell r="O2025">
            <v>190.6</v>
          </cell>
          <cell r="P2025">
            <v>190.6</v>
          </cell>
          <cell r="Q2025">
            <v>190.6</v>
          </cell>
        </row>
        <row r="2026">
          <cell r="C2026">
            <v>119.2</v>
          </cell>
          <cell r="D2026">
            <v>117.3</v>
          </cell>
          <cell r="E2026">
            <v>115.4</v>
          </cell>
          <cell r="F2026">
            <v>115.4</v>
          </cell>
          <cell r="G2026">
            <v>115.4</v>
          </cell>
          <cell r="H2026">
            <v>115.4</v>
          </cell>
          <cell r="I2026">
            <v>115.4</v>
          </cell>
          <cell r="J2026">
            <v>115.4</v>
          </cell>
          <cell r="K2026">
            <v>115.4</v>
          </cell>
          <cell r="L2026">
            <v>115.4</v>
          </cell>
          <cell r="M2026">
            <v>115.4</v>
          </cell>
          <cell r="N2026">
            <v>115.4</v>
          </cell>
          <cell r="O2026">
            <v>115.4</v>
          </cell>
          <cell r="P2026">
            <v>115.4</v>
          </cell>
          <cell r="Q2026">
            <v>115.4</v>
          </cell>
        </row>
        <row r="2027">
          <cell r="C2027">
            <v>100.9</v>
          </cell>
          <cell r="D2027">
            <v>100.9</v>
          </cell>
          <cell r="E2027">
            <v>100.9</v>
          </cell>
          <cell r="F2027">
            <v>100.9</v>
          </cell>
          <cell r="G2027">
            <v>100.9</v>
          </cell>
          <cell r="H2027">
            <v>100.9</v>
          </cell>
          <cell r="I2027">
            <v>100.9</v>
          </cell>
          <cell r="J2027">
            <v>100.9</v>
          </cell>
          <cell r="K2027">
            <v>100.9</v>
          </cell>
          <cell r="L2027">
            <v>100.9</v>
          </cell>
          <cell r="M2027">
            <v>100.9</v>
          </cell>
          <cell r="N2027">
            <v>100.9</v>
          </cell>
          <cell r="O2027">
            <v>100.9</v>
          </cell>
          <cell r="P2027">
            <v>100.9</v>
          </cell>
          <cell r="Q2027">
            <v>100.9</v>
          </cell>
        </row>
        <row r="2028">
          <cell r="C2028">
            <v>119.1</v>
          </cell>
          <cell r="D2028">
            <v>119.1</v>
          </cell>
          <cell r="E2028">
            <v>119.1</v>
          </cell>
          <cell r="F2028">
            <v>119.1</v>
          </cell>
          <cell r="G2028">
            <v>119.1</v>
          </cell>
          <cell r="H2028">
            <v>119.1</v>
          </cell>
          <cell r="I2028">
            <v>119.1</v>
          </cell>
          <cell r="J2028">
            <v>119.1</v>
          </cell>
          <cell r="K2028">
            <v>119.1</v>
          </cell>
          <cell r="L2028">
            <v>119.1</v>
          </cell>
          <cell r="M2028">
            <v>119.1</v>
          </cell>
          <cell r="N2028">
            <v>119.1</v>
          </cell>
          <cell r="O2028">
            <v>100</v>
          </cell>
          <cell r="P2028">
            <v>100</v>
          </cell>
          <cell r="Q2028">
            <v>100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K24:K25"/>
  <sheetViews>
    <sheetView tabSelected="1" topLeftCell="A13" workbookViewId="0">
      <selection activeCell="K28" sqref="K28"/>
    </sheetView>
  </sheetViews>
  <sheetFormatPr baseColWidth="10" defaultRowHeight="12"/>
  <cols>
    <col min="1" max="16384" width="11" style="2260"/>
  </cols>
  <sheetData>
    <row r="24" spans="11:11" ht="30">
      <c r="K24" s="2266"/>
    </row>
    <row r="25" spans="11:11" ht="23.25">
      <c r="K25" s="2267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</sheetPr>
  <dimension ref="A4:AO699"/>
  <sheetViews>
    <sheetView workbookViewId="0">
      <selection activeCell="A2" sqref="A2"/>
    </sheetView>
  </sheetViews>
  <sheetFormatPr baseColWidth="10" defaultRowHeight="15"/>
  <cols>
    <col min="1" max="1" width="32.125" style="712" customWidth="1"/>
    <col min="2" max="2" width="9.5" style="731" customWidth="1"/>
    <col min="3" max="3" width="8.25" style="732" customWidth="1"/>
    <col min="4" max="4" width="8.25" style="731" customWidth="1"/>
    <col min="5" max="6" width="8.25" style="732" customWidth="1"/>
    <col min="7" max="8" width="8.25" style="731" customWidth="1"/>
    <col min="9" max="9" width="8.25" style="732" customWidth="1"/>
    <col min="10" max="13" width="8.25" style="731" customWidth="1"/>
    <col min="14" max="14" width="8.25" style="713" customWidth="1"/>
    <col min="15" max="15" width="8.25" style="712" customWidth="1"/>
    <col min="16" max="16" width="8.25" style="713" customWidth="1"/>
    <col min="17" max="17" width="26.625" style="712" customWidth="1"/>
    <col min="18" max="16384" width="11" style="712"/>
  </cols>
  <sheetData>
    <row r="4" spans="1:41" s="686" customFormat="1" ht="24" customHeight="1">
      <c r="A4" s="682" t="s">
        <v>2397</v>
      </c>
      <c r="B4" s="683"/>
      <c r="C4" s="684"/>
      <c r="D4" s="683"/>
      <c r="E4" s="684"/>
      <c r="F4" s="684"/>
      <c r="G4" s="683"/>
      <c r="H4" s="683"/>
      <c r="I4" s="684"/>
      <c r="J4" s="683"/>
      <c r="K4" s="683"/>
      <c r="L4" s="683"/>
      <c r="M4" s="683"/>
      <c r="N4" s="685"/>
      <c r="P4" s="685"/>
      <c r="Q4" s="687" t="s">
        <v>2398</v>
      </c>
    </row>
    <row r="5" spans="1:41" s="686" customFormat="1" ht="18.95" customHeight="1">
      <c r="A5" s="688" t="s">
        <v>2399</v>
      </c>
      <c r="B5" s="683"/>
      <c r="C5" s="684"/>
      <c r="D5" s="683"/>
      <c r="E5" s="684"/>
      <c r="F5" s="684"/>
      <c r="G5" s="683"/>
      <c r="H5" s="683"/>
      <c r="I5" s="684"/>
      <c r="J5" s="683"/>
      <c r="K5" s="683"/>
      <c r="L5" s="683"/>
      <c r="M5" s="683"/>
      <c r="N5" s="685"/>
      <c r="P5" s="685"/>
      <c r="Q5" s="688" t="s">
        <v>2400</v>
      </c>
      <c r="AC5" s="685"/>
      <c r="AD5" s="685"/>
      <c r="AE5" s="685"/>
      <c r="AF5" s="685"/>
      <c r="AG5" s="685"/>
      <c r="AH5" s="685"/>
      <c r="AI5" s="685"/>
      <c r="AJ5" s="685"/>
      <c r="AK5" s="685"/>
      <c r="AL5" s="685"/>
      <c r="AM5" s="685"/>
      <c r="AN5" s="685"/>
      <c r="AO5" s="685"/>
    </row>
    <row r="6" spans="1:41" s="686" customFormat="1" ht="15" customHeight="1">
      <c r="A6" s="684" t="s">
        <v>2401</v>
      </c>
      <c r="B6" s="683"/>
      <c r="C6" s="684"/>
      <c r="D6" s="683"/>
      <c r="E6" s="684"/>
      <c r="F6" s="684"/>
      <c r="G6" s="683"/>
      <c r="H6" s="683"/>
      <c r="I6" s="684"/>
      <c r="J6" s="683"/>
      <c r="K6" s="683"/>
      <c r="L6" s="683"/>
      <c r="M6" s="683"/>
      <c r="N6" s="685"/>
      <c r="P6" s="685"/>
      <c r="Q6" s="684" t="s">
        <v>2402</v>
      </c>
      <c r="AC6" s="685"/>
      <c r="AD6" s="685"/>
      <c r="AE6" s="685"/>
      <c r="AF6" s="685"/>
      <c r="AG6" s="685"/>
      <c r="AH6" s="685"/>
      <c r="AI6" s="685"/>
      <c r="AJ6" s="685"/>
      <c r="AK6" s="685"/>
      <c r="AL6" s="685"/>
      <c r="AM6" s="685"/>
      <c r="AN6" s="685"/>
      <c r="AO6" s="685"/>
    </row>
    <row r="7" spans="1:41" s="684" customFormat="1" ht="12" customHeight="1">
      <c r="A7" s="689" t="s">
        <v>249</v>
      </c>
      <c r="B7" s="2342" t="s">
        <v>2403</v>
      </c>
      <c r="C7" s="2343"/>
      <c r="D7" s="2343"/>
      <c r="E7" s="2343"/>
      <c r="F7" s="2343"/>
      <c r="G7" s="2343"/>
      <c r="H7" s="2343"/>
      <c r="I7" s="2343"/>
      <c r="J7" s="2343"/>
      <c r="K7" s="2343"/>
      <c r="L7" s="2343"/>
      <c r="M7" s="2344"/>
      <c r="N7" s="2342">
        <v>2017</v>
      </c>
      <c r="O7" s="2343"/>
      <c r="P7" s="2344"/>
      <c r="Q7" s="690"/>
      <c r="AC7" s="683"/>
      <c r="AD7" s="683"/>
      <c r="AE7" s="683"/>
      <c r="AF7" s="683"/>
      <c r="AG7" s="683"/>
      <c r="AH7" s="683"/>
      <c r="AI7" s="683"/>
      <c r="AJ7" s="683"/>
      <c r="AK7" s="683"/>
      <c r="AL7" s="683"/>
      <c r="AM7" s="683"/>
      <c r="AN7" s="683"/>
      <c r="AO7" s="683"/>
    </row>
    <row r="8" spans="1:41" s="684" customFormat="1" ht="3.75" customHeight="1">
      <c r="A8" s="683"/>
      <c r="B8" s="2345"/>
      <c r="C8" s="2346"/>
      <c r="D8" s="2346"/>
      <c r="E8" s="2347"/>
      <c r="F8" s="2346"/>
      <c r="G8" s="2346"/>
      <c r="H8" s="2347"/>
      <c r="I8" s="2346"/>
      <c r="J8" s="2346"/>
      <c r="K8" s="2346"/>
      <c r="L8" s="2346"/>
      <c r="M8" s="2348"/>
      <c r="N8" s="2345"/>
      <c r="O8" s="2346"/>
      <c r="P8" s="2348"/>
      <c r="Q8" s="691"/>
      <c r="AC8" s="683"/>
      <c r="AD8" s="683"/>
      <c r="AE8" s="683"/>
      <c r="AF8" s="683"/>
      <c r="AG8" s="683"/>
      <c r="AH8" s="683"/>
      <c r="AI8" s="683"/>
      <c r="AJ8" s="683"/>
      <c r="AK8" s="683"/>
      <c r="AL8" s="683"/>
      <c r="AM8" s="683"/>
      <c r="AN8" s="683"/>
      <c r="AO8" s="683"/>
    </row>
    <row r="9" spans="1:41" s="684" customFormat="1" ht="12" customHeight="1">
      <c r="A9" s="683"/>
      <c r="B9" s="692" t="s">
        <v>16</v>
      </c>
      <c r="C9" s="693" t="s">
        <v>2404</v>
      </c>
      <c r="D9" s="693" t="s">
        <v>2405</v>
      </c>
      <c r="E9" s="693" t="s">
        <v>21</v>
      </c>
      <c r="F9" s="693" t="s">
        <v>23</v>
      </c>
      <c r="G9" s="693" t="s">
        <v>12</v>
      </c>
      <c r="H9" s="693" t="s">
        <v>13</v>
      </c>
      <c r="I9" s="694" t="s">
        <v>14</v>
      </c>
      <c r="J9" s="694" t="s">
        <v>15</v>
      </c>
      <c r="K9" s="693" t="s">
        <v>8</v>
      </c>
      <c r="L9" s="694" t="s">
        <v>9</v>
      </c>
      <c r="M9" s="694" t="s">
        <v>10</v>
      </c>
      <c r="N9" s="692" t="s">
        <v>16</v>
      </c>
      <c r="O9" s="694" t="s">
        <v>2404</v>
      </c>
      <c r="P9" s="695" t="s">
        <v>2405</v>
      </c>
      <c r="Q9" s="691"/>
      <c r="AC9" s="683"/>
      <c r="AD9" s="683"/>
      <c r="AE9" s="683"/>
      <c r="AF9" s="683"/>
      <c r="AG9" s="683"/>
      <c r="AH9" s="683"/>
      <c r="AI9" s="683"/>
      <c r="AJ9" s="683"/>
      <c r="AK9" s="683"/>
      <c r="AL9" s="683"/>
      <c r="AM9" s="683"/>
      <c r="AN9" s="683"/>
      <c r="AO9" s="683"/>
    </row>
    <row r="10" spans="1:41" s="684" customFormat="1" ht="12" customHeight="1">
      <c r="A10" s="683"/>
      <c r="B10" s="696" t="s">
        <v>2406</v>
      </c>
      <c r="C10" s="697" t="s">
        <v>2407</v>
      </c>
      <c r="D10" s="697" t="s">
        <v>20</v>
      </c>
      <c r="E10" s="694" t="s">
        <v>7</v>
      </c>
      <c r="F10" s="697" t="s">
        <v>22</v>
      </c>
      <c r="G10" s="697" t="s">
        <v>6</v>
      </c>
      <c r="H10" s="694" t="s">
        <v>5</v>
      </c>
      <c r="I10" s="697" t="s">
        <v>4</v>
      </c>
      <c r="J10" s="697" t="s">
        <v>3</v>
      </c>
      <c r="K10" s="694" t="s">
        <v>2</v>
      </c>
      <c r="L10" s="697" t="s">
        <v>1</v>
      </c>
      <c r="M10" s="697" t="s">
        <v>0</v>
      </c>
      <c r="N10" s="696" t="s">
        <v>2406</v>
      </c>
      <c r="O10" s="697" t="s">
        <v>2407</v>
      </c>
      <c r="P10" s="698" t="s">
        <v>20</v>
      </c>
      <c r="Q10" s="691"/>
      <c r="AC10" s="683"/>
      <c r="AD10" s="683"/>
      <c r="AE10" s="683"/>
      <c r="AF10" s="683"/>
      <c r="AG10" s="683"/>
      <c r="AH10" s="683"/>
      <c r="AI10" s="683"/>
      <c r="AJ10" s="683"/>
      <c r="AK10" s="683"/>
      <c r="AL10" s="683"/>
      <c r="AM10" s="683"/>
      <c r="AN10" s="683"/>
      <c r="AO10" s="683"/>
    </row>
    <row r="11" spans="1:41" s="686" customFormat="1" ht="14.1" customHeight="1">
      <c r="A11" s="685" t="s">
        <v>2408</v>
      </c>
      <c r="B11" s="690"/>
      <c r="C11" s="684"/>
      <c r="D11" s="684"/>
      <c r="E11" s="693"/>
      <c r="F11" s="694"/>
      <c r="G11" s="694"/>
      <c r="H11" s="693"/>
      <c r="I11" s="694"/>
      <c r="J11" s="694"/>
      <c r="K11" s="693"/>
      <c r="L11" s="694"/>
      <c r="M11" s="694"/>
      <c r="N11" s="690"/>
      <c r="O11" s="684"/>
      <c r="P11" s="699"/>
      <c r="Q11" s="700" t="s">
        <v>2409</v>
      </c>
      <c r="AC11" s="685"/>
      <c r="AD11" s="685"/>
      <c r="AE11" s="685"/>
      <c r="AF11" s="685"/>
      <c r="AG11" s="685"/>
      <c r="AH11" s="685"/>
      <c r="AI11" s="685"/>
      <c r="AJ11" s="685"/>
      <c r="AK11" s="685"/>
      <c r="AL11" s="685"/>
      <c r="AM11" s="685"/>
      <c r="AN11" s="685"/>
      <c r="AO11" s="685"/>
    </row>
    <row r="12" spans="1:41" s="686" customFormat="1" ht="14.1" customHeight="1">
      <c r="A12" s="701" t="s">
        <v>2410</v>
      </c>
      <c r="B12" s="702">
        <f t="shared" ref="B12:M12" si="0">SUM(B13:B18)</f>
        <v>320</v>
      </c>
      <c r="C12" s="702">
        <f t="shared" si="0"/>
        <v>270</v>
      </c>
      <c r="D12" s="702">
        <f t="shared" si="0"/>
        <v>416</v>
      </c>
      <c r="E12" s="702">
        <f t="shared" si="0"/>
        <v>318</v>
      </c>
      <c r="F12" s="702">
        <f t="shared" si="0"/>
        <v>260</v>
      </c>
      <c r="G12" s="702">
        <f t="shared" si="0"/>
        <v>361</v>
      </c>
      <c r="H12" s="702">
        <f t="shared" si="0"/>
        <v>302</v>
      </c>
      <c r="I12" s="702">
        <f t="shared" si="0"/>
        <v>340</v>
      </c>
      <c r="J12" s="702">
        <f t="shared" si="0"/>
        <v>344</v>
      </c>
      <c r="K12" s="702">
        <f t="shared" si="0"/>
        <v>379</v>
      </c>
      <c r="L12" s="702">
        <f t="shared" si="0"/>
        <v>340</v>
      </c>
      <c r="M12" s="702">
        <f t="shared" si="0"/>
        <v>284</v>
      </c>
      <c r="N12" s="703">
        <f>SUM(N13:N18)</f>
        <v>346</v>
      </c>
      <c r="O12" s="702">
        <f>SUM(O13:O18)</f>
        <v>267</v>
      </c>
      <c r="P12" s="704">
        <f>SUM(P13:P18)</f>
        <v>331</v>
      </c>
      <c r="Q12" s="705" t="s">
        <v>2411</v>
      </c>
      <c r="AC12" s="685"/>
      <c r="AD12" s="685"/>
      <c r="AE12" s="685"/>
      <c r="AF12" s="685"/>
      <c r="AG12" s="685"/>
      <c r="AH12" s="685"/>
      <c r="AI12" s="685"/>
      <c r="AJ12" s="685"/>
      <c r="AK12" s="685"/>
      <c r="AL12" s="685"/>
      <c r="AM12" s="685"/>
      <c r="AN12" s="685"/>
      <c r="AO12" s="685"/>
    </row>
    <row r="13" spans="1:41" ht="12" customHeight="1">
      <c r="A13" s="706" t="s">
        <v>2412</v>
      </c>
      <c r="B13" s="707">
        <v>37</v>
      </c>
      <c r="C13" s="707">
        <v>52</v>
      </c>
      <c r="D13" s="707">
        <v>67</v>
      </c>
      <c r="E13" s="707">
        <v>54</v>
      </c>
      <c r="F13" s="707">
        <v>35</v>
      </c>
      <c r="G13" s="707">
        <v>83</v>
      </c>
      <c r="H13" s="707">
        <v>67</v>
      </c>
      <c r="I13" s="707">
        <v>61</v>
      </c>
      <c r="J13" s="707">
        <v>64</v>
      </c>
      <c r="K13" s="707">
        <v>77</v>
      </c>
      <c r="L13" s="707">
        <v>69</v>
      </c>
      <c r="M13" s="707">
        <v>74</v>
      </c>
      <c r="N13" s="708">
        <v>80</v>
      </c>
      <c r="O13" s="709">
        <v>57</v>
      </c>
      <c r="P13" s="710">
        <v>81</v>
      </c>
      <c r="Q13" s="711" t="s">
        <v>2413</v>
      </c>
      <c r="AC13" s="713"/>
      <c r="AD13" s="713"/>
      <c r="AE13" s="713"/>
      <c r="AF13" s="713"/>
      <c r="AG13" s="713"/>
      <c r="AH13" s="713"/>
      <c r="AI13" s="713"/>
      <c r="AJ13" s="713"/>
      <c r="AK13" s="713"/>
      <c r="AL13" s="713"/>
      <c r="AM13" s="713"/>
      <c r="AN13" s="713"/>
      <c r="AO13" s="713"/>
    </row>
    <row r="14" spans="1:41" ht="12" customHeight="1">
      <c r="A14" s="706" t="s">
        <v>2414</v>
      </c>
      <c r="B14" s="707">
        <v>16</v>
      </c>
      <c r="C14" s="707">
        <v>3</v>
      </c>
      <c r="D14" s="707">
        <v>2</v>
      </c>
      <c r="E14" s="707">
        <v>9</v>
      </c>
      <c r="F14" s="707">
        <v>6</v>
      </c>
      <c r="G14" s="707">
        <v>15</v>
      </c>
      <c r="H14" s="707">
        <v>6</v>
      </c>
      <c r="I14" s="707">
        <v>8</v>
      </c>
      <c r="J14" s="707">
        <v>6</v>
      </c>
      <c r="K14" s="707">
        <v>12</v>
      </c>
      <c r="L14" s="707">
        <v>14</v>
      </c>
      <c r="M14" s="707">
        <v>8</v>
      </c>
      <c r="N14" s="708">
        <v>7</v>
      </c>
      <c r="O14" s="709">
        <v>1</v>
      </c>
      <c r="P14" s="710">
        <v>9</v>
      </c>
      <c r="Q14" s="711" t="s">
        <v>2415</v>
      </c>
      <c r="AC14" s="713"/>
      <c r="AD14" s="713"/>
      <c r="AE14" s="713"/>
      <c r="AF14" s="713"/>
      <c r="AG14" s="713"/>
      <c r="AH14" s="713"/>
      <c r="AI14" s="713"/>
      <c r="AJ14" s="713"/>
      <c r="AK14" s="713"/>
      <c r="AL14" s="713"/>
      <c r="AM14" s="713"/>
      <c r="AN14" s="713"/>
      <c r="AO14" s="713"/>
    </row>
    <row r="15" spans="1:41" ht="12" customHeight="1">
      <c r="A15" s="706" t="s">
        <v>2416</v>
      </c>
      <c r="B15" s="707">
        <v>256</v>
      </c>
      <c r="C15" s="707">
        <v>209</v>
      </c>
      <c r="D15" s="707">
        <v>342</v>
      </c>
      <c r="E15" s="707">
        <v>249</v>
      </c>
      <c r="F15" s="707">
        <v>212</v>
      </c>
      <c r="G15" s="707">
        <v>257</v>
      </c>
      <c r="H15" s="707">
        <v>220</v>
      </c>
      <c r="I15" s="707">
        <v>263</v>
      </c>
      <c r="J15" s="707">
        <v>268</v>
      </c>
      <c r="K15" s="707">
        <v>279</v>
      </c>
      <c r="L15" s="707">
        <v>251</v>
      </c>
      <c r="M15" s="707">
        <v>196</v>
      </c>
      <c r="N15" s="708">
        <v>248</v>
      </c>
      <c r="O15" s="709">
        <v>200</v>
      </c>
      <c r="P15" s="710">
        <v>233</v>
      </c>
      <c r="Q15" s="711" t="s">
        <v>2417</v>
      </c>
    </row>
    <row r="16" spans="1:41" ht="12" customHeight="1">
      <c r="A16" s="706" t="s">
        <v>2418</v>
      </c>
      <c r="B16" s="707">
        <v>3</v>
      </c>
      <c r="C16" s="707">
        <v>2</v>
      </c>
      <c r="D16" s="707">
        <v>3</v>
      </c>
      <c r="E16" s="707">
        <v>6</v>
      </c>
      <c r="F16" s="707">
        <v>4</v>
      </c>
      <c r="G16" s="707">
        <v>3</v>
      </c>
      <c r="H16" s="707">
        <v>4</v>
      </c>
      <c r="I16" s="707">
        <v>2</v>
      </c>
      <c r="J16" s="707">
        <v>2</v>
      </c>
      <c r="K16" s="707">
        <v>8</v>
      </c>
      <c r="L16" s="707">
        <v>5</v>
      </c>
      <c r="M16" s="707">
        <v>2</v>
      </c>
      <c r="N16" s="708">
        <v>5</v>
      </c>
      <c r="O16" s="709">
        <v>6</v>
      </c>
      <c r="P16" s="710">
        <v>2</v>
      </c>
      <c r="Q16" s="711" t="s">
        <v>2419</v>
      </c>
    </row>
    <row r="17" spans="1:17" ht="12" customHeight="1">
      <c r="A17" s="706" t="s">
        <v>2420</v>
      </c>
      <c r="B17" s="713">
        <v>5</v>
      </c>
      <c r="C17" s="713">
        <v>1</v>
      </c>
      <c r="D17" s="713">
        <v>2</v>
      </c>
      <c r="E17" s="714">
        <v>0</v>
      </c>
      <c r="F17" s="712">
        <v>1</v>
      </c>
      <c r="G17" s="713">
        <v>3</v>
      </c>
      <c r="H17" s="713">
        <v>2</v>
      </c>
      <c r="I17" s="712">
        <v>2</v>
      </c>
      <c r="J17" s="712">
        <v>2</v>
      </c>
      <c r="K17" s="713">
        <v>0</v>
      </c>
      <c r="L17" s="712">
        <v>1</v>
      </c>
      <c r="M17" s="713">
        <v>4</v>
      </c>
      <c r="N17" s="708">
        <v>2</v>
      </c>
      <c r="O17" s="709">
        <v>1</v>
      </c>
      <c r="P17" s="710">
        <v>2</v>
      </c>
      <c r="Q17" s="711" t="s">
        <v>2421</v>
      </c>
    </row>
    <row r="18" spans="1:17" ht="12" customHeight="1">
      <c r="A18" s="706" t="s">
        <v>2422</v>
      </c>
      <c r="B18" s="713">
        <v>3</v>
      </c>
      <c r="C18" s="713">
        <v>3</v>
      </c>
      <c r="D18" s="714">
        <v>0</v>
      </c>
      <c r="E18" s="714">
        <v>0</v>
      </c>
      <c r="F18" s="712">
        <v>2</v>
      </c>
      <c r="G18" s="714">
        <v>0</v>
      </c>
      <c r="H18" s="713">
        <v>3</v>
      </c>
      <c r="I18" s="712">
        <v>4</v>
      </c>
      <c r="J18" s="712">
        <v>2</v>
      </c>
      <c r="K18" s="713">
        <v>3</v>
      </c>
      <c r="L18" s="714">
        <v>0</v>
      </c>
      <c r="M18" s="714">
        <v>0</v>
      </c>
      <c r="N18" s="708">
        <v>4</v>
      </c>
      <c r="O18" s="709">
        <v>2</v>
      </c>
      <c r="P18" s="710">
        <v>4</v>
      </c>
      <c r="Q18" s="711" t="s">
        <v>2423</v>
      </c>
    </row>
    <row r="19" spans="1:17" s="686" customFormat="1" ht="14.1" customHeight="1">
      <c r="A19" s="701" t="s">
        <v>2424</v>
      </c>
      <c r="B19" s="702">
        <f t="shared" ref="B19:M19" si="1">SUM(B20:B25)</f>
        <v>139267</v>
      </c>
      <c r="C19" s="702">
        <f t="shared" si="1"/>
        <v>74548.2</v>
      </c>
      <c r="D19" s="702">
        <f t="shared" si="1"/>
        <v>117955.5</v>
      </c>
      <c r="E19" s="702">
        <f t="shared" si="1"/>
        <v>98862</v>
      </c>
      <c r="F19" s="702">
        <f t="shared" si="1"/>
        <v>76224</v>
      </c>
      <c r="G19" s="702">
        <f t="shared" si="1"/>
        <v>140305</v>
      </c>
      <c r="H19" s="702">
        <f t="shared" si="1"/>
        <v>76379</v>
      </c>
      <c r="I19" s="702">
        <f t="shared" si="1"/>
        <v>85647</v>
      </c>
      <c r="J19" s="702">
        <f t="shared" si="1"/>
        <v>93707</v>
      </c>
      <c r="K19" s="702">
        <f t="shared" si="1"/>
        <v>115120.5</v>
      </c>
      <c r="L19" s="702">
        <f t="shared" si="1"/>
        <v>98538</v>
      </c>
      <c r="M19" s="702">
        <f t="shared" si="1"/>
        <v>88122.9</v>
      </c>
      <c r="N19" s="703">
        <f>SUM(N20:N25)</f>
        <v>110044</v>
      </c>
      <c r="O19" s="702">
        <f>SUM(O20:O25)</f>
        <v>62033</v>
      </c>
      <c r="P19" s="704">
        <f>SUM(P20:P25)</f>
        <v>91174</v>
      </c>
      <c r="Q19" s="705" t="s">
        <v>2425</v>
      </c>
    </row>
    <row r="20" spans="1:17" ht="12" customHeight="1">
      <c r="A20" s="706" t="s">
        <v>2412</v>
      </c>
      <c r="B20" s="707">
        <v>31597</v>
      </c>
      <c r="C20" s="707">
        <v>23910</v>
      </c>
      <c r="D20" s="707">
        <v>27673</v>
      </c>
      <c r="E20" s="707">
        <v>45762</v>
      </c>
      <c r="F20" s="707">
        <v>13895</v>
      </c>
      <c r="G20" s="707">
        <v>76803</v>
      </c>
      <c r="H20" s="707">
        <v>23495</v>
      </c>
      <c r="I20" s="707">
        <v>22802</v>
      </c>
      <c r="J20" s="707">
        <v>30504</v>
      </c>
      <c r="K20" s="707">
        <v>47978</v>
      </c>
      <c r="L20" s="707">
        <v>26973</v>
      </c>
      <c r="M20" s="707">
        <v>34599</v>
      </c>
      <c r="N20" s="715">
        <v>50335</v>
      </c>
      <c r="O20" s="716">
        <v>19701</v>
      </c>
      <c r="P20" s="717">
        <v>30105</v>
      </c>
      <c r="Q20" s="711" t="s">
        <v>2413</v>
      </c>
    </row>
    <row r="21" spans="1:17" ht="12" customHeight="1">
      <c r="A21" s="706" t="s">
        <v>2414</v>
      </c>
      <c r="B21" s="707">
        <v>6623</v>
      </c>
      <c r="C21" s="707">
        <v>527</v>
      </c>
      <c r="D21" s="707">
        <v>998</v>
      </c>
      <c r="E21" s="707">
        <v>2945</v>
      </c>
      <c r="F21" s="707">
        <v>2210</v>
      </c>
      <c r="G21" s="707">
        <v>6535</v>
      </c>
      <c r="H21" s="707">
        <v>2448</v>
      </c>
      <c r="I21" s="707">
        <v>2614</v>
      </c>
      <c r="J21" s="707">
        <v>2690</v>
      </c>
      <c r="K21" s="707">
        <v>6000</v>
      </c>
      <c r="L21" s="707">
        <v>5970</v>
      </c>
      <c r="M21" s="707">
        <v>2473</v>
      </c>
      <c r="N21" s="715">
        <v>2560</v>
      </c>
      <c r="O21" s="716">
        <v>220</v>
      </c>
      <c r="P21" s="717">
        <v>3157</v>
      </c>
      <c r="Q21" s="711" t="s">
        <v>2415</v>
      </c>
    </row>
    <row r="22" spans="1:17" ht="12" customHeight="1">
      <c r="A22" s="706" t="s">
        <v>2416</v>
      </c>
      <c r="B22" s="707">
        <v>56754</v>
      </c>
      <c r="C22" s="707">
        <v>44832.2</v>
      </c>
      <c r="D22" s="707">
        <v>79023.5</v>
      </c>
      <c r="E22" s="707">
        <v>48109</v>
      </c>
      <c r="F22" s="707">
        <v>44030</v>
      </c>
      <c r="G22" s="707">
        <v>51990</v>
      </c>
      <c r="H22" s="707">
        <v>46580</v>
      </c>
      <c r="I22" s="707">
        <v>55671</v>
      </c>
      <c r="J22" s="707">
        <v>57504</v>
      </c>
      <c r="K22" s="707">
        <v>57464.5</v>
      </c>
      <c r="L22" s="707">
        <v>59738</v>
      </c>
      <c r="M22" s="707">
        <v>44788</v>
      </c>
      <c r="N22" s="715">
        <v>50325</v>
      </c>
      <c r="O22" s="716">
        <v>37605</v>
      </c>
      <c r="P22" s="717">
        <v>46364</v>
      </c>
      <c r="Q22" s="711" t="s">
        <v>2417</v>
      </c>
    </row>
    <row r="23" spans="1:17" ht="12" customHeight="1">
      <c r="A23" s="706" t="s">
        <v>2418</v>
      </c>
      <c r="B23" s="707">
        <v>631</v>
      </c>
      <c r="C23" s="707">
        <v>3872</v>
      </c>
      <c r="D23" s="707">
        <v>5580</v>
      </c>
      <c r="E23" s="707">
        <v>2046</v>
      </c>
      <c r="F23" s="707">
        <v>9368</v>
      </c>
      <c r="G23" s="707">
        <v>1949</v>
      </c>
      <c r="H23" s="707">
        <v>2327</v>
      </c>
      <c r="I23" s="707">
        <v>271</v>
      </c>
      <c r="J23" s="707">
        <v>460</v>
      </c>
      <c r="K23" s="707">
        <v>2242</v>
      </c>
      <c r="L23" s="707">
        <v>1587</v>
      </c>
      <c r="M23" s="707">
        <v>3227</v>
      </c>
      <c r="N23" s="715">
        <v>4062</v>
      </c>
      <c r="O23" s="716">
        <v>3335</v>
      </c>
      <c r="P23" s="717">
        <v>10631</v>
      </c>
      <c r="Q23" s="711" t="s">
        <v>2419</v>
      </c>
    </row>
    <row r="24" spans="1:17" ht="12" customHeight="1">
      <c r="A24" s="706" t="s">
        <v>2420</v>
      </c>
      <c r="B24" s="718">
        <v>43022</v>
      </c>
      <c r="C24" s="718">
        <v>106</v>
      </c>
      <c r="D24" s="718">
        <v>4681</v>
      </c>
      <c r="E24" s="714">
        <v>0</v>
      </c>
      <c r="F24" s="709">
        <v>6691</v>
      </c>
      <c r="G24" s="718">
        <v>3028</v>
      </c>
      <c r="H24" s="718">
        <v>995</v>
      </c>
      <c r="I24" s="709">
        <v>2240</v>
      </c>
      <c r="J24" s="709">
        <v>2263</v>
      </c>
      <c r="K24" s="714">
        <v>0</v>
      </c>
      <c r="L24" s="709">
        <v>4270</v>
      </c>
      <c r="M24" s="718">
        <v>3035.9</v>
      </c>
      <c r="N24" s="708">
        <v>2194</v>
      </c>
      <c r="O24" s="709">
        <v>462</v>
      </c>
      <c r="P24" s="710">
        <v>241</v>
      </c>
      <c r="Q24" s="711" t="s">
        <v>2421</v>
      </c>
    </row>
    <row r="25" spans="1:17" ht="12" customHeight="1">
      <c r="A25" s="706" t="s">
        <v>2422</v>
      </c>
      <c r="B25" s="718">
        <v>640</v>
      </c>
      <c r="C25" s="718">
        <v>1301</v>
      </c>
      <c r="D25" s="719">
        <v>0</v>
      </c>
      <c r="E25" s="714">
        <v>0</v>
      </c>
      <c r="F25" s="709">
        <v>30</v>
      </c>
      <c r="G25" s="719">
        <v>0</v>
      </c>
      <c r="H25" s="718">
        <v>534</v>
      </c>
      <c r="I25" s="709">
        <v>2049</v>
      </c>
      <c r="J25" s="709">
        <v>286</v>
      </c>
      <c r="K25" s="718">
        <v>1436</v>
      </c>
      <c r="L25" s="720">
        <v>0</v>
      </c>
      <c r="M25" s="719">
        <v>0</v>
      </c>
      <c r="N25" s="708">
        <v>568</v>
      </c>
      <c r="O25" s="709">
        <v>710</v>
      </c>
      <c r="P25" s="710">
        <v>676</v>
      </c>
      <c r="Q25" s="711" t="s">
        <v>2423</v>
      </c>
    </row>
    <row r="26" spans="1:17" s="686" customFormat="1" ht="14.1" customHeight="1">
      <c r="A26" s="701" t="s">
        <v>2426</v>
      </c>
      <c r="B26" s="721">
        <f t="shared" ref="B26:M26" si="2">SUM(B27:B32)</f>
        <v>41932.050000000003</v>
      </c>
      <c r="C26" s="721">
        <f t="shared" si="2"/>
        <v>23075.7</v>
      </c>
      <c r="D26" s="721">
        <f t="shared" si="2"/>
        <v>39797.509999999995</v>
      </c>
      <c r="E26" s="721">
        <f t="shared" si="2"/>
        <v>31383.42</v>
      </c>
      <c r="F26" s="721">
        <f t="shared" si="2"/>
        <v>24364.92</v>
      </c>
      <c r="G26" s="721">
        <f t="shared" si="2"/>
        <v>36867.94</v>
      </c>
      <c r="H26" s="721">
        <f t="shared" si="2"/>
        <v>29274.07</v>
      </c>
      <c r="I26" s="721">
        <f t="shared" si="2"/>
        <v>32782.160000000003</v>
      </c>
      <c r="J26" s="721">
        <f t="shared" si="2"/>
        <v>34621.270000000004</v>
      </c>
      <c r="K26" s="721">
        <f t="shared" si="2"/>
        <v>35994.75</v>
      </c>
      <c r="L26" s="721">
        <f t="shared" si="2"/>
        <v>32813.979999999996</v>
      </c>
      <c r="M26" s="721">
        <f t="shared" si="2"/>
        <v>25741.45</v>
      </c>
      <c r="N26" s="722">
        <f>SUM(N27:N32)</f>
        <v>35226</v>
      </c>
      <c r="O26" s="721">
        <f>SUM(O27:O32)</f>
        <v>24523</v>
      </c>
      <c r="P26" s="723">
        <f>SUM(P27:P32)</f>
        <v>39126</v>
      </c>
      <c r="Q26" s="705" t="s">
        <v>2427</v>
      </c>
    </row>
    <row r="27" spans="1:17" ht="12" customHeight="1">
      <c r="A27" s="706" t="s">
        <v>2412</v>
      </c>
      <c r="B27" s="707">
        <v>5154</v>
      </c>
      <c r="C27" s="707">
        <v>5221</v>
      </c>
      <c r="D27" s="707">
        <v>6450</v>
      </c>
      <c r="E27" s="707">
        <v>10371</v>
      </c>
      <c r="F27" s="707">
        <v>2734.33</v>
      </c>
      <c r="G27" s="707">
        <v>9225</v>
      </c>
      <c r="H27" s="707">
        <v>6133</v>
      </c>
      <c r="I27" s="707">
        <v>6096</v>
      </c>
      <c r="J27" s="707">
        <v>7511.5</v>
      </c>
      <c r="K27" s="707">
        <v>8983</v>
      </c>
      <c r="L27" s="707">
        <v>6542.57</v>
      </c>
      <c r="M27" s="707">
        <v>7267</v>
      </c>
      <c r="N27" s="715">
        <v>12321</v>
      </c>
      <c r="O27" s="716">
        <v>6131</v>
      </c>
      <c r="P27" s="717">
        <v>9466</v>
      </c>
      <c r="Q27" s="711" t="s">
        <v>2413</v>
      </c>
    </row>
    <row r="28" spans="1:17" ht="12" customHeight="1">
      <c r="A28" s="706" t="s">
        <v>2414</v>
      </c>
      <c r="B28" s="707">
        <v>2715</v>
      </c>
      <c r="C28" s="707">
        <v>194</v>
      </c>
      <c r="D28" s="707">
        <v>146</v>
      </c>
      <c r="E28" s="707">
        <v>1089</v>
      </c>
      <c r="F28" s="707">
        <v>764</v>
      </c>
      <c r="G28" s="707">
        <v>2066</v>
      </c>
      <c r="H28" s="707">
        <v>1274</v>
      </c>
      <c r="I28" s="707">
        <v>1356</v>
      </c>
      <c r="J28" s="707">
        <v>1284</v>
      </c>
      <c r="K28" s="707">
        <v>2415</v>
      </c>
      <c r="L28" s="707">
        <v>2571</v>
      </c>
      <c r="M28" s="707">
        <v>1195</v>
      </c>
      <c r="N28" s="715">
        <v>1075</v>
      </c>
      <c r="O28" s="716">
        <v>220</v>
      </c>
      <c r="P28" s="717">
        <v>1825</v>
      </c>
      <c r="Q28" s="711" t="s">
        <v>2415</v>
      </c>
    </row>
    <row r="29" spans="1:17" ht="12" customHeight="1">
      <c r="A29" s="706" t="s">
        <v>2416</v>
      </c>
      <c r="B29" s="707">
        <v>19896.05</v>
      </c>
      <c r="C29" s="707">
        <v>17203.7</v>
      </c>
      <c r="D29" s="707">
        <v>27747.51</v>
      </c>
      <c r="E29" s="707">
        <v>18799</v>
      </c>
      <c r="F29" s="707">
        <v>17245.59</v>
      </c>
      <c r="G29" s="707">
        <v>21865.94</v>
      </c>
      <c r="H29" s="707">
        <v>19234.07</v>
      </c>
      <c r="I29" s="707">
        <v>22631.16</v>
      </c>
      <c r="J29" s="707">
        <v>23840.77</v>
      </c>
      <c r="K29" s="707">
        <v>22338.75</v>
      </c>
      <c r="L29" s="707">
        <v>22325.07</v>
      </c>
      <c r="M29" s="707">
        <v>15414.45</v>
      </c>
      <c r="N29" s="715">
        <v>19942</v>
      </c>
      <c r="O29" s="716">
        <v>16131</v>
      </c>
      <c r="P29" s="717">
        <v>19028</v>
      </c>
      <c r="Q29" s="711" t="s">
        <v>2417</v>
      </c>
    </row>
    <row r="30" spans="1:17" ht="12" customHeight="1">
      <c r="A30" s="706" t="s">
        <v>2418</v>
      </c>
      <c r="B30" s="707">
        <v>374</v>
      </c>
      <c r="C30" s="707">
        <v>395</v>
      </c>
      <c r="D30" s="707">
        <v>4650</v>
      </c>
      <c r="E30" s="707">
        <v>1124.42</v>
      </c>
      <c r="F30" s="707">
        <v>1112</v>
      </c>
      <c r="G30" s="707">
        <v>1888</v>
      </c>
      <c r="H30" s="707">
        <v>1974</v>
      </c>
      <c r="I30" s="707">
        <v>140</v>
      </c>
      <c r="J30" s="707">
        <v>246</v>
      </c>
      <c r="K30" s="707">
        <v>1616</v>
      </c>
      <c r="L30" s="707">
        <v>396.34000000000003</v>
      </c>
      <c r="M30" s="707">
        <v>1359</v>
      </c>
      <c r="N30" s="715">
        <v>956</v>
      </c>
      <c r="O30" s="716">
        <v>1767</v>
      </c>
      <c r="P30" s="717">
        <v>8495</v>
      </c>
      <c r="Q30" s="711" t="s">
        <v>2419</v>
      </c>
    </row>
    <row r="31" spans="1:17" ht="12" customHeight="1">
      <c r="A31" s="706" t="s">
        <v>2420</v>
      </c>
      <c r="B31" s="718">
        <v>13686</v>
      </c>
      <c r="C31" s="718">
        <v>62</v>
      </c>
      <c r="D31" s="718">
        <v>804</v>
      </c>
      <c r="E31" s="719">
        <v>0</v>
      </c>
      <c r="F31" s="709">
        <v>2500</v>
      </c>
      <c r="G31" s="718">
        <v>1823</v>
      </c>
      <c r="H31" s="718">
        <v>540</v>
      </c>
      <c r="I31" s="709">
        <v>2060</v>
      </c>
      <c r="J31" s="709">
        <v>1501</v>
      </c>
      <c r="K31" s="719">
        <v>0</v>
      </c>
      <c r="L31" s="709">
        <v>979</v>
      </c>
      <c r="M31" s="718">
        <v>506</v>
      </c>
      <c r="N31" s="708">
        <v>690</v>
      </c>
      <c r="O31" s="709">
        <v>159</v>
      </c>
      <c r="P31" s="710">
        <v>70</v>
      </c>
      <c r="Q31" s="711" t="s">
        <v>2421</v>
      </c>
    </row>
    <row r="32" spans="1:17" ht="12" customHeight="1">
      <c r="A32" s="706" t="s">
        <v>2422</v>
      </c>
      <c r="B32" s="718">
        <v>107</v>
      </c>
      <c r="C32" s="719">
        <v>0</v>
      </c>
      <c r="D32" s="719">
        <v>0</v>
      </c>
      <c r="E32" s="719">
        <v>0</v>
      </c>
      <c r="F32" s="709">
        <v>9</v>
      </c>
      <c r="G32" s="719">
        <v>0</v>
      </c>
      <c r="H32" s="718">
        <v>119</v>
      </c>
      <c r="I32" s="709">
        <v>499</v>
      </c>
      <c r="J32" s="709">
        <v>238</v>
      </c>
      <c r="K32" s="718">
        <v>642</v>
      </c>
      <c r="L32" s="720">
        <v>0</v>
      </c>
      <c r="M32" s="719">
        <v>0</v>
      </c>
      <c r="N32" s="708">
        <v>242</v>
      </c>
      <c r="O32" s="709">
        <v>115</v>
      </c>
      <c r="P32" s="710">
        <v>242</v>
      </c>
      <c r="Q32" s="711" t="s">
        <v>2423</v>
      </c>
    </row>
    <row r="33" spans="1:17" s="686" customFormat="1" ht="14.1" customHeight="1">
      <c r="A33" s="701" t="s">
        <v>2428</v>
      </c>
      <c r="B33" s="721">
        <f t="shared" ref="B33:M33" si="3">SUM(B34:B39)</f>
        <v>249095.5</v>
      </c>
      <c r="C33" s="721">
        <f t="shared" si="3"/>
        <v>113500.70000000001</v>
      </c>
      <c r="D33" s="721">
        <f t="shared" si="3"/>
        <v>187032.7</v>
      </c>
      <c r="E33" s="721">
        <f t="shared" si="3"/>
        <v>181772.3</v>
      </c>
      <c r="F33" s="721">
        <f t="shared" si="3"/>
        <v>117614.8</v>
      </c>
      <c r="G33" s="721">
        <f t="shared" si="3"/>
        <v>224868.7</v>
      </c>
      <c r="H33" s="721">
        <f t="shared" si="3"/>
        <v>125299.686</v>
      </c>
      <c r="I33" s="721">
        <f t="shared" si="3"/>
        <v>129446.20000000001</v>
      </c>
      <c r="J33" s="721">
        <f t="shared" si="3"/>
        <v>147393</v>
      </c>
      <c r="K33" s="721">
        <f t="shared" si="3"/>
        <v>193698.09999999998</v>
      </c>
      <c r="L33" s="721">
        <f t="shared" si="3"/>
        <v>168855</v>
      </c>
      <c r="M33" s="721">
        <f t="shared" si="3"/>
        <v>148956.54999999999</v>
      </c>
      <c r="N33" s="722">
        <f>SUM(N34:N39)</f>
        <v>196182.90000000002</v>
      </c>
      <c r="O33" s="721">
        <f>SUM(O34:O39)</f>
        <v>104871.79999999999</v>
      </c>
      <c r="P33" s="723">
        <f>SUM(P34:P39)</f>
        <v>160360.40000000002</v>
      </c>
      <c r="Q33" s="705" t="s">
        <v>2429</v>
      </c>
    </row>
    <row r="34" spans="1:17" ht="12" customHeight="1">
      <c r="A34" s="706" t="s">
        <v>2412</v>
      </c>
      <c r="B34" s="718">
        <v>63527.5</v>
      </c>
      <c r="C34" s="718">
        <v>41135.800000000003</v>
      </c>
      <c r="D34" s="718">
        <v>51289.7</v>
      </c>
      <c r="E34" s="719">
        <v>101570.9</v>
      </c>
      <c r="F34" s="709">
        <v>23680.7</v>
      </c>
      <c r="G34" s="718">
        <v>121804</v>
      </c>
      <c r="H34" s="718">
        <v>40929.985999999997</v>
      </c>
      <c r="I34" s="709">
        <v>39504</v>
      </c>
      <c r="J34" s="709">
        <v>52682.9</v>
      </c>
      <c r="K34" s="719">
        <v>88989.2</v>
      </c>
      <c r="L34" s="709">
        <v>49028.6</v>
      </c>
      <c r="M34" s="718">
        <v>62650.9</v>
      </c>
      <c r="N34" s="708">
        <v>91297.8</v>
      </c>
      <c r="O34" s="709">
        <v>35057.199999999997</v>
      </c>
      <c r="P34" s="710">
        <v>56359.3</v>
      </c>
      <c r="Q34" s="711" t="s">
        <v>2413</v>
      </c>
    </row>
    <row r="35" spans="1:17" ht="12" customHeight="1">
      <c r="A35" s="706" t="s">
        <v>2414</v>
      </c>
      <c r="B35" s="718">
        <v>14504.7</v>
      </c>
      <c r="C35" s="718">
        <v>909</v>
      </c>
      <c r="D35" s="718">
        <v>2994</v>
      </c>
      <c r="E35" s="719">
        <v>7028</v>
      </c>
      <c r="F35" s="709">
        <v>4329</v>
      </c>
      <c r="G35" s="718">
        <v>13846.5</v>
      </c>
      <c r="H35" s="718">
        <v>5188</v>
      </c>
      <c r="I35" s="709">
        <v>4984.5</v>
      </c>
      <c r="J35" s="709">
        <v>5125.2</v>
      </c>
      <c r="K35" s="719">
        <v>12695.5</v>
      </c>
      <c r="L35" s="709">
        <v>13522.5</v>
      </c>
      <c r="M35" s="718">
        <v>6427</v>
      </c>
      <c r="N35" s="708">
        <v>6390</v>
      </c>
      <c r="O35" s="709">
        <v>440</v>
      </c>
      <c r="P35" s="710">
        <v>6272.5</v>
      </c>
      <c r="Q35" s="711" t="s">
        <v>2415</v>
      </c>
    </row>
    <row r="36" spans="1:17" ht="12" customHeight="1">
      <c r="A36" s="706" t="s">
        <v>2416</v>
      </c>
      <c r="B36" s="718">
        <v>83817.8</v>
      </c>
      <c r="C36" s="718">
        <v>62290.9</v>
      </c>
      <c r="D36" s="718">
        <v>112339.5</v>
      </c>
      <c r="E36" s="719">
        <v>69151.399999999994</v>
      </c>
      <c r="F36" s="709">
        <v>60757.1</v>
      </c>
      <c r="G36" s="718">
        <v>79981.2</v>
      </c>
      <c r="H36" s="718">
        <v>69378</v>
      </c>
      <c r="I36" s="709">
        <v>76617.100000000006</v>
      </c>
      <c r="J36" s="709">
        <v>85356.800000000003</v>
      </c>
      <c r="K36" s="719">
        <v>85544.4</v>
      </c>
      <c r="L36" s="709">
        <v>96064.4</v>
      </c>
      <c r="M36" s="718">
        <v>66659.199999999997</v>
      </c>
      <c r="N36" s="708">
        <v>84232.6</v>
      </c>
      <c r="O36" s="709">
        <v>62341.599999999999</v>
      </c>
      <c r="P36" s="710">
        <v>75493.600000000006</v>
      </c>
      <c r="Q36" s="711" t="s">
        <v>2417</v>
      </c>
    </row>
    <row r="37" spans="1:17" ht="12" customHeight="1">
      <c r="A37" s="706" t="s">
        <v>2418</v>
      </c>
      <c r="B37" s="718">
        <v>1047.5</v>
      </c>
      <c r="C37" s="718">
        <v>7658</v>
      </c>
      <c r="D37" s="718">
        <v>11047.5</v>
      </c>
      <c r="E37" s="719">
        <v>4022</v>
      </c>
      <c r="F37" s="709">
        <v>18437.5</v>
      </c>
      <c r="G37" s="718">
        <v>3181</v>
      </c>
      <c r="H37" s="718">
        <v>4528.7</v>
      </c>
      <c r="I37" s="709">
        <v>274.10000000000002</v>
      </c>
      <c r="J37" s="709">
        <v>844.5</v>
      </c>
      <c r="K37" s="719">
        <v>4306</v>
      </c>
      <c r="L37" s="709">
        <v>1699.5</v>
      </c>
      <c r="M37" s="718">
        <v>6272.2</v>
      </c>
      <c r="N37" s="708">
        <v>9493.5</v>
      </c>
      <c r="O37" s="709">
        <v>5399</v>
      </c>
      <c r="P37" s="710">
        <v>21262</v>
      </c>
      <c r="Q37" s="711" t="s">
        <v>2419</v>
      </c>
    </row>
    <row r="38" spans="1:17" ht="12" customHeight="1">
      <c r="A38" s="706" t="s">
        <v>2420</v>
      </c>
      <c r="B38" s="718">
        <v>85494</v>
      </c>
      <c r="C38" s="718">
        <v>106</v>
      </c>
      <c r="D38" s="718">
        <v>9362</v>
      </c>
      <c r="E38" s="719">
        <v>0</v>
      </c>
      <c r="F38" s="709">
        <v>10036.5</v>
      </c>
      <c r="G38" s="718">
        <v>6056</v>
      </c>
      <c r="H38" s="718">
        <v>3854.5</v>
      </c>
      <c r="I38" s="709">
        <v>2920</v>
      </c>
      <c r="J38" s="709">
        <v>2824.1</v>
      </c>
      <c r="K38" s="719">
        <v>0</v>
      </c>
      <c r="L38" s="709">
        <v>8540</v>
      </c>
      <c r="M38" s="718">
        <v>6947.25</v>
      </c>
      <c r="N38" s="708">
        <v>4088</v>
      </c>
      <c r="O38" s="709">
        <v>924</v>
      </c>
      <c r="P38" s="710">
        <v>241</v>
      </c>
      <c r="Q38" s="711" t="s">
        <v>2421</v>
      </c>
    </row>
    <row r="39" spans="1:17" ht="12" customHeight="1">
      <c r="A39" s="706" t="s">
        <v>2422</v>
      </c>
      <c r="B39" s="718">
        <v>704</v>
      </c>
      <c r="C39" s="718">
        <v>1401</v>
      </c>
      <c r="D39" s="718">
        <v>0</v>
      </c>
      <c r="E39" s="719">
        <v>0</v>
      </c>
      <c r="F39" s="709">
        <v>374</v>
      </c>
      <c r="G39" s="718">
        <v>0</v>
      </c>
      <c r="H39" s="718">
        <v>1420.5</v>
      </c>
      <c r="I39" s="709">
        <v>5146.5</v>
      </c>
      <c r="J39" s="709">
        <v>559.5</v>
      </c>
      <c r="K39" s="719">
        <v>2163</v>
      </c>
      <c r="L39" s="709">
        <v>0</v>
      </c>
      <c r="M39" s="718">
        <v>0</v>
      </c>
      <c r="N39" s="708">
        <v>681</v>
      </c>
      <c r="O39" s="709">
        <v>710</v>
      </c>
      <c r="P39" s="710">
        <v>732</v>
      </c>
      <c r="Q39" s="711" t="s">
        <v>2423</v>
      </c>
    </row>
    <row r="40" spans="1:17" s="686" customFormat="1" ht="14.1" customHeight="1">
      <c r="A40" s="701" t="s">
        <v>2430</v>
      </c>
      <c r="B40" s="721">
        <f>SUM(B41:B43)</f>
        <v>763</v>
      </c>
      <c r="C40" s="721">
        <f t="shared" ref="C40:M40" si="4">SUM(C41:C43)</f>
        <v>597</v>
      </c>
      <c r="D40" s="721">
        <f t="shared" si="4"/>
        <v>950</v>
      </c>
      <c r="E40" s="721">
        <f t="shared" si="4"/>
        <v>971</v>
      </c>
      <c r="F40" s="721">
        <f t="shared" si="4"/>
        <v>536</v>
      </c>
      <c r="G40" s="721">
        <f t="shared" si="4"/>
        <v>926</v>
      </c>
      <c r="H40" s="721">
        <f t="shared" si="4"/>
        <v>636</v>
      </c>
      <c r="I40" s="721">
        <f t="shared" si="4"/>
        <v>689</v>
      </c>
      <c r="J40" s="721">
        <f t="shared" si="4"/>
        <v>806</v>
      </c>
      <c r="K40" s="721">
        <f t="shared" si="4"/>
        <v>890</v>
      </c>
      <c r="L40" s="721">
        <f t="shared" si="4"/>
        <v>787</v>
      </c>
      <c r="M40" s="721">
        <f t="shared" si="4"/>
        <v>721</v>
      </c>
      <c r="N40" s="722">
        <f>SUM(N41:N43)</f>
        <v>862</v>
      </c>
      <c r="O40" s="721">
        <f>SUM(O41:O43)</f>
        <v>643</v>
      </c>
      <c r="P40" s="723">
        <f>SUM(P41:P43)</f>
        <v>754</v>
      </c>
      <c r="Q40" s="705" t="s">
        <v>2431</v>
      </c>
    </row>
    <row r="41" spans="1:17" ht="12" customHeight="1">
      <c r="A41" s="706" t="s">
        <v>2412</v>
      </c>
      <c r="B41" s="718">
        <v>275</v>
      </c>
      <c r="C41" s="718">
        <v>209</v>
      </c>
      <c r="D41" s="718">
        <v>289</v>
      </c>
      <c r="E41" s="719">
        <v>521</v>
      </c>
      <c r="F41" s="709">
        <v>130</v>
      </c>
      <c r="G41" s="718">
        <v>369</v>
      </c>
      <c r="H41" s="718">
        <v>210</v>
      </c>
      <c r="I41" s="709">
        <v>209</v>
      </c>
      <c r="J41" s="709">
        <v>262</v>
      </c>
      <c r="K41" s="719">
        <v>329</v>
      </c>
      <c r="L41" s="709">
        <v>246</v>
      </c>
      <c r="M41" s="718">
        <v>294</v>
      </c>
      <c r="N41" s="708">
        <v>395</v>
      </c>
      <c r="O41" s="709">
        <v>295</v>
      </c>
      <c r="P41" s="710">
        <v>292</v>
      </c>
      <c r="Q41" s="711" t="s">
        <v>2413</v>
      </c>
    </row>
    <row r="42" spans="1:17" ht="12" customHeight="1">
      <c r="A42" s="706" t="s">
        <v>2414</v>
      </c>
      <c r="B42" s="718">
        <v>22</v>
      </c>
      <c r="C42" s="718">
        <v>4</v>
      </c>
      <c r="D42" s="718">
        <v>2</v>
      </c>
      <c r="E42" s="719">
        <v>13</v>
      </c>
      <c r="F42" s="709">
        <v>12</v>
      </c>
      <c r="G42" s="718">
        <v>23</v>
      </c>
      <c r="H42" s="718">
        <v>10</v>
      </c>
      <c r="I42" s="709">
        <v>12</v>
      </c>
      <c r="J42" s="709">
        <v>10</v>
      </c>
      <c r="K42" s="719">
        <v>23</v>
      </c>
      <c r="L42" s="709">
        <v>25</v>
      </c>
      <c r="M42" s="718">
        <v>11</v>
      </c>
      <c r="N42" s="708">
        <v>7</v>
      </c>
      <c r="O42" s="709">
        <v>1</v>
      </c>
      <c r="P42" s="710">
        <v>16</v>
      </c>
      <c r="Q42" s="711" t="s">
        <v>2415</v>
      </c>
    </row>
    <row r="43" spans="1:17" ht="12" customHeight="1">
      <c r="A43" s="706" t="s">
        <v>2416</v>
      </c>
      <c r="B43" s="718">
        <v>466</v>
      </c>
      <c r="C43" s="718">
        <v>384</v>
      </c>
      <c r="D43" s="718">
        <v>659</v>
      </c>
      <c r="E43" s="719">
        <v>437</v>
      </c>
      <c r="F43" s="709">
        <v>394</v>
      </c>
      <c r="G43" s="718">
        <v>534</v>
      </c>
      <c r="H43" s="718">
        <v>416</v>
      </c>
      <c r="I43" s="709">
        <v>468</v>
      </c>
      <c r="J43" s="709">
        <v>534</v>
      </c>
      <c r="K43" s="719">
        <v>538</v>
      </c>
      <c r="L43" s="709">
        <v>516</v>
      </c>
      <c r="M43" s="718">
        <v>416</v>
      </c>
      <c r="N43" s="708">
        <v>460</v>
      </c>
      <c r="O43" s="709">
        <v>347</v>
      </c>
      <c r="P43" s="710">
        <v>446</v>
      </c>
      <c r="Q43" s="711" t="s">
        <v>2417</v>
      </c>
    </row>
    <row r="44" spans="1:17" s="686" customFormat="1" ht="14.1" customHeight="1">
      <c r="A44" s="701" t="s">
        <v>2432</v>
      </c>
      <c r="B44" s="724">
        <f>B45+B46+B47</f>
        <v>2511</v>
      </c>
      <c r="C44" s="724">
        <f t="shared" ref="C44:M44" si="5">C45+C46+C47</f>
        <v>1999</v>
      </c>
      <c r="D44" s="724">
        <f t="shared" si="5"/>
        <v>2948</v>
      </c>
      <c r="E44" s="724">
        <f t="shared" si="5"/>
        <v>3311</v>
      </c>
      <c r="F44" s="724">
        <f t="shared" si="5"/>
        <v>1730</v>
      </c>
      <c r="G44" s="724">
        <f t="shared" si="5"/>
        <v>2896</v>
      </c>
      <c r="H44" s="724">
        <f t="shared" si="5"/>
        <v>1915</v>
      </c>
      <c r="I44" s="724">
        <f t="shared" si="5"/>
        <v>2536</v>
      </c>
      <c r="J44" s="724">
        <f t="shared" si="5"/>
        <v>2748</v>
      </c>
      <c r="K44" s="724">
        <f t="shared" si="5"/>
        <v>2703</v>
      </c>
      <c r="L44" s="724">
        <f t="shared" si="5"/>
        <v>2586</v>
      </c>
      <c r="M44" s="724">
        <f t="shared" si="5"/>
        <v>1945</v>
      </c>
      <c r="N44" s="725">
        <f>N45+N46+N47</f>
        <v>2880</v>
      </c>
      <c r="O44" s="724">
        <f>O45+O46+O47</f>
        <v>2313</v>
      </c>
      <c r="P44" s="726">
        <f>P45+P46+P47</f>
        <v>2392</v>
      </c>
      <c r="Q44" s="705" t="s">
        <v>2433</v>
      </c>
    </row>
    <row r="45" spans="1:17" ht="12" customHeight="1">
      <c r="A45" s="706" t="s">
        <v>2412</v>
      </c>
      <c r="B45" s="718">
        <v>739</v>
      </c>
      <c r="C45" s="718">
        <v>648</v>
      </c>
      <c r="D45" s="718">
        <v>761</v>
      </c>
      <c r="E45" s="719">
        <v>1629</v>
      </c>
      <c r="F45" s="709">
        <v>377</v>
      </c>
      <c r="G45" s="718">
        <v>1101</v>
      </c>
      <c r="H45" s="718">
        <v>587</v>
      </c>
      <c r="I45" s="709">
        <v>585</v>
      </c>
      <c r="J45" s="709">
        <v>722</v>
      </c>
      <c r="K45" s="719">
        <v>887</v>
      </c>
      <c r="L45" s="709">
        <v>680</v>
      </c>
      <c r="M45" s="718">
        <v>812</v>
      </c>
      <c r="N45" s="708">
        <v>1217</v>
      </c>
      <c r="O45" s="709">
        <v>931</v>
      </c>
      <c r="P45" s="710">
        <v>836</v>
      </c>
      <c r="Q45" s="711" t="s">
        <v>2413</v>
      </c>
    </row>
    <row r="46" spans="1:17" ht="12" customHeight="1">
      <c r="A46" s="706" t="s">
        <v>2414</v>
      </c>
      <c r="B46" s="718">
        <v>86</v>
      </c>
      <c r="C46" s="718">
        <v>11</v>
      </c>
      <c r="D46" s="718">
        <v>11</v>
      </c>
      <c r="E46" s="719">
        <v>57</v>
      </c>
      <c r="F46" s="709">
        <v>37</v>
      </c>
      <c r="G46" s="718">
        <v>104</v>
      </c>
      <c r="H46" s="718">
        <v>33</v>
      </c>
      <c r="I46" s="709">
        <v>60</v>
      </c>
      <c r="J46" s="709">
        <v>30</v>
      </c>
      <c r="K46" s="719">
        <v>98</v>
      </c>
      <c r="L46" s="709">
        <v>85</v>
      </c>
      <c r="M46" s="718">
        <v>41</v>
      </c>
      <c r="N46" s="708">
        <v>27</v>
      </c>
      <c r="O46" s="709">
        <v>12</v>
      </c>
      <c r="P46" s="710">
        <v>45</v>
      </c>
      <c r="Q46" s="711" t="s">
        <v>2415</v>
      </c>
    </row>
    <row r="47" spans="1:17" ht="12" customHeight="1">
      <c r="A47" s="706" t="s">
        <v>2416</v>
      </c>
      <c r="B47" s="718">
        <v>1686</v>
      </c>
      <c r="C47" s="718">
        <v>1340</v>
      </c>
      <c r="D47" s="718">
        <v>2176</v>
      </c>
      <c r="E47" s="719">
        <v>1625</v>
      </c>
      <c r="F47" s="709">
        <v>1316</v>
      </c>
      <c r="G47" s="718">
        <v>1691</v>
      </c>
      <c r="H47" s="718">
        <v>1295</v>
      </c>
      <c r="I47" s="709">
        <v>1891</v>
      </c>
      <c r="J47" s="709">
        <v>1996</v>
      </c>
      <c r="K47" s="719">
        <v>1718</v>
      </c>
      <c r="L47" s="709">
        <v>1821</v>
      </c>
      <c r="M47" s="718">
        <v>1092</v>
      </c>
      <c r="N47" s="708">
        <v>1636</v>
      </c>
      <c r="O47" s="709">
        <v>1370</v>
      </c>
      <c r="P47" s="710">
        <v>1511</v>
      </c>
      <c r="Q47" s="711" t="s">
        <v>2417</v>
      </c>
    </row>
    <row r="48" spans="1:17" s="686" customFormat="1" ht="15" customHeight="1">
      <c r="A48" s="701" t="s">
        <v>2434</v>
      </c>
      <c r="B48" s="727">
        <v>1446.1538461538462</v>
      </c>
      <c r="C48" s="727">
        <v>1330.4932735426009</v>
      </c>
      <c r="D48" s="727">
        <v>1381.2849162011173</v>
      </c>
      <c r="E48" s="727">
        <v>1410.9540636042402</v>
      </c>
      <c r="F48" s="727">
        <v>1346.046511627907</v>
      </c>
      <c r="G48" s="727">
        <v>1489.3333333333333</v>
      </c>
      <c r="H48" s="727">
        <v>1464.952</v>
      </c>
      <c r="I48" s="727">
        <v>1362.4573378839591</v>
      </c>
      <c r="J48" s="727">
        <v>1392.1232876712329</v>
      </c>
      <c r="K48" s="727">
        <v>1479.4952681388013</v>
      </c>
      <c r="L48" s="727">
        <v>1608.0236486486488</v>
      </c>
      <c r="M48" s="727">
        <v>1477.9735682819382</v>
      </c>
      <c r="N48" s="728">
        <v>1673.9130434782608</v>
      </c>
      <c r="O48" s="729">
        <v>1632.7354260089687</v>
      </c>
      <c r="P48" s="730">
        <v>1658.8028169014085</v>
      </c>
      <c r="Q48" s="705" t="s">
        <v>2435</v>
      </c>
    </row>
    <row r="49" spans="1:17" ht="12" customHeight="1">
      <c r="A49" s="706" t="s">
        <v>2412</v>
      </c>
      <c r="B49" s="718">
        <v>1820</v>
      </c>
      <c r="C49" s="718">
        <v>1432.3529411764705</v>
      </c>
      <c r="D49" s="718">
        <v>1751.063829787234</v>
      </c>
      <c r="E49" s="719">
        <v>1724.3902439024391</v>
      </c>
      <c r="F49" s="709">
        <v>1540.909090909091</v>
      </c>
      <c r="G49" s="718">
        <v>1575</v>
      </c>
      <c r="H49" s="718">
        <v>1674.1777777777777</v>
      </c>
      <c r="I49" s="709">
        <v>1590</v>
      </c>
      <c r="J49" s="709">
        <v>1612.2448979591836</v>
      </c>
      <c r="K49" s="719">
        <v>1652.9411764705883</v>
      </c>
      <c r="L49" s="709">
        <v>1722.4489795918366</v>
      </c>
      <c r="M49" s="718">
        <v>1739.5833333333333</v>
      </c>
      <c r="N49" s="708">
        <v>1746.5517241379309</v>
      </c>
      <c r="O49" s="709">
        <v>1602.9411764705883</v>
      </c>
      <c r="P49" s="710">
        <v>1790.566037735849</v>
      </c>
      <c r="Q49" s="711" t="s">
        <v>2413</v>
      </c>
    </row>
    <row r="50" spans="1:17" ht="12" customHeight="1">
      <c r="A50" s="706" t="s">
        <v>2414</v>
      </c>
      <c r="B50" s="718">
        <v>2237.5</v>
      </c>
      <c r="C50" s="718">
        <v>1500</v>
      </c>
      <c r="D50" s="718" t="s">
        <v>2436</v>
      </c>
      <c r="E50" s="719">
        <v>2444.4444444444443</v>
      </c>
      <c r="F50" s="709">
        <v>2000</v>
      </c>
      <c r="G50" s="718">
        <v>2269.2307692307691</v>
      </c>
      <c r="H50" s="718">
        <v>2083.3333333333335</v>
      </c>
      <c r="I50" s="709">
        <v>1687.5</v>
      </c>
      <c r="J50" s="709">
        <v>1883.3333333333333</v>
      </c>
      <c r="K50" s="719">
        <v>2041.6666666666667</v>
      </c>
      <c r="L50" s="709">
        <v>2250</v>
      </c>
      <c r="M50" s="718">
        <v>2625</v>
      </c>
      <c r="N50" s="708">
        <v>2428.5714285714284</v>
      </c>
      <c r="O50" s="709">
        <v>2000</v>
      </c>
      <c r="P50" s="710">
        <v>1875</v>
      </c>
      <c r="Q50" s="711" t="s">
        <v>2415</v>
      </c>
    </row>
    <row r="51" spans="1:17" ht="12" customHeight="1">
      <c r="A51" s="706" t="s">
        <v>2416</v>
      </c>
      <c r="B51" s="718">
        <v>1343.3035714285713</v>
      </c>
      <c r="C51" s="718">
        <v>1307.0652173913043</v>
      </c>
      <c r="D51" s="718">
        <v>1319.543973941368</v>
      </c>
      <c r="E51" s="719">
        <v>1300</v>
      </c>
      <c r="F51" s="709">
        <v>1297.7900552486187</v>
      </c>
      <c r="G51" s="718">
        <v>1417.3160173160172</v>
      </c>
      <c r="H51" s="718">
        <v>1388.659793814433</v>
      </c>
      <c r="I51" s="709">
        <v>1307.5630252100841</v>
      </c>
      <c r="J51" s="709">
        <v>1328.755364806867</v>
      </c>
      <c r="K51" s="719">
        <v>1406.5573770491803</v>
      </c>
      <c r="L51" s="709">
        <v>1548.5745614035088</v>
      </c>
      <c r="M51" s="718">
        <v>1341.8181818181818</v>
      </c>
      <c r="N51" s="708">
        <v>1636.4444444444443</v>
      </c>
      <c r="O51" s="709">
        <v>1642.2222222222222</v>
      </c>
      <c r="P51" s="710">
        <v>1629.3577981651376</v>
      </c>
      <c r="Q51" s="711" t="s">
        <v>2417</v>
      </c>
    </row>
    <row r="52" spans="1:17" ht="12" customHeight="1">
      <c r="A52" s="706" t="s">
        <v>2418</v>
      </c>
      <c r="B52" s="718">
        <v>1666.6666666666667</v>
      </c>
      <c r="C52" s="718">
        <v>1750</v>
      </c>
      <c r="D52" s="718">
        <v>1700</v>
      </c>
      <c r="E52" s="719">
        <v>1916.6666666666667</v>
      </c>
      <c r="F52" s="709">
        <v>1525</v>
      </c>
      <c r="G52" s="718">
        <v>2000</v>
      </c>
      <c r="H52" s="718">
        <v>1750</v>
      </c>
      <c r="I52" s="709">
        <v>1050</v>
      </c>
      <c r="J52" s="709">
        <v>1750</v>
      </c>
      <c r="K52" s="719">
        <v>1785.7142857142858</v>
      </c>
      <c r="L52" s="709">
        <v>1250</v>
      </c>
      <c r="M52" s="718">
        <v>1550</v>
      </c>
      <c r="N52" s="708">
        <v>1875</v>
      </c>
      <c r="O52" s="709">
        <v>1600</v>
      </c>
      <c r="P52" s="710">
        <v>2000</v>
      </c>
      <c r="Q52" s="711" t="s">
        <v>2419</v>
      </c>
    </row>
    <row r="53" spans="1:17" ht="12" customHeight="1">
      <c r="A53" s="706" t="s">
        <v>2437</v>
      </c>
      <c r="B53" s="718">
        <v>1500</v>
      </c>
      <c r="C53" s="718">
        <v>1000</v>
      </c>
      <c r="D53" s="718" t="s">
        <v>2436</v>
      </c>
      <c r="E53" s="719" t="s">
        <v>2436</v>
      </c>
      <c r="F53" s="709" t="s">
        <v>2436</v>
      </c>
      <c r="G53" s="718" t="s">
        <v>2436</v>
      </c>
      <c r="H53" s="718" t="s">
        <v>2436</v>
      </c>
      <c r="I53" s="709" t="s">
        <v>2436</v>
      </c>
      <c r="J53" s="709" t="s">
        <v>2436</v>
      </c>
      <c r="K53" s="719" t="s">
        <v>2436</v>
      </c>
      <c r="L53" s="709" t="s">
        <v>2436</v>
      </c>
      <c r="M53" s="718">
        <v>1333.3333333333333</v>
      </c>
      <c r="N53" s="708" t="s">
        <v>2436</v>
      </c>
      <c r="O53" s="709" t="s">
        <v>2436</v>
      </c>
      <c r="P53" s="710">
        <v>1000</v>
      </c>
      <c r="Q53" s="711" t="s">
        <v>2438</v>
      </c>
    </row>
    <row r="54" spans="1:17" ht="12" customHeight="1">
      <c r="A54" s="706" t="s">
        <v>2439</v>
      </c>
      <c r="B54" s="718">
        <v>2000</v>
      </c>
      <c r="C54" s="718" t="s">
        <v>2436</v>
      </c>
      <c r="D54" s="718" t="s">
        <v>2436</v>
      </c>
      <c r="E54" s="719" t="s">
        <v>2436</v>
      </c>
      <c r="F54" s="709" t="s">
        <v>2436</v>
      </c>
      <c r="G54" s="718" t="s">
        <v>2436</v>
      </c>
      <c r="H54" s="718">
        <v>2000</v>
      </c>
      <c r="I54" s="709">
        <v>1700</v>
      </c>
      <c r="J54" s="709" t="s">
        <v>2436</v>
      </c>
      <c r="K54" s="719" t="s">
        <v>2436</v>
      </c>
      <c r="L54" s="709">
        <v>2000</v>
      </c>
      <c r="M54" s="718" t="s">
        <v>2436</v>
      </c>
      <c r="N54" s="708">
        <v>2000</v>
      </c>
      <c r="O54" s="709" t="s">
        <v>2436</v>
      </c>
      <c r="P54" s="710" t="s">
        <v>2436</v>
      </c>
      <c r="Q54" s="711" t="s">
        <v>2440</v>
      </c>
    </row>
    <row r="55" spans="1:17" ht="12" customHeight="1">
      <c r="A55" s="706" t="s">
        <v>2441</v>
      </c>
      <c r="B55" s="718">
        <v>1500</v>
      </c>
      <c r="C55" s="718" t="s">
        <v>2436</v>
      </c>
      <c r="D55" s="718">
        <v>2000</v>
      </c>
      <c r="E55" s="719" t="s">
        <v>2436</v>
      </c>
      <c r="F55" s="709">
        <v>1500</v>
      </c>
      <c r="G55" s="718">
        <v>2000</v>
      </c>
      <c r="H55" s="718" t="s">
        <v>2436</v>
      </c>
      <c r="I55" s="709">
        <v>1100</v>
      </c>
      <c r="J55" s="709">
        <v>1100</v>
      </c>
      <c r="K55" s="719" t="s">
        <v>2436</v>
      </c>
      <c r="L55" s="709" t="s">
        <v>2436</v>
      </c>
      <c r="M55" s="718">
        <v>2500</v>
      </c>
      <c r="N55" s="708">
        <v>1000</v>
      </c>
      <c r="O55" s="709">
        <v>2000</v>
      </c>
      <c r="P55" s="710" t="s">
        <v>2436</v>
      </c>
      <c r="Q55" s="711" t="s">
        <v>2442</v>
      </c>
    </row>
    <row r="56" spans="1:17" ht="12" customHeight="1">
      <c r="A56" s="706" t="s">
        <v>2422</v>
      </c>
      <c r="B56" s="718">
        <v>1100</v>
      </c>
      <c r="C56" s="718" t="s">
        <v>2436</v>
      </c>
      <c r="D56" s="718" t="s">
        <v>2436</v>
      </c>
      <c r="E56" s="719" t="s">
        <v>2436</v>
      </c>
      <c r="F56" s="709">
        <v>1000</v>
      </c>
      <c r="G56" s="718" t="s">
        <v>2436</v>
      </c>
      <c r="H56" s="718">
        <v>1750</v>
      </c>
      <c r="I56" s="709">
        <v>2000</v>
      </c>
      <c r="J56" s="709">
        <v>2000</v>
      </c>
      <c r="K56" s="719">
        <v>1500</v>
      </c>
      <c r="L56" s="709" t="s">
        <v>2436</v>
      </c>
      <c r="M56" s="718" t="s">
        <v>2436</v>
      </c>
      <c r="N56" s="708">
        <v>1166.6666666666667</v>
      </c>
      <c r="O56" s="709">
        <v>1000</v>
      </c>
      <c r="P56" s="710">
        <v>1000</v>
      </c>
      <c r="Q56" s="711" t="s">
        <v>2423</v>
      </c>
    </row>
    <row r="57" spans="1:17" ht="12" customHeight="1">
      <c r="A57" s="706"/>
      <c r="B57" s="718"/>
      <c r="C57" s="718"/>
      <c r="D57" s="718"/>
      <c r="E57" s="719"/>
      <c r="F57" s="709"/>
      <c r="G57" s="718"/>
      <c r="H57" s="718"/>
      <c r="I57" s="709"/>
      <c r="J57" s="709"/>
      <c r="K57" s="719"/>
      <c r="L57" s="709"/>
      <c r="M57" s="718"/>
      <c r="N57" s="708"/>
      <c r="O57" s="709"/>
      <c r="P57" s="710"/>
      <c r="Q57" s="711"/>
    </row>
    <row r="58" spans="1:17" ht="12" customHeight="1">
      <c r="A58" s="706"/>
      <c r="B58" s="718"/>
      <c r="C58" s="718"/>
      <c r="D58" s="718"/>
      <c r="E58" s="719"/>
      <c r="F58" s="709"/>
      <c r="G58" s="718"/>
      <c r="H58" s="718"/>
      <c r="I58" s="709"/>
      <c r="J58" s="709"/>
      <c r="K58" s="719"/>
      <c r="L58" s="709"/>
      <c r="M58" s="718"/>
      <c r="N58" s="708"/>
      <c r="O58" s="709"/>
      <c r="P58" s="710"/>
      <c r="Q58" s="711"/>
    </row>
    <row r="59" spans="1:17" ht="14.1" customHeight="1">
      <c r="A59" s="706"/>
      <c r="N59" s="733"/>
      <c r="P59" s="706"/>
      <c r="Q59" s="711"/>
    </row>
    <row r="60" spans="1:17" s="736" customFormat="1" ht="14.1" customHeight="1">
      <c r="A60" s="734" t="s">
        <v>2443</v>
      </c>
      <c r="B60" s="735"/>
      <c r="M60" s="734"/>
      <c r="N60" s="735"/>
      <c r="P60" s="734"/>
      <c r="Q60" s="737" t="s">
        <v>2444</v>
      </c>
    </row>
    <row r="61" spans="1:17" ht="12.95" customHeight="1">
      <c r="A61" s="738" t="s">
        <v>2445</v>
      </c>
      <c r="C61" s="731"/>
      <c r="E61" s="731"/>
      <c r="F61" s="731"/>
      <c r="I61" s="731"/>
      <c r="N61" s="738"/>
      <c r="O61" s="738"/>
      <c r="P61" s="738"/>
      <c r="Q61" s="738" t="s">
        <v>2446</v>
      </c>
    </row>
    <row r="63" spans="1:17" ht="27">
      <c r="A63" s="682" t="s">
        <v>2397</v>
      </c>
      <c r="B63" s="684"/>
      <c r="C63" s="684"/>
      <c r="D63" s="683"/>
      <c r="E63" s="684"/>
      <c r="F63" s="684"/>
      <c r="G63" s="683"/>
      <c r="H63" s="683"/>
      <c r="I63" s="684"/>
      <c r="J63" s="683"/>
      <c r="K63" s="683"/>
      <c r="L63" s="683"/>
      <c r="M63" s="683"/>
      <c r="N63" s="683"/>
      <c r="O63" s="684"/>
      <c r="P63" s="683"/>
      <c r="Q63" s="739" t="s">
        <v>2447</v>
      </c>
    </row>
    <row r="64" spans="1:17" ht="20.25">
      <c r="A64" s="688" t="s">
        <v>2399</v>
      </c>
      <c r="B64" s="684"/>
      <c r="C64" s="684"/>
      <c r="D64" s="683"/>
      <c r="E64" s="684"/>
      <c r="F64" s="684"/>
      <c r="G64" s="683"/>
      <c r="H64" s="683"/>
      <c r="I64" s="684"/>
      <c r="J64" s="683"/>
      <c r="K64" s="683"/>
      <c r="L64" s="683"/>
      <c r="M64" s="683"/>
      <c r="N64" s="683"/>
      <c r="O64" s="684"/>
      <c r="P64" s="683"/>
      <c r="Q64" s="740" t="s">
        <v>2448</v>
      </c>
    </row>
    <row r="65" spans="1:17" ht="14.25">
      <c r="A65" s="684" t="s">
        <v>2449</v>
      </c>
      <c r="B65" s="684"/>
      <c r="C65" s="684"/>
      <c r="D65" s="683"/>
      <c r="E65" s="684"/>
      <c r="F65" s="684"/>
      <c r="G65" s="683"/>
      <c r="H65" s="683"/>
      <c r="I65" s="684"/>
      <c r="J65" s="683"/>
      <c r="K65" s="683"/>
      <c r="L65" s="683"/>
      <c r="M65" s="683"/>
      <c r="N65" s="683"/>
      <c r="O65" s="684"/>
      <c r="P65" s="683"/>
      <c r="Q65" s="741" t="s">
        <v>2450</v>
      </c>
    </row>
    <row r="66" spans="1:17" ht="14.25">
      <c r="A66" s="689" t="s">
        <v>249</v>
      </c>
      <c r="B66" s="2342" t="s">
        <v>2403</v>
      </c>
      <c r="C66" s="2343"/>
      <c r="D66" s="2343"/>
      <c r="E66" s="2343"/>
      <c r="F66" s="2343"/>
      <c r="G66" s="2343"/>
      <c r="H66" s="2343"/>
      <c r="I66" s="2343"/>
      <c r="J66" s="2343"/>
      <c r="K66" s="2343"/>
      <c r="L66" s="2343"/>
      <c r="M66" s="2344"/>
      <c r="N66" s="2342">
        <v>2017</v>
      </c>
      <c r="O66" s="2343"/>
      <c r="P66" s="2344"/>
      <c r="Q66" s="690"/>
    </row>
    <row r="67" spans="1:17" ht="14.25">
      <c r="A67" s="683"/>
      <c r="B67" s="2345"/>
      <c r="C67" s="2346"/>
      <c r="D67" s="2346"/>
      <c r="E67" s="2347"/>
      <c r="F67" s="2346"/>
      <c r="G67" s="2346"/>
      <c r="H67" s="2347"/>
      <c r="I67" s="2346"/>
      <c r="J67" s="2346"/>
      <c r="K67" s="2346"/>
      <c r="L67" s="2346"/>
      <c r="M67" s="2348"/>
      <c r="N67" s="2345"/>
      <c r="O67" s="2346"/>
      <c r="P67" s="2348"/>
      <c r="Q67" s="691"/>
    </row>
    <row r="68" spans="1:17" ht="14.25">
      <c r="A68" s="683"/>
      <c r="B68" s="692" t="s">
        <v>16</v>
      </c>
      <c r="C68" s="693" t="s">
        <v>2404</v>
      </c>
      <c r="D68" s="693" t="s">
        <v>2405</v>
      </c>
      <c r="E68" s="693" t="s">
        <v>21</v>
      </c>
      <c r="F68" s="693" t="s">
        <v>23</v>
      </c>
      <c r="G68" s="693" t="s">
        <v>12</v>
      </c>
      <c r="H68" s="693" t="s">
        <v>13</v>
      </c>
      <c r="I68" s="694" t="s">
        <v>14</v>
      </c>
      <c r="J68" s="694" t="s">
        <v>15</v>
      </c>
      <c r="K68" s="693" t="s">
        <v>8</v>
      </c>
      <c r="L68" s="694" t="s">
        <v>9</v>
      </c>
      <c r="M68" s="694" t="s">
        <v>10</v>
      </c>
      <c r="N68" s="692" t="s">
        <v>16</v>
      </c>
      <c r="O68" s="694" t="s">
        <v>2404</v>
      </c>
      <c r="P68" s="695" t="s">
        <v>2405</v>
      </c>
      <c r="Q68" s="691"/>
    </row>
    <row r="69" spans="1:17" ht="14.25">
      <c r="A69" s="683"/>
      <c r="B69" s="696" t="s">
        <v>2406</v>
      </c>
      <c r="C69" s="697" t="s">
        <v>2407</v>
      </c>
      <c r="D69" s="697" t="s">
        <v>20</v>
      </c>
      <c r="E69" s="694" t="s">
        <v>7</v>
      </c>
      <c r="F69" s="697" t="s">
        <v>22</v>
      </c>
      <c r="G69" s="697" t="s">
        <v>6</v>
      </c>
      <c r="H69" s="694" t="s">
        <v>5</v>
      </c>
      <c r="I69" s="697" t="s">
        <v>4</v>
      </c>
      <c r="J69" s="697" t="s">
        <v>3</v>
      </c>
      <c r="K69" s="697" t="s">
        <v>2</v>
      </c>
      <c r="L69" s="697" t="s">
        <v>1</v>
      </c>
      <c r="M69" s="697" t="s">
        <v>0</v>
      </c>
      <c r="N69" s="696" t="s">
        <v>2406</v>
      </c>
      <c r="O69" s="697" t="s">
        <v>2407</v>
      </c>
      <c r="P69" s="698" t="s">
        <v>20</v>
      </c>
      <c r="Q69" s="691"/>
    </row>
    <row r="70" spans="1:17" ht="16.5">
      <c r="A70" s="686" t="s">
        <v>2408</v>
      </c>
      <c r="B70" s="690"/>
      <c r="C70" s="684"/>
      <c r="D70" s="684"/>
      <c r="E70" s="693"/>
      <c r="F70" s="694"/>
      <c r="G70" s="694"/>
      <c r="H70" s="693"/>
      <c r="I70" s="694"/>
      <c r="J70" s="694"/>
      <c r="K70" s="694"/>
      <c r="L70" s="694"/>
      <c r="M70" s="694"/>
      <c r="N70" s="692"/>
      <c r="O70" s="694"/>
      <c r="P70" s="695"/>
      <c r="Q70" s="742" t="s">
        <v>2451</v>
      </c>
    </row>
    <row r="71" spans="1:17" ht="16.5">
      <c r="A71" s="701" t="s">
        <v>2410</v>
      </c>
      <c r="B71" s="743">
        <f t="shared" ref="B71:P71" si="6">SUM(B72:B77)</f>
        <v>83</v>
      </c>
      <c r="C71" s="743">
        <f t="shared" si="6"/>
        <v>218</v>
      </c>
      <c r="D71" s="743">
        <f t="shared" si="6"/>
        <v>540</v>
      </c>
      <c r="E71" s="743">
        <f t="shared" si="6"/>
        <v>315</v>
      </c>
      <c r="F71" s="743">
        <f t="shared" si="6"/>
        <v>283</v>
      </c>
      <c r="G71" s="743">
        <f t="shared" si="6"/>
        <v>454</v>
      </c>
      <c r="H71" s="743">
        <f t="shared" si="6"/>
        <v>247</v>
      </c>
      <c r="I71" s="743">
        <f t="shared" si="6"/>
        <v>323</v>
      </c>
      <c r="J71" s="743">
        <f t="shared" si="6"/>
        <v>583</v>
      </c>
      <c r="K71" s="743">
        <f t="shared" si="6"/>
        <v>382</v>
      </c>
      <c r="L71" s="743">
        <f t="shared" si="6"/>
        <v>465</v>
      </c>
      <c r="M71" s="743">
        <f t="shared" si="6"/>
        <v>546</v>
      </c>
      <c r="N71" s="744">
        <f t="shared" si="6"/>
        <v>559</v>
      </c>
      <c r="O71" s="743">
        <f t="shared" si="6"/>
        <v>523</v>
      </c>
      <c r="P71" s="745">
        <f t="shared" si="6"/>
        <v>773</v>
      </c>
      <c r="Q71" s="742" t="s">
        <v>2452</v>
      </c>
    </row>
    <row r="72" spans="1:17" ht="16.5">
      <c r="A72" s="706" t="s">
        <v>2412</v>
      </c>
      <c r="B72" s="746">
        <v>4</v>
      </c>
      <c r="C72" s="746">
        <v>2</v>
      </c>
      <c r="D72" s="746">
        <v>5</v>
      </c>
      <c r="E72" s="746">
        <v>1</v>
      </c>
      <c r="F72" s="746">
        <v>2</v>
      </c>
      <c r="G72" s="746">
        <v>9</v>
      </c>
      <c r="H72" s="746">
        <v>4</v>
      </c>
      <c r="I72" s="746">
        <v>3</v>
      </c>
      <c r="J72" s="746">
        <v>8</v>
      </c>
      <c r="K72" s="746">
        <v>3</v>
      </c>
      <c r="L72" s="746">
        <v>5</v>
      </c>
      <c r="M72" s="746">
        <v>3</v>
      </c>
      <c r="N72" s="747">
        <v>13</v>
      </c>
      <c r="O72" s="748">
        <v>5</v>
      </c>
      <c r="P72" s="749">
        <v>15</v>
      </c>
      <c r="Q72" s="750" t="s">
        <v>2413</v>
      </c>
    </row>
    <row r="73" spans="1:17" ht="16.5">
      <c r="A73" s="706" t="s">
        <v>2414</v>
      </c>
      <c r="B73" s="746">
        <v>2</v>
      </c>
      <c r="C73" s="746">
        <v>2</v>
      </c>
      <c r="D73" s="746">
        <v>5</v>
      </c>
      <c r="E73" s="509">
        <v>0</v>
      </c>
      <c r="F73" s="509">
        <v>0</v>
      </c>
      <c r="G73" s="746">
        <v>2</v>
      </c>
      <c r="H73" s="746">
        <v>1</v>
      </c>
      <c r="I73" s="746">
        <v>5</v>
      </c>
      <c r="J73" s="746">
        <v>7</v>
      </c>
      <c r="K73" s="746">
        <v>2</v>
      </c>
      <c r="L73" s="746">
        <v>7</v>
      </c>
      <c r="M73" s="746">
        <v>7</v>
      </c>
      <c r="N73" s="747">
        <v>7</v>
      </c>
      <c r="O73" s="748">
        <v>5</v>
      </c>
      <c r="P73" s="749">
        <v>10</v>
      </c>
      <c r="Q73" s="750" t="s">
        <v>2415</v>
      </c>
    </row>
    <row r="74" spans="1:17" ht="16.5">
      <c r="A74" s="706" t="s">
        <v>2416</v>
      </c>
      <c r="B74" s="746">
        <v>76</v>
      </c>
      <c r="C74" s="746">
        <v>212</v>
      </c>
      <c r="D74" s="746">
        <v>521</v>
      </c>
      <c r="E74" s="746">
        <v>308</v>
      </c>
      <c r="F74" s="746">
        <v>269</v>
      </c>
      <c r="G74" s="746">
        <v>427</v>
      </c>
      <c r="H74" s="746">
        <v>235</v>
      </c>
      <c r="I74" s="746">
        <v>304</v>
      </c>
      <c r="J74" s="746">
        <v>547</v>
      </c>
      <c r="K74" s="746">
        <v>362</v>
      </c>
      <c r="L74" s="746">
        <v>428</v>
      </c>
      <c r="M74" s="746">
        <v>525</v>
      </c>
      <c r="N74" s="747">
        <v>513</v>
      </c>
      <c r="O74" s="748">
        <v>499</v>
      </c>
      <c r="P74" s="749">
        <v>727</v>
      </c>
      <c r="Q74" s="750" t="s">
        <v>2417</v>
      </c>
    </row>
    <row r="75" spans="1:17" ht="16.5">
      <c r="A75" s="706" t="s">
        <v>2418</v>
      </c>
      <c r="B75" s="746">
        <v>1</v>
      </c>
      <c r="C75" s="746">
        <v>2</v>
      </c>
      <c r="D75" s="746">
        <v>9</v>
      </c>
      <c r="E75" s="746">
        <v>6</v>
      </c>
      <c r="F75" s="746">
        <v>12</v>
      </c>
      <c r="G75" s="746">
        <v>15</v>
      </c>
      <c r="H75" s="746">
        <v>6</v>
      </c>
      <c r="I75" s="746">
        <v>11</v>
      </c>
      <c r="J75" s="746">
        <v>19</v>
      </c>
      <c r="K75" s="746">
        <v>13</v>
      </c>
      <c r="L75" s="746">
        <v>24</v>
      </c>
      <c r="M75" s="746">
        <v>11</v>
      </c>
      <c r="N75" s="747">
        <v>26</v>
      </c>
      <c r="O75" s="748">
        <v>11</v>
      </c>
      <c r="P75" s="749">
        <v>19</v>
      </c>
      <c r="Q75" s="750" t="s">
        <v>2419</v>
      </c>
    </row>
    <row r="76" spans="1:17" ht="16.5">
      <c r="A76" s="706" t="s">
        <v>2420</v>
      </c>
      <c r="B76" s="509">
        <v>0</v>
      </c>
      <c r="C76" s="509">
        <v>0</v>
      </c>
      <c r="D76" s="509">
        <v>0</v>
      </c>
      <c r="E76" s="509">
        <v>0</v>
      </c>
      <c r="F76" s="509">
        <v>0</v>
      </c>
      <c r="G76" s="509">
        <v>0</v>
      </c>
      <c r="H76" s="509">
        <v>1</v>
      </c>
      <c r="I76" s="509">
        <v>0</v>
      </c>
      <c r="J76" s="651">
        <v>1</v>
      </c>
      <c r="K76" s="651">
        <v>1</v>
      </c>
      <c r="L76" s="651">
        <v>1</v>
      </c>
      <c r="M76" s="509">
        <v>0</v>
      </c>
      <c r="N76" s="751">
        <v>0</v>
      </c>
      <c r="O76" s="752">
        <v>1</v>
      </c>
      <c r="P76" s="753">
        <v>1</v>
      </c>
      <c r="Q76" s="750" t="s">
        <v>2421</v>
      </c>
    </row>
    <row r="77" spans="1:17" ht="16.5">
      <c r="A77" s="706" t="s">
        <v>2422</v>
      </c>
      <c r="B77" s="509">
        <v>0</v>
      </c>
      <c r="C77" s="509">
        <v>0</v>
      </c>
      <c r="D77" s="509">
        <v>0</v>
      </c>
      <c r="E77" s="509">
        <v>0</v>
      </c>
      <c r="F77" s="509">
        <v>0</v>
      </c>
      <c r="G77" s="651">
        <v>1</v>
      </c>
      <c r="H77" s="509">
        <v>0</v>
      </c>
      <c r="I77" s="509">
        <v>0</v>
      </c>
      <c r="J77" s="651">
        <v>1</v>
      </c>
      <c r="K77" s="651">
        <v>1</v>
      </c>
      <c r="L77" s="509">
        <v>0</v>
      </c>
      <c r="M77" s="509">
        <v>0</v>
      </c>
      <c r="N77" s="751">
        <v>0</v>
      </c>
      <c r="O77" s="752">
        <v>2</v>
      </c>
      <c r="P77" s="753">
        <v>1</v>
      </c>
      <c r="Q77" s="750" t="s">
        <v>2423</v>
      </c>
    </row>
    <row r="78" spans="1:17" ht="16.5">
      <c r="A78" s="701" t="s">
        <v>2453</v>
      </c>
      <c r="B78" s="743">
        <f t="shared" ref="B78:P78" si="7">SUM(B79:B84)</f>
        <v>27358</v>
      </c>
      <c r="C78" s="743">
        <f t="shared" si="7"/>
        <v>49292</v>
      </c>
      <c r="D78" s="743">
        <f t="shared" si="7"/>
        <v>128535.44300000004</v>
      </c>
      <c r="E78" s="743">
        <f t="shared" si="7"/>
        <v>87259.861999999994</v>
      </c>
      <c r="F78" s="743">
        <f t="shared" si="7"/>
        <v>76795.739000000001</v>
      </c>
      <c r="G78" s="743">
        <f t="shared" si="7"/>
        <v>121554.50799999997</v>
      </c>
      <c r="H78" s="743">
        <f t="shared" si="7"/>
        <v>96228.48000000001</v>
      </c>
      <c r="I78" s="743">
        <f t="shared" si="7"/>
        <v>86107.856</v>
      </c>
      <c r="J78" s="743">
        <f t="shared" si="7"/>
        <v>146972.95199999999</v>
      </c>
      <c r="K78" s="743">
        <f t="shared" si="7"/>
        <v>101258.71400000001</v>
      </c>
      <c r="L78" s="743">
        <f t="shared" si="7"/>
        <v>137688.77799999999</v>
      </c>
      <c r="M78" s="743">
        <f t="shared" si="7"/>
        <v>171069.16899999999</v>
      </c>
      <c r="N78" s="744">
        <f t="shared" si="7"/>
        <v>232858.76899999997</v>
      </c>
      <c r="O78" s="743">
        <f t="shared" si="7"/>
        <v>173355.84399999998</v>
      </c>
      <c r="P78" s="745">
        <f t="shared" si="7"/>
        <v>218896.01200000002</v>
      </c>
      <c r="Q78" s="742" t="s">
        <v>2454</v>
      </c>
    </row>
    <row r="79" spans="1:17" ht="16.5">
      <c r="A79" s="706" t="s">
        <v>2412</v>
      </c>
      <c r="B79" s="746">
        <v>4447</v>
      </c>
      <c r="C79" s="746">
        <v>2508</v>
      </c>
      <c r="D79" s="746">
        <v>6144</v>
      </c>
      <c r="E79" s="746">
        <v>14545</v>
      </c>
      <c r="F79" s="746">
        <v>2081</v>
      </c>
      <c r="G79" s="746">
        <v>10008</v>
      </c>
      <c r="H79" s="746">
        <v>6620</v>
      </c>
      <c r="I79" s="746">
        <v>3286</v>
      </c>
      <c r="J79" s="746">
        <v>9813.18</v>
      </c>
      <c r="K79" s="746">
        <v>3708</v>
      </c>
      <c r="L79" s="746">
        <v>8322</v>
      </c>
      <c r="M79" s="746">
        <v>45690</v>
      </c>
      <c r="N79" s="747">
        <v>26225</v>
      </c>
      <c r="O79" s="748">
        <v>13160.4</v>
      </c>
      <c r="P79" s="749">
        <v>20525</v>
      </c>
      <c r="Q79" s="750" t="s">
        <v>2413</v>
      </c>
    </row>
    <row r="80" spans="1:17" ht="16.5">
      <c r="A80" s="706" t="s">
        <v>2414</v>
      </c>
      <c r="B80" s="746">
        <v>769</v>
      </c>
      <c r="C80" s="746">
        <v>917</v>
      </c>
      <c r="D80" s="746">
        <v>2084</v>
      </c>
      <c r="E80" s="509">
        <v>0</v>
      </c>
      <c r="F80" s="509">
        <v>0</v>
      </c>
      <c r="G80" s="746">
        <v>1076</v>
      </c>
      <c r="H80" s="746">
        <v>180</v>
      </c>
      <c r="I80" s="746">
        <v>1715</v>
      </c>
      <c r="J80" s="746">
        <v>1915</v>
      </c>
      <c r="K80" s="746">
        <v>605</v>
      </c>
      <c r="L80" s="746">
        <v>2851</v>
      </c>
      <c r="M80" s="746">
        <v>2524</v>
      </c>
      <c r="N80" s="747">
        <v>1916</v>
      </c>
      <c r="O80" s="748">
        <v>1329.24</v>
      </c>
      <c r="P80" s="749">
        <v>2877</v>
      </c>
      <c r="Q80" s="750" t="s">
        <v>2415</v>
      </c>
    </row>
    <row r="81" spans="1:17" ht="16.5">
      <c r="A81" s="706" t="s">
        <v>2416</v>
      </c>
      <c r="B81" s="746">
        <v>21691</v>
      </c>
      <c r="C81" s="746">
        <v>45687</v>
      </c>
      <c r="D81" s="746">
        <v>117692.44300000004</v>
      </c>
      <c r="E81" s="746">
        <v>71925.861999999994</v>
      </c>
      <c r="F81" s="746">
        <v>60921.739000000001</v>
      </c>
      <c r="G81" s="746">
        <v>94485.507999999973</v>
      </c>
      <c r="H81" s="746">
        <v>61160.480000000003</v>
      </c>
      <c r="I81" s="746">
        <v>74680.856</v>
      </c>
      <c r="J81" s="746">
        <v>123087.772</v>
      </c>
      <c r="K81" s="746">
        <v>92211.714000000007</v>
      </c>
      <c r="L81" s="746">
        <v>107397.77800000001</v>
      </c>
      <c r="M81" s="746">
        <v>117380.16899999999</v>
      </c>
      <c r="N81" s="747">
        <v>140848.65899999999</v>
      </c>
      <c r="O81" s="748">
        <v>148481.94399999999</v>
      </c>
      <c r="P81" s="749">
        <v>183733.61200000002</v>
      </c>
      <c r="Q81" s="750" t="s">
        <v>2417</v>
      </c>
    </row>
    <row r="82" spans="1:17" ht="16.5">
      <c r="A82" s="706" t="s">
        <v>2418</v>
      </c>
      <c r="B82" s="746">
        <v>451</v>
      </c>
      <c r="C82" s="746">
        <v>180</v>
      </c>
      <c r="D82" s="746">
        <v>2615</v>
      </c>
      <c r="E82" s="746">
        <v>789</v>
      </c>
      <c r="F82" s="746">
        <v>13793</v>
      </c>
      <c r="G82" s="746">
        <v>15711</v>
      </c>
      <c r="H82" s="746">
        <v>28079</v>
      </c>
      <c r="I82" s="746">
        <v>6426</v>
      </c>
      <c r="J82" s="746">
        <v>11314</v>
      </c>
      <c r="K82" s="746">
        <v>4060</v>
      </c>
      <c r="L82" s="746">
        <v>18732</v>
      </c>
      <c r="M82" s="746">
        <v>5475</v>
      </c>
      <c r="N82" s="747">
        <v>63869.11</v>
      </c>
      <c r="O82" s="748">
        <v>8874.26</v>
      </c>
      <c r="P82" s="749">
        <v>11493.4</v>
      </c>
      <c r="Q82" s="750" t="s">
        <v>2419</v>
      </c>
    </row>
    <row r="83" spans="1:17" ht="16.5">
      <c r="A83" s="706" t="s">
        <v>2420</v>
      </c>
      <c r="B83" s="509">
        <v>0</v>
      </c>
      <c r="C83" s="509">
        <v>0</v>
      </c>
      <c r="D83" s="509">
        <v>0</v>
      </c>
      <c r="E83" s="509">
        <v>0</v>
      </c>
      <c r="F83" s="509">
        <v>0</v>
      </c>
      <c r="G83" s="509">
        <v>0</v>
      </c>
      <c r="H83" s="509">
        <v>189</v>
      </c>
      <c r="I83" s="509">
        <v>0</v>
      </c>
      <c r="J83" s="651">
        <v>813</v>
      </c>
      <c r="K83" s="651">
        <v>644</v>
      </c>
      <c r="L83" s="651">
        <v>386</v>
      </c>
      <c r="M83" s="509">
        <v>0</v>
      </c>
      <c r="N83" s="751">
        <v>0</v>
      </c>
      <c r="O83" s="752">
        <v>88</v>
      </c>
      <c r="P83" s="753">
        <v>59</v>
      </c>
      <c r="Q83" s="750" t="s">
        <v>2421</v>
      </c>
    </row>
    <row r="84" spans="1:17" ht="16.5">
      <c r="A84" s="706" t="s">
        <v>2422</v>
      </c>
      <c r="B84" s="509">
        <v>0</v>
      </c>
      <c r="C84" s="509">
        <v>0</v>
      </c>
      <c r="D84" s="509">
        <v>0</v>
      </c>
      <c r="E84" s="509">
        <v>0</v>
      </c>
      <c r="F84" s="509">
        <v>0</v>
      </c>
      <c r="G84" s="651">
        <v>274</v>
      </c>
      <c r="H84" s="509">
        <v>0</v>
      </c>
      <c r="I84" s="509">
        <v>0</v>
      </c>
      <c r="J84" s="651">
        <v>30</v>
      </c>
      <c r="K84" s="651">
        <v>30</v>
      </c>
      <c r="L84" s="509">
        <v>0</v>
      </c>
      <c r="M84" s="509">
        <v>0</v>
      </c>
      <c r="N84" s="751">
        <v>0</v>
      </c>
      <c r="O84" s="752">
        <v>1422</v>
      </c>
      <c r="P84" s="753">
        <v>208</v>
      </c>
      <c r="Q84" s="750" t="s">
        <v>2423</v>
      </c>
    </row>
    <row r="85" spans="1:17" ht="16.5">
      <c r="A85" s="701" t="s">
        <v>2455</v>
      </c>
      <c r="B85" s="743">
        <f t="shared" ref="B85:P85" si="8">SUM(B86:B91)</f>
        <v>8827</v>
      </c>
      <c r="C85" s="743">
        <f t="shared" si="8"/>
        <v>18080.5</v>
      </c>
      <c r="D85" s="743">
        <f t="shared" si="8"/>
        <v>47658.465999999993</v>
      </c>
      <c r="E85" s="743">
        <f t="shared" si="8"/>
        <v>31932.427</v>
      </c>
      <c r="F85" s="743">
        <f t="shared" si="8"/>
        <v>28605.260000000006</v>
      </c>
      <c r="G85" s="743">
        <f t="shared" si="8"/>
        <v>41373.625</v>
      </c>
      <c r="H85" s="743">
        <f t="shared" si="8"/>
        <v>48256.845999999998</v>
      </c>
      <c r="I85" s="743">
        <f t="shared" si="8"/>
        <v>29433.743999999995</v>
      </c>
      <c r="J85" s="743">
        <f t="shared" si="8"/>
        <v>53993.044000000002</v>
      </c>
      <c r="K85" s="743">
        <f t="shared" si="8"/>
        <v>42233.692999999999</v>
      </c>
      <c r="L85" s="743">
        <f t="shared" si="8"/>
        <v>46629.03</v>
      </c>
      <c r="M85" s="743">
        <f t="shared" si="8"/>
        <v>95825.578000000009</v>
      </c>
      <c r="N85" s="744">
        <f t="shared" si="8"/>
        <v>89735.683000000005</v>
      </c>
      <c r="O85" s="743">
        <f t="shared" si="8"/>
        <v>62927.923999999992</v>
      </c>
      <c r="P85" s="745">
        <f t="shared" si="8"/>
        <v>80839.239000000001</v>
      </c>
      <c r="Q85" s="742" t="s">
        <v>2456</v>
      </c>
    </row>
    <row r="86" spans="1:17" ht="16.5">
      <c r="A86" s="706" t="s">
        <v>2412</v>
      </c>
      <c r="B86" s="746">
        <v>934</v>
      </c>
      <c r="C86" s="746">
        <v>700</v>
      </c>
      <c r="D86" s="746">
        <v>1731</v>
      </c>
      <c r="E86" s="746">
        <v>3290</v>
      </c>
      <c r="F86" s="746">
        <v>397</v>
      </c>
      <c r="G86" s="746">
        <v>1749</v>
      </c>
      <c r="H86" s="746">
        <v>889</v>
      </c>
      <c r="I86" s="746">
        <v>299</v>
      </c>
      <c r="J86" s="746">
        <v>1806</v>
      </c>
      <c r="K86" s="746">
        <v>2437</v>
      </c>
      <c r="L86" s="746">
        <v>1371</v>
      </c>
      <c r="M86" s="746">
        <v>45099</v>
      </c>
      <c r="N86" s="747">
        <v>8972</v>
      </c>
      <c r="O86" s="748">
        <v>5181</v>
      </c>
      <c r="P86" s="749">
        <v>2981</v>
      </c>
      <c r="Q86" s="750" t="s">
        <v>2413</v>
      </c>
    </row>
    <row r="87" spans="1:17" ht="16.5">
      <c r="A87" s="706" t="s">
        <v>2414</v>
      </c>
      <c r="B87" s="746">
        <v>487</v>
      </c>
      <c r="C87" s="746">
        <v>268</v>
      </c>
      <c r="D87" s="746">
        <v>1220</v>
      </c>
      <c r="E87" s="509">
        <v>0</v>
      </c>
      <c r="F87" s="509">
        <v>0</v>
      </c>
      <c r="G87" s="746">
        <v>369</v>
      </c>
      <c r="H87" s="746">
        <v>0</v>
      </c>
      <c r="I87" s="746">
        <v>1053</v>
      </c>
      <c r="J87" s="746">
        <v>711.78</v>
      </c>
      <c r="K87" s="746">
        <v>203</v>
      </c>
      <c r="L87" s="746">
        <v>1055</v>
      </c>
      <c r="M87" s="746">
        <v>1039</v>
      </c>
      <c r="N87" s="747">
        <v>709</v>
      </c>
      <c r="O87" s="748">
        <v>524.33500000000004</v>
      </c>
      <c r="P87" s="749">
        <v>973</v>
      </c>
      <c r="Q87" s="750" t="s">
        <v>2415</v>
      </c>
    </row>
    <row r="88" spans="1:17" ht="16.5">
      <c r="A88" s="706" t="s">
        <v>2416</v>
      </c>
      <c r="B88" s="746">
        <v>7406</v>
      </c>
      <c r="C88" s="746">
        <v>17112.5</v>
      </c>
      <c r="D88" s="746">
        <v>43018.465999999993</v>
      </c>
      <c r="E88" s="746">
        <v>28171.427</v>
      </c>
      <c r="F88" s="746">
        <v>23111.260000000006</v>
      </c>
      <c r="G88" s="746">
        <v>33320.854999999996</v>
      </c>
      <c r="H88" s="746">
        <v>21451.845999999998</v>
      </c>
      <c r="I88" s="746">
        <v>26650.743999999995</v>
      </c>
      <c r="J88" s="746">
        <v>47438.264000000003</v>
      </c>
      <c r="K88" s="746">
        <v>36679.692999999999</v>
      </c>
      <c r="L88" s="746">
        <v>40945.03</v>
      </c>
      <c r="M88" s="746">
        <v>45728.578000000001</v>
      </c>
      <c r="N88" s="747">
        <v>56252.398999999998</v>
      </c>
      <c r="O88" s="748">
        <v>53577.668999999994</v>
      </c>
      <c r="P88" s="749">
        <v>68404.138999999996</v>
      </c>
      <c r="Q88" s="750" t="s">
        <v>2417</v>
      </c>
    </row>
    <row r="89" spans="1:17" ht="16.5">
      <c r="A89" s="706" t="s">
        <v>2418</v>
      </c>
      <c r="B89" s="746">
        <v>0</v>
      </c>
      <c r="C89" s="746">
        <v>0</v>
      </c>
      <c r="D89" s="746">
        <v>1689</v>
      </c>
      <c r="E89" s="746">
        <v>471</v>
      </c>
      <c r="F89" s="746">
        <v>5097</v>
      </c>
      <c r="G89" s="746">
        <v>5934.77</v>
      </c>
      <c r="H89" s="746">
        <v>25816</v>
      </c>
      <c r="I89" s="746">
        <v>1431</v>
      </c>
      <c r="J89" s="746">
        <v>4007</v>
      </c>
      <c r="K89" s="746">
        <v>2240</v>
      </c>
      <c r="L89" s="746">
        <v>3258</v>
      </c>
      <c r="M89" s="746">
        <v>3959</v>
      </c>
      <c r="N89" s="747">
        <v>23802.284</v>
      </c>
      <c r="O89" s="748">
        <v>3644.92</v>
      </c>
      <c r="P89" s="749">
        <v>8481.1</v>
      </c>
      <c r="Q89" s="750" t="s">
        <v>2419</v>
      </c>
    </row>
    <row r="90" spans="1:17" ht="16.5">
      <c r="A90" s="706" t="s">
        <v>2420</v>
      </c>
      <c r="B90" s="509">
        <v>0</v>
      </c>
      <c r="C90" s="509">
        <v>0</v>
      </c>
      <c r="D90" s="509">
        <v>0</v>
      </c>
      <c r="E90" s="509">
        <v>0</v>
      </c>
      <c r="F90" s="509">
        <v>0</v>
      </c>
      <c r="G90" s="509">
        <v>0</v>
      </c>
      <c r="H90" s="509">
        <v>100</v>
      </c>
      <c r="I90" s="509">
        <v>0</v>
      </c>
      <c r="J90" s="651">
        <v>0</v>
      </c>
      <c r="K90" s="651">
        <v>644</v>
      </c>
      <c r="L90" s="651">
        <v>0</v>
      </c>
      <c r="M90" s="509">
        <v>0</v>
      </c>
      <c r="N90" s="751">
        <v>0</v>
      </c>
      <c r="O90" s="752">
        <v>0</v>
      </c>
      <c r="P90" s="753">
        <v>0</v>
      </c>
      <c r="Q90" s="750" t="s">
        <v>2421</v>
      </c>
    </row>
    <row r="91" spans="1:17" ht="16.5">
      <c r="A91" s="706" t="s">
        <v>2422</v>
      </c>
      <c r="B91" s="509">
        <v>0</v>
      </c>
      <c r="C91" s="509">
        <v>0</v>
      </c>
      <c r="D91" s="509">
        <v>0</v>
      </c>
      <c r="E91" s="509">
        <v>0</v>
      </c>
      <c r="F91" s="509">
        <v>0</v>
      </c>
      <c r="G91" s="651">
        <v>0</v>
      </c>
      <c r="H91" s="509">
        <v>0</v>
      </c>
      <c r="I91" s="509">
        <v>0</v>
      </c>
      <c r="J91" s="651">
        <v>30</v>
      </c>
      <c r="K91" s="651">
        <v>30</v>
      </c>
      <c r="L91" s="509">
        <v>0</v>
      </c>
      <c r="M91" s="509">
        <v>0</v>
      </c>
      <c r="N91" s="751">
        <v>0</v>
      </c>
      <c r="O91" s="752">
        <v>0</v>
      </c>
      <c r="P91" s="753">
        <v>0</v>
      </c>
      <c r="Q91" s="750" t="s">
        <v>2423</v>
      </c>
    </row>
    <row r="92" spans="1:17" ht="16.5">
      <c r="A92" s="701" t="s">
        <v>2428</v>
      </c>
      <c r="B92" s="743">
        <f t="shared" ref="B92:P92" si="9">SUM(B93:B98)</f>
        <v>52286.400000000001</v>
      </c>
      <c r="C92" s="743">
        <f t="shared" si="9"/>
        <v>97263.2</v>
      </c>
      <c r="D92" s="743">
        <f t="shared" si="9"/>
        <v>259725.503</v>
      </c>
      <c r="E92" s="743">
        <f t="shared" si="9"/>
        <v>173723.962</v>
      </c>
      <c r="F92" s="743">
        <f t="shared" si="9"/>
        <v>148858.05900000001</v>
      </c>
      <c r="G92" s="743">
        <f t="shared" si="9"/>
        <v>234642.98199999999</v>
      </c>
      <c r="H92" s="743">
        <f t="shared" si="9"/>
        <v>187830.68</v>
      </c>
      <c r="I92" s="743">
        <f t="shared" si="9"/>
        <v>167660.31599999999</v>
      </c>
      <c r="J92" s="743">
        <f t="shared" si="9"/>
        <v>301286.772</v>
      </c>
      <c r="K92" s="743">
        <f t="shared" si="9"/>
        <v>190135.71400000001</v>
      </c>
      <c r="L92" s="743">
        <f t="shared" si="9"/>
        <v>272481.32299999997</v>
      </c>
      <c r="M92" s="743">
        <f t="shared" si="9"/>
        <v>328438.67</v>
      </c>
      <c r="N92" s="744">
        <f t="shared" si="9"/>
        <v>474902.39899999998</v>
      </c>
      <c r="O92" s="743">
        <f t="shared" si="9"/>
        <v>347016.62400000001</v>
      </c>
      <c r="P92" s="745">
        <f t="shared" si="9"/>
        <v>438341.91000000003</v>
      </c>
      <c r="Q92" s="742" t="s">
        <v>2457</v>
      </c>
    </row>
    <row r="93" spans="1:17" ht="16.5">
      <c r="A93" s="706" t="s">
        <v>2412</v>
      </c>
      <c r="B93" s="746">
        <v>8613.4</v>
      </c>
      <c r="C93" s="746">
        <v>5016</v>
      </c>
      <c r="D93" s="746">
        <v>19328</v>
      </c>
      <c r="E93" s="746">
        <v>36362.5</v>
      </c>
      <c r="F93" s="746">
        <v>4065.8</v>
      </c>
      <c r="G93" s="746">
        <v>18520.8</v>
      </c>
      <c r="H93" s="746">
        <v>13240</v>
      </c>
      <c r="I93" s="746">
        <v>6572</v>
      </c>
      <c r="J93" s="746">
        <v>24113.040000000001</v>
      </c>
      <c r="K93" s="746">
        <v>7944</v>
      </c>
      <c r="L93" s="746">
        <v>17244</v>
      </c>
      <c r="M93" s="746">
        <v>91223.8</v>
      </c>
      <c r="N93" s="747">
        <v>56050</v>
      </c>
      <c r="O93" s="748">
        <v>19661.62</v>
      </c>
      <c r="P93" s="749">
        <v>42129.1</v>
      </c>
      <c r="Q93" s="750" t="s">
        <v>2413</v>
      </c>
    </row>
    <row r="94" spans="1:17" ht="16.5">
      <c r="A94" s="706" t="s">
        <v>2414</v>
      </c>
      <c r="B94" s="746">
        <v>1538</v>
      </c>
      <c r="C94" s="746">
        <v>1834</v>
      </c>
      <c r="D94" s="746">
        <v>4168</v>
      </c>
      <c r="E94" s="509">
        <v>0</v>
      </c>
      <c r="F94" s="509">
        <v>0</v>
      </c>
      <c r="G94" s="746">
        <v>2152</v>
      </c>
      <c r="H94" s="746">
        <v>360</v>
      </c>
      <c r="I94" s="746">
        <v>3430</v>
      </c>
      <c r="J94" s="746">
        <v>3830</v>
      </c>
      <c r="K94" s="746">
        <v>1034</v>
      </c>
      <c r="L94" s="746">
        <v>5702</v>
      </c>
      <c r="M94" s="746">
        <v>4992.2</v>
      </c>
      <c r="N94" s="747">
        <v>3755.5</v>
      </c>
      <c r="O94" s="748">
        <v>2109.7399999999998</v>
      </c>
      <c r="P94" s="749">
        <v>6087.3</v>
      </c>
      <c r="Q94" s="750" t="s">
        <v>2415</v>
      </c>
    </row>
    <row r="95" spans="1:17" ht="16.5">
      <c r="A95" s="706" t="s">
        <v>2416</v>
      </c>
      <c r="B95" s="746">
        <v>41233</v>
      </c>
      <c r="C95" s="746">
        <v>90053.2</v>
      </c>
      <c r="D95" s="746">
        <v>228453.503</v>
      </c>
      <c r="E95" s="746">
        <v>135783.462</v>
      </c>
      <c r="F95" s="746">
        <v>117203.05899999999</v>
      </c>
      <c r="G95" s="746">
        <v>182027.78200000001</v>
      </c>
      <c r="H95" s="746">
        <v>117694.68</v>
      </c>
      <c r="I95" s="746">
        <v>143259.31599999999</v>
      </c>
      <c r="J95" s="746">
        <v>246650.23199999999</v>
      </c>
      <c r="K95" s="746">
        <v>171689.71400000001</v>
      </c>
      <c r="L95" s="746">
        <v>211334.62299999999</v>
      </c>
      <c r="M95" s="746">
        <v>222418.97</v>
      </c>
      <c r="N95" s="747">
        <v>278710.20899999997</v>
      </c>
      <c r="O95" s="748">
        <v>304275.94400000002</v>
      </c>
      <c r="P95" s="749">
        <v>366281.01</v>
      </c>
      <c r="Q95" s="750" t="s">
        <v>2417</v>
      </c>
    </row>
    <row r="96" spans="1:17" ht="16.5">
      <c r="A96" s="706" t="s">
        <v>2418</v>
      </c>
      <c r="B96" s="746">
        <v>902</v>
      </c>
      <c r="C96" s="746">
        <v>360</v>
      </c>
      <c r="D96" s="746">
        <v>7776</v>
      </c>
      <c r="E96" s="746">
        <v>1578</v>
      </c>
      <c r="F96" s="746">
        <v>27589.200000000001</v>
      </c>
      <c r="G96" s="746">
        <v>31394.400000000001</v>
      </c>
      <c r="H96" s="746">
        <v>56158</v>
      </c>
      <c r="I96" s="746">
        <v>14399</v>
      </c>
      <c r="J96" s="746">
        <v>25007.5</v>
      </c>
      <c r="K96" s="746">
        <v>8120</v>
      </c>
      <c r="L96" s="746">
        <v>37428.699999999997</v>
      </c>
      <c r="M96" s="746">
        <v>9803.7000000000007</v>
      </c>
      <c r="N96" s="747">
        <v>136386.69</v>
      </c>
      <c r="O96" s="748">
        <v>17949.32</v>
      </c>
      <c r="P96" s="749">
        <v>23310.5</v>
      </c>
      <c r="Q96" s="750" t="s">
        <v>2419</v>
      </c>
    </row>
    <row r="97" spans="1:17" ht="16.5">
      <c r="A97" s="706" t="s">
        <v>2420</v>
      </c>
      <c r="B97" s="509">
        <v>0</v>
      </c>
      <c r="C97" s="509">
        <v>0</v>
      </c>
      <c r="D97" s="509">
        <v>0</v>
      </c>
      <c r="E97" s="509">
        <v>0</v>
      </c>
      <c r="F97" s="509">
        <v>0</v>
      </c>
      <c r="G97" s="509">
        <v>0</v>
      </c>
      <c r="H97" s="509">
        <v>378</v>
      </c>
      <c r="I97" s="509">
        <v>0</v>
      </c>
      <c r="J97" s="651">
        <v>1626</v>
      </c>
      <c r="K97" s="651">
        <v>1288</v>
      </c>
      <c r="L97" s="651">
        <v>772</v>
      </c>
      <c r="M97" s="509">
        <v>0</v>
      </c>
      <c r="N97" s="751">
        <v>0</v>
      </c>
      <c r="O97" s="752">
        <v>176</v>
      </c>
      <c r="P97" s="753">
        <v>118</v>
      </c>
      <c r="Q97" s="750" t="s">
        <v>2421</v>
      </c>
    </row>
    <row r="98" spans="1:17" ht="16.5">
      <c r="A98" s="706" t="s">
        <v>2422</v>
      </c>
      <c r="B98" s="509">
        <v>0</v>
      </c>
      <c r="C98" s="509">
        <v>0</v>
      </c>
      <c r="D98" s="509">
        <v>0</v>
      </c>
      <c r="E98" s="509">
        <v>0</v>
      </c>
      <c r="F98" s="509">
        <v>0</v>
      </c>
      <c r="G98" s="651">
        <v>548</v>
      </c>
      <c r="H98" s="509">
        <v>0</v>
      </c>
      <c r="I98" s="509">
        <v>0</v>
      </c>
      <c r="J98" s="651">
        <v>60</v>
      </c>
      <c r="K98" s="651">
        <v>60</v>
      </c>
      <c r="L98" s="509">
        <v>0</v>
      </c>
      <c r="M98" s="509">
        <v>0</v>
      </c>
      <c r="N98" s="751">
        <v>0</v>
      </c>
      <c r="O98" s="752">
        <v>2844</v>
      </c>
      <c r="P98" s="753">
        <v>416</v>
      </c>
      <c r="Q98" s="750" t="s">
        <v>2423</v>
      </c>
    </row>
    <row r="99" spans="1:17" ht="16.5">
      <c r="A99" s="701" t="s">
        <v>2430</v>
      </c>
      <c r="B99" s="754">
        <f>SUM(B100:B102)</f>
        <v>178</v>
      </c>
      <c r="C99" s="754">
        <f t="shared" ref="C99:P99" si="10">SUM(C100:C102)</f>
        <v>357</v>
      </c>
      <c r="D99" s="754">
        <f t="shared" si="10"/>
        <v>861</v>
      </c>
      <c r="E99" s="754">
        <f t="shared" si="10"/>
        <v>645</v>
      </c>
      <c r="F99" s="754">
        <f t="shared" si="10"/>
        <v>445</v>
      </c>
      <c r="G99" s="754">
        <f t="shared" si="10"/>
        <v>715</v>
      </c>
      <c r="H99" s="754">
        <f t="shared" si="10"/>
        <v>420</v>
      </c>
      <c r="I99" s="754">
        <f t="shared" si="10"/>
        <v>523</v>
      </c>
      <c r="J99" s="754">
        <f t="shared" si="10"/>
        <v>915</v>
      </c>
      <c r="K99" s="754">
        <f t="shared" si="10"/>
        <v>672</v>
      </c>
      <c r="L99" s="754">
        <f t="shared" si="10"/>
        <v>802</v>
      </c>
      <c r="M99" s="754">
        <f t="shared" si="10"/>
        <v>973</v>
      </c>
      <c r="N99" s="755">
        <f t="shared" si="10"/>
        <v>1163</v>
      </c>
      <c r="O99" s="754">
        <f t="shared" si="10"/>
        <v>1054</v>
      </c>
      <c r="P99" s="756">
        <f t="shared" si="10"/>
        <v>1397</v>
      </c>
      <c r="Q99" s="742" t="s">
        <v>2458</v>
      </c>
    </row>
    <row r="100" spans="1:17" ht="16.5">
      <c r="A100" s="706" t="s">
        <v>2412</v>
      </c>
      <c r="B100" s="746">
        <v>30</v>
      </c>
      <c r="C100" s="746">
        <v>12</v>
      </c>
      <c r="D100" s="746">
        <v>39</v>
      </c>
      <c r="E100" s="746">
        <v>128</v>
      </c>
      <c r="F100" s="746">
        <v>11</v>
      </c>
      <c r="G100" s="746">
        <v>35</v>
      </c>
      <c r="H100" s="746">
        <v>25</v>
      </c>
      <c r="I100" s="746">
        <v>14</v>
      </c>
      <c r="J100" s="746">
        <v>61</v>
      </c>
      <c r="K100" s="746">
        <v>36</v>
      </c>
      <c r="L100" s="746">
        <v>56</v>
      </c>
      <c r="M100" s="746">
        <v>115</v>
      </c>
      <c r="N100" s="747">
        <v>233</v>
      </c>
      <c r="O100" s="748">
        <v>157</v>
      </c>
      <c r="P100" s="749">
        <v>92</v>
      </c>
      <c r="Q100" s="750" t="s">
        <v>2413</v>
      </c>
    </row>
    <row r="101" spans="1:17" ht="16.5">
      <c r="A101" s="706" t="s">
        <v>2414</v>
      </c>
      <c r="B101" s="746">
        <v>2</v>
      </c>
      <c r="C101" s="746">
        <v>2</v>
      </c>
      <c r="D101" s="746">
        <v>5</v>
      </c>
      <c r="E101" s="509">
        <v>0</v>
      </c>
      <c r="F101" s="509">
        <v>0</v>
      </c>
      <c r="G101" s="746">
        <v>2</v>
      </c>
      <c r="H101" s="746">
        <v>1</v>
      </c>
      <c r="I101" s="746">
        <v>7</v>
      </c>
      <c r="J101" s="746">
        <v>8</v>
      </c>
      <c r="K101" s="746">
        <v>3</v>
      </c>
      <c r="L101" s="746">
        <v>8</v>
      </c>
      <c r="M101" s="746">
        <v>8</v>
      </c>
      <c r="N101" s="747">
        <v>12</v>
      </c>
      <c r="O101" s="748">
        <v>10</v>
      </c>
      <c r="P101" s="749">
        <v>17</v>
      </c>
      <c r="Q101" s="750" t="s">
        <v>2415</v>
      </c>
    </row>
    <row r="102" spans="1:17" ht="16.5">
      <c r="A102" s="706" t="s">
        <v>2416</v>
      </c>
      <c r="B102" s="746">
        <v>146</v>
      </c>
      <c r="C102" s="746">
        <v>343</v>
      </c>
      <c r="D102" s="746">
        <v>817</v>
      </c>
      <c r="E102" s="746">
        <v>517</v>
      </c>
      <c r="F102" s="746">
        <v>434</v>
      </c>
      <c r="G102" s="746">
        <v>678</v>
      </c>
      <c r="H102" s="746">
        <v>394</v>
      </c>
      <c r="I102" s="746">
        <v>502</v>
      </c>
      <c r="J102" s="746">
        <v>846</v>
      </c>
      <c r="K102" s="746">
        <v>633</v>
      </c>
      <c r="L102" s="746">
        <v>738</v>
      </c>
      <c r="M102" s="746">
        <v>850</v>
      </c>
      <c r="N102" s="747">
        <v>918</v>
      </c>
      <c r="O102" s="748">
        <v>887</v>
      </c>
      <c r="P102" s="749">
        <v>1288</v>
      </c>
      <c r="Q102" s="750" t="s">
        <v>2417</v>
      </c>
    </row>
    <row r="103" spans="1:17" ht="16.5">
      <c r="A103" s="701" t="s">
        <v>2432</v>
      </c>
      <c r="B103" s="754">
        <f>B104+B105+B106</f>
        <v>731</v>
      </c>
      <c r="C103" s="754">
        <f t="shared" ref="C103:P103" si="11">C104+C105+C106</f>
        <v>1096</v>
      </c>
      <c r="D103" s="754">
        <f t="shared" si="11"/>
        <v>2547</v>
      </c>
      <c r="E103" s="754">
        <f t="shared" si="11"/>
        <v>1837</v>
      </c>
      <c r="F103" s="754">
        <f t="shared" si="11"/>
        <v>1287</v>
      </c>
      <c r="G103" s="754">
        <f t="shared" si="11"/>
        <v>2256</v>
      </c>
      <c r="H103" s="754">
        <f t="shared" si="11"/>
        <v>1362</v>
      </c>
      <c r="I103" s="754">
        <f t="shared" si="11"/>
        <v>1619</v>
      </c>
      <c r="J103" s="754">
        <f t="shared" si="11"/>
        <v>2877</v>
      </c>
      <c r="K103" s="754">
        <f t="shared" si="11"/>
        <v>2076</v>
      </c>
      <c r="L103" s="754">
        <f t="shared" si="11"/>
        <v>2495</v>
      </c>
      <c r="M103" s="754">
        <f t="shared" si="11"/>
        <v>2995</v>
      </c>
      <c r="N103" s="755">
        <f t="shared" si="11"/>
        <v>3678</v>
      </c>
      <c r="O103" s="754">
        <f t="shared" si="11"/>
        <v>3042</v>
      </c>
      <c r="P103" s="756">
        <f t="shared" si="11"/>
        <v>4330</v>
      </c>
      <c r="Q103" s="742" t="s">
        <v>2459</v>
      </c>
    </row>
    <row r="104" spans="1:17" ht="16.5">
      <c r="A104" s="706" t="s">
        <v>2412</v>
      </c>
      <c r="B104" s="746">
        <v>134</v>
      </c>
      <c r="C104" s="746">
        <v>48</v>
      </c>
      <c r="D104" s="746">
        <v>142</v>
      </c>
      <c r="E104" s="746">
        <v>256</v>
      </c>
      <c r="F104" s="746">
        <v>37</v>
      </c>
      <c r="G104" s="746">
        <v>256</v>
      </c>
      <c r="H104" s="746">
        <v>77</v>
      </c>
      <c r="I104" s="746">
        <v>45</v>
      </c>
      <c r="J104" s="746">
        <v>212</v>
      </c>
      <c r="K104" s="746">
        <v>120</v>
      </c>
      <c r="L104" s="746">
        <v>171</v>
      </c>
      <c r="M104" s="746">
        <v>460</v>
      </c>
      <c r="N104" s="747">
        <v>737</v>
      </c>
      <c r="O104" s="748">
        <v>345</v>
      </c>
      <c r="P104" s="749">
        <v>346</v>
      </c>
      <c r="Q104" s="750" t="s">
        <v>2413</v>
      </c>
    </row>
    <row r="105" spans="1:17" ht="16.5">
      <c r="A105" s="706" t="s">
        <v>2414</v>
      </c>
      <c r="B105" s="746">
        <v>14</v>
      </c>
      <c r="C105" s="746">
        <v>18</v>
      </c>
      <c r="D105" s="746">
        <v>36</v>
      </c>
      <c r="E105" s="746">
        <v>0</v>
      </c>
      <c r="F105" s="746">
        <v>0</v>
      </c>
      <c r="G105" s="746">
        <v>14</v>
      </c>
      <c r="H105" s="746">
        <v>5</v>
      </c>
      <c r="I105" s="746">
        <v>31</v>
      </c>
      <c r="J105" s="746">
        <v>43</v>
      </c>
      <c r="K105" s="746">
        <v>12</v>
      </c>
      <c r="L105" s="746">
        <v>48</v>
      </c>
      <c r="M105" s="746">
        <v>43</v>
      </c>
      <c r="N105" s="747">
        <v>40</v>
      </c>
      <c r="O105" s="748">
        <v>33</v>
      </c>
      <c r="P105" s="749">
        <v>62</v>
      </c>
      <c r="Q105" s="750" t="s">
        <v>2415</v>
      </c>
    </row>
    <row r="106" spans="1:17" ht="16.5">
      <c r="A106" s="706" t="s">
        <v>2416</v>
      </c>
      <c r="B106" s="746">
        <v>583</v>
      </c>
      <c r="C106" s="746">
        <v>1030</v>
      </c>
      <c r="D106" s="746">
        <v>2369</v>
      </c>
      <c r="E106" s="509">
        <v>1581</v>
      </c>
      <c r="F106" s="509">
        <v>1250</v>
      </c>
      <c r="G106" s="746">
        <v>1986</v>
      </c>
      <c r="H106" s="746">
        <v>1280</v>
      </c>
      <c r="I106" s="746">
        <v>1543</v>
      </c>
      <c r="J106" s="746">
        <v>2622</v>
      </c>
      <c r="K106" s="746">
        <v>1944</v>
      </c>
      <c r="L106" s="746">
        <v>2276</v>
      </c>
      <c r="M106" s="746">
        <v>2492</v>
      </c>
      <c r="N106" s="747">
        <v>2901</v>
      </c>
      <c r="O106" s="748">
        <v>2664</v>
      </c>
      <c r="P106" s="749">
        <v>3922</v>
      </c>
      <c r="Q106" s="750" t="s">
        <v>2417</v>
      </c>
    </row>
    <row r="107" spans="1:17" ht="16.5">
      <c r="A107" s="701" t="s">
        <v>2460</v>
      </c>
      <c r="B107" s="757">
        <v>1926.4705882352941</v>
      </c>
      <c r="C107" s="757">
        <v>1967.2727272727273</v>
      </c>
      <c r="D107" s="757">
        <v>1950.4878048780488</v>
      </c>
      <c r="E107" s="757">
        <v>1886.1818181818182</v>
      </c>
      <c r="F107" s="757">
        <v>1919.6506550218342</v>
      </c>
      <c r="G107" s="757">
        <v>1912.9682997118155</v>
      </c>
      <c r="H107" s="757">
        <v>1931.7535545023698</v>
      </c>
      <c r="I107" s="757">
        <v>1957.5875486381324</v>
      </c>
      <c r="J107" s="757">
        <v>1999.3449781659388</v>
      </c>
      <c r="K107" s="757">
        <v>1836.5217391304348</v>
      </c>
      <c r="L107" s="757">
        <v>1956.532663316583</v>
      </c>
      <c r="M107" s="757">
        <v>1871.4893617021276</v>
      </c>
      <c r="N107" s="758">
        <v>1969.6078431372548</v>
      </c>
      <c r="O107" s="759">
        <v>1921.1991434689508</v>
      </c>
      <c r="P107" s="760">
        <v>1979.4712286158631</v>
      </c>
      <c r="Q107" s="742" t="s">
        <v>2461</v>
      </c>
    </row>
    <row r="108" spans="1:17" ht="16.5">
      <c r="A108" s="706" t="s">
        <v>2412</v>
      </c>
      <c r="B108" s="746">
        <v>1950</v>
      </c>
      <c r="C108" s="746">
        <v>2000</v>
      </c>
      <c r="D108" s="746">
        <v>2750</v>
      </c>
      <c r="E108" s="746">
        <v>2500</v>
      </c>
      <c r="F108" s="746">
        <v>1900</v>
      </c>
      <c r="G108" s="746">
        <v>1833.3333333333333</v>
      </c>
      <c r="H108" s="746">
        <v>2000</v>
      </c>
      <c r="I108" s="746">
        <v>2000</v>
      </c>
      <c r="J108" s="746">
        <v>2600</v>
      </c>
      <c r="K108" s="746">
        <v>2166.6666666666665</v>
      </c>
      <c r="L108" s="746">
        <v>2100</v>
      </c>
      <c r="M108" s="746">
        <v>1933.3333333333333</v>
      </c>
      <c r="N108" s="747">
        <v>2272.7272727272725</v>
      </c>
      <c r="O108" s="748">
        <v>1900</v>
      </c>
      <c r="P108" s="749">
        <v>2069.2307692307691</v>
      </c>
      <c r="Q108" s="750" t="s">
        <v>2413</v>
      </c>
    </row>
    <row r="109" spans="1:17" ht="16.5">
      <c r="A109" s="706" t="s">
        <v>2414</v>
      </c>
      <c r="B109" s="746">
        <v>2000</v>
      </c>
      <c r="C109" s="746">
        <v>2000</v>
      </c>
      <c r="D109" s="746">
        <v>2000</v>
      </c>
      <c r="E109" s="509" t="s">
        <v>2436</v>
      </c>
      <c r="F109" s="509" t="s">
        <v>2436</v>
      </c>
      <c r="G109" s="746">
        <v>2000</v>
      </c>
      <c r="H109" s="746" t="s">
        <v>2436</v>
      </c>
      <c r="I109" s="746">
        <v>2000</v>
      </c>
      <c r="J109" s="746">
        <v>2000</v>
      </c>
      <c r="K109" s="746">
        <v>1600</v>
      </c>
      <c r="L109" s="746">
        <v>2000</v>
      </c>
      <c r="M109" s="746">
        <v>1971.4285714285713</v>
      </c>
      <c r="N109" s="747">
        <v>1916.6666666666667</v>
      </c>
      <c r="O109" s="748">
        <v>1600</v>
      </c>
      <c r="P109" s="749">
        <v>2088.8888888888887</v>
      </c>
      <c r="Q109" s="750" t="s">
        <v>2415</v>
      </c>
    </row>
    <row r="110" spans="1:17" ht="16.5">
      <c r="A110" s="706" t="s">
        <v>2416</v>
      </c>
      <c r="B110" s="746">
        <v>1922.5806451612902</v>
      </c>
      <c r="C110" s="746">
        <v>1966.4596273291925</v>
      </c>
      <c r="D110" s="746">
        <v>1929.9748110831233</v>
      </c>
      <c r="E110" s="746">
        <v>1882.6568265682656</v>
      </c>
      <c r="F110" s="746">
        <v>1925.5605381165919</v>
      </c>
      <c r="G110" s="746">
        <v>1912.9909365558913</v>
      </c>
      <c r="H110" s="746">
        <v>1928.7128712871288</v>
      </c>
      <c r="I110" s="746">
        <v>1947.7732793522266</v>
      </c>
      <c r="J110" s="746">
        <v>1987.9545454545455</v>
      </c>
      <c r="K110" s="746">
        <v>1831.0240963855422</v>
      </c>
      <c r="L110" s="746">
        <v>1954.2553191489362</v>
      </c>
      <c r="M110" s="746">
        <v>1872.8476821192053</v>
      </c>
      <c r="N110" s="747">
        <v>1964.3312101910828</v>
      </c>
      <c r="O110" s="748">
        <v>1925</v>
      </c>
      <c r="P110" s="749">
        <v>1973.9703459637562</v>
      </c>
      <c r="Q110" s="750" t="s">
        <v>2417</v>
      </c>
    </row>
    <row r="111" spans="1:17" ht="16.5">
      <c r="A111" s="706" t="s">
        <v>2418</v>
      </c>
      <c r="B111" s="746" t="s">
        <v>2436</v>
      </c>
      <c r="C111" s="746" t="s">
        <v>2436</v>
      </c>
      <c r="D111" s="746">
        <v>3125</v>
      </c>
      <c r="E111" s="509">
        <v>2000</v>
      </c>
      <c r="F111" s="509">
        <v>1600</v>
      </c>
      <c r="G111" s="746">
        <v>1950</v>
      </c>
      <c r="H111" s="746">
        <v>2000</v>
      </c>
      <c r="I111" s="746">
        <v>2500</v>
      </c>
      <c r="J111" s="746">
        <v>2333.3333333333335</v>
      </c>
      <c r="K111" s="746">
        <v>2000</v>
      </c>
      <c r="L111" s="746">
        <v>1940</v>
      </c>
      <c r="M111" s="746">
        <v>1657.1428571428571</v>
      </c>
      <c r="N111" s="747">
        <v>1945.4545454545455</v>
      </c>
      <c r="O111" s="748">
        <v>1922.2222222222222</v>
      </c>
      <c r="P111" s="749">
        <v>2064.2857142857142</v>
      </c>
      <c r="Q111" s="750" t="s">
        <v>2419</v>
      </c>
    </row>
    <row r="112" spans="1:17" ht="16.5">
      <c r="A112" s="706" t="s">
        <v>2437</v>
      </c>
      <c r="B112" s="746"/>
      <c r="C112" s="746"/>
      <c r="D112" s="746"/>
      <c r="E112" s="746"/>
      <c r="F112" s="746"/>
      <c r="G112" s="746"/>
      <c r="H112" s="746"/>
      <c r="I112" s="746"/>
      <c r="J112" s="746"/>
      <c r="K112" s="746"/>
      <c r="L112" s="746"/>
      <c r="M112" s="746"/>
      <c r="N112" s="747" t="s">
        <v>2436</v>
      </c>
      <c r="O112" s="748" t="s">
        <v>2436</v>
      </c>
      <c r="P112" s="749" t="s">
        <v>2436</v>
      </c>
      <c r="Q112" s="750" t="s">
        <v>2438</v>
      </c>
    </row>
    <row r="113" spans="1:17" ht="16.5">
      <c r="A113" s="706" t="s">
        <v>2439</v>
      </c>
      <c r="B113" s="746" t="s">
        <v>2436</v>
      </c>
      <c r="C113" s="746" t="s">
        <v>2436</v>
      </c>
      <c r="D113" s="746" t="s">
        <v>2436</v>
      </c>
      <c r="E113" s="509" t="s">
        <v>2436</v>
      </c>
      <c r="F113" s="509" t="s">
        <v>2436</v>
      </c>
      <c r="G113" s="746" t="s">
        <v>2436</v>
      </c>
      <c r="H113" s="746" t="s">
        <v>2436</v>
      </c>
      <c r="I113" s="746" t="s">
        <v>2436</v>
      </c>
      <c r="J113" s="746" t="s">
        <v>2436</v>
      </c>
      <c r="K113" s="746">
        <v>2000</v>
      </c>
      <c r="L113" s="746" t="s">
        <v>2436</v>
      </c>
      <c r="M113" s="746" t="s">
        <v>2436</v>
      </c>
      <c r="N113" s="747" t="s">
        <v>2436</v>
      </c>
      <c r="O113" s="748" t="s">
        <v>2436</v>
      </c>
      <c r="P113" s="749" t="s">
        <v>2436</v>
      </c>
      <c r="Q113" s="750" t="s">
        <v>2440</v>
      </c>
    </row>
    <row r="114" spans="1:17" ht="16.5">
      <c r="A114" s="706" t="s">
        <v>2441</v>
      </c>
      <c r="B114" s="746" t="s">
        <v>2436</v>
      </c>
      <c r="C114" s="746" t="s">
        <v>2436</v>
      </c>
      <c r="D114" s="746" t="s">
        <v>2436</v>
      </c>
      <c r="E114" s="746" t="s">
        <v>2436</v>
      </c>
      <c r="F114" s="746" t="s">
        <v>2436</v>
      </c>
      <c r="G114" s="746" t="s">
        <v>2436</v>
      </c>
      <c r="H114" s="746">
        <v>2000</v>
      </c>
      <c r="I114" s="746" t="s">
        <v>2436</v>
      </c>
      <c r="J114" s="746" t="s">
        <v>2436</v>
      </c>
      <c r="K114" s="746" t="s">
        <v>2436</v>
      </c>
      <c r="L114" s="746" t="s">
        <v>2436</v>
      </c>
      <c r="M114" s="746" t="s">
        <v>2436</v>
      </c>
      <c r="N114" s="747" t="s">
        <v>2436</v>
      </c>
      <c r="O114" s="748" t="s">
        <v>2436</v>
      </c>
      <c r="P114" s="749" t="s">
        <v>2436</v>
      </c>
      <c r="Q114" s="750" t="s">
        <v>2442</v>
      </c>
    </row>
    <row r="115" spans="1:17" ht="16.5">
      <c r="A115" s="706" t="s">
        <v>2422</v>
      </c>
      <c r="B115" s="746" t="s">
        <v>2436</v>
      </c>
      <c r="C115" s="746" t="s">
        <v>2436</v>
      </c>
      <c r="D115" s="746" t="s">
        <v>2436</v>
      </c>
      <c r="E115" s="509" t="s">
        <v>2436</v>
      </c>
      <c r="F115" s="509" t="s">
        <v>2436</v>
      </c>
      <c r="G115" s="746" t="s">
        <v>2436</v>
      </c>
      <c r="H115" s="746" t="s">
        <v>2436</v>
      </c>
      <c r="I115" s="746" t="s">
        <v>2436</v>
      </c>
      <c r="J115" s="746">
        <v>2000</v>
      </c>
      <c r="K115" s="746">
        <v>2000</v>
      </c>
      <c r="L115" s="746" t="s">
        <v>2436</v>
      </c>
      <c r="M115" s="746" t="s">
        <v>2436</v>
      </c>
      <c r="N115" s="747" t="s">
        <v>2436</v>
      </c>
      <c r="O115" s="748" t="s">
        <v>2436</v>
      </c>
      <c r="P115" s="749" t="s">
        <v>2436</v>
      </c>
      <c r="Q115" s="750" t="s">
        <v>2423</v>
      </c>
    </row>
    <row r="116" spans="1:17">
      <c r="A116" s="706"/>
      <c r="B116" s="732"/>
      <c r="N116" s="761"/>
      <c r="O116" s="732"/>
      <c r="P116" s="762"/>
      <c r="Q116" s="763"/>
    </row>
    <row r="117" spans="1:17">
      <c r="A117" s="706"/>
      <c r="B117" s="732"/>
      <c r="N117" s="761"/>
      <c r="O117" s="732"/>
      <c r="P117" s="762"/>
      <c r="Q117" s="763"/>
    </row>
    <row r="118" spans="1:17">
      <c r="A118" s="706"/>
      <c r="B118" s="732"/>
      <c r="N118" s="761"/>
      <c r="O118" s="732"/>
      <c r="P118" s="762"/>
      <c r="Q118" s="763"/>
    </row>
    <row r="119" spans="1:17">
      <c r="A119" s="734" t="s">
        <v>2443</v>
      </c>
      <c r="B119" s="764"/>
      <c r="C119" s="765"/>
      <c r="D119" s="765"/>
      <c r="E119" s="765"/>
      <c r="F119" s="765"/>
      <c r="G119" s="765"/>
      <c r="H119" s="765"/>
      <c r="I119" s="765"/>
      <c r="J119" s="765"/>
      <c r="K119" s="765"/>
      <c r="L119" s="765"/>
      <c r="M119" s="766"/>
      <c r="N119" s="764"/>
      <c r="O119" s="765"/>
      <c r="P119" s="766"/>
      <c r="Q119" s="767" t="s">
        <v>2444</v>
      </c>
    </row>
    <row r="120" spans="1:17">
      <c r="A120" s="738" t="s">
        <v>2445</v>
      </c>
      <c r="C120" s="731"/>
      <c r="E120" s="731"/>
      <c r="F120" s="731"/>
      <c r="I120" s="731"/>
      <c r="N120" s="768"/>
      <c r="O120" s="768"/>
      <c r="P120" s="768"/>
      <c r="Q120" s="769" t="s">
        <v>2446</v>
      </c>
    </row>
    <row r="121" spans="1:17">
      <c r="B121" s="732"/>
      <c r="N121" s="731"/>
      <c r="O121" s="732"/>
      <c r="P121" s="731"/>
      <c r="Q121" s="770"/>
    </row>
    <row r="123" spans="1:17" ht="27">
      <c r="A123" s="682" t="s">
        <v>2397</v>
      </c>
      <c r="B123" s="684"/>
      <c r="C123" s="684"/>
      <c r="D123" s="683"/>
      <c r="E123" s="684"/>
      <c r="F123" s="684"/>
      <c r="G123" s="683"/>
      <c r="H123" s="683"/>
      <c r="I123" s="684"/>
      <c r="J123" s="683"/>
      <c r="K123" s="683"/>
      <c r="L123" s="683"/>
      <c r="M123" s="683"/>
      <c r="N123" s="685"/>
      <c r="O123" s="686"/>
      <c r="P123" s="685"/>
      <c r="Q123" s="687" t="s">
        <v>2447</v>
      </c>
    </row>
    <row r="124" spans="1:17" ht="20.25">
      <c r="A124" s="688" t="s">
        <v>2399</v>
      </c>
      <c r="B124" s="684"/>
      <c r="C124" s="684"/>
      <c r="D124" s="683"/>
      <c r="E124" s="684"/>
      <c r="F124" s="684"/>
      <c r="G124" s="683"/>
      <c r="H124" s="683"/>
      <c r="I124" s="684"/>
      <c r="J124" s="683"/>
      <c r="K124" s="683"/>
      <c r="L124" s="683"/>
      <c r="M124" s="683"/>
      <c r="N124" s="685"/>
      <c r="O124" s="686"/>
      <c r="P124" s="685"/>
      <c r="Q124" s="688" t="s">
        <v>2448</v>
      </c>
    </row>
    <row r="125" spans="1:17" ht="14.25">
      <c r="A125" s="684" t="s">
        <v>2462</v>
      </c>
      <c r="B125" s="684"/>
      <c r="C125" s="684"/>
      <c r="D125" s="683"/>
      <c r="E125" s="684"/>
      <c r="F125" s="684"/>
      <c r="G125" s="683"/>
      <c r="H125" s="683"/>
      <c r="I125" s="684"/>
      <c r="J125" s="683"/>
      <c r="K125" s="683"/>
      <c r="L125" s="683"/>
      <c r="M125" s="683"/>
      <c r="N125" s="685"/>
      <c r="O125" s="686"/>
      <c r="P125" s="685"/>
      <c r="Q125" s="684" t="s">
        <v>2463</v>
      </c>
    </row>
    <row r="126" spans="1:17" ht="14.25">
      <c r="A126" s="689" t="s">
        <v>249</v>
      </c>
      <c r="B126" s="2342" t="s">
        <v>2403</v>
      </c>
      <c r="C126" s="2343"/>
      <c r="D126" s="2343"/>
      <c r="E126" s="2343"/>
      <c r="F126" s="2343"/>
      <c r="G126" s="2343"/>
      <c r="H126" s="2343"/>
      <c r="I126" s="2343"/>
      <c r="J126" s="2343"/>
      <c r="K126" s="2343"/>
      <c r="L126" s="2343"/>
      <c r="M126" s="2344"/>
      <c r="N126" s="2342">
        <v>2017</v>
      </c>
      <c r="O126" s="2343"/>
      <c r="P126" s="2344"/>
      <c r="Q126" s="690"/>
    </row>
    <row r="127" spans="1:17" ht="14.25">
      <c r="A127" s="683"/>
      <c r="B127" s="2345"/>
      <c r="C127" s="2346"/>
      <c r="D127" s="2346"/>
      <c r="E127" s="2347"/>
      <c r="F127" s="2346"/>
      <c r="G127" s="2346"/>
      <c r="H127" s="2347"/>
      <c r="I127" s="2346"/>
      <c r="J127" s="2346"/>
      <c r="K127" s="2346"/>
      <c r="L127" s="2346"/>
      <c r="M127" s="2348"/>
      <c r="N127" s="2345"/>
      <c r="O127" s="2346"/>
      <c r="P127" s="2348"/>
      <c r="Q127" s="691"/>
    </row>
    <row r="128" spans="1:17" ht="14.25">
      <c r="A128" s="683"/>
      <c r="B128" s="692" t="s">
        <v>16</v>
      </c>
      <c r="C128" s="693" t="s">
        <v>2404</v>
      </c>
      <c r="D128" s="693" t="s">
        <v>2405</v>
      </c>
      <c r="E128" s="693" t="s">
        <v>21</v>
      </c>
      <c r="F128" s="693" t="s">
        <v>23</v>
      </c>
      <c r="G128" s="693" t="s">
        <v>12</v>
      </c>
      <c r="H128" s="693" t="s">
        <v>13</v>
      </c>
      <c r="I128" s="694" t="s">
        <v>14</v>
      </c>
      <c r="J128" s="694" t="s">
        <v>15</v>
      </c>
      <c r="K128" s="693" t="s">
        <v>8</v>
      </c>
      <c r="L128" s="694" t="s">
        <v>9</v>
      </c>
      <c r="M128" s="694" t="s">
        <v>10</v>
      </c>
      <c r="N128" s="692" t="s">
        <v>16</v>
      </c>
      <c r="O128" s="694" t="s">
        <v>2404</v>
      </c>
      <c r="P128" s="695" t="s">
        <v>2405</v>
      </c>
      <c r="Q128" s="691"/>
    </row>
    <row r="129" spans="1:17" ht="14.25">
      <c r="A129" s="683"/>
      <c r="B129" s="696" t="s">
        <v>2406</v>
      </c>
      <c r="C129" s="697" t="s">
        <v>2407</v>
      </c>
      <c r="D129" s="697" t="s">
        <v>20</v>
      </c>
      <c r="E129" s="694" t="s">
        <v>7</v>
      </c>
      <c r="F129" s="697" t="s">
        <v>22</v>
      </c>
      <c r="G129" s="697" t="s">
        <v>6</v>
      </c>
      <c r="H129" s="694" t="s">
        <v>5</v>
      </c>
      <c r="I129" s="697" t="s">
        <v>4</v>
      </c>
      <c r="J129" s="697" t="s">
        <v>3</v>
      </c>
      <c r="K129" s="694" t="s">
        <v>2</v>
      </c>
      <c r="L129" s="697" t="s">
        <v>1</v>
      </c>
      <c r="M129" s="697" t="s">
        <v>0</v>
      </c>
      <c r="N129" s="696" t="s">
        <v>2406</v>
      </c>
      <c r="O129" s="697" t="s">
        <v>2407</v>
      </c>
      <c r="P129" s="698" t="s">
        <v>20</v>
      </c>
      <c r="Q129" s="771"/>
    </row>
    <row r="130" spans="1:17" ht="16.5">
      <c r="A130" s="686" t="s">
        <v>2408</v>
      </c>
      <c r="B130" s="690"/>
      <c r="C130" s="684"/>
      <c r="D130" s="684"/>
      <c r="E130" s="693"/>
      <c r="F130" s="694"/>
      <c r="G130" s="694"/>
      <c r="H130" s="693"/>
      <c r="I130" s="694"/>
      <c r="J130" s="694"/>
      <c r="K130" s="693"/>
      <c r="L130" s="694"/>
      <c r="M130" s="694"/>
      <c r="N130" s="692"/>
      <c r="O130" s="694"/>
      <c r="P130" s="695"/>
      <c r="Q130" s="705" t="s">
        <v>2451</v>
      </c>
    </row>
    <row r="131" spans="1:17" ht="16.5">
      <c r="A131" s="701" t="s">
        <v>2410</v>
      </c>
      <c r="B131" s="743">
        <f t="shared" ref="B131:M131" si="12">SUM(B132:B137)</f>
        <v>611</v>
      </c>
      <c r="C131" s="743">
        <f t="shared" si="12"/>
        <v>457</v>
      </c>
      <c r="D131" s="743">
        <f t="shared" si="12"/>
        <v>610</v>
      </c>
      <c r="E131" s="743">
        <f t="shared" si="12"/>
        <v>492</v>
      </c>
      <c r="F131" s="743">
        <f t="shared" si="12"/>
        <v>358</v>
      </c>
      <c r="G131" s="743">
        <f t="shared" si="12"/>
        <v>606</v>
      </c>
      <c r="H131" s="743">
        <f t="shared" si="12"/>
        <v>420</v>
      </c>
      <c r="I131" s="743">
        <f t="shared" si="12"/>
        <v>528</v>
      </c>
      <c r="J131" s="743">
        <f t="shared" si="12"/>
        <v>602</v>
      </c>
      <c r="K131" s="743">
        <f t="shared" si="12"/>
        <v>559</v>
      </c>
      <c r="L131" s="743">
        <f t="shared" si="12"/>
        <v>512</v>
      </c>
      <c r="M131" s="743">
        <f t="shared" si="12"/>
        <v>449</v>
      </c>
      <c r="N131" s="744">
        <f>SUM(N132:N137)</f>
        <v>951</v>
      </c>
      <c r="O131" s="743">
        <f>SUM(O132:O137)</f>
        <v>630</v>
      </c>
      <c r="P131" s="745">
        <f>SUM(P132:P137)</f>
        <v>758</v>
      </c>
      <c r="Q131" s="705" t="s">
        <v>2452</v>
      </c>
    </row>
    <row r="132" spans="1:17" ht="16.5">
      <c r="A132" s="772" t="s">
        <v>2412</v>
      </c>
      <c r="B132" s="746">
        <v>229</v>
      </c>
      <c r="C132" s="746">
        <v>116</v>
      </c>
      <c r="D132" s="746">
        <v>172</v>
      </c>
      <c r="E132" s="746">
        <v>108</v>
      </c>
      <c r="F132" s="746">
        <v>51</v>
      </c>
      <c r="G132" s="746">
        <v>130</v>
      </c>
      <c r="H132" s="746">
        <v>95</v>
      </c>
      <c r="I132" s="746">
        <v>82</v>
      </c>
      <c r="J132" s="746">
        <v>131</v>
      </c>
      <c r="K132" s="746">
        <v>93</v>
      </c>
      <c r="L132" s="746">
        <v>116</v>
      </c>
      <c r="M132" s="746">
        <v>74</v>
      </c>
      <c r="N132" s="747">
        <v>290</v>
      </c>
      <c r="O132" s="748">
        <v>146</v>
      </c>
      <c r="P132" s="749">
        <v>184</v>
      </c>
      <c r="Q132" s="711" t="s">
        <v>2413</v>
      </c>
    </row>
    <row r="133" spans="1:17" ht="16.5">
      <c r="A133" s="772" t="s">
        <v>2414</v>
      </c>
      <c r="B133" s="746">
        <v>67</v>
      </c>
      <c r="C133" s="746">
        <v>27</v>
      </c>
      <c r="D133" s="746">
        <v>38</v>
      </c>
      <c r="E133" s="746">
        <v>21</v>
      </c>
      <c r="F133" s="746">
        <v>21</v>
      </c>
      <c r="G133" s="746">
        <v>32</v>
      </c>
      <c r="H133" s="746">
        <v>21</v>
      </c>
      <c r="I133" s="746">
        <v>26</v>
      </c>
      <c r="J133" s="746">
        <v>35</v>
      </c>
      <c r="K133" s="746">
        <v>31</v>
      </c>
      <c r="L133" s="746">
        <v>26</v>
      </c>
      <c r="M133" s="746">
        <v>21</v>
      </c>
      <c r="N133" s="747">
        <v>57</v>
      </c>
      <c r="O133" s="748">
        <v>37</v>
      </c>
      <c r="P133" s="749">
        <v>35</v>
      </c>
      <c r="Q133" s="711" t="s">
        <v>2415</v>
      </c>
    </row>
    <row r="134" spans="1:17" ht="16.5">
      <c r="A134" s="772" t="s">
        <v>2416</v>
      </c>
      <c r="B134" s="746">
        <v>293</v>
      </c>
      <c r="C134" s="746">
        <v>264</v>
      </c>
      <c r="D134" s="746">
        <v>339</v>
      </c>
      <c r="E134" s="746">
        <v>299</v>
      </c>
      <c r="F134" s="746">
        <v>244</v>
      </c>
      <c r="G134" s="746">
        <v>351</v>
      </c>
      <c r="H134" s="746">
        <v>250</v>
      </c>
      <c r="I134" s="746">
        <v>340</v>
      </c>
      <c r="J134" s="746">
        <v>364</v>
      </c>
      <c r="K134" s="746">
        <v>378</v>
      </c>
      <c r="L134" s="746">
        <v>313</v>
      </c>
      <c r="M134" s="746">
        <v>300</v>
      </c>
      <c r="N134" s="747">
        <v>533</v>
      </c>
      <c r="O134" s="748">
        <v>378</v>
      </c>
      <c r="P134" s="749">
        <v>443</v>
      </c>
      <c r="Q134" s="711" t="s">
        <v>2417</v>
      </c>
    </row>
    <row r="135" spans="1:17" ht="16.5">
      <c r="A135" s="772" t="s">
        <v>2418</v>
      </c>
      <c r="B135" s="746">
        <v>22</v>
      </c>
      <c r="C135" s="746">
        <v>49</v>
      </c>
      <c r="D135" s="746">
        <v>57</v>
      </c>
      <c r="E135" s="746">
        <v>58</v>
      </c>
      <c r="F135" s="746">
        <v>40</v>
      </c>
      <c r="G135" s="746">
        <v>88</v>
      </c>
      <c r="H135" s="746">
        <v>47</v>
      </c>
      <c r="I135" s="746">
        <v>70</v>
      </c>
      <c r="J135" s="746">
        <v>66</v>
      </c>
      <c r="K135" s="746">
        <v>51</v>
      </c>
      <c r="L135" s="746">
        <v>53</v>
      </c>
      <c r="M135" s="746">
        <v>50</v>
      </c>
      <c r="N135" s="747">
        <v>66</v>
      </c>
      <c r="O135" s="748">
        <v>63</v>
      </c>
      <c r="P135" s="749">
        <v>88</v>
      </c>
      <c r="Q135" s="711" t="s">
        <v>2419</v>
      </c>
    </row>
    <row r="136" spans="1:17" ht="16.5">
      <c r="A136" s="772" t="s">
        <v>2420</v>
      </c>
      <c r="B136" s="509">
        <v>0</v>
      </c>
      <c r="C136" s="731">
        <v>1</v>
      </c>
      <c r="D136" s="731">
        <v>3</v>
      </c>
      <c r="E136" s="731">
        <v>4</v>
      </c>
      <c r="F136" s="732">
        <v>1</v>
      </c>
      <c r="G136" s="731">
        <v>3</v>
      </c>
      <c r="H136" s="731">
        <v>4</v>
      </c>
      <c r="I136" s="732">
        <v>7</v>
      </c>
      <c r="J136" s="732">
        <v>4</v>
      </c>
      <c r="K136" s="731">
        <v>5</v>
      </c>
      <c r="L136" s="732">
        <v>2</v>
      </c>
      <c r="M136" s="732">
        <v>2</v>
      </c>
      <c r="N136" s="773">
        <v>3</v>
      </c>
      <c r="O136" s="752">
        <v>2</v>
      </c>
      <c r="P136" s="753">
        <v>3</v>
      </c>
      <c r="Q136" s="711" t="s">
        <v>2421</v>
      </c>
    </row>
    <row r="137" spans="1:17" ht="16.5">
      <c r="A137" s="772" t="s">
        <v>2422</v>
      </c>
      <c r="B137" s="509">
        <v>0</v>
      </c>
      <c r="C137" s="509">
        <v>0</v>
      </c>
      <c r="D137" s="731">
        <v>1</v>
      </c>
      <c r="E137" s="731">
        <v>2</v>
      </c>
      <c r="F137" s="732">
        <v>1</v>
      </c>
      <c r="G137" s="731">
        <v>2</v>
      </c>
      <c r="H137" s="731">
        <v>3</v>
      </c>
      <c r="I137" s="732">
        <v>3</v>
      </c>
      <c r="J137" s="732">
        <v>2</v>
      </c>
      <c r="K137" s="731">
        <v>1</v>
      </c>
      <c r="L137" s="732">
        <v>2</v>
      </c>
      <c r="M137" s="732">
        <v>2</v>
      </c>
      <c r="N137" s="773">
        <v>2</v>
      </c>
      <c r="O137" s="752">
        <v>4</v>
      </c>
      <c r="P137" s="753">
        <v>5</v>
      </c>
      <c r="Q137" s="711" t="s">
        <v>2423</v>
      </c>
    </row>
    <row r="138" spans="1:17" ht="16.5">
      <c r="A138" s="701" t="s">
        <v>2453</v>
      </c>
      <c r="B138" s="743">
        <f t="shared" ref="B138:M138" si="13">SUM(B139:B144)</f>
        <v>210384.29</v>
      </c>
      <c r="C138" s="743">
        <f t="shared" si="13"/>
        <v>198539.1</v>
      </c>
      <c r="D138" s="743">
        <f t="shared" si="13"/>
        <v>188175.71</v>
      </c>
      <c r="E138" s="743">
        <f t="shared" si="13"/>
        <v>173823.97</v>
      </c>
      <c r="F138" s="743">
        <f t="shared" si="13"/>
        <v>112889.01999999999</v>
      </c>
      <c r="G138" s="743">
        <f t="shared" si="13"/>
        <v>195564.88999999998</v>
      </c>
      <c r="H138" s="743">
        <f t="shared" si="13"/>
        <v>132227.69</v>
      </c>
      <c r="I138" s="743">
        <f t="shared" si="13"/>
        <v>253570.3</v>
      </c>
      <c r="J138" s="743">
        <f t="shared" si="13"/>
        <v>171033.22999999998</v>
      </c>
      <c r="K138" s="743">
        <f t="shared" si="13"/>
        <v>237215.28</v>
      </c>
      <c r="L138" s="743">
        <f t="shared" si="13"/>
        <v>185598.96</v>
      </c>
      <c r="M138" s="743">
        <f t="shared" si="13"/>
        <v>130637.13</v>
      </c>
      <c r="N138" s="744">
        <f>SUM(N139:N144)</f>
        <v>324861.61</v>
      </c>
      <c r="O138" s="743">
        <f>SUM(O139:O144)</f>
        <v>268380.78000000003</v>
      </c>
      <c r="P138" s="745">
        <f>SUM(P139:P144)</f>
        <v>249468.69000000003</v>
      </c>
      <c r="Q138" s="705" t="s">
        <v>2454</v>
      </c>
    </row>
    <row r="139" spans="1:17" ht="16.5">
      <c r="A139" s="772" t="s">
        <v>2412</v>
      </c>
      <c r="B139" s="746">
        <v>80097.48000000001</v>
      </c>
      <c r="C139" s="746">
        <v>49113.72</v>
      </c>
      <c r="D139" s="746">
        <v>62688.729999999989</v>
      </c>
      <c r="E139" s="746">
        <v>41021.449999999997</v>
      </c>
      <c r="F139" s="746">
        <v>20961.36</v>
      </c>
      <c r="G139" s="746">
        <v>46945.88</v>
      </c>
      <c r="H139" s="746">
        <v>32746.419999999995</v>
      </c>
      <c r="I139" s="746">
        <v>28171.579999999998</v>
      </c>
      <c r="J139" s="746">
        <v>46341.049999999996</v>
      </c>
      <c r="K139" s="746">
        <v>35137.33</v>
      </c>
      <c r="L139" s="746">
        <v>53406.349999999984</v>
      </c>
      <c r="M139" s="746">
        <v>26467.64</v>
      </c>
      <c r="N139" s="747">
        <v>99252.939999999988</v>
      </c>
      <c r="O139" s="748">
        <v>55219.600000000006</v>
      </c>
      <c r="P139" s="749">
        <v>58283.720000000023</v>
      </c>
      <c r="Q139" s="711" t="s">
        <v>2413</v>
      </c>
    </row>
    <row r="140" spans="1:17" ht="16.5">
      <c r="A140" s="772" t="s">
        <v>2414</v>
      </c>
      <c r="B140" s="746">
        <v>37279</v>
      </c>
      <c r="C140" s="746">
        <v>10573</v>
      </c>
      <c r="D140" s="746">
        <v>13925</v>
      </c>
      <c r="E140" s="746">
        <v>9788.74</v>
      </c>
      <c r="F140" s="746">
        <v>6967</v>
      </c>
      <c r="G140" s="746">
        <v>12720</v>
      </c>
      <c r="H140" s="746">
        <v>8768</v>
      </c>
      <c r="I140" s="746">
        <v>9322</v>
      </c>
      <c r="J140" s="746">
        <v>14934.03</v>
      </c>
      <c r="K140" s="746">
        <v>11731</v>
      </c>
      <c r="L140" s="746">
        <v>13564.41</v>
      </c>
      <c r="M140" s="746">
        <v>8580.74</v>
      </c>
      <c r="N140" s="747">
        <v>25616</v>
      </c>
      <c r="O140" s="748">
        <v>13419</v>
      </c>
      <c r="P140" s="749">
        <v>13162</v>
      </c>
      <c r="Q140" s="711" t="s">
        <v>2415</v>
      </c>
    </row>
    <row r="141" spans="1:17" ht="16.5">
      <c r="A141" s="772" t="s">
        <v>2416</v>
      </c>
      <c r="B141" s="746">
        <v>87747.44</v>
      </c>
      <c r="C141" s="746">
        <v>119850.65000000001</v>
      </c>
      <c r="D141" s="746">
        <v>91098.640000000014</v>
      </c>
      <c r="E141" s="746">
        <v>91142.239999999991</v>
      </c>
      <c r="F141" s="746">
        <v>70652.01999999999</v>
      </c>
      <c r="G141" s="746">
        <v>99848.7</v>
      </c>
      <c r="H141" s="746">
        <v>74378.779999999984</v>
      </c>
      <c r="I141" s="746">
        <v>166529.63999999998</v>
      </c>
      <c r="J141" s="746">
        <v>83301.87999999999</v>
      </c>
      <c r="K141" s="746">
        <v>153274.49</v>
      </c>
      <c r="L141" s="746">
        <v>99186.090000000026</v>
      </c>
      <c r="M141" s="746">
        <v>76550.69</v>
      </c>
      <c r="N141" s="747">
        <v>177717.59</v>
      </c>
      <c r="O141" s="748">
        <v>153039.74</v>
      </c>
      <c r="P141" s="749">
        <v>146442.63</v>
      </c>
      <c r="Q141" s="711" t="s">
        <v>2417</v>
      </c>
    </row>
    <row r="142" spans="1:17" ht="16.5">
      <c r="A142" s="772" t="s">
        <v>2418</v>
      </c>
      <c r="B142" s="746">
        <v>5260.3700000000008</v>
      </c>
      <c r="C142" s="746">
        <v>15039.73</v>
      </c>
      <c r="D142" s="746">
        <v>13322.340000000002</v>
      </c>
      <c r="E142" s="746">
        <v>15080.12</v>
      </c>
      <c r="F142" s="746">
        <v>13271.810000000001</v>
      </c>
      <c r="G142" s="746">
        <v>32159.940000000002</v>
      </c>
      <c r="H142" s="746">
        <v>12505.490000000002</v>
      </c>
      <c r="I142" s="746">
        <v>38375.08</v>
      </c>
      <c r="J142" s="746">
        <v>12477.269999999997</v>
      </c>
      <c r="K142" s="746">
        <v>25697.46</v>
      </c>
      <c r="L142" s="746">
        <v>17542.109999999997</v>
      </c>
      <c r="M142" s="746">
        <v>10423.390000000003</v>
      </c>
      <c r="N142" s="747">
        <v>12986.61</v>
      </c>
      <c r="O142" s="748">
        <v>37691.440000000002</v>
      </c>
      <c r="P142" s="749">
        <v>20649.900000000001</v>
      </c>
      <c r="Q142" s="711" t="s">
        <v>2419</v>
      </c>
    </row>
    <row r="143" spans="1:17" ht="16.5">
      <c r="A143" s="772" t="s">
        <v>2420</v>
      </c>
      <c r="B143" s="509">
        <v>0</v>
      </c>
      <c r="C143" s="731">
        <v>3962</v>
      </c>
      <c r="D143" s="731">
        <v>5757</v>
      </c>
      <c r="E143" s="731">
        <v>15518.42</v>
      </c>
      <c r="F143" s="732">
        <v>886.83</v>
      </c>
      <c r="G143" s="731">
        <v>3719</v>
      </c>
      <c r="H143" s="731">
        <v>1883</v>
      </c>
      <c r="I143" s="732">
        <v>5138</v>
      </c>
      <c r="J143" s="732">
        <v>13979</v>
      </c>
      <c r="K143" s="731">
        <v>10659</v>
      </c>
      <c r="L143" s="732">
        <v>910</v>
      </c>
      <c r="M143" s="732">
        <v>8123</v>
      </c>
      <c r="N143" s="773">
        <v>9188.4700000000012</v>
      </c>
      <c r="O143" s="752">
        <v>7370</v>
      </c>
      <c r="P143" s="753">
        <v>8446</v>
      </c>
      <c r="Q143" s="711" t="s">
        <v>2421</v>
      </c>
    </row>
    <row r="144" spans="1:17" ht="16.5">
      <c r="A144" s="772" t="s">
        <v>2422</v>
      </c>
      <c r="B144" s="509">
        <v>0</v>
      </c>
      <c r="C144" s="509">
        <v>0</v>
      </c>
      <c r="D144" s="731">
        <v>1384</v>
      </c>
      <c r="E144" s="731">
        <v>1273</v>
      </c>
      <c r="F144" s="732">
        <v>150</v>
      </c>
      <c r="G144" s="731">
        <v>171.37</v>
      </c>
      <c r="H144" s="731">
        <v>1946</v>
      </c>
      <c r="I144" s="732">
        <v>6034</v>
      </c>
      <c r="J144" s="732">
        <v>0</v>
      </c>
      <c r="K144" s="731">
        <v>716</v>
      </c>
      <c r="L144" s="732">
        <v>990</v>
      </c>
      <c r="M144" s="732">
        <v>491.67</v>
      </c>
      <c r="N144" s="773">
        <v>100</v>
      </c>
      <c r="O144" s="752">
        <v>1641</v>
      </c>
      <c r="P144" s="753">
        <v>2484.44</v>
      </c>
      <c r="Q144" s="711" t="s">
        <v>2423</v>
      </c>
    </row>
    <row r="145" spans="1:17" ht="16.5">
      <c r="A145" s="701" t="s">
        <v>2455</v>
      </c>
      <c r="B145" s="743">
        <f t="shared" ref="B145:M145" si="14">SUM(B146:B151)</f>
        <v>72642.049999999988</v>
      </c>
      <c r="C145" s="743">
        <f t="shared" si="14"/>
        <v>52935.4</v>
      </c>
      <c r="D145" s="743">
        <f t="shared" si="14"/>
        <v>59434.22</v>
      </c>
      <c r="E145" s="743">
        <f t="shared" si="14"/>
        <v>51204.03</v>
      </c>
      <c r="F145" s="743">
        <f t="shared" si="14"/>
        <v>38608.42</v>
      </c>
      <c r="G145" s="743">
        <f t="shared" si="14"/>
        <v>56752.94</v>
      </c>
      <c r="H145" s="743">
        <f t="shared" si="14"/>
        <v>40094.959999999999</v>
      </c>
      <c r="I145" s="743">
        <f t="shared" si="14"/>
        <v>76245.569999999992</v>
      </c>
      <c r="J145" s="743">
        <f t="shared" si="14"/>
        <v>62258.939999999995</v>
      </c>
      <c r="K145" s="743">
        <f t="shared" si="14"/>
        <v>70832.430000000008</v>
      </c>
      <c r="L145" s="743">
        <f t="shared" si="14"/>
        <v>64521.400000000009</v>
      </c>
      <c r="M145" s="743">
        <f t="shared" si="14"/>
        <v>48748.149999999994</v>
      </c>
      <c r="N145" s="744">
        <f>SUM(N146:N151)</f>
        <v>111874.72500000001</v>
      </c>
      <c r="O145" s="743">
        <f>SUM(O146:O151)</f>
        <v>97996.14</v>
      </c>
      <c r="P145" s="745">
        <f>SUM(P146:P151)</f>
        <v>77364.668000000005</v>
      </c>
      <c r="Q145" s="705" t="s">
        <v>2456</v>
      </c>
    </row>
    <row r="146" spans="1:17" ht="16.5">
      <c r="A146" s="772" t="s">
        <v>2412</v>
      </c>
      <c r="B146" s="746">
        <v>22888.23</v>
      </c>
      <c r="C146" s="746">
        <v>12040.26</v>
      </c>
      <c r="D146" s="746">
        <v>16385.480000000003</v>
      </c>
      <c r="E146" s="746">
        <v>11149.09</v>
      </c>
      <c r="F146" s="746">
        <v>5017</v>
      </c>
      <c r="G146" s="746">
        <v>11390.86</v>
      </c>
      <c r="H146" s="746">
        <v>8981.9500000000007</v>
      </c>
      <c r="I146" s="746">
        <v>7786.01</v>
      </c>
      <c r="J146" s="746">
        <v>12232.1</v>
      </c>
      <c r="K146" s="746">
        <v>10722.97</v>
      </c>
      <c r="L146" s="746">
        <v>21818.93</v>
      </c>
      <c r="M146" s="746">
        <v>7969.71</v>
      </c>
      <c r="N146" s="747">
        <v>29664.125</v>
      </c>
      <c r="O146" s="748">
        <v>15043.26</v>
      </c>
      <c r="P146" s="749">
        <v>17203.728000000003</v>
      </c>
      <c r="Q146" s="711" t="s">
        <v>2413</v>
      </c>
    </row>
    <row r="147" spans="1:17" ht="16.5">
      <c r="A147" s="772" t="s">
        <v>2414</v>
      </c>
      <c r="B147" s="746">
        <v>17886</v>
      </c>
      <c r="C147" s="746">
        <v>5367</v>
      </c>
      <c r="D147" s="746">
        <v>7395</v>
      </c>
      <c r="E147" s="746">
        <v>4316</v>
      </c>
      <c r="F147" s="746">
        <v>4263</v>
      </c>
      <c r="G147" s="746">
        <v>5793</v>
      </c>
      <c r="H147" s="746">
        <v>3950</v>
      </c>
      <c r="I147" s="746">
        <v>4483</v>
      </c>
      <c r="J147" s="746">
        <v>6966.36</v>
      </c>
      <c r="K147" s="746">
        <v>6300</v>
      </c>
      <c r="L147" s="746">
        <v>7255.76</v>
      </c>
      <c r="M147" s="746">
        <v>4242</v>
      </c>
      <c r="N147" s="747">
        <v>12623</v>
      </c>
      <c r="O147" s="748">
        <v>6764</v>
      </c>
      <c r="P147" s="749">
        <v>7451</v>
      </c>
      <c r="Q147" s="711" t="s">
        <v>2415</v>
      </c>
    </row>
    <row r="148" spans="1:17" ht="16.5">
      <c r="A148" s="772" t="s">
        <v>2416</v>
      </c>
      <c r="B148" s="746">
        <v>28170.29</v>
      </c>
      <c r="C148" s="746">
        <v>22878.43</v>
      </c>
      <c r="D148" s="746">
        <v>24393.86</v>
      </c>
      <c r="E148" s="746">
        <v>22079.89</v>
      </c>
      <c r="F148" s="746">
        <v>20360.080000000002</v>
      </c>
      <c r="G148" s="746">
        <v>23877.85</v>
      </c>
      <c r="H148" s="746">
        <v>18225.27</v>
      </c>
      <c r="I148" s="746">
        <v>34338.149999999994</v>
      </c>
      <c r="J148" s="746">
        <v>23752.69</v>
      </c>
      <c r="K148" s="746">
        <v>30578.320000000003</v>
      </c>
      <c r="L148" s="746">
        <v>23673.660000000003</v>
      </c>
      <c r="M148" s="746">
        <v>23811.27</v>
      </c>
      <c r="N148" s="747">
        <v>52047.880000000005</v>
      </c>
      <c r="O148" s="748">
        <v>38412.46</v>
      </c>
      <c r="P148" s="749">
        <v>38119.370000000003</v>
      </c>
      <c r="Q148" s="711" t="s">
        <v>2417</v>
      </c>
    </row>
    <row r="149" spans="1:17" ht="16.5">
      <c r="A149" s="772" t="s">
        <v>2418</v>
      </c>
      <c r="B149" s="746">
        <v>3697.5299999999997</v>
      </c>
      <c r="C149" s="746">
        <v>12174.71</v>
      </c>
      <c r="D149" s="746">
        <v>9280.880000000001</v>
      </c>
      <c r="E149" s="746">
        <v>9818.33</v>
      </c>
      <c r="F149" s="746">
        <v>8574.7799999999988</v>
      </c>
      <c r="G149" s="746">
        <v>14020.86</v>
      </c>
      <c r="H149" s="746">
        <v>7144.74</v>
      </c>
      <c r="I149" s="746">
        <v>27216.41</v>
      </c>
      <c r="J149" s="746">
        <v>8935.7899999999991</v>
      </c>
      <c r="K149" s="746">
        <v>17910.14</v>
      </c>
      <c r="L149" s="746">
        <v>10567.050000000001</v>
      </c>
      <c r="M149" s="746">
        <v>6578.5</v>
      </c>
      <c r="N149" s="747">
        <v>9152.7200000000012</v>
      </c>
      <c r="O149" s="748">
        <v>33738.42</v>
      </c>
      <c r="P149" s="749">
        <v>11843.56</v>
      </c>
      <c r="Q149" s="711" t="s">
        <v>2419</v>
      </c>
    </row>
    <row r="150" spans="1:17" ht="16.5">
      <c r="A150" s="772" t="s">
        <v>2420</v>
      </c>
      <c r="B150" s="509">
        <v>0</v>
      </c>
      <c r="C150" s="731">
        <v>475</v>
      </c>
      <c r="D150" s="731">
        <v>1516</v>
      </c>
      <c r="E150" s="731">
        <v>3288.7200000000003</v>
      </c>
      <c r="F150" s="732">
        <v>243.56</v>
      </c>
      <c r="G150" s="731">
        <v>1499</v>
      </c>
      <c r="H150" s="731">
        <v>610</v>
      </c>
      <c r="I150" s="732">
        <v>2085</v>
      </c>
      <c r="J150" s="732">
        <v>10372</v>
      </c>
      <c r="K150" s="731">
        <v>5321</v>
      </c>
      <c r="L150" s="732">
        <v>910</v>
      </c>
      <c r="M150" s="732">
        <v>5655</v>
      </c>
      <c r="N150" s="773">
        <v>8287</v>
      </c>
      <c r="O150" s="752">
        <v>3013</v>
      </c>
      <c r="P150" s="753">
        <v>2369</v>
      </c>
      <c r="Q150" s="711" t="s">
        <v>2421</v>
      </c>
    </row>
    <row r="151" spans="1:17" ht="16.5">
      <c r="A151" s="772" t="s">
        <v>2422</v>
      </c>
      <c r="B151" s="509">
        <v>0</v>
      </c>
      <c r="C151" s="509">
        <v>0</v>
      </c>
      <c r="D151" s="731">
        <v>463</v>
      </c>
      <c r="E151" s="731">
        <v>552</v>
      </c>
      <c r="F151" s="732">
        <v>150</v>
      </c>
      <c r="G151" s="731">
        <v>171.37</v>
      </c>
      <c r="H151" s="731">
        <v>1183</v>
      </c>
      <c r="I151" s="732">
        <v>337</v>
      </c>
      <c r="J151" s="732">
        <v>0</v>
      </c>
      <c r="K151" s="731">
        <v>0</v>
      </c>
      <c r="L151" s="732">
        <v>296</v>
      </c>
      <c r="M151" s="732">
        <v>491.67</v>
      </c>
      <c r="N151" s="773">
        <v>100</v>
      </c>
      <c r="O151" s="752">
        <v>1025</v>
      </c>
      <c r="P151" s="753">
        <v>378.01</v>
      </c>
      <c r="Q151" s="711" t="s">
        <v>2423</v>
      </c>
    </row>
    <row r="152" spans="1:17" ht="16.5">
      <c r="A152" s="701" t="s">
        <v>2428</v>
      </c>
      <c r="B152" s="743">
        <f t="shared" ref="B152:M152" si="15">SUM(B153:B158)</f>
        <v>298173.364</v>
      </c>
      <c r="C152" s="743">
        <f t="shared" si="15"/>
        <v>245400.89899999998</v>
      </c>
      <c r="D152" s="743">
        <f t="shared" si="15"/>
        <v>253472.13100000002</v>
      </c>
      <c r="E152" s="743">
        <f t="shared" si="15"/>
        <v>223048.005</v>
      </c>
      <c r="F152" s="743">
        <f t="shared" si="15"/>
        <v>150979.45000000001</v>
      </c>
      <c r="G152" s="743">
        <f t="shared" si="15"/>
        <v>260588.73400000003</v>
      </c>
      <c r="H152" s="743">
        <f t="shared" si="15"/>
        <v>171558.94899999999</v>
      </c>
      <c r="I152" s="743">
        <f t="shared" si="15"/>
        <v>311237.62300000002</v>
      </c>
      <c r="J152" s="743">
        <f t="shared" si="15"/>
        <v>223635.272</v>
      </c>
      <c r="K152" s="743">
        <f t="shared" si="15"/>
        <v>308931.56999999995</v>
      </c>
      <c r="L152" s="743">
        <f t="shared" si="15"/>
        <v>237572.52399999998</v>
      </c>
      <c r="M152" s="743">
        <f t="shared" si="15"/>
        <v>168387.174</v>
      </c>
      <c r="N152" s="744">
        <f>SUM(N153:N158)</f>
        <v>438100.72300000006</v>
      </c>
      <c r="O152" s="743">
        <f>SUM(O153:O158)</f>
        <v>331711.18299999996</v>
      </c>
      <c r="P152" s="745">
        <f>SUM(P153:P158)</f>
        <v>322185.114</v>
      </c>
      <c r="Q152" s="705" t="s">
        <v>2457</v>
      </c>
    </row>
    <row r="153" spans="1:17" ht="16.5">
      <c r="A153" s="772" t="s">
        <v>2412</v>
      </c>
      <c r="B153" s="746">
        <v>110810.488</v>
      </c>
      <c r="C153" s="746">
        <v>63613.447</v>
      </c>
      <c r="D153" s="746">
        <v>87624.737999999998</v>
      </c>
      <c r="E153" s="746">
        <v>57483.531999999999</v>
      </c>
      <c r="F153" s="746">
        <v>29354.955000000002</v>
      </c>
      <c r="G153" s="746">
        <v>64500.271000000001</v>
      </c>
      <c r="H153" s="746">
        <v>44684.154000000002</v>
      </c>
      <c r="I153" s="746">
        <v>40264.623</v>
      </c>
      <c r="J153" s="746">
        <v>62945.497000000003</v>
      </c>
      <c r="K153" s="746">
        <v>50653.180999999997</v>
      </c>
      <c r="L153" s="746">
        <v>72923.573999999993</v>
      </c>
      <c r="M153" s="746">
        <v>35662.379999999997</v>
      </c>
      <c r="N153" s="747">
        <v>139317.47200000001</v>
      </c>
      <c r="O153" s="748">
        <v>79777.573000000004</v>
      </c>
      <c r="P153" s="749">
        <v>83039.149000000005</v>
      </c>
      <c r="Q153" s="711" t="s">
        <v>2413</v>
      </c>
    </row>
    <row r="154" spans="1:17" ht="16.5">
      <c r="A154" s="772" t="s">
        <v>2414</v>
      </c>
      <c r="B154" s="746">
        <v>59837.599999999999</v>
      </c>
      <c r="C154" s="746">
        <v>20081</v>
      </c>
      <c r="D154" s="746">
        <v>23122.3</v>
      </c>
      <c r="E154" s="746">
        <v>17344.887999999999</v>
      </c>
      <c r="F154" s="746">
        <v>14313.7</v>
      </c>
      <c r="G154" s="746">
        <v>18890.3</v>
      </c>
      <c r="H154" s="746">
        <v>13324.4</v>
      </c>
      <c r="I154" s="746">
        <v>15192.6</v>
      </c>
      <c r="J154" s="746">
        <v>21853.036</v>
      </c>
      <c r="K154" s="746">
        <v>22621</v>
      </c>
      <c r="L154" s="746">
        <v>20321.191999999999</v>
      </c>
      <c r="M154" s="746">
        <v>13022.08</v>
      </c>
      <c r="N154" s="747">
        <v>38093.199999999997</v>
      </c>
      <c r="O154" s="748">
        <v>23406.1</v>
      </c>
      <c r="P154" s="749">
        <v>21336.5</v>
      </c>
      <c r="Q154" s="711" t="s">
        <v>2415</v>
      </c>
    </row>
    <row r="155" spans="1:17" ht="16.5">
      <c r="A155" s="772" t="s">
        <v>2416</v>
      </c>
      <c r="B155" s="746">
        <v>120413.253</v>
      </c>
      <c r="C155" s="746">
        <v>141494.30499999999</v>
      </c>
      <c r="D155" s="746">
        <v>118922.395</v>
      </c>
      <c r="E155" s="746">
        <v>113646.371</v>
      </c>
      <c r="F155" s="746">
        <v>87112.823000000004</v>
      </c>
      <c r="G155" s="746">
        <v>121301.118</v>
      </c>
      <c r="H155" s="746">
        <v>92491.432000000001</v>
      </c>
      <c r="I155" s="746">
        <v>194358.038</v>
      </c>
      <c r="J155" s="746">
        <v>106241.96799999999</v>
      </c>
      <c r="K155" s="746">
        <v>179007.446</v>
      </c>
      <c r="L155" s="746">
        <v>119700.713</v>
      </c>
      <c r="M155" s="746">
        <v>95343.066999999995</v>
      </c>
      <c r="N155" s="747">
        <v>232870.476</v>
      </c>
      <c r="O155" s="748">
        <v>177590.66500000001</v>
      </c>
      <c r="P155" s="749">
        <v>178838.24299999999</v>
      </c>
      <c r="Q155" s="711" t="s">
        <v>2417</v>
      </c>
    </row>
    <row r="156" spans="1:17" ht="16.5">
      <c r="A156" s="772" t="s">
        <v>2418</v>
      </c>
      <c r="B156" s="746">
        <v>7112.0230000000001</v>
      </c>
      <c r="C156" s="746">
        <v>16250.147000000001</v>
      </c>
      <c r="D156" s="746">
        <v>16052.698</v>
      </c>
      <c r="E156" s="746">
        <v>16815.083999999999</v>
      </c>
      <c r="F156" s="746">
        <v>18983.776000000002</v>
      </c>
      <c r="G156" s="746">
        <v>40538.900999999998</v>
      </c>
      <c r="H156" s="746">
        <v>14520.463</v>
      </c>
      <c r="I156" s="746">
        <v>40207.862000000001</v>
      </c>
      <c r="J156" s="746">
        <v>14600.771000000001</v>
      </c>
      <c r="K156" s="746">
        <v>27765.343000000001</v>
      </c>
      <c r="L156" s="746">
        <v>21827.544999999998</v>
      </c>
      <c r="M156" s="746">
        <v>12618.442999999999</v>
      </c>
      <c r="N156" s="747">
        <v>14133.311</v>
      </c>
      <c r="O156" s="748">
        <v>39901.345000000001</v>
      </c>
      <c r="P156" s="749">
        <v>24479.477999999999</v>
      </c>
      <c r="Q156" s="711" t="s">
        <v>2419</v>
      </c>
    </row>
    <row r="157" spans="1:17" ht="16.5">
      <c r="A157" s="772" t="s">
        <v>2420</v>
      </c>
      <c r="B157" s="509">
        <v>0</v>
      </c>
      <c r="C157" s="731">
        <v>3962</v>
      </c>
      <c r="D157" s="731">
        <v>6366</v>
      </c>
      <c r="E157" s="731">
        <v>16485.129999999997</v>
      </c>
      <c r="F157" s="732">
        <v>1064.1959999999999</v>
      </c>
      <c r="G157" s="731">
        <v>15174.7</v>
      </c>
      <c r="H157" s="731">
        <v>3619.5</v>
      </c>
      <c r="I157" s="732">
        <v>6540</v>
      </c>
      <c r="J157" s="732">
        <v>17290.5</v>
      </c>
      <c r="K157" s="731">
        <v>28168.6</v>
      </c>
      <c r="L157" s="732">
        <v>1304.5</v>
      </c>
      <c r="M157" s="732">
        <v>11139.5</v>
      </c>
      <c r="N157" s="773">
        <v>13401.263999999999</v>
      </c>
      <c r="O157" s="752">
        <v>9366.5</v>
      </c>
      <c r="P157" s="753">
        <v>11224</v>
      </c>
      <c r="Q157" s="711" t="s">
        <v>2421</v>
      </c>
    </row>
    <row r="158" spans="1:17" ht="16.5">
      <c r="A158" s="772" t="s">
        <v>2422</v>
      </c>
      <c r="B158" s="509">
        <v>0</v>
      </c>
      <c r="C158" s="509">
        <v>0</v>
      </c>
      <c r="D158" s="731">
        <v>1384</v>
      </c>
      <c r="E158" s="731">
        <v>1273</v>
      </c>
      <c r="F158" s="732">
        <v>150</v>
      </c>
      <c r="G158" s="731">
        <v>183.44399999999999</v>
      </c>
      <c r="H158" s="731">
        <v>2919</v>
      </c>
      <c r="I158" s="732">
        <v>14674.5</v>
      </c>
      <c r="J158" s="732">
        <v>703.5</v>
      </c>
      <c r="K158" s="731">
        <v>716</v>
      </c>
      <c r="L158" s="732">
        <v>1495</v>
      </c>
      <c r="M158" s="732">
        <v>601.70399999999995</v>
      </c>
      <c r="N158" s="773">
        <v>285</v>
      </c>
      <c r="O158" s="752">
        <v>1669</v>
      </c>
      <c r="P158" s="753">
        <v>3267.7440000000001</v>
      </c>
      <c r="Q158" s="711" t="s">
        <v>2423</v>
      </c>
    </row>
    <row r="159" spans="1:17" ht="16.5">
      <c r="A159" s="701" t="s">
        <v>2430</v>
      </c>
      <c r="B159" s="743">
        <f>SUM(B160:B162)</f>
        <v>1637</v>
      </c>
      <c r="C159" s="743">
        <f t="shared" ref="C159:M159" si="16">SUM(C160:C162)</f>
        <v>1558</v>
      </c>
      <c r="D159" s="743">
        <f t="shared" si="16"/>
        <v>1544</v>
      </c>
      <c r="E159" s="743">
        <f t="shared" si="16"/>
        <v>1303</v>
      </c>
      <c r="F159" s="743">
        <f t="shared" si="16"/>
        <v>883</v>
      </c>
      <c r="G159" s="743">
        <f t="shared" si="16"/>
        <v>1455</v>
      </c>
      <c r="H159" s="743">
        <f t="shared" si="16"/>
        <v>1048</v>
      </c>
      <c r="I159" s="743">
        <f t="shared" si="16"/>
        <v>1784</v>
      </c>
      <c r="J159" s="743">
        <f t="shared" si="16"/>
        <v>1350</v>
      </c>
      <c r="K159" s="743">
        <f t="shared" si="16"/>
        <v>1822</v>
      </c>
      <c r="L159" s="743">
        <f t="shared" si="16"/>
        <v>1529</v>
      </c>
      <c r="M159" s="743">
        <f t="shared" si="16"/>
        <v>1026</v>
      </c>
      <c r="N159" s="744">
        <f>SUM(N160:N162)</f>
        <v>2715</v>
      </c>
      <c r="O159" s="743">
        <f>SUM(O160:O162)</f>
        <v>1975</v>
      </c>
      <c r="P159" s="745">
        <f>SUM(P160:P162)</f>
        <v>2089</v>
      </c>
      <c r="Q159" s="705" t="s">
        <v>2458</v>
      </c>
    </row>
    <row r="160" spans="1:17" ht="16.5">
      <c r="A160" s="772" t="s">
        <v>2412</v>
      </c>
      <c r="B160" s="746">
        <v>849</v>
      </c>
      <c r="C160" s="746">
        <v>483</v>
      </c>
      <c r="D160" s="746">
        <v>655</v>
      </c>
      <c r="E160" s="746">
        <v>447</v>
      </c>
      <c r="F160" s="746">
        <v>194</v>
      </c>
      <c r="G160" s="746">
        <v>499</v>
      </c>
      <c r="H160" s="746">
        <v>362</v>
      </c>
      <c r="I160" s="746">
        <v>279</v>
      </c>
      <c r="J160" s="746">
        <v>502</v>
      </c>
      <c r="K160" s="746">
        <v>384</v>
      </c>
      <c r="L160" s="746">
        <v>484</v>
      </c>
      <c r="M160" s="746">
        <v>297</v>
      </c>
      <c r="N160" s="747">
        <v>1107</v>
      </c>
      <c r="O160" s="748">
        <v>577</v>
      </c>
      <c r="P160" s="749">
        <v>629</v>
      </c>
      <c r="Q160" s="711" t="s">
        <v>2413</v>
      </c>
    </row>
    <row r="161" spans="1:17" ht="16.5">
      <c r="A161" s="772" t="s">
        <v>2414</v>
      </c>
      <c r="B161" s="746">
        <v>123</v>
      </c>
      <c r="C161" s="746">
        <v>40</v>
      </c>
      <c r="D161" s="746">
        <v>43</v>
      </c>
      <c r="E161" s="746">
        <v>40</v>
      </c>
      <c r="F161" s="746">
        <v>25</v>
      </c>
      <c r="G161" s="746">
        <v>40</v>
      </c>
      <c r="H161" s="746">
        <v>22</v>
      </c>
      <c r="I161" s="746">
        <v>27</v>
      </c>
      <c r="J161" s="746">
        <v>49</v>
      </c>
      <c r="K161" s="746">
        <v>38</v>
      </c>
      <c r="L161" s="746">
        <v>39</v>
      </c>
      <c r="M161" s="746">
        <v>25</v>
      </c>
      <c r="N161" s="747">
        <v>74</v>
      </c>
      <c r="O161" s="748">
        <v>37</v>
      </c>
      <c r="P161" s="749">
        <v>45</v>
      </c>
      <c r="Q161" s="711" t="s">
        <v>2415</v>
      </c>
    </row>
    <row r="162" spans="1:17" ht="16.5">
      <c r="A162" s="772" t="s">
        <v>2416</v>
      </c>
      <c r="B162" s="746">
        <v>665</v>
      </c>
      <c r="C162" s="746">
        <v>1035</v>
      </c>
      <c r="D162" s="746">
        <v>846</v>
      </c>
      <c r="E162" s="746">
        <v>816</v>
      </c>
      <c r="F162" s="746">
        <v>664</v>
      </c>
      <c r="G162" s="746">
        <v>916</v>
      </c>
      <c r="H162" s="746">
        <v>664</v>
      </c>
      <c r="I162" s="746">
        <v>1478</v>
      </c>
      <c r="J162" s="746">
        <v>799</v>
      </c>
      <c r="K162" s="746">
        <v>1400</v>
      </c>
      <c r="L162" s="746">
        <v>1006</v>
      </c>
      <c r="M162" s="746">
        <v>704</v>
      </c>
      <c r="N162" s="747">
        <v>1534</v>
      </c>
      <c r="O162" s="748">
        <v>1361</v>
      </c>
      <c r="P162" s="749">
        <v>1415</v>
      </c>
      <c r="Q162" s="711" t="s">
        <v>2417</v>
      </c>
    </row>
    <row r="163" spans="1:17" ht="16.5">
      <c r="A163" s="701" t="s">
        <v>2432</v>
      </c>
      <c r="B163" s="754">
        <f>B164+B165+B166</f>
        <v>6088</v>
      </c>
      <c r="C163" s="754">
        <f t="shared" ref="C163:M163" si="17">C164+C165+C166</f>
        <v>5376</v>
      </c>
      <c r="D163" s="754">
        <f t="shared" si="17"/>
        <v>5142</v>
      </c>
      <c r="E163" s="754">
        <f t="shared" si="17"/>
        <v>4480</v>
      </c>
      <c r="F163" s="754">
        <f t="shared" si="17"/>
        <v>3025</v>
      </c>
      <c r="G163" s="754">
        <f t="shared" si="17"/>
        <v>4897</v>
      </c>
      <c r="H163" s="754">
        <f t="shared" si="17"/>
        <v>4464</v>
      </c>
      <c r="I163" s="754">
        <f t="shared" si="17"/>
        <v>6200</v>
      </c>
      <c r="J163" s="754">
        <f t="shared" si="17"/>
        <v>4464</v>
      </c>
      <c r="K163" s="754">
        <f t="shared" si="17"/>
        <v>6148</v>
      </c>
      <c r="L163" s="754">
        <f t="shared" si="17"/>
        <v>5092</v>
      </c>
      <c r="M163" s="754">
        <f t="shared" si="17"/>
        <v>3401</v>
      </c>
      <c r="N163" s="755">
        <f>N164+N165+N166</f>
        <v>9542</v>
      </c>
      <c r="O163" s="754">
        <f>O164+O165+O166</f>
        <v>7062</v>
      </c>
      <c r="P163" s="756">
        <f>P164+P165+P166</f>
        <v>6893</v>
      </c>
      <c r="Q163" s="705" t="s">
        <v>2459</v>
      </c>
    </row>
    <row r="164" spans="1:17" ht="16.5">
      <c r="A164" s="772" t="s">
        <v>2412</v>
      </c>
      <c r="B164" s="746">
        <v>2782</v>
      </c>
      <c r="C164" s="746">
        <v>1608</v>
      </c>
      <c r="D164" s="746">
        <v>2158</v>
      </c>
      <c r="E164" s="746">
        <v>1467</v>
      </c>
      <c r="F164" s="746">
        <v>694</v>
      </c>
      <c r="G164" s="746">
        <v>1624</v>
      </c>
      <c r="H164" s="746">
        <v>2064</v>
      </c>
      <c r="I164" s="746">
        <v>902</v>
      </c>
      <c r="J164" s="746">
        <v>1566</v>
      </c>
      <c r="K164" s="746">
        <v>1202</v>
      </c>
      <c r="L164" s="746">
        <v>1539</v>
      </c>
      <c r="M164" s="746">
        <v>923</v>
      </c>
      <c r="N164" s="747">
        <v>3778</v>
      </c>
      <c r="O164" s="748">
        <v>1961</v>
      </c>
      <c r="P164" s="749">
        <v>1963</v>
      </c>
      <c r="Q164" s="711" t="s">
        <v>2413</v>
      </c>
    </row>
    <row r="165" spans="1:17" ht="16.5">
      <c r="A165" s="772" t="s">
        <v>2414</v>
      </c>
      <c r="B165" s="746">
        <v>776</v>
      </c>
      <c r="C165" s="746">
        <v>239</v>
      </c>
      <c r="D165" s="746">
        <v>277</v>
      </c>
      <c r="E165" s="746">
        <v>247</v>
      </c>
      <c r="F165" s="746">
        <v>154</v>
      </c>
      <c r="G165" s="746">
        <v>252</v>
      </c>
      <c r="H165" s="746">
        <v>142</v>
      </c>
      <c r="I165" s="746">
        <v>180</v>
      </c>
      <c r="J165" s="746">
        <v>307</v>
      </c>
      <c r="K165" s="746">
        <v>218</v>
      </c>
      <c r="L165" s="746">
        <v>250</v>
      </c>
      <c r="M165" s="746">
        <v>157</v>
      </c>
      <c r="N165" s="747">
        <v>464</v>
      </c>
      <c r="O165" s="748">
        <v>254</v>
      </c>
      <c r="P165" s="749">
        <v>276</v>
      </c>
      <c r="Q165" s="711" t="s">
        <v>2415</v>
      </c>
    </row>
    <row r="166" spans="1:17" ht="16.5">
      <c r="A166" s="772" t="s">
        <v>2416</v>
      </c>
      <c r="B166" s="746">
        <v>2530</v>
      </c>
      <c r="C166" s="746">
        <v>3529</v>
      </c>
      <c r="D166" s="746">
        <v>2707</v>
      </c>
      <c r="E166" s="746">
        <v>2766</v>
      </c>
      <c r="F166" s="746">
        <v>2177</v>
      </c>
      <c r="G166" s="746">
        <v>3021</v>
      </c>
      <c r="H166" s="746">
        <v>2258</v>
      </c>
      <c r="I166" s="746">
        <v>5118</v>
      </c>
      <c r="J166" s="746">
        <v>2591</v>
      </c>
      <c r="K166" s="746">
        <v>4728</v>
      </c>
      <c r="L166" s="746">
        <v>3303</v>
      </c>
      <c r="M166" s="746">
        <v>2321</v>
      </c>
      <c r="N166" s="747">
        <v>5300</v>
      </c>
      <c r="O166" s="748">
        <v>4847</v>
      </c>
      <c r="P166" s="749">
        <v>4654</v>
      </c>
      <c r="Q166" s="711" t="s">
        <v>2417</v>
      </c>
    </row>
    <row r="167" spans="1:17" ht="16.5">
      <c r="A167" s="701" t="s">
        <v>2464</v>
      </c>
      <c r="B167" s="757">
        <v>1413.1059245960503</v>
      </c>
      <c r="C167" s="757">
        <v>1368.6390532544378</v>
      </c>
      <c r="D167" s="757">
        <v>1399.7767857142858</v>
      </c>
      <c r="E167" s="757">
        <v>1319.3121693121693</v>
      </c>
      <c r="F167" s="757">
        <v>1353.6082474226805</v>
      </c>
      <c r="G167" s="757">
        <v>1340.5092592592594</v>
      </c>
      <c r="H167" s="757">
        <v>1341.0493827160494</v>
      </c>
      <c r="I167" s="757">
        <v>1359.2875318066158</v>
      </c>
      <c r="J167" s="757">
        <v>1328.2222222222222</v>
      </c>
      <c r="K167" s="757">
        <v>1373.3490566037735</v>
      </c>
      <c r="L167" s="757">
        <v>1325.3229974160206</v>
      </c>
      <c r="M167" s="757">
        <v>1317.0028818443805</v>
      </c>
      <c r="N167" s="755">
        <v>1359</v>
      </c>
      <c r="O167" s="754">
        <v>1355</v>
      </c>
      <c r="P167" s="756">
        <v>1375</v>
      </c>
      <c r="Q167" s="705" t="s">
        <v>2461</v>
      </c>
    </row>
    <row r="168" spans="1:17" ht="16.5">
      <c r="A168" s="772" t="s">
        <v>2412</v>
      </c>
      <c r="B168" s="746">
        <v>1396.6346153846155</v>
      </c>
      <c r="C168" s="746">
        <v>1401.9230769230769</v>
      </c>
      <c r="D168" s="746">
        <v>1431.8471337579617</v>
      </c>
      <c r="E168" s="746">
        <v>1391.7525773195875</v>
      </c>
      <c r="F168" s="746">
        <v>1406.25</v>
      </c>
      <c r="G168" s="746">
        <v>1422.7272727272727</v>
      </c>
      <c r="H168" s="746">
        <v>1396.5517241379309</v>
      </c>
      <c r="I168" s="746">
        <v>1440.2597402597403</v>
      </c>
      <c r="J168" s="746">
        <v>1401.639344262295</v>
      </c>
      <c r="K168" s="746">
        <v>1419.5402298850574</v>
      </c>
      <c r="L168" s="746">
        <v>1400</v>
      </c>
      <c r="M168" s="746">
        <v>1416.3934426229507</v>
      </c>
      <c r="N168" s="747">
        <v>1412.9496402877699</v>
      </c>
      <c r="O168" s="748">
        <v>1411.4503816793892</v>
      </c>
      <c r="P168" s="749">
        <v>1433.5117647058823</v>
      </c>
      <c r="Q168" s="711" t="s">
        <v>2413</v>
      </c>
    </row>
    <row r="169" spans="1:17" ht="16.5">
      <c r="A169" s="772" t="s">
        <v>2414</v>
      </c>
      <c r="B169" s="746">
        <v>1525</v>
      </c>
      <c r="C169" s="746">
        <v>1909.090909090909</v>
      </c>
      <c r="D169" s="746">
        <v>1661.7647058823529</v>
      </c>
      <c r="E169" s="746">
        <v>1790</v>
      </c>
      <c r="F169" s="746">
        <v>2125</v>
      </c>
      <c r="G169" s="746">
        <v>1572.4137931034484</v>
      </c>
      <c r="H169" s="746">
        <v>1675</v>
      </c>
      <c r="I169" s="746">
        <v>1778.2608695652175</v>
      </c>
      <c r="J169" s="746">
        <v>1570</v>
      </c>
      <c r="K169" s="746">
        <v>1943.3333333333333</v>
      </c>
      <c r="L169" s="746">
        <v>1595.8333333333333</v>
      </c>
      <c r="M169" s="746">
        <v>1619.047619047619</v>
      </c>
      <c r="N169" s="747">
        <v>1587.037037037037</v>
      </c>
      <c r="O169" s="748">
        <v>1877.1428571428571</v>
      </c>
      <c r="P169" s="749">
        <v>1650</v>
      </c>
      <c r="Q169" s="711" t="s">
        <v>2415</v>
      </c>
    </row>
    <row r="170" spans="1:17" ht="16.5">
      <c r="A170" s="772" t="s">
        <v>2416</v>
      </c>
      <c r="B170" s="746">
        <v>1411.6541353383459</v>
      </c>
      <c r="C170" s="746">
        <v>1346.1538461538462</v>
      </c>
      <c r="D170" s="746">
        <v>1385.0961538461538</v>
      </c>
      <c r="E170" s="746">
        <v>1299.5073891625616</v>
      </c>
      <c r="F170" s="746">
        <v>1292.9729729729729</v>
      </c>
      <c r="G170" s="746">
        <v>1313.3640552995391</v>
      </c>
      <c r="H170" s="746">
        <v>1315.4761904761904</v>
      </c>
      <c r="I170" s="746">
        <v>1341.9913419913421</v>
      </c>
      <c r="J170" s="746">
        <v>1294.8275862068965</v>
      </c>
      <c r="K170" s="746">
        <v>1317.96875</v>
      </c>
      <c r="L170" s="746">
        <v>1284.6534653465346</v>
      </c>
      <c r="M170" s="746">
        <v>1291.5887850467291</v>
      </c>
      <c r="N170" s="747">
        <v>1335.4460093896714</v>
      </c>
      <c r="O170" s="748">
        <v>1314.6520146520147</v>
      </c>
      <c r="P170" s="749">
        <v>1356.9965635738831</v>
      </c>
      <c r="Q170" s="711" t="s">
        <v>2417</v>
      </c>
    </row>
    <row r="171" spans="1:17" ht="16.5">
      <c r="A171" s="772" t="s">
        <v>2418</v>
      </c>
      <c r="B171" s="746">
        <v>1236.8421052631579</v>
      </c>
      <c r="C171" s="746">
        <v>1100</v>
      </c>
      <c r="D171" s="746">
        <v>1181.25</v>
      </c>
      <c r="E171" s="746">
        <v>1103.7037037037037</v>
      </c>
      <c r="F171" s="746">
        <v>1175.6756756756756</v>
      </c>
      <c r="G171" s="746">
        <v>1171.6216216216217</v>
      </c>
      <c r="H171" s="746">
        <v>1147.7272727272727</v>
      </c>
      <c r="I171" s="746">
        <v>1127.5862068965516</v>
      </c>
      <c r="J171" s="746">
        <v>1177.7777777777778</v>
      </c>
      <c r="K171" s="746">
        <v>1125.5319148936171</v>
      </c>
      <c r="L171" s="746">
        <v>1185.7142857142858</v>
      </c>
      <c r="M171" s="746">
        <v>1148.936170212766</v>
      </c>
      <c r="N171" s="747">
        <v>1075.4098360655737</v>
      </c>
      <c r="O171" s="748">
        <v>1141.9354838709678</v>
      </c>
      <c r="P171" s="749">
        <v>1207.1428571428571</v>
      </c>
      <c r="Q171" s="711" t="s">
        <v>2419</v>
      </c>
    </row>
    <row r="172" spans="1:17" ht="16.5">
      <c r="A172" s="772" t="s">
        <v>2437</v>
      </c>
      <c r="B172" s="774" t="s">
        <v>2436</v>
      </c>
      <c r="C172" s="774" t="s">
        <v>2436</v>
      </c>
      <c r="D172" s="774" t="s">
        <v>2436</v>
      </c>
      <c r="E172" s="774">
        <v>1250</v>
      </c>
      <c r="F172" s="774" t="s">
        <v>2436</v>
      </c>
      <c r="G172" s="774" t="s">
        <v>2436</v>
      </c>
      <c r="H172" s="774" t="s">
        <v>2436</v>
      </c>
      <c r="I172" s="774">
        <v>1500</v>
      </c>
      <c r="J172" s="774" t="s">
        <v>2436</v>
      </c>
      <c r="K172" s="774" t="s">
        <v>2436</v>
      </c>
      <c r="L172" s="774" t="s">
        <v>2436</v>
      </c>
      <c r="M172" s="774" t="s">
        <v>2436</v>
      </c>
      <c r="N172" s="775">
        <v>1500</v>
      </c>
      <c r="O172" s="774" t="s">
        <v>2436</v>
      </c>
      <c r="P172" s="776" t="s">
        <v>2436</v>
      </c>
      <c r="Q172" s="711" t="s">
        <v>2438</v>
      </c>
    </row>
    <row r="173" spans="1:17" ht="16.5">
      <c r="A173" s="772" t="s">
        <v>2439</v>
      </c>
      <c r="B173" s="774" t="s">
        <v>2436</v>
      </c>
      <c r="C173" s="774" t="s">
        <v>2436</v>
      </c>
      <c r="D173" s="774">
        <v>1000</v>
      </c>
      <c r="E173" s="774">
        <v>1000</v>
      </c>
      <c r="F173" s="774">
        <v>1200</v>
      </c>
      <c r="G173" s="774" t="s">
        <v>2436</v>
      </c>
      <c r="H173" s="774">
        <v>1500</v>
      </c>
      <c r="I173" s="774">
        <v>1500</v>
      </c>
      <c r="J173" s="774">
        <v>1500</v>
      </c>
      <c r="K173" s="774">
        <v>1100</v>
      </c>
      <c r="L173" s="774">
        <v>1500</v>
      </c>
      <c r="M173" s="774">
        <v>1250</v>
      </c>
      <c r="N173" s="775">
        <v>1350</v>
      </c>
      <c r="O173" s="774" t="s">
        <v>2436</v>
      </c>
      <c r="P173" s="776">
        <v>1500</v>
      </c>
      <c r="Q173" s="711" t="s">
        <v>2440</v>
      </c>
    </row>
    <row r="174" spans="1:17" ht="16.5">
      <c r="A174" s="772" t="s">
        <v>2441</v>
      </c>
      <c r="B174" s="774" t="s">
        <v>2436</v>
      </c>
      <c r="C174" s="774" t="s">
        <v>2436</v>
      </c>
      <c r="D174" s="774" t="s">
        <v>2436</v>
      </c>
      <c r="E174" s="774" t="s">
        <v>2436</v>
      </c>
      <c r="F174" s="774" t="s">
        <v>2436</v>
      </c>
      <c r="G174" s="774">
        <v>4100</v>
      </c>
      <c r="H174" s="774">
        <v>2000</v>
      </c>
      <c r="I174" s="774" t="s">
        <v>2436</v>
      </c>
      <c r="J174" s="774">
        <v>1750</v>
      </c>
      <c r="K174" s="774">
        <v>4000</v>
      </c>
      <c r="L174" s="774" t="s">
        <v>2436</v>
      </c>
      <c r="M174" s="774" t="s">
        <v>2436</v>
      </c>
      <c r="N174" s="775" t="s">
        <v>2436</v>
      </c>
      <c r="O174" s="774">
        <v>1250</v>
      </c>
      <c r="P174" s="776" t="s">
        <v>2436</v>
      </c>
      <c r="Q174" s="711" t="s">
        <v>2442</v>
      </c>
    </row>
    <row r="175" spans="1:17" ht="16.5">
      <c r="A175" s="772" t="s">
        <v>2422</v>
      </c>
      <c r="B175" s="774" t="s">
        <v>2436</v>
      </c>
      <c r="C175" s="774" t="s">
        <v>2436</v>
      </c>
      <c r="D175" s="774" t="s">
        <v>2436</v>
      </c>
      <c r="E175" s="774">
        <v>1000</v>
      </c>
      <c r="F175" s="774" t="s">
        <v>2436</v>
      </c>
      <c r="G175" s="774">
        <v>1200</v>
      </c>
      <c r="H175" s="774">
        <v>1500</v>
      </c>
      <c r="I175" s="774">
        <v>2000</v>
      </c>
      <c r="J175" s="774" t="s">
        <v>2436</v>
      </c>
      <c r="K175" s="774" t="s">
        <v>2436</v>
      </c>
      <c r="L175" s="774">
        <v>1500</v>
      </c>
      <c r="M175" s="774">
        <v>1850</v>
      </c>
      <c r="N175" s="775" t="s">
        <v>2436</v>
      </c>
      <c r="O175" s="774">
        <v>1000</v>
      </c>
      <c r="P175" s="776">
        <v>1425</v>
      </c>
      <c r="Q175" s="711" t="s">
        <v>2423</v>
      </c>
    </row>
    <row r="176" spans="1:17">
      <c r="A176" s="706"/>
      <c r="B176" s="732"/>
      <c r="N176" s="733"/>
      <c r="P176" s="706"/>
      <c r="Q176" s="733"/>
    </row>
    <row r="177" spans="1:17">
      <c r="A177" s="777" t="s">
        <v>2443</v>
      </c>
      <c r="B177" s="764"/>
      <c r="C177" s="765"/>
      <c r="D177" s="765"/>
      <c r="E177" s="765"/>
      <c r="F177" s="765"/>
      <c r="G177" s="765"/>
      <c r="H177" s="765"/>
      <c r="I177" s="765"/>
      <c r="J177" s="765"/>
      <c r="K177" s="765"/>
      <c r="L177" s="765"/>
      <c r="M177" s="766"/>
      <c r="N177" s="735"/>
      <c r="O177" s="736"/>
      <c r="P177" s="734"/>
      <c r="Q177" s="778" t="s">
        <v>2444</v>
      </c>
    </row>
    <row r="178" spans="1:17">
      <c r="A178" s="738" t="s">
        <v>2445</v>
      </c>
      <c r="B178" s="768"/>
      <c r="C178" s="768"/>
      <c r="D178" s="768"/>
      <c r="E178" s="768"/>
      <c r="F178" s="768"/>
      <c r="G178" s="768"/>
      <c r="H178" s="768"/>
      <c r="I178" s="768"/>
      <c r="J178" s="768"/>
      <c r="K178" s="768"/>
      <c r="L178" s="768"/>
      <c r="M178" s="768"/>
      <c r="N178" s="738"/>
      <c r="O178" s="738"/>
      <c r="P178" s="738"/>
      <c r="Q178" s="738" t="s">
        <v>2446</v>
      </c>
    </row>
    <row r="179" spans="1:17">
      <c r="B179" s="732"/>
    </row>
    <row r="180" spans="1:17" ht="27">
      <c r="A180" s="682" t="s">
        <v>2397</v>
      </c>
      <c r="B180" s="684"/>
      <c r="C180" s="684"/>
      <c r="D180" s="683"/>
      <c r="E180" s="684"/>
      <c r="F180" s="684"/>
      <c r="G180" s="683"/>
      <c r="H180" s="683"/>
      <c r="I180" s="684"/>
      <c r="J180" s="683"/>
      <c r="K180" s="683"/>
      <c r="L180" s="683"/>
      <c r="M180" s="683"/>
      <c r="N180" s="685"/>
      <c r="O180" s="686"/>
      <c r="P180" s="685"/>
      <c r="Q180" s="687" t="s">
        <v>2447</v>
      </c>
    </row>
    <row r="181" spans="1:17" ht="20.25">
      <c r="A181" s="688" t="s">
        <v>2399</v>
      </c>
      <c r="B181" s="684"/>
      <c r="C181" s="684"/>
      <c r="D181" s="683"/>
      <c r="E181" s="684"/>
      <c r="F181" s="684"/>
      <c r="G181" s="683"/>
      <c r="H181" s="683"/>
      <c r="I181" s="684"/>
      <c r="J181" s="683"/>
      <c r="K181" s="683"/>
      <c r="L181" s="683"/>
      <c r="M181" s="683"/>
      <c r="N181" s="685"/>
      <c r="O181" s="686"/>
      <c r="P181" s="685"/>
      <c r="Q181" s="688" t="s">
        <v>2448</v>
      </c>
    </row>
    <row r="182" spans="1:17" ht="14.25">
      <c r="A182" s="684" t="s">
        <v>2465</v>
      </c>
      <c r="B182" s="684"/>
      <c r="C182" s="684"/>
      <c r="D182" s="683"/>
      <c r="E182" s="684"/>
      <c r="F182" s="684"/>
      <c r="G182" s="683"/>
      <c r="H182" s="683"/>
      <c r="I182" s="684"/>
      <c r="J182" s="683"/>
      <c r="K182" s="683"/>
      <c r="L182" s="683"/>
      <c r="M182" s="683"/>
      <c r="N182" s="685"/>
      <c r="O182" s="686"/>
      <c r="P182" s="685"/>
      <c r="Q182" s="684" t="s">
        <v>2466</v>
      </c>
    </row>
    <row r="183" spans="1:17" ht="14.25">
      <c r="A183" s="689" t="s">
        <v>249</v>
      </c>
      <c r="B183" s="2342" t="s">
        <v>2403</v>
      </c>
      <c r="C183" s="2343"/>
      <c r="D183" s="2343"/>
      <c r="E183" s="2343"/>
      <c r="F183" s="2343"/>
      <c r="G183" s="2343"/>
      <c r="H183" s="2343"/>
      <c r="I183" s="2343"/>
      <c r="J183" s="2343"/>
      <c r="K183" s="2343"/>
      <c r="L183" s="2343"/>
      <c r="M183" s="2344"/>
      <c r="N183" s="2342">
        <v>2017</v>
      </c>
      <c r="O183" s="2343"/>
      <c r="P183" s="2344"/>
      <c r="Q183" s="690"/>
    </row>
    <row r="184" spans="1:17" ht="14.25">
      <c r="A184" s="683"/>
      <c r="B184" s="2345"/>
      <c r="C184" s="2346"/>
      <c r="D184" s="2346"/>
      <c r="E184" s="2347"/>
      <c r="F184" s="2346"/>
      <c r="G184" s="2346"/>
      <c r="H184" s="2347"/>
      <c r="I184" s="2346"/>
      <c r="J184" s="2346"/>
      <c r="K184" s="2346"/>
      <c r="L184" s="2346"/>
      <c r="M184" s="2348"/>
      <c r="N184" s="2345"/>
      <c r="O184" s="2346"/>
      <c r="P184" s="2348"/>
      <c r="Q184" s="691"/>
    </row>
    <row r="185" spans="1:17" ht="14.25">
      <c r="A185" s="683"/>
      <c r="B185" s="692" t="s">
        <v>16</v>
      </c>
      <c r="C185" s="693" t="s">
        <v>2404</v>
      </c>
      <c r="D185" s="693" t="s">
        <v>2405</v>
      </c>
      <c r="E185" s="693" t="s">
        <v>21</v>
      </c>
      <c r="F185" s="693" t="s">
        <v>23</v>
      </c>
      <c r="G185" s="693" t="s">
        <v>12</v>
      </c>
      <c r="H185" s="693" t="s">
        <v>13</v>
      </c>
      <c r="I185" s="694" t="s">
        <v>14</v>
      </c>
      <c r="J185" s="694" t="s">
        <v>15</v>
      </c>
      <c r="K185" s="693" t="s">
        <v>8</v>
      </c>
      <c r="L185" s="694" t="s">
        <v>9</v>
      </c>
      <c r="M185" s="694" t="s">
        <v>10</v>
      </c>
      <c r="N185" s="692" t="s">
        <v>16</v>
      </c>
      <c r="O185" s="694" t="s">
        <v>2404</v>
      </c>
      <c r="P185" s="695" t="s">
        <v>2405</v>
      </c>
      <c r="Q185" s="691"/>
    </row>
    <row r="186" spans="1:17" ht="14.25">
      <c r="A186" s="779"/>
      <c r="B186" s="696" t="s">
        <v>2406</v>
      </c>
      <c r="C186" s="697" t="s">
        <v>2407</v>
      </c>
      <c r="D186" s="697" t="s">
        <v>20</v>
      </c>
      <c r="E186" s="694" t="s">
        <v>7</v>
      </c>
      <c r="F186" s="697" t="s">
        <v>22</v>
      </c>
      <c r="G186" s="697" t="s">
        <v>6</v>
      </c>
      <c r="H186" s="694" t="s">
        <v>5</v>
      </c>
      <c r="I186" s="697" t="s">
        <v>4</v>
      </c>
      <c r="J186" s="697" t="s">
        <v>3</v>
      </c>
      <c r="K186" s="697" t="s">
        <v>2</v>
      </c>
      <c r="L186" s="697" t="s">
        <v>1</v>
      </c>
      <c r="M186" s="697" t="s">
        <v>0</v>
      </c>
      <c r="N186" s="696" t="s">
        <v>2406</v>
      </c>
      <c r="O186" s="697" t="s">
        <v>2407</v>
      </c>
      <c r="P186" s="698" t="s">
        <v>20</v>
      </c>
      <c r="Q186" s="771"/>
    </row>
    <row r="187" spans="1:17" ht="16.5">
      <c r="A187" s="686" t="s">
        <v>2408</v>
      </c>
      <c r="B187" s="690"/>
      <c r="C187" s="684"/>
      <c r="D187" s="684"/>
      <c r="E187" s="693"/>
      <c r="F187" s="694"/>
      <c r="G187" s="694"/>
      <c r="H187" s="693"/>
      <c r="I187" s="694"/>
      <c r="J187" s="694"/>
      <c r="K187" s="694"/>
      <c r="L187" s="694"/>
      <c r="M187" s="694"/>
      <c r="N187" s="692"/>
      <c r="O187" s="694"/>
      <c r="P187" s="695"/>
      <c r="Q187" s="705" t="s">
        <v>2451</v>
      </c>
    </row>
    <row r="188" spans="1:17" ht="16.5">
      <c r="A188" s="701" t="s">
        <v>2410</v>
      </c>
      <c r="B188" s="721">
        <f t="shared" ref="B188:M188" si="18">SUM(B189:B194)</f>
        <v>50</v>
      </c>
      <c r="C188" s="721">
        <f t="shared" si="18"/>
        <v>282</v>
      </c>
      <c r="D188" s="721">
        <f t="shared" si="18"/>
        <v>510</v>
      </c>
      <c r="E188" s="721">
        <f t="shared" si="18"/>
        <v>482</v>
      </c>
      <c r="F188" s="721">
        <f t="shared" si="18"/>
        <v>431</v>
      </c>
      <c r="G188" s="721">
        <f t="shared" si="18"/>
        <v>631</v>
      </c>
      <c r="H188" s="721">
        <f t="shared" si="18"/>
        <v>538</v>
      </c>
      <c r="I188" s="721">
        <f t="shared" si="18"/>
        <v>547</v>
      </c>
      <c r="J188" s="721">
        <f t="shared" si="18"/>
        <v>646</v>
      </c>
      <c r="K188" s="721">
        <f t="shared" si="18"/>
        <v>654</v>
      </c>
      <c r="L188" s="721">
        <f t="shared" si="18"/>
        <v>564</v>
      </c>
      <c r="M188" s="721">
        <f t="shared" si="18"/>
        <v>612</v>
      </c>
      <c r="N188" s="722">
        <f>SUM(N189:N194)</f>
        <v>681</v>
      </c>
      <c r="O188" s="721">
        <f>SUM(O189:O194)</f>
        <v>690</v>
      </c>
      <c r="P188" s="723">
        <f>SUM(P189:P194)</f>
        <v>852</v>
      </c>
      <c r="Q188" s="705" t="s">
        <v>2452</v>
      </c>
    </row>
    <row r="189" spans="1:17" ht="16.5">
      <c r="A189" s="706" t="s">
        <v>2412</v>
      </c>
      <c r="B189" s="780">
        <v>11</v>
      </c>
      <c r="C189" s="780">
        <v>30</v>
      </c>
      <c r="D189" s="780">
        <v>37</v>
      </c>
      <c r="E189" s="780">
        <v>43</v>
      </c>
      <c r="F189" s="780">
        <v>27</v>
      </c>
      <c r="G189" s="780">
        <v>50</v>
      </c>
      <c r="H189" s="780">
        <v>65</v>
      </c>
      <c r="I189" s="780">
        <v>64</v>
      </c>
      <c r="J189" s="780">
        <v>78</v>
      </c>
      <c r="K189" s="780">
        <v>62</v>
      </c>
      <c r="L189" s="780">
        <v>56</v>
      </c>
      <c r="M189" s="780">
        <v>72</v>
      </c>
      <c r="N189" s="781">
        <v>65</v>
      </c>
      <c r="O189" s="780">
        <v>76</v>
      </c>
      <c r="P189" s="782">
        <v>111</v>
      </c>
      <c r="Q189" s="711" t="s">
        <v>2413</v>
      </c>
    </row>
    <row r="190" spans="1:17" ht="16.5">
      <c r="A190" s="706" t="s">
        <v>2414</v>
      </c>
      <c r="B190" s="780">
        <v>4</v>
      </c>
      <c r="C190" s="780">
        <v>13</v>
      </c>
      <c r="D190" s="780">
        <v>29</v>
      </c>
      <c r="E190" s="780">
        <v>18</v>
      </c>
      <c r="F190" s="780">
        <v>20</v>
      </c>
      <c r="G190" s="780">
        <v>29</v>
      </c>
      <c r="H190" s="780">
        <v>22</v>
      </c>
      <c r="I190" s="780">
        <v>27</v>
      </c>
      <c r="J190" s="780">
        <v>46</v>
      </c>
      <c r="K190" s="780">
        <v>27</v>
      </c>
      <c r="L190" s="780">
        <v>16</v>
      </c>
      <c r="M190" s="780">
        <v>31</v>
      </c>
      <c r="N190" s="781">
        <v>53</v>
      </c>
      <c r="O190" s="780">
        <v>30</v>
      </c>
      <c r="P190" s="782">
        <v>22</v>
      </c>
      <c r="Q190" s="711" t="s">
        <v>2415</v>
      </c>
    </row>
    <row r="191" spans="1:17" ht="16.5">
      <c r="A191" s="706" t="s">
        <v>2416</v>
      </c>
      <c r="B191" s="780">
        <v>34</v>
      </c>
      <c r="C191" s="780">
        <v>214</v>
      </c>
      <c r="D191" s="780">
        <v>410</v>
      </c>
      <c r="E191" s="780">
        <v>399</v>
      </c>
      <c r="F191" s="780">
        <v>335</v>
      </c>
      <c r="G191" s="780">
        <v>488</v>
      </c>
      <c r="H191" s="780">
        <v>355</v>
      </c>
      <c r="I191" s="780">
        <v>371</v>
      </c>
      <c r="J191" s="780">
        <v>432</v>
      </c>
      <c r="K191" s="780">
        <v>455</v>
      </c>
      <c r="L191" s="780">
        <v>390</v>
      </c>
      <c r="M191" s="780">
        <v>403</v>
      </c>
      <c r="N191" s="781">
        <v>433</v>
      </c>
      <c r="O191" s="780">
        <v>487</v>
      </c>
      <c r="P191" s="782">
        <v>569</v>
      </c>
      <c r="Q191" s="711" t="s">
        <v>2417</v>
      </c>
    </row>
    <row r="192" spans="1:17" ht="16.5">
      <c r="A192" s="706" t="s">
        <v>2418</v>
      </c>
      <c r="B192" s="780">
        <v>1</v>
      </c>
      <c r="C192" s="780">
        <v>23</v>
      </c>
      <c r="D192" s="780">
        <v>29</v>
      </c>
      <c r="E192" s="780">
        <v>22</v>
      </c>
      <c r="F192" s="780">
        <v>39</v>
      </c>
      <c r="G192" s="780">
        <v>43</v>
      </c>
      <c r="H192" s="780">
        <v>61</v>
      </c>
      <c r="I192" s="780">
        <v>60</v>
      </c>
      <c r="J192" s="780">
        <v>65</v>
      </c>
      <c r="K192" s="780">
        <v>74</v>
      </c>
      <c r="L192" s="780">
        <v>83</v>
      </c>
      <c r="M192" s="780">
        <v>95</v>
      </c>
      <c r="N192" s="781">
        <v>100</v>
      </c>
      <c r="O192" s="780">
        <v>70</v>
      </c>
      <c r="P192" s="782">
        <v>106</v>
      </c>
      <c r="Q192" s="711" t="s">
        <v>2419</v>
      </c>
    </row>
    <row r="193" spans="1:17" ht="16.5">
      <c r="A193" s="706" t="s">
        <v>2420</v>
      </c>
      <c r="B193" s="783">
        <v>0</v>
      </c>
      <c r="C193" s="784">
        <v>2</v>
      </c>
      <c r="D193" s="784">
        <v>1</v>
      </c>
      <c r="E193" s="783">
        <v>0</v>
      </c>
      <c r="F193" s="785">
        <v>1</v>
      </c>
      <c r="G193" s="784">
        <v>2</v>
      </c>
      <c r="H193" s="784">
        <v>7</v>
      </c>
      <c r="I193" s="785">
        <v>7</v>
      </c>
      <c r="J193" s="785">
        <v>7</v>
      </c>
      <c r="K193" s="784">
        <v>11</v>
      </c>
      <c r="L193" s="785">
        <v>4</v>
      </c>
      <c r="M193" s="785">
        <v>3</v>
      </c>
      <c r="N193" s="786">
        <v>2</v>
      </c>
      <c r="O193" s="787">
        <v>4</v>
      </c>
      <c r="P193" s="788">
        <v>10</v>
      </c>
      <c r="Q193" s="711" t="s">
        <v>2421</v>
      </c>
    </row>
    <row r="194" spans="1:17" ht="16.5">
      <c r="A194" s="706" t="s">
        <v>2422</v>
      </c>
      <c r="B194" s="783">
        <v>0</v>
      </c>
      <c r="C194" s="783">
        <v>0</v>
      </c>
      <c r="D194" s="784">
        <v>4</v>
      </c>
      <c r="E194" s="783">
        <v>0</v>
      </c>
      <c r="F194" s="785">
        <v>9</v>
      </c>
      <c r="G194" s="784">
        <v>19</v>
      </c>
      <c r="H194" s="784">
        <v>28</v>
      </c>
      <c r="I194" s="785">
        <v>18</v>
      </c>
      <c r="J194" s="785">
        <v>18</v>
      </c>
      <c r="K194" s="784">
        <v>25</v>
      </c>
      <c r="L194" s="785">
        <v>15</v>
      </c>
      <c r="M194" s="785">
        <v>8</v>
      </c>
      <c r="N194" s="786">
        <v>28</v>
      </c>
      <c r="O194" s="787">
        <v>23</v>
      </c>
      <c r="P194" s="788">
        <v>34</v>
      </c>
      <c r="Q194" s="711" t="s">
        <v>2423</v>
      </c>
    </row>
    <row r="195" spans="1:17" ht="16.5">
      <c r="A195" s="701" t="s">
        <v>2467</v>
      </c>
      <c r="B195" s="721">
        <f t="shared" ref="B195:M195" si="19">SUM(B196:B201)</f>
        <v>9947</v>
      </c>
      <c r="C195" s="721">
        <f t="shared" si="19"/>
        <v>64234</v>
      </c>
      <c r="D195" s="721">
        <f t="shared" si="19"/>
        <v>123227</v>
      </c>
      <c r="E195" s="721">
        <f t="shared" si="19"/>
        <v>104506</v>
      </c>
      <c r="F195" s="721">
        <f t="shared" si="19"/>
        <v>100249.38</v>
      </c>
      <c r="G195" s="721">
        <f t="shared" si="19"/>
        <v>172954.89</v>
      </c>
      <c r="H195" s="721">
        <f t="shared" si="19"/>
        <v>138446.37000000002</v>
      </c>
      <c r="I195" s="721">
        <f t="shared" si="19"/>
        <v>142708.33000000002</v>
      </c>
      <c r="J195" s="721">
        <f t="shared" si="19"/>
        <v>270300.28000000003</v>
      </c>
      <c r="K195" s="721">
        <f t="shared" si="19"/>
        <v>210848.91999999998</v>
      </c>
      <c r="L195" s="721">
        <f t="shared" si="19"/>
        <v>152775.07999999999</v>
      </c>
      <c r="M195" s="721">
        <f t="shared" si="19"/>
        <v>142723.07999999999</v>
      </c>
      <c r="N195" s="722">
        <f>SUM(N196:N201)</f>
        <v>317684.05</v>
      </c>
      <c r="O195" s="721">
        <f>SUM(O196:O201)</f>
        <v>169273.16</v>
      </c>
      <c r="P195" s="723">
        <f>SUM(P196:P201)</f>
        <v>231212.74</v>
      </c>
      <c r="Q195" s="705" t="s">
        <v>2454</v>
      </c>
    </row>
    <row r="196" spans="1:17" ht="16.5">
      <c r="A196" s="706" t="s">
        <v>2412</v>
      </c>
      <c r="B196" s="780">
        <v>2347</v>
      </c>
      <c r="C196" s="780">
        <v>7775</v>
      </c>
      <c r="D196" s="780">
        <v>13161</v>
      </c>
      <c r="E196" s="780">
        <v>35472</v>
      </c>
      <c r="F196" s="780">
        <v>11664</v>
      </c>
      <c r="G196" s="780">
        <v>58399</v>
      </c>
      <c r="H196" s="780">
        <v>41697.4</v>
      </c>
      <c r="I196" s="780">
        <v>30917.279999999999</v>
      </c>
      <c r="J196" s="780">
        <v>76644.709999999992</v>
      </c>
      <c r="K196" s="780">
        <v>54514.5</v>
      </c>
      <c r="L196" s="780">
        <v>52043.4</v>
      </c>
      <c r="M196" s="780">
        <v>33416.239999999998</v>
      </c>
      <c r="N196" s="781">
        <v>162032.85999999999</v>
      </c>
      <c r="O196" s="780">
        <v>32670.68</v>
      </c>
      <c r="P196" s="782">
        <v>60780.81</v>
      </c>
      <c r="Q196" s="711" t="s">
        <v>2413</v>
      </c>
    </row>
    <row r="197" spans="1:17" ht="16.5">
      <c r="A197" s="706" t="s">
        <v>2414</v>
      </c>
      <c r="B197" s="780">
        <v>1077</v>
      </c>
      <c r="C197" s="780">
        <v>6568</v>
      </c>
      <c r="D197" s="780">
        <v>12208</v>
      </c>
      <c r="E197" s="780">
        <v>7592</v>
      </c>
      <c r="F197" s="780">
        <v>9342</v>
      </c>
      <c r="G197" s="780">
        <v>9486</v>
      </c>
      <c r="H197" s="780">
        <v>8884</v>
      </c>
      <c r="I197" s="780">
        <v>10854.8</v>
      </c>
      <c r="J197" s="780">
        <v>14682.23</v>
      </c>
      <c r="K197" s="780">
        <v>10520</v>
      </c>
      <c r="L197" s="780">
        <v>7812</v>
      </c>
      <c r="M197" s="780">
        <v>8648.76</v>
      </c>
      <c r="N197" s="781">
        <v>18231.68</v>
      </c>
      <c r="O197" s="780">
        <v>9330.48</v>
      </c>
      <c r="P197" s="782">
        <v>6468.4</v>
      </c>
      <c r="Q197" s="711" t="s">
        <v>2415</v>
      </c>
    </row>
    <row r="198" spans="1:17" ht="16.5">
      <c r="A198" s="706" t="s">
        <v>2416</v>
      </c>
      <c r="B198" s="780">
        <v>6482</v>
      </c>
      <c r="C198" s="780">
        <v>34847</v>
      </c>
      <c r="D198" s="780">
        <v>72454</v>
      </c>
      <c r="E198" s="780">
        <v>59124</v>
      </c>
      <c r="F198" s="780">
        <v>59434.86</v>
      </c>
      <c r="G198" s="780">
        <v>91858.89</v>
      </c>
      <c r="H198" s="780">
        <v>67859.520000000004</v>
      </c>
      <c r="I198" s="780">
        <v>63016.75</v>
      </c>
      <c r="J198" s="780">
        <v>82993.62</v>
      </c>
      <c r="K198" s="780">
        <v>86392.42</v>
      </c>
      <c r="L198" s="780">
        <v>74566.880000000005</v>
      </c>
      <c r="M198" s="780">
        <v>76132.329999999987</v>
      </c>
      <c r="N198" s="781">
        <v>106590.91</v>
      </c>
      <c r="O198" s="780">
        <v>103669</v>
      </c>
      <c r="P198" s="782">
        <v>118286.79000000001</v>
      </c>
      <c r="Q198" s="711" t="s">
        <v>2417</v>
      </c>
    </row>
    <row r="199" spans="1:17" ht="16.5">
      <c r="A199" s="706" t="s">
        <v>2418</v>
      </c>
      <c r="B199" s="780">
        <v>41</v>
      </c>
      <c r="C199" s="780">
        <v>14475</v>
      </c>
      <c r="D199" s="780">
        <v>20453</v>
      </c>
      <c r="E199" s="780">
        <v>2318</v>
      </c>
      <c r="F199" s="780">
        <v>18804.52</v>
      </c>
      <c r="G199" s="780">
        <v>10177</v>
      </c>
      <c r="H199" s="780">
        <v>9736</v>
      </c>
      <c r="I199" s="780">
        <v>15559</v>
      </c>
      <c r="J199" s="780">
        <v>71728</v>
      </c>
      <c r="K199" s="780">
        <v>23372</v>
      </c>
      <c r="L199" s="780">
        <v>14513.8</v>
      </c>
      <c r="M199" s="780">
        <v>22928.98</v>
      </c>
      <c r="N199" s="781">
        <v>19135.400000000001</v>
      </c>
      <c r="O199" s="780">
        <v>15198</v>
      </c>
      <c r="P199" s="782">
        <v>19442</v>
      </c>
      <c r="Q199" s="711" t="s">
        <v>2419</v>
      </c>
    </row>
    <row r="200" spans="1:17" ht="16.5">
      <c r="A200" s="706" t="s">
        <v>2420</v>
      </c>
      <c r="B200" s="783">
        <v>0</v>
      </c>
      <c r="C200" s="784">
        <v>569</v>
      </c>
      <c r="D200" s="784">
        <v>3423</v>
      </c>
      <c r="E200" s="783">
        <v>0</v>
      </c>
      <c r="F200" s="785">
        <v>0</v>
      </c>
      <c r="G200" s="784">
        <v>1343</v>
      </c>
      <c r="H200" s="784">
        <v>6327</v>
      </c>
      <c r="I200" s="785">
        <v>18702</v>
      </c>
      <c r="J200" s="785">
        <v>21025.72</v>
      </c>
      <c r="K200" s="784">
        <v>27328</v>
      </c>
      <c r="L200" s="785">
        <v>2140</v>
      </c>
      <c r="M200" s="785">
        <v>596.77</v>
      </c>
      <c r="N200" s="786">
        <v>7140.9</v>
      </c>
      <c r="O200" s="787">
        <v>5704</v>
      </c>
      <c r="P200" s="788">
        <v>22850.739999999998</v>
      </c>
      <c r="Q200" s="711" t="s">
        <v>2421</v>
      </c>
    </row>
    <row r="201" spans="1:17" ht="16.5">
      <c r="A201" s="706" t="s">
        <v>2422</v>
      </c>
      <c r="B201" s="783">
        <v>0</v>
      </c>
      <c r="C201" s="783">
        <v>0</v>
      </c>
      <c r="D201" s="784">
        <v>1528</v>
      </c>
      <c r="E201" s="783">
        <v>0</v>
      </c>
      <c r="F201" s="785">
        <v>1004</v>
      </c>
      <c r="G201" s="784">
        <v>1691</v>
      </c>
      <c r="H201" s="784">
        <v>3942.45</v>
      </c>
      <c r="I201" s="785">
        <v>3658.5</v>
      </c>
      <c r="J201" s="785">
        <v>3226</v>
      </c>
      <c r="K201" s="784">
        <v>8722</v>
      </c>
      <c r="L201" s="785">
        <v>1699</v>
      </c>
      <c r="M201" s="785">
        <v>1000</v>
      </c>
      <c r="N201" s="786">
        <v>4552.3</v>
      </c>
      <c r="O201" s="787">
        <v>2701</v>
      </c>
      <c r="P201" s="788">
        <v>3384</v>
      </c>
      <c r="Q201" s="711" t="s">
        <v>2423</v>
      </c>
    </row>
    <row r="202" spans="1:17" ht="16.5">
      <c r="A202" s="701" t="s">
        <v>2426</v>
      </c>
      <c r="B202" s="721">
        <f t="shared" ref="B202:M202" si="20">SUM(B203:B208)</f>
        <v>3665</v>
      </c>
      <c r="C202" s="721">
        <f t="shared" si="20"/>
        <v>28202</v>
      </c>
      <c r="D202" s="721">
        <f t="shared" si="20"/>
        <v>64156</v>
      </c>
      <c r="E202" s="721">
        <f t="shared" si="20"/>
        <v>44670</v>
      </c>
      <c r="F202" s="721">
        <f t="shared" si="20"/>
        <v>44226</v>
      </c>
      <c r="G202" s="721">
        <f t="shared" si="20"/>
        <v>63907</v>
      </c>
      <c r="H202" s="721">
        <f t="shared" si="20"/>
        <v>56595.45</v>
      </c>
      <c r="I202" s="721">
        <f t="shared" si="20"/>
        <v>68377.16</v>
      </c>
      <c r="J202" s="721">
        <f t="shared" si="20"/>
        <v>107845.97100000001</v>
      </c>
      <c r="K202" s="721">
        <f t="shared" si="20"/>
        <v>79288.040000000008</v>
      </c>
      <c r="L202" s="721">
        <f t="shared" si="20"/>
        <v>54348.739999999991</v>
      </c>
      <c r="M202" s="721">
        <f t="shared" si="20"/>
        <v>56539.729999999996</v>
      </c>
      <c r="N202" s="722">
        <f>SUM(N203:N208)</f>
        <v>109205.39</v>
      </c>
      <c r="O202" s="721">
        <f>SUM(O203:O208)</f>
        <v>64585.600000000006</v>
      </c>
      <c r="P202" s="723">
        <f>SUM(P203:P208)</f>
        <v>85302.09</v>
      </c>
      <c r="Q202" s="705" t="s">
        <v>2456</v>
      </c>
    </row>
    <row r="203" spans="1:17" ht="16.5">
      <c r="A203" s="706" t="s">
        <v>2412</v>
      </c>
      <c r="B203" s="780">
        <v>522</v>
      </c>
      <c r="C203" s="780">
        <v>2102</v>
      </c>
      <c r="D203" s="780">
        <v>3059</v>
      </c>
      <c r="E203" s="780">
        <v>7080</v>
      </c>
      <c r="F203" s="780">
        <v>3326</v>
      </c>
      <c r="G203" s="780">
        <v>9102</v>
      </c>
      <c r="H203" s="780">
        <v>7080</v>
      </c>
      <c r="I203" s="780">
        <v>7038.66</v>
      </c>
      <c r="J203" s="780">
        <v>41315</v>
      </c>
      <c r="K203" s="780">
        <v>12861</v>
      </c>
      <c r="L203" s="780">
        <v>6604</v>
      </c>
      <c r="M203" s="780">
        <v>8165.76</v>
      </c>
      <c r="N203" s="781">
        <v>47251.63</v>
      </c>
      <c r="O203" s="780">
        <v>8132.6100000000006</v>
      </c>
      <c r="P203" s="782">
        <v>10321</v>
      </c>
      <c r="Q203" s="711" t="s">
        <v>2413</v>
      </c>
    </row>
    <row r="204" spans="1:17" ht="16.5">
      <c r="A204" s="706" t="s">
        <v>2414</v>
      </c>
      <c r="B204" s="780">
        <v>660</v>
      </c>
      <c r="C204" s="780">
        <v>4872</v>
      </c>
      <c r="D204" s="780">
        <v>8281</v>
      </c>
      <c r="E204" s="780">
        <v>4806</v>
      </c>
      <c r="F204" s="780">
        <v>5416</v>
      </c>
      <c r="G204" s="780">
        <v>5663</v>
      </c>
      <c r="H204" s="780">
        <v>5609</v>
      </c>
      <c r="I204" s="780">
        <v>5572</v>
      </c>
      <c r="J204" s="780">
        <v>7362.5010000000002</v>
      </c>
      <c r="K204" s="780">
        <v>5727.7400000000007</v>
      </c>
      <c r="L204" s="780">
        <v>3808.6299999999997</v>
      </c>
      <c r="M204" s="780">
        <v>4458.2199999999993</v>
      </c>
      <c r="N204" s="781">
        <v>9714.5300000000025</v>
      </c>
      <c r="O204" s="780">
        <v>5101.4900000000007</v>
      </c>
      <c r="P204" s="782">
        <v>3706.48</v>
      </c>
      <c r="Q204" s="711" t="s">
        <v>2415</v>
      </c>
    </row>
    <row r="205" spans="1:17" ht="16.5">
      <c r="A205" s="706" t="s">
        <v>2416</v>
      </c>
      <c r="B205" s="780">
        <v>2483</v>
      </c>
      <c r="C205" s="780">
        <v>12097</v>
      </c>
      <c r="D205" s="780">
        <v>31446</v>
      </c>
      <c r="E205" s="780">
        <v>30506</v>
      </c>
      <c r="F205" s="780">
        <v>18519</v>
      </c>
      <c r="G205" s="780">
        <v>39636</v>
      </c>
      <c r="H205" s="780">
        <v>28065</v>
      </c>
      <c r="I205" s="780">
        <v>27681</v>
      </c>
      <c r="J205" s="780">
        <v>31944</v>
      </c>
      <c r="K205" s="780">
        <v>31448.3</v>
      </c>
      <c r="L205" s="780">
        <v>30160.309999999998</v>
      </c>
      <c r="M205" s="780">
        <v>30367</v>
      </c>
      <c r="N205" s="781">
        <v>30190.83</v>
      </c>
      <c r="O205" s="780">
        <v>36669.5</v>
      </c>
      <c r="P205" s="782">
        <v>41506</v>
      </c>
      <c r="Q205" s="711" t="s">
        <v>2417</v>
      </c>
    </row>
    <row r="206" spans="1:17" ht="16.5">
      <c r="A206" s="706" t="s">
        <v>2418</v>
      </c>
      <c r="B206" s="780">
        <v>0</v>
      </c>
      <c r="C206" s="780">
        <v>8815</v>
      </c>
      <c r="D206" s="780">
        <v>17036</v>
      </c>
      <c r="E206" s="780">
        <v>2278</v>
      </c>
      <c r="F206" s="780">
        <v>15961</v>
      </c>
      <c r="G206" s="780">
        <v>6556</v>
      </c>
      <c r="H206" s="780">
        <v>7374</v>
      </c>
      <c r="I206" s="780">
        <v>5755</v>
      </c>
      <c r="J206" s="780">
        <v>9202</v>
      </c>
      <c r="K206" s="780">
        <v>15212</v>
      </c>
      <c r="L206" s="780">
        <v>11069.8</v>
      </c>
      <c r="M206" s="780">
        <v>12220.75</v>
      </c>
      <c r="N206" s="781">
        <v>15189.4</v>
      </c>
      <c r="O206" s="780">
        <v>9893</v>
      </c>
      <c r="P206" s="782">
        <v>12770.7</v>
      </c>
      <c r="Q206" s="711" t="s">
        <v>2419</v>
      </c>
    </row>
    <row r="207" spans="1:17" ht="16.5">
      <c r="A207" s="706" t="s">
        <v>2420</v>
      </c>
      <c r="B207" s="783">
        <v>0</v>
      </c>
      <c r="C207" s="784">
        <v>316</v>
      </c>
      <c r="D207" s="784">
        <v>3423</v>
      </c>
      <c r="E207" s="783">
        <v>0</v>
      </c>
      <c r="F207" s="785">
        <v>0</v>
      </c>
      <c r="G207" s="784">
        <v>1343</v>
      </c>
      <c r="H207" s="784">
        <v>4885</v>
      </c>
      <c r="I207" s="785">
        <v>18702</v>
      </c>
      <c r="J207" s="785">
        <v>16064.47</v>
      </c>
      <c r="K207" s="784">
        <v>8791</v>
      </c>
      <c r="L207" s="785">
        <v>1007</v>
      </c>
      <c r="M207" s="785">
        <v>328</v>
      </c>
      <c r="N207" s="786">
        <v>4310</v>
      </c>
      <c r="O207" s="787">
        <v>2300</v>
      </c>
      <c r="P207" s="788">
        <v>13613.91</v>
      </c>
      <c r="Q207" s="711" t="s">
        <v>2421</v>
      </c>
    </row>
    <row r="208" spans="1:17" ht="16.5">
      <c r="A208" s="706" t="s">
        <v>2422</v>
      </c>
      <c r="B208" s="783">
        <v>0</v>
      </c>
      <c r="C208" s="783">
        <v>0</v>
      </c>
      <c r="D208" s="784">
        <v>911</v>
      </c>
      <c r="E208" s="783">
        <v>0</v>
      </c>
      <c r="F208" s="785">
        <v>1004</v>
      </c>
      <c r="G208" s="784">
        <v>1607</v>
      </c>
      <c r="H208" s="784">
        <v>3582.45</v>
      </c>
      <c r="I208" s="785">
        <v>3628.5</v>
      </c>
      <c r="J208" s="785">
        <v>1958</v>
      </c>
      <c r="K208" s="784">
        <v>5248</v>
      </c>
      <c r="L208" s="785">
        <v>1699</v>
      </c>
      <c r="M208" s="785">
        <v>1000</v>
      </c>
      <c r="N208" s="786">
        <v>2549</v>
      </c>
      <c r="O208" s="787">
        <v>2489</v>
      </c>
      <c r="P208" s="788">
        <v>3384</v>
      </c>
      <c r="Q208" s="711" t="s">
        <v>2423</v>
      </c>
    </row>
    <row r="209" spans="1:17" ht="16.5">
      <c r="A209" s="701" t="s">
        <v>2428</v>
      </c>
      <c r="B209" s="721">
        <f t="shared" ref="B209:M209" si="21">SUM(B210:B215)</f>
        <v>12081.3</v>
      </c>
      <c r="C209" s="721">
        <f t="shared" si="21"/>
        <v>88147.700000000012</v>
      </c>
      <c r="D209" s="721">
        <f t="shared" si="21"/>
        <v>179276.6</v>
      </c>
      <c r="E209" s="721">
        <f t="shared" si="21"/>
        <v>142713.90000000002</v>
      </c>
      <c r="F209" s="721">
        <f t="shared" si="21"/>
        <v>147836.05400000003</v>
      </c>
      <c r="G209" s="721">
        <f t="shared" si="21"/>
        <v>406399.65699999995</v>
      </c>
      <c r="H209" s="721">
        <f t="shared" si="21"/>
        <v>197491.56099999999</v>
      </c>
      <c r="I209" s="721">
        <f t="shared" si="21"/>
        <v>232864.05899999998</v>
      </c>
      <c r="J209" s="721">
        <f t="shared" si="21"/>
        <v>444867.701</v>
      </c>
      <c r="K209" s="721">
        <f t="shared" si="21"/>
        <v>409177.11899999995</v>
      </c>
      <c r="L209" s="721">
        <f t="shared" si="21"/>
        <v>235381.22899999999</v>
      </c>
      <c r="M209" s="721">
        <f t="shared" si="21"/>
        <v>230069.03000000003</v>
      </c>
      <c r="N209" s="722">
        <f>SUM(N210:N215)</f>
        <v>494456.21099999995</v>
      </c>
      <c r="O209" s="721">
        <f>SUM(O210:O215)</f>
        <v>240311.128</v>
      </c>
      <c r="P209" s="723">
        <f>SUM(P210:P215)</f>
        <v>354702.01399999997</v>
      </c>
      <c r="Q209" s="705" t="s">
        <v>2457</v>
      </c>
    </row>
    <row r="210" spans="1:17" ht="16.5">
      <c r="A210" s="706" t="s">
        <v>2412</v>
      </c>
      <c r="B210" s="780">
        <v>2465</v>
      </c>
      <c r="C210" s="780">
        <v>10135.200000000001</v>
      </c>
      <c r="D210" s="780">
        <v>14724.5</v>
      </c>
      <c r="E210" s="780">
        <v>39015.5</v>
      </c>
      <c r="F210" s="780">
        <v>13269.4</v>
      </c>
      <c r="G210" s="780">
        <v>95673.7</v>
      </c>
      <c r="H210" s="780">
        <v>46742.1</v>
      </c>
      <c r="I210" s="780">
        <v>46036.480000000003</v>
      </c>
      <c r="J210" s="780">
        <v>85235.365000000005</v>
      </c>
      <c r="K210" s="780">
        <v>86596.9</v>
      </c>
      <c r="L210" s="780">
        <v>90169.3</v>
      </c>
      <c r="M210" s="780">
        <v>55313.760000000002</v>
      </c>
      <c r="N210" s="781">
        <v>258256.36</v>
      </c>
      <c r="O210" s="780">
        <v>42616.451999999997</v>
      </c>
      <c r="P210" s="782">
        <v>77839.77</v>
      </c>
      <c r="Q210" s="711" t="s">
        <v>2413</v>
      </c>
    </row>
    <row r="211" spans="1:17" ht="16.5">
      <c r="A211" s="706" t="s">
        <v>2414</v>
      </c>
      <c r="B211" s="780">
        <v>1615.2</v>
      </c>
      <c r="C211" s="780">
        <v>17906.099999999999</v>
      </c>
      <c r="D211" s="780">
        <v>18611.3</v>
      </c>
      <c r="E211" s="780">
        <v>23647.1</v>
      </c>
      <c r="F211" s="780">
        <v>25479</v>
      </c>
      <c r="G211" s="780">
        <v>25129.599999999999</v>
      </c>
      <c r="H211" s="780">
        <v>17663.5</v>
      </c>
      <c r="I211" s="780">
        <v>22976.25</v>
      </c>
      <c r="J211" s="780">
        <v>37438.83</v>
      </c>
      <c r="K211" s="780">
        <v>29690.5</v>
      </c>
      <c r="L211" s="780">
        <v>10898.9</v>
      </c>
      <c r="M211" s="780">
        <v>20235.82</v>
      </c>
      <c r="N211" s="781">
        <v>39767.879999999997</v>
      </c>
      <c r="O211" s="780">
        <v>19176.38</v>
      </c>
      <c r="P211" s="782">
        <v>9223.6</v>
      </c>
      <c r="Q211" s="711" t="s">
        <v>2415</v>
      </c>
    </row>
    <row r="212" spans="1:17" ht="16.5">
      <c r="A212" s="706" t="s">
        <v>2416</v>
      </c>
      <c r="B212" s="780">
        <v>7960.1</v>
      </c>
      <c r="C212" s="780">
        <v>41681.5</v>
      </c>
      <c r="D212" s="780">
        <v>97508.3</v>
      </c>
      <c r="E212" s="780">
        <v>76741.100000000006</v>
      </c>
      <c r="F212" s="780">
        <v>73056.017999999996</v>
      </c>
      <c r="G212" s="780">
        <v>121617.257</v>
      </c>
      <c r="H212" s="780">
        <v>92831.275999999998</v>
      </c>
      <c r="I212" s="780">
        <v>82258.879000000001</v>
      </c>
      <c r="J212" s="780">
        <v>101073.25599999999</v>
      </c>
      <c r="K212" s="780">
        <v>112837.815</v>
      </c>
      <c r="L212" s="780">
        <v>97346.54</v>
      </c>
      <c r="M212" s="780">
        <v>102027.815</v>
      </c>
      <c r="N212" s="781">
        <v>127682.321</v>
      </c>
      <c r="O212" s="780">
        <v>127412.296</v>
      </c>
      <c r="P212" s="782">
        <v>146343.78</v>
      </c>
      <c r="Q212" s="711" t="s">
        <v>2417</v>
      </c>
    </row>
    <row r="213" spans="1:17" ht="16.5">
      <c r="A213" s="706" t="s">
        <v>2418</v>
      </c>
      <c r="B213" s="780">
        <v>41</v>
      </c>
      <c r="C213" s="780">
        <v>16647.900000000001</v>
      </c>
      <c r="D213" s="780">
        <v>38347</v>
      </c>
      <c r="E213" s="780">
        <v>3310.2</v>
      </c>
      <c r="F213" s="780">
        <v>34922.275999999998</v>
      </c>
      <c r="G213" s="780">
        <v>159954.20000000001</v>
      </c>
      <c r="H213" s="780">
        <v>21785</v>
      </c>
      <c r="I213" s="780">
        <v>44739.85</v>
      </c>
      <c r="J213" s="780">
        <v>165786.94</v>
      </c>
      <c r="K213" s="780">
        <v>43847</v>
      </c>
      <c r="L213" s="780">
        <v>27364.02</v>
      </c>
      <c r="M213" s="780">
        <v>48020.98</v>
      </c>
      <c r="N213" s="781">
        <v>39025.1</v>
      </c>
      <c r="O213" s="780">
        <v>19170.5</v>
      </c>
      <c r="P213" s="782">
        <v>38058</v>
      </c>
      <c r="Q213" s="711" t="s">
        <v>2419</v>
      </c>
    </row>
    <row r="214" spans="1:17" ht="16.5">
      <c r="A214" s="706" t="s">
        <v>2420</v>
      </c>
      <c r="B214" s="783">
        <v>0</v>
      </c>
      <c r="C214" s="784">
        <v>1777</v>
      </c>
      <c r="D214" s="784">
        <v>8557.5</v>
      </c>
      <c r="E214" s="783">
        <v>0</v>
      </c>
      <c r="F214" s="785">
        <v>146.16</v>
      </c>
      <c r="G214" s="784">
        <v>2504.1</v>
      </c>
      <c r="H214" s="784">
        <v>14835.2</v>
      </c>
      <c r="I214" s="785">
        <v>32215.8</v>
      </c>
      <c r="J214" s="785">
        <v>51166.31</v>
      </c>
      <c r="K214" s="784">
        <v>112616.1</v>
      </c>
      <c r="L214" s="785">
        <v>8243.2690000000002</v>
      </c>
      <c r="M214" s="785">
        <v>3545.1549999999997</v>
      </c>
      <c r="N214" s="786">
        <v>19042.95</v>
      </c>
      <c r="O214" s="787">
        <v>29487</v>
      </c>
      <c r="P214" s="788">
        <v>79935.263999999996</v>
      </c>
      <c r="Q214" s="711" t="s">
        <v>2421</v>
      </c>
    </row>
    <row r="215" spans="1:17" ht="16.5">
      <c r="A215" s="706" t="s">
        <v>2422</v>
      </c>
      <c r="B215" s="783">
        <v>0</v>
      </c>
      <c r="C215" s="783">
        <v>0</v>
      </c>
      <c r="D215" s="784">
        <v>1528</v>
      </c>
      <c r="E215" s="783">
        <v>0</v>
      </c>
      <c r="F215" s="785">
        <v>963.2</v>
      </c>
      <c r="G215" s="784">
        <v>1520.8</v>
      </c>
      <c r="H215" s="784">
        <v>3634.4850000000001</v>
      </c>
      <c r="I215" s="785">
        <v>4636.8</v>
      </c>
      <c r="J215" s="785">
        <v>4167</v>
      </c>
      <c r="K215" s="784">
        <v>23588.804</v>
      </c>
      <c r="L215" s="785">
        <v>1359.2</v>
      </c>
      <c r="M215" s="785">
        <v>925.5</v>
      </c>
      <c r="N215" s="786">
        <v>10681.6</v>
      </c>
      <c r="O215" s="787">
        <v>2448.5</v>
      </c>
      <c r="P215" s="788">
        <v>3301.6</v>
      </c>
      <c r="Q215" s="711" t="s">
        <v>2423</v>
      </c>
    </row>
    <row r="216" spans="1:17" ht="16.5">
      <c r="A216" s="701" t="s">
        <v>2430</v>
      </c>
      <c r="B216" s="721">
        <f>SUM(B217:B219)</f>
        <v>118</v>
      </c>
      <c r="C216" s="721">
        <f t="shared" ref="C216:M216" si="22">SUM(C217:C219)</f>
        <v>542</v>
      </c>
      <c r="D216" s="721">
        <f t="shared" si="22"/>
        <v>887</v>
      </c>
      <c r="E216" s="721">
        <f t="shared" si="22"/>
        <v>948</v>
      </c>
      <c r="F216" s="721">
        <f t="shared" si="22"/>
        <v>735</v>
      </c>
      <c r="G216" s="721">
        <f t="shared" si="22"/>
        <v>1384</v>
      </c>
      <c r="H216" s="721">
        <f t="shared" si="22"/>
        <v>966</v>
      </c>
      <c r="I216" s="721">
        <f t="shared" si="22"/>
        <v>982</v>
      </c>
      <c r="J216" s="721">
        <f t="shared" si="22"/>
        <v>1577</v>
      </c>
      <c r="K216" s="721">
        <f t="shared" si="22"/>
        <v>1178</v>
      </c>
      <c r="L216" s="721">
        <f t="shared" si="22"/>
        <v>1157</v>
      </c>
      <c r="M216" s="721">
        <f t="shared" si="22"/>
        <v>1086</v>
      </c>
      <c r="N216" s="722">
        <f>SUM(N217:N219)</f>
        <v>1443</v>
      </c>
      <c r="O216" s="721">
        <f>SUM(O217:O219)</f>
        <v>1261</v>
      </c>
      <c r="P216" s="723">
        <f>SUM(P217:P219)</f>
        <v>1538</v>
      </c>
      <c r="Q216" s="705" t="s">
        <v>2458</v>
      </c>
    </row>
    <row r="217" spans="1:17" ht="16.5">
      <c r="A217" s="706" t="s">
        <v>2412</v>
      </c>
      <c r="B217" s="780">
        <v>31</v>
      </c>
      <c r="C217" s="780">
        <v>96</v>
      </c>
      <c r="D217" s="780">
        <v>122</v>
      </c>
      <c r="E217" s="780">
        <v>232</v>
      </c>
      <c r="F217" s="780">
        <v>113</v>
      </c>
      <c r="G217" s="780">
        <v>357</v>
      </c>
      <c r="H217" s="780">
        <v>275</v>
      </c>
      <c r="I217" s="780">
        <v>267</v>
      </c>
      <c r="J217" s="780">
        <v>694</v>
      </c>
      <c r="K217" s="780">
        <v>300</v>
      </c>
      <c r="L217" s="780">
        <v>387</v>
      </c>
      <c r="M217" s="780">
        <v>299</v>
      </c>
      <c r="N217" s="781">
        <v>550</v>
      </c>
      <c r="O217" s="780">
        <v>297</v>
      </c>
      <c r="P217" s="782">
        <v>426</v>
      </c>
      <c r="Q217" s="711" t="s">
        <v>2413</v>
      </c>
    </row>
    <row r="218" spans="1:17" ht="16.5">
      <c r="A218" s="706" t="s">
        <v>2414</v>
      </c>
      <c r="B218" s="780">
        <v>4</v>
      </c>
      <c r="C218" s="780">
        <v>17</v>
      </c>
      <c r="D218" s="780">
        <v>32</v>
      </c>
      <c r="E218" s="780">
        <v>26</v>
      </c>
      <c r="F218" s="780">
        <v>27</v>
      </c>
      <c r="G218" s="780">
        <v>44</v>
      </c>
      <c r="H218" s="780">
        <v>30</v>
      </c>
      <c r="I218" s="780">
        <v>39</v>
      </c>
      <c r="J218" s="780">
        <v>72</v>
      </c>
      <c r="K218" s="780">
        <v>33</v>
      </c>
      <c r="L218" s="780">
        <v>23</v>
      </c>
      <c r="M218" s="780">
        <v>41</v>
      </c>
      <c r="N218" s="781">
        <v>87</v>
      </c>
      <c r="O218" s="780">
        <v>39</v>
      </c>
      <c r="P218" s="782">
        <v>34</v>
      </c>
      <c r="Q218" s="711" t="s">
        <v>2415</v>
      </c>
    </row>
    <row r="219" spans="1:17" ht="16.5">
      <c r="A219" s="706" t="s">
        <v>2416</v>
      </c>
      <c r="B219" s="780">
        <v>83</v>
      </c>
      <c r="C219" s="780">
        <v>429</v>
      </c>
      <c r="D219" s="780">
        <v>733</v>
      </c>
      <c r="E219" s="780">
        <v>690</v>
      </c>
      <c r="F219" s="780">
        <v>595</v>
      </c>
      <c r="G219" s="780">
        <v>983</v>
      </c>
      <c r="H219" s="780">
        <v>661</v>
      </c>
      <c r="I219" s="780">
        <v>676</v>
      </c>
      <c r="J219" s="780">
        <v>811</v>
      </c>
      <c r="K219" s="780">
        <v>845</v>
      </c>
      <c r="L219" s="780">
        <v>747</v>
      </c>
      <c r="M219" s="780">
        <v>746</v>
      </c>
      <c r="N219" s="781">
        <v>806</v>
      </c>
      <c r="O219" s="780">
        <v>925</v>
      </c>
      <c r="P219" s="782">
        <v>1078</v>
      </c>
      <c r="Q219" s="711" t="s">
        <v>2417</v>
      </c>
    </row>
    <row r="220" spans="1:17" ht="16.5">
      <c r="A220" s="701" t="s">
        <v>2432</v>
      </c>
      <c r="B220" s="789">
        <f>B221+B222+B223</f>
        <v>314</v>
      </c>
      <c r="C220" s="789">
        <f t="shared" ref="C220:M220" si="23">C221+C222+C223</f>
        <v>1423</v>
      </c>
      <c r="D220" s="789">
        <f t="shared" si="23"/>
        <v>2475</v>
      </c>
      <c r="E220" s="789">
        <f t="shared" si="23"/>
        <v>2639</v>
      </c>
      <c r="F220" s="789">
        <f t="shared" si="23"/>
        <v>2042</v>
      </c>
      <c r="G220" s="789">
        <f t="shared" si="23"/>
        <v>4031</v>
      </c>
      <c r="H220" s="789">
        <f t="shared" si="23"/>
        <v>2766</v>
      </c>
      <c r="I220" s="789">
        <f t="shared" si="23"/>
        <v>2713</v>
      </c>
      <c r="J220" s="789">
        <f t="shared" si="23"/>
        <v>4287</v>
      </c>
      <c r="K220" s="789">
        <f t="shared" si="23"/>
        <v>3865</v>
      </c>
      <c r="L220" s="789">
        <f t="shared" si="23"/>
        <v>3352</v>
      </c>
      <c r="M220" s="789">
        <f t="shared" si="23"/>
        <v>3182</v>
      </c>
      <c r="N220" s="722">
        <f>N221+N222+N223</f>
        <v>4136</v>
      </c>
      <c r="O220" s="789">
        <f>O221+O222+O223</f>
        <v>3581</v>
      </c>
      <c r="P220" s="723">
        <f>P221+P222+P223</f>
        <v>4350</v>
      </c>
      <c r="Q220" s="705" t="s">
        <v>2459</v>
      </c>
    </row>
    <row r="221" spans="1:17" ht="16.5">
      <c r="A221" s="706" t="s">
        <v>2412</v>
      </c>
      <c r="B221" s="780">
        <v>93</v>
      </c>
      <c r="C221" s="780">
        <v>279</v>
      </c>
      <c r="D221" s="780">
        <v>372</v>
      </c>
      <c r="E221" s="780">
        <v>718</v>
      </c>
      <c r="F221" s="780">
        <v>313</v>
      </c>
      <c r="G221" s="780">
        <v>1131</v>
      </c>
      <c r="H221" s="780">
        <v>803</v>
      </c>
      <c r="I221" s="780">
        <v>706</v>
      </c>
      <c r="J221" s="780">
        <v>1681</v>
      </c>
      <c r="K221" s="780">
        <v>1364</v>
      </c>
      <c r="L221" s="780">
        <v>1161</v>
      </c>
      <c r="M221" s="780">
        <v>883</v>
      </c>
      <c r="N221" s="781">
        <v>1671</v>
      </c>
      <c r="O221" s="780">
        <v>868</v>
      </c>
      <c r="P221" s="782">
        <v>1235</v>
      </c>
      <c r="Q221" s="711" t="s">
        <v>2413</v>
      </c>
    </row>
    <row r="222" spans="1:17" ht="16.5">
      <c r="A222" s="706" t="s">
        <v>2414</v>
      </c>
      <c r="B222" s="780">
        <v>27</v>
      </c>
      <c r="C222" s="780">
        <v>68</v>
      </c>
      <c r="D222" s="780">
        <v>174</v>
      </c>
      <c r="E222" s="780">
        <v>98</v>
      </c>
      <c r="F222" s="780">
        <v>103</v>
      </c>
      <c r="G222" s="780">
        <v>150</v>
      </c>
      <c r="H222" s="780">
        <v>136</v>
      </c>
      <c r="I222" s="780">
        <v>151</v>
      </c>
      <c r="J222" s="780">
        <v>272</v>
      </c>
      <c r="K222" s="780">
        <v>128</v>
      </c>
      <c r="L222" s="780">
        <v>88</v>
      </c>
      <c r="M222" s="780">
        <v>169</v>
      </c>
      <c r="N222" s="781">
        <v>270</v>
      </c>
      <c r="O222" s="780">
        <v>159</v>
      </c>
      <c r="P222" s="782">
        <v>129</v>
      </c>
      <c r="Q222" s="711" t="s">
        <v>2415</v>
      </c>
    </row>
    <row r="223" spans="1:17" ht="16.5">
      <c r="A223" s="706" t="s">
        <v>2416</v>
      </c>
      <c r="B223" s="780">
        <v>194</v>
      </c>
      <c r="C223" s="780">
        <v>1076</v>
      </c>
      <c r="D223" s="780">
        <v>1929</v>
      </c>
      <c r="E223" s="780">
        <v>1823</v>
      </c>
      <c r="F223" s="780">
        <v>1626</v>
      </c>
      <c r="G223" s="780">
        <v>2750</v>
      </c>
      <c r="H223" s="780">
        <v>1827</v>
      </c>
      <c r="I223" s="780">
        <v>1856</v>
      </c>
      <c r="J223" s="780">
        <v>2334</v>
      </c>
      <c r="K223" s="780">
        <v>2373</v>
      </c>
      <c r="L223" s="780">
        <v>2103</v>
      </c>
      <c r="M223" s="780">
        <v>2130</v>
      </c>
      <c r="N223" s="781">
        <v>2195</v>
      </c>
      <c r="O223" s="780">
        <v>2554</v>
      </c>
      <c r="P223" s="782">
        <v>2986</v>
      </c>
      <c r="Q223" s="711" t="s">
        <v>2417</v>
      </c>
    </row>
    <row r="224" spans="1:17" ht="16.5">
      <c r="A224" s="701" t="s">
        <v>2468</v>
      </c>
      <c r="B224" s="790">
        <v>1251.219512195122</v>
      </c>
      <c r="C224" s="790">
        <v>1219.1428571428571</v>
      </c>
      <c r="D224" s="790">
        <v>1269.1131498470947</v>
      </c>
      <c r="E224" s="790">
        <v>1327.5641025641025</v>
      </c>
      <c r="F224" s="790">
        <v>1260.6498194945848</v>
      </c>
      <c r="G224" s="790">
        <v>1300.4842615012108</v>
      </c>
      <c r="H224" s="790">
        <v>1279.0560471976401</v>
      </c>
      <c r="I224" s="790">
        <v>1341.4672619047619</v>
      </c>
      <c r="J224" s="790">
        <v>1350.3740648379053</v>
      </c>
      <c r="K224" s="790">
        <v>1401.8345498783456</v>
      </c>
      <c r="L224" s="790">
        <v>1329.5833333333333</v>
      </c>
      <c r="M224" s="790">
        <v>1363.3248730964467</v>
      </c>
      <c r="N224" s="722">
        <v>1303</v>
      </c>
      <c r="O224" s="789">
        <v>1268</v>
      </c>
      <c r="P224" s="723">
        <v>1233</v>
      </c>
      <c r="Q224" s="705" t="s">
        <v>2461</v>
      </c>
    </row>
    <row r="225" spans="1:17" ht="16.5">
      <c r="A225" s="706" t="s">
        <v>2412</v>
      </c>
      <c r="B225" s="780">
        <v>1000</v>
      </c>
      <c r="C225" s="780">
        <v>1006.25</v>
      </c>
      <c r="D225" s="780">
        <v>1095.2380952380952</v>
      </c>
      <c r="E225" s="780">
        <v>1057.1428571428571</v>
      </c>
      <c r="F225" s="780">
        <v>1050</v>
      </c>
      <c r="G225" s="780">
        <v>1207.8947368421052</v>
      </c>
      <c r="H225" s="780">
        <v>1062.2222222222199</v>
      </c>
      <c r="I225" s="780">
        <v>1160</v>
      </c>
      <c r="J225" s="780">
        <v>1122.5</v>
      </c>
      <c r="K225" s="780">
        <v>1165</v>
      </c>
      <c r="L225" s="780">
        <v>1537.1428571428571</v>
      </c>
      <c r="M225" s="780">
        <v>1374.5098039215686</v>
      </c>
      <c r="N225" s="781">
        <v>1397.5</v>
      </c>
      <c r="O225" s="780">
        <v>1213.6363636363637</v>
      </c>
      <c r="P225" s="782">
        <v>1144.4444444444443</v>
      </c>
      <c r="Q225" s="711" t="s">
        <v>2413</v>
      </c>
    </row>
    <row r="226" spans="1:17" ht="16.5">
      <c r="A226" s="706" t="s">
        <v>2414</v>
      </c>
      <c r="B226" s="780">
        <v>1200</v>
      </c>
      <c r="C226" s="780">
        <v>2258.3333333333335</v>
      </c>
      <c r="D226" s="780">
        <v>1344</v>
      </c>
      <c r="E226" s="780">
        <v>2429.4117647058824</v>
      </c>
      <c r="F226" s="780">
        <v>2210</v>
      </c>
      <c r="G226" s="780">
        <v>1891.304347826087</v>
      </c>
      <c r="H226" s="780">
        <v>1833.3333333333333</v>
      </c>
      <c r="I226" s="780">
        <v>1872.2222222222222</v>
      </c>
      <c r="J226" s="780">
        <v>2119.4444444444443</v>
      </c>
      <c r="K226" s="780">
        <v>2500</v>
      </c>
      <c r="L226" s="780">
        <v>1457.1428571428571</v>
      </c>
      <c r="M226" s="780">
        <v>1926.0869565217392</v>
      </c>
      <c r="N226" s="781">
        <v>1972.9166666666667</v>
      </c>
      <c r="O226" s="780">
        <v>1708.3333333333333</v>
      </c>
      <c r="P226" s="782">
        <v>1433.3333333333333</v>
      </c>
      <c r="Q226" s="711" t="s">
        <v>2415</v>
      </c>
    </row>
    <row r="227" spans="1:17" ht="16.5">
      <c r="A227" s="706" t="s">
        <v>2416</v>
      </c>
      <c r="B227" s="780">
        <v>1293.939393939394</v>
      </c>
      <c r="C227" s="780">
        <v>1111.9047619047619</v>
      </c>
      <c r="D227" s="780">
        <v>1257.5396825396826</v>
      </c>
      <c r="E227" s="780">
        <v>1279.4117647058824</v>
      </c>
      <c r="F227" s="780">
        <v>1196.969696969697</v>
      </c>
      <c r="G227" s="780">
        <v>1281.4569536423842</v>
      </c>
      <c r="H227" s="780">
        <v>1303.7383177570093</v>
      </c>
      <c r="I227" s="780">
        <v>1318.4751131221719</v>
      </c>
      <c r="J227" s="780">
        <v>1255.3113553113553</v>
      </c>
      <c r="K227" s="780">
        <v>1309.5940959409595</v>
      </c>
      <c r="L227" s="780">
        <v>1343.9271255060728</v>
      </c>
      <c r="M227" s="780">
        <v>1337.4</v>
      </c>
      <c r="N227" s="781">
        <v>1214.4610389610389</v>
      </c>
      <c r="O227" s="780">
        <v>1250.6060606060605</v>
      </c>
      <c r="P227" s="782">
        <v>1209.3406593406594</v>
      </c>
      <c r="Q227" s="711" t="s">
        <v>2417</v>
      </c>
    </row>
    <row r="228" spans="1:17" ht="16.5">
      <c r="A228" s="706" t="s">
        <v>2418</v>
      </c>
      <c r="B228" s="780" t="s">
        <v>2436</v>
      </c>
      <c r="C228" s="780">
        <v>1352.5</v>
      </c>
      <c r="D228" s="780">
        <v>1423.0769230769231</v>
      </c>
      <c r="E228" s="780">
        <v>1427.2727272727273</v>
      </c>
      <c r="F228" s="780">
        <v>1310</v>
      </c>
      <c r="G228" s="780">
        <v>1391.4285714285713</v>
      </c>
      <c r="H228" s="780">
        <v>1370</v>
      </c>
      <c r="I228" s="780">
        <v>1432.258064516129</v>
      </c>
      <c r="J228" s="780">
        <v>1654.0540540540539</v>
      </c>
      <c r="K228" s="780">
        <v>1400</v>
      </c>
      <c r="L228" s="780">
        <v>1239.5833333333333</v>
      </c>
      <c r="M228" s="780">
        <v>1300</v>
      </c>
      <c r="N228" s="781">
        <v>1280.327868852459</v>
      </c>
      <c r="O228" s="780">
        <v>1223.0769230769231</v>
      </c>
      <c r="P228" s="782">
        <v>1278.2051282051282</v>
      </c>
      <c r="Q228" s="711" t="s">
        <v>2419</v>
      </c>
    </row>
    <row r="229" spans="1:17" ht="16.5">
      <c r="A229" s="706" t="s">
        <v>2437</v>
      </c>
      <c r="B229" s="780" t="s">
        <v>2436</v>
      </c>
      <c r="C229" s="780">
        <v>3000</v>
      </c>
      <c r="D229" s="780" t="s">
        <v>2436</v>
      </c>
      <c r="E229" s="780" t="s">
        <v>2436</v>
      </c>
      <c r="F229" s="780" t="s">
        <v>2436</v>
      </c>
      <c r="G229" s="780" t="s">
        <v>2436</v>
      </c>
      <c r="H229" s="780" t="s">
        <v>2436</v>
      </c>
      <c r="I229" s="780" t="s">
        <v>2436</v>
      </c>
      <c r="J229" s="780" t="s">
        <v>2436</v>
      </c>
      <c r="K229" s="780">
        <v>5950</v>
      </c>
      <c r="L229" s="780" t="s">
        <v>2436</v>
      </c>
      <c r="M229" s="780" t="s">
        <v>2436</v>
      </c>
      <c r="N229" s="781" t="s">
        <v>2436</v>
      </c>
      <c r="O229" s="780" t="s">
        <v>2436</v>
      </c>
      <c r="P229" s="782">
        <v>1000</v>
      </c>
      <c r="Q229" s="711" t="s">
        <v>2438</v>
      </c>
    </row>
    <row r="230" spans="1:17" ht="16.5">
      <c r="A230" s="706" t="s">
        <v>2439</v>
      </c>
      <c r="B230" s="780" t="s">
        <v>2436</v>
      </c>
      <c r="C230" s="780" t="s">
        <v>2436</v>
      </c>
      <c r="D230" s="780">
        <v>2500</v>
      </c>
      <c r="E230" s="780" t="s">
        <v>2436</v>
      </c>
      <c r="F230" s="780" t="s">
        <v>2436</v>
      </c>
      <c r="G230" s="780" t="s">
        <v>2436</v>
      </c>
      <c r="H230" s="780">
        <v>2066.6666666666665</v>
      </c>
      <c r="I230" s="780">
        <v>1500</v>
      </c>
      <c r="J230" s="780">
        <v>1800</v>
      </c>
      <c r="K230" s="780">
        <v>3300</v>
      </c>
      <c r="L230" s="780">
        <v>1000</v>
      </c>
      <c r="M230" s="780">
        <v>1500</v>
      </c>
      <c r="N230" s="781" t="s">
        <v>2436</v>
      </c>
      <c r="O230" s="780">
        <v>2900</v>
      </c>
      <c r="P230" s="782">
        <v>3300</v>
      </c>
      <c r="Q230" s="711" t="s">
        <v>2440</v>
      </c>
    </row>
    <row r="231" spans="1:17" ht="16.5">
      <c r="A231" s="706" t="s">
        <v>2441</v>
      </c>
      <c r="B231" s="780" t="s">
        <v>2436</v>
      </c>
      <c r="C231" s="780" t="s">
        <v>2436</v>
      </c>
      <c r="D231" s="780" t="s">
        <v>2436</v>
      </c>
      <c r="E231" s="780" t="s">
        <v>2436</v>
      </c>
      <c r="F231" s="780" t="s">
        <v>2436</v>
      </c>
      <c r="G231" s="780" t="s">
        <v>2436</v>
      </c>
      <c r="H231" s="780" t="s">
        <v>2436</v>
      </c>
      <c r="I231" s="780" t="s">
        <v>2436</v>
      </c>
      <c r="J231" s="780">
        <v>2000</v>
      </c>
      <c r="K231" s="780">
        <v>2600</v>
      </c>
      <c r="L231" s="780" t="s">
        <v>2436</v>
      </c>
      <c r="M231" s="780" t="s">
        <v>2436</v>
      </c>
      <c r="N231" s="781">
        <v>2230</v>
      </c>
      <c r="O231" s="780">
        <v>6000</v>
      </c>
      <c r="P231" s="782">
        <v>6480</v>
      </c>
      <c r="Q231" s="711" t="s">
        <v>2442</v>
      </c>
    </row>
    <row r="232" spans="1:17" ht="16.5">
      <c r="A232" s="706" t="s">
        <v>2422</v>
      </c>
      <c r="B232" s="780" t="s">
        <v>2436</v>
      </c>
      <c r="C232" s="780" t="s">
        <v>2436</v>
      </c>
      <c r="D232" s="780">
        <v>1000</v>
      </c>
      <c r="E232" s="780" t="s">
        <v>2436</v>
      </c>
      <c r="F232" s="780">
        <v>800</v>
      </c>
      <c r="G232" s="780">
        <v>800</v>
      </c>
      <c r="H232" s="780">
        <v>807.69230769230774</v>
      </c>
      <c r="I232" s="780">
        <v>1031.25</v>
      </c>
      <c r="J232" s="780">
        <v>818.18181818181813</v>
      </c>
      <c r="K232" s="780">
        <v>1038.8181818181818</v>
      </c>
      <c r="L232" s="780">
        <v>800</v>
      </c>
      <c r="M232" s="780">
        <v>833.33333333333337</v>
      </c>
      <c r="N232" s="781">
        <v>800</v>
      </c>
      <c r="O232" s="780">
        <v>800</v>
      </c>
      <c r="P232" s="782">
        <v>851.85185185185185</v>
      </c>
      <c r="Q232" s="711" t="s">
        <v>2423</v>
      </c>
    </row>
    <row r="233" spans="1:17">
      <c r="A233" s="706"/>
      <c r="B233" s="732"/>
      <c r="N233" s="733"/>
      <c r="P233" s="706"/>
      <c r="Q233" s="733"/>
    </row>
    <row r="234" spans="1:17">
      <c r="A234" s="734" t="s">
        <v>2443</v>
      </c>
      <c r="B234" s="764"/>
      <c r="C234" s="765"/>
      <c r="D234" s="765"/>
      <c r="E234" s="765"/>
      <c r="F234" s="765"/>
      <c r="G234" s="765"/>
      <c r="H234" s="765"/>
      <c r="I234" s="765"/>
      <c r="J234" s="765"/>
      <c r="K234" s="765"/>
      <c r="L234" s="765"/>
      <c r="M234" s="766"/>
      <c r="N234" s="735"/>
      <c r="O234" s="736"/>
      <c r="P234" s="734"/>
      <c r="Q234" s="767" t="s">
        <v>2444</v>
      </c>
    </row>
    <row r="235" spans="1:17">
      <c r="A235" s="738" t="s">
        <v>2445</v>
      </c>
      <c r="C235" s="731"/>
      <c r="E235" s="731"/>
      <c r="F235" s="731"/>
      <c r="I235" s="731"/>
      <c r="N235" s="738"/>
      <c r="O235" s="738"/>
      <c r="P235" s="738"/>
      <c r="Q235" s="738" t="s">
        <v>2446</v>
      </c>
    </row>
    <row r="236" spans="1:17">
      <c r="B236" s="732"/>
    </row>
    <row r="237" spans="1:17" ht="27">
      <c r="A237" s="682" t="s">
        <v>2397</v>
      </c>
      <c r="B237" s="684"/>
      <c r="C237" s="684"/>
      <c r="D237" s="683"/>
      <c r="E237" s="684"/>
      <c r="F237" s="684"/>
      <c r="G237" s="683"/>
      <c r="H237" s="683"/>
      <c r="I237" s="684"/>
      <c r="J237" s="683"/>
      <c r="K237" s="683"/>
      <c r="L237" s="683"/>
      <c r="M237" s="683"/>
      <c r="N237" s="685"/>
      <c r="O237" s="686"/>
      <c r="P237" s="685"/>
      <c r="Q237" s="687" t="s">
        <v>2447</v>
      </c>
    </row>
    <row r="238" spans="1:17" ht="20.25">
      <c r="A238" s="688" t="s">
        <v>2399</v>
      </c>
      <c r="B238" s="684"/>
      <c r="C238" s="684"/>
      <c r="D238" s="683"/>
      <c r="E238" s="684"/>
      <c r="F238" s="684"/>
      <c r="G238" s="683"/>
      <c r="H238" s="683"/>
      <c r="I238" s="684"/>
      <c r="J238" s="683"/>
      <c r="K238" s="683"/>
      <c r="L238" s="683"/>
      <c r="M238" s="683"/>
      <c r="N238" s="685"/>
      <c r="O238" s="686"/>
      <c r="P238" s="685"/>
      <c r="Q238" s="688" t="s">
        <v>2448</v>
      </c>
    </row>
    <row r="239" spans="1:17" ht="14.25">
      <c r="A239" s="684" t="s">
        <v>2469</v>
      </c>
      <c r="B239" s="684"/>
      <c r="C239" s="684"/>
      <c r="D239" s="683"/>
      <c r="E239" s="684"/>
      <c r="F239" s="684"/>
      <c r="G239" s="683"/>
      <c r="H239" s="683"/>
      <c r="I239" s="684"/>
      <c r="J239" s="683"/>
      <c r="K239" s="683"/>
      <c r="L239" s="683"/>
      <c r="M239" s="683"/>
      <c r="N239" s="685"/>
      <c r="O239" s="686"/>
      <c r="P239" s="685"/>
      <c r="Q239" s="684" t="s">
        <v>2470</v>
      </c>
    </row>
    <row r="240" spans="1:17" ht="14.25">
      <c r="A240" s="689" t="s">
        <v>249</v>
      </c>
      <c r="B240" s="2342" t="s">
        <v>2403</v>
      </c>
      <c r="C240" s="2343"/>
      <c r="D240" s="2343"/>
      <c r="E240" s="2343"/>
      <c r="F240" s="2343"/>
      <c r="G240" s="2343"/>
      <c r="H240" s="2343"/>
      <c r="I240" s="2343"/>
      <c r="J240" s="2343"/>
      <c r="K240" s="2343"/>
      <c r="L240" s="2343"/>
      <c r="M240" s="2344"/>
      <c r="N240" s="2342">
        <v>2017</v>
      </c>
      <c r="O240" s="2343"/>
      <c r="P240" s="2344"/>
      <c r="Q240" s="690"/>
    </row>
    <row r="241" spans="1:17" ht="14.25">
      <c r="A241" s="683"/>
      <c r="B241" s="2345"/>
      <c r="C241" s="2346"/>
      <c r="D241" s="2346"/>
      <c r="E241" s="2347"/>
      <c r="F241" s="2346"/>
      <c r="G241" s="2346"/>
      <c r="H241" s="2347"/>
      <c r="I241" s="2346"/>
      <c r="J241" s="2346"/>
      <c r="K241" s="2346"/>
      <c r="L241" s="2346"/>
      <c r="M241" s="2348"/>
      <c r="N241" s="2345"/>
      <c r="O241" s="2346"/>
      <c r="P241" s="2348"/>
      <c r="Q241" s="691"/>
    </row>
    <row r="242" spans="1:17" ht="14.25">
      <c r="A242" s="683"/>
      <c r="B242" s="692" t="s">
        <v>16</v>
      </c>
      <c r="C242" s="693" t="s">
        <v>2404</v>
      </c>
      <c r="D242" s="693" t="s">
        <v>2405</v>
      </c>
      <c r="E242" s="693" t="s">
        <v>21</v>
      </c>
      <c r="F242" s="693" t="s">
        <v>23</v>
      </c>
      <c r="G242" s="693" t="s">
        <v>12</v>
      </c>
      <c r="H242" s="693" t="s">
        <v>13</v>
      </c>
      <c r="I242" s="694" t="s">
        <v>14</v>
      </c>
      <c r="J242" s="694" t="s">
        <v>15</v>
      </c>
      <c r="K242" s="693" t="s">
        <v>8</v>
      </c>
      <c r="L242" s="694" t="s">
        <v>9</v>
      </c>
      <c r="M242" s="694" t="s">
        <v>10</v>
      </c>
      <c r="N242" s="692" t="s">
        <v>16</v>
      </c>
      <c r="O242" s="694" t="s">
        <v>2404</v>
      </c>
      <c r="P242" s="695" t="s">
        <v>2405</v>
      </c>
      <c r="Q242" s="691"/>
    </row>
    <row r="243" spans="1:17" ht="14.25">
      <c r="A243" s="779"/>
      <c r="B243" s="696" t="s">
        <v>2406</v>
      </c>
      <c r="C243" s="697" t="s">
        <v>2407</v>
      </c>
      <c r="D243" s="697" t="s">
        <v>20</v>
      </c>
      <c r="E243" s="694" t="s">
        <v>7</v>
      </c>
      <c r="F243" s="697" t="s">
        <v>22</v>
      </c>
      <c r="G243" s="697" t="s">
        <v>6</v>
      </c>
      <c r="H243" s="694" t="s">
        <v>5</v>
      </c>
      <c r="I243" s="697" t="s">
        <v>4</v>
      </c>
      <c r="J243" s="697" t="s">
        <v>3</v>
      </c>
      <c r="K243" s="697" t="s">
        <v>2</v>
      </c>
      <c r="L243" s="697" t="s">
        <v>1</v>
      </c>
      <c r="M243" s="697" t="s">
        <v>0</v>
      </c>
      <c r="N243" s="696" t="s">
        <v>2406</v>
      </c>
      <c r="O243" s="697" t="s">
        <v>2407</v>
      </c>
      <c r="P243" s="698" t="s">
        <v>20</v>
      </c>
      <c r="Q243" s="771"/>
    </row>
    <row r="244" spans="1:17" ht="15.75">
      <c r="A244" s="686" t="s">
        <v>2408</v>
      </c>
      <c r="B244" s="690"/>
      <c r="C244" s="684"/>
      <c r="D244" s="684"/>
      <c r="E244" s="693"/>
      <c r="F244" s="694"/>
      <c r="G244" s="694"/>
      <c r="H244" s="693"/>
      <c r="I244" s="694"/>
      <c r="J244" s="694"/>
      <c r="K244" s="694"/>
      <c r="L244" s="694"/>
      <c r="M244" s="694"/>
      <c r="N244" s="690"/>
      <c r="O244" s="684"/>
      <c r="P244" s="699"/>
      <c r="Q244" s="791" t="s">
        <v>2451</v>
      </c>
    </row>
    <row r="245" spans="1:17" ht="15.75">
      <c r="A245" s="701" t="s">
        <v>2410</v>
      </c>
      <c r="B245" s="721">
        <f t="shared" ref="B245:P245" si="24">SUM(B246:B251)</f>
        <v>300</v>
      </c>
      <c r="C245" s="721">
        <f t="shared" si="24"/>
        <v>210</v>
      </c>
      <c r="D245" s="721">
        <f t="shared" si="24"/>
        <v>279</v>
      </c>
      <c r="E245" s="721">
        <f t="shared" si="24"/>
        <v>225</v>
      </c>
      <c r="F245" s="721">
        <f t="shared" si="24"/>
        <v>230</v>
      </c>
      <c r="G245" s="721">
        <f t="shared" si="24"/>
        <v>282</v>
      </c>
      <c r="H245" s="721">
        <f t="shared" si="24"/>
        <v>227</v>
      </c>
      <c r="I245" s="721">
        <f t="shared" si="24"/>
        <v>196</v>
      </c>
      <c r="J245" s="721">
        <f t="shared" si="24"/>
        <v>232</v>
      </c>
      <c r="K245" s="721">
        <f t="shared" si="24"/>
        <v>292</v>
      </c>
      <c r="L245" s="721">
        <f t="shared" si="24"/>
        <v>236</v>
      </c>
      <c r="M245" s="721">
        <f t="shared" si="24"/>
        <v>270</v>
      </c>
      <c r="N245" s="722">
        <f t="shared" si="24"/>
        <v>102</v>
      </c>
      <c r="O245" s="721">
        <f t="shared" si="24"/>
        <v>206</v>
      </c>
      <c r="P245" s="723">
        <f t="shared" si="24"/>
        <v>246</v>
      </c>
      <c r="Q245" s="791" t="s">
        <v>2452</v>
      </c>
    </row>
    <row r="246" spans="1:17" ht="16.5">
      <c r="A246" s="706" t="s">
        <v>2412</v>
      </c>
      <c r="B246" s="707">
        <v>26</v>
      </c>
      <c r="C246" s="707">
        <v>11</v>
      </c>
      <c r="D246" s="707">
        <v>23</v>
      </c>
      <c r="E246" s="707">
        <v>18</v>
      </c>
      <c r="F246" s="707">
        <v>19</v>
      </c>
      <c r="G246" s="707">
        <v>23</v>
      </c>
      <c r="H246" s="707">
        <v>18</v>
      </c>
      <c r="I246" s="707">
        <v>11</v>
      </c>
      <c r="J246" s="707">
        <v>17</v>
      </c>
      <c r="K246" s="707">
        <v>19</v>
      </c>
      <c r="L246" s="707">
        <v>15</v>
      </c>
      <c r="M246" s="707">
        <v>6</v>
      </c>
      <c r="N246" s="715">
        <v>8</v>
      </c>
      <c r="O246" s="716">
        <v>13</v>
      </c>
      <c r="P246" s="717">
        <v>28</v>
      </c>
      <c r="Q246" s="711" t="s">
        <v>2413</v>
      </c>
    </row>
    <row r="247" spans="1:17" ht="16.5">
      <c r="A247" s="706" t="s">
        <v>2414</v>
      </c>
      <c r="B247" s="707">
        <v>27</v>
      </c>
      <c r="C247" s="707">
        <v>11</v>
      </c>
      <c r="D247" s="707">
        <v>15</v>
      </c>
      <c r="E247" s="707">
        <v>14</v>
      </c>
      <c r="F247" s="707">
        <v>10</v>
      </c>
      <c r="G247" s="707">
        <v>22</v>
      </c>
      <c r="H247" s="707">
        <v>16</v>
      </c>
      <c r="I247" s="707">
        <v>12</v>
      </c>
      <c r="J247" s="707">
        <v>13</v>
      </c>
      <c r="K247" s="707">
        <v>17</v>
      </c>
      <c r="L247" s="707">
        <v>8</v>
      </c>
      <c r="M247" s="707">
        <v>13</v>
      </c>
      <c r="N247" s="715">
        <v>3</v>
      </c>
      <c r="O247" s="716">
        <v>13</v>
      </c>
      <c r="P247" s="717">
        <v>12</v>
      </c>
      <c r="Q247" s="711" t="s">
        <v>2415</v>
      </c>
    </row>
    <row r="248" spans="1:17" ht="16.5">
      <c r="A248" s="706" t="s">
        <v>2416</v>
      </c>
      <c r="B248" s="707">
        <v>204</v>
      </c>
      <c r="C248" s="707">
        <v>162</v>
      </c>
      <c r="D248" s="707">
        <v>207</v>
      </c>
      <c r="E248" s="707">
        <v>177</v>
      </c>
      <c r="F248" s="707">
        <v>185</v>
      </c>
      <c r="G248" s="707">
        <v>204</v>
      </c>
      <c r="H248" s="707">
        <v>163</v>
      </c>
      <c r="I248" s="707">
        <v>150</v>
      </c>
      <c r="J248" s="707">
        <v>173</v>
      </c>
      <c r="K248" s="707">
        <v>223</v>
      </c>
      <c r="L248" s="707">
        <v>186</v>
      </c>
      <c r="M248" s="707">
        <v>224</v>
      </c>
      <c r="N248" s="715">
        <v>90</v>
      </c>
      <c r="O248" s="716">
        <v>153</v>
      </c>
      <c r="P248" s="717">
        <v>174</v>
      </c>
      <c r="Q248" s="711" t="s">
        <v>2417</v>
      </c>
    </row>
    <row r="249" spans="1:17" ht="16.5">
      <c r="A249" s="706" t="s">
        <v>2418</v>
      </c>
      <c r="B249" s="707">
        <v>42</v>
      </c>
      <c r="C249" s="707">
        <v>23</v>
      </c>
      <c r="D249" s="707">
        <v>33</v>
      </c>
      <c r="E249" s="707">
        <v>15</v>
      </c>
      <c r="F249" s="707">
        <v>15</v>
      </c>
      <c r="G249" s="707">
        <v>29</v>
      </c>
      <c r="H249" s="707">
        <v>27</v>
      </c>
      <c r="I249" s="707">
        <v>17</v>
      </c>
      <c r="J249" s="707">
        <v>28</v>
      </c>
      <c r="K249" s="707">
        <v>29</v>
      </c>
      <c r="L249" s="707">
        <v>25</v>
      </c>
      <c r="M249" s="707">
        <v>24</v>
      </c>
      <c r="N249" s="715">
        <v>1</v>
      </c>
      <c r="O249" s="716">
        <v>23</v>
      </c>
      <c r="P249" s="717">
        <v>30</v>
      </c>
      <c r="Q249" s="711" t="s">
        <v>2419</v>
      </c>
    </row>
    <row r="250" spans="1:17" ht="16.5">
      <c r="A250" s="706" t="s">
        <v>2420</v>
      </c>
      <c r="B250" s="714">
        <v>0</v>
      </c>
      <c r="C250" s="713">
        <v>1</v>
      </c>
      <c r="D250" s="714">
        <v>0</v>
      </c>
      <c r="E250" s="714">
        <v>0</v>
      </c>
      <c r="F250" s="714">
        <v>0</v>
      </c>
      <c r="G250" s="713">
        <v>2</v>
      </c>
      <c r="H250" s="714">
        <v>0</v>
      </c>
      <c r="I250" s="712">
        <v>1</v>
      </c>
      <c r="J250" s="714">
        <v>0</v>
      </c>
      <c r="K250" s="714">
        <v>0</v>
      </c>
      <c r="L250" s="714">
        <v>0</v>
      </c>
      <c r="M250" s="714">
        <v>0</v>
      </c>
      <c r="N250" s="792">
        <v>0</v>
      </c>
      <c r="O250" s="793">
        <v>0</v>
      </c>
      <c r="P250" s="710">
        <v>1</v>
      </c>
      <c r="Q250" s="711" t="s">
        <v>2421</v>
      </c>
    </row>
    <row r="251" spans="1:17" ht="16.5">
      <c r="A251" s="706" t="s">
        <v>2422</v>
      </c>
      <c r="B251" s="713">
        <v>1</v>
      </c>
      <c r="C251" s="713">
        <v>2</v>
      </c>
      <c r="D251" s="713">
        <v>1</v>
      </c>
      <c r="E251" s="713">
        <v>1</v>
      </c>
      <c r="F251" s="712">
        <v>1</v>
      </c>
      <c r="G251" s="713">
        <v>2</v>
      </c>
      <c r="H251" s="713">
        <v>3</v>
      </c>
      <c r="I251" s="712">
        <v>5</v>
      </c>
      <c r="J251" s="712">
        <v>1</v>
      </c>
      <c r="K251" s="713">
        <v>4</v>
      </c>
      <c r="L251" s="712">
        <v>2</v>
      </c>
      <c r="M251" s="712">
        <v>3</v>
      </c>
      <c r="N251" s="792">
        <v>0</v>
      </c>
      <c r="O251" s="709">
        <v>4</v>
      </c>
      <c r="P251" s="710">
        <v>1</v>
      </c>
      <c r="Q251" s="711" t="s">
        <v>2423</v>
      </c>
    </row>
    <row r="252" spans="1:17" ht="16.5">
      <c r="A252" s="701" t="s">
        <v>2467</v>
      </c>
      <c r="B252" s="721">
        <f t="shared" ref="B252:P252" si="25">SUM(B253:B258)</f>
        <v>69304</v>
      </c>
      <c r="C252" s="721">
        <f t="shared" si="25"/>
        <v>45914</v>
      </c>
      <c r="D252" s="721">
        <f t="shared" si="25"/>
        <v>66082</v>
      </c>
      <c r="E252" s="721">
        <f t="shared" si="25"/>
        <v>49007</v>
      </c>
      <c r="F252" s="721">
        <f t="shared" si="25"/>
        <v>57324</v>
      </c>
      <c r="G252" s="721">
        <f t="shared" si="25"/>
        <v>71992</v>
      </c>
      <c r="H252" s="721">
        <f t="shared" si="25"/>
        <v>55054.15</v>
      </c>
      <c r="I252" s="721">
        <f t="shared" si="25"/>
        <v>54143.45</v>
      </c>
      <c r="J252" s="721">
        <f t="shared" si="25"/>
        <v>61995.37000000001</v>
      </c>
      <c r="K252" s="721">
        <f t="shared" si="25"/>
        <v>65980.98000000001</v>
      </c>
      <c r="L252" s="721">
        <f t="shared" si="25"/>
        <v>52600.159999999996</v>
      </c>
      <c r="M252" s="721">
        <f t="shared" si="25"/>
        <v>60491.060000000012</v>
      </c>
      <c r="N252" s="722">
        <f t="shared" si="25"/>
        <v>30199.34</v>
      </c>
      <c r="O252" s="721">
        <f t="shared" si="25"/>
        <v>58371.729999999996</v>
      </c>
      <c r="P252" s="723">
        <f t="shared" si="25"/>
        <v>64548.32</v>
      </c>
      <c r="Q252" s="791" t="s">
        <v>2454</v>
      </c>
    </row>
    <row r="253" spans="1:17" ht="16.5">
      <c r="A253" s="706" t="s">
        <v>2412</v>
      </c>
      <c r="B253" s="707">
        <v>9946</v>
      </c>
      <c r="C253" s="707">
        <v>4005</v>
      </c>
      <c r="D253" s="707">
        <v>11342</v>
      </c>
      <c r="E253" s="707">
        <v>7975</v>
      </c>
      <c r="F253" s="707">
        <v>10512</v>
      </c>
      <c r="G253" s="707">
        <v>14016</v>
      </c>
      <c r="H253" s="707">
        <v>5772</v>
      </c>
      <c r="I253" s="707">
        <v>5264</v>
      </c>
      <c r="J253" s="707">
        <v>8191</v>
      </c>
      <c r="K253" s="707">
        <v>6711</v>
      </c>
      <c r="L253" s="707">
        <v>5389</v>
      </c>
      <c r="M253" s="707">
        <v>2495</v>
      </c>
      <c r="N253" s="715">
        <v>3980</v>
      </c>
      <c r="O253" s="716">
        <v>6624</v>
      </c>
      <c r="P253" s="717">
        <v>9374</v>
      </c>
      <c r="Q253" s="711" t="s">
        <v>2413</v>
      </c>
    </row>
    <row r="254" spans="1:17" ht="16.5">
      <c r="A254" s="706" t="s">
        <v>2414</v>
      </c>
      <c r="B254" s="707">
        <v>8074</v>
      </c>
      <c r="C254" s="707">
        <v>3621</v>
      </c>
      <c r="D254" s="707">
        <v>4694</v>
      </c>
      <c r="E254" s="707">
        <v>3750</v>
      </c>
      <c r="F254" s="707">
        <v>2344</v>
      </c>
      <c r="G254" s="707">
        <v>6364</v>
      </c>
      <c r="H254" s="707">
        <v>4707</v>
      </c>
      <c r="I254" s="707">
        <v>3595</v>
      </c>
      <c r="J254" s="707">
        <v>3733</v>
      </c>
      <c r="K254" s="707">
        <v>5364</v>
      </c>
      <c r="L254" s="707">
        <v>2373</v>
      </c>
      <c r="M254" s="707">
        <v>3905</v>
      </c>
      <c r="N254" s="715">
        <v>881</v>
      </c>
      <c r="O254" s="716">
        <v>4189</v>
      </c>
      <c r="P254" s="717">
        <v>3365</v>
      </c>
      <c r="Q254" s="711" t="s">
        <v>2415</v>
      </c>
    </row>
    <row r="255" spans="1:17" ht="16.5">
      <c r="A255" s="706" t="s">
        <v>2416</v>
      </c>
      <c r="B255" s="707">
        <v>44335</v>
      </c>
      <c r="C255" s="707">
        <v>34879</v>
      </c>
      <c r="D255" s="707">
        <v>43197</v>
      </c>
      <c r="E255" s="707">
        <v>35448</v>
      </c>
      <c r="F255" s="707">
        <v>41327</v>
      </c>
      <c r="G255" s="707">
        <v>42622</v>
      </c>
      <c r="H255" s="707">
        <v>38458.380000000005</v>
      </c>
      <c r="I255" s="707">
        <v>31915.449999999997</v>
      </c>
      <c r="J255" s="707">
        <v>44109.600000000006</v>
      </c>
      <c r="K255" s="707">
        <v>48967.250000000007</v>
      </c>
      <c r="L255" s="707">
        <v>41696.339999999997</v>
      </c>
      <c r="M255" s="707">
        <v>47325.540000000008</v>
      </c>
      <c r="N255" s="715">
        <v>25244.84</v>
      </c>
      <c r="O255" s="716">
        <v>40692.729999999996</v>
      </c>
      <c r="P255" s="717">
        <v>38708.32</v>
      </c>
      <c r="Q255" s="711" t="s">
        <v>2417</v>
      </c>
    </row>
    <row r="256" spans="1:17" ht="16.5">
      <c r="A256" s="706" t="s">
        <v>2418</v>
      </c>
      <c r="B256" s="707">
        <v>6921</v>
      </c>
      <c r="C256" s="707">
        <v>3228</v>
      </c>
      <c r="D256" s="707">
        <v>6020</v>
      </c>
      <c r="E256" s="707">
        <v>1804</v>
      </c>
      <c r="F256" s="707">
        <v>3125</v>
      </c>
      <c r="G256" s="707">
        <v>4431</v>
      </c>
      <c r="H256" s="707">
        <v>3946.77</v>
      </c>
      <c r="I256" s="707">
        <v>12509</v>
      </c>
      <c r="J256" s="707">
        <v>5844.77</v>
      </c>
      <c r="K256" s="707">
        <v>3918.73</v>
      </c>
      <c r="L256" s="707">
        <v>2682.82</v>
      </c>
      <c r="M256" s="707">
        <v>4458.5200000000004</v>
      </c>
      <c r="N256" s="715">
        <v>93.5</v>
      </c>
      <c r="O256" s="716">
        <v>2283</v>
      </c>
      <c r="P256" s="717">
        <v>10824</v>
      </c>
      <c r="Q256" s="711" t="s">
        <v>2419</v>
      </c>
    </row>
    <row r="257" spans="1:17" ht="16.5">
      <c r="A257" s="706" t="s">
        <v>2420</v>
      </c>
      <c r="B257" s="714">
        <v>0</v>
      </c>
      <c r="C257" s="713">
        <v>140</v>
      </c>
      <c r="D257" s="714">
        <v>0</v>
      </c>
      <c r="E257" s="714">
        <v>0</v>
      </c>
      <c r="F257" s="714">
        <v>0</v>
      </c>
      <c r="G257" s="713">
        <v>2037</v>
      </c>
      <c r="H257" s="714">
        <v>0</v>
      </c>
      <c r="I257" s="712">
        <v>166</v>
      </c>
      <c r="J257" s="714">
        <v>0</v>
      </c>
      <c r="K257" s="714">
        <v>0</v>
      </c>
      <c r="L257" s="714">
        <v>0</v>
      </c>
      <c r="M257" s="714">
        <v>0</v>
      </c>
      <c r="N257" s="792">
        <v>0</v>
      </c>
      <c r="O257" s="793">
        <v>0</v>
      </c>
      <c r="P257" s="710">
        <v>1330</v>
      </c>
      <c r="Q257" s="711" t="s">
        <v>2421</v>
      </c>
    </row>
    <row r="258" spans="1:17" ht="16.5">
      <c r="A258" s="706" t="s">
        <v>2422</v>
      </c>
      <c r="B258" s="713">
        <v>28</v>
      </c>
      <c r="C258" s="713">
        <v>41</v>
      </c>
      <c r="D258" s="713">
        <v>829</v>
      </c>
      <c r="E258" s="713">
        <v>30</v>
      </c>
      <c r="F258" s="712">
        <v>16</v>
      </c>
      <c r="G258" s="713">
        <v>2522</v>
      </c>
      <c r="H258" s="713">
        <v>2170</v>
      </c>
      <c r="I258" s="712">
        <v>694</v>
      </c>
      <c r="J258" s="712">
        <v>117</v>
      </c>
      <c r="K258" s="713">
        <v>1020</v>
      </c>
      <c r="L258" s="712">
        <v>459</v>
      </c>
      <c r="M258" s="712">
        <v>2307</v>
      </c>
      <c r="N258" s="792">
        <v>0</v>
      </c>
      <c r="O258" s="709">
        <v>4583</v>
      </c>
      <c r="P258" s="710">
        <v>947</v>
      </c>
      <c r="Q258" s="711" t="s">
        <v>2423</v>
      </c>
    </row>
    <row r="259" spans="1:17" ht="16.5">
      <c r="A259" s="701" t="s">
        <v>2426</v>
      </c>
      <c r="B259" s="721">
        <f t="shared" ref="B259:P259" si="26">SUM(B260:B265)</f>
        <v>24151</v>
      </c>
      <c r="C259" s="721">
        <f t="shared" si="26"/>
        <v>15783</v>
      </c>
      <c r="D259" s="721">
        <f t="shared" si="26"/>
        <v>22794</v>
      </c>
      <c r="E259" s="721">
        <f t="shared" si="26"/>
        <v>16601</v>
      </c>
      <c r="F259" s="721">
        <f t="shared" si="26"/>
        <v>19939</v>
      </c>
      <c r="G259" s="721">
        <f t="shared" si="26"/>
        <v>25597</v>
      </c>
      <c r="H259" s="721">
        <f t="shared" si="26"/>
        <v>19893.939999999999</v>
      </c>
      <c r="I259" s="721">
        <f t="shared" si="26"/>
        <v>17562.07</v>
      </c>
      <c r="J259" s="721">
        <f t="shared" si="26"/>
        <v>20444.87</v>
      </c>
      <c r="K259" s="721">
        <f t="shared" si="26"/>
        <v>23631.18</v>
      </c>
      <c r="L259" s="721">
        <f t="shared" si="26"/>
        <v>17841.189999999999</v>
      </c>
      <c r="M259" s="721">
        <f t="shared" si="26"/>
        <v>21847.02</v>
      </c>
      <c r="N259" s="722">
        <f t="shared" si="26"/>
        <v>10651.829999999998</v>
      </c>
      <c r="O259" s="721">
        <f t="shared" si="26"/>
        <v>21972.77</v>
      </c>
      <c r="P259" s="723">
        <f t="shared" si="26"/>
        <v>23415.01</v>
      </c>
      <c r="Q259" s="791" t="s">
        <v>2456</v>
      </c>
    </row>
    <row r="260" spans="1:17" ht="16.5">
      <c r="A260" s="706" t="s">
        <v>2412</v>
      </c>
      <c r="B260" s="707">
        <v>2926</v>
      </c>
      <c r="C260" s="707">
        <v>1152</v>
      </c>
      <c r="D260" s="707">
        <v>2704</v>
      </c>
      <c r="E260" s="707">
        <v>1723</v>
      </c>
      <c r="F260" s="707">
        <v>2597</v>
      </c>
      <c r="G260" s="707">
        <v>2522</v>
      </c>
      <c r="H260" s="707">
        <v>2098</v>
      </c>
      <c r="I260" s="707">
        <v>1119</v>
      </c>
      <c r="J260" s="707">
        <v>1957</v>
      </c>
      <c r="K260" s="707">
        <v>2049</v>
      </c>
      <c r="L260" s="707">
        <v>1605</v>
      </c>
      <c r="M260" s="707">
        <v>624</v>
      </c>
      <c r="N260" s="715">
        <v>1100</v>
      </c>
      <c r="O260" s="716">
        <v>1718</v>
      </c>
      <c r="P260" s="717">
        <v>2515</v>
      </c>
      <c r="Q260" s="711" t="s">
        <v>2413</v>
      </c>
    </row>
    <row r="261" spans="1:17" ht="16.5">
      <c r="A261" s="706" t="s">
        <v>2414</v>
      </c>
      <c r="B261" s="707">
        <v>2294</v>
      </c>
      <c r="C261" s="707">
        <v>1726</v>
      </c>
      <c r="D261" s="707">
        <v>1815</v>
      </c>
      <c r="E261" s="707">
        <v>1607</v>
      </c>
      <c r="F261" s="707">
        <v>1020</v>
      </c>
      <c r="G261" s="707">
        <v>2919</v>
      </c>
      <c r="H261" s="707">
        <v>2728</v>
      </c>
      <c r="I261" s="707">
        <v>1997</v>
      </c>
      <c r="J261" s="707">
        <v>1699</v>
      </c>
      <c r="K261" s="707">
        <v>2632</v>
      </c>
      <c r="L261" s="707">
        <v>1325</v>
      </c>
      <c r="M261" s="707">
        <v>1552</v>
      </c>
      <c r="N261" s="715">
        <v>400</v>
      </c>
      <c r="O261" s="716">
        <v>1466</v>
      </c>
      <c r="P261" s="717">
        <v>1594</v>
      </c>
      <c r="Q261" s="711" t="s">
        <v>2415</v>
      </c>
    </row>
    <row r="262" spans="1:17" ht="16.5">
      <c r="A262" s="706" t="s">
        <v>2416</v>
      </c>
      <c r="B262" s="707">
        <v>12118</v>
      </c>
      <c r="C262" s="707">
        <v>10060</v>
      </c>
      <c r="D262" s="707">
        <v>13664</v>
      </c>
      <c r="E262" s="707">
        <v>11740</v>
      </c>
      <c r="F262" s="707">
        <v>13181</v>
      </c>
      <c r="G262" s="707">
        <v>12930</v>
      </c>
      <c r="H262" s="707">
        <v>10743.17</v>
      </c>
      <c r="I262" s="707">
        <v>9902.07</v>
      </c>
      <c r="J262" s="707">
        <v>13019.1</v>
      </c>
      <c r="K262" s="707">
        <v>14708.45</v>
      </c>
      <c r="L262" s="707">
        <v>11769.369999999999</v>
      </c>
      <c r="M262" s="707">
        <v>14697.5</v>
      </c>
      <c r="N262" s="715">
        <v>9058.3299999999981</v>
      </c>
      <c r="O262" s="716">
        <v>11922.77</v>
      </c>
      <c r="P262" s="717">
        <v>11412.009999999998</v>
      </c>
      <c r="Q262" s="711" t="s">
        <v>2417</v>
      </c>
    </row>
    <row r="263" spans="1:17" ht="16.5">
      <c r="A263" s="706" t="s">
        <v>2418</v>
      </c>
      <c r="B263" s="707">
        <v>6785</v>
      </c>
      <c r="C263" s="707">
        <v>2734</v>
      </c>
      <c r="D263" s="707">
        <v>3782</v>
      </c>
      <c r="E263" s="707">
        <v>1501</v>
      </c>
      <c r="F263" s="707">
        <v>3125</v>
      </c>
      <c r="G263" s="707">
        <v>4068</v>
      </c>
      <c r="H263" s="707">
        <v>3174.77</v>
      </c>
      <c r="I263" s="707">
        <v>4091</v>
      </c>
      <c r="J263" s="707">
        <v>3669.77</v>
      </c>
      <c r="K263" s="707">
        <v>3221.73</v>
      </c>
      <c r="L263" s="707">
        <v>2682.82</v>
      </c>
      <c r="M263" s="707">
        <v>2666.52</v>
      </c>
      <c r="N263" s="715">
        <v>93.5</v>
      </c>
      <c r="O263" s="716">
        <v>2283</v>
      </c>
      <c r="P263" s="717">
        <v>6803</v>
      </c>
      <c r="Q263" s="711" t="s">
        <v>2419</v>
      </c>
    </row>
    <row r="264" spans="1:17" ht="16.5">
      <c r="A264" s="706" t="s">
        <v>2420</v>
      </c>
      <c r="B264" s="714">
        <v>0</v>
      </c>
      <c r="C264" s="713">
        <v>70</v>
      </c>
      <c r="D264" s="714">
        <v>0</v>
      </c>
      <c r="E264" s="714">
        <v>0</v>
      </c>
      <c r="F264" s="714">
        <v>0</v>
      </c>
      <c r="G264" s="713">
        <v>924</v>
      </c>
      <c r="H264" s="714">
        <v>0</v>
      </c>
      <c r="I264" s="712">
        <v>166</v>
      </c>
      <c r="J264" s="714">
        <v>0</v>
      </c>
      <c r="K264" s="714">
        <v>0</v>
      </c>
      <c r="L264" s="714">
        <v>0</v>
      </c>
      <c r="M264" s="714">
        <v>0</v>
      </c>
      <c r="N264" s="792">
        <v>0</v>
      </c>
      <c r="O264" s="793">
        <v>0</v>
      </c>
      <c r="P264" s="710">
        <v>790</v>
      </c>
      <c r="Q264" s="711" t="s">
        <v>2421</v>
      </c>
    </row>
    <row r="265" spans="1:17" ht="16.5">
      <c r="A265" s="706" t="s">
        <v>2422</v>
      </c>
      <c r="B265" s="713">
        <v>28</v>
      </c>
      <c r="C265" s="713">
        <v>41</v>
      </c>
      <c r="D265" s="713">
        <v>829</v>
      </c>
      <c r="E265" s="713">
        <v>30</v>
      </c>
      <c r="F265" s="712">
        <v>16</v>
      </c>
      <c r="G265" s="713">
        <v>2234</v>
      </c>
      <c r="H265" s="713">
        <v>1150</v>
      </c>
      <c r="I265" s="712">
        <v>287</v>
      </c>
      <c r="J265" s="712">
        <v>100</v>
      </c>
      <c r="K265" s="713">
        <v>1020</v>
      </c>
      <c r="L265" s="712">
        <v>459</v>
      </c>
      <c r="M265" s="712">
        <v>2307</v>
      </c>
      <c r="N265" s="792">
        <v>0</v>
      </c>
      <c r="O265" s="709">
        <v>4583</v>
      </c>
      <c r="P265" s="710">
        <v>301</v>
      </c>
      <c r="Q265" s="711" t="s">
        <v>2423</v>
      </c>
    </row>
    <row r="266" spans="1:17" ht="15.75">
      <c r="A266" s="701" t="s">
        <v>2428</v>
      </c>
      <c r="B266" s="721">
        <f t="shared" ref="B266:P266" si="27">SUM(B267:B272)</f>
        <v>102019.122</v>
      </c>
      <c r="C266" s="721">
        <f t="shared" si="27"/>
        <v>64165.69</v>
      </c>
      <c r="D266" s="721">
        <f t="shared" si="27"/>
        <v>101397.55499999999</v>
      </c>
      <c r="E266" s="721">
        <f t="shared" si="27"/>
        <v>76225.210000000006</v>
      </c>
      <c r="F266" s="721">
        <f t="shared" si="27"/>
        <v>87891.127000000008</v>
      </c>
      <c r="G266" s="721">
        <f t="shared" si="27"/>
        <v>105798.391</v>
      </c>
      <c r="H266" s="721">
        <f t="shared" si="27"/>
        <v>76233.182000000001</v>
      </c>
      <c r="I266" s="721">
        <f t="shared" si="27"/>
        <v>84045.582999999999</v>
      </c>
      <c r="J266" s="721">
        <f t="shared" si="27"/>
        <v>83946.457999999999</v>
      </c>
      <c r="K266" s="721">
        <f t="shared" si="27"/>
        <v>92251.675999999992</v>
      </c>
      <c r="L266" s="721">
        <f t="shared" si="27"/>
        <v>73671.103000000003</v>
      </c>
      <c r="M266" s="721">
        <f t="shared" si="27"/>
        <v>87619.233000000007</v>
      </c>
      <c r="N266" s="722">
        <f t="shared" si="27"/>
        <v>43077.444000000003</v>
      </c>
      <c r="O266" s="721">
        <f t="shared" si="27"/>
        <v>75253.430999999997</v>
      </c>
      <c r="P266" s="723">
        <f t="shared" si="27"/>
        <v>92682.622000000003</v>
      </c>
      <c r="Q266" s="791" t="s">
        <v>2457</v>
      </c>
    </row>
    <row r="267" spans="1:17" ht="16.5">
      <c r="A267" s="706" t="s">
        <v>2412</v>
      </c>
      <c r="B267" s="707">
        <v>15392.5</v>
      </c>
      <c r="C267" s="707">
        <v>5929</v>
      </c>
      <c r="D267" s="707">
        <v>18555</v>
      </c>
      <c r="E267" s="707">
        <v>12944.5</v>
      </c>
      <c r="F267" s="707">
        <v>18485.5</v>
      </c>
      <c r="G267" s="707">
        <v>20190.3</v>
      </c>
      <c r="H267" s="707">
        <v>8860.5</v>
      </c>
      <c r="I267" s="707">
        <v>8467</v>
      </c>
      <c r="J267" s="707">
        <v>14646</v>
      </c>
      <c r="K267" s="707">
        <v>10767.5</v>
      </c>
      <c r="L267" s="707">
        <v>8492</v>
      </c>
      <c r="M267" s="707">
        <v>4114</v>
      </c>
      <c r="N267" s="715">
        <v>6113</v>
      </c>
      <c r="O267" s="716">
        <v>9664.5</v>
      </c>
      <c r="P267" s="717">
        <v>15226.3</v>
      </c>
      <c r="Q267" s="711" t="s">
        <v>2413</v>
      </c>
    </row>
    <row r="268" spans="1:17" ht="16.5">
      <c r="A268" s="706" t="s">
        <v>2414</v>
      </c>
      <c r="B268" s="707">
        <v>12725</v>
      </c>
      <c r="C268" s="707">
        <v>4533.5</v>
      </c>
      <c r="D268" s="707">
        <v>6913</v>
      </c>
      <c r="E268" s="707">
        <v>5086.3</v>
      </c>
      <c r="F268" s="707">
        <v>3478</v>
      </c>
      <c r="G268" s="707">
        <v>10057.5</v>
      </c>
      <c r="H268" s="707">
        <v>8147</v>
      </c>
      <c r="I268" s="707">
        <v>5115.5</v>
      </c>
      <c r="J268" s="707">
        <v>5067</v>
      </c>
      <c r="K268" s="707">
        <v>9330</v>
      </c>
      <c r="L268" s="707">
        <v>4299</v>
      </c>
      <c r="M268" s="707">
        <v>5328</v>
      </c>
      <c r="N268" s="715">
        <v>1762</v>
      </c>
      <c r="O268" s="716">
        <v>6745</v>
      </c>
      <c r="P268" s="717">
        <v>5510</v>
      </c>
      <c r="Q268" s="711" t="s">
        <v>2415</v>
      </c>
    </row>
    <row r="269" spans="1:17" ht="16.5">
      <c r="A269" s="706" t="s">
        <v>2416</v>
      </c>
      <c r="B269" s="707">
        <v>64914.622000000003</v>
      </c>
      <c r="C269" s="707">
        <v>49013.69</v>
      </c>
      <c r="D269" s="707">
        <v>65249.555</v>
      </c>
      <c r="E269" s="707">
        <v>55799.41</v>
      </c>
      <c r="F269" s="707">
        <v>61001.627</v>
      </c>
      <c r="G269" s="707">
        <v>62762.091</v>
      </c>
      <c r="H269" s="707">
        <v>51481.911999999997</v>
      </c>
      <c r="I269" s="707">
        <v>45670.883000000002</v>
      </c>
      <c r="J269" s="707">
        <v>57731.487999999998</v>
      </c>
      <c r="K269" s="707">
        <v>66329.445999999996</v>
      </c>
      <c r="L269" s="707">
        <v>57148.082999999999</v>
      </c>
      <c r="M269" s="707">
        <v>67685.713000000003</v>
      </c>
      <c r="N269" s="715">
        <v>35108.944000000003</v>
      </c>
      <c r="O269" s="716">
        <v>51897.930999999997</v>
      </c>
      <c r="P269" s="717">
        <v>48374.322</v>
      </c>
      <c r="Q269" s="711" t="s">
        <v>2417</v>
      </c>
    </row>
    <row r="270" spans="1:17" ht="16.5">
      <c r="A270" s="706" t="s">
        <v>2418</v>
      </c>
      <c r="B270" s="707">
        <v>8959</v>
      </c>
      <c r="C270" s="707">
        <v>4368.5</v>
      </c>
      <c r="D270" s="707">
        <v>9851</v>
      </c>
      <c r="E270" s="707">
        <v>2365</v>
      </c>
      <c r="F270" s="707">
        <v>4910</v>
      </c>
      <c r="G270" s="707">
        <v>5941.5</v>
      </c>
      <c r="H270" s="707">
        <v>5573.77</v>
      </c>
      <c r="I270" s="707">
        <v>23894</v>
      </c>
      <c r="J270" s="707">
        <v>6384.97</v>
      </c>
      <c r="K270" s="707">
        <v>4804.7299999999996</v>
      </c>
      <c r="L270" s="707">
        <v>3160.22</v>
      </c>
      <c r="M270" s="707">
        <v>6925.52</v>
      </c>
      <c r="N270" s="715">
        <v>93.5</v>
      </c>
      <c r="O270" s="716">
        <v>2363</v>
      </c>
      <c r="P270" s="717">
        <v>15975</v>
      </c>
      <c r="Q270" s="711" t="s">
        <v>2419</v>
      </c>
    </row>
    <row r="271" spans="1:17" ht="16.5">
      <c r="A271" s="706" t="s">
        <v>2420</v>
      </c>
      <c r="B271" s="714">
        <v>0</v>
      </c>
      <c r="C271" s="713">
        <v>280</v>
      </c>
      <c r="D271" s="714">
        <v>0</v>
      </c>
      <c r="E271" s="714">
        <v>0</v>
      </c>
      <c r="F271" s="714">
        <v>0</v>
      </c>
      <c r="G271" s="713">
        <v>2037</v>
      </c>
      <c r="H271" s="714">
        <v>0</v>
      </c>
      <c r="I271" s="712">
        <v>199.2</v>
      </c>
      <c r="J271" s="714">
        <v>0</v>
      </c>
      <c r="K271" s="714">
        <v>0</v>
      </c>
      <c r="L271" s="714">
        <v>0</v>
      </c>
      <c r="M271" s="714">
        <v>0</v>
      </c>
      <c r="N271" s="792">
        <v>0</v>
      </c>
      <c r="O271" s="793">
        <v>0</v>
      </c>
      <c r="P271" s="710">
        <v>6650</v>
      </c>
      <c r="Q271" s="711" t="s">
        <v>2421</v>
      </c>
    </row>
    <row r="272" spans="1:17" ht="16.5">
      <c r="A272" s="706" t="s">
        <v>2422</v>
      </c>
      <c r="B272" s="713">
        <v>28</v>
      </c>
      <c r="C272" s="713">
        <v>41</v>
      </c>
      <c r="D272" s="713">
        <v>829</v>
      </c>
      <c r="E272" s="713">
        <v>30</v>
      </c>
      <c r="F272" s="712">
        <v>16</v>
      </c>
      <c r="G272" s="713">
        <v>4810</v>
      </c>
      <c r="H272" s="713">
        <v>2170</v>
      </c>
      <c r="I272" s="712">
        <v>699</v>
      </c>
      <c r="J272" s="712">
        <v>117</v>
      </c>
      <c r="K272" s="713">
        <v>1020</v>
      </c>
      <c r="L272" s="712">
        <v>571.79999999999995</v>
      </c>
      <c r="M272" s="712">
        <v>3566</v>
      </c>
      <c r="N272" s="792">
        <v>0</v>
      </c>
      <c r="O272" s="709">
        <v>4583</v>
      </c>
      <c r="P272" s="710">
        <v>947</v>
      </c>
      <c r="Q272" s="711" t="s">
        <v>2423</v>
      </c>
    </row>
    <row r="273" spans="1:17" ht="15.75">
      <c r="A273" s="701" t="s">
        <v>2430</v>
      </c>
      <c r="B273" s="724">
        <f>SUM(B274:B276)</f>
        <v>544</v>
      </c>
      <c r="C273" s="724">
        <f t="shared" ref="C273:P273" si="28">SUM(C274:C276)</f>
        <v>394</v>
      </c>
      <c r="D273" s="724">
        <f t="shared" si="28"/>
        <v>538</v>
      </c>
      <c r="E273" s="724">
        <f t="shared" si="28"/>
        <v>426</v>
      </c>
      <c r="F273" s="724">
        <f t="shared" si="28"/>
        <v>447</v>
      </c>
      <c r="G273" s="724">
        <f t="shared" si="28"/>
        <v>557</v>
      </c>
      <c r="H273" s="724">
        <f t="shared" si="28"/>
        <v>436</v>
      </c>
      <c r="I273" s="724">
        <f t="shared" si="28"/>
        <v>358</v>
      </c>
      <c r="J273" s="724">
        <f t="shared" si="28"/>
        <v>476</v>
      </c>
      <c r="K273" s="724">
        <f t="shared" si="28"/>
        <v>557</v>
      </c>
      <c r="L273" s="724">
        <f t="shared" si="28"/>
        <v>465</v>
      </c>
      <c r="M273" s="724">
        <f t="shared" si="28"/>
        <v>496</v>
      </c>
      <c r="N273" s="725">
        <f t="shared" si="28"/>
        <v>224</v>
      </c>
      <c r="O273" s="724">
        <f t="shared" si="28"/>
        <v>417</v>
      </c>
      <c r="P273" s="726">
        <f t="shared" si="28"/>
        <v>487</v>
      </c>
      <c r="Q273" s="791" t="s">
        <v>2458</v>
      </c>
    </row>
    <row r="274" spans="1:17" ht="16.5">
      <c r="A274" s="706" t="s">
        <v>2412</v>
      </c>
      <c r="B274" s="707">
        <v>76</v>
      </c>
      <c r="C274" s="707">
        <v>35</v>
      </c>
      <c r="D274" s="707">
        <v>72</v>
      </c>
      <c r="E274" s="707">
        <v>55</v>
      </c>
      <c r="F274" s="707">
        <v>60</v>
      </c>
      <c r="G274" s="707">
        <v>101</v>
      </c>
      <c r="H274" s="707">
        <v>52</v>
      </c>
      <c r="I274" s="707">
        <v>36</v>
      </c>
      <c r="J274" s="707">
        <v>57</v>
      </c>
      <c r="K274" s="707">
        <v>58</v>
      </c>
      <c r="L274" s="707">
        <v>46</v>
      </c>
      <c r="M274" s="707">
        <v>18</v>
      </c>
      <c r="N274" s="715">
        <v>26</v>
      </c>
      <c r="O274" s="716">
        <v>44</v>
      </c>
      <c r="P274" s="717">
        <v>81</v>
      </c>
      <c r="Q274" s="711" t="s">
        <v>2413</v>
      </c>
    </row>
    <row r="275" spans="1:17" ht="16.5">
      <c r="A275" s="706" t="s">
        <v>2414</v>
      </c>
      <c r="B275" s="707">
        <v>47</v>
      </c>
      <c r="C275" s="707">
        <v>22</v>
      </c>
      <c r="D275" s="707">
        <v>31</v>
      </c>
      <c r="E275" s="707">
        <v>26</v>
      </c>
      <c r="F275" s="707">
        <v>18</v>
      </c>
      <c r="G275" s="707">
        <v>44</v>
      </c>
      <c r="H275" s="707">
        <v>34</v>
      </c>
      <c r="I275" s="707">
        <v>23</v>
      </c>
      <c r="J275" s="707">
        <v>25</v>
      </c>
      <c r="K275" s="707">
        <v>36</v>
      </c>
      <c r="L275" s="707">
        <v>14</v>
      </c>
      <c r="M275" s="707">
        <v>28</v>
      </c>
      <c r="N275" s="715">
        <v>6</v>
      </c>
      <c r="O275" s="716">
        <v>25</v>
      </c>
      <c r="P275" s="717">
        <v>20</v>
      </c>
      <c r="Q275" s="711" t="s">
        <v>2415</v>
      </c>
    </row>
    <row r="276" spans="1:17" ht="16.5">
      <c r="A276" s="706" t="s">
        <v>2416</v>
      </c>
      <c r="B276" s="707">
        <v>421</v>
      </c>
      <c r="C276" s="707">
        <v>337</v>
      </c>
      <c r="D276" s="707">
        <v>435</v>
      </c>
      <c r="E276" s="707">
        <v>345</v>
      </c>
      <c r="F276" s="707">
        <v>369</v>
      </c>
      <c r="G276" s="707">
        <v>412</v>
      </c>
      <c r="H276" s="707">
        <v>350</v>
      </c>
      <c r="I276" s="707">
        <v>299</v>
      </c>
      <c r="J276" s="707">
        <v>394</v>
      </c>
      <c r="K276" s="707">
        <v>463</v>
      </c>
      <c r="L276" s="707">
        <v>405</v>
      </c>
      <c r="M276" s="707">
        <v>450</v>
      </c>
      <c r="N276" s="715">
        <v>192</v>
      </c>
      <c r="O276" s="716">
        <v>348</v>
      </c>
      <c r="P276" s="717">
        <v>386</v>
      </c>
      <c r="Q276" s="711" t="s">
        <v>2417</v>
      </c>
    </row>
    <row r="277" spans="1:17" ht="15.75">
      <c r="A277" s="701" t="s">
        <v>2432</v>
      </c>
      <c r="B277" s="724">
        <f>B278+B279+B280</f>
        <v>1531</v>
      </c>
      <c r="C277" s="724">
        <f t="shared" ref="C277:P277" si="29">C278+C279+C280</f>
        <v>1100</v>
      </c>
      <c r="D277" s="724">
        <f t="shared" si="29"/>
        <v>1512</v>
      </c>
      <c r="E277" s="724">
        <f t="shared" si="29"/>
        <v>1196</v>
      </c>
      <c r="F277" s="724">
        <f t="shared" si="29"/>
        <v>1271</v>
      </c>
      <c r="G277" s="724">
        <f t="shared" si="29"/>
        <v>1646</v>
      </c>
      <c r="H277" s="724">
        <f t="shared" si="29"/>
        <v>1258</v>
      </c>
      <c r="I277" s="724">
        <f t="shared" si="29"/>
        <v>985</v>
      </c>
      <c r="J277" s="724">
        <f t="shared" si="29"/>
        <v>1445</v>
      </c>
      <c r="K277" s="724">
        <f t="shared" si="29"/>
        <v>1573</v>
      </c>
      <c r="L277" s="724">
        <f t="shared" si="29"/>
        <v>1333</v>
      </c>
      <c r="M277" s="724">
        <f t="shared" si="29"/>
        <v>1372</v>
      </c>
      <c r="N277" s="725">
        <f t="shared" si="29"/>
        <v>690</v>
      </c>
      <c r="O277" s="724">
        <f t="shared" si="29"/>
        <v>1281</v>
      </c>
      <c r="P277" s="726">
        <f t="shared" si="29"/>
        <v>1349</v>
      </c>
      <c r="Q277" s="791" t="s">
        <v>2459</v>
      </c>
    </row>
    <row r="278" spans="1:17" ht="16.5">
      <c r="A278" s="706" t="s">
        <v>2412</v>
      </c>
      <c r="B278" s="707">
        <v>209</v>
      </c>
      <c r="C278" s="707">
        <v>104</v>
      </c>
      <c r="D278" s="707">
        <v>240</v>
      </c>
      <c r="E278" s="707">
        <v>195</v>
      </c>
      <c r="F278" s="707">
        <v>203</v>
      </c>
      <c r="G278" s="707">
        <v>354</v>
      </c>
      <c r="H278" s="707">
        <v>169</v>
      </c>
      <c r="I278" s="707">
        <v>114</v>
      </c>
      <c r="J278" s="707">
        <v>203</v>
      </c>
      <c r="K278" s="707">
        <v>183</v>
      </c>
      <c r="L278" s="707">
        <v>139</v>
      </c>
      <c r="M278" s="707">
        <v>67</v>
      </c>
      <c r="N278" s="715">
        <v>98</v>
      </c>
      <c r="O278" s="716">
        <v>162</v>
      </c>
      <c r="P278" s="717">
        <v>228</v>
      </c>
      <c r="Q278" s="711" t="s">
        <v>2413</v>
      </c>
    </row>
    <row r="279" spans="1:17" ht="16.5">
      <c r="A279" s="706" t="s">
        <v>2414</v>
      </c>
      <c r="B279" s="707">
        <v>147</v>
      </c>
      <c r="C279" s="707">
        <v>71</v>
      </c>
      <c r="D279" s="707">
        <v>93</v>
      </c>
      <c r="E279" s="707">
        <v>74</v>
      </c>
      <c r="F279" s="707">
        <v>49</v>
      </c>
      <c r="G279" s="707">
        <v>149</v>
      </c>
      <c r="H279" s="707">
        <v>97</v>
      </c>
      <c r="I279" s="707">
        <v>70</v>
      </c>
      <c r="J279" s="707">
        <v>70</v>
      </c>
      <c r="K279" s="707">
        <v>108</v>
      </c>
      <c r="L279" s="707">
        <v>41</v>
      </c>
      <c r="M279" s="707">
        <v>78</v>
      </c>
      <c r="N279" s="715">
        <v>24</v>
      </c>
      <c r="O279" s="716">
        <v>85</v>
      </c>
      <c r="P279" s="717">
        <v>58</v>
      </c>
      <c r="Q279" s="711" t="s">
        <v>2415</v>
      </c>
    </row>
    <row r="280" spans="1:17" ht="16.5">
      <c r="A280" s="706" t="s">
        <v>2416</v>
      </c>
      <c r="B280" s="707">
        <v>1175</v>
      </c>
      <c r="C280" s="707">
        <v>925</v>
      </c>
      <c r="D280" s="707">
        <v>1179</v>
      </c>
      <c r="E280" s="707">
        <v>927</v>
      </c>
      <c r="F280" s="707">
        <v>1019</v>
      </c>
      <c r="G280" s="707">
        <v>1143</v>
      </c>
      <c r="H280" s="707">
        <v>992</v>
      </c>
      <c r="I280" s="707">
        <v>801</v>
      </c>
      <c r="J280" s="707">
        <v>1172</v>
      </c>
      <c r="K280" s="707">
        <v>1282</v>
      </c>
      <c r="L280" s="707">
        <v>1153</v>
      </c>
      <c r="M280" s="707">
        <v>1227</v>
      </c>
      <c r="N280" s="715">
        <v>568</v>
      </c>
      <c r="O280" s="716">
        <v>1034</v>
      </c>
      <c r="P280" s="717">
        <v>1063</v>
      </c>
      <c r="Q280" s="711" t="s">
        <v>2417</v>
      </c>
    </row>
    <row r="281" spans="1:17" ht="15.75">
      <c r="A281" s="701" t="s">
        <v>2468</v>
      </c>
      <c r="B281" s="727">
        <v>1000</v>
      </c>
      <c r="C281" s="727">
        <v>1000</v>
      </c>
      <c r="D281" s="727">
        <v>1000</v>
      </c>
      <c r="E281" s="727">
        <v>1000</v>
      </c>
      <c r="F281" s="727">
        <v>1000</v>
      </c>
      <c r="G281" s="727">
        <v>1750</v>
      </c>
      <c r="H281" s="727">
        <v>1000</v>
      </c>
      <c r="I281" s="727">
        <v>1050</v>
      </c>
      <c r="J281" s="727">
        <v>1000</v>
      </c>
      <c r="K281" s="727">
        <v>1000</v>
      </c>
      <c r="L281" s="727">
        <v>1000</v>
      </c>
      <c r="M281" s="727">
        <v>1500</v>
      </c>
      <c r="N281" s="728">
        <v>1425.9381443298969</v>
      </c>
      <c r="O281" s="729">
        <v>1290.7176470588236</v>
      </c>
      <c r="P281" s="730">
        <v>1341.3782383419689</v>
      </c>
      <c r="Q281" s="791" t="s">
        <v>2471</v>
      </c>
    </row>
    <row r="282" spans="1:17" ht="16.5">
      <c r="A282" s="706" t="s">
        <v>2412</v>
      </c>
      <c r="B282" s="707">
        <v>1520</v>
      </c>
      <c r="C282" s="707">
        <v>1500</v>
      </c>
      <c r="D282" s="707">
        <v>1543.4782608695652</v>
      </c>
      <c r="E282" s="707">
        <v>1566.6666666666667</v>
      </c>
      <c r="F282" s="707">
        <v>1573.6842105263158</v>
      </c>
      <c r="G282" s="707">
        <v>1631.578947368421</v>
      </c>
      <c r="H282" s="707">
        <v>1500</v>
      </c>
      <c r="I282" s="707">
        <v>1500</v>
      </c>
      <c r="J282" s="707">
        <v>1718.75</v>
      </c>
      <c r="K282" s="707">
        <v>1578.9473684210527</v>
      </c>
      <c r="L282" s="707">
        <v>1566.6666666666667</v>
      </c>
      <c r="M282" s="707">
        <v>1666.6666666666667</v>
      </c>
      <c r="N282" s="715">
        <v>1500</v>
      </c>
      <c r="O282" s="716">
        <v>1461.5384615384614</v>
      </c>
      <c r="P282" s="717">
        <v>1595.8333333333333</v>
      </c>
      <c r="Q282" s="711" t="s">
        <v>2413</v>
      </c>
    </row>
    <row r="283" spans="1:17" ht="16.5">
      <c r="A283" s="706" t="s">
        <v>2414</v>
      </c>
      <c r="B283" s="707">
        <v>1454.5454545454545</v>
      </c>
      <c r="C283" s="707">
        <v>1250</v>
      </c>
      <c r="D283" s="707">
        <v>1500</v>
      </c>
      <c r="E283" s="707">
        <v>1308.3333333333333</v>
      </c>
      <c r="F283" s="707">
        <v>1555.5555555555557</v>
      </c>
      <c r="G283" s="707">
        <v>1568.1818181818182</v>
      </c>
      <c r="H283" s="707">
        <v>1687.5</v>
      </c>
      <c r="I283" s="707">
        <v>1450</v>
      </c>
      <c r="J283" s="707">
        <v>1333.3333333333333</v>
      </c>
      <c r="K283" s="707">
        <v>1687.5</v>
      </c>
      <c r="L283" s="707">
        <v>1750</v>
      </c>
      <c r="M283" s="707">
        <v>1307.6923076923076</v>
      </c>
      <c r="N283" s="715">
        <v>2000</v>
      </c>
      <c r="O283" s="716">
        <v>1541.6666666666667</v>
      </c>
      <c r="P283" s="717">
        <v>1600</v>
      </c>
      <c r="Q283" s="711" t="s">
        <v>2415</v>
      </c>
    </row>
    <row r="284" spans="1:17" ht="16.5">
      <c r="A284" s="706" t="s">
        <v>2416</v>
      </c>
      <c r="B284" s="707">
        <v>1543.0373134328358</v>
      </c>
      <c r="C284" s="707">
        <v>1502.9217391304348</v>
      </c>
      <c r="D284" s="707">
        <v>1618.5</v>
      </c>
      <c r="E284" s="707">
        <v>1592.9461538461539</v>
      </c>
      <c r="F284" s="707">
        <v>1553.8896551724138</v>
      </c>
      <c r="G284" s="707">
        <v>1567.8206896551724</v>
      </c>
      <c r="H284" s="707">
        <v>1475.6302521008404</v>
      </c>
      <c r="I284" s="707">
        <v>1567.6842105263158</v>
      </c>
      <c r="J284" s="707">
        <v>1366.8358208955224</v>
      </c>
      <c r="K284" s="707">
        <v>1380.189024390244</v>
      </c>
      <c r="L284" s="707">
        <v>1449.0846153846153</v>
      </c>
      <c r="M284" s="707">
        <v>1459.8855421686746</v>
      </c>
      <c r="N284" s="715">
        <v>1403.7176470588236</v>
      </c>
      <c r="O284" s="716">
        <v>1302.639344262295</v>
      </c>
      <c r="P284" s="717">
        <v>1306.8682170542636</v>
      </c>
      <c r="Q284" s="711" t="s">
        <v>2417</v>
      </c>
    </row>
    <row r="285" spans="1:17" ht="16.5">
      <c r="A285" s="706" t="s">
        <v>2418</v>
      </c>
      <c r="B285" s="707">
        <v>1405.4054054054054</v>
      </c>
      <c r="C285" s="707">
        <v>1327.2727272727273</v>
      </c>
      <c r="D285" s="707">
        <v>1300</v>
      </c>
      <c r="E285" s="707">
        <v>1264.2857142857142</v>
      </c>
      <c r="F285" s="707">
        <v>1233.3333333333333</v>
      </c>
      <c r="G285" s="707">
        <v>1145.8333333333333</v>
      </c>
      <c r="H285" s="707">
        <v>1090.909090909091</v>
      </c>
      <c r="I285" s="707">
        <v>1214.2857142857142</v>
      </c>
      <c r="J285" s="707">
        <v>1118.5185185185185</v>
      </c>
      <c r="K285" s="707">
        <v>1259.2592592592594</v>
      </c>
      <c r="L285" s="707">
        <v>1173.9130434782608</v>
      </c>
      <c r="M285" s="707">
        <v>1380.952380952381</v>
      </c>
      <c r="N285" s="715">
        <v>1000</v>
      </c>
      <c r="O285" s="716">
        <v>1000</v>
      </c>
      <c r="P285" s="717">
        <v>1071.4285714285713</v>
      </c>
      <c r="Q285" s="711" t="s">
        <v>2419</v>
      </c>
    </row>
    <row r="286" spans="1:17" ht="16.5">
      <c r="A286" s="706" t="s">
        <v>2437</v>
      </c>
      <c r="B286" s="780" t="s">
        <v>2436</v>
      </c>
      <c r="C286" s="780" t="s">
        <v>2436</v>
      </c>
      <c r="D286" s="780" t="s">
        <v>2436</v>
      </c>
      <c r="E286" s="780" t="s">
        <v>2436</v>
      </c>
      <c r="F286" s="780" t="s">
        <v>2436</v>
      </c>
      <c r="G286" s="780">
        <v>1000</v>
      </c>
      <c r="H286" s="780" t="s">
        <v>2436</v>
      </c>
      <c r="I286" s="780" t="s">
        <v>2436</v>
      </c>
      <c r="J286" s="780" t="s">
        <v>2436</v>
      </c>
      <c r="K286" s="780" t="s">
        <v>2436</v>
      </c>
      <c r="L286" s="780" t="s">
        <v>2436</v>
      </c>
      <c r="M286" s="780" t="s">
        <v>2436</v>
      </c>
      <c r="N286" s="781" t="s">
        <v>2436</v>
      </c>
      <c r="O286" s="780" t="s">
        <v>2436</v>
      </c>
      <c r="P286" s="782" t="s">
        <v>2436</v>
      </c>
      <c r="Q286" s="711" t="s">
        <v>2438</v>
      </c>
    </row>
    <row r="287" spans="1:17" ht="16.5">
      <c r="A287" s="706" t="s">
        <v>2439</v>
      </c>
      <c r="B287" s="780" t="s">
        <v>2436</v>
      </c>
      <c r="C287" s="780">
        <v>2000</v>
      </c>
      <c r="D287" s="780" t="s">
        <v>2436</v>
      </c>
      <c r="E287" s="780" t="s">
        <v>2436</v>
      </c>
      <c r="F287" s="780" t="s">
        <v>2436</v>
      </c>
      <c r="G287" s="780" t="s">
        <v>2436</v>
      </c>
      <c r="H287" s="780" t="s">
        <v>2436</v>
      </c>
      <c r="I287" s="780">
        <v>1200</v>
      </c>
      <c r="J287" s="780" t="s">
        <v>2436</v>
      </c>
      <c r="K287" s="780" t="s">
        <v>2436</v>
      </c>
      <c r="L287" s="780" t="s">
        <v>2436</v>
      </c>
      <c r="M287" s="780" t="s">
        <v>2436</v>
      </c>
      <c r="N287" s="781" t="s">
        <v>2436</v>
      </c>
      <c r="O287" s="780" t="s">
        <v>2436</v>
      </c>
      <c r="P287" s="782">
        <v>5000</v>
      </c>
      <c r="Q287" s="711" t="s">
        <v>2440</v>
      </c>
    </row>
    <row r="288" spans="1:17" ht="16.5">
      <c r="A288" s="706" t="s">
        <v>2441</v>
      </c>
      <c r="B288" s="780"/>
      <c r="C288" s="780"/>
      <c r="D288" s="780"/>
      <c r="E288" s="780"/>
      <c r="F288" s="780"/>
      <c r="G288" s="780"/>
      <c r="H288" s="780"/>
      <c r="I288" s="780"/>
      <c r="J288" s="780"/>
      <c r="K288" s="780"/>
      <c r="L288" s="780"/>
      <c r="M288" s="780"/>
      <c r="N288" s="781" t="s">
        <v>2436</v>
      </c>
      <c r="O288" s="780" t="s">
        <v>2436</v>
      </c>
      <c r="P288" s="782" t="s">
        <v>2436</v>
      </c>
      <c r="Q288" s="711" t="s">
        <v>2442</v>
      </c>
    </row>
    <row r="289" spans="1:17" ht="16.5">
      <c r="A289" s="706" t="s">
        <v>2422</v>
      </c>
      <c r="B289" s="707">
        <v>1000</v>
      </c>
      <c r="C289" s="707">
        <v>1000</v>
      </c>
      <c r="D289" s="707">
        <v>1000</v>
      </c>
      <c r="E289" s="707">
        <v>1000</v>
      </c>
      <c r="F289" s="707">
        <v>1000</v>
      </c>
      <c r="G289" s="707">
        <v>1750</v>
      </c>
      <c r="H289" s="707">
        <v>1000</v>
      </c>
      <c r="I289" s="707">
        <v>1050</v>
      </c>
      <c r="J289" s="707">
        <v>1000</v>
      </c>
      <c r="K289" s="707">
        <v>1000</v>
      </c>
      <c r="L289" s="707">
        <v>1000</v>
      </c>
      <c r="M289" s="707">
        <v>1500</v>
      </c>
      <c r="N289" s="715" t="s">
        <v>2436</v>
      </c>
      <c r="O289" s="716">
        <v>1000</v>
      </c>
      <c r="P289" s="717">
        <v>1000</v>
      </c>
      <c r="Q289" s="711" t="s">
        <v>2423</v>
      </c>
    </row>
    <row r="290" spans="1:17">
      <c r="A290" s="706"/>
      <c r="B290" s="732"/>
      <c r="N290" s="733"/>
      <c r="P290" s="706"/>
      <c r="Q290" s="733"/>
    </row>
    <row r="291" spans="1:17">
      <c r="A291" s="706"/>
      <c r="B291" s="732"/>
      <c r="N291" s="733"/>
      <c r="P291" s="706"/>
      <c r="Q291" s="733"/>
    </row>
    <row r="292" spans="1:17">
      <c r="A292" s="706"/>
      <c r="B292" s="732"/>
      <c r="N292" s="733"/>
      <c r="P292" s="706"/>
      <c r="Q292" s="733"/>
    </row>
    <row r="293" spans="1:17">
      <c r="A293" s="706"/>
      <c r="B293" s="732"/>
      <c r="N293" s="733"/>
      <c r="P293" s="706"/>
      <c r="Q293" s="733"/>
    </row>
    <row r="294" spans="1:17">
      <c r="A294" s="734" t="s">
        <v>2443</v>
      </c>
      <c r="B294" s="764"/>
      <c r="C294" s="765"/>
      <c r="D294" s="765"/>
      <c r="E294" s="765"/>
      <c r="F294" s="765"/>
      <c r="G294" s="765"/>
      <c r="H294" s="765"/>
      <c r="I294" s="765"/>
      <c r="J294" s="765"/>
      <c r="K294" s="765"/>
      <c r="L294" s="765"/>
      <c r="M294" s="766"/>
      <c r="N294" s="735"/>
      <c r="O294" s="736"/>
      <c r="P294" s="734"/>
      <c r="Q294" s="767" t="s">
        <v>2444</v>
      </c>
    </row>
    <row r="295" spans="1:17">
      <c r="A295" s="738" t="s">
        <v>2445</v>
      </c>
      <c r="B295" s="732"/>
      <c r="N295" s="738"/>
      <c r="O295" s="738"/>
      <c r="P295" s="738"/>
      <c r="Q295" s="738" t="s">
        <v>2446</v>
      </c>
    </row>
    <row r="296" spans="1:17">
      <c r="B296" s="732"/>
    </row>
    <row r="297" spans="1:17" ht="27">
      <c r="A297" s="682" t="s">
        <v>2397</v>
      </c>
      <c r="B297" s="684"/>
      <c r="C297" s="684"/>
      <c r="D297" s="683"/>
      <c r="E297" s="684"/>
      <c r="F297" s="684"/>
      <c r="G297" s="683"/>
      <c r="H297" s="683"/>
      <c r="I297" s="684"/>
      <c r="J297" s="683"/>
      <c r="K297" s="683"/>
      <c r="L297" s="683"/>
      <c r="M297" s="683"/>
      <c r="N297" s="685"/>
      <c r="O297" s="686"/>
      <c r="P297" s="685"/>
      <c r="Q297" s="687" t="s">
        <v>2447</v>
      </c>
    </row>
    <row r="298" spans="1:17" ht="20.25">
      <c r="A298" s="688" t="s">
        <v>2399</v>
      </c>
      <c r="B298" s="684"/>
      <c r="C298" s="684"/>
      <c r="D298" s="683"/>
      <c r="E298" s="684"/>
      <c r="F298" s="684"/>
      <c r="G298" s="683"/>
      <c r="H298" s="683"/>
      <c r="I298" s="684"/>
      <c r="J298" s="683"/>
      <c r="K298" s="683"/>
      <c r="L298" s="683"/>
      <c r="M298" s="683"/>
      <c r="N298" s="685"/>
      <c r="O298" s="686"/>
      <c r="P298" s="685"/>
      <c r="Q298" s="688" t="s">
        <v>2448</v>
      </c>
    </row>
    <row r="299" spans="1:17" ht="14.25">
      <c r="A299" s="684" t="s">
        <v>2472</v>
      </c>
      <c r="B299" s="684"/>
      <c r="C299" s="684"/>
      <c r="D299" s="683"/>
      <c r="E299" s="684"/>
      <c r="F299" s="684"/>
      <c r="G299" s="683"/>
      <c r="H299" s="683"/>
      <c r="I299" s="684"/>
      <c r="J299" s="683"/>
      <c r="K299" s="683"/>
      <c r="L299" s="683"/>
      <c r="M299" s="683"/>
      <c r="N299" s="685"/>
      <c r="O299" s="686"/>
      <c r="P299" s="685"/>
      <c r="Q299" s="684" t="s">
        <v>2473</v>
      </c>
    </row>
    <row r="300" spans="1:17" ht="14.25">
      <c r="A300" s="689" t="s">
        <v>249</v>
      </c>
      <c r="B300" s="2342" t="s">
        <v>2403</v>
      </c>
      <c r="C300" s="2343"/>
      <c r="D300" s="2343"/>
      <c r="E300" s="2343"/>
      <c r="F300" s="2343"/>
      <c r="G300" s="2343"/>
      <c r="H300" s="2343"/>
      <c r="I300" s="2343"/>
      <c r="J300" s="2343"/>
      <c r="K300" s="2343"/>
      <c r="L300" s="2343"/>
      <c r="M300" s="2344"/>
      <c r="N300" s="2342">
        <v>2017</v>
      </c>
      <c r="O300" s="2343"/>
      <c r="P300" s="2344"/>
      <c r="Q300" s="690"/>
    </row>
    <row r="301" spans="1:17" ht="14.25">
      <c r="A301" s="683"/>
      <c r="B301" s="2345"/>
      <c r="C301" s="2346"/>
      <c r="D301" s="2346"/>
      <c r="E301" s="2347"/>
      <c r="F301" s="2346"/>
      <c r="G301" s="2346"/>
      <c r="H301" s="2347"/>
      <c r="I301" s="2346"/>
      <c r="J301" s="2346"/>
      <c r="K301" s="2346"/>
      <c r="L301" s="2346"/>
      <c r="M301" s="2348"/>
      <c r="N301" s="2345"/>
      <c r="O301" s="2346"/>
      <c r="P301" s="2348"/>
      <c r="Q301" s="691"/>
    </row>
    <row r="302" spans="1:17" ht="14.25">
      <c r="A302" s="683"/>
      <c r="B302" s="692" t="s">
        <v>16</v>
      </c>
      <c r="C302" s="693" t="s">
        <v>2404</v>
      </c>
      <c r="D302" s="693" t="s">
        <v>2405</v>
      </c>
      <c r="E302" s="693" t="s">
        <v>21</v>
      </c>
      <c r="F302" s="693" t="s">
        <v>23</v>
      </c>
      <c r="G302" s="693" t="s">
        <v>12</v>
      </c>
      <c r="H302" s="693" t="s">
        <v>13</v>
      </c>
      <c r="I302" s="694" t="s">
        <v>14</v>
      </c>
      <c r="J302" s="694" t="s">
        <v>15</v>
      </c>
      <c r="K302" s="693" t="s">
        <v>8</v>
      </c>
      <c r="L302" s="694" t="s">
        <v>9</v>
      </c>
      <c r="M302" s="694" t="s">
        <v>10</v>
      </c>
      <c r="N302" s="692" t="s">
        <v>16</v>
      </c>
      <c r="O302" s="694" t="s">
        <v>2404</v>
      </c>
      <c r="P302" s="695" t="s">
        <v>2405</v>
      </c>
      <c r="Q302" s="691"/>
    </row>
    <row r="303" spans="1:17" ht="14.25">
      <c r="A303" s="779"/>
      <c r="B303" s="696" t="s">
        <v>2406</v>
      </c>
      <c r="C303" s="697" t="s">
        <v>2407</v>
      </c>
      <c r="D303" s="697" t="s">
        <v>20</v>
      </c>
      <c r="E303" s="694" t="s">
        <v>7</v>
      </c>
      <c r="F303" s="697" t="s">
        <v>22</v>
      </c>
      <c r="G303" s="697" t="s">
        <v>6</v>
      </c>
      <c r="H303" s="694" t="s">
        <v>5</v>
      </c>
      <c r="I303" s="697" t="s">
        <v>4</v>
      </c>
      <c r="J303" s="697" t="s">
        <v>3</v>
      </c>
      <c r="K303" s="697" t="s">
        <v>2</v>
      </c>
      <c r="L303" s="697" t="s">
        <v>1</v>
      </c>
      <c r="M303" s="697" t="s">
        <v>0</v>
      </c>
      <c r="N303" s="696" t="s">
        <v>2406</v>
      </c>
      <c r="O303" s="697" t="s">
        <v>2407</v>
      </c>
      <c r="P303" s="698" t="s">
        <v>20</v>
      </c>
      <c r="Q303" s="771"/>
    </row>
    <row r="304" spans="1:17" ht="16.5">
      <c r="A304" s="686" t="s">
        <v>2408</v>
      </c>
      <c r="B304" s="690"/>
      <c r="C304" s="684"/>
      <c r="D304" s="684"/>
      <c r="E304" s="693"/>
      <c r="F304" s="694"/>
      <c r="G304" s="694"/>
      <c r="H304" s="794"/>
      <c r="I304" s="743"/>
      <c r="J304" s="743"/>
      <c r="K304" s="743"/>
      <c r="L304" s="743"/>
      <c r="M304" s="743"/>
      <c r="N304" s="795"/>
      <c r="O304" s="743"/>
      <c r="P304" s="796"/>
      <c r="Q304" s="705" t="s">
        <v>2451</v>
      </c>
    </row>
    <row r="305" spans="1:17" ht="16.5">
      <c r="A305" s="701" t="s">
        <v>2410</v>
      </c>
      <c r="B305" s="743">
        <f t="shared" ref="B305:M305" si="30">SUM(B306:B311)</f>
        <v>703</v>
      </c>
      <c r="C305" s="743">
        <f t="shared" si="30"/>
        <v>471</v>
      </c>
      <c r="D305" s="743">
        <f t="shared" si="30"/>
        <v>600</v>
      </c>
      <c r="E305" s="743">
        <f t="shared" si="30"/>
        <v>383</v>
      </c>
      <c r="F305" s="743">
        <f t="shared" si="30"/>
        <v>347</v>
      </c>
      <c r="G305" s="743">
        <f t="shared" si="30"/>
        <v>508</v>
      </c>
      <c r="H305" s="743">
        <f t="shared" si="30"/>
        <v>457</v>
      </c>
      <c r="I305" s="743">
        <f t="shared" si="30"/>
        <v>554</v>
      </c>
      <c r="J305" s="743">
        <f t="shared" si="30"/>
        <v>478</v>
      </c>
      <c r="K305" s="743">
        <f t="shared" si="30"/>
        <v>411</v>
      </c>
      <c r="L305" s="743">
        <f t="shared" si="30"/>
        <v>399</v>
      </c>
      <c r="M305" s="743">
        <f t="shared" si="30"/>
        <v>368</v>
      </c>
      <c r="N305" s="744">
        <f>SUM(N306:N311)</f>
        <v>693</v>
      </c>
      <c r="O305" s="743">
        <f>SUM(O306:O311)</f>
        <v>472</v>
      </c>
      <c r="P305" s="745">
        <f>SUM(P306:P311)</f>
        <v>531</v>
      </c>
      <c r="Q305" s="705" t="s">
        <v>2452</v>
      </c>
    </row>
    <row r="306" spans="1:17" ht="16.5">
      <c r="A306" s="706" t="s">
        <v>2412</v>
      </c>
      <c r="B306" s="746">
        <v>270</v>
      </c>
      <c r="C306" s="746">
        <v>154</v>
      </c>
      <c r="D306" s="746">
        <v>206</v>
      </c>
      <c r="E306" s="746">
        <v>144</v>
      </c>
      <c r="F306" s="746">
        <v>117</v>
      </c>
      <c r="G306" s="746">
        <v>186</v>
      </c>
      <c r="H306" s="746">
        <v>178</v>
      </c>
      <c r="I306" s="746">
        <v>189</v>
      </c>
      <c r="J306" s="746">
        <v>137</v>
      </c>
      <c r="K306" s="746">
        <v>139</v>
      </c>
      <c r="L306" s="746">
        <v>112</v>
      </c>
      <c r="M306" s="746">
        <v>111</v>
      </c>
      <c r="N306" s="747">
        <v>251</v>
      </c>
      <c r="O306" s="797">
        <v>198</v>
      </c>
      <c r="P306" s="749">
        <v>232</v>
      </c>
      <c r="Q306" s="711" t="s">
        <v>2413</v>
      </c>
    </row>
    <row r="307" spans="1:17" ht="16.5">
      <c r="A307" s="706" t="s">
        <v>2414</v>
      </c>
      <c r="B307" s="746">
        <v>115</v>
      </c>
      <c r="C307" s="746">
        <v>68</v>
      </c>
      <c r="D307" s="746">
        <v>126</v>
      </c>
      <c r="E307" s="746">
        <v>36</v>
      </c>
      <c r="F307" s="746">
        <v>47</v>
      </c>
      <c r="G307" s="746">
        <v>60</v>
      </c>
      <c r="H307" s="746">
        <v>66</v>
      </c>
      <c r="I307" s="746">
        <v>101</v>
      </c>
      <c r="J307" s="746">
        <v>64</v>
      </c>
      <c r="K307" s="746">
        <v>47</v>
      </c>
      <c r="L307" s="746">
        <v>49</v>
      </c>
      <c r="M307" s="746">
        <v>59</v>
      </c>
      <c r="N307" s="747">
        <v>110</v>
      </c>
      <c r="O307" s="797">
        <v>64</v>
      </c>
      <c r="P307" s="749">
        <v>55</v>
      </c>
      <c r="Q307" s="711" t="s">
        <v>2415</v>
      </c>
    </row>
    <row r="308" spans="1:17" ht="16.5">
      <c r="A308" s="706" t="s">
        <v>2416</v>
      </c>
      <c r="B308" s="746">
        <v>197</v>
      </c>
      <c r="C308" s="746">
        <v>151</v>
      </c>
      <c r="D308" s="746">
        <v>168</v>
      </c>
      <c r="E308" s="746">
        <v>101</v>
      </c>
      <c r="F308" s="746">
        <v>112</v>
      </c>
      <c r="G308" s="746">
        <v>153</v>
      </c>
      <c r="H308" s="746">
        <v>119</v>
      </c>
      <c r="I308" s="746">
        <v>114</v>
      </c>
      <c r="J308" s="746">
        <v>150</v>
      </c>
      <c r="K308" s="746">
        <v>139</v>
      </c>
      <c r="L308" s="746">
        <v>158</v>
      </c>
      <c r="M308" s="746">
        <v>111</v>
      </c>
      <c r="N308" s="747">
        <v>194</v>
      </c>
      <c r="O308" s="797">
        <v>152</v>
      </c>
      <c r="P308" s="749">
        <v>163</v>
      </c>
      <c r="Q308" s="711" t="s">
        <v>2417</v>
      </c>
    </row>
    <row r="309" spans="1:17" ht="16.5">
      <c r="A309" s="706" t="s">
        <v>2418</v>
      </c>
      <c r="B309" s="746">
        <v>113</v>
      </c>
      <c r="C309" s="746">
        <v>85</v>
      </c>
      <c r="D309" s="746">
        <v>78</v>
      </c>
      <c r="E309" s="746">
        <v>81</v>
      </c>
      <c r="F309" s="746">
        <v>59</v>
      </c>
      <c r="G309" s="746">
        <v>93</v>
      </c>
      <c r="H309" s="746">
        <v>80</v>
      </c>
      <c r="I309" s="746">
        <v>128</v>
      </c>
      <c r="J309" s="746">
        <v>113</v>
      </c>
      <c r="K309" s="746">
        <v>73</v>
      </c>
      <c r="L309" s="746">
        <v>74</v>
      </c>
      <c r="M309" s="746">
        <v>78</v>
      </c>
      <c r="N309" s="747">
        <v>128</v>
      </c>
      <c r="O309" s="797">
        <v>58</v>
      </c>
      <c r="P309" s="749">
        <v>62</v>
      </c>
      <c r="Q309" s="711" t="s">
        <v>2419</v>
      </c>
    </row>
    <row r="310" spans="1:17" ht="16.5">
      <c r="A310" s="706" t="s">
        <v>2420</v>
      </c>
      <c r="B310" s="731">
        <v>6</v>
      </c>
      <c r="C310" s="731">
        <v>11</v>
      </c>
      <c r="D310" s="731">
        <v>21</v>
      </c>
      <c r="E310" s="731">
        <v>21</v>
      </c>
      <c r="F310" s="732">
        <v>10</v>
      </c>
      <c r="G310" s="731">
        <v>14</v>
      </c>
      <c r="H310" s="731">
        <v>11</v>
      </c>
      <c r="I310" s="732">
        <v>17</v>
      </c>
      <c r="J310" s="732">
        <v>8</v>
      </c>
      <c r="K310" s="731">
        <v>9</v>
      </c>
      <c r="L310" s="732">
        <v>5</v>
      </c>
      <c r="M310" s="732">
        <v>5</v>
      </c>
      <c r="N310" s="773">
        <v>9</v>
      </c>
      <c r="O310" s="509">
        <v>0</v>
      </c>
      <c r="P310" s="753">
        <v>18</v>
      </c>
      <c r="Q310" s="711" t="s">
        <v>2421</v>
      </c>
    </row>
    <row r="311" spans="1:17" ht="16.5">
      <c r="A311" s="706" t="s">
        <v>2422</v>
      </c>
      <c r="B311" s="731">
        <v>2</v>
      </c>
      <c r="C311" s="731">
        <v>2</v>
      </c>
      <c r="D311" s="731">
        <v>1</v>
      </c>
      <c r="E311" s="509">
        <v>0</v>
      </c>
      <c r="F311" s="732">
        <v>2</v>
      </c>
      <c r="G311" s="731">
        <v>2</v>
      </c>
      <c r="H311" s="731">
        <v>3</v>
      </c>
      <c r="I311" s="732">
        <v>5</v>
      </c>
      <c r="J311" s="732">
        <v>6</v>
      </c>
      <c r="K311" s="731">
        <v>4</v>
      </c>
      <c r="L311" s="732">
        <v>1</v>
      </c>
      <c r="M311" s="732">
        <v>4</v>
      </c>
      <c r="N311" s="773">
        <v>1</v>
      </c>
      <c r="O311" s="509">
        <v>0</v>
      </c>
      <c r="P311" s="753">
        <v>1</v>
      </c>
      <c r="Q311" s="711" t="s">
        <v>2423</v>
      </c>
    </row>
    <row r="312" spans="1:17" ht="16.5">
      <c r="A312" s="701" t="s">
        <v>2467</v>
      </c>
      <c r="B312" s="743">
        <f t="shared" ref="B312:M312" si="31">SUM(B313:B318)</f>
        <v>1131356</v>
      </c>
      <c r="C312" s="743">
        <f t="shared" si="31"/>
        <v>404662</v>
      </c>
      <c r="D312" s="743">
        <f t="shared" si="31"/>
        <v>382280</v>
      </c>
      <c r="E312" s="743">
        <f t="shared" si="31"/>
        <v>286320</v>
      </c>
      <c r="F312" s="743">
        <f t="shared" si="31"/>
        <v>186728</v>
      </c>
      <c r="G312" s="743">
        <f t="shared" si="31"/>
        <v>295018</v>
      </c>
      <c r="H312" s="743">
        <f t="shared" si="31"/>
        <v>288139</v>
      </c>
      <c r="I312" s="743">
        <f t="shared" si="31"/>
        <v>522233</v>
      </c>
      <c r="J312" s="743">
        <f t="shared" si="31"/>
        <v>506637</v>
      </c>
      <c r="K312" s="743">
        <f t="shared" si="31"/>
        <v>414102</v>
      </c>
      <c r="L312" s="743">
        <f t="shared" si="31"/>
        <v>298560</v>
      </c>
      <c r="M312" s="743">
        <f t="shared" si="31"/>
        <v>270835</v>
      </c>
      <c r="N312" s="744">
        <f>SUM(N313:N318)</f>
        <v>465916</v>
      </c>
      <c r="O312" s="743">
        <f>SUM(O313:O318)</f>
        <v>246075</v>
      </c>
      <c r="P312" s="745">
        <f>SUM(P313:P318)</f>
        <v>400613</v>
      </c>
      <c r="Q312" s="705" t="s">
        <v>2454</v>
      </c>
    </row>
    <row r="313" spans="1:17" ht="16.5">
      <c r="A313" s="706" t="s">
        <v>2412</v>
      </c>
      <c r="B313" s="746">
        <v>969176</v>
      </c>
      <c r="C313" s="746">
        <v>220232</v>
      </c>
      <c r="D313" s="746">
        <v>210444</v>
      </c>
      <c r="E313" s="746">
        <v>184649</v>
      </c>
      <c r="F313" s="746">
        <v>108005</v>
      </c>
      <c r="G313" s="746">
        <v>181677</v>
      </c>
      <c r="H313" s="746">
        <v>135285</v>
      </c>
      <c r="I313" s="746">
        <v>232543</v>
      </c>
      <c r="J313" s="746">
        <v>191717</v>
      </c>
      <c r="K313" s="746">
        <v>173616</v>
      </c>
      <c r="L313" s="746">
        <v>198047</v>
      </c>
      <c r="M313" s="746">
        <v>140149</v>
      </c>
      <c r="N313" s="747">
        <v>213347</v>
      </c>
      <c r="O313" s="797">
        <v>124123</v>
      </c>
      <c r="P313" s="749">
        <v>272142</v>
      </c>
      <c r="Q313" s="711" t="s">
        <v>2413</v>
      </c>
    </row>
    <row r="314" spans="1:17" ht="16.5">
      <c r="A314" s="706" t="s">
        <v>2414</v>
      </c>
      <c r="B314" s="746">
        <v>45281</v>
      </c>
      <c r="C314" s="746">
        <v>28073</v>
      </c>
      <c r="D314" s="746">
        <v>42620</v>
      </c>
      <c r="E314" s="746">
        <v>12011</v>
      </c>
      <c r="F314" s="746">
        <v>17305</v>
      </c>
      <c r="G314" s="746">
        <v>19179</v>
      </c>
      <c r="H314" s="746">
        <v>25486</v>
      </c>
      <c r="I314" s="746">
        <v>63101</v>
      </c>
      <c r="J314" s="746">
        <v>21186</v>
      </c>
      <c r="K314" s="746">
        <v>21131</v>
      </c>
      <c r="L314" s="746">
        <v>16159</v>
      </c>
      <c r="M314" s="746">
        <v>22496</v>
      </c>
      <c r="N314" s="747">
        <v>42835</v>
      </c>
      <c r="O314" s="797">
        <v>40165</v>
      </c>
      <c r="P314" s="749">
        <v>23226</v>
      </c>
      <c r="Q314" s="711" t="s">
        <v>2415</v>
      </c>
    </row>
    <row r="315" spans="1:17" ht="16.5">
      <c r="A315" s="706" t="s">
        <v>2416</v>
      </c>
      <c r="B315" s="746">
        <v>46489</v>
      </c>
      <c r="C315" s="746">
        <v>33267</v>
      </c>
      <c r="D315" s="746">
        <v>38933</v>
      </c>
      <c r="E315" s="746">
        <v>21309</v>
      </c>
      <c r="F315" s="746">
        <v>27252</v>
      </c>
      <c r="G315" s="746">
        <v>49318</v>
      </c>
      <c r="H315" s="746">
        <v>29023</v>
      </c>
      <c r="I315" s="746">
        <v>21922</v>
      </c>
      <c r="J315" s="746">
        <v>33283</v>
      </c>
      <c r="K315" s="746">
        <v>31723</v>
      </c>
      <c r="L315" s="746">
        <v>33452</v>
      </c>
      <c r="M315" s="746">
        <v>22650</v>
      </c>
      <c r="N315" s="747">
        <v>49407</v>
      </c>
      <c r="O315" s="797">
        <v>30956</v>
      </c>
      <c r="P315" s="749">
        <v>37851</v>
      </c>
      <c r="Q315" s="711" t="s">
        <v>2417</v>
      </c>
    </row>
    <row r="316" spans="1:17" ht="16.5">
      <c r="A316" s="706" t="s">
        <v>2418</v>
      </c>
      <c r="B316" s="746">
        <v>50691</v>
      </c>
      <c r="C316" s="746">
        <v>115232</v>
      </c>
      <c r="D316" s="746">
        <v>28742</v>
      </c>
      <c r="E316" s="746">
        <v>42732</v>
      </c>
      <c r="F316" s="746">
        <v>19216</v>
      </c>
      <c r="G316" s="746">
        <v>33335</v>
      </c>
      <c r="H316" s="746">
        <v>17441</v>
      </c>
      <c r="I316" s="746">
        <v>173594</v>
      </c>
      <c r="J316" s="746">
        <v>116001</v>
      </c>
      <c r="K316" s="746">
        <v>100779</v>
      </c>
      <c r="L316" s="746">
        <v>21737</v>
      </c>
      <c r="M316" s="746">
        <v>37200</v>
      </c>
      <c r="N316" s="747">
        <v>134818</v>
      </c>
      <c r="O316" s="797">
        <v>50831</v>
      </c>
      <c r="P316" s="749">
        <v>25596</v>
      </c>
      <c r="Q316" s="711" t="s">
        <v>2419</v>
      </c>
    </row>
    <row r="317" spans="1:17" ht="16.5">
      <c r="A317" s="706" t="s">
        <v>2420</v>
      </c>
      <c r="B317" s="731">
        <v>8416</v>
      </c>
      <c r="C317" s="731">
        <v>7858</v>
      </c>
      <c r="D317" s="731">
        <v>39206</v>
      </c>
      <c r="E317" s="731">
        <v>25619</v>
      </c>
      <c r="F317" s="732">
        <v>10653</v>
      </c>
      <c r="G317" s="731">
        <v>9894</v>
      </c>
      <c r="H317" s="731">
        <v>37742</v>
      </c>
      <c r="I317" s="732">
        <v>25489</v>
      </c>
      <c r="J317" s="732">
        <v>15159</v>
      </c>
      <c r="K317" s="731">
        <v>24716</v>
      </c>
      <c r="L317" s="732">
        <v>28603</v>
      </c>
      <c r="M317" s="732">
        <v>42954</v>
      </c>
      <c r="N317" s="773">
        <v>23109</v>
      </c>
      <c r="O317" s="509">
        <v>0</v>
      </c>
      <c r="P317" s="753">
        <v>41798</v>
      </c>
      <c r="Q317" s="711" t="s">
        <v>2421</v>
      </c>
    </row>
    <row r="318" spans="1:17" ht="16.5">
      <c r="A318" s="706" t="s">
        <v>2422</v>
      </c>
      <c r="B318" s="731">
        <v>11303</v>
      </c>
      <c r="C318" s="731">
        <v>0</v>
      </c>
      <c r="D318" s="731">
        <v>22335</v>
      </c>
      <c r="E318" s="509">
        <v>0</v>
      </c>
      <c r="F318" s="732">
        <v>4297</v>
      </c>
      <c r="G318" s="731">
        <v>1615</v>
      </c>
      <c r="H318" s="731">
        <v>43162</v>
      </c>
      <c r="I318" s="732">
        <v>5584</v>
      </c>
      <c r="J318" s="732">
        <v>129291</v>
      </c>
      <c r="K318" s="731">
        <v>62137</v>
      </c>
      <c r="L318" s="732">
        <v>562</v>
      </c>
      <c r="M318" s="732">
        <v>5386</v>
      </c>
      <c r="N318" s="773">
        <v>2400</v>
      </c>
      <c r="O318" s="509">
        <v>0</v>
      </c>
      <c r="P318" s="753">
        <v>0</v>
      </c>
      <c r="Q318" s="711" t="s">
        <v>2423</v>
      </c>
    </row>
    <row r="319" spans="1:17" ht="16.5">
      <c r="A319" s="701" t="s">
        <v>2426</v>
      </c>
      <c r="B319" s="743">
        <f t="shared" ref="B319:M319" si="32">SUM(B320:B325)</f>
        <v>287320</v>
      </c>
      <c r="C319" s="743">
        <f t="shared" si="32"/>
        <v>156899</v>
      </c>
      <c r="D319" s="743">
        <f t="shared" si="32"/>
        <v>92061</v>
      </c>
      <c r="E319" s="743">
        <f t="shared" si="32"/>
        <v>99273</v>
      </c>
      <c r="F319" s="743">
        <f t="shared" si="32"/>
        <v>48542</v>
      </c>
      <c r="G319" s="743">
        <f t="shared" si="32"/>
        <v>81098</v>
      </c>
      <c r="H319" s="743">
        <f t="shared" si="32"/>
        <v>88876</v>
      </c>
      <c r="I319" s="743">
        <f t="shared" si="32"/>
        <v>129627</v>
      </c>
      <c r="J319" s="743">
        <f t="shared" si="32"/>
        <v>218018</v>
      </c>
      <c r="K319" s="743">
        <f t="shared" si="32"/>
        <v>115063</v>
      </c>
      <c r="L319" s="743">
        <f t="shared" si="32"/>
        <v>112560</v>
      </c>
      <c r="M319" s="743">
        <f t="shared" si="32"/>
        <v>80875</v>
      </c>
      <c r="N319" s="744">
        <f>SUM(N320:N325)</f>
        <v>206198</v>
      </c>
      <c r="O319" s="743">
        <f>SUM(O320:O325)</f>
        <v>80958</v>
      </c>
      <c r="P319" s="745">
        <f>SUM(P320:P325)</f>
        <v>116558</v>
      </c>
      <c r="Q319" s="705" t="s">
        <v>2456</v>
      </c>
    </row>
    <row r="320" spans="1:17" ht="16.5">
      <c r="A320" s="706" t="s">
        <v>2412</v>
      </c>
      <c r="B320" s="746">
        <v>216191</v>
      </c>
      <c r="C320" s="746">
        <v>67003</v>
      </c>
      <c r="D320" s="746">
        <v>40328</v>
      </c>
      <c r="E320" s="746">
        <v>40381</v>
      </c>
      <c r="F320" s="746">
        <v>19789</v>
      </c>
      <c r="G320" s="746">
        <v>40790</v>
      </c>
      <c r="H320" s="746">
        <v>26657</v>
      </c>
      <c r="I320" s="746">
        <v>44424</v>
      </c>
      <c r="J320" s="746">
        <v>44423</v>
      </c>
      <c r="K320" s="746">
        <v>33466</v>
      </c>
      <c r="L320" s="746">
        <v>72851</v>
      </c>
      <c r="M320" s="746">
        <v>34847</v>
      </c>
      <c r="N320" s="747">
        <v>61088</v>
      </c>
      <c r="O320" s="797">
        <v>26782</v>
      </c>
      <c r="P320" s="749">
        <v>54500</v>
      </c>
      <c r="Q320" s="711" t="s">
        <v>2413</v>
      </c>
    </row>
    <row r="321" spans="1:17" ht="16.5">
      <c r="A321" s="706" t="s">
        <v>2414</v>
      </c>
      <c r="B321" s="746">
        <v>15719</v>
      </c>
      <c r="C321" s="746">
        <v>9232</v>
      </c>
      <c r="D321" s="746">
        <v>14004</v>
      </c>
      <c r="E321" s="746">
        <v>4153</v>
      </c>
      <c r="F321" s="746">
        <v>5601</v>
      </c>
      <c r="G321" s="746">
        <v>6829</v>
      </c>
      <c r="H321" s="746">
        <v>10304</v>
      </c>
      <c r="I321" s="746">
        <v>22403</v>
      </c>
      <c r="J321" s="746">
        <v>7298</v>
      </c>
      <c r="K321" s="746">
        <v>7979</v>
      </c>
      <c r="L321" s="746">
        <v>6222</v>
      </c>
      <c r="M321" s="746">
        <v>8922</v>
      </c>
      <c r="N321" s="747">
        <v>15035</v>
      </c>
      <c r="O321" s="797">
        <v>15300</v>
      </c>
      <c r="P321" s="749">
        <v>8365</v>
      </c>
      <c r="Q321" s="711" t="s">
        <v>2415</v>
      </c>
    </row>
    <row r="322" spans="1:17" ht="16.5">
      <c r="A322" s="706" t="s">
        <v>2416</v>
      </c>
      <c r="B322" s="746">
        <v>13891</v>
      </c>
      <c r="C322" s="746">
        <v>9369</v>
      </c>
      <c r="D322" s="746">
        <v>10645</v>
      </c>
      <c r="E322" s="746">
        <v>6196</v>
      </c>
      <c r="F322" s="746">
        <v>7635</v>
      </c>
      <c r="G322" s="746">
        <v>13419</v>
      </c>
      <c r="H322" s="746">
        <v>8553</v>
      </c>
      <c r="I322" s="746">
        <v>5762</v>
      </c>
      <c r="J322" s="746">
        <v>9650</v>
      </c>
      <c r="K322" s="746">
        <v>9788</v>
      </c>
      <c r="L322" s="746">
        <v>10266</v>
      </c>
      <c r="M322" s="746">
        <v>6752</v>
      </c>
      <c r="N322" s="747">
        <v>15336</v>
      </c>
      <c r="O322" s="797">
        <v>9403</v>
      </c>
      <c r="P322" s="749">
        <v>13927</v>
      </c>
      <c r="Q322" s="711" t="s">
        <v>2417</v>
      </c>
    </row>
    <row r="323" spans="1:17" ht="16.5">
      <c r="A323" s="706" t="s">
        <v>2418</v>
      </c>
      <c r="B323" s="746">
        <v>31103</v>
      </c>
      <c r="C323" s="746">
        <v>69453</v>
      </c>
      <c r="D323" s="746">
        <v>10164</v>
      </c>
      <c r="E323" s="746">
        <v>29254</v>
      </c>
      <c r="F323" s="746">
        <v>10114</v>
      </c>
      <c r="G323" s="746">
        <v>16782</v>
      </c>
      <c r="H323" s="746">
        <v>12508</v>
      </c>
      <c r="I323" s="746">
        <v>46003</v>
      </c>
      <c r="J323" s="746">
        <v>24980</v>
      </c>
      <c r="K323" s="746">
        <v>9433</v>
      </c>
      <c r="L323" s="746">
        <v>16959</v>
      </c>
      <c r="M323" s="746">
        <v>18234</v>
      </c>
      <c r="N323" s="747">
        <v>102676</v>
      </c>
      <c r="O323" s="797">
        <v>29473</v>
      </c>
      <c r="P323" s="749">
        <v>20232</v>
      </c>
      <c r="Q323" s="711" t="s">
        <v>2419</v>
      </c>
    </row>
    <row r="324" spans="1:17" ht="16.5">
      <c r="A324" s="706" t="s">
        <v>2420</v>
      </c>
      <c r="B324" s="731">
        <v>1728</v>
      </c>
      <c r="C324" s="731">
        <v>1842</v>
      </c>
      <c r="D324" s="731">
        <v>7986</v>
      </c>
      <c r="E324" s="731">
        <v>19289</v>
      </c>
      <c r="F324" s="732">
        <v>2278</v>
      </c>
      <c r="G324" s="731">
        <v>2801</v>
      </c>
      <c r="H324" s="731">
        <v>8588</v>
      </c>
      <c r="I324" s="732">
        <v>5751</v>
      </c>
      <c r="J324" s="732">
        <v>4896</v>
      </c>
      <c r="K324" s="731">
        <v>3984</v>
      </c>
      <c r="L324" s="732">
        <v>6116</v>
      </c>
      <c r="M324" s="732">
        <v>6734</v>
      </c>
      <c r="N324" s="773">
        <v>9663</v>
      </c>
      <c r="O324" s="509">
        <v>0</v>
      </c>
      <c r="P324" s="753">
        <v>19534</v>
      </c>
      <c r="Q324" s="711" t="s">
        <v>2421</v>
      </c>
    </row>
    <row r="325" spans="1:17" ht="16.5">
      <c r="A325" s="706" t="s">
        <v>2422</v>
      </c>
      <c r="B325" s="731">
        <v>8688</v>
      </c>
      <c r="C325" s="509">
        <v>0</v>
      </c>
      <c r="D325" s="731">
        <v>8934</v>
      </c>
      <c r="E325" s="509">
        <v>0</v>
      </c>
      <c r="F325" s="732">
        <v>3125</v>
      </c>
      <c r="G325" s="731">
        <v>477</v>
      </c>
      <c r="H325" s="731">
        <v>22266</v>
      </c>
      <c r="I325" s="732">
        <v>5284</v>
      </c>
      <c r="J325" s="732">
        <v>126771</v>
      </c>
      <c r="K325" s="731">
        <v>50413</v>
      </c>
      <c r="L325" s="732">
        <v>146</v>
      </c>
      <c r="M325" s="732">
        <v>5386</v>
      </c>
      <c r="N325" s="773">
        <v>2400</v>
      </c>
      <c r="O325" s="509">
        <v>0</v>
      </c>
      <c r="P325" s="753">
        <v>0</v>
      </c>
      <c r="Q325" s="711" t="s">
        <v>2423</v>
      </c>
    </row>
    <row r="326" spans="1:17" ht="16.5">
      <c r="A326" s="701" t="s">
        <v>2428</v>
      </c>
      <c r="B326" s="743">
        <f t="shared" ref="B326:M326" si="33">SUM(B327:B332)</f>
        <v>921812.09360000002</v>
      </c>
      <c r="C326" s="743">
        <f t="shared" si="33"/>
        <v>796948.60139999993</v>
      </c>
      <c r="D326" s="743">
        <f t="shared" si="33"/>
        <v>775604.34400000004</v>
      </c>
      <c r="E326" s="743">
        <f t="shared" si="33"/>
        <v>920044.12900000007</v>
      </c>
      <c r="F326" s="743">
        <f t="shared" si="33"/>
        <v>539026.71100000001</v>
      </c>
      <c r="G326" s="743">
        <f t="shared" si="33"/>
        <v>912617.17999999993</v>
      </c>
      <c r="H326" s="743">
        <f t="shared" si="33"/>
        <v>706038.1399999999</v>
      </c>
      <c r="I326" s="743">
        <f t="shared" si="33"/>
        <v>936696.21919999993</v>
      </c>
      <c r="J326" s="743">
        <f t="shared" si="33"/>
        <v>841468.96840000001</v>
      </c>
      <c r="K326" s="743">
        <f t="shared" si="33"/>
        <v>779859.03639999998</v>
      </c>
      <c r="L326" s="743">
        <f t="shared" si="33"/>
        <v>925803.25899999996</v>
      </c>
      <c r="M326" s="743">
        <f t="shared" si="33"/>
        <v>656814.65199999989</v>
      </c>
      <c r="N326" s="744">
        <f>SUM(N327:N332)</f>
        <v>1038148.8160000001</v>
      </c>
      <c r="O326" s="743">
        <f>SUM(O327:O332)</f>
        <v>501754.95999999996</v>
      </c>
      <c r="P326" s="745">
        <f>SUM(P327:P332)</f>
        <v>776507.35</v>
      </c>
      <c r="Q326" s="705" t="s">
        <v>2457</v>
      </c>
    </row>
    <row r="327" spans="1:17" ht="16.5">
      <c r="A327" s="706" t="s">
        <v>2412</v>
      </c>
      <c r="B327" s="746">
        <v>216343.20860000001</v>
      </c>
      <c r="C327" s="746">
        <v>54030.2664</v>
      </c>
      <c r="D327" s="746">
        <v>390063.495</v>
      </c>
      <c r="E327" s="746">
        <v>483126.027</v>
      </c>
      <c r="F327" s="746">
        <v>282467.28600000002</v>
      </c>
      <c r="G327" s="746">
        <v>485148.90899999999</v>
      </c>
      <c r="H327" s="746">
        <v>327632.46600000001</v>
      </c>
      <c r="I327" s="746">
        <v>46578.701200000003</v>
      </c>
      <c r="J327" s="746">
        <v>35833.028400000003</v>
      </c>
      <c r="K327" s="746">
        <v>36736.2094</v>
      </c>
      <c r="L327" s="746">
        <v>650033.6</v>
      </c>
      <c r="M327" s="746">
        <v>286016</v>
      </c>
      <c r="N327" s="747">
        <v>399831.11599999998</v>
      </c>
      <c r="O327" s="797">
        <v>228150.39999999999</v>
      </c>
      <c r="P327" s="749">
        <v>524957.5</v>
      </c>
      <c r="Q327" s="711" t="s">
        <v>2413</v>
      </c>
    </row>
    <row r="328" spans="1:17" ht="16.5">
      <c r="A328" s="706" t="s">
        <v>2414</v>
      </c>
      <c r="B328" s="746">
        <v>119778.798</v>
      </c>
      <c r="C328" s="746">
        <v>77600.434999999998</v>
      </c>
      <c r="D328" s="746">
        <v>104674.97100000001</v>
      </c>
      <c r="E328" s="746">
        <v>26608.761999999999</v>
      </c>
      <c r="F328" s="746">
        <v>44893.127</v>
      </c>
      <c r="G328" s="746">
        <v>47263.517</v>
      </c>
      <c r="H328" s="746">
        <v>75685.23</v>
      </c>
      <c r="I328" s="746">
        <v>193688.76199999999</v>
      </c>
      <c r="J328" s="746">
        <v>53050.057999999997</v>
      </c>
      <c r="K328" s="746">
        <v>69210.649999999994</v>
      </c>
      <c r="L328" s="746">
        <v>47049.7</v>
      </c>
      <c r="M328" s="746">
        <v>57851.6</v>
      </c>
      <c r="N328" s="747">
        <v>97930.3</v>
      </c>
      <c r="O328" s="797">
        <v>89314.76</v>
      </c>
      <c r="P328" s="749">
        <v>53302</v>
      </c>
      <c r="Q328" s="711" t="s">
        <v>2415</v>
      </c>
    </row>
    <row r="329" spans="1:17" ht="16.5">
      <c r="A329" s="706" t="s">
        <v>2416</v>
      </c>
      <c r="B329" s="746">
        <v>90181.724000000002</v>
      </c>
      <c r="C329" s="746">
        <v>66765.702999999994</v>
      </c>
      <c r="D329" s="746">
        <v>76130.652000000002</v>
      </c>
      <c r="E329" s="746">
        <v>36742.300000000003</v>
      </c>
      <c r="F329" s="746">
        <v>58622</v>
      </c>
      <c r="G329" s="746">
        <v>104059.444</v>
      </c>
      <c r="H329" s="746">
        <v>54649.856</v>
      </c>
      <c r="I329" s="746">
        <v>36780.125999999997</v>
      </c>
      <c r="J329" s="746">
        <v>55582.682000000001</v>
      </c>
      <c r="K329" s="746">
        <v>59470.777000000002</v>
      </c>
      <c r="L329" s="746">
        <v>51496.803999999996</v>
      </c>
      <c r="M329" s="746">
        <v>36271</v>
      </c>
      <c r="N329" s="747">
        <v>80084.3</v>
      </c>
      <c r="O329" s="797">
        <v>50924.5</v>
      </c>
      <c r="P329" s="749">
        <v>58894</v>
      </c>
      <c r="Q329" s="711" t="s">
        <v>2417</v>
      </c>
    </row>
    <row r="330" spans="1:17" ht="16.5">
      <c r="A330" s="706" t="s">
        <v>2418</v>
      </c>
      <c r="B330" s="746">
        <v>391207.36300000001</v>
      </c>
      <c r="C330" s="746">
        <v>511767.02500000002</v>
      </c>
      <c r="D330" s="746">
        <v>87745.673999999999</v>
      </c>
      <c r="E330" s="746">
        <v>279751.93</v>
      </c>
      <c r="F330" s="746">
        <v>119952.298</v>
      </c>
      <c r="G330" s="746">
        <v>220338.35</v>
      </c>
      <c r="H330" s="746">
        <v>77564.2</v>
      </c>
      <c r="I330" s="746">
        <v>527081.82999999996</v>
      </c>
      <c r="J330" s="746">
        <v>503004.1</v>
      </c>
      <c r="K330" s="746">
        <v>457595.4</v>
      </c>
      <c r="L330" s="746">
        <v>69837.154999999999</v>
      </c>
      <c r="M330" s="746">
        <v>86031.952000000005</v>
      </c>
      <c r="N330" s="747">
        <v>368082.3</v>
      </c>
      <c r="O330" s="797">
        <v>133365.29999999999</v>
      </c>
      <c r="P330" s="749">
        <v>49687.8</v>
      </c>
      <c r="Q330" s="711" t="s">
        <v>2419</v>
      </c>
    </row>
    <row r="331" spans="1:17" ht="16.5">
      <c r="A331" s="706" t="s">
        <v>2420</v>
      </c>
      <c r="B331" s="731">
        <v>56144</v>
      </c>
      <c r="C331" s="746">
        <v>76826.788</v>
      </c>
      <c r="D331" s="746">
        <v>106670.78200000001</v>
      </c>
      <c r="E331" s="746">
        <v>93815.109999999986</v>
      </c>
      <c r="F331" s="746">
        <v>23033</v>
      </c>
      <c r="G331" s="746">
        <v>52529.960000000006</v>
      </c>
      <c r="H331" s="746">
        <v>119577.32</v>
      </c>
      <c r="I331" s="746">
        <v>115051.3</v>
      </c>
      <c r="J331" s="746">
        <v>37017.1</v>
      </c>
      <c r="K331" s="746">
        <v>77792</v>
      </c>
      <c r="L331" s="746">
        <v>106824</v>
      </c>
      <c r="M331" s="746">
        <v>179909.5</v>
      </c>
      <c r="N331" s="746">
        <v>89820.800000000003</v>
      </c>
      <c r="O331" s="509">
        <v>0</v>
      </c>
      <c r="P331" s="746">
        <v>88753.45</v>
      </c>
      <c r="Q331" s="711" t="s">
        <v>2421</v>
      </c>
    </row>
    <row r="332" spans="1:17" ht="16.5">
      <c r="A332" s="706" t="s">
        <v>2422</v>
      </c>
      <c r="B332" s="731">
        <v>48157</v>
      </c>
      <c r="C332" s="746">
        <v>9958.384</v>
      </c>
      <c r="D332" s="746">
        <v>10318.77</v>
      </c>
      <c r="E332" s="509">
        <v>0</v>
      </c>
      <c r="F332" s="746">
        <v>10059</v>
      </c>
      <c r="G332" s="746">
        <v>3277</v>
      </c>
      <c r="H332" s="746">
        <v>50929.067999999999</v>
      </c>
      <c r="I332" s="746">
        <v>17515.5</v>
      </c>
      <c r="J332" s="746">
        <v>156982</v>
      </c>
      <c r="K332" s="746">
        <v>79054</v>
      </c>
      <c r="L332" s="746">
        <v>562</v>
      </c>
      <c r="M332" s="746">
        <v>10734.6</v>
      </c>
      <c r="N332" s="746">
        <v>2400</v>
      </c>
      <c r="O332" s="509">
        <v>0</v>
      </c>
      <c r="P332" s="746">
        <v>912.6</v>
      </c>
      <c r="Q332" s="711" t="s">
        <v>2423</v>
      </c>
    </row>
    <row r="333" spans="1:17" ht="16.5">
      <c r="A333" s="701" t="s">
        <v>2430</v>
      </c>
      <c r="B333" s="743">
        <f>SUM(B334:B336)</f>
        <v>10275</v>
      </c>
      <c r="C333" s="743">
        <f t="shared" ref="C333:M333" si="34">SUM(C334:C336)</f>
        <v>2950</v>
      </c>
      <c r="D333" s="743">
        <f t="shared" si="34"/>
        <v>2888</v>
      </c>
      <c r="E333" s="743">
        <f t="shared" si="34"/>
        <v>1799</v>
      </c>
      <c r="F333" s="743">
        <f t="shared" si="34"/>
        <v>1244</v>
      </c>
      <c r="G333" s="743">
        <f t="shared" si="34"/>
        <v>1959</v>
      </c>
      <c r="H333" s="743">
        <f t="shared" si="34"/>
        <v>1459</v>
      </c>
      <c r="I333" s="743">
        <f t="shared" si="34"/>
        <v>2507</v>
      </c>
      <c r="J333" s="743">
        <f t="shared" si="34"/>
        <v>2099</v>
      </c>
      <c r="K333" s="743">
        <f t="shared" si="34"/>
        <v>1868</v>
      </c>
      <c r="L333" s="743">
        <f t="shared" si="34"/>
        <v>1668</v>
      </c>
      <c r="M333" s="743">
        <f t="shared" si="34"/>
        <v>1204</v>
      </c>
      <c r="N333" s="744">
        <f>SUM(N334:N336)</f>
        <v>2694</v>
      </c>
      <c r="O333" s="743">
        <f>SUM(O334:O336)</f>
        <v>1426</v>
      </c>
      <c r="P333" s="745">
        <f>SUM(P334:P336)</f>
        <v>2592</v>
      </c>
      <c r="Q333" s="705" t="s">
        <v>2458</v>
      </c>
    </row>
    <row r="334" spans="1:17" ht="16.5">
      <c r="A334" s="706" t="s">
        <v>2412</v>
      </c>
      <c r="B334" s="746">
        <v>9693</v>
      </c>
      <c r="C334" s="746">
        <v>2537</v>
      </c>
      <c r="D334" s="746">
        <v>2330</v>
      </c>
      <c r="E334" s="746">
        <v>1534</v>
      </c>
      <c r="F334" s="746">
        <v>912</v>
      </c>
      <c r="G334" s="746">
        <v>1539</v>
      </c>
      <c r="H334" s="746">
        <v>1124</v>
      </c>
      <c r="I334" s="746">
        <v>2033</v>
      </c>
      <c r="J334" s="746">
        <v>1725</v>
      </c>
      <c r="K334" s="746">
        <v>1490</v>
      </c>
      <c r="L334" s="746">
        <v>1307</v>
      </c>
      <c r="M334" s="746">
        <v>938</v>
      </c>
      <c r="N334" s="747">
        <v>2113</v>
      </c>
      <c r="O334" s="797">
        <v>977</v>
      </c>
      <c r="P334" s="749">
        <v>2174</v>
      </c>
      <c r="Q334" s="711" t="s">
        <v>2413</v>
      </c>
    </row>
    <row r="335" spans="1:17" ht="16.5">
      <c r="A335" s="706" t="s">
        <v>2414</v>
      </c>
      <c r="B335" s="746">
        <v>144</v>
      </c>
      <c r="C335" s="746">
        <v>92</v>
      </c>
      <c r="D335" s="746">
        <v>219</v>
      </c>
      <c r="E335" s="746">
        <v>44</v>
      </c>
      <c r="F335" s="746">
        <v>52</v>
      </c>
      <c r="G335" s="746">
        <v>61</v>
      </c>
      <c r="H335" s="746">
        <v>83</v>
      </c>
      <c r="I335" s="746">
        <v>273</v>
      </c>
      <c r="J335" s="746">
        <v>83</v>
      </c>
      <c r="K335" s="746">
        <v>54</v>
      </c>
      <c r="L335" s="746">
        <v>64</v>
      </c>
      <c r="M335" s="746">
        <v>68</v>
      </c>
      <c r="N335" s="747">
        <v>143</v>
      </c>
      <c r="O335" s="797">
        <v>144</v>
      </c>
      <c r="P335" s="749">
        <v>69</v>
      </c>
      <c r="Q335" s="711" t="s">
        <v>2415</v>
      </c>
    </row>
    <row r="336" spans="1:17" ht="16.5">
      <c r="A336" s="706" t="s">
        <v>2416</v>
      </c>
      <c r="B336" s="746">
        <v>438</v>
      </c>
      <c r="C336" s="746">
        <v>321</v>
      </c>
      <c r="D336" s="746">
        <v>339</v>
      </c>
      <c r="E336" s="746">
        <v>221</v>
      </c>
      <c r="F336" s="746">
        <v>280</v>
      </c>
      <c r="G336" s="746">
        <v>359</v>
      </c>
      <c r="H336" s="746">
        <v>252</v>
      </c>
      <c r="I336" s="746">
        <v>201</v>
      </c>
      <c r="J336" s="746">
        <v>291</v>
      </c>
      <c r="K336" s="746">
        <v>324</v>
      </c>
      <c r="L336" s="746">
        <v>297</v>
      </c>
      <c r="M336" s="746">
        <v>198</v>
      </c>
      <c r="N336" s="747">
        <v>438</v>
      </c>
      <c r="O336" s="797">
        <v>305</v>
      </c>
      <c r="P336" s="749">
        <v>349</v>
      </c>
      <c r="Q336" s="711" t="s">
        <v>2417</v>
      </c>
    </row>
    <row r="337" spans="1:17" ht="16.5">
      <c r="A337" s="701" t="s">
        <v>2432</v>
      </c>
      <c r="B337" s="754">
        <f>B338+B339+B340</f>
        <v>27518</v>
      </c>
      <c r="C337" s="754">
        <f t="shared" ref="C337:P337" si="35">C338+C339+C340</f>
        <v>10432</v>
      </c>
      <c r="D337" s="754">
        <f t="shared" si="35"/>
        <v>9015</v>
      </c>
      <c r="E337" s="754">
        <f t="shared" si="35"/>
        <v>5685</v>
      </c>
      <c r="F337" s="754">
        <f t="shared" si="35"/>
        <v>4152</v>
      </c>
      <c r="G337" s="754">
        <f t="shared" si="35"/>
        <v>6425</v>
      </c>
      <c r="H337" s="754">
        <f t="shared" si="35"/>
        <v>4727</v>
      </c>
      <c r="I337" s="754">
        <f t="shared" si="35"/>
        <v>8056</v>
      </c>
      <c r="J337" s="754">
        <f t="shared" si="35"/>
        <v>6745</v>
      </c>
      <c r="K337" s="754">
        <f t="shared" si="35"/>
        <v>6020</v>
      </c>
      <c r="L337" s="754">
        <f t="shared" si="35"/>
        <v>5069</v>
      </c>
      <c r="M337" s="754">
        <f t="shared" si="35"/>
        <v>3866</v>
      </c>
      <c r="N337" s="755">
        <f t="shared" si="35"/>
        <v>8092</v>
      </c>
      <c r="O337" s="754">
        <f t="shared" si="35"/>
        <v>4697</v>
      </c>
      <c r="P337" s="756">
        <f t="shared" si="35"/>
        <v>7570</v>
      </c>
      <c r="Q337" s="705" t="s">
        <v>2459</v>
      </c>
    </row>
    <row r="338" spans="1:17" ht="16.5">
      <c r="A338" s="706" t="s">
        <v>2412</v>
      </c>
      <c r="B338" s="746">
        <v>25391</v>
      </c>
      <c r="C338" s="746">
        <v>8992</v>
      </c>
      <c r="D338" s="746">
        <v>7121</v>
      </c>
      <c r="E338" s="746">
        <v>4786</v>
      </c>
      <c r="F338" s="746">
        <v>3049</v>
      </c>
      <c r="G338" s="746">
        <v>4959</v>
      </c>
      <c r="H338" s="746">
        <v>3568</v>
      </c>
      <c r="I338" s="746">
        <v>6144</v>
      </c>
      <c r="J338" s="746">
        <v>5443</v>
      </c>
      <c r="K338" s="746">
        <v>4754</v>
      </c>
      <c r="L338" s="746">
        <v>3862</v>
      </c>
      <c r="M338" s="746">
        <v>2911</v>
      </c>
      <c r="N338" s="747">
        <v>6030</v>
      </c>
      <c r="O338" s="797">
        <v>2990</v>
      </c>
      <c r="P338" s="749">
        <v>6187</v>
      </c>
      <c r="Q338" s="711" t="s">
        <v>2413</v>
      </c>
    </row>
    <row r="339" spans="1:17" ht="16.5">
      <c r="A339" s="706" t="s">
        <v>2414</v>
      </c>
      <c r="B339" s="746">
        <v>681</v>
      </c>
      <c r="C339" s="746">
        <v>415</v>
      </c>
      <c r="D339" s="746">
        <v>797</v>
      </c>
      <c r="E339" s="746">
        <v>199</v>
      </c>
      <c r="F339" s="746">
        <v>245</v>
      </c>
      <c r="G339" s="746">
        <v>297</v>
      </c>
      <c r="H339" s="746">
        <v>373</v>
      </c>
      <c r="I339" s="746">
        <v>1285</v>
      </c>
      <c r="J339" s="746">
        <v>364</v>
      </c>
      <c r="K339" s="746">
        <v>260</v>
      </c>
      <c r="L339" s="746">
        <v>276</v>
      </c>
      <c r="M339" s="746">
        <v>322</v>
      </c>
      <c r="N339" s="747">
        <v>623</v>
      </c>
      <c r="O339" s="797">
        <v>758</v>
      </c>
      <c r="P339" s="749">
        <v>308</v>
      </c>
      <c r="Q339" s="711" t="s">
        <v>2415</v>
      </c>
    </row>
    <row r="340" spans="1:17" ht="16.5">
      <c r="A340" s="706" t="s">
        <v>2416</v>
      </c>
      <c r="B340" s="746">
        <v>1446</v>
      </c>
      <c r="C340" s="746">
        <v>1025</v>
      </c>
      <c r="D340" s="746">
        <v>1097</v>
      </c>
      <c r="E340" s="746">
        <v>700</v>
      </c>
      <c r="F340" s="746">
        <v>858</v>
      </c>
      <c r="G340" s="746">
        <v>1169</v>
      </c>
      <c r="H340" s="746">
        <v>786</v>
      </c>
      <c r="I340" s="746">
        <v>627</v>
      </c>
      <c r="J340" s="746">
        <v>938</v>
      </c>
      <c r="K340" s="746">
        <v>1006</v>
      </c>
      <c r="L340" s="746">
        <v>931</v>
      </c>
      <c r="M340" s="746">
        <v>633</v>
      </c>
      <c r="N340" s="747">
        <v>1439</v>
      </c>
      <c r="O340" s="797">
        <v>949</v>
      </c>
      <c r="P340" s="749">
        <v>1075</v>
      </c>
      <c r="Q340" s="711" t="s">
        <v>2417</v>
      </c>
    </row>
    <row r="341" spans="1:17" ht="16.5">
      <c r="A341" s="701" t="s">
        <v>2474</v>
      </c>
      <c r="B341" s="757">
        <v>2004.3116883116884</v>
      </c>
      <c r="C341" s="757">
        <v>2077.7732919254659</v>
      </c>
      <c r="D341" s="757">
        <v>1971.3440594059407</v>
      </c>
      <c r="E341" s="757">
        <v>1942.7992424242425</v>
      </c>
      <c r="F341" s="757">
        <v>1948.4625000000001</v>
      </c>
      <c r="G341" s="757">
        <v>1929.5605633802818</v>
      </c>
      <c r="H341" s="757">
        <v>1996.2950310559006</v>
      </c>
      <c r="I341" s="757">
        <v>2098.546218487395</v>
      </c>
      <c r="J341" s="757">
        <v>1925.0456026058632</v>
      </c>
      <c r="K341" s="757">
        <v>1970.7070707070707</v>
      </c>
      <c r="L341" s="757">
        <v>1785.3643122676581</v>
      </c>
      <c r="M341" s="757">
        <v>1833.6666666666667</v>
      </c>
      <c r="N341" s="758">
        <v>1803.9726775956285</v>
      </c>
      <c r="O341" s="759">
        <v>1780.3729281767955</v>
      </c>
      <c r="P341" s="760">
        <v>1726.1458333333333</v>
      </c>
      <c r="Q341" s="705" t="s">
        <v>2461</v>
      </c>
    </row>
    <row r="342" spans="1:17" ht="16.5">
      <c r="A342" s="706" t="s">
        <v>2412</v>
      </c>
      <c r="B342" s="746">
        <v>2009.3587443946187</v>
      </c>
      <c r="C342" s="746">
        <v>2040.3303571428571</v>
      </c>
      <c r="D342" s="746">
        <v>1827.5343511450383</v>
      </c>
      <c r="E342" s="746">
        <v>1928.6578947368421</v>
      </c>
      <c r="F342" s="746">
        <v>1944.8554216867469</v>
      </c>
      <c r="G342" s="746">
        <v>1982.4307692307693</v>
      </c>
      <c r="H342" s="746">
        <v>1867.7919999999999</v>
      </c>
      <c r="I342" s="746">
        <v>1921.3529411764705</v>
      </c>
      <c r="J342" s="746">
        <v>1905.2564102564102</v>
      </c>
      <c r="K342" s="746">
        <v>1805.5846153846153</v>
      </c>
      <c r="L342" s="746">
        <v>1806.319587628866</v>
      </c>
      <c r="M342" s="746">
        <v>1589.6907216494844</v>
      </c>
      <c r="N342" s="747">
        <v>1705.5068493150684</v>
      </c>
      <c r="O342" s="797">
        <v>1630.5214723926381</v>
      </c>
      <c r="P342" s="749">
        <v>1645.5882352941176</v>
      </c>
      <c r="Q342" s="711" t="s">
        <v>2413</v>
      </c>
    </row>
    <row r="343" spans="1:17" ht="16.5">
      <c r="A343" s="706" t="s">
        <v>2414</v>
      </c>
      <c r="B343" s="746">
        <v>2401.7407407407409</v>
      </c>
      <c r="C343" s="746">
        <v>2542.4242424242425</v>
      </c>
      <c r="D343" s="746">
        <v>2247.8672566371683</v>
      </c>
      <c r="E343" s="746">
        <v>2185.5</v>
      </c>
      <c r="F343" s="746">
        <v>2522.1463414634145</v>
      </c>
      <c r="G343" s="746">
        <v>2333.2264150943397</v>
      </c>
      <c r="H343" s="746">
        <v>2737.5254237288136</v>
      </c>
      <c r="I343" s="746">
        <v>2722.4268292682927</v>
      </c>
      <c r="J343" s="746">
        <v>2174.7551020408164</v>
      </c>
      <c r="K343" s="746">
        <v>2934.0232558139537</v>
      </c>
      <c r="L343" s="746">
        <v>2267.0731707317073</v>
      </c>
      <c r="M343" s="746">
        <v>2344.2307692307691</v>
      </c>
      <c r="N343" s="747">
        <v>2166.4285714285716</v>
      </c>
      <c r="O343" s="797">
        <v>2281.2698412698414</v>
      </c>
      <c r="P343" s="749">
        <v>2339.6226415094338</v>
      </c>
      <c r="Q343" s="711" t="s">
        <v>2415</v>
      </c>
    </row>
    <row r="344" spans="1:17" ht="16.5">
      <c r="A344" s="706" t="s">
        <v>2416</v>
      </c>
      <c r="B344" s="746">
        <v>1676.953125</v>
      </c>
      <c r="C344" s="746">
        <v>1787.0666666666666</v>
      </c>
      <c r="D344" s="746">
        <v>1803.2474226804125</v>
      </c>
      <c r="E344" s="746">
        <v>1667.1875</v>
      </c>
      <c r="F344" s="746">
        <v>1689.1891891891892</v>
      </c>
      <c r="G344" s="746">
        <v>1736.1982758620691</v>
      </c>
      <c r="H344" s="746">
        <v>1717.0595238095239</v>
      </c>
      <c r="I344" s="746">
        <v>1635.483870967742</v>
      </c>
      <c r="J344" s="746">
        <v>1621.1914893617022</v>
      </c>
      <c r="K344" s="746">
        <v>1774.6020408163265</v>
      </c>
      <c r="L344" s="746">
        <v>1438.0952380952381</v>
      </c>
      <c r="M344" s="746">
        <v>1596.9230769230769</v>
      </c>
      <c r="N344" s="747">
        <v>1626.9230769230769</v>
      </c>
      <c r="O344" s="797">
        <v>1700</v>
      </c>
      <c r="P344" s="749">
        <v>1560.483870967742</v>
      </c>
      <c r="Q344" s="711" t="s">
        <v>2417</v>
      </c>
    </row>
    <row r="345" spans="1:17" ht="16.5">
      <c r="A345" s="706" t="s">
        <v>2418</v>
      </c>
      <c r="B345" s="746">
        <v>1923.9866666666667</v>
      </c>
      <c r="C345" s="746">
        <v>2079.387755102041</v>
      </c>
      <c r="D345" s="746">
        <v>1885.4166666666667</v>
      </c>
      <c r="E345" s="746">
        <v>1958.6111111111111</v>
      </c>
      <c r="F345" s="746">
        <v>1827.7777777777778</v>
      </c>
      <c r="G345" s="746">
        <v>1857.5102040816328</v>
      </c>
      <c r="H345" s="746">
        <v>1785.1063829787233</v>
      </c>
      <c r="I345" s="746">
        <v>2034.8039215686274</v>
      </c>
      <c r="J345" s="746">
        <v>2305.2142857142858</v>
      </c>
      <c r="K345" s="746">
        <v>1894.7368421052631</v>
      </c>
      <c r="L345" s="746">
        <v>2123.8095238095239</v>
      </c>
      <c r="M345" s="746">
        <v>2143.25</v>
      </c>
      <c r="N345" s="747">
        <v>1875.4098360655737</v>
      </c>
      <c r="O345" s="797">
        <v>1802.7027027027027</v>
      </c>
      <c r="P345" s="749">
        <v>1625</v>
      </c>
      <c r="Q345" s="711" t="s">
        <v>2419</v>
      </c>
    </row>
    <row r="346" spans="1:17" ht="16.5">
      <c r="A346" s="706" t="s">
        <v>2437</v>
      </c>
      <c r="B346" s="774" t="s">
        <v>2436</v>
      </c>
      <c r="C346" s="774">
        <v>1000</v>
      </c>
      <c r="D346" s="774">
        <v>2875</v>
      </c>
      <c r="E346" s="774">
        <v>2250</v>
      </c>
      <c r="F346" s="774" t="s">
        <v>2436</v>
      </c>
      <c r="G346" s="746">
        <v>1750</v>
      </c>
      <c r="H346" s="746">
        <v>3357.3333333333335</v>
      </c>
      <c r="I346" s="774" t="s">
        <v>2436</v>
      </c>
      <c r="J346" s="774" t="s">
        <v>2436</v>
      </c>
      <c r="K346" s="746">
        <v>2500</v>
      </c>
      <c r="L346" s="746">
        <v>5500</v>
      </c>
      <c r="M346" s="774" t="s">
        <v>2436</v>
      </c>
      <c r="N346" s="747">
        <v>4700</v>
      </c>
      <c r="O346" s="798" t="s">
        <v>2436</v>
      </c>
      <c r="P346" s="776">
        <v>2798.75</v>
      </c>
      <c r="Q346" s="711" t="s">
        <v>2438</v>
      </c>
    </row>
    <row r="347" spans="1:17" ht="16.5">
      <c r="A347" s="706" t="s">
        <v>2439</v>
      </c>
      <c r="B347" s="774">
        <v>2450</v>
      </c>
      <c r="C347" s="774">
        <v>2250</v>
      </c>
      <c r="D347" s="774">
        <v>1833.3333333333333</v>
      </c>
      <c r="E347" s="774">
        <v>2946.1111111111113</v>
      </c>
      <c r="F347" s="774">
        <v>2250</v>
      </c>
      <c r="G347" s="746">
        <v>1750</v>
      </c>
      <c r="H347" s="746">
        <v>2650</v>
      </c>
      <c r="I347" s="774">
        <v>2400</v>
      </c>
      <c r="J347" s="774">
        <v>2450</v>
      </c>
      <c r="K347" s="746">
        <v>2000</v>
      </c>
      <c r="L347" s="746">
        <v>2250</v>
      </c>
      <c r="M347" s="746">
        <v>2000</v>
      </c>
      <c r="N347" s="747">
        <v>2400</v>
      </c>
      <c r="O347" s="798" t="s">
        <v>2436</v>
      </c>
      <c r="P347" s="776">
        <v>1800</v>
      </c>
      <c r="Q347" s="711" t="s">
        <v>2440</v>
      </c>
    </row>
    <row r="348" spans="1:17" ht="16.5">
      <c r="A348" s="706" t="s">
        <v>2441</v>
      </c>
      <c r="B348" s="774">
        <v>2500</v>
      </c>
      <c r="C348" s="774" t="s">
        <v>2436</v>
      </c>
      <c r="D348" s="774">
        <v>2977.4285714285716</v>
      </c>
      <c r="E348" s="774">
        <v>2000</v>
      </c>
      <c r="F348" s="774">
        <v>1500</v>
      </c>
      <c r="G348" s="746">
        <v>1600</v>
      </c>
      <c r="H348" s="746">
        <v>1500</v>
      </c>
      <c r="I348" s="774">
        <v>4700</v>
      </c>
      <c r="J348" s="774" t="s">
        <v>2436</v>
      </c>
      <c r="K348" s="746">
        <v>2500</v>
      </c>
      <c r="L348" s="774" t="s">
        <v>2436</v>
      </c>
      <c r="M348" s="746">
        <v>2666.6666666666665</v>
      </c>
      <c r="N348" s="747">
        <v>3500</v>
      </c>
      <c r="O348" s="798" t="s">
        <v>2436</v>
      </c>
      <c r="P348" s="776">
        <v>2800</v>
      </c>
      <c r="Q348" s="711" t="s">
        <v>2442</v>
      </c>
    </row>
    <row r="349" spans="1:17" ht="16.5">
      <c r="A349" s="706" t="s">
        <v>2422</v>
      </c>
      <c r="B349" s="774">
        <v>3250</v>
      </c>
      <c r="C349" s="774" t="s">
        <v>2436</v>
      </c>
      <c r="D349" s="774" t="s">
        <v>2436</v>
      </c>
      <c r="E349" s="774" t="s">
        <v>2436</v>
      </c>
      <c r="F349" s="774">
        <v>3000</v>
      </c>
      <c r="G349" s="746">
        <v>1000</v>
      </c>
      <c r="H349" s="746">
        <v>2814</v>
      </c>
      <c r="I349" s="774">
        <v>3000</v>
      </c>
      <c r="J349" s="774">
        <v>2500</v>
      </c>
      <c r="K349" s="746">
        <v>1000</v>
      </c>
      <c r="L349" s="746">
        <v>1000</v>
      </c>
      <c r="M349" s="746">
        <v>1800</v>
      </c>
      <c r="N349" s="747">
        <v>1000</v>
      </c>
      <c r="O349" s="798" t="s">
        <v>2436</v>
      </c>
      <c r="P349" s="776" t="s">
        <v>2436</v>
      </c>
      <c r="Q349" s="711" t="s">
        <v>2423</v>
      </c>
    </row>
    <row r="350" spans="1:17">
      <c r="A350" s="706"/>
      <c r="B350" s="732"/>
      <c r="N350" s="733"/>
      <c r="P350" s="706"/>
      <c r="Q350" s="733"/>
    </row>
    <row r="351" spans="1:17">
      <c r="A351" s="734" t="s">
        <v>2443</v>
      </c>
      <c r="B351" s="764"/>
      <c r="C351" s="765"/>
      <c r="D351" s="765"/>
      <c r="E351" s="765"/>
      <c r="F351" s="765"/>
      <c r="G351" s="765"/>
      <c r="H351" s="765"/>
      <c r="I351" s="765"/>
      <c r="J351" s="765"/>
      <c r="K351" s="765"/>
      <c r="L351" s="765"/>
      <c r="M351" s="766"/>
      <c r="N351" s="735"/>
      <c r="O351" s="736"/>
      <c r="P351" s="734"/>
      <c r="Q351" s="767" t="s">
        <v>2444</v>
      </c>
    </row>
    <row r="352" spans="1:17">
      <c r="A352" s="738" t="s">
        <v>2445</v>
      </c>
      <c r="C352" s="731"/>
      <c r="E352" s="731"/>
      <c r="F352" s="731"/>
      <c r="I352" s="731"/>
      <c r="N352" s="738"/>
      <c r="O352" s="738"/>
      <c r="P352" s="738"/>
      <c r="Q352" s="738" t="s">
        <v>2446</v>
      </c>
    </row>
    <row r="353" spans="1:17">
      <c r="B353" s="732"/>
    </row>
    <row r="354" spans="1:17" ht="27">
      <c r="A354" s="682" t="s">
        <v>2397</v>
      </c>
      <c r="B354" s="754"/>
      <c r="C354" s="754"/>
      <c r="D354" s="799"/>
      <c r="E354" s="754"/>
      <c r="F354" s="754"/>
      <c r="G354" s="799"/>
      <c r="H354" s="799"/>
      <c r="I354" s="754"/>
      <c r="J354" s="799"/>
      <c r="K354" s="799"/>
      <c r="L354" s="799"/>
      <c r="M354" s="799"/>
      <c r="N354" s="685"/>
      <c r="O354" s="686"/>
      <c r="P354" s="685"/>
      <c r="Q354" s="687" t="s">
        <v>2447</v>
      </c>
    </row>
    <row r="355" spans="1:17" ht="20.25">
      <c r="A355" s="688" t="s">
        <v>2399</v>
      </c>
      <c r="B355" s="754"/>
      <c r="C355" s="754"/>
      <c r="D355" s="799"/>
      <c r="E355" s="754"/>
      <c r="F355" s="754"/>
      <c r="G355" s="799"/>
      <c r="H355" s="799"/>
      <c r="I355" s="754"/>
      <c r="J355" s="799"/>
      <c r="K355" s="799"/>
      <c r="L355" s="799"/>
      <c r="M355" s="799"/>
      <c r="N355" s="685"/>
      <c r="O355" s="686"/>
      <c r="P355" s="685"/>
      <c r="Q355" s="688" t="s">
        <v>2448</v>
      </c>
    </row>
    <row r="356" spans="1:17" ht="14.25">
      <c r="A356" s="684" t="s">
        <v>2475</v>
      </c>
      <c r="B356" s="754"/>
      <c r="C356" s="754"/>
      <c r="D356" s="799"/>
      <c r="E356" s="754"/>
      <c r="F356" s="754"/>
      <c r="G356" s="799"/>
      <c r="H356" s="799"/>
      <c r="I356" s="754"/>
      <c r="J356" s="799"/>
      <c r="K356" s="799"/>
      <c r="L356" s="799"/>
      <c r="M356" s="799"/>
      <c r="N356" s="685"/>
      <c r="O356" s="686"/>
      <c r="P356" s="685"/>
      <c r="Q356" s="684" t="s">
        <v>2476</v>
      </c>
    </row>
    <row r="357" spans="1:17" ht="14.25">
      <c r="A357" s="689" t="s">
        <v>249</v>
      </c>
      <c r="B357" s="2342" t="s">
        <v>2403</v>
      </c>
      <c r="C357" s="2343"/>
      <c r="D357" s="2343"/>
      <c r="E357" s="2343"/>
      <c r="F357" s="2343"/>
      <c r="G357" s="2343"/>
      <c r="H357" s="2343"/>
      <c r="I357" s="2343"/>
      <c r="J357" s="2343"/>
      <c r="K357" s="2343"/>
      <c r="L357" s="2343"/>
      <c r="M357" s="2344"/>
      <c r="N357" s="2342">
        <v>2017</v>
      </c>
      <c r="O357" s="2343"/>
      <c r="P357" s="2344"/>
      <c r="Q357" s="690"/>
    </row>
    <row r="358" spans="1:17" ht="14.25">
      <c r="A358" s="683"/>
      <c r="B358" s="2345"/>
      <c r="C358" s="2346"/>
      <c r="D358" s="2346"/>
      <c r="E358" s="2347"/>
      <c r="F358" s="2346"/>
      <c r="G358" s="2346"/>
      <c r="H358" s="2347"/>
      <c r="I358" s="2346"/>
      <c r="J358" s="2346"/>
      <c r="K358" s="2346"/>
      <c r="L358" s="2346"/>
      <c r="M358" s="2348"/>
      <c r="N358" s="2345"/>
      <c r="O358" s="2346"/>
      <c r="P358" s="2348"/>
      <c r="Q358" s="691"/>
    </row>
    <row r="359" spans="1:17" ht="14.25">
      <c r="A359" s="683"/>
      <c r="B359" s="795" t="s">
        <v>16</v>
      </c>
      <c r="C359" s="794" t="s">
        <v>2404</v>
      </c>
      <c r="D359" s="794" t="s">
        <v>2405</v>
      </c>
      <c r="E359" s="794" t="s">
        <v>21</v>
      </c>
      <c r="F359" s="794" t="s">
        <v>23</v>
      </c>
      <c r="G359" s="794" t="s">
        <v>12</v>
      </c>
      <c r="H359" s="794" t="s">
        <v>13</v>
      </c>
      <c r="I359" s="743" t="s">
        <v>14</v>
      </c>
      <c r="J359" s="743" t="s">
        <v>15</v>
      </c>
      <c r="K359" s="794" t="s">
        <v>8</v>
      </c>
      <c r="L359" s="743" t="s">
        <v>9</v>
      </c>
      <c r="M359" s="743" t="s">
        <v>10</v>
      </c>
      <c r="N359" s="692" t="s">
        <v>16</v>
      </c>
      <c r="O359" s="694" t="s">
        <v>2404</v>
      </c>
      <c r="P359" s="695" t="s">
        <v>2405</v>
      </c>
      <c r="Q359" s="691"/>
    </row>
    <row r="360" spans="1:17" ht="14.25">
      <c r="A360" s="779"/>
      <c r="B360" s="800" t="s">
        <v>2406</v>
      </c>
      <c r="C360" s="801" t="s">
        <v>2407</v>
      </c>
      <c r="D360" s="801" t="s">
        <v>20</v>
      </c>
      <c r="E360" s="743" t="s">
        <v>7</v>
      </c>
      <c r="F360" s="801" t="s">
        <v>22</v>
      </c>
      <c r="G360" s="801" t="s">
        <v>6</v>
      </c>
      <c r="H360" s="743" t="s">
        <v>5</v>
      </c>
      <c r="I360" s="801" t="s">
        <v>4</v>
      </c>
      <c r="J360" s="801" t="s">
        <v>3</v>
      </c>
      <c r="K360" s="801" t="s">
        <v>2</v>
      </c>
      <c r="L360" s="801" t="s">
        <v>1</v>
      </c>
      <c r="M360" s="801" t="s">
        <v>0</v>
      </c>
      <c r="N360" s="696" t="s">
        <v>2406</v>
      </c>
      <c r="O360" s="697" t="s">
        <v>2407</v>
      </c>
      <c r="P360" s="698" t="s">
        <v>20</v>
      </c>
      <c r="Q360" s="771"/>
    </row>
    <row r="361" spans="1:17" ht="16.5">
      <c r="A361" s="686" t="s">
        <v>2408</v>
      </c>
      <c r="B361" s="802"/>
      <c r="C361" s="754"/>
      <c r="D361" s="754"/>
      <c r="E361" s="794"/>
      <c r="F361" s="743"/>
      <c r="G361" s="743"/>
      <c r="H361" s="794"/>
      <c r="I361" s="743"/>
      <c r="J361" s="743"/>
      <c r="K361" s="743"/>
      <c r="L361" s="743"/>
      <c r="M361" s="743"/>
      <c r="N361" s="795"/>
      <c r="O361" s="743"/>
      <c r="P361" s="796"/>
      <c r="Q361" s="705" t="s">
        <v>2451</v>
      </c>
    </row>
    <row r="362" spans="1:17" ht="16.5">
      <c r="A362" s="701" t="s">
        <v>2410</v>
      </c>
      <c r="B362" s="743">
        <f t="shared" ref="B362:M362" si="36">SUM(B363:B368)</f>
        <v>324</v>
      </c>
      <c r="C362" s="743">
        <f t="shared" si="36"/>
        <v>301</v>
      </c>
      <c r="D362" s="743">
        <f t="shared" si="36"/>
        <v>431</v>
      </c>
      <c r="E362" s="743">
        <f t="shared" si="36"/>
        <v>252</v>
      </c>
      <c r="F362" s="743">
        <f t="shared" si="36"/>
        <v>331</v>
      </c>
      <c r="G362" s="743">
        <f t="shared" si="36"/>
        <v>368</v>
      </c>
      <c r="H362" s="743">
        <f t="shared" si="36"/>
        <v>241</v>
      </c>
      <c r="I362" s="743">
        <f t="shared" si="36"/>
        <v>278</v>
      </c>
      <c r="J362" s="743">
        <f t="shared" si="36"/>
        <v>461</v>
      </c>
      <c r="K362" s="743">
        <f t="shared" si="36"/>
        <v>355</v>
      </c>
      <c r="L362" s="743">
        <f t="shared" si="36"/>
        <v>335</v>
      </c>
      <c r="M362" s="743">
        <f t="shared" si="36"/>
        <v>350</v>
      </c>
      <c r="N362" s="744">
        <f>SUM(N363:N368)</f>
        <v>313</v>
      </c>
      <c r="O362" s="743">
        <f>SUM(O363:O368)</f>
        <v>271</v>
      </c>
      <c r="P362" s="745">
        <f>SUM(P363:P368)</f>
        <v>352</v>
      </c>
      <c r="Q362" s="705" t="s">
        <v>2452</v>
      </c>
    </row>
    <row r="363" spans="1:17" ht="15.75">
      <c r="A363" s="706" t="s">
        <v>2412</v>
      </c>
      <c r="B363" s="746">
        <v>13</v>
      </c>
      <c r="C363" s="746">
        <v>10</v>
      </c>
      <c r="D363" s="746">
        <v>4</v>
      </c>
      <c r="E363" s="746">
        <v>10</v>
      </c>
      <c r="F363" s="746">
        <v>17</v>
      </c>
      <c r="G363" s="746">
        <v>8</v>
      </c>
      <c r="H363" s="746">
        <v>7</v>
      </c>
      <c r="I363" s="746">
        <v>15</v>
      </c>
      <c r="J363" s="746">
        <v>6</v>
      </c>
      <c r="K363" s="746">
        <v>4</v>
      </c>
      <c r="L363" s="746">
        <v>5</v>
      </c>
      <c r="M363" s="746">
        <v>3</v>
      </c>
      <c r="N363" s="747">
        <v>8</v>
      </c>
      <c r="O363" s="748">
        <v>6</v>
      </c>
      <c r="P363" s="749">
        <v>7</v>
      </c>
      <c r="Q363" s="803" t="s">
        <v>2413</v>
      </c>
    </row>
    <row r="364" spans="1:17" ht="15.75">
      <c r="A364" s="706" t="s">
        <v>2414</v>
      </c>
      <c r="B364" s="746">
        <v>1</v>
      </c>
      <c r="C364" s="746">
        <v>7</v>
      </c>
      <c r="D364" s="746">
        <v>6</v>
      </c>
      <c r="E364" s="746">
        <v>4</v>
      </c>
      <c r="F364" s="746">
        <v>5</v>
      </c>
      <c r="G364" s="509">
        <v>0</v>
      </c>
      <c r="H364" s="746">
        <v>3</v>
      </c>
      <c r="I364" s="509">
        <v>0</v>
      </c>
      <c r="J364" s="746">
        <v>1</v>
      </c>
      <c r="K364" s="746">
        <v>1</v>
      </c>
      <c r="L364" s="746">
        <v>4</v>
      </c>
      <c r="M364" s="746">
        <v>1</v>
      </c>
      <c r="N364" s="804">
        <v>0</v>
      </c>
      <c r="O364" s="805">
        <v>0</v>
      </c>
      <c r="P364" s="749">
        <v>3</v>
      </c>
      <c r="Q364" s="803" t="s">
        <v>2415</v>
      </c>
    </row>
    <row r="365" spans="1:17" ht="15.75">
      <c r="A365" s="706" t="s">
        <v>2416</v>
      </c>
      <c r="B365" s="746">
        <v>264</v>
      </c>
      <c r="C365" s="746">
        <v>254</v>
      </c>
      <c r="D365" s="746">
        <v>391</v>
      </c>
      <c r="E365" s="746">
        <v>229</v>
      </c>
      <c r="F365" s="746">
        <v>290</v>
      </c>
      <c r="G365" s="746">
        <v>327</v>
      </c>
      <c r="H365" s="746">
        <v>215</v>
      </c>
      <c r="I365" s="746">
        <v>245</v>
      </c>
      <c r="J365" s="746">
        <v>421</v>
      </c>
      <c r="K365" s="746">
        <v>332</v>
      </c>
      <c r="L365" s="746">
        <v>296</v>
      </c>
      <c r="M365" s="746">
        <v>321</v>
      </c>
      <c r="N365" s="747">
        <v>274</v>
      </c>
      <c r="O365" s="748">
        <v>243</v>
      </c>
      <c r="P365" s="749">
        <v>321</v>
      </c>
      <c r="Q365" s="803" t="s">
        <v>2417</v>
      </c>
    </row>
    <row r="366" spans="1:17" ht="15.75">
      <c r="A366" s="706" t="s">
        <v>2418</v>
      </c>
      <c r="B366" s="746">
        <v>43</v>
      </c>
      <c r="C366" s="746">
        <v>26</v>
      </c>
      <c r="D366" s="746">
        <v>28</v>
      </c>
      <c r="E366" s="746">
        <v>8</v>
      </c>
      <c r="F366" s="746">
        <v>19</v>
      </c>
      <c r="G366" s="746">
        <v>33</v>
      </c>
      <c r="H366" s="746">
        <v>11</v>
      </c>
      <c r="I366" s="746">
        <v>16</v>
      </c>
      <c r="J366" s="746">
        <v>31</v>
      </c>
      <c r="K366" s="746">
        <v>17</v>
      </c>
      <c r="L366" s="746">
        <v>25</v>
      </c>
      <c r="M366" s="746">
        <v>22</v>
      </c>
      <c r="N366" s="747">
        <v>31</v>
      </c>
      <c r="O366" s="748">
        <v>21</v>
      </c>
      <c r="P366" s="749">
        <v>21</v>
      </c>
      <c r="Q366" s="803" t="s">
        <v>2419</v>
      </c>
    </row>
    <row r="367" spans="1:17" ht="15.75">
      <c r="A367" s="706" t="s">
        <v>2420</v>
      </c>
      <c r="B367" s="806">
        <v>2</v>
      </c>
      <c r="C367" s="806">
        <v>3</v>
      </c>
      <c r="D367" s="509">
        <v>0</v>
      </c>
      <c r="E367" s="746">
        <v>1</v>
      </c>
      <c r="F367" s="509">
        <v>0</v>
      </c>
      <c r="G367" s="509">
        <v>0</v>
      </c>
      <c r="H367" s="746">
        <v>3</v>
      </c>
      <c r="I367" s="509">
        <v>0</v>
      </c>
      <c r="J367" s="806">
        <v>1</v>
      </c>
      <c r="K367" s="509">
        <v>0</v>
      </c>
      <c r="L367" s="748">
        <v>1</v>
      </c>
      <c r="M367" s="509">
        <v>0</v>
      </c>
      <c r="N367" s="804">
        <v>0</v>
      </c>
      <c r="O367" s="748">
        <v>1</v>
      </c>
      <c r="P367" s="807">
        <v>0</v>
      </c>
      <c r="Q367" s="803" t="s">
        <v>2421</v>
      </c>
    </row>
    <row r="368" spans="1:17" ht="15.75">
      <c r="A368" s="706" t="s">
        <v>2422</v>
      </c>
      <c r="B368" s="806">
        <v>1</v>
      </c>
      <c r="C368" s="806">
        <v>1</v>
      </c>
      <c r="D368" s="746">
        <v>2</v>
      </c>
      <c r="E368" s="509">
        <v>0</v>
      </c>
      <c r="F368" s="509">
        <v>0</v>
      </c>
      <c r="G368" s="509">
        <v>0</v>
      </c>
      <c r="H368" s="746">
        <v>2</v>
      </c>
      <c r="I368" s="746">
        <v>2</v>
      </c>
      <c r="J368" s="806">
        <v>1</v>
      </c>
      <c r="K368" s="797">
        <v>1</v>
      </c>
      <c r="L368" s="806">
        <v>4</v>
      </c>
      <c r="M368" s="806">
        <v>3</v>
      </c>
      <c r="N368" s="804">
        <v>0</v>
      </c>
      <c r="O368" s="805">
        <v>0</v>
      </c>
      <c r="P368" s="807">
        <v>0</v>
      </c>
      <c r="Q368" s="803" t="s">
        <v>2423</v>
      </c>
    </row>
    <row r="369" spans="1:17" ht="16.5">
      <c r="A369" s="701" t="s">
        <v>2467</v>
      </c>
      <c r="B369" s="743">
        <f t="shared" ref="B369:M369" si="37">SUM(B370:B375)</f>
        <v>88201.54</v>
      </c>
      <c r="C369" s="743">
        <f t="shared" si="37"/>
        <v>78706</v>
      </c>
      <c r="D369" s="743">
        <f t="shared" si="37"/>
        <v>114856.06</v>
      </c>
      <c r="E369" s="743">
        <f t="shared" si="37"/>
        <v>86226.77</v>
      </c>
      <c r="F369" s="743">
        <f t="shared" si="37"/>
        <v>93545.209999999992</v>
      </c>
      <c r="G369" s="743">
        <f t="shared" si="37"/>
        <v>95011.98000000001</v>
      </c>
      <c r="H369" s="743">
        <f t="shared" si="37"/>
        <v>68714.85500000001</v>
      </c>
      <c r="I369" s="743">
        <f t="shared" si="37"/>
        <v>77851.58</v>
      </c>
      <c r="J369" s="743">
        <f t="shared" si="37"/>
        <v>130123.89</v>
      </c>
      <c r="K369" s="743">
        <f t="shared" si="37"/>
        <v>99811.57</v>
      </c>
      <c r="L369" s="743">
        <f t="shared" si="37"/>
        <v>90783.8</v>
      </c>
      <c r="M369" s="743">
        <f t="shared" si="37"/>
        <v>96514.31</v>
      </c>
      <c r="N369" s="744">
        <f>SUM(N370:N375)</f>
        <v>86142</v>
      </c>
      <c r="O369" s="743">
        <f>SUM(O370:O375)</f>
        <v>80870</v>
      </c>
      <c r="P369" s="745">
        <f>SUM(P370:P375)</f>
        <v>113255</v>
      </c>
      <c r="Q369" s="705" t="s">
        <v>2454</v>
      </c>
    </row>
    <row r="370" spans="1:17" ht="15.75">
      <c r="A370" s="706" t="s">
        <v>2412</v>
      </c>
      <c r="B370" s="746">
        <v>6966</v>
      </c>
      <c r="C370" s="746">
        <v>4835</v>
      </c>
      <c r="D370" s="746">
        <v>6424</v>
      </c>
      <c r="E370" s="746">
        <v>6563</v>
      </c>
      <c r="F370" s="746">
        <v>15234</v>
      </c>
      <c r="G370" s="746">
        <v>4683.41</v>
      </c>
      <c r="H370" s="746">
        <v>2876</v>
      </c>
      <c r="I370" s="746">
        <v>5287</v>
      </c>
      <c r="J370" s="746">
        <v>13991</v>
      </c>
      <c r="K370" s="746">
        <v>4141</v>
      </c>
      <c r="L370" s="746">
        <v>2105</v>
      </c>
      <c r="M370" s="746">
        <v>1747</v>
      </c>
      <c r="N370" s="747">
        <v>3264</v>
      </c>
      <c r="O370" s="748">
        <v>5810</v>
      </c>
      <c r="P370" s="749">
        <v>10571</v>
      </c>
      <c r="Q370" s="803" t="s">
        <v>2413</v>
      </c>
    </row>
    <row r="371" spans="1:17" ht="15.75">
      <c r="A371" s="706" t="s">
        <v>2414</v>
      </c>
      <c r="B371" s="746">
        <v>434</v>
      </c>
      <c r="C371" s="746">
        <v>2858</v>
      </c>
      <c r="D371" s="746">
        <v>2494</v>
      </c>
      <c r="E371" s="746">
        <v>1360</v>
      </c>
      <c r="F371" s="746">
        <v>1467</v>
      </c>
      <c r="G371" s="805">
        <v>0</v>
      </c>
      <c r="H371" s="746">
        <v>1749</v>
      </c>
      <c r="I371" s="805">
        <v>0</v>
      </c>
      <c r="J371" s="746">
        <v>318</v>
      </c>
      <c r="K371" s="746">
        <v>428</v>
      </c>
      <c r="L371" s="746">
        <v>678</v>
      </c>
      <c r="M371" s="746">
        <v>195</v>
      </c>
      <c r="N371" s="804">
        <v>0</v>
      </c>
      <c r="O371" s="808">
        <v>0</v>
      </c>
      <c r="P371" s="749">
        <v>914</v>
      </c>
      <c r="Q371" s="803" t="s">
        <v>2415</v>
      </c>
    </row>
    <row r="372" spans="1:17" ht="15.75">
      <c r="A372" s="706" t="s">
        <v>2416</v>
      </c>
      <c r="B372" s="746">
        <v>73971.539999999994</v>
      </c>
      <c r="C372" s="746">
        <v>64964</v>
      </c>
      <c r="D372" s="746">
        <v>100395.06</v>
      </c>
      <c r="E372" s="746">
        <v>76056.77</v>
      </c>
      <c r="F372" s="746">
        <v>75111.209999999992</v>
      </c>
      <c r="G372" s="746">
        <v>85474.57</v>
      </c>
      <c r="H372" s="746">
        <v>53210.855000000003</v>
      </c>
      <c r="I372" s="746">
        <v>70019.58</v>
      </c>
      <c r="J372" s="746">
        <v>110823.89</v>
      </c>
      <c r="K372" s="746">
        <v>91594.57</v>
      </c>
      <c r="L372" s="746">
        <v>77187.8</v>
      </c>
      <c r="M372" s="746">
        <v>88015.31</v>
      </c>
      <c r="N372" s="747">
        <v>79404</v>
      </c>
      <c r="O372" s="748">
        <v>67430</v>
      </c>
      <c r="P372" s="749">
        <v>94063</v>
      </c>
      <c r="Q372" s="803" t="s">
        <v>2417</v>
      </c>
    </row>
    <row r="373" spans="1:17" ht="15.75">
      <c r="A373" s="706" t="s">
        <v>2418</v>
      </c>
      <c r="B373" s="746">
        <v>5395</v>
      </c>
      <c r="C373" s="746">
        <v>4893</v>
      </c>
      <c r="D373" s="746">
        <v>5373</v>
      </c>
      <c r="E373" s="746">
        <v>1673</v>
      </c>
      <c r="F373" s="746">
        <v>1733</v>
      </c>
      <c r="G373" s="746">
        <v>4854</v>
      </c>
      <c r="H373" s="746">
        <v>1143</v>
      </c>
      <c r="I373" s="746">
        <v>1674</v>
      </c>
      <c r="J373" s="746">
        <v>4886</v>
      </c>
      <c r="K373" s="746">
        <v>3043</v>
      </c>
      <c r="L373" s="746">
        <v>5096</v>
      </c>
      <c r="M373" s="746">
        <v>2268</v>
      </c>
      <c r="N373" s="747">
        <v>3474</v>
      </c>
      <c r="O373" s="748">
        <v>5784</v>
      </c>
      <c r="P373" s="749">
        <v>7707</v>
      </c>
      <c r="Q373" s="803" t="s">
        <v>2419</v>
      </c>
    </row>
    <row r="374" spans="1:17" ht="15.75">
      <c r="A374" s="706" t="s">
        <v>2420</v>
      </c>
      <c r="B374" s="809">
        <v>1045</v>
      </c>
      <c r="C374" s="809">
        <v>1116</v>
      </c>
      <c r="D374" s="810">
        <v>0</v>
      </c>
      <c r="E374" s="809">
        <v>574</v>
      </c>
      <c r="F374" s="811">
        <v>0</v>
      </c>
      <c r="G374" s="810">
        <v>0</v>
      </c>
      <c r="H374" s="809">
        <v>411</v>
      </c>
      <c r="I374" s="811">
        <v>0</v>
      </c>
      <c r="J374" s="752">
        <v>91</v>
      </c>
      <c r="K374" s="810">
        <v>0</v>
      </c>
      <c r="L374" s="811">
        <v>0</v>
      </c>
      <c r="M374" s="811">
        <v>0</v>
      </c>
      <c r="N374" s="804">
        <v>0</v>
      </c>
      <c r="O374" s="797">
        <v>1846</v>
      </c>
      <c r="P374" s="807">
        <v>0</v>
      </c>
      <c r="Q374" s="803" t="s">
        <v>2421</v>
      </c>
    </row>
    <row r="375" spans="1:17" ht="15.75">
      <c r="A375" s="706" t="s">
        <v>2422</v>
      </c>
      <c r="B375" s="809">
        <v>390</v>
      </c>
      <c r="C375" s="809">
        <v>40</v>
      </c>
      <c r="D375" s="809">
        <v>170</v>
      </c>
      <c r="E375" s="810">
        <v>0</v>
      </c>
      <c r="F375" s="811">
        <v>0</v>
      </c>
      <c r="G375" s="810">
        <v>0</v>
      </c>
      <c r="H375" s="809">
        <v>9325</v>
      </c>
      <c r="I375" s="752">
        <v>871</v>
      </c>
      <c r="J375" s="752">
        <v>14</v>
      </c>
      <c r="K375" s="809">
        <v>605</v>
      </c>
      <c r="L375" s="752">
        <v>5717</v>
      </c>
      <c r="M375" s="752">
        <v>4289</v>
      </c>
      <c r="N375" s="804">
        <v>0</v>
      </c>
      <c r="O375" s="808">
        <v>0</v>
      </c>
      <c r="P375" s="807">
        <v>0</v>
      </c>
      <c r="Q375" s="803" t="s">
        <v>2423</v>
      </c>
    </row>
    <row r="376" spans="1:17" ht="16.5">
      <c r="A376" s="701" t="s">
        <v>2426</v>
      </c>
      <c r="B376" s="743">
        <f t="shared" ref="B376:M376" si="38">SUM(B377:B382)</f>
        <v>33531</v>
      </c>
      <c r="C376" s="743">
        <f t="shared" si="38"/>
        <v>31241</v>
      </c>
      <c r="D376" s="743">
        <f t="shared" si="38"/>
        <v>44466</v>
      </c>
      <c r="E376" s="743">
        <f t="shared" si="38"/>
        <v>26059</v>
      </c>
      <c r="F376" s="743">
        <f t="shared" si="38"/>
        <v>34051</v>
      </c>
      <c r="G376" s="743">
        <f t="shared" si="38"/>
        <v>35833.35</v>
      </c>
      <c r="H376" s="743">
        <f t="shared" si="38"/>
        <v>24601</v>
      </c>
      <c r="I376" s="743">
        <f t="shared" si="38"/>
        <v>28769.599999999999</v>
      </c>
      <c r="J376" s="743">
        <f t="shared" si="38"/>
        <v>47981</v>
      </c>
      <c r="K376" s="743">
        <f t="shared" si="38"/>
        <v>38200.509999999995</v>
      </c>
      <c r="L376" s="743">
        <f t="shared" si="38"/>
        <v>33982.85</v>
      </c>
      <c r="M376" s="743">
        <f t="shared" si="38"/>
        <v>37125</v>
      </c>
      <c r="N376" s="744">
        <f>SUM(N377:N382)</f>
        <v>30011</v>
      </c>
      <c r="O376" s="743">
        <f>SUM(O377:O382)</f>
        <v>29133</v>
      </c>
      <c r="P376" s="745">
        <f>SUM(P377:P382)</f>
        <v>40545</v>
      </c>
      <c r="Q376" s="705" t="s">
        <v>2456</v>
      </c>
    </row>
    <row r="377" spans="1:17" ht="15.75">
      <c r="A377" s="706" t="s">
        <v>2412</v>
      </c>
      <c r="B377" s="746">
        <v>1907</v>
      </c>
      <c r="C377" s="746">
        <v>1410</v>
      </c>
      <c r="D377" s="746">
        <v>1106</v>
      </c>
      <c r="E377" s="746">
        <v>1760</v>
      </c>
      <c r="F377" s="746">
        <v>4439</v>
      </c>
      <c r="G377" s="746">
        <v>1161</v>
      </c>
      <c r="H377" s="746">
        <v>855</v>
      </c>
      <c r="I377" s="746">
        <v>1658</v>
      </c>
      <c r="J377" s="746">
        <v>3608</v>
      </c>
      <c r="K377" s="746">
        <v>1000</v>
      </c>
      <c r="L377" s="746">
        <v>654</v>
      </c>
      <c r="M377" s="746">
        <v>438</v>
      </c>
      <c r="N377" s="747">
        <v>904</v>
      </c>
      <c r="O377" s="748">
        <v>2020</v>
      </c>
      <c r="P377" s="749">
        <v>2751</v>
      </c>
      <c r="Q377" s="803" t="s">
        <v>2413</v>
      </c>
    </row>
    <row r="378" spans="1:17" ht="15.75">
      <c r="A378" s="706" t="s">
        <v>2414</v>
      </c>
      <c r="B378" s="746">
        <v>154</v>
      </c>
      <c r="C378" s="746">
        <v>1255</v>
      </c>
      <c r="D378" s="746">
        <v>1822</v>
      </c>
      <c r="E378" s="746">
        <v>861</v>
      </c>
      <c r="F378" s="746">
        <v>543</v>
      </c>
      <c r="G378" s="805">
        <v>0</v>
      </c>
      <c r="H378" s="746">
        <v>708</v>
      </c>
      <c r="I378" s="805">
        <v>0</v>
      </c>
      <c r="J378" s="746">
        <v>281</v>
      </c>
      <c r="K378" s="746">
        <v>209</v>
      </c>
      <c r="L378" s="746">
        <v>394</v>
      </c>
      <c r="M378" s="746">
        <v>186</v>
      </c>
      <c r="N378" s="804">
        <v>0</v>
      </c>
      <c r="O378" s="805">
        <v>0</v>
      </c>
      <c r="P378" s="749">
        <v>529</v>
      </c>
      <c r="Q378" s="803" t="s">
        <v>2415</v>
      </c>
    </row>
    <row r="379" spans="1:17" ht="15.75">
      <c r="A379" s="706" t="s">
        <v>2416</v>
      </c>
      <c r="B379" s="746">
        <v>25891</v>
      </c>
      <c r="C379" s="746">
        <v>23419</v>
      </c>
      <c r="D379" s="746">
        <v>37456</v>
      </c>
      <c r="E379" s="746">
        <v>21977</v>
      </c>
      <c r="F379" s="746">
        <v>27336</v>
      </c>
      <c r="G379" s="746">
        <v>31110.35</v>
      </c>
      <c r="H379" s="746">
        <v>19225</v>
      </c>
      <c r="I379" s="746">
        <v>25195.599999999999</v>
      </c>
      <c r="J379" s="746">
        <v>40117</v>
      </c>
      <c r="K379" s="746">
        <v>34337.509999999995</v>
      </c>
      <c r="L379" s="746">
        <v>27221.85</v>
      </c>
      <c r="M379" s="746">
        <v>31371</v>
      </c>
      <c r="N379" s="747">
        <v>25921</v>
      </c>
      <c r="O379" s="748">
        <v>22955</v>
      </c>
      <c r="P379" s="749">
        <v>32712</v>
      </c>
      <c r="Q379" s="803" t="s">
        <v>2417</v>
      </c>
    </row>
    <row r="380" spans="1:17" ht="15.75">
      <c r="A380" s="706" t="s">
        <v>2418</v>
      </c>
      <c r="B380" s="746">
        <v>4987</v>
      </c>
      <c r="C380" s="746">
        <v>4051</v>
      </c>
      <c r="D380" s="746">
        <v>3912</v>
      </c>
      <c r="E380" s="746">
        <v>1234</v>
      </c>
      <c r="F380" s="746">
        <v>1733</v>
      </c>
      <c r="G380" s="746">
        <v>3562</v>
      </c>
      <c r="H380" s="746">
        <v>1143</v>
      </c>
      <c r="I380" s="746">
        <v>1474</v>
      </c>
      <c r="J380" s="746">
        <v>3877</v>
      </c>
      <c r="K380" s="746">
        <v>2378</v>
      </c>
      <c r="L380" s="746">
        <v>3283</v>
      </c>
      <c r="M380" s="746">
        <v>2268</v>
      </c>
      <c r="N380" s="747">
        <v>3186</v>
      </c>
      <c r="O380" s="748">
        <v>3549</v>
      </c>
      <c r="P380" s="749">
        <v>4553</v>
      </c>
      <c r="Q380" s="803" t="s">
        <v>2419</v>
      </c>
    </row>
    <row r="381" spans="1:17" ht="15.75">
      <c r="A381" s="706" t="s">
        <v>2420</v>
      </c>
      <c r="B381" s="809">
        <v>382</v>
      </c>
      <c r="C381" s="809">
        <v>1066</v>
      </c>
      <c r="D381" s="810">
        <v>0</v>
      </c>
      <c r="E381" s="809">
        <v>227</v>
      </c>
      <c r="F381" s="810">
        <v>0</v>
      </c>
      <c r="G381" s="811">
        <v>0</v>
      </c>
      <c r="H381" s="809">
        <v>220</v>
      </c>
      <c r="I381" s="811">
        <v>0</v>
      </c>
      <c r="J381" s="752">
        <v>91</v>
      </c>
      <c r="K381" s="810">
        <v>0</v>
      </c>
      <c r="L381" s="811">
        <v>0</v>
      </c>
      <c r="M381" s="811">
        <v>0</v>
      </c>
      <c r="N381" s="804">
        <v>0</v>
      </c>
      <c r="O381" s="748">
        <v>609</v>
      </c>
      <c r="P381" s="807">
        <v>0</v>
      </c>
      <c r="Q381" s="803" t="s">
        <v>2421</v>
      </c>
    </row>
    <row r="382" spans="1:17" ht="15.75">
      <c r="A382" s="706" t="s">
        <v>2422</v>
      </c>
      <c r="B382" s="809">
        <v>210</v>
      </c>
      <c r="C382" s="809">
        <v>40</v>
      </c>
      <c r="D382" s="809">
        <v>170</v>
      </c>
      <c r="E382" s="810">
        <v>0</v>
      </c>
      <c r="F382" s="810">
        <v>0</v>
      </c>
      <c r="G382" s="811">
        <v>0</v>
      </c>
      <c r="H382" s="809">
        <v>2450</v>
      </c>
      <c r="I382" s="752">
        <v>442</v>
      </c>
      <c r="J382" s="752">
        <v>7</v>
      </c>
      <c r="K382" s="809">
        <v>276</v>
      </c>
      <c r="L382" s="752">
        <v>2430</v>
      </c>
      <c r="M382" s="752">
        <v>2862</v>
      </c>
      <c r="N382" s="804">
        <v>0</v>
      </c>
      <c r="O382" s="808">
        <v>0</v>
      </c>
      <c r="P382" s="807">
        <v>0</v>
      </c>
      <c r="Q382" s="803" t="s">
        <v>2423</v>
      </c>
    </row>
    <row r="383" spans="1:17" ht="16.5">
      <c r="A383" s="701" t="s">
        <v>2428</v>
      </c>
      <c r="B383" s="743">
        <f t="shared" ref="B383:P383" si="39">SUM(B384:B389)</f>
        <v>133194.51</v>
      </c>
      <c r="C383" s="743">
        <f t="shared" si="39"/>
        <v>124135.4</v>
      </c>
      <c r="D383" s="743">
        <f t="shared" si="39"/>
        <v>186003.878</v>
      </c>
      <c r="E383" s="743">
        <f t="shared" si="39"/>
        <v>138377.201</v>
      </c>
      <c r="F383" s="743">
        <f t="shared" si="39"/>
        <v>155988.82200000001</v>
      </c>
      <c r="G383" s="743">
        <f t="shared" si="39"/>
        <v>142731.30599999998</v>
      </c>
      <c r="H383" s="743">
        <f t="shared" si="39"/>
        <v>105463.026</v>
      </c>
      <c r="I383" s="743">
        <f t="shared" si="39"/>
        <v>109573.246</v>
      </c>
      <c r="J383" s="743">
        <f t="shared" si="39"/>
        <v>195077.89600000001</v>
      </c>
      <c r="K383" s="743">
        <f t="shared" si="39"/>
        <v>154986.356</v>
      </c>
      <c r="L383" s="743">
        <f t="shared" si="39"/>
        <v>133153.88699999999</v>
      </c>
      <c r="M383" s="743">
        <f t="shared" si="39"/>
        <v>150975.21</v>
      </c>
      <c r="N383" s="744">
        <f t="shared" si="39"/>
        <v>129494.5</v>
      </c>
      <c r="O383" s="743">
        <f t="shared" si="39"/>
        <v>120929.7</v>
      </c>
      <c r="P383" s="745">
        <f t="shared" si="39"/>
        <v>161436.5</v>
      </c>
      <c r="Q383" s="705" t="s">
        <v>2457</v>
      </c>
    </row>
    <row r="384" spans="1:17" ht="15.75">
      <c r="A384" s="706" t="s">
        <v>2412</v>
      </c>
      <c r="B384" s="746">
        <v>10672</v>
      </c>
      <c r="C384" s="746">
        <v>7915</v>
      </c>
      <c r="D384" s="746">
        <v>9216</v>
      </c>
      <c r="E384" s="746">
        <v>11934.5</v>
      </c>
      <c r="F384" s="746">
        <v>26896.7</v>
      </c>
      <c r="G384" s="746">
        <v>6838.2920000000004</v>
      </c>
      <c r="H384" s="746">
        <v>4898.5</v>
      </c>
      <c r="I384" s="746">
        <v>7753</v>
      </c>
      <c r="J384" s="746">
        <v>27196.5</v>
      </c>
      <c r="K384" s="746">
        <v>7115</v>
      </c>
      <c r="L384" s="746">
        <v>2929</v>
      </c>
      <c r="M384" s="746">
        <v>2729.5</v>
      </c>
      <c r="N384" s="747">
        <v>4896</v>
      </c>
      <c r="O384" s="748">
        <v>8715</v>
      </c>
      <c r="P384" s="749">
        <v>15781.5</v>
      </c>
      <c r="Q384" s="803" t="s">
        <v>2413</v>
      </c>
    </row>
    <row r="385" spans="1:17" ht="15.75">
      <c r="A385" s="706" t="s">
        <v>2414</v>
      </c>
      <c r="B385" s="746">
        <v>651</v>
      </c>
      <c r="C385" s="746">
        <v>8328</v>
      </c>
      <c r="D385" s="746">
        <v>5541</v>
      </c>
      <c r="E385" s="746">
        <v>3400</v>
      </c>
      <c r="F385" s="746">
        <v>4198</v>
      </c>
      <c r="G385" s="805">
        <v>0</v>
      </c>
      <c r="H385" s="746">
        <v>2888.5</v>
      </c>
      <c r="I385" s="805">
        <v>0</v>
      </c>
      <c r="J385" s="746">
        <v>1272</v>
      </c>
      <c r="K385" s="746">
        <v>428</v>
      </c>
      <c r="L385" s="746">
        <v>948.5</v>
      </c>
      <c r="M385" s="746">
        <v>292.5</v>
      </c>
      <c r="N385" s="804">
        <v>0</v>
      </c>
      <c r="O385" s="805">
        <v>0</v>
      </c>
      <c r="P385" s="749">
        <v>1022.5</v>
      </c>
      <c r="Q385" s="803" t="s">
        <v>2415</v>
      </c>
    </row>
    <row r="386" spans="1:17" ht="15.75">
      <c r="A386" s="706" t="s">
        <v>2416</v>
      </c>
      <c r="B386" s="746">
        <v>111621.01</v>
      </c>
      <c r="C386" s="746">
        <v>99680.9</v>
      </c>
      <c r="D386" s="746">
        <v>163256.878</v>
      </c>
      <c r="E386" s="746">
        <v>119385.201</v>
      </c>
      <c r="F386" s="746">
        <v>122227.622</v>
      </c>
      <c r="G386" s="746">
        <v>128726.514</v>
      </c>
      <c r="H386" s="746">
        <v>77212.525999999998</v>
      </c>
      <c r="I386" s="746">
        <v>98002.745999999999</v>
      </c>
      <c r="J386" s="746">
        <v>159160.89600000001</v>
      </c>
      <c r="K386" s="746">
        <v>141778.356</v>
      </c>
      <c r="L386" s="746">
        <v>112277.887</v>
      </c>
      <c r="M386" s="746">
        <v>136622.71</v>
      </c>
      <c r="N386" s="747">
        <v>119323.5</v>
      </c>
      <c r="O386" s="748">
        <v>100848.2</v>
      </c>
      <c r="P386" s="749">
        <v>133083</v>
      </c>
      <c r="Q386" s="803" t="s">
        <v>2417</v>
      </c>
    </row>
    <row r="387" spans="1:17" ht="15.75">
      <c r="A387" s="706" t="s">
        <v>2418</v>
      </c>
      <c r="B387" s="746">
        <v>7918</v>
      </c>
      <c r="C387" s="746">
        <v>6297.5</v>
      </c>
      <c r="D387" s="746">
        <v>7735</v>
      </c>
      <c r="E387" s="746">
        <v>2509.5</v>
      </c>
      <c r="F387" s="746">
        <v>2666.5</v>
      </c>
      <c r="G387" s="746">
        <v>7166.5</v>
      </c>
      <c r="H387" s="746">
        <v>1707</v>
      </c>
      <c r="I387" s="746">
        <v>2511</v>
      </c>
      <c r="J387" s="746">
        <v>7245.5</v>
      </c>
      <c r="K387" s="746">
        <v>4757.5</v>
      </c>
      <c r="L387" s="746">
        <v>8229</v>
      </c>
      <c r="M387" s="746">
        <v>3393.5</v>
      </c>
      <c r="N387" s="747">
        <v>5275</v>
      </c>
      <c r="O387" s="748">
        <v>8597.5</v>
      </c>
      <c r="P387" s="749">
        <v>11549.5</v>
      </c>
      <c r="Q387" s="803" t="s">
        <v>2419</v>
      </c>
    </row>
    <row r="388" spans="1:17" ht="15.75">
      <c r="A388" s="706" t="s">
        <v>2420</v>
      </c>
      <c r="B388" s="809">
        <v>1747.5</v>
      </c>
      <c r="C388" s="809">
        <v>1854</v>
      </c>
      <c r="D388" s="810">
        <v>0</v>
      </c>
      <c r="E388" s="809">
        <v>1148</v>
      </c>
      <c r="F388" s="810">
        <v>0</v>
      </c>
      <c r="G388" s="811">
        <v>0</v>
      </c>
      <c r="H388" s="809">
        <v>822</v>
      </c>
      <c r="I388" s="811">
        <v>0</v>
      </c>
      <c r="J388" s="752">
        <v>182</v>
      </c>
      <c r="K388" s="810">
        <v>0</v>
      </c>
      <c r="L388" s="811">
        <v>29</v>
      </c>
      <c r="M388" s="811">
        <v>0</v>
      </c>
      <c r="N388" s="804">
        <v>0</v>
      </c>
      <c r="O388" s="748">
        <v>2769</v>
      </c>
      <c r="P388" s="807">
        <v>0</v>
      </c>
      <c r="Q388" s="803" t="s">
        <v>2421</v>
      </c>
    </row>
    <row r="389" spans="1:17" ht="15.75">
      <c r="A389" s="706" t="s">
        <v>2422</v>
      </c>
      <c r="B389" s="809">
        <v>585</v>
      </c>
      <c r="C389" s="809">
        <v>60</v>
      </c>
      <c r="D389" s="809">
        <v>255</v>
      </c>
      <c r="E389" s="810">
        <v>0</v>
      </c>
      <c r="F389" s="810">
        <v>0</v>
      </c>
      <c r="G389" s="811">
        <v>0</v>
      </c>
      <c r="H389" s="809">
        <v>17934.5</v>
      </c>
      <c r="I389" s="752">
        <v>1306.5</v>
      </c>
      <c r="J389" s="752">
        <v>21</v>
      </c>
      <c r="K389" s="809">
        <v>907.5</v>
      </c>
      <c r="L389" s="752">
        <v>8740.5</v>
      </c>
      <c r="M389" s="752">
        <v>7937</v>
      </c>
      <c r="N389" s="804"/>
      <c r="O389" s="808"/>
      <c r="P389" s="807"/>
      <c r="Q389" s="803" t="s">
        <v>2423</v>
      </c>
    </row>
    <row r="390" spans="1:17" ht="16.5">
      <c r="A390" s="701" t="s">
        <v>2430</v>
      </c>
      <c r="B390" s="743">
        <f>SUM(B391:B393)</f>
        <v>451</v>
      </c>
      <c r="C390" s="743">
        <f t="shared" ref="C390:M390" si="40">SUM(C391:C393)</f>
        <v>402</v>
      </c>
      <c r="D390" s="743">
        <f t="shared" si="40"/>
        <v>672</v>
      </c>
      <c r="E390" s="743">
        <f t="shared" si="40"/>
        <v>404</v>
      </c>
      <c r="F390" s="743">
        <f t="shared" si="40"/>
        <v>566</v>
      </c>
      <c r="G390" s="743">
        <f t="shared" si="40"/>
        <v>590</v>
      </c>
      <c r="H390" s="743">
        <f t="shared" si="40"/>
        <v>369</v>
      </c>
      <c r="I390" s="743">
        <f t="shared" si="40"/>
        <v>432</v>
      </c>
      <c r="J390" s="743">
        <f t="shared" si="40"/>
        <v>805</v>
      </c>
      <c r="K390" s="743">
        <f t="shared" si="40"/>
        <v>611</v>
      </c>
      <c r="L390" s="743">
        <f t="shared" si="40"/>
        <v>506</v>
      </c>
      <c r="M390" s="743">
        <f t="shared" si="40"/>
        <v>528</v>
      </c>
      <c r="N390" s="744">
        <f>SUM(N391:N393)</f>
        <v>513</v>
      </c>
      <c r="O390" s="743">
        <f>SUM(O391:O393)</f>
        <v>424</v>
      </c>
      <c r="P390" s="745">
        <f>SUM(P391:P393)</f>
        <v>540</v>
      </c>
      <c r="Q390" s="705" t="s">
        <v>2458</v>
      </c>
    </row>
    <row r="391" spans="1:17" ht="15.75">
      <c r="A391" s="706" t="s">
        <v>2412</v>
      </c>
      <c r="B391" s="746">
        <v>53</v>
      </c>
      <c r="C391" s="746">
        <v>34</v>
      </c>
      <c r="D391" s="746">
        <v>32</v>
      </c>
      <c r="E391" s="746">
        <v>43</v>
      </c>
      <c r="F391" s="746">
        <v>109</v>
      </c>
      <c r="G391" s="746">
        <v>32</v>
      </c>
      <c r="H391" s="746">
        <v>25</v>
      </c>
      <c r="I391" s="746">
        <v>67</v>
      </c>
      <c r="J391" s="746">
        <v>222</v>
      </c>
      <c r="K391" s="746">
        <v>39</v>
      </c>
      <c r="L391" s="746">
        <v>17</v>
      </c>
      <c r="M391" s="746">
        <v>14</v>
      </c>
      <c r="N391" s="747">
        <v>29</v>
      </c>
      <c r="O391" s="748">
        <v>58</v>
      </c>
      <c r="P391" s="749">
        <v>56</v>
      </c>
      <c r="Q391" s="803" t="s">
        <v>2413</v>
      </c>
    </row>
    <row r="392" spans="1:17" ht="15.75">
      <c r="A392" s="706" t="s">
        <v>2414</v>
      </c>
      <c r="B392" s="746">
        <v>1</v>
      </c>
      <c r="C392" s="746">
        <v>10</v>
      </c>
      <c r="D392" s="746">
        <v>15</v>
      </c>
      <c r="E392" s="746">
        <v>12</v>
      </c>
      <c r="F392" s="746">
        <v>7</v>
      </c>
      <c r="G392" s="805">
        <v>0</v>
      </c>
      <c r="H392" s="746">
        <v>8</v>
      </c>
      <c r="I392" s="805">
        <v>0</v>
      </c>
      <c r="J392" s="746">
        <v>1</v>
      </c>
      <c r="K392" s="746">
        <v>1</v>
      </c>
      <c r="L392" s="746">
        <v>6</v>
      </c>
      <c r="M392" s="746">
        <v>1</v>
      </c>
      <c r="N392" s="804">
        <v>0</v>
      </c>
      <c r="O392" s="805">
        <v>0</v>
      </c>
      <c r="P392" s="749">
        <v>4</v>
      </c>
      <c r="Q392" s="803" t="s">
        <v>2415</v>
      </c>
    </row>
    <row r="393" spans="1:17" ht="15.75">
      <c r="A393" s="706" t="s">
        <v>2416</v>
      </c>
      <c r="B393" s="746">
        <v>397</v>
      </c>
      <c r="C393" s="746">
        <v>358</v>
      </c>
      <c r="D393" s="746">
        <v>625</v>
      </c>
      <c r="E393" s="746">
        <v>349</v>
      </c>
      <c r="F393" s="746">
        <v>450</v>
      </c>
      <c r="G393" s="746">
        <v>558</v>
      </c>
      <c r="H393" s="746">
        <v>336</v>
      </c>
      <c r="I393" s="746">
        <v>365</v>
      </c>
      <c r="J393" s="746">
        <v>582</v>
      </c>
      <c r="K393" s="746">
        <v>571</v>
      </c>
      <c r="L393" s="746">
        <v>483</v>
      </c>
      <c r="M393" s="746">
        <v>513</v>
      </c>
      <c r="N393" s="747">
        <v>484</v>
      </c>
      <c r="O393" s="748">
        <v>366</v>
      </c>
      <c r="P393" s="749">
        <v>480</v>
      </c>
      <c r="Q393" s="803" t="s">
        <v>2417</v>
      </c>
    </row>
    <row r="394" spans="1:17" ht="16.5">
      <c r="A394" s="701" t="s">
        <v>2432</v>
      </c>
      <c r="B394" s="754">
        <f>B395+B396+B397</f>
        <v>1778</v>
      </c>
      <c r="C394" s="754">
        <f t="shared" ref="C394:M394" si="41">C395+C396+C397</f>
        <v>1669</v>
      </c>
      <c r="D394" s="754">
        <f t="shared" si="41"/>
        <v>2503</v>
      </c>
      <c r="E394" s="754">
        <f t="shared" si="41"/>
        <v>1699</v>
      </c>
      <c r="F394" s="754">
        <f t="shared" si="41"/>
        <v>2085</v>
      </c>
      <c r="G394" s="754">
        <f t="shared" si="41"/>
        <v>2186</v>
      </c>
      <c r="H394" s="754">
        <f t="shared" si="41"/>
        <v>1448</v>
      </c>
      <c r="I394" s="754">
        <f t="shared" si="41"/>
        <v>1695</v>
      </c>
      <c r="J394" s="754">
        <f t="shared" si="41"/>
        <v>3220</v>
      </c>
      <c r="K394" s="754">
        <f t="shared" si="41"/>
        <v>2205</v>
      </c>
      <c r="L394" s="754">
        <f t="shared" si="41"/>
        <v>2010</v>
      </c>
      <c r="M394" s="754">
        <f t="shared" si="41"/>
        <v>2149</v>
      </c>
      <c r="N394" s="755">
        <f>N395+N396+N397</f>
        <v>1906</v>
      </c>
      <c r="O394" s="754">
        <f>O395+O396+O397</f>
        <v>1765</v>
      </c>
      <c r="P394" s="756">
        <f>P395+P396+P397</f>
        <v>8336</v>
      </c>
      <c r="Q394" s="705" t="s">
        <v>2459</v>
      </c>
    </row>
    <row r="395" spans="1:17" ht="15.75">
      <c r="A395" s="706" t="s">
        <v>2412</v>
      </c>
      <c r="B395" s="746">
        <v>147</v>
      </c>
      <c r="C395" s="746">
        <v>119</v>
      </c>
      <c r="D395" s="746">
        <v>150</v>
      </c>
      <c r="E395" s="746">
        <v>140</v>
      </c>
      <c r="F395" s="746">
        <v>290</v>
      </c>
      <c r="G395" s="746">
        <v>124</v>
      </c>
      <c r="H395" s="746">
        <v>75</v>
      </c>
      <c r="I395" s="746">
        <v>140</v>
      </c>
      <c r="J395" s="746">
        <v>665</v>
      </c>
      <c r="K395" s="746">
        <v>109</v>
      </c>
      <c r="L395" s="746">
        <v>41</v>
      </c>
      <c r="M395" s="746">
        <v>42</v>
      </c>
      <c r="N395" s="747">
        <v>76</v>
      </c>
      <c r="O395" s="748">
        <v>177</v>
      </c>
      <c r="P395" s="749">
        <v>176</v>
      </c>
      <c r="Q395" s="803" t="s">
        <v>2413</v>
      </c>
    </row>
    <row r="396" spans="1:17" ht="15.75">
      <c r="A396" s="706" t="s">
        <v>2414</v>
      </c>
      <c r="B396" s="746">
        <v>6</v>
      </c>
      <c r="C396" s="746">
        <v>47</v>
      </c>
      <c r="D396" s="746">
        <v>49</v>
      </c>
      <c r="E396" s="746">
        <v>32</v>
      </c>
      <c r="F396" s="746">
        <v>27</v>
      </c>
      <c r="G396" s="805">
        <v>0</v>
      </c>
      <c r="H396" s="746">
        <v>36</v>
      </c>
      <c r="I396" s="805">
        <v>0</v>
      </c>
      <c r="J396" s="746">
        <v>5</v>
      </c>
      <c r="K396" s="746">
        <v>6</v>
      </c>
      <c r="L396" s="746">
        <v>18</v>
      </c>
      <c r="M396" s="746">
        <v>6</v>
      </c>
      <c r="N396" s="804">
        <v>0</v>
      </c>
      <c r="O396" s="805">
        <v>0</v>
      </c>
      <c r="P396" s="749">
        <v>17</v>
      </c>
      <c r="Q396" s="803" t="s">
        <v>2415</v>
      </c>
    </row>
    <row r="397" spans="1:17" ht="15.75">
      <c r="A397" s="706" t="s">
        <v>2416</v>
      </c>
      <c r="B397" s="746">
        <v>1625</v>
      </c>
      <c r="C397" s="746">
        <v>1503</v>
      </c>
      <c r="D397" s="746">
        <v>2304</v>
      </c>
      <c r="E397" s="746">
        <v>1527</v>
      </c>
      <c r="F397" s="746">
        <v>1768</v>
      </c>
      <c r="G397" s="746">
        <v>2062</v>
      </c>
      <c r="H397" s="746">
        <v>1337</v>
      </c>
      <c r="I397" s="746">
        <v>1555</v>
      </c>
      <c r="J397" s="746">
        <v>2550</v>
      </c>
      <c r="K397" s="746">
        <v>2090</v>
      </c>
      <c r="L397" s="746">
        <v>1951</v>
      </c>
      <c r="M397" s="746">
        <v>2101</v>
      </c>
      <c r="N397" s="747">
        <v>1830</v>
      </c>
      <c r="O397" s="748">
        <v>1588</v>
      </c>
      <c r="P397" s="749">
        <v>8143</v>
      </c>
      <c r="Q397" s="803" t="s">
        <v>2417</v>
      </c>
    </row>
    <row r="398" spans="1:17" ht="19.5">
      <c r="A398" s="701" t="s">
        <v>2477</v>
      </c>
      <c r="B398" s="757">
        <v>1470.219435736677</v>
      </c>
      <c r="C398" s="757">
        <v>1510.3202846975089</v>
      </c>
      <c r="D398" s="757">
        <v>1532.5186104218362</v>
      </c>
      <c r="E398" s="757">
        <v>1471.2</v>
      </c>
      <c r="F398" s="757">
        <v>1545.3376205787781</v>
      </c>
      <c r="G398" s="757">
        <v>1432.5966850828729</v>
      </c>
      <c r="H398" s="757">
        <v>1432.0675105485232</v>
      </c>
      <c r="I398" s="757">
        <v>1400.3636363636363</v>
      </c>
      <c r="J398" s="757">
        <v>1421.7090069284066</v>
      </c>
      <c r="K398" s="757">
        <v>1473.5042735042734</v>
      </c>
      <c r="L398" s="757">
        <v>1474.2236024844719</v>
      </c>
      <c r="M398" s="757">
        <v>1513.8416422287389</v>
      </c>
      <c r="N398" s="758">
        <v>1510.2661596958176</v>
      </c>
      <c r="O398" s="759">
        <v>1441.0919540229886</v>
      </c>
      <c r="P398" s="760">
        <v>1614.6067415730338</v>
      </c>
      <c r="Q398" s="705" t="s">
        <v>2478</v>
      </c>
    </row>
    <row r="399" spans="1:17" ht="15.75">
      <c r="A399" s="706" t="s">
        <v>2412</v>
      </c>
      <c r="B399" s="746">
        <v>1500</v>
      </c>
      <c r="C399" s="746">
        <v>1611.1111111111111</v>
      </c>
      <c r="D399" s="746">
        <v>1333.3333333333333</v>
      </c>
      <c r="E399" s="746">
        <v>1850</v>
      </c>
      <c r="F399" s="746">
        <v>1729.4117647058824</v>
      </c>
      <c r="G399" s="746">
        <v>1487.5</v>
      </c>
      <c r="H399" s="746">
        <v>1750</v>
      </c>
      <c r="I399" s="746">
        <v>1466.6666666666667</v>
      </c>
      <c r="J399" s="746">
        <v>1625</v>
      </c>
      <c r="K399" s="746">
        <v>1625</v>
      </c>
      <c r="L399" s="746">
        <v>1400</v>
      </c>
      <c r="M399" s="746">
        <v>1500</v>
      </c>
      <c r="N399" s="747">
        <v>1500</v>
      </c>
      <c r="O399" s="748">
        <v>1500</v>
      </c>
      <c r="P399" s="749">
        <v>1333.3333333333333</v>
      </c>
      <c r="Q399" s="803" t="s">
        <v>2413</v>
      </c>
    </row>
    <row r="400" spans="1:17" ht="15.75">
      <c r="A400" s="706" t="s">
        <v>2414</v>
      </c>
      <c r="B400" s="746">
        <v>1500</v>
      </c>
      <c r="C400" s="746">
        <v>2857.1428571428573</v>
      </c>
      <c r="D400" s="746">
        <v>2333.3333333333335</v>
      </c>
      <c r="E400" s="746">
        <v>2500</v>
      </c>
      <c r="F400" s="746">
        <v>1875</v>
      </c>
      <c r="G400" s="805" t="s">
        <v>2436</v>
      </c>
      <c r="H400" s="746">
        <v>1500</v>
      </c>
      <c r="I400" s="805" t="s">
        <v>2436</v>
      </c>
      <c r="J400" s="746">
        <v>4000</v>
      </c>
      <c r="K400" s="746">
        <v>1000</v>
      </c>
      <c r="L400" s="746">
        <v>1333.3333333333333</v>
      </c>
      <c r="M400" s="746">
        <v>1500</v>
      </c>
      <c r="N400" s="804" t="s">
        <v>2436</v>
      </c>
      <c r="O400" s="805">
        <v>1166.6666666666667</v>
      </c>
      <c r="P400" s="749">
        <v>2000</v>
      </c>
      <c r="Q400" s="803" t="s">
        <v>2415</v>
      </c>
    </row>
    <row r="401" spans="1:17" ht="15.75">
      <c r="A401" s="706" t="s">
        <v>2416</v>
      </c>
      <c r="B401" s="746">
        <v>1468.4615384615386</v>
      </c>
      <c r="C401" s="746">
        <v>1479.5744680851064</v>
      </c>
      <c r="D401" s="746">
        <v>1530.5082417582419</v>
      </c>
      <c r="E401" s="746">
        <v>1433.0396475770924</v>
      </c>
      <c r="F401" s="746">
        <v>1528.4132841328412</v>
      </c>
      <c r="G401" s="746">
        <v>1425.8566978193146</v>
      </c>
      <c r="H401" s="746">
        <v>1407.5471698113208</v>
      </c>
      <c r="I401" s="746">
        <v>1389.3004115226338</v>
      </c>
      <c r="J401" s="746">
        <v>1406.5822784810127</v>
      </c>
      <c r="K401" s="746">
        <v>1465.5487804878048</v>
      </c>
      <c r="L401" s="746">
        <v>1465.7342657342658</v>
      </c>
      <c r="M401" s="746">
        <v>1511.9230769230769</v>
      </c>
      <c r="N401" s="747">
        <v>1513.6170212765958</v>
      </c>
      <c r="O401" s="748">
        <v>1437.1069182389938</v>
      </c>
      <c r="P401" s="749">
        <v>1622.1556886227545</v>
      </c>
      <c r="Q401" s="803" t="s">
        <v>2417</v>
      </c>
    </row>
    <row r="402" spans="1:17" ht="15.75">
      <c r="A402" s="706" t="s">
        <v>2418</v>
      </c>
      <c r="B402" s="746">
        <v>1465.1162790697674</v>
      </c>
      <c r="C402" s="746">
        <v>1384.6153846153845</v>
      </c>
      <c r="D402" s="746">
        <v>1410.7142857142858</v>
      </c>
      <c r="E402" s="746">
        <v>1500</v>
      </c>
      <c r="F402" s="746">
        <v>1552.6315789473683</v>
      </c>
      <c r="G402" s="746">
        <v>1484.8484848484848</v>
      </c>
      <c r="H402" s="746">
        <v>1500</v>
      </c>
      <c r="I402" s="746">
        <v>1500</v>
      </c>
      <c r="J402" s="746">
        <v>1483.8709677419354</v>
      </c>
      <c r="K402" s="746">
        <v>1617.6470588235295</v>
      </c>
      <c r="L402" s="746">
        <v>1500</v>
      </c>
      <c r="M402" s="746">
        <v>1500</v>
      </c>
      <c r="N402" s="747">
        <v>1476.1904761904761</v>
      </c>
      <c r="O402" s="748">
        <v>1523.8095238095239</v>
      </c>
      <c r="P402" s="749">
        <v>1500</v>
      </c>
      <c r="Q402" s="803" t="s">
        <v>2419</v>
      </c>
    </row>
    <row r="403" spans="1:17" ht="15.75">
      <c r="A403" s="706" t="s">
        <v>2437</v>
      </c>
      <c r="B403" s="774">
        <v>1500</v>
      </c>
      <c r="C403" s="774">
        <v>1500</v>
      </c>
      <c r="D403" s="774" t="s">
        <v>2436</v>
      </c>
      <c r="E403" s="774">
        <v>2000</v>
      </c>
      <c r="F403" s="774" t="s">
        <v>2436</v>
      </c>
      <c r="G403" s="812" t="s">
        <v>2436</v>
      </c>
      <c r="H403" s="774" t="s">
        <v>2436</v>
      </c>
      <c r="I403" s="812" t="s">
        <v>2436</v>
      </c>
      <c r="J403" s="774" t="s">
        <v>2436</v>
      </c>
      <c r="K403" s="774" t="s">
        <v>2436</v>
      </c>
      <c r="L403" s="774" t="s">
        <v>2436</v>
      </c>
      <c r="M403" s="774" t="s">
        <v>2436</v>
      </c>
      <c r="N403" s="813" t="s">
        <v>2436</v>
      </c>
      <c r="O403" s="812" t="s">
        <v>2436</v>
      </c>
      <c r="P403" s="776" t="s">
        <v>2436</v>
      </c>
      <c r="Q403" s="803" t="s">
        <v>2438</v>
      </c>
    </row>
    <row r="404" spans="1:17" ht="15.75">
      <c r="A404" s="706" t="s">
        <v>2439</v>
      </c>
      <c r="B404" s="774" t="s">
        <v>2436</v>
      </c>
      <c r="C404" s="774" t="s">
        <v>2436</v>
      </c>
      <c r="D404" s="774" t="s">
        <v>2436</v>
      </c>
      <c r="E404" s="774" t="s">
        <v>2436</v>
      </c>
      <c r="F404" s="774" t="s">
        <v>2436</v>
      </c>
      <c r="G404" s="774" t="s">
        <v>2436</v>
      </c>
      <c r="H404" s="774">
        <v>2000</v>
      </c>
      <c r="I404" s="774" t="s">
        <v>2436</v>
      </c>
      <c r="J404" s="774" t="s">
        <v>2436</v>
      </c>
      <c r="K404" s="774" t="s">
        <v>2436</v>
      </c>
      <c r="L404" s="774" t="s">
        <v>2436</v>
      </c>
      <c r="M404" s="774" t="s">
        <v>2436</v>
      </c>
      <c r="N404" s="775" t="s">
        <v>2436</v>
      </c>
      <c r="O404" s="774" t="s">
        <v>2436</v>
      </c>
      <c r="P404" s="776" t="s">
        <v>2436</v>
      </c>
      <c r="Q404" s="803" t="s">
        <v>2440</v>
      </c>
    </row>
    <row r="405" spans="1:17" ht="15.75">
      <c r="A405" s="706" t="s">
        <v>2441</v>
      </c>
      <c r="B405" s="774">
        <v>1700</v>
      </c>
      <c r="C405" s="774">
        <v>1700</v>
      </c>
      <c r="D405" s="774" t="s">
        <v>2436</v>
      </c>
      <c r="E405" s="774" t="s">
        <v>2436</v>
      </c>
      <c r="F405" s="774" t="s">
        <v>2436</v>
      </c>
      <c r="G405" s="774" t="s">
        <v>2436</v>
      </c>
      <c r="H405" s="774">
        <v>2000</v>
      </c>
      <c r="I405" s="774" t="s">
        <v>2436</v>
      </c>
      <c r="J405" s="774">
        <v>2000</v>
      </c>
      <c r="K405" s="774" t="s">
        <v>2436</v>
      </c>
      <c r="L405" s="774" t="s">
        <v>2436</v>
      </c>
      <c r="M405" s="774" t="s">
        <v>2436</v>
      </c>
      <c r="N405" s="775">
        <v>1500</v>
      </c>
      <c r="O405" s="774" t="s">
        <v>2436</v>
      </c>
      <c r="P405" s="776" t="s">
        <v>2436</v>
      </c>
      <c r="Q405" s="803" t="s">
        <v>2442</v>
      </c>
    </row>
    <row r="406" spans="1:17" ht="15.75">
      <c r="A406" s="706" t="s">
        <v>2422</v>
      </c>
      <c r="B406" s="774">
        <v>1500</v>
      </c>
      <c r="C406" s="774">
        <v>1500</v>
      </c>
      <c r="D406" s="774">
        <v>1500</v>
      </c>
      <c r="E406" s="774" t="s">
        <v>2436</v>
      </c>
      <c r="F406" s="774" t="s">
        <v>2436</v>
      </c>
      <c r="G406" s="812" t="s">
        <v>2436</v>
      </c>
      <c r="H406" s="774">
        <v>1750</v>
      </c>
      <c r="I406" s="812">
        <v>1500</v>
      </c>
      <c r="J406" s="774">
        <v>1500</v>
      </c>
      <c r="K406" s="774">
        <v>1500</v>
      </c>
      <c r="L406" s="774">
        <v>2125</v>
      </c>
      <c r="M406" s="774">
        <v>1833.3333333333333</v>
      </c>
      <c r="N406" s="775" t="s">
        <v>2436</v>
      </c>
      <c r="O406" s="774" t="s">
        <v>2436</v>
      </c>
      <c r="P406" s="774" t="s">
        <v>2436</v>
      </c>
      <c r="Q406" s="803" t="s">
        <v>2423</v>
      </c>
    </row>
    <row r="407" spans="1:17">
      <c r="A407" s="706"/>
      <c r="B407" s="752"/>
      <c r="C407" s="752"/>
      <c r="D407" s="809"/>
      <c r="E407" s="752"/>
      <c r="F407" s="752"/>
      <c r="G407" s="809"/>
      <c r="H407" s="809"/>
      <c r="I407" s="752"/>
      <c r="J407" s="809"/>
      <c r="K407" s="809"/>
      <c r="L407" s="809"/>
      <c r="M407" s="809"/>
      <c r="N407" s="733"/>
      <c r="P407" s="706"/>
      <c r="Q407" s="733"/>
    </row>
    <row r="408" spans="1:17">
      <c r="A408" s="777" t="s">
        <v>2443</v>
      </c>
      <c r="B408" s="814"/>
      <c r="C408" s="815"/>
      <c r="D408" s="815"/>
      <c r="E408" s="815"/>
      <c r="F408" s="815"/>
      <c r="G408" s="815"/>
      <c r="H408" s="815"/>
      <c r="I408" s="815"/>
      <c r="J408" s="815"/>
      <c r="K408" s="815"/>
      <c r="L408" s="815"/>
      <c r="M408" s="816"/>
      <c r="N408" s="735"/>
      <c r="O408" s="736"/>
      <c r="P408" s="734"/>
      <c r="Q408" s="767" t="s">
        <v>2444</v>
      </c>
    </row>
    <row r="409" spans="1:17">
      <c r="A409" s="738" t="s">
        <v>2445</v>
      </c>
      <c r="B409" s="809"/>
      <c r="C409" s="809"/>
      <c r="D409" s="809"/>
      <c r="E409" s="809"/>
      <c r="F409" s="809"/>
      <c r="G409" s="809"/>
      <c r="H409" s="809"/>
      <c r="I409" s="809"/>
      <c r="J409" s="809"/>
      <c r="K409" s="809"/>
      <c r="L409" s="809"/>
      <c r="M409" s="809"/>
      <c r="N409" s="738"/>
      <c r="O409" s="738"/>
      <c r="P409" s="738"/>
      <c r="Q409" s="738" t="s">
        <v>2446</v>
      </c>
    </row>
    <row r="410" spans="1:17">
      <c r="B410" s="752"/>
      <c r="C410" s="752"/>
      <c r="D410" s="809"/>
      <c r="E410" s="752"/>
      <c r="F410" s="752"/>
      <c r="G410" s="809"/>
      <c r="H410" s="809"/>
      <c r="I410" s="752"/>
      <c r="J410" s="809"/>
      <c r="K410" s="809"/>
      <c r="L410" s="809"/>
      <c r="M410" s="809"/>
    </row>
    <row r="412" spans="1:17" ht="27">
      <c r="A412" s="682" t="s">
        <v>2397</v>
      </c>
      <c r="B412" s="754"/>
      <c r="C412" s="754"/>
      <c r="D412" s="799"/>
      <c r="E412" s="754"/>
      <c r="F412" s="754"/>
      <c r="G412" s="799"/>
      <c r="H412" s="799"/>
      <c r="I412" s="754"/>
      <c r="J412" s="799"/>
      <c r="K412" s="799"/>
      <c r="L412" s="799"/>
      <c r="M412" s="799"/>
      <c r="N412" s="685"/>
      <c r="O412" s="686"/>
      <c r="P412" s="685"/>
      <c r="Q412" s="687" t="s">
        <v>2447</v>
      </c>
    </row>
    <row r="413" spans="1:17" ht="20.25">
      <c r="A413" s="688" t="s">
        <v>2399</v>
      </c>
      <c r="B413" s="754"/>
      <c r="C413" s="754"/>
      <c r="D413" s="799"/>
      <c r="E413" s="754"/>
      <c r="F413" s="754"/>
      <c r="G413" s="799"/>
      <c r="H413" s="799"/>
      <c r="I413" s="754"/>
      <c r="J413" s="799"/>
      <c r="K413" s="799"/>
      <c r="L413" s="799"/>
      <c r="M413" s="799"/>
      <c r="N413" s="685"/>
      <c r="O413" s="686"/>
      <c r="P413" s="685"/>
      <c r="Q413" s="688" t="s">
        <v>2448</v>
      </c>
    </row>
    <row r="414" spans="1:17" ht="14.25">
      <c r="A414" s="684" t="s">
        <v>2479</v>
      </c>
      <c r="B414" s="754"/>
      <c r="C414" s="754"/>
      <c r="D414" s="799"/>
      <c r="E414" s="754"/>
      <c r="F414" s="754"/>
      <c r="G414" s="799"/>
      <c r="H414" s="799"/>
      <c r="I414" s="754"/>
      <c r="J414" s="799"/>
      <c r="K414" s="799"/>
      <c r="L414" s="799"/>
      <c r="M414" s="799"/>
      <c r="N414" s="685"/>
      <c r="O414" s="686"/>
      <c r="P414" s="685"/>
      <c r="Q414" s="684" t="s">
        <v>2480</v>
      </c>
    </row>
    <row r="415" spans="1:17" ht="14.25">
      <c r="A415" s="689" t="s">
        <v>249</v>
      </c>
      <c r="B415" s="2342" t="s">
        <v>2403</v>
      </c>
      <c r="C415" s="2343"/>
      <c r="D415" s="2343"/>
      <c r="E415" s="2343"/>
      <c r="F415" s="2343"/>
      <c r="G415" s="2343"/>
      <c r="H415" s="2343"/>
      <c r="I415" s="2343"/>
      <c r="J415" s="2343"/>
      <c r="K415" s="2343"/>
      <c r="L415" s="2343"/>
      <c r="M415" s="2344"/>
      <c r="N415" s="2342">
        <v>2017</v>
      </c>
      <c r="O415" s="2343"/>
      <c r="P415" s="2344"/>
      <c r="Q415" s="690"/>
    </row>
    <row r="416" spans="1:17" ht="14.25">
      <c r="A416" s="683"/>
      <c r="B416" s="2345"/>
      <c r="C416" s="2346"/>
      <c r="D416" s="2346"/>
      <c r="E416" s="2347"/>
      <c r="F416" s="2346"/>
      <c r="G416" s="2346"/>
      <c r="H416" s="2347"/>
      <c r="I416" s="2346"/>
      <c r="J416" s="2346"/>
      <c r="K416" s="2346"/>
      <c r="L416" s="2346"/>
      <c r="M416" s="2348"/>
      <c r="N416" s="2345"/>
      <c r="O416" s="2346"/>
      <c r="P416" s="2348"/>
      <c r="Q416" s="691"/>
    </row>
    <row r="417" spans="1:17" ht="14.25">
      <c r="A417" s="683"/>
      <c r="B417" s="795" t="s">
        <v>16</v>
      </c>
      <c r="C417" s="794" t="s">
        <v>2404</v>
      </c>
      <c r="D417" s="794" t="s">
        <v>2405</v>
      </c>
      <c r="E417" s="794" t="s">
        <v>21</v>
      </c>
      <c r="F417" s="794" t="s">
        <v>23</v>
      </c>
      <c r="G417" s="794" t="s">
        <v>12</v>
      </c>
      <c r="H417" s="794" t="s">
        <v>13</v>
      </c>
      <c r="I417" s="743" t="s">
        <v>14</v>
      </c>
      <c r="J417" s="743" t="s">
        <v>15</v>
      </c>
      <c r="K417" s="794" t="s">
        <v>8</v>
      </c>
      <c r="L417" s="743" t="s">
        <v>9</v>
      </c>
      <c r="M417" s="743" t="s">
        <v>10</v>
      </c>
      <c r="N417" s="692" t="s">
        <v>16</v>
      </c>
      <c r="O417" s="694" t="s">
        <v>2404</v>
      </c>
      <c r="P417" s="695" t="s">
        <v>2405</v>
      </c>
      <c r="Q417" s="691"/>
    </row>
    <row r="418" spans="1:17" ht="14.25">
      <c r="A418" s="779"/>
      <c r="B418" s="800" t="s">
        <v>2406</v>
      </c>
      <c r="C418" s="801" t="s">
        <v>2407</v>
      </c>
      <c r="D418" s="801" t="s">
        <v>20</v>
      </c>
      <c r="E418" s="743" t="s">
        <v>7</v>
      </c>
      <c r="F418" s="801" t="s">
        <v>22</v>
      </c>
      <c r="G418" s="801" t="s">
        <v>6</v>
      </c>
      <c r="H418" s="743" t="s">
        <v>5</v>
      </c>
      <c r="I418" s="801" t="s">
        <v>4</v>
      </c>
      <c r="J418" s="801" t="s">
        <v>3</v>
      </c>
      <c r="K418" s="743" t="s">
        <v>2</v>
      </c>
      <c r="L418" s="801" t="s">
        <v>1</v>
      </c>
      <c r="M418" s="801" t="s">
        <v>0</v>
      </c>
      <c r="N418" s="696" t="s">
        <v>2406</v>
      </c>
      <c r="O418" s="697" t="s">
        <v>2407</v>
      </c>
      <c r="P418" s="698" t="s">
        <v>20</v>
      </c>
      <c r="Q418" s="771"/>
    </row>
    <row r="419" spans="1:17" ht="15.75">
      <c r="A419" s="686" t="s">
        <v>2408</v>
      </c>
      <c r="B419" s="802"/>
      <c r="C419" s="754"/>
      <c r="D419" s="754"/>
      <c r="E419" s="794"/>
      <c r="F419" s="743"/>
      <c r="G419" s="743"/>
      <c r="H419" s="794"/>
      <c r="I419" s="743"/>
      <c r="J419" s="743"/>
      <c r="K419" s="794"/>
      <c r="L419" s="743"/>
      <c r="M419" s="743"/>
      <c r="N419" s="690"/>
      <c r="O419" s="684"/>
      <c r="P419" s="699"/>
      <c r="Q419" s="791" t="s">
        <v>2451</v>
      </c>
    </row>
    <row r="420" spans="1:17" ht="15.75">
      <c r="A420" s="701" t="s">
        <v>2410</v>
      </c>
      <c r="B420" s="721">
        <f t="shared" ref="B420:M420" si="42">SUM(B421:B426)</f>
        <v>231</v>
      </c>
      <c r="C420" s="721">
        <f t="shared" si="42"/>
        <v>150</v>
      </c>
      <c r="D420" s="721">
        <f t="shared" si="42"/>
        <v>168</v>
      </c>
      <c r="E420" s="721">
        <f t="shared" si="42"/>
        <v>185</v>
      </c>
      <c r="F420" s="721">
        <f t="shared" si="42"/>
        <v>132</v>
      </c>
      <c r="G420" s="721">
        <f t="shared" si="42"/>
        <v>152</v>
      </c>
      <c r="H420" s="721">
        <f t="shared" si="42"/>
        <v>175</v>
      </c>
      <c r="I420" s="721">
        <f t="shared" si="42"/>
        <v>157</v>
      </c>
      <c r="J420" s="721">
        <f t="shared" si="42"/>
        <v>176</v>
      </c>
      <c r="K420" s="721">
        <f t="shared" si="42"/>
        <v>199</v>
      </c>
      <c r="L420" s="721">
        <f t="shared" si="42"/>
        <v>140</v>
      </c>
      <c r="M420" s="721">
        <f t="shared" si="42"/>
        <v>130</v>
      </c>
      <c r="N420" s="722">
        <f>SUM(N421:N426)</f>
        <v>306</v>
      </c>
      <c r="O420" s="721">
        <f>SUM(O421:O426)</f>
        <v>189</v>
      </c>
      <c r="P420" s="723">
        <f>SUM(P421:P426)</f>
        <v>192</v>
      </c>
      <c r="Q420" s="791" t="s">
        <v>2452</v>
      </c>
    </row>
    <row r="421" spans="1:17" ht="16.5">
      <c r="A421" s="706" t="s">
        <v>2412</v>
      </c>
      <c r="B421" s="780">
        <v>9</v>
      </c>
      <c r="C421" s="780">
        <v>9</v>
      </c>
      <c r="D421" s="780">
        <v>6</v>
      </c>
      <c r="E421" s="780">
        <v>3</v>
      </c>
      <c r="F421" s="780">
        <v>3</v>
      </c>
      <c r="G421" s="780">
        <v>3</v>
      </c>
      <c r="H421" s="780">
        <v>2</v>
      </c>
      <c r="I421" s="780">
        <v>6</v>
      </c>
      <c r="J421" s="780">
        <v>7</v>
      </c>
      <c r="K421" s="780">
        <v>7</v>
      </c>
      <c r="L421" s="780">
        <v>5</v>
      </c>
      <c r="M421" s="780">
        <v>6</v>
      </c>
      <c r="N421" s="781">
        <v>14</v>
      </c>
      <c r="O421" s="780">
        <v>5</v>
      </c>
      <c r="P421" s="782">
        <v>10</v>
      </c>
      <c r="Q421" s="711" t="s">
        <v>2413</v>
      </c>
    </row>
    <row r="422" spans="1:17" ht="16.5">
      <c r="A422" s="706" t="s">
        <v>2414</v>
      </c>
      <c r="B422" s="780">
        <v>9</v>
      </c>
      <c r="C422" s="780">
        <v>5</v>
      </c>
      <c r="D422" s="780">
        <v>4</v>
      </c>
      <c r="E422" s="780">
        <v>3</v>
      </c>
      <c r="F422" s="780">
        <v>1</v>
      </c>
      <c r="G422" s="783">
        <v>0</v>
      </c>
      <c r="H422" s="780">
        <v>4</v>
      </c>
      <c r="I422" s="780">
        <v>5</v>
      </c>
      <c r="J422" s="780">
        <v>6</v>
      </c>
      <c r="K422" s="780">
        <v>8</v>
      </c>
      <c r="L422" s="780">
        <v>5</v>
      </c>
      <c r="M422" s="780">
        <v>3</v>
      </c>
      <c r="N422" s="781">
        <v>13</v>
      </c>
      <c r="O422" s="780">
        <v>4</v>
      </c>
      <c r="P422" s="782">
        <v>3</v>
      </c>
      <c r="Q422" s="711" t="s">
        <v>2415</v>
      </c>
    </row>
    <row r="423" spans="1:17" ht="16.5">
      <c r="A423" s="706" t="s">
        <v>2416</v>
      </c>
      <c r="B423" s="780">
        <v>198</v>
      </c>
      <c r="C423" s="780">
        <v>127</v>
      </c>
      <c r="D423" s="780">
        <v>146</v>
      </c>
      <c r="E423" s="780">
        <v>169</v>
      </c>
      <c r="F423" s="780">
        <v>117</v>
      </c>
      <c r="G423" s="780">
        <v>138</v>
      </c>
      <c r="H423" s="780">
        <v>159</v>
      </c>
      <c r="I423" s="780">
        <v>133</v>
      </c>
      <c r="J423" s="780">
        <v>142</v>
      </c>
      <c r="K423" s="780">
        <v>167</v>
      </c>
      <c r="L423" s="780">
        <v>122</v>
      </c>
      <c r="M423" s="780">
        <v>108</v>
      </c>
      <c r="N423" s="781">
        <v>244</v>
      </c>
      <c r="O423" s="780">
        <v>157</v>
      </c>
      <c r="P423" s="782">
        <v>148</v>
      </c>
      <c r="Q423" s="711" t="s">
        <v>2417</v>
      </c>
    </row>
    <row r="424" spans="1:17" ht="16.5">
      <c r="A424" s="706" t="s">
        <v>2418</v>
      </c>
      <c r="B424" s="780">
        <v>11</v>
      </c>
      <c r="C424" s="780">
        <v>6</v>
      </c>
      <c r="D424" s="780">
        <v>7</v>
      </c>
      <c r="E424" s="780">
        <v>10</v>
      </c>
      <c r="F424" s="780">
        <v>9</v>
      </c>
      <c r="G424" s="780">
        <v>7</v>
      </c>
      <c r="H424" s="780">
        <v>8</v>
      </c>
      <c r="I424" s="780">
        <v>12</v>
      </c>
      <c r="J424" s="780">
        <v>14</v>
      </c>
      <c r="K424" s="780">
        <v>10</v>
      </c>
      <c r="L424" s="780">
        <v>6</v>
      </c>
      <c r="M424" s="780">
        <v>13</v>
      </c>
      <c r="N424" s="781">
        <v>33</v>
      </c>
      <c r="O424" s="780">
        <v>20</v>
      </c>
      <c r="P424" s="782">
        <v>28</v>
      </c>
      <c r="Q424" s="711" t="s">
        <v>2419</v>
      </c>
    </row>
    <row r="425" spans="1:17" ht="16.5">
      <c r="A425" s="706" t="s">
        <v>2420</v>
      </c>
      <c r="B425" s="783">
        <v>0</v>
      </c>
      <c r="C425" s="817">
        <v>2</v>
      </c>
      <c r="D425" s="817">
        <v>4</v>
      </c>
      <c r="E425" s="783">
        <v>0</v>
      </c>
      <c r="F425" s="787">
        <v>2</v>
      </c>
      <c r="G425" s="817">
        <v>2</v>
      </c>
      <c r="H425" s="817">
        <v>1</v>
      </c>
      <c r="I425" s="783">
        <v>0</v>
      </c>
      <c r="J425" s="787">
        <v>2</v>
      </c>
      <c r="K425" s="817">
        <v>4</v>
      </c>
      <c r="L425" s="787">
        <v>1</v>
      </c>
      <c r="M425" s="783">
        <v>0</v>
      </c>
      <c r="N425" s="786">
        <v>2</v>
      </c>
      <c r="O425" s="787">
        <v>3</v>
      </c>
      <c r="P425" s="788">
        <v>1</v>
      </c>
      <c r="Q425" s="711" t="s">
        <v>2421</v>
      </c>
    </row>
    <row r="426" spans="1:17" ht="16.5">
      <c r="A426" s="706" t="s">
        <v>2422</v>
      </c>
      <c r="B426" s="817">
        <v>4</v>
      </c>
      <c r="C426" s="817">
        <v>1</v>
      </c>
      <c r="D426" s="817">
        <v>1</v>
      </c>
      <c r="E426" s="783">
        <v>0</v>
      </c>
      <c r="F426" s="783">
        <v>0</v>
      </c>
      <c r="G426" s="817">
        <v>2</v>
      </c>
      <c r="H426" s="817">
        <v>1</v>
      </c>
      <c r="I426" s="787">
        <v>1</v>
      </c>
      <c r="J426" s="787">
        <v>5</v>
      </c>
      <c r="K426" s="817">
        <v>3</v>
      </c>
      <c r="L426" s="787">
        <v>1</v>
      </c>
      <c r="M426" s="783">
        <v>0</v>
      </c>
      <c r="N426" s="818">
        <v>0</v>
      </c>
      <c r="O426" s="783">
        <v>0</v>
      </c>
      <c r="P426" s="788">
        <v>2</v>
      </c>
      <c r="Q426" s="711" t="s">
        <v>2423</v>
      </c>
    </row>
    <row r="427" spans="1:17" ht="16.5">
      <c r="A427" s="701" t="s">
        <v>2467</v>
      </c>
      <c r="B427" s="721">
        <f t="shared" ref="B427:M427" si="43">SUM(B428:B433)</f>
        <v>66136</v>
      </c>
      <c r="C427" s="721">
        <f t="shared" si="43"/>
        <v>40765</v>
      </c>
      <c r="D427" s="721">
        <f t="shared" si="43"/>
        <v>44109</v>
      </c>
      <c r="E427" s="721">
        <f t="shared" si="43"/>
        <v>45129</v>
      </c>
      <c r="F427" s="721">
        <f t="shared" si="43"/>
        <v>40705</v>
      </c>
      <c r="G427" s="721">
        <f t="shared" si="43"/>
        <v>38646</v>
      </c>
      <c r="H427" s="721">
        <f t="shared" si="43"/>
        <v>41737</v>
      </c>
      <c r="I427" s="721">
        <f t="shared" si="43"/>
        <v>33622</v>
      </c>
      <c r="J427" s="721">
        <f t="shared" si="43"/>
        <v>55925</v>
      </c>
      <c r="K427" s="721">
        <f t="shared" si="43"/>
        <v>46562</v>
      </c>
      <c r="L427" s="721">
        <f t="shared" si="43"/>
        <v>34585</v>
      </c>
      <c r="M427" s="721">
        <f t="shared" si="43"/>
        <v>27711</v>
      </c>
      <c r="N427" s="722">
        <f>SUM(N428:N433)</f>
        <v>69668</v>
      </c>
      <c r="O427" s="721">
        <f>SUM(O428:O433)</f>
        <v>48637</v>
      </c>
      <c r="P427" s="723">
        <f>SUM(P428:P433)</f>
        <v>52167</v>
      </c>
      <c r="Q427" s="791" t="s">
        <v>2454</v>
      </c>
    </row>
    <row r="428" spans="1:17" ht="16.5">
      <c r="A428" s="706" t="s">
        <v>2412</v>
      </c>
      <c r="B428" s="780">
        <v>2592</v>
      </c>
      <c r="C428" s="780">
        <v>3187</v>
      </c>
      <c r="D428" s="780">
        <v>1070</v>
      </c>
      <c r="E428" s="780">
        <v>1258</v>
      </c>
      <c r="F428" s="780">
        <v>2263</v>
      </c>
      <c r="G428" s="780">
        <v>988</v>
      </c>
      <c r="H428" s="780">
        <v>880</v>
      </c>
      <c r="I428" s="780">
        <v>2554</v>
      </c>
      <c r="J428" s="780">
        <v>1340</v>
      </c>
      <c r="K428" s="780">
        <v>378</v>
      </c>
      <c r="L428" s="780">
        <v>798</v>
      </c>
      <c r="M428" s="780">
        <v>1046</v>
      </c>
      <c r="N428" s="781">
        <v>3665</v>
      </c>
      <c r="O428" s="780">
        <v>1608</v>
      </c>
      <c r="P428" s="782">
        <v>4451</v>
      </c>
      <c r="Q428" s="711" t="s">
        <v>2413</v>
      </c>
    </row>
    <row r="429" spans="1:17" ht="16.5">
      <c r="A429" s="706" t="s">
        <v>2414</v>
      </c>
      <c r="B429" s="780">
        <v>2918</v>
      </c>
      <c r="C429" s="780">
        <v>1552</v>
      </c>
      <c r="D429" s="780">
        <v>1242</v>
      </c>
      <c r="E429" s="780">
        <v>491</v>
      </c>
      <c r="F429" s="780">
        <v>362</v>
      </c>
      <c r="G429" s="783">
        <v>0</v>
      </c>
      <c r="H429" s="780">
        <v>1288</v>
      </c>
      <c r="I429" s="780">
        <v>1477</v>
      </c>
      <c r="J429" s="780">
        <v>1628</v>
      </c>
      <c r="K429" s="780">
        <v>2493</v>
      </c>
      <c r="L429" s="780">
        <v>1641</v>
      </c>
      <c r="M429" s="780">
        <v>1073</v>
      </c>
      <c r="N429" s="781">
        <v>3669</v>
      </c>
      <c r="O429" s="780">
        <v>1338</v>
      </c>
      <c r="P429" s="782">
        <v>982</v>
      </c>
      <c r="Q429" s="711" t="s">
        <v>2415</v>
      </c>
    </row>
    <row r="430" spans="1:17" ht="16.5">
      <c r="A430" s="706" t="s">
        <v>2416</v>
      </c>
      <c r="B430" s="780">
        <v>45993</v>
      </c>
      <c r="C430" s="780">
        <v>29223</v>
      </c>
      <c r="D430" s="780">
        <v>31304</v>
      </c>
      <c r="E430" s="780">
        <v>41042</v>
      </c>
      <c r="F430" s="780">
        <v>33818</v>
      </c>
      <c r="G430" s="780">
        <v>32219</v>
      </c>
      <c r="H430" s="780">
        <v>36786</v>
      </c>
      <c r="I430" s="780">
        <v>28049</v>
      </c>
      <c r="J430" s="780">
        <v>32397</v>
      </c>
      <c r="K430" s="780">
        <v>37335</v>
      </c>
      <c r="L430" s="780">
        <v>29973</v>
      </c>
      <c r="M430" s="780">
        <v>22855</v>
      </c>
      <c r="N430" s="781">
        <v>52536</v>
      </c>
      <c r="O430" s="780">
        <v>33624</v>
      </c>
      <c r="P430" s="782">
        <v>33059</v>
      </c>
      <c r="Q430" s="711" t="s">
        <v>2417</v>
      </c>
    </row>
    <row r="431" spans="1:17" ht="16.5">
      <c r="A431" s="706" t="s">
        <v>2418</v>
      </c>
      <c r="B431" s="780">
        <v>2778</v>
      </c>
      <c r="C431" s="780">
        <v>596</v>
      </c>
      <c r="D431" s="780">
        <v>3019</v>
      </c>
      <c r="E431" s="780">
        <v>2338</v>
      </c>
      <c r="F431" s="780">
        <v>1570</v>
      </c>
      <c r="G431" s="780">
        <v>1545</v>
      </c>
      <c r="H431" s="780">
        <v>1231</v>
      </c>
      <c r="I431" s="780">
        <v>1542</v>
      </c>
      <c r="J431" s="780">
        <v>2987</v>
      </c>
      <c r="K431" s="780">
        <v>833</v>
      </c>
      <c r="L431" s="780">
        <v>1496</v>
      </c>
      <c r="M431" s="780">
        <v>2737</v>
      </c>
      <c r="N431" s="781">
        <v>7129</v>
      </c>
      <c r="O431" s="780">
        <v>4343</v>
      </c>
      <c r="P431" s="782">
        <v>10765</v>
      </c>
      <c r="Q431" s="711" t="s">
        <v>2419</v>
      </c>
    </row>
    <row r="432" spans="1:17" ht="16.5">
      <c r="A432" s="706" t="s">
        <v>2420</v>
      </c>
      <c r="B432" s="783">
        <v>11855</v>
      </c>
      <c r="C432" s="817">
        <v>328</v>
      </c>
      <c r="D432" s="817">
        <v>7474</v>
      </c>
      <c r="E432" s="783">
        <v>0</v>
      </c>
      <c r="F432" s="787">
        <v>2692</v>
      </c>
      <c r="G432" s="817">
        <v>3147</v>
      </c>
      <c r="H432" s="817">
        <v>1552</v>
      </c>
      <c r="I432" s="783">
        <v>0</v>
      </c>
      <c r="J432" s="787">
        <v>12223</v>
      </c>
      <c r="K432" s="817">
        <v>5390</v>
      </c>
      <c r="L432" s="787">
        <v>148</v>
      </c>
      <c r="M432" s="783">
        <v>0</v>
      </c>
      <c r="N432" s="786">
        <v>2669</v>
      </c>
      <c r="O432" s="787">
        <v>7724</v>
      </c>
      <c r="P432" s="788">
        <v>2567</v>
      </c>
      <c r="Q432" s="711" t="s">
        <v>2421</v>
      </c>
    </row>
    <row r="433" spans="1:17" ht="16.5">
      <c r="A433" s="706" t="s">
        <v>2422</v>
      </c>
      <c r="B433" s="817">
        <v>0</v>
      </c>
      <c r="C433" s="817">
        <v>5879</v>
      </c>
      <c r="D433" s="817">
        <v>0</v>
      </c>
      <c r="E433" s="783">
        <v>0</v>
      </c>
      <c r="F433" s="783">
        <v>0</v>
      </c>
      <c r="G433" s="817">
        <v>747</v>
      </c>
      <c r="H433" s="817">
        <v>0</v>
      </c>
      <c r="I433" s="787">
        <v>0</v>
      </c>
      <c r="J433" s="787">
        <v>5350</v>
      </c>
      <c r="K433" s="817">
        <v>133</v>
      </c>
      <c r="L433" s="787">
        <v>529</v>
      </c>
      <c r="M433" s="783">
        <v>0</v>
      </c>
      <c r="N433" s="818">
        <v>0</v>
      </c>
      <c r="O433" s="783">
        <v>0</v>
      </c>
      <c r="P433" s="788">
        <v>343</v>
      </c>
      <c r="Q433" s="711" t="s">
        <v>2423</v>
      </c>
    </row>
    <row r="434" spans="1:17" ht="16.5">
      <c r="A434" s="701" t="s">
        <v>2426</v>
      </c>
      <c r="B434" s="721">
        <f t="shared" ref="B434:M434" si="44">SUM(B435:B440)</f>
        <v>29927</v>
      </c>
      <c r="C434" s="721">
        <f t="shared" si="44"/>
        <v>18789</v>
      </c>
      <c r="D434" s="721">
        <f t="shared" si="44"/>
        <v>18754</v>
      </c>
      <c r="E434" s="721">
        <f t="shared" si="44"/>
        <v>15631</v>
      </c>
      <c r="F434" s="721">
        <f t="shared" si="44"/>
        <v>13924</v>
      </c>
      <c r="G434" s="721">
        <f t="shared" si="44"/>
        <v>16666</v>
      </c>
      <c r="H434" s="721">
        <f t="shared" si="44"/>
        <v>17050</v>
      </c>
      <c r="I434" s="721">
        <f t="shared" si="44"/>
        <v>13269</v>
      </c>
      <c r="J434" s="721">
        <f t="shared" si="44"/>
        <v>21027</v>
      </c>
      <c r="K434" s="721">
        <f t="shared" si="44"/>
        <v>20984</v>
      </c>
      <c r="L434" s="721">
        <f t="shared" si="44"/>
        <v>14949</v>
      </c>
      <c r="M434" s="721">
        <f t="shared" si="44"/>
        <v>12315</v>
      </c>
      <c r="N434" s="722">
        <f>SUM(N435:N440)</f>
        <v>26671</v>
      </c>
      <c r="O434" s="721">
        <f>SUM(O435:O440)</f>
        <v>19190</v>
      </c>
      <c r="P434" s="723">
        <f>SUM(P435:P440)</f>
        <v>21009</v>
      </c>
      <c r="Q434" s="791" t="s">
        <v>2456</v>
      </c>
    </row>
    <row r="435" spans="1:17" ht="16.5">
      <c r="A435" s="706" t="s">
        <v>2412</v>
      </c>
      <c r="B435" s="780">
        <v>1741</v>
      </c>
      <c r="C435" s="780">
        <v>624</v>
      </c>
      <c r="D435" s="780">
        <v>334</v>
      </c>
      <c r="E435" s="780">
        <v>243</v>
      </c>
      <c r="F435" s="780">
        <v>446</v>
      </c>
      <c r="G435" s="780">
        <v>221</v>
      </c>
      <c r="H435" s="780">
        <v>214</v>
      </c>
      <c r="I435" s="780">
        <v>683</v>
      </c>
      <c r="J435" s="780">
        <v>329</v>
      </c>
      <c r="K435" s="780">
        <v>24</v>
      </c>
      <c r="L435" s="780">
        <v>0</v>
      </c>
      <c r="M435" s="780">
        <v>291</v>
      </c>
      <c r="N435" s="781">
        <v>936</v>
      </c>
      <c r="O435" s="780">
        <v>566</v>
      </c>
      <c r="P435" s="782">
        <v>1162</v>
      </c>
      <c r="Q435" s="711" t="s">
        <v>2413</v>
      </c>
    </row>
    <row r="436" spans="1:17" ht="16.5">
      <c r="A436" s="706" t="s">
        <v>2414</v>
      </c>
      <c r="B436" s="780">
        <v>1198</v>
      </c>
      <c r="C436" s="780">
        <v>765</v>
      </c>
      <c r="D436" s="780">
        <v>559</v>
      </c>
      <c r="E436" s="780">
        <v>190</v>
      </c>
      <c r="F436" s="780">
        <v>122</v>
      </c>
      <c r="G436" s="783">
        <v>0</v>
      </c>
      <c r="H436" s="780">
        <v>542</v>
      </c>
      <c r="I436" s="780">
        <v>673</v>
      </c>
      <c r="J436" s="780">
        <v>696</v>
      </c>
      <c r="K436" s="780">
        <v>1546</v>
      </c>
      <c r="L436" s="780">
        <v>629</v>
      </c>
      <c r="M436" s="780">
        <v>631</v>
      </c>
      <c r="N436" s="781">
        <v>1306</v>
      </c>
      <c r="O436" s="780">
        <v>474</v>
      </c>
      <c r="P436" s="782">
        <v>354</v>
      </c>
      <c r="Q436" s="711" t="s">
        <v>2415</v>
      </c>
    </row>
    <row r="437" spans="1:17" ht="16.5">
      <c r="A437" s="706" t="s">
        <v>2416</v>
      </c>
      <c r="B437" s="780">
        <v>20065</v>
      </c>
      <c r="C437" s="780">
        <v>11031</v>
      </c>
      <c r="D437" s="780">
        <v>10928</v>
      </c>
      <c r="E437" s="780">
        <v>14566</v>
      </c>
      <c r="F437" s="780">
        <v>11270</v>
      </c>
      <c r="G437" s="780">
        <v>13824</v>
      </c>
      <c r="H437" s="780">
        <v>13908</v>
      </c>
      <c r="I437" s="780">
        <v>11114</v>
      </c>
      <c r="J437" s="780">
        <v>12185</v>
      </c>
      <c r="K437" s="780">
        <v>15933</v>
      </c>
      <c r="L437" s="780">
        <v>12928</v>
      </c>
      <c r="M437" s="780">
        <v>10226</v>
      </c>
      <c r="N437" s="781">
        <v>19750</v>
      </c>
      <c r="O437" s="780">
        <v>13314</v>
      </c>
      <c r="P437" s="782">
        <v>13816</v>
      </c>
      <c r="Q437" s="711" t="s">
        <v>2417</v>
      </c>
    </row>
    <row r="438" spans="1:17" ht="16.5">
      <c r="A438" s="706" t="s">
        <v>2418</v>
      </c>
      <c r="B438" s="780">
        <v>1252</v>
      </c>
      <c r="C438" s="780">
        <v>355</v>
      </c>
      <c r="D438" s="780">
        <v>1133</v>
      </c>
      <c r="E438" s="780">
        <v>632</v>
      </c>
      <c r="F438" s="780">
        <v>963</v>
      </c>
      <c r="G438" s="780">
        <v>553</v>
      </c>
      <c r="H438" s="780">
        <v>834</v>
      </c>
      <c r="I438" s="780">
        <v>799</v>
      </c>
      <c r="J438" s="780">
        <v>1580</v>
      </c>
      <c r="K438" s="780">
        <v>401</v>
      </c>
      <c r="L438" s="780">
        <v>715</v>
      </c>
      <c r="M438" s="780">
        <v>1167</v>
      </c>
      <c r="N438" s="781">
        <v>3055</v>
      </c>
      <c r="O438" s="780">
        <v>1653</v>
      </c>
      <c r="P438" s="782">
        <v>3180</v>
      </c>
      <c r="Q438" s="711" t="s">
        <v>2419</v>
      </c>
    </row>
    <row r="439" spans="1:17" ht="16.5">
      <c r="A439" s="706" t="s">
        <v>2420</v>
      </c>
      <c r="B439" s="783">
        <v>5671</v>
      </c>
      <c r="C439" s="817">
        <v>135</v>
      </c>
      <c r="D439" s="817">
        <v>5800</v>
      </c>
      <c r="E439" s="783">
        <v>0</v>
      </c>
      <c r="F439" s="787">
        <v>1123</v>
      </c>
      <c r="G439" s="817">
        <v>1782</v>
      </c>
      <c r="H439" s="817">
        <v>1552</v>
      </c>
      <c r="I439" s="783">
        <v>0</v>
      </c>
      <c r="J439" s="787">
        <v>4475</v>
      </c>
      <c r="K439" s="817">
        <v>2947</v>
      </c>
      <c r="L439" s="787">
        <v>148</v>
      </c>
      <c r="M439" s="783">
        <v>0</v>
      </c>
      <c r="N439" s="786">
        <v>1624</v>
      </c>
      <c r="O439" s="787">
        <v>3183</v>
      </c>
      <c r="P439" s="788">
        <v>2154</v>
      </c>
      <c r="Q439" s="711" t="s">
        <v>2421</v>
      </c>
    </row>
    <row r="440" spans="1:17" ht="16.5">
      <c r="A440" s="706" t="s">
        <v>2422</v>
      </c>
      <c r="B440" s="817">
        <v>0</v>
      </c>
      <c r="C440" s="817">
        <v>5879</v>
      </c>
      <c r="D440" s="817">
        <v>0</v>
      </c>
      <c r="E440" s="783">
        <v>0</v>
      </c>
      <c r="F440" s="783">
        <v>0</v>
      </c>
      <c r="G440" s="817">
        <v>286</v>
      </c>
      <c r="H440" s="817">
        <v>0</v>
      </c>
      <c r="I440" s="787">
        <v>0</v>
      </c>
      <c r="J440" s="787">
        <v>1762</v>
      </c>
      <c r="K440" s="817">
        <v>133</v>
      </c>
      <c r="L440" s="787">
        <v>529</v>
      </c>
      <c r="M440" s="783">
        <v>0</v>
      </c>
      <c r="N440" s="818">
        <v>0</v>
      </c>
      <c r="O440" s="783">
        <v>0</v>
      </c>
      <c r="P440" s="788">
        <v>343</v>
      </c>
      <c r="Q440" s="711" t="s">
        <v>2423</v>
      </c>
    </row>
    <row r="441" spans="1:17" ht="15.75">
      <c r="A441" s="701" t="s">
        <v>2428</v>
      </c>
      <c r="B441" s="721">
        <f t="shared" ref="B441:P441" si="45">SUM(B442:B447)</f>
        <v>84887.9</v>
      </c>
      <c r="C441" s="721">
        <f t="shared" si="45"/>
        <v>56732.899999999994</v>
      </c>
      <c r="D441" s="721">
        <f t="shared" si="45"/>
        <v>61366.7</v>
      </c>
      <c r="E441" s="721">
        <f t="shared" si="45"/>
        <v>62200.05</v>
      </c>
      <c r="F441" s="721">
        <f t="shared" si="45"/>
        <v>51805.15</v>
      </c>
      <c r="G441" s="721">
        <f t="shared" si="45"/>
        <v>53514.720000000001</v>
      </c>
      <c r="H441" s="721">
        <f t="shared" si="45"/>
        <v>53829.35</v>
      </c>
      <c r="I441" s="721">
        <f t="shared" si="45"/>
        <v>45203.22</v>
      </c>
      <c r="J441" s="721">
        <f t="shared" si="45"/>
        <v>72307.350000000006</v>
      </c>
      <c r="K441" s="721">
        <f t="shared" si="45"/>
        <v>64517.65</v>
      </c>
      <c r="L441" s="721">
        <f t="shared" si="45"/>
        <v>45671.199999999997</v>
      </c>
      <c r="M441" s="721">
        <f t="shared" si="45"/>
        <v>39955.019999999997</v>
      </c>
      <c r="N441" s="722">
        <f t="shared" si="45"/>
        <v>96216.25</v>
      </c>
      <c r="O441" s="721">
        <f t="shared" si="45"/>
        <v>66989.67</v>
      </c>
      <c r="P441" s="723">
        <f t="shared" si="45"/>
        <v>79305.399999999994</v>
      </c>
      <c r="Q441" s="791" t="s">
        <v>2457</v>
      </c>
    </row>
    <row r="442" spans="1:17" ht="16.5">
      <c r="A442" s="706" t="s">
        <v>2412</v>
      </c>
      <c r="B442" s="780">
        <v>3423.5</v>
      </c>
      <c r="C442" s="780">
        <v>3766.5</v>
      </c>
      <c r="D442" s="780">
        <v>1534</v>
      </c>
      <c r="E442" s="780">
        <v>1972</v>
      </c>
      <c r="F442" s="780">
        <v>3394.5</v>
      </c>
      <c r="G442" s="780">
        <v>1251</v>
      </c>
      <c r="H442" s="780">
        <v>1320</v>
      </c>
      <c r="I442" s="780">
        <v>3961</v>
      </c>
      <c r="J442" s="780">
        <v>1832</v>
      </c>
      <c r="K442" s="780">
        <v>733</v>
      </c>
      <c r="L442" s="780">
        <v>1041</v>
      </c>
      <c r="M442" s="780">
        <v>3903.22</v>
      </c>
      <c r="N442" s="781">
        <v>6374</v>
      </c>
      <c r="O442" s="780">
        <v>2363</v>
      </c>
      <c r="P442" s="782">
        <v>6793.5</v>
      </c>
      <c r="Q442" s="711" t="s">
        <v>2413</v>
      </c>
    </row>
    <row r="443" spans="1:17" ht="16.5">
      <c r="A443" s="706" t="s">
        <v>2414</v>
      </c>
      <c r="B443" s="780">
        <v>3091.5</v>
      </c>
      <c r="C443" s="780">
        <v>1703.5</v>
      </c>
      <c r="D443" s="780">
        <v>1242</v>
      </c>
      <c r="E443" s="780">
        <v>703</v>
      </c>
      <c r="F443" s="780">
        <v>543</v>
      </c>
      <c r="G443" s="783">
        <v>0</v>
      </c>
      <c r="H443" s="780">
        <v>1288</v>
      </c>
      <c r="I443" s="780">
        <v>1624.5</v>
      </c>
      <c r="J443" s="780">
        <v>1628</v>
      </c>
      <c r="K443" s="780">
        <v>2706.5</v>
      </c>
      <c r="L443" s="780">
        <v>1641</v>
      </c>
      <c r="M443" s="780">
        <v>1218</v>
      </c>
      <c r="N443" s="781">
        <v>4516.5</v>
      </c>
      <c r="O443" s="780">
        <v>1447</v>
      </c>
      <c r="P443" s="782">
        <v>1185</v>
      </c>
      <c r="Q443" s="711" t="s">
        <v>2415</v>
      </c>
    </row>
    <row r="444" spans="1:17" ht="16.5">
      <c r="A444" s="706" t="s">
        <v>2416</v>
      </c>
      <c r="B444" s="780">
        <v>62325.9</v>
      </c>
      <c r="C444" s="780">
        <v>38494.199999999997</v>
      </c>
      <c r="D444" s="780">
        <v>43339.5</v>
      </c>
      <c r="E444" s="780">
        <v>56271.05</v>
      </c>
      <c r="F444" s="780">
        <v>42307.9</v>
      </c>
      <c r="G444" s="780">
        <v>44404.9</v>
      </c>
      <c r="H444" s="780">
        <v>46588.15</v>
      </c>
      <c r="I444" s="780">
        <v>37661.35</v>
      </c>
      <c r="J444" s="780">
        <v>45390.55</v>
      </c>
      <c r="K444" s="780">
        <v>53658.15</v>
      </c>
      <c r="L444" s="780">
        <v>40556.199999999997</v>
      </c>
      <c r="M444" s="780">
        <v>31169.8</v>
      </c>
      <c r="N444" s="781">
        <v>72386.850000000006</v>
      </c>
      <c r="O444" s="780">
        <v>47304.39</v>
      </c>
      <c r="P444" s="782">
        <v>49237.9</v>
      </c>
      <c r="Q444" s="711" t="s">
        <v>2417</v>
      </c>
    </row>
    <row r="445" spans="1:17" ht="16.5">
      <c r="A445" s="706" t="s">
        <v>2418</v>
      </c>
      <c r="B445" s="780">
        <v>4192</v>
      </c>
      <c r="C445" s="780">
        <v>666.7</v>
      </c>
      <c r="D445" s="780">
        <v>4547.7</v>
      </c>
      <c r="E445" s="780">
        <v>3254</v>
      </c>
      <c r="F445" s="780">
        <v>2523.75</v>
      </c>
      <c r="G445" s="780">
        <v>3278.82</v>
      </c>
      <c r="H445" s="780">
        <v>2305.1999999999998</v>
      </c>
      <c r="I445" s="780">
        <v>1956.37</v>
      </c>
      <c r="J445" s="780">
        <v>3983.3</v>
      </c>
      <c r="K445" s="780">
        <v>1606</v>
      </c>
      <c r="L445" s="780">
        <v>1682</v>
      </c>
      <c r="M445" s="780">
        <v>3664</v>
      </c>
      <c r="N445" s="781">
        <v>10269.9</v>
      </c>
      <c r="O445" s="780">
        <v>7493.28</v>
      </c>
      <c r="P445" s="782">
        <v>15821</v>
      </c>
      <c r="Q445" s="711" t="s">
        <v>2419</v>
      </c>
    </row>
    <row r="446" spans="1:17" ht="16.5">
      <c r="A446" s="706" t="s">
        <v>2420</v>
      </c>
      <c r="B446" s="783">
        <v>11855</v>
      </c>
      <c r="C446" s="817">
        <v>344</v>
      </c>
      <c r="D446" s="817">
        <v>10703.5</v>
      </c>
      <c r="E446" s="783">
        <v>0</v>
      </c>
      <c r="F446" s="787">
        <v>3036</v>
      </c>
      <c r="G446" s="817">
        <v>3147</v>
      </c>
      <c r="H446" s="817">
        <v>2328</v>
      </c>
      <c r="I446" s="783">
        <v>0</v>
      </c>
      <c r="J446" s="787">
        <v>12339</v>
      </c>
      <c r="K446" s="817">
        <v>5390</v>
      </c>
      <c r="L446" s="787">
        <v>222</v>
      </c>
      <c r="M446" s="783">
        <v>0</v>
      </c>
      <c r="N446" s="786">
        <v>2669</v>
      </c>
      <c r="O446" s="787">
        <v>8382</v>
      </c>
      <c r="P446" s="788">
        <v>5134</v>
      </c>
      <c r="Q446" s="711" t="s">
        <v>2421</v>
      </c>
    </row>
    <row r="447" spans="1:17" ht="16.5">
      <c r="A447" s="706" t="s">
        <v>2422</v>
      </c>
      <c r="B447" s="817">
        <v>0</v>
      </c>
      <c r="C447" s="817">
        <v>11758</v>
      </c>
      <c r="D447" s="817">
        <v>0</v>
      </c>
      <c r="E447" s="783">
        <v>0</v>
      </c>
      <c r="F447" s="783">
        <v>0</v>
      </c>
      <c r="G447" s="817">
        <v>1433</v>
      </c>
      <c r="H447" s="817">
        <v>0</v>
      </c>
      <c r="I447" s="787">
        <v>0</v>
      </c>
      <c r="J447" s="787">
        <v>7134.5</v>
      </c>
      <c r="K447" s="817">
        <v>424</v>
      </c>
      <c r="L447" s="787">
        <v>529</v>
      </c>
      <c r="M447" s="783">
        <v>0</v>
      </c>
      <c r="N447" s="818">
        <v>0</v>
      </c>
      <c r="O447" s="783">
        <v>0</v>
      </c>
      <c r="P447" s="788">
        <v>1134</v>
      </c>
      <c r="Q447" s="711" t="s">
        <v>2423</v>
      </c>
    </row>
    <row r="448" spans="1:17" ht="15.75">
      <c r="A448" s="701" t="s">
        <v>2430</v>
      </c>
      <c r="B448" s="721">
        <f>SUM(B449:B451)</f>
        <v>466</v>
      </c>
      <c r="C448" s="721">
        <f t="shared" ref="C448:M448" si="46">SUM(C449:C451)</f>
        <v>272</v>
      </c>
      <c r="D448" s="721">
        <f t="shared" si="46"/>
        <v>295</v>
      </c>
      <c r="E448" s="721">
        <f t="shared" si="46"/>
        <v>334</v>
      </c>
      <c r="F448" s="721">
        <f t="shared" si="46"/>
        <v>257</v>
      </c>
      <c r="G448" s="721">
        <f t="shared" si="46"/>
        <v>271</v>
      </c>
      <c r="H448" s="721">
        <f t="shared" si="46"/>
        <v>323</v>
      </c>
      <c r="I448" s="721">
        <f t="shared" si="46"/>
        <v>276</v>
      </c>
      <c r="J448" s="721">
        <f t="shared" si="46"/>
        <v>303</v>
      </c>
      <c r="K448" s="721">
        <f t="shared" si="46"/>
        <v>326</v>
      </c>
      <c r="L448" s="721">
        <f t="shared" si="46"/>
        <v>251</v>
      </c>
      <c r="M448" s="721">
        <f t="shared" si="46"/>
        <v>195</v>
      </c>
      <c r="N448" s="722">
        <f>SUM(N449:N451)</f>
        <v>537</v>
      </c>
      <c r="O448" s="721">
        <f>SUM(O449:O451)</f>
        <v>309</v>
      </c>
      <c r="P448" s="723">
        <f>SUM(P449:P451)</f>
        <v>302</v>
      </c>
      <c r="Q448" s="791" t="s">
        <v>2458</v>
      </c>
    </row>
    <row r="449" spans="1:17" ht="16.5">
      <c r="A449" s="706" t="s">
        <v>2412</v>
      </c>
      <c r="B449" s="780">
        <v>46</v>
      </c>
      <c r="C449" s="780">
        <v>22</v>
      </c>
      <c r="D449" s="780">
        <v>12</v>
      </c>
      <c r="E449" s="780">
        <v>7</v>
      </c>
      <c r="F449" s="780">
        <v>12</v>
      </c>
      <c r="G449" s="780">
        <v>8</v>
      </c>
      <c r="H449" s="780">
        <v>6</v>
      </c>
      <c r="I449" s="780">
        <v>19</v>
      </c>
      <c r="J449" s="780">
        <v>13</v>
      </c>
      <c r="K449" s="780">
        <v>9</v>
      </c>
      <c r="L449" s="780">
        <v>9</v>
      </c>
      <c r="M449" s="780">
        <v>15</v>
      </c>
      <c r="N449" s="781">
        <v>37</v>
      </c>
      <c r="O449" s="780">
        <v>17</v>
      </c>
      <c r="P449" s="782">
        <v>33</v>
      </c>
      <c r="Q449" s="711" t="s">
        <v>2413</v>
      </c>
    </row>
    <row r="450" spans="1:17" ht="16.5">
      <c r="A450" s="706" t="s">
        <v>2414</v>
      </c>
      <c r="B450" s="780">
        <v>16</v>
      </c>
      <c r="C450" s="780">
        <v>8</v>
      </c>
      <c r="D450" s="780">
        <v>7</v>
      </c>
      <c r="E450" s="780">
        <v>7</v>
      </c>
      <c r="F450" s="780">
        <v>1</v>
      </c>
      <c r="G450" s="783">
        <v>0</v>
      </c>
      <c r="H450" s="780">
        <v>8</v>
      </c>
      <c r="I450" s="780">
        <v>9</v>
      </c>
      <c r="J450" s="780">
        <v>12</v>
      </c>
      <c r="K450" s="780">
        <v>15</v>
      </c>
      <c r="L450" s="780">
        <v>10</v>
      </c>
      <c r="M450" s="780">
        <v>5</v>
      </c>
      <c r="N450" s="781">
        <v>23</v>
      </c>
      <c r="O450" s="780">
        <v>7</v>
      </c>
      <c r="P450" s="782">
        <v>5</v>
      </c>
      <c r="Q450" s="711" t="s">
        <v>2415</v>
      </c>
    </row>
    <row r="451" spans="1:17" ht="16.5">
      <c r="A451" s="706" t="s">
        <v>2416</v>
      </c>
      <c r="B451" s="780">
        <v>404</v>
      </c>
      <c r="C451" s="780">
        <v>242</v>
      </c>
      <c r="D451" s="780">
        <v>276</v>
      </c>
      <c r="E451" s="780">
        <v>320</v>
      </c>
      <c r="F451" s="780">
        <v>244</v>
      </c>
      <c r="G451" s="780">
        <v>263</v>
      </c>
      <c r="H451" s="780">
        <v>309</v>
      </c>
      <c r="I451" s="780">
        <v>248</v>
      </c>
      <c r="J451" s="780">
        <v>278</v>
      </c>
      <c r="K451" s="780">
        <v>302</v>
      </c>
      <c r="L451" s="780">
        <v>232</v>
      </c>
      <c r="M451" s="780">
        <v>175</v>
      </c>
      <c r="N451" s="781">
        <v>477</v>
      </c>
      <c r="O451" s="780">
        <v>285</v>
      </c>
      <c r="P451" s="782">
        <v>264</v>
      </c>
      <c r="Q451" s="711" t="s">
        <v>2417</v>
      </c>
    </row>
    <row r="452" spans="1:17" ht="15.75">
      <c r="A452" s="701" t="s">
        <v>2432</v>
      </c>
      <c r="B452" s="789">
        <f>B453+B454+B455</f>
        <v>1461</v>
      </c>
      <c r="C452" s="789">
        <f t="shared" ref="C452:M452" si="47">C453+C454+C455</f>
        <v>895</v>
      </c>
      <c r="D452" s="789">
        <f t="shared" si="47"/>
        <v>922</v>
      </c>
      <c r="E452" s="789">
        <f t="shared" si="47"/>
        <v>1089</v>
      </c>
      <c r="F452" s="789">
        <f t="shared" si="47"/>
        <v>958</v>
      </c>
      <c r="G452" s="789">
        <f t="shared" si="47"/>
        <v>912</v>
      </c>
      <c r="H452" s="789">
        <f t="shared" si="47"/>
        <v>1029</v>
      </c>
      <c r="I452" s="789">
        <f t="shared" si="47"/>
        <v>866</v>
      </c>
      <c r="J452" s="789">
        <f t="shared" si="47"/>
        <v>993</v>
      </c>
      <c r="K452" s="789">
        <f t="shared" si="47"/>
        <v>1184</v>
      </c>
      <c r="L452" s="789">
        <f t="shared" si="47"/>
        <v>876</v>
      </c>
      <c r="M452" s="789">
        <f t="shared" si="47"/>
        <v>722</v>
      </c>
      <c r="N452" s="722">
        <f>N453+N454+N455</f>
        <v>1645</v>
      </c>
      <c r="O452" s="789">
        <f>O453+O454+O455</f>
        <v>1032</v>
      </c>
      <c r="P452" s="723">
        <f>P453+P454+P455</f>
        <v>1064</v>
      </c>
      <c r="Q452" s="791" t="s">
        <v>2459</v>
      </c>
    </row>
    <row r="453" spans="1:17" ht="16.5">
      <c r="A453" s="706" t="s">
        <v>2412</v>
      </c>
      <c r="B453" s="780">
        <v>143</v>
      </c>
      <c r="C453" s="780">
        <v>64</v>
      </c>
      <c r="D453" s="780">
        <v>26</v>
      </c>
      <c r="E453" s="780">
        <v>21</v>
      </c>
      <c r="F453" s="780">
        <v>35</v>
      </c>
      <c r="G453" s="780">
        <v>24</v>
      </c>
      <c r="H453" s="780">
        <v>15</v>
      </c>
      <c r="I453" s="780">
        <v>61</v>
      </c>
      <c r="J453" s="780">
        <v>47</v>
      </c>
      <c r="K453" s="780">
        <v>41</v>
      </c>
      <c r="L453" s="780">
        <v>24</v>
      </c>
      <c r="M453" s="780">
        <v>54</v>
      </c>
      <c r="N453" s="781">
        <v>125</v>
      </c>
      <c r="O453" s="780">
        <v>43</v>
      </c>
      <c r="P453" s="782">
        <v>113</v>
      </c>
      <c r="Q453" s="711" t="s">
        <v>2413</v>
      </c>
    </row>
    <row r="454" spans="1:17" ht="16.5">
      <c r="A454" s="706" t="s">
        <v>2414</v>
      </c>
      <c r="B454" s="780">
        <v>61</v>
      </c>
      <c r="C454" s="780">
        <v>33</v>
      </c>
      <c r="D454" s="780">
        <v>27</v>
      </c>
      <c r="E454" s="780">
        <v>22</v>
      </c>
      <c r="F454" s="780">
        <v>3</v>
      </c>
      <c r="G454" s="783">
        <v>0</v>
      </c>
      <c r="H454" s="780">
        <v>26</v>
      </c>
      <c r="I454" s="780">
        <v>37</v>
      </c>
      <c r="J454" s="780">
        <v>44</v>
      </c>
      <c r="K454" s="780">
        <v>55</v>
      </c>
      <c r="L454" s="780">
        <v>38</v>
      </c>
      <c r="M454" s="780">
        <v>24</v>
      </c>
      <c r="N454" s="781">
        <v>82</v>
      </c>
      <c r="O454" s="780">
        <v>34</v>
      </c>
      <c r="P454" s="782">
        <v>21</v>
      </c>
      <c r="Q454" s="711" t="s">
        <v>2415</v>
      </c>
    </row>
    <row r="455" spans="1:17" ht="16.5">
      <c r="A455" s="706" t="s">
        <v>2416</v>
      </c>
      <c r="B455" s="780">
        <v>1257</v>
      </c>
      <c r="C455" s="780">
        <v>798</v>
      </c>
      <c r="D455" s="780">
        <v>869</v>
      </c>
      <c r="E455" s="780">
        <v>1046</v>
      </c>
      <c r="F455" s="780">
        <v>920</v>
      </c>
      <c r="G455" s="780">
        <v>888</v>
      </c>
      <c r="H455" s="780">
        <v>988</v>
      </c>
      <c r="I455" s="780">
        <v>768</v>
      </c>
      <c r="J455" s="780">
        <v>902</v>
      </c>
      <c r="K455" s="780">
        <v>1088</v>
      </c>
      <c r="L455" s="780">
        <v>814</v>
      </c>
      <c r="M455" s="780">
        <v>644</v>
      </c>
      <c r="N455" s="781">
        <v>1438</v>
      </c>
      <c r="O455" s="780">
        <v>955</v>
      </c>
      <c r="P455" s="782">
        <v>930</v>
      </c>
      <c r="Q455" s="711" t="s">
        <v>2417</v>
      </c>
    </row>
    <row r="456" spans="1:17" ht="15.75">
      <c r="A456" s="701" t="s">
        <v>2468</v>
      </c>
      <c r="B456" s="790">
        <v>1396.6494845360826</v>
      </c>
      <c r="C456" s="790">
        <v>1307.5630252100841</v>
      </c>
      <c r="D456" s="790">
        <v>1438.4</v>
      </c>
      <c r="E456" s="790">
        <v>1386.7857142857142</v>
      </c>
      <c r="F456" s="790">
        <v>1371.875</v>
      </c>
      <c r="G456" s="790">
        <v>1425.8474576271187</v>
      </c>
      <c r="H456" s="790">
        <v>1287.5</v>
      </c>
      <c r="I456" s="790">
        <v>1384.7107438016528</v>
      </c>
      <c r="J456" s="790">
        <v>1386.9718309859154</v>
      </c>
      <c r="K456" s="790">
        <v>1412.9032258064517</v>
      </c>
      <c r="L456" s="790">
        <v>1311.4678899082569</v>
      </c>
      <c r="M456" s="790">
        <v>1358.5714285714287</v>
      </c>
      <c r="N456" s="819">
        <v>1425.900900900901</v>
      </c>
      <c r="O456" s="790">
        <v>1418.5915492957747</v>
      </c>
      <c r="P456" s="820">
        <v>1526.6233766233765</v>
      </c>
      <c r="Q456" s="791" t="s">
        <v>2471</v>
      </c>
    </row>
    <row r="457" spans="1:17" ht="16.5">
      <c r="A457" s="706" t="s">
        <v>2412</v>
      </c>
      <c r="B457" s="780">
        <v>1333.3333333333333</v>
      </c>
      <c r="C457" s="780">
        <v>1200</v>
      </c>
      <c r="D457" s="780">
        <v>1500</v>
      </c>
      <c r="E457" s="780">
        <v>1500</v>
      </c>
      <c r="F457" s="780">
        <v>1500</v>
      </c>
      <c r="G457" s="780">
        <v>1250</v>
      </c>
      <c r="H457" s="780">
        <v>1500</v>
      </c>
      <c r="I457" s="780">
        <v>1600</v>
      </c>
      <c r="J457" s="780">
        <v>1250</v>
      </c>
      <c r="K457" s="780" t="s">
        <v>2436</v>
      </c>
      <c r="L457" s="780" t="s">
        <v>2436</v>
      </c>
      <c r="M457" s="780">
        <v>1500</v>
      </c>
      <c r="N457" s="781">
        <v>1500</v>
      </c>
      <c r="O457" s="780">
        <v>1500</v>
      </c>
      <c r="P457" s="782">
        <v>1500</v>
      </c>
      <c r="Q457" s="711" t="s">
        <v>2413</v>
      </c>
    </row>
    <row r="458" spans="1:17" ht="16.5">
      <c r="A458" s="706" t="s">
        <v>2414</v>
      </c>
      <c r="B458" s="780">
        <v>1111.1111111111111</v>
      </c>
      <c r="C458" s="780">
        <v>1100</v>
      </c>
      <c r="D458" s="780">
        <v>1000</v>
      </c>
      <c r="E458" s="780">
        <v>1000</v>
      </c>
      <c r="F458" s="780">
        <v>1500</v>
      </c>
      <c r="G458" s="780" t="s">
        <v>2436</v>
      </c>
      <c r="H458" s="780">
        <v>1000</v>
      </c>
      <c r="I458" s="780">
        <v>1100</v>
      </c>
      <c r="J458" s="780">
        <v>1000</v>
      </c>
      <c r="K458" s="780">
        <v>1071.4285714285713</v>
      </c>
      <c r="L458" s="780">
        <v>1000</v>
      </c>
      <c r="M458" s="780">
        <v>1166.6666666666667</v>
      </c>
      <c r="N458" s="781">
        <v>1250</v>
      </c>
      <c r="O458" s="780">
        <v>1125</v>
      </c>
      <c r="P458" s="782">
        <v>1333.3333333333333</v>
      </c>
      <c r="Q458" s="711" t="s">
        <v>2415</v>
      </c>
    </row>
    <row r="459" spans="1:17" ht="16.5">
      <c r="A459" s="706" t="s">
        <v>2416</v>
      </c>
      <c r="B459" s="780">
        <v>1436.8263473053892</v>
      </c>
      <c r="C459" s="780">
        <v>1332.3529411764705</v>
      </c>
      <c r="D459" s="780">
        <v>1444.954128440367</v>
      </c>
      <c r="E459" s="780">
        <v>1371.259842519685</v>
      </c>
      <c r="F459" s="780">
        <v>1334.1836734693877</v>
      </c>
      <c r="G459" s="780">
        <v>1414.351851851852</v>
      </c>
      <c r="H459" s="780">
        <v>1292.1487603305786</v>
      </c>
      <c r="I459" s="780">
        <v>1377.6699029126214</v>
      </c>
      <c r="J459" s="780">
        <v>1393.5344827586207</v>
      </c>
      <c r="K459" s="780">
        <v>1442.0289855072465</v>
      </c>
      <c r="L459" s="780">
        <v>1332.8282828282829</v>
      </c>
      <c r="M459" s="780">
        <v>1363.7931034482758</v>
      </c>
      <c r="N459" s="781">
        <v>1426.7241379310344</v>
      </c>
      <c r="O459" s="780">
        <v>1443.4482758620691</v>
      </c>
      <c r="P459" s="782">
        <v>1543.2203389830509</v>
      </c>
      <c r="Q459" s="711" t="s">
        <v>2417</v>
      </c>
    </row>
    <row r="460" spans="1:17" ht="16.5">
      <c r="A460" s="706" t="s">
        <v>2418</v>
      </c>
      <c r="B460" s="780">
        <v>1125</v>
      </c>
      <c r="C460" s="780">
        <v>1200</v>
      </c>
      <c r="D460" s="780">
        <v>1550</v>
      </c>
      <c r="E460" s="780">
        <v>1666.6666666666667</v>
      </c>
      <c r="F460" s="780">
        <v>1711.1111111111111</v>
      </c>
      <c r="G460" s="780">
        <v>1800</v>
      </c>
      <c r="H460" s="780">
        <v>1275</v>
      </c>
      <c r="I460" s="780">
        <v>1518.75</v>
      </c>
      <c r="J460" s="780">
        <v>1523.0769230769231</v>
      </c>
      <c r="K460" s="780">
        <v>1312.5</v>
      </c>
      <c r="L460" s="780">
        <v>1200</v>
      </c>
      <c r="M460" s="780">
        <v>1318.1818181818182</v>
      </c>
      <c r="N460" s="781">
        <v>1492.5925925925926</v>
      </c>
      <c r="O460" s="780">
        <v>1300</v>
      </c>
      <c r="P460" s="782">
        <v>1434.7826086956522</v>
      </c>
      <c r="Q460" s="711" t="s">
        <v>2419</v>
      </c>
    </row>
    <row r="461" spans="1:17" ht="16.5">
      <c r="A461" s="706" t="s">
        <v>2437</v>
      </c>
      <c r="B461" s="780">
        <v>1000</v>
      </c>
      <c r="C461" s="780" t="s">
        <v>2436</v>
      </c>
      <c r="D461" s="780" t="s">
        <v>2436</v>
      </c>
      <c r="E461" s="780" t="s">
        <v>2436</v>
      </c>
      <c r="F461" s="780" t="s">
        <v>2436</v>
      </c>
      <c r="G461" s="780" t="s">
        <v>2436</v>
      </c>
      <c r="H461" s="780" t="s">
        <v>2436</v>
      </c>
      <c r="I461" s="780" t="s">
        <v>2436</v>
      </c>
      <c r="J461" s="780" t="s">
        <v>2436</v>
      </c>
      <c r="K461" s="780">
        <v>1000</v>
      </c>
      <c r="L461" s="780" t="s">
        <v>2436</v>
      </c>
      <c r="M461" s="780" t="s">
        <v>2436</v>
      </c>
      <c r="N461" s="781" t="s">
        <v>2481</v>
      </c>
      <c r="O461" s="780">
        <v>1000</v>
      </c>
      <c r="P461" s="782" t="s">
        <v>2481</v>
      </c>
      <c r="Q461" s="711" t="s">
        <v>2438</v>
      </c>
    </row>
    <row r="462" spans="1:17" ht="16.5">
      <c r="A462" s="706" t="s">
        <v>2439</v>
      </c>
      <c r="B462" s="780">
        <v>1000</v>
      </c>
      <c r="C462" s="780">
        <v>1000</v>
      </c>
      <c r="D462" s="780">
        <v>1500</v>
      </c>
      <c r="E462" s="780" t="s">
        <v>2436</v>
      </c>
      <c r="F462" s="780" t="s">
        <v>2436</v>
      </c>
      <c r="G462" s="780" t="s">
        <v>2436</v>
      </c>
      <c r="H462" s="780" t="s">
        <v>2436</v>
      </c>
      <c r="I462" s="780" t="s">
        <v>2436</v>
      </c>
      <c r="J462" s="780" t="s">
        <v>2436</v>
      </c>
      <c r="K462" s="780" t="s">
        <v>2436</v>
      </c>
      <c r="L462" s="780" t="s">
        <v>2436</v>
      </c>
      <c r="M462" s="780" t="s">
        <v>2436</v>
      </c>
      <c r="N462" s="781">
        <v>1000</v>
      </c>
      <c r="O462" s="780" t="s">
        <v>2481</v>
      </c>
      <c r="P462" s="782" t="s">
        <v>2481</v>
      </c>
      <c r="Q462" s="711" t="s">
        <v>2440</v>
      </c>
    </row>
    <row r="463" spans="1:17" ht="16.5">
      <c r="A463" s="706" t="s">
        <v>2441</v>
      </c>
      <c r="B463" s="780">
        <v>1000</v>
      </c>
      <c r="C463" s="780" t="s">
        <v>2436</v>
      </c>
      <c r="D463" s="780">
        <v>1500</v>
      </c>
      <c r="E463" s="780" t="s">
        <v>2436</v>
      </c>
      <c r="F463" s="780">
        <v>1500</v>
      </c>
      <c r="G463" s="780">
        <v>1000</v>
      </c>
      <c r="H463" s="780">
        <v>1500</v>
      </c>
      <c r="I463" s="780" t="s">
        <v>2436</v>
      </c>
      <c r="J463" s="780">
        <v>1250</v>
      </c>
      <c r="K463" s="780">
        <v>1000</v>
      </c>
      <c r="L463" s="780" t="s">
        <v>2436</v>
      </c>
      <c r="M463" s="780" t="s">
        <v>2436</v>
      </c>
      <c r="N463" s="781">
        <v>1000</v>
      </c>
      <c r="O463" s="780">
        <v>1500</v>
      </c>
      <c r="P463" s="782">
        <v>2000</v>
      </c>
      <c r="Q463" s="711" t="s">
        <v>2442</v>
      </c>
    </row>
    <row r="464" spans="1:17" ht="16.5">
      <c r="A464" s="706" t="s">
        <v>2422</v>
      </c>
      <c r="B464" s="780" t="s">
        <v>2436</v>
      </c>
      <c r="C464" s="780" t="s">
        <v>2436</v>
      </c>
      <c r="D464" s="780" t="s">
        <v>2436</v>
      </c>
      <c r="E464" s="780" t="s">
        <v>2436</v>
      </c>
      <c r="F464" s="780" t="s">
        <v>2436</v>
      </c>
      <c r="G464" s="780">
        <v>2000</v>
      </c>
      <c r="H464" s="780" t="s">
        <v>2436</v>
      </c>
      <c r="I464" s="780" t="s">
        <v>2436</v>
      </c>
      <c r="J464" s="780">
        <v>1500</v>
      </c>
      <c r="K464" s="780" t="s">
        <v>2436</v>
      </c>
      <c r="L464" s="780" t="s">
        <v>2436</v>
      </c>
      <c r="M464" s="780" t="s">
        <v>2436</v>
      </c>
      <c r="N464" s="781" t="s">
        <v>2481</v>
      </c>
      <c r="O464" s="780" t="s">
        <v>2481</v>
      </c>
      <c r="P464" s="782">
        <v>2000</v>
      </c>
      <c r="Q464" s="711" t="s">
        <v>2423</v>
      </c>
    </row>
    <row r="465" spans="1:17">
      <c r="A465" s="706"/>
      <c r="B465" s="752"/>
      <c r="C465" s="752"/>
      <c r="D465" s="809"/>
      <c r="E465" s="752"/>
      <c r="F465" s="752"/>
      <c r="G465" s="809"/>
      <c r="H465" s="809"/>
      <c r="I465" s="752"/>
      <c r="J465" s="809"/>
      <c r="K465" s="809"/>
      <c r="L465" s="809"/>
      <c r="M465" s="809"/>
      <c r="N465" s="733"/>
      <c r="P465" s="706"/>
      <c r="Q465" s="733"/>
    </row>
    <row r="466" spans="1:17">
      <c r="A466" s="777" t="s">
        <v>2443</v>
      </c>
      <c r="B466" s="814"/>
      <c r="C466" s="815"/>
      <c r="D466" s="815"/>
      <c r="E466" s="815"/>
      <c r="F466" s="815"/>
      <c r="G466" s="815"/>
      <c r="H466" s="815"/>
      <c r="I466" s="815"/>
      <c r="J466" s="815"/>
      <c r="K466" s="815"/>
      <c r="L466" s="815"/>
      <c r="M466" s="816"/>
      <c r="N466" s="735"/>
      <c r="O466" s="736"/>
      <c r="P466" s="734"/>
      <c r="Q466" s="767" t="s">
        <v>2444</v>
      </c>
    </row>
    <row r="467" spans="1:17">
      <c r="A467" s="738" t="s">
        <v>2445</v>
      </c>
      <c r="B467" s="809"/>
      <c r="C467" s="809"/>
      <c r="D467" s="809"/>
      <c r="E467" s="809"/>
      <c r="F467" s="809"/>
      <c r="G467" s="809"/>
      <c r="H467" s="809"/>
      <c r="I467" s="809"/>
      <c r="J467" s="809"/>
      <c r="K467" s="809"/>
      <c r="L467" s="809"/>
      <c r="M467" s="809"/>
      <c r="N467" s="738"/>
      <c r="O467" s="738"/>
      <c r="P467" s="738"/>
      <c r="Q467" s="738" t="s">
        <v>2446</v>
      </c>
    </row>
    <row r="468" spans="1:17">
      <c r="B468" s="752"/>
      <c r="C468" s="752"/>
      <c r="D468" s="809"/>
      <c r="E468" s="752"/>
      <c r="F468" s="752"/>
      <c r="G468" s="809"/>
      <c r="H468" s="809"/>
      <c r="I468" s="752"/>
      <c r="J468" s="809"/>
      <c r="K468" s="809"/>
      <c r="L468" s="809"/>
      <c r="M468" s="809"/>
    </row>
    <row r="470" spans="1:17" ht="27">
      <c r="A470" s="682" t="s">
        <v>2397</v>
      </c>
      <c r="B470" s="754"/>
      <c r="C470" s="754"/>
      <c r="D470" s="799"/>
      <c r="E470" s="754"/>
      <c r="F470" s="754"/>
      <c r="G470" s="799"/>
      <c r="H470" s="799"/>
      <c r="I470" s="754"/>
      <c r="J470" s="799"/>
      <c r="K470" s="799"/>
      <c r="L470" s="799"/>
      <c r="M470" s="799"/>
      <c r="N470" s="685"/>
      <c r="O470" s="686"/>
      <c r="P470" s="685"/>
      <c r="Q470" s="739" t="s">
        <v>2447</v>
      </c>
    </row>
    <row r="471" spans="1:17" ht="20.25">
      <c r="A471" s="688" t="s">
        <v>2399</v>
      </c>
      <c r="B471" s="754"/>
      <c r="C471" s="754"/>
      <c r="D471" s="799"/>
      <c r="E471" s="754"/>
      <c r="F471" s="754"/>
      <c r="G471" s="799"/>
      <c r="H471" s="799"/>
      <c r="I471" s="754"/>
      <c r="J471" s="799"/>
      <c r="K471" s="799"/>
      <c r="L471" s="799"/>
      <c r="M471" s="799"/>
      <c r="N471" s="685"/>
      <c r="O471" s="686"/>
      <c r="P471" s="685"/>
      <c r="Q471" s="740" t="s">
        <v>2448</v>
      </c>
    </row>
    <row r="472" spans="1:17" ht="14.25">
      <c r="A472" s="684" t="s">
        <v>2482</v>
      </c>
      <c r="B472" s="754"/>
      <c r="C472" s="754"/>
      <c r="D472" s="799"/>
      <c r="E472" s="754"/>
      <c r="F472" s="754"/>
      <c r="G472" s="799"/>
      <c r="H472" s="799"/>
      <c r="I472" s="754"/>
      <c r="J472" s="799"/>
      <c r="K472" s="799"/>
      <c r="L472" s="799"/>
      <c r="M472" s="799"/>
      <c r="N472" s="685"/>
      <c r="O472" s="686"/>
      <c r="P472" s="685"/>
      <c r="Q472" s="741" t="s">
        <v>2483</v>
      </c>
    </row>
    <row r="473" spans="1:17" ht="14.25">
      <c r="A473" s="689" t="s">
        <v>249</v>
      </c>
      <c r="B473" s="2342" t="s">
        <v>2403</v>
      </c>
      <c r="C473" s="2343"/>
      <c r="D473" s="2343"/>
      <c r="E473" s="2343"/>
      <c r="F473" s="2343"/>
      <c r="G473" s="2343"/>
      <c r="H473" s="2343"/>
      <c r="I473" s="2343"/>
      <c r="J473" s="2343"/>
      <c r="K473" s="2343"/>
      <c r="L473" s="2343"/>
      <c r="M473" s="2344"/>
      <c r="N473" s="2342">
        <v>2017</v>
      </c>
      <c r="O473" s="2343"/>
      <c r="P473" s="2344"/>
      <c r="Q473" s="690"/>
    </row>
    <row r="474" spans="1:17" ht="14.25">
      <c r="A474" s="683"/>
      <c r="B474" s="2345"/>
      <c r="C474" s="2346"/>
      <c r="D474" s="2346"/>
      <c r="E474" s="2347"/>
      <c r="F474" s="2346"/>
      <c r="G474" s="2346"/>
      <c r="H474" s="2347"/>
      <c r="I474" s="2346"/>
      <c r="J474" s="2346"/>
      <c r="K474" s="2346"/>
      <c r="L474" s="2346"/>
      <c r="M474" s="2348"/>
      <c r="N474" s="2345"/>
      <c r="O474" s="2346"/>
      <c r="P474" s="2348"/>
      <c r="Q474" s="691"/>
    </row>
    <row r="475" spans="1:17" ht="14.25">
      <c r="A475" s="683"/>
      <c r="B475" s="795" t="s">
        <v>16</v>
      </c>
      <c r="C475" s="794" t="s">
        <v>2404</v>
      </c>
      <c r="D475" s="794" t="s">
        <v>2405</v>
      </c>
      <c r="E475" s="794" t="s">
        <v>21</v>
      </c>
      <c r="F475" s="794" t="s">
        <v>23</v>
      </c>
      <c r="G475" s="794" t="s">
        <v>12</v>
      </c>
      <c r="H475" s="794" t="s">
        <v>13</v>
      </c>
      <c r="I475" s="743" t="s">
        <v>14</v>
      </c>
      <c r="J475" s="743" t="s">
        <v>15</v>
      </c>
      <c r="K475" s="794" t="s">
        <v>8</v>
      </c>
      <c r="L475" s="743" t="s">
        <v>9</v>
      </c>
      <c r="M475" s="743" t="s">
        <v>10</v>
      </c>
      <c r="N475" s="692" t="s">
        <v>16</v>
      </c>
      <c r="O475" s="694" t="s">
        <v>2404</v>
      </c>
      <c r="P475" s="695" t="s">
        <v>2405</v>
      </c>
      <c r="Q475" s="691"/>
    </row>
    <row r="476" spans="1:17" ht="14.25">
      <c r="A476" s="779"/>
      <c r="B476" s="800" t="s">
        <v>2406</v>
      </c>
      <c r="C476" s="801" t="s">
        <v>2407</v>
      </c>
      <c r="D476" s="801" t="s">
        <v>20</v>
      </c>
      <c r="E476" s="743" t="s">
        <v>7</v>
      </c>
      <c r="F476" s="801" t="s">
        <v>22</v>
      </c>
      <c r="G476" s="801" t="s">
        <v>6</v>
      </c>
      <c r="H476" s="743" t="s">
        <v>5</v>
      </c>
      <c r="I476" s="801" t="s">
        <v>4</v>
      </c>
      <c r="J476" s="801" t="s">
        <v>3</v>
      </c>
      <c r="K476" s="743" t="s">
        <v>2</v>
      </c>
      <c r="L476" s="801" t="s">
        <v>1</v>
      </c>
      <c r="M476" s="801" t="s">
        <v>0</v>
      </c>
      <c r="N476" s="696" t="s">
        <v>2406</v>
      </c>
      <c r="O476" s="697" t="s">
        <v>2407</v>
      </c>
      <c r="P476" s="698" t="s">
        <v>20</v>
      </c>
      <c r="Q476" s="771"/>
    </row>
    <row r="477" spans="1:17" ht="16.5">
      <c r="A477" s="686" t="s">
        <v>2408</v>
      </c>
      <c r="B477" s="795"/>
      <c r="C477" s="821"/>
      <c r="D477" s="821"/>
      <c r="E477" s="794"/>
      <c r="F477" s="743"/>
      <c r="G477" s="743"/>
      <c r="H477" s="794"/>
      <c r="I477" s="743"/>
      <c r="J477" s="743"/>
      <c r="K477" s="794"/>
      <c r="L477" s="743"/>
      <c r="M477" s="743"/>
      <c r="N477" s="692"/>
      <c r="O477" s="694"/>
      <c r="P477" s="695"/>
      <c r="Q477" s="742" t="s">
        <v>2451</v>
      </c>
    </row>
    <row r="478" spans="1:17" ht="16.5">
      <c r="A478" s="701" t="s">
        <v>2410</v>
      </c>
      <c r="B478" s="721">
        <f t="shared" ref="B478:P478" si="48">SUM(B479:B484)</f>
        <v>234</v>
      </c>
      <c r="C478" s="721">
        <f t="shared" si="48"/>
        <v>198</v>
      </c>
      <c r="D478" s="721">
        <f t="shared" si="48"/>
        <v>245</v>
      </c>
      <c r="E478" s="721">
        <f t="shared" si="48"/>
        <v>205</v>
      </c>
      <c r="F478" s="721">
        <f t="shared" si="48"/>
        <v>157</v>
      </c>
      <c r="G478" s="721">
        <f t="shared" si="48"/>
        <v>295</v>
      </c>
      <c r="H478" s="721">
        <f t="shared" si="48"/>
        <v>222</v>
      </c>
      <c r="I478" s="721">
        <f t="shared" si="48"/>
        <v>281</v>
      </c>
      <c r="J478" s="721">
        <f t="shared" si="48"/>
        <v>299</v>
      </c>
      <c r="K478" s="721">
        <f t="shared" si="48"/>
        <v>373</v>
      </c>
      <c r="L478" s="721">
        <f t="shared" si="48"/>
        <v>384</v>
      </c>
      <c r="M478" s="721">
        <f t="shared" si="48"/>
        <v>419</v>
      </c>
      <c r="N478" s="722">
        <f t="shared" si="48"/>
        <v>358</v>
      </c>
      <c r="O478" s="721">
        <f t="shared" si="48"/>
        <v>361</v>
      </c>
      <c r="P478" s="723">
        <f t="shared" si="48"/>
        <v>340</v>
      </c>
      <c r="Q478" s="742" t="s">
        <v>2452</v>
      </c>
    </row>
    <row r="479" spans="1:17" ht="16.5">
      <c r="A479" s="706" t="s">
        <v>2412</v>
      </c>
      <c r="B479" s="780">
        <v>1</v>
      </c>
      <c r="C479" s="780">
        <v>1</v>
      </c>
      <c r="D479" s="783">
        <v>0</v>
      </c>
      <c r="E479" s="780">
        <v>2</v>
      </c>
      <c r="F479" s="780">
        <v>1</v>
      </c>
      <c r="G479" s="780">
        <v>4</v>
      </c>
      <c r="H479" s="780">
        <v>2</v>
      </c>
      <c r="I479" s="780">
        <v>3</v>
      </c>
      <c r="J479" s="780">
        <v>6</v>
      </c>
      <c r="K479" s="780">
        <v>5</v>
      </c>
      <c r="L479" s="780">
        <v>9</v>
      </c>
      <c r="M479" s="780">
        <v>5</v>
      </c>
      <c r="N479" s="822">
        <v>11</v>
      </c>
      <c r="O479" s="823">
        <v>9</v>
      </c>
      <c r="P479" s="824">
        <v>11</v>
      </c>
      <c r="Q479" s="750" t="s">
        <v>2413</v>
      </c>
    </row>
    <row r="480" spans="1:17" ht="16.5">
      <c r="A480" s="706" t="s">
        <v>2414</v>
      </c>
      <c r="B480" s="780">
        <v>17</v>
      </c>
      <c r="C480" s="780">
        <v>6</v>
      </c>
      <c r="D480" s="780">
        <v>10</v>
      </c>
      <c r="E480" s="780">
        <v>7</v>
      </c>
      <c r="F480" s="780">
        <v>5</v>
      </c>
      <c r="G480" s="780">
        <v>3</v>
      </c>
      <c r="H480" s="780">
        <v>7</v>
      </c>
      <c r="I480" s="780">
        <v>8</v>
      </c>
      <c r="J480" s="780">
        <v>9</v>
      </c>
      <c r="K480" s="780">
        <v>16</v>
      </c>
      <c r="L480" s="780">
        <v>10</v>
      </c>
      <c r="M480" s="780">
        <v>11</v>
      </c>
      <c r="N480" s="822">
        <v>9</v>
      </c>
      <c r="O480" s="823">
        <v>11</v>
      </c>
      <c r="P480" s="824">
        <v>8</v>
      </c>
      <c r="Q480" s="750" t="s">
        <v>2415</v>
      </c>
    </row>
    <row r="481" spans="1:17" ht="16.5">
      <c r="A481" s="706" t="s">
        <v>2416</v>
      </c>
      <c r="B481" s="780">
        <v>192</v>
      </c>
      <c r="C481" s="780">
        <v>166</v>
      </c>
      <c r="D481" s="780">
        <v>219</v>
      </c>
      <c r="E481" s="780">
        <v>176</v>
      </c>
      <c r="F481" s="780">
        <v>133</v>
      </c>
      <c r="G481" s="780">
        <v>259</v>
      </c>
      <c r="H481" s="780">
        <v>193</v>
      </c>
      <c r="I481" s="780">
        <v>248</v>
      </c>
      <c r="J481" s="780">
        <v>261</v>
      </c>
      <c r="K481" s="780">
        <v>317</v>
      </c>
      <c r="L481" s="780">
        <v>344</v>
      </c>
      <c r="M481" s="780">
        <v>376</v>
      </c>
      <c r="N481" s="822">
        <v>300</v>
      </c>
      <c r="O481" s="823">
        <v>315</v>
      </c>
      <c r="P481" s="824">
        <v>292</v>
      </c>
      <c r="Q481" s="750" t="s">
        <v>2417</v>
      </c>
    </row>
    <row r="482" spans="1:17" ht="16.5">
      <c r="A482" s="706" t="s">
        <v>2418</v>
      </c>
      <c r="B482" s="780">
        <v>20</v>
      </c>
      <c r="C482" s="780">
        <v>22</v>
      </c>
      <c r="D482" s="780">
        <v>14</v>
      </c>
      <c r="E482" s="780">
        <v>18</v>
      </c>
      <c r="F482" s="780">
        <v>18</v>
      </c>
      <c r="G482" s="780">
        <v>27</v>
      </c>
      <c r="H482" s="780">
        <v>18</v>
      </c>
      <c r="I482" s="780">
        <v>21</v>
      </c>
      <c r="J482" s="780">
        <v>19</v>
      </c>
      <c r="K482" s="780">
        <v>31</v>
      </c>
      <c r="L482" s="780">
        <v>16</v>
      </c>
      <c r="M482" s="780">
        <v>25</v>
      </c>
      <c r="N482" s="822">
        <v>33</v>
      </c>
      <c r="O482" s="823">
        <v>20</v>
      </c>
      <c r="P482" s="824">
        <v>19</v>
      </c>
      <c r="Q482" s="750" t="s">
        <v>2419</v>
      </c>
    </row>
    <row r="483" spans="1:17" ht="16.5">
      <c r="A483" s="706" t="s">
        <v>2420</v>
      </c>
      <c r="B483" s="817">
        <v>4</v>
      </c>
      <c r="C483" s="817">
        <v>3</v>
      </c>
      <c r="D483" s="817">
        <v>1</v>
      </c>
      <c r="E483" s="817">
        <v>2</v>
      </c>
      <c r="F483" s="783">
        <v>0</v>
      </c>
      <c r="G483" s="817">
        <v>2</v>
      </c>
      <c r="H483" s="817">
        <v>1</v>
      </c>
      <c r="I483" s="787">
        <v>1</v>
      </c>
      <c r="J483" s="787">
        <v>3</v>
      </c>
      <c r="K483" s="817">
        <v>4</v>
      </c>
      <c r="L483" s="787">
        <v>2</v>
      </c>
      <c r="M483" s="787">
        <v>2</v>
      </c>
      <c r="N483" s="822">
        <v>4</v>
      </c>
      <c r="O483" s="823">
        <v>4</v>
      </c>
      <c r="P483" s="824">
        <v>9</v>
      </c>
      <c r="Q483" s="750" t="s">
        <v>2421</v>
      </c>
    </row>
    <row r="484" spans="1:17" ht="16.5">
      <c r="A484" s="706" t="s">
        <v>2422</v>
      </c>
      <c r="B484" s="783">
        <v>0</v>
      </c>
      <c r="C484" s="783">
        <v>0</v>
      </c>
      <c r="D484" s="817">
        <v>1</v>
      </c>
      <c r="E484" s="783">
        <v>0</v>
      </c>
      <c r="F484" s="783">
        <v>0</v>
      </c>
      <c r="G484" s="783">
        <v>0</v>
      </c>
      <c r="H484" s="817">
        <v>1</v>
      </c>
      <c r="I484" s="783">
        <v>0</v>
      </c>
      <c r="J484" s="787">
        <v>1</v>
      </c>
      <c r="K484" s="783">
        <v>0</v>
      </c>
      <c r="L484" s="787">
        <v>3</v>
      </c>
      <c r="M484" s="783">
        <v>0</v>
      </c>
      <c r="N484" s="818">
        <v>1</v>
      </c>
      <c r="O484" s="823">
        <v>2</v>
      </c>
      <c r="P484" s="824">
        <v>1</v>
      </c>
      <c r="Q484" s="750" t="s">
        <v>2423</v>
      </c>
    </row>
    <row r="485" spans="1:17" ht="16.5">
      <c r="A485" s="701" t="s">
        <v>2467</v>
      </c>
      <c r="B485" s="721">
        <f t="shared" ref="B485:O485" si="49">SUM(B486:B491)</f>
        <v>67588</v>
      </c>
      <c r="C485" s="721">
        <f t="shared" si="49"/>
        <v>62964</v>
      </c>
      <c r="D485" s="721">
        <f t="shared" si="49"/>
        <v>59868</v>
      </c>
      <c r="E485" s="721">
        <f t="shared" si="49"/>
        <v>57656</v>
      </c>
      <c r="F485" s="721">
        <f t="shared" si="49"/>
        <v>45809</v>
      </c>
      <c r="G485" s="721">
        <f t="shared" si="49"/>
        <v>77521</v>
      </c>
      <c r="H485" s="721">
        <f t="shared" si="49"/>
        <v>64808</v>
      </c>
      <c r="I485" s="721">
        <f t="shared" si="49"/>
        <v>97601</v>
      </c>
      <c r="J485" s="721">
        <f t="shared" si="49"/>
        <v>73697</v>
      </c>
      <c r="K485" s="721">
        <f t="shared" si="49"/>
        <v>118747</v>
      </c>
      <c r="L485" s="721">
        <f t="shared" si="49"/>
        <v>100846</v>
      </c>
      <c r="M485" s="721">
        <f t="shared" si="49"/>
        <v>112118</v>
      </c>
      <c r="N485" s="722">
        <f t="shared" si="49"/>
        <v>135124</v>
      </c>
      <c r="O485" s="789">
        <f t="shared" si="49"/>
        <v>129755</v>
      </c>
      <c r="P485" s="789">
        <f>SUM(P486:P491)</f>
        <v>96227</v>
      </c>
      <c r="Q485" s="742" t="s">
        <v>2454</v>
      </c>
    </row>
    <row r="486" spans="1:17" ht="16.5">
      <c r="A486" s="706" t="s">
        <v>2412</v>
      </c>
      <c r="B486" s="780">
        <v>632</v>
      </c>
      <c r="C486" s="780">
        <v>941</v>
      </c>
      <c r="D486" s="783">
        <v>0</v>
      </c>
      <c r="E486" s="780">
        <v>973</v>
      </c>
      <c r="F486" s="780">
        <v>1265</v>
      </c>
      <c r="G486" s="780">
        <v>8469</v>
      </c>
      <c r="H486" s="780">
        <v>2181</v>
      </c>
      <c r="I486" s="780">
        <v>2370</v>
      </c>
      <c r="J486" s="780">
        <v>5198</v>
      </c>
      <c r="K486" s="780">
        <v>8938</v>
      </c>
      <c r="L486" s="780">
        <v>7453</v>
      </c>
      <c r="M486" s="780">
        <v>5350</v>
      </c>
      <c r="N486" s="822">
        <v>31914</v>
      </c>
      <c r="O486" s="823">
        <v>44384</v>
      </c>
      <c r="P486" s="824">
        <v>19643</v>
      </c>
      <c r="Q486" s="750" t="s">
        <v>2413</v>
      </c>
    </row>
    <row r="487" spans="1:17" ht="16.5">
      <c r="A487" s="706" t="s">
        <v>2414</v>
      </c>
      <c r="B487" s="780">
        <v>8152</v>
      </c>
      <c r="C487" s="780">
        <v>3017</v>
      </c>
      <c r="D487" s="780">
        <v>5106</v>
      </c>
      <c r="E487" s="780">
        <v>3335</v>
      </c>
      <c r="F487" s="780">
        <v>2207</v>
      </c>
      <c r="G487" s="780">
        <v>1013</v>
      </c>
      <c r="H487" s="780">
        <v>2903</v>
      </c>
      <c r="I487" s="780">
        <v>3835</v>
      </c>
      <c r="J487" s="780">
        <v>3295</v>
      </c>
      <c r="K487" s="780">
        <v>6249</v>
      </c>
      <c r="L487" s="780">
        <v>4745</v>
      </c>
      <c r="M487" s="780">
        <v>4343</v>
      </c>
      <c r="N487" s="822">
        <v>3165</v>
      </c>
      <c r="O487" s="823">
        <v>3911</v>
      </c>
      <c r="P487" s="824">
        <v>4109</v>
      </c>
      <c r="Q487" s="750" t="s">
        <v>2415</v>
      </c>
    </row>
    <row r="488" spans="1:17" ht="16.5">
      <c r="A488" s="706" t="s">
        <v>2416</v>
      </c>
      <c r="B488" s="780">
        <v>46405</v>
      </c>
      <c r="C488" s="780">
        <v>41835</v>
      </c>
      <c r="D488" s="780">
        <v>49448</v>
      </c>
      <c r="E488" s="780">
        <v>44928</v>
      </c>
      <c r="F488" s="780">
        <v>38192</v>
      </c>
      <c r="G488" s="780">
        <v>59925</v>
      </c>
      <c r="H488" s="780">
        <v>47424</v>
      </c>
      <c r="I488" s="780">
        <v>76199</v>
      </c>
      <c r="J488" s="780">
        <v>57466</v>
      </c>
      <c r="K488" s="780">
        <v>83969</v>
      </c>
      <c r="L488" s="780">
        <v>74417</v>
      </c>
      <c r="M488" s="780">
        <v>82102</v>
      </c>
      <c r="N488" s="822">
        <v>74093</v>
      </c>
      <c r="O488" s="823">
        <v>64985</v>
      </c>
      <c r="P488" s="824">
        <v>59649</v>
      </c>
      <c r="Q488" s="750" t="s">
        <v>2417</v>
      </c>
    </row>
    <row r="489" spans="1:17" ht="16.5">
      <c r="A489" s="706" t="s">
        <v>2418</v>
      </c>
      <c r="B489" s="780">
        <v>4474</v>
      </c>
      <c r="C489" s="780">
        <v>7934</v>
      </c>
      <c r="D489" s="780">
        <v>4746</v>
      </c>
      <c r="E489" s="780">
        <v>6144</v>
      </c>
      <c r="F489" s="780">
        <v>4145</v>
      </c>
      <c r="G489" s="780">
        <v>6077</v>
      </c>
      <c r="H489" s="780">
        <v>10872</v>
      </c>
      <c r="I489" s="780">
        <v>14774</v>
      </c>
      <c r="J489" s="780">
        <v>4758</v>
      </c>
      <c r="K489" s="780">
        <v>14789</v>
      </c>
      <c r="L489" s="780">
        <v>2249</v>
      </c>
      <c r="M489" s="780">
        <v>7698</v>
      </c>
      <c r="N489" s="822">
        <v>13715</v>
      </c>
      <c r="O489" s="823">
        <v>9741</v>
      </c>
      <c r="P489" s="824">
        <v>4082</v>
      </c>
      <c r="Q489" s="750" t="s">
        <v>2419</v>
      </c>
    </row>
    <row r="490" spans="1:17" ht="16.5">
      <c r="A490" s="706" t="s">
        <v>2420</v>
      </c>
      <c r="B490" s="817">
        <v>7925</v>
      </c>
      <c r="C490" s="817">
        <v>9237</v>
      </c>
      <c r="D490" s="817">
        <v>568</v>
      </c>
      <c r="E490" s="817">
        <v>2276</v>
      </c>
      <c r="F490" s="783">
        <v>0</v>
      </c>
      <c r="G490" s="817">
        <v>2037</v>
      </c>
      <c r="H490" s="817">
        <v>1328</v>
      </c>
      <c r="I490" s="787">
        <v>423</v>
      </c>
      <c r="J490" s="787">
        <v>2416</v>
      </c>
      <c r="K490" s="817">
        <v>4802</v>
      </c>
      <c r="L490" s="787">
        <v>8137</v>
      </c>
      <c r="M490" s="787">
        <v>12625</v>
      </c>
      <c r="N490" s="822">
        <v>11070</v>
      </c>
      <c r="O490" s="823">
        <v>5007</v>
      </c>
      <c r="P490" s="824">
        <v>8708</v>
      </c>
      <c r="Q490" s="750" t="s">
        <v>2421</v>
      </c>
    </row>
    <row r="491" spans="1:17" ht="16.5">
      <c r="A491" s="706" t="s">
        <v>2422</v>
      </c>
      <c r="B491" s="783">
        <v>0</v>
      </c>
      <c r="C491" s="783">
        <v>0</v>
      </c>
      <c r="D491" s="817">
        <v>0</v>
      </c>
      <c r="E491" s="783">
        <v>0</v>
      </c>
      <c r="F491" s="783">
        <v>0</v>
      </c>
      <c r="G491" s="783">
        <v>0</v>
      </c>
      <c r="H491" s="817">
        <v>100</v>
      </c>
      <c r="I491" s="783">
        <v>0</v>
      </c>
      <c r="J491" s="787">
        <v>564</v>
      </c>
      <c r="K491" s="783">
        <v>0</v>
      </c>
      <c r="L491" s="787">
        <v>3845</v>
      </c>
      <c r="M491" s="783">
        <v>0</v>
      </c>
      <c r="N491" s="818">
        <v>1167</v>
      </c>
      <c r="O491" s="823">
        <v>1727</v>
      </c>
      <c r="P491" s="824">
        <v>36</v>
      </c>
      <c r="Q491" s="750" t="s">
        <v>2423</v>
      </c>
    </row>
    <row r="492" spans="1:17" ht="16.5">
      <c r="A492" s="701" t="s">
        <v>2426</v>
      </c>
      <c r="B492" s="721">
        <f t="shared" ref="B492:P492" si="50">SUM(B493:B498)</f>
        <v>23811</v>
      </c>
      <c r="C492" s="721">
        <f t="shared" si="50"/>
        <v>21359</v>
      </c>
      <c r="D492" s="721">
        <f t="shared" si="50"/>
        <v>21249</v>
      </c>
      <c r="E492" s="721">
        <f t="shared" si="50"/>
        <v>21326</v>
      </c>
      <c r="F492" s="721">
        <f t="shared" si="50"/>
        <v>15724</v>
      </c>
      <c r="G492" s="721">
        <f t="shared" si="50"/>
        <v>26298</v>
      </c>
      <c r="H492" s="721">
        <f t="shared" si="50"/>
        <v>19578</v>
      </c>
      <c r="I492" s="721">
        <f t="shared" si="50"/>
        <v>33333</v>
      </c>
      <c r="J492" s="721">
        <f t="shared" si="50"/>
        <v>25530</v>
      </c>
      <c r="K492" s="721">
        <f t="shared" si="50"/>
        <v>43059</v>
      </c>
      <c r="L492" s="721">
        <f t="shared" si="50"/>
        <v>34193</v>
      </c>
      <c r="M492" s="721">
        <f t="shared" si="50"/>
        <v>42756</v>
      </c>
      <c r="N492" s="722">
        <f t="shared" si="50"/>
        <v>35085</v>
      </c>
      <c r="O492" s="721">
        <f t="shared" si="50"/>
        <v>38795</v>
      </c>
      <c r="P492" s="723">
        <f t="shared" si="50"/>
        <v>40028</v>
      </c>
      <c r="Q492" s="742" t="s">
        <v>2456</v>
      </c>
    </row>
    <row r="493" spans="1:17" ht="16.5">
      <c r="A493" s="706" t="s">
        <v>2412</v>
      </c>
      <c r="B493" s="780">
        <v>178</v>
      </c>
      <c r="C493" s="780">
        <v>262</v>
      </c>
      <c r="D493" s="783">
        <v>0</v>
      </c>
      <c r="E493" s="780">
        <v>260</v>
      </c>
      <c r="F493" s="780">
        <v>308</v>
      </c>
      <c r="G493" s="780">
        <v>1715</v>
      </c>
      <c r="H493" s="780">
        <v>414</v>
      </c>
      <c r="I493" s="780">
        <v>599</v>
      </c>
      <c r="J493" s="780">
        <v>1117</v>
      </c>
      <c r="K493" s="780">
        <v>1498</v>
      </c>
      <c r="L493" s="780">
        <v>1750</v>
      </c>
      <c r="M493" s="780">
        <v>966</v>
      </c>
      <c r="N493" s="822">
        <v>4036</v>
      </c>
      <c r="O493" s="823">
        <v>6646</v>
      </c>
      <c r="P493" s="824">
        <v>3460</v>
      </c>
      <c r="Q493" s="750" t="s">
        <v>2413</v>
      </c>
    </row>
    <row r="494" spans="1:17" ht="16.5">
      <c r="A494" s="706" t="s">
        <v>2414</v>
      </c>
      <c r="B494" s="780">
        <v>3354</v>
      </c>
      <c r="C494" s="780">
        <v>1281</v>
      </c>
      <c r="D494" s="780">
        <v>2269</v>
      </c>
      <c r="E494" s="780">
        <v>1348</v>
      </c>
      <c r="F494" s="780">
        <v>905</v>
      </c>
      <c r="G494" s="780">
        <v>444</v>
      </c>
      <c r="H494" s="780">
        <v>1152</v>
      </c>
      <c r="I494" s="780">
        <v>1515</v>
      </c>
      <c r="J494" s="780">
        <v>1170</v>
      </c>
      <c r="K494" s="780">
        <v>2713</v>
      </c>
      <c r="L494" s="780">
        <v>1678</v>
      </c>
      <c r="M494" s="780">
        <v>2298</v>
      </c>
      <c r="N494" s="822">
        <v>2000</v>
      </c>
      <c r="O494" s="823">
        <v>1659</v>
      </c>
      <c r="P494" s="824">
        <v>1432</v>
      </c>
      <c r="Q494" s="750" t="s">
        <v>2415</v>
      </c>
    </row>
    <row r="495" spans="1:17" ht="16.5">
      <c r="A495" s="706" t="s">
        <v>2416</v>
      </c>
      <c r="B495" s="780">
        <v>14469</v>
      </c>
      <c r="C495" s="780">
        <v>12658</v>
      </c>
      <c r="D495" s="780">
        <v>16217</v>
      </c>
      <c r="E495" s="780">
        <v>12693</v>
      </c>
      <c r="F495" s="780">
        <v>10366</v>
      </c>
      <c r="G495" s="780">
        <v>19467</v>
      </c>
      <c r="H495" s="780">
        <v>14014</v>
      </c>
      <c r="I495" s="780">
        <v>21336</v>
      </c>
      <c r="J495" s="780">
        <v>18501</v>
      </c>
      <c r="K495" s="780">
        <v>25373</v>
      </c>
      <c r="L495" s="780">
        <v>25879</v>
      </c>
      <c r="M495" s="780">
        <v>28212</v>
      </c>
      <c r="N495" s="822">
        <v>19933</v>
      </c>
      <c r="O495" s="823">
        <v>22737</v>
      </c>
      <c r="P495" s="824">
        <v>23165</v>
      </c>
      <c r="Q495" s="750" t="s">
        <v>2417</v>
      </c>
    </row>
    <row r="496" spans="1:17" ht="16.5">
      <c r="A496" s="706" t="s">
        <v>2418</v>
      </c>
      <c r="B496" s="780">
        <v>3733</v>
      </c>
      <c r="C496" s="780">
        <v>4378</v>
      </c>
      <c r="D496" s="780">
        <v>2615</v>
      </c>
      <c r="E496" s="780">
        <v>4915</v>
      </c>
      <c r="F496" s="780">
        <v>4145</v>
      </c>
      <c r="G496" s="780">
        <v>3948</v>
      </c>
      <c r="H496" s="780">
        <v>3621</v>
      </c>
      <c r="I496" s="780">
        <v>9753</v>
      </c>
      <c r="J496" s="780">
        <v>2797</v>
      </c>
      <c r="K496" s="780">
        <v>9804</v>
      </c>
      <c r="L496" s="780">
        <v>1858</v>
      </c>
      <c r="M496" s="780">
        <v>5660</v>
      </c>
      <c r="N496" s="822">
        <v>3423</v>
      </c>
      <c r="O496" s="823">
        <v>5211</v>
      </c>
      <c r="P496" s="824">
        <v>9547</v>
      </c>
      <c r="Q496" s="750" t="s">
        <v>2419</v>
      </c>
    </row>
    <row r="497" spans="1:17" ht="16.5">
      <c r="A497" s="706" t="s">
        <v>2420</v>
      </c>
      <c r="B497" s="817">
        <v>2077</v>
      </c>
      <c r="C497" s="817">
        <v>2780</v>
      </c>
      <c r="D497" s="817">
        <v>148</v>
      </c>
      <c r="E497" s="817">
        <v>2110</v>
      </c>
      <c r="F497" s="783">
        <v>0</v>
      </c>
      <c r="G497" s="817">
        <v>724</v>
      </c>
      <c r="H497" s="817">
        <v>277</v>
      </c>
      <c r="I497" s="787">
        <v>130</v>
      </c>
      <c r="J497" s="787">
        <v>1381</v>
      </c>
      <c r="K497" s="817">
        <v>3671</v>
      </c>
      <c r="L497" s="787">
        <v>2287</v>
      </c>
      <c r="M497" s="787">
        <v>5620</v>
      </c>
      <c r="N497" s="822">
        <v>4940</v>
      </c>
      <c r="O497" s="823">
        <v>1817</v>
      </c>
      <c r="P497" s="824">
        <v>2388</v>
      </c>
      <c r="Q497" s="750" t="s">
        <v>2421</v>
      </c>
    </row>
    <row r="498" spans="1:17" ht="16.5">
      <c r="A498" s="706" t="s">
        <v>2422</v>
      </c>
      <c r="B498" s="783">
        <v>0</v>
      </c>
      <c r="C498" s="783">
        <v>0</v>
      </c>
      <c r="D498" s="817">
        <v>0</v>
      </c>
      <c r="E498" s="783">
        <v>0</v>
      </c>
      <c r="F498" s="783">
        <v>0</v>
      </c>
      <c r="G498" s="783">
        <v>0</v>
      </c>
      <c r="H498" s="817">
        <v>100</v>
      </c>
      <c r="I498" s="783">
        <v>0</v>
      </c>
      <c r="J498" s="787">
        <v>564</v>
      </c>
      <c r="K498" s="783">
        <v>0</v>
      </c>
      <c r="L498" s="787">
        <v>741</v>
      </c>
      <c r="M498" s="783">
        <v>0</v>
      </c>
      <c r="N498" s="818">
        <v>753</v>
      </c>
      <c r="O498" s="823">
        <v>725</v>
      </c>
      <c r="P498" s="824">
        <v>36</v>
      </c>
      <c r="Q498" s="750" t="s">
        <v>2423</v>
      </c>
    </row>
    <row r="499" spans="1:17" ht="16.5">
      <c r="A499" s="701" t="s">
        <v>2428</v>
      </c>
      <c r="B499" s="721">
        <f>SUM(B500:B505)</f>
        <v>92209.655999999988</v>
      </c>
      <c r="C499" s="721">
        <f t="shared" ref="C499:M499" si="51">SUM(C500:C505)</f>
        <v>88700.800000000003</v>
      </c>
      <c r="D499" s="721">
        <f t="shared" si="51"/>
        <v>80623.7</v>
      </c>
      <c r="E499" s="721">
        <f t="shared" si="51"/>
        <v>75146.44</v>
      </c>
      <c r="F499" s="721">
        <f t="shared" si="51"/>
        <v>60397.700000000004</v>
      </c>
      <c r="G499" s="721">
        <f t="shared" si="51"/>
        <v>106740.4</v>
      </c>
      <c r="H499" s="721">
        <f t="shared" si="51"/>
        <v>81073.399999999994</v>
      </c>
      <c r="I499" s="721">
        <f t="shared" si="51"/>
        <v>150081.70000000001</v>
      </c>
      <c r="J499" s="721">
        <f t="shared" si="51"/>
        <v>94720.500000000015</v>
      </c>
      <c r="K499" s="721">
        <f t="shared" si="51"/>
        <v>179628.71600000001</v>
      </c>
      <c r="L499" s="721">
        <f t="shared" si="51"/>
        <v>130311</v>
      </c>
      <c r="M499" s="721">
        <f t="shared" si="51"/>
        <v>135317.79999999999</v>
      </c>
      <c r="N499" s="722">
        <f>SUM(N500:N505)</f>
        <v>150750</v>
      </c>
      <c r="O499" s="789">
        <f>SUM(O500:O505)</f>
        <v>186783</v>
      </c>
      <c r="P499" s="723">
        <f>SUM(P500:P505)</f>
        <v>180960</v>
      </c>
      <c r="Q499" s="742" t="s">
        <v>2457</v>
      </c>
    </row>
    <row r="500" spans="1:17" ht="16.5">
      <c r="A500" s="706" t="s">
        <v>2412</v>
      </c>
      <c r="B500" s="780">
        <v>1264</v>
      </c>
      <c r="C500" s="780">
        <v>1882</v>
      </c>
      <c r="D500" s="783">
        <v>0</v>
      </c>
      <c r="E500" s="780">
        <v>1239.5</v>
      </c>
      <c r="F500" s="780">
        <v>1265</v>
      </c>
      <c r="G500" s="780">
        <v>22281</v>
      </c>
      <c r="H500" s="780">
        <v>2666</v>
      </c>
      <c r="I500" s="780">
        <v>2370</v>
      </c>
      <c r="J500" s="780">
        <v>7143.5</v>
      </c>
      <c r="K500" s="780">
        <v>19199.099999999999</v>
      </c>
      <c r="L500" s="780">
        <v>9542.5</v>
      </c>
      <c r="M500" s="780">
        <v>5350</v>
      </c>
      <c r="N500" s="822">
        <v>40835</v>
      </c>
      <c r="O500" s="823">
        <v>80249</v>
      </c>
      <c r="P500" s="824">
        <v>44157</v>
      </c>
      <c r="Q500" s="750" t="s">
        <v>2413</v>
      </c>
    </row>
    <row r="501" spans="1:17" ht="16.5">
      <c r="A501" s="706" t="s">
        <v>2414</v>
      </c>
      <c r="B501" s="780">
        <v>14547</v>
      </c>
      <c r="C501" s="780">
        <v>3999</v>
      </c>
      <c r="D501" s="780">
        <v>9595.5</v>
      </c>
      <c r="E501" s="780">
        <v>8443.5</v>
      </c>
      <c r="F501" s="780">
        <v>2992</v>
      </c>
      <c r="G501" s="780">
        <v>3077</v>
      </c>
      <c r="H501" s="780">
        <v>7068</v>
      </c>
      <c r="I501" s="780">
        <v>6442.4</v>
      </c>
      <c r="J501" s="780">
        <v>5441.5</v>
      </c>
      <c r="K501" s="780">
        <v>12727.6</v>
      </c>
      <c r="L501" s="780">
        <v>8616.2999999999993</v>
      </c>
      <c r="M501" s="780">
        <v>5351</v>
      </c>
      <c r="N501" s="822">
        <v>9332</v>
      </c>
      <c r="O501" s="823">
        <v>9169</v>
      </c>
      <c r="P501" s="824">
        <v>6860</v>
      </c>
      <c r="Q501" s="750" t="s">
        <v>2415</v>
      </c>
    </row>
    <row r="502" spans="1:17" ht="16.5">
      <c r="A502" s="706" t="s">
        <v>2416</v>
      </c>
      <c r="B502" s="780">
        <v>55913.7</v>
      </c>
      <c r="C502" s="780">
        <v>54349.3</v>
      </c>
      <c r="D502" s="780">
        <v>60729.4</v>
      </c>
      <c r="E502" s="780">
        <v>48435.64</v>
      </c>
      <c r="F502" s="780">
        <v>50112.3</v>
      </c>
      <c r="G502" s="780">
        <v>68175.5</v>
      </c>
      <c r="H502" s="780">
        <v>55388.9</v>
      </c>
      <c r="I502" s="780">
        <v>101476.1</v>
      </c>
      <c r="J502" s="780">
        <v>63939.8</v>
      </c>
      <c r="K502" s="780">
        <v>113349</v>
      </c>
      <c r="L502" s="780">
        <v>83085.600000000006</v>
      </c>
      <c r="M502" s="780">
        <v>93620.800000000003</v>
      </c>
      <c r="N502" s="822">
        <v>67816</v>
      </c>
      <c r="O502" s="823">
        <v>74920</v>
      </c>
      <c r="P502" s="824">
        <v>88833</v>
      </c>
      <c r="Q502" s="750" t="s">
        <v>2417</v>
      </c>
    </row>
    <row r="503" spans="1:17" ht="16.5">
      <c r="A503" s="706" t="s">
        <v>2418</v>
      </c>
      <c r="B503" s="780">
        <v>5136.3999999999996</v>
      </c>
      <c r="C503" s="780">
        <v>13683</v>
      </c>
      <c r="D503" s="780">
        <v>8830.7999999999993</v>
      </c>
      <c r="E503" s="780">
        <v>6460</v>
      </c>
      <c r="F503" s="780">
        <v>6028.4</v>
      </c>
      <c r="G503" s="780">
        <v>7453.9</v>
      </c>
      <c r="H503" s="780">
        <v>13858.5</v>
      </c>
      <c r="I503" s="780">
        <v>39285.599999999999</v>
      </c>
      <c r="J503" s="780">
        <v>11569.1</v>
      </c>
      <c r="K503" s="780">
        <v>26954.2</v>
      </c>
      <c r="L503" s="780">
        <v>2894.9</v>
      </c>
      <c r="M503" s="780">
        <v>18371</v>
      </c>
      <c r="N503" s="822">
        <v>5896</v>
      </c>
      <c r="O503" s="823">
        <v>13381</v>
      </c>
      <c r="P503" s="824">
        <v>21958</v>
      </c>
      <c r="Q503" s="750" t="s">
        <v>2419</v>
      </c>
    </row>
    <row r="504" spans="1:17" ht="16.5">
      <c r="A504" s="706" t="s">
        <v>2420</v>
      </c>
      <c r="B504" s="817">
        <v>15348.556</v>
      </c>
      <c r="C504" s="817">
        <v>14787.5</v>
      </c>
      <c r="D504" s="817">
        <v>568</v>
      </c>
      <c r="E504" s="817">
        <v>10567.8</v>
      </c>
      <c r="F504" s="783">
        <v>0</v>
      </c>
      <c r="G504" s="817">
        <v>5753</v>
      </c>
      <c r="H504" s="817">
        <v>1992</v>
      </c>
      <c r="I504" s="787">
        <v>507.6</v>
      </c>
      <c r="J504" s="787">
        <v>5949.8</v>
      </c>
      <c r="K504" s="817">
        <v>7398.8159999999998</v>
      </c>
      <c r="L504" s="787">
        <v>8552.2000000000007</v>
      </c>
      <c r="M504" s="787">
        <v>12625</v>
      </c>
      <c r="N504" s="822">
        <v>22127</v>
      </c>
      <c r="O504" s="823">
        <v>5817</v>
      </c>
      <c r="P504" s="824">
        <v>19134</v>
      </c>
      <c r="Q504" s="750" t="s">
        <v>2421</v>
      </c>
    </row>
    <row r="505" spans="1:17" ht="16.5">
      <c r="A505" s="706" t="s">
        <v>2422</v>
      </c>
      <c r="B505" s="783">
        <v>0</v>
      </c>
      <c r="C505" s="783">
        <v>0</v>
      </c>
      <c r="D505" s="817">
        <v>900</v>
      </c>
      <c r="E505" s="783">
        <v>0</v>
      </c>
      <c r="F505" s="783">
        <v>0</v>
      </c>
      <c r="G505" s="783">
        <v>0</v>
      </c>
      <c r="H505" s="817">
        <v>100</v>
      </c>
      <c r="I505" s="783">
        <v>0</v>
      </c>
      <c r="J505" s="787">
        <v>676.8</v>
      </c>
      <c r="K505" s="783">
        <v>0</v>
      </c>
      <c r="L505" s="787">
        <v>17619.5</v>
      </c>
      <c r="M505" s="783">
        <v>0</v>
      </c>
      <c r="N505" s="818">
        <v>4744</v>
      </c>
      <c r="O505" s="823">
        <v>3247</v>
      </c>
      <c r="P505" s="824">
        <v>18</v>
      </c>
      <c r="Q505" s="750" t="s">
        <v>2423</v>
      </c>
    </row>
    <row r="506" spans="1:17" ht="16.5">
      <c r="A506" s="701" t="s">
        <v>2430</v>
      </c>
      <c r="B506" s="721">
        <f>SUM(B507:B509)</f>
        <v>502</v>
      </c>
      <c r="C506" s="721">
        <f t="shared" ref="C506:M506" si="52">SUM(C507:C509)</f>
        <v>461</v>
      </c>
      <c r="D506" s="721">
        <f t="shared" si="52"/>
        <v>607</v>
      </c>
      <c r="E506" s="721">
        <f t="shared" si="52"/>
        <v>435</v>
      </c>
      <c r="F506" s="721">
        <f t="shared" si="52"/>
        <v>376</v>
      </c>
      <c r="G506" s="721">
        <f t="shared" si="52"/>
        <v>691</v>
      </c>
      <c r="H506" s="721">
        <f t="shared" si="52"/>
        <v>671</v>
      </c>
      <c r="I506" s="721">
        <f t="shared" si="52"/>
        <v>1027</v>
      </c>
      <c r="J506" s="721">
        <f t="shared" si="52"/>
        <v>662</v>
      </c>
      <c r="K506" s="721">
        <f t="shared" si="52"/>
        <v>872</v>
      </c>
      <c r="L506" s="721">
        <f t="shared" si="52"/>
        <v>839</v>
      </c>
      <c r="M506" s="721">
        <f t="shared" si="52"/>
        <v>942</v>
      </c>
      <c r="N506" s="722">
        <f>SUM(N507:N509)</f>
        <v>781</v>
      </c>
      <c r="O506" s="721">
        <f>SUM(O507:O509)</f>
        <v>1123</v>
      </c>
      <c r="P506" s="723">
        <f>SUM(P507:P509)</f>
        <v>977</v>
      </c>
      <c r="Q506" s="742" t="s">
        <v>2458</v>
      </c>
    </row>
    <row r="507" spans="1:17" ht="16.5">
      <c r="A507" s="706" t="s">
        <v>2412</v>
      </c>
      <c r="B507" s="780">
        <v>7</v>
      </c>
      <c r="C507" s="780">
        <v>9</v>
      </c>
      <c r="D507" s="783">
        <v>0</v>
      </c>
      <c r="E507" s="780">
        <v>8</v>
      </c>
      <c r="F507" s="780">
        <v>12</v>
      </c>
      <c r="G507" s="780">
        <v>56</v>
      </c>
      <c r="H507" s="780">
        <v>9</v>
      </c>
      <c r="I507" s="780">
        <v>13</v>
      </c>
      <c r="J507" s="780">
        <v>40</v>
      </c>
      <c r="K507" s="780">
        <v>61</v>
      </c>
      <c r="L507" s="780">
        <v>60</v>
      </c>
      <c r="M507" s="780">
        <v>33</v>
      </c>
      <c r="N507" s="822">
        <v>152</v>
      </c>
      <c r="O507" s="823">
        <v>393</v>
      </c>
      <c r="P507" s="824">
        <v>236</v>
      </c>
      <c r="Q507" s="750" t="s">
        <v>2413</v>
      </c>
    </row>
    <row r="508" spans="1:17" ht="16.5">
      <c r="A508" s="706" t="s">
        <v>2414</v>
      </c>
      <c r="B508" s="780">
        <v>33</v>
      </c>
      <c r="C508" s="780">
        <v>12</v>
      </c>
      <c r="D508" s="780">
        <v>23</v>
      </c>
      <c r="E508" s="780">
        <v>14</v>
      </c>
      <c r="F508" s="780">
        <v>10</v>
      </c>
      <c r="G508" s="780">
        <v>5</v>
      </c>
      <c r="H508" s="780">
        <v>13</v>
      </c>
      <c r="I508" s="780">
        <v>14</v>
      </c>
      <c r="J508" s="780">
        <v>17</v>
      </c>
      <c r="K508" s="780">
        <v>31</v>
      </c>
      <c r="L508" s="780">
        <v>20</v>
      </c>
      <c r="M508" s="780">
        <v>20</v>
      </c>
      <c r="N508" s="822">
        <v>16</v>
      </c>
      <c r="O508" s="823">
        <v>22</v>
      </c>
      <c r="P508" s="824">
        <v>16</v>
      </c>
      <c r="Q508" s="750" t="s">
        <v>2415</v>
      </c>
    </row>
    <row r="509" spans="1:17" ht="16.5">
      <c r="A509" s="706" t="s">
        <v>2416</v>
      </c>
      <c r="B509" s="780">
        <v>462</v>
      </c>
      <c r="C509" s="780">
        <v>440</v>
      </c>
      <c r="D509" s="780">
        <v>584</v>
      </c>
      <c r="E509" s="780">
        <v>413</v>
      </c>
      <c r="F509" s="780">
        <v>354</v>
      </c>
      <c r="G509" s="780">
        <v>630</v>
      </c>
      <c r="H509" s="780">
        <v>649</v>
      </c>
      <c r="I509" s="780">
        <v>1000</v>
      </c>
      <c r="J509" s="780">
        <v>605</v>
      </c>
      <c r="K509" s="780">
        <v>780</v>
      </c>
      <c r="L509" s="780">
        <v>759</v>
      </c>
      <c r="M509" s="780">
        <v>889</v>
      </c>
      <c r="N509" s="822">
        <v>613</v>
      </c>
      <c r="O509" s="823">
        <v>708</v>
      </c>
      <c r="P509" s="824">
        <v>725</v>
      </c>
      <c r="Q509" s="750" t="s">
        <v>2417</v>
      </c>
    </row>
    <row r="510" spans="1:17" ht="16.5">
      <c r="A510" s="701" t="s">
        <v>2432</v>
      </c>
      <c r="B510" s="789">
        <f>B511+B512+B513</f>
        <v>1375</v>
      </c>
      <c r="C510" s="789">
        <f t="shared" ref="C510:M510" si="53">C511+C512+C513</f>
        <v>1235</v>
      </c>
      <c r="D510" s="789">
        <f t="shared" si="53"/>
        <v>1651</v>
      </c>
      <c r="E510" s="789">
        <f t="shared" si="53"/>
        <v>1201</v>
      </c>
      <c r="F510" s="789">
        <f t="shared" si="53"/>
        <v>1100</v>
      </c>
      <c r="G510" s="789">
        <f t="shared" si="53"/>
        <v>1809</v>
      </c>
      <c r="H510" s="789">
        <f t="shared" si="53"/>
        <v>1861</v>
      </c>
      <c r="I510" s="789">
        <f t="shared" si="53"/>
        <v>2978</v>
      </c>
      <c r="J510" s="789">
        <f t="shared" si="53"/>
        <v>1742</v>
      </c>
      <c r="K510" s="789">
        <f t="shared" si="53"/>
        <v>2414</v>
      </c>
      <c r="L510" s="789">
        <f t="shared" si="53"/>
        <v>2252</v>
      </c>
      <c r="M510" s="789">
        <f t="shared" si="53"/>
        <v>2558</v>
      </c>
      <c r="N510" s="722">
        <f>N511+N512+N513</f>
        <v>2204</v>
      </c>
      <c r="O510" s="789">
        <f>O511+O512+O513</f>
        <v>3084</v>
      </c>
      <c r="P510" s="723">
        <f>P511+P512+P513</f>
        <v>2700</v>
      </c>
      <c r="Q510" s="742" t="s">
        <v>2459</v>
      </c>
    </row>
    <row r="511" spans="1:17" ht="16.5">
      <c r="A511" s="706" t="s">
        <v>2412</v>
      </c>
      <c r="B511" s="780">
        <v>20</v>
      </c>
      <c r="C511" s="780">
        <v>24</v>
      </c>
      <c r="D511" s="783">
        <v>0</v>
      </c>
      <c r="E511" s="780">
        <v>29</v>
      </c>
      <c r="F511" s="780">
        <v>36</v>
      </c>
      <c r="G511" s="780">
        <v>171</v>
      </c>
      <c r="H511" s="780">
        <v>36</v>
      </c>
      <c r="I511" s="780">
        <v>43</v>
      </c>
      <c r="J511" s="780">
        <v>111</v>
      </c>
      <c r="K511" s="780">
        <v>168</v>
      </c>
      <c r="L511" s="780">
        <v>183</v>
      </c>
      <c r="M511" s="780">
        <v>109</v>
      </c>
      <c r="N511" s="822">
        <v>492</v>
      </c>
      <c r="O511" s="823">
        <v>1226</v>
      </c>
      <c r="P511" s="824">
        <v>704</v>
      </c>
      <c r="Q511" s="750" t="s">
        <v>2413</v>
      </c>
    </row>
    <row r="512" spans="1:17" ht="16.5">
      <c r="A512" s="706" t="s">
        <v>2414</v>
      </c>
      <c r="B512" s="780">
        <v>99</v>
      </c>
      <c r="C512" s="780">
        <v>34</v>
      </c>
      <c r="D512" s="780">
        <v>85</v>
      </c>
      <c r="E512" s="780">
        <v>44</v>
      </c>
      <c r="F512" s="780">
        <v>33</v>
      </c>
      <c r="G512" s="780">
        <v>24</v>
      </c>
      <c r="H512" s="780">
        <v>44</v>
      </c>
      <c r="I512" s="780">
        <v>41</v>
      </c>
      <c r="J512" s="780">
        <v>50</v>
      </c>
      <c r="K512" s="780">
        <v>105</v>
      </c>
      <c r="L512" s="780">
        <v>64</v>
      </c>
      <c r="M512" s="780">
        <v>72</v>
      </c>
      <c r="N512" s="822">
        <v>61</v>
      </c>
      <c r="O512" s="823">
        <v>71</v>
      </c>
      <c r="P512" s="824">
        <v>63</v>
      </c>
      <c r="Q512" s="750" t="s">
        <v>2415</v>
      </c>
    </row>
    <row r="513" spans="1:17" ht="16.5">
      <c r="A513" s="706" t="s">
        <v>2416</v>
      </c>
      <c r="B513" s="780">
        <v>1256</v>
      </c>
      <c r="C513" s="780">
        <v>1177</v>
      </c>
      <c r="D513" s="780">
        <v>1566</v>
      </c>
      <c r="E513" s="780">
        <v>1128</v>
      </c>
      <c r="F513" s="780">
        <v>1031</v>
      </c>
      <c r="G513" s="780">
        <v>1614</v>
      </c>
      <c r="H513" s="780">
        <v>1781</v>
      </c>
      <c r="I513" s="780">
        <v>2894</v>
      </c>
      <c r="J513" s="780">
        <v>1581</v>
      </c>
      <c r="K513" s="780">
        <v>2141</v>
      </c>
      <c r="L513" s="780">
        <v>2005</v>
      </c>
      <c r="M513" s="780">
        <v>2377</v>
      </c>
      <c r="N513" s="822">
        <v>1651</v>
      </c>
      <c r="O513" s="823">
        <v>1787</v>
      </c>
      <c r="P513" s="824">
        <v>1933</v>
      </c>
      <c r="Q513" s="750" t="s">
        <v>2417</v>
      </c>
    </row>
    <row r="514" spans="1:17" ht="16.5">
      <c r="A514" s="701" t="s">
        <v>2434</v>
      </c>
      <c r="B514" s="790">
        <v>1242.572864321608</v>
      </c>
      <c r="C514" s="790">
        <v>1274.2690058479532</v>
      </c>
      <c r="D514" s="790">
        <v>1216.5853658536585</v>
      </c>
      <c r="E514" s="790">
        <v>1165.0568181818182</v>
      </c>
      <c r="F514" s="790">
        <v>1243.2</v>
      </c>
      <c r="G514" s="790">
        <v>1148.854961832061</v>
      </c>
      <c r="H514" s="790">
        <v>1211.2994350282486</v>
      </c>
      <c r="I514" s="790">
        <v>1178.0172413793102</v>
      </c>
      <c r="J514" s="790">
        <v>1136.9918699186992</v>
      </c>
      <c r="K514" s="790">
        <v>1202.9269841269841</v>
      </c>
      <c r="L514" s="790">
        <v>1122.670807453416</v>
      </c>
      <c r="M514" s="790">
        <v>1124.5231607629428</v>
      </c>
      <c r="N514" s="825">
        <v>1192</v>
      </c>
      <c r="O514" s="826">
        <v>1194</v>
      </c>
      <c r="P514" s="827">
        <v>1208</v>
      </c>
      <c r="Q514" s="742" t="s">
        <v>2471</v>
      </c>
    </row>
    <row r="515" spans="1:17" ht="16.5">
      <c r="A515" s="706" t="s">
        <v>2412</v>
      </c>
      <c r="B515" s="780">
        <v>2000</v>
      </c>
      <c r="C515" s="780">
        <v>2000</v>
      </c>
      <c r="D515" s="783" t="s">
        <v>2436</v>
      </c>
      <c r="E515" s="780">
        <v>1250</v>
      </c>
      <c r="F515" s="780">
        <v>1000</v>
      </c>
      <c r="G515" s="780">
        <v>1550</v>
      </c>
      <c r="H515" s="780">
        <v>1500</v>
      </c>
      <c r="I515" s="780">
        <v>1000</v>
      </c>
      <c r="J515" s="780">
        <v>1416.6666666666667</v>
      </c>
      <c r="K515" s="780">
        <v>1600</v>
      </c>
      <c r="L515" s="780">
        <v>1188.8888888888889</v>
      </c>
      <c r="M515" s="780">
        <v>1000</v>
      </c>
      <c r="N515" s="822">
        <v>1420</v>
      </c>
      <c r="O515" s="823">
        <v>1675</v>
      </c>
      <c r="P515" s="824">
        <v>1150</v>
      </c>
      <c r="Q515" s="750" t="s">
        <v>2413</v>
      </c>
    </row>
    <row r="516" spans="1:17" ht="16.5">
      <c r="A516" s="706" t="s">
        <v>2414</v>
      </c>
      <c r="B516" s="780">
        <v>1847.0588235294117</v>
      </c>
      <c r="C516" s="780">
        <v>1416.6666666666667</v>
      </c>
      <c r="D516" s="780">
        <v>1850</v>
      </c>
      <c r="E516" s="780">
        <v>2500</v>
      </c>
      <c r="F516" s="780">
        <v>1300</v>
      </c>
      <c r="G516" s="780">
        <v>2333.3333333333335</v>
      </c>
      <c r="H516" s="780">
        <v>2285.7142857142858</v>
      </c>
      <c r="I516" s="780">
        <v>1450</v>
      </c>
      <c r="J516" s="780">
        <v>1444.4444444444443</v>
      </c>
      <c r="K516" s="780">
        <v>2043.75</v>
      </c>
      <c r="L516" s="780">
        <v>1580</v>
      </c>
      <c r="M516" s="780">
        <v>1181.8181818181818</v>
      </c>
      <c r="N516" s="822">
        <v>2000</v>
      </c>
      <c r="O516" s="823">
        <v>2354.5454545454545</v>
      </c>
      <c r="P516" s="824">
        <v>1755.5555555555557</v>
      </c>
      <c r="Q516" s="750" t="s">
        <v>2415</v>
      </c>
    </row>
    <row r="517" spans="1:17" ht="16.5">
      <c r="A517" s="706" t="s">
        <v>2416</v>
      </c>
      <c r="B517" s="780">
        <v>1147.1337579617834</v>
      </c>
      <c r="C517" s="780">
        <v>1213.6690647482014</v>
      </c>
      <c r="D517" s="780">
        <v>1154.4444444444443</v>
      </c>
      <c r="E517" s="780">
        <v>1083.1081081081081</v>
      </c>
      <c r="F517" s="780">
        <v>1208.9108910891089</v>
      </c>
      <c r="G517" s="780">
        <v>1112.3893805309735</v>
      </c>
      <c r="H517" s="780">
        <v>1158.2781456953642</v>
      </c>
      <c r="I517" s="780">
        <v>1126.3681592039802</v>
      </c>
      <c r="J517" s="780">
        <v>1100.4761904761904</v>
      </c>
      <c r="K517" s="780">
        <v>1121.2355212355212</v>
      </c>
      <c r="L517" s="780">
        <v>1082.0422535211267</v>
      </c>
      <c r="M517" s="780">
        <v>1099.3846153846155</v>
      </c>
      <c r="N517" s="822">
        <v>1116.260162601626</v>
      </c>
      <c r="O517" s="823">
        <v>1119.4661921708184</v>
      </c>
      <c r="P517" s="824">
        <v>1150.185873605948</v>
      </c>
      <c r="Q517" s="750" t="s">
        <v>2417</v>
      </c>
    </row>
    <row r="518" spans="1:17" ht="16.5">
      <c r="A518" s="706" t="s">
        <v>2418</v>
      </c>
      <c r="B518" s="780">
        <v>1185</v>
      </c>
      <c r="C518" s="780">
        <v>1509.090909090909</v>
      </c>
      <c r="D518" s="783">
        <v>1578.5714285714287</v>
      </c>
      <c r="E518" s="780">
        <v>1166.6666666666667</v>
      </c>
      <c r="F518" s="780">
        <v>1433.3333333333333</v>
      </c>
      <c r="G518" s="780">
        <v>1200</v>
      </c>
      <c r="H518" s="780">
        <v>1187.5</v>
      </c>
      <c r="I518" s="780">
        <v>1615</v>
      </c>
      <c r="J518" s="780">
        <v>1231.578947368421</v>
      </c>
      <c r="K518" s="780">
        <v>1345.1612903225807</v>
      </c>
      <c r="L518" s="780">
        <v>1260</v>
      </c>
      <c r="M518" s="780">
        <v>1475</v>
      </c>
      <c r="N518" s="822">
        <v>1226.3157894736842</v>
      </c>
      <c r="O518" s="823">
        <v>1305</v>
      </c>
      <c r="P518" s="824">
        <v>1427.2727272727273</v>
      </c>
      <c r="Q518" s="750" t="s">
        <v>2419</v>
      </c>
    </row>
    <row r="519" spans="1:17" ht="16.5">
      <c r="A519" s="706" t="s">
        <v>2437</v>
      </c>
      <c r="B519" s="780">
        <v>3800</v>
      </c>
      <c r="C519" s="780">
        <v>1000</v>
      </c>
      <c r="D519" s="780" t="s">
        <v>2436</v>
      </c>
      <c r="E519" s="780" t="s">
        <v>2436</v>
      </c>
      <c r="F519" s="780" t="s">
        <v>2436</v>
      </c>
      <c r="G519" s="780" t="s">
        <v>2436</v>
      </c>
      <c r="H519" s="780" t="s">
        <v>2436</v>
      </c>
      <c r="I519" s="780" t="s">
        <v>2436</v>
      </c>
      <c r="J519" s="780" t="s">
        <v>2436</v>
      </c>
      <c r="K519" s="780">
        <v>1000</v>
      </c>
      <c r="L519" s="780" t="s">
        <v>2436</v>
      </c>
      <c r="M519" s="780" t="s">
        <v>2436</v>
      </c>
      <c r="N519" s="822" t="s">
        <v>2436</v>
      </c>
      <c r="O519" s="823">
        <v>2900</v>
      </c>
      <c r="P519" s="824">
        <v>1000</v>
      </c>
      <c r="Q519" s="750" t="s">
        <v>2438</v>
      </c>
    </row>
    <row r="520" spans="1:17" ht="16.5">
      <c r="A520" s="706" t="s">
        <v>2439</v>
      </c>
      <c r="B520" s="780">
        <v>1750</v>
      </c>
      <c r="C520" s="780">
        <v>2250</v>
      </c>
      <c r="D520" s="780">
        <v>1000</v>
      </c>
      <c r="E520" s="780" t="s">
        <v>2436</v>
      </c>
      <c r="F520" s="780" t="s">
        <v>2436</v>
      </c>
      <c r="G520" s="780">
        <v>1000</v>
      </c>
      <c r="H520" s="780">
        <v>1500</v>
      </c>
      <c r="I520" s="780" t="s">
        <v>2436</v>
      </c>
      <c r="J520" s="780">
        <v>2500</v>
      </c>
      <c r="K520" s="780" t="s">
        <v>2436</v>
      </c>
      <c r="L520" s="780">
        <v>1150</v>
      </c>
      <c r="M520" s="780">
        <v>1000</v>
      </c>
      <c r="N520" s="822">
        <v>1750</v>
      </c>
      <c r="O520" s="823">
        <v>1000</v>
      </c>
      <c r="P520" s="824">
        <v>1000</v>
      </c>
      <c r="Q520" s="750" t="s">
        <v>2440</v>
      </c>
    </row>
    <row r="521" spans="1:17" ht="16.5">
      <c r="A521" s="706" t="s">
        <v>2441</v>
      </c>
      <c r="B521" s="780">
        <v>2772</v>
      </c>
      <c r="C521" s="780" t="s">
        <v>2436</v>
      </c>
      <c r="D521" s="783" t="s">
        <v>2436</v>
      </c>
      <c r="E521" s="780">
        <v>3750</v>
      </c>
      <c r="F521" s="780" t="s">
        <v>2436</v>
      </c>
      <c r="G521" s="780">
        <v>3000</v>
      </c>
      <c r="H521" s="780" t="s">
        <v>2436</v>
      </c>
      <c r="I521" s="780" t="s">
        <v>2436</v>
      </c>
      <c r="J521" s="780" t="s">
        <v>2436</v>
      </c>
      <c r="K521" s="780">
        <v>1707.3333333333333</v>
      </c>
      <c r="L521" s="780" t="s">
        <v>2436</v>
      </c>
      <c r="M521" s="780">
        <v>1000</v>
      </c>
      <c r="N521" s="822">
        <v>3200</v>
      </c>
      <c r="O521" s="823">
        <v>1250</v>
      </c>
      <c r="P521" s="824">
        <v>5570</v>
      </c>
      <c r="Q521" s="750" t="s">
        <v>2442</v>
      </c>
    </row>
    <row r="522" spans="1:17" ht="16.5">
      <c r="A522" s="706" t="s">
        <v>2422</v>
      </c>
      <c r="B522" s="780" t="s">
        <v>2436</v>
      </c>
      <c r="C522" s="780" t="s">
        <v>2436</v>
      </c>
      <c r="D522" s="780" t="s">
        <v>2436</v>
      </c>
      <c r="E522" s="780" t="s">
        <v>2436</v>
      </c>
      <c r="F522" s="780" t="s">
        <v>2436</v>
      </c>
      <c r="G522" s="780" t="s">
        <v>2436</v>
      </c>
      <c r="H522" s="780" t="s">
        <v>2436</v>
      </c>
      <c r="I522" s="780" t="s">
        <v>2436</v>
      </c>
      <c r="J522" s="780">
        <v>1200</v>
      </c>
      <c r="K522" s="780" t="s">
        <v>2436</v>
      </c>
      <c r="L522" s="780">
        <v>3250</v>
      </c>
      <c r="M522" s="780" t="s">
        <v>2436</v>
      </c>
      <c r="N522" s="822">
        <v>4065</v>
      </c>
      <c r="O522" s="823">
        <v>1500</v>
      </c>
      <c r="P522" s="824" t="s">
        <v>2436</v>
      </c>
      <c r="Q522" s="750" t="s">
        <v>2423</v>
      </c>
    </row>
    <row r="523" spans="1:17">
      <c r="A523" s="706"/>
      <c r="B523" s="752"/>
      <c r="C523" s="752"/>
      <c r="D523" s="809"/>
      <c r="E523" s="752"/>
      <c r="F523" s="752"/>
      <c r="G523" s="809"/>
      <c r="H523" s="809"/>
      <c r="I523" s="752"/>
      <c r="J523" s="809"/>
      <c r="K523" s="809"/>
      <c r="L523" s="809"/>
      <c r="M523" s="809"/>
      <c r="N523" s="733"/>
      <c r="O523" s="651"/>
      <c r="P523" s="828"/>
      <c r="Q523" s="763"/>
    </row>
    <row r="524" spans="1:17">
      <c r="A524" s="706"/>
      <c r="B524" s="752"/>
      <c r="C524" s="752"/>
      <c r="D524" s="809"/>
      <c r="E524" s="752"/>
      <c r="F524" s="752"/>
      <c r="G524" s="809"/>
      <c r="H524" s="809"/>
      <c r="I524" s="752"/>
      <c r="J524" s="809"/>
      <c r="K524" s="809"/>
      <c r="L524" s="809"/>
      <c r="M524" s="809"/>
      <c r="N524" s="733"/>
      <c r="O524" s="651"/>
      <c r="P524" s="828"/>
      <c r="Q524" s="763"/>
    </row>
    <row r="525" spans="1:17">
      <c r="A525" s="706"/>
      <c r="B525" s="752"/>
      <c r="C525" s="752"/>
      <c r="D525" s="809"/>
      <c r="E525" s="752"/>
      <c r="F525" s="752"/>
      <c r="G525" s="809"/>
      <c r="H525" s="809"/>
      <c r="I525" s="752"/>
      <c r="J525" s="809"/>
      <c r="K525" s="809"/>
      <c r="L525" s="809"/>
      <c r="M525" s="809"/>
      <c r="N525" s="733"/>
      <c r="O525" s="651"/>
      <c r="P525" s="828"/>
      <c r="Q525" s="763"/>
    </row>
    <row r="526" spans="1:17">
      <c r="A526" s="706"/>
      <c r="B526" s="752"/>
      <c r="C526" s="752"/>
      <c r="D526" s="809"/>
      <c r="E526" s="752"/>
      <c r="F526" s="752"/>
      <c r="G526" s="809"/>
      <c r="H526" s="809"/>
      <c r="I526" s="752"/>
      <c r="J526" s="809"/>
      <c r="K526" s="809"/>
      <c r="L526" s="809"/>
      <c r="M526" s="809"/>
      <c r="N526" s="733"/>
      <c r="O526" s="651"/>
      <c r="P526" s="828"/>
      <c r="Q526" s="763"/>
    </row>
    <row r="527" spans="1:17">
      <c r="A527" s="706"/>
      <c r="B527" s="752"/>
      <c r="C527" s="752"/>
      <c r="D527" s="809"/>
      <c r="E527" s="752"/>
      <c r="F527" s="752"/>
      <c r="G527" s="809"/>
      <c r="H527" s="809"/>
      <c r="I527" s="752"/>
      <c r="J527" s="809"/>
      <c r="K527" s="809"/>
      <c r="L527" s="809"/>
      <c r="M527" s="809"/>
      <c r="N527" s="733"/>
      <c r="O527" s="651"/>
      <c r="P527" s="828"/>
      <c r="Q527" s="763"/>
    </row>
    <row r="528" spans="1:17">
      <c r="A528" s="777" t="s">
        <v>2443</v>
      </c>
      <c r="B528" s="814"/>
      <c r="C528" s="815"/>
      <c r="D528" s="815"/>
      <c r="E528" s="815"/>
      <c r="F528" s="815"/>
      <c r="G528" s="815"/>
      <c r="H528" s="815"/>
      <c r="I528" s="815"/>
      <c r="J528" s="815"/>
      <c r="K528" s="815"/>
      <c r="L528" s="815"/>
      <c r="M528" s="816"/>
      <c r="N528" s="829"/>
      <c r="O528" s="830"/>
      <c r="P528" s="831"/>
      <c r="Q528" s="767" t="s">
        <v>2444</v>
      </c>
    </row>
    <row r="529" spans="1:17">
      <c r="A529" s="738" t="s">
        <v>2445</v>
      </c>
      <c r="B529" s="752"/>
      <c r="C529" s="752"/>
      <c r="D529" s="809"/>
      <c r="E529" s="752"/>
      <c r="F529" s="752"/>
      <c r="G529" s="809"/>
      <c r="H529" s="809"/>
      <c r="I529" s="752"/>
      <c r="J529" s="809"/>
      <c r="K529" s="809"/>
      <c r="L529" s="809"/>
      <c r="M529" s="809"/>
      <c r="N529" s="738"/>
      <c r="O529" s="738"/>
      <c r="P529" s="738"/>
      <c r="Q529" s="769" t="s">
        <v>2446</v>
      </c>
    </row>
    <row r="531" spans="1:17" ht="27">
      <c r="A531" s="682" t="s">
        <v>2397</v>
      </c>
      <c r="B531" s="754"/>
      <c r="C531" s="754"/>
      <c r="D531" s="799"/>
      <c r="E531" s="754"/>
      <c r="F531" s="754"/>
      <c r="G531" s="799"/>
      <c r="H531" s="799"/>
      <c r="I531" s="754"/>
      <c r="J531" s="799"/>
      <c r="K531" s="799"/>
      <c r="L531" s="799"/>
      <c r="M531" s="799"/>
      <c r="N531" s="685"/>
      <c r="O531" s="686"/>
      <c r="P531" s="685"/>
      <c r="Q531" s="687" t="s">
        <v>2447</v>
      </c>
    </row>
    <row r="532" spans="1:17" ht="20.25">
      <c r="A532" s="688" t="s">
        <v>2399</v>
      </c>
      <c r="B532" s="754"/>
      <c r="C532" s="754"/>
      <c r="D532" s="799"/>
      <c r="E532" s="754"/>
      <c r="F532" s="754"/>
      <c r="G532" s="799"/>
      <c r="H532" s="799"/>
      <c r="I532" s="754"/>
      <c r="J532" s="799"/>
      <c r="K532" s="799"/>
      <c r="L532" s="799"/>
      <c r="M532" s="799"/>
      <c r="N532" s="685"/>
      <c r="O532" s="686"/>
      <c r="P532" s="685"/>
      <c r="Q532" s="688" t="s">
        <v>2448</v>
      </c>
    </row>
    <row r="533" spans="1:17" ht="14.25">
      <c r="A533" s="684" t="s">
        <v>2484</v>
      </c>
      <c r="B533" s="754"/>
      <c r="C533" s="754"/>
      <c r="D533" s="799"/>
      <c r="E533" s="754"/>
      <c r="F533" s="754"/>
      <c r="G533" s="799"/>
      <c r="H533" s="799"/>
      <c r="I533" s="754"/>
      <c r="J533" s="799"/>
      <c r="K533" s="799"/>
      <c r="L533" s="799"/>
      <c r="M533" s="799"/>
      <c r="N533" s="685"/>
      <c r="O533" s="686"/>
      <c r="P533" s="685"/>
      <c r="Q533" s="684" t="s">
        <v>2485</v>
      </c>
    </row>
    <row r="534" spans="1:17" ht="14.25">
      <c r="A534" s="689" t="s">
        <v>249</v>
      </c>
      <c r="B534" s="2342" t="s">
        <v>2403</v>
      </c>
      <c r="C534" s="2343"/>
      <c r="D534" s="2343"/>
      <c r="E534" s="2343"/>
      <c r="F534" s="2343"/>
      <c r="G534" s="2343"/>
      <c r="H534" s="2343"/>
      <c r="I534" s="2343"/>
      <c r="J534" s="2343"/>
      <c r="K534" s="2343"/>
      <c r="L534" s="2343"/>
      <c r="M534" s="2344"/>
      <c r="N534" s="2342">
        <v>2017</v>
      </c>
      <c r="O534" s="2343"/>
      <c r="P534" s="2344"/>
      <c r="Q534" s="690"/>
    </row>
    <row r="535" spans="1:17" ht="14.25">
      <c r="A535" s="683"/>
      <c r="B535" s="2345"/>
      <c r="C535" s="2346"/>
      <c r="D535" s="2346"/>
      <c r="E535" s="2347"/>
      <c r="F535" s="2346"/>
      <c r="G535" s="2346"/>
      <c r="H535" s="2347"/>
      <c r="I535" s="2346"/>
      <c r="J535" s="2346"/>
      <c r="K535" s="2346"/>
      <c r="L535" s="2346"/>
      <c r="M535" s="2348"/>
      <c r="N535" s="2345"/>
      <c r="O535" s="2346"/>
      <c r="P535" s="2348"/>
      <c r="Q535" s="691"/>
    </row>
    <row r="536" spans="1:17" ht="14.25">
      <c r="A536" s="683"/>
      <c r="B536" s="795" t="s">
        <v>16</v>
      </c>
      <c r="C536" s="794" t="s">
        <v>2404</v>
      </c>
      <c r="D536" s="794" t="s">
        <v>2405</v>
      </c>
      <c r="E536" s="794" t="s">
        <v>21</v>
      </c>
      <c r="F536" s="794" t="s">
        <v>23</v>
      </c>
      <c r="G536" s="794" t="s">
        <v>12</v>
      </c>
      <c r="H536" s="794" t="s">
        <v>13</v>
      </c>
      <c r="I536" s="743" t="s">
        <v>14</v>
      </c>
      <c r="J536" s="743" t="s">
        <v>15</v>
      </c>
      <c r="K536" s="794" t="s">
        <v>8</v>
      </c>
      <c r="L536" s="743" t="s">
        <v>9</v>
      </c>
      <c r="M536" s="743" t="s">
        <v>10</v>
      </c>
      <c r="N536" s="692" t="s">
        <v>16</v>
      </c>
      <c r="O536" s="694" t="s">
        <v>2404</v>
      </c>
      <c r="P536" s="695" t="s">
        <v>2405</v>
      </c>
      <c r="Q536" s="691"/>
    </row>
    <row r="537" spans="1:17" ht="14.25">
      <c r="A537" s="779"/>
      <c r="B537" s="800" t="s">
        <v>2406</v>
      </c>
      <c r="C537" s="801" t="s">
        <v>2407</v>
      </c>
      <c r="D537" s="801" t="s">
        <v>20</v>
      </c>
      <c r="E537" s="743" t="s">
        <v>7</v>
      </c>
      <c r="F537" s="801" t="s">
        <v>22</v>
      </c>
      <c r="G537" s="801" t="s">
        <v>6</v>
      </c>
      <c r="H537" s="743" t="s">
        <v>5</v>
      </c>
      <c r="I537" s="801" t="s">
        <v>4</v>
      </c>
      <c r="J537" s="801" t="s">
        <v>3</v>
      </c>
      <c r="K537" s="743" t="s">
        <v>2</v>
      </c>
      <c r="L537" s="801" t="s">
        <v>1</v>
      </c>
      <c r="M537" s="801" t="s">
        <v>0</v>
      </c>
      <c r="N537" s="696" t="s">
        <v>2406</v>
      </c>
      <c r="O537" s="697" t="s">
        <v>2407</v>
      </c>
      <c r="P537" s="698" t="s">
        <v>20</v>
      </c>
      <c r="Q537" s="771"/>
    </row>
    <row r="538" spans="1:17" ht="16.5">
      <c r="A538" s="686" t="s">
        <v>2408</v>
      </c>
      <c r="B538" s="802"/>
      <c r="C538" s="754"/>
      <c r="D538" s="754"/>
      <c r="E538" s="794"/>
      <c r="F538" s="743"/>
      <c r="G538" s="743"/>
      <c r="H538" s="794"/>
      <c r="I538" s="743"/>
      <c r="J538" s="743"/>
      <c r="K538" s="794"/>
      <c r="L538" s="743"/>
      <c r="M538" s="743"/>
      <c r="N538" s="795"/>
      <c r="O538" s="743"/>
      <c r="P538" s="796"/>
      <c r="Q538" s="705" t="s">
        <v>2451</v>
      </c>
    </row>
    <row r="539" spans="1:17" ht="16.5">
      <c r="A539" s="701" t="s">
        <v>2410</v>
      </c>
      <c r="B539" s="743">
        <f t="shared" ref="B539:P539" si="54">SUM(B540:B545)</f>
        <v>95</v>
      </c>
      <c r="C539" s="743">
        <f t="shared" si="54"/>
        <v>109</v>
      </c>
      <c r="D539" s="743">
        <f t="shared" si="54"/>
        <v>142</v>
      </c>
      <c r="E539" s="743">
        <f t="shared" si="54"/>
        <v>96</v>
      </c>
      <c r="F539" s="743">
        <f t="shared" si="54"/>
        <v>65</v>
      </c>
      <c r="G539" s="743">
        <f t="shared" si="54"/>
        <v>90</v>
      </c>
      <c r="H539" s="743">
        <f t="shared" si="54"/>
        <v>71</v>
      </c>
      <c r="I539" s="743">
        <f t="shared" si="54"/>
        <v>87</v>
      </c>
      <c r="J539" s="743">
        <f t="shared" si="54"/>
        <v>125</v>
      </c>
      <c r="K539" s="743">
        <f t="shared" si="54"/>
        <v>107</v>
      </c>
      <c r="L539" s="743">
        <f t="shared" si="54"/>
        <v>90</v>
      </c>
      <c r="M539" s="743">
        <f t="shared" si="54"/>
        <v>123</v>
      </c>
      <c r="N539" s="744">
        <f t="shared" si="54"/>
        <v>144</v>
      </c>
      <c r="O539" s="743">
        <f t="shared" si="54"/>
        <v>100</v>
      </c>
      <c r="P539" s="745">
        <f t="shared" si="54"/>
        <v>201</v>
      </c>
      <c r="Q539" s="705" t="s">
        <v>2452</v>
      </c>
    </row>
    <row r="540" spans="1:17" ht="16.5">
      <c r="A540" s="706" t="s">
        <v>2412</v>
      </c>
      <c r="B540" s="746">
        <v>2</v>
      </c>
      <c r="C540" s="509">
        <v>0</v>
      </c>
      <c r="D540" s="509">
        <v>0</v>
      </c>
      <c r="E540" s="746">
        <v>3</v>
      </c>
      <c r="F540" s="509">
        <v>0</v>
      </c>
      <c r="G540" s="746">
        <v>2</v>
      </c>
      <c r="H540" s="509">
        <v>0</v>
      </c>
      <c r="I540" s="509">
        <v>0</v>
      </c>
      <c r="J540" s="509">
        <v>0</v>
      </c>
      <c r="K540" s="509">
        <v>0</v>
      </c>
      <c r="L540" s="509">
        <v>0</v>
      </c>
      <c r="M540" s="509">
        <v>0</v>
      </c>
      <c r="N540" s="751">
        <v>0</v>
      </c>
      <c r="O540" s="509">
        <v>0</v>
      </c>
      <c r="P540" s="749">
        <v>2</v>
      </c>
      <c r="Q540" s="711" t="s">
        <v>2413</v>
      </c>
    </row>
    <row r="541" spans="1:17" ht="16.5">
      <c r="A541" s="706" t="s">
        <v>2414</v>
      </c>
      <c r="B541" s="746">
        <v>3</v>
      </c>
      <c r="C541" s="746">
        <v>5</v>
      </c>
      <c r="D541" s="746">
        <v>5</v>
      </c>
      <c r="E541" s="509">
        <v>0</v>
      </c>
      <c r="F541" s="746">
        <v>2</v>
      </c>
      <c r="G541" s="746">
        <v>3</v>
      </c>
      <c r="H541" s="746">
        <v>4</v>
      </c>
      <c r="I541" s="746">
        <v>3</v>
      </c>
      <c r="J541" s="746">
        <v>8</v>
      </c>
      <c r="K541" s="746">
        <v>5</v>
      </c>
      <c r="L541" s="746">
        <v>2</v>
      </c>
      <c r="M541" s="746">
        <v>3</v>
      </c>
      <c r="N541" s="747">
        <v>14</v>
      </c>
      <c r="O541" s="748">
        <v>2</v>
      </c>
      <c r="P541" s="749">
        <v>9</v>
      </c>
      <c r="Q541" s="711" t="s">
        <v>2415</v>
      </c>
    </row>
    <row r="542" spans="1:17" ht="16.5">
      <c r="A542" s="706" t="s">
        <v>2416</v>
      </c>
      <c r="B542" s="746">
        <v>86</v>
      </c>
      <c r="C542" s="746">
        <v>103</v>
      </c>
      <c r="D542" s="746">
        <v>127</v>
      </c>
      <c r="E542" s="746">
        <v>93</v>
      </c>
      <c r="F542" s="746">
        <v>60</v>
      </c>
      <c r="G542" s="746">
        <v>84</v>
      </c>
      <c r="H542" s="746">
        <v>67</v>
      </c>
      <c r="I542" s="746">
        <v>79</v>
      </c>
      <c r="J542" s="746">
        <v>115</v>
      </c>
      <c r="K542" s="746">
        <v>101</v>
      </c>
      <c r="L542" s="746">
        <v>87</v>
      </c>
      <c r="M542" s="746">
        <v>118</v>
      </c>
      <c r="N542" s="747">
        <v>128</v>
      </c>
      <c r="O542" s="748">
        <v>97</v>
      </c>
      <c r="P542" s="749">
        <v>188</v>
      </c>
      <c r="Q542" s="711" t="s">
        <v>2417</v>
      </c>
    </row>
    <row r="543" spans="1:17" ht="16.5">
      <c r="A543" s="706" t="s">
        <v>2418</v>
      </c>
      <c r="B543" s="509">
        <v>0</v>
      </c>
      <c r="C543" s="746">
        <v>1</v>
      </c>
      <c r="D543" s="509">
        <v>0</v>
      </c>
      <c r="E543" s="509">
        <v>0</v>
      </c>
      <c r="F543" s="509">
        <v>0</v>
      </c>
      <c r="G543" s="746">
        <v>1</v>
      </c>
      <c r="H543" s="509">
        <v>0</v>
      </c>
      <c r="I543" s="746">
        <v>2</v>
      </c>
      <c r="J543" s="509">
        <v>0</v>
      </c>
      <c r="K543" s="509">
        <v>0</v>
      </c>
      <c r="L543" s="509">
        <v>0</v>
      </c>
      <c r="M543" s="746">
        <v>1</v>
      </c>
      <c r="N543" s="751">
        <v>0</v>
      </c>
      <c r="O543" s="509">
        <v>0</v>
      </c>
      <c r="P543" s="832">
        <v>0</v>
      </c>
      <c r="Q543" s="711" t="s">
        <v>2419</v>
      </c>
    </row>
    <row r="544" spans="1:17" ht="16.5">
      <c r="A544" s="706" t="s">
        <v>2420</v>
      </c>
      <c r="B544" s="809">
        <v>4</v>
      </c>
      <c r="C544" s="509">
        <v>0</v>
      </c>
      <c r="D544" s="809">
        <v>10</v>
      </c>
      <c r="E544" s="509">
        <v>0</v>
      </c>
      <c r="F544" s="752">
        <v>3</v>
      </c>
      <c r="G544" s="509">
        <v>0</v>
      </c>
      <c r="H544" s="509">
        <v>0</v>
      </c>
      <c r="I544" s="752">
        <v>3</v>
      </c>
      <c r="J544" s="752">
        <v>2</v>
      </c>
      <c r="K544" s="752">
        <v>1</v>
      </c>
      <c r="L544" s="752">
        <v>1</v>
      </c>
      <c r="M544" s="809">
        <v>1</v>
      </c>
      <c r="N544" s="773">
        <v>2</v>
      </c>
      <c r="O544" s="752">
        <v>1</v>
      </c>
      <c r="P544" s="753">
        <v>2</v>
      </c>
      <c r="Q544" s="711" t="s">
        <v>2421</v>
      </c>
    </row>
    <row r="545" spans="1:17" ht="16.5">
      <c r="A545" s="706" t="s">
        <v>2422</v>
      </c>
      <c r="B545" s="509">
        <v>0</v>
      </c>
      <c r="C545" s="509">
        <v>0</v>
      </c>
      <c r="D545" s="509">
        <v>0</v>
      </c>
      <c r="E545" s="509">
        <v>0</v>
      </c>
      <c r="F545" s="509">
        <v>0</v>
      </c>
      <c r="G545" s="509">
        <v>0</v>
      </c>
      <c r="H545" s="509">
        <v>0</v>
      </c>
      <c r="I545" s="509">
        <v>0</v>
      </c>
      <c r="J545" s="509">
        <v>0</v>
      </c>
      <c r="K545" s="509">
        <v>0</v>
      </c>
      <c r="L545" s="509">
        <v>0</v>
      </c>
      <c r="M545" s="509">
        <v>0</v>
      </c>
      <c r="N545" s="751">
        <v>0</v>
      </c>
      <c r="O545" s="509">
        <v>0</v>
      </c>
      <c r="P545" s="832">
        <v>0</v>
      </c>
      <c r="Q545" s="711" t="s">
        <v>2423</v>
      </c>
    </row>
    <row r="546" spans="1:17" ht="16.5">
      <c r="A546" s="701" t="s">
        <v>2467</v>
      </c>
      <c r="B546" s="743">
        <f t="shared" ref="B546:M546" si="55">SUM(B547:B552)</f>
        <v>29649.31</v>
      </c>
      <c r="C546" s="743">
        <f t="shared" si="55"/>
        <v>23159.62</v>
      </c>
      <c r="D546" s="743">
        <f t="shared" si="55"/>
        <v>63197.54</v>
      </c>
      <c r="E546" s="743">
        <f t="shared" si="55"/>
        <v>27036.9</v>
      </c>
      <c r="F546" s="743">
        <f t="shared" si="55"/>
        <v>24694.720000000001</v>
      </c>
      <c r="G546" s="743">
        <f t="shared" si="55"/>
        <v>18707.969999999998</v>
      </c>
      <c r="H546" s="743">
        <f t="shared" si="55"/>
        <v>12913.6</v>
      </c>
      <c r="I546" s="743">
        <f t="shared" si="55"/>
        <v>22216.36</v>
      </c>
      <c r="J546" s="743">
        <f t="shared" si="55"/>
        <v>27494.789999999997</v>
      </c>
      <c r="K546" s="743">
        <f t="shared" si="55"/>
        <v>23395.22</v>
      </c>
      <c r="L546" s="743">
        <f t="shared" si="55"/>
        <v>19883.28</v>
      </c>
      <c r="M546" s="743">
        <f t="shared" si="55"/>
        <v>29914.940000000006</v>
      </c>
      <c r="N546" s="744">
        <f>SUM(N547:N552)</f>
        <v>28051.95</v>
      </c>
      <c r="O546" s="743">
        <f>SUM(O547:O552)</f>
        <v>17852.839999999997</v>
      </c>
      <c r="P546" s="745">
        <f>SUM(P547:P552)</f>
        <v>45758.48000000001</v>
      </c>
      <c r="Q546" s="705" t="s">
        <v>2454</v>
      </c>
    </row>
    <row r="547" spans="1:17" ht="16.5">
      <c r="A547" s="706" t="s">
        <v>2412</v>
      </c>
      <c r="B547" s="746">
        <v>1505.44</v>
      </c>
      <c r="C547" s="509">
        <v>0</v>
      </c>
      <c r="D547" s="509">
        <v>0</v>
      </c>
      <c r="E547" s="746">
        <v>8459</v>
      </c>
      <c r="F547" s="509">
        <v>0</v>
      </c>
      <c r="G547" s="746">
        <v>1082.8499999999999</v>
      </c>
      <c r="H547" s="509">
        <v>0</v>
      </c>
      <c r="I547" s="509">
        <v>0</v>
      </c>
      <c r="J547" s="509">
        <v>0</v>
      </c>
      <c r="K547" s="509">
        <v>0</v>
      </c>
      <c r="L547" s="509">
        <v>0</v>
      </c>
      <c r="M547" s="509">
        <v>0</v>
      </c>
      <c r="N547" s="751">
        <v>0</v>
      </c>
      <c r="O547" s="509">
        <v>0</v>
      </c>
      <c r="P547" s="749">
        <v>1613</v>
      </c>
      <c r="Q547" s="711" t="s">
        <v>2413</v>
      </c>
    </row>
    <row r="548" spans="1:17" ht="16.5">
      <c r="A548" s="706" t="s">
        <v>2414</v>
      </c>
      <c r="B548" s="746">
        <v>1062</v>
      </c>
      <c r="C548" s="746">
        <v>1516</v>
      </c>
      <c r="D548" s="746">
        <v>1801</v>
      </c>
      <c r="E548" s="509">
        <v>0</v>
      </c>
      <c r="F548" s="746">
        <v>663.52</v>
      </c>
      <c r="G548" s="746">
        <v>1096</v>
      </c>
      <c r="H548" s="746">
        <v>1271</v>
      </c>
      <c r="I548" s="746">
        <v>1280</v>
      </c>
      <c r="J548" s="746">
        <v>1972</v>
      </c>
      <c r="K548" s="746">
        <v>2138.67</v>
      </c>
      <c r="L548" s="746">
        <v>404</v>
      </c>
      <c r="M548" s="746">
        <v>694</v>
      </c>
      <c r="N548" s="747">
        <v>4245.91</v>
      </c>
      <c r="O548" s="748">
        <v>361</v>
      </c>
      <c r="P548" s="749">
        <v>2239.44</v>
      </c>
      <c r="Q548" s="711" t="s">
        <v>2415</v>
      </c>
    </row>
    <row r="549" spans="1:17" ht="16.5">
      <c r="A549" s="706" t="s">
        <v>2416</v>
      </c>
      <c r="B549" s="746">
        <v>16452.370000000003</v>
      </c>
      <c r="C549" s="746">
        <v>21533.62</v>
      </c>
      <c r="D549" s="746">
        <v>25312.54</v>
      </c>
      <c r="E549" s="746">
        <v>18577.900000000001</v>
      </c>
      <c r="F549" s="746">
        <v>11104.2</v>
      </c>
      <c r="G549" s="746">
        <v>16309.119999999999</v>
      </c>
      <c r="H549" s="746">
        <v>11642.6</v>
      </c>
      <c r="I549" s="746">
        <v>15166.36</v>
      </c>
      <c r="J549" s="746">
        <v>23312.789999999997</v>
      </c>
      <c r="K549" s="746">
        <v>20506.550000000003</v>
      </c>
      <c r="L549" s="746">
        <v>19345.28</v>
      </c>
      <c r="M549" s="746">
        <v>25725.080000000005</v>
      </c>
      <c r="N549" s="747">
        <v>22825.040000000001</v>
      </c>
      <c r="O549" s="748">
        <v>17263.179999999997</v>
      </c>
      <c r="P549" s="749">
        <v>40472.040000000008</v>
      </c>
      <c r="Q549" s="711" t="s">
        <v>2417</v>
      </c>
    </row>
    <row r="550" spans="1:17" ht="16.5">
      <c r="A550" s="706" t="s">
        <v>2418</v>
      </c>
      <c r="B550" s="509">
        <v>0</v>
      </c>
      <c r="C550" s="746">
        <v>110</v>
      </c>
      <c r="D550" s="509">
        <v>0</v>
      </c>
      <c r="E550" s="509">
        <v>0</v>
      </c>
      <c r="F550" s="509">
        <v>0</v>
      </c>
      <c r="G550" s="746">
        <v>220</v>
      </c>
      <c r="H550" s="509">
        <v>0</v>
      </c>
      <c r="I550" s="746">
        <v>4378</v>
      </c>
      <c r="J550" s="509">
        <v>0</v>
      </c>
      <c r="K550" s="509">
        <v>0</v>
      </c>
      <c r="L550" s="509">
        <v>0</v>
      </c>
      <c r="M550" s="746">
        <v>1780.86</v>
      </c>
      <c r="N550" s="751">
        <v>0</v>
      </c>
      <c r="O550" s="509">
        <v>0</v>
      </c>
      <c r="P550" s="832">
        <v>0</v>
      </c>
      <c r="Q550" s="711" t="s">
        <v>2419</v>
      </c>
    </row>
    <row r="551" spans="1:17" ht="16.5">
      <c r="A551" s="706" t="s">
        <v>2420</v>
      </c>
      <c r="B551" s="809">
        <v>10629.5</v>
      </c>
      <c r="C551" s="509">
        <v>0</v>
      </c>
      <c r="D551" s="809">
        <v>36084</v>
      </c>
      <c r="E551" s="509">
        <v>0</v>
      </c>
      <c r="F551" s="752">
        <v>12927</v>
      </c>
      <c r="G551" s="509">
        <v>0</v>
      </c>
      <c r="H551" s="509">
        <v>0</v>
      </c>
      <c r="I551" s="752">
        <v>1392</v>
      </c>
      <c r="J551" s="752">
        <v>2210</v>
      </c>
      <c r="K551" s="752">
        <v>750</v>
      </c>
      <c r="L551" s="752">
        <v>134</v>
      </c>
      <c r="M551" s="809">
        <v>1715</v>
      </c>
      <c r="N551" s="773">
        <v>981</v>
      </c>
      <c r="O551" s="752">
        <v>228.66</v>
      </c>
      <c r="P551" s="753">
        <v>1434</v>
      </c>
      <c r="Q551" s="711" t="s">
        <v>2421</v>
      </c>
    </row>
    <row r="552" spans="1:17" ht="16.5">
      <c r="A552" s="706" t="s">
        <v>2422</v>
      </c>
      <c r="B552" s="509">
        <v>0</v>
      </c>
      <c r="C552" s="509">
        <v>0</v>
      </c>
      <c r="D552" s="509">
        <v>0</v>
      </c>
      <c r="E552" s="509">
        <v>0</v>
      </c>
      <c r="F552" s="509">
        <v>0</v>
      </c>
      <c r="G552" s="509">
        <v>0</v>
      </c>
      <c r="H552" s="509">
        <v>0</v>
      </c>
      <c r="I552" s="509">
        <v>0</v>
      </c>
      <c r="J552" s="509">
        <v>0</v>
      </c>
      <c r="K552" s="509">
        <v>0</v>
      </c>
      <c r="L552" s="509">
        <v>0</v>
      </c>
      <c r="M552" s="509">
        <v>0</v>
      </c>
      <c r="N552" s="751">
        <v>0</v>
      </c>
      <c r="O552" s="509">
        <v>0</v>
      </c>
      <c r="P552" s="832">
        <v>0</v>
      </c>
      <c r="Q552" s="711" t="s">
        <v>2423</v>
      </c>
    </row>
    <row r="553" spans="1:17" ht="16.5">
      <c r="A553" s="701" t="s">
        <v>2426</v>
      </c>
      <c r="B553" s="743">
        <f t="shared" ref="B553:P553" si="56">SUM(B554:B559)</f>
        <v>19401.66</v>
      </c>
      <c r="C553" s="743">
        <f t="shared" si="56"/>
        <v>12426.48</v>
      </c>
      <c r="D553" s="743">
        <f t="shared" si="56"/>
        <v>28025.93</v>
      </c>
      <c r="E553" s="743">
        <f t="shared" si="56"/>
        <v>16959</v>
      </c>
      <c r="F553" s="743">
        <f t="shared" si="56"/>
        <v>18666.34</v>
      </c>
      <c r="G553" s="743">
        <f t="shared" si="56"/>
        <v>9632.86</v>
      </c>
      <c r="H553" s="743">
        <f t="shared" si="56"/>
        <v>6545.73</v>
      </c>
      <c r="I553" s="743">
        <f t="shared" si="56"/>
        <v>10501.5</v>
      </c>
      <c r="J553" s="743">
        <f t="shared" si="56"/>
        <v>12964.709999999997</v>
      </c>
      <c r="K553" s="743">
        <f t="shared" si="56"/>
        <v>11012.87</v>
      </c>
      <c r="L553" s="743">
        <f t="shared" si="56"/>
        <v>9082.4</v>
      </c>
      <c r="M553" s="743">
        <f t="shared" si="56"/>
        <v>16370.319999999998</v>
      </c>
      <c r="N553" s="744">
        <f t="shared" si="56"/>
        <v>14101.04</v>
      </c>
      <c r="O553" s="743">
        <f t="shared" si="56"/>
        <v>9219.9299999999985</v>
      </c>
      <c r="P553" s="745">
        <f t="shared" si="56"/>
        <v>17562.16</v>
      </c>
      <c r="Q553" s="705" t="s">
        <v>2456</v>
      </c>
    </row>
    <row r="554" spans="1:17" ht="16.5">
      <c r="A554" s="706" t="s">
        <v>2412</v>
      </c>
      <c r="B554" s="746">
        <v>450</v>
      </c>
      <c r="C554" s="509">
        <v>0</v>
      </c>
      <c r="D554" s="509">
        <v>0</v>
      </c>
      <c r="E554" s="746">
        <v>8356</v>
      </c>
      <c r="F554" s="509">
        <v>0</v>
      </c>
      <c r="G554" s="746">
        <v>215.17</v>
      </c>
      <c r="H554" s="509">
        <v>0</v>
      </c>
      <c r="I554" s="509">
        <v>0</v>
      </c>
      <c r="J554" s="509">
        <v>0</v>
      </c>
      <c r="K554" s="509">
        <v>0</v>
      </c>
      <c r="L554" s="509">
        <v>0</v>
      </c>
      <c r="M554" s="509">
        <v>0</v>
      </c>
      <c r="N554" s="751">
        <v>0</v>
      </c>
      <c r="O554" s="509">
        <v>0</v>
      </c>
      <c r="P554" s="749">
        <v>636</v>
      </c>
      <c r="Q554" s="711" t="s">
        <v>2413</v>
      </c>
    </row>
    <row r="555" spans="1:17" ht="16.5">
      <c r="A555" s="706" t="s">
        <v>2414</v>
      </c>
      <c r="B555" s="746">
        <v>601</v>
      </c>
      <c r="C555" s="746">
        <v>1205.1599999999999</v>
      </c>
      <c r="D555" s="746">
        <v>1106</v>
      </c>
      <c r="E555" s="509">
        <v>0</v>
      </c>
      <c r="F555" s="746">
        <v>476.52</v>
      </c>
      <c r="G555" s="746">
        <v>652</v>
      </c>
      <c r="H555" s="746">
        <v>881</v>
      </c>
      <c r="I555" s="746">
        <v>696</v>
      </c>
      <c r="J555" s="746">
        <v>1662</v>
      </c>
      <c r="K555" s="746">
        <v>1591</v>
      </c>
      <c r="L555" s="746">
        <v>321</v>
      </c>
      <c r="M555" s="746">
        <v>567</v>
      </c>
      <c r="N555" s="747">
        <v>2775.91</v>
      </c>
      <c r="O555" s="748">
        <v>282</v>
      </c>
      <c r="P555" s="749">
        <v>1459.44</v>
      </c>
      <c r="Q555" s="711" t="s">
        <v>2415</v>
      </c>
    </row>
    <row r="556" spans="1:17" ht="16.5">
      <c r="A556" s="706" t="s">
        <v>2416</v>
      </c>
      <c r="B556" s="746">
        <v>8281.66</v>
      </c>
      <c r="C556" s="746">
        <v>11111.32</v>
      </c>
      <c r="D556" s="746">
        <v>13818.93</v>
      </c>
      <c r="E556" s="746">
        <v>8603</v>
      </c>
      <c r="F556" s="746">
        <v>5262.82</v>
      </c>
      <c r="G556" s="746">
        <v>8765.69</v>
      </c>
      <c r="H556" s="746">
        <v>5664.73</v>
      </c>
      <c r="I556" s="746">
        <v>6832.5</v>
      </c>
      <c r="J556" s="746">
        <v>10054.709999999997</v>
      </c>
      <c r="K556" s="746">
        <v>9421.8700000000008</v>
      </c>
      <c r="L556" s="746">
        <v>8627.4</v>
      </c>
      <c r="M556" s="746">
        <v>13460.159999999998</v>
      </c>
      <c r="N556" s="747">
        <v>10344.130000000001</v>
      </c>
      <c r="O556" s="748">
        <v>8740.9299999999985</v>
      </c>
      <c r="P556" s="749">
        <v>14707.88</v>
      </c>
      <c r="Q556" s="711" t="s">
        <v>2417</v>
      </c>
    </row>
    <row r="557" spans="1:17" ht="16.5">
      <c r="A557" s="706" t="s">
        <v>2418</v>
      </c>
      <c r="B557" s="509">
        <v>0</v>
      </c>
      <c r="C557" s="746">
        <v>110</v>
      </c>
      <c r="D557" s="509">
        <v>0</v>
      </c>
      <c r="E557" s="509">
        <v>0</v>
      </c>
      <c r="F557" s="509">
        <v>0</v>
      </c>
      <c r="G557" s="746">
        <v>0</v>
      </c>
      <c r="H557" s="509">
        <v>0</v>
      </c>
      <c r="I557" s="746">
        <v>1581</v>
      </c>
      <c r="J557" s="509">
        <v>0</v>
      </c>
      <c r="K557" s="509">
        <v>0</v>
      </c>
      <c r="L557" s="509">
        <v>0</v>
      </c>
      <c r="M557" s="746">
        <v>628.16</v>
      </c>
      <c r="N557" s="751">
        <v>0</v>
      </c>
      <c r="O557" s="509">
        <v>0</v>
      </c>
      <c r="P557" s="832">
        <v>0</v>
      </c>
      <c r="Q557" s="711" t="s">
        <v>2419</v>
      </c>
    </row>
    <row r="558" spans="1:17" ht="16.5">
      <c r="A558" s="706" t="s">
        <v>2420</v>
      </c>
      <c r="B558" s="809">
        <v>10069</v>
      </c>
      <c r="C558" s="509">
        <v>0</v>
      </c>
      <c r="D558" s="809">
        <v>13101</v>
      </c>
      <c r="E558" s="509">
        <v>0</v>
      </c>
      <c r="F558" s="752">
        <v>12927</v>
      </c>
      <c r="G558" s="509">
        <v>0</v>
      </c>
      <c r="H558" s="509">
        <v>0</v>
      </c>
      <c r="I558" s="752">
        <v>1392</v>
      </c>
      <c r="J558" s="752">
        <v>1248</v>
      </c>
      <c r="K558" s="752">
        <v>0</v>
      </c>
      <c r="L558" s="752">
        <v>134</v>
      </c>
      <c r="M558" s="809">
        <v>1715</v>
      </c>
      <c r="N558" s="773">
        <v>981</v>
      </c>
      <c r="O558" s="752">
        <v>197</v>
      </c>
      <c r="P558" s="753">
        <v>758.83999999999992</v>
      </c>
      <c r="Q558" s="711" t="s">
        <v>2421</v>
      </c>
    </row>
    <row r="559" spans="1:17" ht="16.5">
      <c r="A559" s="706" t="s">
        <v>2422</v>
      </c>
      <c r="B559" s="509">
        <v>0</v>
      </c>
      <c r="C559" s="509">
        <v>0</v>
      </c>
      <c r="D559" s="509">
        <v>0</v>
      </c>
      <c r="E559" s="509">
        <v>0</v>
      </c>
      <c r="F559" s="509">
        <v>0</v>
      </c>
      <c r="G559" s="509">
        <v>0</v>
      </c>
      <c r="H559" s="509">
        <v>0</v>
      </c>
      <c r="I559" s="509">
        <v>0</v>
      </c>
      <c r="J559" s="509">
        <v>0</v>
      </c>
      <c r="K559" s="509">
        <v>0</v>
      </c>
      <c r="L559" s="509">
        <v>0</v>
      </c>
      <c r="M559" s="509">
        <v>0</v>
      </c>
      <c r="N559" s="751">
        <v>0</v>
      </c>
      <c r="O559" s="509">
        <v>0</v>
      </c>
      <c r="P559" s="832">
        <v>0</v>
      </c>
      <c r="Q559" s="711" t="s">
        <v>2423</v>
      </c>
    </row>
    <row r="560" spans="1:17" ht="16.5">
      <c r="A560" s="701" t="s">
        <v>2428</v>
      </c>
      <c r="B560" s="743">
        <f>SUM(B561:B566)</f>
        <v>37243.929000000004</v>
      </c>
      <c r="C560" s="743">
        <f t="shared" ref="C560:P560" si="57">SUM(C561:C566)</f>
        <v>25366.92</v>
      </c>
      <c r="D560" s="743">
        <f t="shared" si="57"/>
        <v>91490.200000000012</v>
      </c>
      <c r="E560" s="743">
        <f t="shared" si="57"/>
        <v>30236.199999999997</v>
      </c>
      <c r="F560" s="743">
        <f t="shared" si="57"/>
        <v>25837.120000000003</v>
      </c>
      <c r="G560" s="743">
        <f t="shared" si="57"/>
        <v>20999.68</v>
      </c>
      <c r="H560" s="743">
        <f t="shared" si="57"/>
        <v>14063.13</v>
      </c>
      <c r="I560" s="743">
        <f t="shared" si="57"/>
        <v>29349.439999999999</v>
      </c>
      <c r="J560" s="743">
        <f t="shared" si="57"/>
        <v>33909.535000000003</v>
      </c>
      <c r="K560" s="743">
        <f t="shared" si="57"/>
        <v>28000.33</v>
      </c>
      <c r="L560" s="743">
        <f t="shared" si="57"/>
        <v>21899.32</v>
      </c>
      <c r="M560" s="743">
        <f t="shared" si="57"/>
        <v>35025.31</v>
      </c>
      <c r="N560" s="744">
        <f t="shared" si="57"/>
        <v>29912.525000000001</v>
      </c>
      <c r="O560" s="743">
        <f t="shared" si="57"/>
        <v>19532.460000000003</v>
      </c>
      <c r="P560" s="745">
        <f t="shared" si="57"/>
        <v>50864.119999999995</v>
      </c>
      <c r="Q560" s="705" t="s">
        <v>2457</v>
      </c>
    </row>
    <row r="561" spans="1:17" ht="16.5">
      <c r="A561" s="706" t="s">
        <v>2412</v>
      </c>
      <c r="B561" s="746">
        <v>2258.16</v>
      </c>
      <c r="C561" s="509">
        <v>0</v>
      </c>
      <c r="D561" s="509">
        <v>0</v>
      </c>
      <c r="E561" s="746">
        <v>10191.4</v>
      </c>
      <c r="F561" s="509">
        <v>0</v>
      </c>
      <c r="G561" s="746">
        <v>1299.42</v>
      </c>
      <c r="H561" s="509">
        <v>0</v>
      </c>
      <c r="I561" s="509">
        <v>0</v>
      </c>
      <c r="J561" s="509">
        <v>0</v>
      </c>
      <c r="K561" s="509">
        <v>0</v>
      </c>
      <c r="L561" s="509">
        <v>0</v>
      </c>
      <c r="M561" s="509">
        <v>0</v>
      </c>
      <c r="N561" s="751">
        <v>0</v>
      </c>
      <c r="O561" s="509">
        <v>0</v>
      </c>
      <c r="P561" s="749">
        <v>2659</v>
      </c>
      <c r="Q561" s="711" t="s">
        <v>2413</v>
      </c>
    </row>
    <row r="562" spans="1:17" ht="16.5">
      <c r="A562" s="706" t="s">
        <v>2414</v>
      </c>
      <c r="B562" s="746">
        <v>1062</v>
      </c>
      <c r="C562" s="746">
        <v>1516</v>
      </c>
      <c r="D562" s="746">
        <v>2028.5</v>
      </c>
      <c r="E562" s="509">
        <v>0</v>
      </c>
      <c r="F562" s="746">
        <v>802.28</v>
      </c>
      <c r="G562" s="746">
        <v>1096</v>
      </c>
      <c r="H562" s="746">
        <v>1271</v>
      </c>
      <c r="I562" s="746">
        <v>1280</v>
      </c>
      <c r="J562" s="746">
        <v>2339</v>
      </c>
      <c r="K562" s="746">
        <v>2462.5050000000001</v>
      </c>
      <c r="L562" s="746">
        <v>404</v>
      </c>
      <c r="M562" s="746">
        <v>817.5</v>
      </c>
      <c r="N562" s="747">
        <v>4429.3649999999998</v>
      </c>
      <c r="O562" s="748">
        <v>361</v>
      </c>
      <c r="P562" s="749">
        <v>2310.66</v>
      </c>
      <c r="Q562" s="711" t="s">
        <v>2415</v>
      </c>
    </row>
    <row r="563" spans="1:17" ht="16.5">
      <c r="A563" s="706" t="s">
        <v>2416</v>
      </c>
      <c r="B563" s="746">
        <v>18371.419000000002</v>
      </c>
      <c r="C563" s="746">
        <v>23740.92</v>
      </c>
      <c r="D563" s="746">
        <v>27689.599999999999</v>
      </c>
      <c r="E563" s="746">
        <v>20044.8</v>
      </c>
      <c r="F563" s="746">
        <v>11769.04</v>
      </c>
      <c r="G563" s="746">
        <v>18384.259999999998</v>
      </c>
      <c r="H563" s="746">
        <v>12792.13</v>
      </c>
      <c r="I563" s="746">
        <v>17435.439999999999</v>
      </c>
      <c r="J563" s="746">
        <v>29210.935000000001</v>
      </c>
      <c r="K563" s="746">
        <v>24787.825000000001</v>
      </c>
      <c r="L563" s="746">
        <v>21307.72</v>
      </c>
      <c r="M563" s="746">
        <v>29821.52</v>
      </c>
      <c r="N563" s="747">
        <v>24482.560000000001</v>
      </c>
      <c r="O563" s="748">
        <v>18828.47</v>
      </c>
      <c r="P563" s="749">
        <v>43552.46</v>
      </c>
      <c r="Q563" s="711" t="s">
        <v>2417</v>
      </c>
    </row>
    <row r="564" spans="1:17" ht="16.5">
      <c r="A564" s="706" t="s">
        <v>2418</v>
      </c>
      <c r="B564" s="509">
        <v>0</v>
      </c>
      <c r="C564" s="746">
        <v>110</v>
      </c>
      <c r="D564" s="509">
        <v>0</v>
      </c>
      <c r="E564" s="509">
        <v>0</v>
      </c>
      <c r="F564" s="509">
        <v>0</v>
      </c>
      <c r="G564" s="746">
        <v>220</v>
      </c>
      <c r="H564" s="509">
        <v>0</v>
      </c>
      <c r="I564" s="746">
        <v>8756</v>
      </c>
      <c r="J564" s="509">
        <v>0</v>
      </c>
      <c r="K564" s="509">
        <v>0</v>
      </c>
      <c r="L564" s="509">
        <v>0</v>
      </c>
      <c r="M564" s="746">
        <v>2671.29</v>
      </c>
      <c r="N564" s="751">
        <v>0</v>
      </c>
      <c r="O564" s="509">
        <v>0</v>
      </c>
      <c r="P564" s="832">
        <v>0</v>
      </c>
      <c r="Q564" s="711" t="s">
        <v>2419</v>
      </c>
    </row>
    <row r="565" spans="1:17" ht="16.5">
      <c r="A565" s="706" t="s">
        <v>2420</v>
      </c>
      <c r="B565" s="809">
        <v>15552.35</v>
      </c>
      <c r="C565" s="509">
        <v>0</v>
      </c>
      <c r="D565" s="809">
        <v>61772.100000000006</v>
      </c>
      <c r="E565" s="509">
        <v>0</v>
      </c>
      <c r="F565" s="752">
        <v>13265.8</v>
      </c>
      <c r="G565" s="509">
        <v>0</v>
      </c>
      <c r="H565" s="509">
        <v>0</v>
      </c>
      <c r="I565" s="752">
        <v>1878</v>
      </c>
      <c r="J565" s="752">
        <v>2359.6</v>
      </c>
      <c r="K565" s="752">
        <v>750</v>
      </c>
      <c r="L565" s="752">
        <v>187.6</v>
      </c>
      <c r="M565" s="809">
        <v>1715</v>
      </c>
      <c r="N565" s="773">
        <v>1000.6</v>
      </c>
      <c r="O565" s="752">
        <v>342.99</v>
      </c>
      <c r="P565" s="753">
        <v>2342</v>
      </c>
      <c r="Q565" s="711" t="s">
        <v>2421</v>
      </c>
    </row>
    <row r="566" spans="1:17" ht="16.5">
      <c r="A566" s="706" t="s">
        <v>2422</v>
      </c>
      <c r="B566" s="509">
        <v>0</v>
      </c>
      <c r="C566" s="509">
        <v>0</v>
      </c>
      <c r="D566" s="509">
        <v>0</v>
      </c>
      <c r="E566" s="509">
        <v>0</v>
      </c>
      <c r="F566" s="509">
        <v>0</v>
      </c>
      <c r="G566" s="509">
        <v>0</v>
      </c>
      <c r="H566" s="509">
        <v>0</v>
      </c>
      <c r="I566" s="509">
        <v>0</v>
      </c>
      <c r="J566" s="509">
        <v>0</v>
      </c>
      <c r="K566" s="509">
        <v>0</v>
      </c>
      <c r="L566" s="509">
        <v>0</v>
      </c>
      <c r="M566" s="509">
        <v>0</v>
      </c>
      <c r="N566" s="751">
        <v>0</v>
      </c>
      <c r="O566" s="509">
        <v>0</v>
      </c>
      <c r="P566" s="832">
        <v>0</v>
      </c>
      <c r="Q566" s="711" t="s">
        <v>2423</v>
      </c>
    </row>
    <row r="567" spans="1:17" ht="16.5">
      <c r="A567" s="701" t="s">
        <v>2430</v>
      </c>
      <c r="B567" s="821">
        <f>SUM(B568:B570)</f>
        <v>157</v>
      </c>
      <c r="C567" s="821">
        <f t="shared" ref="C567:P567" si="58">SUM(C568:C570)</f>
        <v>192</v>
      </c>
      <c r="D567" s="821">
        <f t="shared" si="58"/>
        <v>216</v>
      </c>
      <c r="E567" s="821">
        <f t="shared" si="58"/>
        <v>182</v>
      </c>
      <c r="F567" s="821">
        <f t="shared" si="58"/>
        <v>97</v>
      </c>
      <c r="G567" s="821">
        <f t="shared" si="58"/>
        <v>141</v>
      </c>
      <c r="H567" s="821">
        <f t="shared" si="58"/>
        <v>103</v>
      </c>
      <c r="I567" s="821">
        <f t="shared" si="58"/>
        <v>146</v>
      </c>
      <c r="J567" s="821">
        <f t="shared" si="58"/>
        <v>196</v>
      </c>
      <c r="K567" s="821">
        <f t="shared" si="58"/>
        <v>183</v>
      </c>
      <c r="L567" s="821">
        <f t="shared" si="58"/>
        <v>174</v>
      </c>
      <c r="M567" s="821">
        <f t="shared" si="58"/>
        <v>215</v>
      </c>
      <c r="N567" s="744">
        <f t="shared" si="58"/>
        <v>225</v>
      </c>
      <c r="O567" s="821">
        <f t="shared" si="58"/>
        <v>154</v>
      </c>
      <c r="P567" s="745">
        <f t="shared" si="58"/>
        <v>398</v>
      </c>
      <c r="Q567" s="705" t="s">
        <v>2458</v>
      </c>
    </row>
    <row r="568" spans="1:17" ht="16.5">
      <c r="A568" s="706" t="s">
        <v>2412</v>
      </c>
      <c r="B568" s="746">
        <v>7</v>
      </c>
      <c r="C568" s="509">
        <v>0</v>
      </c>
      <c r="D568" s="509">
        <v>0</v>
      </c>
      <c r="E568" s="746">
        <v>24</v>
      </c>
      <c r="F568" s="509">
        <v>0</v>
      </c>
      <c r="G568" s="746">
        <v>9</v>
      </c>
      <c r="H568" s="509">
        <v>0</v>
      </c>
      <c r="I568" s="509">
        <v>0</v>
      </c>
      <c r="J568" s="509">
        <v>0</v>
      </c>
      <c r="K568" s="509">
        <v>0</v>
      </c>
      <c r="L568" s="509">
        <v>0</v>
      </c>
      <c r="M568" s="509">
        <v>0</v>
      </c>
      <c r="N568" s="751">
        <v>0</v>
      </c>
      <c r="O568" s="509">
        <v>0</v>
      </c>
      <c r="P568" s="749">
        <v>5</v>
      </c>
      <c r="Q568" s="711" t="s">
        <v>2413</v>
      </c>
    </row>
    <row r="569" spans="1:17" ht="16.5">
      <c r="A569" s="706" t="s">
        <v>2414</v>
      </c>
      <c r="B569" s="746">
        <v>3</v>
      </c>
      <c r="C569" s="746">
        <v>5</v>
      </c>
      <c r="D569" s="746">
        <v>5</v>
      </c>
      <c r="E569" s="509">
        <v>0</v>
      </c>
      <c r="F569" s="746">
        <v>2</v>
      </c>
      <c r="G569" s="746">
        <v>3</v>
      </c>
      <c r="H569" s="746">
        <v>4</v>
      </c>
      <c r="I569" s="746">
        <v>3</v>
      </c>
      <c r="J569" s="746">
        <v>9</v>
      </c>
      <c r="K569" s="746">
        <v>5</v>
      </c>
      <c r="L569" s="746">
        <v>2</v>
      </c>
      <c r="M569" s="746">
        <v>3</v>
      </c>
      <c r="N569" s="747">
        <v>14</v>
      </c>
      <c r="O569" s="748">
        <v>2</v>
      </c>
      <c r="P569" s="749">
        <v>9</v>
      </c>
      <c r="Q569" s="711" t="s">
        <v>2415</v>
      </c>
    </row>
    <row r="570" spans="1:17" ht="16.5">
      <c r="A570" s="706" t="s">
        <v>2416</v>
      </c>
      <c r="B570" s="746">
        <v>147</v>
      </c>
      <c r="C570" s="746">
        <v>187</v>
      </c>
      <c r="D570" s="746">
        <v>211</v>
      </c>
      <c r="E570" s="746">
        <v>158</v>
      </c>
      <c r="F570" s="746">
        <v>95</v>
      </c>
      <c r="G570" s="746">
        <v>129</v>
      </c>
      <c r="H570" s="746">
        <v>99</v>
      </c>
      <c r="I570" s="746">
        <v>143</v>
      </c>
      <c r="J570" s="746">
        <v>187</v>
      </c>
      <c r="K570" s="746">
        <v>178</v>
      </c>
      <c r="L570" s="746">
        <v>172</v>
      </c>
      <c r="M570" s="746">
        <v>212</v>
      </c>
      <c r="N570" s="747">
        <v>211</v>
      </c>
      <c r="O570" s="748">
        <v>152</v>
      </c>
      <c r="P570" s="749">
        <v>384</v>
      </c>
      <c r="Q570" s="711" t="s">
        <v>2417</v>
      </c>
    </row>
    <row r="571" spans="1:17" ht="16.5">
      <c r="A571" s="701" t="s">
        <v>2432</v>
      </c>
      <c r="B571" s="754">
        <f>B572+B573+B574</f>
        <v>489</v>
      </c>
      <c r="C571" s="754">
        <f t="shared" ref="C571:P571" si="59">C572+C573+C574</f>
        <v>630</v>
      </c>
      <c r="D571" s="754">
        <f t="shared" si="59"/>
        <v>747</v>
      </c>
      <c r="E571" s="754">
        <f t="shared" si="59"/>
        <v>578</v>
      </c>
      <c r="F571" s="754">
        <f t="shared" si="59"/>
        <v>346</v>
      </c>
      <c r="G571" s="754">
        <f t="shared" si="59"/>
        <v>485</v>
      </c>
      <c r="H571" s="754">
        <f t="shared" si="59"/>
        <v>347</v>
      </c>
      <c r="I571" s="754">
        <f t="shared" si="59"/>
        <v>424</v>
      </c>
      <c r="J571" s="754">
        <f t="shared" si="59"/>
        <v>649</v>
      </c>
      <c r="K571" s="754">
        <f t="shared" si="59"/>
        <v>612</v>
      </c>
      <c r="L571" s="754">
        <f t="shared" si="59"/>
        <v>525</v>
      </c>
      <c r="M571" s="754">
        <f t="shared" si="59"/>
        <v>700</v>
      </c>
      <c r="N571" s="755">
        <f t="shared" si="59"/>
        <v>734</v>
      </c>
      <c r="O571" s="754">
        <f t="shared" si="59"/>
        <v>526</v>
      </c>
      <c r="P571" s="756">
        <f t="shared" si="59"/>
        <v>1236</v>
      </c>
      <c r="Q571" s="705" t="s">
        <v>2459</v>
      </c>
    </row>
    <row r="572" spans="1:17" ht="16.5">
      <c r="A572" s="706" t="s">
        <v>2412</v>
      </c>
      <c r="B572" s="746">
        <v>38</v>
      </c>
      <c r="C572" s="509">
        <v>0</v>
      </c>
      <c r="D572" s="509">
        <v>0</v>
      </c>
      <c r="E572" s="746">
        <v>69</v>
      </c>
      <c r="F572" s="509">
        <v>0</v>
      </c>
      <c r="G572" s="746">
        <v>29</v>
      </c>
      <c r="H572" s="509">
        <v>0</v>
      </c>
      <c r="I572" s="509">
        <v>0</v>
      </c>
      <c r="J572" s="509">
        <v>0</v>
      </c>
      <c r="K572" s="509">
        <v>0</v>
      </c>
      <c r="L572" s="509">
        <v>0</v>
      </c>
      <c r="M572" s="509">
        <v>0</v>
      </c>
      <c r="N572" s="751">
        <v>0</v>
      </c>
      <c r="O572" s="509">
        <v>0</v>
      </c>
      <c r="P572" s="749">
        <v>42</v>
      </c>
      <c r="Q572" s="711" t="s">
        <v>2413</v>
      </c>
    </row>
    <row r="573" spans="1:17" ht="16.5">
      <c r="A573" s="706" t="s">
        <v>2414</v>
      </c>
      <c r="B573" s="746">
        <v>18</v>
      </c>
      <c r="C573" s="746">
        <v>32</v>
      </c>
      <c r="D573" s="746">
        <v>32</v>
      </c>
      <c r="E573" s="509">
        <v>0</v>
      </c>
      <c r="F573" s="746">
        <v>11</v>
      </c>
      <c r="G573" s="746">
        <v>19</v>
      </c>
      <c r="H573" s="746">
        <v>23</v>
      </c>
      <c r="I573" s="746">
        <v>16</v>
      </c>
      <c r="J573" s="746">
        <v>52</v>
      </c>
      <c r="K573" s="746">
        <v>41</v>
      </c>
      <c r="L573" s="746">
        <v>12</v>
      </c>
      <c r="M573" s="746">
        <v>18</v>
      </c>
      <c r="N573" s="747">
        <v>83</v>
      </c>
      <c r="O573" s="748">
        <v>11</v>
      </c>
      <c r="P573" s="749">
        <v>50</v>
      </c>
      <c r="Q573" s="711" t="s">
        <v>2415</v>
      </c>
    </row>
    <row r="574" spans="1:17" ht="16.5">
      <c r="A574" s="706" t="s">
        <v>2416</v>
      </c>
      <c r="B574" s="746">
        <v>433</v>
      </c>
      <c r="C574" s="746">
        <v>598</v>
      </c>
      <c r="D574" s="746">
        <v>715</v>
      </c>
      <c r="E574" s="746">
        <v>509</v>
      </c>
      <c r="F574" s="746">
        <v>335</v>
      </c>
      <c r="G574" s="746">
        <v>437</v>
      </c>
      <c r="H574" s="746">
        <v>324</v>
      </c>
      <c r="I574" s="746">
        <v>408</v>
      </c>
      <c r="J574" s="746">
        <v>597</v>
      </c>
      <c r="K574" s="746">
        <v>571</v>
      </c>
      <c r="L574" s="746">
        <v>513</v>
      </c>
      <c r="M574" s="746">
        <v>682</v>
      </c>
      <c r="N574" s="747">
        <v>651</v>
      </c>
      <c r="O574" s="748">
        <v>515</v>
      </c>
      <c r="P574" s="749">
        <v>1144</v>
      </c>
      <c r="Q574" s="711" t="s">
        <v>2417</v>
      </c>
    </row>
    <row r="575" spans="1:17" ht="16.5">
      <c r="A575" s="701" t="s">
        <v>2434</v>
      </c>
      <c r="B575" s="757">
        <v>1084.1463414634147</v>
      </c>
      <c r="C575" s="757">
        <v>1082.3529411764705</v>
      </c>
      <c r="D575" s="757">
        <v>1105.7377049180327</v>
      </c>
      <c r="E575" s="757">
        <v>1076.056338028169</v>
      </c>
      <c r="F575" s="757">
        <v>1061.4035087719299</v>
      </c>
      <c r="G575" s="757">
        <v>1114.1025641025642</v>
      </c>
      <c r="H575" s="757">
        <v>1077.4193548387098</v>
      </c>
      <c r="I575" s="757">
        <v>1184.0579710144928</v>
      </c>
      <c r="J575" s="757">
        <v>1216.504854368932</v>
      </c>
      <c r="K575" s="757">
        <v>1169.8795180722891</v>
      </c>
      <c r="L575" s="757">
        <v>1136</v>
      </c>
      <c r="M575" s="757">
        <v>1222.9357798165138</v>
      </c>
      <c r="N575" s="758">
        <v>1055.8558558558559</v>
      </c>
      <c r="O575" s="759">
        <v>1100</v>
      </c>
      <c r="P575" s="760">
        <v>1085.7142857142858</v>
      </c>
      <c r="Q575" s="705" t="s">
        <v>2461</v>
      </c>
    </row>
    <row r="576" spans="1:17" ht="16.5">
      <c r="A576" s="706" t="s">
        <v>2412</v>
      </c>
      <c r="B576" s="774">
        <v>1500</v>
      </c>
      <c r="C576" s="598" t="s">
        <v>2436</v>
      </c>
      <c r="D576" s="598" t="s">
        <v>2436</v>
      </c>
      <c r="E576" s="774">
        <v>1400</v>
      </c>
      <c r="F576" s="598" t="s">
        <v>2436</v>
      </c>
      <c r="G576" s="774" t="s">
        <v>2436</v>
      </c>
      <c r="H576" s="598" t="s">
        <v>2436</v>
      </c>
      <c r="I576" s="598" t="s">
        <v>2436</v>
      </c>
      <c r="J576" s="598" t="s">
        <v>2436</v>
      </c>
      <c r="K576" s="598" t="s">
        <v>2436</v>
      </c>
      <c r="L576" s="598" t="s">
        <v>2436</v>
      </c>
      <c r="M576" s="598" t="s">
        <v>2436</v>
      </c>
      <c r="N576" s="562" t="s">
        <v>2436</v>
      </c>
      <c r="O576" s="598" t="s">
        <v>2436</v>
      </c>
      <c r="P576" s="776" t="s">
        <v>2436</v>
      </c>
      <c r="Q576" s="711" t="s">
        <v>2413</v>
      </c>
    </row>
    <row r="577" spans="1:17" ht="16.5">
      <c r="A577" s="706" t="s">
        <v>2414</v>
      </c>
      <c r="B577" s="774">
        <v>1000</v>
      </c>
      <c r="C577" s="774">
        <v>1000</v>
      </c>
      <c r="D577" s="774">
        <v>1140</v>
      </c>
      <c r="E577" s="598" t="s">
        <v>2436</v>
      </c>
      <c r="F577" s="774">
        <v>1250</v>
      </c>
      <c r="G577" s="774">
        <v>1000</v>
      </c>
      <c r="H577" s="774">
        <v>1000</v>
      </c>
      <c r="I577" s="774">
        <v>1000</v>
      </c>
      <c r="J577" s="774">
        <v>1187.5</v>
      </c>
      <c r="K577" s="774">
        <v>1100</v>
      </c>
      <c r="L577" s="774">
        <v>1000</v>
      </c>
      <c r="M577" s="774">
        <v>1166.6666666666667</v>
      </c>
      <c r="N577" s="775">
        <v>1071.4285714285713</v>
      </c>
      <c r="O577" s="774">
        <v>1000</v>
      </c>
      <c r="P577" s="776">
        <v>1000</v>
      </c>
      <c r="Q577" s="711" t="s">
        <v>2415</v>
      </c>
    </row>
    <row r="578" spans="1:17" ht="16.5">
      <c r="A578" s="706" t="s">
        <v>2416</v>
      </c>
      <c r="B578" s="774">
        <v>1072</v>
      </c>
      <c r="C578" s="774">
        <v>1088.6075949367089</v>
      </c>
      <c r="D578" s="774">
        <v>1084.2592592592594</v>
      </c>
      <c r="E578" s="774">
        <v>1071.4285714285713</v>
      </c>
      <c r="F578" s="774">
        <v>1050</v>
      </c>
      <c r="G578" s="774">
        <v>1118.6666666666667</v>
      </c>
      <c r="H578" s="774">
        <v>1082.7586206896551</v>
      </c>
      <c r="I578" s="774">
        <v>1172.5806451612902</v>
      </c>
      <c r="J578" s="774">
        <v>1219.3548387096773</v>
      </c>
      <c r="K578" s="774">
        <v>1174.3589743589744</v>
      </c>
      <c r="L578" s="774">
        <v>1136.1111111111111</v>
      </c>
      <c r="M578" s="774">
        <v>1221.9047619047619</v>
      </c>
      <c r="N578" s="775">
        <v>1054.1666666666667</v>
      </c>
      <c r="O578" s="774">
        <v>1097.3684210526317</v>
      </c>
      <c r="P578" s="776">
        <v>1084.6153846153845</v>
      </c>
      <c r="Q578" s="711" t="s">
        <v>2417</v>
      </c>
    </row>
    <row r="579" spans="1:17" ht="16.5">
      <c r="A579" s="706" t="s">
        <v>2418</v>
      </c>
      <c r="B579" s="774" t="s">
        <v>2436</v>
      </c>
      <c r="C579" s="598">
        <v>1000</v>
      </c>
      <c r="D579" s="598" t="s">
        <v>2436</v>
      </c>
      <c r="E579" s="774" t="s">
        <v>2436</v>
      </c>
      <c r="F579" s="598" t="s">
        <v>2436</v>
      </c>
      <c r="G579" s="774" t="s">
        <v>2436</v>
      </c>
      <c r="H579" s="598" t="s">
        <v>2436</v>
      </c>
      <c r="I579" s="598">
        <v>2000</v>
      </c>
      <c r="J579" s="598" t="s">
        <v>2436</v>
      </c>
      <c r="K579" s="598" t="s">
        <v>2436</v>
      </c>
      <c r="L579" s="598" t="s">
        <v>2436</v>
      </c>
      <c r="M579" s="598">
        <v>1500</v>
      </c>
      <c r="N579" s="562" t="s">
        <v>2436</v>
      </c>
      <c r="O579" s="598" t="s">
        <v>2436</v>
      </c>
      <c r="P579" s="776" t="s">
        <v>2436</v>
      </c>
      <c r="Q579" s="711" t="s">
        <v>2419</v>
      </c>
    </row>
    <row r="580" spans="1:17" ht="16.5">
      <c r="A580" s="706" t="s">
        <v>2437</v>
      </c>
      <c r="B580" s="774"/>
      <c r="C580" s="774"/>
      <c r="D580" s="774"/>
      <c r="E580" s="598"/>
      <c r="F580" s="774"/>
      <c r="G580" s="774"/>
      <c r="H580" s="774"/>
      <c r="I580" s="774"/>
      <c r="J580" s="774"/>
      <c r="K580" s="774"/>
      <c r="L580" s="774"/>
      <c r="M580" s="774"/>
      <c r="N580" s="775"/>
      <c r="O580" s="774"/>
      <c r="P580" s="776"/>
      <c r="Q580" s="711" t="s">
        <v>2438</v>
      </c>
    </row>
    <row r="581" spans="1:17" ht="16.5">
      <c r="A581" s="706" t="s">
        <v>2439</v>
      </c>
      <c r="B581" s="774">
        <v>1000</v>
      </c>
      <c r="C581" s="774" t="s">
        <v>2436</v>
      </c>
      <c r="D581" s="774">
        <v>1242.8571428571429</v>
      </c>
      <c r="E581" s="774" t="s">
        <v>2436</v>
      </c>
      <c r="F581" s="774">
        <v>1000</v>
      </c>
      <c r="G581" s="774" t="s">
        <v>2436</v>
      </c>
      <c r="H581" s="774" t="s">
        <v>2436</v>
      </c>
      <c r="I581" s="774" t="s">
        <v>2436</v>
      </c>
      <c r="J581" s="774" t="s">
        <v>2436</v>
      </c>
      <c r="K581" s="774" t="s">
        <v>2436</v>
      </c>
      <c r="L581" s="774" t="s">
        <v>2436</v>
      </c>
      <c r="M581" s="774" t="s">
        <v>2436</v>
      </c>
      <c r="N581" s="775" t="s">
        <v>2436</v>
      </c>
      <c r="O581" s="774" t="s">
        <v>2436</v>
      </c>
      <c r="P581" s="776" t="s">
        <v>2436</v>
      </c>
      <c r="Q581" s="711" t="s">
        <v>2440</v>
      </c>
    </row>
    <row r="582" spans="1:17" ht="16.5">
      <c r="A582" s="706" t="s">
        <v>2441</v>
      </c>
      <c r="B582" s="774">
        <v>1500</v>
      </c>
      <c r="C582" s="598" t="s">
        <v>2436</v>
      </c>
      <c r="D582" s="598">
        <v>1700</v>
      </c>
      <c r="E582" s="774" t="s">
        <v>2436</v>
      </c>
      <c r="F582" s="598">
        <v>1400</v>
      </c>
      <c r="G582" s="774" t="s">
        <v>2436</v>
      </c>
      <c r="H582" s="598" t="s">
        <v>2436</v>
      </c>
      <c r="I582" s="598">
        <v>1333.3333333333333</v>
      </c>
      <c r="J582" s="598">
        <v>1200</v>
      </c>
      <c r="K582" s="598" t="s">
        <v>2436</v>
      </c>
      <c r="L582" s="598">
        <v>1400</v>
      </c>
      <c r="M582" s="598" t="s">
        <v>2436</v>
      </c>
      <c r="N582" s="562">
        <v>1000</v>
      </c>
      <c r="O582" s="598">
        <v>1500</v>
      </c>
      <c r="P582" s="776">
        <v>1500</v>
      </c>
      <c r="Q582" s="711" t="s">
        <v>2442</v>
      </c>
    </row>
    <row r="583" spans="1:17" ht="16.5">
      <c r="A583" s="706" t="s">
        <v>2422</v>
      </c>
      <c r="B583" s="774" t="s">
        <v>2436</v>
      </c>
      <c r="C583" s="774" t="s">
        <v>2436</v>
      </c>
      <c r="D583" s="774" t="s">
        <v>2436</v>
      </c>
      <c r="E583" s="598" t="s">
        <v>2436</v>
      </c>
      <c r="F583" s="774" t="s">
        <v>2436</v>
      </c>
      <c r="G583" s="774" t="s">
        <v>2436</v>
      </c>
      <c r="H583" s="774" t="s">
        <v>2436</v>
      </c>
      <c r="I583" s="774" t="s">
        <v>2436</v>
      </c>
      <c r="J583" s="774" t="s">
        <v>2436</v>
      </c>
      <c r="K583" s="774" t="s">
        <v>2436</v>
      </c>
      <c r="L583" s="774" t="s">
        <v>2436</v>
      </c>
      <c r="M583" s="774" t="s">
        <v>2436</v>
      </c>
      <c r="N583" s="775" t="s">
        <v>2436</v>
      </c>
      <c r="O583" s="774" t="s">
        <v>2436</v>
      </c>
      <c r="P583" s="776" t="s">
        <v>2436</v>
      </c>
      <c r="Q583" s="711" t="s">
        <v>2423</v>
      </c>
    </row>
    <row r="584" spans="1:17">
      <c r="A584" s="706"/>
      <c r="B584" s="752"/>
      <c r="C584" s="752"/>
      <c r="D584" s="809"/>
      <c r="E584" s="752"/>
      <c r="F584" s="752"/>
      <c r="G584" s="809"/>
      <c r="H584" s="809"/>
      <c r="I584" s="752"/>
      <c r="J584" s="809"/>
      <c r="K584" s="809"/>
      <c r="L584" s="809"/>
      <c r="M584" s="809"/>
      <c r="N584" s="733"/>
      <c r="P584" s="706"/>
      <c r="Q584" s="733"/>
    </row>
    <row r="585" spans="1:17">
      <c r="A585" s="734" t="s">
        <v>2443</v>
      </c>
      <c r="B585" s="814"/>
      <c r="C585" s="815"/>
      <c r="D585" s="815"/>
      <c r="E585" s="815"/>
      <c r="F585" s="815"/>
      <c r="G585" s="815"/>
      <c r="H585" s="815"/>
      <c r="I585" s="815"/>
      <c r="J585" s="815"/>
      <c r="K585" s="815"/>
      <c r="L585" s="815"/>
      <c r="M585" s="816"/>
      <c r="N585" s="735"/>
      <c r="O585" s="736"/>
      <c r="P585" s="734"/>
      <c r="Q585" s="767" t="s">
        <v>2444</v>
      </c>
    </row>
    <row r="586" spans="1:17">
      <c r="A586" s="738" t="s">
        <v>2445</v>
      </c>
      <c r="B586" s="752"/>
      <c r="C586" s="752"/>
      <c r="D586" s="809"/>
      <c r="E586" s="752"/>
      <c r="F586" s="752"/>
      <c r="G586" s="809"/>
      <c r="H586" s="809"/>
      <c r="I586" s="752"/>
      <c r="J586" s="809"/>
      <c r="K586" s="809"/>
      <c r="L586" s="809"/>
      <c r="M586" s="809"/>
      <c r="N586" s="738"/>
      <c r="O586" s="738"/>
      <c r="P586" s="738"/>
      <c r="Q586" s="738" t="s">
        <v>2446</v>
      </c>
    </row>
    <row r="587" spans="1:17" ht="27">
      <c r="A587" s="682" t="s">
        <v>2397</v>
      </c>
      <c r="B587" s="754"/>
      <c r="C587" s="754"/>
      <c r="D587" s="799"/>
      <c r="E587" s="754"/>
      <c r="F587" s="754"/>
      <c r="G587" s="799"/>
      <c r="H587" s="799"/>
      <c r="I587" s="754"/>
      <c r="J587" s="799"/>
      <c r="K587" s="799"/>
      <c r="L587" s="799"/>
      <c r="M587" s="799"/>
      <c r="N587" s="685"/>
      <c r="O587" s="686"/>
      <c r="P587" s="685"/>
      <c r="Q587" s="687" t="s">
        <v>2447</v>
      </c>
    </row>
    <row r="588" spans="1:17" ht="20.25">
      <c r="A588" s="688" t="s">
        <v>2399</v>
      </c>
      <c r="B588" s="754"/>
      <c r="C588" s="754"/>
      <c r="D588" s="799"/>
      <c r="E588" s="754"/>
      <c r="F588" s="754"/>
      <c r="G588" s="799"/>
      <c r="H588" s="799"/>
      <c r="I588" s="754"/>
      <c r="J588" s="799"/>
      <c r="K588" s="799"/>
      <c r="L588" s="799"/>
      <c r="M588" s="799"/>
      <c r="N588" s="685"/>
      <c r="O588" s="686"/>
      <c r="P588" s="685"/>
      <c r="Q588" s="688" t="s">
        <v>2448</v>
      </c>
    </row>
    <row r="589" spans="1:17" ht="14.25">
      <c r="A589" s="684" t="s">
        <v>2486</v>
      </c>
      <c r="B589" s="754"/>
      <c r="C589" s="754"/>
      <c r="D589" s="799"/>
      <c r="E589" s="754"/>
      <c r="F589" s="754"/>
      <c r="G589" s="799"/>
      <c r="H589" s="799"/>
      <c r="I589" s="754"/>
      <c r="J589" s="799"/>
      <c r="K589" s="799"/>
      <c r="L589" s="799"/>
      <c r="M589" s="799"/>
      <c r="N589" s="685"/>
      <c r="O589" s="686"/>
      <c r="P589" s="685"/>
      <c r="Q589" s="684" t="s">
        <v>2487</v>
      </c>
    </row>
    <row r="590" spans="1:17" ht="14.25">
      <c r="A590" s="689" t="s">
        <v>249</v>
      </c>
      <c r="B590" s="2342" t="s">
        <v>2403</v>
      </c>
      <c r="C590" s="2343"/>
      <c r="D590" s="2343"/>
      <c r="E590" s="2343"/>
      <c r="F590" s="2343"/>
      <c r="G590" s="2343"/>
      <c r="H590" s="2343"/>
      <c r="I590" s="2343"/>
      <c r="J590" s="2343"/>
      <c r="K590" s="2343"/>
      <c r="L590" s="2343"/>
      <c r="M590" s="2344"/>
      <c r="N590" s="2342">
        <v>2017</v>
      </c>
      <c r="O590" s="2343"/>
      <c r="P590" s="2344"/>
      <c r="Q590" s="690"/>
    </row>
    <row r="591" spans="1:17" ht="14.25">
      <c r="A591" s="683"/>
      <c r="B591" s="2345"/>
      <c r="C591" s="2346"/>
      <c r="D591" s="2346"/>
      <c r="E591" s="2347"/>
      <c r="F591" s="2346"/>
      <c r="G591" s="2346"/>
      <c r="H591" s="2347"/>
      <c r="I591" s="2346"/>
      <c r="J591" s="2346"/>
      <c r="K591" s="2346"/>
      <c r="L591" s="2346"/>
      <c r="M591" s="2348"/>
      <c r="N591" s="2345"/>
      <c r="O591" s="2346"/>
      <c r="P591" s="2348"/>
      <c r="Q591" s="691"/>
    </row>
    <row r="592" spans="1:17" ht="14.25">
      <c r="A592" s="683"/>
      <c r="B592" s="795" t="s">
        <v>16</v>
      </c>
      <c r="C592" s="794" t="s">
        <v>2404</v>
      </c>
      <c r="D592" s="794" t="s">
        <v>2405</v>
      </c>
      <c r="E592" s="794" t="s">
        <v>21</v>
      </c>
      <c r="F592" s="794" t="s">
        <v>23</v>
      </c>
      <c r="G592" s="794" t="s">
        <v>12</v>
      </c>
      <c r="H592" s="794" t="s">
        <v>13</v>
      </c>
      <c r="I592" s="743" t="s">
        <v>14</v>
      </c>
      <c r="J592" s="743" t="s">
        <v>15</v>
      </c>
      <c r="K592" s="794" t="s">
        <v>8</v>
      </c>
      <c r="L592" s="743" t="s">
        <v>9</v>
      </c>
      <c r="M592" s="743" t="s">
        <v>10</v>
      </c>
      <c r="N592" s="692" t="s">
        <v>16</v>
      </c>
      <c r="O592" s="694" t="s">
        <v>2404</v>
      </c>
      <c r="P592" s="695" t="s">
        <v>2405</v>
      </c>
      <c r="Q592" s="691"/>
    </row>
    <row r="593" spans="1:17" ht="14.25">
      <c r="A593" s="779"/>
      <c r="B593" s="800" t="s">
        <v>2406</v>
      </c>
      <c r="C593" s="801" t="s">
        <v>2407</v>
      </c>
      <c r="D593" s="801" t="s">
        <v>20</v>
      </c>
      <c r="E593" s="743" t="s">
        <v>7</v>
      </c>
      <c r="F593" s="801" t="s">
        <v>22</v>
      </c>
      <c r="G593" s="801" t="s">
        <v>6</v>
      </c>
      <c r="H593" s="743" t="s">
        <v>5</v>
      </c>
      <c r="I593" s="801" t="s">
        <v>4</v>
      </c>
      <c r="J593" s="801" t="s">
        <v>3</v>
      </c>
      <c r="K593" s="743" t="s">
        <v>2</v>
      </c>
      <c r="L593" s="801" t="s">
        <v>1</v>
      </c>
      <c r="M593" s="801" t="s">
        <v>0</v>
      </c>
      <c r="N593" s="696" t="s">
        <v>2406</v>
      </c>
      <c r="O593" s="697" t="s">
        <v>2407</v>
      </c>
      <c r="P593" s="698" t="s">
        <v>20</v>
      </c>
      <c r="Q593" s="771"/>
    </row>
    <row r="594" spans="1:17" ht="16.5">
      <c r="A594" s="686" t="s">
        <v>2408</v>
      </c>
      <c r="B594" s="802"/>
      <c r="C594" s="754"/>
      <c r="D594" s="754"/>
      <c r="E594" s="794"/>
      <c r="F594" s="743"/>
      <c r="G594" s="743"/>
      <c r="H594" s="794"/>
      <c r="I594" s="743"/>
      <c r="J594" s="743"/>
      <c r="K594" s="794"/>
      <c r="L594" s="743"/>
      <c r="M594" s="743"/>
      <c r="N594" s="692"/>
      <c r="O594" s="694"/>
      <c r="P594" s="695"/>
      <c r="Q594" s="705" t="s">
        <v>2451</v>
      </c>
    </row>
    <row r="595" spans="1:17" ht="16.5">
      <c r="A595" s="701" t="s">
        <v>2410</v>
      </c>
      <c r="B595" s="721">
        <f t="shared" ref="B595:M595" si="60">SUM(B596:B601)</f>
        <v>88</v>
      </c>
      <c r="C595" s="721">
        <f t="shared" si="60"/>
        <v>75</v>
      </c>
      <c r="D595" s="721">
        <f t="shared" si="60"/>
        <v>107</v>
      </c>
      <c r="E595" s="721">
        <f t="shared" si="60"/>
        <v>63</v>
      </c>
      <c r="F595" s="721">
        <f t="shared" si="60"/>
        <v>14</v>
      </c>
      <c r="G595" s="721">
        <f t="shared" si="60"/>
        <v>76</v>
      </c>
      <c r="H595" s="721">
        <f t="shared" si="60"/>
        <v>72</v>
      </c>
      <c r="I595" s="721">
        <f t="shared" si="60"/>
        <v>97</v>
      </c>
      <c r="J595" s="721">
        <f t="shared" si="60"/>
        <v>89</v>
      </c>
      <c r="K595" s="721">
        <f t="shared" si="60"/>
        <v>112</v>
      </c>
      <c r="L595" s="721">
        <f t="shared" si="60"/>
        <v>117</v>
      </c>
      <c r="M595" s="721">
        <f t="shared" si="60"/>
        <v>75</v>
      </c>
      <c r="N595" s="722">
        <f>SUM(N596:N601)</f>
        <v>108</v>
      </c>
      <c r="O595" s="722">
        <f>SUM(O596:O601)</f>
        <v>112</v>
      </c>
      <c r="P595" s="833">
        <f>SUM(P596:P601)</f>
        <v>122</v>
      </c>
      <c r="Q595" s="705" t="s">
        <v>2452</v>
      </c>
    </row>
    <row r="596" spans="1:17" ht="16.5">
      <c r="A596" s="706" t="s">
        <v>2412</v>
      </c>
      <c r="B596" s="780">
        <v>31</v>
      </c>
      <c r="C596" s="780">
        <v>18</v>
      </c>
      <c r="D596" s="780">
        <v>24</v>
      </c>
      <c r="E596" s="780">
        <v>26</v>
      </c>
      <c r="F596" s="780">
        <v>5</v>
      </c>
      <c r="G596" s="780">
        <v>20</v>
      </c>
      <c r="H596" s="780">
        <v>23</v>
      </c>
      <c r="I596" s="780">
        <v>24</v>
      </c>
      <c r="J596" s="780">
        <v>18</v>
      </c>
      <c r="K596" s="780">
        <v>22</v>
      </c>
      <c r="L596" s="780">
        <v>45</v>
      </c>
      <c r="M596" s="780">
        <v>28</v>
      </c>
      <c r="N596" s="781">
        <v>52</v>
      </c>
      <c r="O596" s="780">
        <v>38</v>
      </c>
      <c r="P596" s="782">
        <v>52</v>
      </c>
      <c r="Q596" s="711" t="s">
        <v>2413</v>
      </c>
    </row>
    <row r="597" spans="1:17" ht="16.5">
      <c r="A597" s="706" t="s">
        <v>2414</v>
      </c>
      <c r="B597" s="780">
        <v>5</v>
      </c>
      <c r="C597" s="780">
        <v>3</v>
      </c>
      <c r="D597" s="780">
        <v>1</v>
      </c>
      <c r="E597" s="780">
        <v>2</v>
      </c>
      <c r="F597" s="780">
        <v>1</v>
      </c>
      <c r="G597" s="780">
        <v>1</v>
      </c>
      <c r="H597" s="780">
        <v>1</v>
      </c>
      <c r="I597" s="780">
        <v>4</v>
      </c>
      <c r="J597" s="780">
        <v>1</v>
      </c>
      <c r="K597" s="783">
        <v>0</v>
      </c>
      <c r="L597" s="780">
        <v>1</v>
      </c>
      <c r="M597" s="780">
        <v>2</v>
      </c>
      <c r="N597" s="781">
        <v>1</v>
      </c>
      <c r="O597" s="780">
        <v>3</v>
      </c>
      <c r="P597" s="782">
        <v>1</v>
      </c>
      <c r="Q597" s="711" t="s">
        <v>2415</v>
      </c>
    </row>
    <row r="598" spans="1:17" ht="16.5">
      <c r="A598" s="706" t="s">
        <v>2416</v>
      </c>
      <c r="B598" s="780">
        <v>46</v>
      </c>
      <c r="C598" s="780">
        <v>51</v>
      </c>
      <c r="D598" s="780">
        <v>64</v>
      </c>
      <c r="E598" s="780">
        <v>34</v>
      </c>
      <c r="F598" s="780">
        <v>7</v>
      </c>
      <c r="G598" s="780">
        <v>51</v>
      </c>
      <c r="H598" s="780">
        <v>44</v>
      </c>
      <c r="I598" s="780">
        <v>59</v>
      </c>
      <c r="J598" s="780">
        <v>65</v>
      </c>
      <c r="K598" s="780">
        <v>80</v>
      </c>
      <c r="L598" s="780">
        <v>55</v>
      </c>
      <c r="M598" s="780">
        <v>42</v>
      </c>
      <c r="N598" s="781">
        <v>53</v>
      </c>
      <c r="O598" s="780">
        <v>61</v>
      </c>
      <c r="P598" s="782">
        <v>54</v>
      </c>
      <c r="Q598" s="711" t="s">
        <v>2417</v>
      </c>
    </row>
    <row r="599" spans="1:17" ht="16.5">
      <c r="A599" s="706" t="s">
        <v>2418</v>
      </c>
      <c r="B599" s="780">
        <v>2</v>
      </c>
      <c r="C599" s="780">
        <v>3</v>
      </c>
      <c r="D599" s="780">
        <v>16</v>
      </c>
      <c r="E599" s="783">
        <v>0</v>
      </c>
      <c r="F599" s="780">
        <v>1</v>
      </c>
      <c r="G599" s="780">
        <v>3</v>
      </c>
      <c r="H599" s="780">
        <v>3</v>
      </c>
      <c r="I599" s="780">
        <v>7</v>
      </c>
      <c r="J599" s="780">
        <v>3</v>
      </c>
      <c r="K599" s="780">
        <v>7</v>
      </c>
      <c r="L599" s="780">
        <v>15</v>
      </c>
      <c r="M599" s="780">
        <v>2</v>
      </c>
      <c r="N599" s="781">
        <v>1</v>
      </c>
      <c r="O599" s="780">
        <v>5</v>
      </c>
      <c r="P599" s="782">
        <v>6</v>
      </c>
      <c r="Q599" s="711" t="s">
        <v>2419</v>
      </c>
    </row>
    <row r="600" spans="1:17" ht="16.5">
      <c r="A600" s="706" t="s">
        <v>2420</v>
      </c>
      <c r="B600" s="817">
        <v>3</v>
      </c>
      <c r="C600" s="783">
        <v>0</v>
      </c>
      <c r="D600" s="817">
        <v>2</v>
      </c>
      <c r="E600" s="834">
        <v>1</v>
      </c>
      <c r="F600" s="783">
        <v>0</v>
      </c>
      <c r="G600" s="823">
        <v>1</v>
      </c>
      <c r="H600" s="834">
        <v>1</v>
      </c>
      <c r="I600" s="823">
        <v>3</v>
      </c>
      <c r="J600" s="823">
        <v>2</v>
      </c>
      <c r="K600" s="817">
        <v>2</v>
      </c>
      <c r="L600" s="787">
        <v>1</v>
      </c>
      <c r="M600" s="787">
        <v>1</v>
      </c>
      <c r="N600" s="786">
        <v>1</v>
      </c>
      <c r="O600" s="787">
        <v>4</v>
      </c>
      <c r="P600" s="788">
        <v>8</v>
      </c>
      <c r="Q600" s="711" t="s">
        <v>2421</v>
      </c>
    </row>
    <row r="601" spans="1:17" ht="16.5">
      <c r="A601" s="706" t="s">
        <v>2422</v>
      </c>
      <c r="B601" s="834">
        <v>1</v>
      </c>
      <c r="C601" s="783">
        <v>0</v>
      </c>
      <c r="D601" s="783">
        <v>0</v>
      </c>
      <c r="E601" s="783">
        <v>0</v>
      </c>
      <c r="F601" s="783">
        <v>0</v>
      </c>
      <c r="G601" s="783">
        <v>0</v>
      </c>
      <c r="H601" s="783">
        <v>0</v>
      </c>
      <c r="I601" s="783">
        <v>0</v>
      </c>
      <c r="J601" s="783">
        <v>0</v>
      </c>
      <c r="K601" s="817">
        <v>1</v>
      </c>
      <c r="L601" s="783">
        <v>0</v>
      </c>
      <c r="M601" s="783">
        <v>0</v>
      </c>
      <c r="N601" s="818">
        <v>0</v>
      </c>
      <c r="O601" s="787">
        <v>1</v>
      </c>
      <c r="P601" s="788">
        <v>1</v>
      </c>
      <c r="Q601" s="711" t="s">
        <v>2423</v>
      </c>
    </row>
    <row r="602" spans="1:17" ht="16.5">
      <c r="A602" s="701" t="s">
        <v>2467</v>
      </c>
      <c r="B602" s="721">
        <f t="shared" ref="B602:M602" si="61">SUM(B603:B608)</f>
        <v>48095.932000000001</v>
      </c>
      <c r="C602" s="721">
        <f t="shared" si="61"/>
        <v>163479.62</v>
      </c>
      <c r="D602" s="721">
        <f t="shared" si="61"/>
        <v>36578.11</v>
      </c>
      <c r="E602" s="721">
        <f t="shared" si="61"/>
        <v>22498.7</v>
      </c>
      <c r="F602" s="721">
        <f t="shared" si="61"/>
        <v>7109</v>
      </c>
      <c r="G602" s="721">
        <f t="shared" si="61"/>
        <v>35636.199999999997</v>
      </c>
      <c r="H602" s="721">
        <f t="shared" si="61"/>
        <v>26768.18</v>
      </c>
      <c r="I602" s="721">
        <f t="shared" si="61"/>
        <v>41009.08</v>
      </c>
      <c r="J602" s="721">
        <f t="shared" si="61"/>
        <v>31421.88</v>
      </c>
      <c r="K602" s="721">
        <f t="shared" si="61"/>
        <v>34592.289999999994</v>
      </c>
      <c r="L602" s="721">
        <f t="shared" si="61"/>
        <v>78580.459999999992</v>
      </c>
      <c r="M602" s="721">
        <f t="shared" si="61"/>
        <v>22330.27</v>
      </c>
      <c r="N602" s="722">
        <f>SUM(N603:N608)</f>
        <v>32893.870000000003</v>
      </c>
      <c r="O602" s="721">
        <f>SUM(O603:O608)</f>
        <v>66158.36</v>
      </c>
      <c r="P602" s="723">
        <f>SUM(P603:P608)</f>
        <v>72524.679999999993</v>
      </c>
      <c r="Q602" s="705" t="s">
        <v>2454</v>
      </c>
    </row>
    <row r="603" spans="1:17" ht="16.5">
      <c r="A603" s="706" t="s">
        <v>2412</v>
      </c>
      <c r="B603" s="780">
        <v>15408.2</v>
      </c>
      <c r="C603" s="780">
        <v>9754</v>
      </c>
      <c r="D603" s="780">
        <v>13288</v>
      </c>
      <c r="E603" s="780">
        <v>14441</v>
      </c>
      <c r="F603" s="780">
        <v>2624</v>
      </c>
      <c r="G603" s="780">
        <v>13826</v>
      </c>
      <c r="H603" s="780">
        <v>13248.18</v>
      </c>
      <c r="I603" s="780">
        <v>16524.28</v>
      </c>
      <c r="J603" s="780">
        <v>9849</v>
      </c>
      <c r="K603" s="780">
        <v>10557</v>
      </c>
      <c r="L603" s="780">
        <v>22182.399999999998</v>
      </c>
      <c r="M603" s="780">
        <v>12481.51</v>
      </c>
      <c r="N603" s="781">
        <v>21142</v>
      </c>
      <c r="O603" s="780">
        <v>16994.68</v>
      </c>
      <c r="P603" s="782">
        <v>19594.400000000001</v>
      </c>
      <c r="Q603" s="711" t="s">
        <v>2413</v>
      </c>
    </row>
    <row r="604" spans="1:17" ht="16.5">
      <c r="A604" s="706" t="s">
        <v>2414</v>
      </c>
      <c r="B604" s="780">
        <v>1527</v>
      </c>
      <c r="C604" s="780">
        <v>807</v>
      </c>
      <c r="D604" s="780">
        <v>309</v>
      </c>
      <c r="E604" s="780">
        <v>612</v>
      </c>
      <c r="F604" s="780">
        <v>257</v>
      </c>
      <c r="G604" s="780">
        <v>375</v>
      </c>
      <c r="H604" s="780">
        <v>535</v>
      </c>
      <c r="I604" s="780">
        <v>1530</v>
      </c>
      <c r="J604" s="780">
        <v>290.27999999999997</v>
      </c>
      <c r="K604" s="783">
        <v>0</v>
      </c>
      <c r="L604" s="780">
        <v>220</v>
      </c>
      <c r="M604" s="780">
        <v>460</v>
      </c>
      <c r="N604" s="781">
        <v>259</v>
      </c>
      <c r="O604" s="780">
        <v>1032</v>
      </c>
      <c r="P604" s="782">
        <v>234</v>
      </c>
      <c r="Q604" s="711" t="s">
        <v>2415</v>
      </c>
    </row>
    <row r="605" spans="1:17" ht="16.5">
      <c r="A605" s="706" t="s">
        <v>2416</v>
      </c>
      <c r="B605" s="780">
        <v>11456</v>
      </c>
      <c r="C605" s="780">
        <v>11708.619999999997</v>
      </c>
      <c r="D605" s="780">
        <v>16046.710000000001</v>
      </c>
      <c r="E605" s="780">
        <v>6923.7</v>
      </c>
      <c r="F605" s="780">
        <v>1501</v>
      </c>
      <c r="G605" s="780">
        <v>11667.2</v>
      </c>
      <c r="H605" s="780">
        <v>10977</v>
      </c>
      <c r="I605" s="780">
        <v>14450.8</v>
      </c>
      <c r="J605" s="780">
        <v>14483.6</v>
      </c>
      <c r="K605" s="780">
        <v>12280.739999999998</v>
      </c>
      <c r="L605" s="780">
        <v>11252.06</v>
      </c>
      <c r="M605" s="780">
        <v>6823.76</v>
      </c>
      <c r="N605" s="781">
        <v>10212</v>
      </c>
      <c r="O605" s="780">
        <v>14231.68</v>
      </c>
      <c r="P605" s="782">
        <v>31414.42</v>
      </c>
      <c r="Q605" s="711" t="s">
        <v>2417</v>
      </c>
    </row>
    <row r="606" spans="1:17" ht="16.5">
      <c r="A606" s="706" t="s">
        <v>2418</v>
      </c>
      <c r="B606" s="780">
        <v>9893.2000000000007</v>
      </c>
      <c r="C606" s="780">
        <v>141210</v>
      </c>
      <c r="D606" s="780">
        <v>4826.3999999999996</v>
      </c>
      <c r="E606" s="783">
        <v>0</v>
      </c>
      <c r="F606" s="780">
        <v>2727</v>
      </c>
      <c r="G606" s="780">
        <v>4732</v>
      </c>
      <c r="H606" s="780">
        <v>1600</v>
      </c>
      <c r="I606" s="780">
        <v>6141</v>
      </c>
      <c r="J606" s="780">
        <v>3249</v>
      </c>
      <c r="K606" s="780">
        <v>10527.55</v>
      </c>
      <c r="L606" s="780">
        <v>40563</v>
      </c>
      <c r="M606" s="780">
        <v>1685</v>
      </c>
      <c r="N606" s="781">
        <v>116</v>
      </c>
      <c r="O606" s="780">
        <v>13146</v>
      </c>
      <c r="P606" s="782">
        <v>7116.86</v>
      </c>
      <c r="Q606" s="711" t="s">
        <v>2419</v>
      </c>
    </row>
    <row r="607" spans="1:17" ht="16.5">
      <c r="A607" s="706" t="s">
        <v>2420</v>
      </c>
      <c r="B607" s="817">
        <v>5797.5320000000002</v>
      </c>
      <c r="C607" s="783">
        <v>0</v>
      </c>
      <c r="D607" s="817">
        <v>2108</v>
      </c>
      <c r="E607" s="834">
        <v>522</v>
      </c>
      <c r="F607" s="783">
        <v>0</v>
      </c>
      <c r="G607" s="823">
        <v>5036</v>
      </c>
      <c r="H607" s="834">
        <v>408</v>
      </c>
      <c r="I607" s="823">
        <v>2363</v>
      </c>
      <c r="J607" s="823">
        <v>3550</v>
      </c>
      <c r="K607" s="817">
        <v>923</v>
      </c>
      <c r="L607" s="787">
        <v>4363</v>
      </c>
      <c r="M607" s="787">
        <v>880</v>
      </c>
      <c r="N607" s="786">
        <v>1164.8699999999999</v>
      </c>
      <c r="O607" s="787">
        <v>19775</v>
      </c>
      <c r="P607" s="788">
        <v>12129</v>
      </c>
      <c r="Q607" s="711" t="s">
        <v>2421</v>
      </c>
    </row>
    <row r="608" spans="1:17" ht="16.5">
      <c r="A608" s="706" t="s">
        <v>2422</v>
      </c>
      <c r="B608" s="834">
        <v>4014</v>
      </c>
      <c r="C608" s="783">
        <v>0</v>
      </c>
      <c r="D608" s="783">
        <v>0</v>
      </c>
      <c r="E608" s="783">
        <v>0</v>
      </c>
      <c r="F608" s="783">
        <v>0</v>
      </c>
      <c r="G608" s="783">
        <v>0</v>
      </c>
      <c r="H608" s="783">
        <v>0</v>
      </c>
      <c r="I608" s="783">
        <v>0</v>
      </c>
      <c r="J608" s="783">
        <v>0</v>
      </c>
      <c r="K608" s="817">
        <v>304</v>
      </c>
      <c r="L608" s="783">
        <v>0</v>
      </c>
      <c r="M608" s="783">
        <v>0</v>
      </c>
      <c r="N608" s="818">
        <v>0</v>
      </c>
      <c r="O608" s="787">
        <v>979</v>
      </c>
      <c r="P608" s="788">
        <v>2036</v>
      </c>
      <c r="Q608" s="711" t="s">
        <v>2423</v>
      </c>
    </row>
    <row r="609" spans="1:17" ht="16.5">
      <c r="A609" s="701" t="s">
        <v>2426</v>
      </c>
      <c r="B609" s="789">
        <f t="shared" ref="B609:M609" si="62">SUM(B610:B615)</f>
        <v>24269.35</v>
      </c>
      <c r="C609" s="789">
        <f t="shared" si="62"/>
        <v>149306.60999999999</v>
      </c>
      <c r="D609" s="721">
        <f t="shared" si="62"/>
        <v>14659.72</v>
      </c>
      <c r="E609" s="721">
        <f t="shared" si="62"/>
        <v>8479.43</v>
      </c>
      <c r="F609" s="789">
        <f t="shared" si="62"/>
        <v>2257.38</v>
      </c>
      <c r="G609" s="789">
        <f t="shared" si="62"/>
        <v>18965.28</v>
      </c>
      <c r="H609" s="721">
        <f t="shared" si="62"/>
        <v>9346.2000000000007</v>
      </c>
      <c r="I609" s="789">
        <f t="shared" si="62"/>
        <v>15050.6</v>
      </c>
      <c r="J609" s="789">
        <f t="shared" si="62"/>
        <v>12789.96</v>
      </c>
      <c r="K609" s="789">
        <f t="shared" si="62"/>
        <v>19045.07</v>
      </c>
      <c r="L609" s="789">
        <f t="shared" si="62"/>
        <v>51707.8</v>
      </c>
      <c r="M609" s="721">
        <f t="shared" si="62"/>
        <v>9156.3200000000015</v>
      </c>
      <c r="N609" s="722">
        <f>SUM(N610:N615)</f>
        <v>13222.080000000002</v>
      </c>
      <c r="O609" s="789">
        <f>SUM(O610:O615)</f>
        <v>27498.93</v>
      </c>
      <c r="P609" s="723">
        <f>SUM(P610:P615)</f>
        <v>50319.94</v>
      </c>
      <c r="Q609" s="705" t="s">
        <v>2456</v>
      </c>
    </row>
    <row r="610" spans="1:17" ht="16.5">
      <c r="A610" s="706" t="s">
        <v>2412</v>
      </c>
      <c r="B610" s="780">
        <v>4481.9799999999996</v>
      </c>
      <c r="C610" s="780">
        <v>2817.92</v>
      </c>
      <c r="D610" s="780">
        <v>3861.9</v>
      </c>
      <c r="E610" s="780">
        <v>4044.46</v>
      </c>
      <c r="F610" s="780">
        <v>775</v>
      </c>
      <c r="G610" s="780">
        <v>3697.1</v>
      </c>
      <c r="H610" s="780">
        <v>3197.9</v>
      </c>
      <c r="I610" s="780">
        <v>4516.2000000000007</v>
      </c>
      <c r="J610" s="780">
        <v>2747.7599999999998</v>
      </c>
      <c r="K610" s="780">
        <v>2890.76</v>
      </c>
      <c r="L610" s="780">
        <v>6228.54</v>
      </c>
      <c r="M610" s="780">
        <v>3708.37</v>
      </c>
      <c r="N610" s="781">
        <v>6181.3900000000012</v>
      </c>
      <c r="O610" s="780">
        <v>4964.72</v>
      </c>
      <c r="P610" s="782">
        <v>5969.6900000000005</v>
      </c>
      <c r="Q610" s="711" t="s">
        <v>2413</v>
      </c>
    </row>
    <row r="611" spans="1:17" ht="16.5">
      <c r="A611" s="706" t="s">
        <v>2414</v>
      </c>
      <c r="B611" s="780">
        <v>809.37</v>
      </c>
      <c r="C611" s="780">
        <v>429.18</v>
      </c>
      <c r="D611" s="780">
        <v>172.2</v>
      </c>
      <c r="E611" s="780">
        <v>329.97</v>
      </c>
      <c r="F611" s="780">
        <v>131.88</v>
      </c>
      <c r="G611" s="780">
        <v>196.2</v>
      </c>
      <c r="H611" s="780">
        <v>295.58999999999997</v>
      </c>
      <c r="I611" s="780">
        <v>757.67000000000007</v>
      </c>
      <c r="J611" s="780">
        <v>145.16999999999999</v>
      </c>
      <c r="K611" s="783">
        <v>0</v>
      </c>
      <c r="L611" s="780">
        <v>117.39</v>
      </c>
      <c r="M611" s="780">
        <v>353.9</v>
      </c>
      <c r="N611" s="781">
        <v>138</v>
      </c>
      <c r="O611" s="780">
        <v>430.53</v>
      </c>
      <c r="P611" s="782">
        <v>122.51</v>
      </c>
      <c r="Q611" s="711" t="s">
        <v>2415</v>
      </c>
    </row>
    <row r="612" spans="1:17" ht="16.5">
      <c r="A612" s="706" t="s">
        <v>2416</v>
      </c>
      <c r="B612" s="780">
        <v>4784.3799999999992</v>
      </c>
      <c r="C612" s="780">
        <v>5175.51</v>
      </c>
      <c r="D612" s="780">
        <v>7223.32</v>
      </c>
      <c r="E612" s="780">
        <v>3583</v>
      </c>
      <c r="F612" s="780">
        <v>735.5</v>
      </c>
      <c r="G612" s="780">
        <v>5705.98</v>
      </c>
      <c r="H612" s="780">
        <v>4437.25</v>
      </c>
      <c r="I612" s="780">
        <v>6051.25</v>
      </c>
      <c r="J612" s="780">
        <v>6497.57</v>
      </c>
      <c r="K612" s="780">
        <v>7781.09</v>
      </c>
      <c r="L612" s="780">
        <v>5723.92</v>
      </c>
      <c r="M612" s="780">
        <v>4277.0500000000011</v>
      </c>
      <c r="N612" s="781">
        <v>6497.75</v>
      </c>
      <c r="O612" s="780">
        <v>6662.6799999999994</v>
      </c>
      <c r="P612" s="782">
        <v>27339.79</v>
      </c>
      <c r="Q612" s="711" t="s">
        <v>2417</v>
      </c>
    </row>
    <row r="613" spans="1:17" ht="16.5">
      <c r="A613" s="706" t="s">
        <v>2418</v>
      </c>
      <c r="B613" s="780">
        <v>6429.62</v>
      </c>
      <c r="C613" s="780">
        <v>140884</v>
      </c>
      <c r="D613" s="780">
        <v>2679.4</v>
      </c>
      <c r="E613" s="783">
        <v>0</v>
      </c>
      <c r="F613" s="780">
        <v>615</v>
      </c>
      <c r="G613" s="780">
        <v>4330</v>
      </c>
      <c r="H613" s="780">
        <v>1219.46</v>
      </c>
      <c r="I613" s="780">
        <v>2972.31</v>
      </c>
      <c r="J613" s="780">
        <v>1315</v>
      </c>
      <c r="K613" s="780">
        <v>7638.83</v>
      </c>
      <c r="L613" s="780">
        <v>35275.730000000003</v>
      </c>
      <c r="M613" s="780">
        <v>377</v>
      </c>
      <c r="N613" s="781">
        <v>116</v>
      </c>
      <c r="O613" s="780">
        <v>12402</v>
      </c>
      <c r="P613" s="782">
        <v>6972.86</v>
      </c>
      <c r="Q613" s="711" t="s">
        <v>2419</v>
      </c>
    </row>
    <row r="614" spans="1:17" ht="16.5">
      <c r="A614" s="706" t="s">
        <v>2420</v>
      </c>
      <c r="B614" s="817">
        <v>3750</v>
      </c>
      <c r="C614" s="783">
        <v>0</v>
      </c>
      <c r="D614" s="817">
        <v>722.9</v>
      </c>
      <c r="E614" s="834">
        <v>522</v>
      </c>
      <c r="F614" s="783">
        <v>0</v>
      </c>
      <c r="G614" s="823">
        <v>5036</v>
      </c>
      <c r="H614" s="834">
        <v>196</v>
      </c>
      <c r="I614" s="823">
        <v>753.17000000000007</v>
      </c>
      <c r="J614" s="823">
        <v>2084.46</v>
      </c>
      <c r="K614" s="817">
        <v>430.64</v>
      </c>
      <c r="L614" s="787">
        <v>4362.22</v>
      </c>
      <c r="M614" s="787">
        <v>440</v>
      </c>
      <c r="N614" s="786">
        <v>288.94</v>
      </c>
      <c r="O614" s="787">
        <v>2788</v>
      </c>
      <c r="P614" s="788">
        <v>7879.09</v>
      </c>
      <c r="Q614" s="711" t="s">
        <v>2421</v>
      </c>
    </row>
    <row r="615" spans="1:17" ht="16.5">
      <c r="A615" s="706" t="s">
        <v>2422</v>
      </c>
      <c r="B615" s="834">
        <v>4014</v>
      </c>
      <c r="C615" s="783">
        <v>0</v>
      </c>
      <c r="D615" s="783">
        <v>0</v>
      </c>
      <c r="E615" s="783">
        <v>0</v>
      </c>
      <c r="F615" s="783">
        <v>0</v>
      </c>
      <c r="G615" s="783">
        <v>0</v>
      </c>
      <c r="H615" s="783">
        <v>0</v>
      </c>
      <c r="I615" s="783">
        <v>0</v>
      </c>
      <c r="J615" s="783">
        <v>0</v>
      </c>
      <c r="K615" s="817">
        <v>303.75</v>
      </c>
      <c r="L615" s="783">
        <v>0</v>
      </c>
      <c r="M615" s="783">
        <v>0</v>
      </c>
      <c r="N615" s="818">
        <v>0</v>
      </c>
      <c r="O615" s="787">
        <v>251</v>
      </c>
      <c r="P615" s="788">
        <v>2036</v>
      </c>
      <c r="Q615" s="711" t="s">
        <v>2423</v>
      </c>
    </row>
    <row r="616" spans="1:17" ht="16.5">
      <c r="A616" s="701" t="s">
        <v>2428</v>
      </c>
      <c r="B616" s="789">
        <f>SUM(B617:B622)</f>
        <v>73317.664000000004</v>
      </c>
      <c r="C616" s="789">
        <f t="shared" ref="C616:M616" si="63">SUM(C617:C622)</f>
        <v>246050.37</v>
      </c>
      <c r="D616" s="789">
        <f t="shared" si="63"/>
        <v>53293.82</v>
      </c>
      <c r="E616" s="789">
        <f t="shared" si="63"/>
        <v>33070.699999999997</v>
      </c>
      <c r="F616" s="789">
        <f t="shared" si="63"/>
        <v>11291.1</v>
      </c>
      <c r="G616" s="789">
        <f t="shared" si="63"/>
        <v>62408.7</v>
      </c>
      <c r="H616" s="789">
        <f t="shared" si="63"/>
        <v>40565.03</v>
      </c>
      <c r="I616" s="789">
        <f t="shared" si="63"/>
        <v>61967.619999999995</v>
      </c>
      <c r="J616" s="789">
        <f t="shared" si="63"/>
        <v>44424.420000000006</v>
      </c>
      <c r="K616" s="789">
        <f t="shared" si="63"/>
        <v>48785.735000000001</v>
      </c>
      <c r="L616" s="789">
        <f t="shared" si="63"/>
        <v>127909.99799999999</v>
      </c>
      <c r="M616" s="789">
        <f t="shared" si="63"/>
        <v>34312.957000000002</v>
      </c>
      <c r="N616" s="722">
        <f>SUM(N617:N622)</f>
        <v>47240.504999999997</v>
      </c>
      <c r="O616" s="789">
        <f>SUM(O617:O622)</f>
        <v>96503.4</v>
      </c>
      <c r="P616" s="723">
        <f>SUM(P617:P622)</f>
        <v>102330.04</v>
      </c>
      <c r="Q616" s="705" t="s">
        <v>2457</v>
      </c>
    </row>
    <row r="617" spans="1:17" ht="16.5">
      <c r="A617" s="706" t="s">
        <v>2412</v>
      </c>
      <c r="B617" s="780">
        <v>23112.3</v>
      </c>
      <c r="C617" s="780">
        <v>14631</v>
      </c>
      <c r="D617" s="780">
        <v>19932</v>
      </c>
      <c r="E617" s="780">
        <v>21661.5</v>
      </c>
      <c r="F617" s="780">
        <v>3624</v>
      </c>
      <c r="G617" s="780">
        <v>20556</v>
      </c>
      <c r="H617" s="780">
        <v>19667.27</v>
      </c>
      <c r="I617" s="780">
        <v>24786.42</v>
      </c>
      <c r="J617" s="780">
        <v>14773.5</v>
      </c>
      <c r="K617" s="780">
        <v>15835.5</v>
      </c>
      <c r="L617" s="780">
        <v>33273.599999999999</v>
      </c>
      <c r="M617" s="780">
        <v>18722.264999999999</v>
      </c>
      <c r="N617" s="781">
        <v>31713</v>
      </c>
      <c r="O617" s="780">
        <v>25342.02</v>
      </c>
      <c r="P617" s="782">
        <v>29391.599999999999</v>
      </c>
      <c r="Q617" s="711" t="s">
        <v>2413</v>
      </c>
    </row>
    <row r="618" spans="1:17" ht="16.5">
      <c r="A618" s="706" t="s">
        <v>2414</v>
      </c>
      <c r="B618" s="780">
        <v>2290.5</v>
      </c>
      <c r="C618" s="780">
        <v>1210.5</v>
      </c>
      <c r="D618" s="780">
        <v>463.5</v>
      </c>
      <c r="E618" s="780">
        <v>918</v>
      </c>
      <c r="F618" s="780">
        <v>385.5</v>
      </c>
      <c r="G618" s="780">
        <v>562.5</v>
      </c>
      <c r="H618" s="780">
        <v>802.5</v>
      </c>
      <c r="I618" s="780">
        <v>2295</v>
      </c>
      <c r="J618" s="780">
        <v>435.42</v>
      </c>
      <c r="K618" s="835">
        <v>0</v>
      </c>
      <c r="L618" s="780">
        <v>330</v>
      </c>
      <c r="M618" s="780">
        <v>690</v>
      </c>
      <c r="N618" s="781">
        <v>388.5</v>
      </c>
      <c r="O618" s="780">
        <v>1548</v>
      </c>
      <c r="P618" s="782">
        <v>351</v>
      </c>
      <c r="Q618" s="711" t="s">
        <v>2415</v>
      </c>
    </row>
    <row r="619" spans="1:17" ht="16.5">
      <c r="A619" s="706" t="s">
        <v>2416</v>
      </c>
      <c r="B619" s="780">
        <v>16387.5</v>
      </c>
      <c r="C619" s="780">
        <v>17591.87</v>
      </c>
      <c r="D619" s="780">
        <v>22365.22</v>
      </c>
      <c r="E619" s="780">
        <v>9447.2000000000007</v>
      </c>
      <c r="F619" s="780">
        <v>1827.6</v>
      </c>
      <c r="G619" s="780">
        <v>16718.2</v>
      </c>
      <c r="H619" s="780">
        <v>15965.26</v>
      </c>
      <c r="I619" s="780">
        <v>20721.2</v>
      </c>
      <c r="J619" s="780">
        <v>20047.8</v>
      </c>
      <c r="K619" s="780">
        <v>15914.91</v>
      </c>
      <c r="L619" s="780">
        <v>15232.49</v>
      </c>
      <c r="M619" s="780">
        <v>8623.16</v>
      </c>
      <c r="N619" s="781">
        <v>13217.7</v>
      </c>
      <c r="O619" s="780">
        <v>18763.38</v>
      </c>
      <c r="P619" s="782">
        <v>38383.32</v>
      </c>
      <c r="Q619" s="711" t="s">
        <v>2417</v>
      </c>
    </row>
    <row r="620" spans="1:17" ht="16.5">
      <c r="A620" s="706" t="s">
        <v>2418</v>
      </c>
      <c r="B620" s="780">
        <v>14839.8</v>
      </c>
      <c r="C620" s="780">
        <v>212617</v>
      </c>
      <c r="D620" s="780">
        <v>7371.1</v>
      </c>
      <c r="E620" s="835">
        <v>0</v>
      </c>
      <c r="F620" s="780">
        <v>5454</v>
      </c>
      <c r="G620" s="780">
        <v>9464</v>
      </c>
      <c r="H620" s="780">
        <v>2906</v>
      </c>
      <c r="I620" s="780">
        <v>10620.5</v>
      </c>
      <c r="J620" s="780">
        <v>4248.3</v>
      </c>
      <c r="K620" s="780">
        <v>15194.825000000001</v>
      </c>
      <c r="L620" s="780">
        <v>72529.407999999996</v>
      </c>
      <c r="M620" s="780">
        <v>2527.5</v>
      </c>
      <c r="N620" s="781">
        <v>174</v>
      </c>
      <c r="O620" s="780">
        <v>19719</v>
      </c>
      <c r="P620" s="782">
        <v>13853.62</v>
      </c>
      <c r="Q620" s="711" t="s">
        <v>2419</v>
      </c>
    </row>
    <row r="621" spans="1:17" ht="16.5">
      <c r="A621" s="706" t="s">
        <v>2420</v>
      </c>
      <c r="B621" s="817">
        <v>10666.564</v>
      </c>
      <c r="C621" s="836">
        <v>0</v>
      </c>
      <c r="D621" s="817">
        <v>3162</v>
      </c>
      <c r="E621" s="817">
        <v>1044</v>
      </c>
      <c r="F621" s="837">
        <v>0</v>
      </c>
      <c r="G621" s="817">
        <v>15108</v>
      </c>
      <c r="H621" s="817">
        <v>1224</v>
      </c>
      <c r="I621" s="787">
        <v>3544.5</v>
      </c>
      <c r="J621" s="787">
        <v>4919.3999999999996</v>
      </c>
      <c r="K621" s="817">
        <v>1384.5</v>
      </c>
      <c r="L621" s="787">
        <v>6544.5</v>
      </c>
      <c r="M621" s="787">
        <v>3750.0320000000002</v>
      </c>
      <c r="N621" s="786">
        <v>1747.3050000000001</v>
      </c>
      <c r="O621" s="787">
        <v>29662.5</v>
      </c>
      <c r="P621" s="788">
        <v>17296.5</v>
      </c>
      <c r="Q621" s="711" t="s">
        <v>2421</v>
      </c>
    </row>
    <row r="622" spans="1:17" ht="16.5">
      <c r="A622" s="706" t="s">
        <v>2422</v>
      </c>
      <c r="B622" s="817">
        <v>6021</v>
      </c>
      <c r="C622" s="836">
        <v>0</v>
      </c>
      <c r="D622" s="836">
        <v>0</v>
      </c>
      <c r="E622" s="836">
        <v>0</v>
      </c>
      <c r="F622" s="837">
        <v>0</v>
      </c>
      <c r="G622" s="836">
        <v>0</v>
      </c>
      <c r="H622" s="836">
        <v>0</v>
      </c>
      <c r="I622" s="837">
        <v>0</v>
      </c>
      <c r="J622" s="837">
        <v>0</v>
      </c>
      <c r="K622" s="817">
        <v>456</v>
      </c>
      <c r="L622" s="837">
        <v>0</v>
      </c>
      <c r="M622" s="837">
        <v>0</v>
      </c>
      <c r="N622" s="838">
        <v>0</v>
      </c>
      <c r="O622" s="787">
        <v>1468.5</v>
      </c>
      <c r="P622" s="788">
        <v>3054</v>
      </c>
      <c r="Q622" s="711" t="s">
        <v>2423</v>
      </c>
    </row>
    <row r="623" spans="1:17" ht="16.5">
      <c r="A623" s="701" t="s">
        <v>2430</v>
      </c>
      <c r="B623" s="789">
        <f>SUM(B624:B626)</f>
        <v>245</v>
      </c>
      <c r="C623" s="789">
        <f t="shared" ref="C623:M623" si="64">SUM(C624:C626)</f>
        <v>192</v>
      </c>
      <c r="D623" s="789">
        <f t="shared" si="64"/>
        <v>247</v>
      </c>
      <c r="E623" s="789">
        <f t="shared" si="64"/>
        <v>184</v>
      </c>
      <c r="F623" s="789">
        <f t="shared" si="64"/>
        <v>41</v>
      </c>
      <c r="G623" s="789">
        <f t="shared" si="64"/>
        <v>194</v>
      </c>
      <c r="H623" s="789">
        <f t="shared" si="64"/>
        <v>195</v>
      </c>
      <c r="I623" s="789">
        <f t="shared" si="64"/>
        <v>253</v>
      </c>
      <c r="J623" s="789">
        <f t="shared" si="64"/>
        <v>224</v>
      </c>
      <c r="K623" s="789">
        <f t="shared" si="64"/>
        <v>207</v>
      </c>
      <c r="L623" s="789">
        <f t="shared" si="64"/>
        <v>276</v>
      </c>
      <c r="M623" s="789">
        <f t="shared" si="64"/>
        <v>168</v>
      </c>
      <c r="N623" s="722">
        <f>SUM(N624:N626)</f>
        <v>249</v>
      </c>
      <c r="O623" s="789">
        <f>SUM(O624:O626)</f>
        <v>264</v>
      </c>
      <c r="P623" s="723">
        <f>SUM(P624:P626)</f>
        <v>683</v>
      </c>
      <c r="Q623" s="705" t="s">
        <v>2458</v>
      </c>
    </row>
    <row r="624" spans="1:17" ht="16.5">
      <c r="A624" s="706" t="s">
        <v>2412</v>
      </c>
      <c r="B624" s="780">
        <v>137</v>
      </c>
      <c r="C624" s="780">
        <v>84</v>
      </c>
      <c r="D624" s="780">
        <v>110</v>
      </c>
      <c r="E624" s="780">
        <v>117</v>
      </c>
      <c r="F624" s="780">
        <v>24</v>
      </c>
      <c r="G624" s="780">
        <v>90</v>
      </c>
      <c r="H624" s="780">
        <v>94</v>
      </c>
      <c r="I624" s="780">
        <v>120</v>
      </c>
      <c r="J624" s="780">
        <v>95</v>
      </c>
      <c r="K624" s="780">
        <v>91</v>
      </c>
      <c r="L624" s="780">
        <v>185</v>
      </c>
      <c r="M624" s="780">
        <v>104</v>
      </c>
      <c r="N624" s="781">
        <v>183</v>
      </c>
      <c r="O624" s="780">
        <v>149</v>
      </c>
      <c r="P624" s="782">
        <v>164</v>
      </c>
      <c r="Q624" s="711" t="s">
        <v>2413</v>
      </c>
    </row>
    <row r="625" spans="1:17" ht="16.5">
      <c r="A625" s="706" t="s">
        <v>2414</v>
      </c>
      <c r="B625" s="780">
        <v>12</v>
      </c>
      <c r="C625" s="780">
        <v>6</v>
      </c>
      <c r="D625" s="780">
        <v>2</v>
      </c>
      <c r="E625" s="780">
        <v>4</v>
      </c>
      <c r="F625" s="780">
        <v>2</v>
      </c>
      <c r="G625" s="780">
        <v>2</v>
      </c>
      <c r="H625" s="780">
        <v>2</v>
      </c>
      <c r="I625" s="780">
        <v>9</v>
      </c>
      <c r="J625" s="780">
        <v>2</v>
      </c>
      <c r="K625" s="783">
        <v>0</v>
      </c>
      <c r="L625" s="780">
        <v>2</v>
      </c>
      <c r="M625" s="780">
        <v>4</v>
      </c>
      <c r="N625" s="781">
        <v>2</v>
      </c>
      <c r="O625" s="780">
        <v>6</v>
      </c>
      <c r="P625" s="782">
        <v>2</v>
      </c>
      <c r="Q625" s="711" t="s">
        <v>2415</v>
      </c>
    </row>
    <row r="626" spans="1:17" ht="16.5">
      <c r="A626" s="706" t="s">
        <v>2416</v>
      </c>
      <c r="B626" s="780">
        <v>96</v>
      </c>
      <c r="C626" s="780">
        <v>102</v>
      </c>
      <c r="D626" s="780">
        <v>135</v>
      </c>
      <c r="E626" s="780">
        <v>63</v>
      </c>
      <c r="F626" s="780">
        <v>15</v>
      </c>
      <c r="G626" s="780">
        <v>102</v>
      </c>
      <c r="H626" s="780">
        <v>99</v>
      </c>
      <c r="I626" s="780">
        <v>124</v>
      </c>
      <c r="J626" s="780">
        <v>127</v>
      </c>
      <c r="K626" s="780">
        <v>116</v>
      </c>
      <c r="L626" s="780">
        <v>89</v>
      </c>
      <c r="M626" s="780">
        <v>60</v>
      </c>
      <c r="N626" s="781">
        <v>64</v>
      </c>
      <c r="O626" s="780">
        <v>109</v>
      </c>
      <c r="P626" s="782">
        <v>517</v>
      </c>
      <c r="Q626" s="711" t="s">
        <v>2417</v>
      </c>
    </row>
    <row r="627" spans="1:17" ht="16.5">
      <c r="A627" s="701" t="s">
        <v>2432</v>
      </c>
      <c r="B627" s="789">
        <f>B628+B629+B630</f>
        <v>786</v>
      </c>
      <c r="C627" s="789">
        <f t="shared" ref="C627:M627" si="65">C628+C629+C630</f>
        <v>600</v>
      </c>
      <c r="D627" s="789">
        <f t="shared" si="65"/>
        <v>729</v>
      </c>
      <c r="E627" s="789">
        <f t="shared" si="65"/>
        <v>552</v>
      </c>
      <c r="F627" s="789">
        <f t="shared" si="65"/>
        <v>101</v>
      </c>
      <c r="G627" s="789">
        <f t="shared" si="65"/>
        <v>617</v>
      </c>
      <c r="H627" s="789">
        <f t="shared" si="65"/>
        <v>632</v>
      </c>
      <c r="I627" s="789">
        <f t="shared" si="65"/>
        <v>787</v>
      </c>
      <c r="J627" s="789">
        <f t="shared" si="65"/>
        <v>673</v>
      </c>
      <c r="K627" s="789">
        <f t="shared" si="65"/>
        <v>608</v>
      </c>
      <c r="L627" s="789">
        <f t="shared" si="65"/>
        <v>841</v>
      </c>
      <c r="M627" s="789">
        <f t="shared" si="65"/>
        <v>533</v>
      </c>
      <c r="N627" s="722">
        <f>N628+N629+N630</f>
        <v>790</v>
      </c>
      <c r="O627" s="789">
        <f>O628+O629+O630</f>
        <v>803</v>
      </c>
      <c r="P627" s="723">
        <f>P628+P629+P630</f>
        <v>1662</v>
      </c>
      <c r="Q627" s="705" t="s">
        <v>2459</v>
      </c>
    </row>
    <row r="628" spans="1:17" ht="16.5">
      <c r="A628" s="706" t="s">
        <v>2412</v>
      </c>
      <c r="B628" s="780">
        <v>440</v>
      </c>
      <c r="C628" s="780">
        <v>267</v>
      </c>
      <c r="D628" s="780">
        <v>332</v>
      </c>
      <c r="E628" s="780">
        <v>347</v>
      </c>
      <c r="F628" s="780">
        <v>56</v>
      </c>
      <c r="G628" s="780">
        <v>317</v>
      </c>
      <c r="H628" s="780">
        <v>315</v>
      </c>
      <c r="I628" s="780">
        <v>374</v>
      </c>
      <c r="J628" s="780">
        <v>282</v>
      </c>
      <c r="K628" s="780">
        <v>268</v>
      </c>
      <c r="L628" s="780">
        <v>571</v>
      </c>
      <c r="M628" s="780">
        <v>332</v>
      </c>
      <c r="N628" s="781">
        <v>553</v>
      </c>
      <c r="O628" s="780">
        <v>439</v>
      </c>
      <c r="P628" s="782">
        <v>542</v>
      </c>
      <c r="Q628" s="711" t="s">
        <v>2413</v>
      </c>
    </row>
    <row r="629" spans="1:17" ht="16.5">
      <c r="A629" s="706" t="s">
        <v>2414</v>
      </c>
      <c r="B629" s="780">
        <v>41</v>
      </c>
      <c r="C629" s="780">
        <v>18</v>
      </c>
      <c r="D629" s="780">
        <v>7</v>
      </c>
      <c r="E629" s="780">
        <v>17</v>
      </c>
      <c r="F629" s="780">
        <v>7</v>
      </c>
      <c r="G629" s="780">
        <v>8</v>
      </c>
      <c r="H629" s="780">
        <v>10</v>
      </c>
      <c r="I629" s="780">
        <v>37</v>
      </c>
      <c r="J629" s="780">
        <v>7</v>
      </c>
      <c r="K629" s="783">
        <v>0</v>
      </c>
      <c r="L629" s="780">
        <v>7</v>
      </c>
      <c r="M629" s="780">
        <v>21</v>
      </c>
      <c r="N629" s="781">
        <v>6</v>
      </c>
      <c r="O629" s="780">
        <v>18</v>
      </c>
      <c r="P629" s="782">
        <v>6</v>
      </c>
      <c r="Q629" s="711" t="s">
        <v>2415</v>
      </c>
    </row>
    <row r="630" spans="1:17" ht="16.5">
      <c r="A630" s="706" t="s">
        <v>2416</v>
      </c>
      <c r="B630" s="780">
        <v>305</v>
      </c>
      <c r="C630" s="780">
        <v>315</v>
      </c>
      <c r="D630" s="780">
        <v>390</v>
      </c>
      <c r="E630" s="780">
        <v>188</v>
      </c>
      <c r="F630" s="780">
        <v>38</v>
      </c>
      <c r="G630" s="780">
        <v>292</v>
      </c>
      <c r="H630" s="780">
        <v>307</v>
      </c>
      <c r="I630" s="780">
        <v>376</v>
      </c>
      <c r="J630" s="780">
        <v>384</v>
      </c>
      <c r="K630" s="780">
        <v>340</v>
      </c>
      <c r="L630" s="780">
        <v>263</v>
      </c>
      <c r="M630" s="780">
        <v>180</v>
      </c>
      <c r="N630" s="781">
        <v>231</v>
      </c>
      <c r="O630" s="780">
        <v>346</v>
      </c>
      <c r="P630" s="782">
        <v>1114</v>
      </c>
      <c r="Q630" s="711" t="s">
        <v>2417</v>
      </c>
    </row>
    <row r="631" spans="1:17" ht="19.5">
      <c r="A631" s="701" t="s">
        <v>2477</v>
      </c>
      <c r="B631" s="790">
        <v>1446.5116279069769</v>
      </c>
      <c r="C631" s="790">
        <v>1421.9178082191781</v>
      </c>
      <c r="D631" s="790">
        <v>1368.5714285714287</v>
      </c>
      <c r="E631" s="790">
        <v>1407.936507936508</v>
      </c>
      <c r="F631" s="790">
        <v>1392.3076923076924</v>
      </c>
      <c r="G631" s="790">
        <v>1432.8767123287671</v>
      </c>
      <c r="H631" s="790">
        <v>1468.6567164179105</v>
      </c>
      <c r="I631" s="790">
        <v>1429.3478260869565</v>
      </c>
      <c r="J631" s="790">
        <v>1387.8048780487804</v>
      </c>
      <c r="K631" s="790">
        <v>1316.6666666666667</v>
      </c>
      <c r="L631" s="790">
        <v>1517.8018018018017</v>
      </c>
      <c r="M631" s="790">
        <v>1408.02</v>
      </c>
      <c r="N631" s="819">
        <v>1382.8571428571429</v>
      </c>
      <c r="O631" s="790">
        <v>1377.0642201834862</v>
      </c>
      <c r="P631" s="820">
        <v>1387.2881355932204</v>
      </c>
      <c r="Q631" s="705" t="s">
        <v>2478</v>
      </c>
    </row>
    <row r="632" spans="1:17" ht="16.5">
      <c r="A632" s="706" t="s">
        <v>2412</v>
      </c>
      <c r="B632" s="780">
        <v>1500</v>
      </c>
      <c r="C632" s="780">
        <v>1500</v>
      </c>
      <c r="D632" s="780">
        <v>1500</v>
      </c>
      <c r="E632" s="780">
        <v>1500</v>
      </c>
      <c r="F632" s="780">
        <v>1400</v>
      </c>
      <c r="G632" s="780">
        <v>1473.6842105263158</v>
      </c>
      <c r="H632" s="780">
        <v>1475</v>
      </c>
      <c r="I632" s="780">
        <v>1500</v>
      </c>
      <c r="J632" s="780">
        <v>1500</v>
      </c>
      <c r="K632" s="780">
        <v>1500</v>
      </c>
      <c r="L632" s="780">
        <v>1500</v>
      </c>
      <c r="M632" s="780">
        <v>1500</v>
      </c>
      <c r="N632" s="781">
        <v>1500</v>
      </c>
      <c r="O632" s="780">
        <v>1500</v>
      </c>
      <c r="P632" s="782">
        <v>1500</v>
      </c>
      <c r="Q632" s="711" t="s">
        <v>2413</v>
      </c>
    </row>
    <row r="633" spans="1:17" ht="16.5">
      <c r="A633" s="706" t="s">
        <v>2414</v>
      </c>
      <c r="B633" s="780">
        <v>1500</v>
      </c>
      <c r="C633" s="780">
        <v>1500</v>
      </c>
      <c r="D633" s="780">
        <v>1500</v>
      </c>
      <c r="E633" s="780">
        <v>1500</v>
      </c>
      <c r="F633" s="780">
        <v>1500</v>
      </c>
      <c r="G633" s="780">
        <v>1500</v>
      </c>
      <c r="H633" s="780">
        <v>1500</v>
      </c>
      <c r="I633" s="780">
        <v>1500</v>
      </c>
      <c r="J633" s="780">
        <v>1500</v>
      </c>
      <c r="K633" s="783" t="s">
        <v>2436</v>
      </c>
      <c r="L633" s="780">
        <v>1500</v>
      </c>
      <c r="M633" s="780">
        <v>1500</v>
      </c>
      <c r="N633" s="781">
        <v>1500</v>
      </c>
      <c r="O633" s="780">
        <v>1500</v>
      </c>
      <c r="P633" s="782">
        <v>1500</v>
      </c>
      <c r="Q633" s="711" t="s">
        <v>2415</v>
      </c>
    </row>
    <row r="634" spans="1:17" ht="16.5">
      <c r="A634" s="706" t="s">
        <v>2416</v>
      </c>
      <c r="B634" s="780">
        <v>1375.5555555555557</v>
      </c>
      <c r="C634" s="780">
        <v>1382</v>
      </c>
      <c r="D634" s="780">
        <v>1330.1587301587301</v>
      </c>
      <c r="E634" s="780">
        <v>1314.7058823529412</v>
      </c>
      <c r="F634" s="780">
        <v>1266.6666666666667</v>
      </c>
      <c r="G634" s="780">
        <v>1348.9795918367347</v>
      </c>
      <c r="H634" s="780">
        <v>1402.3809523809523</v>
      </c>
      <c r="I634" s="780">
        <v>1390.909090909091</v>
      </c>
      <c r="J634" s="780">
        <v>1345.7627118644068</v>
      </c>
      <c r="K634" s="780">
        <v>1253.9473684210527</v>
      </c>
      <c r="L634" s="780">
        <v>1310</v>
      </c>
      <c r="M634" s="780">
        <v>1257.8947368421052</v>
      </c>
      <c r="N634" s="781">
        <v>1263.4615384615386</v>
      </c>
      <c r="O634" s="780">
        <v>1272.8813559322034</v>
      </c>
      <c r="P634" s="782">
        <v>1258.8235294117646</v>
      </c>
      <c r="Q634" s="711" t="s">
        <v>2417</v>
      </c>
    </row>
    <row r="635" spans="1:17" ht="16.5">
      <c r="A635" s="706" t="s">
        <v>2418</v>
      </c>
      <c r="B635" s="780">
        <v>1500</v>
      </c>
      <c r="C635" s="780">
        <v>1600</v>
      </c>
      <c r="D635" s="780">
        <v>1306.25</v>
      </c>
      <c r="E635" s="780" t="s">
        <v>2436</v>
      </c>
      <c r="F635" s="780">
        <v>2000</v>
      </c>
      <c r="G635" s="780">
        <v>2000</v>
      </c>
      <c r="H635" s="780">
        <v>1833.3333333333333</v>
      </c>
      <c r="I635" s="780">
        <v>1416.6666666666667</v>
      </c>
      <c r="J635" s="780">
        <v>1566.6666666666667</v>
      </c>
      <c r="K635" s="780">
        <v>1500</v>
      </c>
      <c r="L635" s="780">
        <v>2265.0666666666666</v>
      </c>
      <c r="M635" s="780">
        <v>1500</v>
      </c>
      <c r="N635" s="781">
        <v>1500</v>
      </c>
      <c r="O635" s="780">
        <v>1500</v>
      </c>
      <c r="P635" s="782">
        <v>1533.3333333333333</v>
      </c>
      <c r="Q635" s="711" t="s">
        <v>2419</v>
      </c>
    </row>
    <row r="636" spans="1:17" ht="16.5">
      <c r="A636" s="706" t="s">
        <v>2437</v>
      </c>
      <c r="B636" s="780"/>
      <c r="C636" s="780"/>
      <c r="D636" s="780"/>
      <c r="E636" s="780"/>
      <c r="F636" s="780"/>
      <c r="G636" s="780"/>
      <c r="H636" s="780"/>
      <c r="I636" s="780"/>
      <c r="J636" s="780"/>
      <c r="K636" s="783"/>
      <c r="L636" s="780"/>
      <c r="M636" s="780"/>
      <c r="N636" s="781" t="s">
        <v>2436</v>
      </c>
      <c r="O636" s="780">
        <v>1500</v>
      </c>
      <c r="P636" s="782" t="s">
        <v>2436</v>
      </c>
      <c r="Q636" s="711" t="s">
        <v>2438</v>
      </c>
    </row>
    <row r="637" spans="1:17" ht="16.5">
      <c r="A637" s="706" t="s">
        <v>2439</v>
      </c>
      <c r="B637" s="780">
        <v>2000</v>
      </c>
      <c r="C637" s="780" t="s">
        <v>2436</v>
      </c>
      <c r="D637" s="780">
        <v>1500</v>
      </c>
      <c r="E637" s="780" t="s">
        <v>2436</v>
      </c>
      <c r="F637" s="780" t="s">
        <v>2436</v>
      </c>
      <c r="G637" s="780">
        <v>3000</v>
      </c>
      <c r="H637" s="780" t="s">
        <v>2436</v>
      </c>
      <c r="I637" s="780" t="s">
        <v>2436</v>
      </c>
      <c r="J637" s="780">
        <v>1350</v>
      </c>
      <c r="K637" s="780" t="s">
        <v>2436</v>
      </c>
      <c r="L637" s="780" t="s">
        <v>2436</v>
      </c>
      <c r="M637" s="780" t="s">
        <v>2436</v>
      </c>
      <c r="N637" s="781" t="s">
        <v>2436</v>
      </c>
      <c r="O637" s="780" t="s">
        <v>2436</v>
      </c>
      <c r="P637" s="782">
        <v>1500</v>
      </c>
      <c r="Q637" s="711" t="s">
        <v>2440</v>
      </c>
    </row>
    <row r="638" spans="1:17" ht="16.5">
      <c r="A638" s="706" t="s">
        <v>2441</v>
      </c>
      <c r="B638" s="780">
        <v>1750</v>
      </c>
      <c r="C638" s="780" t="s">
        <v>2436</v>
      </c>
      <c r="D638" s="780">
        <v>1500</v>
      </c>
      <c r="E638" s="780">
        <v>2000</v>
      </c>
      <c r="F638" s="780" t="s">
        <v>2436</v>
      </c>
      <c r="G638" s="780" t="s">
        <v>2436</v>
      </c>
      <c r="H638" s="780">
        <v>3000</v>
      </c>
      <c r="I638" s="780">
        <v>1500</v>
      </c>
      <c r="J638" s="780" t="s">
        <v>2436</v>
      </c>
      <c r="K638" s="780">
        <v>1500</v>
      </c>
      <c r="L638" s="780">
        <v>1500</v>
      </c>
      <c r="M638" s="780">
        <v>4261.3999999999996</v>
      </c>
      <c r="N638" s="781">
        <v>1500</v>
      </c>
      <c r="O638" s="780">
        <v>1500</v>
      </c>
      <c r="P638" s="782">
        <v>1300</v>
      </c>
      <c r="Q638" s="711" t="s">
        <v>2442</v>
      </c>
    </row>
    <row r="639" spans="1:17" ht="16.5">
      <c r="A639" s="706" t="s">
        <v>2422</v>
      </c>
      <c r="B639" s="780">
        <v>1500</v>
      </c>
      <c r="C639" s="780" t="s">
        <v>2436</v>
      </c>
      <c r="D639" s="780" t="s">
        <v>2436</v>
      </c>
      <c r="E639" s="780" t="s">
        <v>2436</v>
      </c>
      <c r="F639" s="780" t="s">
        <v>2436</v>
      </c>
      <c r="G639" s="780" t="s">
        <v>2436</v>
      </c>
      <c r="H639" s="780" t="s">
        <v>2436</v>
      </c>
      <c r="I639" s="780" t="s">
        <v>2436</v>
      </c>
      <c r="J639" s="780" t="s">
        <v>2436</v>
      </c>
      <c r="K639" s="783">
        <v>1500</v>
      </c>
      <c r="L639" s="780" t="s">
        <v>2436</v>
      </c>
      <c r="M639" s="780" t="s">
        <v>2436</v>
      </c>
      <c r="N639" s="781" t="s">
        <v>2436</v>
      </c>
      <c r="O639" s="780">
        <v>1500</v>
      </c>
      <c r="P639" s="782" t="s">
        <v>2436</v>
      </c>
      <c r="Q639" s="711" t="s">
        <v>2423</v>
      </c>
    </row>
    <row r="640" spans="1:17">
      <c r="A640" s="706"/>
      <c r="B640" s="752"/>
      <c r="C640" s="752"/>
      <c r="D640" s="809"/>
      <c r="E640" s="752"/>
      <c r="F640" s="752"/>
      <c r="G640" s="809"/>
      <c r="H640" s="809"/>
      <c r="I640" s="752"/>
      <c r="J640" s="809"/>
      <c r="K640" s="809"/>
      <c r="L640" s="809"/>
      <c r="M640" s="809"/>
      <c r="N640" s="733"/>
      <c r="P640" s="706"/>
      <c r="Q640" s="733"/>
    </row>
    <row r="641" spans="1:17">
      <c r="A641" s="734" t="s">
        <v>2443</v>
      </c>
      <c r="B641" s="814"/>
      <c r="C641" s="815"/>
      <c r="D641" s="815"/>
      <c r="E641" s="815"/>
      <c r="F641" s="815"/>
      <c r="G641" s="815"/>
      <c r="H641" s="815"/>
      <c r="I641" s="815"/>
      <c r="J641" s="815"/>
      <c r="K641" s="815"/>
      <c r="L641" s="815"/>
      <c r="M641" s="816"/>
      <c r="N641" s="735"/>
      <c r="O641" s="736"/>
      <c r="P641" s="734"/>
      <c r="Q641" s="767" t="s">
        <v>2444</v>
      </c>
    </row>
    <row r="642" spans="1:17">
      <c r="A642" s="738" t="s">
        <v>2445</v>
      </c>
      <c r="B642" s="752"/>
      <c r="C642" s="752"/>
      <c r="D642" s="809"/>
      <c r="E642" s="809"/>
      <c r="F642" s="809"/>
      <c r="G642" s="809"/>
      <c r="H642" s="809"/>
      <c r="I642" s="809"/>
      <c r="J642" s="809"/>
      <c r="K642" s="809"/>
      <c r="L642" s="809"/>
      <c r="M642" s="809"/>
      <c r="N642" s="738"/>
      <c r="O642" s="738"/>
      <c r="P642" s="738"/>
      <c r="Q642" s="738" t="s">
        <v>2446</v>
      </c>
    </row>
    <row r="643" spans="1:17">
      <c r="B643" s="752"/>
      <c r="C643" s="752"/>
      <c r="D643" s="809"/>
      <c r="E643" s="752"/>
      <c r="F643" s="752"/>
      <c r="G643" s="809"/>
      <c r="H643" s="809"/>
      <c r="I643" s="752"/>
      <c r="J643" s="809"/>
      <c r="K643" s="809"/>
      <c r="L643" s="809"/>
      <c r="M643" s="809"/>
    </row>
    <row r="644" spans="1:17" ht="27">
      <c r="A644" s="682" t="s">
        <v>2397</v>
      </c>
      <c r="B644" s="684"/>
      <c r="C644" s="684"/>
      <c r="D644" s="683"/>
      <c r="E644" s="684"/>
      <c r="F644" s="684"/>
      <c r="G644" s="683"/>
      <c r="H644" s="683"/>
      <c r="I644" s="684"/>
      <c r="J644" s="683"/>
      <c r="K644" s="683"/>
      <c r="L644" s="683"/>
      <c r="M644" s="683"/>
      <c r="N644" s="683"/>
      <c r="O644" s="684"/>
      <c r="P644" s="683"/>
      <c r="Q644" s="687" t="s">
        <v>2447</v>
      </c>
    </row>
    <row r="645" spans="1:17" ht="20.25">
      <c r="A645" s="688" t="s">
        <v>2399</v>
      </c>
      <c r="B645" s="684"/>
      <c r="C645" s="684"/>
      <c r="D645" s="683"/>
      <c r="E645" s="684"/>
      <c r="F645" s="684"/>
      <c r="G645" s="683"/>
      <c r="H645" s="683"/>
      <c r="I645" s="684"/>
      <c r="J645" s="683"/>
      <c r="K645" s="683"/>
      <c r="L645" s="683"/>
      <c r="M645" s="683"/>
      <c r="N645" s="683"/>
      <c r="O645" s="684"/>
      <c r="P645" s="683"/>
      <c r="Q645" s="688" t="s">
        <v>2488</v>
      </c>
    </row>
    <row r="646" spans="1:17" ht="14.25">
      <c r="A646" s="684" t="s">
        <v>2489</v>
      </c>
      <c r="B646" s="754"/>
      <c r="C646" s="754"/>
      <c r="D646" s="754"/>
      <c r="E646" s="754"/>
      <c r="F646" s="754"/>
      <c r="G646" s="754"/>
      <c r="H646" s="754"/>
      <c r="I646" s="754"/>
      <c r="J646" s="754"/>
      <c r="K646" s="754"/>
      <c r="L646" s="754"/>
      <c r="M646" s="754"/>
      <c r="N646" s="683"/>
      <c r="O646" s="684"/>
      <c r="P646" s="683"/>
      <c r="Q646" s="684" t="s">
        <v>2490</v>
      </c>
    </row>
    <row r="647" spans="1:17" ht="14.25">
      <c r="A647" s="689" t="s">
        <v>249</v>
      </c>
      <c r="B647" s="2342" t="s">
        <v>2403</v>
      </c>
      <c r="C647" s="2343"/>
      <c r="D647" s="2343"/>
      <c r="E647" s="2343"/>
      <c r="F647" s="2343"/>
      <c r="G647" s="2343"/>
      <c r="H647" s="2343"/>
      <c r="I647" s="2343"/>
      <c r="J647" s="2343"/>
      <c r="K647" s="2343"/>
      <c r="L647" s="2343"/>
      <c r="M647" s="2344"/>
      <c r="N647" s="2342">
        <v>2017</v>
      </c>
      <c r="O647" s="2343"/>
      <c r="P647" s="2344"/>
      <c r="Q647" s="690"/>
    </row>
    <row r="648" spans="1:17" ht="14.25">
      <c r="A648" s="683"/>
      <c r="B648" s="2345"/>
      <c r="C648" s="2346"/>
      <c r="D648" s="2346"/>
      <c r="E648" s="2347"/>
      <c r="F648" s="2346"/>
      <c r="G648" s="2346"/>
      <c r="H648" s="2347"/>
      <c r="I648" s="2346"/>
      <c r="J648" s="2346"/>
      <c r="K648" s="2346"/>
      <c r="L648" s="2346"/>
      <c r="M648" s="2348"/>
      <c r="N648" s="2345"/>
      <c r="O648" s="2346"/>
      <c r="P648" s="2348"/>
      <c r="Q648" s="691"/>
    </row>
    <row r="649" spans="1:17" ht="14.25">
      <c r="A649" s="683"/>
      <c r="B649" s="692" t="s">
        <v>16</v>
      </c>
      <c r="C649" s="693" t="s">
        <v>2404</v>
      </c>
      <c r="D649" s="693" t="s">
        <v>2405</v>
      </c>
      <c r="E649" s="693" t="s">
        <v>21</v>
      </c>
      <c r="F649" s="693" t="s">
        <v>23</v>
      </c>
      <c r="G649" s="693" t="s">
        <v>12</v>
      </c>
      <c r="H649" s="693" t="s">
        <v>13</v>
      </c>
      <c r="I649" s="694" t="s">
        <v>14</v>
      </c>
      <c r="J649" s="694" t="s">
        <v>15</v>
      </c>
      <c r="K649" s="693" t="s">
        <v>8</v>
      </c>
      <c r="L649" s="694" t="s">
        <v>9</v>
      </c>
      <c r="M649" s="694" t="s">
        <v>10</v>
      </c>
      <c r="N649" s="692" t="s">
        <v>16</v>
      </c>
      <c r="O649" s="694" t="s">
        <v>2404</v>
      </c>
      <c r="P649" s="695" t="s">
        <v>2405</v>
      </c>
      <c r="Q649" s="691"/>
    </row>
    <row r="650" spans="1:17" ht="14.25">
      <c r="A650" s="779"/>
      <c r="B650" s="696" t="s">
        <v>2406</v>
      </c>
      <c r="C650" s="697" t="s">
        <v>2407</v>
      </c>
      <c r="D650" s="697" t="s">
        <v>20</v>
      </c>
      <c r="E650" s="694" t="s">
        <v>7</v>
      </c>
      <c r="F650" s="697" t="s">
        <v>22</v>
      </c>
      <c r="G650" s="697" t="s">
        <v>6</v>
      </c>
      <c r="H650" s="694" t="s">
        <v>5</v>
      </c>
      <c r="I650" s="697" t="s">
        <v>4</v>
      </c>
      <c r="J650" s="697" t="s">
        <v>3</v>
      </c>
      <c r="K650" s="694" t="s">
        <v>2</v>
      </c>
      <c r="L650" s="697" t="s">
        <v>1</v>
      </c>
      <c r="M650" s="697" t="s">
        <v>0</v>
      </c>
      <c r="N650" s="696" t="s">
        <v>2406</v>
      </c>
      <c r="O650" s="697" t="s">
        <v>2407</v>
      </c>
      <c r="P650" s="698" t="s">
        <v>20</v>
      </c>
      <c r="Q650" s="771"/>
    </row>
    <row r="651" spans="1:17" ht="16.5">
      <c r="A651" s="686" t="s">
        <v>2408</v>
      </c>
      <c r="B651" s="690"/>
      <c r="C651" s="684"/>
      <c r="D651" s="684"/>
      <c r="E651" s="693"/>
      <c r="F651" s="694"/>
      <c r="G651" s="694"/>
      <c r="H651" s="693"/>
      <c r="I651" s="694"/>
      <c r="J651" s="694"/>
      <c r="K651" s="693"/>
      <c r="L651" s="694"/>
      <c r="M651" s="694"/>
      <c r="N651" s="690"/>
      <c r="O651" s="683"/>
      <c r="P651" s="699"/>
      <c r="Q651" s="705" t="s">
        <v>2451</v>
      </c>
    </row>
    <row r="652" spans="1:17" ht="16.5">
      <c r="A652" s="701" t="s">
        <v>2410</v>
      </c>
      <c r="B652" s="721">
        <f ca="1">'ADC PAR REGION'!B652+#REF!+#REF!+#REF!+#REF!+#REF!+#REF!+#REF!+#REF!+#REF!+#REF!+#REF!</f>
        <v>3086</v>
      </c>
      <c r="C652" s="721">
        <f ca="1">'ADC PAR REGION'!C652+#REF!+#REF!+#REF!+#REF!+#REF!+#REF!+#REF!+#REF!+#REF!+#REF!+#REF!</f>
        <v>2781</v>
      </c>
      <c r="D652" s="721">
        <f ca="1">'ADC PAR REGION'!D652+#REF!+#REF!+#REF!+#REF!+#REF!+#REF!+#REF!+#REF!+#REF!+#REF!+#REF!</f>
        <v>4101</v>
      </c>
      <c r="E652" s="721">
        <f ca="1">'ADC PAR REGION'!E652+#REF!+#REF!+#REF!+#REF!+#REF!+#REF!+#REF!+#REF!+#REF!+#REF!+#REF!</f>
        <v>3044</v>
      </c>
      <c r="F652" s="721">
        <f ca="1">'ADC PAR REGION'!F652+#REF!+#REF!+#REF!+#REF!+#REF!+#REF!+#REF!+#REF!+#REF!+#REF!+#REF!</f>
        <v>2629</v>
      </c>
      <c r="G652" s="721">
        <f ca="1">'ADC PAR REGION'!G652+#REF!+#REF!+#REF!+#REF!+#REF!+#REF!+#REF!+#REF!+#REF!+#REF!+#REF!</f>
        <v>3863</v>
      </c>
      <c r="H652" s="721">
        <f ca="1">'ADC PAR REGION'!H652+#REF!+#REF!+#REF!+#REF!+#REF!+#REF!+#REF!+#REF!+#REF!+#REF!+#REF!</f>
        <v>3014</v>
      </c>
      <c r="I652" s="721">
        <f ca="1">'ADC PAR REGION'!I652+#REF!+#REF!+#REF!+#REF!+#REF!+#REF!+#REF!+#REF!+#REF!+#REF!+#REF!</f>
        <v>3425</v>
      </c>
      <c r="J652" s="721">
        <f ca="1">'ADC PAR REGION'!J652+#REF!+#REF!+#REF!+#REF!+#REF!+#REF!+#REF!+#REF!+#REF!+#REF!+#REF!</f>
        <v>4077</v>
      </c>
      <c r="K652" s="721">
        <f ca="1">'ADC PAR REGION'!K652+#REF!+#REF!+#REF!+#REF!+#REF!+#REF!+#REF!+#REF!+#REF!+#REF!+#REF!</f>
        <v>3899</v>
      </c>
      <c r="L652" s="721">
        <f ca="1">'ADC PAR REGION'!L652+#REF!+#REF!+#REF!+#REF!+#REF!+#REF!+#REF!+#REF!+#REF!+#REF!+#REF!</f>
        <v>3637</v>
      </c>
      <c r="M652" s="721">
        <f ca="1">'ADC PAR REGION'!M652+#REF!+#REF!+#REF!+#REF!+#REF!+#REF!+#REF!+#REF!+#REF!+#REF!+#REF!</f>
        <v>3683</v>
      </c>
      <c r="N652" s="722">
        <f ca="1">'ADC PAR REGION'!N652+#REF!+#REF!+#REF!+#REF!+#REF!+#REF!+#REF!+#REF!+#REF!+#REF!+#REF!</f>
        <v>4631</v>
      </c>
      <c r="O652" s="721">
        <f ca="1">'ADC PAR REGION'!O652+#REF!+#REF!+#REF!+#REF!+#REF!+#REF!+#REF!+#REF!+#REF!+#REF!+#REF!</f>
        <v>3892</v>
      </c>
      <c r="P652" s="723">
        <f ca="1">'ADC PAR REGION'!P652+#REF!+#REF!+#REF!+#REF!+#REF!+#REF!+#REF!+#REF!+#REF!+#REF!+#REF!</f>
        <v>4765</v>
      </c>
      <c r="Q652" s="705" t="s">
        <v>2452</v>
      </c>
    </row>
    <row r="653" spans="1:17" ht="16.5">
      <c r="A653" s="706" t="s">
        <v>2412</v>
      </c>
      <c r="B653" s="817">
        <f ca="1">'ADC PAR REGION'!B653+#REF!+#REF!+#REF!+#REF!+#REF!+#REF!+#REF!+#REF!+#REF!+#REF!+#REF!</f>
        <v>633</v>
      </c>
      <c r="C653" s="817">
        <f ca="1">'ADC PAR REGION'!C653+#REF!+#REF!+#REF!+#REF!+#REF!+#REF!+#REF!+#REF!+#REF!+#REF!+#REF!</f>
        <v>403</v>
      </c>
      <c r="D653" s="817">
        <f ca="1">'ADC PAR REGION'!D653+#REF!+#REF!+#REF!+#REF!+#REF!+#REF!+#REF!+#REF!+#REF!+#REF!+#REF!</f>
        <v>544</v>
      </c>
      <c r="E653" s="817">
        <f ca="1">'ADC PAR REGION'!E653+#REF!+#REF!+#REF!+#REF!+#REF!+#REF!+#REF!+#REF!+#REF!+#REF!+#REF!</f>
        <v>412</v>
      </c>
      <c r="F653" s="817">
        <f ca="1">'ADC PAR REGION'!F653+#REF!+#REF!+#REF!+#REF!+#REF!+#REF!+#REF!+#REF!+#REF!+#REF!+#REF!</f>
        <v>277</v>
      </c>
      <c r="G653" s="817">
        <f ca="1">'ADC PAR REGION'!G653+#REF!+#REF!+#REF!+#REF!+#REF!+#REF!+#REF!+#REF!+#REF!+#REF!+#REF!</f>
        <v>518</v>
      </c>
      <c r="H653" s="817">
        <f ca="1">'ADC PAR REGION'!H653+#REF!+#REF!+#REF!+#REF!+#REF!+#REF!+#REF!+#REF!+#REF!+#REF!+#REF!</f>
        <v>461</v>
      </c>
      <c r="I653" s="817">
        <f ca="1">'ADC PAR REGION'!I653+#REF!+#REF!+#REF!+#REF!+#REF!+#REF!+#REF!+#REF!+#REF!+#REF!+#REF!</f>
        <v>458</v>
      </c>
      <c r="J653" s="817">
        <f ca="1">'ADC PAR REGION'!J653+#REF!+#REF!+#REF!+#REF!+#REF!+#REF!+#REF!+#REF!+#REF!+#REF!+#REF!</f>
        <v>472</v>
      </c>
      <c r="K653" s="817">
        <f ca="1">'ADC PAR REGION'!K653+#REF!+#REF!+#REF!+#REF!+#REF!+#REF!+#REF!+#REF!+#REF!+#REF!+#REF!</f>
        <v>431</v>
      </c>
      <c r="L653" s="817">
        <f ca="1">'ADC PAR REGION'!L653+#REF!+#REF!+#REF!+#REF!+#REF!+#REF!+#REF!+#REF!+#REF!+#REF!+#REF!</f>
        <v>437</v>
      </c>
      <c r="M653" s="817">
        <f ca="1">'ADC PAR REGION'!M653+#REF!+#REF!+#REF!+#REF!+#REF!+#REF!+#REF!+#REF!+#REF!+#REF!+#REF!</f>
        <v>382</v>
      </c>
      <c r="N653" s="786">
        <f ca="1">'ADC PAR REGION'!N653+#REF!+#REF!+#REF!+#REF!+#REF!+#REF!+#REF!+#REF!+#REF!+#REF!+#REF!</f>
        <v>792</v>
      </c>
      <c r="O653" s="817">
        <f ca="1">'ADC PAR REGION'!O653+#REF!+#REF!+#REF!+#REF!+#REF!+#REF!+#REF!+#REF!+#REF!+#REF!+#REF!</f>
        <v>553</v>
      </c>
      <c r="P653" s="788">
        <f ca="1">'ADC PAR REGION'!P653+#REF!+#REF!+#REF!+#REF!+#REF!+#REF!+#REF!+#REF!+#REF!+#REF!+#REF!</f>
        <v>733</v>
      </c>
      <c r="Q653" s="711" t="s">
        <v>2413</v>
      </c>
    </row>
    <row r="654" spans="1:17" ht="16.5">
      <c r="A654" s="706" t="s">
        <v>2414</v>
      </c>
      <c r="B654" s="817">
        <f ca="1">'ADC PAR REGION'!B654+#REF!+#REF!+#REF!+#REF!+#REF!+#REF!+#REF!+#REF!+#REF!+#REF!+#REF!</f>
        <v>266</v>
      </c>
      <c r="C654" s="817">
        <f ca="1">'ADC PAR REGION'!C654+#REF!+#REF!+#REF!+#REF!+#REF!+#REF!+#REF!+#REF!+#REF!+#REF!+#REF!</f>
        <v>150</v>
      </c>
      <c r="D654" s="817">
        <f ca="1">'ADC PAR REGION'!D654+#REF!+#REF!+#REF!+#REF!+#REF!+#REF!+#REF!+#REF!+#REF!+#REF!+#REF!</f>
        <v>242</v>
      </c>
      <c r="E654" s="817">
        <f ca="1">'ADC PAR REGION'!E654+#REF!+#REF!+#REF!+#REF!+#REF!+#REF!+#REF!+#REF!+#REF!+#REF!+#REF!</f>
        <v>114</v>
      </c>
      <c r="F654" s="817">
        <f ca="1">'ADC PAR REGION'!F654+#REF!+#REF!+#REF!+#REF!+#REF!+#REF!+#REF!+#REF!+#REF!+#REF!+#REF!</f>
        <v>120</v>
      </c>
      <c r="G654" s="817">
        <f ca="1">'ADC PAR REGION'!G654+#REF!+#REF!+#REF!+#REF!+#REF!+#REF!+#REF!+#REF!+#REF!+#REF!+#REF!</f>
        <v>167</v>
      </c>
      <c r="H654" s="817">
        <f ca="1">'ADC PAR REGION'!H654+#REF!+#REF!+#REF!+#REF!+#REF!+#REF!+#REF!+#REF!+#REF!+#REF!+#REF!</f>
        <v>152</v>
      </c>
      <c r="I654" s="817">
        <f ca="1">'ADC PAR REGION'!I654+#REF!+#REF!+#REF!+#REF!+#REF!+#REF!+#REF!+#REF!+#REF!+#REF!+#REF!</f>
        <v>200</v>
      </c>
      <c r="J654" s="817">
        <f ca="1">'ADC PAR REGION'!J654+#REF!+#REF!+#REF!+#REF!+#REF!+#REF!+#REF!+#REF!+#REF!+#REF!+#REF!</f>
        <v>197</v>
      </c>
      <c r="K654" s="817">
        <f ca="1">'ADC PAR REGION'!K654+#REF!+#REF!+#REF!+#REF!+#REF!+#REF!+#REF!+#REF!+#REF!+#REF!+#REF!</f>
        <v>169</v>
      </c>
      <c r="L654" s="817">
        <f ca="1">'ADC PAR REGION'!L654+#REF!+#REF!+#REF!+#REF!+#REF!+#REF!+#REF!+#REF!+#REF!+#REF!+#REF!</f>
        <v>143</v>
      </c>
      <c r="M654" s="817">
        <f ca="1">'ADC PAR REGION'!M654+#REF!+#REF!+#REF!+#REF!+#REF!+#REF!+#REF!+#REF!+#REF!+#REF!+#REF!</f>
        <v>159</v>
      </c>
      <c r="N654" s="786">
        <f ca="1">'ADC PAR REGION'!N654+#REF!+#REF!+#REF!+#REF!+#REF!+#REF!+#REF!+#REF!+#REF!+#REF!+#REF!</f>
        <v>275</v>
      </c>
      <c r="O654" s="817">
        <f ca="1">'ADC PAR REGION'!O654+#REF!+#REF!+#REF!+#REF!+#REF!+#REF!+#REF!+#REF!+#REF!+#REF!+#REF!</f>
        <v>172</v>
      </c>
      <c r="P654" s="788">
        <f ca="1">'ADC PAR REGION'!P654+#REF!+#REF!+#REF!+#REF!+#REF!+#REF!+#REF!+#REF!+#REF!+#REF!+#REF!</f>
        <v>169</v>
      </c>
      <c r="Q654" s="711" t="s">
        <v>2415</v>
      </c>
    </row>
    <row r="655" spans="1:17" ht="16.5">
      <c r="A655" s="706" t="s">
        <v>2416</v>
      </c>
      <c r="B655" s="817">
        <f ca="1">'ADC PAR REGION'!B655+#REF!+#REF!+#REF!+#REF!+#REF!+#REF!+#REF!+#REF!+#REF!+#REF!+#REF!</f>
        <v>1883</v>
      </c>
      <c r="C655" s="817">
        <f ca="1">'ADC PAR REGION'!C655+#REF!+#REF!+#REF!+#REF!+#REF!+#REF!+#REF!+#REF!+#REF!+#REF!+#REF!</f>
        <v>1940</v>
      </c>
      <c r="D655" s="817">
        <f ca="1">'ADC PAR REGION'!D655+#REF!+#REF!+#REF!+#REF!+#REF!+#REF!+#REF!+#REF!+#REF!+#REF!+#REF!</f>
        <v>2966</v>
      </c>
      <c r="E655" s="817">
        <f ca="1">'ADC PAR REGION'!E655+#REF!+#REF!+#REF!+#REF!+#REF!+#REF!+#REF!+#REF!+#REF!+#REF!+#REF!</f>
        <v>2259</v>
      </c>
      <c r="F655" s="817">
        <f ca="1">'ADC PAR REGION'!F655+#REF!+#REF!+#REF!+#REF!+#REF!+#REF!+#REF!+#REF!+#REF!+#REF!+#REF!</f>
        <v>1979</v>
      </c>
      <c r="G655" s="817">
        <f ca="1">'ADC PAR REGION'!G655+#REF!+#REF!+#REF!+#REF!+#REF!+#REF!+#REF!+#REF!+#REF!+#REF!+#REF!</f>
        <v>2768</v>
      </c>
      <c r="H655" s="817">
        <f ca="1">'ADC PAR REGION'!H655+#REF!+#REF!+#REF!+#REF!+#REF!+#REF!+#REF!+#REF!+#REF!+#REF!+#REF!</f>
        <v>2049</v>
      </c>
      <c r="I655" s="817">
        <f ca="1">'ADC PAR REGION'!I655+#REF!+#REF!+#REF!+#REF!+#REF!+#REF!+#REF!+#REF!+#REF!+#REF!+#REF!</f>
        <v>2328</v>
      </c>
      <c r="J655" s="817">
        <f ca="1">'ADC PAR REGION'!J655+#REF!+#REF!+#REF!+#REF!+#REF!+#REF!+#REF!+#REF!+#REF!+#REF!+#REF!</f>
        <v>2972</v>
      </c>
      <c r="K655" s="817">
        <f ca="1">'ADC PAR REGION'!K655+#REF!+#REF!+#REF!+#REF!+#REF!+#REF!+#REF!+#REF!+#REF!+#REF!+#REF!</f>
        <v>2884</v>
      </c>
      <c r="L655" s="817">
        <f ca="1">'ADC PAR REGION'!L655+#REF!+#REF!+#REF!+#REF!+#REF!+#REF!+#REF!+#REF!+#REF!+#REF!+#REF!</f>
        <v>2664</v>
      </c>
      <c r="M655" s="817">
        <f ca="1">'ADC PAR REGION'!M655+#REF!+#REF!+#REF!+#REF!+#REF!+#REF!+#REF!+#REF!+#REF!+#REF!+#REF!</f>
        <v>2776</v>
      </c>
      <c r="N655" s="786">
        <f ca="1">'ADC PAR REGION'!N655+#REF!+#REF!+#REF!+#REF!+#REF!+#REF!+#REF!+#REF!+#REF!+#REF!+#REF!</f>
        <v>3064</v>
      </c>
      <c r="O655" s="817">
        <f ca="1">'ADC PAR REGION'!O655+#REF!+#REF!+#REF!+#REF!+#REF!+#REF!+#REF!+#REF!+#REF!+#REF!+#REF!</f>
        <v>2793</v>
      </c>
      <c r="P655" s="788">
        <f ca="1">'ADC PAR REGION'!P655+#REF!+#REF!+#REF!+#REF!+#REF!+#REF!+#REF!+#REF!+#REF!+#REF!+#REF!</f>
        <v>3363</v>
      </c>
      <c r="Q655" s="711" t="s">
        <v>2417</v>
      </c>
    </row>
    <row r="656" spans="1:17" ht="16.5">
      <c r="A656" s="706" t="s">
        <v>2418</v>
      </c>
      <c r="B656" s="817">
        <f ca="1">'ADC PAR REGION'!B656+#REF!+#REF!+#REF!+#REF!+#REF!+#REF!+#REF!+#REF!+#REF!+#REF!+#REF!</f>
        <v>267</v>
      </c>
      <c r="C656" s="817">
        <f ca="1">'ADC PAR REGION'!C656+#REF!+#REF!+#REF!+#REF!+#REF!+#REF!+#REF!+#REF!+#REF!+#REF!+#REF!</f>
        <v>255</v>
      </c>
      <c r="D656" s="817">
        <f ca="1">'ADC PAR REGION'!D656+#REF!+#REF!+#REF!+#REF!+#REF!+#REF!+#REF!+#REF!+#REF!+#REF!+#REF!</f>
        <v>293</v>
      </c>
      <c r="E656" s="817">
        <f ca="1">'ADC PAR REGION'!E656+#REF!+#REF!+#REF!+#REF!+#REF!+#REF!+#REF!+#REF!+#REF!+#REF!+#REF!</f>
        <v>226</v>
      </c>
      <c r="F656" s="817">
        <f ca="1">'ADC PAR REGION'!F656+#REF!+#REF!+#REF!+#REF!+#REF!+#REF!+#REF!+#REF!+#REF!+#REF!+#REF!</f>
        <v>220</v>
      </c>
      <c r="G656" s="817">
        <f ca="1">'ADC PAR REGION'!G656+#REF!+#REF!+#REF!+#REF!+#REF!+#REF!+#REF!+#REF!+#REF!+#REF!+#REF!</f>
        <v>351</v>
      </c>
      <c r="H656" s="817">
        <f ca="1">'ADC PAR REGION'!H656+#REF!+#REF!+#REF!+#REF!+#REF!+#REF!+#REF!+#REF!+#REF!+#REF!+#REF!</f>
        <v>277</v>
      </c>
      <c r="I656" s="817">
        <f ca="1">'ADC PAR REGION'!I656+#REF!+#REF!+#REF!+#REF!+#REF!+#REF!+#REF!+#REF!+#REF!+#REF!+#REF!</f>
        <v>360</v>
      </c>
      <c r="J656" s="817">
        <f ca="1">'ADC PAR REGION'!J656+#REF!+#REF!+#REF!+#REF!+#REF!+#REF!+#REF!+#REF!+#REF!+#REF!+#REF!</f>
        <v>366</v>
      </c>
      <c r="K656" s="817">
        <f ca="1">'ADC PAR REGION'!K656+#REF!+#REF!+#REF!+#REF!+#REF!+#REF!+#REF!+#REF!+#REF!+#REF!+#REF!</f>
        <v>334</v>
      </c>
      <c r="L656" s="817">
        <f ca="1">'ADC PAR REGION'!L656+#REF!+#REF!+#REF!+#REF!+#REF!+#REF!+#REF!+#REF!+#REF!+#REF!+#REF!</f>
        <v>345</v>
      </c>
      <c r="M656" s="817">
        <f ca="1">'ADC PAR REGION'!M656+#REF!+#REF!+#REF!+#REF!+#REF!+#REF!+#REF!+#REF!+#REF!+#REF!+#REF!</f>
        <v>328</v>
      </c>
      <c r="N656" s="786">
        <f ca="1">'ADC PAR REGION'!N656+#REF!+#REF!+#REF!+#REF!+#REF!+#REF!+#REF!+#REF!+#REF!+#REF!+#REF!</f>
        <v>439</v>
      </c>
      <c r="O656" s="817">
        <f ca="1">'ADC PAR REGION'!O656+#REF!+#REF!+#REF!+#REF!+#REF!+#REF!+#REF!+#REF!+#REF!+#REF!+#REF!</f>
        <v>313</v>
      </c>
      <c r="P656" s="788">
        <f ca="1">'ADC PAR REGION'!P656+#REF!+#REF!+#REF!+#REF!+#REF!+#REF!+#REF!+#REF!+#REF!+#REF!+#REF!</f>
        <v>395</v>
      </c>
      <c r="Q656" s="711" t="s">
        <v>2419</v>
      </c>
    </row>
    <row r="657" spans="1:17" ht="16.5">
      <c r="A657" s="706" t="s">
        <v>2420</v>
      </c>
      <c r="B657" s="817">
        <f ca="1">'ADC PAR REGION'!B657+#REF!+#REF!+#REF!+#REF!+#REF!+#REF!+#REF!+#REF!+#REF!+#REF!+#REF!</f>
        <v>25</v>
      </c>
      <c r="C657" s="817">
        <f ca="1">'ADC PAR REGION'!C657+#REF!+#REF!+#REF!+#REF!+#REF!+#REF!+#REF!+#REF!+#REF!+#REF!+#REF!</f>
        <v>24</v>
      </c>
      <c r="D657" s="817">
        <f ca="1">'ADC PAR REGION'!D657+#REF!+#REF!+#REF!+#REF!+#REF!+#REF!+#REF!+#REF!+#REF!+#REF!+#REF!</f>
        <v>45</v>
      </c>
      <c r="E657" s="817">
        <f ca="1">'ADC PAR REGION'!E657+#REF!+#REF!+#REF!+#REF!+#REF!+#REF!+#REF!+#REF!+#REF!+#REF!+#REF!</f>
        <v>30</v>
      </c>
      <c r="F657" s="817">
        <f ca="1">'ADC PAR REGION'!F657+#REF!+#REF!+#REF!+#REF!+#REF!+#REF!+#REF!+#REF!+#REF!+#REF!+#REF!</f>
        <v>18</v>
      </c>
      <c r="G657" s="817">
        <f ca="1">'ADC PAR REGION'!G657+#REF!+#REF!+#REF!+#REF!+#REF!+#REF!+#REF!+#REF!+#REF!+#REF!+#REF!</f>
        <v>29</v>
      </c>
      <c r="H657" s="817">
        <f ca="1">'ADC PAR REGION'!H657+#REF!+#REF!+#REF!+#REF!+#REF!+#REF!+#REF!+#REF!+#REF!+#REF!+#REF!</f>
        <v>31</v>
      </c>
      <c r="I657" s="817">
        <f ca="1">'ADC PAR REGION'!I657+#REF!+#REF!+#REF!+#REF!+#REF!+#REF!+#REF!+#REF!+#REF!+#REF!+#REF!</f>
        <v>41</v>
      </c>
      <c r="J657" s="817">
        <f ca="1">'ADC PAR REGION'!J657+#REF!+#REF!+#REF!+#REF!+#REF!+#REF!+#REF!+#REF!+#REF!+#REF!+#REF!</f>
        <v>33</v>
      </c>
      <c r="K657" s="817">
        <f ca="1">'ADC PAR REGION'!K657+#REF!+#REF!+#REF!+#REF!+#REF!+#REF!+#REF!+#REF!+#REF!+#REF!+#REF!</f>
        <v>38</v>
      </c>
      <c r="L657" s="817">
        <f ca="1">'ADC PAR REGION'!L657+#REF!+#REF!+#REF!+#REF!+#REF!+#REF!+#REF!+#REF!+#REF!+#REF!+#REF!</f>
        <v>19</v>
      </c>
      <c r="M657" s="817">
        <f ca="1">'ADC PAR REGION'!M657+#REF!+#REF!+#REF!+#REF!+#REF!+#REF!+#REF!+#REF!+#REF!+#REF!+#REF!</f>
        <v>18</v>
      </c>
      <c r="N657" s="786">
        <f ca="1">'ADC PAR REGION'!N657+#REF!+#REF!+#REF!+#REF!+#REF!+#REF!+#REF!+#REF!+#REF!+#REF!+#REF!</f>
        <v>25</v>
      </c>
      <c r="O657" s="817">
        <f ca="1">'ADC PAR REGION'!O657+#REF!+#REF!+#REF!+#REF!+#REF!+#REF!+#REF!+#REF!+#REF!+#REF!+#REF!</f>
        <v>23</v>
      </c>
      <c r="P657" s="788">
        <f ca="1">'ADC PAR REGION'!P657+#REF!+#REF!+#REF!+#REF!+#REF!+#REF!+#REF!+#REF!+#REF!+#REF!+#REF!</f>
        <v>55</v>
      </c>
      <c r="Q657" s="711" t="s">
        <v>2421</v>
      </c>
    </row>
    <row r="658" spans="1:17" ht="16.5">
      <c r="A658" s="706" t="s">
        <v>2422</v>
      </c>
      <c r="B658" s="817">
        <f ca="1">'ADC PAR REGION'!B658+#REF!+#REF!+#REF!+#REF!+#REF!+#REF!+#REF!+#REF!+#REF!+#REF!+#REF!</f>
        <v>12</v>
      </c>
      <c r="C658" s="817">
        <f ca="1">'ADC PAR REGION'!C658+#REF!+#REF!+#REF!+#REF!+#REF!+#REF!+#REF!+#REF!+#REF!+#REF!+#REF!</f>
        <v>9</v>
      </c>
      <c r="D658" s="817">
        <f ca="1">'ADC PAR REGION'!D658+#REF!+#REF!+#REF!+#REF!+#REF!+#REF!+#REF!+#REF!+#REF!+#REF!+#REF!</f>
        <v>11</v>
      </c>
      <c r="E658" s="817">
        <f ca="1">'ADC PAR REGION'!E658+#REF!+#REF!+#REF!+#REF!+#REF!+#REF!+#REF!+#REF!+#REF!+#REF!+#REF!</f>
        <v>3</v>
      </c>
      <c r="F658" s="817">
        <f ca="1">'ADC PAR REGION'!F658+#REF!+#REF!+#REF!+#REF!+#REF!+#REF!+#REF!+#REF!+#REF!+#REF!+#REF!</f>
        <v>15</v>
      </c>
      <c r="G658" s="817">
        <f ca="1">'ADC PAR REGION'!G658+#REF!+#REF!+#REF!+#REF!+#REF!+#REF!+#REF!+#REF!+#REF!+#REF!+#REF!</f>
        <v>30</v>
      </c>
      <c r="H658" s="817">
        <f ca="1">'ADC PAR REGION'!H658+#REF!+#REF!+#REF!+#REF!+#REF!+#REF!+#REF!+#REF!+#REF!+#REF!+#REF!</f>
        <v>44</v>
      </c>
      <c r="I658" s="817">
        <f ca="1">'ADC PAR REGION'!I658+#REF!+#REF!+#REF!+#REF!+#REF!+#REF!+#REF!+#REF!+#REF!+#REF!+#REF!</f>
        <v>38</v>
      </c>
      <c r="J658" s="817">
        <f ca="1">'ADC PAR REGION'!J658+#REF!+#REF!+#REF!+#REF!+#REF!+#REF!+#REF!+#REF!+#REF!+#REF!+#REF!</f>
        <v>37</v>
      </c>
      <c r="K658" s="817">
        <f ca="1">'ADC PAR REGION'!K658+#REF!+#REF!+#REF!+#REF!+#REF!+#REF!+#REF!+#REF!+#REF!+#REF!+#REF!</f>
        <v>43</v>
      </c>
      <c r="L658" s="817">
        <f ca="1">'ADC PAR REGION'!L658+#REF!+#REF!+#REF!+#REF!+#REF!+#REF!+#REF!+#REF!+#REF!+#REF!+#REF!</f>
        <v>29</v>
      </c>
      <c r="M658" s="817">
        <f ca="1">'ADC PAR REGION'!M658+#REF!+#REF!+#REF!+#REF!+#REF!+#REF!+#REF!+#REF!+#REF!+#REF!+#REF!</f>
        <v>20</v>
      </c>
      <c r="N658" s="786">
        <f ca="1">'ADC PAR REGION'!N658+#REF!+#REF!+#REF!+#REF!+#REF!+#REF!+#REF!+#REF!+#REF!+#REF!+#REF!</f>
        <v>36</v>
      </c>
      <c r="O658" s="817">
        <f ca="1">'ADC PAR REGION'!O658+#REF!+#REF!+#REF!+#REF!+#REF!+#REF!+#REF!+#REF!+#REF!+#REF!+#REF!</f>
        <v>38</v>
      </c>
      <c r="P658" s="788">
        <f ca="1">'ADC PAR REGION'!P658+#REF!+#REF!+#REF!+#REF!+#REF!+#REF!+#REF!+#REF!+#REF!+#REF!+#REF!</f>
        <v>50</v>
      </c>
      <c r="Q658" s="711" t="s">
        <v>2423</v>
      </c>
    </row>
    <row r="659" spans="1:17" ht="16.5">
      <c r="A659" s="701" t="s">
        <v>2491</v>
      </c>
      <c r="B659" s="721">
        <f ca="1">'ADC PAR REGION'!B659+#REF!+#REF!+#REF!+#REF!+#REF!+#REF!+#REF!+#REF!+#REF!+#REF!+#REF!</f>
        <v>1900702.0720000002</v>
      </c>
      <c r="C659" s="721">
        <f ca="1">'ADC PAR REGION'!C659+#REF!+#REF!+#REF!+#REF!+#REF!+#REF!+#REF!+#REF!+#REF!+#REF!+#REF!</f>
        <v>1226726.54</v>
      </c>
      <c r="D659" s="721">
        <f ca="1">'ADC PAR REGION'!D659+#REF!+#REF!+#REF!+#REF!+#REF!+#REF!+#REF!+#REF!+#REF!+#REF!+#REF!</f>
        <v>1341574.3630000001</v>
      </c>
      <c r="E659" s="721">
        <f ca="1">'ADC PAR REGION'!E659+#REF!+#REF!+#REF!+#REF!+#REF!+#REF!+#REF!+#REF!+#REF!+#REF!+#REF!</f>
        <v>1045192.2019999999</v>
      </c>
      <c r="F659" s="721">
        <f ca="1">'ADC PAR REGION'!F659+#REF!+#REF!+#REF!+#REF!+#REF!+#REF!+#REF!+#REF!+#REF!+#REF!+#REF!</f>
        <v>827001.0689999999</v>
      </c>
      <c r="G659" s="721">
        <f ca="1">'ADC PAR REGION'!G659+#REF!+#REF!+#REF!+#REF!+#REF!+#REF!+#REF!+#REF!+#REF!+#REF!+#REF!</f>
        <v>1278462.4379999998</v>
      </c>
      <c r="H659" s="721">
        <f ca="1">'ADC PAR REGION'!H659+#REF!+#REF!+#REF!+#REF!+#REF!+#REF!+#REF!+#REF!+#REF!+#REF!+#REF!</f>
        <v>1008671.3250000001</v>
      </c>
      <c r="I659" s="721">
        <f ca="1">'ADC PAR REGION'!I659+#REF!+#REF!+#REF!+#REF!+#REF!+#REF!+#REF!+#REF!+#REF!+#REF!+#REF!</f>
        <v>1427191.9560000002</v>
      </c>
      <c r="J659" s="721">
        <f ca="1">'ADC PAR REGION'!J659+#REF!+#REF!+#REF!+#REF!+#REF!+#REF!+#REF!+#REF!+#REF!+#REF!+#REF!</f>
        <v>1575645.3919999998</v>
      </c>
      <c r="K659" s="721">
        <f ca="1">'ADC PAR REGION'!K659+#REF!+#REF!+#REF!+#REF!+#REF!+#REF!+#REF!+#REF!+#REF!+#REF!+#REF!</f>
        <v>1487497.4739999999</v>
      </c>
      <c r="L659" s="721">
        <f ca="1">'ADC PAR REGION'!L659+#REF!+#REF!+#REF!+#REF!+#REF!+#REF!+#REF!+#REF!+#REF!+#REF!+#REF!</f>
        <v>1262468.5179999999</v>
      </c>
      <c r="M659" s="721">
        <f ca="1">'ADC PAR REGION'!M659+#REF!+#REF!+#REF!+#REF!+#REF!+#REF!+#REF!+#REF!+#REF!+#REF!+#REF!</f>
        <v>1161096.8589999999</v>
      </c>
      <c r="N659" s="722">
        <f ca="1">'ADC PAR REGION'!N659+#REF!+#REF!+#REF!+#REF!+#REF!+#REF!+#REF!+#REF!+#REF!+#REF!+#REF!</f>
        <v>1863710.5889999999</v>
      </c>
      <c r="O659" s="721">
        <f ca="1">'ADC PAR REGION'!O659+#REF!+#REF!+#REF!+#REF!+#REF!+#REF!+#REF!+#REF!+#REF!+#REF!+#REF!</f>
        <v>1342852.7140000002</v>
      </c>
      <c r="P659" s="723">
        <f ca="1">'ADC PAR REGION'!P659+#REF!+#REF!+#REF!+#REF!+#REF!+#REF!+#REF!+#REF!+#REF!+#REF!+#REF!</f>
        <v>1652626.922</v>
      </c>
      <c r="Q659" s="705" t="s">
        <v>2454</v>
      </c>
    </row>
    <row r="660" spans="1:17" ht="16.5">
      <c r="A660" s="706" t="s">
        <v>2412</v>
      </c>
      <c r="B660" s="817">
        <f ca="1">'ADC PAR REGION'!B660+#REF!+#REF!+#REF!+#REF!+#REF!+#REF!+#REF!+#REF!+#REF!+#REF!+#REF!</f>
        <v>1124714.1199999999</v>
      </c>
      <c r="C660" s="817">
        <f ca="1">'ADC PAR REGION'!C660+#REF!+#REF!+#REF!+#REF!+#REF!+#REF!+#REF!+#REF!+#REF!+#REF!+#REF!</f>
        <v>326260.71999999997</v>
      </c>
      <c r="D660" s="817">
        <f ca="1">'ADC PAR REGION'!D660+#REF!+#REF!+#REF!+#REF!+#REF!+#REF!+#REF!+#REF!+#REF!+#REF!+#REF!</f>
        <v>352234.73</v>
      </c>
      <c r="E660" s="817">
        <f ca="1">'ADC PAR REGION'!E660+#REF!+#REF!+#REF!+#REF!+#REF!+#REF!+#REF!+#REF!+#REF!+#REF!+#REF!</f>
        <v>361118.45</v>
      </c>
      <c r="F660" s="817">
        <f ca="1">'ADC PAR REGION'!F660+#REF!+#REF!+#REF!+#REF!+#REF!+#REF!+#REF!+#REF!+#REF!+#REF!+#REF!</f>
        <v>188504.36</v>
      </c>
      <c r="G660" s="817">
        <f ca="1">'ADC PAR REGION'!G660+#REF!+#REF!+#REF!+#REF!+#REF!+#REF!+#REF!+#REF!+#REF!+#REF!+#REF!</f>
        <v>416898.13999999996</v>
      </c>
      <c r="H660" s="817">
        <f ca="1">'ADC PAR REGION'!H660+#REF!+#REF!+#REF!+#REF!+#REF!+#REF!+#REF!+#REF!+#REF!+#REF!+#REF!</f>
        <v>264801</v>
      </c>
      <c r="I660" s="817">
        <f ca="1">'ADC PAR REGION'!I660+#REF!+#REF!+#REF!+#REF!+#REF!+#REF!+#REF!+#REF!+#REF!+#REF!+#REF!</f>
        <v>349719.14</v>
      </c>
      <c r="J660" s="817">
        <f ca="1">'ADC PAR REGION'!J660+#REF!+#REF!+#REF!+#REF!+#REF!+#REF!+#REF!+#REF!+#REF!+#REF!+#REF!</f>
        <v>393588.94</v>
      </c>
      <c r="K660" s="817">
        <f ca="1">'ADC PAR REGION'!K660+#REF!+#REF!+#REF!+#REF!+#REF!+#REF!+#REF!+#REF!+#REF!+#REF!+#REF!</f>
        <v>345678.83</v>
      </c>
      <c r="L660" s="817">
        <f ca="1">'ADC PAR REGION'!L660+#REF!+#REF!+#REF!+#REF!+#REF!+#REF!+#REF!+#REF!+#REF!+#REF!+#REF!</f>
        <v>376719.15</v>
      </c>
      <c r="M660" s="817">
        <f ca="1">'ADC PAR REGION'!M660+#REF!+#REF!+#REF!+#REF!+#REF!+#REF!+#REF!+#REF!+#REF!+#REF!+#REF!</f>
        <v>303441.39</v>
      </c>
      <c r="N660" s="786">
        <f ca="1">'ADC PAR REGION'!N660+#REF!+#REF!+#REF!+#REF!+#REF!+#REF!+#REF!+#REF!+#REF!+#REF!+#REF!</f>
        <v>615157.80000000005</v>
      </c>
      <c r="O660" s="817">
        <f ca="1">'ADC PAR REGION'!O660+#REF!+#REF!+#REF!+#REF!+#REF!+#REF!+#REF!+#REF!+#REF!+#REF!+#REF!</f>
        <v>320295.36</v>
      </c>
      <c r="P660" s="788">
        <f ca="1">'ADC PAR REGION'!P660+#REF!+#REF!+#REF!+#REF!+#REF!+#REF!+#REF!+#REF!+#REF!+#REF!+#REF!</f>
        <v>507082.93000000005</v>
      </c>
      <c r="Q660" s="711" t="s">
        <v>2413</v>
      </c>
    </row>
    <row r="661" spans="1:17" ht="16.5">
      <c r="A661" s="706" t="s">
        <v>2414</v>
      </c>
      <c r="B661" s="817">
        <f ca="1">'ADC PAR REGION'!B661+#REF!+#REF!+#REF!+#REF!+#REF!+#REF!+#REF!+#REF!+#REF!+#REF!+#REF!</f>
        <v>113196</v>
      </c>
      <c r="C661" s="817">
        <f ca="1">'ADC PAR REGION'!C661+#REF!+#REF!+#REF!+#REF!+#REF!+#REF!+#REF!+#REF!+#REF!+#REF!+#REF!</f>
        <v>60029</v>
      </c>
      <c r="D661" s="817">
        <f ca="1">'ADC PAR REGION'!D661+#REF!+#REF!+#REF!+#REF!+#REF!+#REF!+#REF!+#REF!+#REF!+#REF!+#REF!</f>
        <v>87562</v>
      </c>
      <c r="E661" s="817">
        <f ca="1">'ADC PAR REGION'!E661+#REF!+#REF!+#REF!+#REF!+#REF!+#REF!+#REF!+#REF!+#REF!+#REF!+#REF!</f>
        <v>41884.74</v>
      </c>
      <c r="F661" s="817">
        <f ca="1">'ADC PAR REGION'!F661+#REF!+#REF!+#REF!+#REF!+#REF!+#REF!+#REF!+#REF!+#REF!+#REF!+#REF!</f>
        <v>43668.52</v>
      </c>
      <c r="G661" s="817">
        <f ca="1">'ADC PAR REGION'!G661+#REF!+#REF!+#REF!+#REF!+#REF!+#REF!+#REF!+#REF!+#REF!+#REF!+#REF!</f>
        <v>57844</v>
      </c>
      <c r="H661" s="817">
        <f ca="1">'ADC PAR REGION'!H661+#REF!+#REF!+#REF!+#REF!+#REF!+#REF!+#REF!+#REF!+#REF!+#REF!+#REF!</f>
        <v>58395</v>
      </c>
      <c r="I661" s="817">
        <f ca="1">'ADC PAR REGION'!I661+#REF!+#REF!+#REF!+#REF!+#REF!+#REF!+#REF!+#REF!+#REF!+#REF!+#REF!</f>
        <v>99683.8</v>
      </c>
      <c r="J661" s="817">
        <f ca="1">'ADC PAR REGION'!J661+#REF!+#REF!+#REF!+#REF!+#REF!+#REF!+#REF!+#REF!+#REF!+#REF!+#REF!</f>
        <v>67024.539999999994</v>
      </c>
      <c r="K661" s="817">
        <f ca="1">'ADC PAR REGION'!K661+#REF!+#REF!+#REF!+#REF!+#REF!+#REF!+#REF!+#REF!+#REF!+#REF!+#REF!</f>
        <v>67664.67</v>
      </c>
      <c r="L661" s="817">
        <f ca="1">'ADC PAR REGION'!L661+#REF!+#REF!+#REF!+#REF!+#REF!+#REF!+#REF!+#REF!+#REF!+#REF!+#REF!</f>
        <v>56592.41</v>
      </c>
      <c r="M661" s="817">
        <f ca="1">'ADC PAR REGION'!M661+#REF!+#REF!+#REF!+#REF!+#REF!+#REF!+#REF!+#REF!+#REF!+#REF!+#REF!</f>
        <v>55392.5</v>
      </c>
      <c r="N661" s="786">
        <f ca="1">'ADC PAR REGION'!N661+#REF!+#REF!+#REF!+#REF!+#REF!+#REF!+#REF!+#REF!+#REF!+#REF!+#REF!</f>
        <v>104204.59</v>
      </c>
      <c r="O661" s="817">
        <f ca="1">'ADC PAR REGION'!O661+#REF!+#REF!+#REF!+#REF!+#REF!+#REF!+#REF!+#REF!+#REF!+#REF!+#REF!</f>
        <v>75951.72</v>
      </c>
      <c r="P661" s="788">
        <f ca="1">'ADC PAR REGION'!P661+#REF!+#REF!+#REF!+#REF!+#REF!+#REF!+#REF!+#REF!+#REF!+#REF!+#REF!</f>
        <v>61180.840000000004</v>
      </c>
      <c r="Q661" s="711" t="s">
        <v>2415</v>
      </c>
    </row>
    <row r="662" spans="1:17" ht="16.5">
      <c r="A662" s="706" t="s">
        <v>2416</v>
      </c>
      <c r="B662" s="817">
        <f ca="1">'ADC PAR REGION'!B662+#REF!+#REF!+#REF!+#REF!+#REF!+#REF!+#REF!+#REF!+#REF!+#REF!+#REF!</f>
        <v>463693.35</v>
      </c>
      <c r="C662" s="817">
        <f ca="1">'ADC PAR REGION'!C662+#REF!+#REF!+#REF!+#REF!+#REF!+#REF!+#REF!+#REF!+#REF!+#REF!+#REF!</f>
        <v>485903.08999999997</v>
      </c>
      <c r="D662" s="817">
        <f ca="1">'ADC PAR REGION'!D662+#REF!+#REF!+#REF!+#REF!+#REF!+#REF!+#REF!+#REF!+#REF!+#REF!+#REF!</f>
        <v>669875.89300000004</v>
      </c>
      <c r="E662" s="817">
        <f ca="1">'ADC PAR REGION'!E662+#REF!+#REF!+#REF!+#REF!+#REF!+#REF!+#REF!+#REF!+#REF!+#REF!+#REF!</f>
        <v>518807.47200000001</v>
      </c>
      <c r="F662" s="817">
        <f ca="1">'ADC PAR REGION'!F662+#REF!+#REF!+#REF!+#REF!+#REF!+#REF!+#REF!+#REF!+#REF!+#REF!+#REF!</f>
        <v>465130.02900000004</v>
      </c>
      <c r="G662" s="817">
        <f ca="1">'ADC PAR REGION'!G662+#REF!+#REF!+#REF!+#REF!+#REF!+#REF!+#REF!+#REF!+#REF!+#REF!+#REF!</f>
        <v>640118.98800000001</v>
      </c>
      <c r="H662" s="817">
        <f ca="1">'ADC PAR REGION'!H662+#REF!+#REF!+#REF!+#REF!+#REF!+#REF!+#REF!+#REF!+#REF!+#REF!+#REF!</f>
        <v>480901.61499999999</v>
      </c>
      <c r="I662" s="817">
        <f ca="1">'ADC PAR REGION'!I662+#REF!+#REF!+#REF!+#REF!+#REF!+#REF!+#REF!+#REF!+#REF!+#REF!+#REF!</f>
        <v>620806.4360000001</v>
      </c>
      <c r="J662" s="817">
        <f ca="1">'ADC PAR REGION'!J662+#REF!+#REF!+#REF!+#REF!+#REF!+#REF!+#REF!+#REF!+#REF!+#REF!+#REF!</f>
        <v>666767.152</v>
      </c>
      <c r="K662" s="817">
        <f ca="1">'ADC PAR REGION'!K662+#REF!+#REF!+#REF!+#REF!+#REF!+#REF!+#REF!+#REF!+#REF!+#REF!+#REF!</f>
        <v>723248.23400000005</v>
      </c>
      <c r="L662" s="817">
        <f ca="1">'ADC PAR REGION'!L662+#REF!+#REF!+#REF!+#REF!+#REF!+#REF!+#REF!+#REF!+#REF!+#REF!+#REF!</f>
        <v>632297.22800000012</v>
      </c>
      <c r="M662" s="817">
        <f ca="1">'ADC PAR REGION'!M662+#REF!+#REF!+#REF!+#REF!+#REF!+#REF!+#REF!+#REF!+#REF!+#REF!+#REF!</f>
        <v>618050.87900000007</v>
      </c>
      <c r="N662" s="786">
        <f ca="1">'ADC PAR REGION'!N662+#REF!+#REF!+#REF!+#REF!+#REF!+#REF!+#REF!+#REF!+#REF!+#REF!+#REF!</f>
        <v>795786.03900000011</v>
      </c>
      <c r="O662" s="817">
        <f ca="1">'ADC PAR REGION'!O662+#REF!+#REF!+#REF!+#REF!+#REF!+#REF!+#REF!+#REF!+#REF!+#REF!+#REF!</f>
        <v>720119.27400000009</v>
      </c>
      <c r="P662" s="788">
        <f ca="1">'ADC PAR REGION'!P662+#REF!+#REF!+#REF!+#REF!+#REF!+#REF!+#REF!+#REF!+#REF!+#REF!+#REF!</f>
        <v>837366.81200000003</v>
      </c>
      <c r="Q662" s="711" t="s">
        <v>2417</v>
      </c>
    </row>
    <row r="663" spans="1:17" ht="16.5">
      <c r="A663" s="706" t="s">
        <v>2418</v>
      </c>
      <c r="B663" s="817">
        <f ca="1">'ADC PAR REGION'!B663+#REF!+#REF!+#REF!+#REF!+#REF!+#REF!+#REF!+#REF!+#REF!+#REF!+#REF!</f>
        <v>90906.569999999992</v>
      </c>
      <c r="C663" s="817">
        <f ca="1">'ADC PAR REGION'!C663+#REF!+#REF!+#REF!+#REF!+#REF!+#REF!+#REF!+#REF!+#REF!+#REF!+#REF!</f>
        <v>323956.73</v>
      </c>
      <c r="D663" s="817">
        <f ca="1">'ADC PAR REGION'!D663+#REF!+#REF!+#REF!+#REF!+#REF!+#REF!+#REF!+#REF!+#REF!+#REF!+#REF!</f>
        <v>105904.73999999999</v>
      </c>
      <c r="E663" s="817">
        <f ca="1">'ADC PAR REGION'!E663+#REF!+#REF!+#REF!+#REF!+#REF!+#REF!+#REF!+#REF!+#REF!+#REF!+#REF!</f>
        <v>75218.12</v>
      </c>
      <c r="F663" s="817">
        <f ca="1">'ADC PAR REGION'!F663+#REF!+#REF!+#REF!+#REF!+#REF!+#REF!+#REF!+#REF!+#REF!+#REF!+#REF!</f>
        <v>90351.33</v>
      </c>
      <c r="G663" s="817">
        <f ca="1">'ADC PAR REGION'!G663+#REF!+#REF!+#REF!+#REF!+#REF!+#REF!+#REF!+#REF!+#REF!+#REF!+#REF!</f>
        <v>121470.94</v>
      </c>
      <c r="H663" s="817">
        <f ca="1">'ADC PAR REGION'!H663+#REF!+#REF!+#REF!+#REF!+#REF!+#REF!+#REF!+#REF!+#REF!+#REF!+#REF!</f>
        <v>92559.260000000009</v>
      </c>
      <c r="I663" s="817">
        <f ca="1">'ADC PAR REGION'!I663+#REF!+#REF!+#REF!+#REF!+#REF!+#REF!+#REF!+#REF!+#REF!+#REF!+#REF!</f>
        <v>282179.08</v>
      </c>
      <c r="J663" s="817">
        <f ca="1">'ADC PAR REGION'!J663+#REF!+#REF!+#REF!+#REF!+#REF!+#REF!+#REF!+#REF!+#REF!+#REF!+#REF!</f>
        <v>235257.03999999998</v>
      </c>
      <c r="K663" s="817">
        <f ca="1">'ADC PAR REGION'!K663+#REF!+#REF!+#REF!+#REF!+#REF!+#REF!+#REF!+#REF!+#REF!+#REF!+#REF!</f>
        <v>200323.74</v>
      </c>
      <c r="L663" s="817">
        <f ca="1">'ADC PAR REGION'!L663+#REF!+#REF!+#REF!+#REF!+#REF!+#REF!+#REF!+#REF!+#REF!+#REF!+#REF!</f>
        <v>133322.73000000001</v>
      </c>
      <c r="M663" s="817">
        <f ca="1">'ADC PAR REGION'!M663+#REF!+#REF!+#REF!+#REF!+#REF!+#REF!+#REF!+#REF!+#REF!+#REF!+#REF!</f>
        <v>100808.75</v>
      </c>
      <c r="N663" s="786">
        <f ca="1">'ADC PAR REGION'!N663+#REF!+#REF!+#REF!+#REF!+#REF!+#REF!+#REF!+#REF!+#REF!+#REF!+#REF!</f>
        <v>282257.62</v>
      </c>
      <c r="O663" s="817">
        <f ca="1">'ADC PAR REGION'!O663+#REF!+#REF!+#REF!+#REF!+#REF!+#REF!+#REF!+#REF!+#REF!+#REF!+#REF!</f>
        <v>155169.70000000001</v>
      </c>
      <c r="P663" s="788">
        <f ca="1">'ADC PAR REGION'!P663+#REF!+#REF!+#REF!+#REF!+#REF!+#REF!+#REF!+#REF!+#REF!+#REF!+#REF!</f>
        <v>137319.16</v>
      </c>
      <c r="Q663" s="711" t="s">
        <v>2419</v>
      </c>
    </row>
    <row r="664" spans="1:17" ht="16.5">
      <c r="A664" s="706" t="s">
        <v>2420</v>
      </c>
      <c r="B664" s="817">
        <f ca="1">'ADC PAR REGION'!B664+#REF!+#REF!+#REF!+#REF!+#REF!+#REF!+#REF!+#REF!+#REF!+#REF!+#REF!</f>
        <v>91817.032000000007</v>
      </c>
      <c r="C664" s="817">
        <f ca="1">'ADC PAR REGION'!C664+#REF!+#REF!+#REF!+#REF!+#REF!+#REF!+#REF!+#REF!+#REF!+#REF!+#REF!</f>
        <v>23316</v>
      </c>
      <c r="D664" s="817">
        <f ca="1">'ADC PAR REGION'!D664+#REF!+#REF!+#REF!+#REF!+#REF!+#REF!+#REF!+#REF!+#REF!+#REF!+#REF!</f>
        <v>99751</v>
      </c>
      <c r="E664" s="817">
        <f ca="1">'ADC PAR REGION'!E664+#REF!+#REF!+#REF!+#REF!+#REF!+#REF!+#REF!+#REF!+#REF!+#REF!+#REF!</f>
        <v>46860.42</v>
      </c>
      <c r="F664" s="817">
        <f ca="1">'ADC PAR REGION'!F664+#REF!+#REF!+#REF!+#REF!+#REF!+#REF!+#REF!+#REF!+#REF!+#REF!+#REF!</f>
        <v>33849.83</v>
      </c>
      <c r="G664" s="817">
        <f ca="1">'ADC PAR REGION'!G664+#REF!+#REF!+#REF!+#REF!+#REF!+#REF!+#REF!+#REF!+#REF!+#REF!+#REF!</f>
        <v>30241</v>
      </c>
      <c r="H664" s="817">
        <f ca="1">'ADC PAR REGION'!H664+#REF!+#REF!+#REF!+#REF!+#REF!+#REF!+#REF!+#REF!+#REF!+#REF!+#REF!</f>
        <v>50835</v>
      </c>
      <c r="I664" s="817">
        <f ca="1">'ADC PAR REGION'!I664+#REF!+#REF!+#REF!+#REF!+#REF!+#REF!+#REF!+#REF!+#REF!+#REF!+#REF!</f>
        <v>55913</v>
      </c>
      <c r="J664" s="817">
        <f ca="1">'ADC PAR REGION'!J664+#REF!+#REF!+#REF!+#REF!+#REF!+#REF!+#REF!+#REF!+#REF!+#REF!+#REF!</f>
        <v>74129.72</v>
      </c>
      <c r="K664" s="817">
        <f ca="1">'ADC PAR REGION'!K664+#REF!+#REF!+#REF!+#REF!+#REF!+#REF!+#REF!+#REF!+#REF!+#REF!+#REF!</f>
        <v>75479</v>
      </c>
      <c r="L664" s="817">
        <f ca="1">'ADC PAR REGION'!L664+#REF!+#REF!+#REF!+#REF!+#REF!+#REF!+#REF!+#REF!+#REF!+#REF!+#REF!</f>
        <v>49091</v>
      </c>
      <c r="M664" s="817">
        <f ca="1">'ADC PAR REGION'!M664+#REF!+#REF!+#REF!+#REF!+#REF!+#REF!+#REF!+#REF!+#REF!+#REF!+#REF!</f>
        <v>69929.67</v>
      </c>
      <c r="N664" s="786">
        <f ca="1">'ADC PAR REGION'!N664+#REF!+#REF!+#REF!+#REF!+#REF!+#REF!+#REF!+#REF!+#REF!+#REF!+#REF!</f>
        <v>57517.240000000005</v>
      </c>
      <c r="O664" s="817">
        <f ca="1">'ADC PAR REGION'!O664+#REF!+#REF!+#REF!+#REF!+#REF!+#REF!+#REF!+#REF!+#REF!+#REF!+#REF!</f>
        <v>57553.66</v>
      </c>
      <c r="P664" s="788">
        <f ca="1">'ADC PAR REGION'!P664+#REF!+#REF!+#REF!+#REF!+#REF!+#REF!+#REF!+#REF!+#REF!+#REF!+#REF!</f>
        <v>99562.739999999991</v>
      </c>
      <c r="Q664" s="711" t="s">
        <v>2421</v>
      </c>
    </row>
    <row r="665" spans="1:17" ht="16.5">
      <c r="A665" s="706" t="s">
        <v>2422</v>
      </c>
      <c r="B665" s="817">
        <f ca="1">'ADC PAR REGION'!B665+#REF!+#REF!+#REF!+#REF!+#REF!+#REF!+#REF!+#REF!+#REF!+#REF!+#REF!</f>
        <v>16375</v>
      </c>
      <c r="C665" s="817">
        <f ca="1">'ADC PAR REGION'!C665+#REF!+#REF!+#REF!+#REF!+#REF!+#REF!+#REF!+#REF!+#REF!+#REF!+#REF!</f>
        <v>7261</v>
      </c>
      <c r="D665" s="817">
        <f ca="1">'ADC PAR REGION'!D665+#REF!+#REF!+#REF!+#REF!+#REF!+#REF!+#REF!+#REF!+#REF!+#REF!+#REF!</f>
        <v>26246</v>
      </c>
      <c r="E665" s="817">
        <f ca="1">'ADC PAR REGION'!E665+#REF!+#REF!+#REF!+#REF!+#REF!+#REF!+#REF!+#REF!+#REF!+#REF!+#REF!</f>
        <v>1303</v>
      </c>
      <c r="F665" s="817">
        <f ca="1">'ADC PAR REGION'!F665+#REF!+#REF!+#REF!+#REF!+#REF!+#REF!+#REF!+#REF!+#REF!+#REF!+#REF!</f>
        <v>5497</v>
      </c>
      <c r="G665" s="817">
        <f ca="1">'ADC PAR REGION'!G665+#REF!+#REF!+#REF!+#REF!+#REF!+#REF!+#REF!+#REF!+#REF!+#REF!+#REF!</f>
        <v>11889.369999999999</v>
      </c>
      <c r="H665" s="817">
        <f ca="1">'ADC PAR REGION'!H665+#REF!+#REF!+#REF!+#REF!+#REF!+#REF!+#REF!+#REF!+#REF!+#REF!+#REF!</f>
        <v>61179.45</v>
      </c>
      <c r="I665" s="817">
        <f ca="1">'ADC PAR REGION'!I665+#REF!+#REF!+#REF!+#REF!+#REF!+#REF!+#REF!+#REF!+#REF!+#REF!+#REF!</f>
        <v>18890.5</v>
      </c>
      <c r="J665" s="817">
        <f ca="1">'ADC PAR REGION'!J665+#REF!+#REF!+#REF!+#REF!+#REF!+#REF!+#REF!+#REF!+#REF!+#REF!+#REF!</f>
        <v>138878</v>
      </c>
      <c r="K665" s="817">
        <f ca="1">'ADC PAR REGION'!K665+#REF!+#REF!+#REF!+#REF!+#REF!+#REF!+#REF!+#REF!+#REF!+#REF!+#REF!</f>
        <v>75103</v>
      </c>
      <c r="L665" s="817">
        <f ca="1">'ADC PAR REGION'!L665+#REF!+#REF!+#REF!+#REF!+#REF!+#REF!+#REF!+#REF!+#REF!+#REF!+#REF!</f>
        <v>14446</v>
      </c>
      <c r="M665" s="817">
        <f ca="1">'ADC PAR REGION'!M665+#REF!+#REF!+#REF!+#REF!+#REF!+#REF!+#REF!+#REF!+#REF!+#REF!+#REF!</f>
        <v>13473.67</v>
      </c>
      <c r="N665" s="786">
        <f ca="1">'ADC PAR REGION'!N665+#REF!+#REF!+#REF!+#REF!+#REF!+#REF!+#REF!+#REF!+#REF!+#REF!+#REF!</f>
        <v>8787.2999999999993</v>
      </c>
      <c r="O665" s="817">
        <f ca="1">'ADC PAR REGION'!O665+#REF!+#REF!+#REF!+#REF!+#REF!+#REF!+#REF!+#REF!+#REF!+#REF!+#REF!</f>
        <v>13763</v>
      </c>
      <c r="P665" s="788">
        <f ca="1">'ADC PAR REGION'!P665+#REF!+#REF!+#REF!+#REF!+#REF!+#REF!+#REF!+#REF!+#REF!+#REF!+#REF!</f>
        <v>10114.44</v>
      </c>
      <c r="Q665" s="711" t="s">
        <v>2423</v>
      </c>
    </row>
    <row r="666" spans="1:17" ht="16.5">
      <c r="A666" s="701" t="s">
        <v>2492</v>
      </c>
      <c r="B666" s="721">
        <f ca="1">'ADC PAR REGION'!B666+#REF!+#REF!+#REF!+#REF!+#REF!+#REF!+#REF!+#REF!+#REF!+#REF!+#REF!</f>
        <v>580095.11</v>
      </c>
      <c r="C666" s="721">
        <f ca="1">'ADC PAR REGION'!C666+#REF!+#REF!+#REF!+#REF!+#REF!+#REF!+#REF!+#REF!+#REF!+#REF!+#REF!</f>
        <v>546922.68999999994</v>
      </c>
      <c r="D666" s="721">
        <f ca="1">'ADC PAR REGION'!D666+#REF!+#REF!+#REF!+#REF!+#REF!+#REF!+#REF!+#REF!+#REF!+#REF!+#REF!</f>
        <v>467226.84599999996</v>
      </c>
      <c r="E666" s="721">
        <f ca="1">'ADC PAR REGION'!E666+#REF!+#REF!+#REF!+#REF!+#REF!+#REF!+#REF!+#REF!+#REF!+#REF!+#REF!</f>
        <v>367134.30699999997</v>
      </c>
      <c r="F666" s="721">
        <f ca="1">'ADC PAR REGION'!F666+#REF!+#REF!+#REF!+#REF!+#REF!+#REF!+#REF!+#REF!+#REF!+#REF!+#REF!</f>
        <v>291592.32000000001</v>
      </c>
      <c r="G666" s="721">
        <f ca="1">'ADC PAR REGION'!G666+#REF!+#REF!+#REF!+#REF!+#REF!+#REF!+#REF!+#REF!+#REF!+#REF!+#REF!</f>
        <v>427390.995</v>
      </c>
      <c r="H666" s="721">
        <f ca="1">'ADC PAR REGION'!H666+#REF!+#REF!+#REF!+#REF!+#REF!+#REF!+#REF!+#REF!+#REF!+#REF!+#REF!</f>
        <v>365861.196</v>
      </c>
      <c r="I666" s="721">
        <f ca="1">'ADC PAR REGION'!I666+#REF!+#REF!+#REF!+#REF!+#REF!+#REF!+#REF!+#REF!+#REF!+#REF!+#REF!</f>
        <v>464282.40399999998</v>
      </c>
      <c r="J666" s="721">
        <f ca="1">'ADC PAR REGION'!J666+#REF!+#REF!+#REF!+#REF!+#REF!+#REF!+#REF!+#REF!+#REF!+#REF!+#REF!</f>
        <v>622729.7649999999</v>
      </c>
      <c r="K666" s="721">
        <f ca="1">'ADC PAR REGION'!K666+#REF!+#REF!+#REF!+#REF!+#REF!+#REF!+#REF!+#REF!+#REF!+#REF!+#REF!</f>
        <v>515067.54300000001</v>
      </c>
      <c r="L666" s="721">
        <f ca="1">'ADC PAR REGION'!L666+#REF!+#REF!+#REF!+#REF!+#REF!+#REF!+#REF!+#REF!+#REF!+#REF!+#REF!</f>
        <v>480667.88999999996</v>
      </c>
      <c r="M666" s="721">
        <f ca="1">'ADC PAR REGION'!M666+#REF!+#REF!+#REF!+#REF!+#REF!+#REF!+#REF!+#REF!+#REF!+#REF!+#REF!</f>
        <v>452515.56799999997</v>
      </c>
      <c r="N666" s="722">
        <f ca="1">'ADC PAR REGION'!N666+#REF!+#REF!+#REF!+#REF!+#REF!+#REF!+#REF!+#REF!+#REF!+#REF!+#REF!</f>
        <v>709753.74800000002</v>
      </c>
      <c r="O666" s="721">
        <f ca="1">'ADC PAR REGION'!O666+#REF!+#REF!+#REF!+#REF!+#REF!+#REF!+#REF!+#REF!+#REF!+#REF!+#REF!</f>
        <v>491366.29399999999</v>
      </c>
      <c r="P666" s="723">
        <f ca="1">'ADC PAR REGION'!P666+#REF!+#REF!+#REF!+#REF!+#REF!+#REF!+#REF!+#REF!+#REF!+#REF!+#REF!</f>
        <v>605410.10700000008</v>
      </c>
      <c r="Q666" s="705" t="s">
        <v>2456</v>
      </c>
    </row>
    <row r="667" spans="1:17" ht="16.5">
      <c r="A667" s="706" t="s">
        <v>2412</v>
      </c>
      <c r="B667" s="817">
        <f ca="1">'ADC PAR REGION'!B667+#REF!+#REF!+#REF!+#REF!+#REF!+#REF!+#REF!+#REF!+#REF!+#REF!+#REF!</f>
        <v>257373.21000000002</v>
      </c>
      <c r="C667" s="817">
        <f ca="1">'ADC PAR REGION'!C667+#REF!+#REF!+#REF!+#REF!+#REF!+#REF!+#REF!+#REF!+#REF!+#REF!+#REF!</f>
        <v>93332.180000000008</v>
      </c>
      <c r="D667" s="817">
        <f ca="1">'ADC PAR REGION'!D667+#REF!+#REF!+#REF!+#REF!+#REF!+#REF!+#REF!+#REF!+#REF!+#REF!+#REF!</f>
        <v>75959.38</v>
      </c>
      <c r="E667" s="817">
        <f ca="1">'ADC PAR REGION'!E667+#REF!+#REF!+#REF!+#REF!+#REF!+#REF!+#REF!+#REF!+#REF!+#REF!+#REF!</f>
        <v>88657.55</v>
      </c>
      <c r="F667" s="817">
        <f ca="1">'ADC PAR REGION'!F667+#REF!+#REF!+#REF!+#REF!+#REF!+#REF!+#REF!+#REF!+#REF!+#REF!+#REF!</f>
        <v>39828.33</v>
      </c>
      <c r="G667" s="817">
        <f ca="1">'ADC PAR REGION'!G667+#REF!+#REF!+#REF!+#REF!+#REF!+#REF!+#REF!+#REF!+#REF!+#REF!+#REF!</f>
        <v>81788.13</v>
      </c>
      <c r="H667" s="817">
        <f ca="1">'ADC PAR REGION'!H667+#REF!+#REF!+#REF!+#REF!+#REF!+#REF!+#REF!+#REF!+#REF!+#REF!+#REF!</f>
        <v>56519.85</v>
      </c>
      <c r="I667" s="817">
        <f ca="1">'ADC PAR REGION'!I667+#REF!+#REF!+#REF!+#REF!+#REF!+#REF!+#REF!+#REF!+#REF!+#REF!+#REF!</f>
        <v>74218.87</v>
      </c>
      <c r="J667" s="817">
        <f ca="1">'ADC PAR REGION'!J667+#REF!+#REF!+#REF!+#REF!+#REF!+#REF!+#REF!+#REF!+#REF!+#REF!+#REF!</f>
        <v>117046.36</v>
      </c>
      <c r="K667" s="817">
        <f ca="1">'ADC PAR REGION'!K667+#REF!+#REF!+#REF!+#REF!+#REF!+#REF!+#REF!+#REF!+#REF!+#REF!+#REF!</f>
        <v>75931.73</v>
      </c>
      <c r="L667" s="817">
        <f ca="1">'ADC PAR REGION'!L667+#REF!+#REF!+#REF!+#REF!+#REF!+#REF!+#REF!+#REF!+#REF!+#REF!+#REF!</f>
        <v>119425.04</v>
      </c>
      <c r="M667" s="817">
        <f ca="1">'ADC PAR REGION'!M667+#REF!+#REF!+#REF!+#REF!+#REF!+#REF!+#REF!+#REF!+#REF!+#REF!+#REF!</f>
        <v>109375.84</v>
      </c>
      <c r="N667" s="786">
        <f ca="1">'ADC PAR REGION'!N667+#REF!+#REF!+#REF!+#REF!+#REF!+#REF!+#REF!+#REF!+#REF!+#REF!+#REF!</f>
        <v>172454.14500000002</v>
      </c>
      <c r="O667" s="817">
        <f ca="1">'ADC PAR REGION'!O667+#REF!+#REF!+#REF!+#REF!+#REF!+#REF!+#REF!+#REF!+#REF!+#REF!+#REF!</f>
        <v>77184.59</v>
      </c>
      <c r="P667" s="788">
        <f ca="1">'ADC PAR REGION'!P667+#REF!+#REF!+#REF!+#REF!+#REF!+#REF!+#REF!+#REF!+#REF!+#REF!+#REF!</f>
        <v>110965.41800000001</v>
      </c>
      <c r="Q667" s="711" t="s">
        <v>2413</v>
      </c>
    </row>
    <row r="668" spans="1:17" ht="16.5">
      <c r="A668" s="706" t="s">
        <v>2414</v>
      </c>
      <c r="B668" s="817">
        <f ca="1">'ADC PAR REGION'!B668+#REF!+#REF!+#REF!+#REF!+#REF!+#REF!+#REF!+#REF!+#REF!+#REF!+#REF!</f>
        <v>45877.37</v>
      </c>
      <c r="C668" s="817">
        <f ca="1">'ADC PAR REGION'!C668+#REF!+#REF!+#REF!+#REF!+#REF!+#REF!+#REF!+#REF!+#REF!+#REF!+#REF!</f>
        <v>26594.34</v>
      </c>
      <c r="D668" s="817">
        <f ca="1">'ADC PAR REGION'!D668+#REF!+#REF!+#REF!+#REF!+#REF!+#REF!+#REF!+#REF!+#REF!+#REF!+#REF!</f>
        <v>38789.199999999997</v>
      </c>
      <c r="E668" s="817">
        <f ca="1">'ADC PAR REGION'!E668+#REF!+#REF!+#REF!+#REF!+#REF!+#REF!+#REF!+#REF!+#REF!+#REF!+#REF!</f>
        <v>18699.97</v>
      </c>
      <c r="F668" s="817">
        <f ca="1">'ADC PAR REGION'!F668+#REF!+#REF!+#REF!+#REF!+#REF!+#REF!+#REF!+#REF!+#REF!+#REF!+#REF!</f>
        <v>19514.400000000001</v>
      </c>
      <c r="G668" s="817">
        <f ca="1">'ADC PAR REGION'!G668+#REF!+#REF!+#REF!+#REF!+#REF!+#REF!+#REF!+#REF!+#REF!+#REF!+#REF!</f>
        <v>24931.200000000001</v>
      </c>
      <c r="H668" s="817">
        <f ca="1">'ADC PAR REGION'!H668+#REF!+#REF!+#REF!+#REF!+#REF!+#REF!+#REF!+#REF!+#REF!+#REF!+#REF!</f>
        <v>27531.59</v>
      </c>
      <c r="I668" s="817">
        <f ca="1">'ADC PAR REGION'!I668+#REF!+#REF!+#REF!+#REF!+#REF!+#REF!+#REF!+#REF!+#REF!+#REF!+#REF!</f>
        <v>40865.67</v>
      </c>
      <c r="J668" s="817">
        <f ca="1">'ADC PAR REGION'!J668+#REF!+#REF!+#REF!+#REF!+#REF!+#REF!+#REF!+#REF!+#REF!+#REF!+#REF!</f>
        <v>29656.810999999998</v>
      </c>
      <c r="K668" s="817">
        <f ca="1">'ADC PAR REGION'!K668+#REF!+#REF!+#REF!+#REF!+#REF!+#REF!+#REF!+#REF!+#REF!+#REF!+#REF!</f>
        <v>32185.74</v>
      </c>
      <c r="L668" s="817">
        <f ca="1">'ADC PAR REGION'!L668+#REF!+#REF!+#REF!+#REF!+#REF!+#REF!+#REF!+#REF!+#REF!+#REF!+#REF!</f>
        <v>25551.78</v>
      </c>
      <c r="M668" s="817">
        <f ca="1">'ADC PAR REGION'!M668+#REF!+#REF!+#REF!+#REF!+#REF!+#REF!+#REF!+#REF!+#REF!+#REF!+#REF!</f>
        <v>25444.120000000003</v>
      </c>
      <c r="N668" s="786">
        <f ca="1">'ADC PAR REGION'!N668+#REF!+#REF!+#REF!+#REF!+#REF!+#REF!+#REF!+#REF!+#REF!+#REF!+#REF!</f>
        <v>46189.440000000002</v>
      </c>
      <c r="O668" s="817">
        <f ca="1">'ADC PAR REGION'!O668+#REF!+#REF!+#REF!+#REF!+#REF!+#REF!+#REF!+#REF!+#REF!+#REF!+#REF!</f>
        <v>32878.354999999996</v>
      </c>
      <c r="P668" s="788">
        <f ca="1">'ADC PAR REGION'!P668+#REF!+#REF!+#REF!+#REF!+#REF!+#REF!+#REF!+#REF!+#REF!+#REF!+#REF!</f>
        <v>28258.429999999997</v>
      </c>
      <c r="Q668" s="711" t="s">
        <v>2415</v>
      </c>
    </row>
    <row r="669" spans="1:17" ht="16.5">
      <c r="A669" s="706" t="s">
        <v>2416</v>
      </c>
      <c r="B669" s="817">
        <f ca="1">'ADC PAR REGION'!B669+#REF!+#REF!+#REF!+#REF!+#REF!+#REF!+#REF!+#REF!+#REF!+#REF!+#REF!</f>
        <v>160575.38</v>
      </c>
      <c r="C669" s="817">
        <f ca="1">'ADC PAR REGION'!C669+#REF!+#REF!+#REF!+#REF!+#REF!+#REF!+#REF!+#REF!+#REF!+#REF!+#REF!</f>
        <v>153753.46000000002</v>
      </c>
      <c r="D669" s="817">
        <f ca="1">'ADC PAR REGION'!D669+#REF!+#REF!+#REF!+#REF!+#REF!+#REF!+#REF!+#REF!+#REF!+#REF!+#REF!</f>
        <v>239071.08600000001</v>
      </c>
      <c r="E669" s="817">
        <f ca="1">'ADC PAR REGION'!E669+#REF!+#REF!+#REF!+#REF!+#REF!+#REF!+#REF!+#REF!+#REF!+#REF!+#REF!</f>
        <v>181453.31699999998</v>
      </c>
      <c r="F669" s="817">
        <f ca="1">'ADC PAR REGION'!F669+#REF!+#REF!+#REF!+#REF!+#REF!+#REF!+#REF!+#REF!+#REF!+#REF!+#REF!</f>
        <v>156372.25</v>
      </c>
      <c r="G669" s="817">
        <f ca="1">'ADC PAR REGION'!G669+#REF!+#REF!+#REF!+#REF!+#REF!+#REF!+#REF!+#REF!+#REF!+#REF!+#REF!</f>
        <v>227184.66500000001</v>
      </c>
      <c r="H669" s="817">
        <f ca="1">'ADC PAR REGION'!H669+#REF!+#REF!+#REF!+#REF!+#REF!+#REF!+#REF!+#REF!+#REF!+#REF!+#REF!</f>
        <v>165636.33600000001</v>
      </c>
      <c r="I669" s="817">
        <f ca="1">'ADC PAR REGION'!I669+#REF!+#REF!+#REF!+#REF!+#REF!+#REF!+#REF!+#REF!+#REF!+#REF!+#REF!</f>
        <v>199529.47399999999</v>
      </c>
      <c r="J669" s="817">
        <f ca="1">'ADC PAR REGION'!J669+#REF!+#REF!+#REF!+#REF!+#REF!+#REF!+#REF!+#REF!+#REF!+#REF!+#REF!</f>
        <v>239922.10399999999</v>
      </c>
      <c r="K669" s="817">
        <f ca="1">'ADC PAR REGION'!K669+#REF!+#REF!+#REF!+#REF!+#REF!+#REF!+#REF!+#REF!+#REF!+#REF!+#REF!</f>
        <v>242650.98299999998</v>
      </c>
      <c r="L669" s="817">
        <f ca="1">'ADC PAR REGION'!L669+#REF!+#REF!+#REF!+#REF!+#REF!+#REF!+#REF!+#REF!+#REF!+#REF!+#REF!</f>
        <v>222327.11000000002</v>
      </c>
      <c r="M669" s="817">
        <f ca="1">'ADC PAR REGION'!M669+#REF!+#REF!+#REF!+#REF!+#REF!+#REF!+#REF!+#REF!+#REF!+#REF!+#REF!</f>
        <v>228822.008</v>
      </c>
      <c r="N669" s="786">
        <f ca="1">'ADC PAR REGION'!N669+#REF!+#REF!+#REF!+#REF!+#REF!+#REF!+#REF!+#REF!+#REF!+#REF!+#REF!</f>
        <v>269779.31900000002</v>
      </c>
      <c r="O669" s="817">
        <f ca="1">'ADC PAR REGION'!O669+#REF!+#REF!+#REF!+#REF!+#REF!+#REF!+#REF!+#REF!+#REF!+#REF!+#REF!</f>
        <v>245109.00899999996</v>
      </c>
      <c r="P669" s="788">
        <f ca="1">'ADC PAR REGION'!P669+#REF!+#REF!+#REF!+#REF!+#REF!+#REF!+#REF!+#REF!+#REF!+#REF!+#REF!</f>
        <v>308019.18899999995</v>
      </c>
      <c r="Q669" s="711" t="s">
        <v>2417</v>
      </c>
    </row>
    <row r="670" spans="1:17" ht="16.5">
      <c r="A670" s="706" t="s">
        <v>2418</v>
      </c>
      <c r="B670" s="817">
        <f ca="1">'ADC PAR REGION'!B670+#REF!+#REF!+#REF!+#REF!+#REF!+#REF!+#REF!+#REF!+#REF!+#REF!+#REF!</f>
        <v>62732.15</v>
      </c>
      <c r="C670" s="817">
        <f ca="1">'ADC PAR REGION'!C670+#REF!+#REF!+#REF!+#REF!+#REF!+#REF!+#REF!+#REF!+#REF!+#REF!+#REF!</f>
        <v>260536.71</v>
      </c>
      <c r="D670" s="817">
        <f ca="1">'ADC PAR REGION'!D670+#REF!+#REF!+#REF!+#REF!+#REF!+#REF!+#REF!+#REF!+#REF!+#REF!+#REF!</f>
        <v>68149.279999999999</v>
      </c>
      <c r="E670" s="817">
        <f ca="1">'ADC PAR REGION'!E670+#REF!+#REF!+#REF!+#REF!+#REF!+#REF!+#REF!+#REF!+#REF!+#REF!+#REF!</f>
        <v>51521.75</v>
      </c>
      <c r="F670" s="817">
        <f ca="1">'ADC PAR REGION'!F670+#REF!+#REF!+#REF!+#REF!+#REF!+#REF!+#REF!+#REF!+#REF!+#REF!+#REF!</f>
        <v>52501.78</v>
      </c>
      <c r="G670" s="817">
        <f ca="1">'ADC PAR REGION'!G670+#REF!+#REF!+#REF!+#REF!+#REF!+#REF!+#REF!+#REF!+#REF!+#REF!+#REF!</f>
        <v>67910.63</v>
      </c>
      <c r="H670" s="817">
        <f ca="1">'ADC PAR REGION'!H670+#REF!+#REF!+#REF!+#REF!+#REF!+#REF!+#REF!+#REF!+#REF!+#REF!+#REF!</f>
        <v>68354.97</v>
      </c>
      <c r="I670" s="817">
        <f ca="1">'ADC PAR REGION'!I670+#REF!+#REF!+#REF!+#REF!+#REF!+#REF!+#REF!+#REF!+#REF!+#REF!+#REF!</f>
        <v>108151.72</v>
      </c>
      <c r="J670" s="817">
        <f ca="1">'ADC PAR REGION'!J670+#REF!+#REF!+#REF!+#REF!+#REF!+#REF!+#REF!+#REF!+#REF!+#REF!+#REF!</f>
        <v>62161.56</v>
      </c>
      <c r="K670" s="817">
        <f ca="1">'ADC PAR REGION'!K670+#REF!+#REF!+#REF!+#REF!+#REF!+#REF!+#REF!+#REF!+#REF!+#REF!+#REF!</f>
        <v>80177.7</v>
      </c>
      <c r="L670" s="817">
        <f ca="1">'ADC PAR REGION'!L670+#REF!+#REF!+#REF!+#REF!+#REF!+#REF!+#REF!+#REF!+#REF!+#REF!+#REF!</f>
        <v>90475.74</v>
      </c>
      <c r="M670" s="817">
        <f ca="1">'ADC PAR REGION'!M670+#REF!+#REF!+#REF!+#REF!+#REF!+#REF!+#REF!+#REF!+#REF!+#REF!+#REF!</f>
        <v>55828.930000000008</v>
      </c>
      <c r="N670" s="786">
        <f ca="1">'ADC PAR REGION'!N670+#REF!+#REF!+#REF!+#REF!+#REF!+#REF!+#REF!+#REF!+#REF!+#REF!+#REF!</f>
        <v>184502.90400000001</v>
      </c>
      <c r="O670" s="817">
        <f ca="1">'ADC PAR REGION'!O670+#REF!+#REF!+#REF!+#REF!+#REF!+#REF!+#REF!+#REF!+#REF!+#REF!+#REF!</f>
        <v>107557.34</v>
      </c>
      <c r="P670" s="788">
        <f ca="1">'ADC PAR REGION'!P670+#REF!+#REF!+#REF!+#REF!+#REF!+#REF!+#REF!+#REF!+#REF!+#REF!+#REF!</f>
        <v>101890.22</v>
      </c>
      <c r="Q670" s="711" t="s">
        <v>2419</v>
      </c>
    </row>
    <row r="671" spans="1:17" ht="16.5">
      <c r="A671" s="706" t="s">
        <v>2420</v>
      </c>
      <c r="B671" s="817">
        <f ca="1">'ADC PAR REGION'!B671+#REF!+#REF!+#REF!+#REF!+#REF!+#REF!+#REF!+#REF!+#REF!+#REF!+#REF!</f>
        <v>40490</v>
      </c>
      <c r="C671" s="817">
        <f ca="1">'ADC PAR REGION'!C671+#REF!+#REF!+#REF!+#REF!+#REF!+#REF!+#REF!+#REF!+#REF!+#REF!+#REF!</f>
        <v>6746</v>
      </c>
      <c r="D671" s="817">
        <f ca="1">'ADC PAR REGION'!D671+#REF!+#REF!+#REF!+#REF!+#REF!+#REF!+#REF!+#REF!+#REF!+#REF!+#REF!</f>
        <v>33950.9</v>
      </c>
      <c r="E671" s="817">
        <f ca="1">'ADC PAR REGION'!E671+#REF!+#REF!+#REF!+#REF!+#REF!+#REF!+#REF!+#REF!+#REF!+#REF!+#REF!</f>
        <v>26219.72</v>
      </c>
      <c r="F671" s="817">
        <f ca="1">'ADC PAR REGION'!F671+#REF!+#REF!+#REF!+#REF!+#REF!+#REF!+#REF!+#REF!+#REF!+#REF!+#REF!</f>
        <v>19071.559999999998</v>
      </c>
      <c r="G671" s="817">
        <f ca="1">'ADC PAR REGION'!G671+#REF!+#REF!+#REF!+#REF!+#REF!+#REF!+#REF!+#REF!+#REF!+#REF!+#REF!</f>
        <v>15932</v>
      </c>
      <c r="H671" s="817">
        <f ca="1">'ADC PAR REGION'!H671+#REF!+#REF!+#REF!+#REF!+#REF!+#REF!+#REF!+#REF!+#REF!+#REF!+#REF!</f>
        <v>16968</v>
      </c>
      <c r="I671" s="817">
        <f ca="1">'ADC PAR REGION'!I671+#REF!+#REF!+#REF!+#REF!+#REF!+#REF!+#REF!+#REF!+#REF!+#REF!+#REF!</f>
        <v>31039.17</v>
      </c>
      <c r="J671" s="817">
        <f ca="1">'ADC PAR REGION'!J671+#REF!+#REF!+#REF!+#REF!+#REF!+#REF!+#REF!+#REF!+#REF!+#REF!+#REF!</f>
        <v>42512.93</v>
      </c>
      <c r="K671" s="817">
        <f ca="1">'ADC PAR REGION'!K671+#REF!+#REF!+#REF!+#REF!+#REF!+#REF!+#REF!+#REF!+#REF!+#REF!+#REF!</f>
        <v>26055.64</v>
      </c>
      <c r="L671" s="817">
        <f ca="1">'ADC PAR REGION'!L671+#REF!+#REF!+#REF!+#REF!+#REF!+#REF!+#REF!+#REF!+#REF!+#REF!+#REF!</f>
        <v>15943.220000000001</v>
      </c>
      <c r="M671" s="817">
        <f ca="1">'ADC PAR REGION'!M671+#REF!+#REF!+#REF!+#REF!+#REF!+#REF!+#REF!+#REF!+#REF!+#REF!+#REF!</f>
        <v>20998</v>
      </c>
      <c r="N671" s="786">
        <f ca="1">'ADC PAR REGION'!N671+#REF!+#REF!+#REF!+#REF!+#REF!+#REF!+#REF!+#REF!+#REF!+#REF!+#REF!</f>
        <v>30783.94</v>
      </c>
      <c r="O671" s="817">
        <f ca="1">'ADC PAR REGION'!O671+#REF!+#REF!+#REF!+#REF!+#REF!+#REF!+#REF!+#REF!+#REF!+#REF!+#REF!</f>
        <v>19449</v>
      </c>
      <c r="P671" s="788">
        <f ca="1">'ADC PAR REGION'!P671+#REF!+#REF!+#REF!+#REF!+#REF!+#REF!+#REF!+#REF!+#REF!+#REF!+#REF!</f>
        <v>49556.84</v>
      </c>
      <c r="Q671" s="711" t="s">
        <v>2421</v>
      </c>
    </row>
    <row r="672" spans="1:17" ht="16.5">
      <c r="A672" s="706" t="s">
        <v>2422</v>
      </c>
      <c r="B672" s="817">
        <f ca="1">'ADC PAR REGION'!B672+#REF!+#REF!+#REF!+#REF!+#REF!+#REF!+#REF!+#REF!+#REF!+#REF!+#REF!</f>
        <v>13047</v>
      </c>
      <c r="C672" s="817">
        <f ca="1">'ADC PAR REGION'!C672+#REF!+#REF!+#REF!+#REF!+#REF!+#REF!+#REF!+#REF!+#REF!+#REF!+#REF!</f>
        <v>5960</v>
      </c>
      <c r="D672" s="817">
        <f ca="1">'ADC PAR REGION'!D672+#REF!+#REF!+#REF!+#REF!+#REF!+#REF!+#REF!+#REF!+#REF!+#REF!+#REF!</f>
        <v>11307</v>
      </c>
      <c r="E672" s="817">
        <f ca="1">'ADC PAR REGION'!E672+#REF!+#REF!+#REF!+#REF!+#REF!+#REF!+#REF!+#REF!+#REF!+#REF!+#REF!</f>
        <v>582</v>
      </c>
      <c r="F672" s="817">
        <f ca="1">'ADC PAR REGION'!F672+#REF!+#REF!+#REF!+#REF!+#REF!+#REF!+#REF!+#REF!+#REF!+#REF!+#REF!</f>
        <v>4304</v>
      </c>
      <c r="G672" s="817">
        <f ca="1">'ADC PAR REGION'!G672+#REF!+#REF!+#REF!+#REF!+#REF!+#REF!+#REF!+#REF!+#REF!+#REF!+#REF!</f>
        <v>9644.369999999999</v>
      </c>
      <c r="H672" s="817">
        <f ca="1">'ADC PAR REGION'!H672+#REF!+#REF!+#REF!+#REF!+#REF!+#REF!+#REF!+#REF!+#REF!+#REF!+#REF!</f>
        <v>30850.45</v>
      </c>
      <c r="I672" s="817">
        <f ca="1">'ADC PAR REGION'!I672+#REF!+#REF!+#REF!+#REF!+#REF!+#REF!+#REF!+#REF!+#REF!+#REF!+#REF!</f>
        <v>10477.5</v>
      </c>
      <c r="J672" s="817">
        <f ca="1">'ADC PAR REGION'!J672+#REF!+#REF!+#REF!+#REF!+#REF!+#REF!+#REF!+#REF!+#REF!+#REF!+#REF!</f>
        <v>131430</v>
      </c>
      <c r="K672" s="817">
        <f ca="1">'ADC PAR REGION'!K672+#REF!+#REF!+#REF!+#REF!+#REF!+#REF!+#REF!+#REF!+#REF!+#REF!+#REF!</f>
        <v>58065.75</v>
      </c>
      <c r="L672" s="817">
        <f ca="1">'ADC PAR REGION'!L672+#REF!+#REF!+#REF!+#REF!+#REF!+#REF!+#REF!+#REF!+#REF!+#REF!+#REF!</f>
        <v>6945</v>
      </c>
      <c r="M672" s="817">
        <f ca="1">'ADC PAR REGION'!M672+#REF!+#REF!+#REF!+#REF!+#REF!+#REF!+#REF!+#REF!+#REF!+#REF!+#REF!</f>
        <v>12046.67</v>
      </c>
      <c r="N672" s="786">
        <f ca="1">'ADC PAR REGION'!N672+#REF!+#REF!+#REF!+#REF!+#REF!+#REF!+#REF!+#REF!+#REF!+#REF!+#REF!</f>
        <v>6044</v>
      </c>
      <c r="O672" s="817">
        <f ca="1">'ADC PAR REGION'!O672+#REF!+#REF!+#REF!+#REF!+#REF!+#REF!+#REF!+#REF!+#REF!+#REF!+#REF!</f>
        <v>9188</v>
      </c>
      <c r="P672" s="788">
        <f ca="1">'ADC PAR REGION'!P672+#REF!+#REF!+#REF!+#REF!+#REF!+#REF!+#REF!+#REF!+#REF!+#REF!+#REF!</f>
        <v>6720.01</v>
      </c>
      <c r="Q672" s="711" t="s">
        <v>2423</v>
      </c>
    </row>
    <row r="673" spans="1:17" ht="16.5">
      <c r="A673" s="701" t="s">
        <v>2428</v>
      </c>
      <c r="B673" s="721">
        <f ca="1">'ADC PAR REGION'!B673+#REF!+#REF!+#REF!+#REF!+#REF!+#REF!+#REF!+#REF!+#REF!+#REF!+#REF!</f>
        <v>2083151.4386</v>
      </c>
      <c r="C673" s="721">
        <f ca="1">'ADC PAR REGION'!C673+#REF!+#REF!+#REF!+#REF!+#REF!+#REF!+#REF!+#REF!+#REF!+#REF!+#REF!</f>
        <v>1987339.1803999995</v>
      </c>
      <c r="D673" s="721">
        <f ca="1">'ADC PAR REGION'!D673+#REF!+#REF!+#REF!+#REF!+#REF!+#REF!+#REF!+#REF!+#REF!+#REF!+#REF!</f>
        <v>2262707.1310000001</v>
      </c>
      <c r="E673" s="721">
        <f ca="1">'ADC PAR REGION'!E673+#REF!+#REF!+#REF!+#REF!+#REF!+#REF!+#REF!+#REF!+#REF!+#REF!+#REF!</f>
        <v>2070290.0969999998</v>
      </c>
      <c r="F673" s="721">
        <f ca="1">'ADC PAR REGION'!F673+#REF!+#REF!+#REF!+#REF!+#REF!+#REF!+#REF!+#REF!+#REF!+#REF!+#REF!</f>
        <v>1507382.0929999999</v>
      </c>
      <c r="G673" s="721">
        <f ca="1">'ADC PAR REGION'!G673+#REF!+#REF!+#REF!+#REF!+#REF!+#REF!+#REF!+#REF!+#REF!+#REF!+#REF!</f>
        <v>2562410.4500000007</v>
      </c>
      <c r="H673" s="721">
        <f ca="1">'ADC PAR REGION'!H673+#REF!+#REF!+#REF!+#REF!+#REF!+#REF!+#REF!+#REF!+#REF!+#REF!+#REF!</f>
        <v>1775324.1339999998</v>
      </c>
      <c r="I673" s="721">
        <f ca="1">'ADC PAR REGION'!I673+#REF!+#REF!+#REF!+#REF!+#REF!+#REF!+#REF!+#REF!+#REF!+#REF!+#REF!</f>
        <v>2279089.2261999999</v>
      </c>
      <c r="J673" s="721">
        <f ca="1">'ADC PAR REGION'!J673+#REF!+#REF!+#REF!+#REF!+#REF!+#REF!+#REF!+#REF!+#REF!+#REF!+#REF!</f>
        <v>2495711.8724000007</v>
      </c>
      <c r="K673" s="721">
        <f ca="1">'ADC PAR REGION'!K673+#REF!+#REF!+#REF!+#REF!+#REF!+#REF!+#REF!+#REF!+#REF!+#REF!+#REF!</f>
        <v>2489698.0024000001</v>
      </c>
      <c r="L673" s="721">
        <f ca="1">'ADC PAR REGION'!L673+#REF!+#REF!+#REF!+#REF!+#REF!+#REF!+#REF!+#REF!+#REF!+#REF!+#REF!</f>
        <v>2396767.8429999994</v>
      </c>
      <c r="M673" s="721">
        <f ca="1">'ADC PAR REGION'!M673+#REF!+#REF!+#REF!+#REF!+#REF!+#REF!+#REF!+#REF!+#REF!+#REF!+#REF!</f>
        <v>2033131.6059999999</v>
      </c>
      <c r="N673" s="722">
        <f ca="1">'ADC PAR REGION'!N673+#REF!+#REF!+#REF!+#REF!+#REF!+#REF!+#REF!+#REF!+#REF!+#REF!+#REF!</f>
        <v>3199016.2729999996</v>
      </c>
      <c r="O673" s="721">
        <f ca="1">'ADC PAR REGION'!O673+#REF!+#REF!+#REF!+#REF!+#REF!+#REF!+#REF!+#REF!+#REF!+#REF!+#REF!</f>
        <v>2135837.3559999997</v>
      </c>
      <c r="P673" s="723">
        <f ca="1">'ADC PAR REGION'!P673+#REF!+#REF!+#REF!+#REF!+#REF!+#REF!+#REF!+#REF!+#REF!+#REF!+#REF!</f>
        <v>2753239.47</v>
      </c>
      <c r="Q673" s="705" t="s">
        <v>2457</v>
      </c>
    </row>
    <row r="674" spans="1:17" ht="16.5">
      <c r="A674" s="706" t="s">
        <v>2412</v>
      </c>
      <c r="B674" s="817">
        <f ca="1">'ADC PAR REGION'!B674+#REF!+#REF!+#REF!+#REF!+#REF!+#REF!+#REF!+#REF!+#REF!+#REF!+#REF!</f>
        <v>457882.05659999995</v>
      </c>
      <c r="C674" s="817">
        <f ca="1">'ADC PAR REGION'!C674+#REF!+#REF!+#REF!+#REF!+#REF!+#REF!+#REF!+#REF!+#REF!+#REF!+#REF!</f>
        <v>208054.21340000001</v>
      </c>
      <c r="D674" s="817">
        <f ca="1">'ADC PAR REGION'!D674+#REF!+#REF!+#REF!+#REF!+#REF!+#REF!+#REF!+#REF!+#REF!+#REF!+#REF!</f>
        <v>612267.43299999996</v>
      </c>
      <c r="E674" s="817">
        <f ca="1">'ADC PAR REGION'!E674+#REF!+#REF!+#REF!+#REF!+#REF!+#REF!+#REF!+#REF!+#REF!+#REF!+#REF!</f>
        <v>777501.85900000005</v>
      </c>
      <c r="F674" s="817">
        <f ca="1">'ADC PAR REGION'!F674+#REF!+#REF!+#REF!+#REF!+#REF!+#REF!+#REF!+#REF!+#REF!+#REF!+#REF!</f>
        <v>406503.84100000001</v>
      </c>
      <c r="G674" s="817">
        <f ca="1">'ADC PAR REGION'!G674+#REF!+#REF!+#REF!+#REF!+#REF!+#REF!+#REF!+#REF!+#REF!+#REF!+#REF!</f>
        <v>858063.69200000004</v>
      </c>
      <c r="H674" s="817">
        <f ca="1">'ADC PAR REGION'!H674+#REF!+#REF!+#REF!+#REF!+#REF!+#REF!+#REF!+#REF!+#REF!+#REF!+#REF!</f>
        <v>510640.97600000002</v>
      </c>
      <c r="I674" s="817">
        <f ca="1">'ADC PAR REGION'!I674+#REF!+#REF!+#REF!+#REF!+#REF!+#REF!+#REF!+#REF!+#REF!+#REF!+#REF!</f>
        <v>226293.2242</v>
      </c>
      <c r="J674" s="817">
        <f ca="1">'ADC PAR REGION'!J674+#REF!+#REF!+#REF!+#REF!+#REF!+#REF!+#REF!+#REF!+#REF!+#REF!+#REF!</f>
        <v>326401.33040000004</v>
      </c>
      <c r="K674" s="817">
        <f ca="1">'ADC PAR REGION'!K674+#REF!+#REF!+#REF!+#REF!+#REF!+#REF!+#REF!+#REF!+#REF!+#REF!+#REF!</f>
        <v>324569.59039999999</v>
      </c>
      <c r="L674" s="817">
        <f ca="1">'ADC PAR REGION'!L674+#REF!+#REF!+#REF!+#REF!+#REF!+#REF!+#REF!+#REF!+#REF!+#REF!+#REF!</f>
        <v>934677.174</v>
      </c>
      <c r="M674" s="817">
        <f ca="1">'ADC PAR REGION'!M674+#REF!+#REF!+#REF!+#REF!+#REF!+#REF!+#REF!+#REF!+#REF!+#REF!+#REF!</f>
        <v>565685.82500000007</v>
      </c>
      <c r="N674" s="786">
        <f ca="1">'ADC PAR REGION'!N674+#REF!+#REF!+#REF!+#REF!+#REF!+#REF!+#REF!+#REF!+#REF!+#REF!+#REF!</f>
        <v>1034683.7479999999</v>
      </c>
      <c r="O674" s="817">
        <f ca="1">'ADC PAR REGION'!O674+#REF!+#REF!+#REF!+#REF!+#REF!+#REF!+#REF!+#REF!+#REF!+#REF!+#REF!</f>
        <v>531596.76500000001</v>
      </c>
      <c r="P674" s="788">
        <f ca="1">'ADC PAR REGION'!P674+#REF!+#REF!+#REF!+#REF!+#REF!+#REF!+#REF!+#REF!+#REF!+#REF!+#REF!</f>
        <v>898333.71899999992</v>
      </c>
      <c r="Q674" s="711" t="s">
        <v>2413</v>
      </c>
    </row>
    <row r="675" spans="1:17" ht="16.5">
      <c r="A675" s="706" t="s">
        <v>2414</v>
      </c>
      <c r="B675" s="817">
        <f ca="1">'ADC PAR REGION'!B675+#REF!+#REF!+#REF!+#REF!+#REF!+#REF!+#REF!+#REF!+#REF!+#REF!+#REF!</f>
        <v>231641.29800000001</v>
      </c>
      <c r="C675" s="817">
        <f ca="1">'ADC PAR REGION'!C675+#REF!+#REF!+#REF!+#REF!+#REF!+#REF!+#REF!+#REF!+#REF!+#REF!+#REF!</f>
        <v>139621.035</v>
      </c>
      <c r="D675" s="817">
        <f ca="1">'ADC PAR REGION'!D675+#REF!+#REF!+#REF!+#REF!+#REF!+#REF!+#REF!+#REF!+#REF!+#REF!+#REF!</f>
        <v>179516.071</v>
      </c>
      <c r="E675" s="817">
        <f ca="1">'ADC PAR REGION'!E675+#REF!+#REF!+#REF!+#REF!+#REF!+#REF!+#REF!+#REF!+#REF!+#REF!+#REF!</f>
        <v>93179.55</v>
      </c>
      <c r="F675" s="817">
        <f ca="1">'ADC PAR REGION'!F675+#REF!+#REF!+#REF!+#REF!+#REF!+#REF!+#REF!+#REF!+#REF!+#REF!+#REF!</f>
        <v>102501.60699999999</v>
      </c>
      <c r="G675" s="817">
        <f ca="1">'ADC PAR REGION'!G675+#REF!+#REF!+#REF!+#REF!+#REF!+#REF!+#REF!+#REF!+#REF!+#REF!+#REF!</f>
        <v>122074.91699999999</v>
      </c>
      <c r="H675" s="817">
        <f ca="1">'ADC PAR REGION'!H675+#REF!+#REF!+#REF!+#REF!+#REF!+#REF!+#REF!+#REF!+#REF!+#REF!+#REF!</f>
        <v>134038.13</v>
      </c>
      <c r="I675" s="817">
        <f ca="1">'ADC PAR REGION'!I675+#REF!+#REF!+#REF!+#REF!+#REF!+#REF!+#REF!+#REF!+#REF!+#REF!+#REF!</f>
        <v>257749.51199999999</v>
      </c>
      <c r="J675" s="817">
        <f ca="1">'ADC PAR REGION'!J675+#REF!+#REF!+#REF!+#REF!+#REF!+#REF!+#REF!+#REF!+#REF!+#REF!+#REF!</f>
        <v>138242.04400000002</v>
      </c>
      <c r="K675" s="817">
        <f ca="1">'ADC PAR REGION'!K675+#REF!+#REF!+#REF!+#REF!+#REF!+#REF!+#REF!+#REF!+#REF!+#REF!+#REF!</f>
        <v>164916.255</v>
      </c>
      <c r="L675" s="817">
        <f ca="1">'ADC PAR REGION'!L675+#REF!+#REF!+#REF!+#REF!+#REF!+#REF!+#REF!+#REF!+#REF!+#REF!+#REF!</f>
        <v>114083.09199999999</v>
      </c>
      <c r="M675" s="817">
        <f ca="1">'ADC PAR REGION'!M675+#REF!+#REF!+#REF!+#REF!+#REF!+#REF!+#REF!+#REF!+#REF!+#REF!+#REF!</f>
        <v>116225.7</v>
      </c>
      <c r="N675" s="786">
        <f ca="1">'ADC PAR REGION'!N675+#REF!+#REF!+#REF!+#REF!+#REF!+#REF!+#REF!+#REF!+#REF!+#REF!+#REF!</f>
        <v>208017.245</v>
      </c>
      <c r="O675" s="817">
        <f ca="1">'ADC PAR REGION'!O675+#REF!+#REF!+#REF!+#REF!+#REF!+#REF!+#REF!+#REF!+#REF!+#REF!+#REF!</f>
        <v>155030.97999999998</v>
      </c>
      <c r="P675" s="788">
        <f ca="1">'ADC PAR REGION'!P675+#REF!+#REF!+#REF!+#REF!+#REF!+#REF!+#REF!+#REF!+#REF!+#REF!+#REF!</f>
        <v>114355.06</v>
      </c>
      <c r="Q675" s="711" t="s">
        <v>2415</v>
      </c>
    </row>
    <row r="676" spans="1:17" ht="16.5">
      <c r="A676" s="706" t="s">
        <v>2416</v>
      </c>
      <c r="B676" s="817">
        <f ca="1">'ADC PAR REGION'!B676+#REF!+#REF!+#REF!+#REF!+#REF!+#REF!+#REF!+#REF!+#REF!+#REF!+#REF!</f>
        <v>684974.02799999993</v>
      </c>
      <c r="C676" s="817">
        <f ca="1">'ADC PAR REGION'!C676+#REF!+#REF!+#REF!+#REF!+#REF!+#REF!+#REF!+#REF!+#REF!+#REF!+#REF!</f>
        <v>691708.48800000001</v>
      </c>
      <c r="D676" s="817">
        <f ca="1">'ADC PAR REGION'!D676+#REF!+#REF!+#REF!+#REF!+#REF!+#REF!+#REF!+#REF!+#REF!+#REF!+#REF!</f>
        <v>1025926.5030000001</v>
      </c>
      <c r="E676" s="817">
        <f ca="1">'ADC PAR REGION'!E676+#REF!+#REF!+#REF!+#REF!+#REF!+#REF!+#REF!+#REF!+#REF!+#REF!+#REF!</f>
        <v>749889.93400000001</v>
      </c>
      <c r="F676" s="817">
        <f ca="1">'ADC PAR REGION'!F676+#REF!+#REF!+#REF!+#REF!+#REF!+#REF!+#REF!+#REF!+#REF!+#REF!+#REF!</f>
        <v>689569.08900000004</v>
      </c>
      <c r="G676" s="817">
        <f ca="1">'ADC PAR REGION'!G676+#REF!+#REF!+#REF!+#REF!+#REF!+#REF!+#REF!+#REF!+#REF!+#REF!+#REF!</f>
        <v>956960.26599999995</v>
      </c>
      <c r="H676" s="817">
        <f ca="1">'ADC PAR REGION'!H676+#REF!+#REF!+#REF!+#REF!+#REF!+#REF!+#REF!+#REF!+#REF!+#REF!+#REF!</f>
        <v>693276.12199999997</v>
      </c>
      <c r="I676" s="817">
        <f ca="1">'ADC PAR REGION'!I676+#REF!+#REF!+#REF!+#REF!+#REF!+#REF!+#REF!+#REF!+#REF!+#REF!+#REF!</f>
        <v>860613.17799999996</v>
      </c>
      <c r="J676" s="817">
        <f ca="1">'ADC PAR REGION'!J676+#REF!+#REF!+#REF!+#REF!+#REF!+#REF!+#REF!+#REF!+#REF!+#REF!+#REF!</f>
        <v>978394.40700000036</v>
      </c>
      <c r="K676" s="817">
        <f ca="1">'ADC PAR REGION'!K676+#REF!+#REF!+#REF!+#REF!+#REF!+#REF!+#REF!+#REF!+#REF!+#REF!+#REF!</f>
        <v>1039425.839</v>
      </c>
      <c r="L676" s="817">
        <f ca="1">'ADC PAR REGION'!L676+#REF!+#REF!+#REF!+#REF!+#REF!+#REF!+#REF!+#REF!+#REF!+#REF!+#REF!</f>
        <v>913721.05999999982</v>
      </c>
      <c r="M676" s="817">
        <f ca="1">'ADC PAR REGION'!M676+#REF!+#REF!+#REF!+#REF!+#REF!+#REF!+#REF!+#REF!+#REF!+#REF!+#REF!</f>
        <v>905669.75500000012</v>
      </c>
      <c r="N676" s="786">
        <f ca="1">'ADC PAR REGION'!N676+#REF!+#REF!+#REF!+#REF!+#REF!+#REF!+#REF!+#REF!+#REF!+#REF!+#REF!</f>
        <v>1149079.4600000002</v>
      </c>
      <c r="O676" s="817">
        <f ca="1">'ADC PAR REGION'!O676+#REF!+#REF!+#REF!+#REF!+#REF!+#REF!+#REF!+#REF!+#REF!+#REF!+#REF!</f>
        <v>1051389.3759999999</v>
      </c>
      <c r="P676" s="788">
        <f ca="1">'ADC PAR REGION'!P676+#REF!+#REF!+#REF!+#REF!+#REF!+#REF!+#REF!+#REF!+#REF!+#REF!+#REF!</f>
        <v>1241960.635</v>
      </c>
      <c r="Q676" s="711" t="s">
        <v>2417</v>
      </c>
    </row>
    <row r="677" spans="1:17" ht="16.5">
      <c r="A677" s="706" t="s">
        <v>2418</v>
      </c>
      <c r="B677" s="817">
        <f ca="1">'ADC PAR REGION'!B677+#REF!+#REF!+#REF!+#REF!+#REF!+#REF!+#REF!+#REF!+#REF!+#REF!+#REF!</f>
        <v>450097.08600000001</v>
      </c>
      <c r="C677" s="817">
        <f ca="1">'ADC PAR REGION'!C677+#REF!+#REF!+#REF!+#REF!+#REF!+#REF!+#REF!+#REF!+#REF!+#REF!+#REF!</f>
        <v>824799.772</v>
      </c>
      <c r="D677" s="817">
        <f ca="1">'ADC PAR REGION'!D677+#REF!+#REF!+#REF!+#REF!+#REF!+#REF!+#REF!+#REF!+#REF!+#REF!+#REF!</f>
        <v>221720.47200000001</v>
      </c>
      <c r="E677" s="817">
        <f ca="1">'ADC PAR REGION'!E677+#REF!+#REF!+#REF!+#REF!+#REF!+#REF!+#REF!+#REF!+#REF!+#REF!+#REF!</f>
        <v>320653.71399999998</v>
      </c>
      <c r="F677" s="817">
        <f ca="1">'ADC PAR REGION'!F677+#REF!+#REF!+#REF!+#REF!+#REF!+#REF!+#REF!+#REF!+#REF!+#REF!+#REF!</f>
        <v>246663.69999999998</v>
      </c>
      <c r="G677" s="817">
        <f ca="1">'ADC PAR REGION'!G677+#REF!+#REF!+#REF!+#REF!+#REF!+#REF!+#REF!+#REF!+#REF!+#REF!+#REF!</f>
        <v>501491.57100000005</v>
      </c>
      <c r="H677" s="817">
        <f ca="1">'ADC PAR REGION'!H677+#REF!+#REF!+#REF!+#REF!+#REF!+#REF!+#REF!+#REF!+#REF!+#REF!+#REF!</f>
        <v>209630.83300000001</v>
      </c>
      <c r="I677" s="817">
        <f ca="1">'ADC PAR REGION'!I677+#REF!+#REF!+#REF!+#REF!+#REF!+#REF!+#REF!+#REF!+#REF!+#REF!+#REF!</f>
        <v>727598.11199999996</v>
      </c>
      <c r="J677" s="817">
        <f ca="1">'ADC PAR REGION'!J677+#REF!+#REF!+#REF!+#REF!+#REF!+#REF!+#REF!+#REF!+#REF!+#REF!+#REF!</f>
        <v>745778.98100000003</v>
      </c>
      <c r="K677" s="817">
        <f ca="1">'ADC PAR REGION'!K677+#REF!+#REF!+#REF!+#REF!+#REF!+#REF!+#REF!+#REF!+#REF!+#REF!+#REF!</f>
        <v>617074.99799999991</v>
      </c>
      <c r="L677" s="817">
        <f ca="1">'ADC PAR REGION'!L677+#REF!+#REF!+#REF!+#REF!+#REF!+#REF!+#REF!+#REF!+#REF!+#REF!+#REF!</f>
        <v>260900.448</v>
      </c>
      <c r="M677" s="817">
        <f ca="1">'ADC PAR REGION'!M677+#REF!+#REF!+#REF!+#REF!+#REF!+#REF!+#REF!+#REF!+#REF!+#REF!+#REF!</f>
        <v>202154.08500000002</v>
      </c>
      <c r="N677" s="786">
        <f ca="1">'ADC PAR REGION'!N677+#REF!+#REF!+#REF!+#REF!+#REF!+#REF!+#REF!+#REF!+#REF!+#REF!+#REF!</f>
        <v>634547.30099999998</v>
      </c>
      <c r="O677" s="817">
        <f ca="1">'ADC PAR REGION'!O677+#REF!+#REF!+#REF!+#REF!+#REF!+#REF!+#REF!+#REF!+#REF!+#REF!+#REF!</f>
        <v>275225.245</v>
      </c>
      <c r="P677" s="788">
        <f ca="1">'ADC PAR REGION'!P677+#REF!+#REF!+#REF!+#REF!+#REF!+#REF!+#REF!+#REF!+#REF!+#REF!+#REF!</f>
        <v>253978.89799999999</v>
      </c>
      <c r="Q677" s="711" t="s">
        <v>2419</v>
      </c>
    </row>
    <row r="678" spans="1:17" ht="16.5">
      <c r="A678" s="706" t="s">
        <v>2420</v>
      </c>
      <c r="B678" s="817">
        <f ca="1">'ADC PAR REGION'!B678+#REF!+#REF!+#REF!+#REF!+#REF!+#REF!+#REF!+#REF!+#REF!+#REF!+#REF!</f>
        <v>203061.97000000003</v>
      </c>
      <c r="C678" s="817">
        <f ca="1">'ADC PAR REGION'!C678+#REF!+#REF!+#REF!+#REF!+#REF!+#REF!+#REF!+#REF!+#REF!+#REF!+#REF!</f>
        <v>99937.288</v>
      </c>
      <c r="D678" s="817">
        <f ca="1">'ADC PAR REGION'!D678+#REF!+#REF!+#REF!+#REF!+#REF!+#REF!+#REF!+#REF!+#REF!+#REF!+#REF!</f>
        <v>208061.88200000001</v>
      </c>
      <c r="E678" s="817">
        <f ca="1">'ADC PAR REGION'!E678+#REF!+#REF!+#REF!+#REF!+#REF!+#REF!+#REF!+#REF!+#REF!+#REF!+#REF!</f>
        <v>127762.04</v>
      </c>
      <c r="F678" s="817">
        <f ca="1">'ADC PAR REGION'!F678+#REF!+#REF!+#REF!+#REF!+#REF!+#REF!+#REF!+#REF!+#REF!+#REF!+#REF!</f>
        <v>50581.656000000003</v>
      </c>
      <c r="G678" s="817">
        <f ca="1">'ADC PAR REGION'!G678+#REF!+#REF!+#REF!+#REF!+#REF!+#REF!+#REF!+#REF!+#REF!+#REF!+#REF!</f>
        <v>102309.76000000001</v>
      </c>
      <c r="H678" s="817">
        <f ca="1">'ADC PAR REGION'!H678+#REF!+#REF!+#REF!+#REF!+#REF!+#REF!+#REF!+#REF!+#REF!+#REF!+#REF!</f>
        <v>148630.52000000002</v>
      </c>
      <c r="I678" s="817">
        <f ca="1">'ADC PAR REGION'!I678+#REF!+#REF!+#REF!+#REF!+#REF!+#REF!+#REF!+#REF!+#REF!+#REF!+#REF!</f>
        <v>162856.4</v>
      </c>
      <c r="J678" s="817">
        <f ca="1">'ADC PAR REGION'!J678+#REF!+#REF!+#REF!+#REF!+#REF!+#REF!+#REF!+#REF!+#REF!+#REF!+#REF!</f>
        <v>136473.81000000003</v>
      </c>
      <c r="K678" s="817">
        <f ca="1">'ADC PAR REGION'!K678+#REF!+#REF!+#REF!+#REF!+#REF!+#REF!+#REF!+#REF!+#REF!+#REF!+#REF!</f>
        <v>235322.016</v>
      </c>
      <c r="L678" s="817">
        <f ca="1">'ADC PAR REGION'!L678+#REF!+#REF!+#REF!+#REF!+#REF!+#REF!+#REF!+#REF!+#REF!+#REF!+#REF!</f>
        <v>141219.06900000002</v>
      </c>
      <c r="M678" s="817">
        <f ca="1">'ADC PAR REGION'!M678+#REF!+#REF!+#REF!+#REF!+#REF!+#REF!+#REF!+#REF!+#REF!+#REF!+#REF!</f>
        <v>219631.43700000001</v>
      </c>
      <c r="N678" s="786">
        <f ca="1">'ADC PAR REGION'!N678+#REF!+#REF!+#REF!+#REF!+#REF!+#REF!+#REF!+#REF!+#REF!+#REF!+#REF!</f>
        <v>153896.91899999999</v>
      </c>
      <c r="O678" s="817">
        <f ca="1">'ADC PAR REGION'!O678+#REF!+#REF!+#REF!+#REF!+#REF!+#REF!+#REF!+#REF!+#REF!+#REF!+#REF!</f>
        <v>105624.98999999999</v>
      </c>
      <c r="P678" s="788">
        <f ca="1">'ADC PAR REGION'!P678+#REF!+#REF!+#REF!+#REF!+#REF!+#REF!+#REF!+#REF!+#REF!+#REF!+#REF!</f>
        <v>230828.21399999998</v>
      </c>
      <c r="Q678" s="711" t="s">
        <v>2421</v>
      </c>
    </row>
    <row r="679" spans="1:17" ht="16.5">
      <c r="A679" s="706" t="s">
        <v>2422</v>
      </c>
      <c r="B679" s="817">
        <f ca="1">'ADC PAR REGION'!B679+#REF!+#REF!+#REF!+#REF!+#REF!+#REF!+#REF!+#REF!+#REF!+#REF!+#REF!</f>
        <v>55495</v>
      </c>
      <c r="C679" s="817">
        <f ca="1">'ADC PAR REGION'!C679+#REF!+#REF!+#REF!+#REF!+#REF!+#REF!+#REF!+#REF!+#REF!+#REF!+#REF!</f>
        <v>23218.383999999998</v>
      </c>
      <c r="D679" s="817">
        <f ca="1">'ADC PAR REGION'!D679+#REF!+#REF!+#REF!+#REF!+#REF!+#REF!+#REF!+#REF!+#REF!+#REF!+#REF!</f>
        <v>15214.77</v>
      </c>
      <c r="E679" s="817">
        <f ca="1">'ADC PAR REGION'!E679+#REF!+#REF!+#REF!+#REF!+#REF!+#REF!+#REF!+#REF!+#REF!+#REF!+#REF!</f>
        <v>1303</v>
      </c>
      <c r="F679" s="817">
        <f ca="1">'ADC PAR REGION'!F679+#REF!+#REF!+#REF!+#REF!+#REF!+#REF!+#REF!+#REF!+#REF!+#REF!+#REF!</f>
        <v>11562.2</v>
      </c>
      <c r="G679" s="817">
        <f ca="1">'ADC PAR REGION'!G679+#REF!+#REF!+#REF!+#REF!+#REF!+#REF!+#REF!+#REF!+#REF!+#REF!+#REF!</f>
        <v>21510.243999999999</v>
      </c>
      <c r="H679" s="817">
        <f ca="1">'ADC PAR REGION'!H679+#REF!+#REF!+#REF!+#REF!+#REF!+#REF!+#REF!+#REF!+#REF!+#REF!+#REF!</f>
        <v>79107.553</v>
      </c>
      <c r="I679" s="817">
        <f ca="1">'ADC PAR REGION'!I679+#REF!+#REF!+#REF!+#REF!+#REF!+#REF!+#REF!+#REF!+#REF!+#REF!+#REF!</f>
        <v>43978.8</v>
      </c>
      <c r="J679" s="817">
        <f ca="1">'ADC PAR REGION'!J679+#REF!+#REF!+#REF!+#REF!+#REF!+#REF!+#REF!+#REF!+#REF!+#REF!+#REF!</f>
        <v>170421.3</v>
      </c>
      <c r="K679" s="817">
        <f ca="1">'ADC PAR REGION'!K679+#REF!+#REF!+#REF!+#REF!+#REF!+#REF!+#REF!+#REF!+#REF!+#REF!+#REF!</f>
        <v>108389.304</v>
      </c>
      <c r="L679" s="817">
        <f ca="1">'ADC PAR REGION'!L679+#REF!+#REF!+#REF!+#REF!+#REF!+#REF!+#REF!+#REF!+#REF!+#REF!+#REF!</f>
        <v>32167</v>
      </c>
      <c r="M679" s="817">
        <f ca="1">'ADC PAR REGION'!M679+#REF!+#REF!+#REF!+#REF!+#REF!+#REF!+#REF!+#REF!+#REF!+#REF!+#REF!</f>
        <v>23764.804</v>
      </c>
      <c r="N679" s="786">
        <f ca="1">'ADC PAR REGION'!N679+#REF!+#REF!+#REF!+#REF!+#REF!+#REF!+#REF!+#REF!+#REF!+#REF!+#REF!</f>
        <v>18791.599999999999</v>
      </c>
      <c r="O679" s="817">
        <f ca="1">'ADC PAR REGION'!O679+#REF!+#REF!+#REF!+#REF!+#REF!+#REF!+#REF!+#REF!+#REF!+#REF!+#REF!</f>
        <v>16970</v>
      </c>
      <c r="P679" s="788">
        <f ca="1">'ADC PAR REGION'!P679+#REF!+#REF!+#REF!+#REF!+#REF!+#REF!+#REF!+#REF!+#REF!+#REF!+#REF!</f>
        <v>13782.944000000001</v>
      </c>
      <c r="Q679" s="711" t="s">
        <v>2423</v>
      </c>
    </row>
    <row r="680" spans="1:17" ht="16.5">
      <c r="A680" s="701" t="s">
        <v>2430</v>
      </c>
      <c r="B680" s="721">
        <f ca="1">'ADC PAR REGION'!B680+#REF!+#REF!+#REF!+#REF!+#REF!+#REF!+#REF!+#REF!+#REF!+#REF!+#REF!</f>
        <v>15395</v>
      </c>
      <c r="C680" s="721">
        <f ca="1">'ADC PAR REGION'!C680+#REF!+#REF!+#REF!+#REF!+#REF!+#REF!+#REF!+#REF!+#REF!+#REF!+#REF!</f>
        <v>7953</v>
      </c>
      <c r="D680" s="721">
        <f ca="1">'ADC PAR REGION'!D680+#REF!+#REF!+#REF!+#REF!+#REF!+#REF!+#REF!+#REF!+#REF!+#REF!+#REF!</f>
        <v>9756</v>
      </c>
      <c r="E680" s="721">
        <f ca="1">'ADC PAR REGION'!E680+#REF!+#REF!+#REF!+#REF!+#REF!+#REF!+#REF!+#REF!+#REF!+#REF!+#REF!</f>
        <v>7672</v>
      </c>
      <c r="F680" s="721">
        <f ca="1">'ADC PAR REGION'!F680+#REF!+#REF!+#REF!+#REF!+#REF!+#REF!+#REF!+#REF!+#REF!+#REF!+#REF!</f>
        <v>5650</v>
      </c>
      <c r="G680" s="721">
        <f ca="1">'ADC PAR REGION'!G680+#REF!+#REF!+#REF!+#REF!+#REF!+#REF!+#REF!+#REF!+#REF!+#REF!+#REF!</f>
        <v>8926</v>
      </c>
      <c r="H680" s="721">
        <f ca="1">'ADC PAR REGION'!H680+#REF!+#REF!+#REF!+#REF!+#REF!+#REF!+#REF!+#REF!+#REF!+#REF!+#REF!</f>
        <v>6665</v>
      </c>
      <c r="I680" s="721">
        <f ca="1">'ADC PAR REGION'!I680+#REF!+#REF!+#REF!+#REF!+#REF!+#REF!+#REF!+#REF!+#REF!+#REF!+#REF!</f>
        <v>9009</v>
      </c>
      <c r="J680" s="721">
        <f ca="1">'ADC PAR REGION'!J680+#REF!+#REF!+#REF!+#REF!+#REF!+#REF!+#REF!+#REF!+#REF!+#REF!+#REF!</f>
        <v>9456</v>
      </c>
      <c r="K680" s="721">
        <f ca="1">'ADC PAR REGION'!K680+#REF!+#REF!+#REF!+#REF!+#REF!+#REF!+#REF!+#REF!+#REF!+#REF!+#REF!</f>
        <v>9267</v>
      </c>
      <c r="L680" s="721">
        <f ca="1">'ADC PAR REGION'!L680+#REF!+#REF!+#REF!+#REF!+#REF!+#REF!+#REF!+#REF!+#REF!+#REF!+#REF!</f>
        <v>8501</v>
      </c>
      <c r="M680" s="721">
        <f ca="1">'ADC PAR REGION'!M680+#REF!+#REF!+#REF!+#REF!+#REF!+#REF!+#REF!+#REF!+#REF!+#REF!+#REF!</f>
        <v>7633</v>
      </c>
      <c r="N680" s="722">
        <f ca="1">'ADC PAR REGION'!N680+#REF!+#REF!+#REF!+#REF!+#REF!+#REF!+#REF!+#REF!+#REF!+#REF!+#REF!</f>
        <v>11476</v>
      </c>
      <c r="O680" s="721">
        <f ca="1">'ADC PAR REGION'!O680+#REF!+#REF!+#REF!+#REF!+#REF!+#REF!+#REF!+#REF!+#REF!+#REF!+#REF!</f>
        <v>9133</v>
      </c>
      <c r="P680" s="723">
        <f ca="1">'ADC PAR REGION'!P680+#REF!+#REF!+#REF!+#REF!+#REF!+#REF!+#REF!+#REF!+#REF!+#REF!+#REF!</f>
        <v>11836</v>
      </c>
      <c r="Q680" s="705" t="s">
        <v>2458</v>
      </c>
    </row>
    <row r="681" spans="1:17" ht="16.5">
      <c r="A681" s="706" t="s">
        <v>2412</v>
      </c>
      <c r="B681" s="817">
        <f ca="1">'ADC PAR REGION'!B681+#REF!+#REF!+#REF!+#REF!+#REF!+#REF!+#REF!+#REF!+#REF!+#REF!+#REF!</f>
        <v>11204</v>
      </c>
      <c r="C681" s="817">
        <f ca="1">'ADC PAR REGION'!C681+#REF!+#REF!+#REF!+#REF!+#REF!+#REF!+#REF!+#REF!+#REF!+#REF!+#REF!</f>
        <v>3521</v>
      </c>
      <c r="D681" s="817">
        <f ca="1">'ADC PAR REGION'!D681+#REF!+#REF!+#REF!+#REF!+#REF!+#REF!+#REF!+#REF!+#REF!+#REF!+#REF!</f>
        <v>3661</v>
      </c>
      <c r="E681" s="817">
        <f ca="1">'ADC PAR REGION'!E681+#REF!+#REF!+#REF!+#REF!+#REF!+#REF!+#REF!+#REF!+#REF!+#REF!+#REF!</f>
        <v>3116</v>
      </c>
      <c r="F681" s="817">
        <f ca="1">'ADC PAR REGION'!F681+#REF!+#REF!+#REF!+#REF!+#REF!+#REF!+#REF!+#REF!+#REF!+#REF!+#REF!</f>
        <v>1577</v>
      </c>
      <c r="G681" s="817">
        <f ca="1">'ADC PAR REGION'!G681+#REF!+#REF!+#REF!+#REF!+#REF!+#REF!+#REF!+#REF!+#REF!+#REF!+#REF!</f>
        <v>3095</v>
      </c>
      <c r="H681" s="817">
        <f ca="1">'ADC PAR REGION'!H681+#REF!+#REF!+#REF!+#REF!+#REF!+#REF!+#REF!+#REF!+#REF!+#REF!+#REF!</f>
        <v>2182</v>
      </c>
      <c r="I681" s="817">
        <f ca="1">'ADC PAR REGION'!I681+#REF!+#REF!+#REF!+#REF!+#REF!+#REF!+#REF!+#REF!+#REF!+#REF!+#REF!</f>
        <v>3057</v>
      </c>
      <c r="J681" s="817">
        <f ca="1">'ADC PAR REGION'!J681+#REF!+#REF!+#REF!+#REF!+#REF!+#REF!+#REF!+#REF!+#REF!+#REF!+#REF!</f>
        <v>3671</v>
      </c>
      <c r="K681" s="817">
        <f ca="1">'ADC PAR REGION'!K681+#REF!+#REF!+#REF!+#REF!+#REF!+#REF!+#REF!+#REF!+#REF!+#REF!+#REF!</f>
        <v>2797</v>
      </c>
      <c r="L681" s="817">
        <f ca="1">'ADC PAR REGION'!L681+#REF!+#REF!+#REF!+#REF!+#REF!+#REF!+#REF!+#REF!+#REF!+#REF!+#REF!</f>
        <v>2797</v>
      </c>
      <c r="M681" s="817">
        <f ca="1">'ADC PAR REGION'!M681+#REF!+#REF!+#REF!+#REF!+#REF!+#REF!+#REF!+#REF!+#REF!+#REF!+#REF!</f>
        <v>2127</v>
      </c>
      <c r="N681" s="786">
        <f ca="1">'ADC PAR REGION'!N681+#REF!+#REF!+#REF!+#REF!+#REF!+#REF!+#REF!+#REF!+#REF!+#REF!+#REF!</f>
        <v>4825</v>
      </c>
      <c r="O681" s="817">
        <f ca="1">'ADC PAR REGION'!O681+#REF!+#REF!+#REF!+#REF!+#REF!+#REF!+#REF!+#REF!+#REF!+#REF!+#REF!</f>
        <v>2964</v>
      </c>
      <c r="P681" s="788">
        <f ca="1">'ADC PAR REGION'!P681+#REF!+#REF!+#REF!+#REF!+#REF!+#REF!+#REF!+#REF!+#REF!+#REF!+#REF!</f>
        <v>4188</v>
      </c>
      <c r="Q681" s="711" t="s">
        <v>2413</v>
      </c>
    </row>
    <row r="682" spans="1:17" ht="16.5">
      <c r="A682" s="706" t="s">
        <v>2414</v>
      </c>
      <c r="B682" s="817">
        <f ca="1">'ADC PAR REGION'!B682+#REF!+#REF!+#REF!+#REF!+#REF!+#REF!+#REF!+#REF!+#REF!+#REF!+#REF!</f>
        <v>407</v>
      </c>
      <c r="C682" s="817">
        <f ca="1">'ADC PAR REGION'!C682+#REF!+#REF!+#REF!+#REF!+#REF!+#REF!+#REF!+#REF!+#REF!+#REF!+#REF!</f>
        <v>218</v>
      </c>
      <c r="D682" s="817">
        <f ca="1">'ADC PAR REGION'!D682+#REF!+#REF!+#REF!+#REF!+#REF!+#REF!+#REF!+#REF!+#REF!+#REF!+#REF!</f>
        <v>385</v>
      </c>
      <c r="E682" s="817">
        <f ca="1">'ADC PAR REGION'!E682+#REF!+#REF!+#REF!+#REF!+#REF!+#REF!+#REF!+#REF!+#REF!+#REF!+#REF!</f>
        <v>186</v>
      </c>
      <c r="F682" s="817">
        <f ca="1">'ADC PAR REGION'!F682+#REF!+#REF!+#REF!+#REF!+#REF!+#REF!+#REF!+#REF!+#REF!+#REF!+#REF!</f>
        <v>158</v>
      </c>
      <c r="G682" s="817">
        <f ca="1">'ADC PAR REGION'!G682+#REF!+#REF!+#REF!+#REF!+#REF!+#REF!+#REF!+#REF!+#REF!+#REF!+#REF!</f>
        <v>224</v>
      </c>
      <c r="H682" s="817">
        <f ca="1">'ADC PAR REGION'!H682+#REF!+#REF!+#REF!+#REF!+#REF!+#REF!+#REF!+#REF!+#REF!+#REF!+#REF!</f>
        <v>216</v>
      </c>
      <c r="I682" s="817">
        <f ca="1">'ADC PAR REGION'!I682+#REF!+#REF!+#REF!+#REF!+#REF!+#REF!+#REF!+#REF!+#REF!+#REF!+#REF!</f>
        <v>417</v>
      </c>
      <c r="J682" s="817">
        <f ca="1">'ADC PAR REGION'!J682+#REF!+#REF!+#REF!+#REF!+#REF!+#REF!+#REF!+#REF!+#REF!+#REF!+#REF!</f>
        <v>289</v>
      </c>
      <c r="K682" s="817">
        <f ca="1">'ADC PAR REGION'!K682+#REF!+#REF!+#REF!+#REF!+#REF!+#REF!+#REF!+#REF!+#REF!+#REF!+#REF!</f>
        <v>242</v>
      </c>
      <c r="L682" s="817">
        <f ca="1">'ADC PAR REGION'!L682+#REF!+#REF!+#REF!+#REF!+#REF!+#REF!+#REF!+#REF!+#REF!+#REF!+#REF!</f>
        <v>214</v>
      </c>
      <c r="M682" s="817">
        <f ca="1">'ADC PAR REGION'!M682+#REF!+#REF!+#REF!+#REF!+#REF!+#REF!+#REF!+#REF!+#REF!+#REF!+#REF!</f>
        <v>214</v>
      </c>
      <c r="N682" s="786">
        <f ca="1">'ADC PAR REGION'!N682+#REF!+#REF!+#REF!+#REF!+#REF!+#REF!+#REF!+#REF!+#REF!+#REF!+#REF!</f>
        <v>385</v>
      </c>
      <c r="O682" s="817">
        <f ca="1">'ADC PAR REGION'!O682+#REF!+#REF!+#REF!+#REF!+#REF!+#REF!+#REF!+#REF!+#REF!+#REF!+#REF!</f>
        <v>295</v>
      </c>
      <c r="P682" s="788">
        <f ca="1">'ADC PAR REGION'!P682+#REF!+#REF!+#REF!+#REF!+#REF!+#REF!+#REF!+#REF!+#REF!+#REF!+#REF!</f>
        <v>239</v>
      </c>
      <c r="Q682" s="711" t="s">
        <v>2415</v>
      </c>
    </row>
    <row r="683" spans="1:17" ht="16.5">
      <c r="A683" s="706" t="s">
        <v>2416</v>
      </c>
      <c r="B683" s="817">
        <f ca="1">'ADC PAR REGION'!B683+#REF!+#REF!+#REF!+#REF!+#REF!+#REF!+#REF!+#REF!+#REF!+#REF!+#REF!</f>
        <v>3784</v>
      </c>
      <c r="C683" s="817">
        <f ca="1">'ADC PAR REGION'!C683+#REF!+#REF!+#REF!+#REF!+#REF!+#REF!+#REF!+#REF!+#REF!+#REF!+#REF!</f>
        <v>4214</v>
      </c>
      <c r="D683" s="817">
        <f ca="1">'ADC PAR REGION'!D683+#REF!+#REF!+#REF!+#REF!+#REF!+#REF!+#REF!+#REF!+#REF!+#REF!+#REF!</f>
        <v>5710</v>
      </c>
      <c r="E683" s="817">
        <f ca="1">'ADC PAR REGION'!E683+#REF!+#REF!+#REF!+#REF!+#REF!+#REF!+#REF!+#REF!+#REF!+#REF!+#REF!</f>
        <v>4370</v>
      </c>
      <c r="F683" s="817">
        <f ca="1">'ADC PAR REGION'!F683+#REF!+#REF!+#REF!+#REF!+#REF!+#REF!+#REF!+#REF!+#REF!+#REF!+#REF!</f>
        <v>3915</v>
      </c>
      <c r="G683" s="817">
        <f ca="1">'ADC PAR REGION'!G683+#REF!+#REF!+#REF!+#REF!+#REF!+#REF!+#REF!+#REF!+#REF!+#REF!+#REF!</f>
        <v>5607</v>
      </c>
      <c r="H683" s="817">
        <f ca="1">'ADC PAR REGION'!H683+#REF!+#REF!+#REF!+#REF!+#REF!+#REF!+#REF!+#REF!+#REF!+#REF!+#REF!</f>
        <v>4267</v>
      </c>
      <c r="I683" s="817">
        <f ca="1">'ADC PAR REGION'!I683+#REF!+#REF!+#REF!+#REF!+#REF!+#REF!+#REF!+#REF!+#REF!+#REF!+#REF!</f>
        <v>5535</v>
      </c>
      <c r="J683" s="817">
        <f ca="1">'ADC PAR REGION'!J683+#REF!+#REF!+#REF!+#REF!+#REF!+#REF!+#REF!+#REF!+#REF!+#REF!+#REF!</f>
        <v>5496</v>
      </c>
      <c r="K683" s="817">
        <f ca="1">'ADC PAR REGION'!K683+#REF!+#REF!+#REF!+#REF!+#REF!+#REF!+#REF!+#REF!+#REF!+#REF!+#REF!</f>
        <v>6228</v>
      </c>
      <c r="L683" s="817">
        <f ca="1">'ADC PAR REGION'!L683+#REF!+#REF!+#REF!+#REF!+#REF!+#REF!+#REF!+#REF!+#REF!+#REF!+#REF!</f>
        <v>5490</v>
      </c>
      <c r="M683" s="817">
        <f ca="1">'ADC PAR REGION'!M683+#REF!+#REF!+#REF!+#REF!+#REF!+#REF!+#REF!+#REF!+#REF!+#REF!+#REF!</f>
        <v>5292</v>
      </c>
      <c r="N683" s="786">
        <f ca="1">'ADC PAR REGION'!N683+#REF!+#REF!+#REF!+#REF!+#REF!+#REF!+#REF!+#REF!+#REF!+#REF!+#REF!</f>
        <v>6266</v>
      </c>
      <c r="O683" s="817">
        <f ca="1">'ADC PAR REGION'!O683+#REF!+#REF!+#REF!+#REF!+#REF!+#REF!+#REF!+#REF!+#REF!+#REF!+#REF!</f>
        <v>5874</v>
      </c>
      <c r="P683" s="788">
        <f ca="1">'ADC PAR REGION'!P683+#REF!+#REF!+#REF!+#REF!+#REF!+#REF!+#REF!+#REF!+#REF!+#REF!+#REF!</f>
        <v>7409</v>
      </c>
      <c r="Q683" s="711" t="s">
        <v>2417</v>
      </c>
    </row>
    <row r="684" spans="1:17" ht="16.5">
      <c r="A684" s="701" t="s">
        <v>2432</v>
      </c>
      <c r="B684" s="721">
        <f ca="1">B685+B686+B687</f>
        <v>44750</v>
      </c>
      <c r="C684" s="721">
        <f t="shared" ref="C684:M684" ca="1" si="66">C685+C686+C687</f>
        <v>26558</v>
      </c>
      <c r="D684" s="721">
        <f t="shared" ca="1" si="66"/>
        <v>30341</v>
      </c>
      <c r="E684" s="721">
        <f t="shared" ca="1" si="66"/>
        <v>24349</v>
      </c>
      <c r="F684" s="721">
        <f t="shared" ca="1" si="66"/>
        <v>18172</v>
      </c>
      <c r="G684" s="721">
        <f t="shared" ca="1" si="66"/>
        <v>28264</v>
      </c>
      <c r="H684" s="721">
        <f t="shared" ca="1" si="66"/>
        <v>21897</v>
      </c>
      <c r="I684" s="721">
        <f t="shared" ca="1" si="66"/>
        <v>28957</v>
      </c>
      <c r="J684" s="721">
        <f t="shared" ca="1" si="66"/>
        <v>29965</v>
      </c>
      <c r="K684" s="721">
        <f t="shared" ca="1" si="66"/>
        <v>29651</v>
      </c>
      <c r="L684" s="721">
        <f t="shared" ca="1" si="66"/>
        <v>26566</v>
      </c>
      <c r="M684" s="721">
        <f t="shared" ca="1" si="66"/>
        <v>23661</v>
      </c>
      <c r="N684" s="722">
        <f ca="1">'ADC PAR REGION'!N684+#REF!+#REF!+#REF!+#REF!+#REF!+#REF!+#REF!+#REF!+#REF!+#REF!+#REF!</f>
        <v>36510</v>
      </c>
      <c r="O684" s="721">
        <f ca="1">'ADC PAR REGION'!O684+#REF!+#REF!+#REF!+#REF!+#REF!+#REF!+#REF!+#REF!+#REF!+#REF!+#REF!</f>
        <v>29437</v>
      </c>
      <c r="P684" s="723">
        <f ca="1">'ADC PAR REGION'!P684+#REF!+#REF!+#REF!+#REF!+#REF!+#REF!+#REF!+#REF!+#REF!+#REF!+#REF!</f>
        <v>42114</v>
      </c>
      <c r="Q684" s="705" t="s">
        <v>2459</v>
      </c>
    </row>
    <row r="685" spans="1:17" ht="16.5">
      <c r="A685" s="706" t="s">
        <v>2412</v>
      </c>
      <c r="B685" s="817">
        <f ca="1">'ADC PAR REGION'!B685+#REF!+#REF!+#REF!+#REF!+#REF!+#REF!+#REF!+#REF!+#REF!+#REF!+#REF!</f>
        <v>30136</v>
      </c>
      <c r="C685" s="817">
        <f ca="1">'ADC PAR REGION'!C685+#REF!+#REF!+#REF!+#REF!+#REF!+#REF!+#REF!+#REF!+#REF!+#REF!+#REF!</f>
        <v>12153</v>
      </c>
      <c r="D685" s="817">
        <f ca="1">'ADC PAR REGION'!D685+#REF!+#REF!+#REF!+#REF!+#REF!+#REF!+#REF!+#REF!+#REF!+#REF!+#REF!</f>
        <v>11302</v>
      </c>
      <c r="E685" s="817">
        <f ca="1">'ADC PAR REGION'!E685+#REF!+#REF!+#REF!+#REF!+#REF!+#REF!+#REF!+#REF!+#REF!+#REF!+#REF!</f>
        <v>9657</v>
      </c>
      <c r="F685" s="817">
        <f ca="1">'ADC PAR REGION'!F685+#REF!+#REF!+#REF!+#REF!+#REF!+#REF!+#REF!+#REF!+#REF!+#REF!+#REF!</f>
        <v>5090</v>
      </c>
      <c r="G685" s="817">
        <f ca="1">'ADC PAR REGION'!G685+#REF!+#REF!+#REF!+#REF!+#REF!+#REF!+#REF!+#REF!+#REF!+#REF!+#REF!</f>
        <v>10090</v>
      </c>
      <c r="H685" s="817">
        <f ca="1">'ADC PAR REGION'!H685+#REF!+#REF!+#REF!+#REF!+#REF!+#REF!+#REF!+#REF!+#REF!+#REF!+#REF!</f>
        <v>7709</v>
      </c>
      <c r="I685" s="817">
        <f ca="1">'ADC PAR REGION'!I685+#REF!+#REF!+#REF!+#REF!+#REF!+#REF!+#REF!+#REF!+#REF!+#REF!+#REF!</f>
        <v>9114</v>
      </c>
      <c r="J685" s="817">
        <f ca="1">'ADC PAR REGION'!J685+#REF!+#REF!+#REF!+#REF!+#REF!+#REF!+#REF!+#REF!+#REF!+#REF!+#REF!</f>
        <v>10932</v>
      </c>
      <c r="K685" s="817">
        <f ca="1">'ADC PAR REGION'!K685+#REF!+#REF!+#REF!+#REF!+#REF!+#REF!+#REF!+#REF!+#REF!+#REF!+#REF!</f>
        <v>9096</v>
      </c>
      <c r="L685" s="817">
        <f ca="1">'ADC PAR REGION'!L685+#REF!+#REF!+#REF!+#REF!+#REF!+#REF!+#REF!+#REF!+#REF!+#REF!+#REF!</f>
        <v>8371</v>
      </c>
      <c r="M685" s="817">
        <f ca="1">'ADC PAR REGION'!M685+#REF!+#REF!+#REF!+#REF!+#REF!+#REF!+#REF!+#REF!+#REF!+#REF!+#REF!</f>
        <v>6593</v>
      </c>
      <c r="N685" s="786">
        <f ca="1">'ADC PAR REGION'!N685+#REF!+#REF!+#REF!+#REF!+#REF!+#REF!+#REF!+#REF!+#REF!+#REF!+#REF!</f>
        <v>14777</v>
      </c>
      <c r="O685" s="817">
        <f ca="1">'ADC PAR REGION'!O685+#REF!+#REF!+#REF!+#REF!+#REF!+#REF!+#REF!+#REF!+#REF!+#REF!+#REF!</f>
        <v>9142</v>
      </c>
      <c r="P685" s="788">
        <f ca="1">'ADC PAR REGION'!P685+#REF!+#REF!+#REF!+#REF!+#REF!+#REF!+#REF!+#REF!+#REF!+#REF!+#REF!</f>
        <v>12372</v>
      </c>
      <c r="Q685" s="711" t="s">
        <v>2413</v>
      </c>
    </row>
    <row r="686" spans="1:17" ht="16.5">
      <c r="A686" s="706" t="s">
        <v>2414</v>
      </c>
      <c r="B686" s="817">
        <f ca="1">'ADC PAR REGION'!B686+#REF!+#REF!+#REF!+#REF!+#REF!+#REF!+#REF!+#REF!+#REF!+#REF!+#REF!</f>
        <v>1956</v>
      </c>
      <c r="C686" s="817">
        <f ca="1">'ADC PAR REGION'!C686+#REF!+#REF!+#REF!+#REF!+#REF!+#REF!+#REF!+#REF!+#REF!+#REF!+#REF!</f>
        <v>986</v>
      </c>
      <c r="D686" s="817">
        <f ca="1">'ADC PAR REGION'!D686+#REF!+#REF!+#REF!+#REF!+#REF!+#REF!+#REF!+#REF!+#REF!+#REF!+#REF!</f>
        <v>1591</v>
      </c>
      <c r="E686" s="817">
        <f ca="1">'ADC PAR REGION'!E686+#REF!+#REF!+#REF!+#REF!+#REF!+#REF!+#REF!+#REF!+#REF!+#REF!+#REF!</f>
        <v>790</v>
      </c>
      <c r="F686" s="817">
        <f ca="1">'ADC PAR REGION'!F686+#REF!+#REF!+#REF!+#REF!+#REF!+#REF!+#REF!+#REF!+#REF!+#REF!+#REF!</f>
        <v>701</v>
      </c>
      <c r="G686" s="817">
        <f ca="1">'ADC PAR REGION'!G686+#REF!+#REF!+#REF!+#REF!+#REF!+#REF!+#REF!+#REF!+#REF!+#REF!+#REF!</f>
        <v>1017</v>
      </c>
      <c r="H686" s="817">
        <f ca="1">'ADC PAR REGION'!H686+#REF!+#REF!+#REF!+#REF!+#REF!+#REF!+#REF!+#REF!+#REF!+#REF!+#REF!</f>
        <v>929</v>
      </c>
      <c r="I686" s="817">
        <f ca="1">'ADC PAR REGION'!I686+#REF!+#REF!+#REF!+#REF!+#REF!+#REF!+#REF!+#REF!+#REF!+#REF!+#REF!</f>
        <v>1913</v>
      </c>
      <c r="J686" s="817">
        <f ca="1">'ADC PAR REGION'!J686+#REF!+#REF!+#REF!+#REF!+#REF!+#REF!+#REF!+#REF!+#REF!+#REF!+#REF!</f>
        <v>1248</v>
      </c>
      <c r="K686" s="817">
        <f ca="1">'ADC PAR REGION'!K686+#REF!+#REF!+#REF!+#REF!+#REF!+#REF!+#REF!+#REF!+#REF!+#REF!+#REF!</f>
        <v>1046</v>
      </c>
      <c r="L686" s="817">
        <f ca="1">'ADC PAR REGION'!L686+#REF!+#REF!+#REF!+#REF!+#REF!+#REF!+#REF!+#REF!+#REF!+#REF!+#REF!</f>
        <v>931</v>
      </c>
      <c r="M686" s="817">
        <f ca="1">'ADC PAR REGION'!M686+#REF!+#REF!+#REF!+#REF!+#REF!+#REF!+#REF!+#REF!+#REF!+#REF!+#REF!</f>
        <v>951</v>
      </c>
      <c r="N686" s="786">
        <f ca="1">'ADC PAR REGION'!N686+#REF!+#REF!+#REF!+#REF!+#REF!+#REF!+#REF!+#REF!+#REF!+#REF!+#REF!</f>
        <v>1685</v>
      </c>
      <c r="O686" s="817">
        <f ca="1">'ADC PAR REGION'!O686+#REF!+#REF!+#REF!+#REF!+#REF!+#REF!+#REF!+#REF!+#REF!+#REF!+#REF!</f>
        <v>1445</v>
      </c>
      <c r="P686" s="788">
        <f ca="1">'ADC PAR REGION'!P686+#REF!+#REF!+#REF!+#REF!+#REF!+#REF!+#REF!+#REF!+#REF!+#REF!+#REF!</f>
        <v>1042</v>
      </c>
      <c r="Q686" s="711" t="s">
        <v>2415</v>
      </c>
    </row>
    <row r="687" spans="1:17" ht="16.5">
      <c r="A687" s="706" t="s">
        <v>2416</v>
      </c>
      <c r="B687" s="817">
        <f ca="1">'ADC PAR REGION'!B687+#REF!+#REF!+#REF!+#REF!+#REF!+#REF!+#REF!+#REF!+#REF!+#REF!+#REF!</f>
        <v>12658</v>
      </c>
      <c r="C687" s="817">
        <f ca="1">'ADC PAR REGION'!C687+#REF!+#REF!+#REF!+#REF!+#REF!+#REF!+#REF!+#REF!+#REF!+#REF!+#REF!</f>
        <v>13419</v>
      </c>
      <c r="D687" s="817">
        <f ca="1">'ADC PAR REGION'!D687+#REF!+#REF!+#REF!+#REF!+#REF!+#REF!+#REF!+#REF!+#REF!+#REF!+#REF!</f>
        <v>17448</v>
      </c>
      <c r="E687" s="817">
        <f ca="1">'ADC PAR REGION'!E687+#REF!+#REF!+#REF!+#REF!+#REF!+#REF!+#REF!+#REF!+#REF!+#REF!+#REF!</f>
        <v>13902</v>
      </c>
      <c r="F687" s="817">
        <f ca="1">'ADC PAR REGION'!F687+#REF!+#REF!+#REF!+#REF!+#REF!+#REF!+#REF!+#REF!+#REF!+#REF!+#REF!</f>
        <v>12381</v>
      </c>
      <c r="G687" s="817">
        <f ca="1">'ADC PAR REGION'!G687+#REF!+#REF!+#REF!+#REF!+#REF!+#REF!+#REF!+#REF!+#REF!+#REF!+#REF!</f>
        <v>17157</v>
      </c>
      <c r="H687" s="817">
        <f ca="1">'ADC PAR REGION'!H687+#REF!+#REF!+#REF!+#REF!+#REF!+#REF!+#REF!+#REF!+#REF!+#REF!+#REF!</f>
        <v>13259</v>
      </c>
      <c r="I687" s="817">
        <f ca="1">'ADC PAR REGION'!I687+#REF!+#REF!+#REF!+#REF!+#REF!+#REF!+#REF!+#REF!+#REF!+#REF!+#REF!</f>
        <v>17930</v>
      </c>
      <c r="J687" s="817">
        <f ca="1">'ADC PAR REGION'!J687+#REF!+#REF!+#REF!+#REF!+#REF!+#REF!+#REF!+#REF!+#REF!+#REF!+#REF!</f>
        <v>17785</v>
      </c>
      <c r="K687" s="817">
        <f ca="1">'ADC PAR REGION'!K687+#REF!+#REF!+#REF!+#REF!+#REF!+#REF!+#REF!+#REF!+#REF!+#REF!+#REF!</f>
        <v>19509</v>
      </c>
      <c r="L687" s="817">
        <f ca="1">'ADC PAR REGION'!L687+#REF!+#REF!+#REF!+#REF!+#REF!+#REF!+#REF!+#REF!+#REF!+#REF!+#REF!</f>
        <v>17264</v>
      </c>
      <c r="M687" s="817">
        <f ca="1">'ADC PAR REGION'!M687+#REF!+#REF!+#REF!+#REF!+#REF!+#REF!+#REF!+#REF!+#REF!+#REF!+#REF!</f>
        <v>16117</v>
      </c>
      <c r="N687" s="786">
        <f ca="1">'ADC PAR REGION'!N687+#REF!+#REF!+#REF!+#REF!+#REF!+#REF!+#REF!+#REF!+#REF!+#REF!+#REF!</f>
        <v>20048</v>
      </c>
      <c r="O687" s="817">
        <f ca="1">'ADC PAR REGION'!O687+#REF!+#REF!+#REF!+#REF!+#REF!+#REF!+#REF!+#REF!+#REF!+#REF!+#REF!</f>
        <v>18850</v>
      </c>
      <c r="P687" s="788">
        <f ca="1">'ADC PAR REGION'!P687+#REF!+#REF!+#REF!+#REF!+#REF!+#REF!+#REF!+#REF!+#REF!+#REF!+#REF!</f>
        <v>28700</v>
      </c>
      <c r="Q687" s="711" t="s">
        <v>2417</v>
      </c>
    </row>
    <row r="688" spans="1:17" ht="16.5">
      <c r="A688" s="701" t="s">
        <v>2434</v>
      </c>
      <c r="B688" s="727">
        <v>1549.4126862820024</v>
      </c>
      <c r="C688" s="727">
        <v>1518.9122725151656</v>
      </c>
      <c r="D688" s="727">
        <v>1542.4035973493214</v>
      </c>
      <c r="E688" s="727">
        <v>1490.6110419261104</v>
      </c>
      <c r="F688" s="727">
        <v>1508.5153994225216</v>
      </c>
      <c r="G688" s="727">
        <v>1501.1643789755608</v>
      </c>
      <c r="H688" s="727">
        <v>1499.6978139734247</v>
      </c>
      <c r="I688" s="727">
        <v>1521.5084226646247</v>
      </c>
      <c r="J688" s="727">
        <v>1500.8269598470363</v>
      </c>
      <c r="K688" s="727">
        <v>1501.5243469848435</v>
      </c>
      <c r="L688" s="727">
        <v>1499.893986791797</v>
      </c>
      <c r="M688" s="727">
        <v>1488.4715646258505</v>
      </c>
      <c r="N688" s="839">
        <v>1470.1942011476895</v>
      </c>
      <c r="O688" s="840">
        <v>1513.4591520165461</v>
      </c>
      <c r="P688" s="841">
        <v>1489.1489633173844</v>
      </c>
      <c r="Q688" s="705" t="s">
        <v>2461</v>
      </c>
    </row>
    <row r="689" spans="1:17" ht="16.5">
      <c r="A689" s="706" t="s">
        <v>2412</v>
      </c>
      <c r="B689" s="817">
        <v>1684.05</v>
      </c>
      <c r="C689" s="817">
        <v>1631.7852564102564</v>
      </c>
      <c r="D689" s="817">
        <v>1599.5315533980583</v>
      </c>
      <c r="E689" s="817">
        <v>1607.4622093023256</v>
      </c>
      <c r="F689" s="817">
        <v>1628.481981981982</v>
      </c>
      <c r="G689" s="817">
        <v>1630.4536082474226</v>
      </c>
      <c r="H689" s="817">
        <v>1579.6373937677054</v>
      </c>
      <c r="I689" s="817">
        <v>1633.7859078590786</v>
      </c>
      <c r="J689" s="817">
        <v>1590.7804232804233</v>
      </c>
      <c r="K689" s="817">
        <v>1588.5882352941176</v>
      </c>
      <c r="L689" s="817">
        <v>1585.6720867208671</v>
      </c>
      <c r="M689" s="817">
        <v>1527.8688524590164</v>
      </c>
      <c r="N689" s="786">
        <v>1468.8157894736842</v>
      </c>
      <c r="O689" s="817">
        <v>1484.6616541353383</v>
      </c>
      <c r="P689" s="788">
        <v>1533.5699797160244</v>
      </c>
      <c r="Q689" s="711" t="s">
        <v>2413</v>
      </c>
    </row>
    <row r="690" spans="1:17" ht="16.5">
      <c r="A690" s="706" t="s">
        <v>2414</v>
      </c>
      <c r="B690" s="817">
        <v>1943.152</v>
      </c>
      <c r="C690" s="817">
        <v>2142.1428571428573</v>
      </c>
      <c r="D690" s="817">
        <v>1931.9861111111111</v>
      </c>
      <c r="E690" s="817">
        <v>2071.0934579439254</v>
      </c>
      <c r="F690" s="817">
        <v>2158.6306306306305</v>
      </c>
      <c r="G690" s="817">
        <v>1961.4832214765102</v>
      </c>
      <c r="H690" s="817">
        <v>2147.9859154929577</v>
      </c>
      <c r="I690" s="817">
        <v>2164.5085714285715</v>
      </c>
      <c r="J690" s="817">
        <v>1850.0787878787878</v>
      </c>
      <c r="K690" s="817">
        <v>2209.3184713375795</v>
      </c>
      <c r="L690" s="817">
        <v>1857.3076923076924</v>
      </c>
      <c r="M690" s="817">
        <v>1920.1388888888889</v>
      </c>
      <c r="N690" s="786">
        <v>1788.9908256880733</v>
      </c>
      <c r="O690" s="817">
        <v>2092.7083333333335</v>
      </c>
      <c r="P690" s="788">
        <v>1953.2361111111111</v>
      </c>
      <c r="Q690" s="711" t="s">
        <v>2415</v>
      </c>
    </row>
    <row r="691" spans="1:17" ht="16.5">
      <c r="A691" s="706" t="s">
        <v>2416</v>
      </c>
      <c r="B691" s="817">
        <v>1431.9209361163821</v>
      </c>
      <c r="C691" s="817">
        <v>1431.3374233128834</v>
      </c>
      <c r="D691" s="817">
        <v>1490.4057395143489</v>
      </c>
      <c r="E691" s="817">
        <v>1425.7995457126633</v>
      </c>
      <c r="F691" s="817">
        <v>1451.8836457659986</v>
      </c>
      <c r="G691" s="817">
        <v>1455.3508853681267</v>
      </c>
      <c r="H691" s="817">
        <v>1433.3646095717884</v>
      </c>
      <c r="I691" s="817">
        <v>1429.2310690423162</v>
      </c>
      <c r="J691" s="817">
        <v>1456.0078091106291</v>
      </c>
      <c r="K691" s="817">
        <v>1437.8436681222709</v>
      </c>
      <c r="L691" s="817">
        <v>1462.7753554502369</v>
      </c>
      <c r="M691" s="817">
        <v>1456.3869662921347</v>
      </c>
      <c r="N691" s="786">
        <v>1439.6180384425825</v>
      </c>
      <c r="O691" s="817">
        <v>1457.5585023400936</v>
      </c>
      <c r="P691" s="788">
        <v>1452.0570776255709</v>
      </c>
      <c r="Q691" s="711" t="s">
        <v>2417</v>
      </c>
    </row>
    <row r="692" spans="1:17" ht="16.5">
      <c r="A692" s="706" t="s">
        <v>2418</v>
      </c>
      <c r="B692" s="817">
        <v>1581.0138888888889</v>
      </c>
      <c r="C692" s="817">
        <v>1531.7475728155339</v>
      </c>
      <c r="D692" s="817">
        <v>1536.2869198312237</v>
      </c>
      <c r="E692" s="817">
        <v>1445.9883720930231</v>
      </c>
      <c r="F692" s="817">
        <v>1470.6214689265537</v>
      </c>
      <c r="G692" s="817">
        <v>1439.9925373134329</v>
      </c>
      <c r="H692" s="817">
        <v>1438.659793814433</v>
      </c>
      <c r="I692" s="817">
        <v>1554.1294642857142</v>
      </c>
      <c r="J692" s="817">
        <v>1549.4738955823293</v>
      </c>
      <c r="K692" s="817">
        <v>1456.7796610169491</v>
      </c>
      <c r="L692" s="817">
        <v>1487.0214592274679</v>
      </c>
      <c r="M692" s="817">
        <v>1458.1603375527427</v>
      </c>
      <c r="N692" s="786">
        <v>1479.7283018867925</v>
      </c>
      <c r="O692" s="817">
        <v>1488.1188118811881</v>
      </c>
      <c r="P692" s="788">
        <v>1467.9775280898875</v>
      </c>
      <c r="Q692" s="711" t="s">
        <v>2419</v>
      </c>
    </row>
    <row r="693" spans="1:17" ht="16.5">
      <c r="A693" s="706" t="s">
        <v>2437</v>
      </c>
      <c r="B693" s="817">
        <v>1860</v>
      </c>
      <c r="C693" s="817">
        <v>1500</v>
      </c>
      <c r="D693" s="817">
        <v>2875</v>
      </c>
      <c r="E693" s="817">
        <v>1928.5714285714287</v>
      </c>
      <c r="F693" s="817" t="s">
        <v>2436</v>
      </c>
      <c r="G693" s="817">
        <v>1500</v>
      </c>
      <c r="H693" s="817">
        <v>3357.3333333333335</v>
      </c>
      <c r="I693" s="817">
        <v>1500</v>
      </c>
      <c r="J693" s="817" t="s">
        <v>2436</v>
      </c>
      <c r="K693" s="817">
        <v>3280</v>
      </c>
      <c r="L693" s="817">
        <v>5500</v>
      </c>
      <c r="M693" s="817">
        <v>1333.3333333333333</v>
      </c>
      <c r="N693" s="786">
        <v>2000</v>
      </c>
      <c r="O693" s="817">
        <v>2644.6666666666665</v>
      </c>
      <c r="P693" s="788">
        <v>1833.3333333333333</v>
      </c>
      <c r="Q693" s="711" t="s">
        <v>2438</v>
      </c>
    </row>
    <row r="694" spans="1:17" ht="16.5">
      <c r="A694" s="706" t="s">
        <v>2439</v>
      </c>
      <c r="B694" s="817">
        <v>1740</v>
      </c>
      <c r="C694" s="817">
        <v>2062.5</v>
      </c>
      <c r="D694" s="817">
        <v>1535</v>
      </c>
      <c r="E694" s="817">
        <v>2683.181818181818</v>
      </c>
      <c r="F694" s="817">
        <v>1540</v>
      </c>
      <c r="G694" s="817">
        <v>1875</v>
      </c>
      <c r="H694" s="817">
        <v>2050</v>
      </c>
      <c r="I694" s="817">
        <v>2030</v>
      </c>
      <c r="J694" s="817">
        <v>1990.909090909091</v>
      </c>
      <c r="K694" s="817">
        <v>2233.3333333333335</v>
      </c>
      <c r="L694" s="817">
        <v>1614.2857142857142</v>
      </c>
      <c r="M694" s="817">
        <v>1400</v>
      </c>
      <c r="N694" s="786">
        <v>1500</v>
      </c>
      <c r="O694" s="817">
        <v>2291.6666666666665</v>
      </c>
      <c r="P694" s="788">
        <v>1900</v>
      </c>
      <c r="Q694" s="711" t="s">
        <v>2440</v>
      </c>
    </row>
    <row r="695" spans="1:17" ht="16.5">
      <c r="A695" s="706" t="s">
        <v>2493</v>
      </c>
      <c r="B695" s="817">
        <v>1774.6666666666667</v>
      </c>
      <c r="C695" s="817">
        <v>1700</v>
      </c>
      <c r="D695" s="817">
        <v>2436.8333333333335</v>
      </c>
      <c r="E695" s="817">
        <v>2350</v>
      </c>
      <c r="F695" s="817">
        <v>1483.3333333333333</v>
      </c>
      <c r="G695" s="817">
        <v>2033.3333333333333</v>
      </c>
      <c r="H695" s="817">
        <v>2000</v>
      </c>
      <c r="I695" s="817">
        <v>2111.1111111111113</v>
      </c>
      <c r="J695" s="817">
        <v>1550</v>
      </c>
      <c r="K695" s="817">
        <v>2280.1428571428573</v>
      </c>
      <c r="L695" s="817">
        <v>1450</v>
      </c>
      <c r="M695" s="817">
        <v>2626.9</v>
      </c>
      <c r="N695" s="786">
        <v>1533.3333333333333</v>
      </c>
      <c r="O695" s="817">
        <v>2860</v>
      </c>
      <c r="P695" s="788">
        <v>1582.8181818181818</v>
      </c>
      <c r="Q695" s="711" t="s">
        <v>2442</v>
      </c>
    </row>
    <row r="696" spans="1:17" ht="16.5">
      <c r="A696" s="706" t="s">
        <v>2494</v>
      </c>
      <c r="B696" s="817">
        <v>1933.3333333333333</v>
      </c>
      <c r="C696" s="817">
        <v>1166.6666666666667</v>
      </c>
      <c r="D696" s="817">
        <v>1200</v>
      </c>
      <c r="E696" s="817">
        <v>1000</v>
      </c>
      <c r="F696" s="817">
        <v>1060</v>
      </c>
      <c r="G696" s="817">
        <v>985</v>
      </c>
      <c r="H696" s="817">
        <v>1035.5135135135135</v>
      </c>
      <c r="I696" s="817">
        <v>1310.7142857142858</v>
      </c>
      <c r="J696" s="817">
        <v>1185</v>
      </c>
      <c r="K696" s="817">
        <v>1131.939393939394</v>
      </c>
      <c r="L696" s="817">
        <v>1270.8333333333333</v>
      </c>
      <c r="M696" s="817">
        <v>1386.6666666666667</v>
      </c>
      <c r="N696" s="786">
        <v>1084.6153846153845</v>
      </c>
      <c r="O696" s="817">
        <v>1427.6875</v>
      </c>
      <c r="P696" s="788">
        <v>1150</v>
      </c>
      <c r="Q696" s="711" t="s">
        <v>2423</v>
      </c>
    </row>
    <row r="697" spans="1:17">
      <c r="A697" s="706"/>
      <c r="B697" s="732"/>
      <c r="N697" s="761"/>
      <c r="O697" s="731"/>
      <c r="P697" s="762"/>
      <c r="Q697" s="733"/>
    </row>
    <row r="698" spans="1:17">
      <c r="A698" s="777" t="s">
        <v>2495</v>
      </c>
      <c r="B698" s="764"/>
      <c r="C698" s="765"/>
      <c r="D698" s="765"/>
      <c r="E698" s="765"/>
      <c r="F698" s="765"/>
      <c r="G698" s="765"/>
      <c r="H698" s="765"/>
      <c r="I698" s="765"/>
      <c r="J698" s="765"/>
      <c r="K698" s="765"/>
      <c r="L698" s="765"/>
      <c r="M698" s="766"/>
      <c r="N698" s="764"/>
      <c r="O698" s="765"/>
      <c r="P698" s="766"/>
      <c r="Q698" s="767" t="s">
        <v>2444</v>
      </c>
    </row>
    <row r="699" spans="1:17">
      <c r="A699" s="738" t="s">
        <v>2445</v>
      </c>
      <c r="B699" s="732"/>
      <c r="E699" s="731"/>
      <c r="F699" s="731"/>
      <c r="I699" s="731"/>
      <c r="N699" s="768"/>
      <c r="O699" s="768"/>
      <c r="P699" s="768"/>
      <c r="Q699" s="738" t="s">
        <v>2446</v>
      </c>
    </row>
  </sheetData>
  <mergeCells count="24">
    <mergeCell ref="B7:M8"/>
    <mergeCell ref="N7:P8"/>
    <mergeCell ref="B66:M67"/>
    <mergeCell ref="N66:P67"/>
    <mergeCell ref="B126:M127"/>
    <mergeCell ref="N126:P127"/>
    <mergeCell ref="B183:M184"/>
    <mergeCell ref="N183:P184"/>
    <mergeCell ref="B240:M241"/>
    <mergeCell ref="N240:P241"/>
    <mergeCell ref="B300:M301"/>
    <mergeCell ref="N300:P301"/>
    <mergeCell ref="B357:M358"/>
    <mergeCell ref="N357:P358"/>
    <mergeCell ref="B415:M416"/>
    <mergeCell ref="N415:P416"/>
    <mergeCell ref="B473:M474"/>
    <mergeCell ref="N473:P474"/>
    <mergeCell ref="B534:M535"/>
    <mergeCell ref="N534:P535"/>
    <mergeCell ref="B590:M591"/>
    <mergeCell ref="N590:P591"/>
    <mergeCell ref="B647:M648"/>
    <mergeCell ref="N647:P648"/>
  </mergeCells>
  <pageMargins left="0.7" right="0.7" top="0.75" bottom="0.75" header="0.3" footer="0.3"/>
  <pageSetup paperSize="9" scale="65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4:Q124"/>
  <sheetViews>
    <sheetView showGridLines="0" workbookViewId="0"/>
  </sheetViews>
  <sheetFormatPr baseColWidth="10" defaultRowHeight="12.75"/>
  <cols>
    <col min="1" max="1" width="34.75" style="844" customWidth="1"/>
    <col min="2" max="2" width="8.625" style="844" customWidth="1"/>
    <col min="3" max="16" width="8.5" style="844" customWidth="1"/>
    <col min="17" max="17" width="34.75" style="947" customWidth="1"/>
    <col min="18" max="244" width="11" style="844"/>
    <col min="245" max="245" width="26.875" style="844" customWidth="1"/>
    <col min="246" max="266" width="10" style="844" customWidth="1"/>
    <col min="267" max="272" width="11" style="844"/>
    <col min="273" max="273" width="24.625" style="844" customWidth="1"/>
    <col min="274" max="500" width="11" style="844"/>
    <col min="501" max="501" width="26.875" style="844" customWidth="1"/>
    <col min="502" max="522" width="10" style="844" customWidth="1"/>
    <col min="523" max="528" width="11" style="844"/>
    <col min="529" max="529" width="24.625" style="844" customWidth="1"/>
    <col min="530" max="756" width="11" style="844"/>
    <col min="757" max="757" width="26.875" style="844" customWidth="1"/>
    <col min="758" max="778" width="10" style="844" customWidth="1"/>
    <col min="779" max="784" width="11" style="844"/>
    <col min="785" max="785" width="24.625" style="844" customWidth="1"/>
    <col min="786" max="1012" width="11" style="844"/>
    <col min="1013" max="1013" width="26.875" style="844" customWidth="1"/>
    <col min="1014" max="1034" width="10" style="844" customWidth="1"/>
    <col min="1035" max="1040" width="11" style="844"/>
    <col min="1041" max="1041" width="24.625" style="844" customWidth="1"/>
    <col min="1042" max="1268" width="11" style="844"/>
    <col min="1269" max="1269" width="26.875" style="844" customWidth="1"/>
    <col min="1270" max="1290" width="10" style="844" customWidth="1"/>
    <col min="1291" max="1296" width="11" style="844"/>
    <col min="1297" max="1297" width="24.625" style="844" customWidth="1"/>
    <col min="1298" max="1524" width="11" style="844"/>
    <col min="1525" max="1525" width="26.875" style="844" customWidth="1"/>
    <col min="1526" max="1546" width="10" style="844" customWidth="1"/>
    <col min="1547" max="1552" width="11" style="844"/>
    <col min="1553" max="1553" width="24.625" style="844" customWidth="1"/>
    <col min="1554" max="1780" width="11" style="844"/>
    <col min="1781" max="1781" width="26.875" style="844" customWidth="1"/>
    <col min="1782" max="1802" width="10" style="844" customWidth="1"/>
    <col min="1803" max="1808" width="11" style="844"/>
    <col min="1809" max="1809" width="24.625" style="844" customWidth="1"/>
    <col min="1810" max="2036" width="11" style="844"/>
    <col min="2037" max="2037" width="26.875" style="844" customWidth="1"/>
    <col min="2038" max="2058" width="10" style="844" customWidth="1"/>
    <col min="2059" max="2064" width="11" style="844"/>
    <col min="2065" max="2065" width="24.625" style="844" customWidth="1"/>
    <col min="2066" max="2292" width="11" style="844"/>
    <col min="2293" max="2293" width="26.875" style="844" customWidth="1"/>
    <col min="2294" max="2314" width="10" style="844" customWidth="1"/>
    <col min="2315" max="2320" width="11" style="844"/>
    <col min="2321" max="2321" width="24.625" style="844" customWidth="1"/>
    <col min="2322" max="2548" width="11" style="844"/>
    <col min="2549" max="2549" width="26.875" style="844" customWidth="1"/>
    <col min="2550" max="2570" width="10" style="844" customWidth="1"/>
    <col min="2571" max="2576" width="11" style="844"/>
    <col min="2577" max="2577" width="24.625" style="844" customWidth="1"/>
    <col min="2578" max="2804" width="11" style="844"/>
    <col min="2805" max="2805" width="26.875" style="844" customWidth="1"/>
    <col min="2806" max="2826" width="10" style="844" customWidth="1"/>
    <col min="2827" max="2832" width="11" style="844"/>
    <col min="2833" max="2833" width="24.625" style="844" customWidth="1"/>
    <col min="2834" max="3060" width="11" style="844"/>
    <col min="3061" max="3061" width="26.875" style="844" customWidth="1"/>
    <col min="3062" max="3082" width="10" style="844" customWidth="1"/>
    <col min="3083" max="3088" width="11" style="844"/>
    <col min="3089" max="3089" width="24.625" style="844" customWidth="1"/>
    <col min="3090" max="3316" width="11" style="844"/>
    <col min="3317" max="3317" width="26.875" style="844" customWidth="1"/>
    <col min="3318" max="3338" width="10" style="844" customWidth="1"/>
    <col min="3339" max="3344" width="11" style="844"/>
    <col min="3345" max="3345" width="24.625" style="844" customWidth="1"/>
    <col min="3346" max="3572" width="11" style="844"/>
    <col min="3573" max="3573" width="26.875" style="844" customWidth="1"/>
    <col min="3574" max="3594" width="10" style="844" customWidth="1"/>
    <col min="3595" max="3600" width="11" style="844"/>
    <col min="3601" max="3601" width="24.625" style="844" customWidth="1"/>
    <col min="3602" max="3828" width="11" style="844"/>
    <col min="3829" max="3829" width="26.875" style="844" customWidth="1"/>
    <col min="3830" max="3850" width="10" style="844" customWidth="1"/>
    <col min="3851" max="3856" width="11" style="844"/>
    <col min="3857" max="3857" width="24.625" style="844" customWidth="1"/>
    <col min="3858" max="4084" width="11" style="844"/>
    <col min="4085" max="4085" width="26.875" style="844" customWidth="1"/>
    <col min="4086" max="4106" width="10" style="844" customWidth="1"/>
    <col min="4107" max="4112" width="11" style="844"/>
    <col min="4113" max="4113" width="24.625" style="844" customWidth="1"/>
    <col min="4114" max="4340" width="11" style="844"/>
    <col min="4341" max="4341" width="26.875" style="844" customWidth="1"/>
    <col min="4342" max="4362" width="10" style="844" customWidth="1"/>
    <col min="4363" max="4368" width="11" style="844"/>
    <col min="4369" max="4369" width="24.625" style="844" customWidth="1"/>
    <col min="4370" max="4596" width="11" style="844"/>
    <col min="4597" max="4597" width="26.875" style="844" customWidth="1"/>
    <col min="4598" max="4618" width="10" style="844" customWidth="1"/>
    <col min="4619" max="4624" width="11" style="844"/>
    <col min="4625" max="4625" width="24.625" style="844" customWidth="1"/>
    <col min="4626" max="4852" width="11" style="844"/>
    <col min="4853" max="4853" width="26.875" style="844" customWidth="1"/>
    <col min="4854" max="4874" width="10" style="844" customWidth="1"/>
    <col min="4875" max="4880" width="11" style="844"/>
    <col min="4881" max="4881" width="24.625" style="844" customWidth="1"/>
    <col min="4882" max="5108" width="11" style="844"/>
    <col min="5109" max="5109" width="26.875" style="844" customWidth="1"/>
    <col min="5110" max="5130" width="10" style="844" customWidth="1"/>
    <col min="5131" max="5136" width="11" style="844"/>
    <col min="5137" max="5137" width="24.625" style="844" customWidth="1"/>
    <col min="5138" max="5364" width="11" style="844"/>
    <col min="5365" max="5365" width="26.875" style="844" customWidth="1"/>
    <col min="5366" max="5386" width="10" style="844" customWidth="1"/>
    <col min="5387" max="5392" width="11" style="844"/>
    <col min="5393" max="5393" width="24.625" style="844" customWidth="1"/>
    <col min="5394" max="5620" width="11" style="844"/>
    <col min="5621" max="5621" width="26.875" style="844" customWidth="1"/>
    <col min="5622" max="5642" width="10" style="844" customWidth="1"/>
    <col min="5643" max="5648" width="11" style="844"/>
    <col min="5649" max="5649" width="24.625" style="844" customWidth="1"/>
    <col min="5650" max="5876" width="11" style="844"/>
    <col min="5877" max="5877" width="26.875" style="844" customWidth="1"/>
    <col min="5878" max="5898" width="10" style="844" customWidth="1"/>
    <col min="5899" max="5904" width="11" style="844"/>
    <col min="5905" max="5905" width="24.625" style="844" customWidth="1"/>
    <col min="5906" max="6132" width="11" style="844"/>
    <col min="6133" max="6133" width="26.875" style="844" customWidth="1"/>
    <col min="6134" max="6154" width="10" style="844" customWidth="1"/>
    <col min="6155" max="6160" width="11" style="844"/>
    <col min="6161" max="6161" width="24.625" style="844" customWidth="1"/>
    <col min="6162" max="6388" width="11" style="844"/>
    <col min="6389" max="6389" width="26.875" style="844" customWidth="1"/>
    <col min="6390" max="6410" width="10" style="844" customWidth="1"/>
    <col min="6411" max="6416" width="11" style="844"/>
    <col min="6417" max="6417" width="24.625" style="844" customWidth="1"/>
    <col min="6418" max="6644" width="11" style="844"/>
    <col min="6645" max="6645" width="26.875" style="844" customWidth="1"/>
    <col min="6646" max="6666" width="10" style="844" customWidth="1"/>
    <col min="6667" max="6672" width="11" style="844"/>
    <col min="6673" max="6673" width="24.625" style="844" customWidth="1"/>
    <col min="6674" max="6900" width="11" style="844"/>
    <col min="6901" max="6901" width="26.875" style="844" customWidth="1"/>
    <col min="6902" max="6922" width="10" style="844" customWidth="1"/>
    <col min="6923" max="6928" width="11" style="844"/>
    <col min="6929" max="6929" width="24.625" style="844" customWidth="1"/>
    <col min="6930" max="7156" width="11" style="844"/>
    <col min="7157" max="7157" width="26.875" style="844" customWidth="1"/>
    <col min="7158" max="7178" width="10" style="844" customWidth="1"/>
    <col min="7179" max="7184" width="11" style="844"/>
    <col min="7185" max="7185" width="24.625" style="844" customWidth="1"/>
    <col min="7186" max="7412" width="11" style="844"/>
    <col min="7413" max="7413" width="26.875" style="844" customWidth="1"/>
    <col min="7414" max="7434" width="10" style="844" customWidth="1"/>
    <col min="7435" max="7440" width="11" style="844"/>
    <col min="7441" max="7441" width="24.625" style="844" customWidth="1"/>
    <col min="7442" max="7668" width="11" style="844"/>
    <col min="7669" max="7669" width="26.875" style="844" customWidth="1"/>
    <col min="7670" max="7690" width="10" style="844" customWidth="1"/>
    <col min="7691" max="7696" width="11" style="844"/>
    <col min="7697" max="7697" width="24.625" style="844" customWidth="1"/>
    <col min="7698" max="7924" width="11" style="844"/>
    <col min="7925" max="7925" width="26.875" style="844" customWidth="1"/>
    <col min="7926" max="7946" width="10" style="844" customWidth="1"/>
    <col min="7947" max="7952" width="11" style="844"/>
    <col min="7953" max="7953" width="24.625" style="844" customWidth="1"/>
    <col min="7954" max="8180" width="11" style="844"/>
    <col min="8181" max="8181" width="26.875" style="844" customWidth="1"/>
    <col min="8182" max="8202" width="10" style="844" customWidth="1"/>
    <col min="8203" max="8208" width="11" style="844"/>
    <col min="8209" max="8209" width="24.625" style="844" customWidth="1"/>
    <col min="8210" max="8436" width="11" style="844"/>
    <col min="8437" max="8437" width="26.875" style="844" customWidth="1"/>
    <col min="8438" max="8458" width="10" style="844" customWidth="1"/>
    <col min="8459" max="8464" width="11" style="844"/>
    <col min="8465" max="8465" width="24.625" style="844" customWidth="1"/>
    <col min="8466" max="8692" width="11" style="844"/>
    <col min="8693" max="8693" width="26.875" style="844" customWidth="1"/>
    <col min="8694" max="8714" width="10" style="844" customWidth="1"/>
    <col min="8715" max="8720" width="11" style="844"/>
    <col min="8721" max="8721" width="24.625" style="844" customWidth="1"/>
    <col min="8722" max="8948" width="11" style="844"/>
    <col min="8949" max="8949" width="26.875" style="844" customWidth="1"/>
    <col min="8950" max="8970" width="10" style="844" customWidth="1"/>
    <col min="8971" max="8976" width="11" style="844"/>
    <col min="8977" max="8977" width="24.625" style="844" customWidth="1"/>
    <col min="8978" max="9204" width="11" style="844"/>
    <col min="9205" max="9205" width="26.875" style="844" customWidth="1"/>
    <col min="9206" max="9226" width="10" style="844" customWidth="1"/>
    <col min="9227" max="9232" width="11" style="844"/>
    <col min="9233" max="9233" width="24.625" style="844" customWidth="1"/>
    <col min="9234" max="9460" width="11" style="844"/>
    <col min="9461" max="9461" width="26.875" style="844" customWidth="1"/>
    <col min="9462" max="9482" width="10" style="844" customWidth="1"/>
    <col min="9483" max="9488" width="11" style="844"/>
    <col min="9489" max="9489" width="24.625" style="844" customWidth="1"/>
    <col min="9490" max="9716" width="11" style="844"/>
    <col min="9717" max="9717" width="26.875" style="844" customWidth="1"/>
    <col min="9718" max="9738" width="10" style="844" customWidth="1"/>
    <col min="9739" max="9744" width="11" style="844"/>
    <col min="9745" max="9745" width="24.625" style="844" customWidth="1"/>
    <col min="9746" max="9972" width="11" style="844"/>
    <col min="9973" max="9973" width="26.875" style="844" customWidth="1"/>
    <col min="9974" max="9994" width="10" style="844" customWidth="1"/>
    <col min="9995" max="10000" width="11" style="844"/>
    <col min="10001" max="10001" width="24.625" style="844" customWidth="1"/>
    <col min="10002" max="10228" width="11" style="844"/>
    <col min="10229" max="10229" width="26.875" style="844" customWidth="1"/>
    <col min="10230" max="10250" width="10" style="844" customWidth="1"/>
    <col min="10251" max="10256" width="11" style="844"/>
    <col min="10257" max="10257" width="24.625" style="844" customWidth="1"/>
    <col min="10258" max="10484" width="11" style="844"/>
    <col min="10485" max="10485" width="26.875" style="844" customWidth="1"/>
    <col min="10486" max="10506" width="10" style="844" customWidth="1"/>
    <col min="10507" max="10512" width="11" style="844"/>
    <col min="10513" max="10513" width="24.625" style="844" customWidth="1"/>
    <col min="10514" max="10740" width="11" style="844"/>
    <col min="10741" max="10741" width="26.875" style="844" customWidth="1"/>
    <col min="10742" max="10762" width="10" style="844" customWidth="1"/>
    <col min="10763" max="10768" width="11" style="844"/>
    <col min="10769" max="10769" width="24.625" style="844" customWidth="1"/>
    <col min="10770" max="10996" width="11" style="844"/>
    <col min="10997" max="10997" width="26.875" style="844" customWidth="1"/>
    <col min="10998" max="11018" width="10" style="844" customWidth="1"/>
    <col min="11019" max="11024" width="11" style="844"/>
    <col min="11025" max="11025" width="24.625" style="844" customWidth="1"/>
    <col min="11026" max="11252" width="11" style="844"/>
    <col min="11253" max="11253" width="26.875" style="844" customWidth="1"/>
    <col min="11254" max="11274" width="10" style="844" customWidth="1"/>
    <col min="11275" max="11280" width="11" style="844"/>
    <col min="11281" max="11281" width="24.625" style="844" customWidth="1"/>
    <col min="11282" max="11508" width="11" style="844"/>
    <col min="11509" max="11509" width="26.875" style="844" customWidth="1"/>
    <col min="11510" max="11530" width="10" style="844" customWidth="1"/>
    <col min="11531" max="11536" width="11" style="844"/>
    <col min="11537" max="11537" width="24.625" style="844" customWidth="1"/>
    <col min="11538" max="11764" width="11" style="844"/>
    <col min="11765" max="11765" width="26.875" style="844" customWidth="1"/>
    <col min="11766" max="11786" width="10" style="844" customWidth="1"/>
    <col min="11787" max="11792" width="11" style="844"/>
    <col min="11793" max="11793" width="24.625" style="844" customWidth="1"/>
    <col min="11794" max="12020" width="11" style="844"/>
    <col min="12021" max="12021" width="26.875" style="844" customWidth="1"/>
    <col min="12022" max="12042" width="10" style="844" customWidth="1"/>
    <col min="12043" max="12048" width="11" style="844"/>
    <col min="12049" max="12049" width="24.625" style="844" customWidth="1"/>
    <col min="12050" max="12276" width="11" style="844"/>
    <col min="12277" max="12277" width="26.875" style="844" customWidth="1"/>
    <col min="12278" max="12298" width="10" style="844" customWidth="1"/>
    <col min="12299" max="12304" width="11" style="844"/>
    <col min="12305" max="12305" width="24.625" style="844" customWidth="1"/>
    <col min="12306" max="12532" width="11" style="844"/>
    <col min="12533" max="12533" width="26.875" style="844" customWidth="1"/>
    <col min="12534" max="12554" width="10" style="844" customWidth="1"/>
    <col min="12555" max="12560" width="11" style="844"/>
    <col min="12561" max="12561" width="24.625" style="844" customWidth="1"/>
    <col min="12562" max="12788" width="11" style="844"/>
    <col min="12789" max="12789" width="26.875" style="844" customWidth="1"/>
    <col min="12790" max="12810" width="10" style="844" customWidth="1"/>
    <col min="12811" max="12816" width="11" style="844"/>
    <col min="12817" max="12817" width="24.625" style="844" customWidth="1"/>
    <col min="12818" max="13044" width="11" style="844"/>
    <col min="13045" max="13045" width="26.875" style="844" customWidth="1"/>
    <col min="13046" max="13066" width="10" style="844" customWidth="1"/>
    <col min="13067" max="13072" width="11" style="844"/>
    <col min="13073" max="13073" width="24.625" style="844" customWidth="1"/>
    <col min="13074" max="13300" width="11" style="844"/>
    <col min="13301" max="13301" width="26.875" style="844" customWidth="1"/>
    <col min="13302" max="13322" width="10" style="844" customWidth="1"/>
    <col min="13323" max="13328" width="11" style="844"/>
    <col min="13329" max="13329" width="24.625" style="844" customWidth="1"/>
    <col min="13330" max="13556" width="11" style="844"/>
    <col min="13557" max="13557" width="26.875" style="844" customWidth="1"/>
    <col min="13558" max="13578" width="10" style="844" customWidth="1"/>
    <col min="13579" max="13584" width="11" style="844"/>
    <col min="13585" max="13585" width="24.625" style="844" customWidth="1"/>
    <col min="13586" max="13812" width="11" style="844"/>
    <col min="13813" max="13813" width="26.875" style="844" customWidth="1"/>
    <col min="13814" max="13834" width="10" style="844" customWidth="1"/>
    <col min="13835" max="13840" width="11" style="844"/>
    <col min="13841" max="13841" width="24.625" style="844" customWidth="1"/>
    <col min="13842" max="14068" width="11" style="844"/>
    <col min="14069" max="14069" width="26.875" style="844" customWidth="1"/>
    <col min="14070" max="14090" width="10" style="844" customWidth="1"/>
    <col min="14091" max="14096" width="11" style="844"/>
    <col min="14097" max="14097" width="24.625" style="844" customWidth="1"/>
    <col min="14098" max="14324" width="11" style="844"/>
    <col min="14325" max="14325" width="26.875" style="844" customWidth="1"/>
    <col min="14326" max="14346" width="10" style="844" customWidth="1"/>
    <col min="14347" max="14352" width="11" style="844"/>
    <col min="14353" max="14353" width="24.625" style="844" customWidth="1"/>
    <col min="14354" max="14580" width="11" style="844"/>
    <col min="14581" max="14581" width="26.875" style="844" customWidth="1"/>
    <col min="14582" max="14602" width="10" style="844" customWidth="1"/>
    <col min="14603" max="14608" width="11" style="844"/>
    <col min="14609" max="14609" width="24.625" style="844" customWidth="1"/>
    <col min="14610" max="14836" width="11" style="844"/>
    <col min="14837" max="14837" width="26.875" style="844" customWidth="1"/>
    <col min="14838" max="14858" width="10" style="844" customWidth="1"/>
    <col min="14859" max="14864" width="11" style="844"/>
    <col min="14865" max="14865" width="24.625" style="844" customWidth="1"/>
    <col min="14866" max="15092" width="11" style="844"/>
    <col min="15093" max="15093" width="26.875" style="844" customWidth="1"/>
    <col min="15094" max="15114" width="10" style="844" customWidth="1"/>
    <col min="15115" max="15120" width="11" style="844"/>
    <col min="15121" max="15121" width="24.625" style="844" customWidth="1"/>
    <col min="15122" max="15348" width="11" style="844"/>
    <col min="15349" max="15349" width="26.875" style="844" customWidth="1"/>
    <col min="15350" max="15370" width="10" style="844" customWidth="1"/>
    <col min="15371" max="15376" width="11" style="844"/>
    <col min="15377" max="15377" width="24.625" style="844" customWidth="1"/>
    <col min="15378" max="15604" width="11" style="844"/>
    <col min="15605" max="15605" width="26.875" style="844" customWidth="1"/>
    <col min="15606" max="15626" width="10" style="844" customWidth="1"/>
    <col min="15627" max="15632" width="11" style="844"/>
    <col min="15633" max="15633" width="24.625" style="844" customWidth="1"/>
    <col min="15634" max="15860" width="11" style="844"/>
    <col min="15861" max="15861" width="26.875" style="844" customWidth="1"/>
    <col min="15862" max="15882" width="10" style="844" customWidth="1"/>
    <col min="15883" max="15888" width="11" style="844"/>
    <col min="15889" max="15889" width="24.625" style="844" customWidth="1"/>
    <col min="15890" max="16116" width="11" style="844"/>
    <col min="16117" max="16117" width="26.875" style="844" customWidth="1"/>
    <col min="16118" max="16138" width="10" style="844" customWidth="1"/>
    <col min="16139" max="16144" width="11" style="844"/>
    <col min="16145" max="16145" width="24.625" style="844" customWidth="1"/>
    <col min="16146" max="16384" width="11" style="844"/>
  </cols>
  <sheetData>
    <row r="4" spans="1:17" ht="27">
      <c r="A4" s="842" t="s">
        <v>2496</v>
      </c>
      <c r="B4" s="842"/>
      <c r="C4" s="842"/>
      <c r="D4" s="842"/>
      <c r="E4" s="842"/>
      <c r="F4" s="842"/>
      <c r="G4" s="842"/>
      <c r="H4" s="842"/>
      <c r="I4" s="842"/>
      <c r="J4" s="842"/>
      <c r="K4" s="842"/>
      <c r="L4" s="842"/>
      <c r="M4" s="842"/>
      <c r="N4" s="842"/>
      <c r="O4" s="842"/>
      <c r="P4" s="842"/>
      <c r="Q4" s="843" t="s">
        <v>2497</v>
      </c>
    </row>
    <row r="5" spans="1:17" ht="20.25">
      <c r="A5" s="845" t="s">
        <v>2498</v>
      </c>
      <c r="B5" s="845"/>
      <c r="C5" s="845"/>
      <c r="D5" s="845"/>
      <c r="E5" s="845"/>
      <c r="F5" s="845"/>
      <c r="G5" s="845"/>
      <c r="H5" s="845"/>
      <c r="I5" s="845"/>
      <c r="J5" s="845"/>
      <c r="K5" s="845"/>
      <c r="L5" s="845"/>
      <c r="M5" s="845"/>
      <c r="N5" s="845"/>
      <c r="O5" s="845"/>
      <c r="P5" s="845"/>
      <c r="Q5" s="846" t="s">
        <v>2499</v>
      </c>
    </row>
    <row r="6" spans="1:17">
      <c r="A6" s="847"/>
      <c r="B6" s="847"/>
      <c r="C6" s="847"/>
      <c r="D6" s="847"/>
      <c r="E6" s="847"/>
      <c r="F6" s="847"/>
      <c r="G6" s="847"/>
      <c r="H6" s="847"/>
      <c r="I6" s="847"/>
      <c r="J6" s="847"/>
      <c r="K6" s="847"/>
      <c r="L6" s="847"/>
      <c r="M6" s="847"/>
      <c r="N6" s="847"/>
      <c r="O6" s="847"/>
      <c r="P6" s="847"/>
      <c r="Q6" s="848"/>
    </row>
    <row r="7" spans="1:17" s="851" customFormat="1" ht="15">
      <c r="A7" s="849"/>
      <c r="B7" s="2349" t="s">
        <v>2403</v>
      </c>
      <c r="C7" s="2350"/>
      <c r="D7" s="2350"/>
      <c r="E7" s="2350"/>
      <c r="F7" s="2350"/>
      <c r="G7" s="2350"/>
      <c r="H7" s="2350"/>
      <c r="I7" s="2350"/>
      <c r="J7" s="2350"/>
      <c r="K7" s="2350"/>
      <c r="L7" s="2350"/>
      <c r="M7" s="2351"/>
      <c r="N7" s="2355" t="s">
        <v>2500</v>
      </c>
      <c r="O7" s="2356"/>
      <c r="P7" s="2357"/>
      <c r="Q7" s="850"/>
    </row>
    <row r="8" spans="1:17" s="851" customFormat="1" ht="15">
      <c r="A8" s="852"/>
      <c r="B8" s="2352"/>
      <c r="C8" s="2353"/>
      <c r="D8" s="2353"/>
      <c r="E8" s="2353"/>
      <c r="F8" s="2353"/>
      <c r="G8" s="2353"/>
      <c r="H8" s="2353"/>
      <c r="I8" s="2353"/>
      <c r="J8" s="2353"/>
      <c r="K8" s="2353"/>
      <c r="L8" s="2353"/>
      <c r="M8" s="2354"/>
      <c r="N8" s="2358"/>
      <c r="O8" s="2359"/>
      <c r="P8" s="2360"/>
      <c r="Q8" s="850" t="s">
        <v>2501</v>
      </c>
    </row>
    <row r="9" spans="1:17" ht="14.25">
      <c r="A9" s="853"/>
      <c r="B9" s="854" t="s">
        <v>2502</v>
      </c>
      <c r="C9" s="855" t="s">
        <v>2404</v>
      </c>
      <c r="D9" s="855" t="s">
        <v>11</v>
      </c>
      <c r="E9" s="856" t="s">
        <v>21</v>
      </c>
      <c r="F9" s="856" t="s">
        <v>23</v>
      </c>
      <c r="G9" s="856" t="s">
        <v>12</v>
      </c>
      <c r="H9" s="857" t="s">
        <v>13</v>
      </c>
      <c r="I9" s="857" t="s">
        <v>14</v>
      </c>
      <c r="J9" s="857" t="s">
        <v>15</v>
      </c>
      <c r="K9" s="858" t="s">
        <v>2503</v>
      </c>
      <c r="L9" s="858" t="s">
        <v>2504</v>
      </c>
      <c r="M9" s="859" t="s">
        <v>2505</v>
      </c>
      <c r="N9" s="854" t="s">
        <v>2502</v>
      </c>
      <c r="O9" s="855" t="s">
        <v>2404</v>
      </c>
      <c r="P9" s="860" t="s">
        <v>11</v>
      </c>
      <c r="Q9" s="861"/>
    </row>
    <row r="10" spans="1:17" ht="14.25">
      <c r="A10" s="862"/>
      <c r="B10" s="863" t="s">
        <v>2406</v>
      </c>
      <c r="C10" s="864" t="s">
        <v>2506</v>
      </c>
      <c r="D10" s="865" t="s">
        <v>2507</v>
      </c>
      <c r="E10" s="866" t="s">
        <v>7</v>
      </c>
      <c r="F10" s="866" t="s">
        <v>22</v>
      </c>
      <c r="G10" s="866" t="s">
        <v>6</v>
      </c>
      <c r="H10" s="867" t="s">
        <v>5</v>
      </c>
      <c r="I10" s="867" t="s">
        <v>4</v>
      </c>
      <c r="J10" s="867" t="s">
        <v>3</v>
      </c>
      <c r="K10" s="868" t="s">
        <v>2508</v>
      </c>
      <c r="L10" s="868" t="s">
        <v>2509</v>
      </c>
      <c r="M10" s="869" t="s">
        <v>2510</v>
      </c>
      <c r="N10" s="863" t="s">
        <v>2406</v>
      </c>
      <c r="O10" s="864" t="s">
        <v>2506</v>
      </c>
      <c r="P10" s="870" t="s">
        <v>2507</v>
      </c>
      <c r="Q10" s="871"/>
    </row>
    <row r="11" spans="1:17" ht="15">
      <c r="A11" s="872"/>
      <c r="B11" s="873"/>
      <c r="C11" s="874"/>
      <c r="D11" s="874"/>
      <c r="E11" s="874"/>
      <c r="F11" s="874"/>
      <c r="G11" s="874"/>
      <c r="H11" s="875"/>
      <c r="I11" s="875"/>
      <c r="J11" s="875"/>
      <c r="K11" s="875"/>
      <c r="L11" s="875"/>
      <c r="M11" s="876"/>
      <c r="N11" s="873"/>
      <c r="O11" s="874"/>
      <c r="P11" s="872"/>
      <c r="Q11" s="877"/>
    </row>
    <row r="12" spans="1:17" s="885" customFormat="1" ht="18.75">
      <c r="A12" s="878" t="s">
        <v>2511</v>
      </c>
      <c r="B12" s="879">
        <f>+B14+B16</f>
        <v>157.017</v>
      </c>
      <c r="C12" s="880">
        <f>+C14+C16</f>
        <v>132.12</v>
      </c>
      <c r="D12" s="880">
        <f>+D14+D16</f>
        <v>136.083</v>
      </c>
      <c r="E12" s="881">
        <f t="shared" ref="E12:M12" si="0">+E14+E16</f>
        <v>148.94400000000002</v>
      </c>
      <c r="F12" s="881">
        <f t="shared" si="0"/>
        <v>161.97300000000001</v>
      </c>
      <c r="G12" s="881">
        <f t="shared" si="0"/>
        <v>160.38900000000001</v>
      </c>
      <c r="H12" s="881">
        <f t="shared" si="0"/>
        <v>126.529</v>
      </c>
      <c r="I12" s="881">
        <f t="shared" si="0"/>
        <v>121.316</v>
      </c>
      <c r="J12" s="881">
        <f t="shared" si="0"/>
        <v>147.92699999999999</v>
      </c>
      <c r="K12" s="881">
        <f t="shared" si="0"/>
        <v>134.20599999999999</v>
      </c>
      <c r="L12" s="881">
        <f t="shared" si="0"/>
        <v>128.643</v>
      </c>
      <c r="M12" s="882">
        <f t="shared" si="0"/>
        <v>134.22200000000001</v>
      </c>
      <c r="N12" s="883">
        <v>149.53800000000001</v>
      </c>
      <c r="O12" s="881">
        <v>146.01300000000001</v>
      </c>
      <c r="P12" s="882">
        <v>136.96699999999998</v>
      </c>
      <c r="Q12" s="884" t="s">
        <v>2512</v>
      </c>
    </row>
    <row r="13" spans="1:17" s="885" customFormat="1" ht="16.5">
      <c r="A13" s="886"/>
      <c r="B13" s="887"/>
      <c r="C13" s="888"/>
      <c r="D13" s="889"/>
      <c r="E13" s="889"/>
      <c r="F13" s="889"/>
      <c r="G13" s="889"/>
      <c r="H13" s="881"/>
      <c r="I13" s="881"/>
      <c r="J13" s="881"/>
      <c r="K13" s="881"/>
      <c r="L13" s="881"/>
      <c r="M13" s="882"/>
      <c r="N13" s="887"/>
      <c r="O13" s="889"/>
      <c r="P13" s="890"/>
      <c r="Q13" s="891"/>
    </row>
    <row r="14" spans="1:17" ht="16.5">
      <c r="A14" s="892" t="s">
        <v>2513</v>
      </c>
      <c r="B14" s="893">
        <v>103</v>
      </c>
      <c r="C14" s="894">
        <v>94.715999999999994</v>
      </c>
      <c r="D14" s="894">
        <v>90.899000000000001</v>
      </c>
      <c r="E14" s="895">
        <v>112.599</v>
      </c>
      <c r="F14" s="894">
        <v>129.816</v>
      </c>
      <c r="G14" s="894">
        <v>122.97</v>
      </c>
      <c r="H14" s="847">
        <v>88.661000000000001</v>
      </c>
      <c r="I14" s="847">
        <v>77.248999999999995</v>
      </c>
      <c r="J14" s="847">
        <v>110.224</v>
      </c>
      <c r="K14" s="847">
        <v>93.802999999999997</v>
      </c>
      <c r="L14" s="847">
        <v>88.304000000000002</v>
      </c>
      <c r="M14" s="853">
        <v>99.301000000000002</v>
      </c>
      <c r="N14" s="893">
        <v>102.76</v>
      </c>
      <c r="O14" s="894">
        <v>105.542</v>
      </c>
      <c r="P14" s="896">
        <v>92</v>
      </c>
      <c r="Q14" s="897" t="s">
        <v>2514</v>
      </c>
    </row>
    <row r="15" spans="1:17" ht="16.5">
      <c r="A15" s="898" t="s">
        <v>249</v>
      </c>
      <c r="B15" s="899"/>
      <c r="C15" s="900"/>
      <c r="D15" s="901"/>
      <c r="E15" s="902"/>
      <c r="F15" s="903"/>
      <c r="G15" s="901"/>
      <c r="H15" s="847"/>
      <c r="I15" s="847"/>
      <c r="J15" s="847"/>
      <c r="K15" s="847"/>
      <c r="L15" s="847"/>
      <c r="M15" s="853"/>
      <c r="N15" s="904"/>
      <c r="O15" s="903"/>
      <c r="P15" s="905"/>
      <c r="Q15" s="906" t="s">
        <v>249</v>
      </c>
    </row>
    <row r="16" spans="1:17" ht="16.5">
      <c r="A16" s="892" t="s">
        <v>2515</v>
      </c>
      <c r="B16" s="893">
        <f>44.531+9.486</f>
        <v>54.016999999999996</v>
      </c>
      <c r="C16" s="894">
        <f>29.201+8.203</f>
        <v>37.403999999999996</v>
      </c>
      <c r="D16" s="894">
        <f>37.62+7.564</f>
        <v>45.183999999999997</v>
      </c>
      <c r="E16" s="895">
        <f>8.066+28.279</f>
        <v>36.344999999999999</v>
      </c>
      <c r="F16" s="907">
        <f>9.032+23.125</f>
        <v>32.156999999999996</v>
      </c>
      <c r="G16" s="900">
        <f>9.888+27.531</f>
        <v>37.418999999999997</v>
      </c>
      <c r="H16" s="847">
        <f>27.913+9.955</f>
        <v>37.868000000000002</v>
      </c>
      <c r="I16" s="847">
        <f>33.698+10.369</f>
        <v>44.067</v>
      </c>
      <c r="J16" s="847">
        <f>27.83+9.873</f>
        <v>37.702999999999996</v>
      </c>
      <c r="K16" s="847">
        <f>32.907+7.496</f>
        <v>40.402999999999999</v>
      </c>
      <c r="L16" s="847">
        <f>31.758+8.581</f>
        <v>40.338999999999999</v>
      </c>
      <c r="M16" s="853">
        <f>26.807+8.114</f>
        <v>34.920999999999999</v>
      </c>
      <c r="N16" s="893">
        <v>46.777999999999999</v>
      </c>
      <c r="O16" s="894">
        <v>40.471000000000004</v>
      </c>
      <c r="P16" s="896">
        <v>44.966999999999999</v>
      </c>
      <c r="Q16" s="906" t="s">
        <v>2516</v>
      </c>
    </row>
    <row r="17" spans="1:17" ht="15.75">
      <c r="A17" s="908"/>
      <c r="B17" s="909"/>
      <c r="C17" s="910"/>
      <c r="D17" s="910"/>
      <c r="E17" s="910"/>
      <c r="F17" s="910"/>
      <c r="G17" s="910"/>
      <c r="H17" s="847"/>
      <c r="I17" s="847"/>
      <c r="J17" s="847"/>
      <c r="K17" s="847"/>
      <c r="L17" s="847"/>
      <c r="M17" s="853"/>
      <c r="N17" s="909"/>
      <c r="O17" s="910"/>
      <c r="P17" s="911"/>
      <c r="Q17" s="912"/>
    </row>
    <row r="18" spans="1:17" ht="15">
      <c r="A18" s="913"/>
      <c r="B18" s="914"/>
      <c r="C18" s="915"/>
      <c r="D18" s="915"/>
      <c r="E18" s="915"/>
      <c r="F18" s="915"/>
      <c r="G18" s="915"/>
      <c r="H18" s="847"/>
      <c r="I18" s="847"/>
      <c r="J18" s="847"/>
      <c r="K18" s="847"/>
      <c r="L18" s="847"/>
      <c r="M18" s="853"/>
      <c r="N18" s="914"/>
      <c r="O18" s="915"/>
      <c r="P18" s="853"/>
      <c r="Q18" s="916"/>
    </row>
    <row r="19" spans="1:17" ht="18.75">
      <c r="A19" s="917" t="s">
        <v>2517</v>
      </c>
      <c r="B19" s="918"/>
      <c r="C19" s="919"/>
      <c r="D19" s="919"/>
      <c r="E19" s="919"/>
      <c r="F19" s="919"/>
      <c r="G19" s="919"/>
      <c r="H19" s="847"/>
      <c r="I19" s="847"/>
      <c r="J19" s="847"/>
      <c r="K19" s="847"/>
      <c r="L19" s="847"/>
      <c r="M19" s="853"/>
      <c r="N19" s="918"/>
      <c r="O19" s="919"/>
      <c r="P19" s="920"/>
      <c r="Q19" s="921" t="s">
        <v>2518</v>
      </c>
    </row>
    <row r="20" spans="1:17" ht="15">
      <c r="A20" s="913"/>
      <c r="B20" s="914"/>
      <c r="C20" s="915"/>
      <c r="D20" s="915"/>
      <c r="E20" s="915"/>
      <c r="F20" s="915"/>
      <c r="G20" s="915"/>
      <c r="H20" s="847"/>
      <c r="I20" s="847"/>
      <c r="J20" s="847"/>
      <c r="K20" s="847"/>
      <c r="L20" s="847"/>
      <c r="M20" s="853"/>
      <c r="N20" s="914"/>
      <c r="O20" s="915"/>
      <c r="P20" s="853"/>
      <c r="Q20" s="916"/>
    </row>
    <row r="21" spans="1:17" ht="16.5">
      <c r="A21" s="908" t="s">
        <v>2519</v>
      </c>
      <c r="B21" s="893">
        <v>2636.6860000000001</v>
      </c>
      <c r="C21" s="894">
        <v>2803.7249999999999</v>
      </c>
      <c r="D21" s="894">
        <v>2723.8069999999998</v>
      </c>
      <c r="E21" s="894">
        <v>2870.9589999999998</v>
      </c>
      <c r="F21" s="922">
        <v>3036.4259999999999</v>
      </c>
      <c r="G21" s="923">
        <v>3182.152</v>
      </c>
      <c r="H21" s="924">
        <v>2433.4340000000002</v>
      </c>
      <c r="I21" s="924">
        <v>2261</v>
      </c>
      <c r="J21" s="924">
        <v>2958.2640000000001</v>
      </c>
      <c r="K21" s="924">
        <v>2634.1</v>
      </c>
      <c r="L21" s="924">
        <v>2539.2750000000001</v>
      </c>
      <c r="M21" s="925">
        <v>2728.9250000000002</v>
      </c>
      <c r="N21" s="926">
        <v>3032.038</v>
      </c>
      <c r="O21" s="922">
        <v>3115.4229999999998</v>
      </c>
      <c r="P21" s="927">
        <f>2885.174-2885.174+3545.378</f>
        <v>3545.3780000000002</v>
      </c>
      <c r="Q21" s="897" t="s">
        <v>2520</v>
      </c>
    </row>
    <row r="22" spans="1:17" ht="16.5">
      <c r="A22" s="908" t="s">
        <v>2521</v>
      </c>
      <c r="B22" s="893">
        <v>355.73399999999998</v>
      </c>
      <c r="C22" s="894">
        <v>342.56</v>
      </c>
      <c r="D22" s="894">
        <v>297.85300000000001</v>
      </c>
      <c r="E22" s="894">
        <v>405.25200000000001</v>
      </c>
      <c r="F22" s="894">
        <v>489.178</v>
      </c>
      <c r="G22" s="928">
        <v>457.94600000000003</v>
      </c>
      <c r="H22" s="924">
        <v>327.61200000000002</v>
      </c>
      <c r="I22" s="924">
        <v>285.35500000000002</v>
      </c>
      <c r="J22" s="924">
        <v>410.43099999999998</v>
      </c>
      <c r="K22" s="924">
        <v>350.00400000000002</v>
      </c>
      <c r="L22" s="924">
        <v>328.96800000000002</v>
      </c>
      <c r="M22" s="925">
        <v>371.03899999999999</v>
      </c>
      <c r="N22" s="893">
        <v>373.125</v>
      </c>
      <c r="O22" s="894">
        <v>384.13799999999998</v>
      </c>
      <c r="P22" s="896">
        <v>343.51499999999999</v>
      </c>
      <c r="Q22" s="897" t="s">
        <v>2522</v>
      </c>
    </row>
    <row r="23" spans="1:17" ht="15.75">
      <c r="A23" s="908"/>
      <c r="B23" s="909"/>
      <c r="C23" s="910"/>
      <c r="D23" s="910"/>
      <c r="E23" s="910"/>
      <c r="F23" s="910"/>
      <c r="G23" s="910"/>
      <c r="H23" s="924"/>
      <c r="I23" s="924"/>
      <c r="J23" s="924"/>
      <c r="K23" s="847"/>
      <c r="L23" s="847"/>
      <c r="M23" s="853"/>
      <c r="N23" s="909"/>
      <c r="O23" s="910"/>
      <c r="P23" s="911"/>
      <c r="Q23" s="929"/>
    </row>
    <row r="24" spans="1:17" ht="15">
      <c r="A24" s="913"/>
      <c r="B24" s="914"/>
      <c r="C24" s="915"/>
      <c r="D24" s="915"/>
      <c r="E24" s="915"/>
      <c r="F24" s="915"/>
      <c r="G24" s="915"/>
      <c r="H24" s="924"/>
      <c r="I24" s="924"/>
      <c r="J24" s="924"/>
      <c r="K24" s="847"/>
      <c r="L24" s="847"/>
      <c r="M24" s="853"/>
      <c r="N24" s="914"/>
      <c r="O24" s="915"/>
      <c r="P24" s="853"/>
      <c r="Q24" s="916"/>
    </row>
    <row r="25" spans="1:17" ht="18.75">
      <c r="A25" s="917" t="s">
        <v>2523</v>
      </c>
      <c r="B25" s="918"/>
      <c r="C25" s="919"/>
      <c r="D25" s="919"/>
      <c r="E25" s="919"/>
      <c r="F25" s="919"/>
      <c r="G25" s="919"/>
      <c r="H25" s="924"/>
      <c r="I25" s="924"/>
      <c r="J25" s="924"/>
      <c r="K25" s="847"/>
      <c r="L25" s="847"/>
      <c r="M25" s="853"/>
      <c r="N25" s="918"/>
      <c r="O25" s="919"/>
      <c r="P25" s="920"/>
      <c r="Q25" s="921" t="s">
        <v>2524</v>
      </c>
    </row>
    <row r="26" spans="1:17" ht="15">
      <c r="A26" s="913"/>
      <c r="B26" s="914"/>
      <c r="C26" s="915"/>
      <c r="D26" s="915"/>
      <c r="E26" s="915"/>
      <c r="F26" s="915"/>
      <c r="G26" s="915"/>
      <c r="H26" s="924"/>
      <c r="I26" s="924"/>
      <c r="J26" s="924"/>
      <c r="K26" s="847"/>
      <c r="L26" s="847"/>
      <c r="M26" s="853"/>
      <c r="N26" s="914"/>
      <c r="O26" s="915"/>
      <c r="P26" s="853"/>
      <c r="Q26" s="916"/>
    </row>
    <row r="27" spans="1:17" ht="16.5">
      <c r="A27" s="892" t="s">
        <v>2525</v>
      </c>
      <c r="B27" s="893">
        <f>310+1+1652+354</f>
        <v>2317</v>
      </c>
      <c r="C27" s="894">
        <f>329+1+1437+306</f>
        <v>2073</v>
      </c>
      <c r="D27" s="894">
        <f>363+1+1407+282</f>
        <v>2053</v>
      </c>
      <c r="E27" s="894">
        <f>1452+301+418+1</f>
        <v>2172</v>
      </c>
      <c r="F27" s="922">
        <f>1606+337+271+1</f>
        <v>2215</v>
      </c>
      <c r="G27" s="922">
        <f>1456+369+394+1</f>
        <v>2220</v>
      </c>
      <c r="H27" s="924">
        <f>357+1+1554+372</f>
        <v>2284</v>
      </c>
      <c r="I27" s="924">
        <f>435+3+1712+386</f>
        <v>2536</v>
      </c>
      <c r="J27" s="924">
        <f>327+2+1523+369</f>
        <v>2221</v>
      </c>
      <c r="K27" s="924">
        <f>416+1+1486+279</f>
        <v>2182</v>
      </c>
      <c r="L27" s="924">
        <f>413+3+1552+320</f>
        <v>2288</v>
      </c>
      <c r="M27" s="925">
        <f>341+2+1601+303</f>
        <v>2247</v>
      </c>
      <c r="N27" s="926">
        <v>2431</v>
      </c>
      <c r="O27" s="922">
        <v>2267</v>
      </c>
      <c r="P27" s="927">
        <v>2421</v>
      </c>
      <c r="Q27" s="897" t="s">
        <v>2526</v>
      </c>
    </row>
    <row r="28" spans="1:17" ht="16.5">
      <c r="A28" s="908" t="s">
        <v>2527</v>
      </c>
      <c r="B28" s="893">
        <f>75.219+0.56+223.476+8.853</f>
        <v>308.108</v>
      </c>
      <c r="C28" s="894">
        <f>63.163+0.629+190.843+7.65</f>
        <v>262.28499999999997</v>
      </c>
      <c r="D28" s="894">
        <f>69.648+0.671+187.775+7.054</f>
        <v>265.14799999999997</v>
      </c>
      <c r="E28" s="928">
        <f>201.49+7.525+69.433+0.455</f>
        <v>278.90300000000002</v>
      </c>
      <c r="F28" s="894">
        <f>220.546+8.433+57.882+0.811</f>
        <v>287.67199999999997</v>
      </c>
      <c r="G28" s="894">
        <f>192.487+9.22+67.184+0.508</f>
        <v>269.39899999999994</v>
      </c>
      <c r="H28" s="924">
        <f>69.625+0.598+210.2+9.284</f>
        <v>289.70699999999999</v>
      </c>
      <c r="I28" s="924">
        <f>80.443+0.721+244.871+9.669</f>
        <v>335.70400000000001</v>
      </c>
      <c r="J28" s="924">
        <f>65.478+0.716+199.243+9.214</f>
        <v>274.65100000000001</v>
      </c>
      <c r="K28" s="847">
        <f>80.167+0.658+215.586+6.991</f>
        <v>303.40199999999999</v>
      </c>
      <c r="L28" s="847">
        <f>75.984+0.665+222.164+7.999</f>
        <v>306.81200000000001</v>
      </c>
      <c r="M28" s="853">
        <f>64.561+0.757+230.591+7.564</f>
        <v>303.47300000000001</v>
      </c>
      <c r="N28" s="899">
        <v>327.75400000000002</v>
      </c>
      <c r="O28" s="928">
        <v>308.36400000000003</v>
      </c>
      <c r="P28" s="896">
        <v>318.73199999999997</v>
      </c>
      <c r="Q28" s="897" t="s">
        <v>2528</v>
      </c>
    </row>
    <row r="29" spans="1:17" ht="16.5">
      <c r="A29" s="892" t="s">
        <v>2529</v>
      </c>
      <c r="B29" s="893">
        <v>223.476</v>
      </c>
      <c r="C29" s="894">
        <v>190.84299999999999</v>
      </c>
      <c r="D29" s="894">
        <v>187.77500000000001</v>
      </c>
      <c r="E29" s="894">
        <v>201.49</v>
      </c>
      <c r="F29" s="894">
        <v>220.54599999999999</v>
      </c>
      <c r="G29" s="894">
        <v>192.48699999999999</v>
      </c>
      <c r="H29" s="924">
        <v>210.2</v>
      </c>
      <c r="I29" s="924">
        <v>244.87100000000001</v>
      </c>
      <c r="J29" s="924">
        <v>199.24299999999999</v>
      </c>
      <c r="K29" s="847">
        <v>215.58600000000001</v>
      </c>
      <c r="L29" s="847">
        <v>222.16399999999999</v>
      </c>
      <c r="M29" s="853">
        <v>230.59100000000001</v>
      </c>
      <c r="N29" s="893">
        <v>254.03</v>
      </c>
      <c r="O29" s="894">
        <v>236.66800000000001</v>
      </c>
      <c r="P29" s="896">
        <v>249.36199999999999</v>
      </c>
      <c r="Q29" s="897" t="s">
        <v>2530</v>
      </c>
    </row>
    <row r="30" spans="1:17" ht="15">
      <c r="A30" s="930"/>
      <c r="B30" s="931"/>
      <c r="C30" s="932"/>
      <c r="D30" s="932"/>
      <c r="E30" s="932"/>
      <c r="F30" s="932"/>
      <c r="G30" s="932"/>
      <c r="H30" s="901"/>
      <c r="I30" s="933"/>
      <c r="J30" s="933"/>
      <c r="K30" s="901"/>
      <c r="L30" s="933"/>
      <c r="M30" s="934"/>
      <c r="N30" s="931"/>
      <c r="O30" s="932"/>
      <c r="P30" s="905"/>
      <c r="Q30" s="916"/>
    </row>
    <row r="31" spans="1:17" ht="15">
      <c r="A31" s="930"/>
      <c r="B31" s="931"/>
      <c r="C31" s="932"/>
      <c r="D31" s="932"/>
      <c r="E31" s="932"/>
      <c r="F31" s="932"/>
      <c r="G31" s="932"/>
      <c r="H31" s="932"/>
      <c r="I31" s="932"/>
      <c r="J31" s="932"/>
      <c r="K31" s="932"/>
      <c r="L31" s="932"/>
      <c r="M31" s="930"/>
      <c r="N31" s="931"/>
      <c r="O31" s="932"/>
      <c r="P31" s="905"/>
      <c r="Q31" s="916"/>
    </row>
    <row r="32" spans="1:17" ht="15">
      <c r="A32" s="930"/>
      <c r="B32" s="931"/>
      <c r="C32" s="932"/>
      <c r="D32" s="932"/>
      <c r="E32" s="932"/>
      <c r="F32" s="932"/>
      <c r="G32" s="932"/>
      <c r="H32" s="915"/>
      <c r="I32" s="915"/>
      <c r="J32" s="915"/>
      <c r="K32" s="935"/>
      <c r="L32" s="936"/>
      <c r="M32" s="937"/>
      <c r="N32" s="931"/>
      <c r="O32" s="932"/>
      <c r="P32" s="905"/>
      <c r="Q32" s="916"/>
    </row>
    <row r="33" spans="1:17" ht="15">
      <c r="A33" s="930"/>
      <c r="B33" s="931"/>
      <c r="C33" s="932"/>
      <c r="D33" s="932"/>
      <c r="E33" s="932"/>
      <c r="F33" s="932"/>
      <c r="G33" s="932"/>
      <c r="H33" s="932"/>
      <c r="I33" s="932"/>
      <c r="J33" s="932"/>
      <c r="K33" s="932"/>
      <c r="L33" s="932"/>
      <c r="M33" s="930"/>
      <c r="N33" s="931"/>
      <c r="O33" s="932"/>
      <c r="P33" s="905"/>
      <c r="Q33" s="916"/>
    </row>
    <row r="34" spans="1:17" ht="15">
      <c r="A34" s="930"/>
      <c r="B34" s="931"/>
      <c r="C34" s="932"/>
      <c r="D34" s="932"/>
      <c r="E34" s="932"/>
      <c r="F34" s="932"/>
      <c r="G34" s="932"/>
      <c r="H34" s="932"/>
      <c r="I34" s="932"/>
      <c r="J34" s="932"/>
      <c r="K34" s="932"/>
      <c r="L34" s="932"/>
      <c r="M34" s="930"/>
      <c r="N34" s="931"/>
      <c r="O34" s="932"/>
      <c r="P34" s="905"/>
      <c r="Q34" s="916"/>
    </row>
    <row r="35" spans="1:17" ht="15">
      <c r="A35" s="930"/>
      <c r="B35" s="931"/>
      <c r="C35" s="932"/>
      <c r="D35" s="932"/>
      <c r="E35" s="932"/>
      <c r="F35" s="932"/>
      <c r="G35" s="932"/>
      <c r="H35" s="932"/>
      <c r="I35" s="932"/>
      <c r="J35" s="932"/>
      <c r="K35" s="932"/>
      <c r="L35" s="932"/>
      <c r="M35" s="930"/>
      <c r="N35" s="931"/>
      <c r="O35" s="932"/>
      <c r="P35" s="930"/>
      <c r="Q35" s="916"/>
    </row>
    <row r="36" spans="1:17" ht="15">
      <c r="A36" s="930"/>
      <c r="B36" s="931"/>
      <c r="C36" s="932"/>
      <c r="D36" s="932"/>
      <c r="E36" s="932"/>
      <c r="F36" s="932"/>
      <c r="G36" s="932"/>
      <c r="H36" s="932"/>
      <c r="I36" s="932"/>
      <c r="J36" s="932"/>
      <c r="K36" s="932"/>
      <c r="L36" s="932"/>
      <c r="M36" s="930"/>
      <c r="N36" s="931"/>
      <c r="O36" s="932"/>
      <c r="P36" s="930"/>
      <c r="Q36" s="916"/>
    </row>
    <row r="37" spans="1:17" ht="15">
      <c r="A37" s="930"/>
      <c r="B37" s="931"/>
      <c r="C37" s="932"/>
      <c r="D37" s="932"/>
      <c r="E37" s="932"/>
      <c r="F37" s="932"/>
      <c r="G37" s="932"/>
      <c r="H37" s="932"/>
      <c r="I37" s="932"/>
      <c r="J37" s="932"/>
      <c r="K37" s="932"/>
      <c r="L37" s="932"/>
      <c r="M37" s="930"/>
      <c r="N37" s="931"/>
      <c r="O37" s="932"/>
      <c r="P37" s="930"/>
      <c r="Q37" s="916"/>
    </row>
    <row r="38" spans="1:17" ht="15">
      <c r="A38" s="938" t="s">
        <v>2531</v>
      </c>
      <c r="B38" s="939"/>
      <c r="C38" s="940"/>
      <c r="D38" s="940"/>
      <c r="E38" s="940"/>
      <c r="F38" s="940"/>
      <c r="G38" s="940"/>
      <c r="H38" s="932"/>
      <c r="I38" s="932"/>
      <c r="J38" s="932"/>
      <c r="K38" s="932"/>
      <c r="L38" s="932"/>
      <c r="M38" s="930"/>
      <c r="N38" s="939"/>
      <c r="O38" s="940"/>
      <c r="P38" s="938"/>
      <c r="Q38" s="877" t="s">
        <v>2532</v>
      </c>
    </row>
    <row r="39" spans="1:17" ht="15">
      <c r="A39" s="938" t="s">
        <v>2533</v>
      </c>
      <c r="B39" s="939"/>
      <c r="C39" s="940"/>
      <c r="D39" s="940"/>
      <c r="E39" s="940"/>
      <c r="F39" s="940"/>
      <c r="G39" s="940"/>
      <c r="H39" s="915"/>
      <c r="I39" s="915"/>
      <c r="J39" s="915"/>
      <c r="K39" s="915"/>
      <c r="L39" s="915"/>
      <c r="M39" s="913"/>
      <c r="N39" s="939"/>
      <c r="O39" s="940"/>
      <c r="P39" s="938"/>
      <c r="Q39" s="877" t="s">
        <v>2534</v>
      </c>
    </row>
    <row r="40" spans="1:17" ht="15">
      <c r="A40" s="905"/>
      <c r="B40" s="941"/>
      <c r="C40" s="901"/>
      <c r="D40" s="901"/>
      <c r="E40" s="901"/>
      <c r="F40" s="901"/>
      <c r="G40" s="901"/>
      <c r="H40" s="932"/>
      <c r="I40" s="932"/>
      <c r="J40" s="932"/>
      <c r="K40" s="932"/>
      <c r="L40" s="932"/>
      <c r="M40" s="930"/>
      <c r="N40" s="941"/>
      <c r="O40" s="901"/>
      <c r="P40" s="905"/>
      <c r="Q40" s="942"/>
    </row>
    <row r="41" spans="1:17" ht="15">
      <c r="A41" s="943"/>
      <c r="B41" s="944"/>
      <c r="C41" s="945"/>
      <c r="D41" s="945"/>
      <c r="E41" s="945"/>
      <c r="F41" s="945"/>
      <c r="G41" s="945"/>
      <c r="H41" s="945"/>
      <c r="I41" s="945"/>
      <c r="J41" s="945"/>
      <c r="K41" s="945"/>
      <c r="L41" s="945"/>
      <c r="M41" s="943"/>
      <c r="N41" s="944"/>
      <c r="O41" s="945"/>
      <c r="P41" s="943"/>
      <c r="Q41" s="848"/>
    </row>
    <row r="42" spans="1:17">
      <c r="A42" s="946" t="s">
        <v>2535</v>
      </c>
      <c r="B42" s="946"/>
      <c r="C42" s="946"/>
      <c r="D42" s="946"/>
      <c r="E42" s="946"/>
      <c r="F42" s="946"/>
      <c r="G42" s="946"/>
      <c r="H42" s="946"/>
      <c r="I42" s="946"/>
      <c r="J42" s="946"/>
      <c r="K42" s="946"/>
      <c r="L42" s="946"/>
      <c r="M42" s="946"/>
      <c r="N42" s="946"/>
      <c r="O42" s="946"/>
      <c r="P42" s="946"/>
      <c r="Q42" s="916" t="s">
        <v>2536</v>
      </c>
    </row>
    <row r="43" spans="1:17">
      <c r="A43" s="847"/>
      <c r="B43" s="847"/>
      <c r="C43" s="847"/>
      <c r="D43" s="847"/>
      <c r="E43" s="847"/>
      <c r="F43" s="847"/>
      <c r="G43" s="847"/>
      <c r="H43" s="847"/>
      <c r="I43" s="847"/>
      <c r="J43" s="847"/>
      <c r="K43" s="847"/>
      <c r="L43" s="847"/>
      <c r="M43" s="847"/>
      <c r="N43" s="847"/>
      <c r="O43" s="847"/>
      <c r="P43" s="847"/>
    </row>
    <row r="44" spans="1:17" ht="27">
      <c r="A44" s="948" t="s">
        <v>2537</v>
      </c>
      <c r="B44" s="948"/>
      <c r="C44" s="948"/>
      <c r="D44" s="948"/>
      <c r="E44" s="948"/>
      <c r="F44" s="948"/>
      <c r="G44" s="948"/>
      <c r="H44" s="948"/>
      <c r="I44" s="948"/>
      <c r="J44" s="948"/>
      <c r="K44" s="948"/>
      <c r="L44" s="948"/>
      <c r="M44" s="948"/>
      <c r="N44" s="948"/>
      <c r="O44" s="948"/>
      <c r="P44" s="948"/>
      <c r="Q44" s="949" t="s">
        <v>2538</v>
      </c>
    </row>
    <row r="45" spans="1:17" ht="21">
      <c r="A45" s="950" t="s">
        <v>2539</v>
      </c>
      <c r="B45" s="950"/>
      <c r="C45" s="950"/>
      <c r="D45" s="950"/>
      <c r="E45" s="950"/>
      <c r="F45" s="950"/>
      <c r="G45" s="950"/>
      <c r="H45" s="950"/>
      <c r="I45" s="950"/>
      <c r="J45" s="950"/>
      <c r="K45" s="950"/>
      <c r="L45" s="950"/>
      <c r="M45" s="950"/>
      <c r="N45" s="950"/>
      <c r="O45" s="950"/>
      <c r="P45" s="950"/>
      <c r="Q45" s="951" t="s">
        <v>2540</v>
      </c>
    </row>
    <row r="46" spans="1:17">
      <c r="A46" s="952" t="s">
        <v>249</v>
      </c>
      <c r="B46" s="953"/>
      <c r="C46" s="953"/>
      <c r="D46" s="953"/>
      <c r="E46" s="953"/>
      <c r="F46" s="953"/>
      <c r="G46" s="953"/>
      <c r="H46" s="953"/>
      <c r="I46" s="953"/>
      <c r="J46" s="953"/>
      <c r="K46" s="953"/>
      <c r="L46" s="953"/>
      <c r="M46" s="953"/>
      <c r="N46" s="953"/>
      <c r="O46" s="953"/>
      <c r="P46" s="953"/>
      <c r="Q46" s="954" t="s">
        <v>249</v>
      </c>
    </row>
    <row r="47" spans="1:17" ht="15">
      <c r="A47" s="955"/>
      <c r="B47" s="2361" t="s">
        <v>2403</v>
      </c>
      <c r="C47" s="2362"/>
      <c r="D47" s="2362"/>
      <c r="E47" s="2362"/>
      <c r="F47" s="2362"/>
      <c r="G47" s="2362"/>
      <c r="H47" s="2362"/>
      <c r="I47" s="2362"/>
      <c r="J47" s="2362"/>
      <c r="K47" s="2362"/>
      <c r="L47" s="2362"/>
      <c r="M47" s="2363"/>
      <c r="N47" s="2368">
        <v>2017</v>
      </c>
      <c r="O47" s="2369"/>
      <c r="P47" s="2370"/>
      <c r="Q47" s="956"/>
    </row>
    <row r="48" spans="1:17" ht="15">
      <c r="A48" s="957"/>
      <c r="B48" s="2364"/>
      <c r="C48" s="2365"/>
      <c r="D48" s="2365"/>
      <c r="E48" s="2365"/>
      <c r="F48" s="2365"/>
      <c r="G48" s="2365"/>
      <c r="H48" s="2365"/>
      <c r="I48" s="2365"/>
      <c r="J48" s="2365"/>
      <c r="K48" s="2366"/>
      <c r="L48" s="2366"/>
      <c r="M48" s="2367"/>
      <c r="N48" s="2371"/>
      <c r="O48" s="2372"/>
      <c r="P48" s="2373"/>
      <c r="Q48" s="956" t="s">
        <v>2501</v>
      </c>
    </row>
    <row r="49" spans="1:17" ht="15.75">
      <c r="A49" s="958"/>
      <c r="B49" s="854" t="s">
        <v>2502</v>
      </c>
      <c r="C49" s="855" t="s">
        <v>2404</v>
      </c>
      <c r="D49" s="855" t="s">
        <v>11</v>
      </c>
      <c r="E49" s="855" t="s">
        <v>21</v>
      </c>
      <c r="F49" s="855" t="s">
        <v>2541</v>
      </c>
      <c r="G49" s="855" t="s">
        <v>12</v>
      </c>
      <c r="H49" s="959" t="s">
        <v>13</v>
      </c>
      <c r="I49" s="959" t="s">
        <v>14</v>
      </c>
      <c r="J49" s="960" t="s">
        <v>15</v>
      </c>
      <c r="K49" s="961" t="s">
        <v>2542</v>
      </c>
      <c r="L49" s="855" t="s">
        <v>2543</v>
      </c>
      <c r="M49" s="962" t="s">
        <v>2505</v>
      </c>
      <c r="N49" s="855" t="s">
        <v>2502</v>
      </c>
      <c r="O49" s="855" t="s">
        <v>2404</v>
      </c>
      <c r="P49" s="860" t="s">
        <v>11</v>
      </c>
      <c r="Q49" s="963"/>
    </row>
    <row r="50" spans="1:17">
      <c r="A50" s="964"/>
      <c r="B50" s="863" t="s">
        <v>2406</v>
      </c>
      <c r="C50" s="864" t="s">
        <v>2506</v>
      </c>
      <c r="D50" s="865" t="s">
        <v>2507</v>
      </c>
      <c r="E50" s="865" t="s">
        <v>2544</v>
      </c>
      <c r="F50" s="865" t="s">
        <v>22</v>
      </c>
      <c r="G50" s="865" t="s">
        <v>6</v>
      </c>
      <c r="H50" s="965" t="s">
        <v>5</v>
      </c>
      <c r="I50" s="965" t="s">
        <v>4</v>
      </c>
      <c r="J50" s="966" t="s">
        <v>3</v>
      </c>
      <c r="K50" s="967" t="s">
        <v>2</v>
      </c>
      <c r="L50" s="968" t="s">
        <v>2545</v>
      </c>
      <c r="M50" s="969" t="s">
        <v>2510</v>
      </c>
      <c r="N50" s="970" t="s">
        <v>2406</v>
      </c>
      <c r="O50" s="970" t="s">
        <v>2506</v>
      </c>
      <c r="P50" s="971" t="s">
        <v>2507</v>
      </c>
      <c r="Q50" s="972"/>
    </row>
    <row r="51" spans="1:17" ht="15">
      <c r="A51" s="973"/>
      <c r="B51" s="974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6"/>
      <c r="N51" s="974"/>
      <c r="O51" s="975"/>
      <c r="P51" s="976"/>
      <c r="Q51" s="977"/>
    </row>
    <row r="52" spans="1:17" ht="18.75">
      <c r="A52" s="978" t="s">
        <v>2546</v>
      </c>
      <c r="B52" s="979"/>
      <c r="C52" s="980"/>
      <c r="D52" s="980"/>
      <c r="E52" s="980"/>
      <c r="F52" s="980"/>
      <c r="G52" s="980"/>
      <c r="H52" s="980"/>
      <c r="I52" s="980"/>
      <c r="J52" s="980"/>
      <c r="K52" s="980"/>
      <c r="L52" s="980"/>
      <c r="M52" s="981"/>
      <c r="N52" s="979"/>
      <c r="O52" s="980"/>
      <c r="P52" s="981"/>
      <c r="Q52" s="982" t="s">
        <v>2547</v>
      </c>
    </row>
    <row r="53" spans="1:17" ht="16.5">
      <c r="A53" s="983" t="s">
        <v>2548</v>
      </c>
      <c r="B53" s="984">
        <v>3633.2359999999999</v>
      </c>
      <c r="C53" s="984">
        <v>2140.7420000000002</v>
      </c>
      <c r="D53" s="985">
        <v>2757.386</v>
      </c>
      <c r="E53" s="984">
        <v>2443.36</v>
      </c>
      <c r="F53" s="985">
        <v>2853.364</v>
      </c>
      <c r="G53" s="985">
        <v>2719.87</v>
      </c>
      <c r="H53" s="985">
        <v>3098.44</v>
      </c>
      <c r="I53" s="985">
        <v>3345.9070000000002</v>
      </c>
      <c r="J53" s="985">
        <v>2751.933</v>
      </c>
      <c r="K53" s="985">
        <v>2457.5079999999998</v>
      </c>
      <c r="L53" s="985">
        <v>4949.3879999999999</v>
      </c>
      <c r="M53" s="986" t="s">
        <v>100</v>
      </c>
      <c r="N53" s="987" t="s">
        <v>100</v>
      </c>
      <c r="O53" s="988">
        <v>2800.7240000000002</v>
      </c>
      <c r="P53" s="989">
        <v>2977.6399999999994</v>
      </c>
      <c r="Q53" s="990" t="s">
        <v>2549</v>
      </c>
    </row>
    <row r="54" spans="1:17" ht="16.5">
      <c r="A54" s="991" t="s">
        <v>2550</v>
      </c>
      <c r="B54" s="992"/>
      <c r="C54" s="993"/>
      <c r="D54" s="994"/>
      <c r="E54" s="995"/>
      <c r="F54" s="994"/>
      <c r="G54" s="994"/>
      <c r="H54" s="996"/>
      <c r="I54" s="996"/>
      <c r="J54" s="996"/>
      <c r="K54" s="997"/>
      <c r="L54" s="998"/>
      <c r="M54" s="999"/>
      <c r="N54" s="1000"/>
      <c r="O54" s="1001"/>
      <c r="P54" s="1002"/>
      <c r="Q54" s="1003" t="s">
        <v>2551</v>
      </c>
    </row>
    <row r="55" spans="1:17" ht="16.5">
      <c r="A55" s="1004" t="s">
        <v>2552</v>
      </c>
      <c r="B55" s="1005">
        <v>1324.4780000000001</v>
      </c>
      <c r="C55" s="1006">
        <v>964.45100000000002</v>
      </c>
      <c r="D55" s="1007">
        <v>965.41300000000001</v>
      </c>
      <c r="E55" s="998">
        <v>977.62300000000005</v>
      </c>
      <c r="F55" s="1007">
        <v>1086.9110000000001</v>
      </c>
      <c r="G55" s="1007">
        <v>1027.175</v>
      </c>
      <c r="H55" s="997">
        <v>1057.421</v>
      </c>
      <c r="I55" s="997">
        <v>1154.838</v>
      </c>
      <c r="J55" s="997">
        <v>1097.702</v>
      </c>
      <c r="K55" s="997">
        <v>1019.783</v>
      </c>
      <c r="L55" s="998">
        <v>1935.1880000000001</v>
      </c>
      <c r="M55" s="986" t="s">
        <v>100</v>
      </c>
      <c r="N55" s="1008">
        <v>1655.869999999999</v>
      </c>
      <c r="O55" s="998">
        <v>1098.0590000000011</v>
      </c>
      <c r="P55" s="999">
        <v>1138.0419999999995</v>
      </c>
      <c r="Q55" s="1003" t="s">
        <v>2553</v>
      </c>
    </row>
    <row r="56" spans="1:17" ht="16.5">
      <c r="A56" s="1009" t="s">
        <v>2554</v>
      </c>
      <c r="B56" s="987" t="s">
        <v>100</v>
      </c>
      <c r="C56" s="1006">
        <v>8.5020000000000007</v>
      </c>
      <c r="D56" s="1007">
        <v>45.142000000000003</v>
      </c>
      <c r="E56" s="998">
        <v>4.601</v>
      </c>
      <c r="F56" s="1007">
        <v>1.0009999999999999</v>
      </c>
      <c r="G56" s="1007" t="s">
        <v>2436</v>
      </c>
      <c r="H56" s="997">
        <v>2.6360000000000001</v>
      </c>
      <c r="I56" s="997">
        <v>5.6790000000000003</v>
      </c>
      <c r="J56" s="997" t="s">
        <v>2436</v>
      </c>
      <c r="K56" s="997" t="s">
        <v>2436</v>
      </c>
      <c r="L56" s="998">
        <v>26.887</v>
      </c>
      <c r="M56" s="986" t="s">
        <v>100</v>
      </c>
      <c r="N56" s="987" t="s">
        <v>100</v>
      </c>
      <c r="O56" s="998">
        <v>4.9500000000000171</v>
      </c>
      <c r="P56" s="999">
        <v>68.492999999999995</v>
      </c>
      <c r="Q56" s="1003" t="s">
        <v>2555</v>
      </c>
    </row>
    <row r="57" spans="1:17" ht="16.5">
      <c r="A57" s="1004" t="s">
        <v>893</v>
      </c>
      <c r="B57" s="1005">
        <v>364.64</v>
      </c>
      <c r="C57" s="1006">
        <v>244.017</v>
      </c>
      <c r="D57" s="1007">
        <v>295.39299999999997</v>
      </c>
      <c r="E57" s="998">
        <v>266.08199999999999</v>
      </c>
      <c r="F57" s="1007">
        <v>307.95100000000002</v>
      </c>
      <c r="G57" s="1007">
        <v>388.46699999999998</v>
      </c>
      <c r="H57" s="997">
        <v>423.79500000000002</v>
      </c>
      <c r="I57" s="997">
        <v>405.22899999999998</v>
      </c>
      <c r="J57" s="997">
        <v>336.351</v>
      </c>
      <c r="K57" s="997">
        <v>252.33500000000001</v>
      </c>
      <c r="L57" s="998">
        <v>500.95899999999995</v>
      </c>
      <c r="M57" s="986" t="s">
        <v>100</v>
      </c>
      <c r="N57" s="1008">
        <v>331.91600000000017</v>
      </c>
      <c r="O57" s="998">
        <v>316.68499999999995</v>
      </c>
      <c r="P57" s="999">
        <v>317.58100000000013</v>
      </c>
      <c r="Q57" s="1003" t="s">
        <v>2556</v>
      </c>
    </row>
    <row r="58" spans="1:17" ht="16.5">
      <c r="A58" s="1004" t="s">
        <v>2557</v>
      </c>
      <c r="B58" s="1005">
        <v>1324.875</v>
      </c>
      <c r="C58" s="1006">
        <v>627.80499999999995</v>
      </c>
      <c r="D58" s="1007">
        <v>748.08500000000004</v>
      </c>
      <c r="E58" s="998">
        <v>894.46600000000001</v>
      </c>
      <c r="F58" s="1007">
        <v>951.23199999999997</v>
      </c>
      <c r="G58" s="1007">
        <v>972.52</v>
      </c>
      <c r="H58" s="997">
        <v>1217.462</v>
      </c>
      <c r="I58" s="997">
        <v>1243.067</v>
      </c>
      <c r="J58" s="997">
        <v>904.28099999999995</v>
      </c>
      <c r="K58" s="997">
        <v>718.80799999999999</v>
      </c>
      <c r="L58" s="998">
        <v>1622.5500000000002</v>
      </c>
      <c r="M58" s="986" t="s">
        <v>100</v>
      </c>
      <c r="N58" s="1008">
        <v>927.9900000000016</v>
      </c>
      <c r="O58" s="998">
        <v>954.74699999999939</v>
      </c>
      <c r="P58" s="999">
        <v>864.98999999999978</v>
      </c>
      <c r="Q58" s="1003" t="s">
        <v>2558</v>
      </c>
    </row>
    <row r="59" spans="1:17" ht="16.5">
      <c r="A59" s="1004" t="s">
        <v>612</v>
      </c>
      <c r="B59" s="1005">
        <v>77.554000000000002</v>
      </c>
      <c r="C59" s="1006">
        <v>80.11</v>
      </c>
      <c r="D59" s="1007">
        <v>110.303</v>
      </c>
      <c r="E59" s="998">
        <v>105.322</v>
      </c>
      <c r="F59" s="1007">
        <v>77.796999999999997</v>
      </c>
      <c r="G59" s="1007">
        <v>96.938000000000002</v>
      </c>
      <c r="H59" s="997">
        <v>78.347999999999999</v>
      </c>
      <c r="I59" s="997">
        <v>95.509</v>
      </c>
      <c r="J59" s="997">
        <v>54.215000000000003</v>
      </c>
      <c r="K59" s="997">
        <v>51.667999999999999</v>
      </c>
      <c r="L59" s="998">
        <v>214.71799999999999</v>
      </c>
      <c r="M59" s="986" t="s">
        <v>100</v>
      </c>
      <c r="N59" s="1008">
        <v>121.63100000000009</v>
      </c>
      <c r="O59" s="998">
        <v>79.096000000000004</v>
      </c>
      <c r="P59" s="999">
        <v>68.473999999999933</v>
      </c>
      <c r="Q59" s="1003" t="s">
        <v>2559</v>
      </c>
    </row>
    <row r="60" spans="1:17" ht="16.5">
      <c r="A60" s="1004" t="s">
        <v>925</v>
      </c>
      <c r="B60" s="1005">
        <v>333.38299999999998</v>
      </c>
      <c r="C60" s="1006">
        <v>191.50800000000001</v>
      </c>
      <c r="D60" s="1007">
        <v>197.21799999999999</v>
      </c>
      <c r="E60" s="998">
        <v>53.627000000000002</v>
      </c>
      <c r="F60" s="1007">
        <v>165.99199999999999</v>
      </c>
      <c r="G60" s="1007">
        <v>111.87</v>
      </c>
      <c r="H60" s="997">
        <v>117.63200000000001</v>
      </c>
      <c r="I60" s="997">
        <v>197.42500000000001</v>
      </c>
      <c r="J60" s="997">
        <v>160.78100000000001</v>
      </c>
      <c r="K60" s="997">
        <v>233.102</v>
      </c>
      <c r="L60" s="998">
        <v>499.24299999999999</v>
      </c>
      <c r="M60" s="986" t="s">
        <v>100</v>
      </c>
      <c r="N60" s="1008">
        <v>280.1909999999998</v>
      </c>
      <c r="O60" s="998">
        <v>253.42499999999995</v>
      </c>
      <c r="P60" s="999">
        <v>172.19200000000023</v>
      </c>
      <c r="Q60" s="1003" t="s">
        <v>2560</v>
      </c>
    </row>
    <row r="61" spans="1:17" ht="16.5">
      <c r="A61" s="1004" t="s">
        <v>2561</v>
      </c>
      <c r="B61" s="1005">
        <v>1.4119999999999999</v>
      </c>
      <c r="C61" s="1006">
        <v>3.1269999999999998</v>
      </c>
      <c r="D61" s="1007">
        <v>1.97</v>
      </c>
      <c r="E61" s="998" t="s">
        <v>2436</v>
      </c>
      <c r="F61" s="1007">
        <v>2.4500000000000002</v>
      </c>
      <c r="G61" s="1007" t="s">
        <v>2436</v>
      </c>
      <c r="H61" s="1007" t="s">
        <v>2436</v>
      </c>
      <c r="I61" s="997">
        <v>2.2000000000000002</v>
      </c>
      <c r="J61" s="1007" t="s">
        <v>2436</v>
      </c>
      <c r="K61" s="1007" t="s">
        <v>2436</v>
      </c>
      <c r="L61" s="998">
        <v>4.3049999999999997</v>
      </c>
      <c r="M61" s="986" t="s">
        <v>100</v>
      </c>
      <c r="N61" s="1008">
        <v>3.5349999999999993</v>
      </c>
      <c r="O61" s="1007" t="s">
        <v>2436</v>
      </c>
      <c r="P61" s="1010" t="s">
        <v>2436</v>
      </c>
      <c r="Q61" s="1003" t="s">
        <v>2562</v>
      </c>
    </row>
    <row r="62" spans="1:17" ht="16.5">
      <c r="A62" s="1004" t="s">
        <v>965</v>
      </c>
      <c r="B62" s="1005">
        <v>247.57499999999999</v>
      </c>
      <c r="C62" s="1006">
        <v>21.222000000000001</v>
      </c>
      <c r="D62" s="1007">
        <v>393.86200000000002</v>
      </c>
      <c r="E62" s="998">
        <v>141.63900000000001</v>
      </c>
      <c r="F62" s="1007">
        <v>260.02999999999997</v>
      </c>
      <c r="G62" s="1007">
        <v>122.9</v>
      </c>
      <c r="H62" s="997">
        <v>201.14599999999999</v>
      </c>
      <c r="I62" s="997">
        <v>241.96</v>
      </c>
      <c r="J62" s="997">
        <v>198.60300000000001</v>
      </c>
      <c r="K62" s="997">
        <v>181.81200000000001</v>
      </c>
      <c r="L62" s="998">
        <v>145.53800000000001</v>
      </c>
      <c r="M62" s="986" t="s">
        <v>100</v>
      </c>
      <c r="N62" s="1008">
        <v>249.58400000000006</v>
      </c>
      <c r="O62" s="998">
        <v>93.761999999999944</v>
      </c>
      <c r="P62" s="999">
        <v>347.86800000000017</v>
      </c>
      <c r="Q62" s="1003" t="s">
        <v>2563</v>
      </c>
    </row>
    <row r="63" spans="1:17" ht="16.5">
      <c r="A63" s="1004"/>
      <c r="B63" s="1005"/>
      <c r="C63" s="993"/>
      <c r="D63" s="1007"/>
      <c r="E63" s="998"/>
      <c r="F63" s="1007"/>
      <c r="G63" s="1007"/>
      <c r="H63" s="997"/>
      <c r="I63" s="1007"/>
      <c r="J63" s="1007"/>
      <c r="K63" s="1007"/>
      <c r="L63" s="998"/>
      <c r="M63" s="999"/>
      <c r="N63" s="1000"/>
      <c r="O63" s="1001"/>
      <c r="P63" s="1002"/>
      <c r="Q63" s="1003"/>
    </row>
    <row r="64" spans="1:17" ht="15">
      <c r="A64" s="1011"/>
      <c r="B64" s="1005"/>
      <c r="C64" s="1007"/>
      <c r="D64" s="1007"/>
      <c r="E64" s="998"/>
      <c r="F64" s="1007"/>
      <c r="G64" s="1007"/>
      <c r="H64" s="997"/>
      <c r="I64" s="1007"/>
      <c r="J64" s="1007"/>
      <c r="K64" s="1007"/>
      <c r="L64" s="1007"/>
      <c r="M64" s="1010"/>
      <c r="N64" s="1012"/>
      <c r="O64" s="1013"/>
      <c r="P64" s="1010"/>
      <c r="Q64" s="1014"/>
    </row>
    <row r="65" spans="1:17" ht="16.5">
      <c r="A65" s="1004"/>
      <c r="B65" s="1005"/>
      <c r="C65" s="1007"/>
      <c r="D65" s="1007"/>
      <c r="E65" s="998"/>
      <c r="F65" s="1007"/>
      <c r="G65" s="1007"/>
      <c r="H65" s="997"/>
      <c r="I65" s="1015"/>
      <c r="J65" s="1015"/>
      <c r="K65" s="1015"/>
      <c r="L65" s="998"/>
      <c r="M65" s="999"/>
      <c r="N65" s="1000"/>
      <c r="O65" s="1001"/>
      <c r="P65" s="1002"/>
      <c r="Q65" s="1003"/>
    </row>
    <row r="66" spans="1:17" ht="16.5">
      <c r="A66" s="1016" t="s">
        <v>2564</v>
      </c>
      <c r="B66" s="1017">
        <v>4992.7740000000003</v>
      </c>
      <c r="C66" s="985">
        <v>3858.1280000000002</v>
      </c>
      <c r="D66" s="985">
        <v>3738.4969999999998</v>
      </c>
      <c r="E66" s="984">
        <v>4157.1239999999998</v>
      </c>
      <c r="F66" s="985">
        <v>4294.0219999999999</v>
      </c>
      <c r="G66" s="985">
        <v>4063.1190000000001</v>
      </c>
      <c r="H66" s="1018">
        <v>4165.3559999999998</v>
      </c>
      <c r="I66" s="985">
        <v>5146.1440000000002</v>
      </c>
      <c r="J66" s="985">
        <v>4521.28</v>
      </c>
      <c r="K66" s="1019">
        <v>4532.3289999999997</v>
      </c>
      <c r="L66" s="1019">
        <v>8693.2729999999992</v>
      </c>
      <c r="M66" s="986" t="s">
        <v>100</v>
      </c>
      <c r="N66" s="1020">
        <v>4340.5779999999995</v>
      </c>
      <c r="O66" s="1021">
        <v>4192.28</v>
      </c>
      <c r="P66" s="1022">
        <v>3649</v>
      </c>
      <c r="Q66" s="1023" t="s">
        <v>2565</v>
      </c>
    </row>
    <row r="67" spans="1:17" ht="16.5">
      <c r="A67" s="1004" t="s">
        <v>2550</v>
      </c>
      <c r="B67" s="1005"/>
      <c r="C67" s="1007"/>
      <c r="D67" s="1007"/>
      <c r="E67" s="998"/>
      <c r="F67" s="1007"/>
      <c r="G67" s="1007"/>
      <c r="H67" s="984"/>
      <c r="I67" s="1007"/>
      <c r="J67" s="1007"/>
      <c r="K67" s="1024"/>
      <c r="L67" s="1024"/>
      <c r="M67" s="986"/>
      <c r="N67" s="1025"/>
      <c r="O67" s="1026"/>
      <c r="P67" s="1022"/>
      <c r="Q67" s="1003" t="s">
        <v>2551</v>
      </c>
    </row>
    <row r="68" spans="1:17" ht="16.5">
      <c r="A68" s="1004" t="s">
        <v>2552</v>
      </c>
      <c r="B68" s="1005">
        <v>1594.5650000000001</v>
      </c>
      <c r="C68" s="1007">
        <v>1248.383</v>
      </c>
      <c r="D68" s="1007">
        <v>1258.7919999999999</v>
      </c>
      <c r="E68" s="998">
        <v>1312.3320000000001</v>
      </c>
      <c r="F68" s="1007">
        <v>1269.29</v>
      </c>
      <c r="G68" s="1007">
        <v>1420.338</v>
      </c>
      <c r="H68" s="1027">
        <v>1505.181</v>
      </c>
      <c r="I68" s="1007">
        <v>1786.5820000000001</v>
      </c>
      <c r="J68" s="1007">
        <v>1591.3789999999999</v>
      </c>
      <c r="K68" s="1024">
        <v>1648.6869999999999</v>
      </c>
      <c r="L68" s="1024">
        <v>2853.672</v>
      </c>
      <c r="M68" s="986" t="s">
        <v>100</v>
      </c>
      <c r="N68" s="1025">
        <v>1369.0849999999991</v>
      </c>
      <c r="O68" s="1026">
        <v>1239.3729999999996</v>
      </c>
      <c r="P68" s="1028">
        <v>1255.3169999999991</v>
      </c>
      <c r="Q68" s="1003" t="s">
        <v>2553</v>
      </c>
    </row>
    <row r="69" spans="1:17" ht="16.5">
      <c r="A69" s="1004" t="s">
        <v>2554</v>
      </c>
      <c r="B69" s="1005">
        <v>547.88199999999995</v>
      </c>
      <c r="C69" s="1007">
        <v>384.73200000000003</v>
      </c>
      <c r="D69" s="1007">
        <v>331.512</v>
      </c>
      <c r="E69" s="998">
        <v>494.64699999999999</v>
      </c>
      <c r="F69" s="1007">
        <v>477.49599999999998</v>
      </c>
      <c r="G69" s="1007">
        <v>429.78300000000002</v>
      </c>
      <c r="H69" s="1027">
        <v>424.96699999999998</v>
      </c>
      <c r="I69" s="1007">
        <v>452.26499999999999</v>
      </c>
      <c r="J69" s="1007">
        <v>441.17099999999999</v>
      </c>
      <c r="K69" s="1024">
        <v>463.85399999999998</v>
      </c>
      <c r="L69" s="1024">
        <v>786.86400000000003</v>
      </c>
      <c r="M69" s="986" t="s">
        <v>100</v>
      </c>
      <c r="N69" s="1025">
        <v>587.92400000000089</v>
      </c>
      <c r="O69" s="1026">
        <v>471.41200000000026</v>
      </c>
      <c r="P69" s="1028">
        <v>334.11999999999898</v>
      </c>
      <c r="Q69" s="1003" t="s">
        <v>2555</v>
      </c>
    </row>
    <row r="70" spans="1:17" ht="16.5">
      <c r="A70" s="1004" t="s">
        <v>893</v>
      </c>
      <c r="B70" s="1005">
        <v>194.512</v>
      </c>
      <c r="C70" s="1007">
        <v>146.52600000000001</v>
      </c>
      <c r="D70" s="1007">
        <v>108.017</v>
      </c>
      <c r="E70" s="998">
        <v>159.50700000000001</v>
      </c>
      <c r="F70" s="1007">
        <v>95.772000000000006</v>
      </c>
      <c r="G70" s="1007">
        <v>187.834</v>
      </c>
      <c r="H70" s="1027">
        <v>185.07599999999999</v>
      </c>
      <c r="I70" s="1007">
        <v>164.036</v>
      </c>
      <c r="J70" s="1007">
        <v>141.86000000000001</v>
      </c>
      <c r="K70" s="1024">
        <v>200.28200000000001</v>
      </c>
      <c r="L70" s="1024">
        <v>288.51400000000001</v>
      </c>
      <c r="M70" s="986" t="s">
        <v>100</v>
      </c>
      <c r="N70" s="1025">
        <v>180.12799999999993</v>
      </c>
      <c r="O70" s="1026">
        <v>152.18000000000006</v>
      </c>
      <c r="P70" s="1028">
        <v>143.125</v>
      </c>
      <c r="Q70" s="1003" t="s">
        <v>2556</v>
      </c>
    </row>
    <row r="71" spans="1:17" ht="16.5">
      <c r="A71" s="1004" t="s">
        <v>2557</v>
      </c>
      <c r="B71" s="1005">
        <v>2029.8240000000001</v>
      </c>
      <c r="C71" s="1007">
        <v>1617.884</v>
      </c>
      <c r="D71" s="1007">
        <v>1461.5909999999999</v>
      </c>
      <c r="E71" s="998">
        <v>1748.3340000000001</v>
      </c>
      <c r="F71" s="1007">
        <v>1991.2570000000001</v>
      </c>
      <c r="G71" s="1007">
        <v>1513.1379999999999</v>
      </c>
      <c r="H71" s="1027">
        <v>1576.222</v>
      </c>
      <c r="I71" s="1007">
        <v>1946.9580000000001</v>
      </c>
      <c r="J71" s="1007">
        <v>1761.174</v>
      </c>
      <c r="K71" s="1024">
        <v>1520.6780000000001</v>
      </c>
      <c r="L71" s="1024">
        <v>3631.9319999999998</v>
      </c>
      <c r="M71" s="986" t="s">
        <v>100</v>
      </c>
      <c r="N71" s="1008">
        <v>1675.8919999999998</v>
      </c>
      <c r="O71" s="1026">
        <v>1862.1020000000008</v>
      </c>
      <c r="P71" s="1028">
        <v>1419.75</v>
      </c>
      <c r="Q71" s="1003" t="s">
        <v>2558</v>
      </c>
    </row>
    <row r="72" spans="1:17" ht="16.5">
      <c r="A72" s="1004" t="s">
        <v>612</v>
      </c>
      <c r="B72" s="1005">
        <v>200.88300000000001</v>
      </c>
      <c r="C72" s="1007">
        <v>134.488</v>
      </c>
      <c r="D72" s="1007">
        <v>209.33199999999999</v>
      </c>
      <c r="E72" s="998">
        <v>123.371</v>
      </c>
      <c r="F72" s="1007">
        <v>167.935</v>
      </c>
      <c r="G72" s="1007">
        <v>178.273</v>
      </c>
      <c r="H72" s="1027">
        <v>206.054</v>
      </c>
      <c r="I72" s="1007">
        <v>335.17899999999997</v>
      </c>
      <c r="J72" s="1007">
        <v>222.125</v>
      </c>
      <c r="K72" s="1024">
        <v>243.32499999999999</v>
      </c>
      <c r="L72" s="1024">
        <v>347.57</v>
      </c>
      <c r="M72" s="986" t="s">
        <v>100</v>
      </c>
      <c r="N72" s="1025">
        <v>146.2679999999998</v>
      </c>
      <c r="O72" s="1026">
        <v>110.79600000000005</v>
      </c>
      <c r="P72" s="1028">
        <v>132.16200000000003</v>
      </c>
      <c r="Q72" s="1003" t="s">
        <v>2559</v>
      </c>
    </row>
    <row r="73" spans="1:17" ht="16.5">
      <c r="A73" s="1004" t="s">
        <v>925</v>
      </c>
      <c r="B73" s="1005">
        <v>292.221</v>
      </c>
      <c r="C73" s="1007">
        <v>235.45699999999999</v>
      </c>
      <c r="D73" s="1007">
        <v>239.77500000000001</v>
      </c>
      <c r="E73" s="998">
        <v>205.27500000000001</v>
      </c>
      <c r="F73" s="1007">
        <v>171.678</v>
      </c>
      <c r="G73" s="1007">
        <v>244.24100000000001</v>
      </c>
      <c r="H73" s="1027">
        <v>159.17099999999999</v>
      </c>
      <c r="I73" s="1007">
        <v>324.113</v>
      </c>
      <c r="J73" s="1007">
        <v>253.96100000000001</v>
      </c>
      <c r="K73" s="1024">
        <v>310.83499999999998</v>
      </c>
      <c r="L73" s="1024">
        <v>558.92700000000002</v>
      </c>
      <c r="M73" s="986" t="s">
        <v>100</v>
      </c>
      <c r="N73" s="1025">
        <v>252.76299999999992</v>
      </c>
      <c r="O73" s="1026">
        <v>244.73100000000022</v>
      </c>
      <c r="P73" s="1028">
        <v>227.55199999999968</v>
      </c>
      <c r="Q73" s="1003" t="s">
        <v>2560</v>
      </c>
    </row>
    <row r="74" spans="1:17" ht="16.5">
      <c r="A74" s="1004" t="s">
        <v>2561</v>
      </c>
      <c r="B74" s="1005">
        <v>9.3930000000000007</v>
      </c>
      <c r="C74" s="1007" t="s">
        <v>2436</v>
      </c>
      <c r="D74" s="1007" t="s">
        <v>2436</v>
      </c>
      <c r="E74" s="998">
        <v>9.6950000000000003</v>
      </c>
      <c r="F74" s="1007" t="s">
        <v>2436</v>
      </c>
      <c r="G74" s="1007">
        <v>4.21</v>
      </c>
      <c r="H74" s="1007" t="s">
        <v>2436</v>
      </c>
      <c r="I74" s="1007">
        <v>10.250999999999999</v>
      </c>
      <c r="J74" s="1007" t="s">
        <v>2436</v>
      </c>
      <c r="K74" s="1007" t="s">
        <v>2436</v>
      </c>
      <c r="L74" s="1024">
        <v>4.1719999999999997</v>
      </c>
      <c r="M74" s="986" t="s">
        <v>100</v>
      </c>
      <c r="N74" s="1025">
        <v>4.482999999999997</v>
      </c>
      <c r="O74" s="1026">
        <v>9.634999999999998</v>
      </c>
      <c r="P74" s="1010" t="s">
        <v>2436</v>
      </c>
      <c r="Q74" s="1003" t="s">
        <v>2562</v>
      </c>
    </row>
    <row r="75" spans="1:17" ht="16.5">
      <c r="A75" s="1004" t="s">
        <v>965</v>
      </c>
      <c r="B75" s="1005">
        <v>59.579000000000001</v>
      </c>
      <c r="C75" s="1007">
        <v>35.299999999999997</v>
      </c>
      <c r="D75" s="1007">
        <v>67.998000000000005</v>
      </c>
      <c r="E75" s="998">
        <v>44.673000000000002</v>
      </c>
      <c r="F75" s="1007">
        <v>65.906000000000006</v>
      </c>
      <c r="G75" s="1007">
        <v>26.562000000000001</v>
      </c>
      <c r="H75" s="1027">
        <v>62.295999999999999</v>
      </c>
      <c r="I75" s="1007">
        <v>69.649000000000001</v>
      </c>
      <c r="J75" s="1007">
        <v>56.798999999999999</v>
      </c>
      <c r="K75" s="1024">
        <v>88.747</v>
      </c>
      <c r="L75" s="1024">
        <v>116.083</v>
      </c>
      <c r="M75" s="986" t="s">
        <v>100</v>
      </c>
      <c r="N75" s="1025">
        <v>64.034999999999968</v>
      </c>
      <c r="O75" s="1026">
        <v>44.051000000000045</v>
      </c>
      <c r="P75" s="1028">
        <v>75.173000000000002</v>
      </c>
      <c r="Q75" s="1003" t="s">
        <v>2563</v>
      </c>
    </row>
    <row r="76" spans="1:17" ht="16.5">
      <c r="A76" s="1004"/>
      <c r="B76" s="1005"/>
      <c r="C76" s="1007"/>
      <c r="D76" s="1007"/>
      <c r="E76" s="998"/>
      <c r="F76" s="1007"/>
      <c r="G76" s="1007"/>
      <c r="H76" s="1027"/>
      <c r="I76" s="997"/>
      <c r="J76" s="985"/>
      <c r="K76" s="997"/>
      <c r="L76" s="998"/>
      <c r="M76" s="999"/>
      <c r="N76" s="1000"/>
      <c r="O76" s="1001"/>
      <c r="P76" s="1002"/>
      <c r="Q76" s="1003"/>
    </row>
    <row r="77" spans="1:17" ht="15">
      <c r="A77" s="1004"/>
      <c r="B77" s="1029"/>
      <c r="C77" s="1030"/>
      <c r="D77" s="1030"/>
      <c r="E77" s="1030"/>
      <c r="F77" s="1030"/>
      <c r="G77" s="1030"/>
      <c r="H77" s="1030"/>
      <c r="I77" s="1030"/>
      <c r="J77" s="1030"/>
      <c r="K77" s="1030"/>
      <c r="L77" s="1030"/>
      <c r="M77" s="1031"/>
      <c r="N77" s="1032"/>
      <c r="O77" s="1033"/>
      <c r="P77" s="1009"/>
      <c r="Q77" s="1034"/>
    </row>
    <row r="78" spans="1:17" ht="15">
      <c r="A78" s="1004"/>
      <c r="B78" s="1029"/>
      <c r="C78" s="1030"/>
      <c r="D78" s="1030"/>
      <c r="E78" s="1030"/>
      <c r="F78" s="1030"/>
      <c r="G78" s="1030"/>
      <c r="H78" s="1030"/>
      <c r="I78" s="1030"/>
      <c r="J78" s="1030"/>
      <c r="K78" s="1030"/>
      <c r="L78" s="1030"/>
      <c r="M78" s="1031"/>
      <c r="N78" s="1032"/>
      <c r="O78" s="1033"/>
      <c r="P78" s="1009"/>
      <c r="Q78" s="1034"/>
    </row>
    <row r="79" spans="1:17">
      <c r="A79" s="1035" t="s">
        <v>2566</v>
      </c>
      <c r="B79" s="1036"/>
      <c r="C79" s="1037"/>
      <c r="D79" s="1037"/>
      <c r="E79" s="1037"/>
      <c r="F79" s="1037"/>
      <c r="G79" s="1037"/>
      <c r="H79" s="1037"/>
      <c r="I79" s="1037"/>
      <c r="J79" s="1037"/>
      <c r="K79" s="1037"/>
      <c r="L79" s="1037"/>
      <c r="M79" s="1038"/>
      <c r="N79" s="1039"/>
      <c r="O79" s="1035"/>
      <c r="P79" s="1040"/>
      <c r="Q79" s="1041" t="s">
        <v>2567</v>
      </c>
    </row>
    <row r="80" spans="1:17">
      <c r="A80" s="1042"/>
      <c r="B80" s="1036"/>
      <c r="C80" s="1037"/>
      <c r="D80" s="1037"/>
      <c r="E80" s="1037"/>
      <c r="F80" s="1037"/>
      <c r="G80" s="1037"/>
      <c r="H80" s="1037"/>
      <c r="I80" s="1037"/>
      <c r="J80" s="1037"/>
      <c r="K80" s="1037"/>
      <c r="L80" s="1037"/>
      <c r="M80" s="1038"/>
      <c r="N80" s="1039"/>
      <c r="O80" s="1035"/>
      <c r="P80" s="1040"/>
      <c r="Q80" s="1041" t="s">
        <v>2568</v>
      </c>
    </row>
    <row r="81" spans="1:17">
      <c r="A81" s="1035" t="s">
        <v>2569</v>
      </c>
      <c r="B81" s="1036"/>
      <c r="C81" s="1037"/>
      <c r="D81" s="1037"/>
      <c r="E81" s="1037"/>
      <c r="F81" s="1037"/>
      <c r="G81" s="1037"/>
      <c r="H81" s="1037"/>
      <c r="I81" s="1037"/>
      <c r="J81" s="1037"/>
      <c r="K81" s="1037"/>
      <c r="L81" s="1037"/>
      <c r="M81" s="1038"/>
      <c r="N81" s="1039"/>
      <c r="O81" s="1035"/>
      <c r="P81" s="1040"/>
      <c r="Q81" s="1041" t="s">
        <v>2570</v>
      </c>
    </row>
    <row r="82" spans="1:17">
      <c r="A82" s="1043"/>
      <c r="B82" s="1044"/>
      <c r="C82" s="1045"/>
      <c r="D82" s="1045"/>
      <c r="E82" s="1045"/>
      <c r="F82" s="1045"/>
      <c r="G82" s="1045"/>
      <c r="H82" s="1043"/>
      <c r="I82" s="1043"/>
      <c r="J82" s="1043"/>
      <c r="K82" s="1043"/>
      <c r="L82" s="1043"/>
      <c r="M82" s="1046"/>
      <c r="N82" s="1047"/>
      <c r="O82" s="1043"/>
      <c r="P82" s="1046"/>
      <c r="Q82" s="954"/>
    </row>
    <row r="83" spans="1:17">
      <c r="A83" s="1048" t="s">
        <v>2571</v>
      </c>
      <c r="B83" s="1049"/>
      <c r="C83" s="1049"/>
      <c r="D83" s="1049"/>
      <c r="E83" s="1049"/>
      <c r="F83" s="1049"/>
      <c r="G83" s="1049"/>
      <c r="H83" s="1048"/>
      <c r="I83" s="1050"/>
      <c r="J83" s="1048"/>
      <c r="K83" s="1048"/>
      <c r="L83" s="1048"/>
      <c r="M83" s="1048"/>
      <c r="N83" s="1048"/>
      <c r="O83" s="1048"/>
      <c r="P83" s="1048"/>
      <c r="Q83" s="1051" t="s">
        <v>2572</v>
      </c>
    </row>
    <row r="84" spans="1:17">
      <c r="A84" s="1011"/>
      <c r="B84" s="1052"/>
      <c r="C84" s="1052"/>
      <c r="D84" s="1052"/>
      <c r="E84" s="1052"/>
      <c r="F84" s="1052"/>
      <c r="G84" s="1052"/>
      <c r="H84" s="1011"/>
      <c r="I84" s="1006"/>
      <c r="J84" s="1011"/>
      <c r="K84" s="1011"/>
      <c r="L84" s="1011"/>
      <c r="M84" s="1011"/>
      <c r="N84" s="1011"/>
      <c r="O84" s="1011"/>
      <c r="P84" s="1011"/>
      <c r="Q84" s="1014"/>
    </row>
    <row r="85" spans="1:17" ht="27">
      <c r="A85" s="948" t="s">
        <v>2537</v>
      </c>
      <c r="B85" s="1053"/>
      <c r="C85" s="1053"/>
      <c r="D85" s="1053"/>
      <c r="E85" s="1053"/>
      <c r="F85" s="1053"/>
      <c r="G85" s="1053"/>
      <c r="H85" s="948"/>
      <c r="I85" s="948"/>
      <c r="J85" s="948"/>
      <c r="K85" s="948"/>
      <c r="L85" s="948"/>
      <c r="M85" s="948"/>
      <c r="N85" s="948"/>
      <c r="O85" s="948"/>
      <c r="P85" s="948"/>
      <c r="Q85" s="949" t="s">
        <v>2538</v>
      </c>
    </row>
    <row r="86" spans="1:17" ht="21">
      <c r="A86" s="950" t="s">
        <v>2573</v>
      </c>
      <c r="B86" s="1054"/>
      <c r="C86" s="1054"/>
      <c r="D86" s="1054"/>
      <c r="E86" s="1054"/>
      <c r="F86" s="1054"/>
      <c r="G86" s="1054"/>
      <c r="H86" s="950"/>
      <c r="I86" s="950"/>
      <c r="J86" s="950"/>
      <c r="K86" s="950"/>
      <c r="L86" s="950"/>
      <c r="M86" s="950"/>
      <c r="N86" s="950"/>
      <c r="O86" s="950"/>
      <c r="P86" s="950"/>
      <c r="Q86" s="951" t="s">
        <v>2574</v>
      </c>
    </row>
    <row r="87" spans="1:17">
      <c r="A87" s="952" t="s">
        <v>249</v>
      </c>
      <c r="B87" s="1055"/>
      <c r="C87" s="1055"/>
      <c r="D87" s="1055"/>
      <c r="E87" s="1055"/>
      <c r="F87" s="1055"/>
      <c r="G87" s="1055"/>
      <c r="H87" s="953"/>
      <c r="I87" s="953"/>
      <c r="J87" s="953"/>
      <c r="K87" s="953"/>
      <c r="L87" s="953"/>
      <c r="M87" s="953"/>
      <c r="N87" s="953"/>
      <c r="O87" s="953"/>
      <c r="P87" s="953"/>
      <c r="Q87" s="954" t="s">
        <v>249</v>
      </c>
    </row>
    <row r="88" spans="1:17" ht="15">
      <c r="A88" s="955"/>
      <c r="B88" s="2361">
        <v>2018</v>
      </c>
      <c r="C88" s="2362"/>
      <c r="D88" s="2362"/>
      <c r="E88" s="2362"/>
      <c r="F88" s="2362"/>
      <c r="G88" s="2362"/>
      <c r="H88" s="2362"/>
      <c r="I88" s="2362"/>
      <c r="J88" s="2362"/>
      <c r="K88" s="2362"/>
      <c r="L88" s="2362"/>
      <c r="M88" s="2363"/>
      <c r="N88" s="2368">
        <v>2017</v>
      </c>
      <c r="O88" s="2369"/>
      <c r="P88" s="2370"/>
      <c r="Q88" s="956"/>
    </row>
    <row r="89" spans="1:17" ht="15">
      <c r="A89" s="957"/>
      <c r="B89" s="2374"/>
      <c r="C89" s="2366"/>
      <c r="D89" s="2366"/>
      <c r="E89" s="2366"/>
      <c r="F89" s="2366"/>
      <c r="G89" s="2366"/>
      <c r="H89" s="2366"/>
      <c r="I89" s="2366"/>
      <c r="J89" s="2366"/>
      <c r="K89" s="2366"/>
      <c r="L89" s="2366"/>
      <c r="M89" s="2367"/>
      <c r="N89" s="2371"/>
      <c r="O89" s="2372"/>
      <c r="P89" s="2373"/>
      <c r="Q89" s="956" t="s">
        <v>2501</v>
      </c>
    </row>
    <row r="90" spans="1:17" ht="15.75">
      <c r="A90" s="958"/>
      <c r="B90" s="854" t="s">
        <v>2502</v>
      </c>
      <c r="C90" s="855" t="s">
        <v>2404</v>
      </c>
      <c r="D90" s="855" t="s">
        <v>11</v>
      </c>
      <c r="E90" s="855" t="s">
        <v>21</v>
      </c>
      <c r="F90" s="855" t="s">
        <v>2541</v>
      </c>
      <c r="G90" s="855" t="s">
        <v>12</v>
      </c>
      <c r="H90" s="959" t="s">
        <v>13</v>
      </c>
      <c r="I90" s="959" t="s">
        <v>14</v>
      </c>
      <c r="J90" s="959" t="s">
        <v>15</v>
      </c>
      <c r="K90" s="961" t="s">
        <v>2542</v>
      </c>
      <c r="L90" s="961"/>
      <c r="M90" s="1056" t="s">
        <v>2575</v>
      </c>
      <c r="N90" s="854" t="s">
        <v>2502</v>
      </c>
      <c r="O90" s="855" t="s">
        <v>2404</v>
      </c>
      <c r="P90" s="860" t="s">
        <v>11</v>
      </c>
      <c r="Q90" s="963"/>
    </row>
    <row r="91" spans="1:17">
      <c r="A91" s="964"/>
      <c r="B91" s="1057" t="s">
        <v>2406</v>
      </c>
      <c r="C91" s="970" t="s">
        <v>2506</v>
      </c>
      <c r="D91" s="1058" t="s">
        <v>2507</v>
      </c>
      <c r="E91" s="1058" t="s">
        <v>2544</v>
      </c>
      <c r="F91" s="1058" t="s">
        <v>22</v>
      </c>
      <c r="G91" s="1058" t="s">
        <v>6</v>
      </c>
      <c r="H91" s="1059" t="s">
        <v>5</v>
      </c>
      <c r="I91" s="1059" t="s">
        <v>4</v>
      </c>
      <c r="J91" s="1059" t="s">
        <v>3</v>
      </c>
      <c r="K91" s="968" t="s">
        <v>2</v>
      </c>
      <c r="L91" s="968"/>
      <c r="M91" s="1060" t="s">
        <v>2545</v>
      </c>
      <c r="N91" s="1057" t="s">
        <v>2406</v>
      </c>
      <c r="O91" s="970" t="s">
        <v>2506</v>
      </c>
      <c r="P91" s="971" t="s">
        <v>2507</v>
      </c>
      <c r="Q91" s="972"/>
    </row>
    <row r="92" spans="1:17" ht="15">
      <c r="A92" s="973"/>
      <c r="B92" s="1061"/>
      <c r="C92" s="1062"/>
      <c r="D92" s="1062"/>
      <c r="E92" s="1062"/>
      <c r="F92" s="1062"/>
      <c r="G92" s="1062"/>
      <c r="H92" s="973"/>
      <c r="I92" s="1006"/>
      <c r="J92" s="973"/>
      <c r="K92" s="973"/>
      <c r="L92" s="973"/>
      <c r="M92" s="973"/>
      <c r="N92" s="974"/>
      <c r="O92" s="975"/>
      <c r="P92" s="976"/>
      <c r="Q92" s="977"/>
    </row>
    <row r="93" spans="1:17" ht="18.75">
      <c r="A93" s="1016" t="s">
        <v>2576</v>
      </c>
      <c r="B93" s="1063"/>
      <c r="C93" s="1064"/>
      <c r="D93" s="1064"/>
      <c r="E93" s="1064"/>
      <c r="F93" s="1064"/>
      <c r="G93" s="1064"/>
      <c r="H93" s="980"/>
      <c r="I93" s="1006"/>
      <c r="J93" s="980"/>
      <c r="K93" s="980"/>
      <c r="L93" s="980"/>
      <c r="M93" s="980"/>
      <c r="N93" s="1065"/>
      <c r="O93" s="1066"/>
      <c r="P93" s="1067"/>
      <c r="Q93" s="982" t="s">
        <v>2577</v>
      </c>
    </row>
    <row r="94" spans="1:17" ht="18.75">
      <c r="A94" s="1016" t="s">
        <v>2578</v>
      </c>
      <c r="B94" s="1017">
        <v>8625.8200000000015</v>
      </c>
      <c r="C94" s="985">
        <v>5998.8699999999953</v>
      </c>
      <c r="D94" s="985">
        <v>6495.8830000000062</v>
      </c>
      <c r="E94" s="985">
        <v>6600.4840000000004</v>
      </c>
      <c r="F94" s="985">
        <v>7147.3859999999959</v>
      </c>
      <c r="G94" s="985">
        <v>6782.9889999999996</v>
      </c>
      <c r="H94" s="985">
        <v>7263.7960000000012</v>
      </c>
      <c r="I94" s="985">
        <v>8492.0509999999977</v>
      </c>
      <c r="J94" s="985">
        <v>7273.2130000000016</v>
      </c>
      <c r="K94" s="988">
        <v>6990.4139999999989</v>
      </c>
      <c r="L94" s="988"/>
      <c r="M94" s="988">
        <v>13642.084000000001</v>
      </c>
      <c r="N94" s="987">
        <v>7847.8600000000042</v>
      </c>
      <c r="O94" s="984">
        <v>6994.3440000000019</v>
      </c>
      <c r="P94" s="986">
        <v>6624.7969999999987</v>
      </c>
      <c r="Q94" s="982" t="s">
        <v>2579</v>
      </c>
    </row>
    <row r="95" spans="1:17" ht="15.75">
      <c r="A95" s="1068"/>
      <c r="B95" s="1069"/>
      <c r="C95" s="996"/>
      <c r="D95" s="996"/>
      <c r="E95" s="996"/>
      <c r="F95" s="996"/>
      <c r="G95" s="996"/>
      <c r="H95" s="1026"/>
      <c r="I95" s="1013"/>
      <c r="J95" s="998"/>
      <c r="K95" s="1070"/>
      <c r="L95" s="1070"/>
      <c r="M95" s="1070"/>
      <c r="N95" s="1071"/>
      <c r="O95" s="1072"/>
      <c r="P95" s="1073"/>
      <c r="Q95" s="1068"/>
    </row>
    <row r="96" spans="1:17" ht="18.75">
      <c r="A96" s="1074" t="s">
        <v>2580</v>
      </c>
      <c r="B96" s="987">
        <v>1793.4620000000032</v>
      </c>
      <c r="C96" s="984">
        <v>1347.4869999999955</v>
      </c>
      <c r="D96" s="984">
        <v>1357.8120000000017</v>
      </c>
      <c r="E96" s="984">
        <v>1499.6790000000001</v>
      </c>
      <c r="F96" s="985">
        <v>1652.1509999999998</v>
      </c>
      <c r="G96" s="984">
        <v>1508.4400000000005</v>
      </c>
      <c r="H96" s="1021">
        <v>1507.6480000000001</v>
      </c>
      <c r="I96" s="988">
        <v>1766.6239999999998</v>
      </c>
      <c r="J96" s="984">
        <v>1464.1190000000006</v>
      </c>
      <c r="K96" s="984">
        <v>1473.6549999999997</v>
      </c>
      <c r="L96" s="984"/>
      <c r="M96" s="984">
        <v>2730.107</v>
      </c>
      <c r="N96" s="987">
        <v>1689.1939999999995</v>
      </c>
      <c r="O96" s="984">
        <v>1624.4640000000018</v>
      </c>
      <c r="P96" s="986">
        <v>1547.3819999999996</v>
      </c>
      <c r="Q96" s="1075" t="s">
        <v>2581</v>
      </c>
    </row>
    <row r="97" spans="1:17" ht="18.75">
      <c r="A97" s="1004" t="s">
        <v>2550</v>
      </c>
      <c r="B97" s="1008"/>
      <c r="C97" s="998"/>
      <c r="D97" s="998"/>
      <c r="E97" s="998"/>
      <c r="F97" s="1015"/>
      <c r="G97" s="998"/>
      <c r="H97" s="1026"/>
      <c r="I97" s="1013"/>
      <c r="J97" s="998"/>
      <c r="K97" s="998"/>
      <c r="L97" s="998"/>
      <c r="M97" s="998"/>
      <c r="N97" s="1076"/>
      <c r="O97" s="1077"/>
      <c r="P97" s="1078"/>
      <c r="Q97" s="1075"/>
    </row>
    <row r="98" spans="1:17" ht="15.75">
      <c r="A98" s="1004" t="s">
        <v>2582</v>
      </c>
      <c r="B98" s="1008">
        <v>993.77100000000064</v>
      </c>
      <c r="C98" s="998">
        <v>750.22899999999936</v>
      </c>
      <c r="D98" s="998">
        <v>740.87700000000041</v>
      </c>
      <c r="E98" s="998">
        <v>894.0679999999993</v>
      </c>
      <c r="F98" s="1007">
        <v>975.36899999999969</v>
      </c>
      <c r="G98" s="998">
        <v>851.91799999999967</v>
      </c>
      <c r="H98" s="1026">
        <v>828.68100000000049</v>
      </c>
      <c r="I98" s="1013">
        <v>946.74499999999989</v>
      </c>
      <c r="J98" s="998">
        <v>815.74099999999999</v>
      </c>
      <c r="K98" s="998">
        <v>887.02</v>
      </c>
      <c r="L98" s="998"/>
      <c r="M98" s="998">
        <v>1583.9839999999999</v>
      </c>
      <c r="N98" s="1008">
        <v>1022.1900000000005</v>
      </c>
      <c r="O98" s="998">
        <v>930.48800000000301</v>
      </c>
      <c r="P98" s="999">
        <v>828.49899999999798</v>
      </c>
      <c r="Q98" s="1079" t="s">
        <v>2583</v>
      </c>
    </row>
    <row r="99" spans="1:17" ht="15.75">
      <c r="A99" s="1004" t="s">
        <v>2584</v>
      </c>
      <c r="B99" s="1008">
        <v>504.64100000000008</v>
      </c>
      <c r="C99" s="998">
        <v>329.875</v>
      </c>
      <c r="D99" s="998">
        <v>275.78900000000021</v>
      </c>
      <c r="E99" s="998">
        <v>284.57399999999961</v>
      </c>
      <c r="F99" s="1007">
        <v>324.86800000000085</v>
      </c>
      <c r="G99" s="998">
        <v>323.59399999999982</v>
      </c>
      <c r="H99" s="1026">
        <v>331.43900000000008</v>
      </c>
      <c r="I99" s="1013">
        <v>386.88399999999979</v>
      </c>
      <c r="J99" s="998">
        <v>264.72799999999995</v>
      </c>
      <c r="K99" s="998">
        <v>292.79900000000004</v>
      </c>
      <c r="L99" s="998"/>
      <c r="M99" s="998">
        <v>461.12200000000001</v>
      </c>
      <c r="N99" s="1008">
        <v>321.5240000000008</v>
      </c>
      <c r="O99" s="998">
        <v>320.60899999999947</v>
      </c>
      <c r="P99" s="999">
        <v>302.02700000000004</v>
      </c>
      <c r="Q99" s="1079" t="s">
        <v>2585</v>
      </c>
    </row>
    <row r="100" spans="1:17" ht="15.75">
      <c r="A100" s="1004" t="s">
        <v>2586</v>
      </c>
      <c r="B100" s="1008">
        <v>52.593000000000075</v>
      </c>
      <c r="C100" s="998">
        <v>116.32799999999997</v>
      </c>
      <c r="D100" s="998">
        <v>99.669999999999845</v>
      </c>
      <c r="E100" s="998">
        <v>116.17800000000011</v>
      </c>
      <c r="F100" s="1007">
        <v>149.35799999999995</v>
      </c>
      <c r="G100" s="998">
        <v>90.610000000000014</v>
      </c>
      <c r="H100" s="1026">
        <v>115.99900000000002</v>
      </c>
      <c r="I100" s="1013">
        <v>189.87799999999999</v>
      </c>
      <c r="J100" s="998">
        <v>140.06800000000004</v>
      </c>
      <c r="K100" s="998">
        <v>88.798000000000002</v>
      </c>
      <c r="L100" s="998"/>
      <c r="M100" s="998">
        <v>276.56799999999998</v>
      </c>
      <c r="N100" s="1008">
        <v>141.11400000000003</v>
      </c>
      <c r="O100" s="998">
        <v>126.20100000000002</v>
      </c>
      <c r="P100" s="999">
        <v>115.38699999999994</v>
      </c>
      <c r="Q100" s="1079" t="s">
        <v>2587</v>
      </c>
    </row>
    <row r="101" spans="1:17" ht="16.5">
      <c r="A101" s="1004"/>
      <c r="B101" s="1008"/>
      <c r="C101" s="998"/>
      <c r="D101" s="998"/>
      <c r="E101" s="998"/>
      <c r="F101" s="985"/>
      <c r="G101" s="998"/>
      <c r="H101" s="1026"/>
      <c r="I101" s="1013"/>
      <c r="J101" s="998"/>
      <c r="K101" s="998"/>
      <c r="L101" s="998"/>
      <c r="M101" s="998"/>
      <c r="N101" s="1076"/>
      <c r="O101" s="984"/>
      <c r="P101" s="1078"/>
      <c r="Q101" s="1003"/>
    </row>
    <row r="102" spans="1:17" ht="18.75">
      <c r="A102" s="1074" t="s">
        <v>2588</v>
      </c>
      <c r="B102" s="987">
        <v>5113.5469999999987</v>
      </c>
      <c r="C102" s="984">
        <v>3362.1889999999985</v>
      </c>
      <c r="D102" s="984">
        <v>3841.5090000000055</v>
      </c>
      <c r="E102" s="984">
        <v>4024.5869999999995</v>
      </c>
      <c r="F102" s="985">
        <v>4314.5689999999959</v>
      </c>
      <c r="G102" s="984">
        <v>3944.4219999999987</v>
      </c>
      <c r="H102" s="1021">
        <v>4567.9850000000006</v>
      </c>
      <c r="I102" s="988">
        <v>5310.0099999999984</v>
      </c>
      <c r="J102" s="984">
        <v>4407.2290000000012</v>
      </c>
      <c r="K102" s="984">
        <v>4038.7029999999995</v>
      </c>
      <c r="L102" s="984"/>
      <c r="M102" s="984">
        <v>8200.7520000000004</v>
      </c>
      <c r="N102" s="987">
        <v>4342.1680000000051</v>
      </c>
      <c r="O102" s="984">
        <v>3991.9239999999991</v>
      </c>
      <c r="P102" s="986">
        <v>3787.8349999999991</v>
      </c>
      <c r="Q102" s="1075" t="s">
        <v>2589</v>
      </c>
    </row>
    <row r="103" spans="1:17" ht="18.75">
      <c r="A103" s="1004" t="s">
        <v>2550</v>
      </c>
      <c r="B103" s="1008"/>
      <c r="C103" s="998"/>
      <c r="D103" s="998"/>
      <c r="E103" s="998"/>
      <c r="F103" s="985"/>
      <c r="G103" s="998"/>
      <c r="H103" s="1026"/>
      <c r="I103" s="1013"/>
      <c r="J103" s="998"/>
      <c r="K103" s="998"/>
      <c r="L103" s="998"/>
      <c r="M103" s="998"/>
      <c r="N103" s="1008"/>
      <c r="O103" s="984"/>
      <c r="P103" s="1078"/>
      <c r="Q103" s="1075"/>
    </row>
    <row r="104" spans="1:17" ht="15.75">
      <c r="A104" s="1004" t="s">
        <v>2590</v>
      </c>
      <c r="B104" s="1008">
        <v>702.8690000000006</v>
      </c>
      <c r="C104" s="998">
        <v>595.08500000000095</v>
      </c>
      <c r="D104" s="998">
        <v>268.97799999999916</v>
      </c>
      <c r="E104" s="998">
        <v>382.28000000000065</v>
      </c>
      <c r="F104" s="1007">
        <v>351.07299999999941</v>
      </c>
      <c r="G104" s="998">
        <v>228.13799999999992</v>
      </c>
      <c r="H104" s="1026">
        <v>496.51200000000063</v>
      </c>
      <c r="I104" s="1013">
        <v>897.16399999999976</v>
      </c>
      <c r="J104" s="998">
        <v>763.05400000000009</v>
      </c>
      <c r="K104" s="998">
        <v>717.279</v>
      </c>
      <c r="L104" s="998"/>
      <c r="M104" s="998">
        <v>1258.6849999999999</v>
      </c>
      <c r="N104" s="1008">
        <v>730.18799999999919</v>
      </c>
      <c r="O104" s="998">
        <v>325.59800000000087</v>
      </c>
      <c r="P104" s="999">
        <v>292.24100000000089</v>
      </c>
      <c r="Q104" s="1079" t="s">
        <v>2591</v>
      </c>
    </row>
    <row r="105" spans="1:17" ht="15.75">
      <c r="A105" s="1004" t="s">
        <v>2592</v>
      </c>
      <c r="B105" s="1008">
        <v>967.4330000000009</v>
      </c>
      <c r="C105" s="998">
        <v>535.47800000000007</v>
      </c>
      <c r="D105" s="998">
        <v>595.55299999999897</v>
      </c>
      <c r="E105" s="998">
        <v>760.3730000000005</v>
      </c>
      <c r="F105" s="1007">
        <v>774.76899999999932</v>
      </c>
      <c r="G105" s="998">
        <v>861.62100000000009</v>
      </c>
      <c r="H105" s="1013">
        <v>1083.8240000000005</v>
      </c>
      <c r="I105" s="1013">
        <v>960.79199999999992</v>
      </c>
      <c r="J105" s="1007">
        <v>859.82199999999989</v>
      </c>
      <c r="K105" s="1007">
        <v>608.21100000000001</v>
      </c>
      <c r="L105" s="1007"/>
      <c r="M105" s="1007">
        <v>1238.875</v>
      </c>
      <c r="N105" s="1008" t="s">
        <v>100</v>
      </c>
      <c r="O105" s="998" t="s">
        <v>100</v>
      </c>
      <c r="P105" s="999" t="s">
        <v>100</v>
      </c>
      <c r="Q105" s="1079" t="s">
        <v>2593</v>
      </c>
    </row>
    <row r="106" spans="1:17" ht="15.75">
      <c r="A106" s="1004" t="s">
        <v>2594</v>
      </c>
      <c r="B106" s="1008">
        <v>1226.1759999999977</v>
      </c>
      <c r="C106" s="998">
        <v>710.26400000000103</v>
      </c>
      <c r="D106" s="998">
        <v>1029.6100000000006</v>
      </c>
      <c r="E106" s="998">
        <v>805.27799999999934</v>
      </c>
      <c r="F106" s="1007">
        <v>1066.3209999999999</v>
      </c>
      <c r="G106" s="998">
        <v>716.80599999999959</v>
      </c>
      <c r="H106" s="1026">
        <v>1012.5340000000006</v>
      </c>
      <c r="I106" s="1013">
        <v>1092.7829999999999</v>
      </c>
      <c r="J106" s="998">
        <v>932.15599999999995</v>
      </c>
      <c r="K106" s="998">
        <v>930.34699999999998</v>
      </c>
      <c r="L106" s="998"/>
      <c r="M106" s="998">
        <v>1658.566</v>
      </c>
      <c r="N106" s="1008">
        <v>1038.1999999999989</v>
      </c>
      <c r="O106" s="998">
        <v>849.95600000000013</v>
      </c>
      <c r="P106" s="999">
        <v>1065.4210000000003</v>
      </c>
      <c r="Q106" s="1079" t="s">
        <v>2595</v>
      </c>
    </row>
    <row r="107" spans="1:17" ht="15.75">
      <c r="A107" s="1004" t="s">
        <v>2596</v>
      </c>
      <c r="B107" s="1008" t="s">
        <v>100</v>
      </c>
      <c r="C107" s="998" t="s">
        <v>100</v>
      </c>
      <c r="D107" s="998" t="s">
        <v>100</v>
      </c>
      <c r="E107" s="998" t="s">
        <v>100</v>
      </c>
      <c r="F107" s="998" t="s">
        <v>100</v>
      </c>
      <c r="G107" s="998" t="s">
        <v>100</v>
      </c>
      <c r="H107" s="998" t="s">
        <v>100</v>
      </c>
      <c r="I107" s="998" t="s">
        <v>100</v>
      </c>
      <c r="J107" s="998" t="s">
        <v>100</v>
      </c>
      <c r="K107" s="998" t="s">
        <v>100</v>
      </c>
      <c r="L107" s="998"/>
      <c r="M107" s="998" t="s">
        <v>100</v>
      </c>
      <c r="N107" s="1008" t="s">
        <v>100</v>
      </c>
      <c r="O107" s="998" t="s">
        <v>100</v>
      </c>
      <c r="P107" s="999" t="s">
        <v>100</v>
      </c>
      <c r="Q107" s="1079" t="s">
        <v>2597</v>
      </c>
    </row>
    <row r="108" spans="1:17" ht="15.75">
      <c r="A108" s="1004" t="s">
        <v>2598</v>
      </c>
      <c r="B108" s="1008">
        <v>382.37299999999959</v>
      </c>
      <c r="C108" s="998">
        <v>401.71200000000044</v>
      </c>
      <c r="D108" s="998">
        <v>501.92899999999918</v>
      </c>
      <c r="E108" s="998">
        <v>534.07200000000057</v>
      </c>
      <c r="F108" s="1007">
        <v>435.28800000000001</v>
      </c>
      <c r="G108" s="998">
        <v>542.44699999999966</v>
      </c>
      <c r="H108" s="1026">
        <v>440.93700000000035</v>
      </c>
      <c r="I108" s="1013">
        <v>619.45199999999977</v>
      </c>
      <c r="J108" s="998">
        <v>424.39699999999993</v>
      </c>
      <c r="K108" s="998">
        <v>399.6930000000001</v>
      </c>
      <c r="L108" s="998"/>
      <c r="M108" s="998">
        <v>851.44799999999998</v>
      </c>
      <c r="N108" s="1008">
        <v>486.44699999999921</v>
      </c>
      <c r="O108" s="998">
        <v>467.4940000000006</v>
      </c>
      <c r="P108" s="999">
        <v>456.17999999999938</v>
      </c>
      <c r="Q108" s="1079" t="s">
        <v>2599</v>
      </c>
    </row>
    <row r="109" spans="1:17" ht="15">
      <c r="A109" s="1011"/>
      <c r="B109" s="1008"/>
      <c r="C109" s="998"/>
      <c r="D109" s="998"/>
      <c r="E109" s="998"/>
      <c r="F109" s="985"/>
      <c r="G109" s="998"/>
      <c r="H109" s="1026"/>
      <c r="I109" s="1013"/>
      <c r="J109" s="998"/>
      <c r="K109" s="1077"/>
      <c r="L109" s="1077"/>
      <c r="M109" s="1077"/>
      <c r="N109" s="1012"/>
      <c r="O109" s="984"/>
      <c r="P109" s="1010"/>
      <c r="Q109" s="1014"/>
    </row>
    <row r="110" spans="1:17" ht="16.5">
      <c r="A110" s="1011"/>
      <c r="B110" s="1008"/>
      <c r="C110" s="998"/>
      <c r="D110" s="998"/>
      <c r="E110" s="998"/>
      <c r="F110" s="985"/>
      <c r="G110" s="998"/>
      <c r="H110" s="1026"/>
      <c r="I110" s="1013"/>
      <c r="J110" s="998"/>
      <c r="K110" s="1077"/>
      <c r="L110" s="1077"/>
      <c r="M110" s="1077"/>
      <c r="N110" s="1012"/>
      <c r="O110" s="984"/>
      <c r="P110" s="1010"/>
      <c r="Q110" s="1003"/>
    </row>
    <row r="111" spans="1:17" ht="18.75">
      <c r="A111" s="1080" t="s">
        <v>2600</v>
      </c>
      <c r="B111" s="987">
        <v>1718.8110000000001</v>
      </c>
      <c r="C111" s="984">
        <v>1289.1940000000013</v>
      </c>
      <c r="D111" s="984">
        <v>1296.561999999999</v>
      </c>
      <c r="E111" s="984">
        <v>1076.218000000001</v>
      </c>
      <c r="F111" s="984">
        <v>1180.6659999999999</v>
      </c>
      <c r="G111" s="984">
        <v>1330.1270000000004</v>
      </c>
      <c r="H111" s="984">
        <v>1188.1630000000005</v>
      </c>
      <c r="I111" s="984">
        <v>1415.4169999999999</v>
      </c>
      <c r="J111" s="984">
        <v>1401.865</v>
      </c>
      <c r="K111" s="1021">
        <v>1478.0559999999998</v>
      </c>
      <c r="L111" s="1021"/>
      <c r="M111" s="984">
        <v>2711.2250000000004</v>
      </c>
      <c r="N111" s="987">
        <v>1816.4979999999996</v>
      </c>
      <c r="O111" s="984">
        <v>1377.956000000001</v>
      </c>
      <c r="P111" s="986">
        <v>1289.5799999999997</v>
      </c>
      <c r="Q111" s="1075" t="s">
        <v>2601</v>
      </c>
    </row>
    <row r="112" spans="1:17" ht="15.75">
      <c r="A112" s="1004" t="s">
        <v>2602</v>
      </c>
      <c r="B112" s="1008">
        <v>1241.732</v>
      </c>
      <c r="C112" s="998">
        <v>950.76400000000103</v>
      </c>
      <c r="D112" s="998">
        <v>980.84599999999955</v>
      </c>
      <c r="E112" s="998">
        <v>826.39600000000064</v>
      </c>
      <c r="F112" s="1007">
        <v>887.5</v>
      </c>
      <c r="G112" s="998">
        <v>985.07300000000032</v>
      </c>
      <c r="H112" s="1026">
        <v>944.92600000000039</v>
      </c>
      <c r="I112" s="1013">
        <v>1095.5389999999998</v>
      </c>
      <c r="J112" s="998">
        <v>1035.453</v>
      </c>
      <c r="K112" s="1026">
        <v>1108.9969999999998</v>
      </c>
      <c r="L112" s="1026"/>
      <c r="M112" s="998">
        <v>2038.5360000000001</v>
      </c>
      <c r="N112" s="1008">
        <v>1446.7209999999995</v>
      </c>
      <c r="O112" s="998">
        <v>1000.3630000000012</v>
      </c>
      <c r="P112" s="999">
        <v>918.53299999999945</v>
      </c>
      <c r="Q112" s="1079" t="s">
        <v>2603</v>
      </c>
    </row>
    <row r="113" spans="1:17" ht="15.75">
      <c r="A113" s="1004" t="s">
        <v>2604</v>
      </c>
      <c r="B113" s="1008">
        <v>63.869000000000028</v>
      </c>
      <c r="C113" s="998">
        <v>57.021999999999935</v>
      </c>
      <c r="D113" s="998">
        <v>59.245000000000005</v>
      </c>
      <c r="E113" s="998">
        <v>47.593000000000075</v>
      </c>
      <c r="F113" s="1007">
        <v>40.25</v>
      </c>
      <c r="G113" s="998">
        <v>44.863999999999976</v>
      </c>
      <c r="H113" s="1026">
        <v>45.314000000000021</v>
      </c>
      <c r="I113" s="1013">
        <v>51.477000000000004</v>
      </c>
      <c r="J113" s="998">
        <v>50.524999999999977</v>
      </c>
      <c r="K113" s="1026">
        <v>49.317000000000007</v>
      </c>
      <c r="L113" s="1026"/>
      <c r="M113" s="998">
        <v>82.775000000000006</v>
      </c>
      <c r="N113" s="1008">
        <v>63.983000000000061</v>
      </c>
      <c r="O113" s="998">
        <v>58.386000000000024</v>
      </c>
      <c r="P113" s="999">
        <v>41.788999999999987</v>
      </c>
      <c r="Q113" s="1079" t="s">
        <v>2605</v>
      </c>
    </row>
    <row r="114" spans="1:17" ht="15.75">
      <c r="A114" s="1004" t="s">
        <v>2606</v>
      </c>
      <c r="B114" s="1008">
        <v>413.21000000000004</v>
      </c>
      <c r="C114" s="998">
        <v>281.40800000000036</v>
      </c>
      <c r="D114" s="998">
        <v>256.47099999999955</v>
      </c>
      <c r="E114" s="998">
        <v>202.22900000000027</v>
      </c>
      <c r="F114" s="1007">
        <v>252.91599999999994</v>
      </c>
      <c r="G114" s="998">
        <v>300.19000000000005</v>
      </c>
      <c r="H114" s="1026">
        <v>197.923</v>
      </c>
      <c r="I114" s="1013">
        <v>268.40100000000007</v>
      </c>
      <c r="J114" s="998">
        <v>315.88699999999994</v>
      </c>
      <c r="K114" s="1026">
        <v>319.74199999999996</v>
      </c>
      <c r="L114" s="1026"/>
      <c r="M114" s="998">
        <v>589.91399999999999</v>
      </c>
      <c r="N114" s="1008">
        <v>305.79399999999987</v>
      </c>
      <c r="O114" s="998">
        <v>319.20699999999988</v>
      </c>
      <c r="P114" s="999">
        <v>329.25800000000027</v>
      </c>
      <c r="Q114" s="1079" t="s">
        <v>2607</v>
      </c>
    </row>
    <row r="115" spans="1:17" ht="15">
      <c r="A115" s="1004"/>
      <c r="B115" s="1008"/>
      <c r="C115" s="1026"/>
      <c r="D115" s="1077"/>
      <c r="E115" s="1077"/>
      <c r="F115" s="1077"/>
      <c r="G115" s="1077"/>
      <c r="H115" s="1026"/>
      <c r="I115" s="1013"/>
      <c r="J115" s="998"/>
      <c r="K115" s="1077"/>
      <c r="L115" s="1077"/>
      <c r="M115" s="1077"/>
      <c r="N115" s="1076"/>
      <c r="O115" s="1077"/>
      <c r="P115" s="1081"/>
      <c r="Q115" s="1034"/>
    </row>
    <row r="116" spans="1:17" ht="15">
      <c r="A116" s="1004"/>
      <c r="B116" s="1008"/>
      <c r="C116" s="1026"/>
      <c r="D116" s="1077"/>
      <c r="E116" s="1077"/>
      <c r="F116" s="1077"/>
      <c r="G116" s="1077"/>
      <c r="H116" s="1077"/>
      <c r="I116" s="1013"/>
      <c r="J116" s="1001"/>
      <c r="K116" s="1077"/>
      <c r="L116" s="1077"/>
      <c r="M116" s="1077"/>
      <c r="N116" s="1076"/>
      <c r="O116" s="1077"/>
      <c r="P116" s="1081"/>
      <c r="Q116" s="1034"/>
    </row>
    <row r="117" spans="1:17" ht="15">
      <c r="A117" s="1004"/>
      <c r="B117" s="1082"/>
      <c r="C117" s="1083"/>
      <c r="D117" s="1033"/>
      <c r="E117" s="1033"/>
      <c r="F117" s="1033"/>
      <c r="G117" s="1033"/>
      <c r="H117" s="1033"/>
      <c r="I117" s="1006"/>
      <c r="J117" s="1084"/>
      <c r="K117" s="1033"/>
      <c r="L117" s="1033"/>
      <c r="M117" s="1033"/>
      <c r="N117" s="1076"/>
      <c r="O117" s="1077"/>
      <c r="P117" s="1081"/>
      <c r="Q117" s="1034"/>
    </row>
    <row r="118" spans="1:17" ht="15">
      <c r="A118" s="1004"/>
      <c r="B118" s="1082"/>
      <c r="C118" s="1083"/>
      <c r="D118" s="1033"/>
      <c r="E118" s="1033"/>
      <c r="F118" s="1033"/>
      <c r="G118" s="1033"/>
      <c r="H118" s="1033"/>
      <c r="I118" s="1006"/>
      <c r="J118" s="1084"/>
      <c r="K118" s="1033"/>
      <c r="L118" s="1033"/>
      <c r="M118" s="1033"/>
      <c r="N118" s="1076"/>
      <c r="O118" s="1077"/>
      <c r="P118" s="1081"/>
      <c r="Q118" s="1034"/>
    </row>
    <row r="119" spans="1:17" ht="15">
      <c r="A119" s="1006"/>
      <c r="B119" s="1082"/>
      <c r="C119" s="1083"/>
      <c r="D119" s="1033"/>
      <c r="E119" s="1033"/>
      <c r="F119" s="1033"/>
      <c r="G119" s="1033"/>
      <c r="H119" s="1033"/>
      <c r="I119" s="1006"/>
      <c r="J119" s="1084"/>
      <c r="K119" s="1033"/>
      <c r="L119" s="1033"/>
      <c r="M119" s="1033"/>
      <c r="N119" s="1012"/>
      <c r="O119" s="1013"/>
      <c r="P119" s="1085"/>
      <c r="Q119" s="977"/>
    </row>
    <row r="120" spans="1:17" ht="15">
      <c r="A120" s="1035" t="s">
        <v>2566</v>
      </c>
      <c r="B120" s="1032"/>
      <c r="C120" s="1084"/>
      <c r="D120" s="1033"/>
      <c r="E120" s="1033"/>
      <c r="F120" s="1033"/>
      <c r="G120" s="1033"/>
      <c r="H120" s="1033"/>
      <c r="I120" s="1006"/>
      <c r="J120" s="1084"/>
      <c r="K120" s="1033"/>
      <c r="L120" s="1033"/>
      <c r="M120" s="1033"/>
      <c r="N120" s="1086"/>
      <c r="O120" s="1087"/>
      <c r="P120" s="1088"/>
      <c r="Q120" s="1089" t="s">
        <v>2567</v>
      </c>
    </row>
    <row r="121" spans="1:17" ht="15">
      <c r="A121" s="1042"/>
      <c r="B121" s="1032"/>
      <c r="C121" s="1084"/>
      <c r="D121" s="1033"/>
      <c r="E121" s="1033"/>
      <c r="F121" s="1033"/>
      <c r="G121" s="1033"/>
      <c r="H121" s="1033"/>
      <c r="I121" s="1006"/>
      <c r="J121" s="1033"/>
      <c r="K121" s="1033"/>
      <c r="L121" s="1033"/>
      <c r="M121" s="1033"/>
      <c r="N121" s="1086"/>
      <c r="O121" s="1087"/>
      <c r="P121" s="1088"/>
      <c r="Q121" s="1089" t="s">
        <v>2568</v>
      </c>
    </row>
    <row r="122" spans="1:17" ht="15">
      <c r="A122" s="1090" t="s">
        <v>2569</v>
      </c>
      <c r="B122" s="1032"/>
      <c r="C122" s="1033"/>
      <c r="D122" s="1033"/>
      <c r="E122" s="1033"/>
      <c r="F122" s="1033"/>
      <c r="G122" s="1033"/>
      <c r="H122" s="1033"/>
      <c r="I122" s="1006"/>
      <c r="J122" s="1033"/>
      <c r="K122" s="1033"/>
      <c r="L122" s="1033"/>
      <c r="M122" s="1033"/>
      <c r="N122" s="1086"/>
      <c r="O122" s="1087"/>
      <c r="P122" s="1088"/>
      <c r="Q122" s="1089" t="s">
        <v>2570</v>
      </c>
    </row>
    <row r="123" spans="1:17" ht="15">
      <c r="A123" s="1043"/>
      <c r="B123" s="1091"/>
      <c r="C123" s="1092"/>
      <c r="D123" s="1092"/>
      <c r="E123" s="1092"/>
      <c r="F123" s="1092"/>
      <c r="G123" s="1092"/>
      <c r="H123" s="1092"/>
      <c r="I123" s="1043"/>
      <c r="J123" s="1092"/>
      <c r="K123" s="1092"/>
      <c r="L123" s="1092"/>
      <c r="M123" s="1092"/>
      <c r="N123" s="1047"/>
      <c r="O123" s="1043"/>
      <c r="P123" s="1046"/>
      <c r="Q123" s="954"/>
    </row>
    <row r="124" spans="1:17" ht="15">
      <c r="A124" s="1048" t="s">
        <v>2571</v>
      </c>
      <c r="B124" s="1033"/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1033"/>
      <c r="M124" s="1033"/>
      <c r="N124" s="1048"/>
      <c r="O124" s="1048"/>
      <c r="P124" s="1048"/>
      <c r="Q124" s="1051" t="s">
        <v>2572</v>
      </c>
    </row>
  </sheetData>
  <mergeCells count="6">
    <mergeCell ref="B7:M8"/>
    <mergeCell ref="N7:P8"/>
    <mergeCell ref="B47:M48"/>
    <mergeCell ref="N47:P48"/>
    <mergeCell ref="B88:M89"/>
    <mergeCell ref="N88:P89"/>
  </mergeCells>
  <pageMargins left="0.7" right="0.7" top="0.75" bottom="0.75" header="0.3" footer="0.3"/>
  <pageSetup paperSize="9" scale="7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4:S46"/>
  <sheetViews>
    <sheetView showGridLines="0" workbookViewId="0"/>
  </sheetViews>
  <sheetFormatPr baseColWidth="10" defaultRowHeight="15"/>
  <cols>
    <col min="1" max="1" width="35.5" style="1095" customWidth="1"/>
    <col min="2" max="16" width="8.625" style="1095" customWidth="1"/>
    <col min="17" max="17" width="35.125" style="1095" customWidth="1"/>
    <col min="18" max="19" width="19.625" style="1095" customWidth="1"/>
    <col min="20" max="16384" width="11" style="1095"/>
  </cols>
  <sheetData>
    <row r="4" spans="1:19" ht="18.75">
      <c r="A4" s="1093" t="s">
        <v>2608</v>
      </c>
      <c r="B4" s="1094"/>
      <c r="C4" s="1094"/>
      <c r="D4" s="1094"/>
      <c r="E4" s="1094"/>
      <c r="F4" s="1094"/>
      <c r="G4" s="1094"/>
      <c r="Q4" s="1093" t="s">
        <v>2609</v>
      </c>
    </row>
    <row r="5" spans="1:19" ht="23.25">
      <c r="A5" s="1096" t="s">
        <v>2610</v>
      </c>
      <c r="B5" s="1097"/>
      <c r="C5" s="1097"/>
      <c r="D5" s="1097"/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097"/>
      <c r="Q5" s="1096" t="s">
        <v>2611</v>
      </c>
    </row>
    <row r="6" spans="1:19" ht="23.25">
      <c r="A6" s="1097"/>
      <c r="B6" s="1097"/>
      <c r="C6" s="1097"/>
      <c r="D6" s="1097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1097"/>
    </row>
    <row r="7" spans="1:19" ht="0.75" customHeight="1">
      <c r="A7" s="1094"/>
      <c r="B7" s="1094"/>
      <c r="C7" s="1094"/>
      <c r="D7" s="1094"/>
      <c r="E7" s="1094"/>
      <c r="F7" s="1094"/>
      <c r="G7" s="1094"/>
    </row>
    <row r="8" spans="1:19">
      <c r="A8" s="2375"/>
      <c r="B8" s="2378">
        <v>2018</v>
      </c>
      <c r="C8" s="2379"/>
      <c r="D8" s="2379"/>
      <c r="E8" s="2379"/>
      <c r="F8" s="2379"/>
      <c r="G8" s="2379"/>
      <c r="H8" s="2379"/>
      <c r="I8" s="2379"/>
      <c r="J8" s="2379"/>
      <c r="K8" s="2379"/>
      <c r="L8" s="2379"/>
      <c r="M8" s="2380"/>
      <c r="N8" s="2378">
        <v>2017</v>
      </c>
      <c r="O8" s="2379"/>
      <c r="P8" s="2380"/>
      <c r="Q8" s="2381"/>
    </row>
    <row r="9" spans="1:19">
      <c r="A9" s="2376"/>
      <c r="B9" s="1098" t="s">
        <v>16</v>
      </c>
      <c r="C9" s="1099" t="s">
        <v>2404</v>
      </c>
      <c r="D9" s="1100" t="s">
        <v>2405</v>
      </c>
      <c r="E9" s="1099" t="s">
        <v>2612</v>
      </c>
      <c r="F9" s="1099" t="s">
        <v>2613</v>
      </c>
      <c r="G9" s="1100" t="s">
        <v>2614</v>
      </c>
      <c r="H9" s="1099" t="s">
        <v>2615</v>
      </c>
      <c r="I9" s="1099" t="s">
        <v>14</v>
      </c>
      <c r="J9" s="1100" t="s">
        <v>2616</v>
      </c>
      <c r="K9" s="1099" t="s">
        <v>8</v>
      </c>
      <c r="L9" s="1099" t="s">
        <v>9</v>
      </c>
      <c r="M9" s="1100" t="s">
        <v>10</v>
      </c>
      <c r="N9" s="1098" t="s">
        <v>16</v>
      </c>
      <c r="O9" s="1099" t="s">
        <v>2404</v>
      </c>
      <c r="P9" s="1100" t="s">
        <v>2405</v>
      </c>
      <c r="Q9" s="2382"/>
    </row>
    <row r="10" spans="1:19">
      <c r="A10" s="2377"/>
      <c r="B10" s="1101" t="s">
        <v>2617</v>
      </c>
      <c r="C10" s="1102" t="s">
        <v>19</v>
      </c>
      <c r="D10" s="1103" t="s">
        <v>20</v>
      </c>
      <c r="E10" s="1102" t="s">
        <v>2618</v>
      </c>
      <c r="F10" s="1102" t="s">
        <v>2619</v>
      </c>
      <c r="G10" s="1103" t="s">
        <v>2620</v>
      </c>
      <c r="H10" s="1104">
        <v>43252</v>
      </c>
      <c r="I10" s="1104">
        <v>43221</v>
      </c>
      <c r="J10" s="1105">
        <v>43191</v>
      </c>
      <c r="K10" s="1104">
        <v>43160</v>
      </c>
      <c r="L10" s="1104">
        <v>43132</v>
      </c>
      <c r="M10" s="1105">
        <v>43101</v>
      </c>
      <c r="N10" s="1106">
        <v>43070</v>
      </c>
      <c r="O10" s="1104">
        <v>43040</v>
      </c>
      <c r="P10" s="1105">
        <v>43009</v>
      </c>
      <c r="Q10" s="2383"/>
    </row>
    <row r="11" spans="1:19" hidden="1">
      <c r="A11" s="1107"/>
      <c r="B11" s="1108"/>
      <c r="C11" s="1109"/>
      <c r="D11" s="1109"/>
      <c r="E11" s="1108"/>
      <c r="F11" s="1109"/>
      <c r="G11" s="1109"/>
      <c r="H11" s="1110"/>
      <c r="I11" s="1111"/>
      <c r="J11" s="1112"/>
      <c r="K11" s="1108"/>
      <c r="L11" s="1111"/>
      <c r="M11" s="1112"/>
      <c r="N11" s="1113"/>
      <c r="O11" s="1111"/>
      <c r="P11" s="1111"/>
      <c r="Q11" s="1113"/>
    </row>
    <row r="12" spans="1:19" ht="17.25" customHeight="1">
      <c r="A12" s="1114" t="s">
        <v>2621</v>
      </c>
      <c r="B12" s="1108"/>
      <c r="C12" s="1109"/>
      <c r="D12" s="1109"/>
      <c r="E12" s="1108"/>
      <c r="F12" s="1109"/>
      <c r="G12" s="1109"/>
      <c r="H12" s="1110"/>
      <c r="I12" s="1111"/>
      <c r="J12" s="1112"/>
      <c r="K12" s="1108"/>
      <c r="L12" s="1111"/>
      <c r="M12" s="1112"/>
      <c r="N12" s="1110"/>
      <c r="O12" s="1111"/>
      <c r="P12" s="1111"/>
      <c r="Q12" s="1108" t="s">
        <v>2622</v>
      </c>
    </row>
    <row r="13" spans="1:19" ht="17.25" customHeight="1">
      <c r="A13" s="1112"/>
      <c r="B13" s="1110"/>
      <c r="C13" s="1111"/>
      <c r="D13" s="1112"/>
      <c r="E13" s="1110"/>
      <c r="F13" s="1111"/>
      <c r="G13" s="1112"/>
      <c r="H13" s="1110"/>
      <c r="I13" s="1111"/>
      <c r="J13" s="1112"/>
      <c r="K13" s="1110"/>
      <c r="L13" s="1111"/>
      <c r="M13" s="1112"/>
      <c r="N13" s="1111"/>
      <c r="Q13" s="1110"/>
    </row>
    <row r="14" spans="1:19" ht="17.25" customHeight="1">
      <c r="A14" s="1115" t="s">
        <v>2623</v>
      </c>
      <c r="B14" s="1017">
        <v>16812206</v>
      </c>
      <c r="C14" s="984">
        <v>15580550</v>
      </c>
      <c r="D14" s="1116">
        <v>14242131</v>
      </c>
      <c r="E14" s="1017">
        <v>12571099</v>
      </c>
      <c r="F14" s="985">
        <v>11066117</v>
      </c>
      <c r="G14" s="986">
        <v>8307911</v>
      </c>
      <c r="H14" s="1017">
        <v>1191582</v>
      </c>
      <c r="I14" s="985">
        <v>1324042</v>
      </c>
      <c r="J14" s="1116">
        <v>1612059</v>
      </c>
      <c r="K14" s="987">
        <v>1526279</v>
      </c>
      <c r="L14" s="985">
        <v>1186872</v>
      </c>
      <c r="M14" s="1116">
        <v>1090076</v>
      </c>
      <c r="N14" s="985">
        <v>1108208</v>
      </c>
      <c r="O14" s="984">
        <v>1249594</v>
      </c>
      <c r="P14" s="985">
        <v>1509888</v>
      </c>
      <c r="Q14" s="1108" t="s">
        <v>2624</v>
      </c>
    </row>
    <row r="15" spans="1:19" ht="17.25" customHeight="1">
      <c r="A15" s="1117" t="s">
        <v>2625</v>
      </c>
      <c r="B15" s="1005">
        <v>4680713</v>
      </c>
      <c r="C15" s="998">
        <v>4363776</v>
      </c>
      <c r="D15" s="1010">
        <v>4049768</v>
      </c>
      <c r="E15" s="1005">
        <v>3618708</v>
      </c>
      <c r="F15" s="1007">
        <v>3232406</v>
      </c>
      <c r="G15" s="999">
        <v>2326757</v>
      </c>
      <c r="H15" s="1005">
        <v>321981</v>
      </c>
      <c r="I15" s="1007">
        <v>425515</v>
      </c>
      <c r="J15" s="1010">
        <v>493554</v>
      </c>
      <c r="K15" s="1008">
        <v>408757</v>
      </c>
      <c r="L15" s="1007">
        <v>329819</v>
      </c>
      <c r="M15" s="1010">
        <v>307923</v>
      </c>
      <c r="N15" s="1007">
        <v>269517</v>
      </c>
      <c r="O15" s="998">
        <v>291613</v>
      </c>
      <c r="P15" s="1007">
        <v>403093</v>
      </c>
      <c r="Q15" s="1110" t="s">
        <v>2626</v>
      </c>
    </row>
    <row r="16" spans="1:19" ht="17.25" customHeight="1">
      <c r="A16" s="1117" t="s">
        <v>2627</v>
      </c>
      <c r="B16" s="1005">
        <v>2014767</v>
      </c>
      <c r="C16" s="998">
        <v>1862583</v>
      </c>
      <c r="D16" s="1010">
        <v>1708326</v>
      </c>
      <c r="E16" s="1005">
        <v>1510170</v>
      </c>
      <c r="F16" s="1007">
        <v>1322903</v>
      </c>
      <c r="G16" s="999">
        <v>1066891</v>
      </c>
      <c r="H16" s="1005">
        <v>183741</v>
      </c>
      <c r="I16" s="1007">
        <v>162499</v>
      </c>
      <c r="J16" s="1010">
        <v>159882</v>
      </c>
      <c r="K16" s="1008">
        <v>171435</v>
      </c>
      <c r="L16" s="1007">
        <v>138791</v>
      </c>
      <c r="M16" s="1010">
        <v>125547</v>
      </c>
      <c r="N16" s="1007">
        <v>136758</v>
      </c>
      <c r="O16" s="998">
        <v>139619</v>
      </c>
      <c r="P16" s="1007">
        <v>186948</v>
      </c>
      <c r="Q16" s="1110" t="s">
        <v>2628</v>
      </c>
      <c r="S16" s="1118"/>
    </row>
    <row r="17" spans="1:19" ht="17.25" customHeight="1">
      <c r="A17" s="1117" t="s">
        <v>2629</v>
      </c>
      <c r="B17" s="1005">
        <v>1868704</v>
      </c>
      <c r="C17" s="998">
        <v>1739123</v>
      </c>
      <c r="D17" s="1010">
        <v>1548734</v>
      </c>
      <c r="E17" s="1005">
        <v>1341445</v>
      </c>
      <c r="F17" s="1007">
        <v>1178046</v>
      </c>
      <c r="G17" s="999">
        <v>956363</v>
      </c>
      <c r="H17" s="1005">
        <v>111813</v>
      </c>
      <c r="I17" s="1007">
        <v>141213</v>
      </c>
      <c r="J17" s="1010">
        <v>162199</v>
      </c>
      <c r="K17" s="1008">
        <v>204240</v>
      </c>
      <c r="L17" s="1007">
        <v>160685</v>
      </c>
      <c r="M17" s="1010">
        <v>120937</v>
      </c>
      <c r="N17" s="1007">
        <v>125626</v>
      </c>
      <c r="O17" s="998">
        <v>215919</v>
      </c>
      <c r="P17" s="1007">
        <v>210524</v>
      </c>
      <c r="Q17" s="1110" t="s">
        <v>2630</v>
      </c>
      <c r="S17" s="1118"/>
    </row>
    <row r="18" spans="1:19" ht="17.25" customHeight="1">
      <c r="A18" s="1117" t="s">
        <v>2631</v>
      </c>
      <c r="B18" s="1005">
        <v>888662</v>
      </c>
      <c r="C18" s="998">
        <v>813527</v>
      </c>
      <c r="D18" s="1010">
        <v>752734</v>
      </c>
      <c r="E18" s="1005">
        <v>675178</v>
      </c>
      <c r="F18" s="1007">
        <v>597362</v>
      </c>
      <c r="G18" s="999">
        <v>508643</v>
      </c>
      <c r="H18" s="1005">
        <v>50058</v>
      </c>
      <c r="I18" s="1007">
        <v>42878</v>
      </c>
      <c r="J18" s="1010">
        <v>85137</v>
      </c>
      <c r="K18" s="1008">
        <v>79261</v>
      </c>
      <c r="L18" s="1007">
        <v>57842</v>
      </c>
      <c r="M18" s="1010">
        <v>77004</v>
      </c>
      <c r="N18" s="1007">
        <v>70962</v>
      </c>
      <c r="O18" s="998">
        <v>70120</v>
      </c>
      <c r="P18" s="1007">
        <v>78983</v>
      </c>
      <c r="Q18" s="1110" t="s">
        <v>2632</v>
      </c>
      <c r="S18" s="1119"/>
    </row>
    <row r="19" spans="1:19" ht="17.25" customHeight="1">
      <c r="A19" s="1117" t="s">
        <v>2633</v>
      </c>
      <c r="B19" s="1005">
        <v>878538</v>
      </c>
      <c r="C19" s="998">
        <v>804983</v>
      </c>
      <c r="D19" s="1010">
        <v>737624</v>
      </c>
      <c r="E19" s="1005">
        <v>633642</v>
      </c>
      <c r="F19" s="1007">
        <v>541348</v>
      </c>
      <c r="G19" s="999">
        <v>396754</v>
      </c>
      <c r="H19" s="1005">
        <v>58793</v>
      </c>
      <c r="I19" s="1007">
        <v>62367</v>
      </c>
      <c r="J19" s="1010">
        <v>84820</v>
      </c>
      <c r="K19" s="1008">
        <v>88131</v>
      </c>
      <c r="L19" s="1007">
        <v>44343</v>
      </c>
      <c r="M19" s="1010">
        <v>45475</v>
      </c>
      <c r="N19" s="1007">
        <v>69039</v>
      </c>
      <c r="O19" s="998">
        <v>49094</v>
      </c>
      <c r="P19" s="1007">
        <v>69151</v>
      </c>
      <c r="Q19" s="1110" t="s">
        <v>2634</v>
      </c>
      <c r="S19" s="1120"/>
    </row>
    <row r="20" spans="1:19" ht="17.25" customHeight="1">
      <c r="A20" s="1117" t="s">
        <v>2635</v>
      </c>
      <c r="B20" s="1005">
        <v>597015</v>
      </c>
      <c r="C20" s="998">
        <v>543140</v>
      </c>
      <c r="D20" s="1010">
        <v>490814</v>
      </c>
      <c r="E20" s="1005">
        <v>422039</v>
      </c>
      <c r="F20" s="1007">
        <v>370261</v>
      </c>
      <c r="G20" s="999">
        <v>269606</v>
      </c>
      <c r="H20" s="1005">
        <v>40082</v>
      </c>
      <c r="I20" s="1007">
        <v>48703</v>
      </c>
      <c r="J20" s="1010">
        <v>70112</v>
      </c>
      <c r="K20" s="1008">
        <v>63508</v>
      </c>
      <c r="L20" s="1007">
        <v>36607</v>
      </c>
      <c r="M20" s="1010">
        <v>35929</v>
      </c>
      <c r="N20" s="1007">
        <v>44251</v>
      </c>
      <c r="O20" s="998">
        <v>46699</v>
      </c>
      <c r="P20" s="1007">
        <v>53572</v>
      </c>
      <c r="Q20" s="1110" t="s">
        <v>2636</v>
      </c>
      <c r="S20" s="1120"/>
    </row>
    <row r="21" spans="1:19" ht="17.25" customHeight="1">
      <c r="A21" s="1117" t="s">
        <v>2637</v>
      </c>
      <c r="B21" s="1005">
        <v>555078</v>
      </c>
      <c r="C21" s="998">
        <v>515737</v>
      </c>
      <c r="D21" s="1010">
        <v>473612</v>
      </c>
      <c r="E21" s="1005">
        <v>430708</v>
      </c>
      <c r="F21" s="1007">
        <v>381117</v>
      </c>
      <c r="G21" s="999">
        <v>325008</v>
      </c>
      <c r="H21" s="1005" t="s">
        <v>2638</v>
      </c>
      <c r="I21" s="1007">
        <v>38544</v>
      </c>
      <c r="J21" s="1010">
        <v>59965</v>
      </c>
      <c r="K21" s="1008">
        <v>46414</v>
      </c>
      <c r="L21" s="1007">
        <v>37704</v>
      </c>
      <c r="M21" s="1010">
        <v>33960</v>
      </c>
      <c r="N21" s="1007">
        <v>31377</v>
      </c>
      <c r="O21" s="998">
        <v>45015</v>
      </c>
      <c r="P21" s="1007">
        <v>50474</v>
      </c>
      <c r="Q21" s="1110" t="s">
        <v>2639</v>
      </c>
      <c r="S21" s="1119"/>
    </row>
    <row r="22" spans="1:19" ht="17.25" customHeight="1">
      <c r="A22" s="1121" t="s">
        <v>2640</v>
      </c>
      <c r="B22" s="1005">
        <v>5328729</v>
      </c>
      <c r="C22" s="998">
        <v>4937681</v>
      </c>
      <c r="D22" s="1010">
        <v>4480519</v>
      </c>
      <c r="E22" s="1005">
        <v>3939209</v>
      </c>
      <c r="F22" s="1007">
        <v>3442674</v>
      </c>
      <c r="G22" s="999">
        <v>284825</v>
      </c>
      <c r="H22" s="1005">
        <v>425114</v>
      </c>
      <c r="I22" s="1007">
        <v>402323</v>
      </c>
      <c r="J22" s="1010">
        <v>496390</v>
      </c>
      <c r="K22" s="1008">
        <v>464533</v>
      </c>
      <c r="L22" s="1007">
        <v>381081</v>
      </c>
      <c r="M22" s="1010">
        <v>343301</v>
      </c>
      <c r="N22" s="1007">
        <v>360678</v>
      </c>
      <c r="O22" s="998">
        <v>391515</v>
      </c>
      <c r="P22" s="1007">
        <v>457143</v>
      </c>
      <c r="Q22" s="1110" t="s">
        <v>2641</v>
      </c>
      <c r="S22" s="1118"/>
    </row>
    <row r="23" spans="1:19" ht="17.25" customHeight="1">
      <c r="A23" s="1122"/>
      <c r="B23" s="1005"/>
      <c r="C23" s="998"/>
      <c r="D23" s="1010"/>
      <c r="E23" s="1005"/>
      <c r="F23" s="1007"/>
      <c r="G23" s="999"/>
      <c r="H23" s="1005"/>
      <c r="I23" s="1007"/>
      <c r="J23" s="1010"/>
      <c r="K23" s="1008"/>
      <c r="L23" s="1007"/>
      <c r="M23" s="1010"/>
      <c r="N23" s="1007"/>
      <c r="O23" s="998"/>
      <c r="P23" s="1007"/>
      <c r="Q23" s="1110"/>
      <c r="S23" s="1119"/>
    </row>
    <row r="24" spans="1:19" ht="17.25" customHeight="1">
      <c r="A24" s="1115" t="s">
        <v>2642</v>
      </c>
      <c r="B24" s="1017">
        <v>7141653</v>
      </c>
      <c r="C24" s="984">
        <v>6656112</v>
      </c>
      <c r="D24" s="1116">
        <v>6143245</v>
      </c>
      <c r="E24" s="1017">
        <v>5633716</v>
      </c>
      <c r="F24" s="985">
        <v>4986443</v>
      </c>
      <c r="G24" s="986">
        <v>3693705</v>
      </c>
      <c r="H24" s="1017">
        <v>400011</v>
      </c>
      <c r="I24" s="985">
        <v>380416</v>
      </c>
      <c r="J24" s="1116">
        <v>701786</v>
      </c>
      <c r="K24" s="987">
        <v>477016</v>
      </c>
      <c r="L24" s="985">
        <v>420380</v>
      </c>
      <c r="M24" s="1116">
        <v>514253</v>
      </c>
      <c r="N24" s="985">
        <v>476252</v>
      </c>
      <c r="O24" s="984">
        <v>494866</v>
      </c>
      <c r="P24" s="985">
        <v>473298</v>
      </c>
      <c r="Q24" s="1108" t="s">
        <v>2643</v>
      </c>
      <c r="S24" s="1119"/>
    </row>
    <row r="25" spans="1:19" ht="17.25" customHeight="1">
      <c r="A25" s="1115" t="s">
        <v>2644</v>
      </c>
      <c r="B25" s="1017">
        <f>B14+B24</f>
        <v>23953859</v>
      </c>
      <c r="C25" s="984">
        <v>22236662</v>
      </c>
      <c r="D25" s="1116">
        <v>20385376</v>
      </c>
      <c r="E25" s="1017">
        <v>18204815</v>
      </c>
      <c r="F25" s="985">
        <v>16052560</v>
      </c>
      <c r="G25" s="986">
        <v>12001616</v>
      </c>
      <c r="H25" s="1017">
        <v>1591593</v>
      </c>
      <c r="I25" s="985">
        <v>1704458</v>
      </c>
      <c r="J25" s="1116">
        <v>2313845</v>
      </c>
      <c r="K25" s="987">
        <v>2003295</v>
      </c>
      <c r="L25" s="985">
        <v>1607252</v>
      </c>
      <c r="M25" s="1116">
        <v>1604329</v>
      </c>
      <c r="N25" s="985">
        <v>1584460</v>
      </c>
      <c r="O25" s="984">
        <v>1744460</v>
      </c>
      <c r="P25" s="985">
        <v>1983186</v>
      </c>
      <c r="Q25" s="1108" t="s">
        <v>242</v>
      </c>
      <c r="S25" s="1123"/>
    </row>
    <row r="26" spans="1:19" ht="17.25" customHeight="1">
      <c r="A26" s="1112"/>
      <c r="B26" s="1005"/>
      <c r="C26" s="998"/>
      <c r="D26" s="1010"/>
      <c r="E26" s="1005"/>
      <c r="F26" s="1007"/>
      <c r="G26" s="999"/>
      <c r="H26" s="1005"/>
      <c r="I26" s="1007"/>
      <c r="J26" s="1010"/>
      <c r="K26" s="1008"/>
      <c r="L26" s="1007"/>
      <c r="M26" s="1010"/>
      <c r="N26" s="1007"/>
      <c r="O26" s="998"/>
      <c r="P26" s="1007"/>
      <c r="Q26" s="1110"/>
      <c r="S26" s="1124"/>
    </row>
    <row r="27" spans="1:19" ht="17.25" customHeight="1">
      <c r="A27" s="1125" t="s">
        <v>2645</v>
      </c>
      <c r="B27" s="1005"/>
      <c r="C27" s="998"/>
      <c r="D27" s="1010"/>
      <c r="E27" s="1005"/>
      <c r="F27" s="1007"/>
      <c r="G27" s="999"/>
      <c r="H27" s="1005"/>
      <c r="I27" s="1007"/>
      <c r="J27" s="1010"/>
      <c r="K27" s="1008"/>
      <c r="L27" s="1007"/>
      <c r="M27" s="1010"/>
      <c r="N27" s="1007"/>
      <c r="O27" s="998"/>
      <c r="P27" s="1007"/>
      <c r="Q27" s="1108" t="s">
        <v>2646</v>
      </c>
    </row>
    <row r="28" spans="1:19" ht="17.25" customHeight="1">
      <c r="A28" s="1117" t="s">
        <v>2647</v>
      </c>
      <c r="B28" s="1005">
        <v>8514431</v>
      </c>
      <c r="C28" s="998">
        <v>7868751</v>
      </c>
      <c r="D28" s="1010">
        <v>7159808</v>
      </c>
      <c r="E28" s="1005">
        <v>6333482</v>
      </c>
      <c r="F28" s="1007">
        <v>5604447</v>
      </c>
      <c r="G28" s="999">
        <v>4678461</v>
      </c>
      <c r="H28" s="1005">
        <v>559945</v>
      </c>
      <c r="I28" s="1007">
        <v>636777</v>
      </c>
      <c r="J28" s="1010">
        <v>904585</v>
      </c>
      <c r="K28" s="1008">
        <v>757167</v>
      </c>
      <c r="L28" s="1007">
        <v>571695</v>
      </c>
      <c r="M28" s="1010">
        <v>542514</v>
      </c>
      <c r="N28" s="1007">
        <v>557289</v>
      </c>
      <c r="O28" s="998">
        <v>673417</v>
      </c>
      <c r="P28" s="1007">
        <v>740528</v>
      </c>
      <c r="Q28" s="1110" t="s">
        <v>887</v>
      </c>
    </row>
    <row r="29" spans="1:19" ht="17.25" customHeight="1">
      <c r="A29" s="1117" t="s">
        <v>2648</v>
      </c>
      <c r="B29" s="1005">
        <v>5907374</v>
      </c>
      <c r="C29" s="998">
        <v>5516494</v>
      </c>
      <c r="D29" s="1010">
        <v>5123282</v>
      </c>
      <c r="E29" s="1005">
        <v>4644169</v>
      </c>
      <c r="F29" s="1007">
        <v>4109693</v>
      </c>
      <c r="G29" s="999">
        <v>3258576</v>
      </c>
      <c r="H29" s="1005">
        <v>412957</v>
      </c>
      <c r="I29" s="1007">
        <v>393312</v>
      </c>
      <c r="J29" s="1010">
        <v>451077</v>
      </c>
      <c r="K29" s="1008">
        <v>445701</v>
      </c>
      <c r="L29" s="1007">
        <v>409371</v>
      </c>
      <c r="M29" s="1010">
        <v>444387</v>
      </c>
      <c r="N29" s="1007">
        <v>363320</v>
      </c>
      <c r="O29" s="998">
        <v>381942</v>
      </c>
      <c r="P29" s="1007">
        <v>427826</v>
      </c>
      <c r="Q29" s="1110" t="s">
        <v>2649</v>
      </c>
    </row>
    <row r="30" spans="1:19" ht="17.25" customHeight="1">
      <c r="A30" s="1117" t="s">
        <v>2650</v>
      </c>
      <c r="B30" s="1005">
        <v>2217218</v>
      </c>
      <c r="C30" s="998">
        <v>2038373</v>
      </c>
      <c r="D30" s="1010">
        <v>1842996</v>
      </c>
      <c r="E30" s="1005">
        <v>1638759</v>
      </c>
      <c r="F30" s="1007">
        <v>1449365</v>
      </c>
      <c r="G30" s="999">
        <v>1284498</v>
      </c>
      <c r="H30" s="1005">
        <v>141938</v>
      </c>
      <c r="I30" s="1007">
        <v>169332</v>
      </c>
      <c r="J30" s="1010">
        <v>224823</v>
      </c>
      <c r="K30" s="1008">
        <v>204616</v>
      </c>
      <c r="L30" s="1007">
        <v>176153</v>
      </c>
      <c r="M30" s="1010">
        <v>184961</v>
      </c>
      <c r="N30" s="1007">
        <v>178382</v>
      </c>
      <c r="O30" s="998">
        <v>186843</v>
      </c>
      <c r="P30" s="1007">
        <v>210994</v>
      </c>
      <c r="Q30" s="1110" t="s">
        <v>2651</v>
      </c>
    </row>
    <row r="31" spans="1:19" ht="17.25" customHeight="1">
      <c r="A31" s="1117" t="s">
        <v>2652</v>
      </c>
      <c r="B31" s="1005">
        <v>1098776</v>
      </c>
      <c r="C31" s="998">
        <v>1007804</v>
      </c>
      <c r="D31" s="1010">
        <v>913000</v>
      </c>
      <c r="E31" s="1005">
        <v>787525</v>
      </c>
      <c r="F31" s="1007">
        <v>693979</v>
      </c>
      <c r="G31" s="999">
        <v>611294</v>
      </c>
      <c r="H31" s="1005">
        <v>67420</v>
      </c>
      <c r="I31" s="1007">
        <v>87275</v>
      </c>
      <c r="J31" s="1010">
        <v>126290</v>
      </c>
      <c r="K31" s="1008">
        <v>113274</v>
      </c>
      <c r="L31" s="1007">
        <v>77532</v>
      </c>
      <c r="M31" s="1010">
        <v>69357</v>
      </c>
      <c r="N31" s="1007">
        <v>87618</v>
      </c>
      <c r="O31" s="998">
        <v>88534</v>
      </c>
      <c r="P31" s="1007">
        <v>120228</v>
      </c>
      <c r="Q31" s="1110" t="s">
        <v>647</v>
      </c>
    </row>
    <row r="32" spans="1:19" ht="17.25" customHeight="1">
      <c r="A32" s="1117" t="s">
        <v>2653</v>
      </c>
      <c r="B32" s="1005">
        <v>1360258</v>
      </c>
      <c r="C32" s="998">
        <v>1267938</v>
      </c>
      <c r="D32" s="1010">
        <v>1162946</v>
      </c>
      <c r="E32" s="1005">
        <v>1044275</v>
      </c>
      <c r="F32" s="1007">
        <v>910978</v>
      </c>
      <c r="G32" s="999">
        <v>714076</v>
      </c>
      <c r="H32" s="1005">
        <v>86664</v>
      </c>
      <c r="I32" s="1007">
        <v>89316</v>
      </c>
      <c r="J32" s="1010">
        <v>127560</v>
      </c>
      <c r="K32" s="1008">
        <v>103122</v>
      </c>
      <c r="L32" s="1007">
        <v>77048</v>
      </c>
      <c r="M32" s="1010">
        <v>88238</v>
      </c>
      <c r="N32" s="1007">
        <v>85255</v>
      </c>
      <c r="O32" s="998">
        <v>92446</v>
      </c>
      <c r="P32" s="1007">
        <v>112578</v>
      </c>
      <c r="Q32" s="1110" t="s">
        <v>590</v>
      </c>
    </row>
    <row r="33" spans="1:17" ht="17.25" customHeight="1">
      <c r="A33" s="1117" t="s">
        <v>2654</v>
      </c>
      <c r="B33" s="1005">
        <v>776844</v>
      </c>
      <c r="C33" s="998">
        <v>710358</v>
      </c>
      <c r="D33" s="1010">
        <v>643040</v>
      </c>
      <c r="E33" s="1005">
        <v>564915</v>
      </c>
      <c r="F33" s="1007">
        <v>498862</v>
      </c>
      <c r="G33" s="999">
        <v>446962</v>
      </c>
      <c r="H33" s="1005">
        <v>54411</v>
      </c>
      <c r="I33" s="1007">
        <v>61281</v>
      </c>
      <c r="J33" s="1010">
        <v>78887</v>
      </c>
      <c r="K33" s="1008">
        <v>73037</v>
      </c>
      <c r="L33" s="1007">
        <v>60762</v>
      </c>
      <c r="M33" s="1010">
        <v>52687</v>
      </c>
      <c r="N33" s="1007">
        <v>66881</v>
      </c>
      <c r="O33" s="998">
        <v>64741</v>
      </c>
      <c r="P33" s="1007">
        <v>72471</v>
      </c>
      <c r="Q33" s="1110" t="s">
        <v>706</v>
      </c>
    </row>
    <row r="34" spans="1:17" ht="17.25" customHeight="1">
      <c r="A34" s="1117" t="s">
        <v>2655</v>
      </c>
      <c r="B34" s="1005">
        <v>411232</v>
      </c>
      <c r="C34" s="998">
        <v>379336</v>
      </c>
      <c r="D34" s="1010">
        <v>343216</v>
      </c>
      <c r="E34" s="1005">
        <v>292441</v>
      </c>
      <c r="F34" s="1007">
        <v>257985</v>
      </c>
      <c r="G34" s="999">
        <v>233529</v>
      </c>
      <c r="H34" s="1005">
        <v>19273</v>
      </c>
      <c r="I34" s="1007">
        <v>37596</v>
      </c>
      <c r="J34" s="1010">
        <v>61462</v>
      </c>
      <c r="K34" s="1008">
        <v>43535</v>
      </c>
      <c r="L34" s="1007">
        <v>30383</v>
      </c>
      <c r="M34" s="1010">
        <v>22146</v>
      </c>
      <c r="N34" s="1007">
        <v>32929</v>
      </c>
      <c r="O34" s="998">
        <v>33224</v>
      </c>
      <c r="P34" s="1007">
        <v>40059</v>
      </c>
      <c r="Q34" s="1110" t="s">
        <v>917</v>
      </c>
    </row>
    <row r="35" spans="1:17" ht="17.25" customHeight="1">
      <c r="A35" s="1117" t="s">
        <v>2656</v>
      </c>
      <c r="B35" s="1005">
        <v>507461</v>
      </c>
      <c r="C35" s="998">
        <v>470726</v>
      </c>
      <c r="D35" s="1010">
        <v>433173</v>
      </c>
      <c r="E35" s="1005">
        <v>375096</v>
      </c>
      <c r="F35" s="1007">
        <v>331874</v>
      </c>
      <c r="G35" s="999">
        <v>266612</v>
      </c>
      <c r="H35" s="1005">
        <v>33702</v>
      </c>
      <c r="I35" s="1007">
        <v>40923</v>
      </c>
      <c r="J35" s="1010">
        <v>51459</v>
      </c>
      <c r="K35" s="1008">
        <v>44842</v>
      </c>
      <c r="L35" s="1007">
        <v>30439</v>
      </c>
      <c r="M35" s="1010">
        <v>26547</v>
      </c>
      <c r="N35" s="1007">
        <v>32883</v>
      </c>
      <c r="O35" s="998">
        <v>35378</v>
      </c>
      <c r="P35" s="1007">
        <v>46833</v>
      </c>
      <c r="Q35" s="1110" t="s">
        <v>2657</v>
      </c>
    </row>
    <row r="36" spans="1:17" ht="17.25" customHeight="1">
      <c r="A36" s="1117" t="s">
        <v>2658</v>
      </c>
      <c r="B36" s="1005">
        <v>369357</v>
      </c>
      <c r="C36" s="998">
        <v>346863</v>
      </c>
      <c r="D36" s="1010">
        <v>324002</v>
      </c>
      <c r="E36" s="1005">
        <v>292121</v>
      </c>
      <c r="F36" s="1007">
        <v>260857</v>
      </c>
      <c r="G36" s="999">
        <v>193446</v>
      </c>
      <c r="H36" s="1005">
        <v>22306</v>
      </c>
      <c r="I36" s="1007">
        <v>24222</v>
      </c>
      <c r="J36" s="1010">
        <v>35291</v>
      </c>
      <c r="K36" s="1008">
        <v>27379</v>
      </c>
      <c r="L36" s="1007">
        <v>21447</v>
      </c>
      <c r="M36" s="1010">
        <v>19546</v>
      </c>
      <c r="N36" s="1007">
        <v>20403</v>
      </c>
      <c r="O36" s="998">
        <v>25012</v>
      </c>
      <c r="P36" s="1007">
        <v>28534</v>
      </c>
      <c r="Q36" s="1110" t="s">
        <v>2659</v>
      </c>
    </row>
    <row r="37" spans="1:17" ht="17.25" customHeight="1">
      <c r="A37" s="1117" t="s">
        <v>2660</v>
      </c>
      <c r="B37" s="1005">
        <v>428583</v>
      </c>
      <c r="C37" s="998">
        <v>409560</v>
      </c>
      <c r="D37" s="1010">
        <v>391174</v>
      </c>
      <c r="E37" s="1005">
        <v>367628</v>
      </c>
      <c r="F37" s="1007">
        <v>324704</v>
      </c>
      <c r="G37" s="999">
        <v>214452</v>
      </c>
      <c r="H37" s="1005">
        <v>30931</v>
      </c>
      <c r="I37" s="1007">
        <v>16610</v>
      </c>
      <c r="J37" s="1010">
        <v>27049</v>
      </c>
      <c r="K37" s="1008">
        <v>20519</v>
      </c>
      <c r="L37" s="1007">
        <v>13336</v>
      </c>
      <c r="M37" s="1010">
        <v>15293</v>
      </c>
      <c r="N37" s="1007">
        <v>19747</v>
      </c>
      <c r="O37" s="998">
        <v>20241</v>
      </c>
      <c r="P37" s="1007">
        <v>23132</v>
      </c>
      <c r="Q37" s="1110" t="s">
        <v>597</v>
      </c>
    </row>
    <row r="38" spans="1:17" ht="17.25" customHeight="1">
      <c r="A38" s="1117" t="s">
        <v>2661</v>
      </c>
      <c r="B38" s="1005">
        <v>242757</v>
      </c>
      <c r="C38" s="998">
        <v>223544</v>
      </c>
      <c r="D38" s="1010">
        <v>199770</v>
      </c>
      <c r="E38" s="1005">
        <v>174728</v>
      </c>
      <c r="F38" s="1007">
        <v>156304</v>
      </c>
      <c r="G38" s="999">
        <v>135177</v>
      </c>
      <c r="H38" s="1005">
        <v>11395</v>
      </c>
      <c r="I38" s="1007">
        <v>16058</v>
      </c>
      <c r="J38" s="1010">
        <v>30134</v>
      </c>
      <c r="K38" s="1008">
        <v>25289</v>
      </c>
      <c r="L38" s="1007">
        <v>20050</v>
      </c>
      <c r="M38" s="1010">
        <v>16172</v>
      </c>
      <c r="N38" s="1007">
        <v>16304</v>
      </c>
      <c r="O38" s="998">
        <v>26545</v>
      </c>
      <c r="P38" s="1007">
        <v>24516</v>
      </c>
      <c r="Q38" s="1110" t="s">
        <v>2662</v>
      </c>
    </row>
    <row r="39" spans="1:17" ht="17.25" customHeight="1">
      <c r="A39" s="1117" t="s">
        <v>2663</v>
      </c>
      <c r="B39" s="1005">
        <v>577868</v>
      </c>
      <c r="C39" s="998">
        <v>563259</v>
      </c>
      <c r="D39" s="1010">
        <v>547134</v>
      </c>
      <c r="E39" s="1005">
        <v>518364</v>
      </c>
      <c r="F39" s="1007">
        <v>432843</v>
      </c>
      <c r="G39" s="999">
        <v>292746</v>
      </c>
      <c r="H39" s="1005">
        <v>69082</v>
      </c>
      <c r="I39" s="1007">
        <v>26203</v>
      </c>
      <c r="J39" s="1010">
        <v>37479</v>
      </c>
      <c r="K39" s="1008">
        <v>18988</v>
      </c>
      <c r="L39" s="1007">
        <v>15432</v>
      </c>
      <c r="M39" s="1010">
        <v>13702</v>
      </c>
      <c r="N39" s="1007">
        <v>15196</v>
      </c>
      <c r="O39" s="998">
        <v>15064</v>
      </c>
      <c r="P39" s="1007">
        <v>24104</v>
      </c>
      <c r="Q39" s="1110" t="s">
        <v>2664</v>
      </c>
    </row>
    <row r="40" spans="1:17" ht="17.25" customHeight="1">
      <c r="A40" s="1117" t="s">
        <v>2640</v>
      </c>
      <c r="B40" s="1005">
        <v>1541700</v>
      </c>
      <c r="C40" s="998">
        <v>1433656</v>
      </c>
      <c r="D40" s="1010">
        <v>1301835</v>
      </c>
      <c r="E40" s="1005">
        <v>1171312</v>
      </c>
      <c r="F40" s="1007">
        <v>1020669</v>
      </c>
      <c r="G40" s="999">
        <v>830932</v>
      </c>
      <c r="H40" s="1005">
        <v>81569</v>
      </c>
      <c r="I40" s="1007">
        <v>105553</v>
      </c>
      <c r="J40" s="1010">
        <v>157749</v>
      </c>
      <c r="K40" s="1008">
        <v>125826</v>
      </c>
      <c r="L40" s="1007">
        <v>103604</v>
      </c>
      <c r="M40" s="1010">
        <v>108779</v>
      </c>
      <c r="N40" s="1007">
        <v>108253</v>
      </c>
      <c r="O40" s="998">
        <v>101073</v>
      </c>
      <c r="P40" s="1007">
        <v>111383</v>
      </c>
      <c r="Q40" s="1110" t="s">
        <v>2665</v>
      </c>
    </row>
    <row r="41" spans="1:17" ht="17.25" customHeight="1">
      <c r="A41" s="1126" t="s">
        <v>2644</v>
      </c>
      <c r="B41" s="1127">
        <v>23953859</v>
      </c>
      <c r="C41" s="1128">
        <v>22236662</v>
      </c>
      <c r="D41" s="1129">
        <f>SUM(D28:D40)</f>
        <v>20385376</v>
      </c>
      <c r="E41" s="1127">
        <v>18204815</v>
      </c>
      <c r="F41" s="1130">
        <f>SUM(F28:F40)</f>
        <v>16052560</v>
      </c>
      <c r="G41" s="1131">
        <v>13160761</v>
      </c>
      <c r="H41" s="1127">
        <f t="shared" ref="H41:M41" si="0">SUM(H28:H40)</f>
        <v>1591593</v>
      </c>
      <c r="I41" s="1130">
        <f t="shared" si="0"/>
        <v>1704458</v>
      </c>
      <c r="J41" s="1129">
        <f t="shared" si="0"/>
        <v>2313845</v>
      </c>
      <c r="K41" s="1132">
        <f t="shared" si="0"/>
        <v>2003295</v>
      </c>
      <c r="L41" s="1130">
        <f t="shared" si="0"/>
        <v>1607252</v>
      </c>
      <c r="M41" s="1129">
        <f t="shared" si="0"/>
        <v>1604329</v>
      </c>
      <c r="N41" s="1130">
        <v>1584460</v>
      </c>
      <c r="O41" s="1128">
        <v>1744460</v>
      </c>
      <c r="P41" s="1129">
        <v>1983186</v>
      </c>
      <c r="Q41" s="1133" t="s">
        <v>242</v>
      </c>
    </row>
    <row r="42" spans="1:17">
      <c r="A42" s="1134"/>
      <c r="B42" s="1134"/>
      <c r="C42" s="1134"/>
      <c r="D42" s="1134"/>
      <c r="E42" s="1134"/>
      <c r="F42" s="1134"/>
      <c r="G42" s="1134"/>
      <c r="H42" s="1135"/>
    </row>
    <row r="43" spans="1:17">
      <c r="D43" s="1136"/>
      <c r="F43" s="1136"/>
      <c r="G43" s="1136"/>
      <c r="I43" s="1119"/>
      <c r="J43" s="1118"/>
      <c r="K43" s="1135"/>
    </row>
    <row r="44" spans="1:17">
      <c r="F44" s="1136"/>
      <c r="G44" s="1136"/>
      <c r="H44" s="1119"/>
      <c r="J44" s="1137"/>
      <c r="K44" s="1111"/>
    </row>
    <row r="45" spans="1:17">
      <c r="B45" s="1119"/>
      <c r="C45" s="1119"/>
      <c r="D45" s="1119"/>
      <c r="E45" s="1119"/>
      <c r="F45" s="1119"/>
      <c r="G45" s="1119"/>
      <c r="J45" s="1138"/>
      <c r="K45" s="1111"/>
    </row>
    <row r="46" spans="1:17">
      <c r="G46" s="1119"/>
      <c r="J46" s="1111"/>
      <c r="K46" s="1135"/>
    </row>
  </sheetData>
  <mergeCells count="4">
    <mergeCell ref="A8:A10"/>
    <mergeCell ref="B8:M8"/>
    <mergeCell ref="N8:P8"/>
    <mergeCell ref="Q8:Q10"/>
  </mergeCells>
  <pageMargins left="0.7" right="0.7" top="0.75" bottom="0.75" header="0.3" footer="0.3"/>
  <pageSetup paperSize="9" scale="70" orientation="landscape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syncVertical="1" syncRef="A1" transitionEvaluation="1"/>
  <dimension ref="A4:Q109"/>
  <sheetViews>
    <sheetView showGridLines="0" zoomScale="84" zoomScaleNormal="84" workbookViewId="0"/>
  </sheetViews>
  <sheetFormatPr baseColWidth="10" defaultColWidth="24.625" defaultRowHeight="12.75"/>
  <cols>
    <col min="1" max="1" width="57" style="1151" customWidth="1"/>
    <col min="2" max="6" width="6.375" style="1216" customWidth="1"/>
    <col min="7" max="7" width="6.375" style="1174" customWidth="1"/>
    <col min="8" max="9" width="6.375" style="1216" customWidth="1"/>
    <col min="10" max="11" width="6.375" style="1174" customWidth="1"/>
    <col min="12" max="12" width="6.375" style="1214" customWidth="1"/>
    <col min="13" max="13" width="6.375" style="1174" customWidth="1"/>
    <col min="14" max="15" width="6.375" style="1216" customWidth="1"/>
    <col min="16" max="16" width="6.375" style="1174" customWidth="1"/>
    <col min="17" max="17" width="40.5" style="1195" customWidth="1"/>
    <col min="18" max="16384" width="24.625" style="1151"/>
  </cols>
  <sheetData>
    <row r="4" spans="1:17" s="1144" customFormat="1" ht="24" customHeight="1">
      <c r="A4" s="1139" t="s">
        <v>2666</v>
      </c>
      <c r="B4" s="1140"/>
      <c r="C4" s="1141"/>
      <c r="D4" s="1141"/>
      <c r="E4" s="1141"/>
      <c r="F4" s="1141"/>
      <c r="G4" s="1141"/>
      <c r="H4" s="1140"/>
      <c r="I4" s="1141"/>
      <c r="J4" s="1141"/>
      <c r="K4" s="1141"/>
      <c r="L4" s="1142"/>
      <c r="M4" s="1141"/>
      <c r="N4" s="1141"/>
      <c r="O4" s="1141"/>
      <c r="P4" s="1141"/>
      <c r="Q4" s="1143" t="s">
        <v>2667</v>
      </c>
    </row>
    <row r="5" spans="1:17" ht="20.25">
      <c r="A5" s="1145" t="s">
        <v>2668</v>
      </c>
      <c r="B5" s="1146"/>
      <c r="C5" s="1146"/>
      <c r="D5" s="1146"/>
      <c r="E5" s="1146"/>
      <c r="F5" s="1146"/>
      <c r="G5" s="1146"/>
      <c r="H5" s="1147"/>
      <c r="I5" s="1148"/>
      <c r="J5" s="1148"/>
      <c r="K5" s="1147"/>
      <c r="L5" s="1149"/>
      <c r="M5" s="1147"/>
      <c r="N5" s="1146"/>
      <c r="O5" s="1146"/>
      <c r="P5" s="1146"/>
      <c r="Q5" s="1150" t="s">
        <v>2669</v>
      </c>
    </row>
    <row r="6" spans="1:17" ht="20.25">
      <c r="A6" s="1152" t="s">
        <v>2670</v>
      </c>
      <c r="B6" s="1147"/>
      <c r="C6" s="1147"/>
      <c r="D6" s="1147"/>
      <c r="E6" s="1147"/>
      <c r="F6" s="1147"/>
      <c r="G6" s="1147"/>
      <c r="H6" s="1147"/>
      <c r="I6" s="1148"/>
      <c r="J6" s="1148"/>
      <c r="K6" s="1147"/>
      <c r="L6" s="1149"/>
      <c r="M6" s="1147"/>
      <c r="N6" s="1147"/>
      <c r="O6" s="1147"/>
      <c r="P6" s="1147"/>
      <c r="Q6" s="1153" t="s">
        <v>2671</v>
      </c>
    </row>
    <row r="7" spans="1:17" ht="15.95" customHeight="1">
      <c r="A7" s="1154" t="s">
        <v>2672</v>
      </c>
      <c r="B7" s="1155"/>
      <c r="C7" s="1155"/>
      <c r="D7" s="1155"/>
      <c r="E7" s="1155"/>
      <c r="F7" s="1155"/>
      <c r="G7" s="1155"/>
      <c r="H7" s="1155"/>
      <c r="I7" s="1155"/>
      <c r="J7" s="1155"/>
      <c r="K7" s="1155"/>
      <c r="L7" s="1156"/>
      <c r="M7" s="1155"/>
      <c r="N7" s="1155"/>
      <c r="O7" s="1155"/>
      <c r="P7" s="1155"/>
      <c r="Q7" s="1157" t="s">
        <v>2673</v>
      </c>
    </row>
    <row r="8" spans="1:17" ht="8.25" customHeight="1">
      <c r="A8" s="1158"/>
      <c r="B8" s="2384" t="s">
        <v>2403</v>
      </c>
      <c r="C8" s="2385"/>
      <c r="D8" s="2385"/>
      <c r="E8" s="2385"/>
      <c r="F8" s="2385"/>
      <c r="G8" s="2385"/>
      <c r="H8" s="2385"/>
      <c r="I8" s="2385"/>
      <c r="J8" s="2385"/>
      <c r="K8" s="2385"/>
      <c r="L8" s="2385"/>
      <c r="M8" s="2385"/>
      <c r="N8" s="2384" t="s">
        <v>2674</v>
      </c>
      <c r="O8" s="2385"/>
      <c r="P8" s="2388"/>
      <c r="Q8" s="1159"/>
    </row>
    <row r="9" spans="1:17" ht="15" customHeight="1">
      <c r="A9" s="1158"/>
      <c r="B9" s="2386"/>
      <c r="C9" s="2387"/>
      <c r="D9" s="2387"/>
      <c r="E9" s="2387"/>
      <c r="F9" s="2387"/>
      <c r="G9" s="2387"/>
      <c r="H9" s="2387"/>
      <c r="I9" s="2387"/>
      <c r="J9" s="2387"/>
      <c r="K9" s="2387"/>
      <c r="L9" s="2387"/>
      <c r="M9" s="2387"/>
      <c r="N9" s="2386"/>
      <c r="O9" s="2387"/>
      <c r="P9" s="2389"/>
      <c r="Q9" s="1159" t="s">
        <v>2501</v>
      </c>
    </row>
    <row r="10" spans="1:17" ht="12" customHeight="1">
      <c r="A10" s="1158"/>
      <c r="B10" s="1160" t="s">
        <v>2502</v>
      </c>
      <c r="C10" s="1148" t="s">
        <v>2675</v>
      </c>
      <c r="D10" s="1148" t="s">
        <v>11</v>
      </c>
      <c r="E10" s="1147" t="s">
        <v>21</v>
      </c>
      <c r="F10" s="1147" t="s">
        <v>23</v>
      </c>
      <c r="G10" s="1147" t="s">
        <v>12</v>
      </c>
      <c r="H10" s="1161" t="s">
        <v>13</v>
      </c>
      <c r="I10" s="1161" t="s">
        <v>14</v>
      </c>
      <c r="J10" s="1161" t="s">
        <v>15</v>
      </c>
      <c r="K10" s="1161" t="s">
        <v>8</v>
      </c>
      <c r="L10" s="1161" t="s">
        <v>9</v>
      </c>
      <c r="M10" s="1161" t="s">
        <v>10</v>
      </c>
      <c r="N10" s="1160" t="s">
        <v>2502</v>
      </c>
      <c r="O10" s="1148" t="s">
        <v>2675</v>
      </c>
      <c r="P10" s="1162" t="s">
        <v>11</v>
      </c>
      <c r="Q10" s="1159"/>
    </row>
    <row r="11" spans="1:17" ht="15.75" customHeight="1">
      <c r="A11" s="1163"/>
      <c r="B11" s="1164" t="s">
        <v>2406</v>
      </c>
      <c r="C11" s="1165" t="s">
        <v>2506</v>
      </c>
      <c r="D11" s="1165" t="s">
        <v>2507</v>
      </c>
      <c r="E11" s="1166" t="s">
        <v>7</v>
      </c>
      <c r="F11" s="1166" t="s">
        <v>22</v>
      </c>
      <c r="G11" s="1147" t="s">
        <v>6</v>
      </c>
      <c r="H11" s="1166" t="s">
        <v>5</v>
      </c>
      <c r="I11" s="1166" t="s">
        <v>4</v>
      </c>
      <c r="J11" s="1166" t="s">
        <v>3</v>
      </c>
      <c r="K11" s="1166" t="s">
        <v>2</v>
      </c>
      <c r="L11" s="1166" t="s">
        <v>1</v>
      </c>
      <c r="M11" s="1166" t="s">
        <v>0</v>
      </c>
      <c r="N11" s="1164" t="s">
        <v>2406</v>
      </c>
      <c r="O11" s="1165" t="s">
        <v>2506</v>
      </c>
      <c r="P11" s="1167" t="s">
        <v>2507</v>
      </c>
      <c r="Q11" s="1168"/>
    </row>
    <row r="12" spans="1:17" ht="3.75" customHeight="1">
      <c r="A12" s="1169"/>
      <c r="B12" s="1160"/>
      <c r="C12" s="1147"/>
      <c r="D12" s="1170"/>
      <c r="E12" s="1171"/>
      <c r="F12" s="1171"/>
      <c r="G12" s="1171"/>
      <c r="H12" s="1172"/>
      <c r="I12" s="1147"/>
      <c r="J12" s="1170"/>
      <c r="K12" s="1171"/>
      <c r="L12" s="1171"/>
      <c r="M12" s="1171"/>
      <c r="N12" s="1173"/>
      <c r="O12" s="1174"/>
      <c r="P12" s="1175"/>
      <c r="Q12" s="1176"/>
    </row>
    <row r="13" spans="1:17" s="1182" customFormat="1" ht="20.100000000000001" customHeight="1">
      <c r="A13" s="1177" t="s">
        <v>252</v>
      </c>
      <c r="B13" s="1178">
        <v>100.24531113372014</v>
      </c>
      <c r="C13" s="1179">
        <v>100.24531113372014</v>
      </c>
      <c r="D13" s="1179">
        <v>100.24531113372014</v>
      </c>
      <c r="E13" s="1179">
        <v>100.24531113372014</v>
      </c>
      <c r="F13" s="1179">
        <v>100.24531113372014</v>
      </c>
      <c r="G13" s="1179">
        <v>100.24531113372014</v>
      </c>
      <c r="H13" s="1179">
        <v>100.2</v>
      </c>
      <c r="I13" s="1179">
        <v>100.2</v>
      </c>
      <c r="J13" s="1179">
        <v>100.2</v>
      </c>
      <c r="K13" s="1179">
        <v>100.2</v>
      </c>
      <c r="L13" s="1179">
        <v>100.2</v>
      </c>
      <c r="M13" s="1179">
        <v>100.2</v>
      </c>
      <c r="N13" s="1178">
        <v>100.2</v>
      </c>
      <c r="O13" s="1179">
        <v>100.2</v>
      </c>
      <c r="P13" s="1180">
        <v>100.2</v>
      </c>
      <c r="Q13" s="1181" t="s">
        <v>2676</v>
      </c>
    </row>
    <row r="14" spans="1:17" s="1182" customFormat="1" ht="20.100000000000001" customHeight="1">
      <c r="A14" s="1183" t="s">
        <v>2677</v>
      </c>
      <c r="B14" s="1184">
        <v>115.14625736242827</v>
      </c>
      <c r="C14" s="1185">
        <v>115.14625736242827</v>
      </c>
      <c r="D14" s="1185">
        <v>115.14625736242827</v>
      </c>
      <c r="E14" s="1185">
        <v>115.14625736242827</v>
      </c>
      <c r="F14" s="1185">
        <v>115.14625736242827</v>
      </c>
      <c r="G14" s="1185">
        <v>115.14625736242827</v>
      </c>
      <c r="H14" s="1185">
        <v>115.1</v>
      </c>
      <c r="I14" s="1185">
        <v>115.1</v>
      </c>
      <c r="J14" s="1185">
        <v>115.1</v>
      </c>
      <c r="K14" s="1185">
        <v>115.1</v>
      </c>
      <c r="L14" s="1185">
        <v>115.1</v>
      </c>
      <c r="M14" s="1185">
        <v>115.1</v>
      </c>
      <c r="N14" s="1184">
        <v>115.1</v>
      </c>
      <c r="O14" s="1185">
        <v>115.1</v>
      </c>
      <c r="P14" s="1186">
        <v>115.1</v>
      </c>
      <c r="Q14" s="1187" t="s">
        <v>2678</v>
      </c>
    </row>
    <row r="15" spans="1:17" s="1182" customFormat="1" ht="20.100000000000001" customHeight="1">
      <c r="A15" s="1183" t="s">
        <v>2679</v>
      </c>
      <c r="B15" s="1184">
        <v>100.00000000000004</v>
      </c>
      <c r="C15" s="1185">
        <v>100.00000000000004</v>
      </c>
      <c r="D15" s="1185">
        <v>100.00000000000004</v>
      </c>
      <c r="E15" s="1185">
        <v>100.00000000000004</v>
      </c>
      <c r="F15" s="1185">
        <v>100.00000000000004</v>
      </c>
      <c r="G15" s="1185">
        <v>100.00000000000004</v>
      </c>
      <c r="H15" s="1185">
        <v>100</v>
      </c>
      <c r="I15" s="1185">
        <v>100</v>
      </c>
      <c r="J15" s="1185">
        <v>100</v>
      </c>
      <c r="K15" s="1185">
        <v>100</v>
      </c>
      <c r="L15" s="1185">
        <v>100</v>
      </c>
      <c r="M15" s="1185">
        <v>100</v>
      </c>
      <c r="N15" s="1184">
        <v>100</v>
      </c>
      <c r="O15" s="1185">
        <v>100</v>
      </c>
      <c r="P15" s="1186">
        <v>100</v>
      </c>
      <c r="Q15" s="1187" t="s">
        <v>2680</v>
      </c>
    </row>
    <row r="16" spans="1:17" ht="20.100000000000001" customHeight="1">
      <c r="A16" s="1183" t="s">
        <v>2681</v>
      </c>
      <c r="B16" s="1184">
        <v>100.1767436297809</v>
      </c>
      <c r="C16" s="1185">
        <v>100.1767436297809</v>
      </c>
      <c r="D16" s="1185">
        <v>100.1767436297809</v>
      </c>
      <c r="E16" s="1185">
        <v>100.1767436297809</v>
      </c>
      <c r="F16" s="1185">
        <v>100.1767436297809</v>
      </c>
      <c r="G16" s="1185">
        <v>100.1767436297809</v>
      </c>
      <c r="H16" s="1185">
        <v>100.2</v>
      </c>
      <c r="I16" s="1185">
        <v>100.2</v>
      </c>
      <c r="J16" s="1185">
        <v>100.2</v>
      </c>
      <c r="K16" s="1185">
        <v>100.2</v>
      </c>
      <c r="L16" s="1185">
        <v>100.2</v>
      </c>
      <c r="M16" s="1185">
        <v>100.2</v>
      </c>
      <c r="N16" s="1184">
        <v>100.2</v>
      </c>
      <c r="O16" s="1185">
        <v>100.1</v>
      </c>
      <c r="P16" s="1186">
        <v>100.2</v>
      </c>
      <c r="Q16" s="1187" t="s">
        <v>2682</v>
      </c>
    </row>
    <row r="17" spans="1:17" s="1182" customFormat="1" ht="20.100000000000001" customHeight="1">
      <c r="A17" s="1188" t="s">
        <v>2683</v>
      </c>
      <c r="B17" s="1189">
        <v>111.2</v>
      </c>
      <c r="C17" s="1190">
        <v>110.9</v>
      </c>
      <c r="D17" s="1190">
        <v>110.6</v>
      </c>
      <c r="E17" s="1190">
        <v>110.5</v>
      </c>
      <c r="F17" s="1190">
        <v>110.7</v>
      </c>
      <c r="G17" s="1190">
        <v>110.4</v>
      </c>
      <c r="H17" s="1190">
        <v>110.5</v>
      </c>
      <c r="I17" s="1190">
        <v>108.8</v>
      </c>
      <c r="J17" s="1190">
        <v>108.7</v>
      </c>
      <c r="K17" s="1190">
        <v>108.9</v>
      </c>
      <c r="L17" s="1190">
        <v>108.8</v>
      </c>
      <c r="M17" s="1190">
        <v>107.4</v>
      </c>
      <c r="N17" s="1189">
        <v>107.3</v>
      </c>
      <c r="O17" s="1190">
        <v>107.2</v>
      </c>
      <c r="P17" s="1191">
        <v>107.3</v>
      </c>
      <c r="Q17" s="1192" t="s">
        <v>2684</v>
      </c>
    </row>
    <row r="18" spans="1:17" ht="20.100000000000001" customHeight="1">
      <c r="A18" s="1183" t="s">
        <v>2685</v>
      </c>
      <c r="B18" s="1184">
        <v>108.05697984146195</v>
      </c>
      <c r="C18" s="1185">
        <v>107.13076926868098</v>
      </c>
      <c r="D18" s="1185">
        <v>106.93725171479787</v>
      </c>
      <c r="E18" s="1185">
        <v>107.3956236661283</v>
      </c>
      <c r="F18" s="1185">
        <v>107.83385634026928</v>
      </c>
      <c r="G18" s="1185">
        <v>107.86879362265302</v>
      </c>
      <c r="H18" s="1185">
        <v>108.3</v>
      </c>
      <c r="I18" s="1185">
        <v>108.2</v>
      </c>
      <c r="J18" s="1185">
        <v>108.1</v>
      </c>
      <c r="K18" s="1185">
        <v>108.4</v>
      </c>
      <c r="L18" s="1185">
        <v>108.4</v>
      </c>
      <c r="M18" s="1185">
        <v>107.8</v>
      </c>
      <c r="N18" s="1184">
        <v>107.8</v>
      </c>
      <c r="O18" s="1185">
        <v>108.1</v>
      </c>
      <c r="P18" s="1186">
        <v>107.8</v>
      </c>
      <c r="Q18" s="1187" t="s">
        <v>2686</v>
      </c>
    </row>
    <row r="19" spans="1:17" ht="20.100000000000001" customHeight="1">
      <c r="A19" s="1183" t="s">
        <v>2687</v>
      </c>
      <c r="B19" s="1184">
        <v>116.72987275521734</v>
      </c>
      <c r="C19" s="1185">
        <v>116.72987275521734</v>
      </c>
      <c r="D19" s="1185">
        <v>116.72987275521734</v>
      </c>
      <c r="E19" s="1185">
        <v>116.72987275521734</v>
      </c>
      <c r="F19" s="1185">
        <v>116.72987275521734</v>
      </c>
      <c r="G19" s="1185">
        <v>117.42761613138478</v>
      </c>
      <c r="H19" s="1185">
        <v>117.2</v>
      </c>
      <c r="I19" s="1185">
        <v>117.2</v>
      </c>
      <c r="J19" s="1185">
        <v>117.2</v>
      </c>
      <c r="K19" s="1185">
        <v>117.2</v>
      </c>
      <c r="L19" s="1185">
        <v>116.8</v>
      </c>
      <c r="M19" s="1185">
        <v>116.7</v>
      </c>
      <c r="N19" s="1184">
        <v>116.6</v>
      </c>
      <c r="O19" s="1185">
        <v>116.6</v>
      </c>
      <c r="P19" s="1186">
        <v>116.6</v>
      </c>
      <c r="Q19" s="1187" t="s">
        <v>2688</v>
      </c>
    </row>
    <row r="20" spans="1:17" ht="20.100000000000001" customHeight="1">
      <c r="A20" s="1183" t="s">
        <v>2689</v>
      </c>
      <c r="B20" s="1184">
        <v>117.00076075953056</v>
      </c>
      <c r="C20" s="1185">
        <v>117.00076075953056</v>
      </c>
      <c r="D20" s="1185">
        <v>117.00076075953056</v>
      </c>
      <c r="E20" s="1185">
        <v>117.00076075953056</v>
      </c>
      <c r="F20" s="1185">
        <v>117.00076075953056</v>
      </c>
      <c r="G20" s="1185">
        <v>117.00076075953056</v>
      </c>
      <c r="H20" s="1185">
        <v>117</v>
      </c>
      <c r="I20" s="1185">
        <v>117</v>
      </c>
      <c r="J20" s="1185">
        <v>117</v>
      </c>
      <c r="K20" s="1185">
        <v>117</v>
      </c>
      <c r="L20" s="1185">
        <v>117</v>
      </c>
      <c r="M20" s="1185">
        <v>117</v>
      </c>
      <c r="N20" s="1184">
        <v>117</v>
      </c>
      <c r="O20" s="1185">
        <v>117</v>
      </c>
      <c r="P20" s="1186">
        <v>117</v>
      </c>
      <c r="Q20" s="1187" t="s">
        <v>2690</v>
      </c>
    </row>
    <row r="21" spans="1:17" ht="20.100000000000001" customHeight="1">
      <c r="A21" s="1183" t="s">
        <v>2691</v>
      </c>
      <c r="B21" s="1184">
        <v>101.48871127028463</v>
      </c>
      <c r="C21" s="1185">
        <v>101.3498838474008</v>
      </c>
      <c r="D21" s="1185">
        <v>101.19976806121997</v>
      </c>
      <c r="E21" s="1185">
        <v>101.07485457703804</v>
      </c>
      <c r="F21" s="1185">
        <v>101.6527219988392</v>
      </c>
      <c r="G21" s="1185">
        <v>101.6527219988392</v>
      </c>
      <c r="H21" s="1185">
        <v>100.9</v>
      </c>
      <c r="I21" s="1185">
        <v>100.5</v>
      </c>
      <c r="J21" s="1185">
        <v>100.9</v>
      </c>
      <c r="K21" s="1185">
        <v>100.2</v>
      </c>
      <c r="L21" s="1185">
        <v>99.8</v>
      </c>
      <c r="M21" s="1185">
        <v>99.8</v>
      </c>
      <c r="N21" s="1184">
        <v>99.3</v>
      </c>
      <c r="O21" s="1185">
        <v>99.3</v>
      </c>
      <c r="P21" s="1186">
        <v>99.1</v>
      </c>
      <c r="Q21" s="1187" t="s">
        <v>2692</v>
      </c>
    </row>
    <row r="22" spans="1:17" ht="20.100000000000001" customHeight="1">
      <c r="A22" s="1183" t="s">
        <v>2693</v>
      </c>
      <c r="B22" s="1184">
        <v>110.03704964410801</v>
      </c>
      <c r="C22" s="1185">
        <v>109.37099228245425</v>
      </c>
      <c r="D22" s="1185">
        <v>108.61591272965138</v>
      </c>
      <c r="E22" s="1185">
        <v>107.99114959714032</v>
      </c>
      <c r="F22" s="1185">
        <v>108.08414551542513</v>
      </c>
      <c r="G22" s="1185">
        <v>108.00155473485052</v>
      </c>
      <c r="H22" s="1185">
        <v>108</v>
      </c>
      <c r="I22" s="1185">
        <v>107.4</v>
      </c>
      <c r="J22" s="1185">
        <v>105.6</v>
      </c>
      <c r="K22" s="1185">
        <v>106.1</v>
      </c>
      <c r="L22" s="1185">
        <v>105.7</v>
      </c>
      <c r="M22" s="1185">
        <v>106.9</v>
      </c>
      <c r="N22" s="1184">
        <v>106.8</v>
      </c>
      <c r="O22" s="1185">
        <v>108.2</v>
      </c>
      <c r="P22" s="1186">
        <v>107.2</v>
      </c>
      <c r="Q22" s="1187" t="s">
        <v>2694</v>
      </c>
    </row>
    <row r="23" spans="1:17" ht="20.100000000000001" customHeight="1">
      <c r="A23" s="1193" t="s">
        <v>2695</v>
      </c>
      <c r="B23" s="1184">
        <v>112.00363167254812</v>
      </c>
      <c r="C23" s="1185">
        <v>112.00363167254812</v>
      </c>
      <c r="D23" s="1185">
        <v>112.00363167254812</v>
      </c>
      <c r="E23" s="1185">
        <v>112.00363167254812</v>
      </c>
      <c r="F23" s="1185">
        <v>112.00363167254812</v>
      </c>
      <c r="G23" s="1185">
        <v>112.00363167254812</v>
      </c>
      <c r="H23" s="1185">
        <v>112</v>
      </c>
      <c r="I23" s="1185">
        <v>112</v>
      </c>
      <c r="J23" s="1185">
        <v>112</v>
      </c>
      <c r="K23" s="1185">
        <v>111.8</v>
      </c>
      <c r="L23" s="1185">
        <v>111.8</v>
      </c>
      <c r="M23" s="1185">
        <v>111.8</v>
      </c>
      <c r="N23" s="1184">
        <v>111.1</v>
      </c>
      <c r="O23" s="1185">
        <v>111.1</v>
      </c>
      <c r="P23" s="1186">
        <v>111.1</v>
      </c>
      <c r="Q23" s="1187" t="s">
        <v>2696</v>
      </c>
    </row>
    <row r="24" spans="1:17" s="1195" customFormat="1" ht="20.100000000000001" customHeight="1">
      <c r="A24" s="1176" t="s">
        <v>2697</v>
      </c>
      <c r="B24" s="1184"/>
      <c r="C24" s="1185"/>
      <c r="D24" s="1185"/>
      <c r="E24" s="1185"/>
      <c r="F24" s="1185"/>
      <c r="G24" s="1185"/>
      <c r="H24" s="1185"/>
      <c r="I24" s="1185"/>
      <c r="J24" s="1185"/>
      <c r="K24" s="1185"/>
      <c r="L24" s="1185"/>
      <c r="M24" s="1185"/>
      <c r="N24" s="1184"/>
      <c r="O24" s="1185"/>
      <c r="P24" s="1186"/>
      <c r="Q24" s="1194" t="s">
        <v>2698</v>
      </c>
    </row>
    <row r="25" spans="1:17" s="1195" customFormat="1" ht="20.100000000000001" customHeight="1">
      <c r="A25" s="1176" t="s">
        <v>2699</v>
      </c>
      <c r="B25" s="1184">
        <v>120.81925711534259</v>
      </c>
      <c r="C25" s="1185">
        <v>120.47739971493058</v>
      </c>
      <c r="D25" s="1185">
        <v>116.64522990102907</v>
      </c>
      <c r="E25" s="1185">
        <v>116.18790021360255</v>
      </c>
      <c r="F25" s="1185">
        <v>115.83251399218577</v>
      </c>
      <c r="G25" s="1185">
        <v>115.83251399218574</v>
      </c>
      <c r="H25" s="1185">
        <v>115</v>
      </c>
      <c r="I25" s="1185">
        <v>114.6</v>
      </c>
      <c r="J25" s="1185">
        <v>115.9</v>
      </c>
      <c r="K25" s="1185">
        <v>114.5</v>
      </c>
      <c r="L25" s="1185">
        <v>114.1</v>
      </c>
      <c r="M25" s="1185">
        <v>114.3</v>
      </c>
      <c r="N25" s="1184">
        <v>115.3</v>
      </c>
      <c r="O25" s="1185">
        <v>114.8</v>
      </c>
      <c r="P25" s="1186">
        <v>114.6</v>
      </c>
      <c r="Q25" s="1194" t="s">
        <v>2700</v>
      </c>
    </row>
    <row r="26" spans="1:17" ht="20.100000000000001" customHeight="1">
      <c r="A26" s="1183" t="s">
        <v>2701</v>
      </c>
      <c r="B26" s="1184">
        <v>99.618399189357433</v>
      </c>
      <c r="C26" s="1185">
        <v>99.618399189357461</v>
      </c>
      <c r="D26" s="1185">
        <v>99.618399189357433</v>
      </c>
      <c r="E26" s="1185">
        <v>98.892459666396945</v>
      </c>
      <c r="F26" s="1185">
        <v>98.892459666396945</v>
      </c>
      <c r="G26" s="1185">
        <v>98.892459666396945</v>
      </c>
      <c r="H26" s="1185">
        <v>98.9</v>
      </c>
      <c r="I26" s="1185">
        <v>98.4</v>
      </c>
      <c r="J26" s="1185">
        <v>98.4</v>
      </c>
      <c r="K26" s="1185">
        <v>99.2</v>
      </c>
      <c r="L26" s="1185">
        <v>98.2</v>
      </c>
      <c r="M26" s="1185">
        <v>98.2</v>
      </c>
      <c r="N26" s="1184">
        <v>98.2</v>
      </c>
      <c r="O26" s="1185">
        <v>98.2</v>
      </c>
      <c r="P26" s="1186">
        <v>98.2</v>
      </c>
      <c r="Q26" s="1187" t="s">
        <v>2702</v>
      </c>
    </row>
    <row r="27" spans="1:17" ht="20.100000000000001" customHeight="1">
      <c r="A27" s="1183" t="s">
        <v>2703</v>
      </c>
      <c r="B27" s="1184">
        <v>103.50885122652939</v>
      </c>
      <c r="C27" s="1185">
        <v>103.50885122652939</v>
      </c>
      <c r="D27" s="1185">
        <v>103.50885122652939</v>
      </c>
      <c r="E27" s="1185">
        <v>103.50885122652939</v>
      </c>
      <c r="F27" s="1185">
        <v>103.50885122652939</v>
      </c>
      <c r="G27" s="1185">
        <v>103.50885122652939</v>
      </c>
      <c r="H27" s="1185">
        <v>103.5</v>
      </c>
      <c r="I27" s="1185">
        <v>103.5</v>
      </c>
      <c r="J27" s="1185">
        <v>103.5</v>
      </c>
      <c r="K27" s="1185">
        <v>103.5</v>
      </c>
      <c r="L27" s="1185">
        <v>103.5</v>
      </c>
      <c r="M27" s="1185">
        <v>103.5</v>
      </c>
      <c r="N27" s="1184">
        <v>103.5</v>
      </c>
      <c r="O27" s="1185">
        <v>103.5</v>
      </c>
      <c r="P27" s="1186">
        <v>103.5</v>
      </c>
      <c r="Q27" s="1187" t="s">
        <v>2704</v>
      </c>
    </row>
    <row r="28" spans="1:17" ht="20.100000000000001" customHeight="1">
      <c r="A28" s="1183" t="s">
        <v>2705</v>
      </c>
      <c r="B28" s="1184">
        <v>133.70367587009247</v>
      </c>
      <c r="C28" s="1185">
        <v>133.70367587009244</v>
      </c>
      <c r="D28" s="1185">
        <v>133.04220456105847</v>
      </c>
      <c r="E28" s="1185">
        <v>133.03783668242539</v>
      </c>
      <c r="F28" s="1185">
        <v>133.03783668242536</v>
      </c>
      <c r="G28" s="1185">
        <v>131.29841021051683</v>
      </c>
      <c r="H28" s="1185">
        <v>131.30000000000001</v>
      </c>
      <c r="I28" s="1185">
        <v>120.7</v>
      </c>
      <c r="J28" s="1185">
        <v>120.7</v>
      </c>
      <c r="K28" s="1185">
        <v>120.7</v>
      </c>
      <c r="L28" s="1185">
        <v>120.7</v>
      </c>
      <c r="M28" s="1185">
        <v>113.7</v>
      </c>
      <c r="N28" s="1184">
        <v>113.7</v>
      </c>
      <c r="O28" s="1185">
        <v>113.5</v>
      </c>
      <c r="P28" s="1186">
        <v>113.5</v>
      </c>
      <c r="Q28" s="1187" t="s">
        <v>2706</v>
      </c>
    </row>
    <row r="29" spans="1:17" ht="20.100000000000001" customHeight="1">
      <c r="A29" s="1183" t="s">
        <v>2707</v>
      </c>
      <c r="B29" s="1184">
        <v>94.346298256570662</v>
      </c>
      <c r="C29" s="1185">
        <v>94.346298256570662</v>
      </c>
      <c r="D29" s="1185">
        <v>94.346298256570662</v>
      </c>
      <c r="E29" s="1185">
        <v>94.346298256570662</v>
      </c>
      <c r="F29" s="1185">
        <v>94.346298256570662</v>
      </c>
      <c r="G29" s="1185">
        <v>94.346298256570662</v>
      </c>
      <c r="H29" s="1185">
        <v>94.3</v>
      </c>
      <c r="I29" s="1185">
        <v>94.5</v>
      </c>
      <c r="J29" s="1185">
        <v>94.5</v>
      </c>
      <c r="K29" s="1185">
        <v>94.5</v>
      </c>
      <c r="L29" s="1185">
        <v>94.5</v>
      </c>
      <c r="M29" s="1185">
        <v>94.5</v>
      </c>
      <c r="N29" s="1184">
        <v>94.5</v>
      </c>
      <c r="O29" s="1185">
        <v>94.5</v>
      </c>
      <c r="P29" s="1186">
        <v>94.5</v>
      </c>
      <c r="Q29" s="1187" t="s">
        <v>2708</v>
      </c>
    </row>
    <row r="30" spans="1:17" ht="20.100000000000001" customHeight="1">
      <c r="A30" s="1183" t="s">
        <v>2709</v>
      </c>
      <c r="B30" s="1184">
        <v>112.56329774314105</v>
      </c>
      <c r="C30" s="1185">
        <v>112.56329774314105</v>
      </c>
      <c r="D30" s="1185">
        <v>112.56329993063478</v>
      </c>
      <c r="E30" s="1185">
        <v>112.56329993063481</v>
      </c>
      <c r="F30" s="1185">
        <v>112.56329993063476</v>
      </c>
      <c r="G30" s="1185">
        <v>113.50112038863675</v>
      </c>
      <c r="H30" s="1185">
        <v>113.5</v>
      </c>
      <c r="I30" s="1185">
        <v>113.3</v>
      </c>
      <c r="J30" s="1185">
        <v>113.5</v>
      </c>
      <c r="K30" s="1185">
        <v>113.5</v>
      </c>
      <c r="L30" s="1185">
        <v>113.5</v>
      </c>
      <c r="M30" s="1185">
        <v>113.5</v>
      </c>
      <c r="N30" s="1184">
        <v>113.4</v>
      </c>
      <c r="O30" s="1185">
        <v>113.4</v>
      </c>
      <c r="P30" s="1186">
        <v>113.4</v>
      </c>
      <c r="Q30" s="1187" t="s">
        <v>2710</v>
      </c>
    </row>
    <row r="31" spans="1:17" ht="20.100000000000001" customHeight="1">
      <c r="A31" s="1183" t="s">
        <v>2711</v>
      </c>
      <c r="B31" s="1184">
        <v>110.4490544154141</v>
      </c>
      <c r="C31" s="1185">
        <v>110.65009619365514</v>
      </c>
      <c r="D31" s="1185">
        <v>111.0493847219728</v>
      </c>
      <c r="E31" s="1185">
        <v>109.81827650691827</v>
      </c>
      <c r="F31" s="1185">
        <v>110.45806860638288</v>
      </c>
      <c r="G31" s="1185">
        <v>110.45806860638287</v>
      </c>
      <c r="H31" s="1185">
        <v>110.2</v>
      </c>
      <c r="I31" s="1185">
        <v>110.3</v>
      </c>
      <c r="J31" s="1185">
        <v>109.6</v>
      </c>
      <c r="K31" s="1185">
        <v>110.3</v>
      </c>
      <c r="L31" s="1185">
        <v>110.3</v>
      </c>
      <c r="M31" s="1185">
        <v>109.1</v>
      </c>
      <c r="N31" s="1184">
        <v>108.2</v>
      </c>
      <c r="O31" s="1185">
        <v>108</v>
      </c>
      <c r="P31" s="1186">
        <v>108.4</v>
      </c>
      <c r="Q31" s="1187" t="s">
        <v>2712</v>
      </c>
    </row>
    <row r="32" spans="1:17" ht="20.100000000000001" customHeight="1">
      <c r="A32" s="1183" t="s">
        <v>2713</v>
      </c>
      <c r="B32" s="1184">
        <v>103.1242749856678</v>
      </c>
      <c r="C32" s="1185">
        <v>103.06338959255476</v>
      </c>
      <c r="D32" s="1185">
        <v>101.75117876702879</v>
      </c>
      <c r="E32" s="1185">
        <v>100.60285009653074</v>
      </c>
      <c r="F32" s="1185">
        <v>100.53336714690246</v>
      </c>
      <c r="G32" s="1185">
        <v>100.60852077335403</v>
      </c>
      <c r="H32" s="1185">
        <v>100.1</v>
      </c>
      <c r="I32" s="1185">
        <v>102.3</v>
      </c>
      <c r="J32" s="1185">
        <v>102.4</v>
      </c>
      <c r="K32" s="1185">
        <v>103.6</v>
      </c>
      <c r="L32" s="1185">
        <v>102.9</v>
      </c>
      <c r="M32" s="1185">
        <v>102.2</v>
      </c>
      <c r="N32" s="1184">
        <v>102.4</v>
      </c>
      <c r="O32" s="1185">
        <v>102.4</v>
      </c>
      <c r="P32" s="1186">
        <v>102.2</v>
      </c>
      <c r="Q32" s="1187" t="s">
        <v>2714</v>
      </c>
    </row>
    <row r="33" spans="1:17" s="1182" customFormat="1" ht="20.100000000000001" customHeight="1">
      <c r="A33" s="1183" t="s">
        <v>2715</v>
      </c>
      <c r="B33" s="1184">
        <v>102.60356251688299</v>
      </c>
      <c r="C33" s="1185">
        <v>102.603562516883</v>
      </c>
      <c r="D33" s="1185">
        <v>102.58311958373571</v>
      </c>
      <c r="E33" s="1185">
        <v>102.62292860347029</v>
      </c>
      <c r="F33" s="1185">
        <v>102.63890307571748</v>
      </c>
      <c r="G33" s="1185">
        <v>101.95981258673675</v>
      </c>
      <c r="H33" s="1185">
        <v>102</v>
      </c>
      <c r="I33" s="1185">
        <v>102</v>
      </c>
      <c r="J33" s="1185">
        <v>102</v>
      </c>
      <c r="K33" s="1185">
        <v>102</v>
      </c>
      <c r="L33" s="1185">
        <v>102.1</v>
      </c>
      <c r="M33" s="1185">
        <v>102.1</v>
      </c>
      <c r="N33" s="1184">
        <v>101.8</v>
      </c>
      <c r="O33" s="1185">
        <v>101.7</v>
      </c>
      <c r="P33" s="1186">
        <v>101.6</v>
      </c>
      <c r="Q33" s="1187" t="s">
        <v>2716</v>
      </c>
    </row>
    <row r="34" spans="1:17" ht="20.100000000000001" customHeight="1">
      <c r="A34" s="1183" t="s">
        <v>2717</v>
      </c>
      <c r="B34" s="1184">
        <v>100.12163841618607</v>
      </c>
      <c r="C34" s="1185">
        <v>100.1834852604531</v>
      </c>
      <c r="D34" s="1185">
        <v>100.18348526045308</v>
      </c>
      <c r="E34" s="1185">
        <v>100.24520065508348</v>
      </c>
      <c r="F34" s="1185">
        <v>100.05965927875056</v>
      </c>
      <c r="G34" s="1185">
        <v>100.05965927875054</v>
      </c>
      <c r="H34" s="1185">
        <v>100.1</v>
      </c>
      <c r="I34" s="1185">
        <v>100.1</v>
      </c>
      <c r="J34" s="1185">
        <v>100</v>
      </c>
      <c r="K34" s="1185">
        <v>100</v>
      </c>
      <c r="L34" s="1185">
        <v>99.9</v>
      </c>
      <c r="M34" s="1185">
        <v>99.9</v>
      </c>
      <c r="N34" s="1184">
        <v>99.6</v>
      </c>
      <c r="O34" s="1185">
        <v>100.7</v>
      </c>
      <c r="P34" s="1186">
        <v>100.7</v>
      </c>
      <c r="Q34" s="1187" t="s">
        <v>2718</v>
      </c>
    </row>
    <row r="35" spans="1:17" ht="20.100000000000001" customHeight="1">
      <c r="A35" s="1183" t="s">
        <v>2719</v>
      </c>
      <c r="B35" s="1184">
        <v>111.0873900379806</v>
      </c>
      <c r="C35" s="1185">
        <v>111.13576900932242</v>
      </c>
      <c r="D35" s="1185">
        <v>111.07497366012679</v>
      </c>
      <c r="E35" s="1185">
        <v>111.1827399246834</v>
      </c>
      <c r="F35" s="1185">
        <v>112.07749859129463</v>
      </c>
      <c r="G35" s="1185">
        <v>111.82788792954966</v>
      </c>
      <c r="H35" s="1185">
        <v>111.9</v>
      </c>
      <c r="I35" s="1185">
        <v>111.9</v>
      </c>
      <c r="J35" s="1185">
        <v>111.7</v>
      </c>
      <c r="K35" s="1185">
        <v>111.8</v>
      </c>
      <c r="L35" s="1185">
        <v>110.6</v>
      </c>
      <c r="M35" s="1185">
        <v>109</v>
      </c>
      <c r="N35" s="1184">
        <v>108.9</v>
      </c>
      <c r="O35" s="1185">
        <v>109</v>
      </c>
      <c r="P35" s="1186">
        <v>109.1</v>
      </c>
      <c r="Q35" s="1187" t="s">
        <v>2720</v>
      </c>
    </row>
    <row r="36" spans="1:17" ht="20.100000000000001" customHeight="1">
      <c r="A36" s="1183" t="s">
        <v>2721</v>
      </c>
      <c r="B36" s="1184">
        <v>103.25278789741799</v>
      </c>
      <c r="C36" s="1185">
        <v>103.21411032141799</v>
      </c>
      <c r="D36" s="1185">
        <v>103.21411032141799</v>
      </c>
      <c r="E36" s="1185">
        <v>103.1743076662795</v>
      </c>
      <c r="F36" s="1185">
        <v>103.0910130240124</v>
      </c>
      <c r="G36" s="1185">
        <v>103.0910130240124</v>
      </c>
      <c r="H36" s="1185">
        <v>103</v>
      </c>
      <c r="I36" s="1185">
        <v>103</v>
      </c>
      <c r="J36" s="1185">
        <v>103</v>
      </c>
      <c r="K36" s="1185">
        <v>103</v>
      </c>
      <c r="L36" s="1185">
        <v>103</v>
      </c>
      <c r="M36" s="1185">
        <v>103</v>
      </c>
      <c r="N36" s="1184">
        <v>103</v>
      </c>
      <c r="O36" s="1185">
        <v>103</v>
      </c>
      <c r="P36" s="1186">
        <v>103</v>
      </c>
      <c r="Q36" s="1187" t="s">
        <v>2722</v>
      </c>
    </row>
    <row r="37" spans="1:17" ht="20.100000000000001" customHeight="1">
      <c r="A37" s="1183" t="s">
        <v>2723</v>
      </c>
      <c r="B37" s="1184">
        <v>99.330673893995538</v>
      </c>
      <c r="C37" s="1185">
        <v>99.330673893995538</v>
      </c>
      <c r="D37" s="1185">
        <v>99.330673893995538</v>
      </c>
      <c r="E37" s="1185">
        <v>99.330673893995538</v>
      </c>
      <c r="F37" s="1185">
        <v>99.177208406173264</v>
      </c>
      <c r="G37" s="1185">
        <v>99.177208406173264</v>
      </c>
      <c r="H37" s="1185">
        <v>99.2</v>
      </c>
      <c r="I37" s="1185">
        <v>99.1</v>
      </c>
      <c r="J37" s="1185">
        <v>99.1</v>
      </c>
      <c r="K37" s="1185">
        <v>99</v>
      </c>
      <c r="L37" s="1185">
        <v>99</v>
      </c>
      <c r="M37" s="1185">
        <v>99</v>
      </c>
      <c r="N37" s="1184">
        <v>99</v>
      </c>
      <c r="O37" s="1185">
        <v>99</v>
      </c>
      <c r="P37" s="1186">
        <v>99</v>
      </c>
      <c r="Q37" s="1187" t="s">
        <v>2724</v>
      </c>
    </row>
    <row r="38" spans="1:17" ht="20.100000000000001" customHeight="1">
      <c r="A38" s="1183" t="s">
        <v>2725</v>
      </c>
      <c r="B38" s="1184">
        <v>100.42525805708463</v>
      </c>
      <c r="C38" s="1185">
        <v>100.42525805708463</v>
      </c>
      <c r="D38" s="1185">
        <v>100.42525805708463</v>
      </c>
      <c r="E38" s="1185">
        <v>100.42525805708463</v>
      </c>
      <c r="F38" s="1185">
        <v>100.42525805708463</v>
      </c>
      <c r="G38" s="1185">
        <v>100.42525805708463</v>
      </c>
      <c r="H38" s="1185">
        <v>100.4</v>
      </c>
      <c r="I38" s="1185">
        <v>100.4</v>
      </c>
      <c r="J38" s="1185">
        <v>100.4</v>
      </c>
      <c r="K38" s="1185">
        <v>100.4</v>
      </c>
      <c r="L38" s="1185">
        <v>100.4</v>
      </c>
      <c r="M38" s="1185">
        <v>100.4</v>
      </c>
      <c r="N38" s="1184">
        <v>100.4</v>
      </c>
      <c r="O38" s="1185">
        <v>100.4</v>
      </c>
      <c r="P38" s="1186">
        <v>100.4</v>
      </c>
      <c r="Q38" s="1187" t="s">
        <v>2726</v>
      </c>
    </row>
    <row r="39" spans="1:17" ht="20.100000000000001" customHeight="1">
      <c r="A39" s="1183" t="s">
        <v>2727</v>
      </c>
      <c r="B39" s="1184">
        <v>111.63808637981764</v>
      </c>
      <c r="C39" s="1185">
        <v>111.63808637981764</v>
      </c>
      <c r="D39" s="1185">
        <v>111.63445401612783</v>
      </c>
      <c r="E39" s="1185">
        <v>111.63445401612786</v>
      </c>
      <c r="F39" s="1185">
        <v>111.63445401612783</v>
      </c>
      <c r="G39" s="1185">
        <v>110.29820639320192</v>
      </c>
      <c r="H39" s="1185">
        <v>108.8</v>
      </c>
      <c r="I39" s="1185">
        <v>108.8</v>
      </c>
      <c r="J39" s="1185">
        <v>110.3</v>
      </c>
      <c r="K39" s="1185">
        <v>111.2</v>
      </c>
      <c r="L39" s="1185">
        <v>111.2</v>
      </c>
      <c r="M39" s="1185">
        <v>110.4</v>
      </c>
      <c r="N39" s="1184">
        <v>108.9</v>
      </c>
      <c r="O39" s="1185">
        <v>108.9</v>
      </c>
      <c r="P39" s="1186">
        <v>108.9</v>
      </c>
      <c r="Q39" s="1187" t="s">
        <v>2728</v>
      </c>
    </row>
    <row r="40" spans="1:17" s="1182" customFormat="1" ht="20.100000000000001" customHeight="1">
      <c r="A40" s="1183" t="s">
        <v>2729</v>
      </c>
      <c r="B40" s="1184">
        <v>101.92095627494913</v>
      </c>
      <c r="C40" s="1185">
        <v>101.92095627494913</v>
      </c>
      <c r="D40" s="1185">
        <v>101.92095627494913</v>
      </c>
      <c r="E40" s="1185">
        <v>102.13198321883931</v>
      </c>
      <c r="F40" s="1185">
        <v>102.13198321883931</v>
      </c>
      <c r="G40" s="1185">
        <v>102.13198321883931</v>
      </c>
      <c r="H40" s="1185">
        <v>102.1</v>
      </c>
      <c r="I40" s="1185">
        <v>102.1</v>
      </c>
      <c r="J40" s="1185">
        <v>102.1</v>
      </c>
      <c r="K40" s="1185">
        <v>102.1</v>
      </c>
      <c r="L40" s="1185">
        <v>102.1</v>
      </c>
      <c r="M40" s="1185">
        <v>102.1</v>
      </c>
      <c r="N40" s="1184">
        <v>102.7</v>
      </c>
      <c r="O40" s="1185">
        <v>102.7</v>
      </c>
      <c r="P40" s="1186">
        <v>102.7</v>
      </c>
      <c r="Q40" s="1187" t="s">
        <v>2730</v>
      </c>
    </row>
    <row r="41" spans="1:17" ht="20.100000000000001" customHeight="1">
      <c r="A41" s="1177" t="s">
        <v>2731</v>
      </c>
      <c r="B41" s="1178">
        <v>115.34758444034017</v>
      </c>
      <c r="C41" s="1179">
        <v>115.34758444034017</v>
      </c>
      <c r="D41" s="1179">
        <v>115.34758444034017</v>
      </c>
      <c r="E41" s="1179">
        <v>115.34758444034017</v>
      </c>
      <c r="F41" s="1179">
        <v>115.34758444034017</v>
      </c>
      <c r="G41" s="1179">
        <v>115.34758444034017</v>
      </c>
      <c r="H41" s="1179">
        <v>115.3</v>
      </c>
      <c r="I41" s="1179">
        <v>115.3</v>
      </c>
      <c r="J41" s="1179">
        <v>115.3</v>
      </c>
      <c r="K41" s="1179">
        <v>115.3</v>
      </c>
      <c r="L41" s="1179">
        <v>115.3</v>
      </c>
      <c r="M41" s="1179">
        <v>115.3</v>
      </c>
      <c r="N41" s="1178">
        <v>115.3</v>
      </c>
      <c r="O41" s="1179">
        <v>115.3</v>
      </c>
      <c r="P41" s="1180">
        <v>115.3</v>
      </c>
      <c r="Q41" s="1181" t="s">
        <v>2732</v>
      </c>
    </row>
    <row r="42" spans="1:17" s="1182" customFormat="1" ht="20.100000000000001" customHeight="1">
      <c r="A42" s="1183" t="s">
        <v>2731</v>
      </c>
      <c r="B42" s="1184">
        <v>115.34758444034017</v>
      </c>
      <c r="C42" s="1185">
        <v>115.34758444034017</v>
      </c>
      <c r="D42" s="1185">
        <v>115.34758444034017</v>
      </c>
      <c r="E42" s="1185">
        <v>115.34758444034017</v>
      </c>
      <c r="F42" s="1185">
        <v>115.34758444034017</v>
      </c>
      <c r="G42" s="1185">
        <v>115.34758444034017</v>
      </c>
      <c r="H42" s="1185">
        <v>115.3</v>
      </c>
      <c r="I42" s="1185">
        <v>115.3</v>
      </c>
      <c r="J42" s="1185">
        <v>115.3</v>
      </c>
      <c r="K42" s="1185">
        <v>115.3</v>
      </c>
      <c r="L42" s="1185">
        <v>115.3</v>
      </c>
      <c r="M42" s="1185">
        <v>115.3</v>
      </c>
      <c r="N42" s="1184">
        <v>115.3</v>
      </c>
      <c r="O42" s="1185">
        <v>115.3</v>
      </c>
      <c r="P42" s="1186">
        <v>115.3</v>
      </c>
      <c r="Q42" s="1187" t="s">
        <v>2732</v>
      </c>
    </row>
    <row r="43" spans="1:17" ht="20.100000000000001" customHeight="1">
      <c r="A43" s="1177" t="s">
        <v>2733</v>
      </c>
      <c r="B43" s="1178">
        <v>119.04725906133557</v>
      </c>
      <c r="C43" s="1179">
        <v>119.04725906133557</v>
      </c>
      <c r="D43" s="1179">
        <v>119.04725906133557</v>
      </c>
      <c r="E43" s="1179">
        <v>119.04725906133557</v>
      </c>
      <c r="F43" s="1179">
        <v>119.04725906133557</v>
      </c>
      <c r="G43" s="1179">
        <v>119.04725906133557</v>
      </c>
      <c r="H43" s="1179">
        <v>119</v>
      </c>
      <c r="I43" s="1179">
        <v>119</v>
      </c>
      <c r="J43" s="1179">
        <v>119</v>
      </c>
      <c r="K43" s="1179">
        <v>119</v>
      </c>
      <c r="L43" s="1179">
        <v>119</v>
      </c>
      <c r="M43" s="1179">
        <v>119</v>
      </c>
      <c r="N43" s="1178">
        <v>119</v>
      </c>
      <c r="O43" s="1179">
        <v>119</v>
      </c>
      <c r="P43" s="1180">
        <v>119</v>
      </c>
      <c r="Q43" s="1181" t="s">
        <v>2734</v>
      </c>
    </row>
    <row r="44" spans="1:17" ht="20.100000000000001" customHeight="1">
      <c r="A44" s="1183" t="s">
        <v>2733</v>
      </c>
      <c r="B44" s="1184">
        <v>119.04725906133557</v>
      </c>
      <c r="C44" s="1185">
        <v>119.04725906133557</v>
      </c>
      <c r="D44" s="1185">
        <v>119.04725906133557</v>
      </c>
      <c r="E44" s="1185">
        <v>119</v>
      </c>
      <c r="F44" s="1185">
        <v>119</v>
      </c>
      <c r="G44" s="1185">
        <v>119</v>
      </c>
      <c r="H44" s="1185">
        <v>119</v>
      </c>
      <c r="I44" s="1185">
        <v>119</v>
      </c>
      <c r="J44" s="1185">
        <v>119</v>
      </c>
      <c r="K44" s="1185">
        <v>119</v>
      </c>
      <c r="L44" s="1185">
        <v>119</v>
      </c>
      <c r="M44" s="1185">
        <v>119</v>
      </c>
      <c r="N44" s="1184">
        <v>119</v>
      </c>
      <c r="O44" s="1185">
        <v>119</v>
      </c>
      <c r="P44" s="1186">
        <v>119</v>
      </c>
      <c r="Q44" s="1187" t="s">
        <v>2734</v>
      </c>
    </row>
    <row r="45" spans="1:17" ht="12.75" customHeight="1">
      <c r="A45" s="1196"/>
      <c r="B45" s="1197"/>
      <c r="C45" s="1198"/>
      <c r="D45" s="1199"/>
      <c r="E45" s="1200"/>
      <c r="F45" s="1201"/>
      <c r="G45" s="1200"/>
      <c r="H45" s="1202"/>
      <c r="I45" s="1202"/>
      <c r="J45" s="1202"/>
      <c r="K45" s="1200"/>
      <c r="L45" s="1203"/>
      <c r="M45" s="1200"/>
      <c r="N45" s="1204"/>
      <c r="O45" s="1202"/>
      <c r="P45" s="1205"/>
      <c r="Q45" s="1206"/>
    </row>
    <row r="46" spans="1:17" ht="20.100000000000001" customHeight="1">
      <c r="A46" s="1151" t="s">
        <v>2735</v>
      </c>
      <c r="B46" s="1207"/>
      <c r="C46" s="1207"/>
      <c r="D46" s="1208"/>
      <c r="E46" s="1185"/>
      <c r="F46" s="1174"/>
      <c r="G46" s="1185"/>
      <c r="H46" s="1185"/>
      <c r="I46" s="1185"/>
      <c r="J46" s="1185"/>
      <c r="K46" s="1185"/>
      <c r="L46" s="1209"/>
      <c r="M46" s="1185"/>
      <c r="N46" s="1210"/>
      <c r="O46" s="1210"/>
      <c r="P46" s="1210"/>
      <c r="Q46" s="1211" t="s">
        <v>2736</v>
      </c>
    </row>
    <row r="47" spans="1:17" ht="20.100000000000001" customHeight="1">
      <c r="A47" s="1212"/>
      <c r="B47" s="1207"/>
      <c r="C47" s="1207"/>
      <c r="D47" s="1213"/>
      <c r="E47" s="1174"/>
      <c r="F47" s="1174"/>
      <c r="H47" s="1174"/>
      <c r="I47" s="1174"/>
      <c r="N47" s="1174"/>
      <c r="O47" s="1174"/>
      <c r="Q47" s="1215"/>
    </row>
    <row r="48" spans="1:17" ht="20.100000000000001" customHeight="1">
      <c r="A48" s="1212"/>
      <c r="D48" s="1207"/>
      <c r="E48" s="1207"/>
      <c r="G48" s="1207"/>
      <c r="H48" s="1207"/>
      <c r="I48" s="1207"/>
      <c r="J48" s="1207"/>
      <c r="K48" s="1207"/>
      <c r="L48" s="1217"/>
      <c r="M48" s="1207"/>
      <c r="N48" s="1207"/>
      <c r="O48" s="1207"/>
      <c r="P48" s="1207"/>
      <c r="Q48" s="1218"/>
    </row>
    <row r="49" spans="4:17" ht="20.100000000000001" customHeight="1">
      <c r="D49" s="1207"/>
      <c r="E49" s="1207"/>
      <c r="G49" s="1207"/>
      <c r="H49" s="1207"/>
      <c r="I49" s="1207"/>
      <c r="J49" s="1207"/>
      <c r="K49" s="1207"/>
      <c r="L49" s="1217"/>
      <c r="M49" s="1207"/>
      <c r="N49" s="1207"/>
      <c r="O49" s="1207"/>
      <c r="P49" s="1207"/>
      <c r="Q49" s="1218"/>
    </row>
    <row r="50" spans="4:17" ht="20.100000000000001" customHeight="1">
      <c r="D50" s="1207"/>
      <c r="E50" s="1207"/>
      <c r="G50" s="1207"/>
      <c r="H50" s="1207"/>
      <c r="I50" s="1207"/>
      <c r="J50" s="1207"/>
      <c r="K50" s="1207"/>
      <c r="L50" s="1217"/>
      <c r="M50" s="1207"/>
      <c r="N50" s="1207"/>
      <c r="O50" s="1207"/>
      <c r="P50" s="1207"/>
      <c r="Q50" s="1218"/>
    </row>
    <row r="51" spans="4:17" ht="20.100000000000001" customHeight="1"/>
    <row r="52" spans="4:17" ht="20.100000000000001" customHeight="1"/>
    <row r="53" spans="4:17" ht="20.100000000000001" customHeight="1"/>
    <row r="54" spans="4:17" ht="20.100000000000001" customHeight="1"/>
    <row r="55" spans="4:17" ht="20.100000000000001" customHeight="1"/>
    <row r="56" spans="4:17" ht="20.100000000000001" customHeight="1"/>
    <row r="57" spans="4:17" ht="20.100000000000001" customHeight="1"/>
    <row r="58" spans="4:17" ht="20.100000000000001" customHeight="1"/>
    <row r="59" spans="4:17" ht="20.100000000000001" customHeight="1"/>
    <row r="60" spans="4:17" ht="20.100000000000001" customHeight="1"/>
    <row r="61" spans="4:17" ht="20.100000000000001" customHeight="1"/>
    <row r="62" spans="4:17" ht="20.100000000000001" customHeight="1"/>
    <row r="63" spans="4:17" ht="20.100000000000001" customHeight="1"/>
    <row r="64" spans="4:17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</sheetData>
  <mergeCells count="2">
    <mergeCell ref="B8:M9"/>
    <mergeCell ref="N8:P9"/>
  </mergeCells>
  <printOptions gridLinesSet="0"/>
  <pageMargins left="0.7" right="0.7" top="0.75" bottom="0.75" header="0.3" footer="0.3"/>
  <pageSetup paperSize="9" scale="60" firstPageNumber="35" orientation="landscape" useFirstPageNumber="1" horizontalDpi="4294967292" verticalDpi="4294967292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syncVertical="1" syncRef="A1" transitionEvaluation="1"/>
  <dimension ref="A1:R5112"/>
  <sheetViews>
    <sheetView showGridLines="0" zoomScale="75" zoomScaleNormal="75" workbookViewId="0"/>
  </sheetViews>
  <sheetFormatPr baseColWidth="10" defaultColWidth="24.625" defaultRowHeight="15"/>
  <cols>
    <col min="1" max="1" width="60.75" style="1244" customWidth="1"/>
    <col min="2" max="2" width="6.625" style="1220" customWidth="1"/>
    <col min="3" max="3" width="6.625" style="1221" customWidth="1"/>
    <col min="4" max="8" width="6.625" style="1220" customWidth="1"/>
    <col min="9" max="9" width="6.625" style="1221" customWidth="1"/>
    <col min="10" max="11" width="6.625" style="1220" customWidth="1"/>
    <col min="12" max="12" width="6.625" style="1221" customWidth="1"/>
    <col min="13" max="13" width="6.625" style="1220" customWidth="1"/>
    <col min="14" max="14" width="6.25" style="1262" customWidth="1"/>
    <col min="15" max="16" width="6.25" style="1220" customWidth="1"/>
    <col min="17" max="17" width="47.75" style="1299" customWidth="1"/>
    <col min="18" max="18" width="24.625" style="1243" customWidth="1"/>
    <col min="19" max="83" width="9.625" style="1244" customWidth="1"/>
    <col min="84" max="16384" width="24.625" style="1244"/>
  </cols>
  <sheetData>
    <row r="1" spans="1:18">
      <c r="N1" s="1220"/>
    </row>
    <row r="2" spans="1:18">
      <c r="N2" s="1220"/>
    </row>
    <row r="3" spans="1:18">
      <c r="N3" s="1220"/>
    </row>
    <row r="4" spans="1:18" s="1227" customFormat="1" ht="24" customHeight="1">
      <c r="A4" s="1219" t="s">
        <v>2666</v>
      </c>
      <c r="B4" s="1220"/>
      <c r="C4" s="1221"/>
      <c r="D4" s="1220"/>
      <c r="E4" s="1222"/>
      <c r="F4" s="1223"/>
      <c r="G4" s="1223"/>
      <c r="H4" s="1222"/>
      <c r="I4" s="1222"/>
      <c r="J4" s="1222"/>
      <c r="K4" s="1222"/>
      <c r="L4" s="1224"/>
      <c r="M4" s="1224"/>
      <c r="N4" s="1220"/>
      <c r="O4" s="1220"/>
      <c r="P4" s="1220"/>
      <c r="Q4" s="1225" t="s">
        <v>2667</v>
      </c>
      <c r="R4" s="1226"/>
    </row>
    <row r="5" spans="1:18" s="1232" customFormat="1" ht="18" customHeight="1">
      <c r="A5" s="1228" t="s">
        <v>2737</v>
      </c>
      <c r="B5" s="1220"/>
      <c r="C5" s="1221"/>
      <c r="D5" s="1220"/>
      <c r="E5" s="1222"/>
      <c r="F5" s="1223"/>
      <c r="G5" s="1223"/>
      <c r="H5" s="1222"/>
      <c r="I5" s="1222"/>
      <c r="J5" s="1222"/>
      <c r="K5" s="1222"/>
      <c r="L5" s="1229"/>
      <c r="M5" s="1229"/>
      <c r="N5" s="1220"/>
      <c r="O5" s="1220"/>
      <c r="P5" s="1220"/>
      <c r="Q5" s="1230" t="s">
        <v>2738</v>
      </c>
      <c r="R5" s="1231"/>
    </row>
    <row r="6" spans="1:18" s="1238" customFormat="1" ht="18" customHeight="1">
      <c r="A6" s="1233" t="s">
        <v>2739</v>
      </c>
      <c r="B6" s="1220"/>
      <c r="C6" s="1221"/>
      <c r="D6" s="1220"/>
      <c r="E6" s="1220"/>
      <c r="F6" s="1234"/>
      <c r="G6" s="1235"/>
      <c r="H6" s="1235"/>
      <c r="I6" s="1220"/>
      <c r="J6" s="1220"/>
      <c r="K6" s="1221"/>
      <c r="L6" s="1220"/>
      <c r="M6" s="1220"/>
      <c r="N6" s="1220"/>
      <c r="O6" s="1220"/>
      <c r="P6" s="1220"/>
      <c r="Q6" s="1236" t="s">
        <v>2740</v>
      </c>
      <c r="R6" s="1237"/>
    </row>
    <row r="7" spans="1:18" ht="15.75" customHeight="1">
      <c r="A7" s="1239"/>
      <c r="B7" s="1240"/>
      <c r="C7" s="1240"/>
      <c r="D7" s="1240"/>
      <c r="E7" s="1241"/>
      <c r="F7" s="1241"/>
      <c r="G7" s="1241"/>
      <c r="H7" s="1241"/>
      <c r="I7" s="1241"/>
      <c r="J7" s="1241"/>
      <c r="K7" s="1241"/>
      <c r="L7" s="1241"/>
      <c r="M7" s="1241"/>
      <c r="N7" s="1240"/>
      <c r="O7" s="1240"/>
      <c r="P7" s="1240"/>
      <c r="Q7" s="1242"/>
    </row>
    <row r="8" spans="1:18" ht="11.1" customHeight="1">
      <c r="A8" s="1245"/>
      <c r="B8" s="2390">
        <v>2018</v>
      </c>
      <c r="C8" s="2391"/>
      <c r="D8" s="2391"/>
      <c r="E8" s="2391"/>
      <c r="F8" s="2391"/>
      <c r="G8" s="2391"/>
      <c r="H8" s="2391"/>
      <c r="I8" s="2391"/>
      <c r="J8" s="2391"/>
      <c r="K8" s="2391"/>
      <c r="L8" s="2391"/>
      <c r="M8" s="2391"/>
      <c r="N8" s="2390">
        <v>2017</v>
      </c>
      <c r="O8" s="2391"/>
      <c r="P8" s="2395"/>
      <c r="Q8" s="1246"/>
    </row>
    <row r="9" spans="1:18" ht="11.1" customHeight="1">
      <c r="A9" s="1245"/>
      <c r="B9" s="2392"/>
      <c r="C9" s="2393"/>
      <c r="D9" s="2393"/>
      <c r="E9" s="2393"/>
      <c r="F9" s="2393"/>
      <c r="G9" s="2393"/>
      <c r="H9" s="2394"/>
      <c r="I9" s="2393"/>
      <c r="J9" s="2393"/>
      <c r="K9" s="2393"/>
      <c r="L9" s="2393"/>
      <c r="M9" s="2393"/>
      <c r="N9" s="2392"/>
      <c r="O9" s="2393"/>
      <c r="P9" s="2396"/>
      <c r="Q9" s="1246" t="s">
        <v>2501</v>
      </c>
    </row>
    <row r="10" spans="1:18" ht="11.1" customHeight="1">
      <c r="A10" s="1245"/>
      <c r="B10" s="1247" t="s">
        <v>2502</v>
      </c>
      <c r="C10" s="1248" t="s">
        <v>2675</v>
      </c>
      <c r="D10" s="1249" t="s">
        <v>11</v>
      </c>
      <c r="E10" s="1250" t="s">
        <v>21</v>
      </c>
      <c r="F10" s="1250" t="s">
        <v>23</v>
      </c>
      <c r="G10" s="1250" t="s">
        <v>12</v>
      </c>
      <c r="H10" s="1251" t="s">
        <v>13</v>
      </c>
      <c r="I10" s="1251" t="s">
        <v>14</v>
      </c>
      <c r="J10" s="1251" t="s">
        <v>15</v>
      </c>
      <c r="K10" s="1252" t="s">
        <v>8</v>
      </c>
      <c r="L10" s="1252" t="s">
        <v>9</v>
      </c>
      <c r="M10" s="1252" t="s">
        <v>10</v>
      </c>
      <c r="N10" s="1247" t="s">
        <v>2502</v>
      </c>
      <c r="O10" s="1248" t="s">
        <v>2675</v>
      </c>
      <c r="P10" s="1249" t="s">
        <v>11</v>
      </c>
      <c r="Q10" s="1246"/>
    </row>
    <row r="11" spans="1:18" ht="11.1" customHeight="1">
      <c r="A11" s="1253"/>
      <c r="B11" s="1254" t="s">
        <v>2406</v>
      </c>
      <c r="C11" s="1255" t="s">
        <v>2506</v>
      </c>
      <c r="D11" s="1256" t="s">
        <v>2507</v>
      </c>
      <c r="E11" s="1257" t="s">
        <v>7</v>
      </c>
      <c r="F11" s="1257" t="s">
        <v>22</v>
      </c>
      <c r="G11" s="1257" t="s">
        <v>6</v>
      </c>
      <c r="H11" s="1258" t="s">
        <v>5</v>
      </c>
      <c r="I11" s="1258" t="s">
        <v>4</v>
      </c>
      <c r="J11" s="1258" t="s">
        <v>3</v>
      </c>
      <c r="K11" s="1259" t="s">
        <v>2</v>
      </c>
      <c r="L11" s="1259" t="s">
        <v>1</v>
      </c>
      <c r="M11" s="1259" t="s">
        <v>0</v>
      </c>
      <c r="N11" s="1254" t="s">
        <v>2406</v>
      </c>
      <c r="O11" s="1255" t="s">
        <v>2506</v>
      </c>
      <c r="P11" s="1256" t="s">
        <v>2507</v>
      </c>
      <c r="Q11" s="1260"/>
    </row>
    <row r="12" spans="1:18" ht="17.100000000000001" customHeight="1">
      <c r="A12" s="1261"/>
      <c r="B12" s="1262"/>
      <c r="C12" s="1220"/>
      <c r="D12" s="1263"/>
      <c r="I12" s="1220"/>
      <c r="L12" s="1220"/>
      <c r="P12" s="1263"/>
      <c r="Q12" s="1264"/>
    </row>
    <row r="13" spans="1:18" s="1271" customFormat="1" ht="15" customHeight="1">
      <c r="A13" s="1265" t="s">
        <v>2741</v>
      </c>
      <c r="B13" s="1266">
        <f>'[2]tr (2)'!C5</f>
        <v>119.8</v>
      </c>
      <c r="C13" s="1267">
        <f>'[2]tr (2)'!D5</f>
        <v>120.7</v>
      </c>
      <c r="D13" s="1268">
        <f>'[2]tr (2)'!E5</f>
        <v>119.9</v>
      </c>
      <c r="E13" s="1267">
        <f>'[2]tr (2)'!F5</f>
        <v>120</v>
      </c>
      <c r="F13" s="1267">
        <f>'[2]tr (2)'!G5</f>
        <v>119.7</v>
      </c>
      <c r="G13" s="1267">
        <f>'[2]tr (2)'!H5</f>
        <v>119.8</v>
      </c>
      <c r="H13" s="1267">
        <f>'[2]tr (2)'!I5</f>
        <v>120.9</v>
      </c>
      <c r="I13" s="1267">
        <f>'[2]tr (2)'!J5</f>
        <v>120.6</v>
      </c>
      <c r="J13" s="1267">
        <f>'[2]tr (2)'!K5</f>
        <v>120</v>
      </c>
      <c r="K13" s="1267">
        <f>'[2]tr (2)'!L5</f>
        <v>119.6</v>
      </c>
      <c r="L13" s="1267">
        <f>'[2]tr (2)'!M5</f>
        <v>119.5</v>
      </c>
      <c r="M13" s="1267">
        <f>'[2]tr (2)'!N5</f>
        <v>120.1</v>
      </c>
      <c r="N13" s="1266">
        <f>'[2]tr (2)'!O5</f>
        <v>119.7</v>
      </c>
      <c r="O13" s="1267">
        <f>'[2]tr (2)'!P5</f>
        <v>119.1</v>
      </c>
      <c r="P13" s="1268">
        <f>'[2]tr (2)'!Q5</f>
        <v>118.6</v>
      </c>
      <c r="Q13" s="1269" t="s">
        <v>2742</v>
      </c>
      <c r="R13" s="1270"/>
    </row>
    <row r="14" spans="1:18" s="1271" customFormat="1" ht="15" customHeight="1">
      <c r="B14" s="1272"/>
      <c r="C14" s="1224"/>
      <c r="D14" s="1268"/>
      <c r="E14" s="1267"/>
      <c r="F14" s="1267"/>
      <c r="G14" s="1267"/>
      <c r="H14" s="1267"/>
      <c r="I14" s="1267"/>
      <c r="J14" s="1267"/>
      <c r="K14" s="1267"/>
      <c r="L14" s="1267"/>
      <c r="M14" s="1267"/>
      <c r="N14" s="1266"/>
      <c r="O14" s="1267"/>
      <c r="P14" s="1268"/>
      <c r="Q14" s="1273"/>
      <c r="R14" s="1270"/>
    </row>
    <row r="15" spans="1:18" s="1271" customFormat="1" ht="15" customHeight="1">
      <c r="A15" s="1274" t="s">
        <v>2743</v>
      </c>
      <c r="B15" s="1266">
        <f>'[2]tr (2)'!C7</f>
        <v>126.6</v>
      </c>
      <c r="C15" s="1267">
        <f>'[2]tr (2)'!D7</f>
        <v>128.30000000000001</v>
      </c>
      <c r="D15" s="1268">
        <f>'[2]tr (2)'!E7</f>
        <v>126.1</v>
      </c>
      <c r="E15" s="1267">
        <f>'[2]tr (2)'!F7</f>
        <v>126.8</v>
      </c>
      <c r="F15" s="1267">
        <f>'[2]tr (2)'!G7</f>
        <v>127.1</v>
      </c>
      <c r="G15" s="1267">
        <f>'[2]tr (2)'!H7</f>
        <v>127.4</v>
      </c>
      <c r="H15" s="1267">
        <f>'[2]tr (2)'!I7</f>
        <v>130.4</v>
      </c>
      <c r="I15" s="1267">
        <f>'[2]tr (2)'!J7</f>
        <v>130</v>
      </c>
      <c r="J15" s="1267">
        <f>'[2]tr (2)'!K7</f>
        <v>128.6</v>
      </c>
      <c r="K15" s="1267">
        <f>'[2]tr (2)'!L7</f>
        <v>127.8</v>
      </c>
      <c r="L15" s="1267">
        <f>'[2]tr (2)'!M7</f>
        <v>127.5</v>
      </c>
      <c r="M15" s="1267">
        <f>'[2]tr (2)'!N7</f>
        <v>129.1</v>
      </c>
      <c r="N15" s="1266">
        <f>'[2]tr (2)'!O7</f>
        <v>130.30000000000001</v>
      </c>
      <c r="O15" s="1267">
        <f>'[2]tr (2)'!P7</f>
        <v>128.9</v>
      </c>
      <c r="P15" s="1268">
        <f>'[2]tr (2)'!Q7</f>
        <v>127.7</v>
      </c>
      <c r="Q15" s="1275" t="s">
        <v>2744</v>
      </c>
      <c r="R15" s="1270"/>
    </row>
    <row r="16" spans="1:18" ht="15" customHeight="1">
      <c r="A16" s="1244" t="s">
        <v>2745</v>
      </c>
      <c r="B16" s="1272">
        <f>'[2]tr (2)'!C8</f>
        <v>124.5</v>
      </c>
      <c r="C16" s="1224">
        <f>'[2]tr (2)'!D8</f>
        <v>124.8</v>
      </c>
      <c r="D16" s="1276">
        <f>'[2]tr (2)'!E8</f>
        <v>124.8</v>
      </c>
      <c r="E16" s="1224">
        <f>'[2]tr (2)'!F8</f>
        <v>124.7</v>
      </c>
      <c r="F16" s="1224">
        <f>'[2]tr (2)'!G8</f>
        <v>124.5</v>
      </c>
      <c r="G16" s="1224">
        <f>'[2]tr (2)'!H8</f>
        <v>124.7</v>
      </c>
      <c r="H16" s="1224">
        <f>'[2]tr (2)'!I8</f>
        <v>125</v>
      </c>
      <c r="I16" s="1224">
        <f>'[2]tr (2)'!J8</f>
        <v>125.2</v>
      </c>
      <c r="J16" s="1224">
        <f>'[2]tr (2)'!K8</f>
        <v>125.3</v>
      </c>
      <c r="K16" s="1224">
        <f>'[2]tr (2)'!L8</f>
        <v>125.3</v>
      </c>
      <c r="L16" s="1224">
        <f>'[2]tr (2)'!M8</f>
        <v>125.4</v>
      </c>
      <c r="M16" s="1224">
        <f>'[2]tr (2)'!N8</f>
        <v>125.7</v>
      </c>
      <c r="N16" s="1272">
        <f>'[2]tr (2)'!O8</f>
        <v>125.7</v>
      </c>
      <c r="O16" s="1224">
        <f>'[2]tr (2)'!P8</f>
        <v>125.6</v>
      </c>
      <c r="P16" s="1276">
        <f>'[2]tr (2)'!Q8</f>
        <v>125.4</v>
      </c>
      <c r="Q16" s="1277" t="s">
        <v>2746</v>
      </c>
    </row>
    <row r="17" spans="1:17" ht="15" customHeight="1">
      <c r="A17" s="1244" t="s">
        <v>2747</v>
      </c>
      <c r="B17" s="1272">
        <f>'[2]tr (2)'!C9</f>
        <v>118.9</v>
      </c>
      <c r="C17" s="1224">
        <f>'[2]tr (2)'!D9</f>
        <v>118.5</v>
      </c>
      <c r="D17" s="1276">
        <f>'[2]tr (2)'!E9</f>
        <v>115.2</v>
      </c>
      <c r="E17" s="1224">
        <f>'[2]tr (2)'!F9</f>
        <v>115.8</v>
      </c>
      <c r="F17" s="1224">
        <f>'[2]tr (2)'!G9</f>
        <v>117.1</v>
      </c>
      <c r="G17" s="1224">
        <f>'[2]tr (2)'!H9</f>
        <v>115.7</v>
      </c>
      <c r="H17" s="1224">
        <f>'[2]tr (2)'!I9</f>
        <v>117.3</v>
      </c>
      <c r="I17" s="1224">
        <f>'[2]tr (2)'!J9</f>
        <v>116.2</v>
      </c>
      <c r="J17" s="1224">
        <f>'[2]tr (2)'!K9</f>
        <v>114.7</v>
      </c>
      <c r="K17" s="1224">
        <f>'[2]tr (2)'!L9</f>
        <v>113.4</v>
      </c>
      <c r="L17" s="1224">
        <f>'[2]tr (2)'!M9</f>
        <v>112.6</v>
      </c>
      <c r="M17" s="1224">
        <f>'[2]tr (2)'!N9</f>
        <v>113.4</v>
      </c>
      <c r="N17" s="1272">
        <f>'[2]tr (2)'!O9</f>
        <v>114.3</v>
      </c>
      <c r="O17" s="1224">
        <f>'[2]tr (2)'!P9</f>
        <v>112.8</v>
      </c>
      <c r="P17" s="1276">
        <f>'[2]tr (2)'!Q9</f>
        <v>112.6</v>
      </c>
      <c r="Q17" s="1277" t="s">
        <v>2748</v>
      </c>
    </row>
    <row r="18" spans="1:17" ht="15" customHeight="1">
      <c r="A18" s="1244" t="s">
        <v>2749</v>
      </c>
      <c r="B18" s="1272">
        <f>'[2]tr (2)'!C10</f>
        <v>142.80000000000001</v>
      </c>
      <c r="C18" s="1224">
        <f>'[2]tr (2)'!D10</f>
        <v>148.5</v>
      </c>
      <c r="D18" s="1276">
        <f>'[2]tr (2)'!E10</f>
        <v>146</v>
      </c>
      <c r="E18" s="1224">
        <f>'[2]tr (2)'!F10</f>
        <v>150.69999999999999</v>
      </c>
      <c r="F18" s="1224">
        <f>'[2]tr (2)'!G10</f>
        <v>150.30000000000001</v>
      </c>
      <c r="G18" s="1224">
        <f>'[2]tr (2)'!H10</f>
        <v>148.69999999999999</v>
      </c>
      <c r="H18" s="1224">
        <f>'[2]tr (2)'!I10</f>
        <v>164.3</v>
      </c>
      <c r="I18" s="1224">
        <f>'[2]tr (2)'!J10</f>
        <v>157.4</v>
      </c>
      <c r="J18" s="1224">
        <f>'[2]tr (2)'!K10</f>
        <v>151.80000000000001</v>
      </c>
      <c r="K18" s="1224">
        <f>'[2]tr (2)'!L10</f>
        <v>154</v>
      </c>
      <c r="L18" s="1224">
        <f>'[2]tr (2)'!M10</f>
        <v>147.1</v>
      </c>
      <c r="M18" s="1224">
        <f>'[2]tr (2)'!N10</f>
        <v>143.9</v>
      </c>
      <c r="N18" s="1272">
        <f>'[2]tr (2)'!O10</f>
        <v>145</v>
      </c>
      <c r="O18" s="1224">
        <f>'[2]tr (2)'!P10</f>
        <v>144.6</v>
      </c>
      <c r="P18" s="1276">
        <f>'[2]tr (2)'!Q10</f>
        <v>147.30000000000001</v>
      </c>
      <c r="Q18" s="1278" t="s">
        <v>2750</v>
      </c>
    </row>
    <row r="19" spans="1:17" ht="15" customHeight="1">
      <c r="A19" s="1244" t="s">
        <v>2751</v>
      </c>
      <c r="B19" s="1272">
        <f>'[2]tr (2)'!C11</f>
        <v>120.6</v>
      </c>
      <c r="C19" s="1224">
        <f>'[2]tr (2)'!D11</f>
        <v>120.4</v>
      </c>
      <c r="D19" s="1276">
        <f>'[2]tr (2)'!E11</f>
        <v>119.2</v>
      </c>
      <c r="E19" s="1224">
        <f>'[2]tr (2)'!F11</f>
        <v>119.5</v>
      </c>
      <c r="F19" s="1224">
        <f>'[2]tr (2)'!G11</f>
        <v>120.9</v>
      </c>
      <c r="G19" s="1224">
        <f>'[2]tr (2)'!H11</f>
        <v>121.5</v>
      </c>
      <c r="H19" s="1224">
        <f>'[2]tr (2)'!I11</f>
        <v>122.4</v>
      </c>
      <c r="I19" s="1224">
        <f>'[2]tr (2)'!J11</f>
        <v>122.2</v>
      </c>
      <c r="J19" s="1224">
        <f>'[2]tr (2)'!K11</f>
        <v>121.4</v>
      </c>
      <c r="K19" s="1224">
        <f>'[2]tr (2)'!L11</f>
        <v>121.5</v>
      </c>
      <c r="L19" s="1224">
        <f>'[2]tr (2)'!M11</f>
        <v>122.3</v>
      </c>
      <c r="M19" s="1224">
        <f>'[2]tr (2)'!N11</f>
        <v>122.2</v>
      </c>
      <c r="N19" s="1272">
        <f>'[2]tr (2)'!O11</f>
        <v>121.9</v>
      </c>
      <c r="O19" s="1224">
        <f>'[2]tr (2)'!P11</f>
        <v>121.4</v>
      </c>
      <c r="P19" s="1276">
        <f>'[2]tr (2)'!Q11</f>
        <v>118.9</v>
      </c>
      <c r="Q19" s="1278" t="s">
        <v>2752</v>
      </c>
    </row>
    <row r="20" spans="1:17" ht="15" customHeight="1">
      <c r="A20" s="1244" t="s">
        <v>2753</v>
      </c>
      <c r="B20" s="1272">
        <f>'[2]tr (2)'!C12</f>
        <v>143.69999999999999</v>
      </c>
      <c r="C20" s="1224">
        <f>'[2]tr (2)'!D12</f>
        <v>146.6</v>
      </c>
      <c r="D20" s="1276">
        <f>'[2]tr (2)'!E12</f>
        <v>148.19999999999999</v>
      </c>
      <c r="E20" s="1224">
        <f>'[2]tr (2)'!F12</f>
        <v>148.19999999999999</v>
      </c>
      <c r="F20" s="1224">
        <f>'[2]tr (2)'!G12</f>
        <v>148.1</v>
      </c>
      <c r="G20" s="1224">
        <f>'[2]tr (2)'!H12</f>
        <v>148.19999999999999</v>
      </c>
      <c r="H20" s="1224">
        <f>'[2]tr (2)'!I12</f>
        <v>149.1</v>
      </c>
      <c r="I20" s="1224">
        <f>'[2]tr (2)'!J12</f>
        <v>149.4</v>
      </c>
      <c r="J20" s="1224">
        <f>'[2]tr (2)'!K12</f>
        <v>149.4</v>
      </c>
      <c r="K20" s="1224">
        <f>'[2]tr (2)'!L12</f>
        <v>150</v>
      </c>
      <c r="L20" s="1224">
        <f>'[2]tr (2)'!M12</f>
        <v>150.19999999999999</v>
      </c>
      <c r="M20" s="1224">
        <f>'[2]tr (2)'!N12</f>
        <v>150.30000000000001</v>
      </c>
      <c r="N20" s="1272">
        <f>'[2]tr (2)'!O12</f>
        <v>150.30000000000001</v>
      </c>
      <c r="O20" s="1224">
        <f>'[2]tr (2)'!P12</f>
        <v>149.5</v>
      </c>
      <c r="P20" s="1276">
        <f>'[2]tr (2)'!Q12</f>
        <v>147.19999999999999</v>
      </c>
      <c r="Q20" s="1278" t="s">
        <v>2754</v>
      </c>
    </row>
    <row r="21" spans="1:17" ht="15" customHeight="1">
      <c r="A21" s="1244" t="s">
        <v>2755</v>
      </c>
      <c r="B21" s="1272">
        <f>'[2]tr (2)'!C13</f>
        <v>129.9</v>
      </c>
      <c r="C21" s="1224">
        <f>'[2]tr (2)'!D13</f>
        <v>140.5</v>
      </c>
      <c r="D21" s="1276">
        <f>'[2]tr (2)'!E13</f>
        <v>144.1</v>
      </c>
      <c r="E21" s="1224">
        <f>'[2]tr (2)'!F13</f>
        <v>151.1</v>
      </c>
      <c r="F21" s="1224">
        <f>'[2]tr (2)'!G13</f>
        <v>146</v>
      </c>
      <c r="G21" s="1224">
        <f>'[2]tr (2)'!H13</f>
        <v>143.80000000000001</v>
      </c>
      <c r="H21" s="1224">
        <f>'[2]tr (2)'!I13</f>
        <v>153.5</v>
      </c>
      <c r="I21" s="1224">
        <f>'[2]tr (2)'!J13</f>
        <v>153.5</v>
      </c>
      <c r="J21" s="1224">
        <f>'[2]tr (2)'!K13</f>
        <v>138.5</v>
      </c>
      <c r="K21" s="1224">
        <f>'[2]tr (2)'!L13</f>
        <v>132.6</v>
      </c>
      <c r="L21" s="1224">
        <f>'[2]tr (2)'!M13</f>
        <v>131.4</v>
      </c>
      <c r="M21" s="1224">
        <f>'[2]tr (2)'!N13</f>
        <v>130.30000000000001</v>
      </c>
      <c r="N21" s="1272">
        <f>'[2]tr (2)'!O13</f>
        <v>132.5</v>
      </c>
      <c r="O21" s="1224">
        <f>'[2]tr (2)'!P13</f>
        <v>135.80000000000001</v>
      </c>
      <c r="P21" s="1276">
        <f>'[2]tr (2)'!Q13</f>
        <v>138.5</v>
      </c>
      <c r="Q21" s="1278" t="s">
        <v>2756</v>
      </c>
    </row>
    <row r="22" spans="1:17" ht="15" customHeight="1">
      <c r="A22" s="1244" t="s">
        <v>2757</v>
      </c>
      <c r="B22" s="1272">
        <f>'[2]tr (2)'!C14</f>
        <v>129.80000000000001</v>
      </c>
      <c r="C22" s="1224">
        <f>'[2]tr (2)'!D14</f>
        <v>132.1</v>
      </c>
      <c r="D22" s="1276">
        <f>'[2]tr (2)'!E14</f>
        <v>119.3</v>
      </c>
      <c r="E22" s="1224">
        <f>'[2]tr (2)'!F14</f>
        <v>117.6</v>
      </c>
      <c r="F22" s="1224">
        <f>'[2]tr (2)'!G14</f>
        <v>120</v>
      </c>
      <c r="G22" s="1224">
        <f>'[2]tr (2)'!H14</f>
        <v>126</v>
      </c>
      <c r="H22" s="1224">
        <f>'[2]tr (2)'!I14</f>
        <v>133.5</v>
      </c>
      <c r="I22" s="1224">
        <f>'[2]tr (2)'!J14</f>
        <v>134.5</v>
      </c>
      <c r="J22" s="1224">
        <f>'[2]tr (2)'!K14</f>
        <v>137.9</v>
      </c>
      <c r="K22" s="1224">
        <f>'[2]tr (2)'!L14</f>
        <v>135</v>
      </c>
      <c r="L22" s="1224">
        <f>'[2]tr (2)'!M14</f>
        <v>136</v>
      </c>
      <c r="M22" s="1224">
        <f>'[2]tr (2)'!N14</f>
        <v>148.80000000000001</v>
      </c>
      <c r="N22" s="1272">
        <f>'[2]tr (2)'!O14</f>
        <v>155.1</v>
      </c>
      <c r="O22" s="1224">
        <f>'[2]tr (2)'!P14</f>
        <v>147.1</v>
      </c>
      <c r="P22" s="1276">
        <f>'[2]tr (2)'!Q14</f>
        <v>139.19999999999999</v>
      </c>
      <c r="Q22" s="1278" t="s">
        <v>2758</v>
      </c>
    </row>
    <row r="23" spans="1:17" ht="15" customHeight="1">
      <c r="A23" s="1244" t="s">
        <v>2759</v>
      </c>
      <c r="B23" s="1272">
        <f>'[2]tr (2)'!C15</f>
        <v>116.2</v>
      </c>
      <c r="C23" s="1224">
        <f>'[2]tr (2)'!D15</f>
        <v>116.4</v>
      </c>
      <c r="D23" s="1276">
        <f>'[2]tr (2)'!E15</f>
        <v>116.2</v>
      </c>
      <c r="E23" s="1224">
        <f>'[2]tr (2)'!F15</f>
        <v>116.1</v>
      </c>
      <c r="F23" s="1224">
        <f>'[2]tr (2)'!G15</f>
        <v>116.1</v>
      </c>
      <c r="G23" s="1224">
        <f>'[2]tr (2)'!H15</f>
        <v>116</v>
      </c>
      <c r="H23" s="1224">
        <f>'[2]tr (2)'!I15</f>
        <v>115.8</v>
      </c>
      <c r="I23" s="1224">
        <f>'[2]tr (2)'!J15</f>
        <v>115.7</v>
      </c>
      <c r="J23" s="1224">
        <f>'[2]tr (2)'!K15</f>
        <v>115.7</v>
      </c>
      <c r="K23" s="1224">
        <f>'[2]tr (2)'!L15</f>
        <v>115.7</v>
      </c>
      <c r="L23" s="1224">
        <f>'[2]tr (2)'!M15</f>
        <v>115.6</v>
      </c>
      <c r="M23" s="1224">
        <f>'[2]tr (2)'!N15</f>
        <v>115.5</v>
      </c>
      <c r="N23" s="1272">
        <f>'[2]tr (2)'!O15</f>
        <v>115.6</v>
      </c>
      <c r="O23" s="1224">
        <f>'[2]tr (2)'!P15</f>
        <v>115.6</v>
      </c>
      <c r="P23" s="1276">
        <f>'[2]tr (2)'!Q15</f>
        <v>115.6</v>
      </c>
      <c r="Q23" s="1278" t="s">
        <v>2760</v>
      </c>
    </row>
    <row r="24" spans="1:17" ht="15" customHeight="1">
      <c r="A24" s="1244" t="s">
        <v>2761</v>
      </c>
      <c r="B24" s="1272">
        <f>'[2]tr (2)'!C16</f>
        <v>151</v>
      </c>
      <c r="C24" s="1224">
        <f>'[2]tr (2)'!D16</f>
        <v>152.5</v>
      </c>
      <c r="D24" s="1276">
        <f>'[2]tr (2)'!E16</f>
        <v>153.69999999999999</v>
      </c>
      <c r="E24" s="1224">
        <f>'[2]tr (2)'!F16</f>
        <v>153.6</v>
      </c>
      <c r="F24" s="1224">
        <f>'[2]tr (2)'!G16</f>
        <v>152.69999999999999</v>
      </c>
      <c r="G24" s="1224">
        <f>'[2]tr (2)'!H16</f>
        <v>155.9</v>
      </c>
      <c r="H24" s="1224">
        <f>'[2]tr (2)'!I16</f>
        <v>154.9</v>
      </c>
      <c r="I24" s="1224">
        <f>'[2]tr (2)'!J16</f>
        <v>155.4</v>
      </c>
      <c r="J24" s="1224">
        <f>'[2]tr (2)'!K16</f>
        <v>157.6</v>
      </c>
      <c r="K24" s="1224">
        <f>'[2]tr (2)'!L16</f>
        <v>158.5</v>
      </c>
      <c r="L24" s="1224">
        <f>'[2]tr (2)'!M16</f>
        <v>159.80000000000001</v>
      </c>
      <c r="M24" s="1224">
        <f>'[2]tr (2)'!N16</f>
        <v>161.69999999999999</v>
      </c>
      <c r="N24" s="1272">
        <f>'[2]tr (2)'!O16</f>
        <v>163.30000000000001</v>
      </c>
      <c r="O24" s="1224">
        <f>'[2]tr (2)'!P16</f>
        <v>163.5</v>
      </c>
      <c r="P24" s="1276">
        <f>'[2]tr (2)'!Q16</f>
        <v>165.9</v>
      </c>
      <c r="Q24" s="1278" t="s">
        <v>2762</v>
      </c>
    </row>
    <row r="25" spans="1:17" ht="15" customHeight="1">
      <c r="A25" s="1244" t="s">
        <v>2763</v>
      </c>
      <c r="B25" s="1272">
        <f>'[2]tr (2)'!C17</f>
        <v>134.80000000000001</v>
      </c>
      <c r="C25" s="1224">
        <f>'[2]tr (2)'!D17</f>
        <v>135.19999999999999</v>
      </c>
      <c r="D25" s="1276">
        <f>'[2]tr (2)'!E17</f>
        <v>135.19999999999999</v>
      </c>
      <c r="E25" s="1224">
        <f>'[2]tr (2)'!F17</f>
        <v>135</v>
      </c>
      <c r="F25" s="1224">
        <f>'[2]tr (2)'!G17</f>
        <v>134.80000000000001</v>
      </c>
      <c r="G25" s="1224">
        <f>'[2]tr (2)'!H17</f>
        <v>135</v>
      </c>
      <c r="H25" s="1224">
        <f>'[2]tr (2)'!I17</f>
        <v>135.6</v>
      </c>
      <c r="I25" s="1224">
        <f>'[2]tr (2)'!J17</f>
        <v>135.80000000000001</v>
      </c>
      <c r="J25" s="1224">
        <f>'[2]tr (2)'!K17</f>
        <v>136</v>
      </c>
      <c r="K25" s="1224">
        <f>'[2]tr (2)'!L17</f>
        <v>136</v>
      </c>
      <c r="L25" s="1224">
        <f>'[2]tr (2)'!M17</f>
        <v>135.9</v>
      </c>
      <c r="M25" s="1224">
        <f>'[2]tr (2)'!N17</f>
        <v>136</v>
      </c>
      <c r="N25" s="1272">
        <f>'[2]tr (2)'!O17</f>
        <v>135.69999999999999</v>
      </c>
      <c r="O25" s="1224">
        <f>'[2]tr (2)'!P17</f>
        <v>136.19999999999999</v>
      </c>
      <c r="P25" s="1276">
        <f>'[2]tr (2)'!Q17</f>
        <v>136.4</v>
      </c>
      <c r="Q25" s="1278" t="s">
        <v>2764</v>
      </c>
    </row>
    <row r="26" spans="1:17" ht="15" customHeight="1">
      <c r="A26" s="1244" t="s">
        <v>2765</v>
      </c>
      <c r="B26" s="1272">
        <f>'[2]tr (2)'!C18</f>
        <v>111.1</v>
      </c>
      <c r="C26" s="1224">
        <f>'[2]tr (2)'!D18</f>
        <v>111.3</v>
      </c>
      <c r="D26" s="1276">
        <f>'[2]tr (2)'!E18</f>
        <v>111.2</v>
      </c>
      <c r="E26" s="1224">
        <f>'[2]tr (2)'!F18</f>
        <v>111</v>
      </c>
      <c r="F26" s="1224">
        <f>'[2]tr (2)'!G18</f>
        <v>110.9</v>
      </c>
      <c r="G26" s="1224">
        <f>'[2]tr (2)'!H18</f>
        <v>111.1</v>
      </c>
      <c r="H26" s="1224">
        <f>'[2]tr (2)'!I18</f>
        <v>111</v>
      </c>
      <c r="I26" s="1224">
        <f>'[2]tr (2)'!J18</f>
        <v>110.9</v>
      </c>
      <c r="J26" s="1224">
        <f>'[2]tr (2)'!K18</f>
        <v>111</v>
      </c>
      <c r="K26" s="1224">
        <f>'[2]tr (2)'!L18</f>
        <v>111.9</v>
      </c>
      <c r="L26" s="1224">
        <f>'[2]tr (2)'!M18</f>
        <v>113.2</v>
      </c>
      <c r="M26" s="1224">
        <f>'[2]tr (2)'!N18</f>
        <v>114.4</v>
      </c>
      <c r="N26" s="1272">
        <f>'[2]tr (2)'!O18</f>
        <v>114.7</v>
      </c>
      <c r="O26" s="1224">
        <f>'[2]tr (2)'!P18</f>
        <v>114.8</v>
      </c>
      <c r="P26" s="1276">
        <f>'[2]tr (2)'!Q18</f>
        <v>114.6</v>
      </c>
      <c r="Q26" s="1278" t="s">
        <v>2766</v>
      </c>
    </row>
    <row r="27" spans="1:17" ht="15" customHeight="1">
      <c r="B27" s="1272"/>
      <c r="C27" s="1224"/>
      <c r="D27" s="1276"/>
      <c r="E27" s="1267"/>
      <c r="F27" s="1267"/>
      <c r="G27" s="1267"/>
      <c r="H27" s="1267"/>
      <c r="I27" s="1267"/>
      <c r="J27" s="1267"/>
      <c r="K27" s="1267"/>
      <c r="L27" s="1267"/>
      <c r="M27" s="1267"/>
      <c r="N27" s="1266"/>
      <c r="O27" s="1267"/>
      <c r="P27" s="1268"/>
      <c r="Q27" s="1278"/>
    </row>
    <row r="28" spans="1:17" ht="15" customHeight="1">
      <c r="A28" s="1279" t="s">
        <v>2767</v>
      </c>
      <c r="B28" s="1266">
        <f>'[2]tr (2)'!C20</f>
        <v>138.5</v>
      </c>
      <c r="C28" s="1267">
        <f>'[2]tr (2)'!D20</f>
        <v>138.5</v>
      </c>
      <c r="D28" s="1268">
        <f>'[2]tr (2)'!E20</f>
        <v>138.5</v>
      </c>
      <c r="E28" s="1267">
        <f>'[2]tr (2)'!F20</f>
        <v>138.5</v>
      </c>
      <c r="F28" s="1267">
        <f>'[2]tr (2)'!G20</f>
        <v>138.5</v>
      </c>
      <c r="G28" s="1267">
        <f>'[2]tr (2)'!H20</f>
        <v>138.5</v>
      </c>
      <c r="H28" s="1267">
        <f>'[2]tr (2)'!I20</f>
        <v>138.5</v>
      </c>
      <c r="I28" s="1267">
        <f>'[2]tr (2)'!J20</f>
        <v>138.5</v>
      </c>
      <c r="J28" s="1267">
        <f>'[2]tr (2)'!K20</f>
        <v>138.5</v>
      </c>
      <c r="K28" s="1267">
        <f>'[2]tr (2)'!L20</f>
        <v>138.5</v>
      </c>
      <c r="L28" s="1267">
        <f>'[2]tr (2)'!M20</f>
        <v>138.5</v>
      </c>
      <c r="M28" s="1267">
        <f>'[2]tr (2)'!N20</f>
        <v>138.5</v>
      </c>
      <c r="N28" s="1266">
        <f>'[2]tr (2)'!O20</f>
        <v>125.3</v>
      </c>
      <c r="O28" s="1267">
        <f>'[2]tr (2)'!P20</f>
        <v>125.3</v>
      </c>
      <c r="P28" s="1268">
        <f>'[2]tr (2)'!Q20</f>
        <v>125.3</v>
      </c>
      <c r="Q28" s="1273" t="s">
        <v>2768</v>
      </c>
    </row>
    <row r="29" spans="1:17" ht="15" customHeight="1">
      <c r="A29" s="1244" t="s">
        <v>2769</v>
      </c>
      <c r="B29" s="1272">
        <f>'[2]tr (2)'!C21</f>
        <v>143.30000000000001</v>
      </c>
      <c r="C29" s="1224">
        <f>'[2]tr (2)'!D21</f>
        <v>143.19999999999999</v>
      </c>
      <c r="D29" s="1276">
        <f>'[2]tr (2)'!E21</f>
        <v>143.30000000000001</v>
      </c>
      <c r="E29" s="1224">
        <f>'[2]tr (2)'!F21</f>
        <v>143.4</v>
      </c>
      <c r="F29" s="1224">
        <f>'[2]tr (2)'!G21</f>
        <v>143.30000000000001</v>
      </c>
      <c r="G29" s="1224">
        <f>'[2]tr (2)'!H21</f>
        <v>143.19999999999999</v>
      </c>
      <c r="H29" s="1224">
        <f>'[2]tr (2)'!I21</f>
        <v>143.30000000000001</v>
      </c>
      <c r="I29" s="1224">
        <f>'[2]tr (2)'!J21</f>
        <v>143.30000000000001</v>
      </c>
      <c r="J29" s="1224">
        <f>'[2]tr (2)'!K21</f>
        <v>143.30000000000001</v>
      </c>
      <c r="K29" s="1224">
        <f>'[2]tr (2)'!L21</f>
        <v>143.6</v>
      </c>
      <c r="L29" s="1224">
        <f>'[2]tr (2)'!M21</f>
        <v>143.6</v>
      </c>
      <c r="M29" s="1224">
        <f>'[2]tr (2)'!N21</f>
        <v>143.6</v>
      </c>
      <c r="N29" s="1272">
        <f>'[2]tr (2)'!O21</f>
        <v>142.5</v>
      </c>
      <c r="O29" s="1224">
        <f>'[2]tr (2)'!P21</f>
        <v>142.69999999999999</v>
      </c>
      <c r="P29" s="1276">
        <f>'[2]tr (2)'!Q21</f>
        <v>142</v>
      </c>
      <c r="Q29" s="1277" t="s">
        <v>2770</v>
      </c>
    </row>
    <row r="30" spans="1:17" ht="15" customHeight="1">
      <c r="A30" s="1244" t="s">
        <v>2771</v>
      </c>
      <c r="B30" s="1272">
        <f>'[2]tr (2)'!C22</f>
        <v>146.9</v>
      </c>
      <c r="C30" s="1224">
        <f>'[2]tr (2)'!D22</f>
        <v>151.19999999999999</v>
      </c>
      <c r="D30" s="1276">
        <f>'[2]tr (2)'!E22</f>
        <v>151.30000000000001</v>
      </c>
      <c r="E30" s="1224">
        <f>'[2]tr (2)'!F22</f>
        <v>151.30000000000001</v>
      </c>
      <c r="F30" s="1224">
        <f>'[2]tr (2)'!G22</f>
        <v>151.30000000000001</v>
      </c>
      <c r="G30" s="1224">
        <f>'[2]tr (2)'!H22</f>
        <v>151.30000000000001</v>
      </c>
      <c r="H30" s="1224">
        <f>'[2]tr (2)'!I22</f>
        <v>151.19999999999999</v>
      </c>
      <c r="I30" s="1224">
        <f>'[2]tr (2)'!J22</f>
        <v>151.30000000000001</v>
      </c>
      <c r="J30" s="1224">
        <f>'[2]tr (2)'!K22</f>
        <v>151.30000000000001</v>
      </c>
      <c r="K30" s="1224">
        <f>'[2]tr (2)'!L22</f>
        <v>150.69999999999999</v>
      </c>
      <c r="L30" s="1224">
        <f>'[2]tr (2)'!M22</f>
        <v>150.69999999999999</v>
      </c>
      <c r="M30" s="1224">
        <f>'[2]tr (2)'!N22</f>
        <v>150.69999999999999</v>
      </c>
      <c r="N30" s="1272">
        <f>'[2]tr (2)'!O22</f>
        <v>151.19999999999999</v>
      </c>
      <c r="O30" s="1224">
        <f>'[2]tr (2)'!P22</f>
        <v>150.69999999999999</v>
      </c>
      <c r="P30" s="1276">
        <f>'[2]tr (2)'!Q22</f>
        <v>150.80000000000001</v>
      </c>
      <c r="Q30" s="1278" t="s">
        <v>2772</v>
      </c>
    </row>
    <row r="31" spans="1:17" ht="15" customHeight="1">
      <c r="A31" s="1244" t="s">
        <v>2773</v>
      </c>
      <c r="B31" s="1272">
        <f>'[2]tr (2)'!C23</f>
        <v>180.8</v>
      </c>
      <c r="C31" s="1224">
        <f>'[2]tr (2)'!D23</f>
        <v>180.8</v>
      </c>
      <c r="D31" s="1276">
        <f>'[2]tr (2)'!E23</f>
        <v>180.5</v>
      </c>
      <c r="E31" s="1224">
        <f>'[2]tr (2)'!F23</f>
        <v>180.5</v>
      </c>
      <c r="F31" s="1224">
        <f>'[2]tr (2)'!G23</f>
        <v>180.5</v>
      </c>
      <c r="G31" s="1224">
        <f>'[2]tr (2)'!H23</f>
        <v>181.1</v>
      </c>
      <c r="H31" s="1224">
        <f>'[2]tr (2)'!I23</f>
        <v>180.4</v>
      </c>
      <c r="I31" s="1224">
        <f>'[2]tr (2)'!J23</f>
        <v>180.4</v>
      </c>
      <c r="J31" s="1224">
        <f>'[2]tr (2)'!K23</f>
        <v>180.4</v>
      </c>
      <c r="K31" s="1224">
        <f>'[2]tr (2)'!L23</f>
        <v>180.2</v>
      </c>
      <c r="L31" s="1224">
        <f>'[2]tr (2)'!M23</f>
        <v>180.5</v>
      </c>
      <c r="M31" s="1224">
        <f>'[2]tr (2)'!N23</f>
        <v>180.5</v>
      </c>
      <c r="N31" s="1272">
        <f>'[2]tr (2)'!O23</f>
        <v>181.7</v>
      </c>
      <c r="O31" s="1224">
        <f>'[2]tr (2)'!P23</f>
        <v>179.7</v>
      </c>
      <c r="P31" s="1276">
        <f>'[2]tr (2)'!Q23</f>
        <v>183.5</v>
      </c>
      <c r="Q31" s="1278" t="s">
        <v>2774</v>
      </c>
    </row>
    <row r="32" spans="1:17" ht="15" customHeight="1">
      <c r="A32" s="1244" t="s">
        <v>2775</v>
      </c>
      <c r="B32" s="1272">
        <f>'[2]tr (2)'!C24</f>
        <v>138.4</v>
      </c>
      <c r="C32" s="1224">
        <f>'[2]tr (2)'!D24</f>
        <v>138.4</v>
      </c>
      <c r="D32" s="1276">
        <f>'[2]tr (2)'!E24</f>
        <v>138.4</v>
      </c>
      <c r="E32" s="1224">
        <f>'[2]tr (2)'!F24</f>
        <v>138.4</v>
      </c>
      <c r="F32" s="1224">
        <f>'[2]tr (2)'!G24</f>
        <v>138.4</v>
      </c>
      <c r="G32" s="1224">
        <f>'[2]tr (2)'!H24</f>
        <v>138.4</v>
      </c>
      <c r="H32" s="1224">
        <f>'[2]tr (2)'!I24</f>
        <v>138.4</v>
      </c>
      <c r="I32" s="1224">
        <f>'[2]tr (2)'!J24</f>
        <v>138.4</v>
      </c>
      <c r="J32" s="1224">
        <f>'[2]tr (2)'!K24</f>
        <v>138.4</v>
      </c>
      <c r="K32" s="1224">
        <f>'[2]tr (2)'!L24</f>
        <v>138.4</v>
      </c>
      <c r="L32" s="1224">
        <f>'[2]tr (2)'!M24</f>
        <v>138.4</v>
      </c>
      <c r="M32" s="1224">
        <f>'[2]tr (2)'!N24</f>
        <v>138.4</v>
      </c>
      <c r="N32" s="1272">
        <f>'[2]tr (2)'!O24</f>
        <v>125</v>
      </c>
      <c r="O32" s="1224">
        <f>'[2]tr (2)'!P24</f>
        <v>125</v>
      </c>
      <c r="P32" s="1276">
        <f>'[2]tr (2)'!Q24</f>
        <v>125</v>
      </c>
      <c r="Q32" s="1278" t="s">
        <v>2776</v>
      </c>
    </row>
    <row r="33" spans="1:18" ht="15" customHeight="1">
      <c r="B33" s="1272"/>
      <c r="C33" s="1224"/>
      <c r="D33" s="1276"/>
      <c r="E33" s="1267"/>
      <c r="F33" s="1267"/>
      <c r="G33" s="1267"/>
      <c r="H33" s="1267"/>
      <c r="I33" s="1267"/>
      <c r="J33" s="1267"/>
      <c r="K33" s="1267"/>
      <c r="L33" s="1267"/>
      <c r="M33" s="1267"/>
      <c r="N33" s="1266"/>
      <c r="O33" s="1267"/>
      <c r="P33" s="1268"/>
      <c r="Q33" s="1278"/>
    </row>
    <row r="34" spans="1:18" s="1271" customFormat="1" ht="15" customHeight="1">
      <c r="A34" s="1274" t="s">
        <v>2777</v>
      </c>
      <c r="B34" s="1266">
        <f>'[2]tr (2)'!C26</f>
        <v>117.7</v>
      </c>
      <c r="C34" s="1267">
        <f>'[2]tr (2)'!D26</f>
        <v>117.7</v>
      </c>
      <c r="D34" s="1268">
        <f>'[2]tr (2)'!E26</f>
        <v>117.3</v>
      </c>
      <c r="E34" s="1267">
        <f>'[2]tr (2)'!F26</f>
        <v>117.1</v>
      </c>
      <c r="F34" s="1267">
        <f>'[2]tr (2)'!G26</f>
        <v>116.7</v>
      </c>
      <c r="G34" s="1267">
        <f>'[2]tr (2)'!H26</f>
        <v>116.7</v>
      </c>
      <c r="H34" s="1267">
        <f>'[2]tr (2)'!I26</f>
        <v>116.9</v>
      </c>
      <c r="I34" s="1267">
        <f>'[2]tr (2)'!J26</f>
        <v>116.3</v>
      </c>
      <c r="J34" s="1267">
        <f>'[2]tr (2)'!K26</f>
        <v>116</v>
      </c>
      <c r="K34" s="1267">
        <f>'[2]tr (2)'!L26</f>
        <v>116.4</v>
      </c>
      <c r="L34" s="1267">
        <f>'[2]tr (2)'!M26</f>
        <v>116.3</v>
      </c>
      <c r="M34" s="1267">
        <f>'[2]tr (2)'!N26</f>
        <v>116.6</v>
      </c>
      <c r="N34" s="1266">
        <f>'[2]tr (2)'!O26</f>
        <v>116.6</v>
      </c>
      <c r="O34" s="1267">
        <f>'[2]tr (2)'!P26</f>
        <v>116.4</v>
      </c>
      <c r="P34" s="1268">
        <f>'[2]tr (2)'!Q26</f>
        <v>116.1</v>
      </c>
      <c r="Q34" s="1273" t="s">
        <v>2778</v>
      </c>
      <c r="R34" s="1270"/>
    </row>
    <row r="35" spans="1:18" ht="15" customHeight="1">
      <c r="A35" s="1244" t="s">
        <v>2779</v>
      </c>
      <c r="B35" s="1272">
        <f>'[2]tr (2)'!C27</f>
        <v>101.5</v>
      </c>
      <c r="C35" s="1224">
        <f>'[2]tr (2)'!D27</f>
        <v>102</v>
      </c>
      <c r="D35" s="1276">
        <f>'[2]tr (2)'!E27</f>
        <v>101.8</v>
      </c>
      <c r="E35" s="1224">
        <f>'[2]tr (2)'!F27</f>
        <v>101.3</v>
      </c>
      <c r="F35" s="1224">
        <f>'[2]tr (2)'!G27</f>
        <v>101.2</v>
      </c>
      <c r="G35" s="1224">
        <f>'[2]tr (2)'!H27</f>
        <v>101.2</v>
      </c>
      <c r="H35" s="1224">
        <f>'[2]tr (2)'!I27</f>
        <v>101.2</v>
      </c>
      <c r="I35" s="1224">
        <f>'[2]tr (2)'!J27</f>
        <v>101.2</v>
      </c>
      <c r="J35" s="1224">
        <f>'[2]tr (2)'!K27</f>
        <v>101.3</v>
      </c>
      <c r="K35" s="1224">
        <f>'[2]tr (2)'!L27</f>
        <v>101.5</v>
      </c>
      <c r="L35" s="1224">
        <f>'[2]tr (2)'!M27</f>
        <v>101.5</v>
      </c>
      <c r="M35" s="1224">
        <f>'[2]tr (2)'!N27</f>
        <v>101.5</v>
      </c>
      <c r="N35" s="1272">
        <f>'[2]tr (2)'!O27</f>
        <v>101.1</v>
      </c>
      <c r="O35" s="1224">
        <f>'[2]tr (2)'!P27</f>
        <v>101.1</v>
      </c>
      <c r="P35" s="1276">
        <f>'[2]tr (2)'!Q27</f>
        <v>101.3</v>
      </c>
      <c r="Q35" s="1278" t="s">
        <v>2780</v>
      </c>
    </row>
    <row r="36" spans="1:18" ht="15" customHeight="1">
      <c r="A36" s="1244" t="s">
        <v>2781</v>
      </c>
      <c r="B36" s="1272">
        <f>'[2]tr (2)'!C28</f>
        <v>119.9</v>
      </c>
      <c r="C36" s="1224">
        <f>'[2]tr (2)'!D28</f>
        <v>119.9</v>
      </c>
      <c r="D36" s="1276">
        <f>'[2]tr (2)'!E28</f>
        <v>119.4</v>
      </c>
      <c r="E36" s="1224">
        <f>'[2]tr (2)'!F28</f>
        <v>119.2</v>
      </c>
      <c r="F36" s="1224">
        <f>'[2]tr (2)'!G28</f>
        <v>118.9</v>
      </c>
      <c r="G36" s="1224">
        <f>'[2]tr (2)'!H28</f>
        <v>118.9</v>
      </c>
      <c r="H36" s="1224">
        <f>'[2]tr (2)'!I28</f>
        <v>119.2</v>
      </c>
      <c r="I36" s="1224">
        <f>'[2]tr (2)'!J28</f>
        <v>118.5</v>
      </c>
      <c r="J36" s="1224">
        <f>'[2]tr (2)'!K28</f>
        <v>118.4</v>
      </c>
      <c r="K36" s="1224">
        <f>'[2]tr (2)'!L28</f>
        <v>118.8</v>
      </c>
      <c r="L36" s="1224">
        <f>'[2]tr (2)'!M28</f>
        <v>118.7</v>
      </c>
      <c r="M36" s="1224">
        <f>'[2]tr (2)'!N28</f>
        <v>119</v>
      </c>
      <c r="N36" s="1272">
        <f>'[2]tr (2)'!O28</f>
        <v>119.1</v>
      </c>
      <c r="O36" s="1224">
        <f>'[2]tr (2)'!P28</f>
        <v>118.7</v>
      </c>
      <c r="P36" s="1276">
        <f>'[2]tr (2)'!Q28</f>
        <v>118.4</v>
      </c>
      <c r="Q36" s="1278" t="s">
        <v>2782</v>
      </c>
    </row>
    <row r="37" spans="1:18" ht="15" customHeight="1">
      <c r="A37" s="1244" t="s">
        <v>2783</v>
      </c>
      <c r="B37" s="1272">
        <f>'[2]tr (2)'!C29</f>
        <v>110</v>
      </c>
      <c r="C37" s="1224">
        <f>'[2]tr (2)'!D29</f>
        <v>109.9</v>
      </c>
      <c r="D37" s="1276">
        <f>'[2]tr (2)'!E29</f>
        <v>109.4</v>
      </c>
      <c r="E37" s="1224">
        <f>'[2]tr (2)'!F29</f>
        <v>109.5</v>
      </c>
      <c r="F37" s="1224">
        <f>'[2]tr (2)'!G29</f>
        <v>109.3</v>
      </c>
      <c r="G37" s="1224">
        <f>'[2]tr (2)'!H29</f>
        <v>108.9</v>
      </c>
      <c r="H37" s="1224">
        <f>'[2]tr (2)'!I29</f>
        <v>108.9</v>
      </c>
      <c r="I37" s="1224">
        <f>'[2]tr (2)'!J29</f>
        <v>108.9</v>
      </c>
      <c r="J37" s="1224">
        <f>'[2]tr (2)'!K29</f>
        <v>108</v>
      </c>
      <c r="K37" s="1224">
        <f>'[2]tr (2)'!L29</f>
        <v>107.9</v>
      </c>
      <c r="L37" s="1224">
        <f>'[2]tr (2)'!M29</f>
        <v>107.9</v>
      </c>
      <c r="M37" s="1224">
        <f>'[2]tr (2)'!N29</f>
        <v>107.9</v>
      </c>
      <c r="N37" s="1272">
        <f>'[2]tr (2)'!O29</f>
        <v>108.1</v>
      </c>
      <c r="O37" s="1224">
        <f>'[2]tr (2)'!P29</f>
        <v>107.7</v>
      </c>
      <c r="P37" s="1276">
        <f>'[2]tr (2)'!Q29</f>
        <v>107.5</v>
      </c>
      <c r="Q37" s="1278" t="s">
        <v>2784</v>
      </c>
    </row>
    <row r="38" spans="1:18" ht="15" customHeight="1">
      <c r="A38" s="1244" t="s">
        <v>2785</v>
      </c>
      <c r="B38" s="1272">
        <f>'[2]tr (2)'!C30</f>
        <v>109.4</v>
      </c>
      <c r="C38" s="1224">
        <f>'[2]tr (2)'!D30</f>
        <v>109.4</v>
      </c>
      <c r="D38" s="1276">
        <f>'[2]tr (2)'!E30</f>
        <v>109.2</v>
      </c>
      <c r="E38" s="1224">
        <f>'[2]tr (2)'!F30</f>
        <v>109.2</v>
      </c>
      <c r="F38" s="1224">
        <f>'[2]tr (2)'!G30</f>
        <v>109.2</v>
      </c>
      <c r="G38" s="1224">
        <f>'[2]tr (2)'!H30</f>
        <v>109.1</v>
      </c>
      <c r="H38" s="1224">
        <f>'[2]tr (2)'!I30</f>
        <v>109.1</v>
      </c>
      <c r="I38" s="1224">
        <f>'[2]tr (2)'!J30</f>
        <v>109.1</v>
      </c>
      <c r="J38" s="1224">
        <f>'[2]tr (2)'!K30</f>
        <v>109.2</v>
      </c>
      <c r="K38" s="1224">
        <f>'[2]tr (2)'!L30</f>
        <v>109.2</v>
      </c>
      <c r="L38" s="1224">
        <f>'[2]tr (2)'!M30</f>
        <v>109</v>
      </c>
      <c r="M38" s="1224">
        <f>'[2]tr (2)'!N30</f>
        <v>109</v>
      </c>
      <c r="N38" s="1272">
        <f>'[2]tr (2)'!O30</f>
        <v>108.6</v>
      </c>
      <c r="O38" s="1224">
        <f>'[2]tr (2)'!P30</f>
        <v>108.6</v>
      </c>
      <c r="P38" s="1276">
        <f>'[2]tr (2)'!Q30</f>
        <v>108.6</v>
      </c>
      <c r="Q38" s="1278" t="s">
        <v>2786</v>
      </c>
    </row>
    <row r="39" spans="1:18" ht="15" customHeight="1">
      <c r="A39" s="1244" t="s">
        <v>2787</v>
      </c>
      <c r="B39" s="1272">
        <f>'[2]tr (2)'!C31</f>
        <v>115.8</v>
      </c>
      <c r="C39" s="1224">
        <f>'[2]tr (2)'!D31</f>
        <v>115.8</v>
      </c>
      <c r="D39" s="1276">
        <f>'[2]tr (2)'!E31</f>
        <v>115.3</v>
      </c>
      <c r="E39" s="1224">
        <f>'[2]tr (2)'!F31</f>
        <v>115</v>
      </c>
      <c r="F39" s="1224">
        <f>'[2]tr (2)'!G31</f>
        <v>114.3</v>
      </c>
      <c r="G39" s="1224">
        <f>'[2]tr (2)'!H31</f>
        <v>114.3</v>
      </c>
      <c r="H39" s="1224">
        <f>'[2]tr (2)'!I31</f>
        <v>114.2</v>
      </c>
      <c r="I39" s="1224">
        <f>'[2]tr (2)'!J31</f>
        <v>113.8</v>
      </c>
      <c r="J39" s="1224">
        <f>'[2]tr (2)'!K31</f>
        <v>112.9</v>
      </c>
      <c r="K39" s="1224">
        <f>'[2]tr (2)'!L31</f>
        <v>112.7</v>
      </c>
      <c r="L39" s="1224">
        <f>'[2]tr (2)'!M31</f>
        <v>112.8</v>
      </c>
      <c r="M39" s="1224">
        <f>'[2]tr (2)'!N31</f>
        <v>113.4</v>
      </c>
      <c r="N39" s="1272">
        <f>'[2]tr (2)'!O31</f>
        <v>113</v>
      </c>
      <c r="O39" s="1224">
        <f>'[2]tr (2)'!P31</f>
        <v>113.2</v>
      </c>
      <c r="P39" s="1276">
        <f>'[2]tr (2)'!Q31</f>
        <v>113.2</v>
      </c>
      <c r="Q39" s="1278" t="s">
        <v>2788</v>
      </c>
    </row>
    <row r="40" spans="1:18" ht="15" customHeight="1">
      <c r="A40" s="1244" t="s">
        <v>2789</v>
      </c>
      <c r="B40" s="1272">
        <f>'[2]tr (2)'!C32</f>
        <v>119.7</v>
      </c>
      <c r="C40" s="1224">
        <f>'[2]tr (2)'!D32</f>
        <v>119.7</v>
      </c>
      <c r="D40" s="1276">
        <f>'[2]tr (2)'!E32</f>
        <v>119.7</v>
      </c>
      <c r="E40" s="1224">
        <f>'[2]tr (2)'!F32</f>
        <v>119.7</v>
      </c>
      <c r="F40" s="1224">
        <f>'[2]tr (2)'!G32</f>
        <v>119.1</v>
      </c>
      <c r="G40" s="1224">
        <f>'[2]tr (2)'!H32</f>
        <v>119.1</v>
      </c>
      <c r="H40" s="1224">
        <f>'[2]tr (2)'!I32</f>
        <v>118.4</v>
      </c>
      <c r="I40" s="1224">
        <f>'[2]tr (2)'!J32</f>
        <v>118.4</v>
      </c>
      <c r="J40" s="1224">
        <f>'[2]tr (2)'!K32</f>
        <v>118.5</v>
      </c>
      <c r="K40" s="1224">
        <f>'[2]tr (2)'!L32</f>
        <v>118.5</v>
      </c>
      <c r="L40" s="1224">
        <f>'[2]tr (2)'!M32</f>
        <v>118.5</v>
      </c>
      <c r="M40" s="1224">
        <f>'[2]tr (2)'!N32</f>
        <v>118.4</v>
      </c>
      <c r="N40" s="1272">
        <f>'[2]tr (2)'!O32</f>
        <v>118.4</v>
      </c>
      <c r="O40" s="1224">
        <f>'[2]tr (2)'!P32</f>
        <v>119.1</v>
      </c>
      <c r="P40" s="1276">
        <f>'[2]tr (2)'!Q32</f>
        <v>117.3</v>
      </c>
      <c r="Q40" s="1278" t="s">
        <v>2790</v>
      </c>
    </row>
    <row r="41" spans="1:18" ht="15" customHeight="1">
      <c r="B41" s="1272"/>
      <c r="C41" s="1224"/>
      <c r="D41" s="1276"/>
      <c r="E41" s="1267"/>
      <c r="F41" s="1267"/>
      <c r="G41" s="1267"/>
      <c r="H41" s="1267"/>
      <c r="I41" s="1267"/>
      <c r="J41" s="1267"/>
      <c r="K41" s="1267"/>
      <c r="L41" s="1267"/>
      <c r="M41" s="1267"/>
      <c r="N41" s="1266"/>
      <c r="O41" s="1267"/>
      <c r="P41" s="1268"/>
      <c r="Q41" s="1277"/>
    </row>
    <row r="42" spans="1:18" ht="15" customHeight="1">
      <c r="A42" s="1274" t="s">
        <v>2791</v>
      </c>
      <c r="B42" s="1266">
        <f>'[2]tr (2)'!C34</f>
        <v>116.7</v>
      </c>
      <c r="C42" s="1267">
        <f>'[2]tr (2)'!D34</f>
        <v>116.7</v>
      </c>
      <c r="D42" s="1268">
        <f>'[2]tr (2)'!E34</f>
        <v>116.7</v>
      </c>
      <c r="E42" s="1267">
        <f>'[2]tr (2)'!F34</f>
        <v>116.7</v>
      </c>
      <c r="F42" s="1267">
        <f>'[2]tr (2)'!G34</f>
        <v>116.5</v>
      </c>
      <c r="G42" s="1267">
        <f>'[2]tr (2)'!H34</f>
        <v>116.3</v>
      </c>
      <c r="H42" s="1267">
        <f>'[2]tr (2)'!I34</f>
        <v>116.1</v>
      </c>
      <c r="I42" s="1267">
        <f>'[2]tr (2)'!J34</f>
        <v>116.1</v>
      </c>
      <c r="J42" s="1267">
        <f>'[2]tr (2)'!K34</f>
        <v>116</v>
      </c>
      <c r="K42" s="1267">
        <f>'[2]tr (2)'!L34</f>
        <v>115.9</v>
      </c>
      <c r="L42" s="1267">
        <f>'[2]tr (2)'!M34</f>
        <v>115.7</v>
      </c>
      <c r="M42" s="1267">
        <f>'[2]tr (2)'!N34</f>
        <v>115.7</v>
      </c>
      <c r="N42" s="1266">
        <f>'[2]tr (2)'!O34</f>
        <v>115.6</v>
      </c>
      <c r="O42" s="1267">
        <f>'[2]tr (2)'!P34</f>
        <v>115.6</v>
      </c>
      <c r="P42" s="1268">
        <f>'[2]tr (2)'!Q34</f>
        <v>115.6</v>
      </c>
      <c r="Q42" s="1275" t="s">
        <v>2792</v>
      </c>
    </row>
    <row r="43" spans="1:18" ht="15" customHeight="1">
      <c r="A43" s="1244" t="s">
        <v>2793</v>
      </c>
      <c r="B43" s="1272">
        <f>'[2]tr (2)'!C35</f>
        <v>112.4</v>
      </c>
      <c r="C43" s="1224">
        <f>'[2]tr (2)'!D35</f>
        <v>112.3</v>
      </c>
      <c r="D43" s="1276">
        <f>'[2]tr (2)'!E35</f>
        <v>112.2</v>
      </c>
      <c r="E43" s="1224">
        <f>'[2]tr (2)'!F35</f>
        <v>112.1</v>
      </c>
      <c r="F43" s="1224">
        <f>'[2]tr (2)'!G35</f>
        <v>112</v>
      </c>
      <c r="G43" s="1224">
        <f>'[2]tr (2)'!H35</f>
        <v>111.9</v>
      </c>
      <c r="H43" s="1224">
        <f>'[2]tr (2)'!I35</f>
        <v>111.6</v>
      </c>
      <c r="I43" s="1224">
        <f>'[2]tr (2)'!J35</f>
        <v>111.5</v>
      </c>
      <c r="J43" s="1224">
        <f>'[2]tr (2)'!K35</f>
        <v>111.4</v>
      </c>
      <c r="K43" s="1224">
        <f>'[2]tr (2)'!L35</f>
        <v>111.2</v>
      </c>
      <c r="L43" s="1224">
        <f>'[2]tr (2)'!M35</f>
        <v>110.6</v>
      </c>
      <c r="M43" s="1224">
        <f>'[2]tr (2)'!N35</f>
        <v>110.6</v>
      </c>
      <c r="N43" s="1272">
        <f>'[2]tr (2)'!O35</f>
        <v>110.6</v>
      </c>
      <c r="O43" s="1224">
        <f>'[2]tr (2)'!P35</f>
        <v>110.5</v>
      </c>
      <c r="P43" s="1276">
        <f>'[2]tr (2)'!Q35</f>
        <v>110.4</v>
      </c>
      <c r="Q43" s="1278" t="s">
        <v>2794</v>
      </c>
    </row>
    <row r="44" spans="1:18" ht="15" customHeight="1">
      <c r="A44" s="1244" t="s">
        <v>2795</v>
      </c>
      <c r="B44" s="1272">
        <f>'[2]tr (2)'!C36</f>
        <v>121.5</v>
      </c>
      <c r="C44" s="1224">
        <f>'[2]tr (2)'!D36</f>
        <v>121.5</v>
      </c>
      <c r="D44" s="1276">
        <f>'[2]tr (2)'!E36</f>
        <v>121.5</v>
      </c>
      <c r="E44" s="1224">
        <f>'[2]tr (2)'!F36</f>
        <v>121.3</v>
      </c>
      <c r="F44" s="1224">
        <f>'[2]tr (2)'!G36</f>
        <v>121.3</v>
      </c>
      <c r="G44" s="1224">
        <f>'[2]tr (2)'!H36</f>
        <v>121.3</v>
      </c>
      <c r="H44" s="1224">
        <f>'[2]tr (2)'!I36</f>
        <v>121.2</v>
      </c>
      <c r="I44" s="1224">
        <f>'[2]tr (2)'!J36</f>
        <v>121</v>
      </c>
      <c r="J44" s="1224">
        <f>'[2]tr (2)'!K36</f>
        <v>120.5</v>
      </c>
      <c r="K44" s="1224">
        <f>'[2]tr (2)'!L36</f>
        <v>120.5</v>
      </c>
      <c r="L44" s="1224">
        <f>'[2]tr (2)'!M36</f>
        <v>120.3</v>
      </c>
      <c r="M44" s="1224">
        <f>'[2]tr (2)'!N36</f>
        <v>120.2</v>
      </c>
      <c r="N44" s="1272">
        <f>'[2]tr (2)'!O36</f>
        <v>120</v>
      </c>
      <c r="O44" s="1224">
        <f>'[2]tr (2)'!P36</f>
        <v>120</v>
      </c>
      <c r="P44" s="1276">
        <f>'[2]tr (2)'!Q36</f>
        <v>119.9</v>
      </c>
      <c r="Q44" s="1277" t="s">
        <v>2796</v>
      </c>
    </row>
    <row r="45" spans="1:18" ht="15" customHeight="1">
      <c r="A45" s="1244" t="s">
        <v>2797</v>
      </c>
      <c r="B45" s="1272">
        <f>'[2]tr (2)'!C37</f>
        <v>125.6</v>
      </c>
      <c r="C45" s="1224">
        <f>'[2]tr (2)'!D37</f>
        <v>126.1</v>
      </c>
      <c r="D45" s="1276">
        <f>'[2]tr (2)'!E37</f>
        <v>126</v>
      </c>
      <c r="E45" s="1224">
        <f>'[2]tr (2)'!F37</f>
        <v>126</v>
      </c>
      <c r="F45" s="1224">
        <f>'[2]tr (2)'!G37</f>
        <v>125.1</v>
      </c>
      <c r="G45" s="1224">
        <f>'[2]tr (2)'!H37</f>
        <v>123.8</v>
      </c>
      <c r="H45" s="1224">
        <f>'[2]tr (2)'!I37</f>
        <v>123.4</v>
      </c>
      <c r="I45" s="1224">
        <f>'[2]tr (2)'!J37</f>
        <v>123.4</v>
      </c>
      <c r="J45" s="1224">
        <f>'[2]tr (2)'!K37</f>
        <v>123.4</v>
      </c>
      <c r="K45" s="1224">
        <f>'[2]tr (2)'!L37</f>
        <v>123.4</v>
      </c>
      <c r="L45" s="1224">
        <f>'[2]tr (2)'!M37</f>
        <v>123.4</v>
      </c>
      <c r="M45" s="1224">
        <f>'[2]tr (2)'!N37</f>
        <v>123.3</v>
      </c>
      <c r="N45" s="1272">
        <f>'[2]tr (2)'!O37</f>
        <v>123.2</v>
      </c>
      <c r="O45" s="1224">
        <f>'[2]tr (2)'!P37</f>
        <v>123.1</v>
      </c>
      <c r="P45" s="1276">
        <f>'[2]tr (2)'!Q37</f>
        <v>122.9</v>
      </c>
      <c r="Q45" s="1277" t="s">
        <v>2798</v>
      </c>
    </row>
    <row r="46" spans="1:18" ht="15" customHeight="1">
      <c r="A46" s="1244" t="s">
        <v>2799</v>
      </c>
      <c r="B46" s="1272">
        <f>'[2]tr (2)'!C38</f>
        <v>118.8</v>
      </c>
      <c r="C46" s="1224">
        <f>'[2]tr (2)'!D38</f>
        <v>118.8</v>
      </c>
      <c r="D46" s="1276">
        <f>'[2]tr (2)'!E38</f>
        <v>118.8</v>
      </c>
      <c r="E46" s="1224">
        <f>'[2]tr (2)'!F38</f>
        <v>118.8</v>
      </c>
      <c r="F46" s="1224">
        <f>'[2]tr (2)'!G38</f>
        <v>118.8</v>
      </c>
      <c r="G46" s="1224">
        <f>'[2]tr (2)'!H38</f>
        <v>118.8</v>
      </c>
      <c r="H46" s="1224">
        <f>'[2]tr (2)'!I38</f>
        <v>118.8</v>
      </c>
      <c r="I46" s="1224">
        <f>'[2]tr (2)'!J38</f>
        <v>118.8</v>
      </c>
      <c r="J46" s="1224">
        <f>'[2]tr (2)'!K38</f>
        <v>118.8</v>
      </c>
      <c r="K46" s="1224">
        <f>'[2]tr (2)'!L38</f>
        <v>118.8</v>
      </c>
      <c r="L46" s="1224">
        <f>'[2]tr (2)'!M38</f>
        <v>118.8</v>
      </c>
      <c r="M46" s="1224">
        <f>'[2]tr (2)'!N38</f>
        <v>118.8</v>
      </c>
      <c r="N46" s="1272">
        <f>'[2]tr (2)'!O38</f>
        <v>118.8</v>
      </c>
      <c r="O46" s="1224">
        <f>'[2]tr (2)'!P38</f>
        <v>118.8</v>
      </c>
      <c r="P46" s="1276">
        <f>'[2]tr (2)'!Q38</f>
        <v>118.8</v>
      </c>
      <c r="Q46" s="1280" t="s">
        <v>2800</v>
      </c>
    </row>
    <row r="47" spans="1:18" ht="15" customHeight="1">
      <c r="A47" s="1244" t="s">
        <v>2801</v>
      </c>
      <c r="B47" s="1272">
        <f>'[2]tr (2)'!C39</f>
        <v>123.4</v>
      </c>
      <c r="C47" s="1224">
        <f>'[2]tr (2)'!D39</f>
        <v>123.4</v>
      </c>
      <c r="D47" s="1276">
        <f>'[2]tr (2)'!E39</f>
        <v>123.4</v>
      </c>
      <c r="E47" s="1224">
        <f>'[2]tr (2)'!F39</f>
        <v>123.4</v>
      </c>
      <c r="F47" s="1224">
        <f>'[2]tr (2)'!G39</f>
        <v>123.4</v>
      </c>
      <c r="G47" s="1224">
        <f>'[2]tr (2)'!H39</f>
        <v>123.4</v>
      </c>
      <c r="H47" s="1224">
        <f>'[2]tr (2)'!I39</f>
        <v>123.4</v>
      </c>
      <c r="I47" s="1224">
        <f>'[2]tr (2)'!J39</f>
        <v>123.4</v>
      </c>
      <c r="J47" s="1224">
        <f>'[2]tr (2)'!K39</f>
        <v>123.4</v>
      </c>
      <c r="K47" s="1224">
        <f>'[2]tr (2)'!L39</f>
        <v>123.4</v>
      </c>
      <c r="L47" s="1224">
        <f>'[2]tr (2)'!M39</f>
        <v>123.4</v>
      </c>
      <c r="M47" s="1224">
        <f>'[2]tr (2)'!N39</f>
        <v>123.4</v>
      </c>
      <c r="N47" s="1272">
        <f>'[2]tr (2)'!O39</f>
        <v>123.4</v>
      </c>
      <c r="O47" s="1224">
        <f>'[2]tr (2)'!P39</f>
        <v>123.4</v>
      </c>
      <c r="P47" s="1276">
        <f>'[2]tr (2)'!Q39</f>
        <v>123.4</v>
      </c>
      <c r="Q47" s="1280" t="s">
        <v>2802</v>
      </c>
    </row>
    <row r="48" spans="1:18" ht="15" customHeight="1">
      <c r="A48" s="1244" t="s">
        <v>2803</v>
      </c>
      <c r="B48" s="1272">
        <f>'[2]tr (2)'!C40</f>
        <v>101.1</v>
      </c>
      <c r="C48" s="1224">
        <f>'[2]tr (2)'!D40</f>
        <v>101.1</v>
      </c>
      <c r="D48" s="1276">
        <f>'[2]tr (2)'!E40</f>
        <v>101.1</v>
      </c>
      <c r="E48" s="1224">
        <f>'[2]tr (2)'!F40</f>
        <v>101.1</v>
      </c>
      <c r="F48" s="1224">
        <f>'[2]tr (2)'!G40</f>
        <v>101.1</v>
      </c>
      <c r="G48" s="1224">
        <f>'[2]tr (2)'!H40</f>
        <v>101.1</v>
      </c>
      <c r="H48" s="1224">
        <f>'[2]tr (2)'!I40</f>
        <v>101.1</v>
      </c>
      <c r="I48" s="1224">
        <f>'[2]tr (2)'!J40</f>
        <v>101.1</v>
      </c>
      <c r="J48" s="1224">
        <f>'[2]tr (2)'!K40</f>
        <v>101.1</v>
      </c>
      <c r="K48" s="1224">
        <f>'[2]tr (2)'!L40</f>
        <v>101.1</v>
      </c>
      <c r="L48" s="1224">
        <f>'[2]tr (2)'!M40</f>
        <v>101.1</v>
      </c>
      <c r="M48" s="1224">
        <f>'[2]tr (2)'!N40</f>
        <v>101.1</v>
      </c>
      <c r="N48" s="1272">
        <f>'[2]tr (2)'!O40</f>
        <v>101.1</v>
      </c>
      <c r="O48" s="1224">
        <f>'[2]tr (2)'!P40</f>
        <v>101.1</v>
      </c>
      <c r="P48" s="1276">
        <f>'[2]tr (2)'!Q40</f>
        <v>101.1</v>
      </c>
      <c r="Q48" s="1280" t="s">
        <v>2804</v>
      </c>
    </row>
    <row r="49" spans="1:18" ht="15" customHeight="1">
      <c r="A49" s="1244" t="s">
        <v>2805</v>
      </c>
      <c r="B49" s="1272">
        <f>'[2]tr (2)'!C41</f>
        <v>157.9</v>
      </c>
      <c r="C49" s="1224">
        <f>'[2]tr (2)'!D41</f>
        <v>156</v>
      </c>
      <c r="D49" s="1276">
        <f>'[2]tr (2)'!E41</f>
        <v>155.5</v>
      </c>
      <c r="E49" s="1224">
        <f>'[2]tr (2)'!F41</f>
        <v>157.1</v>
      </c>
      <c r="F49" s="1224">
        <f>'[2]tr (2)'!G41</f>
        <v>156.5</v>
      </c>
      <c r="G49" s="1224">
        <f>'[2]tr (2)'!H41</f>
        <v>154.69999999999999</v>
      </c>
      <c r="H49" s="1224">
        <f>'[2]tr (2)'!I41</f>
        <v>154.9</v>
      </c>
      <c r="I49" s="1224">
        <f>'[2]tr (2)'!J41</f>
        <v>154.69999999999999</v>
      </c>
      <c r="J49" s="1224">
        <f>'[2]tr (2)'!K41</f>
        <v>154.5</v>
      </c>
      <c r="K49" s="1224">
        <f>'[2]tr (2)'!L41</f>
        <v>154.5</v>
      </c>
      <c r="L49" s="1224">
        <f>'[2]tr (2)'!M41</f>
        <v>152.4</v>
      </c>
      <c r="M49" s="1224">
        <f>'[2]tr (2)'!N41</f>
        <v>152.80000000000001</v>
      </c>
      <c r="N49" s="1272">
        <f>'[2]tr (2)'!O41</f>
        <v>152.4</v>
      </c>
      <c r="O49" s="1224">
        <f>'[2]tr (2)'!P41</f>
        <v>152.69999999999999</v>
      </c>
      <c r="P49" s="1276">
        <f>'[2]tr (2)'!Q41</f>
        <v>152.69999999999999</v>
      </c>
      <c r="Q49" s="1280" t="s">
        <v>2806</v>
      </c>
    </row>
    <row r="50" spans="1:18" ht="15" customHeight="1">
      <c r="B50" s="1272"/>
      <c r="C50" s="1224"/>
      <c r="D50" s="1276"/>
      <c r="E50" s="1224"/>
      <c r="F50" s="1224"/>
      <c r="G50" s="1224"/>
      <c r="H50" s="1224"/>
      <c r="I50" s="1224"/>
      <c r="J50" s="1224"/>
      <c r="K50" s="1224"/>
      <c r="L50" s="1224"/>
      <c r="M50" s="1224"/>
      <c r="N50" s="1272"/>
      <c r="O50" s="1224"/>
      <c r="P50" s="1276"/>
      <c r="Q50" s="1280"/>
    </row>
    <row r="51" spans="1:18" ht="15" customHeight="1">
      <c r="A51" s="1281"/>
      <c r="B51" s="1282"/>
      <c r="C51" s="1283"/>
      <c r="D51" s="1284"/>
      <c r="E51" s="1283"/>
      <c r="F51" s="1283"/>
      <c r="G51" s="1283"/>
      <c r="H51" s="1283"/>
      <c r="I51" s="1283"/>
      <c r="J51" s="1283"/>
      <c r="K51" s="1283"/>
      <c r="L51" s="1283"/>
      <c r="M51" s="1283"/>
      <c r="N51" s="1282"/>
      <c r="O51" s="1283"/>
      <c r="P51" s="1284"/>
      <c r="Q51" s="1285"/>
    </row>
    <row r="52" spans="1:18" ht="12.95" customHeight="1">
      <c r="A52" s="1286"/>
      <c r="B52" s="1224"/>
      <c r="C52" s="1224"/>
      <c r="D52" s="1224"/>
      <c r="E52" s="1224"/>
      <c r="F52" s="1224"/>
      <c r="G52" s="1224"/>
      <c r="H52" s="1224"/>
      <c r="I52" s="1224"/>
      <c r="J52" s="1224"/>
      <c r="K52" s="1224"/>
      <c r="L52" s="1224"/>
      <c r="M52" s="1224"/>
      <c r="N52" s="1287"/>
      <c r="O52" s="1224"/>
      <c r="P52" s="1224"/>
      <c r="Q52" s="1288"/>
    </row>
    <row r="53" spans="1:18" ht="12.95" customHeight="1">
      <c r="A53" s="1286"/>
      <c r="B53" s="1224"/>
      <c r="C53" s="1224"/>
      <c r="D53" s="1224"/>
      <c r="E53" s="1224"/>
      <c r="F53" s="1224"/>
      <c r="G53" s="1224"/>
      <c r="H53" s="1224"/>
      <c r="I53" s="1224"/>
      <c r="J53" s="1224"/>
      <c r="K53" s="1224"/>
      <c r="L53" s="1224"/>
      <c r="M53" s="1224"/>
      <c r="N53" s="1224"/>
      <c r="O53" s="1224"/>
      <c r="P53" s="1224"/>
      <c r="Q53" s="1288"/>
    </row>
    <row r="54" spans="1:18" ht="12.95" customHeight="1">
      <c r="A54" s="1286"/>
      <c r="B54" s="1224"/>
      <c r="C54" s="1224"/>
      <c r="D54" s="1224"/>
      <c r="E54" s="1224"/>
      <c r="F54" s="1224"/>
      <c r="G54" s="1224"/>
      <c r="H54" s="1224"/>
      <c r="I54" s="1224"/>
      <c r="J54" s="1224"/>
      <c r="K54" s="1224"/>
      <c r="L54" s="1224"/>
      <c r="M54" s="1224"/>
      <c r="N54" s="1224"/>
      <c r="O54" s="1224"/>
      <c r="P54" s="1224"/>
      <c r="Q54" s="1288"/>
    </row>
    <row r="55" spans="1:18" ht="12.95" customHeight="1">
      <c r="A55" s="1286"/>
      <c r="B55" s="1224"/>
      <c r="C55" s="1224"/>
      <c r="D55" s="1224"/>
      <c r="E55" s="1224"/>
      <c r="F55" s="1224"/>
      <c r="G55" s="1224"/>
      <c r="H55" s="1224"/>
      <c r="I55" s="1224"/>
      <c r="J55" s="1224"/>
      <c r="K55" s="1224"/>
      <c r="L55" s="1224"/>
      <c r="M55" s="1224"/>
      <c r="N55" s="1224"/>
      <c r="O55" s="1224"/>
      <c r="P55" s="1224"/>
      <c r="Q55" s="1288"/>
    </row>
    <row r="56" spans="1:18" ht="12.95" customHeight="1">
      <c r="A56" s="1286"/>
      <c r="B56" s="1224"/>
      <c r="C56" s="1224"/>
      <c r="D56" s="1224"/>
      <c r="E56" s="1224"/>
      <c r="F56" s="1224"/>
      <c r="G56" s="1224"/>
      <c r="H56" s="1224"/>
      <c r="I56" s="1224"/>
      <c r="J56" s="1224"/>
      <c r="K56" s="1224"/>
      <c r="L56" s="1224"/>
      <c r="M56" s="1224"/>
      <c r="N56" s="1224"/>
      <c r="O56" s="1224"/>
      <c r="P56" s="1224"/>
      <c r="Q56" s="1288"/>
    </row>
    <row r="57" spans="1:18" ht="12.95" customHeight="1">
      <c r="A57" s="1286"/>
      <c r="B57" s="1224"/>
      <c r="C57" s="1224"/>
      <c r="D57" s="1224"/>
      <c r="E57" s="1224"/>
      <c r="F57" s="1224"/>
      <c r="G57" s="1224"/>
      <c r="H57" s="1224"/>
      <c r="I57" s="1224"/>
      <c r="J57" s="1224"/>
      <c r="K57" s="1224"/>
      <c r="L57" s="1224"/>
      <c r="M57" s="1224"/>
      <c r="N57" s="1224"/>
      <c r="O57" s="1224"/>
      <c r="P57" s="1224"/>
      <c r="Q57" s="1288"/>
    </row>
    <row r="58" spans="1:18" ht="12.95" customHeight="1">
      <c r="A58" s="1286"/>
      <c r="B58" s="1224"/>
      <c r="C58" s="1224"/>
      <c r="D58" s="1224"/>
      <c r="E58" s="1224"/>
      <c r="F58" s="1224"/>
      <c r="G58" s="1224"/>
      <c r="H58" s="1224"/>
      <c r="I58" s="1224"/>
      <c r="J58" s="1224"/>
      <c r="K58" s="1224"/>
      <c r="L58" s="1224"/>
      <c r="M58" s="1224"/>
      <c r="N58" s="1224"/>
      <c r="O58" s="1224"/>
      <c r="P58" s="1224"/>
      <c r="Q58" s="1288"/>
    </row>
    <row r="59" spans="1:18" ht="12.95" customHeight="1">
      <c r="A59" s="1286"/>
      <c r="B59" s="1224"/>
      <c r="C59" s="1224"/>
      <c r="D59" s="1224"/>
      <c r="E59" s="1224"/>
      <c r="F59" s="1224"/>
      <c r="G59" s="1224"/>
      <c r="H59" s="1224"/>
      <c r="I59" s="1224"/>
      <c r="J59" s="1224"/>
      <c r="K59" s="1224"/>
      <c r="L59" s="1224"/>
      <c r="M59" s="1224"/>
      <c r="N59" s="1224"/>
      <c r="O59" s="1224"/>
      <c r="P59" s="1224"/>
      <c r="Q59" s="1288"/>
    </row>
    <row r="60" spans="1:18" ht="12.95" customHeight="1">
      <c r="A60" s="1286"/>
      <c r="B60" s="1224"/>
      <c r="C60" s="1224"/>
      <c r="D60" s="1224"/>
      <c r="E60" s="1224"/>
      <c r="F60" s="1224"/>
      <c r="G60" s="1224"/>
      <c r="H60" s="1224"/>
      <c r="I60" s="1224"/>
      <c r="J60" s="1224"/>
      <c r="K60" s="1224"/>
      <c r="L60" s="1224"/>
      <c r="M60" s="1224"/>
      <c r="N60" s="1224"/>
      <c r="O60" s="1224"/>
      <c r="P60" s="1224"/>
      <c r="Q60" s="1288"/>
    </row>
    <row r="61" spans="1:18" s="1227" customFormat="1" ht="24" customHeight="1">
      <c r="A61" s="1219" t="s">
        <v>2666</v>
      </c>
      <c r="B61" s="1224"/>
      <c r="C61" s="1224"/>
      <c r="D61" s="1224"/>
      <c r="E61" s="1224"/>
      <c r="F61" s="1224"/>
      <c r="G61" s="1224"/>
      <c r="H61" s="1224"/>
      <c r="I61" s="1224"/>
      <c r="J61" s="1224"/>
      <c r="K61" s="1224"/>
      <c r="L61" s="1224"/>
      <c r="M61" s="1224"/>
      <c r="N61" s="1224"/>
      <c r="O61" s="1224"/>
      <c r="P61" s="1224"/>
      <c r="Q61" s="1225" t="s">
        <v>2667</v>
      </c>
      <c r="R61" s="1226"/>
    </row>
    <row r="62" spans="1:18" ht="18" customHeight="1">
      <c r="A62" s="1289" t="s">
        <v>2807</v>
      </c>
      <c r="B62" s="1224"/>
      <c r="C62" s="1224"/>
      <c r="D62" s="1224"/>
      <c r="E62" s="1224"/>
      <c r="F62" s="1224"/>
      <c r="G62" s="1224"/>
      <c r="H62" s="1224"/>
      <c r="I62" s="1224"/>
      <c r="J62" s="1224"/>
      <c r="K62" s="1224"/>
      <c r="L62" s="1224"/>
      <c r="M62" s="1224"/>
      <c r="N62" s="1224"/>
      <c r="O62" s="1224"/>
      <c r="P62" s="1224"/>
      <c r="Q62" s="1230" t="s">
        <v>2808</v>
      </c>
    </row>
    <row r="63" spans="1:18" s="1238" customFormat="1" ht="18" customHeight="1">
      <c r="A63" s="1233" t="s">
        <v>2739</v>
      </c>
      <c r="B63" s="1224"/>
      <c r="C63" s="1224"/>
      <c r="D63" s="1224"/>
      <c r="E63" s="1224"/>
      <c r="F63" s="1224"/>
      <c r="G63" s="1224"/>
      <c r="H63" s="1224"/>
      <c r="I63" s="1224"/>
      <c r="J63" s="1224"/>
      <c r="K63" s="1224"/>
      <c r="L63" s="1224"/>
      <c r="M63" s="1224"/>
      <c r="N63" s="1224"/>
      <c r="O63" s="1224"/>
      <c r="P63" s="1224"/>
      <c r="Q63" s="1236" t="s">
        <v>2740</v>
      </c>
      <c r="R63" s="1237"/>
    </row>
    <row r="64" spans="1:18" ht="15.95" customHeight="1">
      <c r="A64" s="1239"/>
      <c r="B64" s="1240"/>
      <c r="C64" s="1240"/>
      <c r="D64" s="1240"/>
      <c r="E64" s="1240"/>
      <c r="F64" s="1240"/>
      <c r="G64" s="1240"/>
      <c r="H64" s="1240"/>
      <c r="I64" s="1240"/>
      <c r="J64" s="1240"/>
      <c r="K64" s="1240"/>
      <c r="L64" s="1240"/>
      <c r="M64" s="1240"/>
      <c r="N64" s="1240"/>
      <c r="O64" s="1240"/>
      <c r="P64" s="1240"/>
      <c r="Q64" s="1242"/>
    </row>
    <row r="65" spans="1:18" ht="11.1" customHeight="1">
      <c r="A65" s="1245"/>
      <c r="B65" s="2390">
        <v>2018</v>
      </c>
      <c r="C65" s="2391"/>
      <c r="D65" s="2391"/>
      <c r="E65" s="2391"/>
      <c r="F65" s="2391"/>
      <c r="G65" s="2391"/>
      <c r="H65" s="2391"/>
      <c r="I65" s="2391"/>
      <c r="J65" s="2391"/>
      <c r="K65" s="2391"/>
      <c r="L65" s="2391"/>
      <c r="M65" s="2391"/>
      <c r="N65" s="2390">
        <v>2017</v>
      </c>
      <c r="O65" s="2391"/>
      <c r="P65" s="2395"/>
      <c r="Q65" s="1246"/>
    </row>
    <row r="66" spans="1:18" ht="11.1" customHeight="1">
      <c r="A66" s="1245"/>
      <c r="B66" s="2392"/>
      <c r="C66" s="2393"/>
      <c r="D66" s="2393"/>
      <c r="E66" s="2393"/>
      <c r="F66" s="2393"/>
      <c r="G66" s="2393"/>
      <c r="H66" s="2394"/>
      <c r="I66" s="2393"/>
      <c r="J66" s="2393"/>
      <c r="K66" s="2393"/>
      <c r="L66" s="2393"/>
      <c r="M66" s="2393"/>
      <c r="N66" s="2392"/>
      <c r="O66" s="2393"/>
      <c r="P66" s="2396"/>
      <c r="Q66" s="1246" t="s">
        <v>2501</v>
      </c>
    </row>
    <row r="67" spans="1:18" ht="11.1" customHeight="1">
      <c r="A67" s="1245"/>
      <c r="B67" s="1247" t="s">
        <v>2502</v>
      </c>
      <c r="C67" s="1248" t="s">
        <v>2675</v>
      </c>
      <c r="D67" s="1248" t="s">
        <v>11</v>
      </c>
      <c r="E67" s="1250" t="s">
        <v>21</v>
      </c>
      <c r="F67" s="1250" t="s">
        <v>23</v>
      </c>
      <c r="G67" s="1250" t="s">
        <v>12</v>
      </c>
      <c r="H67" s="1251" t="s">
        <v>13</v>
      </c>
      <c r="I67" s="1251" t="s">
        <v>14</v>
      </c>
      <c r="J67" s="1251" t="s">
        <v>15</v>
      </c>
      <c r="K67" s="1252" t="s">
        <v>8</v>
      </c>
      <c r="L67" s="1252" t="s">
        <v>9</v>
      </c>
      <c r="M67" s="1252" t="s">
        <v>10</v>
      </c>
      <c r="N67" s="1247" t="s">
        <v>2502</v>
      </c>
      <c r="O67" s="1248" t="s">
        <v>2675</v>
      </c>
      <c r="P67" s="1249" t="s">
        <v>11</v>
      </c>
      <c r="Q67" s="1246"/>
    </row>
    <row r="68" spans="1:18" ht="11.1" customHeight="1">
      <c r="A68" s="1253"/>
      <c r="B68" s="1254" t="s">
        <v>2406</v>
      </c>
      <c r="C68" s="1255" t="s">
        <v>2506</v>
      </c>
      <c r="D68" s="1255" t="s">
        <v>2507</v>
      </c>
      <c r="E68" s="1257" t="s">
        <v>7</v>
      </c>
      <c r="F68" s="1257" t="s">
        <v>22</v>
      </c>
      <c r="G68" s="1257" t="s">
        <v>6</v>
      </c>
      <c r="H68" s="1258" t="s">
        <v>5</v>
      </c>
      <c r="I68" s="1258" t="s">
        <v>4</v>
      </c>
      <c r="J68" s="1258" t="s">
        <v>3</v>
      </c>
      <c r="K68" s="1259" t="s">
        <v>2</v>
      </c>
      <c r="L68" s="1259" t="s">
        <v>1</v>
      </c>
      <c r="M68" s="1259" t="s">
        <v>0</v>
      </c>
      <c r="N68" s="1254" t="s">
        <v>2406</v>
      </c>
      <c r="O68" s="1255" t="s">
        <v>2506</v>
      </c>
      <c r="P68" s="1256" t="s">
        <v>2507</v>
      </c>
      <c r="Q68" s="1260"/>
    </row>
    <row r="69" spans="1:18" ht="17.100000000000001" customHeight="1">
      <c r="A69" s="1290"/>
      <c r="B69" s="1291"/>
      <c r="C69" s="1287"/>
      <c r="D69" s="1292"/>
      <c r="E69" s="1224"/>
      <c r="F69" s="1224"/>
      <c r="G69" s="1224"/>
      <c r="H69" s="1224"/>
      <c r="I69" s="1224"/>
      <c r="J69" s="1224"/>
      <c r="K69" s="1224"/>
      <c r="L69" s="1224"/>
      <c r="M69" s="1224"/>
      <c r="N69" s="1272"/>
      <c r="O69" s="1224"/>
      <c r="P69" s="1276"/>
      <c r="Q69" s="1280"/>
    </row>
    <row r="70" spans="1:18" s="1271" customFormat="1" ht="15" customHeight="1">
      <c r="A70" s="1274" t="s">
        <v>2809</v>
      </c>
      <c r="B70" s="1266">
        <f>'[2]tr (2)'!C43</f>
        <v>111.4</v>
      </c>
      <c r="C70" s="1267">
        <f>'[2]tr (2)'!D43</f>
        <v>111.4</v>
      </c>
      <c r="D70" s="1268">
        <f>'[2]tr (2)'!E43</f>
        <v>111.4</v>
      </c>
      <c r="E70" s="1267">
        <f>'[2]tr (2)'!F43</f>
        <v>111.3</v>
      </c>
      <c r="F70" s="1267">
        <f>'[2]tr (2)'!G43</f>
        <v>111.2</v>
      </c>
      <c r="G70" s="1267">
        <f>'[2]tr (2)'!H43</f>
        <v>111.3</v>
      </c>
      <c r="H70" s="1267">
        <f>'[2]tr (2)'!I43</f>
        <v>110.8</v>
      </c>
      <c r="I70" s="1267">
        <f>'[2]tr (2)'!J43</f>
        <v>110.7</v>
      </c>
      <c r="J70" s="1267">
        <f>'[2]tr (2)'!K43</f>
        <v>110.3</v>
      </c>
      <c r="K70" s="1267">
        <f>'[2]tr (2)'!L43</f>
        <v>110.2</v>
      </c>
      <c r="L70" s="1267">
        <f>'[2]tr (2)'!M43</f>
        <v>110.2</v>
      </c>
      <c r="M70" s="1267">
        <f>'[2]tr (2)'!N43</f>
        <v>110</v>
      </c>
      <c r="N70" s="1266">
        <f>'[2]tr (2)'!O43</f>
        <v>110</v>
      </c>
      <c r="O70" s="1267">
        <f>'[2]tr (2)'!P43</f>
        <v>109.9</v>
      </c>
      <c r="P70" s="1268">
        <f>'[2]tr (2)'!Q43</f>
        <v>109.9</v>
      </c>
      <c r="Q70" s="1273" t="s">
        <v>2810</v>
      </c>
      <c r="R70" s="1293"/>
    </row>
    <row r="71" spans="1:18" ht="15" customHeight="1">
      <c r="A71" s="1244" t="s">
        <v>2811</v>
      </c>
      <c r="B71" s="1272">
        <f>'[2]tr (2)'!C44</f>
        <v>124.3</v>
      </c>
      <c r="C71" s="1224">
        <f>'[2]tr (2)'!D44</f>
        <v>124.2</v>
      </c>
      <c r="D71" s="1276">
        <f>'[2]tr (2)'!E44</f>
        <v>124.1</v>
      </c>
      <c r="E71" s="1224">
        <f>'[2]tr (2)'!F44</f>
        <v>124</v>
      </c>
      <c r="F71" s="1224">
        <f>'[2]tr (2)'!G44</f>
        <v>123.5</v>
      </c>
      <c r="G71" s="1224">
        <f>'[2]tr (2)'!H44</f>
        <v>123.2</v>
      </c>
      <c r="H71" s="1224">
        <f>'[2]tr (2)'!I44</f>
        <v>123.3</v>
      </c>
      <c r="I71" s="1224">
        <f>'[2]tr (2)'!J44</f>
        <v>123.2</v>
      </c>
      <c r="J71" s="1224">
        <f>'[2]tr (2)'!K44</f>
        <v>123.4</v>
      </c>
      <c r="K71" s="1224">
        <f>'[2]tr (2)'!L44</f>
        <v>123.4</v>
      </c>
      <c r="L71" s="1224">
        <f>'[2]tr (2)'!M44</f>
        <v>123.2</v>
      </c>
      <c r="M71" s="1224">
        <f>'[2]tr (2)'!N44</f>
        <v>123.1</v>
      </c>
      <c r="N71" s="1272">
        <f>'[2]tr (2)'!O44</f>
        <v>123</v>
      </c>
      <c r="O71" s="1224">
        <f>'[2]tr (2)'!P44</f>
        <v>123</v>
      </c>
      <c r="P71" s="1276">
        <f>'[2]tr (2)'!Q44</f>
        <v>122.6</v>
      </c>
      <c r="Q71" s="1277" t="s">
        <v>2812</v>
      </c>
      <c r="R71" s="1294"/>
    </row>
    <row r="72" spans="1:18" ht="15" customHeight="1">
      <c r="A72" s="1244" t="s">
        <v>2813</v>
      </c>
      <c r="B72" s="1272">
        <f>'[2]tr (2)'!C45</f>
        <v>108.8</v>
      </c>
      <c r="C72" s="1224">
        <f>'[2]tr (2)'!D45</f>
        <v>108.8</v>
      </c>
      <c r="D72" s="1276">
        <f>'[2]tr (2)'!E45</f>
        <v>108.8</v>
      </c>
      <c r="E72" s="1224">
        <f>'[2]tr (2)'!F45</f>
        <v>108.8</v>
      </c>
      <c r="F72" s="1224">
        <f>'[2]tr (2)'!G45</f>
        <v>108.5</v>
      </c>
      <c r="G72" s="1224">
        <f>'[2]tr (2)'!H45</f>
        <v>108.9</v>
      </c>
      <c r="H72" s="1224">
        <f>'[2]tr (2)'!I45</f>
        <v>109</v>
      </c>
      <c r="I72" s="1224">
        <f>'[2]tr (2)'!J45</f>
        <v>108.9</v>
      </c>
      <c r="J72" s="1224">
        <f>'[2]tr (2)'!K45</f>
        <v>108.9</v>
      </c>
      <c r="K72" s="1224">
        <f>'[2]tr (2)'!L45</f>
        <v>108.9</v>
      </c>
      <c r="L72" s="1224">
        <f>'[2]tr (2)'!M45</f>
        <v>109.5</v>
      </c>
      <c r="M72" s="1224">
        <f>'[2]tr (2)'!N45</f>
        <v>109.3</v>
      </c>
      <c r="N72" s="1272">
        <f>'[2]tr (2)'!O45</f>
        <v>109.3</v>
      </c>
      <c r="O72" s="1224">
        <f>'[2]tr (2)'!P45</f>
        <v>109.4</v>
      </c>
      <c r="P72" s="1276">
        <f>'[2]tr (2)'!Q45</f>
        <v>109.3</v>
      </c>
      <c r="Q72" s="1278" t="s">
        <v>2814</v>
      </c>
      <c r="R72" s="1294"/>
    </row>
    <row r="73" spans="1:18" ht="15" customHeight="1">
      <c r="A73" s="1244" t="s">
        <v>2815</v>
      </c>
      <c r="B73" s="1272">
        <f>'[2]tr (2)'!C46</f>
        <v>101</v>
      </c>
      <c r="C73" s="1224">
        <f>'[2]tr (2)'!D46</f>
        <v>101</v>
      </c>
      <c r="D73" s="1276">
        <f>'[2]tr (2)'!E46</f>
        <v>100.6</v>
      </c>
      <c r="E73" s="1224">
        <f>'[2]tr (2)'!F46</f>
        <v>100.6</v>
      </c>
      <c r="F73" s="1224">
        <f>'[2]tr (2)'!G46</f>
        <v>100.7</v>
      </c>
      <c r="G73" s="1224">
        <f>'[2]tr (2)'!H46</f>
        <v>100.5</v>
      </c>
      <c r="H73" s="1224">
        <f>'[2]tr (2)'!I46</f>
        <v>100.7</v>
      </c>
      <c r="I73" s="1224">
        <f>'[2]tr (2)'!J46</f>
        <v>100.6</v>
      </c>
      <c r="J73" s="1224">
        <f>'[2]tr (2)'!K46</f>
        <v>100.9</v>
      </c>
      <c r="K73" s="1224">
        <f>'[2]tr (2)'!L46</f>
        <v>100.8</v>
      </c>
      <c r="L73" s="1224">
        <f>'[2]tr (2)'!M46</f>
        <v>100.9</v>
      </c>
      <c r="M73" s="1224">
        <f>'[2]tr (2)'!N46</f>
        <v>100.8</v>
      </c>
      <c r="N73" s="1272">
        <f>'[2]tr (2)'!O46</f>
        <v>100.2</v>
      </c>
      <c r="O73" s="1224">
        <f>'[2]tr (2)'!P46</f>
        <v>99.8</v>
      </c>
      <c r="P73" s="1276">
        <f>'[2]tr (2)'!Q46</f>
        <v>99.7</v>
      </c>
      <c r="Q73" s="1278" t="s">
        <v>2816</v>
      </c>
      <c r="R73" s="1294"/>
    </row>
    <row r="74" spans="1:18" ht="15" customHeight="1">
      <c r="A74" s="1244" t="s">
        <v>2817</v>
      </c>
      <c r="B74" s="1272">
        <f>'[2]tr (2)'!C47</f>
        <v>92.9</v>
      </c>
      <c r="C74" s="1224">
        <f>'[2]tr (2)'!D47</f>
        <v>93</v>
      </c>
      <c r="D74" s="1276">
        <f>'[2]tr (2)'!E47</f>
        <v>92.9</v>
      </c>
      <c r="E74" s="1224">
        <f>'[2]tr (2)'!F47</f>
        <v>92.9</v>
      </c>
      <c r="F74" s="1224">
        <f>'[2]tr (2)'!G47</f>
        <v>93</v>
      </c>
      <c r="G74" s="1224">
        <f>'[2]tr (2)'!H47</f>
        <v>93</v>
      </c>
      <c r="H74" s="1224">
        <f>'[2]tr (2)'!I47</f>
        <v>92.8</v>
      </c>
      <c r="I74" s="1224">
        <f>'[2]tr (2)'!J47</f>
        <v>92.8</v>
      </c>
      <c r="J74" s="1224">
        <f>'[2]tr (2)'!K47</f>
        <v>92.7</v>
      </c>
      <c r="K74" s="1224">
        <f>'[2]tr (2)'!L47</f>
        <v>92.2</v>
      </c>
      <c r="L74" s="1224">
        <f>'[2]tr (2)'!M47</f>
        <v>92.4</v>
      </c>
      <c r="M74" s="1224">
        <f>'[2]tr (2)'!N47</f>
        <v>92.2</v>
      </c>
      <c r="N74" s="1272">
        <f>'[2]tr (2)'!O47</f>
        <v>92.2</v>
      </c>
      <c r="O74" s="1224">
        <f>'[2]tr (2)'!P47</f>
        <v>92.4</v>
      </c>
      <c r="P74" s="1276">
        <f>'[2]tr (2)'!Q47</f>
        <v>92.6</v>
      </c>
      <c r="Q74" s="1278" t="s">
        <v>2818</v>
      </c>
      <c r="R74" s="1294"/>
    </row>
    <row r="75" spans="1:18" s="1271" customFormat="1" ht="15" customHeight="1">
      <c r="A75" s="1244" t="s">
        <v>2819</v>
      </c>
      <c r="B75" s="1272">
        <f>'[2]tr (2)'!C48</f>
        <v>105.2</v>
      </c>
      <c r="C75" s="1224">
        <f>'[2]tr (2)'!D48</f>
        <v>105.3</v>
      </c>
      <c r="D75" s="1276">
        <f>'[2]tr (2)'!E48</f>
        <v>104.1</v>
      </c>
      <c r="E75" s="1224">
        <f>'[2]tr (2)'!F48</f>
        <v>103.3</v>
      </c>
      <c r="F75" s="1224">
        <f>'[2]tr (2)'!G48</f>
        <v>104</v>
      </c>
      <c r="G75" s="1224">
        <f>'[2]tr (2)'!H48</f>
        <v>105.9</v>
      </c>
      <c r="H75" s="1224">
        <f>'[2]tr (2)'!I48</f>
        <v>105.4</v>
      </c>
      <c r="I75" s="1224">
        <f>'[2]tr (2)'!J48</f>
        <v>105.1</v>
      </c>
      <c r="J75" s="1224">
        <f>'[2]tr (2)'!K48</f>
        <v>105.4</v>
      </c>
      <c r="K75" s="1224">
        <f>'[2]tr (2)'!L48</f>
        <v>105.4</v>
      </c>
      <c r="L75" s="1224">
        <f>'[2]tr (2)'!M48</f>
        <v>105.1</v>
      </c>
      <c r="M75" s="1224">
        <f>'[2]tr (2)'!N48</f>
        <v>104.9</v>
      </c>
      <c r="N75" s="1272">
        <f>'[2]tr (2)'!O48</f>
        <v>104.8</v>
      </c>
      <c r="O75" s="1224">
        <f>'[2]tr (2)'!P48</f>
        <v>104.8</v>
      </c>
      <c r="P75" s="1276">
        <f>'[2]tr (2)'!Q48</f>
        <v>104.7</v>
      </c>
      <c r="Q75" s="1278" t="s">
        <v>2820</v>
      </c>
      <c r="R75" s="1294"/>
    </row>
    <row r="76" spans="1:18" ht="15" customHeight="1">
      <c r="A76" s="1244" t="s">
        <v>2821</v>
      </c>
      <c r="B76" s="1272">
        <f>'[2]tr (2)'!C49</f>
        <v>114.5</v>
      </c>
      <c r="C76" s="1224">
        <f>'[2]tr (2)'!D49</f>
        <v>114.2</v>
      </c>
      <c r="D76" s="1276">
        <f>'[2]tr (2)'!E49</f>
        <v>114.2</v>
      </c>
      <c r="E76" s="1224">
        <f>'[2]tr (2)'!F49</f>
        <v>113.7</v>
      </c>
      <c r="F76" s="1224">
        <f>'[2]tr (2)'!G49</f>
        <v>114</v>
      </c>
      <c r="G76" s="1224">
        <f>'[2]tr (2)'!H49</f>
        <v>114</v>
      </c>
      <c r="H76" s="1224">
        <f>'[2]tr (2)'!I49</f>
        <v>114</v>
      </c>
      <c r="I76" s="1224">
        <f>'[2]tr (2)'!J49</f>
        <v>114</v>
      </c>
      <c r="J76" s="1224">
        <f>'[2]tr (2)'!K49</f>
        <v>113.8</v>
      </c>
      <c r="K76" s="1224">
        <f>'[2]tr (2)'!L49</f>
        <v>113.8</v>
      </c>
      <c r="L76" s="1224">
        <f>'[2]tr (2)'!M49</f>
        <v>113.8</v>
      </c>
      <c r="M76" s="1224">
        <f>'[2]tr (2)'!N49</f>
        <v>112.5</v>
      </c>
      <c r="N76" s="1272">
        <f>'[2]tr (2)'!O49</f>
        <v>112.5</v>
      </c>
      <c r="O76" s="1224">
        <f>'[2]tr (2)'!P49</f>
        <v>112.5</v>
      </c>
      <c r="P76" s="1276">
        <f>'[2]tr (2)'!Q49</f>
        <v>112.5</v>
      </c>
      <c r="Q76" s="1278" t="s">
        <v>2822</v>
      </c>
      <c r="R76" s="1294"/>
    </row>
    <row r="77" spans="1:18" ht="15" customHeight="1">
      <c r="A77" s="1244" t="s">
        <v>2823</v>
      </c>
      <c r="B77" s="1272">
        <f>'[2]tr (2)'!C50</f>
        <v>114.7</v>
      </c>
      <c r="C77" s="1224">
        <f>'[2]tr (2)'!D50</f>
        <v>114.5</v>
      </c>
      <c r="D77" s="1276">
        <f>'[2]tr (2)'!E50</f>
        <v>114.4</v>
      </c>
      <c r="E77" s="1224">
        <f>'[2]tr (2)'!F50</f>
        <v>114.1</v>
      </c>
      <c r="F77" s="1224">
        <f>'[2]tr (2)'!G50</f>
        <v>113.8</v>
      </c>
      <c r="G77" s="1224">
        <f>'[2]tr (2)'!H50</f>
        <v>113.4</v>
      </c>
      <c r="H77" s="1224">
        <f>'[2]tr (2)'!I50</f>
        <v>113.2</v>
      </c>
      <c r="I77" s="1224">
        <f>'[2]tr (2)'!J50</f>
        <v>113.1</v>
      </c>
      <c r="J77" s="1224">
        <f>'[2]tr (2)'!K50</f>
        <v>112.7</v>
      </c>
      <c r="K77" s="1224">
        <f>'[2]tr (2)'!L50</f>
        <v>112.8</v>
      </c>
      <c r="L77" s="1224">
        <f>'[2]tr (2)'!M50</f>
        <v>112.7</v>
      </c>
      <c r="M77" s="1224">
        <f>'[2]tr (2)'!N50</f>
        <v>112.5</v>
      </c>
      <c r="N77" s="1272">
        <f>'[2]tr (2)'!O50</f>
        <v>112.5</v>
      </c>
      <c r="O77" s="1224">
        <f>'[2]tr (2)'!P50</f>
        <v>112.5</v>
      </c>
      <c r="P77" s="1276">
        <f>'[2]tr (2)'!Q50</f>
        <v>112.4</v>
      </c>
      <c r="Q77" s="1277" t="s">
        <v>2824</v>
      </c>
      <c r="R77" s="1294"/>
    </row>
    <row r="78" spans="1:18" ht="15" customHeight="1">
      <c r="A78" s="1244" t="s">
        <v>2825</v>
      </c>
      <c r="B78" s="1272">
        <f>'[2]tr (2)'!C51</f>
        <v>103.9</v>
      </c>
      <c r="C78" s="1224">
        <f>'[2]tr (2)'!D51</f>
        <v>104.1</v>
      </c>
      <c r="D78" s="1276">
        <f>'[2]tr (2)'!E51</f>
        <v>104.2</v>
      </c>
      <c r="E78" s="1224">
        <f>'[2]tr (2)'!F51</f>
        <v>104.2</v>
      </c>
      <c r="F78" s="1224">
        <f>'[2]tr (2)'!G51</f>
        <v>104.4</v>
      </c>
      <c r="G78" s="1224">
        <f>'[2]tr (2)'!H51</f>
        <v>104.4</v>
      </c>
      <c r="H78" s="1224">
        <f>'[2]tr (2)'!I51</f>
        <v>104.3</v>
      </c>
      <c r="I78" s="1224">
        <f>'[2]tr (2)'!J51</f>
        <v>104.2</v>
      </c>
      <c r="J78" s="1224">
        <f>'[2]tr (2)'!K51</f>
        <v>103.7</v>
      </c>
      <c r="K78" s="1224">
        <f>'[2]tr (2)'!L51</f>
        <v>103.7</v>
      </c>
      <c r="L78" s="1224">
        <f>'[2]tr (2)'!M51</f>
        <v>103.6</v>
      </c>
      <c r="M78" s="1224">
        <f>'[2]tr (2)'!N51</f>
        <v>103.7</v>
      </c>
      <c r="N78" s="1272">
        <f>'[2]tr (2)'!O51</f>
        <v>103.6</v>
      </c>
      <c r="O78" s="1224">
        <f>'[2]tr (2)'!P51</f>
        <v>103.3</v>
      </c>
      <c r="P78" s="1276">
        <f>'[2]tr (2)'!Q51</f>
        <v>103.1</v>
      </c>
      <c r="Q78" s="1278" t="s">
        <v>2826</v>
      </c>
      <c r="R78" s="1294"/>
    </row>
    <row r="79" spans="1:18" ht="15" customHeight="1">
      <c r="A79" s="1244" t="s">
        <v>2827</v>
      </c>
      <c r="B79" s="1272">
        <f>'[2]tr (2)'!C52</f>
        <v>111.8</v>
      </c>
      <c r="C79" s="1224">
        <f>'[2]tr (2)'!D52</f>
        <v>111.6</v>
      </c>
      <c r="D79" s="1276">
        <f>'[2]tr (2)'!E52</f>
        <v>111.9</v>
      </c>
      <c r="E79" s="1224">
        <f>'[2]tr (2)'!F52</f>
        <v>111.9</v>
      </c>
      <c r="F79" s="1224">
        <f>'[2]tr (2)'!G52</f>
        <v>112</v>
      </c>
      <c r="G79" s="1224">
        <f>'[2]tr (2)'!H52</f>
        <v>112.2</v>
      </c>
      <c r="H79" s="1224">
        <f>'[2]tr (2)'!I52</f>
        <v>111.8</v>
      </c>
      <c r="I79" s="1224">
        <f>'[2]tr (2)'!J52</f>
        <v>111.6</v>
      </c>
      <c r="J79" s="1224">
        <f>'[2]tr (2)'!K52</f>
        <v>110.4</v>
      </c>
      <c r="K79" s="1224">
        <f>'[2]tr (2)'!L52</f>
        <v>110.1</v>
      </c>
      <c r="L79" s="1224">
        <f>'[2]tr (2)'!M52</f>
        <v>110.2</v>
      </c>
      <c r="M79" s="1224">
        <f>'[2]tr (2)'!N52</f>
        <v>110.1</v>
      </c>
      <c r="N79" s="1272">
        <f>'[2]tr (2)'!O52</f>
        <v>110.1</v>
      </c>
      <c r="O79" s="1224">
        <f>'[2]tr (2)'!P52</f>
        <v>110.1</v>
      </c>
      <c r="P79" s="1276">
        <f>'[2]tr (2)'!Q52</f>
        <v>110.2</v>
      </c>
      <c r="Q79" s="1277" t="s">
        <v>2828</v>
      </c>
      <c r="R79" s="1294"/>
    </row>
    <row r="80" spans="1:18" ht="15" customHeight="1">
      <c r="A80" s="1244" t="s">
        <v>2829</v>
      </c>
      <c r="B80" s="1272">
        <f>'[2]tr (2)'!C53</f>
        <v>133.19999999999999</v>
      </c>
      <c r="C80" s="1224">
        <f>'[2]tr (2)'!D53</f>
        <v>133.19999999999999</v>
      </c>
      <c r="D80" s="1276">
        <f>'[2]tr (2)'!E53</f>
        <v>133.19999999999999</v>
      </c>
      <c r="E80" s="1224">
        <f>'[2]tr (2)'!F53</f>
        <v>133.19999999999999</v>
      </c>
      <c r="F80" s="1224">
        <f>'[2]tr (2)'!G53</f>
        <v>133.19999999999999</v>
      </c>
      <c r="G80" s="1224">
        <f>'[2]tr (2)'!H53</f>
        <v>133.19999999999999</v>
      </c>
      <c r="H80" s="1224">
        <f>'[2]tr (2)'!I53</f>
        <v>131.9</v>
      </c>
      <c r="I80" s="1224">
        <f>'[2]tr (2)'!J53</f>
        <v>131.9</v>
      </c>
      <c r="J80" s="1224">
        <f>'[2]tr (2)'!K53</f>
        <v>131.69999999999999</v>
      </c>
      <c r="K80" s="1224">
        <f>'[2]tr (2)'!L53</f>
        <v>131.69999999999999</v>
      </c>
      <c r="L80" s="1224">
        <f>'[2]tr (2)'!M53</f>
        <v>131.69999999999999</v>
      </c>
      <c r="M80" s="1224">
        <f>'[2]tr (2)'!N53</f>
        <v>131.1</v>
      </c>
      <c r="N80" s="1272">
        <f>'[2]tr (2)'!O53</f>
        <v>131.1</v>
      </c>
      <c r="O80" s="1224">
        <f>'[2]tr (2)'!P53</f>
        <v>131.1</v>
      </c>
      <c r="P80" s="1276">
        <f>'[2]tr (2)'!Q53</f>
        <v>131.1</v>
      </c>
      <c r="Q80" s="1278" t="s">
        <v>2830</v>
      </c>
      <c r="R80" s="1294"/>
    </row>
    <row r="81" spans="1:18" ht="15" customHeight="1">
      <c r="B81" s="1272"/>
      <c r="C81" s="1224"/>
      <c r="D81" s="1268"/>
      <c r="E81" s="1267"/>
      <c r="F81" s="1267"/>
      <c r="G81" s="1267"/>
      <c r="H81" s="1267"/>
      <c r="I81" s="1267"/>
      <c r="J81" s="1267"/>
      <c r="K81" s="1267"/>
      <c r="L81" s="1267"/>
      <c r="M81" s="1267"/>
      <c r="N81" s="1266"/>
      <c r="O81" s="1267"/>
      <c r="P81" s="1268"/>
      <c r="Q81" s="1278"/>
      <c r="R81" s="1293"/>
    </row>
    <row r="82" spans="1:18" s="1271" customFormat="1" ht="15" customHeight="1">
      <c r="A82" s="1274" t="s">
        <v>2831</v>
      </c>
      <c r="B82" s="1266">
        <f>'[2]tr (2)'!C55</f>
        <v>106.4</v>
      </c>
      <c r="C82" s="1267">
        <f>'[2]tr (2)'!D55</f>
        <v>106.3</v>
      </c>
      <c r="D82" s="1268">
        <f>'[2]tr (2)'!E55</f>
        <v>105.9</v>
      </c>
      <c r="E82" s="1267">
        <f>'[2]tr (2)'!F55</f>
        <v>105.7</v>
      </c>
      <c r="F82" s="1267">
        <f>'[2]tr (2)'!G55</f>
        <v>105.6</v>
      </c>
      <c r="G82" s="1267">
        <f>'[2]tr (2)'!H55</f>
        <v>105.6</v>
      </c>
      <c r="H82" s="1267">
        <f>'[2]tr (2)'!I55</f>
        <v>105.6</v>
      </c>
      <c r="I82" s="1267">
        <f>'[2]tr (2)'!J55</f>
        <v>105.6</v>
      </c>
      <c r="J82" s="1267">
        <f>'[2]tr (2)'!K55</f>
        <v>105.6</v>
      </c>
      <c r="K82" s="1267">
        <f>'[2]tr (2)'!L55</f>
        <v>105.5</v>
      </c>
      <c r="L82" s="1267">
        <f>'[2]tr (2)'!M55</f>
        <v>105.5</v>
      </c>
      <c r="M82" s="1267">
        <f>'[2]tr (2)'!N55</f>
        <v>105.5</v>
      </c>
      <c r="N82" s="1266">
        <f>'[2]tr (2)'!O55</f>
        <v>105.5</v>
      </c>
      <c r="O82" s="1267">
        <f>'[2]tr (2)'!P55</f>
        <v>105.5</v>
      </c>
      <c r="P82" s="1268">
        <f>'[2]tr (2)'!Q55</f>
        <v>105.4</v>
      </c>
      <c r="Q82" s="1273" t="s">
        <v>2832</v>
      </c>
      <c r="R82" s="1294"/>
    </row>
    <row r="83" spans="1:18" ht="15" customHeight="1">
      <c r="A83" s="1244" t="s">
        <v>2833</v>
      </c>
      <c r="B83" s="1272">
        <f>'[2]tr (2)'!C56</f>
        <v>93.7</v>
      </c>
      <c r="C83" s="1224">
        <f>'[2]tr (2)'!D56</f>
        <v>93.7</v>
      </c>
      <c r="D83" s="1276">
        <f>'[2]tr (2)'!E56</f>
        <v>93.7</v>
      </c>
      <c r="E83" s="1224">
        <f>'[2]tr (2)'!F56</f>
        <v>93.7</v>
      </c>
      <c r="F83" s="1224">
        <f>'[2]tr (2)'!G56</f>
        <v>93.7</v>
      </c>
      <c r="G83" s="1224">
        <f>'[2]tr (2)'!H56</f>
        <v>93.7</v>
      </c>
      <c r="H83" s="1224">
        <f>'[2]tr (2)'!I56</f>
        <v>93.7</v>
      </c>
      <c r="I83" s="1224">
        <f>'[2]tr (2)'!J56</f>
        <v>93.7</v>
      </c>
      <c r="J83" s="1224">
        <f>'[2]tr (2)'!K56</f>
        <v>93.7</v>
      </c>
      <c r="K83" s="1224">
        <f>'[2]tr (2)'!L56</f>
        <v>93.7</v>
      </c>
      <c r="L83" s="1224">
        <f>'[2]tr (2)'!M56</f>
        <v>93.8</v>
      </c>
      <c r="M83" s="1224">
        <f>'[2]tr (2)'!N56</f>
        <v>93.8</v>
      </c>
      <c r="N83" s="1272">
        <f>'[2]tr (2)'!O56</f>
        <v>93.8</v>
      </c>
      <c r="O83" s="1224">
        <f>'[2]tr (2)'!P56</f>
        <v>93.8</v>
      </c>
      <c r="P83" s="1276">
        <f>'[2]tr (2)'!Q56</f>
        <v>93.8</v>
      </c>
      <c r="Q83" s="1278" t="s">
        <v>2834</v>
      </c>
      <c r="R83" s="1294"/>
    </row>
    <row r="84" spans="1:18" ht="15" customHeight="1">
      <c r="A84" s="1244" t="s">
        <v>2835</v>
      </c>
      <c r="B84" s="1272">
        <f>'[2]tr (2)'!C57</f>
        <v>103.3</v>
      </c>
      <c r="C84" s="1224">
        <f>'[2]tr (2)'!D57</f>
        <v>103.3</v>
      </c>
      <c r="D84" s="1276">
        <f>'[2]tr (2)'!E57</f>
        <v>103.3</v>
      </c>
      <c r="E84" s="1224">
        <f>'[2]tr (2)'!F57</f>
        <v>103.3</v>
      </c>
      <c r="F84" s="1224">
        <f>'[2]tr (2)'!G57</f>
        <v>103.3</v>
      </c>
      <c r="G84" s="1224">
        <f>'[2]tr (2)'!H57</f>
        <v>103</v>
      </c>
      <c r="H84" s="1224">
        <f>'[2]tr (2)'!I57</f>
        <v>103</v>
      </c>
      <c r="I84" s="1224">
        <f>'[2]tr (2)'!J57</f>
        <v>102.8</v>
      </c>
      <c r="J84" s="1224">
        <f>'[2]tr (2)'!K57</f>
        <v>102.8</v>
      </c>
      <c r="K84" s="1224">
        <f>'[2]tr (2)'!L57</f>
        <v>102.8</v>
      </c>
      <c r="L84" s="1224">
        <f>'[2]tr (2)'!M57</f>
        <v>102.8</v>
      </c>
      <c r="M84" s="1224">
        <f>'[2]tr (2)'!N57</f>
        <v>102.8</v>
      </c>
      <c r="N84" s="1272">
        <f>'[2]tr (2)'!O57</f>
        <v>102.8</v>
      </c>
      <c r="O84" s="1224">
        <f>'[2]tr (2)'!P57</f>
        <v>103.6</v>
      </c>
      <c r="P84" s="1276">
        <f>'[2]tr (2)'!Q57</f>
        <v>103.6</v>
      </c>
      <c r="Q84" s="1278" t="s">
        <v>2836</v>
      </c>
      <c r="R84" s="1294"/>
    </row>
    <row r="85" spans="1:18" ht="15" customHeight="1">
      <c r="A85" s="1244" t="s">
        <v>2837</v>
      </c>
      <c r="B85" s="1272">
        <f>'[2]tr (2)'!C58</f>
        <v>118.7</v>
      </c>
      <c r="C85" s="1224">
        <f>'[2]tr (2)'!D58</f>
        <v>118</v>
      </c>
      <c r="D85" s="1276">
        <f>'[2]tr (2)'!E58</f>
        <v>117.3</v>
      </c>
      <c r="E85" s="1224">
        <f>'[2]tr (2)'!F58</f>
        <v>117</v>
      </c>
      <c r="F85" s="1224">
        <f>'[2]tr (2)'!G58</f>
        <v>116.7</v>
      </c>
      <c r="G85" s="1224">
        <f>'[2]tr (2)'!H58</f>
        <v>116.7</v>
      </c>
      <c r="H85" s="1224">
        <f>'[2]tr (2)'!I58</f>
        <v>116.7</v>
      </c>
      <c r="I85" s="1224">
        <f>'[2]tr (2)'!J58</f>
        <v>116.7</v>
      </c>
      <c r="J85" s="1224">
        <f>'[2]tr (2)'!K58</f>
        <v>116.7</v>
      </c>
      <c r="K85" s="1224">
        <f>'[2]tr (2)'!L58</f>
        <v>116.7</v>
      </c>
      <c r="L85" s="1224">
        <f>'[2]tr (2)'!M58</f>
        <v>116.7</v>
      </c>
      <c r="M85" s="1224">
        <f>'[2]tr (2)'!N58</f>
        <v>116.7</v>
      </c>
      <c r="N85" s="1272">
        <f>'[2]tr (2)'!O58</f>
        <v>116.8</v>
      </c>
      <c r="O85" s="1224">
        <f>'[2]tr (2)'!P58</f>
        <v>116.7</v>
      </c>
      <c r="P85" s="1276">
        <f>'[2]tr (2)'!Q58</f>
        <v>116.6</v>
      </c>
      <c r="Q85" s="1278" t="s">
        <v>2838</v>
      </c>
      <c r="R85" s="1294"/>
    </row>
    <row r="86" spans="1:18" ht="15" customHeight="1">
      <c r="A86" s="1244" t="s">
        <v>2839</v>
      </c>
      <c r="B86" s="1272">
        <f>'[2]tr (2)'!C59</f>
        <v>134.80000000000001</v>
      </c>
      <c r="C86" s="1224">
        <f>'[2]tr (2)'!D59</f>
        <v>134.69999999999999</v>
      </c>
      <c r="D86" s="1276">
        <f>'[2]tr (2)'!E59</f>
        <v>132.30000000000001</v>
      </c>
      <c r="E86" s="1224">
        <f>'[2]tr (2)'!F59</f>
        <v>130.80000000000001</v>
      </c>
      <c r="F86" s="1224">
        <f>'[2]tr (2)'!G59</f>
        <v>130.5</v>
      </c>
      <c r="G86" s="1224">
        <f>'[2]tr (2)'!H59</f>
        <v>130.5</v>
      </c>
      <c r="H86" s="1224">
        <f>'[2]tr (2)'!I59</f>
        <v>130.5</v>
      </c>
      <c r="I86" s="1224">
        <f>'[2]tr (2)'!J59</f>
        <v>130.5</v>
      </c>
      <c r="J86" s="1224">
        <f>'[2]tr (2)'!K59</f>
        <v>130.5</v>
      </c>
      <c r="K86" s="1224">
        <f>'[2]tr (2)'!L59</f>
        <v>130.5</v>
      </c>
      <c r="L86" s="1224">
        <f>'[2]tr (2)'!M59</f>
        <v>129.9</v>
      </c>
      <c r="M86" s="1224">
        <f>'[2]tr (2)'!N59</f>
        <v>129.9</v>
      </c>
      <c r="N86" s="1272">
        <f>'[2]tr (2)'!O59</f>
        <v>129.9</v>
      </c>
      <c r="O86" s="1224">
        <f>'[2]tr (2)'!P59</f>
        <v>129.9</v>
      </c>
      <c r="P86" s="1276">
        <f>'[2]tr (2)'!Q59</f>
        <v>129.4</v>
      </c>
      <c r="Q86" s="1278" t="s">
        <v>2840</v>
      </c>
      <c r="R86" s="1294"/>
    </row>
    <row r="87" spans="1:18" ht="15" customHeight="1">
      <c r="A87" s="1244" t="s">
        <v>2841</v>
      </c>
      <c r="B87" s="1272">
        <f>'[2]tr (2)'!C60</f>
        <v>114.5</v>
      </c>
      <c r="C87" s="1224">
        <f>'[2]tr (2)'!D60</f>
        <v>114.4</v>
      </c>
      <c r="D87" s="1276">
        <f>'[2]tr (2)'!E60</f>
        <v>114.4</v>
      </c>
      <c r="E87" s="1224">
        <f>'[2]tr (2)'!F60</f>
        <v>114</v>
      </c>
      <c r="F87" s="1224">
        <f>'[2]tr (2)'!G60</f>
        <v>113.9</v>
      </c>
      <c r="G87" s="1224">
        <f>'[2]tr (2)'!H60</f>
        <v>113.9</v>
      </c>
      <c r="H87" s="1224">
        <f>'[2]tr (2)'!I60</f>
        <v>113.9</v>
      </c>
      <c r="I87" s="1224">
        <f>'[2]tr (2)'!J60</f>
        <v>113.9</v>
      </c>
      <c r="J87" s="1224">
        <f>'[2]tr (2)'!K60</f>
        <v>113.9</v>
      </c>
      <c r="K87" s="1224">
        <f>'[2]tr (2)'!L60</f>
        <v>113.6</v>
      </c>
      <c r="L87" s="1224">
        <f>'[2]tr (2)'!M60</f>
        <v>113.6</v>
      </c>
      <c r="M87" s="1224">
        <f>'[2]tr (2)'!N60</f>
        <v>113.6</v>
      </c>
      <c r="N87" s="1272">
        <f>'[2]tr (2)'!O60</f>
        <v>113.6</v>
      </c>
      <c r="O87" s="1224">
        <f>'[2]tr (2)'!P60</f>
        <v>113.6</v>
      </c>
      <c r="P87" s="1276">
        <f>'[2]tr (2)'!Q60</f>
        <v>113.6</v>
      </c>
      <c r="Q87" s="1278" t="s">
        <v>2842</v>
      </c>
      <c r="R87" s="1294"/>
    </row>
    <row r="88" spans="1:18" ht="15" customHeight="1">
      <c r="A88" s="1244" t="s">
        <v>2843</v>
      </c>
      <c r="B88" s="1272">
        <f>'[2]tr (2)'!C61</f>
        <v>104.9</v>
      </c>
      <c r="C88" s="1224">
        <f>'[2]tr (2)'!D61</f>
        <v>104.8</v>
      </c>
      <c r="D88" s="1276">
        <f>'[2]tr (2)'!E61</f>
        <v>104.8</v>
      </c>
      <c r="E88" s="1224">
        <f>'[2]tr (2)'!F61</f>
        <v>104.8</v>
      </c>
      <c r="F88" s="1224">
        <f>'[2]tr (2)'!G61</f>
        <v>104.8</v>
      </c>
      <c r="G88" s="1224">
        <f>'[2]tr (2)'!H61</f>
        <v>104.8</v>
      </c>
      <c r="H88" s="1224">
        <f>'[2]tr (2)'!I61</f>
        <v>104.7</v>
      </c>
      <c r="I88" s="1224">
        <f>'[2]tr (2)'!J61</f>
        <v>104.7</v>
      </c>
      <c r="J88" s="1224">
        <f>'[2]tr (2)'!K61</f>
        <v>104.7</v>
      </c>
      <c r="K88" s="1224">
        <f>'[2]tr (2)'!L61</f>
        <v>104.7</v>
      </c>
      <c r="L88" s="1224">
        <f>'[2]tr (2)'!M61</f>
        <v>104.7</v>
      </c>
      <c r="M88" s="1224">
        <f>'[2]tr (2)'!N61</f>
        <v>104.7</v>
      </c>
      <c r="N88" s="1272">
        <f>'[2]tr (2)'!O61</f>
        <v>104.7</v>
      </c>
      <c r="O88" s="1224">
        <f>'[2]tr (2)'!P61</f>
        <v>104.7</v>
      </c>
      <c r="P88" s="1276">
        <f>'[2]tr (2)'!Q61</f>
        <v>104.7</v>
      </c>
      <c r="Q88" s="1278" t="s">
        <v>2844</v>
      </c>
      <c r="R88" s="1294"/>
    </row>
    <row r="89" spans="1:18" s="1271" customFormat="1" ht="15" customHeight="1">
      <c r="A89" s="1244" t="s">
        <v>2845</v>
      </c>
      <c r="B89" s="1272">
        <f>'[2]tr (2)'!C62</f>
        <v>109.4</v>
      </c>
      <c r="C89" s="1224">
        <f>'[2]tr (2)'!D62</f>
        <v>109.4</v>
      </c>
      <c r="D89" s="1276">
        <f>'[2]tr (2)'!E62</f>
        <v>109.4</v>
      </c>
      <c r="E89" s="1224">
        <f>'[2]tr (2)'!F62</f>
        <v>109.4</v>
      </c>
      <c r="F89" s="1224">
        <f>'[2]tr (2)'!G62</f>
        <v>109.2</v>
      </c>
      <c r="G89" s="1224">
        <f>'[2]tr (2)'!H62</f>
        <v>109.2</v>
      </c>
      <c r="H89" s="1224">
        <f>'[2]tr (2)'!I62</f>
        <v>109.2</v>
      </c>
      <c r="I89" s="1224">
        <f>'[2]tr (2)'!J62</f>
        <v>109.2</v>
      </c>
      <c r="J89" s="1224">
        <f>'[2]tr (2)'!K62</f>
        <v>109.2</v>
      </c>
      <c r="K89" s="1224">
        <f>'[2]tr (2)'!L62</f>
        <v>109.1</v>
      </c>
      <c r="L89" s="1224">
        <f>'[2]tr (2)'!M62</f>
        <v>109.1</v>
      </c>
      <c r="M89" s="1224">
        <f>'[2]tr (2)'!N62</f>
        <v>109</v>
      </c>
      <c r="N89" s="1272">
        <f>'[2]tr (2)'!O62</f>
        <v>109</v>
      </c>
      <c r="O89" s="1224">
        <f>'[2]tr (2)'!P62</f>
        <v>109</v>
      </c>
      <c r="P89" s="1276">
        <f>'[2]tr (2)'!Q62</f>
        <v>108.9</v>
      </c>
      <c r="Q89" s="1278" t="s">
        <v>2846</v>
      </c>
      <c r="R89" s="1293"/>
    </row>
    <row r="90" spans="1:18" ht="15" customHeight="1">
      <c r="B90" s="1272"/>
      <c r="C90" s="1224"/>
      <c r="D90" s="1268"/>
      <c r="E90" s="1267"/>
      <c r="F90" s="1267"/>
      <c r="G90" s="1267"/>
      <c r="H90" s="1267"/>
      <c r="I90" s="1267"/>
      <c r="J90" s="1267"/>
      <c r="K90" s="1267"/>
      <c r="L90" s="1267"/>
      <c r="M90" s="1267"/>
      <c r="N90" s="1266"/>
      <c r="O90" s="1267"/>
      <c r="P90" s="1268"/>
      <c r="Q90" s="1278"/>
      <c r="R90" s="1294"/>
    </row>
    <row r="91" spans="1:18" ht="15" customHeight="1">
      <c r="A91" s="1274" t="s">
        <v>2847</v>
      </c>
      <c r="B91" s="1266">
        <f>'[2]tr (2)'!C64</f>
        <v>110.5</v>
      </c>
      <c r="C91" s="1267">
        <f>'[2]tr (2)'!D64</f>
        <v>113.1</v>
      </c>
      <c r="D91" s="1268">
        <f>'[2]tr (2)'!E64</f>
        <v>113.5</v>
      </c>
      <c r="E91" s="1267">
        <f>'[2]tr (2)'!F64</f>
        <v>113</v>
      </c>
      <c r="F91" s="1267">
        <f>'[2]tr (2)'!G64</f>
        <v>112.6</v>
      </c>
      <c r="G91" s="1267">
        <f>'[2]tr (2)'!H64</f>
        <v>112.7</v>
      </c>
      <c r="H91" s="1267">
        <f>'[2]tr (2)'!I64</f>
        <v>112.7</v>
      </c>
      <c r="I91" s="1267">
        <f>'[2]tr (2)'!J64</f>
        <v>112.2</v>
      </c>
      <c r="J91" s="1267">
        <f>'[2]tr (2)'!K64</f>
        <v>111.8</v>
      </c>
      <c r="K91" s="1267">
        <f>'[2]tr (2)'!L64</f>
        <v>111</v>
      </c>
      <c r="L91" s="1267">
        <f>'[2]tr (2)'!M64</f>
        <v>111.6</v>
      </c>
      <c r="M91" s="1267">
        <f>'[2]tr (2)'!N64</f>
        <v>111.6</v>
      </c>
      <c r="N91" s="1266">
        <f>'[2]tr (2)'!O64</f>
        <v>111.3</v>
      </c>
      <c r="O91" s="1267">
        <f>'[2]tr (2)'!P64</f>
        <v>111.5</v>
      </c>
      <c r="P91" s="1268">
        <f>'[2]tr (2)'!Q64</f>
        <v>111</v>
      </c>
      <c r="Q91" s="1273" t="s">
        <v>2848</v>
      </c>
      <c r="R91" s="1294"/>
    </row>
    <row r="92" spans="1:18" ht="15" customHeight="1">
      <c r="A92" s="1244" t="s">
        <v>2849</v>
      </c>
      <c r="B92" s="1272">
        <f>'[2]tr (2)'!C65</f>
        <v>102.2</v>
      </c>
      <c r="C92" s="1224">
        <f>'[2]tr (2)'!D65</f>
        <v>102.9</v>
      </c>
      <c r="D92" s="1276">
        <f>'[2]tr (2)'!E65</f>
        <v>102</v>
      </c>
      <c r="E92" s="1224">
        <f>'[2]tr (2)'!F65</f>
        <v>102.3</v>
      </c>
      <c r="F92" s="1224">
        <f>'[2]tr (2)'!G65</f>
        <v>102</v>
      </c>
      <c r="G92" s="1224">
        <f>'[2]tr (2)'!H65</f>
        <v>101.9</v>
      </c>
      <c r="H92" s="1224">
        <f>'[2]tr (2)'!I65</f>
        <v>102</v>
      </c>
      <c r="I92" s="1224">
        <f>'[2]tr (2)'!J65</f>
        <v>101.5</v>
      </c>
      <c r="J92" s="1224">
        <f>'[2]tr (2)'!K65</f>
        <v>101.5</v>
      </c>
      <c r="K92" s="1224">
        <f>'[2]tr (2)'!L65</f>
        <v>101.9</v>
      </c>
      <c r="L92" s="1224">
        <f>'[2]tr (2)'!M65</f>
        <v>101.9</v>
      </c>
      <c r="M92" s="1224">
        <f>'[2]tr (2)'!N65</f>
        <v>101.5</v>
      </c>
      <c r="N92" s="1272">
        <f>'[2]tr (2)'!O65</f>
        <v>101.8</v>
      </c>
      <c r="O92" s="1224">
        <f>'[2]tr (2)'!P65</f>
        <v>102.8</v>
      </c>
      <c r="P92" s="1276">
        <f>'[2]tr (2)'!Q65</f>
        <v>102.6</v>
      </c>
      <c r="Q92" s="1278" t="s">
        <v>2850</v>
      </c>
      <c r="R92" s="1294"/>
    </row>
    <row r="93" spans="1:18" ht="15" customHeight="1">
      <c r="A93" s="1244" t="s">
        <v>2851</v>
      </c>
      <c r="B93" s="1272">
        <f>'[2]tr (2)'!C66</f>
        <v>102.8</v>
      </c>
      <c r="C93" s="1224">
        <f>'[2]tr (2)'!D66</f>
        <v>102.8</v>
      </c>
      <c r="D93" s="1276">
        <f>'[2]tr (2)'!E66</f>
        <v>102.8</v>
      </c>
      <c r="E93" s="1224">
        <f>'[2]tr (2)'!F66</f>
        <v>102.8</v>
      </c>
      <c r="F93" s="1224">
        <f>'[2]tr (2)'!G66</f>
        <v>102.8</v>
      </c>
      <c r="G93" s="1224">
        <f>'[2]tr (2)'!H66</f>
        <v>102.7</v>
      </c>
      <c r="H93" s="1224">
        <f>'[2]tr (2)'!I66</f>
        <v>102.7</v>
      </c>
      <c r="I93" s="1224">
        <f>'[2]tr (2)'!J66</f>
        <v>102.7</v>
      </c>
      <c r="J93" s="1224">
        <f>'[2]tr (2)'!K66</f>
        <v>102.7</v>
      </c>
      <c r="K93" s="1224">
        <f>'[2]tr (2)'!L66</f>
        <v>102.7</v>
      </c>
      <c r="L93" s="1224">
        <f>'[2]tr (2)'!M66</f>
        <v>102.8</v>
      </c>
      <c r="M93" s="1224">
        <f>'[2]tr (2)'!N66</f>
        <v>102.8</v>
      </c>
      <c r="N93" s="1272">
        <f>'[2]tr (2)'!O66</f>
        <v>102.8</v>
      </c>
      <c r="O93" s="1224">
        <f>'[2]tr (2)'!P66</f>
        <v>102.8</v>
      </c>
      <c r="P93" s="1276">
        <f>'[2]tr (2)'!Q66</f>
        <v>102.7</v>
      </c>
      <c r="Q93" s="1278" t="s">
        <v>2852</v>
      </c>
      <c r="R93" s="1294"/>
    </row>
    <row r="94" spans="1:18" s="1271" customFormat="1" ht="15" customHeight="1">
      <c r="A94" s="1244" t="s">
        <v>2853</v>
      </c>
      <c r="B94" s="1272">
        <f>'[2]tr (2)'!C67</f>
        <v>113.5</v>
      </c>
      <c r="C94" s="1224">
        <f>'[2]tr (2)'!D67</f>
        <v>114.2</v>
      </c>
      <c r="D94" s="1276">
        <f>'[2]tr (2)'!E67</f>
        <v>113.6</v>
      </c>
      <c r="E94" s="1224">
        <f>'[2]tr (2)'!F67</f>
        <v>113.6</v>
      </c>
      <c r="F94" s="1224">
        <f>'[2]tr (2)'!G67</f>
        <v>113.5</v>
      </c>
      <c r="G94" s="1224">
        <f>'[2]tr (2)'!H67</f>
        <v>113.6</v>
      </c>
      <c r="H94" s="1224">
        <f>'[2]tr (2)'!I67</f>
        <v>113.7</v>
      </c>
      <c r="I94" s="1224">
        <f>'[2]tr (2)'!J67</f>
        <v>113.7</v>
      </c>
      <c r="J94" s="1224">
        <f>'[2]tr (2)'!K67</f>
        <v>113.6</v>
      </c>
      <c r="K94" s="1224">
        <f>'[2]tr (2)'!L67</f>
        <v>113.6</v>
      </c>
      <c r="L94" s="1224">
        <f>'[2]tr (2)'!M67</f>
        <v>113.4</v>
      </c>
      <c r="M94" s="1224">
        <f>'[2]tr (2)'!N67</f>
        <v>113.4</v>
      </c>
      <c r="N94" s="1272">
        <f>'[2]tr (2)'!O67</f>
        <v>113.4</v>
      </c>
      <c r="O94" s="1224">
        <f>'[2]tr (2)'!P67</f>
        <v>113.4</v>
      </c>
      <c r="P94" s="1276">
        <f>'[2]tr (2)'!Q67</f>
        <v>113.2</v>
      </c>
      <c r="Q94" s="1277" t="s">
        <v>2854</v>
      </c>
      <c r="R94" s="1294"/>
    </row>
    <row r="95" spans="1:18" ht="15" customHeight="1">
      <c r="A95" s="1244" t="s">
        <v>2855</v>
      </c>
      <c r="B95" s="1272">
        <f>'[2]tr (2)'!C68</f>
        <v>110.2</v>
      </c>
      <c r="C95" s="1224">
        <f>'[2]tr (2)'!D68</f>
        <v>110.1</v>
      </c>
      <c r="D95" s="1276">
        <f>'[2]tr (2)'!E68</f>
        <v>110.1</v>
      </c>
      <c r="E95" s="1224">
        <f>'[2]tr (2)'!F68</f>
        <v>110</v>
      </c>
      <c r="F95" s="1224">
        <f>'[2]tr (2)'!G68</f>
        <v>110</v>
      </c>
      <c r="G95" s="1224">
        <f>'[2]tr (2)'!H68</f>
        <v>110</v>
      </c>
      <c r="H95" s="1224">
        <f>'[2]tr (2)'!I68</f>
        <v>110</v>
      </c>
      <c r="I95" s="1224">
        <f>'[2]tr (2)'!J68</f>
        <v>110</v>
      </c>
      <c r="J95" s="1224">
        <f>'[2]tr (2)'!K68</f>
        <v>110</v>
      </c>
      <c r="K95" s="1224">
        <f>'[2]tr (2)'!L68</f>
        <v>110</v>
      </c>
      <c r="L95" s="1224">
        <f>'[2]tr (2)'!M68</f>
        <v>109.9</v>
      </c>
      <c r="M95" s="1224">
        <f>'[2]tr (2)'!N68</f>
        <v>109.9</v>
      </c>
      <c r="N95" s="1272">
        <f>'[2]tr (2)'!O68</f>
        <v>110.1</v>
      </c>
      <c r="O95" s="1224">
        <f>'[2]tr (2)'!P68</f>
        <v>110.1</v>
      </c>
      <c r="P95" s="1276">
        <f>'[2]tr (2)'!Q68</f>
        <v>110</v>
      </c>
      <c r="Q95" s="1278" t="s">
        <v>2856</v>
      </c>
      <c r="R95" s="1294"/>
    </row>
    <row r="96" spans="1:18" ht="15" customHeight="1">
      <c r="A96" s="1244" t="s">
        <v>2857</v>
      </c>
      <c r="B96" s="1272">
        <f>'[2]tr (2)'!C69</f>
        <v>110.7</v>
      </c>
      <c r="C96" s="1224">
        <f>'[2]tr (2)'!D69</f>
        <v>121.3</v>
      </c>
      <c r="D96" s="1276">
        <f>'[2]tr (2)'!E69</f>
        <v>123.3</v>
      </c>
      <c r="E96" s="1224">
        <f>'[2]tr (2)'!F69</f>
        <v>121.5</v>
      </c>
      <c r="F96" s="1224">
        <f>'[2]tr (2)'!G69</f>
        <v>121.1</v>
      </c>
      <c r="G96" s="1224">
        <f>'[2]tr (2)'!H69</f>
        <v>121.1</v>
      </c>
      <c r="H96" s="1224">
        <f>'[2]tr (2)'!I69</f>
        <v>121.4</v>
      </c>
      <c r="I96" s="1224">
        <f>'[2]tr (2)'!J69</f>
        <v>120.2</v>
      </c>
      <c r="J96" s="1224">
        <f>'[2]tr (2)'!K69</f>
        <v>118.7</v>
      </c>
      <c r="K96" s="1224">
        <f>'[2]tr (2)'!L69</f>
        <v>115.5</v>
      </c>
      <c r="L96" s="1224">
        <f>'[2]tr (2)'!M69</f>
        <v>118</v>
      </c>
      <c r="M96" s="1224">
        <f>'[2]tr (2)'!N69</f>
        <v>117.6</v>
      </c>
      <c r="N96" s="1272">
        <f>'[2]tr (2)'!O69</f>
        <v>116.6</v>
      </c>
      <c r="O96" s="1224">
        <f>'[2]tr (2)'!P69</f>
        <v>116.2</v>
      </c>
      <c r="P96" s="1276">
        <f>'[2]tr (2)'!Q69</f>
        <v>114.1</v>
      </c>
      <c r="Q96" s="1277" t="s">
        <v>2858</v>
      </c>
      <c r="R96" s="1294"/>
    </row>
    <row r="97" spans="1:18" ht="15" customHeight="1">
      <c r="A97" s="1244" t="s">
        <v>2859</v>
      </c>
      <c r="B97" s="1272">
        <f>'[2]tr (2)'!C70</f>
        <v>131.6</v>
      </c>
      <c r="C97" s="1224">
        <f>'[2]tr (2)'!D70</f>
        <v>131.4</v>
      </c>
      <c r="D97" s="1276">
        <f>'[2]tr (2)'!E70</f>
        <v>131.30000000000001</v>
      </c>
      <c r="E97" s="1224">
        <f>'[2]tr (2)'!F70</f>
        <v>130.69999999999999</v>
      </c>
      <c r="F97" s="1224">
        <f>'[2]tr (2)'!G70</f>
        <v>128.6</v>
      </c>
      <c r="G97" s="1224">
        <f>'[2]tr (2)'!H70</f>
        <v>128.6</v>
      </c>
      <c r="H97" s="1224">
        <f>'[2]tr (2)'!I70</f>
        <v>128.5</v>
      </c>
      <c r="I97" s="1224">
        <f>'[2]tr (2)'!J70</f>
        <v>128.5</v>
      </c>
      <c r="J97" s="1224">
        <f>'[2]tr (2)'!K70</f>
        <v>128.4</v>
      </c>
      <c r="K97" s="1224">
        <f>'[2]tr (2)'!L70</f>
        <v>128.4</v>
      </c>
      <c r="L97" s="1224">
        <f>'[2]tr (2)'!M70</f>
        <v>128.4</v>
      </c>
      <c r="M97" s="1224">
        <f>'[2]tr (2)'!N70</f>
        <v>128.4</v>
      </c>
      <c r="N97" s="1272">
        <f>'[2]tr (2)'!O70</f>
        <v>128.4</v>
      </c>
      <c r="O97" s="1224">
        <f>'[2]tr (2)'!P70</f>
        <v>128.1</v>
      </c>
      <c r="P97" s="1276">
        <f>'[2]tr (2)'!Q70</f>
        <v>128</v>
      </c>
      <c r="Q97" s="1278" t="s">
        <v>2860</v>
      </c>
      <c r="R97" s="1294"/>
    </row>
    <row r="98" spans="1:18" ht="15" customHeight="1">
      <c r="A98" s="1244" t="s">
        <v>2861</v>
      </c>
      <c r="B98" s="1272">
        <f>'[2]tr (2)'!C71</f>
        <v>119.1</v>
      </c>
      <c r="C98" s="1224">
        <f>'[2]tr (2)'!D71</f>
        <v>119.1</v>
      </c>
      <c r="D98" s="1276">
        <f>'[2]tr (2)'!E71</f>
        <v>119.1</v>
      </c>
      <c r="E98" s="1224">
        <f>'[2]tr (2)'!F71</f>
        <v>119.1</v>
      </c>
      <c r="F98" s="1224">
        <f>'[2]tr (2)'!G71</f>
        <v>119.1</v>
      </c>
      <c r="G98" s="1224">
        <f>'[2]tr (2)'!H71</f>
        <v>119.3</v>
      </c>
      <c r="H98" s="1224">
        <f>'[2]tr (2)'!I71</f>
        <v>119</v>
      </c>
      <c r="I98" s="1224">
        <f>'[2]tr (2)'!J71</f>
        <v>118.9</v>
      </c>
      <c r="J98" s="1224">
        <f>'[2]tr (2)'!K71</f>
        <v>118.8</v>
      </c>
      <c r="K98" s="1224">
        <f>'[2]tr (2)'!L71</f>
        <v>118.7</v>
      </c>
      <c r="L98" s="1224">
        <f>'[2]tr (2)'!M71</f>
        <v>118.6</v>
      </c>
      <c r="M98" s="1224">
        <f>'[2]tr (2)'!N71</f>
        <v>118.7</v>
      </c>
      <c r="N98" s="1272">
        <f>'[2]tr (2)'!O71</f>
        <v>117.7</v>
      </c>
      <c r="O98" s="1224">
        <f>'[2]tr (2)'!P71</f>
        <v>117.6</v>
      </c>
      <c r="P98" s="1276">
        <f>'[2]tr (2)'!Q71</f>
        <v>117.6</v>
      </c>
      <c r="Q98" s="1278" t="s">
        <v>2862</v>
      </c>
      <c r="R98" s="1294"/>
    </row>
    <row r="99" spans="1:18" ht="15" customHeight="1">
      <c r="A99" s="1244" t="s">
        <v>2863</v>
      </c>
      <c r="B99" s="1272">
        <f>'[2]tr (2)'!C72</f>
        <v>117.6</v>
      </c>
      <c r="C99" s="1224">
        <f>'[2]tr (2)'!D72</f>
        <v>116.4</v>
      </c>
      <c r="D99" s="1276">
        <f>'[2]tr (2)'!E72</f>
        <v>116.4</v>
      </c>
      <c r="E99" s="1224">
        <f>'[2]tr (2)'!F72</f>
        <v>116.4</v>
      </c>
      <c r="F99" s="1224">
        <f>'[2]tr (2)'!G72</f>
        <v>116.4</v>
      </c>
      <c r="G99" s="1224">
        <f>'[2]tr (2)'!H72</f>
        <v>116.4</v>
      </c>
      <c r="H99" s="1224">
        <f>'[2]tr (2)'!I72</f>
        <v>116.4</v>
      </c>
      <c r="I99" s="1224">
        <f>'[2]tr (2)'!J72</f>
        <v>116.4</v>
      </c>
      <c r="J99" s="1224">
        <f>'[2]tr (2)'!K72</f>
        <v>116.4</v>
      </c>
      <c r="K99" s="1224">
        <f>'[2]tr (2)'!L72</f>
        <v>116.4</v>
      </c>
      <c r="L99" s="1224">
        <f>'[2]tr (2)'!M72</f>
        <v>116.4</v>
      </c>
      <c r="M99" s="1224">
        <f>'[2]tr (2)'!N72</f>
        <v>116.4</v>
      </c>
      <c r="N99" s="1272">
        <f>'[2]tr (2)'!O72</f>
        <v>116.4</v>
      </c>
      <c r="O99" s="1224">
        <f>'[2]tr (2)'!P72</f>
        <v>116.4</v>
      </c>
      <c r="P99" s="1276">
        <f>'[2]tr (2)'!Q72</f>
        <v>116.4</v>
      </c>
      <c r="Q99" s="1278" t="s">
        <v>2864</v>
      </c>
      <c r="R99" s="1294"/>
    </row>
    <row r="100" spans="1:18" s="1271" customFormat="1" ht="15" customHeight="1">
      <c r="A100" s="1244" t="s">
        <v>2865</v>
      </c>
      <c r="B100" s="1272">
        <f>'[2]tr (2)'!C73</f>
        <v>121.5</v>
      </c>
      <c r="C100" s="1224">
        <f>'[2]tr (2)'!D73</f>
        <v>121.4</v>
      </c>
      <c r="D100" s="1276">
        <f>'[2]tr (2)'!E73</f>
        <v>121</v>
      </c>
      <c r="E100" s="1224">
        <f>'[2]tr (2)'!F73</f>
        <v>121</v>
      </c>
      <c r="F100" s="1224">
        <f>'[2]tr (2)'!G73</f>
        <v>121.1</v>
      </c>
      <c r="G100" s="1224">
        <f>'[2]tr (2)'!H73</f>
        <v>121</v>
      </c>
      <c r="H100" s="1224">
        <f>'[2]tr (2)'!I73</f>
        <v>121</v>
      </c>
      <c r="I100" s="1224">
        <f>'[2]tr (2)'!J73</f>
        <v>121</v>
      </c>
      <c r="J100" s="1224">
        <f>'[2]tr (2)'!K73</f>
        <v>120.9</v>
      </c>
      <c r="K100" s="1224">
        <f>'[2]tr (2)'!L73</f>
        <v>120.9</v>
      </c>
      <c r="L100" s="1224">
        <f>'[2]tr (2)'!M73</f>
        <v>120.9</v>
      </c>
      <c r="M100" s="1224">
        <f>'[2]tr (2)'!N73</f>
        <v>120.9</v>
      </c>
      <c r="N100" s="1272">
        <f>'[2]tr (2)'!O73</f>
        <v>120.8</v>
      </c>
      <c r="O100" s="1224">
        <f>'[2]tr (2)'!P73</f>
        <v>120.8</v>
      </c>
      <c r="P100" s="1276">
        <f>'[2]tr (2)'!Q73</f>
        <v>120.8</v>
      </c>
      <c r="Q100" s="1278" t="s">
        <v>2866</v>
      </c>
      <c r="R100" s="1293"/>
    </row>
    <row r="101" spans="1:18" ht="15" customHeight="1">
      <c r="A101" s="1244" t="s">
        <v>2867</v>
      </c>
      <c r="B101" s="1272">
        <f>'[2]tr (2)'!C74</f>
        <v>115.8</v>
      </c>
      <c r="C101" s="1224">
        <f>'[2]tr (2)'!D74</f>
        <v>105.4</v>
      </c>
      <c r="D101" s="1276">
        <f>'[2]tr (2)'!E74</f>
        <v>116.7</v>
      </c>
      <c r="E101" s="1224">
        <f>'[2]tr (2)'!F74</f>
        <v>114</v>
      </c>
      <c r="F101" s="1224">
        <f>'[2]tr (2)'!G74</f>
        <v>118.7</v>
      </c>
      <c r="G101" s="1224">
        <f>'[2]tr (2)'!H74</f>
        <v>120.7</v>
      </c>
      <c r="H101" s="1224">
        <f>'[2]tr (2)'!I74</f>
        <v>118.4</v>
      </c>
      <c r="I101" s="1224">
        <f>'[2]tr (2)'!J74</f>
        <v>115</v>
      </c>
      <c r="J101" s="1224">
        <f>'[2]tr (2)'!K74</f>
        <v>116.2</v>
      </c>
      <c r="K101" s="1224">
        <f>'[2]tr (2)'!L74</f>
        <v>113.6</v>
      </c>
      <c r="L101" s="1224">
        <f>'[2]tr (2)'!M74</f>
        <v>110.2</v>
      </c>
      <c r="M101" s="1224">
        <f>'[2]tr (2)'!N74</f>
        <v>119.6</v>
      </c>
      <c r="N101" s="1272">
        <f>'[2]tr (2)'!O74</f>
        <v>117</v>
      </c>
      <c r="O101" s="1224">
        <f>'[2]tr (2)'!P74</f>
        <v>116.2</v>
      </c>
      <c r="P101" s="1276">
        <f>'[2]tr (2)'!Q74</f>
        <v>116.8</v>
      </c>
      <c r="Q101" s="1278" t="s">
        <v>2868</v>
      </c>
      <c r="R101" s="1294"/>
    </row>
    <row r="102" spans="1:18" ht="15" customHeight="1">
      <c r="B102" s="1272"/>
      <c r="C102" s="1224"/>
      <c r="D102" s="1268"/>
      <c r="E102" s="1267"/>
      <c r="F102" s="1267"/>
      <c r="G102" s="1267"/>
      <c r="H102" s="1267"/>
      <c r="I102" s="1267"/>
      <c r="J102" s="1267"/>
      <c r="K102" s="1267"/>
      <c r="L102" s="1267"/>
      <c r="M102" s="1267"/>
      <c r="N102" s="1266"/>
      <c r="O102" s="1267"/>
      <c r="P102" s="1268"/>
      <c r="Q102" s="1278"/>
      <c r="R102" s="1294"/>
    </row>
    <row r="103" spans="1:18" ht="15" customHeight="1">
      <c r="A103" s="1274" t="s">
        <v>2869</v>
      </c>
      <c r="B103" s="1266">
        <f>'[2]tr (2)'!C76</f>
        <v>59.6</v>
      </c>
      <c r="C103" s="1267">
        <f>'[2]tr (2)'!D76</f>
        <v>59.6</v>
      </c>
      <c r="D103" s="1268">
        <f>'[2]tr (2)'!E76</f>
        <v>59.6</v>
      </c>
      <c r="E103" s="1267">
        <f>'[2]tr (2)'!F76</f>
        <v>59.2</v>
      </c>
      <c r="F103" s="1267">
        <f>'[2]tr (2)'!G76</f>
        <v>59.2</v>
      </c>
      <c r="G103" s="1267">
        <f>'[2]tr (2)'!H76</f>
        <v>59.2</v>
      </c>
      <c r="H103" s="1267">
        <f>'[2]tr (2)'!I76</f>
        <v>59.4</v>
      </c>
      <c r="I103" s="1267">
        <f>'[2]tr (2)'!J76</f>
        <v>59.4</v>
      </c>
      <c r="J103" s="1267">
        <f>'[2]tr (2)'!K76</f>
        <v>59.4</v>
      </c>
      <c r="K103" s="1267">
        <f>'[2]tr (2)'!L76</f>
        <v>59.4</v>
      </c>
      <c r="L103" s="1267">
        <f>'[2]tr (2)'!M76</f>
        <v>59.4</v>
      </c>
      <c r="M103" s="1267">
        <f>'[2]tr (2)'!N76</f>
        <v>59.4</v>
      </c>
      <c r="N103" s="1266">
        <f>'[2]tr (2)'!O76</f>
        <v>59.4</v>
      </c>
      <c r="O103" s="1267">
        <f>'[2]tr (2)'!P76</f>
        <v>59.4</v>
      </c>
      <c r="P103" s="1268">
        <f>'[2]tr (2)'!Q76</f>
        <v>59.4</v>
      </c>
      <c r="Q103" s="1273" t="s">
        <v>2870</v>
      </c>
      <c r="R103" s="1294"/>
    </row>
    <row r="104" spans="1:18" ht="15" customHeight="1">
      <c r="A104" s="1244" t="s">
        <v>2871</v>
      </c>
      <c r="B104" s="1272">
        <f>'[2]tr (2)'!C77</f>
        <v>131.19999999999999</v>
      </c>
      <c r="C104" s="1224">
        <f>'[2]tr (2)'!D77</f>
        <v>131.19999999999999</v>
      </c>
      <c r="D104" s="1276">
        <f>'[2]tr (2)'!E77</f>
        <v>131.19999999999999</v>
      </c>
      <c r="E104" s="1224">
        <f>'[2]tr (2)'!F77</f>
        <v>131.19999999999999</v>
      </c>
      <c r="F104" s="1224">
        <f>'[2]tr (2)'!G77</f>
        <v>131.19999999999999</v>
      </c>
      <c r="G104" s="1224">
        <f>'[2]tr (2)'!H77</f>
        <v>131.19999999999999</v>
      </c>
      <c r="H104" s="1224">
        <f>'[2]tr (2)'!I77</f>
        <v>131.19999999999999</v>
      </c>
      <c r="I104" s="1224">
        <f>'[2]tr (2)'!J77</f>
        <v>131.19999999999999</v>
      </c>
      <c r="J104" s="1224">
        <f>'[2]tr (2)'!K77</f>
        <v>131.19999999999999</v>
      </c>
      <c r="K104" s="1224">
        <f>'[2]tr (2)'!L77</f>
        <v>131.19999999999999</v>
      </c>
      <c r="L104" s="1224">
        <f>'[2]tr (2)'!M77</f>
        <v>131.19999999999999</v>
      </c>
      <c r="M104" s="1224">
        <f>'[2]tr (2)'!N77</f>
        <v>131.19999999999999</v>
      </c>
      <c r="N104" s="1272">
        <f>'[2]tr (2)'!O77</f>
        <v>131.19999999999999</v>
      </c>
      <c r="O104" s="1224">
        <f>'[2]tr (2)'!P77</f>
        <v>131.19999999999999</v>
      </c>
      <c r="P104" s="1276">
        <f>'[2]tr (2)'!Q77</f>
        <v>131.19999999999999</v>
      </c>
      <c r="Q104" s="1278" t="s">
        <v>2872</v>
      </c>
      <c r="R104" s="1294"/>
    </row>
    <row r="105" spans="1:18" ht="15" customHeight="1">
      <c r="A105" s="1244" t="s">
        <v>2873</v>
      </c>
      <c r="B105" s="1272">
        <f>'[2]tr (2)'!C78</f>
        <v>87.1</v>
      </c>
      <c r="C105" s="1224">
        <f>'[2]tr (2)'!D78</f>
        <v>87.1</v>
      </c>
      <c r="D105" s="1276">
        <f>'[2]tr (2)'!E78</f>
        <v>87.1</v>
      </c>
      <c r="E105" s="1224">
        <f>'[2]tr (2)'!F78</f>
        <v>87</v>
      </c>
      <c r="F105" s="1224">
        <f>'[2]tr (2)'!G78</f>
        <v>87.1</v>
      </c>
      <c r="G105" s="1224">
        <f>'[2]tr (2)'!H78</f>
        <v>87.1</v>
      </c>
      <c r="H105" s="1224">
        <f>'[2]tr (2)'!I78</f>
        <v>88.2</v>
      </c>
      <c r="I105" s="1224">
        <f>'[2]tr (2)'!J78</f>
        <v>88.2</v>
      </c>
      <c r="J105" s="1224">
        <f>'[2]tr (2)'!K78</f>
        <v>88.2</v>
      </c>
      <c r="K105" s="1224">
        <f>'[2]tr (2)'!L78</f>
        <v>88.2</v>
      </c>
      <c r="L105" s="1224">
        <f>'[2]tr (2)'!M78</f>
        <v>88.2</v>
      </c>
      <c r="M105" s="1224">
        <f>'[2]tr (2)'!N78</f>
        <v>88.3</v>
      </c>
      <c r="N105" s="1272">
        <f>'[2]tr (2)'!O78</f>
        <v>88.3</v>
      </c>
      <c r="O105" s="1224">
        <f>'[2]tr (2)'!P78</f>
        <v>88.3</v>
      </c>
      <c r="P105" s="1276">
        <f>'[2]tr (2)'!Q78</f>
        <v>88.3</v>
      </c>
      <c r="Q105" s="1278" t="s">
        <v>2874</v>
      </c>
      <c r="R105" s="1294"/>
    </row>
    <row r="106" spans="1:18" ht="15" customHeight="1">
      <c r="A106" s="1244" t="s">
        <v>2875</v>
      </c>
      <c r="B106" s="1272">
        <f>'[2]tr (2)'!C79</f>
        <v>55.5</v>
      </c>
      <c r="C106" s="1224">
        <f>'[2]tr (2)'!D79</f>
        <v>55.5</v>
      </c>
      <c r="D106" s="1276">
        <f>'[2]tr (2)'!E79</f>
        <v>55.5</v>
      </c>
      <c r="E106" s="1224">
        <f>'[2]tr (2)'!F79</f>
        <v>55.1</v>
      </c>
      <c r="F106" s="1224">
        <f>'[2]tr (2)'!G79</f>
        <v>55.1</v>
      </c>
      <c r="G106" s="1224">
        <f>'[2]tr (2)'!H79</f>
        <v>55.1</v>
      </c>
      <c r="H106" s="1224">
        <f>'[2]tr (2)'!I79</f>
        <v>55.1</v>
      </c>
      <c r="I106" s="1224">
        <f>'[2]tr (2)'!J79</f>
        <v>55.1</v>
      </c>
      <c r="J106" s="1224">
        <f>'[2]tr (2)'!K79</f>
        <v>55.1</v>
      </c>
      <c r="K106" s="1224">
        <f>'[2]tr (2)'!L79</f>
        <v>55.1</v>
      </c>
      <c r="L106" s="1224">
        <f>'[2]tr (2)'!M79</f>
        <v>55.1</v>
      </c>
      <c r="M106" s="1224">
        <f>'[2]tr (2)'!N79</f>
        <v>55.1</v>
      </c>
      <c r="N106" s="1272">
        <f>'[2]tr (2)'!O79</f>
        <v>55.1</v>
      </c>
      <c r="O106" s="1224">
        <f>'[2]tr (2)'!P79</f>
        <v>55.1</v>
      </c>
      <c r="P106" s="1276">
        <f>'[2]tr (2)'!Q79</f>
        <v>55.1</v>
      </c>
      <c r="Q106" s="1278" t="s">
        <v>2876</v>
      </c>
      <c r="R106" s="1294"/>
    </row>
    <row r="107" spans="1:18" ht="15" customHeight="1">
      <c r="B107" s="1272"/>
      <c r="C107" s="1224"/>
      <c r="D107" s="1276"/>
      <c r="E107" s="1224"/>
      <c r="F107" s="1224"/>
      <c r="G107" s="1224"/>
      <c r="H107" s="1224"/>
      <c r="I107" s="1224"/>
      <c r="J107" s="1224"/>
      <c r="K107" s="1224"/>
      <c r="L107" s="1224"/>
      <c r="M107" s="1224"/>
      <c r="N107" s="1272"/>
      <c r="O107" s="1224"/>
      <c r="P107" s="1276"/>
      <c r="Q107" s="1278"/>
      <c r="R107" s="1294"/>
    </row>
    <row r="108" spans="1:18" ht="15" customHeight="1">
      <c r="B108" s="1272"/>
      <c r="C108" s="1224"/>
      <c r="D108" s="1276"/>
      <c r="E108" s="1224"/>
      <c r="F108" s="1224"/>
      <c r="G108" s="1224"/>
      <c r="H108" s="1224"/>
      <c r="I108" s="1224"/>
      <c r="J108" s="1224"/>
      <c r="K108" s="1224"/>
      <c r="L108" s="1224"/>
      <c r="M108" s="1224"/>
      <c r="N108" s="1272"/>
      <c r="O108" s="1224"/>
      <c r="P108" s="1276"/>
      <c r="Q108" s="1278"/>
      <c r="R108" s="1294"/>
    </row>
    <row r="109" spans="1:18" ht="15" customHeight="1">
      <c r="B109" s="1272"/>
      <c r="C109" s="1224"/>
      <c r="D109" s="1276"/>
      <c r="E109" s="1224"/>
      <c r="F109" s="1224"/>
      <c r="G109" s="1224"/>
      <c r="H109" s="1224"/>
      <c r="I109" s="1224"/>
      <c r="J109" s="1224"/>
      <c r="K109" s="1224"/>
      <c r="L109" s="1224"/>
      <c r="M109" s="1224"/>
      <c r="N109" s="1272"/>
      <c r="O109" s="1224"/>
      <c r="P109" s="1276"/>
      <c r="Q109" s="1278"/>
      <c r="R109" s="1294"/>
    </row>
    <row r="110" spans="1:18" ht="15" customHeight="1">
      <c r="B110" s="1272"/>
      <c r="C110" s="1224"/>
      <c r="D110" s="1276"/>
      <c r="E110" s="1224"/>
      <c r="F110" s="1224"/>
      <c r="G110" s="1224"/>
      <c r="H110" s="1224"/>
      <c r="I110" s="1224"/>
      <c r="J110" s="1224"/>
      <c r="K110" s="1224"/>
      <c r="L110" s="1224"/>
      <c r="M110" s="1224"/>
      <c r="N110" s="1272"/>
      <c r="O110" s="1224"/>
      <c r="P110" s="1276"/>
      <c r="Q110" s="1278"/>
      <c r="R110" s="1294"/>
    </row>
    <row r="111" spans="1:18" ht="15" customHeight="1">
      <c r="B111" s="1272"/>
      <c r="C111" s="1224"/>
      <c r="D111" s="1276"/>
      <c r="E111" s="1224"/>
      <c r="F111" s="1224"/>
      <c r="G111" s="1224"/>
      <c r="H111" s="1224"/>
      <c r="I111" s="1224"/>
      <c r="J111" s="1224"/>
      <c r="K111" s="1224"/>
      <c r="L111" s="1224"/>
      <c r="M111" s="1224"/>
      <c r="N111" s="1272"/>
      <c r="O111" s="1224"/>
      <c r="P111" s="1276"/>
      <c r="Q111" s="1278"/>
      <c r="R111" s="1294"/>
    </row>
    <row r="112" spans="1:18" ht="15" customHeight="1">
      <c r="A112" s="1295"/>
      <c r="B112" s="1272"/>
      <c r="C112" s="1224"/>
      <c r="D112" s="1276"/>
      <c r="E112" s="1224"/>
      <c r="F112" s="1224"/>
      <c r="G112" s="1224"/>
      <c r="H112" s="1224"/>
      <c r="I112" s="1224"/>
      <c r="J112" s="1224"/>
      <c r="K112" s="1224"/>
      <c r="L112" s="1224"/>
      <c r="M112" s="1224"/>
      <c r="N112" s="1272"/>
      <c r="O112" s="1224"/>
      <c r="P112" s="1276"/>
      <c r="Q112" s="1296"/>
      <c r="R112" s="1294"/>
    </row>
    <row r="113" spans="1:18" ht="15" customHeight="1">
      <c r="A113" s="1297"/>
      <c r="B113" s="1282"/>
      <c r="C113" s="1283"/>
      <c r="D113" s="1284"/>
      <c r="E113" s="1283"/>
      <c r="F113" s="1283"/>
      <c r="G113" s="1283"/>
      <c r="H113" s="1283"/>
      <c r="I113" s="1283"/>
      <c r="J113" s="1283"/>
      <c r="K113" s="1283"/>
      <c r="L113" s="1283"/>
      <c r="M113" s="1283"/>
      <c r="N113" s="1282"/>
      <c r="O113" s="1283"/>
      <c r="P113" s="1284"/>
      <c r="Q113" s="1298" t="s">
        <v>249</v>
      </c>
      <c r="R113" s="1294"/>
    </row>
    <row r="114" spans="1:18" ht="12.95" customHeight="1">
      <c r="B114" s="1224"/>
      <c r="C114" s="1224"/>
      <c r="D114" s="1224"/>
      <c r="E114" s="1224"/>
      <c r="F114" s="1224"/>
      <c r="G114" s="1224"/>
      <c r="H114" s="1224"/>
      <c r="I114" s="1224"/>
      <c r="J114" s="1224"/>
      <c r="K114" s="1224"/>
      <c r="L114" s="1224"/>
      <c r="M114" s="1224"/>
      <c r="N114" s="1287"/>
      <c r="O114" s="1224"/>
      <c r="P114" s="1224"/>
      <c r="R114" s="1294"/>
    </row>
    <row r="115" spans="1:18" ht="12.95" customHeight="1">
      <c r="B115" s="1224"/>
      <c r="C115" s="1224"/>
      <c r="D115" s="1224"/>
      <c r="E115" s="1224"/>
      <c r="F115" s="1224"/>
      <c r="G115" s="1224"/>
      <c r="H115" s="1224"/>
      <c r="I115" s="1224"/>
      <c r="J115" s="1224"/>
      <c r="K115" s="1224"/>
      <c r="L115" s="1224"/>
      <c r="M115" s="1224"/>
      <c r="N115" s="1224"/>
      <c r="O115" s="1224"/>
      <c r="P115" s="1224"/>
      <c r="R115" s="1294"/>
    </row>
    <row r="116" spans="1:18" ht="12.95" customHeight="1">
      <c r="A116" s="1300"/>
      <c r="B116" s="1224"/>
      <c r="C116" s="1224"/>
      <c r="D116" s="1224"/>
      <c r="E116" s="1224"/>
      <c r="F116" s="1224"/>
      <c r="G116" s="1224"/>
      <c r="H116" s="1224"/>
      <c r="I116" s="1224"/>
      <c r="J116" s="1224"/>
      <c r="K116" s="1224"/>
      <c r="L116" s="1224"/>
      <c r="M116" s="1224"/>
      <c r="N116" s="1224"/>
      <c r="O116" s="1224"/>
      <c r="P116" s="1224"/>
      <c r="Q116" s="1301"/>
      <c r="R116" s="1294"/>
    </row>
    <row r="117" spans="1:18" ht="24" customHeight="1">
      <c r="A117" s="1219" t="s">
        <v>2666</v>
      </c>
      <c r="B117" s="1224"/>
      <c r="C117" s="1224"/>
      <c r="D117" s="1224"/>
      <c r="E117" s="1224"/>
      <c r="F117" s="1224"/>
      <c r="G117" s="1224"/>
      <c r="H117" s="1224"/>
      <c r="I117" s="1224"/>
      <c r="J117" s="1224"/>
      <c r="K117" s="1224"/>
      <c r="L117" s="1224"/>
      <c r="M117" s="1224"/>
      <c r="N117" s="1224"/>
      <c r="O117" s="1224"/>
      <c r="P117" s="1224"/>
      <c r="Q117" s="1225" t="s">
        <v>2667</v>
      </c>
      <c r="R117" s="1294"/>
    </row>
    <row r="118" spans="1:18" s="1227" customFormat="1" ht="18" customHeight="1">
      <c r="A118" s="1289" t="s">
        <v>2877</v>
      </c>
      <c r="B118" s="1224"/>
      <c r="C118" s="1224"/>
      <c r="D118" s="1224"/>
      <c r="E118" s="1224"/>
      <c r="F118" s="1224"/>
      <c r="G118" s="1224"/>
      <c r="H118" s="1224"/>
      <c r="I118" s="1224"/>
      <c r="J118" s="1224"/>
      <c r="K118" s="1224"/>
      <c r="L118" s="1224"/>
      <c r="M118" s="1224"/>
      <c r="N118" s="1224"/>
      <c r="O118" s="1224"/>
      <c r="P118" s="1224"/>
      <c r="Q118" s="1230" t="s">
        <v>2878</v>
      </c>
      <c r="R118" s="1294"/>
    </row>
    <row r="119" spans="1:18" ht="18" customHeight="1">
      <c r="A119" s="1233" t="s">
        <v>2739</v>
      </c>
      <c r="B119" s="1224"/>
      <c r="C119" s="1224"/>
      <c r="D119" s="1224"/>
      <c r="E119" s="1224"/>
      <c r="F119" s="1224"/>
      <c r="G119" s="1224"/>
      <c r="H119" s="1224"/>
      <c r="I119" s="1224"/>
      <c r="J119" s="1224"/>
      <c r="K119" s="1224"/>
      <c r="L119" s="1224"/>
      <c r="M119" s="1224"/>
      <c r="N119" s="1224"/>
      <c r="O119" s="1224"/>
      <c r="P119" s="1224"/>
      <c r="Q119" s="1236" t="s">
        <v>2740</v>
      </c>
      <c r="R119" s="1294"/>
    </row>
    <row r="120" spans="1:18" ht="15.95" customHeight="1">
      <c r="A120" s="1239"/>
      <c r="B120" s="1240"/>
      <c r="C120" s="1240"/>
      <c r="D120" s="1240"/>
      <c r="E120" s="1240"/>
      <c r="F120" s="1240"/>
      <c r="G120" s="1240"/>
      <c r="H120" s="1240"/>
      <c r="I120" s="1240"/>
      <c r="J120" s="1240"/>
      <c r="K120" s="1240"/>
      <c r="L120" s="1240"/>
      <c r="M120" s="1240"/>
      <c r="N120" s="1240"/>
      <c r="O120" s="1240"/>
      <c r="P120" s="1240"/>
      <c r="Q120" s="1242"/>
    </row>
    <row r="121" spans="1:18" ht="11.1" customHeight="1">
      <c r="A121" s="1245"/>
      <c r="B121" s="2390">
        <v>2018</v>
      </c>
      <c r="C121" s="2391"/>
      <c r="D121" s="2391"/>
      <c r="E121" s="2391"/>
      <c r="F121" s="2391"/>
      <c r="G121" s="2391"/>
      <c r="H121" s="2391"/>
      <c r="I121" s="2391"/>
      <c r="J121" s="2391"/>
      <c r="K121" s="2391"/>
      <c r="L121" s="2391"/>
      <c r="M121" s="2391"/>
      <c r="N121" s="2390">
        <v>2017</v>
      </c>
      <c r="O121" s="2391"/>
      <c r="P121" s="2395"/>
      <c r="Q121" s="1246"/>
    </row>
    <row r="122" spans="1:18" ht="11.1" customHeight="1">
      <c r="A122" s="1245"/>
      <c r="B122" s="2392"/>
      <c r="C122" s="2393"/>
      <c r="D122" s="2393"/>
      <c r="E122" s="2393"/>
      <c r="F122" s="2393"/>
      <c r="G122" s="2393"/>
      <c r="H122" s="2394"/>
      <c r="I122" s="2393"/>
      <c r="J122" s="2393"/>
      <c r="K122" s="2393"/>
      <c r="L122" s="2393"/>
      <c r="M122" s="2393"/>
      <c r="N122" s="2392"/>
      <c r="O122" s="2393"/>
      <c r="P122" s="2396"/>
      <c r="Q122" s="1246" t="s">
        <v>2501</v>
      </c>
    </row>
    <row r="123" spans="1:18" ht="11.1" customHeight="1">
      <c r="A123" s="1245"/>
      <c r="B123" s="1247" t="s">
        <v>2502</v>
      </c>
      <c r="C123" s="1248" t="s">
        <v>2675</v>
      </c>
      <c r="D123" s="1249" t="s">
        <v>11</v>
      </c>
      <c r="E123" s="1250" t="s">
        <v>21</v>
      </c>
      <c r="F123" s="1250" t="s">
        <v>23</v>
      </c>
      <c r="G123" s="1250" t="s">
        <v>12</v>
      </c>
      <c r="H123" s="1251" t="s">
        <v>13</v>
      </c>
      <c r="I123" s="1251" t="s">
        <v>14</v>
      </c>
      <c r="J123" s="1251" t="s">
        <v>15</v>
      </c>
      <c r="K123" s="1252" t="s">
        <v>8</v>
      </c>
      <c r="L123" s="1252" t="s">
        <v>9</v>
      </c>
      <c r="M123" s="1252" t="s">
        <v>10</v>
      </c>
      <c r="N123" s="1247" t="s">
        <v>2502</v>
      </c>
      <c r="O123" s="1248" t="s">
        <v>2675</v>
      </c>
      <c r="P123" s="1249" t="s">
        <v>11</v>
      </c>
      <c r="Q123" s="1246"/>
    </row>
    <row r="124" spans="1:18" ht="11.1" customHeight="1">
      <c r="A124" s="1253"/>
      <c r="B124" s="1254" t="s">
        <v>2406</v>
      </c>
      <c r="C124" s="1255" t="s">
        <v>2506</v>
      </c>
      <c r="D124" s="1256" t="s">
        <v>2507</v>
      </c>
      <c r="E124" s="1257" t="s">
        <v>7</v>
      </c>
      <c r="F124" s="1257" t="s">
        <v>22</v>
      </c>
      <c r="G124" s="1257" t="s">
        <v>6</v>
      </c>
      <c r="H124" s="1258" t="s">
        <v>5</v>
      </c>
      <c r="I124" s="1258" t="s">
        <v>4</v>
      </c>
      <c r="J124" s="1258" t="s">
        <v>3</v>
      </c>
      <c r="K124" s="1259" t="s">
        <v>2</v>
      </c>
      <c r="L124" s="1259" t="s">
        <v>1</v>
      </c>
      <c r="M124" s="1259" t="s">
        <v>0</v>
      </c>
      <c r="N124" s="1254" t="s">
        <v>2406</v>
      </c>
      <c r="O124" s="1255" t="s">
        <v>2506</v>
      </c>
      <c r="P124" s="1256" t="s">
        <v>2507</v>
      </c>
      <c r="Q124" s="1260"/>
    </row>
    <row r="125" spans="1:18" ht="11.1" customHeight="1">
      <c r="A125" s="1290"/>
      <c r="B125" s="1272"/>
      <c r="C125" s="1224"/>
      <c r="D125" s="1276"/>
      <c r="E125" s="1224"/>
      <c r="F125" s="1224"/>
      <c r="G125" s="1224"/>
      <c r="H125" s="1224"/>
      <c r="I125" s="1224"/>
      <c r="J125" s="1224"/>
      <c r="K125" s="1224"/>
      <c r="L125" s="1224"/>
      <c r="M125" s="1224"/>
      <c r="N125" s="1272"/>
      <c r="O125" s="1224"/>
      <c r="P125" s="1276"/>
      <c r="Q125" s="1264"/>
      <c r="R125" s="1294"/>
    </row>
    <row r="126" spans="1:18" ht="15" customHeight="1">
      <c r="A126" s="1274" t="s">
        <v>2879</v>
      </c>
      <c r="B126" s="1266">
        <f>'[2]tr (2)'!C81</f>
        <v>99.7</v>
      </c>
      <c r="C126" s="1267">
        <f>'[2]tr (2)'!D81</f>
        <v>99.7</v>
      </c>
      <c r="D126" s="1268">
        <f>'[2]tr (2)'!E81</f>
        <v>99.7</v>
      </c>
      <c r="E126" s="1267">
        <f>'[2]tr (2)'!F81</f>
        <v>99.6</v>
      </c>
      <c r="F126" s="1267">
        <f>'[2]tr (2)'!G81</f>
        <v>99.6</v>
      </c>
      <c r="G126" s="1267">
        <f>'[2]tr (2)'!H81</f>
        <v>99.5</v>
      </c>
      <c r="H126" s="1267">
        <f>'[2]tr (2)'!I81</f>
        <v>99.5</v>
      </c>
      <c r="I126" s="1267">
        <f>'[2]tr (2)'!J81</f>
        <v>99.5</v>
      </c>
      <c r="J126" s="1267">
        <f>'[2]tr (2)'!K81</f>
        <v>99.5</v>
      </c>
      <c r="K126" s="1267">
        <f>'[2]tr (2)'!L81</f>
        <v>99.4</v>
      </c>
      <c r="L126" s="1267">
        <f>'[2]tr (2)'!M81</f>
        <v>99.4</v>
      </c>
      <c r="M126" s="1267">
        <f>'[2]tr (2)'!N81</f>
        <v>98.8</v>
      </c>
      <c r="N126" s="1266">
        <f>'[2]tr (2)'!O81</f>
        <v>98.9</v>
      </c>
      <c r="O126" s="1267">
        <f>'[2]tr (2)'!P81</f>
        <v>98.9</v>
      </c>
      <c r="P126" s="1268">
        <f>'[2]tr (2)'!Q81</f>
        <v>98.9</v>
      </c>
      <c r="Q126" s="1302" t="s">
        <v>2880</v>
      </c>
      <c r="R126" s="1293"/>
    </row>
    <row r="127" spans="1:18" s="1271" customFormat="1" ht="15" customHeight="1">
      <c r="A127" s="1244" t="s">
        <v>2881</v>
      </c>
      <c r="B127" s="1272">
        <f>'[2]tr (2)'!C82</f>
        <v>69.8</v>
      </c>
      <c r="C127" s="1224">
        <f>'[2]tr (2)'!D82</f>
        <v>69.8</v>
      </c>
      <c r="D127" s="1276">
        <f>'[2]tr (2)'!E82</f>
        <v>69.8</v>
      </c>
      <c r="E127" s="1224">
        <f>'[2]tr (2)'!F82</f>
        <v>69.8</v>
      </c>
      <c r="F127" s="1224">
        <f>'[2]tr (2)'!G82</f>
        <v>69.8</v>
      </c>
      <c r="G127" s="1224">
        <f>'[2]tr (2)'!H82</f>
        <v>69.3</v>
      </c>
      <c r="H127" s="1224">
        <f>'[2]tr (2)'!I82</f>
        <v>69.3</v>
      </c>
      <c r="I127" s="1224">
        <f>'[2]tr (2)'!J82</f>
        <v>69.3</v>
      </c>
      <c r="J127" s="1224">
        <f>'[2]tr (2)'!K82</f>
        <v>69.3</v>
      </c>
      <c r="K127" s="1224">
        <f>'[2]tr (2)'!L82</f>
        <v>69.3</v>
      </c>
      <c r="L127" s="1224">
        <f>'[2]tr (2)'!M82</f>
        <v>69.3</v>
      </c>
      <c r="M127" s="1224">
        <f>'[2]tr (2)'!N82</f>
        <v>69.2</v>
      </c>
      <c r="N127" s="1272">
        <f>'[2]tr (2)'!O82</f>
        <v>69.3</v>
      </c>
      <c r="O127" s="1224">
        <f>'[2]tr (2)'!P82</f>
        <v>69.3</v>
      </c>
      <c r="P127" s="1276">
        <f>'[2]tr (2)'!Q82</f>
        <v>69.3</v>
      </c>
      <c r="Q127" s="1280" t="s">
        <v>2882</v>
      </c>
      <c r="R127" s="1294"/>
    </row>
    <row r="128" spans="1:18" ht="15" customHeight="1">
      <c r="A128" s="1244" t="s">
        <v>2883</v>
      </c>
      <c r="B128" s="1272">
        <f>'[2]tr (2)'!C83</f>
        <v>92.9</v>
      </c>
      <c r="C128" s="1224">
        <f>'[2]tr (2)'!D83</f>
        <v>92.6</v>
      </c>
      <c r="D128" s="1276">
        <f>'[2]tr (2)'!E83</f>
        <v>92.6</v>
      </c>
      <c r="E128" s="1224">
        <f>'[2]tr (2)'!F83</f>
        <v>92.6</v>
      </c>
      <c r="F128" s="1224">
        <f>'[2]tr (2)'!G83</f>
        <v>92.6</v>
      </c>
      <c r="G128" s="1224">
        <f>'[2]tr (2)'!H83</f>
        <v>92.6</v>
      </c>
      <c r="H128" s="1224">
        <f>'[2]tr (2)'!I83</f>
        <v>92.6</v>
      </c>
      <c r="I128" s="1224">
        <f>'[2]tr (2)'!J83</f>
        <v>92.7</v>
      </c>
      <c r="J128" s="1224">
        <f>'[2]tr (2)'!K83</f>
        <v>92.7</v>
      </c>
      <c r="K128" s="1224">
        <f>'[2]tr (2)'!L83</f>
        <v>92.8</v>
      </c>
      <c r="L128" s="1224">
        <f>'[2]tr (2)'!M83</f>
        <v>92.7</v>
      </c>
      <c r="M128" s="1224">
        <f>'[2]tr (2)'!N83</f>
        <v>92.8</v>
      </c>
      <c r="N128" s="1272">
        <f>'[2]tr (2)'!O83</f>
        <v>92.8</v>
      </c>
      <c r="O128" s="1224">
        <f>'[2]tr (2)'!P83</f>
        <v>92.8</v>
      </c>
      <c r="P128" s="1276">
        <f>'[2]tr (2)'!Q83</f>
        <v>92.8</v>
      </c>
      <c r="Q128" s="1296" t="s">
        <v>2884</v>
      </c>
      <c r="R128" s="1294"/>
    </row>
    <row r="129" spans="1:18" s="1271" customFormat="1" ht="15" customHeight="1">
      <c r="A129" s="1244" t="s">
        <v>2885</v>
      </c>
      <c r="B129" s="1272">
        <f>'[2]tr (2)'!C84</f>
        <v>78.2</v>
      </c>
      <c r="C129" s="1224">
        <f>'[2]tr (2)'!D84</f>
        <v>78.099999999999994</v>
      </c>
      <c r="D129" s="1276">
        <f>'[2]tr (2)'!E84</f>
        <v>78</v>
      </c>
      <c r="E129" s="1224">
        <f>'[2]tr (2)'!F84</f>
        <v>78</v>
      </c>
      <c r="F129" s="1224">
        <f>'[2]tr (2)'!G84</f>
        <v>78.099999999999994</v>
      </c>
      <c r="G129" s="1224">
        <f>'[2]tr (2)'!H84</f>
        <v>78.2</v>
      </c>
      <c r="H129" s="1224">
        <f>'[2]tr (2)'!I84</f>
        <v>78</v>
      </c>
      <c r="I129" s="1224">
        <f>'[2]tr (2)'!J84</f>
        <v>78.2</v>
      </c>
      <c r="J129" s="1224">
        <f>'[2]tr (2)'!K84</f>
        <v>78.099999999999994</v>
      </c>
      <c r="K129" s="1224">
        <f>'[2]tr (2)'!L84</f>
        <v>77.3</v>
      </c>
      <c r="L129" s="1224">
        <f>'[2]tr (2)'!M84</f>
        <v>77.3</v>
      </c>
      <c r="M129" s="1224">
        <f>'[2]tr (2)'!N84</f>
        <v>77.400000000000006</v>
      </c>
      <c r="N129" s="1272">
        <f>'[2]tr (2)'!O84</f>
        <v>77.400000000000006</v>
      </c>
      <c r="O129" s="1224">
        <f>'[2]tr (2)'!P84</f>
        <v>77.3</v>
      </c>
      <c r="P129" s="1276">
        <f>'[2]tr (2)'!Q84</f>
        <v>77.400000000000006</v>
      </c>
      <c r="Q129" s="1296" t="s">
        <v>2886</v>
      </c>
      <c r="R129" s="1294"/>
    </row>
    <row r="130" spans="1:18" ht="15" customHeight="1">
      <c r="A130" s="1244" t="s">
        <v>2887</v>
      </c>
      <c r="B130" s="1272">
        <f>'[2]tr (2)'!C85</f>
        <v>91.2</v>
      </c>
      <c r="C130" s="1224">
        <f>'[2]tr (2)'!D85</f>
        <v>92.6</v>
      </c>
      <c r="D130" s="1276">
        <f>'[2]tr (2)'!E85</f>
        <v>92.6</v>
      </c>
      <c r="E130" s="1224">
        <f>'[2]tr (2)'!F85</f>
        <v>92.6</v>
      </c>
      <c r="F130" s="1224">
        <f>'[2]tr (2)'!G85</f>
        <v>92.6</v>
      </c>
      <c r="G130" s="1224">
        <f>'[2]tr (2)'!H85</f>
        <v>92.6</v>
      </c>
      <c r="H130" s="1224">
        <f>'[2]tr (2)'!I85</f>
        <v>92.5</v>
      </c>
      <c r="I130" s="1224">
        <f>'[2]tr (2)'!J85</f>
        <v>92.5</v>
      </c>
      <c r="J130" s="1224">
        <f>'[2]tr (2)'!K85</f>
        <v>92.5</v>
      </c>
      <c r="K130" s="1224">
        <f>'[2]tr (2)'!L85</f>
        <v>92.5</v>
      </c>
      <c r="L130" s="1224">
        <f>'[2]tr (2)'!M85</f>
        <v>92.5</v>
      </c>
      <c r="M130" s="1224">
        <f>'[2]tr (2)'!N85</f>
        <v>92.5</v>
      </c>
      <c r="N130" s="1272">
        <f>'[2]tr (2)'!O85</f>
        <v>92.5</v>
      </c>
      <c r="O130" s="1224">
        <f>'[2]tr (2)'!P85</f>
        <v>92.5</v>
      </c>
      <c r="P130" s="1276">
        <f>'[2]tr (2)'!Q85</f>
        <v>92.5</v>
      </c>
      <c r="Q130" s="1296" t="s">
        <v>2888</v>
      </c>
      <c r="R130" s="1294"/>
    </row>
    <row r="131" spans="1:18" ht="15" customHeight="1">
      <c r="A131" s="1303" t="s">
        <v>2889</v>
      </c>
      <c r="B131" s="1272">
        <f>'[2]tr (2)'!C86</f>
        <v>118.3</v>
      </c>
      <c r="C131" s="1224">
        <f>'[2]tr (2)'!D86</f>
        <v>118.3</v>
      </c>
      <c r="D131" s="1276">
        <f>'[2]tr (2)'!E86</f>
        <v>118.3</v>
      </c>
      <c r="E131" s="1224">
        <f>'[2]tr (2)'!F86</f>
        <v>118.3</v>
      </c>
      <c r="F131" s="1224">
        <f>'[2]tr (2)'!G86</f>
        <v>118.3</v>
      </c>
      <c r="G131" s="1224">
        <f>'[2]tr (2)'!H86</f>
        <v>118.3</v>
      </c>
      <c r="H131" s="1224">
        <f>'[2]tr (2)'!I86</f>
        <v>118.3</v>
      </c>
      <c r="I131" s="1224">
        <f>'[2]tr (2)'!J86</f>
        <v>118.3</v>
      </c>
      <c r="J131" s="1224">
        <f>'[2]tr (2)'!K86</f>
        <v>116.5</v>
      </c>
      <c r="K131" s="1224">
        <f>'[2]tr (2)'!L86</f>
        <v>116.5</v>
      </c>
      <c r="L131" s="1224">
        <f>'[2]tr (2)'!M86</f>
        <v>116.5</v>
      </c>
      <c r="M131" s="1224">
        <f>'[2]tr (2)'!N86</f>
        <v>116.5</v>
      </c>
      <c r="N131" s="1272">
        <f>'[2]tr (2)'!O86</f>
        <v>116.5</v>
      </c>
      <c r="O131" s="1224">
        <f>'[2]tr (2)'!P86</f>
        <v>116.5</v>
      </c>
      <c r="P131" s="1276">
        <f>'[2]tr (2)'!Q86</f>
        <v>116.5</v>
      </c>
      <c r="Q131" s="1280" t="s">
        <v>2890</v>
      </c>
      <c r="R131" s="1294"/>
    </row>
    <row r="132" spans="1:18" ht="15" customHeight="1">
      <c r="A132" s="1244" t="s">
        <v>2891</v>
      </c>
      <c r="B132" s="1272">
        <f>'[2]tr (2)'!C87</f>
        <v>109.9</v>
      </c>
      <c r="C132" s="1224">
        <f>'[2]tr (2)'!D87</f>
        <v>109.9</v>
      </c>
      <c r="D132" s="1276">
        <f>'[2]tr (2)'!E87</f>
        <v>109.7</v>
      </c>
      <c r="E132" s="1224">
        <f>'[2]tr (2)'!F87</f>
        <v>109.4</v>
      </c>
      <c r="F132" s="1224">
        <f>'[2]tr (2)'!G87</f>
        <v>108.9</v>
      </c>
      <c r="G132" s="1224">
        <f>'[2]tr (2)'!H87</f>
        <v>108.9</v>
      </c>
      <c r="H132" s="1224">
        <f>'[2]tr (2)'!I87</f>
        <v>108.9</v>
      </c>
      <c r="I132" s="1224">
        <f>'[2]tr (2)'!J87</f>
        <v>108.6</v>
      </c>
      <c r="J132" s="1224">
        <f>'[2]tr (2)'!K87</f>
        <v>108.2</v>
      </c>
      <c r="K132" s="1224">
        <f>'[2]tr (2)'!L87</f>
        <v>108</v>
      </c>
      <c r="L132" s="1224">
        <f>'[2]tr (2)'!M87</f>
        <v>108</v>
      </c>
      <c r="M132" s="1224">
        <f>'[2]tr (2)'!N87</f>
        <v>108.1</v>
      </c>
      <c r="N132" s="1272">
        <f>'[2]tr (2)'!O87</f>
        <v>108.1</v>
      </c>
      <c r="O132" s="1224">
        <f>'[2]tr (2)'!P87</f>
        <v>108.1</v>
      </c>
      <c r="P132" s="1276">
        <f>'[2]tr (2)'!Q87</f>
        <v>108.1</v>
      </c>
      <c r="Q132" s="1280" t="s">
        <v>2892</v>
      </c>
      <c r="R132" s="1294"/>
    </row>
    <row r="133" spans="1:18" ht="15" customHeight="1">
      <c r="A133" s="1244" t="s">
        <v>2893</v>
      </c>
      <c r="B133" s="1272">
        <f>'[2]tr (2)'!C88</f>
        <v>103.1</v>
      </c>
      <c r="C133" s="1224">
        <f>'[2]tr (2)'!D88</f>
        <v>103</v>
      </c>
      <c r="D133" s="1276">
        <f>'[2]tr (2)'!E88</f>
        <v>103</v>
      </c>
      <c r="E133" s="1224">
        <f>'[2]tr (2)'!F88</f>
        <v>103</v>
      </c>
      <c r="F133" s="1224">
        <f>'[2]tr (2)'!G88</f>
        <v>103</v>
      </c>
      <c r="G133" s="1224">
        <f>'[2]tr (2)'!H88</f>
        <v>103</v>
      </c>
      <c r="H133" s="1224">
        <f>'[2]tr (2)'!I88</f>
        <v>103</v>
      </c>
      <c r="I133" s="1224">
        <f>'[2]tr (2)'!J88</f>
        <v>103</v>
      </c>
      <c r="J133" s="1224">
        <f>'[2]tr (2)'!K88</f>
        <v>103.3</v>
      </c>
      <c r="K133" s="1224">
        <f>'[2]tr (2)'!L88</f>
        <v>103.6</v>
      </c>
      <c r="L133" s="1224">
        <f>'[2]tr (2)'!M88</f>
        <v>103.6</v>
      </c>
      <c r="M133" s="1224">
        <f>'[2]tr (2)'!N88</f>
        <v>104.5</v>
      </c>
      <c r="N133" s="1272">
        <f>'[2]tr (2)'!O88</f>
        <v>104.2</v>
      </c>
      <c r="O133" s="1224">
        <f>'[2]tr (2)'!P88</f>
        <v>104.3</v>
      </c>
      <c r="P133" s="1276">
        <f>'[2]tr (2)'!Q88</f>
        <v>104.3</v>
      </c>
      <c r="Q133" s="1280" t="s">
        <v>2894</v>
      </c>
      <c r="R133" s="1294"/>
    </row>
    <row r="134" spans="1:18" s="1271" customFormat="1" ht="15" customHeight="1">
      <c r="A134" s="1244" t="s">
        <v>2895</v>
      </c>
      <c r="B134" s="1272">
        <f>'[2]tr (2)'!C89</f>
        <v>117</v>
      </c>
      <c r="C134" s="1224">
        <f>'[2]tr (2)'!D89</f>
        <v>116.9</v>
      </c>
      <c r="D134" s="1276">
        <f>'[2]tr (2)'!E89</f>
        <v>116.4</v>
      </c>
      <c r="E134" s="1224">
        <f>'[2]tr (2)'!F89</f>
        <v>114.5</v>
      </c>
      <c r="F134" s="1224">
        <f>'[2]tr (2)'!G89</f>
        <v>112.6</v>
      </c>
      <c r="G134" s="1224">
        <f>'[2]tr (2)'!H89</f>
        <v>112.6</v>
      </c>
      <c r="H134" s="1224">
        <f>'[2]tr (2)'!I89</f>
        <v>111.9</v>
      </c>
      <c r="I134" s="1224">
        <f>'[2]tr (2)'!J89</f>
        <v>111.9</v>
      </c>
      <c r="J134" s="1224">
        <f>'[2]tr (2)'!K89</f>
        <v>111.9</v>
      </c>
      <c r="K134" s="1224">
        <f>'[2]tr (2)'!L89</f>
        <v>111.9</v>
      </c>
      <c r="L134" s="1224">
        <f>'[2]tr (2)'!M89</f>
        <v>111.9</v>
      </c>
      <c r="M134" s="1224">
        <f>'[2]tr (2)'!N89</f>
        <v>111.9</v>
      </c>
      <c r="N134" s="1272">
        <f>'[2]tr (2)'!O89</f>
        <v>111.9</v>
      </c>
      <c r="O134" s="1224">
        <f>'[2]tr (2)'!P89</f>
        <v>111.9</v>
      </c>
      <c r="P134" s="1276">
        <f>'[2]tr (2)'!Q89</f>
        <v>111.9</v>
      </c>
      <c r="Q134" s="1280" t="s">
        <v>2896</v>
      </c>
      <c r="R134" s="1294"/>
    </row>
    <row r="135" spans="1:18" ht="15" customHeight="1">
      <c r="A135" s="1244" t="s">
        <v>2897</v>
      </c>
      <c r="B135" s="1272">
        <f>'[2]tr (2)'!C90</f>
        <v>113.8</v>
      </c>
      <c r="C135" s="1224">
        <f>'[2]tr (2)'!D90</f>
        <v>113.8</v>
      </c>
      <c r="D135" s="1276">
        <f>'[2]tr (2)'!E90</f>
        <v>111.8</v>
      </c>
      <c r="E135" s="1224">
        <f>'[2]tr (2)'!F90</f>
        <v>111.8</v>
      </c>
      <c r="F135" s="1224">
        <f>'[2]tr (2)'!G90</f>
        <v>111.8</v>
      </c>
      <c r="G135" s="1224">
        <f>'[2]tr (2)'!H90</f>
        <v>111.8</v>
      </c>
      <c r="H135" s="1224">
        <f>'[2]tr (2)'!I90</f>
        <v>111.8</v>
      </c>
      <c r="I135" s="1224">
        <f>'[2]tr (2)'!J90</f>
        <v>111.8</v>
      </c>
      <c r="J135" s="1224">
        <f>'[2]tr (2)'!K90</f>
        <v>111.8</v>
      </c>
      <c r="K135" s="1224">
        <f>'[2]tr (2)'!L90</f>
        <v>111.8</v>
      </c>
      <c r="L135" s="1224">
        <f>'[2]tr (2)'!M90</f>
        <v>110.2</v>
      </c>
      <c r="M135" s="1224">
        <f>'[2]tr (2)'!N90</f>
        <v>110.2</v>
      </c>
      <c r="N135" s="1272">
        <f>'[2]tr (2)'!O90</f>
        <v>110.2</v>
      </c>
      <c r="O135" s="1224">
        <f>'[2]tr (2)'!P90</f>
        <v>110.2</v>
      </c>
      <c r="P135" s="1276">
        <f>'[2]tr (2)'!Q90</f>
        <v>110.2</v>
      </c>
      <c r="Q135" s="1280" t="s">
        <v>2898</v>
      </c>
      <c r="R135" s="1294"/>
    </row>
    <row r="136" spans="1:18" ht="15" customHeight="1">
      <c r="A136" s="1244" t="s">
        <v>2899</v>
      </c>
      <c r="B136" s="1272">
        <f>'[2]tr (2)'!C91</f>
        <v>97.3</v>
      </c>
      <c r="C136" s="1224">
        <f>'[2]tr (2)'!D91</f>
        <v>97.3</v>
      </c>
      <c r="D136" s="1276">
        <f>'[2]tr (2)'!E91</f>
        <v>97.3</v>
      </c>
      <c r="E136" s="1224">
        <f>'[2]tr (2)'!F91</f>
        <v>97.3</v>
      </c>
      <c r="F136" s="1224">
        <f>'[2]tr (2)'!G91</f>
        <v>97.3</v>
      </c>
      <c r="G136" s="1224">
        <f>'[2]tr (2)'!H91</f>
        <v>97.3</v>
      </c>
      <c r="H136" s="1224">
        <f>'[2]tr (2)'!I91</f>
        <v>97.3</v>
      </c>
      <c r="I136" s="1224">
        <f>'[2]tr (2)'!J91</f>
        <v>97.3</v>
      </c>
      <c r="J136" s="1224">
        <f>'[2]tr (2)'!K91</f>
        <v>97.3</v>
      </c>
      <c r="K136" s="1224">
        <f>'[2]tr (2)'!L91</f>
        <v>97.3</v>
      </c>
      <c r="L136" s="1224">
        <f>'[2]tr (2)'!M91</f>
        <v>96.7</v>
      </c>
      <c r="M136" s="1224">
        <f>'[2]tr (2)'!N91</f>
        <v>96.7</v>
      </c>
      <c r="N136" s="1272">
        <f>'[2]tr (2)'!O91</f>
        <v>98.2</v>
      </c>
      <c r="O136" s="1224">
        <f>'[2]tr (2)'!P91</f>
        <v>98.2</v>
      </c>
      <c r="P136" s="1276">
        <f>'[2]tr (2)'!Q91</f>
        <v>98.2</v>
      </c>
      <c r="Q136" s="1280" t="s">
        <v>2900</v>
      </c>
      <c r="R136" s="1294"/>
    </row>
    <row r="137" spans="1:18" ht="15" customHeight="1">
      <c r="A137" s="1244" t="s">
        <v>2901</v>
      </c>
      <c r="B137" s="1272">
        <f>'[2]tr (2)'!C92</f>
        <v>100</v>
      </c>
      <c r="C137" s="1224">
        <f>'[2]tr (2)'!D92</f>
        <v>100</v>
      </c>
      <c r="D137" s="1276">
        <f>'[2]tr (2)'!E92</f>
        <v>100</v>
      </c>
      <c r="E137" s="1224">
        <f>'[2]tr (2)'!F92</f>
        <v>100</v>
      </c>
      <c r="F137" s="1224">
        <f>'[2]tr (2)'!G92</f>
        <v>100</v>
      </c>
      <c r="G137" s="1224">
        <f>'[2]tr (2)'!H92</f>
        <v>100</v>
      </c>
      <c r="H137" s="1224">
        <f>'[2]tr (2)'!I92</f>
        <v>100</v>
      </c>
      <c r="I137" s="1224">
        <f>'[2]tr (2)'!J92</f>
        <v>100</v>
      </c>
      <c r="J137" s="1224">
        <f>'[2]tr (2)'!K92</f>
        <v>100</v>
      </c>
      <c r="K137" s="1224">
        <f>'[2]tr (2)'!L92</f>
        <v>100</v>
      </c>
      <c r="L137" s="1224">
        <f>'[2]tr (2)'!M92</f>
        <v>100</v>
      </c>
      <c r="M137" s="1224">
        <f>'[2]tr (2)'!N92</f>
        <v>100</v>
      </c>
      <c r="N137" s="1272">
        <f>'[2]tr (2)'!O92</f>
        <v>100</v>
      </c>
      <c r="O137" s="1224">
        <f>'[2]tr (2)'!P92</f>
        <v>100</v>
      </c>
      <c r="P137" s="1276">
        <f>'[2]tr (2)'!Q92</f>
        <v>100</v>
      </c>
      <c r="Q137" s="1280" t="s">
        <v>2902</v>
      </c>
      <c r="R137" s="1294"/>
    </row>
    <row r="138" spans="1:18" ht="15" customHeight="1">
      <c r="A138" s="1244" t="s">
        <v>2903</v>
      </c>
      <c r="B138" s="1272">
        <f>'[2]tr (2)'!C93</f>
        <v>100.9</v>
      </c>
      <c r="C138" s="1224">
        <f>'[2]tr (2)'!D93</f>
        <v>100.9</v>
      </c>
      <c r="D138" s="1276">
        <f>'[2]tr (2)'!E93</f>
        <v>100.9</v>
      </c>
      <c r="E138" s="1224">
        <f>'[2]tr (2)'!F93</f>
        <v>100.9</v>
      </c>
      <c r="F138" s="1224">
        <f>'[2]tr (2)'!G93</f>
        <v>100.9</v>
      </c>
      <c r="G138" s="1224">
        <f>'[2]tr (2)'!H93</f>
        <v>100.8</v>
      </c>
      <c r="H138" s="1224">
        <f>'[2]tr (2)'!I93</f>
        <v>100.8</v>
      </c>
      <c r="I138" s="1224">
        <f>'[2]tr (2)'!J93</f>
        <v>100.8</v>
      </c>
      <c r="J138" s="1224">
        <f>'[2]tr (2)'!K93</f>
        <v>100.8</v>
      </c>
      <c r="K138" s="1224">
        <f>'[2]tr (2)'!L93</f>
        <v>100.8</v>
      </c>
      <c r="L138" s="1224">
        <f>'[2]tr (2)'!M93</f>
        <v>100.8</v>
      </c>
      <c r="M138" s="1224">
        <f>'[2]tr (2)'!N93</f>
        <v>100.8</v>
      </c>
      <c r="N138" s="1272">
        <f>'[2]tr (2)'!O93</f>
        <v>100.8</v>
      </c>
      <c r="O138" s="1224">
        <f>'[2]tr (2)'!P93</f>
        <v>100.8</v>
      </c>
      <c r="P138" s="1276">
        <f>'[2]tr (2)'!Q93</f>
        <v>100.8</v>
      </c>
      <c r="Q138" s="1280" t="s">
        <v>2904</v>
      </c>
      <c r="R138" s="1294"/>
    </row>
    <row r="139" spans="1:18" ht="15" customHeight="1">
      <c r="A139" s="1244" t="s">
        <v>2905</v>
      </c>
      <c r="B139" s="1272">
        <f>'[2]tr (2)'!C94</f>
        <v>153.4</v>
      </c>
      <c r="C139" s="1224">
        <f>'[2]tr (2)'!D94</f>
        <v>153.4</v>
      </c>
      <c r="D139" s="1276">
        <f>'[2]tr (2)'!E94</f>
        <v>153.4</v>
      </c>
      <c r="E139" s="1224">
        <f>'[2]tr (2)'!F94</f>
        <v>153.4</v>
      </c>
      <c r="F139" s="1224">
        <f>'[2]tr (2)'!G94</f>
        <v>153.4</v>
      </c>
      <c r="G139" s="1224">
        <f>'[2]tr (2)'!H94</f>
        <v>153.4</v>
      </c>
      <c r="H139" s="1224">
        <f>'[2]tr (2)'!I94</f>
        <v>153.4</v>
      </c>
      <c r="I139" s="1224">
        <f>'[2]tr (2)'!J94</f>
        <v>153.4</v>
      </c>
      <c r="J139" s="1224">
        <f>'[2]tr (2)'!K94</f>
        <v>153.4</v>
      </c>
      <c r="K139" s="1224">
        <f>'[2]tr (2)'!L94</f>
        <v>153.4</v>
      </c>
      <c r="L139" s="1224">
        <f>'[2]tr (2)'!M94</f>
        <v>153.4</v>
      </c>
      <c r="M139" s="1224">
        <f>'[2]tr (2)'!N94</f>
        <v>153.4</v>
      </c>
      <c r="N139" s="1272">
        <f>'[2]tr (2)'!O94</f>
        <v>153.4</v>
      </c>
      <c r="O139" s="1224">
        <f>'[2]tr (2)'!P94</f>
        <v>153.4</v>
      </c>
      <c r="P139" s="1276">
        <f>'[2]tr (2)'!Q94</f>
        <v>153.4</v>
      </c>
      <c r="Q139" s="1280" t="s">
        <v>2906</v>
      </c>
      <c r="R139" s="1294"/>
    </row>
    <row r="140" spans="1:18" ht="15" customHeight="1">
      <c r="A140" s="1244" t="s">
        <v>2907</v>
      </c>
      <c r="B140" s="1272">
        <f>'[2]tr (2)'!C95</f>
        <v>114.4</v>
      </c>
      <c r="C140" s="1224">
        <f>'[2]tr (2)'!D95</f>
        <v>114.6</v>
      </c>
      <c r="D140" s="1276">
        <f>'[2]tr (2)'!E95</f>
        <v>114.6</v>
      </c>
      <c r="E140" s="1224">
        <f>'[2]tr (2)'!F95</f>
        <v>114.5</v>
      </c>
      <c r="F140" s="1224">
        <f>'[2]tr (2)'!G95</f>
        <v>114.1</v>
      </c>
      <c r="G140" s="1224">
        <f>'[2]tr (2)'!H95</f>
        <v>113.9</v>
      </c>
      <c r="H140" s="1224">
        <f>'[2]tr (2)'!I95</f>
        <v>113.9</v>
      </c>
      <c r="I140" s="1224">
        <f>'[2]tr (2)'!J95</f>
        <v>113.8</v>
      </c>
      <c r="J140" s="1224">
        <f>'[2]tr (2)'!K95</f>
        <v>113.9</v>
      </c>
      <c r="K140" s="1224">
        <f>'[2]tr (2)'!L95</f>
        <v>113.9</v>
      </c>
      <c r="L140" s="1224">
        <f>'[2]tr (2)'!M95</f>
        <v>113.9</v>
      </c>
      <c r="M140" s="1224">
        <f>'[2]tr (2)'!N95</f>
        <v>113.9</v>
      </c>
      <c r="N140" s="1272">
        <f>'[2]tr (2)'!O95</f>
        <v>113.9</v>
      </c>
      <c r="O140" s="1224">
        <f>'[2]tr (2)'!P95</f>
        <v>113.9</v>
      </c>
      <c r="P140" s="1276">
        <f>'[2]tr (2)'!Q95</f>
        <v>113.9</v>
      </c>
      <c r="Q140" s="1280" t="s">
        <v>2908</v>
      </c>
      <c r="R140" s="1294"/>
    </row>
    <row r="141" spans="1:18" s="1271" customFormat="1" ht="15" customHeight="1">
      <c r="A141" s="1244" t="s">
        <v>2909</v>
      </c>
      <c r="B141" s="1272">
        <f>'[2]tr (2)'!C96</f>
        <v>126.6</v>
      </c>
      <c r="C141" s="1224">
        <f>'[2]tr (2)'!D96</f>
        <v>126.6</v>
      </c>
      <c r="D141" s="1276">
        <f>'[2]tr (2)'!E96</f>
        <v>126.6</v>
      </c>
      <c r="E141" s="1224">
        <f>'[2]tr (2)'!F96</f>
        <v>126.6</v>
      </c>
      <c r="F141" s="1224">
        <f>'[2]tr (2)'!G96</f>
        <v>126.6</v>
      </c>
      <c r="G141" s="1224">
        <f>'[2]tr (2)'!H96</f>
        <v>126.6</v>
      </c>
      <c r="H141" s="1224">
        <f>'[2]tr (2)'!I96</f>
        <v>126.6</v>
      </c>
      <c r="I141" s="1224">
        <f>'[2]tr (2)'!J96</f>
        <v>126.5</v>
      </c>
      <c r="J141" s="1224">
        <f>'[2]tr (2)'!K96</f>
        <v>126.5</v>
      </c>
      <c r="K141" s="1224">
        <f>'[2]tr (2)'!L96</f>
        <v>126.5</v>
      </c>
      <c r="L141" s="1224">
        <f>'[2]tr (2)'!M96</f>
        <v>126.5</v>
      </c>
      <c r="M141" s="1224">
        <f>'[2]tr (2)'!N96</f>
        <v>124.7</v>
      </c>
      <c r="N141" s="1272">
        <f>'[2]tr (2)'!O96</f>
        <v>124.7</v>
      </c>
      <c r="O141" s="1224">
        <f>'[2]tr (2)'!P96</f>
        <v>124.7</v>
      </c>
      <c r="P141" s="1276">
        <f>'[2]tr (2)'!Q96</f>
        <v>124.7</v>
      </c>
      <c r="Q141" s="1280" t="s">
        <v>2910</v>
      </c>
      <c r="R141" s="1294"/>
    </row>
    <row r="142" spans="1:18" ht="15" customHeight="1">
      <c r="B142" s="1272"/>
      <c r="C142" s="1224"/>
      <c r="D142" s="1276"/>
      <c r="E142" s="1267"/>
      <c r="F142" s="1267"/>
      <c r="G142" s="1267"/>
      <c r="H142" s="1267"/>
      <c r="I142" s="1267"/>
      <c r="J142" s="1267"/>
      <c r="K142" s="1267"/>
      <c r="L142" s="1267"/>
      <c r="M142" s="1267"/>
      <c r="N142" s="1266"/>
      <c r="O142" s="1267"/>
      <c r="P142" s="1268"/>
      <c r="Q142" s="1280"/>
      <c r="R142" s="1293"/>
    </row>
    <row r="143" spans="1:18" ht="15" customHeight="1">
      <c r="A143" s="1274" t="s">
        <v>2911</v>
      </c>
      <c r="B143" s="1266">
        <f>'[2]tr (2)'!C98</f>
        <v>153.5</v>
      </c>
      <c r="C143" s="1267">
        <f>'[2]tr (2)'!D98</f>
        <v>153.5</v>
      </c>
      <c r="D143" s="1268">
        <f>'[2]tr (2)'!E98</f>
        <v>153.5</v>
      </c>
      <c r="E143" s="1267">
        <f>'[2]tr (2)'!F98</f>
        <v>153.4</v>
      </c>
      <c r="F143" s="1267">
        <f>'[2]tr (2)'!G98</f>
        <v>148.4</v>
      </c>
      <c r="G143" s="1267">
        <f>'[2]tr (2)'!H98</f>
        <v>148.4</v>
      </c>
      <c r="H143" s="1267">
        <f>'[2]tr (2)'!I98</f>
        <v>148.4</v>
      </c>
      <c r="I143" s="1267">
        <f>'[2]tr (2)'!J98</f>
        <v>148.4</v>
      </c>
      <c r="J143" s="1267">
        <f>'[2]tr (2)'!K98</f>
        <v>148.4</v>
      </c>
      <c r="K143" s="1267">
        <f>'[2]tr (2)'!L98</f>
        <v>148.4</v>
      </c>
      <c r="L143" s="1267">
        <f>'[2]tr (2)'!M98</f>
        <v>148.4</v>
      </c>
      <c r="M143" s="1267">
        <f>'[2]tr (2)'!N98</f>
        <v>148.4</v>
      </c>
      <c r="N143" s="1266">
        <f>'[2]tr (2)'!O98</f>
        <v>148.4</v>
      </c>
      <c r="O143" s="1267">
        <f>'[2]tr (2)'!P98</f>
        <v>148.4</v>
      </c>
      <c r="P143" s="1268">
        <f>'[2]tr (2)'!Q98</f>
        <v>148.4</v>
      </c>
      <c r="Q143" s="1304" t="s">
        <v>2912</v>
      </c>
      <c r="R143" s="1294"/>
    </row>
    <row r="144" spans="1:18" ht="15" customHeight="1">
      <c r="A144" s="1244" t="s">
        <v>2913</v>
      </c>
      <c r="B144" s="1272">
        <f>'[2]tr (2)'!C99</f>
        <v>170.7</v>
      </c>
      <c r="C144" s="1224">
        <f>'[2]tr (2)'!D99</f>
        <v>170.7</v>
      </c>
      <c r="D144" s="1276">
        <f>'[2]tr (2)'!E99</f>
        <v>170.7</v>
      </c>
      <c r="E144" s="1224">
        <f>'[2]tr (2)'!F99</f>
        <v>170.7</v>
      </c>
      <c r="F144" s="1224">
        <f>'[2]tr (2)'!G99</f>
        <v>158.4</v>
      </c>
      <c r="G144" s="1224">
        <f>'[2]tr (2)'!H99</f>
        <v>158.30000000000001</v>
      </c>
      <c r="H144" s="1224">
        <f>'[2]tr (2)'!I99</f>
        <v>158.30000000000001</v>
      </c>
      <c r="I144" s="1224">
        <f>'[2]tr (2)'!J99</f>
        <v>158.30000000000001</v>
      </c>
      <c r="J144" s="1224">
        <f>'[2]tr (2)'!K99</f>
        <v>158.30000000000001</v>
      </c>
      <c r="K144" s="1224">
        <f>'[2]tr (2)'!L99</f>
        <v>158.30000000000001</v>
      </c>
      <c r="L144" s="1224">
        <f>'[2]tr (2)'!M99</f>
        <v>158.30000000000001</v>
      </c>
      <c r="M144" s="1224">
        <f>'[2]tr (2)'!N99</f>
        <v>158.30000000000001</v>
      </c>
      <c r="N144" s="1272">
        <f>'[2]tr (2)'!O99</f>
        <v>158.30000000000001</v>
      </c>
      <c r="O144" s="1224">
        <f>'[2]tr (2)'!P99</f>
        <v>158.30000000000001</v>
      </c>
      <c r="P144" s="1276">
        <f>'[2]tr (2)'!Q99</f>
        <v>158.30000000000001</v>
      </c>
      <c r="Q144" s="1280" t="s">
        <v>2914</v>
      </c>
      <c r="R144" s="1294"/>
    </row>
    <row r="145" spans="1:18" ht="15" customHeight="1">
      <c r="A145" s="1244" t="s">
        <v>2915</v>
      </c>
      <c r="B145" s="1272">
        <f>'[2]tr (2)'!C100</f>
        <v>164.9</v>
      </c>
      <c r="C145" s="1224">
        <f>'[2]tr (2)'!D100</f>
        <v>164.9</v>
      </c>
      <c r="D145" s="1276">
        <f>'[2]tr (2)'!E100</f>
        <v>164.9</v>
      </c>
      <c r="E145" s="1224">
        <f>'[2]tr (2)'!F100</f>
        <v>164.3</v>
      </c>
      <c r="F145" s="1224">
        <f>'[2]tr (2)'!G100</f>
        <v>158.69999999999999</v>
      </c>
      <c r="G145" s="1224">
        <f>'[2]tr (2)'!H100</f>
        <v>158.9</v>
      </c>
      <c r="H145" s="1224">
        <f>'[2]tr (2)'!I100</f>
        <v>158.9</v>
      </c>
      <c r="I145" s="1224">
        <f>'[2]tr (2)'!J100</f>
        <v>158.9</v>
      </c>
      <c r="J145" s="1224">
        <f>'[2]tr (2)'!K100</f>
        <v>158.9</v>
      </c>
      <c r="K145" s="1224">
        <f>'[2]tr (2)'!L100</f>
        <v>158.9</v>
      </c>
      <c r="L145" s="1224">
        <f>'[2]tr (2)'!M100</f>
        <v>158.9</v>
      </c>
      <c r="M145" s="1224">
        <f>'[2]tr (2)'!N100</f>
        <v>158.9</v>
      </c>
      <c r="N145" s="1272">
        <f>'[2]tr (2)'!O100</f>
        <v>158.9</v>
      </c>
      <c r="O145" s="1224">
        <f>'[2]tr (2)'!P100</f>
        <v>158.9</v>
      </c>
      <c r="P145" s="1276">
        <f>'[2]tr (2)'!Q100</f>
        <v>158.9</v>
      </c>
      <c r="Q145" s="1280" t="s">
        <v>2916</v>
      </c>
      <c r="R145" s="1294"/>
    </row>
    <row r="146" spans="1:18" s="1271" customFormat="1" ht="15" customHeight="1">
      <c r="A146" s="1244" t="s">
        <v>2917</v>
      </c>
      <c r="B146" s="1272">
        <f>'[2]tr (2)'!C101</f>
        <v>127.3</v>
      </c>
      <c r="C146" s="1224">
        <f>'[2]tr (2)'!D101</f>
        <v>127.3</v>
      </c>
      <c r="D146" s="1276">
        <f>'[2]tr (2)'!E101</f>
        <v>127.3</v>
      </c>
      <c r="E146" s="1224">
        <f>'[2]tr (2)'!F101</f>
        <v>127.3</v>
      </c>
      <c r="F146" s="1224">
        <f>'[2]tr (2)'!G101</f>
        <v>126.3</v>
      </c>
      <c r="G146" s="1224">
        <f>'[2]tr (2)'!H101</f>
        <v>126.3</v>
      </c>
      <c r="H146" s="1224">
        <f>'[2]tr (2)'!I101</f>
        <v>126.3</v>
      </c>
      <c r="I146" s="1224">
        <f>'[2]tr (2)'!J101</f>
        <v>126.3</v>
      </c>
      <c r="J146" s="1224">
        <f>'[2]tr (2)'!K101</f>
        <v>126.3</v>
      </c>
      <c r="K146" s="1224">
        <f>'[2]tr (2)'!L101</f>
        <v>126.3</v>
      </c>
      <c r="L146" s="1224">
        <f>'[2]tr (2)'!M101</f>
        <v>126.3</v>
      </c>
      <c r="M146" s="1224">
        <f>'[2]tr (2)'!N101</f>
        <v>126.3</v>
      </c>
      <c r="N146" s="1272">
        <f>'[2]tr (2)'!O101</f>
        <v>126.3</v>
      </c>
      <c r="O146" s="1224">
        <f>'[2]tr (2)'!P101</f>
        <v>126.3</v>
      </c>
      <c r="P146" s="1276">
        <f>'[2]tr (2)'!Q101</f>
        <v>126.3</v>
      </c>
      <c r="Q146" s="1280" t="s">
        <v>2918</v>
      </c>
      <c r="R146" s="1294"/>
    </row>
    <row r="147" spans="1:18" ht="15" customHeight="1">
      <c r="A147" s="1244" t="s">
        <v>2919</v>
      </c>
      <c r="B147" s="1272">
        <f>'[2]tr (2)'!C102</f>
        <v>131.80000000000001</v>
      </c>
      <c r="C147" s="1224">
        <f>'[2]tr (2)'!D102</f>
        <v>131.80000000000001</v>
      </c>
      <c r="D147" s="1276">
        <f>'[2]tr (2)'!E102</f>
        <v>131.80000000000001</v>
      </c>
      <c r="E147" s="1224">
        <f>'[2]tr (2)'!F102</f>
        <v>131.30000000000001</v>
      </c>
      <c r="F147" s="1224">
        <f>'[2]tr (2)'!G102</f>
        <v>131.1</v>
      </c>
      <c r="G147" s="1224">
        <f>'[2]tr (2)'!H102</f>
        <v>131.1</v>
      </c>
      <c r="H147" s="1224">
        <f>'[2]tr (2)'!I102</f>
        <v>131.1</v>
      </c>
      <c r="I147" s="1224">
        <f>'[2]tr (2)'!J102</f>
        <v>131.1</v>
      </c>
      <c r="J147" s="1224">
        <f>'[2]tr (2)'!K102</f>
        <v>131.1</v>
      </c>
      <c r="K147" s="1224">
        <f>'[2]tr (2)'!L102</f>
        <v>131.1</v>
      </c>
      <c r="L147" s="1224">
        <f>'[2]tr (2)'!M102</f>
        <v>131.1</v>
      </c>
      <c r="M147" s="1224">
        <f>'[2]tr (2)'!N102</f>
        <v>131.1</v>
      </c>
      <c r="N147" s="1272">
        <f>'[2]tr (2)'!O102</f>
        <v>131.1</v>
      </c>
      <c r="O147" s="1224">
        <f>'[2]tr (2)'!P102</f>
        <v>131.1</v>
      </c>
      <c r="P147" s="1276">
        <f>'[2]tr (2)'!Q102</f>
        <v>131.1</v>
      </c>
      <c r="Q147" s="1280" t="s">
        <v>2920</v>
      </c>
      <c r="R147" s="1294"/>
    </row>
    <row r="148" spans="1:18" s="1271" customFormat="1" ht="15" customHeight="1">
      <c r="A148" s="1244" t="s">
        <v>2921</v>
      </c>
      <c r="B148" s="1272">
        <f>'[2]tr (2)'!C103</f>
        <v>116.2</v>
      </c>
      <c r="C148" s="1224">
        <f>'[2]tr (2)'!D103</f>
        <v>116.2</v>
      </c>
      <c r="D148" s="1276">
        <f>'[2]tr (2)'!E103</f>
        <v>116.2</v>
      </c>
      <c r="E148" s="1224">
        <f>'[2]tr (2)'!F103</f>
        <v>116.2</v>
      </c>
      <c r="F148" s="1224">
        <f>'[2]tr (2)'!G103</f>
        <v>115.1</v>
      </c>
      <c r="G148" s="1224">
        <f>'[2]tr (2)'!H103</f>
        <v>115.1</v>
      </c>
      <c r="H148" s="1224">
        <f>'[2]tr (2)'!I103</f>
        <v>115.1</v>
      </c>
      <c r="I148" s="1224">
        <f>'[2]tr (2)'!J103</f>
        <v>115.1</v>
      </c>
      <c r="J148" s="1224">
        <f>'[2]tr (2)'!K103</f>
        <v>115.1</v>
      </c>
      <c r="K148" s="1224">
        <f>'[2]tr (2)'!L103</f>
        <v>115.1</v>
      </c>
      <c r="L148" s="1224">
        <f>'[2]tr (2)'!M103</f>
        <v>115.1</v>
      </c>
      <c r="M148" s="1224">
        <f>'[2]tr (2)'!N103</f>
        <v>115.1</v>
      </c>
      <c r="N148" s="1272">
        <f>'[2]tr (2)'!O103</f>
        <v>115.1</v>
      </c>
      <c r="O148" s="1224">
        <f>'[2]tr (2)'!P103</f>
        <v>115.1</v>
      </c>
      <c r="P148" s="1276">
        <f>'[2]tr (2)'!Q103</f>
        <v>115.1</v>
      </c>
      <c r="Q148" s="1280" t="s">
        <v>2922</v>
      </c>
      <c r="R148" s="1293"/>
    </row>
    <row r="149" spans="1:18" ht="15" customHeight="1">
      <c r="B149" s="1272"/>
      <c r="C149" s="1224"/>
      <c r="D149" s="1276"/>
      <c r="E149" s="1267"/>
      <c r="F149" s="1267"/>
      <c r="G149" s="1267"/>
      <c r="H149" s="1267"/>
      <c r="I149" s="1267"/>
      <c r="J149" s="1267"/>
      <c r="K149" s="1267"/>
      <c r="L149" s="1267"/>
      <c r="M149" s="1267"/>
      <c r="N149" s="1266"/>
      <c r="O149" s="1267"/>
      <c r="P149" s="1268"/>
      <c r="Q149" s="1280"/>
      <c r="R149" s="1294"/>
    </row>
    <row r="150" spans="1:18" ht="15" customHeight="1">
      <c r="A150" s="1274" t="s">
        <v>2923</v>
      </c>
      <c r="B150" s="1266">
        <f>'[2]tr (2)'!C105</f>
        <v>132.80000000000001</v>
      </c>
      <c r="C150" s="1267">
        <f>'[2]tr (2)'!D105</f>
        <v>132.69999999999999</v>
      </c>
      <c r="D150" s="1268">
        <f>'[2]tr (2)'!E105</f>
        <v>132.6</v>
      </c>
      <c r="E150" s="1267">
        <f>'[2]tr (2)'!F105</f>
        <v>132.5</v>
      </c>
      <c r="F150" s="1267">
        <f>'[2]tr (2)'!G105</f>
        <v>132.30000000000001</v>
      </c>
      <c r="G150" s="1267">
        <f>'[2]tr (2)'!H105</f>
        <v>132.6</v>
      </c>
      <c r="H150" s="1267">
        <f>'[2]tr (2)'!I105</f>
        <v>132.4</v>
      </c>
      <c r="I150" s="1267">
        <f>'[2]tr (2)'!J105</f>
        <v>131.9</v>
      </c>
      <c r="J150" s="1267">
        <f>'[2]tr (2)'!K105</f>
        <v>131.80000000000001</v>
      </c>
      <c r="K150" s="1267">
        <f>'[2]tr (2)'!L105</f>
        <v>131.1</v>
      </c>
      <c r="L150" s="1267">
        <f>'[2]tr (2)'!M105</f>
        <v>130.9</v>
      </c>
      <c r="M150" s="1267">
        <f>'[2]tr (2)'!N105</f>
        <v>130.80000000000001</v>
      </c>
      <c r="N150" s="1266">
        <f>'[2]tr (2)'!O105</f>
        <v>130.6</v>
      </c>
      <c r="O150" s="1267">
        <f>'[2]tr (2)'!P105</f>
        <v>130.6</v>
      </c>
      <c r="P150" s="1268">
        <f>'[2]tr (2)'!Q105</f>
        <v>130.6</v>
      </c>
      <c r="Q150" s="1302" t="s">
        <v>2924</v>
      </c>
      <c r="R150" s="1294"/>
    </row>
    <row r="151" spans="1:18" ht="15" customHeight="1">
      <c r="A151" s="1244" t="s">
        <v>2925</v>
      </c>
      <c r="B151" s="1272">
        <f>'[2]tr (2)'!C106</f>
        <v>132.4</v>
      </c>
      <c r="C151" s="1224">
        <f>'[2]tr (2)'!D106</f>
        <v>132.30000000000001</v>
      </c>
      <c r="D151" s="1276">
        <f>'[2]tr (2)'!E106</f>
        <v>132.19999999999999</v>
      </c>
      <c r="E151" s="1224">
        <f>'[2]tr (2)'!F106</f>
        <v>132.19999999999999</v>
      </c>
      <c r="F151" s="1224">
        <f>'[2]tr (2)'!G106</f>
        <v>131.5</v>
      </c>
      <c r="G151" s="1224">
        <f>'[2]tr (2)'!H106</f>
        <v>131.9</v>
      </c>
      <c r="H151" s="1224">
        <f>'[2]tr (2)'!I106</f>
        <v>131.80000000000001</v>
      </c>
      <c r="I151" s="1224">
        <f>'[2]tr (2)'!J106</f>
        <v>131.4</v>
      </c>
      <c r="J151" s="1224">
        <f>'[2]tr (2)'!K106</f>
        <v>131.30000000000001</v>
      </c>
      <c r="K151" s="1224">
        <f>'[2]tr (2)'!L106</f>
        <v>130.5</v>
      </c>
      <c r="L151" s="1224">
        <f>'[2]tr (2)'!M106</f>
        <v>130.30000000000001</v>
      </c>
      <c r="M151" s="1224">
        <f>'[2]tr (2)'!N106</f>
        <v>130.19999999999999</v>
      </c>
      <c r="N151" s="1272">
        <f>'[2]tr (2)'!O106</f>
        <v>129.9</v>
      </c>
      <c r="O151" s="1224">
        <f>'[2]tr (2)'!P106</f>
        <v>129.9</v>
      </c>
      <c r="P151" s="1276">
        <f>'[2]tr (2)'!Q106</f>
        <v>129.9</v>
      </c>
      <c r="Q151" s="1280" t="s">
        <v>2926</v>
      </c>
      <c r="R151" s="1294"/>
    </row>
    <row r="152" spans="1:18" s="1271" customFormat="1" ht="15" customHeight="1">
      <c r="A152" s="1244" t="s">
        <v>2927</v>
      </c>
      <c r="B152" s="1272">
        <f>'[2]tr (2)'!C107</f>
        <v>153.9</v>
      </c>
      <c r="C152" s="1224">
        <f>'[2]tr (2)'!D107</f>
        <v>153.1</v>
      </c>
      <c r="D152" s="1276">
        <f>'[2]tr (2)'!E107</f>
        <v>153.1</v>
      </c>
      <c r="E152" s="1224">
        <f>'[2]tr (2)'!F107</f>
        <v>151.4</v>
      </c>
      <c r="F152" s="1224">
        <f>'[2]tr (2)'!G107</f>
        <v>151.4</v>
      </c>
      <c r="G152" s="1224">
        <f>'[2]tr (2)'!H107</f>
        <v>151.4</v>
      </c>
      <c r="H152" s="1224">
        <f>'[2]tr (2)'!I107</f>
        <v>151.4</v>
      </c>
      <c r="I152" s="1224">
        <f>'[2]tr (2)'!J107</f>
        <v>151.30000000000001</v>
      </c>
      <c r="J152" s="1224">
        <f>'[2]tr (2)'!K107</f>
        <v>151.30000000000001</v>
      </c>
      <c r="K152" s="1224">
        <f>'[2]tr (2)'!L107</f>
        <v>151.30000000000001</v>
      </c>
      <c r="L152" s="1224">
        <f>'[2]tr (2)'!M107</f>
        <v>151.30000000000001</v>
      </c>
      <c r="M152" s="1224">
        <f>'[2]tr (2)'!N107</f>
        <v>151.30000000000001</v>
      </c>
      <c r="N152" s="1272">
        <f>'[2]tr (2)'!O107</f>
        <v>151.30000000000001</v>
      </c>
      <c r="O152" s="1224">
        <f>'[2]tr (2)'!P107</f>
        <v>150.69999999999999</v>
      </c>
      <c r="P152" s="1276">
        <f>'[2]tr (2)'!Q107</f>
        <v>150.69999999999999</v>
      </c>
      <c r="Q152" s="1280" t="s">
        <v>2928</v>
      </c>
      <c r="R152" s="1293"/>
    </row>
    <row r="153" spans="1:18" ht="15" customHeight="1">
      <c r="A153" s="1244" t="s">
        <v>2929</v>
      </c>
      <c r="B153" s="1272">
        <f>'[2]tr (2)'!C108</f>
        <v>123</v>
      </c>
      <c r="C153" s="1224">
        <f>'[2]tr (2)'!D108</f>
        <v>123.4</v>
      </c>
      <c r="D153" s="1276">
        <f>'[2]tr (2)'!E108</f>
        <v>123.5</v>
      </c>
      <c r="E153" s="1224">
        <f>'[2]tr (2)'!F108</f>
        <v>124.3</v>
      </c>
      <c r="F153" s="1224">
        <f>'[2]tr (2)'!G108</f>
        <v>128.19999999999999</v>
      </c>
      <c r="G153" s="1224">
        <f>'[2]tr (2)'!H108</f>
        <v>127.5</v>
      </c>
      <c r="H153" s="1224">
        <f>'[2]tr (2)'!I108</f>
        <v>126.7</v>
      </c>
      <c r="I153" s="1224">
        <f>'[2]tr (2)'!J108</f>
        <v>124.6</v>
      </c>
      <c r="J153" s="1224">
        <f>'[2]tr (2)'!K108</f>
        <v>124.9</v>
      </c>
      <c r="K153" s="1224">
        <f>'[2]tr (2)'!L108</f>
        <v>124.4</v>
      </c>
      <c r="L153" s="1224">
        <f>'[2]tr (2)'!M108</f>
        <v>123.6</v>
      </c>
      <c r="M153" s="1224">
        <f>'[2]tr (2)'!N108</f>
        <v>124.5</v>
      </c>
      <c r="N153" s="1272">
        <f>'[2]tr (2)'!O108</f>
        <v>124.6</v>
      </c>
      <c r="O153" s="1224">
        <f>'[2]tr (2)'!P108</f>
        <v>125.4</v>
      </c>
      <c r="P153" s="1276">
        <f>'[2]tr (2)'!Q108</f>
        <v>125.7</v>
      </c>
      <c r="Q153" s="1280" t="s">
        <v>2930</v>
      </c>
      <c r="R153" s="1294"/>
    </row>
    <row r="154" spans="1:18" ht="15" customHeight="1">
      <c r="B154" s="1272"/>
      <c r="C154" s="1224"/>
      <c r="D154" s="1276"/>
      <c r="E154" s="1267"/>
      <c r="F154" s="1267"/>
      <c r="G154" s="1267"/>
      <c r="H154" s="1267"/>
      <c r="I154" s="1267"/>
      <c r="J154" s="1267"/>
      <c r="K154" s="1267"/>
      <c r="L154" s="1267"/>
      <c r="M154" s="1267"/>
      <c r="N154" s="1266"/>
      <c r="O154" s="1267"/>
      <c r="P154" s="1268"/>
      <c r="Q154" s="1280"/>
      <c r="R154" s="1294"/>
    </row>
    <row r="155" spans="1:18" ht="15" customHeight="1">
      <c r="A155" s="1274" t="s">
        <v>2931</v>
      </c>
      <c r="B155" s="1266">
        <f>'[2]tr (2)'!C110</f>
        <v>123</v>
      </c>
      <c r="C155" s="1267">
        <f>'[2]tr (2)'!D110</f>
        <v>123</v>
      </c>
      <c r="D155" s="1268">
        <f>'[2]tr (2)'!E110</f>
        <v>123</v>
      </c>
      <c r="E155" s="1267">
        <f>'[2]tr (2)'!F110</f>
        <v>122.9</v>
      </c>
      <c r="F155" s="1267">
        <f>'[2]tr (2)'!G110</f>
        <v>122.8</v>
      </c>
      <c r="G155" s="1267">
        <f>'[2]tr (2)'!H110</f>
        <v>122.9</v>
      </c>
      <c r="H155" s="1267">
        <f>'[2]tr (2)'!I110</f>
        <v>122.7</v>
      </c>
      <c r="I155" s="1267">
        <f>'[2]tr (2)'!J110</f>
        <v>122.7</v>
      </c>
      <c r="J155" s="1267">
        <f>'[2]tr (2)'!K110</f>
        <v>122.7</v>
      </c>
      <c r="K155" s="1267">
        <f>'[2]tr (2)'!L110</f>
        <v>122.3</v>
      </c>
      <c r="L155" s="1267">
        <f>'[2]tr (2)'!M110</f>
        <v>122.1</v>
      </c>
      <c r="M155" s="1267">
        <f>'[2]tr (2)'!N110</f>
        <v>122.2</v>
      </c>
      <c r="N155" s="1266">
        <f>'[2]tr (2)'!O110</f>
        <v>115.7</v>
      </c>
      <c r="O155" s="1267">
        <f>'[2]tr (2)'!P110</f>
        <v>115.6</v>
      </c>
      <c r="P155" s="1268">
        <f>'[2]tr (2)'!Q110</f>
        <v>115.5</v>
      </c>
      <c r="Q155" s="1302" t="s">
        <v>2932</v>
      </c>
      <c r="R155" s="1294"/>
    </row>
    <row r="156" spans="1:18" ht="15" customHeight="1">
      <c r="A156" s="1244" t="s">
        <v>2933</v>
      </c>
      <c r="B156" s="1272">
        <f>'[2]tr (2)'!C111</f>
        <v>136.1</v>
      </c>
      <c r="C156" s="1224">
        <f>'[2]tr (2)'!D111</f>
        <v>136.19999999999999</v>
      </c>
      <c r="D156" s="1276">
        <f>'[2]tr (2)'!E111</f>
        <v>136.19999999999999</v>
      </c>
      <c r="E156" s="1224">
        <f>'[2]tr (2)'!F111</f>
        <v>136</v>
      </c>
      <c r="F156" s="1224">
        <f>'[2]tr (2)'!G111</f>
        <v>135.9</v>
      </c>
      <c r="G156" s="1224">
        <f>'[2]tr (2)'!H111</f>
        <v>136.1</v>
      </c>
      <c r="H156" s="1224">
        <f>'[2]tr (2)'!I111</f>
        <v>135.80000000000001</v>
      </c>
      <c r="I156" s="1224">
        <f>'[2]tr (2)'!J111</f>
        <v>135.80000000000001</v>
      </c>
      <c r="J156" s="1224">
        <f>'[2]tr (2)'!K111</f>
        <v>135.80000000000001</v>
      </c>
      <c r="K156" s="1224">
        <f>'[2]tr (2)'!L111</f>
        <v>134.5</v>
      </c>
      <c r="L156" s="1224">
        <f>'[2]tr (2)'!M111</f>
        <v>134.19999999999999</v>
      </c>
      <c r="M156" s="1224">
        <f>'[2]tr (2)'!N111</f>
        <v>134.19999999999999</v>
      </c>
      <c r="N156" s="1272">
        <f>'[2]tr (2)'!O111</f>
        <v>132</v>
      </c>
      <c r="O156" s="1224">
        <f>'[2]tr (2)'!P111</f>
        <v>131.9</v>
      </c>
      <c r="P156" s="1276">
        <f>'[2]tr (2)'!Q111</f>
        <v>131.9</v>
      </c>
      <c r="Q156" s="1280" t="s">
        <v>2934</v>
      </c>
      <c r="R156" s="1294"/>
    </row>
    <row r="157" spans="1:18" ht="15" customHeight="1">
      <c r="A157" s="1244" t="s">
        <v>2935</v>
      </c>
      <c r="B157" s="1272">
        <f>'[2]tr (2)'!C112</f>
        <v>106.9</v>
      </c>
      <c r="C157" s="1224">
        <f>'[2]tr (2)'!D112</f>
        <v>107</v>
      </c>
      <c r="D157" s="1276">
        <f>'[2]tr (2)'!E112</f>
        <v>107</v>
      </c>
      <c r="E157" s="1224">
        <f>'[2]tr (2)'!F112</f>
        <v>106.4</v>
      </c>
      <c r="F157" s="1224">
        <f>'[2]tr (2)'!G112</f>
        <v>106.4</v>
      </c>
      <c r="G157" s="1224">
        <f>'[2]tr (2)'!H112</f>
        <v>106.4</v>
      </c>
      <c r="H157" s="1224">
        <f>'[2]tr (2)'!I112</f>
        <v>106.5</v>
      </c>
      <c r="I157" s="1224">
        <f>'[2]tr (2)'!J112</f>
        <v>106.8</v>
      </c>
      <c r="J157" s="1224">
        <f>'[2]tr (2)'!K112</f>
        <v>106.8</v>
      </c>
      <c r="K157" s="1224">
        <f>'[2]tr (2)'!L112</f>
        <v>106.7</v>
      </c>
      <c r="L157" s="1224">
        <f>'[2]tr (2)'!M112</f>
        <v>106.5</v>
      </c>
      <c r="M157" s="1224">
        <f>'[2]tr (2)'!N112</f>
        <v>103</v>
      </c>
      <c r="N157" s="1272">
        <f>'[2]tr (2)'!O112</f>
        <v>103</v>
      </c>
      <c r="O157" s="1224">
        <f>'[2]tr (2)'!P112</f>
        <v>105.4</v>
      </c>
      <c r="P157" s="1276">
        <f>'[2]tr (2)'!Q112</f>
        <v>101.5</v>
      </c>
      <c r="Q157" s="1296" t="s">
        <v>2936</v>
      </c>
      <c r="R157" s="1294"/>
    </row>
    <row r="158" spans="1:18" ht="15" customHeight="1">
      <c r="A158" s="1244" t="s">
        <v>2937</v>
      </c>
      <c r="B158" s="1272">
        <f>'[2]tr (2)'!C113</f>
        <v>107.9</v>
      </c>
      <c r="C158" s="1224">
        <f>'[2]tr (2)'!D113</f>
        <v>107.7</v>
      </c>
      <c r="D158" s="1276">
        <f>'[2]tr (2)'!E113</f>
        <v>107.8</v>
      </c>
      <c r="E158" s="1224">
        <f>'[2]tr (2)'!F113</f>
        <v>107.7</v>
      </c>
      <c r="F158" s="1224">
        <f>'[2]tr (2)'!G113</f>
        <v>107.6</v>
      </c>
      <c r="G158" s="1224">
        <f>'[2]tr (2)'!H113</f>
        <v>107.5</v>
      </c>
      <c r="H158" s="1224">
        <f>'[2]tr (2)'!I113</f>
        <v>107.5</v>
      </c>
      <c r="I158" s="1224">
        <f>'[2]tr (2)'!J113</f>
        <v>107.5</v>
      </c>
      <c r="J158" s="1224">
        <f>'[2]tr (2)'!K113</f>
        <v>107.4</v>
      </c>
      <c r="K158" s="1224">
        <f>'[2]tr (2)'!L113</f>
        <v>107.2</v>
      </c>
      <c r="L158" s="1224">
        <f>'[2]tr (2)'!M113</f>
        <v>107.1</v>
      </c>
      <c r="M158" s="1224">
        <f>'[2]tr (2)'!N113</f>
        <v>107.2</v>
      </c>
      <c r="N158" s="1272">
        <f>'[2]tr (2)'!O113</f>
        <v>107</v>
      </c>
      <c r="O158" s="1224">
        <f>'[2]tr (2)'!P113</f>
        <v>106.9</v>
      </c>
      <c r="P158" s="1276">
        <f>'[2]tr (2)'!Q113</f>
        <v>106.9</v>
      </c>
      <c r="Q158" s="1296" t="s">
        <v>2938</v>
      </c>
      <c r="R158" s="1294"/>
    </row>
    <row r="159" spans="1:18" ht="15" customHeight="1">
      <c r="A159" s="1244" t="s">
        <v>2939</v>
      </c>
      <c r="B159" s="1272">
        <f>'[2]tr (2)'!C114</f>
        <v>186</v>
      </c>
      <c r="C159" s="1224">
        <f>'[2]tr (2)'!D114</f>
        <v>186</v>
      </c>
      <c r="D159" s="1276">
        <f>'[2]tr (2)'!E114</f>
        <v>185.8</v>
      </c>
      <c r="E159" s="1224">
        <f>'[2]tr (2)'!F114</f>
        <v>186.1</v>
      </c>
      <c r="F159" s="1224">
        <f>'[2]tr (2)'!G114</f>
        <v>186.5</v>
      </c>
      <c r="G159" s="1224">
        <f>'[2]tr (2)'!H114</f>
        <v>185.5</v>
      </c>
      <c r="H159" s="1224">
        <f>'[2]tr (2)'!I114</f>
        <v>184.3</v>
      </c>
      <c r="I159" s="1224">
        <f>'[2]tr (2)'!J114</f>
        <v>184.3</v>
      </c>
      <c r="J159" s="1224">
        <f>'[2]tr (2)'!K114</f>
        <v>184.1</v>
      </c>
      <c r="K159" s="1224">
        <f>'[2]tr (2)'!L114</f>
        <v>183.9</v>
      </c>
      <c r="L159" s="1224">
        <f>'[2]tr (2)'!M114</f>
        <v>182.7</v>
      </c>
      <c r="M159" s="1224">
        <f>'[2]tr (2)'!N114</f>
        <v>182.7</v>
      </c>
      <c r="N159" s="1272">
        <f>'[2]tr (2)'!O114</f>
        <v>182.7</v>
      </c>
      <c r="O159" s="1224">
        <f>'[2]tr (2)'!P114</f>
        <v>183.1</v>
      </c>
      <c r="P159" s="1276">
        <f>'[2]tr (2)'!Q114</f>
        <v>181.9</v>
      </c>
      <c r="Q159" s="1280" t="s">
        <v>2940</v>
      </c>
      <c r="R159" s="1294"/>
    </row>
    <row r="160" spans="1:18" ht="15" customHeight="1">
      <c r="A160" s="1244" t="s">
        <v>2941</v>
      </c>
      <c r="B160" s="1272">
        <f>'[2]tr (2)'!C115</f>
        <v>115.3</v>
      </c>
      <c r="C160" s="1224">
        <f>'[2]tr (2)'!D115</f>
        <v>115.1</v>
      </c>
      <c r="D160" s="1276">
        <f>'[2]tr (2)'!E115</f>
        <v>115.9</v>
      </c>
      <c r="E160" s="1224">
        <f>'[2]tr (2)'!F115</f>
        <v>115.7</v>
      </c>
      <c r="F160" s="1224">
        <f>'[2]tr (2)'!G115</f>
        <v>115.7</v>
      </c>
      <c r="G160" s="1224">
        <f>'[2]tr (2)'!H115</f>
        <v>115.7</v>
      </c>
      <c r="H160" s="1224">
        <f>'[2]tr (2)'!I115</f>
        <v>115.7</v>
      </c>
      <c r="I160" s="1224">
        <f>'[2]tr (2)'!J115</f>
        <v>115.2</v>
      </c>
      <c r="J160" s="1224">
        <f>'[2]tr (2)'!K115</f>
        <v>115.2</v>
      </c>
      <c r="K160" s="1224">
        <f>'[2]tr (2)'!L115</f>
        <v>115.1</v>
      </c>
      <c r="L160" s="1224">
        <f>'[2]tr (2)'!M115</f>
        <v>114.5</v>
      </c>
      <c r="M160" s="1224">
        <f>'[2]tr (2)'!N115</f>
        <v>114.5</v>
      </c>
      <c r="N160" s="1272">
        <f>'[2]tr (2)'!O115</f>
        <v>113.5</v>
      </c>
      <c r="O160" s="1224">
        <f>'[2]tr (2)'!P115</f>
        <v>112.6</v>
      </c>
      <c r="P160" s="1276">
        <f>'[2]tr (2)'!Q115</f>
        <v>112.6</v>
      </c>
      <c r="Q160" s="1296" t="s">
        <v>2942</v>
      </c>
      <c r="R160" s="1305"/>
    </row>
    <row r="161" spans="1:18" ht="15" customHeight="1">
      <c r="A161" s="1244" t="s">
        <v>2943</v>
      </c>
      <c r="B161" s="1272">
        <f>'[2]tr (2)'!C116</f>
        <v>100.9</v>
      </c>
      <c r="C161" s="1224">
        <f>'[2]tr (2)'!D116</f>
        <v>100.9</v>
      </c>
      <c r="D161" s="1276">
        <f>'[2]tr (2)'!E116</f>
        <v>100.9</v>
      </c>
      <c r="E161" s="1224">
        <f>'[2]tr (2)'!F116</f>
        <v>100.9</v>
      </c>
      <c r="F161" s="1224">
        <f>'[2]tr (2)'!G116</f>
        <v>100.7</v>
      </c>
      <c r="G161" s="1224">
        <f>'[2]tr (2)'!H116</f>
        <v>100.8</v>
      </c>
      <c r="H161" s="1224">
        <f>'[2]tr (2)'!I116</f>
        <v>100.8</v>
      </c>
      <c r="I161" s="1224">
        <f>'[2]tr (2)'!J116</f>
        <v>100.8</v>
      </c>
      <c r="J161" s="1224">
        <f>'[2]tr (2)'!K116</f>
        <v>100.8</v>
      </c>
      <c r="K161" s="1224">
        <f>'[2]tr (2)'!L116</f>
        <v>100.8</v>
      </c>
      <c r="L161" s="1224">
        <f>'[2]tr (2)'!M116</f>
        <v>100.8</v>
      </c>
      <c r="M161" s="1224">
        <f>'[2]tr (2)'!N116</f>
        <v>100.8</v>
      </c>
      <c r="N161" s="1272">
        <f>'[2]tr (2)'!O116</f>
        <v>100.8</v>
      </c>
      <c r="O161" s="1224">
        <f>'[2]tr (2)'!P116</f>
        <v>100.8</v>
      </c>
      <c r="P161" s="1276">
        <f>'[2]tr (2)'!Q116</f>
        <v>100.8</v>
      </c>
      <c r="Q161" s="1296" t="s">
        <v>2944</v>
      </c>
    </row>
    <row r="162" spans="1:18" ht="15" customHeight="1">
      <c r="A162" s="1244" t="s">
        <v>2945</v>
      </c>
      <c r="B162" s="1272">
        <f>'[2]tr (2)'!C117</f>
        <v>120.2</v>
      </c>
      <c r="C162" s="1224">
        <f>'[2]tr (2)'!D117</f>
        <v>120.2</v>
      </c>
      <c r="D162" s="1276">
        <f>'[2]tr (2)'!E117</f>
        <v>120.2</v>
      </c>
      <c r="E162" s="1224">
        <f>'[2]tr (2)'!F117</f>
        <v>120.2</v>
      </c>
      <c r="F162" s="1224">
        <f>'[2]tr (2)'!G117</f>
        <v>120.2</v>
      </c>
      <c r="G162" s="1224">
        <f>'[2]tr (2)'!H117</f>
        <v>120.2</v>
      </c>
      <c r="H162" s="1224">
        <f>'[2]tr (2)'!I117</f>
        <v>120.2</v>
      </c>
      <c r="I162" s="1224">
        <f>'[2]tr (2)'!J117</f>
        <v>120.2</v>
      </c>
      <c r="J162" s="1224">
        <f>'[2]tr (2)'!K117</f>
        <v>120.2</v>
      </c>
      <c r="K162" s="1224">
        <f>'[2]tr (2)'!L117</f>
        <v>120.2</v>
      </c>
      <c r="L162" s="1224">
        <f>'[2]tr (2)'!M117</f>
        <v>120.2</v>
      </c>
      <c r="M162" s="1224">
        <f>'[2]tr (2)'!N117</f>
        <v>120.2</v>
      </c>
      <c r="N162" s="1272">
        <f>'[2]tr (2)'!O117</f>
        <v>100</v>
      </c>
      <c r="O162" s="1224">
        <f>'[2]tr (2)'!P117</f>
        <v>100</v>
      </c>
      <c r="P162" s="1276">
        <f>'[2]tr (2)'!Q117</f>
        <v>100</v>
      </c>
      <c r="Q162" s="1296" t="s">
        <v>2946</v>
      </c>
    </row>
    <row r="163" spans="1:18" ht="15" customHeight="1">
      <c r="B163" s="1272"/>
      <c r="C163" s="1224"/>
      <c r="D163" s="1276"/>
      <c r="E163" s="1224"/>
      <c r="F163" s="1224"/>
      <c r="G163" s="1224"/>
      <c r="H163" s="1224"/>
      <c r="I163" s="1224"/>
      <c r="J163" s="1224"/>
      <c r="K163" s="1224"/>
      <c r="L163" s="1224"/>
      <c r="M163" s="1224"/>
      <c r="N163" s="1272"/>
      <c r="O163" s="1224"/>
      <c r="P163" s="1276"/>
      <c r="Q163" s="1296"/>
    </row>
    <row r="164" spans="1:18" ht="15" customHeight="1">
      <c r="B164" s="1272"/>
      <c r="C164" s="1224"/>
      <c r="D164" s="1276"/>
      <c r="E164" s="1224"/>
      <c r="F164" s="1224"/>
      <c r="G164" s="1224"/>
      <c r="H164" s="1224"/>
      <c r="I164" s="1224"/>
      <c r="J164" s="1224"/>
      <c r="K164" s="1224"/>
      <c r="L164" s="1224"/>
      <c r="M164" s="1224"/>
      <c r="N164" s="1272"/>
      <c r="O164" s="1224"/>
      <c r="P164" s="1276"/>
      <c r="Q164" s="1296"/>
    </row>
    <row r="165" spans="1:18" ht="15" customHeight="1">
      <c r="B165" s="1272"/>
      <c r="C165" s="1224"/>
      <c r="D165" s="1276"/>
      <c r="E165" s="1224"/>
      <c r="F165" s="1224"/>
      <c r="G165" s="1224"/>
      <c r="H165" s="1224"/>
      <c r="I165" s="1224"/>
      <c r="J165" s="1224"/>
      <c r="K165" s="1224"/>
      <c r="L165" s="1224"/>
      <c r="M165" s="1224"/>
      <c r="N165" s="1272"/>
      <c r="O165" s="1224"/>
      <c r="P165" s="1276"/>
      <c r="Q165" s="1296"/>
    </row>
    <row r="166" spans="1:18" ht="15" customHeight="1">
      <c r="B166" s="1272"/>
      <c r="C166" s="1224"/>
      <c r="D166" s="1276"/>
      <c r="E166" s="1224"/>
      <c r="F166" s="1224"/>
      <c r="G166" s="1224"/>
      <c r="H166" s="1224"/>
      <c r="I166" s="1224"/>
      <c r="J166" s="1224"/>
      <c r="K166" s="1224"/>
      <c r="L166" s="1224"/>
      <c r="M166" s="1224"/>
      <c r="N166" s="1272"/>
      <c r="O166" s="1224"/>
      <c r="P166" s="1276"/>
      <c r="Q166" s="1296"/>
    </row>
    <row r="167" spans="1:18" ht="15" customHeight="1">
      <c r="B167" s="1272"/>
      <c r="C167" s="1224"/>
      <c r="D167" s="1276"/>
      <c r="E167" s="1224"/>
      <c r="F167" s="1224"/>
      <c r="G167" s="1224"/>
      <c r="H167" s="1224"/>
      <c r="I167" s="1224"/>
      <c r="J167" s="1224"/>
      <c r="K167" s="1224"/>
      <c r="L167" s="1224"/>
      <c r="M167" s="1224"/>
      <c r="N167" s="1272"/>
      <c r="O167" s="1224"/>
      <c r="P167" s="1276"/>
      <c r="Q167" s="1296"/>
    </row>
    <row r="168" spans="1:18" ht="15" customHeight="1">
      <c r="A168" s="1306"/>
      <c r="B168" s="1272"/>
      <c r="C168" s="1224"/>
      <c r="D168" s="1276"/>
      <c r="E168" s="1224"/>
      <c r="F168" s="1224"/>
      <c r="G168" s="1224"/>
      <c r="H168" s="1224"/>
      <c r="I168" s="1224"/>
      <c r="J168" s="1224"/>
      <c r="K168" s="1224"/>
      <c r="L168" s="1224"/>
      <c r="M168" s="1224"/>
      <c r="N168" s="1272"/>
      <c r="O168" s="1224"/>
      <c r="P168" s="1276"/>
      <c r="R168" s="1270"/>
    </row>
    <row r="169" spans="1:18" ht="15" customHeight="1">
      <c r="A169" s="1297"/>
      <c r="B169" s="1282"/>
      <c r="C169" s="1283"/>
      <c r="D169" s="1284"/>
      <c r="E169" s="1283"/>
      <c r="F169" s="1283"/>
      <c r="G169" s="1283"/>
      <c r="H169" s="1283"/>
      <c r="I169" s="1283"/>
      <c r="J169" s="1283"/>
      <c r="K169" s="1283"/>
      <c r="L169" s="1283"/>
      <c r="M169" s="1283"/>
      <c r="N169" s="1282"/>
      <c r="O169" s="1283"/>
      <c r="P169" s="1284"/>
      <c r="Q169" s="1242"/>
    </row>
    <row r="170" spans="1:18" s="1271" customFormat="1" ht="12.95" customHeight="1">
      <c r="A170" s="1300" t="s">
        <v>2735</v>
      </c>
      <c r="B170" s="1224"/>
      <c r="C170" s="1224"/>
      <c r="D170" s="1224"/>
      <c r="E170" s="1224"/>
      <c r="F170" s="1224"/>
      <c r="G170" s="1224"/>
      <c r="H170" s="1224"/>
      <c r="I170" s="1224"/>
      <c r="J170" s="1224"/>
      <c r="K170" s="1224"/>
      <c r="L170" s="1224"/>
      <c r="M170" s="1224"/>
      <c r="N170" s="1224"/>
      <c r="O170" s="1224"/>
      <c r="P170" s="1224"/>
      <c r="Q170" s="1301" t="s">
        <v>2947</v>
      </c>
      <c r="R170" s="1270"/>
    </row>
    <row r="171" spans="1:18" s="1271" customFormat="1" ht="12.95" customHeight="1">
      <c r="A171" s="1300"/>
      <c r="B171" s="1224"/>
      <c r="C171" s="1224"/>
      <c r="D171" s="1224"/>
      <c r="E171" s="1224"/>
      <c r="F171" s="1224"/>
      <c r="G171" s="1224"/>
      <c r="H171" s="1224"/>
      <c r="I171" s="1224"/>
      <c r="J171" s="1224"/>
      <c r="K171" s="1224"/>
      <c r="L171" s="1224"/>
      <c r="M171" s="1224"/>
      <c r="N171" s="1224"/>
      <c r="O171" s="1224"/>
      <c r="P171" s="1224"/>
      <c r="Q171" s="1301"/>
      <c r="R171" s="1270"/>
    </row>
    <row r="172" spans="1:18" s="1271" customFormat="1" ht="12.95" customHeight="1">
      <c r="A172" s="1300"/>
      <c r="B172" s="1224"/>
      <c r="C172" s="1224"/>
      <c r="D172" s="1224"/>
      <c r="E172" s="1224"/>
      <c r="F172" s="1224"/>
      <c r="G172" s="1224"/>
      <c r="H172" s="1224"/>
      <c r="I172" s="1224"/>
      <c r="J172" s="1224"/>
      <c r="K172" s="1224"/>
      <c r="L172" s="1224"/>
      <c r="M172" s="1224"/>
      <c r="N172" s="1224"/>
      <c r="O172" s="1224"/>
      <c r="P172" s="1224"/>
      <c r="Q172" s="1301"/>
      <c r="R172" s="1270"/>
    </row>
    <row r="173" spans="1:18" s="1271" customFormat="1" ht="24" customHeight="1">
      <c r="A173" s="1219" t="s">
        <v>2666</v>
      </c>
      <c r="B173" s="1224"/>
      <c r="C173" s="1224"/>
      <c r="D173" s="1224"/>
      <c r="E173" s="1224"/>
      <c r="F173" s="1224"/>
      <c r="G173" s="1224"/>
      <c r="H173" s="1224"/>
      <c r="I173" s="1224"/>
      <c r="J173" s="1224"/>
      <c r="K173" s="1224"/>
      <c r="L173" s="1224"/>
      <c r="M173" s="1224"/>
      <c r="N173" s="1224"/>
      <c r="O173" s="1224"/>
      <c r="P173" s="1224"/>
      <c r="Q173" s="1225" t="s">
        <v>2667</v>
      </c>
      <c r="R173" s="1270"/>
    </row>
    <row r="174" spans="1:18" ht="18" customHeight="1">
      <c r="A174" s="1289" t="s">
        <v>2948</v>
      </c>
      <c r="B174" s="1224"/>
      <c r="C174" s="1224"/>
      <c r="D174" s="1224"/>
      <c r="E174" s="1224"/>
      <c r="F174" s="1224"/>
      <c r="G174" s="1224"/>
      <c r="H174" s="1224"/>
      <c r="I174" s="1224"/>
      <c r="J174" s="1224"/>
      <c r="K174" s="1224"/>
      <c r="L174" s="1224"/>
      <c r="M174" s="1224"/>
      <c r="N174" s="1224"/>
      <c r="O174" s="1224"/>
      <c r="P174" s="1224"/>
      <c r="Q174" s="1230" t="s">
        <v>2949</v>
      </c>
    </row>
    <row r="175" spans="1:18" ht="18" customHeight="1">
      <c r="A175" s="1233" t="s">
        <v>2739</v>
      </c>
      <c r="B175" s="1224"/>
      <c r="C175" s="1224"/>
      <c r="D175" s="1224"/>
      <c r="E175" s="1224"/>
      <c r="F175" s="1224"/>
      <c r="G175" s="1224"/>
      <c r="H175" s="1224"/>
      <c r="I175" s="1224"/>
      <c r="J175" s="1224"/>
      <c r="K175" s="1224"/>
      <c r="L175" s="1224"/>
      <c r="M175" s="1224"/>
      <c r="N175" s="1224"/>
      <c r="O175" s="1224"/>
      <c r="P175" s="1224"/>
      <c r="Q175" s="1236" t="s">
        <v>2740</v>
      </c>
    </row>
    <row r="176" spans="1:18" ht="15.95" customHeight="1">
      <c r="A176" s="1239"/>
      <c r="B176" s="1240"/>
      <c r="C176" s="1240"/>
      <c r="D176" s="1240"/>
      <c r="E176" s="1240"/>
      <c r="F176" s="1240"/>
      <c r="G176" s="1240"/>
      <c r="H176" s="1240"/>
      <c r="I176" s="1240"/>
      <c r="J176" s="1240"/>
      <c r="K176" s="1240"/>
      <c r="L176" s="1240"/>
      <c r="M176" s="1240"/>
      <c r="N176" s="1240"/>
      <c r="O176" s="1240"/>
      <c r="P176" s="1240"/>
      <c r="Q176" s="1242"/>
    </row>
    <row r="177" spans="1:18" ht="11.1" customHeight="1">
      <c r="A177" s="1245"/>
      <c r="B177" s="2390">
        <v>2018</v>
      </c>
      <c r="C177" s="2391"/>
      <c r="D177" s="2391"/>
      <c r="E177" s="2391"/>
      <c r="F177" s="2391"/>
      <c r="G177" s="2391"/>
      <c r="H177" s="2391"/>
      <c r="I177" s="2391"/>
      <c r="J177" s="2391"/>
      <c r="K177" s="2391"/>
      <c r="L177" s="2391"/>
      <c r="M177" s="2391"/>
      <c r="N177" s="2390">
        <v>2017</v>
      </c>
      <c r="O177" s="2391"/>
      <c r="P177" s="2395"/>
      <c r="Q177" s="1246"/>
    </row>
    <row r="178" spans="1:18" ht="11.1" customHeight="1">
      <c r="A178" s="1245"/>
      <c r="B178" s="2392"/>
      <c r="C178" s="2393"/>
      <c r="D178" s="2393"/>
      <c r="E178" s="2393"/>
      <c r="F178" s="2393"/>
      <c r="G178" s="2393"/>
      <c r="H178" s="2394"/>
      <c r="I178" s="2393"/>
      <c r="J178" s="2393"/>
      <c r="K178" s="2393"/>
      <c r="L178" s="2393"/>
      <c r="M178" s="2393"/>
      <c r="N178" s="2392"/>
      <c r="O178" s="2393"/>
      <c r="P178" s="2396"/>
      <c r="Q178" s="1246" t="s">
        <v>2501</v>
      </c>
    </row>
    <row r="179" spans="1:18" ht="11.1" customHeight="1">
      <c r="A179" s="1245"/>
      <c r="B179" s="1247" t="s">
        <v>2502</v>
      </c>
      <c r="C179" s="1248" t="s">
        <v>2675</v>
      </c>
      <c r="D179" s="1249" t="s">
        <v>11</v>
      </c>
      <c r="E179" s="1250" t="s">
        <v>21</v>
      </c>
      <c r="F179" s="1250" t="s">
        <v>23</v>
      </c>
      <c r="G179" s="1250" t="s">
        <v>12</v>
      </c>
      <c r="H179" s="1251" t="s">
        <v>13</v>
      </c>
      <c r="I179" s="1251" t="s">
        <v>14</v>
      </c>
      <c r="J179" s="1251" t="s">
        <v>15</v>
      </c>
      <c r="K179" s="1252" t="s">
        <v>8</v>
      </c>
      <c r="L179" s="1252" t="s">
        <v>9</v>
      </c>
      <c r="M179" s="1252" t="s">
        <v>10</v>
      </c>
      <c r="N179" s="1247" t="s">
        <v>2502</v>
      </c>
      <c r="O179" s="1248" t="s">
        <v>2675</v>
      </c>
      <c r="P179" s="1249" t="s">
        <v>11</v>
      </c>
      <c r="Q179" s="1246"/>
    </row>
    <row r="180" spans="1:18" ht="11.1" customHeight="1">
      <c r="A180" s="1253"/>
      <c r="B180" s="1254" t="s">
        <v>2406</v>
      </c>
      <c r="C180" s="1255" t="s">
        <v>2506</v>
      </c>
      <c r="D180" s="1256" t="s">
        <v>2507</v>
      </c>
      <c r="E180" s="1257" t="s">
        <v>7</v>
      </c>
      <c r="F180" s="1257" t="s">
        <v>22</v>
      </c>
      <c r="G180" s="1257" t="s">
        <v>6</v>
      </c>
      <c r="H180" s="1258" t="s">
        <v>5</v>
      </c>
      <c r="I180" s="1258" t="s">
        <v>4</v>
      </c>
      <c r="J180" s="1258" t="s">
        <v>3</v>
      </c>
      <c r="K180" s="1259" t="s">
        <v>2</v>
      </c>
      <c r="L180" s="1259" t="s">
        <v>1</v>
      </c>
      <c r="M180" s="1259" t="s">
        <v>0</v>
      </c>
      <c r="N180" s="1254" t="s">
        <v>2406</v>
      </c>
      <c r="O180" s="1255" t="s">
        <v>2506</v>
      </c>
      <c r="P180" s="1256" t="s">
        <v>2507</v>
      </c>
      <c r="Q180" s="1260"/>
    </row>
    <row r="181" spans="1:18" ht="15" customHeight="1">
      <c r="A181" s="1261"/>
      <c r="B181" s="1272"/>
      <c r="C181" s="1224"/>
      <c r="D181" s="1276"/>
      <c r="E181" s="1224"/>
      <c r="F181" s="1224"/>
      <c r="G181" s="1224"/>
      <c r="H181" s="1224"/>
      <c r="I181" s="1224"/>
      <c r="J181" s="1224"/>
      <c r="K181" s="1224"/>
      <c r="L181" s="1224"/>
      <c r="M181" s="1224"/>
      <c r="N181" s="1272"/>
      <c r="O181" s="1224"/>
      <c r="P181" s="1276"/>
    </row>
    <row r="182" spans="1:18" ht="15" customHeight="1">
      <c r="A182" s="1265" t="s">
        <v>2741</v>
      </c>
      <c r="B182" s="1266">
        <f>'[2]tr (2)'!C119</f>
        <v>118</v>
      </c>
      <c r="C182" s="1267">
        <f>'[2]tr (2)'!D119</f>
        <v>119.1</v>
      </c>
      <c r="D182" s="1268">
        <f>'[2]tr (2)'!E119</f>
        <v>117.6</v>
      </c>
      <c r="E182" s="1267">
        <f>'[2]tr (2)'!F119</f>
        <v>118.1</v>
      </c>
      <c r="F182" s="1267">
        <f>'[2]tr (2)'!G119</f>
        <v>117.6</v>
      </c>
      <c r="G182" s="1267">
        <f>'[2]tr (2)'!H119</f>
        <v>117.7</v>
      </c>
      <c r="H182" s="1267">
        <f>'[2]tr (2)'!I119</f>
        <v>118.4</v>
      </c>
      <c r="I182" s="1267">
        <f>'[2]tr (2)'!J119</f>
        <v>118.4</v>
      </c>
      <c r="J182" s="1267">
        <f>'[2]tr (2)'!K119</f>
        <v>118.3</v>
      </c>
      <c r="K182" s="1267">
        <f>'[2]tr (2)'!L119</f>
        <v>117.5</v>
      </c>
      <c r="L182" s="1267">
        <f>'[2]tr (2)'!M119</f>
        <v>117.2</v>
      </c>
      <c r="M182" s="1267">
        <f>'[2]tr (2)'!N119</f>
        <v>117.6</v>
      </c>
      <c r="N182" s="1266">
        <f>'[2]tr (2)'!O119</f>
        <v>117.7</v>
      </c>
      <c r="O182" s="1267">
        <f>'[2]tr (2)'!P119</f>
        <v>117.4</v>
      </c>
      <c r="P182" s="1268">
        <f>'[2]tr (2)'!Q119</f>
        <v>116.4</v>
      </c>
      <c r="Q182" s="1269" t="s">
        <v>2742</v>
      </c>
    </row>
    <row r="183" spans="1:18" ht="15" customHeight="1">
      <c r="A183" s="1271"/>
      <c r="B183" s="1272"/>
      <c r="C183" s="1224"/>
      <c r="D183" s="1276"/>
      <c r="E183" s="1267"/>
      <c r="F183" s="1267"/>
      <c r="G183" s="1267"/>
      <c r="H183" s="1267"/>
      <c r="I183" s="1267"/>
      <c r="J183" s="1267"/>
      <c r="K183" s="1267"/>
      <c r="L183" s="1267"/>
      <c r="M183" s="1267"/>
      <c r="N183" s="1266"/>
      <c r="O183" s="1267"/>
      <c r="P183" s="1268"/>
      <c r="Q183" s="1273"/>
    </row>
    <row r="184" spans="1:18" ht="15" customHeight="1">
      <c r="A184" s="1274" t="s">
        <v>2743</v>
      </c>
      <c r="B184" s="1266">
        <f>'[2]tr (2)'!C121</f>
        <v>130.30000000000001</v>
      </c>
      <c r="C184" s="1267">
        <f>'[2]tr (2)'!D121</f>
        <v>132.6</v>
      </c>
      <c r="D184" s="1268">
        <f>'[2]tr (2)'!E121</f>
        <v>129.4</v>
      </c>
      <c r="E184" s="1267">
        <f>'[2]tr (2)'!F121</f>
        <v>130.80000000000001</v>
      </c>
      <c r="F184" s="1267">
        <f>'[2]tr (2)'!G121</f>
        <v>129.80000000000001</v>
      </c>
      <c r="G184" s="1267">
        <f>'[2]tr (2)'!H121</f>
        <v>130.19999999999999</v>
      </c>
      <c r="H184" s="1267">
        <f>'[2]tr (2)'!I121</f>
        <v>132.1</v>
      </c>
      <c r="I184" s="1267">
        <f>'[2]tr (2)'!J121</f>
        <v>132.19999999999999</v>
      </c>
      <c r="J184" s="1267">
        <f>'[2]tr (2)'!K121</f>
        <v>132.1</v>
      </c>
      <c r="K184" s="1267">
        <f>'[2]tr (2)'!L121</f>
        <v>130.4</v>
      </c>
      <c r="L184" s="1267">
        <f>'[2]tr (2)'!M121</f>
        <v>129.5</v>
      </c>
      <c r="M184" s="1267">
        <f>'[2]tr (2)'!N121</f>
        <v>130.69999999999999</v>
      </c>
      <c r="N184" s="1266">
        <f>'[2]tr (2)'!O121</f>
        <v>132.80000000000001</v>
      </c>
      <c r="O184" s="1267">
        <f>'[2]tr (2)'!P121</f>
        <v>132</v>
      </c>
      <c r="P184" s="1268">
        <f>'[2]tr (2)'!Q121</f>
        <v>129.80000000000001</v>
      </c>
      <c r="Q184" s="1275" t="s">
        <v>2744</v>
      </c>
    </row>
    <row r="185" spans="1:18" s="1271" customFormat="1" ht="15" customHeight="1">
      <c r="A185" s="1244" t="s">
        <v>2745</v>
      </c>
      <c r="B185" s="1272">
        <f>'[2]tr (2)'!C122</f>
        <v>128</v>
      </c>
      <c r="C185" s="1224">
        <f>'[2]tr (2)'!D122</f>
        <v>128</v>
      </c>
      <c r="D185" s="1276">
        <f>'[2]tr (2)'!E122</f>
        <v>128.1</v>
      </c>
      <c r="E185" s="1224">
        <f>'[2]tr (2)'!F122</f>
        <v>128.30000000000001</v>
      </c>
      <c r="F185" s="1224">
        <f>'[2]tr (2)'!G122</f>
        <v>128.19999999999999</v>
      </c>
      <c r="G185" s="1224">
        <f>'[2]tr (2)'!H122</f>
        <v>128.1</v>
      </c>
      <c r="H185" s="1224">
        <f>'[2]tr (2)'!I122</f>
        <v>128.1</v>
      </c>
      <c r="I185" s="1224">
        <f>'[2]tr (2)'!J122</f>
        <v>128</v>
      </c>
      <c r="J185" s="1224">
        <f>'[2]tr (2)'!K122</f>
        <v>128.1</v>
      </c>
      <c r="K185" s="1224">
        <f>'[2]tr (2)'!L122</f>
        <v>127.9</v>
      </c>
      <c r="L185" s="1224">
        <f>'[2]tr (2)'!M122</f>
        <v>128.19999999999999</v>
      </c>
      <c r="M185" s="1224">
        <f>'[2]tr (2)'!N122</f>
        <v>128.19999999999999</v>
      </c>
      <c r="N185" s="1272">
        <f>'[2]tr (2)'!O122</f>
        <v>128.30000000000001</v>
      </c>
      <c r="O185" s="1224">
        <f>'[2]tr (2)'!P122</f>
        <v>128.69999999999999</v>
      </c>
      <c r="P185" s="1276">
        <f>'[2]tr (2)'!Q122</f>
        <v>128.4</v>
      </c>
      <c r="Q185" s="1277" t="s">
        <v>2746</v>
      </c>
      <c r="R185" s="1243"/>
    </row>
    <row r="186" spans="1:18" ht="15" customHeight="1">
      <c r="A186" s="1244" t="s">
        <v>2747</v>
      </c>
      <c r="B186" s="1272">
        <f>'[2]tr (2)'!C123</f>
        <v>121.2</v>
      </c>
      <c r="C186" s="1224">
        <f>'[2]tr (2)'!D123</f>
        <v>122.9</v>
      </c>
      <c r="D186" s="1276">
        <f>'[2]tr (2)'!E123</f>
        <v>115.8</v>
      </c>
      <c r="E186" s="1224">
        <f>'[2]tr (2)'!F123</f>
        <v>115</v>
      </c>
      <c r="F186" s="1224">
        <f>'[2]tr (2)'!G123</f>
        <v>116.7</v>
      </c>
      <c r="G186" s="1224">
        <f>'[2]tr (2)'!H123</f>
        <v>115.6</v>
      </c>
      <c r="H186" s="1224">
        <f>'[2]tr (2)'!I123</f>
        <v>116.8</v>
      </c>
      <c r="I186" s="1224">
        <f>'[2]tr (2)'!J123</f>
        <v>118.3</v>
      </c>
      <c r="J186" s="1224">
        <f>'[2]tr (2)'!K123</f>
        <v>119</v>
      </c>
      <c r="K186" s="1224">
        <f>'[2]tr (2)'!L123</f>
        <v>116.4</v>
      </c>
      <c r="L186" s="1224">
        <f>'[2]tr (2)'!M123</f>
        <v>116</v>
      </c>
      <c r="M186" s="1224">
        <f>'[2]tr (2)'!N123</f>
        <v>116.6</v>
      </c>
      <c r="N186" s="1272">
        <f>'[2]tr (2)'!O123</f>
        <v>118.5</v>
      </c>
      <c r="O186" s="1224">
        <f>'[2]tr (2)'!P123</f>
        <v>116.3</v>
      </c>
      <c r="P186" s="1276">
        <f>'[2]tr (2)'!Q123</f>
        <v>115.5</v>
      </c>
      <c r="Q186" s="1277" t="s">
        <v>2748</v>
      </c>
    </row>
    <row r="187" spans="1:18" ht="15" customHeight="1">
      <c r="A187" s="1244" t="s">
        <v>2749</v>
      </c>
      <c r="B187" s="1272">
        <f>'[2]tr (2)'!C124</f>
        <v>151.9</v>
      </c>
      <c r="C187" s="1224">
        <f>'[2]tr (2)'!D124</f>
        <v>157.19999999999999</v>
      </c>
      <c r="D187" s="1276">
        <f>'[2]tr (2)'!E124</f>
        <v>157.19999999999999</v>
      </c>
      <c r="E187" s="1224">
        <f>'[2]tr (2)'!F124</f>
        <v>160</v>
      </c>
      <c r="F187" s="1224">
        <f>'[2]tr (2)'!G124</f>
        <v>153.1</v>
      </c>
      <c r="G187" s="1224">
        <f>'[2]tr (2)'!H124</f>
        <v>152.30000000000001</v>
      </c>
      <c r="H187" s="1224">
        <f>'[2]tr (2)'!I124</f>
        <v>161</v>
      </c>
      <c r="I187" s="1224">
        <f>'[2]tr (2)'!J124</f>
        <v>156.19999999999999</v>
      </c>
      <c r="J187" s="1224">
        <f>'[2]tr (2)'!K124</f>
        <v>156.19999999999999</v>
      </c>
      <c r="K187" s="1224">
        <f>'[2]tr (2)'!L124</f>
        <v>154.30000000000001</v>
      </c>
      <c r="L187" s="1224">
        <f>'[2]tr (2)'!M124</f>
        <v>140.4</v>
      </c>
      <c r="M187" s="1224">
        <f>'[2]tr (2)'!N124</f>
        <v>138.9</v>
      </c>
      <c r="N187" s="1272">
        <f>'[2]tr (2)'!O124</f>
        <v>141.19999999999999</v>
      </c>
      <c r="O187" s="1224">
        <f>'[2]tr (2)'!P124</f>
        <v>139</v>
      </c>
      <c r="P187" s="1276">
        <f>'[2]tr (2)'!Q124</f>
        <v>139.1</v>
      </c>
      <c r="Q187" s="1278" t="s">
        <v>2750</v>
      </c>
    </row>
    <row r="188" spans="1:18" ht="15" customHeight="1">
      <c r="A188" s="1244" t="s">
        <v>2751</v>
      </c>
      <c r="B188" s="1272">
        <f>'[2]tr (2)'!C125</f>
        <v>121.5</v>
      </c>
      <c r="C188" s="1224">
        <f>'[2]tr (2)'!D125</f>
        <v>121.5</v>
      </c>
      <c r="D188" s="1276">
        <f>'[2]tr (2)'!E125</f>
        <v>121.5</v>
      </c>
      <c r="E188" s="1224">
        <f>'[2]tr (2)'!F125</f>
        <v>121.4</v>
      </c>
      <c r="F188" s="1224">
        <f>'[2]tr (2)'!G125</f>
        <v>121.4</v>
      </c>
      <c r="G188" s="1224">
        <f>'[2]tr (2)'!H125</f>
        <v>121.4</v>
      </c>
      <c r="H188" s="1224">
        <f>'[2]tr (2)'!I125</f>
        <v>121.4</v>
      </c>
      <c r="I188" s="1224">
        <f>'[2]tr (2)'!J125</f>
        <v>121.4</v>
      </c>
      <c r="J188" s="1224">
        <f>'[2]tr (2)'!K125</f>
        <v>121.4</v>
      </c>
      <c r="K188" s="1224">
        <f>'[2]tr (2)'!L125</f>
        <v>121.8</v>
      </c>
      <c r="L188" s="1224">
        <f>'[2]tr (2)'!M125</f>
        <v>121.8</v>
      </c>
      <c r="M188" s="1224">
        <f>'[2]tr (2)'!N125</f>
        <v>122.5</v>
      </c>
      <c r="N188" s="1272">
        <f>'[2]tr (2)'!O125</f>
        <v>120.6</v>
      </c>
      <c r="O188" s="1224">
        <f>'[2]tr (2)'!P125</f>
        <v>120.1</v>
      </c>
      <c r="P188" s="1276">
        <f>'[2]tr (2)'!Q125</f>
        <v>117.3</v>
      </c>
      <c r="Q188" s="1278" t="s">
        <v>2752</v>
      </c>
    </row>
    <row r="189" spans="1:18" ht="15" customHeight="1">
      <c r="A189" s="1244" t="s">
        <v>2753</v>
      </c>
      <c r="B189" s="1272">
        <f>'[2]tr (2)'!C126</f>
        <v>150.69999999999999</v>
      </c>
      <c r="C189" s="1224">
        <f>'[2]tr (2)'!D126</f>
        <v>158.30000000000001</v>
      </c>
      <c r="D189" s="1276">
        <f>'[2]tr (2)'!E126</f>
        <v>158.30000000000001</v>
      </c>
      <c r="E189" s="1224">
        <f>'[2]tr (2)'!F126</f>
        <v>158.30000000000001</v>
      </c>
      <c r="F189" s="1224">
        <f>'[2]tr (2)'!G126</f>
        <v>158.30000000000001</v>
      </c>
      <c r="G189" s="1224">
        <f>'[2]tr (2)'!H126</f>
        <v>158.30000000000001</v>
      </c>
      <c r="H189" s="1224">
        <f>'[2]tr (2)'!I126</f>
        <v>158.9</v>
      </c>
      <c r="I189" s="1224">
        <f>'[2]tr (2)'!J126</f>
        <v>160</v>
      </c>
      <c r="J189" s="1224">
        <f>'[2]tr (2)'!K126</f>
        <v>160.69999999999999</v>
      </c>
      <c r="K189" s="1224">
        <f>'[2]tr (2)'!L126</f>
        <v>162.5</v>
      </c>
      <c r="L189" s="1224">
        <f>'[2]tr (2)'!M126</f>
        <v>162.19999999999999</v>
      </c>
      <c r="M189" s="1224">
        <f>'[2]tr (2)'!N126</f>
        <v>161.6</v>
      </c>
      <c r="N189" s="1272">
        <f>'[2]tr (2)'!O126</f>
        <v>160.9</v>
      </c>
      <c r="O189" s="1224">
        <f>'[2]tr (2)'!P126</f>
        <v>161.5</v>
      </c>
      <c r="P189" s="1276">
        <f>'[2]tr (2)'!Q126</f>
        <v>156.19999999999999</v>
      </c>
      <c r="Q189" s="1278" t="s">
        <v>2754</v>
      </c>
    </row>
    <row r="190" spans="1:18" s="1271" customFormat="1" ht="15" customHeight="1">
      <c r="A190" s="1244" t="s">
        <v>2755</v>
      </c>
      <c r="B190" s="1272">
        <f>'[2]tr (2)'!C127</f>
        <v>128.4</v>
      </c>
      <c r="C190" s="1224">
        <f>'[2]tr (2)'!D127</f>
        <v>131.5</v>
      </c>
      <c r="D190" s="1276">
        <f>'[2]tr (2)'!E127</f>
        <v>134.19999999999999</v>
      </c>
      <c r="E190" s="1224">
        <f>'[2]tr (2)'!F127</f>
        <v>154.5</v>
      </c>
      <c r="F190" s="1224">
        <f>'[2]tr (2)'!G127</f>
        <v>141.1</v>
      </c>
      <c r="G190" s="1224">
        <f>'[2]tr (2)'!H127</f>
        <v>138.6</v>
      </c>
      <c r="H190" s="1224">
        <f>'[2]tr (2)'!I127</f>
        <v>147.19999999999999</v>
      </c>
      <c r="I190" s="1224">
        <f>'[2]tr (2)'!J127</f>
        <v>141.9</v>
      </c>
      <c r="J190" s="1224">
        <f>'[2]tr (2)'!K127</f>
        <v>132.4</v>
      </c>
      <c r="K190" s="1224">
        <f>'[2]tr (2)'!L127</f>
        <v>123.5</v>
      </c>
      <c r="L190" s="1224">
        <f>'[2]tr (2)'!M127</f>
        <v>125.2</v>
      </c>
      <c r="M190" s="1224">
        <f>'[2]tr (2)'!N127</f>
        <v>122.3</v>
      </c>
      <c r="N190" s="1272">
        <f>'[2]tr (2)'!O127</f>
        <v>122.2</v>
      </c>
      <c r="O190" s="1224">
        <f>'[2]tr (2)'!P127</f>
        <v>132.4</v>
      </c>
      <c r="P190" s="1276">
        <f>'[2]tr (2)'!Q127</f>
        <v>130</v>
      </c>
      <c r="Q190" s="1278" t="s">
        <v>2756</v>
      </c>
      <c r="R190" s="1243"/>
    </row>
    <row r="191" spans="1:18" ht="15" customHeight="1">
      <c r="A191" s="1244" t="s">
        <v>2757</v>
      </c>
      <c r="B191" s="1272">
        <f>'[2]tr (2)'!C128</f>
        <v>134</v>
      </c>
      <c r="C191" s="1224">
        <f>'[2]tr (2)'!D128</f>
        <v>139.69999999999999</v>
      </c>
      <c r="D191" s="1276">
        <f>'[2]tr (2)'!E128</f>
        <v>124</v>
      </c>
      <c r="E191" s="1224">
        <f>'[2]tr (2)'!F128</f>
        <v>122.9</v>
      </c>
      <c r="F191" s="1224">
        <f>'[2]tr (2)'!G128</f>
        <v>122.5</v>
      </c>
      <c r="G191" s="1224">
        <f>'[2]tr (2)'!H128</f>
        <v>131.80000000000001</v>
      </c>
      <c r="H191" s="1224">
        <f>'[2]tr (2)'!I128</f>
        <v>135.4</v>
      </c>
      <c r="I191" s="1224">
        <f>'[2]tr (2)'!J128</f>
        <v>138.19999999999999</v>
      </c>
      <c r="J191" s="1224">
        <f>'[2]tr (2)'!K128</f>
        <v>141.9</v>
      </c>
      <c r="K191" s="1224">
        <f>'[2]tr (2)'!L128</f>
        <v>136.6</v>
      </c>
      <c r="L191" s="1224">
        <f>'[2]tr (2)'!M128</f>
        <v>134.4</v>
      </c>
      <c r="M191" s="1224">
        <f>'[2]tr (2)'!N128</f>
        <v>146.80000000000001</v>
      </c>
      <c r="N191" s="1272">
        <f>'[2]tr (2)'!O128</f>
        <v>163.80000000000001</v>
      </c>
      <c r="O191" s="1224">
        <f>'[2]tr (2)'!P128</f>
        <v>155.19999999999999</v>
      </c>
      <c r="P191" s="1276">
        <f>'[2]tr (2)'!Q128</f>
        <v>146.5</v>
      </c>
      <c r="Q191" s="1278" t="s">
        <v>2758</v>
      </c>
    </row>
    <row r="192" spans="1:18" ht="15" customHeight="1">
      <c r="A192" s="1244" t="s">
        <v>2759</v>
      </c>
      <c r="B192" s="1272">
        <f>'[2]tr (2)'!C129</f>
        <v>115.5</v>
      </c>
      <c r="C192" s="1224">
        <f>'[2]tr (2)'!D129</f>
        <v>115.5</v>
      </c>
      <c r="D192" s="1276">
        <f>'[2]tr (2)'!E129</f>
        <v>115.5</v>
      </c>
      <c r="E192" s="1224">
        <f>'[2]tr (2)'!F129</f>
        <v>115.5</v>
      </c>
      <c r="F192" s="1224">
        <f>'[2]tr (2)'!G129</f>
        <v>115.5</v>
      </c>
      <c r="G192" s="1224">
        <f>'[2]tr (2)'!H129</f>
        <v>115.5</v>
      </c>
      <c r="H192" s="1224">
        <f>'[2]tr (2)'!I129</f>
        <v>115.3</v>
      </c>
      <c r="I192" s="1224">
        <f>'[2]tr (2)'!J129</f>
        <v>115.3</v>
      </c>
      <c r="J192" s="1224">
        <f>'[2]tr (2)'!K129</f>
        <v>115.3</v>
      </c>
      <c r="K192" s="1224">
        <f>'[2]tr (2)'!L129</f>
        <v>115.3</v>
      </c>
      <c r="L192" s="1224">
        <f>'[2]tr (2)'!M129</f>
        <v>115.3</v>
      </c>
      <c r="M192" s="1224">
        <f>'[2]tr (2)'!N129</f>
        <v>115.3</v>
      </c>
      <c r="N192" s="1272">
        <f>'[2]tr (2)'!O129</f>
        <v>115.1</v>
      </c>
      <c r="O192" s="1224">
        <f>'[2]tr (2)'!P129</f>
        <v>115.1</v>
      </c>
      <c r="P192" s="1276">
        <f>'[2]tr (2)'!Q129</f>
        <v>115.3</v>
      </c>
      <c r="Q192" s="1278" t="s">
        <v>2760</v>
      </c>
      <c r="R192" s="1270"/>
    </row>
    <row r="193" spans="1:18" ht="15" customHeight="1">
      <c r="A193" s="1244" t="s">
        <v>2761</v>
      </c>
      <c r="B193" s="1272">
        <f>'[2]tr (2)'!C130</f>
        <v>159.19999999999999</v>
      </c>
      <c r="C193" s="1224">
        <f>'[2]tr (2)'!D130</f>
        <v>159.19999999999999</v>
      </c>
      <c r="D193" s="1276">
        <f>'[2]tr (2)'!E130</f>
        <v>160.9</v>
      </c>
      <c r="E193" s="1224">
        <f>'[2]tr (2)'!F130</f>
        <v>160.9</v>
      </c>
      <c r="F193" s="1224">
        <f>'[2]tr (2)'!G130</f>
        <v>157.80000000000001</v>
      </c>
      <c r="G193" s="1224">
        <f>'[2]tr (2)'!H130</f>
        <v>157.19999999999999</v>
      </c>
      <c r="H193" s="1224">
        <f>'[2]tr (2)'!I130</f>
        <v>158.1</v>
      </c>
      <c r="I193" s="1224">
        <f>'[2]tr (2)'!J130</f>
        <v>158.1</v>
      </c>
      <c r="J193" s="1224">
        <f>'[2]tr (2)'!K130</f>
        <v>157.80000000000001</v>
      </c>
      <c r="K193" s="1224">
        <f>'[2]tr (2)'!L130</f>
        <v>161.69999999999999</v>
      </c>
      <c r="L193" s="1224">
        <f>'[2]tr (2)'!M130</f>
        <v>162</v>
      </c>
      <c r="M193" s="1224">
        <f>'[2]tr (2)'!N130</f>
        <v>162.30000000000001</v>
      </c>
      <c r="N193" s="1272">
        <f>'[2]tr (2)'!O130</f>
        <v>162.19999999999999</v>
      </c>
      <c r="O193" s="1224">
        <f>'[2]tr (2)'!P130</f>
        <v>162.80000000000001</v>
      </c>
      <c r="P193" s="1276">
        <f>'[2]tr (2)'!Q130</f>
        <v>162.80000000000001</v>
      </c>
      <c r="Q193" s="1278" t="s">
        <v>2762</v>
      </c>
      <c r="R193" s="1270"/>
    </row>
    <row r="194" spans="1:18" ht="15" customHeight="1">
      <c r="A194" s="1244" t="s">
        <v>2763</v>
      </c>
      <c r="B194" s="1272">
        <f>'[2]tr (2)'!C131</f>
        <v>136.80000000000001</v>
      </c>
      <c r="C194" s="1224">
        <f>'[2]tr (2)'!D131</f>
        <v>136.9</v>
      </c>
      <c r="D194" s="1276">
        <f>'[2]tr (2)'!E131</f>
        <v>136.6</v>
      </c>
      <c r="E194" s="1224">
        <f>'[2]tr (2)'!F131</f>
        <v>136.6</v>
      </c>
      <c r="F194" s="1224">
        <f>'[2]tr (2)'!G131</f>
        <v>138.4</v>
      </c>
      <c r="G194" s="1224">
        <f>'[2]tr (2)'!H131</f>
        <v>138.5</v>
      </c>
      <c r="H194" s="1224">
        <f>'[2]tr (2)'!I131</f>
        <v>138.1</v>
      </c>
      <c r="I194" s="1224">
        <f>'[2]tr (2)'!J131</f>
        <v>137.9</v>
      </c>
      <c r="J194" s="1224">
        <f>'[2]tr (2)'!K131</f>
        <v>138.30000000000001</v>
      </c>
      <c r="K194" s="1224">
        <f>'[2]tr (2)'!L131</f>
        <v>137.9</v>
      </c>
      <c r="L194" s="1224">
        <f>'[2]tr (2)'!M131</f>
        <v>138</v>
      </c>
      <c r="M194" s="1224">
        <f>'[2]tr (2)'!N131</f>
        <v>138.19999999999999</v>
      </c>
      <c r="N194" s="1272">
        <f>'[2]tr (2)'!O131</f>
        <v>137.69999999999999</v>
      </c>
      <c r="O194" s="1224">
        <f>'[2]tr (2)'!P131</f>
        <v>138.4</v>
      </c>
      <c r="P194" s="1276">
        <f>'[2]tr (2)'!Q131</f>
        <v>139.1</v>
      </c>
      <c r="Q194" s="1278" t="s">
        <v>2764</v>
      </c>
      <c r="R194" s="1270"/>
    </row>
    <row r="195" spans="1:18" ht="15" customHeight="1">
      <c r="A195" s="1244" t="s">
        <v>2765</v>
      </c>
      <c r="B195" s="1272">
        <f>'[2]tr (2)'!C132</f>
        <v>110.4</v>
      </c>
      <c r="C195" s="1224">
        <f>'[2]tr (2)'!D132</f>
        <v>110.4</v>
      </c>
      <c r="D195" s="1276">
        <f>'[2]tr (2)'!E132</f>
        <v>109.6</v>
      </c>
      <c r="E195" s="1224">
        <f>'[2]tr (2)'!F132</f>
        <v>109.6</v>
      </c>
      <c r="F195" s="1224">
        <f>'[2]tr (2)'!G132</f>
        <v>109.3</v>
      </c>
      <c r="G195" s="1224">
        <f>'[2]tr (2)'!H132</f>
        <v>109.3</v>
      </c>
      <c r="H195" s="1224">
        <f>'[2]tr (2)'!I132</f>
        <v>108.6</v>
      </c>
      <c r="I195" s="1224">
        <f>'[2]tr (2)'!J132</f>
        <v>108.7</v>
      </c>
      <c r="J195" s="1224">
        <f>'[2]tr (2)'!K132</f>
        <v>109</v>
      </c>
      <c r="K195" s="1224">
        <f>'[2]tr (2)'!L132</f>
        <v>109</v>
      </c>
      <c r="L195" s="1224">
        <f>'[2]tr (2)'!M132</f>
        <v>113.3</v>
      </c>
      <c r="M195" s="1224">
        <f>'[2]tr (2)'!N132</f>
        <v>115.3</v>
      </c>
      <c r="N195" s="1272">
        <f>'[2]tr (2)'!O132</f>
        <v>115.8</v>
      </c>
      <c r="O195" s="1224">
        <f>'[2]tr (2)'!P132</f>
        <v>115.7</v>
      </c>
      <c r="P195" s="1276">
        <f>'[2]tr (2)'!Q132</f>
        <v>115.7</v>
      </c>
      <c r="Q195" s="1278" t="s">
        <v>2766</v>
      </c>
      <c r="R195" s="1270"/>
    </row>
    <row r="196" spans="1:18" ht="15" customHeight="1">
      <c r="B196" s="1272"/>
      <c r="C196" s="1224"/>
      <c r="D196" s="1276"/>
      <c r="E196" s="1267"/>
      <c r="F196" s="1267"/>
      <c r="G196" s="1267"/>
      <c r="H196" s="1267"/>
      <c r="I196" s="1267"/>
      <c r="J196" s="1267"/>
      <c r="K196" s="1267"/>
      <c r="L196" s="1267"/>
      <c r="M196" s="1267"/>
      <c r="N196" s="1266"/>
      <c r="O196" s="1267"/>
      <c r="P196" s="1268"/>
      <c r="Q196" s="1278"/>
    </row>
    <row r="197" spans="1:18" s="1271" customFormat="1" ht="15" customHeight="1">
      <c r="A197" s="1274" t="s">
        <v>2767</v>
      </c>
      <c r="B197" s="1266">
        <f>'[2]tr (2)'!C134</f>
        <v>137.69999999999999</v>
      </c>
      <c r="C197" s="1267">
        <f>'[2]tr (2)'!D134</f>
        <v>137.69999999999999</v>
      </c>
      <c r="D197" s="1268">
        <f>'[2]tr (2)'!E134</f>
        <v>137.69999999999999</v>
      </c>
      <c r="E197" s="1267">
        <f>'[2]tr (2)'!F134</f>
        <v>137.69999999999999</v>
      </c>
      <c r="F197" s="1267">
        <f>'[2]tr (2)'!G134</f>
        <v>137.69999999999999</v>
      </c>
      <c r="G197" s="1267">
        <f>'[2]tr (2)'!H134</f>
        <v>137.69999999999999</v>
      </c>
      <c r="H197" s="1267">
        <f>'[2]tr (2)'!I134</f>
        <v>137.69999999999999</v>
      </c>
      <c r="I197" s="1267">
        <f>'[2]tr (2)'!J134</f>
        <v>137.69999999999999</v>
      </c>
      <c r="J197" s="1267">
        <f>'[2]tr (2)'!K134</f>
        <v>137.69999999999999</v>
      </c>
      <c r="K197" s="1267">
        <f>'[2]tr (2)'!L134</f>
        <v>137.69999999999999</v>
      </c>
      <c r="L197" s="1267">
        <f>'[2]tr (2)'!M134</f>
        <v>137.69999999999999</v>
      </c>
      <c r="M197" s="1267">
        <f>'[2]tr (2)'!N134</f>
        <v>137.69999999999999</v>
      </c>
      <c r="N197" s="1266">
        <f>'[2]tr (2)'!O134</f>
        <v>124.7</v>
      </c>
      <c r="O197" s="1267">
        <f>'[2]tr (2)'!P134</f>
        <v>124.7</v>
      </c>
      <c r="P197" s="1268">
        <f>'[2]tr (2)'!Q134</f>
        <v>124.7</v>
      </c>
      <c r="Q197" s="1273" t="s">
        <v>2768</v>
      </c>
      <c r="R197" s="1243"/>
    </row>
    <row r="198" spans="1:18" ht="15" customHeight="1">
      <c r="A198" s="1244" t="s">
        <v>2769</v>
      </c>
      <c r="B198" s="1272">
        <f>'[2]tr (2)'!C135</f>
        <v>127.4</v>
      </c>
      <c r="C198" s="1224">
        <f>'[2]tr (2)'!D135</f>
        <v>127.4</v>
      </c>
      <c r="D198" s="1276">
        <f>'[2]tr (2)'!E135</f>
        <v>127.4</v>
      </c>
      <c r="E198" s="1224">
        <f>'[2]tr (2)'!F135</f>
        <v>129.30000000000001</v>
      </c>
      <c r="F198" s="1224">
        <f>'[2]tr (2)'!G135</f>
        <v>129.30000000000001</v>
      </c>
      <c r="G198" s="1224">
        <f>'[2]tr (2)'!H135</f>
        <v>129.30000000000001</v>
      </c>
      <c r="H198" s="1224">
        <f>'[2]tr (2)'!I135</f>
        <v>129.30000000000001</v>
      </c>
      <c r="I198" s="1224">
        <f>'[2]tr (2)'!J135</f>
        <v>129.30000000000001</v>
      </c>
      <c r="J198" s="1224">
        <f>'[2]tr (2)'!K135</f>
        <v>129.30000000000001</v>
      </c>
      <c r="K198" s="1224">
        <f>'[2]tr (2)'!L135</f>
        <v>129.30000000000001</v>
      </c>
      <c r="L198" s="1224">
        <f>'[2]tr (2)'!M135</f>
        <v>129.30000000000001</v>
      </c>
      <c r="M198" s="1224">
        <f>'[2]tr (2)'!N135</f>
        <v>129.30000000000001</v>
      </c>
      <c r="N198" s="1272">
        <f>'[2]tr (2)'!O135</f>
        <v>129.30000000000001</v>
      </c>
      <c r="O198" s="1224">
        <f>'[2]tr (2)'!P135</f>
        <v>129.30000000000001</v>
      </c>
      <c r="P198" s="1276">
        <f>'[2]tr (2)'!Q135</f>
        <v>129</v>
      </c>
      <c r="Q198" s="1277" t="s">
        <v>2770</v>
      </c>
      <c r="R198" s="1226"/>
    </row>
    <row r="199" spans="1:18" ht="15" customHeight="1">
      <c r="A199" s="1244" t="s">
        <v>2771</v>
      </c>
      <c r="B199" s="1272">
        <f>'[2]tr (2)'!C136</f>
        <v>156.4</v>
      </c>
      <c r="C199" s="1224">
        <f>'[2]tr (2)'!D136</f>
        <v>156.4</v>
      </c>
      <c r="D199" s="1276">
        <f>'[2]tr (2)'!E136</f>
        <v>156.4</v>
      </c>
      <c r="E199" s="1224">
        <f>'[2]tr (2)'!F136</f>
        <v>156.4</v>
      </c>
      <c r="F199" s="1224">
        <f>'[2]tr (2)'!G136</f>
        <v>156.4</v>
      </c>
      <c r="G199" s="1224">
        <f>'[2]tr (2)'!H136</f>
        <v>156.4</v>
      </c>
      <c r="H199" s="1224">
        <f>'[2]tr (2)'!I136</f>
        <v>156.4</v>
      </c>
      <c r="I199" s="1224">
        <f>'[2]tr (2)'!J136</f>
        <v>156.4</v>
      </c>
      <c r="J199" s="1224">
        <f>'[2]tr (2)'!K136</f>
        <v>156.4</v>
      </c>
      <c r="K199" s="1224">
        <f>'[2]tr (2)'!L136</f>
        <v>156.4</v>
      </c>
      <c r="L199" s="1224">
        <f>'[2]tr (2)'!M136</f>
        <v>156.4</v>
      </c>
      <c r="M199" s="1224">
        <f>'[2]tr (2)'!N136</f>
        <v>156.4</v>
      </c>
      <c r="N199" s="1272">
        <f>'[2]tr (2)'!O136</f>
        <v>156.4</v>
      </c>
      <c r="O199" s="1224">
        <f>'[2]tr (2)'!P136</f>
        <v>156.4</v>
      </c>
      <c r="P199" s="1276">
        <f>'[2]tr (2)'!Q136</f>
        <v>163</v>
      </c>
      <c r="Q199" s="1278" t="s">
        <v>2772</v>
      </c>
    </row>
    <row r="200" spans="1:18" ht="15" customHeight="1">
      <c r="A200" s="1244" t="s">
        <v>2773</v>
      </c>
      <c r="B200" s="1272">
        <f>'[2]tr (2)'!C137</f>
        <v>145.5</v>
      </c>
      <c r="C200" s="1224">
        <f>'[2]tr (2)'!D137</f>
        <v>145.5</v>
      </c>
      <c r="D200" s="1276">
        <f>'[2]tr (2)'!E137</f>
        <v>145.5</v>
      </c>
      <c r="E200" s="1224">
        <f>'[2]tr (2)'!F137</f>
        <v>145.5</v>
      </c>
      <c r="F200" s="1224">
        <f>'[2]tr (2)'!G137</f>
        <v>145.5</v>
      </c>
      <c r="G200" s="1224">
        <f>'[2]tr (2)'!H137</f>
        <v>145.5</v>
      </c>
      <c r="H200" s="1224">
        <f>'[2]tr (2)'!I137</f>
        <v>145.5</v>
      </c>
      <c r="I200" s="1224">
        <f>'[2]tr (2)'!J137</f>
        <v>145.5</v>
      </c>
      <c r="J200" s="1224">
        <f>'[2]tr (2)'!K137</f>
        <v>145.5</v>
      </c>
      <c r="K200" s="1224">
        <f>'[2]tr (2)'!L137</f>
        <v>145.5</v>
      </c>
      <c r="L200" s="1224">
        <f>'[2]tr (2)'!M137</f>
        <v>145.5</v>
      </c>
      <c r="M200" s="1224">
        <f>'[2]tr (2)'!N137</f>
        <v>145.5</v>
      </c>
      <c r="N200" s="1272">
        <f>'[2]tr (2)'!O137</f>
        <v>145.5</v>
      </c>
      <c r="O200" s="1224">
        <f>'[2]tr (2)'!P137</f>
        <v>145.5</v>
      </c>
      <c r="P200" s="1276">
        <f>'[2]tr (2)'!Q137</f>
        <v>145.5</v>
      </c>
      <c r="Q200" s="1278" t="s">
        <v>2774</v>
      </c>
      <c r="R200" s="1237"/>
    </row>
    <row r="201" spans="1:18" ht="15" customHeight="1">
      <c r="A201" s="1244" t="s">
        <v>2775</v>
      </c>
      <c r="B201" s="1272">
        <f>'[2]tr (2)'!C138</f>
        <v>137.69999999999999</v>
      </c>
      <c r="C201" s="1224">
        <f>'[2]tr (2)'!D138</f>
        <v>137.69999999999999</v>
      </c>
      <c r="D201" s="1276">
        <f>'[2]tr (2)'!E138</f>
        <v>137.69999999999999</v>
      </c>
      <c r="E201" s="1224">
        <f>'[2]tr (2)'!F138</f>
        <v>137.69999999999999</v>
      </c>
      <c r="F201" s="1224">
        <f>'[2]tr (2)'!G138</f>
        <v>137.69999999999999</v>
      </c>
      <c r="G201" s="1224">
        <f>'[2]tr (2)'!H138</f>
        <v>137.69999999999999</v>
      </c>
      <c r="H201" s="1224">
        <f>'[2]tr (2)'!I138</f>
        <v>137.69999999999999</v>
      </c>
      <c r="I201" s="1224">
        <f>'[2]tr (2)'!J138</f>
        <v>137.69999999999999</v>
      </c>
      <c r="J201" s="1224">
        <f>'[2]tr (2)'!K138</f>
        <v>137.69999999999999</v>
      </c>
      <c r="K201" s="1224">
        <f>'[2]tr (2)'!L138</f>
        <v>137.69999999999999</v>
      </c>
      <c r="L201" s="1224">
        <f>'[2]tr (2)'!M138</f>
        <v>137.69999999999999</v>
      </c>
      <c r="M201" s="1224">
        <f>'[2]tr (2)'!N138</f>
        <v>137.69999999999999</v>
      </c>
      <c r="N201" s="1272">
        <f>'[2]tr (2)'!O138</f>
        <v>124.5</v>
      </c>
      <c r="O201" s="1224">
        <f>'[2]tr (2)'!P138</f>
        <v>124.5</v>
      </c>
      <c r="P201" s="1276">
        <f>'[2]tr (2)'!Q138</f>
        <v>124.5</v>
      </c>
      <c r="Q201" s="1278" t="s">
        <v>2776</v>
      </c>
    </row>
    <row r="202" spans="1:18" ht="15" customHeight="1">
      <c r="B202" s="1272"/>
      <c r="C202" s="1224"/>
      <c r="D202" s="1276"/>
      <c r="E202" s="1267"/>
      <c r="F202" s="1267"/>
      <c r="G202" s="1267"/>
      <c r="H202" s="1267"/>
      <c r="I202" s="1267"/>
      <c r="J202" s="1267"/>
      <c r="K202" s="1267"/>
      <c r="L202" s="1267"/>
      <c r="M202" s="1267"/>
      <c r="N202" s="1266"/>
      <c r="O202" s="1267"/>
      <c r="P202" s="1268"/>
      <c r="Q202" s="1278"/>
    </row>
    <row r="203" spans="1:18" s="1271" customFormat="1" ht="15" customHeight="1">
      <c r="A203" s="1274" t="s">
        <v>2777</v>
      </c>
      <c r="B203" s="1266">
        <f>'[2]tr (2)'!C140</f>
        <v>106.9</v>
      </c>
      <c r="C203" s="1267">
        <f>'[2]tr (2)'!D140</f>
        <v>106.8</v>
      </c>
      <c r="D203" s="1268">
        <f>'[2]tr (2)'!E140</f>
        <v>106.5</v>
      </c>
      <c r="E203" s="1267">
        <f>'[2]tr (2)'!F140</f>
        <v>106.5</v>
      </c>
      <c r="F203" s="1267">
        <f>'[2]tr (2)'!G140</f>
        <v>106.1</v>
      </c>
      <c r="G203" s="1267">
        <f>'[2]tr (2)'!H140</f>
        <v>105.8</v>
      </c>
      <c r="H203" s="1267">
        <f>'[2]tr (2)'!I140</f>
        <v>106.2</v>
      </c>
      <c r="I203" s="1267">
        <f>'[2]tr (2)'!J140</f>
        <v>106.1</v>
      </c>
      <c r="J203" s="1267">
        <f>'[2]tr (2)'!K140</f>
        <v>106.1</v>
      </c>
      <c r="K203" s="1267">
        <f>'[2]tr (2)'!L140</f>
        <v>106.1</v>
      </c>
      <c r="L203" s="1267">
        <f>'[2]tr (2)'!M140</f>
        <v>106.1</v>
      </c>
      <c r="M203" s="1267">
        <f>'[2]tr (2)'!N140</f>
        <v>106.1</v>
      </c>
      <c r="N203" s="1266">
        <f>'[2]tr (2)'!O140</f>
        <v>106.1</v>
      </c>
      <c r="O203" s="1267">
        <f>'[2]tr (2)'!P140</f>
        <v>106.1</v>
      </c>
      <c r="P203" s="1268">
        <f>'[2]tr (2)'!Q140</f>
        <v>106</v>
      </c>
      <c r="Q203" s="1273" t="s">
        <v>2778</v>
      </c>
      <c r="R203" s="1243"/>
    </row>
    <row r="204" spans="1:18" s="1271" customFormat="1" ht="15" customHeight="1">
      <c r="A204" s="1244" t="s">
        <v>2779</v>
      </c>
      <c r="B204" s="1272">
        <f>'[2]tr (2)'!C141</f>
        <v>88.7</v>
      </c>
      <c r="C204" s="1224">
        <f>'[2]tr (2)'!D141</f>
        <v>88.3</v>
      </c>
      <c r="D204" s="1276">
        <f>'[2]tr (2)'!E141</f>
        <v>88.3</v>
      </c>
      <c r="E204" s="1224">
        <f>'[2]tr (2)'!F141</f>
        <v>88.3</v>
      </c>
      <c r="F204" s="1224">
        <f>'[2]tr (2)'!G141</f>
        <v>88.3</v>
      </c>
      <c r="G204" s="1224">
        <f>'[2]tr (2)'!H141</f>
        <v>88.3</v>
      </c>
      <c r="H204" s="1224">
        <f>'[2]tr (2)'!I141</f>
        <v>88.3</v>
      </c>
      <c r="I204" s="1224">
        <f>'[2]tr (2)'!J141</f>
        <v>88.3</v>
      </c>
      <c r="J204" s="1224">
        <f>'[2]tr (2)'!K141</f>
        <v>88.3</v>
      </c>
      <c r="K204" s="1224">
        <f>'[2]tr (2)'!L141</f>
        <v>88.3</v>
      </c>
      <c r="L204" s="1224">
        <f>'[2]tr (2)'!M141</f>
        <v>88.3</v>
      </c>
      <c r="M204" s="1224">
        <f>'[2]tr (2)'!N141</f>
        <v>88.3</v>
      </c>
      <c r="N204" s="1272">
        <f>'[2]tr (2)'!O141</f>
        <v>88.3</v>
      </c>
      <c r="O204" s="1224">
        <f>'[2]tr (2)'!P141</f>
        <v>88.3</v>
      </c>
      <c r="P204" s="1276">
        <f>'[2]tr (2)'!Q141</f>
        <v>88.3</v>
      </c>
      <c r="Q204" s="1278" t="s">
        <v>2780</v>
      </c>
      <c r="R204" s="1243"/>
    </row>
    <row r="205" spans="1:18" ht="15" customHeight="1">
      <c r="A205" s="1244" t="s">
        <v>2781</v>
      </c>
      <c r="B205" s="1272">
        <f>'[2]tr (2)'!C142</f>
        <v>106</v>
      </c>
      <c r="C205" s="1224">
        <f>'[2]tr (2)'!D142</f>
        <v>105.8</v>
      </c>
      <c r="D205" s="1276">
        <f>'[2]tr (2)'!E142</f>
        <v>105.6</v>
      </c>
      <c r="E205" s="1224">
        <f>'[2]tr (2)'!F142</f>
        <v>105.6</v>
      </c>
      <c r="F205" s="1224">
        <f>'[2]tr (2)'!G142</f>
        <v>105.1</v>
      </c>
      <c r="G205" s="1224">
        <f>'[2]tr (2)'!H142</f>
        <v>105</v>
      </c>
      <c r="H205" s="1224">
        <f>'[2]tr (2)'!I142</f>
        <v>105.6</v>
      </c>
      <c r="I205" s="1224">
        <f>'[2]tr (2)'!J142</f>
        <v>105.5</v>
      </c>
      <c r="J205" s="1224">
        <f>'[2]tr (2)'!K142</f>
        <v>105.5</v>
      </c>
      <c r="K205" s="1224">
        <f>'[2]tr (2)'!L142</f>
        <v>105.5</v>
      </c>
      <c r="L205" s="1224">
        <f>'[2]tr (2)'!M142</f>
        <v>105.5</v>
      </c>
      <c r="M205" s="1224">
        <f>'[2]tr (2)'!N142</f>
        <v>105.5</v>
      </c>
      <c r="N205" s="1272">
        <f>'[2]tr (2)'!O142</f>
        <v>105.6</v>
      </c>
      <c r="O205" s="1224">
        <f>'[2]tr (2)'!P142</f>
        <v>105.6</v>
      </c>
      <c r="P205" s="1276">
        <f>'[2]tr (2)'!Q142</f>
        <v>105.9</v>
      </c>
      <c r="Q205" s="1278" t="s">
        <v>2782</v>
      </c>
    </row>
    <row r="206" spans="1:18" ht="15" customHeight="1">
      <c r="A206" s="1244" t="s">
        <v>2783</v>
      </c>
      <c r="B206" s="1272">
        <f>'[2]tr (2)'!C143</f>
        <v>94.2</v>
      </c>
      <c r="C206" s="1224">
        <f>'[2]tr (2)'!D143</f>
        <v>94.2</v>
      </c>
      <c r="D206" s="1276">
        <f>'[2]tr (2)'!E143</f>
        <v>89.4</v>
      </c>
      <c r="E206" s="1224">
        <f>'[2]tr (2)'!F143</f>
        <v>89.7</v>
      </c>
      <c r="F206" s="1224">
        <f>'[2]tr (2)'!G143</f>
        <v>89.7</v>
      </c>
      <c r="G206" s="1224">
        <f>'[2]tr (2)'!H143</f>
        <v>89.7</v>
      </c>
      <c r="H206" s="1224">
        <f>'[2]tr (2)'!I143</f>
        <v>89.7</v>
      </c>
      <c r="I206" s="1224">
        <f>'[2]tr (2)'!J143</f>
        <v>88.6</v>
      </c>
      <c r="J206" s="1224">
        <f>'[2]tr (2)'!K143</f>
        <v>88.6</v>
      </c>
      <c r="K206" s="1224">
        <f>'[2]tr (2)'!L143</f>
        <v>88.6</v>
      </c>
      <c r="L206" s="1224">
        <f>'[2]tr (2)'!M143</f>
        <v>88.6</v>
      </c>
      <c r="M206" s="1224">
        <f>'[2]tr (2)'!N143</f>
        <v>88.6</v>
      </c>
      <c r="N206" s="1272">
        <f>'[2]tr (2)'!O143</f>
        <v>88.7</v>
      </c>
      <c r="O206" s="1224">
        <f>'[2]tr (2)'!P143</f>
        <v>88.7</v>
      </c>
      <c r="P206" s="1276">
        <f>'[2]tr (2)'!Q143</f>
        <v>88.7</v>
      </c>
      <c r="Q206" s="1278" t="s">
        <v>2784</v>
      </c>
    </row>
    <row r="207" spans="1:18" ht="15" customHeight="1">
      <c r="A207" s="1244" t="s">
        <v>2785</v>
      </c>
      <c r="B207" s="1272">
        <f>'[2]tr (2)'!C144</f>
        <v>95.2</v>
      </c>
      <c r="C207" s="1224">
        <f>'[2]tr (2)'!D144</f>
        <v>95.2</v>
      </c>
      <c r="D207" s="1276">
        <f>'[2]tr (2)'!E144</f>
        <v>95.2</v>
      </c>
      <c r="E207" s="1224">
        <f>'[2]tr (2)'!F144</f>
        <v>95.2</v>
      </c>
      <c r="F207" s="1224">
        <f>'[2]tr (2)'!G144</f>
        <v>95.2</v>
      </c>
      <c r="G207" s="1224">
        <f>'[2]tr (2)'!H144</f>
        <v>95.2</v>
      </c>
      <c r="H207" s="1224">
        <f>'[2]tr (2)'!I144</f>
        <v>95.2</v>
      </c>
      <c r="I207" s="1224">
        <f>'[2]tr (2)'!J144</f>
        <v>95.2</v>
      </c>
      <c r="J207" s="1224">
        <f>'[2]tr (2)'!K144</f>
        <v>95.2</v>
      </c>
      <c r="K207" s="1224">
        <f>'[2]tr (2)'!L144</f>
        <v>95.2</v>
      </c>
      <c r="L207" s="1224">
        <f>'[2]tr (2)'!M144</f>
        <v>95.2</v>
      </c>
      <c r="M207" s="1224">
        <f>'[2]tr (2)'!N144</f>
        <v>95.2</v>
      </c>
      <c r="N207" s="1272">
        <f>'[2]tr (2)'!O144</f>
        <v>95.2</v>
      </c>
      <c r="O207" s="1224">
        <f>'[2]tr (2)'!P144</f>
        <v>95.2</v>
      </c>
      <c r="P207" s="1276">
        <f>'[2]tr (2)'!Q144</f>
        <v>95.2</v>
      </c>
      <c r="Q207" s="1278" t="s">
        <v>2786</v>
      </c>
      <c r="R207" s="1270"/>
    </row>
    <row r="208" spans="1:18" s="1271" customFormat="1" ht="15" customHeight="1">
      <c r="A208" s="1244" t="s">
        <v>2787</v>
      </c>
      <c r="B208" s="1272">
        <f>'[2]tr (2)'!C145</f>
        <v>118.3</v>
      </c>
      <c r="C208" s="1224">
        <f>'[2]tr (2)'!D145</f>
        <v>118.3</v>
      </c>
      <c r="D208" s="1276">
        <f>'[2]tr (2)'!E145</f>
        <v>118.3</v>
      </c>
      <c r="E208" s="1224">
        <f>'[2]tr (2)'!F145</f>
        <v>118.3</v>
      </c>
      <c r="F208" s="1224">
        <f>'[2]tr (2)'!G145</f>
        <v>118.3</v>
      </c>
      <c r="G208" s="1224">
        <f>'[2]tr (2)'!H145</f>
        <v>116.5</v>
      </c>
      <c r="H208" s="1224">
        <f>'[2]tr (2)'!I145</f>
        <v>116.5</v>
      </c>
      <c r="I208" s="1224">
        <f>'[2]tr (2)'!J145</f>
        <v>116.4</v>
      </c>
      <c r="J208" s="1224">
        <f>'[2]tr (2)'!K145</f>
        <v>116.4</v>
      </c>
      <c r="K208" s="1224">
        <f>'[2]tr (2)'!L145</f>
        <v>116.4</v>
      </c>
      <c r="L208" s="1224">
        <f>'[2]tr (2)'!M145</f>
        <v>116.4</v>
      </c>
      <c r="M208" s="1224">
        <f>'[2]tr (2)'!N145</f>
        <v>116.4</v>
      </c>
      <c r="N208" s="1272">
        <f>'[2]tr (2)'!O145</f>
        <v>116.4</v>
      </c>
      <c r="O208" s="1224">
        <f>'[2]tr (2)'!P145</f>
        <v>116.4</v>
      </c>
      <c r="P208" s="1276">
        <f>'[2]tr (2)'!Q145</f>
        <v>114.3</v>
      </c>
      <c r="Q208" s="1278" t="s">
        <v>2788</v>
      </c>
      <c r="R208" s="1243"/>
    </row>
    <row r="209" spans="1:18" s="1271" customFormat="1" ht="15" customHeight="1">
      <c r="A209" s="1244" t="s">
        <v>2789</v>
      </c>
      <c r="B209" s="1272">
        <f>'[2]tr (2)'!C146</f>
        <v>129.30000000000001</v>
      </c>
      <c r="C209" s="1224">
        <f>'[2]tr (2)'!D146</f>
        <v>129.30000000000001</v>
      </c>
      <c r="D209" s="1276">
        <f>'[2]tr (2)'!E146</f>
        <v>129.30000000000001</v>
      </c>
      <c r="E209" s="1224">
        <f>'[2]tr (2)'!F146</f>
        <v>129.30000000000001</v>
      </c>
      <c r="F209" s="1224">
        <f>'[2]tr (2)'!G146</f>
        <v>129.30000000000001</v>
      </c>
      <c r="G209" s="1224">
        <f>'[2]tr (2)'!H146</f>
        <v>129.30000000000001</v>
      </c>
      <c r="H209" s="1224">
        <f>'[2]tr (2)'!I146</f>
        <v>129.30000000000001</v>
      </c>
      <c r="I209" s="1224">
        <f>'[2]tr (2)'!J146</f>
        <v>129.30000000000001</v>
      </c>
      <c r="J209" s="1224">
        <f>'[2]tr (2)'!K146</f>
        <v>129.30000000000001</v>
      </c>
      <c r="K209" s="1224">
        <f>'[2]tr (2)'!L146</f>
        <v>129.30000000000001</v>
      </c>
      <c r="L209" s="1224">
        <f>'[2]tr (2)'!M146</f>
        <v>129.30000000000001</v>
      </c>
      <c r="M209" s="1224">
        <f>'[2]tr (2)'!N146</f>
        <v>129.30000000000001</v>
      </c>
      <c r="N209" s="1272">
        <f>'[2]tr (2)'!O146</f>
        <v>129.30000000000001</v>
      </c>
      <c r="O209" s="1224">
        <f>'[2]tr (2)'!P146</f>
        <v>129.30000000000001</v>
      </c>
      <c r="P209" s="1276">
        <f>'[2]tr (2)'!Q146</f>
        <v>129.30000000000001</v>
      </c>
      <c r="Q209" s="1278" t="s">
        <v>2790</v>
      </c>
      <c r="R209" s="1243"/>
    </row>
    <row r="210" spans="1:18" ht="15" customHeight="1">
      <c r="B210" s="1272"/>
      <c r="C210" s="1224"/>
      <c r="D210" s="1276"/>
      <c r="E210" s="1267"/>
      <c r="F210" s="1267"/>
      <c r="G210" s="1267"/>
      <c r="H210" s="1267"/>
      <c r="I210" s="1267"/>
      <c r="J210" s="1267"/>
      <c r="K210" s="1267"/>
      <c r="L210" s="1267"/>
      <c r="M210" s="1267"/>
      <c r="N210" s="1266"/>
      <c r="O210" s="1267"/>
      <c r="P210" s="1268"/>
      <c r="Q210" s="1277"/>
    </row>
    <row r="211" spans="1:18" ht="15" customHeight="1">
      <c r="A211" s="1274" t="s">
        <v>2791</v>
      </c>
      <c r="B211" s="1266">
        <f>'[2]tr (2)'!C148</f>
        <v>111.7</v>
      </c>
      <c r="C211" s="1267">
        <f>'[2]tr (2)'!D148</f>
        <v>111.7</v>
      </c>
      <c r="D211" s="1268">
        <f>'[2]tr (2)'!E148</f>
        <v>111.1</v>
      </c>
      <c r="E211" s="1267">
        <f>'[2]tr (2)'!F148</f>
        <v>111.1</v>
      </c>
      <c r="F211" s="1267">
        <f>'[2]tr (2)'!G148</f>
        <v>111.1</v>
      </c>
      <c r="G211" s="1267">
        <f>'[2]tr (2)'!H148</f>
        <v>111.1</v>
      </c>
      <c r="H211" s="1267">
        <f>'[2]tr (2)'!I148</f>
        <v>111.1</v>
      </c>
      <c r="I211" s="1267">
        <f>'[2]tr (2)'!J148</f>
        <v>111</v>
      </c>
      <c r="J211" s="1267">
        <f>'[2]tr (2)'!K148</f>
        <v>111</v>
      </c>
      <c r="K211" s="1267">
        <f>'[2]tr (2)'!L148</f>
        <v>111</v>
      </c>
      <c r="L211" s="1267">
        <f>'[2]tr (2)'!M148</f>
        <v>110.9</v>
      </c>
      <c r="M211" s="1267">
        <f>'[2]tr (2)'!N148</f>
        <v>110.9</v>
      </c>
      <c r="N211" s="1266">
        <f>'[2]tr (2)'!O148</f>
        <v>110.8</v>
      </c>
      <c r="O211" s="1267">
        <f>'[2]tr (2)'!P148</f>
        <v>110.8</v>
      </c>
      <c r="P211" s="1268">
        <f>'[2]tr (2)'!Q148</f>
        <v>110.7</v>
      </c>
      <c r="Q211" s="1275" t="s">
        <v>2792</v>
      </c>
    </row>
    <row r="212" spans="1:18" ht="15" customHeight="1">
      <c r="A212" s="1244" t="s">
        <v>2793</v>
      </c>
      <c r="B212" s="1272">
        <f>'[2]tr (2)'!C149</f>
        <v>107.1</v>
      </c>
      <c r="C212" s="1224">
        <f>'[2]tr (2)'!D149</f>
        <v>107</v>
      </c>
      <c r="D212" s="1276">
        <f>'[2]tr (2)'!E149</f>
        <v>107</v>
      </c>
      <c r="E212" s="1224">
        <f>'[2]tr (2)'!F149</f>
        <v>107</v>
      </c>
      <c r="F212" s="1224">
        <f>'[2]tr (2)'!G149</f>
        <v>107</v>
      </c>
      <c r="G212" s="1224">
        <f>'[2]tr (2)'!H149</f>
        <v>107</v>
      </c>
      <c r="H212" s="1224">
        <f>'[2]tr (2)'!I149</f>
        <v>107</v>
      </c>
      <c r="I212" s="1224">
        <f>'[2]tr (2)'!J149</f>
        <v>107</v>
      </c>
      <c r="J212" s="1224">
        <f>'[2]tr (2)'!K149</f>
        <v>106.9</v>
      </c>
      <c r="K212" s="1224">
        <f>'[2]tr (2)'!L149</f>
        <v>106.9</v>
      </c>
      <c r="L212" s="1224">
        <f>'[2]tr (2)'!M149</f>
        <v>106.6</v>
      </c>
      <c r="M212" s="1224">
        <f>'[2]tr (2)'!N149</f>
        <v>106.5</v>
      </c>
      <c r="N212" s="1272">
        <f>'[2]tr (2)'!O149</f>
        <v>106.4</v>
      </c>
      <c r="O212" s="1224">
        <f>'[2]tr (2)'!P149</f>
        <v>106.4</v>
      </c>
      <c r="P212" s="1276">
        <f>'[2]tr (2)'!Q149</f>
        <v>106</v>
      </c>
      <c r="Q212" s="1278" t="s">
        <v>2794</v>
      </c>
      <c r="R212" s="1270"/>
    </row>
    <row r="213" spans="1:18" ht="15" customHeight="1">
      <c r="A213" s="1244" t="s">
        <v>2795</v>
      </c>
      <c r="B213" s="1272">
        <f>'[2]tr (2)'!C150</f>
        <v>119.6</v>
      </c>
      <c r="C213" s="1224">
        <f>'[2]tr (2)'!D150</f>
        <v>119.5</v>
      </c>
      <c r="D213" s="1276">
        <f>'[2]tr (2)'!E150</f>
        <v>119.5</v>
      </c>
      <c r="E213" s="1224">
        <f>'[2]tr (2)'!F150</f>
        <v>119.5</v>
      </c>
      <c r="F213" s="1224">
        <f>'[2]tr (2)'!G150</f>
        <v>119.1</v>
      </c>
      <c r="G213" s="1224">
        <f>'[2]tr (2)'!H150</f>
        <v>119</v>
      </c>
      <c r="H213" s="1224">
        <f>'[2]tr (2)'!I150</f>
        <v>119</v>
      </c>
      <c r="I213" s="1224">
        <f>'[2]tr (2)'!J150</f>
        <v>119</v>
      </c>
      <c r="J213" s="1224">
        <f>'[2]tr (2)'!K150</f>
        <v>118.6</v>
      </c>
      <c r="K213" s="1224">
        <f>'[2]tr (2)'!L150</f>
        <v>118.6</v>
      </c>
      <c r="L213" s="1224">
        <f>'[2]tr (2)'!M150</f>
        <v>118.6</v>
      </c>
      <c r="M213" s="1224">
        <f>'[2]tr (2)'!N150</f>
        <v>118.6</v>
      </c>
      <c r="N213" s="1272">
        <f>'[2]tr (2)'!O150</f>
        <v>118.6</v>
      </c>
      <c r="O213" s="1224">
        <f>'[2]tr (2)'!P150</f>
        <v>118.6</v>
      </c>
      <c r="P213" s="1276">
        <f>'[2]tr (2)'!Q150</f>
        <v>118.6</v>
      </c>
      <c r="Q213" s="1277" t="s">
        <v>2796</v>
      </c>
    </row>
    <row r="214" spans="1:18" ht="15" customHeight="1">
      <c r="A214" s="1244" t="s">
        <v>2797</v>
      </c>
      <c r="B214" s="1272">
        <f>'[2]tr (2)'!C151</f>
        <v>120.2</v>
      </c>
      <c r="C214" s="1224">
        <f>'[2]tr (2)'!D151</f>
        <v>120.2</v>
      </c>
      <c r="D214" s="1276">
        <f>'[2]tr (2)'!E151</f>
        <v>115.7</v>
      </c>
      <c r="E214" s="1224">
        <f>'[2]tr (2)'!F151</f>
        <v>115.7</v>
      </c>
      <c r="F214" s="1224">
        <f>'[2]tr (2)'!G151</f>
        <v>115.7</v>
      </c>
      <c r="G214" s="1224">
        <f>'[2]tr (2)'!H151</f>
        <v>115.7</v>
      </c>
      <c r="H214" s="1224">
        <f>'[2]tr (2)'!I151</f>
        <v>115.7</v>
      </c>
      <c r="I214" s="1224">
        <f>'[2]tr (2)'!J151</f>
        <v>115.7</v>
      </c>
      <c r="J214" s="1224">
        <f>'[2]tr (2)'!K151</f>
        <v>115.7</v>
      </c>
      <c r="K214" s="1224">
        <f>'[2]tr (2)'!L151</f>
        <v>115.7</v>
      </c>
      <c r="L214" s="1224">
        <f>'[2]tr (2)'!M151</f>
        <v>115.7</v>
      </c>
      <c r="M214" s="1224">
        <f>'[2]tr (2)'!N151</f>
        <v>115.7</v>
      </c>
      <c r="N214" s="1272">
        <f>'[2]tr (2)'!O151</f>
        <v>115.7</v>
      </c>
      <c r="O214" s="1224">
        <f>'[2]tr (2)'!P151</f>
        <v>115.7</v>
      </c>
      <c r="P214" s="1276">
        <f>'[2]tr (2)'!Q151</f>
        <v>115.7</v>
      </c>
      <c r="Q214" s="1277" t="s">
        <v>2798</v>
      </c>
    </row>
    <row r="215" spans="1:18" s="1271" customFormat="1" ht="15" customHeight="1">
      <c r="A215" s="1244" t="s">
        <v>2799</v>
      </c>
      <c r="B215" s="1272">
        <f>'[2]tr (2)'!C152</f>
        <v>100</v>
      </c>
      <c r="C215" s="1224">
        <f>'[2]tr (2)'!D152</f>
        <v>100</v>
      </c>
      <c r="D215" s="1276">
        <f>'[2]tr (2)'!E152</f>
        <v>100</v>
      </c>
      <c r="E215" s="1224">
        <f>'[2]tr (2)'!F152</f>
        <v>100</v>
      </c>
      <c r="F215" s="1224">
        <f>'[2]tr (2)'!G152</f>
        <v>100</v>
      </c>
      <c r="G215" s="1224">
        <f>'[2]tr (2)'!H152</f>
        <v>100</v>
      </c>
      <c r="H215" s="1224">
        <f>'[2]tr (2)'!I152</f>
        <v>100</v>
      </c>
      <c r="I215" s="1224">
        <f>'[2]tr (2)'!J152</f>
        <v>100</v>
      </c>
      <c r="J215" s="1224">
        <f>'[2]tr (2)'!K152</f>
        <v>100</v>
      </c>
      <c r="K215" s="1224">
        <f>'[2]tr (2)'!L152</f>
        <v>100</v>
      </c>
      <c r="L215" s="1224">
        <f>'[2]tr (2)'!M152</f>
        <v>100</v>
      </c>
      <c r="M215" s="1224">
        <f>'[2]tr (2)'!N152</f>
        <v>100</v>
      </c>
      <c r="N215" s="1272">
        <f>'[2]tr (2)'!O152</f>
        <v>100</v>
      </c>
      <c r="O215" s="1224">
        <f>'[2]tr (2)'!P152</f>
        <v>100</v>
      </c>
      <c r="P215" s="1276">
        <f>'[2]tr (2)'!Q152</f>
        <v>100</v>
      </c>
      <c r="Q215" s="1280" t="s">
        <v>2800</v>
      </c>
      <c r="R215" s="1243"/>
    </row>
    <row r="216" spans="1:18" ht="15" customHeight="1">
      <c r="A216" s="1244" t="s">
        <v>2801</v>
      </c>
      <c r="B216" s="1272">
        <f>'[2]tr (2)'!C153</f>
        <v>119.8</v>
      </c>
      <c r="C216" s="1224">
        <f>'[2]tr (2)'!D153</f>
        <v>119.8</v>
      </c>
      <c r="D216" s="1276">
        <f>'[2]tr (2)'!E153</f>
        <v>119.8</v>
      </c>
      <c r="E216" s="1224">
        <f>'[2]tr (2)'!F153</f>
        <v>119.8</v>
      </c>
      <c r="F216" s="1224">
        <f>'[2]tr (2)'!G153</f>
        <v>119.8</v>
      </c>
      <c r="G216" s="1224">
        <f>'[2]tr (2)'!H153</f>
        <v>119.8</v>
      </c>
      <c r="H216" s="1224">
        <f>'[2]tr (2)'!I153</f>
        <v>119.8</v>
      </c>
      <c r="I216" s="1224">
        <f>'[2]tr (2)'!J153</f>
        <v>119.8</v>
      </c>
      <c r="J216" s="1224">
        <f>'[2]tr (2)'!K153</f>
        <v>119.8</v>
      </c>
      <c r="K216" s="1224">
        <f>'[2]tr (2)'!L153</f>
        <v>119.8</v>
      </c>
      <c r="L216" s="1224">
        <f>'[2]tr (2)'!M153</f>
        <v>119.8</v>
      </c>
      <c r="M216" s="1224">
        <f>'[2]tr (2)'!N153</f>
        <v>119.8</v>
      </c>
      <c r="N216" s="1272">
        <f>'[2]tr (2)'!O153</f>
        <v>119.8</v>
      </c>
      <c r="O216" s="1224">
        <f>'[2]tr (2)'!P153</f>
        <v>119.8</v>
      </c>
      <c r="P216" s="1276">
        <f>'[2]tr (2)'!Q153</f>
        <v>119.8</v>
      </c>
      <c r="Q216" s="1280" t="s">
        <v>2802</v>
      </c>
    </row>
    <row r="217" spans="1:18" ht="15" customHeight="1">
      <c r="A217" s="1244" t="s">
        <v>2803</v>
      </c>
      <c r="B217" s="1272">
        <f>'[2]tr (2)'!C154</f>
        <v>104.4</v>
      </c>
      <c r="C217" s="1224">
        <f>'[2]tr (2)'!D154</f>
        <v>104.4</v>
      </c>
      <c r="D217" s="1276">
        <f>'[2]tr (2)'!E154</f>
        <v>104.4</v>
      </c>
      <c r="E217" s="1224">
        <f>'[2]tr (2)'!F154</f>
        <v>104.4</v>
      </c>
      <c r="F217" s="1224">
        <f>'[2]tr (2)'!G154</f>
        <v>104.4</v>
      </c>
      <c r="G217" s="1224">
        <f>'[2]tr (2)'!H154</f>
        <v>104.4</v>
      </c>
      <c r="H217" s="1224">
        <f>'[2]tr (2)'!I154</f>
        <v>104.4</v>
      </c>
      <c r="I217" s="1224">
        <f>'[2]tr (2)'!J154</f>
        <v>104.4</v>
      </c>
      <c r="J217" s="1224">
        <f>'[2]tr (2)'!K154</f>
        <v>104.4</v>
      </c>
      <c r="K217" s="1224">
        <f>'[2]tr (2)'!L154</f>
        <v>104.4</v>
      </c>
      <c r="L217" s="1224">
        <f>'[2]tr (2)'!M154</f>
        <v>104.4</v>
      </c>
      <c r="M217" s="1224">
        <f>'[2]tr (2)'!N154</f>
        <v>104.4</v>
      </c>
      <c r="N217" s="1272">
        <f>'[2]tr (2)'!O154</f>
        <v>104.4</v>
      </c>
      <c r="O217" s="1224">
        <f>'[2]tr (2)'!P154</f>
        <v>104.4</v>
      </c>
      <c r="P217" s="1276">
        <f>'[2]tr (2)'!Q154</f>
        <v>104.4</v>
      </c>
      <c r="Q217" s="1280" t="s">
        <v>2804</v>
      </c>
    </row>
    <row r="218" spans="1:18" ht="15" customHeight="1">
      <c r="A218" s="1244" t="s">
        <v>2805</v>
      </c>
      <c r="B218" s="1272">
        <f>'[2]tr (2)'!C155</f>
        <v>173.8</v>
      </c>
      <c r="C218" s="1224">
        <f>'[2]tr (2)'!D155</f>
        <v>173.8</v>
      </c>
      <c r="D218" s="1276">
        <f>'[2]tr (2)'!E155</f>
        <v>173.8</v>
      </c>
      <c r="E218" s="1224">
        <f>'[2]tr (2)'!F155</f>
        <v>173.8</v>
      </c>
      <c r="F218" s="1224">
        <f>'[2]tr (2)'!G155</f>
        <v>173.8</v>
      </c>
      <c r="G218" s="1224">
        <f>'[2]tr (2)'!H155</f>
        <v>173.8</v>
      </c>
      <c r="H218" s="1224">
        <f>'[2]tr (2)'!I155</f>
        <v>173.8</v>
      </c>
      <c r="I218" s="1224">
        <f>'[2]tr (2)'!J155</f>
        <v>173.8</v>
      </c>
      <c r="J218" s="1224">
        <f>'[2]tr (2)'!K155</f>
        <v>173.8</v>
      </c>
      <c r="K218" s="1224">
        <f>'[2]tr (2)'!L155</f>
        <v>173.8</v>
      </c>
      <c r="L218" s="1224">
        <f>'[2]tr (2)'!M155</f>
        <v>173.8</v>
      </c>
      <c r="M218" s="1224">
        <f>'[2]tr (2)'!N155</f>
        <v>173.8</v>
      </c>
      <c r="N218" s="1272">
        <f>'[2]tr (2)'!O155</f>
        <v>173.8</v>
      </c>
      <c r="O218" s="1224">
        <f>'[2]tr (2)'!P155</f>
        <v>173.8</v>
      </c>
      <c r="P218" s="1276">
        <f>'[2]tr (2)'!Q155</f>
        <v>173.8</v>
      </c>
      <c r="Q218" s="1280" t="s">
        <v>2806</v>
      </c>
    </row>
    <row r="219" spans="1:18" ht="15" customHeight="1">
      <c r="B219" s="1272"/>
      <c r="C219" s="1224"/>
      <c r="D219" s="1276"/>
      <c r="E219" s="1224"/>
      <c r="F219" s="1224"/>
      <c r="G219" s="1224"/>
      <c r="H219" s="1224"/>
      <c r="I219" s="1224"/>
      <c r="J219" s="1224"/>
      <c r="K219" s="1224"/>
      <c r="L219" s="1224"/>
      <c r="M219" s="1224"/>
      <c r="N219" s="1272"/>
      <c r="O219" s="1224"/>
      <c r="P219" s="1276"/>
      <c r="Q219" s="1280"/>
    </row>
    <row r="220" spans="1:18" ht="15" customHeight="1">
      <c r="B220" s="1272"/>
      <c r="C220" s="1224"/>
      <c r="D220" s="1276"/>
      <c r="E220" s="1224"/>
      <c r="F220" s="1224"/>
      <c r="G220" s="1224"/>
      <c r="H220" s="1224"/>
      <c r="I220" s="1224"/>
      <c r="J220" s="1224"/>
      <c r="K220" s="1224"/>
      <c r="L220" s="1224"/>
      <c r="M220" s="1224"/>
      <c r="N220" s="1272"/>
      <c r="O220" s="1224"/>
      <c r="P220" s="1276"/>
      <c r="Q220" s="1280"/>
    </row>
    <row r="221" spans="1:18" ht="15" customHeight="1">
      <c r="B221" s="1272"/>
      <c r="C221" s="1224"/>
      <c r="D221" s="1276"/>
      <c r="E221" s="1224"/>
      <c r="F221" s="1224"/>
      <c r="G221" s="1224"/>
      <c r="H221" s="1224"/>
      <c r="I221" s="1224"/>
      <c r="J221" s="1224"/>
      <c r="K221" s="1224"/>
      <c r="L221" s="1224"/>
      <c r="M221" s="1224"/>
      <c r="N221" s="1272"/>
      <c r="O221" s="1224"/>
      <c r="P221" s="1276"/>
      <c r="Q221" s="1280"/>
    </row>
    <row r="222" spans="1:18" ht="15" customHeight="1">
      <c r="B222" s="1272"/>
      <c r="C222" s="1224"/>
      <c r="D222" s="1276"/>
      <c r="E222" s="1224"/>
      <c r="F222" s="1224"/>
      <c r="G222" s="1224"/>
      <c r="H222" s="1224"/>
      <c r="I222" s="1224"/>
      <c r="J222" s="1224"/>
      <c r="K222" s="1224"/>
      <c r="L222" s="1224"/>
      <c r="M222" s="1224"/>
      <c r="N222" s="1272"/>
      <c r="O222" s="1224"/>
      <c r="P222" s="1276"/>
      <c r="Q222" s="1280"/>
    </row>
    <row r="223" spans="1:18" ht="15" customHeight="1">
      <c r="B223" s="1272"/>
      <c r="C223" s="1224"/>
      <c r="D223" s="1276"/>
      <c r="E223" s="1224"/>
      <c r="F223" s="1224"/>
      <c r="G223" s="1224"/>
      <c r="H223" s="1224"/>
      <c r="I223" s="1224"/>
      <c r="J223" s="1224"/>
      <c r="K223" s="1224"/>
      <c r="L223" s="1224"/>
      <c r="M223" s="1224"/>
      <c r="N223" s="1272"/>
      <c r="O223" s="1224"/>
      <c r="P223" s="1276"/>
      <c r="Q223" s="1280"/>
    </row>
    <row r="224" spans="1:18" ht="15" customHeight="1">
      <c r="B224" s="1272"/>
      <c r="C224" s="1224"/>
      <c r="D224" s="1276"/>
      <c r="E224" s="1224"/>
      <c r="F224" s="1224"/>
      <c r="G224" s="1224"/>
      <c r="H224" s="1224"/>
      <c r="I224" s="1224"/>
      <c r="J224" s="1224"/>
      <c r="K224" s="1224"/>
      <c r="L224" s="1224"/>
      <c r="M224" s="1224"/>
      <c r="N224" s="1272"/>
      <c r="O224" s="1224"/>
      <c r="P224" s="1276"/>
      <c r="Q224" s="1280"/>
    </row>
    <row r="225" spans="1:18" ht="15" customHeight="1">
      <c r="A225" s="1281"/>
      <c r="B225" s="1282"/>
      <c r="C225" s="1283"/>
      <c r="D225" s="1284"/>
      <c r="E225" s="1283"/>
      <c r="F225" s="1283"/>
      <c r="G225" s="1283"/>
      <c r="H225" s="1283"/>
      <c r="I225" s="1283"/>
      <c r="J225" s="1283"/>
      <c r="K225" s="1283"/>
      <c r="L225" s="1283"/>
      <c r="M225" s="1283"/>
      <c r="N225" s="1282"/>
      <c r="O225" s="1283"/>
      <c r="P225" s="1284"/>
      <c r="Q225" s="1298" t="s">
        <v>249</v>
      </c>
    </row>
    <row r="226" spans="1:18" ht="12.95" customHeight="1">
      <c r="A226" s="1286"/>
      <c r="B226" s="1224"/>
      <c r="C226" s="1224"/>
      <c r="D226" s="1224"/>
      <c r="E226" s="1224"/>
      <c r="F226" s="1224"/>
      <c r="G226" s="1224"/>
      <c r="H226" s="1224"/>
      <c r="I226" s="1224"/>
      <c r="J226" s="1224"/>
      <c r="K226" s="1224"/>
      <c r="L226" s="1224"/>
      <c r="M226" s="1224"/>
      <c r="N226" s="1287"/>
      <c r="O226" s="1224"/>
      <c r="P226" s="1224"/>
    </row>
    <row r="227" spans="1:18" ht="12.95" customHeight="1">
      <c r="A227" s="1286"/>
      <c r="B227" s="1224"/>
      <c r="C227" s="1224"/>
      <c r="D227" s="1224"/>
      <c r="E227" s="1224"/>
      <c r="F227" s="1224"/>
      <c r="G227" s="1224"/>
      <c r="H227" s="1224"/>
      <c r="I227" s="1224"/>
      <c r="J227" s="1224"/>
      <c r="K227" s="1224"/>
      <c r="L227" s="1224"/>
      <c r="M227" s="1224"/>
      <c r="N227" s="1224"/>
      <c r="O227" s="1224"/>
      <c r="P227" s="1224"/>
    </row>
    <row r="228" spans="1:18" ht="12.95" customHeight="1">
      <c r="A228" s="1286"/>
      <c r="B228" s="1224"/>
      <c r="C228" s="1224"/>
      <c r="D228" s="1224"/>
      <c r="E228" s="1224"/>
      <c r="F228" s="1224"/>
      <c r="G228" s="1224"/>
      <c r="H228" s="1224"/>
      <c r="I228" s="1224"/>
      <c r="J228" s="1224"/>
      <c r="K228" s="1224"/>
      <c r="L228" s="1224"/>
      <c r="M228" s="1224"/>
      <c r="N228" s="1224"/>
      <c r="O228" s="1224"/>
      <c r="P228" s="1224"/>
      <c r="Q228" s="1301"/>
    </row>
    <row r="229" spans="1:18" ht="24" customHeight="1">
      <c r="A229" s="1219" t="s">
        <v>2666</v>
      </c>
      <c r="B229" s="1224"/>
      <c r="C229" s="1224"/>
      <c r="D229" s="1224"/>
      <c r="E229" s="1224"/>
      <c r="F229" s="1224"/>
      <c r="G229" s="1224"/>
      <c r="H229" s="1224"/>
      <c r="I229" s="1224"/>
      <c r="J229" s="1224"/>
      <c r="K229" s="1224"/>
      <c r="L229" s="1224"/>
      <c r="M229" s="1224"/>
      <c r="N229" s="1224"/>
      <c r="O229" s="1224"/>
      <c r="P229" s="1224"/>
      <c r="Q229" s="1225" t="s">
        <v>2667</v>
      </c>
    </row>
    <row r="230" spans="1:18" ht="20.25">
      <c r="A230" s="1289" t="s">
        <v>2950</v>
      </c>
      <c r="B230" s="1224"/>
      <c r="C230" s="1224"/>
      <c r="D230" s="1224"/>
      <c r="E230" s="1224"/>
      <c r="F230" s="1224"/>
      <c r="G230" s="1224"/>
      <c r="H230" s="1224"/>
      <c r="I230" s="1224"/>
      <c r="J230" s="1224"/>
      <c r="K230" s="1224"/>
      <c r="L230" s="1224"/>
      <c r="M230" s="1224"/>
      <c r="N230" s="1224"/>
      <c r="O230" s="1224"/>
      <c r="P230" s="1224"/>
      <c r="Q230" s="1230" t="s">
        <v>2951</v>
      </c>
    </row>
    <row r="231" spans="1:18" ht="18" customHeight="1">
      <c r="A231" s="1233" t="s">
        <v>2739</v>
      </c>
      <c r="B231" s="1224"/>
      <c r="C231" s="1224"/>
      <c r="D231" s="1224"/>
      <c r="E231" s="1224"/>
      <c r="F231" s="1224"/>
      <c r="G231" s="1224"/>
      <c r="H231" s="1224"/>
      <c r="I231" s="1224"/>
      <c r="J231" s="1224"/>
      <c r="K231" s="1224"/>
      <c r="L231" s="1224"/>
      <c r="M231" s="1224"/>
      <c r="N231" s="1224"/>
      <c r="O231" s="1224"/>
      <c r="P231" s="1224"/>
      <c r="Q231" s="1236" t="s">
        <v>2740</v>
      </c>
      <c r="R231" s="1270"/>
    </row>
    <row r="232" spans="1:18" ht="15.95" customHeight="1">
      <c r="A232" s="1239"/>
      <c r="B232" s="1240"/>
      <c r="C232" s="1240"/>
      <c r="D232" s="1240"/>
      <c r="E232" s="1240"/>
      <c r="F232" s="1240"/>
      <c r="G232" s="1240"/>
      <c r="H232" s="1240"/>
      <c r="I232" s="1240"/>
      <c r="J232" s="1240"/>
      <c r="K232" s="1240"/>
      <c r="L232" s="1240"/>
      <c r="M232" s="1240"/>
      <c r="N232" s="1240"/>
      <c r="O232" s="1240"/>
      <c r="P232" s="1240"/>
      <c r="Q232" s="1242"/>
    </row>
    <row r="233" spans="1:18" ht="11.1" customHeight="1">
      <c r="A233" s="1245"/>
      <c r="B233" s="2390">
        <v>2018</v>
      </c>
      <c r="C233" s="2391"/>
      <c r="D233" s="2391"/>
      <c r="E233" s="2391"/>
      <c r="F233" s="2391"/>
      <c r="G233" s="2391"/>
      <c r="H233" s="2391"/>
      <c r="I233" s="2391"/>
      <c r="J233" s="2391"/>
      <c r="K233" s="2391"/>
      <c r="L233" s="2391"/>
      <c r="M233" s="2391"/>
      <c r="N233" s="2390">
        <v>2017</v>
      </c>
      <c r="O233" s="2391"/>
      <c r="P233" s="2395"/>
      <c r="Q233" s="1246"/>
    </row>
    <row r="234" spans="1:18" ht="11.1" customHeight="1">
      <c r="A234" s="1245"/>
      <c r="B234" s="2392"/>
      <c r="C234" s="2393"/>
      <c r="D234" s="2393"/>
      <c r="E234" s="2393"/>
      <c r="F234" s="2393"/>
      <c r="G234" s="2393"/>
      <c r="H234" s="2394"/>
      <c r="I234" s="2393"/>
      <c r="J234" s="2393"/>
      <c r="K234" s="2393"/>
      <c r="L234" s="2393"/>
      <c r="M234" s="2393"/>
      <c r="N234" s="2392"/>
      <c r="O234" s="2393"/>
      <c r="P234" s="2396"/>
      <c r="Q234" s="1246" t="s">
        <v>2501</v>
      </c>
    </row>
    <row r="235" spans="1:18" ht="11.1" customHeight="1">
      <c r="A235" s="1245"/>
      <c r="B235" s="1247" t="s">
        <v>2502</v>
      </c>
      <c r="C235" s="1248" t="s">
        <v>2675</v>
      </c>
      <c r="D235" s="1249" t="s">
        <v>11</v>
      </c>
      <c r="E235" s="1250" t="s">
        <v>21</v>
      </c>
      <c r="F235" s="1250" t="s">
        <v>23</v>
      </c>
      <c r="G235" s="1250" t="s">
        <v>12</v>
      </c>
      <c r="H235" s="1251" t="s">
        <v>13</v>
      </c>
      <c r="I235" s="1251" t="s">
        <v>14</v>
      </c>
      <c r="J235" s="1251" t="s">
        <v>15</v>
      </c>
      <c r="K235" s="1252" t="s">
        <v>8</v>
      </c>
      <c r="L235" s="1252" t="s">
        <v>9</v>
      </c>
      <c r="M235" s="1252" t="s">
        <v>10</v>
      </c>
      <c r="N235" s="1247" t="s">
        <v>2502</v>
      </c>
      <c r="O235" s="1248" t="s">
        <v>2675</v>
      </c>
      <c r="P235" s="1249" t="s">
        <v>11</v>
      </c>
      <c r="Q235" s="1246"/>
    </row>
    <row r="236" spans="1:18" ht="11.1" customHeight="1">
      <c r="A236" s="1253"/>
      <c r="B236" s="1254" t="s">
        <v>2406</v>
      </c>
      <c r="C236" s="1255" t="s">
        <v>2506</v>
      </c>
      <c r="D236" s="1256" t="s">
        <v>2507</v>
      </c>
      <c r="E236" s="1257" t="s">
        <v>7</v>
      </c>
      <c r="F236" s="1257" t="s">
        <v>22</v>
      </c>
      <c r="G236" s="1257" t="s">
        <v>6</v>
      </c>
      <c r="H236" s="1258" t="s">
        <v>5</v>
      </c>
      <c r="I236" s="1258" t="s">
        <v>4</v>
      </c>
      <c r="J236" s="1258" t="s">
        <v>3</v>
      </c>
      <c r="K236" s="1259" t="s">
        <v>2</v>
      </c>
      <c r="L236" s="1259" t="s">
        <v>1</v>
      </c>
      <c r="M236" s="1259" t="s">
        <v>0</v>
      </c>
      <c r="N236" s="1254" t="s">
        <v>2406</v>
      </c>
      <c r="O236" s="1255" t="s">
        <v>2506</v>
      </c>
      <c r="P236" s="1256" t="s">
        <v>2507</v>
      </c>
      <c r="Q236" s="1260"/>
    </row>
    <row r="237" spans="1:18" ht="15" customHeight="1">
      <c r="A237" s="1290"/>
      <c r="B237" s="1272"/>
      <c r="C237" s="1224"/>
      <c r="D237" s="1276"/>
      <c r="E237" s="1224"/>
      <c r="F237" s="1224"/>
      <c r="G237" s="1224"/>
      <c r="H237" s="1224"/>
      <c r="I237" s="1224"/>
      <c r="J237" s="1224"/>
      <c r="K237" s="1224"/>
      <c r="L237" s="1224"/>
      <c r="M237" s="1224"/>
      <c r="N237" s="1272"/>
      <c r="O237" s="1224"/>
      <c r="P237" s="1276"/>
      <c r="Q237" s="1264"/>
    </row>
    <row r="238" spans="1:18" ht="15" customHeight="1">
      <c r="A238" s="1274" t="s">
        <v>2809</v>
      </c>
      <c r="B238" s="1266">
        <f>'[2]tr (2)'!C157</f>
        <v>111</v>
      </c>
      <c r="C238" s="1267">
        <f>'[2]tr (2)'!D157</f>
        <v>111.1</v>
      </c>
      <c r="D238" s="1268">
        <f>'[2]tr (2)'!E157</f>
        <v>111.1</v>
      </c>
      <c r="E238" s="1267">
        <f>'[2]tr (2)'!F157</f>
        <v>111.1</v>
      </c>
      <c r="F238" s="1267">
        <f>'[2]tr (2)'!G157</f>
        <v>111.1</v>
      </c>
      <c r="G238" s="1267">
        <f>'[2]tr (2)'!H157</f>
        <v>110.4</v>
      </c>
      <c r="H238" s="1267">
        <f>'[2]tr (2)'!I157</f>
        <v>110.4</v>
      </c>
      <c r="I238" s="1267">
        <f>'[2]tr (2)'!J157</f>
        <v>110.3</v>
      </c>
      <c r="J238" s="1267">
        <f>'[2]tr (2)'!K157</f>
        <v>109.8</v>
      </c>
      <c r="K238" s="1267">
        <f>'[2]tr (2)'!L157</f>
        <v>109.8</v>
      </c>
      <c r="L238" s="1267">
        <f>'[2]tr (2)'!M157</f>
        <v>109.6</v>
      </c>
      <c r="M238" s="1267">
        <f>'[2]tr (2)'!N157</f>
        <v>108.8</v>
      </c>
      <c r="N238" s="1266">
        <f>'[2]tr (2)'!O157</f>
        <v>108.8</v>
      </c>
      <c r="O238" s="1267">
        <f>'[2]tr (2)'!P157</f>
        <v>108.8</v>
      </c>
      <c r="P238" s="1268">
        <f>'[2]tr (2)'!Q157</f>
        <v>108.9</v>
      </c>
      <c r="Q238" s="1273" t="s">
        <v>2810</v>
      </c>
      <c r="R238" s="1270"/>
    </row>
    <row r="239" spans="1:18" ht="15" customHeight="1">
      <c r="A239" s="1244" t="s">
        <v>2811</v>
      </c>
      <c r="B239" s="1272">
        <f>'[2]tr (2)'!C158</f>
        <v>125.8</v>
      </c>
      <c r="C239" s="1224">
        <f>'[2]tr (2)'!D158</f>
        <v>125.8</v>
      </c>
      <c r="D239" s="1276">
        <f>'[2]tr (2)'!E158</f>
        <v>125.8</v>
      </c>
      <c r="E239" s="1224">
        <f>'[2]tr (2)'!F158</f>
        <v>125.9</v>
      </c>
      <c r="F239" s="1224">
        <f>'[2]tr (2)'!G158</f>
        <v>125.9</v>
      </c>
      <c r="G239" s="1224">
        <f>'[2]tr (2)'!H158</f>
        <v>124.1</v>
      </c>
      <c r="H239" s="1224">
        <f>'[2]tr (2)'!I158</f>
        <v>124</v>
      </c>
      <c r="I239" s="1224">
        <f>'[2]tr (2)'!J158</f>
        <v>124</v>
      </c>
      <c r="J239" s="1224">
        <f>'[2]tr (2)'!K158</f>
        <v>124</v>
      </c>
      <c r="K239" s="1224">
        <f>'[2]tr (2)'!L158</f>
        <v>124</v>
      </c>
      <c r="L239" s="1224">
        <f>'[2]tr (2)'!M158</f>
        <v>123.8</v>
      </c>
      <c r="M239" s="1224">
        <f>'[2]tr (2)'!N158</f>
        <v>123.8</v>
      </c>
      <c r="N239" s="1272">
        <f>'[2]tr (2)'!O158</f>
        <v>123.8</v>
      </c>
      <c r="O239" s="1224">
        <f>'[2]tr (2)'!P158</f>
        <v>123.8</v>
      </c>
      <c r="P239" s="1276">
        <f>'[2]tr (2)'!Q158</f>
        <v>123.8</v>
      </c>
      <c r="Q239" s="1277" t="s">
        <v>2812</v>
      </c>
    </row>
    <row r="240" spans="1:18" ht="15" customHeight="1">
      <c r="A240" s="1244" t="s">
        <v>2813</v>
      </c>
      <c r="B240" s="1272">
        <f>'[2]tr (2)'!C159</f>
        <v>110.2</v>
      </c>
      <c r="C240" s="1224">
        <f>'[2]tr (2)'!D159</f>
        <v>110.2</v>
      </c>
      <c r="D240" s="1276">
        <f>'[2]tr (2)'!E159</f>
        <v>110.2</v>
      </c>
      <c r="E240" s="1224">
        <f>'[2]tr (2)'!F159</f>
        <v>110.4</v>
      </c>
      <c r="F240" s="1224">
        <f>'[2]tr (2)'!G159</f>
        <v>110.4</v>
      </c>
      <c r="G240" s="1224">
        <f>'[2]tr (2)'!H159</f>
        <v>110.4</v>
      </c>
      <c r="H240" s="1224">
        <f>'[2]tr (2)'!I159</f>
        <v>110.4</v>
      </c>
      <c r="I240" s="1224">
        <f>'[2]tr (2)'!J159</f>
        <v>110.2</v>
      </c>
      <c r="J240" s="1224">
        <f>'[2]tr (2)'!K159</f>
        <v>110.2</v>
      </c>
      <c r="K240" s="1224">
        <f>'[2]tr (2)'!L159</f>
        <v>110.2</v>
      </c>
      <c r="L240" s="1224">
        <f>'[2]tr (2)'!M159</f>
        <v>107</v>
      </c>
      <c r="M240" s="1224">
        <f>'[2]tr (2)'!N159</f>
        <v>107.5</v>
      </c>
      <c r="N240" s="1272">
        <f>'[2]tr (2)'!O159</f>
        <v>107.5</v>
      </c>
      <c r="O240" s="1224">
        <f>'[2]tr (2)'!P159</f>
        <v>107.5</v>
      </c>
      <c r="P240" s="1276">
        <f>'[2]tr (2)'!Q159</f>
        <v>107.5</v>
      </c>
      <c r="Q240" s="1278" t="s">
        <v>2814</v>
      </c>
    </row>
    <row r="241" spans="1:18" ht="15" customHeight="1">
      <c r="A241" s="1244" t="s">
        <v>2815</v>
      </c>
      <c r="B241" s="1272">
        <f>'[2]tr (2)'!C160</f>
        <v>99.9</v>
      </c>
      <c r="C241" s="1224">
        <f>'[2]tr (2)'!D160</f>
        <v>100.8</v>
      </c>
      <c r="D241" s="1276">
        <f>'[2]tr (2)'!E160</f>
        <v>100.8</v>
      </c>
      <c r="E241" s="1224">
        <f>'[2]tr (2)'!F160</f>
        <v>100.8</v>
      </c>
      <c r="F241" s="1224">
        <f>'[2]tr (2)'!G160</f>
        <v>100.8</v>
      </c>
      <c r="G241" s="1224">
        <f>'[2]tr (2)'!H160</f>
        <v>99.2</v>
      </c>
      <c r="H241" s="1224">
        <f>'[2]tr (2)'!I160</f>
        <v>99.2</v>
      </c>
      <c r="I241" s="1224">
        <f>'[2]tr (2)'!J160</f>
        <v>98.4</v>
      </c>
      <c r="J241" s="1224">
        <f>'[2]tr (2)'!K160</f>
        <v>98.4</v>
      </c>
      <c r="K241" s="1224">
        <f>'[2]tr (2)'!L160</f>
        <v>98.4</v>
      </c>
      <c r="L241" s="1224">
        <f>'[2]tr (2)'!M160</f>
        <v>98.8</v>
      </c>
      <c r="M241" s="1224">
        <f>'[2]tr (2)'!N160</f>
        <v>98.5</v>
      </c>
      <c r="N241" s="1272">
        <f>'[2]tr (2)'!O160</f>
        <v>98.5</v>
      </c>
      <c r="O241" s="1224">
        <f>'[2]tr (2)'!P160</f>
        <v>98.5</v>
      </c>
      <c r="P241" s="1276">
        <f>'[2]tr (2)'!Q160</f>
        <v>98.5</v>
      </c>
      <c r="Q241" s="1278" t="s">
        <v>2816</v>
      </c>
    </row>
    <row r="242" spans="1:18" s="1271" customFormat="1" ht="15" customHeight="1">
      <c r="A242" s="1244" t="s">
        <v>2817</v>
      </c>
      <c r="B242" s="1272">
        <f>'[2]tr (2)'!C161</f>
        <v>95</v>
      </c>
      <c r="C242" s="1224">
        <f>'[2]tr (2)'!D161</f>
        <v>94.8</v>
      </c>
      <c r="D242" s="1276">
        <f>'[2]tr (2)'!E161</f>
        <v>94.8</v>
      </c>
      <c r="E242" s="1224">
        <f>'[2]tr (2)'!F161</f>
        <v>94.8</v>
      </c>
      <c r="F242" s="1224">
        <f>'[2]tr (2)'!G161</f>
        <v>94.8</v>
      </c>
      <c r="G242" s="1224">
        <f>'[2]tr (2)'!H161</f>
        <v>94.3</v>
      </c>
      <c r="H242" s="1224">
        <f>'[2]tr (2)'!I161</f>
        <v>94.3</v>
      </c>
      <c r="I242" s="1224">
        <f>'[2]tr (2)'!J161</f>
        <v>94.3</v>
      </c>
      <c r="J242" s="1224">
        <f>'[2]tr (2)'!K161</f>
        <v>94.3</v>
      </c>
      <c r="K242" s="1224">
        <f>'[2]tr (2)'!L161</f>
        <v>94.3</v>
      </c>
      <c r="L242" s="1224">
        <f>'[2]tr (2)'!M161</f>
        <v>94.3</v>
      </c>
      <c r="M242" s="1224">
        <f>'[2]tr (2)'!N161</f>
        <v>94.3</v>
      </c>
      <c r="N242" s="1272">
        <f>'[2]tr (2)'!O161</f>
        <v>94.3</v>
      </c>
      <c r="O242" s="1224">
        <f>'[2]tr (2)'!P161</f>
        <v>94.3</v>
      </c>
      <c r="P242" s="1276">
        <f>'[2]tr (2)'!Q161</f>
        <v>94.3</v>
      </c>
      <c r="Q242" s="1278" t="s">
        <v>2818</v>
      </c>
      <c r="R242" s="1243"/>
    </row>
    <row r="243" spans="1:18" s="1271" customFormat="1" ht="15" customHeight="1">
      <c r="A243" s="1244" t="s">
        <v>2819</v>
      </c>
      <c r="B243" s="1272">
        <f>'[2]tr (2)'!C162</f>
        <v>107.8</v>
      </c>
      <c r="C243" s="1224">
        <f>'[2]tr (2)'!D162</f>
        <v>108.5</v>
      </c>
      <c r="D243" s="1276">
        <f>'[2]tr (2)'!E162</f>
        <v>108.5</v>
      </c>
      <c r="E243" s="1224">
        <f>'[2]tr (2)'!F162</f>
        <v>108.5</v>
      </c>
      <c r="F243" s="1224">
        <f>'[2]tr (2)'!G162</f>
        <v>108.5</v>
      </c>
      <c r="G243" s="1224">
        <f>'[2]tr (2)'!H162</f>
        <v>104</v>
      </c>
      <c r="H243" s="1224">
        <f>'[2]tr (2)'!I162</f>
        <v>104</v>
      </c>
      <c r="I243" s="1224">
        <f>'[2]tr (2)'!J162</f>
        <v>104</v>
      </c>
      <c r="J243" s="1224">
        <f>'[2]tr (2)'!K162</f>
        <v>104</v>
      </c>
      <c r="K243" s="1224">
        <f>'[2]tr (2)'!L162</f>
        <v>104</v>
      </c>
      <c r="L243" s="1224">
        <f>'[2]tr (2)'!M162</f>
        <v>104</v>
      </c>
      <c r="M243" s="1224">
        <f>'[2]tr (2)'!N162</f>
        <v>104</v>
      </c>
      <c r="N243" s="1272">
        <f>'[2]tr (2)'!O162</f>
        <v>104</v>
      </c>
      <c r="O243" s="1224">
        <f>'[2]tr (2)'!P162</f>
        <v>104</v>
      </c>
      <c r="P243" s="1276">
        <f>'[2]tr (2)'!Q162</f>
        <v>104</v>
      </c>
      <c r="Q243" s="1278" t="s">
        <v>2820</v>
      </c>
      <c r="R243" s="1243"/>
    </row>
    <row r="244" spans="1:18" s="1271" customFormat="1" ht="15" customHeight="1">
      <c r="A244" s="1244" t="s">
        <v>2821</v>
      </c>
      <c r="B244" s="1272">
        <f>'[2]tr (2)'!C163</f>
        <v>114.2</v>
      </c>
      <c r="C244" s="1224">
        <f>'[2]tr (2)'!D163</f>
        <v>114.2</v>
      </c>
      <c r="D244" s="1276">
        <f>'[2]tr (2)'!E163</f>
        <v>114.2</v>
      </c>
      <c r="E244" s="1224">
        <f>'[2]tr (2)'!F163</f>
        <v>114.2</v>
      </c>
      <c r="F244" s="1224">
        <f>'[2]tr (2)'!G163</f>
        <v>114.2</v>
      </c>
      <c r="G244" s="1224">
        <f>'[2]tr (2)'!H163</f>
        <v>114.2</v>
      </c>
      <c r="H244" s="1224">
        <f>'[2]tr (2)'!I163</f>
        <v>114.2</v>
      </c>
      <c r="I244" s="1224">
        <f>'[2]tr (2)'!J163</f>
        <v>114.2</v>
      </c>
      <c r="J244" s="1224">
        <f>'[2]tr (2)'!K163</f>
        <v>114.2</v>
      </c>
      <c r="K244" s="1224">
        <f>'[2]tr (2)'!L163</f>
        <v>114.2</v>
      </c>
      <c r="L244" s="1224">
        <f>'[2]tr (2)'!M163</f>
        <v>114.2</v>
      </c>
      <c r="M244" s="1224">
        <f>'[2]tr (2)'!N163</f>
        <v>114.2</v>
      </c>
      <c r="N244" s="1272">
        <f>'[2]tr (2)'!O163</f>
        <v>114.2</v>
      </c>
      <c r="O244" s="1224">
        <f>'[2]tr (2)'!P163</f>
        <v>114.2</v>
      </c>
      <c r="P244" s="1276">
        <f>'[2]tr (2)'!Q163</f>
        <v>114.2</v>
      </c>
      <c r="Q244" s="1278" t="s">
        <v>2822</v>
      </c>
      <c r="R244" s="1243"/>
    </row>
    <row r="245" spans="1:18" ht="15" customHeight="1">
      <c r="A245" s="1244" t="s">
        <v>2823</v>
      </c>
      <c r="B245" s="1272">
        <f>'[2]tr (2)'!C164</f>
        <v>112.5</v>
      </c>
      <c r="C245" s="1224">
        <f>'[2]tr (2)'!D164</f>
        <v>112.5</v>
      </c>
      <c r="D245" s="1276">
        <f>'[2]tr (2)'!E164</f>
        <v>112.5</v>
      </c>
      <c r="E245" s="1224">
        <f>'[2]tr (2)'!F164</f>
        <v>112.5</v>
      </c>
      <c r="F245" s="1224">
        <f>'[2]tr (2)'!G164</f>
        <v>112.5</v>
      </c>
      <c r="G245" s="1224">
        <f>'[2]tr (2)'!H164</f>
        <v>111.5</v>
      </c>
      <c r="H245" s="1224">
        <f>'[2]tr (2)'!I164</f>
        <v>111.5</v>
      </c>
      <c r="I245" s="1224">
        <f>'[2]tr (2)'!J164</f>
        <v>111.5</v>
      </c>
      <c r="J245" s="1224">
        <f>'[2]tr (2)'!K164</f>
        <v>111.7</v>
      </c>
      <c r="K245" s="1224">
        <f>'[2]tr (2)'!L164</f>
        <v>111.7</v>
      </c>
      <c r="L245" s="1224">
        <f>'[2]tr (2)'!M164</f>
        <v>111.1</v>
      </c>
      <c r="M245" s="1224">
        <f>'[2]tr (2)'!N164</f>
        <v>110</v>
      </c>
      <c r="N245" s="1272">
        <f>'[2]tr (2)'!O164</f>
        <v>110</v>
      </c>
      <c r="O245" s="1224">
        <f>'[2]tr (2)'!P164</f>
        <v>110</v>
      </c>
      <c r="P245" s="1276">
        <f>'[2]tr (2)'!Q164</f>
        <v>110</v>
      </c>
      <c r="Q245" s="1277" t="s">
        <v>2824</v>
      </c>
    </row>
    <row r="246" spans="1:18" ht="15" customHeight="1">
      <c r="A246" s="1244" t="s">
        <v>2825</v>
      </c>
      <c r="B246" s="1272">
        <f>'[2]tr (2)'!C165</f>
        <v>108.7</v>
      </c>
      <c r="C246" s="1224">
        <f>'[2]tr (2)'!D165</f>
        <v>110.2</v>
      </c>
      <c r="D246" s="1276">
        <f>'[2]tr (2)'!E165</f>
        <v>110.2</v>
      </c>
      <c r="E246" s="1224">
        <f>'[2]tr (2)'!F165</f>
        <v>110.2</v>
      </c>
      <c r="F246" s="1224">
        <f>'[2]tr (2)'!G165</f>
        <v>110.2</v>
      </c>
      <c r="G246" s="1224">
        <f>'[2]tr (2)'!H165</f>
        <v>110.2</v>
      </c>
      <c r="H246" s="1224">
        <f>'[2]tr (2)'!I165</f>
        <v>110.2</v>
      </c>
      <c r="I246" s="1224">
        <f>'[2]tr (2)'!J165</f>
        <v>110.2</v>
      </c>
      <c r="J246" s="1224">
        <f>'[2]tr (2)'!K165</f>
        <v>106.6</v>
      </c>
      <c r="K246" s="1224">
        <f>'[2]tr (2)'!L165</f>
        <v>106.6</v>
      </c>
      <c r="L246" s="1224">
        <f>'[2]tr (2)'!M165</f>
        <v>106.6</v>
      </c>
      <c r="M246" s="1224">
        <f>'[2]tr (2)'!N165</f>
        <v>106.6</v>
      </c>
      <c r="N246" s="1272">
        <f>'[2]tr (2)'!O165</f>
        <v>106.6</v>
      </c>
      <c r="O246" s="1224">
        <f>'[2]tr (2)'!P165</f>
        <v>106.6</v>
      </c>
      <c r="P246" s="1276">
        <f>'[2]tr (2)'!Q165</f>
        <v>106.6</v>
      </c>
      <c r="Q246" s="1278" t="s">
        <v>2826</v>
      </c>
    </row>
    <row r="247" spans="1:18" ht="15" customHeight="1">
      <c r="A247" s="1244" t="s">
        <v>2827</v>
      </c>
      <c r="B247" s="1272">
        <f>'[2]tr (2)'!C166</f>
        <v>108.6</v>
      </c>
      <c r="C247" s="1224">
        <f>'[2]tr (2)'!D166</f>
        <v>108.6</v>
      </c>
      <c r="D247" s="1276">
        <f>'[2]tr (2)'!E166</f>
        <v>108.6</v>
      </c>
      <c r="E247" s="1224">
        <f>'[2]tr (2)'!F166</f>
        <v>108.6</v>
      </c>
      <c r="F247" s="1224">
        <f>'[2]tr (2)'!G166</f>
        <v>108.6</v>
      </c>
      <c r="G247" s="1224">
        <f>'[2]tr (2)'!H166</f>
        <v>108.6</v>
      </c>
      <c r="H247" s="1224">
        <f>'[2]tr (2)'!I166</f>
        <v>108.6</v>
      </c>
      <c r="I247" s="1224">
        <f>'[2]tr (2)'!J166</f>
        <v>108.6</v>
      </c>
      <c r="J247" s="1224">
        <f>'[2]tr (2)'!K166</f>
        <v>108.6</v>
      </c>
      <c r="K247" s="1224">
        <f>'[2]tr (2)'!L166</f>
        <v>108.6</v>
      </c>
      <c r="L247" s="1224">
        <f>'[2]tr (2)'!M166</f>
        <v>108.6</v>
      </c>
      <c r="M247" s="1224">
        <f>'[2]tr (2)'!N166</f>
        <v>108.6</v>
      </c>
      <c r="N247" s="1272">
        <f>'[2]tr (2)'!O166</f>
        <v>108.6</v>
      </c>
      <c r="O247" s="1224">
        <f>'[2]tr (2)'!P166</f>
        <v>108.6</v>
      </c>
      <c r="P247" s="1276">
        <f>'[2]tr (2)'!Q166</f>
        <v>108.9</v>
      </c>
      <c r="Q247" s="1277" t="s">
        <v>2828</v>
      </c>
    </row>
    <row r="248" spans="1:18" ht="15" customHeight="1">
      <c r="A248" s="1244" t="s">
        <v>2829</v>
      </c>
      <c r="B248" s="1272">
        <f>'[2]tr (2)'!C167</f>
        <v>160.4</v>
      </c>
      <c r="C248" s="1224">
        <f>'[2]tr (2)'!D167</f>
        <v>160.4</v>
      </c>
      <c r="D248" s="1276">
        <f>'[2]tr (2)'!E167</f>
        <v>160.4</v>
      </c>
      <c r="E248" s="1224">
        <f>'[2]tr (2)'!F167</f>
        <v>160.4</v>
      </c>
      <c r="F248" s="1224">
        <f>'[2]tr (2)'!G167</f>
        <v>160.4</v>
      </c>
      <c r="G248" s="1224">
        <f>'[2]tr (2)'!H167</f>
        <v>160.4</v>
      </c>
      <c r="H248" s="1224">
        <f>'[2]tr (2)'!I167</f>
        <v>160.4</v>
      </c>
      <c r="I248" s="1224">
        <f>'[2]tr (2)'!J167</f>
        <v>160.4</v>
      </c>
      <c r="J248" s="1224">
        <f>'[2]tr (2)'!K167</f>
        <v>151.1</v>
      </c>
      <c r="K248" s="1224">
        <f>'[2]tr (2)'!L167</f>
        <v>151.1</v>
      </c>
      <c r="L248" s="1224">
        <f>'[2]tr (2)'!M167</f>
        <v>151.1</v>
      </c>
      <c r="M248" s="1224">
        <f>'[2]tr (2)'!N167</f>
        <v>137.6</v>
      </c>
      <c r="N248" s="1272">
        <f>'[2]tr (2)'!O167</f>
        <v>137.6</v>
      </c>
      <c r="O248" s="1224">
        <f>'[2]tr (2)'!P167</f>
        <v>137.6</v>
      </c>
      <c r="P248" s="1276">
        <f>'[2]tr (2)'!Q167</f>
        <v>137.6</v>
      </c>
      <c r="Q248" s="1278" t="s">
        <v>2830</v>
      </c>
    </row>
    <row r="249" spans="1:18" ht="15" customHeight="1">
      <c r="B249" s="1266"/>
      <c r="C249" s="1267"/>
      <c r="D249" s="1268"/>
      <c r="E249" s="1267"/>
      <c r="F249" s="1267"/>
      <c r="G249" s="1267"/>
      <c r="H249" s="1267"/>
      <c r="I249" s="1267"/>
      <c r="J249" s="1267"/>
      <c r="K249" s="1267"/>
      <c r="L249" s="1267"/>
      <c r="M249" s="1267"/>
      <c r="N249" s="1266"/>
      <c r="O249" s="1267"/>
      <c r="P249" s="1268"/>
      <c r="Q249" s="1278"/>
      <c r="R249" s="1270"/>
    </row>
    <row r="250" spans="1:18" ht="15" customHeight="1">
      <c r="A250" s="1274" t="s">
        <v>2831</v>
      </c>
      <c r="B250" s="1266">
        <f>'[2]tr (2)'!C169</f>
        <v>105.5</v>
      </c>
      <c r="C250" s="1267">
        <f>'[2]tr (2)'!D169</f>
        <v>105.5</v>
      </c>
      <c r="D250" s="1268">
        <f>'[2]tr (2)'!E169</f>
        <v>102.9</v>
      </c>
      <c r="E250" s="1267">
        <f>'[2]tr (2)'!F169</f>
        <v>102.4</v>
      </c>
      <c r="F250" s="1267">
        <f>'[2]tr (2)'!G169</f>
        <v>102.2</v>
      </c>
      <c r="G250" s="1267">
        <f>'[2]tr (2)'!H169</f>
        <v>102.2</v>
      </c>
      <c r="H250" s="1267">
        <f>'[2]tr (2)'!I169</f>
        <v>102.2</v>
      </c>
      <c r="I250" s="1267">
        <f>'[2]tr (2)'!J169</f>
        <v>102.2</v>
      </c>
      <c r="J250" s="1267">
        <f>'[2]tr (2)'!K169</f>
        <v>102.2</v>
      </c>
      <c r="K250" s="1267">
        <f>'[2]tr (2)'!L169</f>
        <v>102.2</v>
      </c>
      <c r="L250" s="1267">
        <f>'[2]tr (2)'!M169</f>
        <v>102.2</v>
      </c>
      <c r="M250" s="1267">
        <f>'[2]tr (2)'!N169</f>
        <v>102.2</v>
      </c>
      <c r="N250" s="1266">
        <f>'[2]tr (2)'!O169</f>
        <v>102.2</v>
      </c>
      <c r="O250" s="1267">
        <f>'[2]tr (2)'!P169</f>
        <v>102.2</v>
      </c>
      <c r="P250" s="1268">
        <f>'[2]tr (2)'!Q169</f>
        <v>102.2</v>
      </c>
      <c r="Q250" s="1273" t="s">
        <v>2832</v>
      </c>
    </row>
    <row r="251" spans="1:18" ht="15" customHeight="1">
      <c r="A251" s="1244" t="s">
        <v>2833</v>
      </c>
      <c r="B251" s="1272">
        <f>'[2]tr (2)'!C170</f>
        <v>93.7</v>
      </c>
      <c r="C251" s="1224">
        <f>'[2]tr (2)'!D170</f>
        <v>93.7</v>
      </c>
      <c r="D251" s="1276">
        <f>'[2]tr (2)'!E170</f>
        <v>93.7</v>
      </c>
      <c r="E251" s="1224">
        <f>'[2]tr (2)'!F170</f>
        <v>93.7</v>
      </c>
      <c r="F251" s="1224">
        <f>'[2]tr (2)'!G170</f>
        <v>93.7</v>
      </c>
      <c r="G251" s="1224">
        <f>'[2]tr (2)'!H170</f>
        <v>93.7</v>
      </c>
      <c r="H251" s="1224">
        <f>'[2]tr (2)'!I170</f>
        <v>93.7</v>
      </c>
      <c r="I251" s="1224">
        <f>'[2]tr (2)'!J170</f>
        <v>93.7</v>
      </c>
      <c r="J251" s="1224">
        <f>'[2]tr (2)'!K170</f>
        <v>93.7</v>
      </c>
      <c r="K251" s="1224">
        <f>'[2]tr (2)'!L170</f>
        <v>93.7</v>
      </c>
      <c r="L251" s="1224">
        <f>'[2]tr (2)'!M170</f>
        <v>93.8</v>
      </c>
      <c r="M251" s="1224">
        <f>'[2]tr (2)'!N170</f>
        <v>93.8</v>
      </c>
      <c r="N251" s="1272">
        <f>'[2]tr (2)'!O170</f>
        <v>93.8</v>
      </c>
      <c r="O251" s="1224">
        <f>'[2]tr (2)'!P170</f>
        <v>93.8</v>
      </c>
      <c r="P251" s="1276">
        <f>'[2]tr (2)'!Q170</f>
        <v>93.8</v>
      </c>
      <c r="Q251" s="1278" t="s">
        <v>2834</v>
      </c>
    </row>
    <row r="252" spans="1:18" ht="15" customHeight="1">
      <c r="A252" s="1244" t="s">
        <v>2835</v>
      </c>
      <c r="B252" s="1272">
        <f>'[2]tr (2)'!C171</f>
        <v>142.69999999999999</v>
      </c>
      <c r="C252" s="1224">
        <f>'[2]tr (2)'!D171</f>
        <v>142.69999999999999</v>
      </c>
      <c r="D252" s="1276">
        <f>'[2]tr (2)'!E171</f>
        <v>142.69999999999999</v>
      </c>
      <c r="E252" s="1224">
        <f>'[2]tr (2)'!F171</f>
        <v>142.69999999999999</v>
      </c>
      <c r="F252" s="1224">
        <f>'[2]tr (2)'!G171</f>
        <v>142.69999999999999</v>
      </c>
      <c r="G252" s="1224">
        <f>'[2]tr (2)'!H171</f>
        <v>136.19999999999999</v>
      </c>
      <c r="H252" s="1224">
        <f>'[2]tr (2)'!I171</f>
        <v>136.19999999999999</v>
      </c>
      <c r="I252" s="1224">
        <f>'[2]tr (2)'!J171</f>
        <v>136.19999999999999</v>
      </c>
      <c r="J252" s="1224">
        <f>'[2]tr (2)'!K171</f>
        <v>136.19999999999999</v>
      </c>
      <c r="K252" s="1224">
        <f>'[2]tr (2)'!L171</f>
        <v>136.19999999999999</v>
      </c>
      <c r="L252" s="1224">
        <f>'[2]tr (2)'!M171</f>
        <v>136.19999999999999</v>
      </c>
      <c r="M252" s="1224">
        <f>'[2]tr (2)'!N171</f>
        <v>136.19999999999999</v>
      </c>
      <c r="N252" s="1272">
        <f>'[2]tr (2)'!O171</f>
        <v>136.19999999999999</v>
      </c>
      <c r="O252" s="1224">
        <f>'[2]tr (2)'!P171</f>
        <v>136.19999999999999</v>
      </c>
      <c r="P252" s="1276">
        <f>'[2]tr (2)'!Q171</f>
        <v>136.19999999999999</v>
      </c>
      <c r="Q252" s="1278" t="s">
        <v>2836</v>
      </c>
    </row>
    <row r="253" spans="1:18" ht="15" customHeight="1">
      <c r="A253" s="1244" t="s">
        <v>2837</v>
      </c>
      <c r="B253" s="1272">
        <f>'[2]tr (2)'!C172</f>
        <v>121.4</v>
      </c>
      <c r="C253" s="1224">
        <f>'[2]tr (2)'!D172</f>
        <v>121.4</v>
      </c>
      <c r="D253" s="1276">
        <f>'[2]tr (2)'!E172</f>
        <v>121.4</v>
      </c>
      <c r="E253" s="1224">
        <f>'[2]tr (2)'!F172</f>
        <v>121.4</v>
      </c>
      <c r="F253" s="1224">
        <f>'[2]tr (2)'!G172</f>
        <v>121.4</v>
      </c>
      <c r="G253" s="1224">
        <f>'[2]tr (2)'!H172</f>
        <v>121.4</v>
      </c>
      <c r="H253" s="1224">
        <f>'[2]tr (2)'!I172</f>
        <v>121.4</v>
      </c>
      <c r="I253" s="1224">
        <f>'[2]tr (2)'!J172</f>
        <v>121.4</v>
      </c>
      <c r="J253" s="1224">
        <f>'[2]tr (2)'!K172</f>
        <v>121.4</v>
      </c>
      <c r="K253" s="1224">
        <f>'[2]tr (2)'!L172</f>
        <v>121.4</v>
      </c>
      <c r="L253" s="1224">
        <f>'[2]tr (2)'!M172</f>
        <v>121.4</v>
      </c>
      <c r="M253" s="1224">
        <f>'[2]tr (2)'!N172</f>
        <v>121.4</v>
      </c>
      <c r="N253" s="1272">
        <f>'[2]tr (2)'!O172</f>
        <v>121.4</v>
      </c>
      <c r="O253" s="1224">
        <f>'[2]tr (2)'!P172</f>
        <v>121.4</v>
      </c>
      <c r="P253" s="1276">
        <f>'[2]tr (2)'!Q172</f>
        <v>121.4</v>
      </c>
      <c r="Q253" s="1278" t="s">
        <v>2838</v>
      </c>
    </row>
    <row r="254" spans="1:18" ht="15" customHeight="1">
      <c r="A254" s="1244" t="s">
        <v>2839</v>
      </c>
      <c r="B254" s="1272">
        <f>'[2]tr (2)'!C173</f>
        <v>133.80000000000001</v>
      </c>
      <c r="C254" s="1224">
        <f>'[2]tr (2)'!D173</f>
        <v>133.80000000000001</v>
      </c>
      <c r="D254" s="1276">
        <f>'[2]tr (2)'!E173</f>
        <v>119.4</v>
      </c>
      <c r="E254" s="1224">
        <f>'[2]tr (2)'!F173</f>
        <v>119.4</v>
      </c>
      <c r="F254" s="1224">
        <f>'[2]tr (2)'!G173</f>
        <v>119.4</v>
      </c>
      <c r="G254" s="1224">
        <f>'[2]tr (2)'!H173</f>
        <v>119.4</v>
      </c>
      <c r="H254" s="1224">
        <f>'[2]tr (2)'!I173</f>
        <v>119.4</v>
      </c>
      <c r="I254" s="1224">
        <f>'[2]tr (2)'!J173</f>
        <v>119.4</v>
      </c>
      <c r="J254" s="1224">
        <f>'[2]tr (2)'!K173</f>
        <v>119.4</v>
      </c>
      <c r="K254" s="1224">
        <f>'[2]tr (2)'!L173</f>
        <v>119.4</v>
      </c>
      <c r="L254" s="1224">
        <f>'[2]tr (2)'!M173</f>
        <v>119.4</v>
      </c>
      <c r="M254" s="1224">
        <f>'[2]tr (2)'!N173</f>
        <v>119.4</v>
      </c>
      <c r="N254" s="1272">
        <f>'[2]tr (2)'!O173</f>
        <v>119.4</v>
      </c>
      <c r="O254" s="1224">
        <f>'[2]tr (2)'!P173</f>
        <v>119.4</v>
      </c>
      <c r="P254" s="1276">
        <f>'[2]tr (2)'!Q173</f>
        <v>119.4</v>
      </c>
      <c r="Q254" s="1278" t="s">
        <v>2840</v>
      </c>
    </row>
    <row r="255" spans="1:18" ht="15" customHeight="1">
      <c r="A255" s="1244" t="s">
        <v>2841</v>
      </c>
      <c r="B255" s="1272">
        <f>'[2]tr (2)'!C174</f>
        <v>116.2</v>
      </c>
      <c r="C255" s="1224">
        <f>'[2]tr (2)'!D174</f>
        <v>116.2</v>
      </c>
      <c r="D255" s="1276">
        <f>'[2]tr (2)'!E174</f>
        <v>116.2</v>
      </c>
      <c r="E255" s="1224">
        <f>'[2]tr (2)'!F174</f>
        <v>111.7</v>
      </c>
      <c r="F255" s="1224">
        <f>'[2]tr (2)'!G174</f>
        <v>110.1</v>
      </c>
      <c r="G255" s="1224">
        <f>'[2]tr (2)'!H174</f>
        <v>110.1</v>
      </c>
      <c r="H255" s="1224">
        <f>'[2]tr (2)'!I174</f>
        <v>110.1</v>
      </c>
      <c r="I255" s="1224">
        <f>'[2]tr (2)'!J174</f>
        <v>109.7</v>
      </c>
      <c r="J255" s="1224">
        <f>'[2]tr (2)'!K174</f>
        <v>109.7</v>
      </c>
      <c r="K255" s="1224">
        <f>'[2]tr (2)'!L174</f>
        <v>109.7</v>
      </c>
      <c r="L255" s="1224">
        <f>'[2]tr (2)'!M174</f>
        <v>109.7</v>
      </c>
      <c r="M255" s="1224">
        <f>'[2]tr (2)'!N174</f>
        <v>109.7</v>
      </c>
      <c r="N255" s="1272">
        <f>'[2]tr (2)'!O174</f>
        <v>109.7</v>
      </c>
      <c r="O255" s="1224">
        <f>'[2]tr (2)'!P174</f>
        <v>109.7</v>
      </c>
      <c r="P255" s="1276">
        <f>'[2]tr (2)'!Q174</f>
        <v>109.7</v>
      </c>
      <c r="Q255" s="1278" t="s">
        <v>2842</v>
      </c>
      <c r="R255" s="1226"/>
    </row>
    <row r="256" spans="1:18" ht="15" customHeight="1">
      <c r="A256" s="1244" t="s">
        <v>2843</v>
      </c>
      <c r="B256" s="1272">
        <f>'[2]tr (2)'!C175</f>
        <v>102.2</v>
      </c>
      <c r="C256" s="1224">
        <f>'[2]tr (2)'!D175</f>
        <v>102.2</v>
      </c>
      <c r="D256" s="1276">
        <f>'[2]tr (2)'!E175</f>
        <v>102.2</v>
      </c>
      <c r="E256" s="1224">
        <f>'[2]tr (2)'!F175</f>
        <v>101.9</v>
      </c>
      <c r="F256" s="1224">
        <f>'[2]tr (2)'!G175</f>
        <v>101.9</v>
      </c>
      <c r="G256" s="1224">
        <f>'[2]tr (2)'!H175</f>
        <v>101.9</v>
      </c>
      <c r="H256" s="1224">
        <f>'[2]tr (2)'!I175</f>
        <v>101.9</v>
      </c>
      <c r="I256" s="1224">
        <f>'[2]tr (2)'!J175</f>
        <v>101.9</v>
      </c>
      <c r="J256" s="1224">
        <f>'[2]tr (2)'!K175</f>
        <v>101.9</v>
      </c>
      <c r="K256" s="1224">
        <f>'[2]tr (2)'!L175</f>
        <v>101.9</v>
      </c>
      <c r="L256" s="1224">
        <f>'[2]tr (2)'!M175</f>
        <v>101.9</v>
      </c>
      <c r="M256" s="1224">
        <f>'[2]tr (2)'!N175</f>
        <v>101.9</v>
      </c>
      <c r="N256" s="1272">
        <f>'[2]tr (2)'!O175</f>
        <v>101.9</v>
      </c>
      <c r="O256" s="1224">
        <f>'[2]tr (2)'!P175</f>
        <v>101.9</v>
      </c>
      <c r="P256" s="1276">
        <f>'[2]tr (2)'!Q175</f>
        <v>101.9</v>
      </c>
      <c r="Q256" s="1278" t="s">
        <v>2844</v>
      </c>
    </row>
    <row r="257" spans="1:18" ht="15" customHeight="1">
      <c r="A257" s="1244" t="s">
        <v>2845</v>
      </c>
      <c r="B257" s="1272">
        <f>'[2]tr (2)'!C176</f>
        <v>103.3</v>
      </c>
      <c r="C257" s="1224">
        <f>'[2]tr (2)'!D176</f>
        <v>103.3</v>
      </c>
      <c r="D257" s="1276">
        <f>'[2]tr (2)'!E176</f>
        <v>103.3</v>
      </c>
      <c r="E257" s="1224">
        <f>'[2]tr (2)'!F176</f>
        <v>103.3</v>
      </c>
      <c r="F257" s="1224">
        <f>'[2]tr (2)'!G176</f>
        <v>103.3</v>
      </c>
      <c r="G257" s="1224">
        <f>'[2]tr (2)'!H176</f>
        <v>103.3</v>
      </c>
      <c r="H257" s="1224">
        <f>'[2]tr (2)'!I176</f>
        <v>103.3</v>
      </c>
      <c r="I257" s="1224">
        <f>'[2]tr (2)'!J176</f>
        <v>103.3</v>
      </c>
      <c r="J257" s="1224">
        <f>'[2]tr (2)'!K176</f>
        <v>103.3</v>
      </c>
      <c r="K257" s="1224">
        <f>'[2]tr (2)'!L176</f>
        <v>103.3</v>
      </c>
      <c r="L257" s="1224">
        <f>'[2]tr (2)'!M176</f>
        <v>103.3</v>
      </c>
      <c r="M257" s="1224">
        <f>'[2]tr (2)'!N176</f>
        <v>103.3</v>
      </c>
      <c r="N257" s="1272">
        <f>'[2]tr (2)'!O176</f>
        <v>103.3</v>
      </c>
      <c r="O257" s="1224">
        <f>'[2]tr (2)'!P176</f>
        <v>103.3</v>
      </c>
      <c r="P257" s="1276">
        <f>'[2]tr (2)'!Q176</f>
        <v>103.3</v>
      </c>
      <c r="Q257" s="1278" t="s">
        <v>2846</v>
      </c>
      <c r="R257" s="1237"/>
    </row>
    <row r="258" spans="1:18" ht="15" customHeight="1">
      <c r="B258" s="1266"/>
      <c r="C258" s="1267"/>
      <c r="D258" s="1268"/>
      <c r="E258" s="1267"/>
      <c r="F258" s="1267"/>
      <c r="G258" s="1267"/>
      <c r="H258" s="1267"/>
      <c r="I258" s="1267"/>
      <c r="J258" s="1267"/>
      <c r="K258" s="1267"/>
      <c r="L258" s="1267"/>
      <c r="M258" s="1267"/>
      <c r="N258" s="1266"/>
      <c r="O258" s="1267"/>
      <c r="P258" s="1268"/>
      <c r="Q258" s="1278"/>
    </row>
    <row r="259" spans="1:18" ht="15" customHeight="1">
      <c r="A259" s="1274" t="s">
        <v>2847</v>
      </c>
      <c r="B259" s="1266">
        <f>'[2]tr (2)'!C178</f>
        <v>109.4</v>
      </c>
      <c r="C259" s="1267">
        <f>'[2]tr (2)'!D178</f>
        <v>111.5</v>
      </c>
      <c r="D259" s="1268">
        <f>'[2]tr (2)'!E178</f>
        <v>112.1</v>
      </c>
      <c r="E259" s="1267">
        <f>'[2]tr (2)'!F178</f>
        <v>111.7</v>
      </c>
      <c r="F259" s="1267">
        <f>'[2]tr (2)'!G178</f>
        <v>111.6</v>
      </c>
      <c r="G259" s="1267">
        <f>'[2]tr (2)'!H178</f>
        <v>111.6</v>
      </c>
      <c r="H259" s="1267">
        <f>'[2]tr (2)'!I178</f>
        <v>111.7</v>
      </c>
      <c r="I259" s="1267">
        <f>'[2]tr (2)'!J178</f>
        <v>111.4</v>
      </c>
      <c r="J259" s="1267">
        <f>'[2]tr (2)'!K178</f>
        <v>110.5</v>
      </c>
      <c r="K259" s="1267">
        <f>'[2]tr (2)'!L178</f>
        <v>109.5</v>
      </c>
      <c r="L259" s="1267">
        <f>'[2]tr (2)'!M178</f>
        <v>110.6</v>
      </c>
      <c r="M259" s="1267">
        <f>'[2]tr (2)'!N178</f>
        <v>110.4</v>
      </c>
      <c r="N259" s="1266">
        <f>'[2]tr (2)'!O178</f>
        <v>110.2</v>
      </c>
      <c r="O259" s="1267">
        <f>'[2]tr (2)'!P178</f>
        <v>110</v>
      </c>
      <c r="P259" s="1268">
        <f>'[2]tr (2)'!Q178</f>
        <v>109.5</v>
      </c>
      <c r="Q259" s="1273" t="s">
        <v>2848</v>
      </c>
    </row>
    <row r="260" spans="1:18" ht="15" customHeight="1">
      <c r="A260" s="1244" t="s">
        <v>2849</v>
      </c>
      <c r="B260" s="1272">
        <f>'[2]tr (2)'!C179</f>
        <v>99.6</v>
      </c>
      <c r="C260" s="1224">
        <f>'[2]tr (2)'!D179</f>
        <v>99.6</v>
      </c>
      <c r="D260" s="1276">
        <f>'[2]tr (2)'!E179</f>
        <v>99.6</v>
      </c>
      <c r="E260" s="1224">
        <f>'[2]tr (2)'!F179</f>
        <v>100.5</v>
      </c>
      <c r="F260" s="1224">
        <f>'[2]tr (2)'!G179</f>
        <v>100.5</v>
      </c>
      <c r="G260" s="1224">
        <f>'[2]tr (2)'!H179</f>
        <v>100.5</v>
      </c>
      <c r="H260" s="1224">
        <f>'[2]tr (2)'!I179</f>
        <v>100.5</v>
      </c>
      <c r="I260" s="1224">
        <f>'[2]tr (2)'!J179</f>
        <v>100.5</v>
      </c>
      <c r="J260" s="1224">
        <f>'[2]tr (2)'!K179</f>
        <v>100.5</v>
      </c>
      <c r="K260" s="1224">
        <f>'[2]tr (2)'!L179</f>
        <v>100.5</v>
      </c>
      <c r="L260" s="1224">
        <f>'[2]tr (2)'!M179</f>
        <v>100.5</v>
      </c>
      <c r="M260" s="1224">
        <f>'[2]tr (2)'!N179</f>
        <v>100.5</v>
      </c>
      <c r="N260" s="1272">
        <f>'[2]tr (2)'!O179</f>
        <v>100.5</v>
      </c>
      <c r="O260" s="1224">
        <f>'[2]tr (2)'!P179</f>
        <v>100.5</v>
      </c>
      <c r="P260" s="1276">
        <f>'[2]tr (2)'!Q179</f>
        <v>100.5</v>
      </c>
      <c r="Q260" s="1278" t="s">
        <v>2850</v>
      </c>
    </row>
    <row r="261" spans="1:18" ht="15" customHeight="1">
      <c r="A261" s="1244" t="s">
        <v>2851</v>
      </c>
      <c r="B261" s="1272">
        <f>'[2]tr (2)'!C180</f>
        <v>106</v>
      </c>
      <c r="C261" s="1224">
        <f>'[2]tr (2)'!D180</f>
        <v>106</v>
      </c>
      <c r="D261" s="1276">
        <f>'[2]tr (2)'!E180</f>
        <v>106</v>
      </c>
      <c r="E261" s="1224">
        <f>'[2]tr (2)'!F180</f>
        <v>106</v>
      </c>
      <c r="F261" s="1224">
        <f>'[2]tr (2)'!G180</f>
        <v>106</v>
      </c>
      <c r="G261" s="1224">
        <f>'[2]tr (2)'!H180</f>
        <v>106</v>
      </c>
      <c r="H261" s="1224">
        <f>'[2]tr (2)'!I180</f>
        <v>106</v>
      </c>
      <c r="I261" s="1224">
        <f>'[2]tr (2)'!J180</f>
        <v>106</v>
      </c>
      <c r="J261" s="1224">
        <f>'[2]tr (2)'!K180</f>
        <v>106</v>
      </c>
      <c r="K261" s="1224">
        <f>'[2]tr (2)'!L180</f>
        <v>106</v>
      </c>
      <c r="L261" s="1224">
        <f>'[2]tr (2)'!M180</f>
        <v>106</v>
      </c>
      <c r="M261" s="1224">
        <f>'[2]tr (2)'!N180</f>
        <v>106</v>
      </c>
      <c r="N261" s="1272">
        <f>'[2]tr (2)'!O180</f>
        <v>106</v>
      </c>
      <c r="O261" s="1224">
        <f>'[2]tr (2)'!P180</f>
        <v>106</v>
      </c>
      <c r="P261" s="1276">
        <f>'[2]tr (2)'!Q180</f>
        <v>106</v>
      </c>
      <c r="Q261" s="1278" t="s">
        <v>2852</v>
      </c>
    </row>
    <row r="262" spans="1:18" ht="15" customHeight="1">
      <c r="A262" s="1244" t="s">
        <v>2853</v>
      </c>
      <c r="B262" s="1272">
        <f>'[2]tr (2)'!C181</f>
        <v>103.3</v>
      </c>
      <c r="C262" s="1224">
        <f>'[2]tr (2)'!D181</f>
        <v>103.3</v>
      </c>
      <c r="D262" s="1276">
        <f>'[2]tr (2)'!E181</f>
        <v>103.3</v>
      </c>
      <c r="E262" s="1224">
        <f>'[2]tr (2)'!F181</f>
        <v>103.3</v>
      </c>
      <c r="F262" s="1224">
        <f>'[2]tr (2)'!G181</f>
        <v>103.3</v>
      </c>
      <c r="G262" s="1224">
        <f>'[2]tr (2)'!H181</f>
        <v>103.3</v>
      </c>
      <c r="H262" s="1224">
        <f>'[2]tr (2)'!I181</f>
        <v>103.3</v>
      </c>
      <c r="I262" s="1224">
        <f>'[2]tr (2)'!J181</f>
        <v>103.3</v>
      </c>
      <c r="J262" s="1224">
        <f>'[2]tr (2)'!K181</f>
        <v>103.3</v>
      </c>
      <c r="K262" s="1224">
        <f>'[2]tr (2)'!L181</f>
        <v>103.3</v>
      </c>
      <c r="L262" s="1224">
        <f>'[2]tr (2)'!M181</f>
        <v>103.3</v>
      </c>
      <c r="M262" s="1224">
        <f>'[2]tr (2)'!N181</f>
        <v>103.3</v>
      </c>
      <c r="N262" s="1272">
        <f>'[2]tr (2)'!O181</f>
        <v>103.3</v>
      </c>
      <c r="O262" s="1224">
        <f>'[2]tr (2)'!P181</f>
        <v>103.3</v>
      </c>
      <c r="P262" s="1276">
        <f>'[2]tr (2)'!Q181</f>
        <v>103.3</v>
      </c>
      <c r="Q262" s="1277" t="s">
        <v>2854</v>
      </c>
    </row>
    <row r="263" spans="1:18" s="1271" customFormat="1" ht="15" customHeight="1">
      <c r="A263" s="1244" t="s">
        <v>2855</v>
      </c>
      <c r="B263" s="1272">
        <f>'[2]tr (2)'!C182</f>
        <v>119.2</v>
      </c>
      <c r="C263" s="1224">
        <f>'[2]tr (2)'!D182</f>
        <v>119.2</v>
      </c>
      <c r="D263" s="1276">
        <f>'[2]tr (2)'!E182</f>
        <v>119.2</v>
      </c>
      <c r="E263" s="1224">
        <f>'[2]tr (2)'!F182</f>
        <v>118.5</v>
      </c>
      <c r="F263" s="1224">
        <f>'[2]tr (2)'!G182</f>
        <v>118.5</v>
      </c>
      <c r="G263" s="1224">
        <f>'[2]tr (2)'!H182</f>
        <v>117.6</v>
      </c>
      <c r="H263" s="1224">
        <f>'[2]tr (2)'!I182</f>
        <v>118.1</v>
      </c>
      <c r="I263" s="1224">
        <f>'[2]tr (2)'!J182</f>
        <v>118.1</v>
      </c>
      <c r="J263" s="1224">
        <f>'[2]tr (2)'!K182</f>
        <v>118.1</v>
      </c>
      <c r="K263" s="1224">
        <f>'[2]tr (2)'!L182</f>
        <v>118.1</v>
      </c>
      <c r="L263" s="1224">
        <f>'[2]tr (2)'!M182</f>
        <v>118.1</v>
      </c>
      <c r="M263" s="1224">
        <f>'[2]tr (2)'!N182</f>
        <v>118.1</v>
      </c>
      <c r="N263" s="1272">
        <f>'[2]tr (2)'!O182</f>
        <v>118.1</v>
      </c>
      <c r="O263" s="1224">
        <f>'[2]tr (2)'!P182</f>
        <v>118.1</v>
      </c>
      <c r="P263" s="1276">
        <f>'[2]tr (2)'!Q182</f>
        <v>118.1</v>
      </c>
      <c r="Q263" s="1278" t="s">
        <v>2856</v>
      </c>
      <c r="R263" s="1243"/>
    </row>
    <row r="264" spans="1:18" ht="15" customHeight="1">
      <c r="A264" s="1244" t="s">
        <v>2857</v>
      </c>
      <c r="B264" s="1272">
        <f>'[2]tr (2)'!C183</f>
        <v>110.5</v>
      </c>
      <c r="C264" s="1224">
        <f>'[2]tr (2)'!D183</f>
        <v>119.1</v>
      </c>
      <c r="D264" s="1276">
        <f>'[2]tr (2)'!E183</f>
        <v>121.4</v>
      </c>
      <c r="E264" s="1224">
        <f>'[2]tr (2)'!F183</f>
        <v>119.4</v>
      </c>
      <c r="F264" s="1224">
        <f>'[2]tr (2)'!G183</f>
        <v>119.2</v>
      </c>
      <c r="G264" s="1224">
        <f>'[2]tr (2)'!H183</f>
        <v>119.2</v>
      </c>
      <c r="H264" s="1224">
        <f>'[2]tr (2)'!I183</f>
        <v>119.6</v>
      </c>
      <c r="I264" s="1224">
        <f>'[2]tr (2)'!J183</f>
        <v>118.4</v>
      </c>
      <c r="J264" s="1224">
        <f>'[2]tr (2)'!K183</f>
        <v>116.9</v>
      </c>
      <c r="K264" s="1224">
        <f>'[2]tr (2)'!L183</f>
        <v>112.7</v>
      </c>
      <c r="L264" s="1224">
        <f>'[2]tr (2)'!M183</f>
        <v>116.7</v>
      </c>
      <c r="M264" s="1224">
        <f>'[2]tr (2)'!N183</f>
        <v>116</v>
      </c>
      <c r="N264" s="1272">
        <f>'[2]tr (2)'!O183</f>
        <v>115.2</v>
      </c>
      <c r="O264" s="1224">
        <f>'[2]tr (2)'!P183</f>
        <v>114.7</v>
      </c>
      <c r="P264" s="1276">
        <f>'[2]tr (2)'!Q183</f>
        <v>112.4</v>
      </c>
      <c r="Q264" s="1277" t="s">
        <v>2858</v>
      </c>
      <c r="R264" s="1270"/>
    </row>
    <row r="265" spans="1:18" ht="15" customHeight="1">
      <c r="A265" s="1244" t="s">
        <v>2859</v>
      </c>
      <c r="B265" s="1272">
        <f>'[2]tr (2)'!C184</f>
        <v>102.7</v>
      </c>
      <c r="C265" s="1224">
        <f>'[2]tr (2)'!D184</f>
        <v>102.7</v>
      </c>
      <c r="D265" s="1276">
        <f>'[2]tr (2)'!E184</f>
        <v>102.7</v>
      </c>
      <c r="E265" s="1224">
        <f>'[2]tr (2)'!F184</f>
        <v>102.7</v>
      </c>
      <c r="F265" s="1224">
        <f>'[2]tr (2)'!G184</f>
        <v>102.7</v>
      </c>
      <c r="G265" s="1224">
        <f>'[2]tr (2)'!H184</f>
        <v>102.7</v>
      </c>
      <c r="H265" s="1224">
        <f>'[2]tr (2)'!I184</f>
        <v>102.7</v>
      </c>
      <c r="I265" s="1224">
        <f>'[2]tr (2)'!J184</f>
        <v>102.7</v>
      </c>
      <c r="J265" s="1224">
        <f>'[2]tr (2)'!K184</f>
        <v>102.7</v>
      </c>
      <c r="K265" s="1224">
        <f>'[2]tr (2)'!L184</f>
        <v>102.7</v>
      </c>
      <c r="L265" s="1224">
        <f>'[2]tr (2)'!M184</f>
        <v>102.7</v>
      </c>
      <c r="M265" s="1224">
        <f>'[2]tr (2)'!N184</f>
        <v>102.7</v>
      </c>
      <c r="N265" s="1272">
        <f>'[2]tr (2)'!O184</f>
        <v>102.7</v>
      </c>
      <c r="O265" s="1224">
        <f>'[2]tr (2)'!P184</f>
        <v>102.7</v>
      </c>
      <c r="P265" s="1276">
        <f>'[2]tr (2)'!Q184</f>
        <v>102.7</v>
      </c>
      <c r="Q265" s="1278" t="s">
        <v>2860</v>
      </c>
      <c r="R265" s="1270"/>
    </row>
    <row r="266" spans="1:18" ht="15" customHeight="1">
      <c r="A266" s="1244" t="s">
        <v>2861</v>
      </c>
      <c r="B266" s="1272">
        <f>'[2]tr (2)'!C185</f>
        <v>112.4</v>
      </c>
      <c r="C266" s="1224">
        <f>'[2]tr (2)'!D185</f>
        <v>112.4</v>
      </c>
      <c r="D266" s="1276">
        <f>'[2]tr (2)'!E185</f>
        <v>112.4</v>
      </c>
      <c r="E266" s="1224">
        <f>'[2]tr (2)'!F185</f>
        <v>112.4</v>
      </c>
      <c r="F266" s="1224">
        <f>'[2]tr (2)'!G185</f>
        <v>112.4</v>
      </c>
      <c r="G266" s="1224">
        <f>'[2]tr (2)'!H185</f>
        <v>112.4</v>
      </c>
      <c r="H266" s="1224">
        <f>'[2]tr (2)'!I185</f>
        <v>112.4</v>
      </c>
      <c r="I266" s="1224">
        <f>'[2]tr (2)'!J185</f>
        <v>112.4</v>
      </c>
      <c r="J266" s="1224">
        <f>'[2]tr (2)'!K185</f>
        <v>112.4</v>
      </c>
      <c r="K266" s="1224">
        <f>'[2]tr (2)'!L185</f>
        <v>112</v>
      </c>
      <c r="L266" s="1224">
        <f>'[2]tr (2)'!M185</f>
        <v>112</v>
      </c>
      <c r="M266" s="1224">
        <f>'[2]tr (2)'!N185</f>
        <v>112</v>
      </c>
      <c r="N266" s="1272">
        <f>'[2]tr (2)'!O185</f>
        <v>112</v>
      </c>
      <c r="O266" s="1224">
        <f>'[2]tr (2)'!P185</f>
        <v>112</v>
      </c>
      <c r="P266" s="1276">
        <f>'[2]tr (2)'!Q185</f>
        <v>112</v>
      </c>
      <c r="Q266" s="1278" t="s">
        <v>2862</v>
      </c>
      <c r="R266" s="1270"/>
    </row>
    <row r="267" spans="1:18" ht="15" customHeight="1">
      <c r="A267" s="1244" t="s">
        <v>2865</v>
      </c>
      <c r="B267" s="1272">
        <f>'[2]tr (2)'!C186</f>
        <v>119.2</v>
      </c>
      <c r="C267" s="1224">
        <f>'[2]tr (2)'!D186</f>
        <v>119.2</v>
      </c>
      <c r="D267" s="1276">
        <f>'[2]tr (2)'!E186</f>
        <v>119.2</v>
      </c>
      <c r="E267" s="1224">
        <f>'[2]tr (2)'!F186</f>
        <v>119.2</v>
      </c>
      <c r="F267" s="1224">
        <f>'[2]tr (2)'!G186</f>
        <v>119.2</v>
      </c>
      <c r="G267" s="1224">
        <f>'[2]tr (2)'!H186</f>
        <v>119.2</v>
      </c>
      <c r="H267" s="1224">
        <f>'[2]tr (2)'!I186</f>
        <v>119.2</v>
      </c>
      <c r="I267" s="1224">
        <f>'[2]tr (2)'!J186</f>
        <v>119.2</v>
      </c>
      <c r="J267" s="1224">
        <f>'[2]tr (2)'!K186</f>
        <v>118.3</v>
      </c>
      <c r="K267" s="1224">
        <f>'[2]tr (2)'!L186</f>
        <v>118.3</v>
      </c>
      <c r="L267" s="1224">
        <f>'[2]tr (2)'!M186</f>
        <v>118.3</v>
      </c>
      <c r="M267" s="1224">
        <f>'[2]tr (2)'!N186</f>
        <v>118.3</v>
      </c>
      <c r="N267" s="1272">
        <f>'[2]tr (2)'!O186</f>
        <v>118.3</v>
      </c>
      <c r="O267" s="1224">
        <f>'[2]tr (2)'!P186</f>
        <v>118.3</v>
      </c>
      <c r="P267" s="1276">
        <f>'[2]tr (2)'!Q186</f>
        <v>118.3</v>
      </c>
      <c r="Q267" s="1278" t="s">
        <v>2866</v>
      </c>
    </row>
    <row r="268" spans="1:18" ht="15" customHeight="1">
      <c r="A268" s="1244" t="s">
        <v>2867</v>
      </c>
      <c r="B268" s="1272">
        <f>'[2]tr (2)'!C187</f>
        <v>123.7</v>
      </c>
      <c r="C268" s="1224">
        <f>'[2]tr (2)'!D187</f>
        <v>118</v>
      </c>
      <c r="D268" s="1276">
        <f>'[2]tr (2)'!E187</f>
        <v>113</v>
      </c>
      <c r="E268" s="1224">
        <f>'[2]tr (2)'!F187</f>
        <v>111</v>
      </c>
      <c r="F268" s="1224">
        <f>'[2]tr (2)'!G187</f>
        <v>111</v>
      </c>
      <c r="G268" s="1224">
        <f>'[2]tr (2)'!H187</f>
        <v>111</v>
      </c>
      <c r="H268" s="1224">
        <f>'[2]tr (2)'!I187</f>
        <v>111</v>
      </c>
      <c r="I268" s="1224">
        <f>'[2]tr (2)'!J187</f>
        <v>111</v>
      </c>
      <c r="J268" s="1224">
        <f>'[2]tr (2)'!K187</f>
        <v>94.2</v>
      </c>
      <c r="K268" s="1224">
        <f>'[2]tr (2)'!L187</f>
        <v>94.2</v>
      </c>
      <c r="L268" s="1224">
        <f>'[2]tr (2)'!M187</f>
        <v>104.2</v>
      </c>
      <c r="M268" s="1224">
        <f>'[2]tr (2)'!N187</f>
        <v>104.2</v>
      </c>
      <c r="N268" s="1272">
        <f>'[2]tr (2)'!O187</f>
        <v>104.2</v>
      </c>
      <c r="O268" s="1224">
        <f>'[2]tr (2)'!P187</f>
        <v>95</v>
      </c>
      <c r="P268" s="1276">
        <f>'[2]tr (2)'!Q187</f>
        <v>98.7</v>
      </c>
      <c r="Q268" s="1278" t="s">
        <v>2868</v>
      </c>
    </row>
    <row r="269" spans="1:18" ht="15" customHeight="1">
      <c r="B269" s="1266"/>
      <c r="C269" s="1267"/>
      <c r="D269" s="1268"/>
      <c r="E269" s="1267"/>
      <c r="F269" s="1267"/>
      <c r="G269" s="1267"/>
      <c r="H269" s="1267"/>
      <c r="I269" s="1267"/>
      <c r="J269" s="1267"/>
      <c r="K269" s="1267"/>
      <c r="L269" s="1267"/>
      <c r="M269" s="1267"/>
      <c r="N269" s="1266"/>
      <c r="O269" s="1267"/>
      <c r="P269" s="1268"/>
      <c r="Q269" s="1278"/>
    </row>
    <row r="270" spans="1:18" ht="15" customHeight="1">
      <c r="A270" s="1274" t="s">
        <v>2869</v>
      </c>
      <c r="B270" s="1266">
        <f>'[2]tr (2)'!C189</f>
        <v>60.7</v>
      </c>
      <c r="C270" s="1267">
        <f>'[2]tr (2)'!D189</f>
        <v>60.7</v>
      </c>
      <c r="D270" s="1268">
        <f>'[2]tr (2)'!E189</f>
        <v>60.7</v>
      </c>
      <c r="E270" s="1267">
        <f>'[2]tr (2)'!F189</f>
        <v>60.4</v>
      </c>
      <c r="F270" s="1267">
        <f>'[2]tr (2)'!G189</f>
        <v>60.5</v>
      </c>
      <c r="G270" s="1267">
        <f>'[2]tr (2)'!H189</f>
        <v>60.5</v>
      </c>
      <c r="H270" s="1267">
        <f>'[2]tr (2)'!I189</f>
        <v>60.5</v>
      </c>
      <c r="I270" s="1267">
        <f>'[2]tr (2)'!J189</f>
        <v>60.5</v>
      </c>
      <c r="J270" s="1267">
        <f>'[2]tr (2)'!K189</f>
        <v>60.5</v>
      </c>
      <c r="K270" s="1267">
        <f>'[2]tr (2)'!L189</f>
        <v>60.5</v>
      </c>
      <c r="L270" s="1267">
        <f>'[2]tr (2)'!M189</f>
        <v>60.5</v>
      </c>
      <c r="M270" s="1267">
        <f>'[2]tr (2)'!N189</f>
        <v>60.5</v>
      </c>
      <c r="N270" s="1266">
        <f>'[2]tr (2)'!O189</f>
        <v>60.5</v>
      </c>
      <c r="O270" s="1267">
        <f>'[2]tr (2)'!P189</f>
        <v>60.5</v>
      </c>
      <c r="P270" s="1268">
        <f>'[2]tr (2)'!Q189</f>
        <v>60.5</v>
      </c>
      <c r="Q270" s="1273" t="s">
        <v>2870</v>
      </c>
    </row>
    <row r="271" spans="1:18" ht="15" customHeight="1">
      <c r="A271" s="1244" t="s">
        <v>2871</v>
      </c>
      <c r="B271" s="1272">
        <f>'[2]tr (2)'!C190</f>
        <v>124.7</v>
      </c>
      <c r="C271" s="1224">
        <f>'[2]tr (2)'!D190</f>
        <v>124.7</v>
      </c>
      <c r="D271" s="1276">
        <f>'[2]tr (2)'!E190</f>
        <v>124.7</v>
      </c>
      <c r="E271" s="1224">
        <f>'[2]tr (2)'!F190</f>
        <v>124.7</v>
      </c>
      <c r="F271" s="1224">
        <f>'[2]tr (2)'!G190</f>
        <v>124.7</v>
      </c>
      <c r="G271" s="1224">
        <f>'[2]tr (2)'!H190</f>
        <v>124.7</v>
      </c>
      <c r="H271" s="1224">
        <f>'[2]tr (2)'!I190</f>
        <v>124.7</v>
      </c>
      <c r="I271" s="1224">
        <f>'[2]tr (2)'!J190</f>
        <v>124.7</v>
      </c>
      <c r="J271" s="1224">
        <f>'[2]tr (2)'!K190</f>
        <v>124.7</v>
      </c>
      <c r="K271" s="1224">
        <f>'[2]tr (2)'!L190</f>
        <v>124.7</v>
      </c>
      <c r="L271" s="1224">
        <f>'[2]tr (2)'!M190</f>
        <v>124.7</v>
      </c>
      <c r="M271" s="1224">
        <f>'[2]tr (2)'!N190</f>
        <v>124.7</v>
      </c>
      <c r="N271" s="1272">
        <f>'[2]tr (2)'!O190</f>
        <v>124.7</v>
      </c>
      <c r="O271" s="1224">
        <f>'[2]tr (2)'!P190</f>
        <v>124.7</v>
      </c>
      <c r="P271" s="1276">
        <f>'[2]tr (2)'!Q190</f>
        <v>124.7</v>
      </c>
      <c r="Q271" s="1278" t="s">
        <v>2872</v>
      </c>
    </row>
    <row r="272" spans="1:18" ht="15" customHeight="1">
      <c r="A272" s="1244" t="s">
        <v>2873</v>
      </c>
      <c r="B272" s="1272">
        <f>'[2]tr (2)'!C191</f>
        <v>75.400000000000006</v>
      </c>
      <c r="C272" s="1224">
        <f>'[2]tr (2)'!D191</f>
        <v>75.400000000000006</v>
      </c>
      <c r="D272" s="1276">
        <f>'[2]tr (2)'!E191</f>
        <v>75.400000000000006</v>
      </c>
      <c r="E272" s="1224">
        <f>'[2]tr (2)'!F191</f>
        <v>75.400000000000006</v>
      </c>
      <c r="F272" s="1224">
        <f>'[2]tr (2)'!G191</f>
        <v>76</v>
      </c>
      <c r="G272" s="1224">
        <f>'[2]tr (2)'!H191</f>
        <v>76</v>
      </c>
      <c r="H272" s="1224">
        <f>'[2]tr (2)'!I191</f>
        <v>76</v>
      </c>
      <c r="I272" s="1224">
        <f>'[2]tr (2)'!J191</f>
        <v>76</v>
      </c>
      <c r="J272" s="1224">
        <f>'[2]tr (2)'!K191</f>
        <v>76</v>
      </c>
      <c r="K272" s="1224">
        <f>'[2]tr (2)'!L191</f>
        <v>76</v>
      </c>
      <c r="L272" s="1224">
        <f>'[2]tr (2)'!M191</f>
        <v>76</v>
      </c>
      <c r="M272" s="1224">
        <f>'[2]tr (2)'!N191</f>
        <v>76</v>
      </c>
      <c r="N272" s="1272">
        <f>'[2]tr (2)'!O191</f>
        <v>76</v>
      </c>
      <c r="O272" s="1224">
        <f>'[2]tr (2)'!P191</f>
        <v>76</v>
      </c>
      <c r="P272" s="1276">
        <f>'[2]tr (2)'!Q191</f>
        <v>76</v>
      </c>
      <c r="Q272" s="1278" t="s">
        <v>2874</v>
      </c>
    </row>
    <row r="273" spans="1:17" ht="15" customHeight="1">
      <c r="A273" s="1244" t="s">
        <v>2875</v>
      </c>
      <c r="B273" s="1272">
        <f>'[2]tr (2)'!C192</f>
        <v>57.8</v>
      </c>
      <c r="C273" s="1224">
        <f>'[2]tr (2)'!D192</f>
        <v>57.8</v>
      </c>
      <c r="D273" s="1276">
        <f>'[2]tr (2)'!E192</f>
        <v>57.8</v>
      </c>
      <c r="E273" s="1224">
        <f>'[2]tr (2)'!F192</f>
        <v>57.5</v>
      </c>
      <c r="F273" s="1224">
        <f>'[2]tr (2)'!G192</f>
        <v>57.5</v>
      </c>
      <c r="G273" s="1224">
        <f>'[2]tr (2)'!H192</f>
        <v>57.5</v>
      </c>
      <c r="H273" s="1224">
        <f>'[2]tr (2)'!I192</f>
        <v>57.5</v>
      </c>
      <c r="I273" s="1224">
        <f>'[2]tr (2)'!J192</f>
        <v>57.5</v>
      </c>
      <c r="J273" s="1224">
        <f>'[2]tr (2)'!K192</f>
        <v>57.5</v>
      </c>
      <c r="K273" s="1224">
        <f>'[2]tr (2)'!L192</f>
        <v>57.5</v>
      </c>
      <c r="L273" s="1224">
        <f>'[2]tr (2)'!M192</f>
        <v>57.5</v>
      </c>
      <c r="M273" s="1224">
        <f>'[2]tr (2)'!N192</f>
        <v>57.5</v>
      </c>
      <c r="N273" s="1272">
        <f>'[2]tr (2)'!O192</f>
        <v>57.5</v>
      </c>
      <c r="O273" s="1224">
        <f>'[2]tr (2)'!P192</f>
        <v>57.5</v>
      </c>
      <c r="P273" s="1276">
        <f>'[2]tr (2)'!Q192</f>
        <v>57.5</v>
      </c>
      <c r="Q273" s="1278" t="s">
        <v>2876</v>
      </c>
    </row>
    <row r="274" spans="1:17" ht="15" customHeight="1">
      <c r="B274" s="1272"/>
      <c r="C274" s="1224"/>
      <c r="D274" s="1276"/>
      <c r="E274" s="1224"/>
      <c r="F274" s="1224"/>
      <c r="G274" s="1224"/>
      <c r="H274" s="1224"/>
      <c r="I274" s="1224"/>
      <c r="J274" s="1224"/>
      <c r="K274" s="1224"/>
      <c r="L274" s="1224"/>
      <c r="M274" s="1224"/>
      <c r="N274" s="1272"/>
      <c r="O274" s="1224"/>
      <c r="P274" s="1276"/>
      <c r="Q274" s="1278"/>
    </row>
    <row r="275" spans="1:17" ht="15" customHeight="1">
      <c r="B275" s="1272"/>
      <c r="C275" s="1224"/>
      <c r="D275" s="1276"/>
      <c r="E275" s="1224"/>
      <c r="F275" s="1224"/>
      <c r="G275" s="1224"/>
      <c r="H275" s="1224"/>
      <c r="I275" s="1224"/>
      <c r="J275" s="1224"/>
      <c r="K275" s="1224"/>
      <c r="L275" s="1224"/>
      <c r="M275" s="1224"/>
      <c r="N275" s="1272"/>
      <c r="O275" s="1224"/>
      <c r="P275" s="1276"/>
      <c r="Q275" s="1278"/>
    </row>
    <row r="276" spans="1:17" ht="15" customHeight="1">
      <c r="B276" s="1272"/>
      <c r="C276" s="1224"/>
      <c r="D276" s="1276"/>
      <c r="E276" s="1224"/>
      <c r="F276" s="1224"/>
      <c r="G276" s="1224"/>
      <c r="H276" s="1224"/>
      <c r="I276" s="1224"/>
      <c r="J276" s="1224"/>
      <c r="K276" s="1224"/>
      <c r="L276" s="1224"/>
      <c r="M276" s="1224"/>
      <c r="N276" s="1272"/>
      <c r="O276" s="1224"/>
      <c r="P276" s="1276"/>
      <c r="Q276" s="1278"/>
    </row>
    <row r="277" spans="1:17" ht="15" customHeight="1">
      <c r="B277" s="1272"/>
      <c r="C277" s="1224"/>
      <c r="D277" s="1276"/>
      <c r="E277" s="1224"/>
      <c r="F277" s="1224"/>
      <c r="G277" s="1224"/>
      <c r="H277" s="1224"/>
      <c r="I277" s="1224"/>
      <c r="J277" s="1224"/>
      <c r="K277" s="1224"/>
      <c r="L277" s="1224"/>
      <c r="M277" s="1224"/>
      <c r="N277" s="1272"/>
      <c r="O277" s="1224"/>
      <c r="P277" s="1276"/>
      <c r="Q277" s="1278"/>
    </row>
    <row r="278" spans="1:17" ht="15" customHeight="1">
      <c r="B278" s="1272"/>
      <c r="C278" s="1224"/>
      <c r="D278" s="1276"/>
      <c r="E278" s="1224"/>
      <c r="F278" s="1224"/>
      <c r="G278" s="1224"/>
      <c r="H278" s="1224"/>
      <c r="I278" s="1224"/>
      <c r="J278" s="1224"/>
      <c r="K278" s="1224"/>
      <c r="L278" s="1224"/>
      <c r="M278" s="1224"/>
      <c r="N278" s="1272"/>
      <c r="O278" s="1224"/>
      <c r="P278" s="1276"/>
      <c r="Q278" s="1278"/>
    </row>
    <row r="279" spans="1:17" ht="15" customHeight="1">
      <c r="B279" s="1272"/>
      <c r="C279" s="1224"/>
      <c r="D279" s="1276"/>
      <c r="E279" s="1224"/>
      <c r="F279" s="1224"/>
      <c r="G279" s="1224"/>
      <c r="H279" s="1224"/>
      <c r="I279" s="1224"/>
      <c r="J279" s="1224"/>
      <c r="K279" s="1224"/>
      <c r="L279" s="1224"/>
      <c r="M279" s="1224"/>
      <c r="N279" s="1272"/>
      <c r="O279" s="1224"/>
      <c r="P279" s="1276"/>
      <c r="Q279" s="1278"/>
    </row>
    <row r="280" spans="1:17" ht="15" customHeight="1">
      <c r="A280" s="1295"/>
      <c r="B280" s="1272"/>
      <c r="C280" s="1224"/>
      <c r="D280" s="1276"/>
      <c r="E280" s="1224"/>
      <c r="F280" s="1224"/>
      <c r="G280" s="1224"/>
      <c r="H280" s="1224"/>
      <c r="I280" s="1224"/>
      <c r="J280" s="1224"/>
      <c r="K280" s="1224"/>
      <c r="L280" s="1224"/>
      <c r="M280" s="1224"/>
      <c r="N280" s="1272"/>
      <c r="O280" s="1224"/>
      <c r="P280" s="1276"/>
      <c r="Q280" s="1307"/>
    </row>
    <row r="281" spans="1:17" ht="15" customHeight="1">
      <c r="A281" s="1297"/>
      <c r="B281" s="1282"/>
      <c r="C281" s="1283"/>
      <c r="D281" s="1284"/>
      <c r="E281" s="1283"/>
      <c r="F281" s="1283"/>
      <c r="G281" s="1283"/>
      <c r="H281" s="1283"/>
      <c r="I281" s="1283"/>
      <c r="J281" s="1283"/>
      <c r="K281" s="1283"/>
      <c r="L281" s="1283"/>
      <c r="M281" s="1283"/>
      <c r="N281" s="1282"/>
      <c r="O281" s="1283"/>
      <c r="P281" s="1284"/>
      <c r="Q281" s="1298"/>
    </row>
    <row r="282" spans="1:17" ht="12.95" customHeight="1">
      <c r="B282" s="1224"/>
      <c r="C282" s="1224"/>
      <c r="D282" s="1224"/>
      <c r="E282" s="1224"/>
      <c r="F282" s="1224"/>
      <c r="G282" s="1224"/>
      <c r="H282" s="1224"/>
      <c r="I282" s="1224"/>
      <c r="J282" s="1224"/>
      <c r="K282" s="1224"/>
      <c r="L282" s="1224"/>
      <c r="M282" s="1224"/>
      <c r="N282" s="1287"/>
      <c r="O282" s="1224"/>
      <c r="P282" s="1224"/>
      <c r="Q282" s="1307"/>
    </row>
    <row r="283" spans="1:17" ht="12.95" customHeight="1">
      <c r="B283" s="1224"/>
      <c r="C283" s="1224"/>
      <c r="D283" s="1224"/>
      <c r="E283" s="1224"/>
      <c r="F283" s="1224"/>
      <c r="G283" s="1224"/>
      <c r="H283" s="1224"/>
      <c r="I283" s="1224"/>
      <c r="J283" s="1224"/>
      <c r="K283" s="1224"/>
      <c r="L283" s="1224"/>
      <c r="M283" s="1224"/>
      <c r="N283" s="1224"/>
      <c r="O283" s="1224"/>
      <c r="P283" s="1224"/>
      <c r="Q283" s="1307"/>
    </row>
    <row r="284" spans="1:17" ht="12.95" customHeight="1">
      <c r="A284" s="1300"/>
      <c r="B284" s="1224"/>
      <c r="C284" s="1224"/>
      <c r="D284" s="1224"/>
      <c r="E284" s="1224"/>
      <c r="F284" s="1224"/>
      <c r="G284" s="1224"/>
      <c r="H284" s="1224"/>
      <c r="I284" s="1224"/>
      <c r="J284" s="1224"/>
      <c r="K284" s="1224"/>
      <c r="L284" s="1224"/>
      <c r="M284" s="1224"/>
      <c r="N284" s="1224"/>
      <c r="O284" s="1224"/>
      <c r="P284" s="1224"/>
      <c r="Q284" s="1307"/>
    </row>
    <row r="285" spans="1:17" ht="24" customHeight="1">
      <c r="A285" s="1219" t="s">
        <v>2666</v>
      </c>
      <c r="B285" s="1224"/>
      <c r="C285" s="1224"/>
      <c r="D285" s="1224"/>
      <c r="E285" s="1224"/>
      <c r="F285" s="1224"/>
      <c r="G285" s="1224"/>
      <c r="H285" s="1224"/>
      <c r="I285" s="1224"/>
      <c r="J285" s="1224"/>
      <c r="K285" s="1224"/>
      <c r="L285" s="1224"/>
      <c r="M285" s="1224"/>
      <c r="N285" s="1224"/>
      <c r="O285" s="1224"/>
      <c r="P285" s="1224"/>
      <c r="Q285" s="1225" t="s">
        <v>2667</v>
      </c>
    </row>
    <row r="286" spans="1:17" ht="20.25">
      <c r="A286" s="1289" t="s">
        <v>2952</v>
      </c>
      <c r="B286" s="1224"/>
      <c r="C286" s="1224"/>
      <c r="D286" s="1224"/>
      <c r="E286" s="1224"/>
      <c r="F286" s="1224"/>
      <c r="G286" s="1224"/>
      <c r="H286" s="1224"/>
      <c r="I286" s="1224"/>
      <c r="J286" s="1224"/>
      <c r="K286" s="1224"/>
      <c r="L286" s="1224"/>
      <c r="M286" s="1224"/>
      <c r="N286" s="1224"/>
      <c r="O286" s="1224"/>
      <c r="P286" s="1224"/>
      <c r="Q286" s="1230" t="s">
        <v>2953</v>
      </c>
    </row>
    <row r="287" spans="1:17" ht="18" customHeight="1">
      <c r="A287" s="1233" t="s">
        <v>2739</v>
      </c>
      <c r="B287" s="1224"/>
      <c r="C287" s="1224"/>
      <c r="D287" s="1224"/>
      <c r="E287" s="1224"/>
      <c r="F287" s="1224"/>
      <c r="G287" s="1224"/>
      <c r="H287" s="1224"/>
      <c r="I287" s="1224"/>
      <c r="J287" s="1224"/>
      <c r="K287" s="1224"/>
      <c r="L287" s="1224"/>
      <c r="M287" s="1224"/>
      <c r="N287" s="1224"/>
      <c r="O287" s="1224"/>
      <c r="P287" s="1224"/>
      <c r="Q287" s="1236" t="s">
        <v>2740</v>
      </c>
    </row>
    <row r="288" spans="1:17" ht="15.95" customHeight="1">
      <c r="A288" s="1239"/>
      <c r="B288" s="1240"/>
      <c r="C288" s="1240"/>
      <c r="D288" s="1240"/>
      <c r="E288" s="1240"/>
      <c r="F288" s="1240"/>
      <c r="G288" s="1240"/>
      <c r="H288" s="1240"/>
      <c r="I288" s="1240"/>
      <c r="J288" s="1240"/>
      <c r="K288" s="1240"/>
      <c r="L288" s="1240"/>
      <c r="M288" s="1240"/>
      <c r="N288" s="1240"/>
      <c r="O288" s="1240"/>
      <c r="P288" s="1240"/>
      <c r="Q288" s="1242"/>
    </row>
    <row r="289" spans="1:18" ht="11.1" customHeight="1">
      <c r="A289" s="1245"/>
      <c r="B289" s="2390">
        <v>2018</v>
      </c>
      <c r="C289" s="2391"/>
      <c r="D289" s="2391"/>
      <c r="E289" s="2391"/>
      <c r="F289" s="2391"/>
      <c r="G289" s="2391"/>
      <c r="H289" s="2391"/>
      <c r="I289" s="2391"/>
      <c r="J289" s="2391"/>
      <c r="K289" s="2391"/>
      <c r="L289" s="2391"/>
      <c r="M289" s="2391"/>
      <c r="N289" s="2390">
        <v>2017</v>
      </c>
      <c r="O289" s="2391"/>
      <c r="P289" s="2395"/>
      <c r="Q289" s="1246"/>
    </row>
    <row r="290" spans="1:18" ht="11.1" customHeight="1">
      <c r="A290" s="1245"/>
      <c r="B290" s="2392"/>
      <c r="C290" s="2393"/>
      <c r="D290" s="2393"/>
      <c r="E290" s="2393"/>
      <c r="F290" s="2393"/>
      <c r="G290" s="2393"/>
      <c r="H290" s="2394"/>
      <c r="I290" s="2393"/>
      <c r="J290" s="2393"/>
      <c r="K290" s="2393"/>
      <c r="L290" s="2393"/>
      <c r="M290" s="2393"/>
      <c r="N290" s="2392"/>
      <c r="O290" s="2393"/>
      <c r="P290" s="2396"/>
      <c r="Q290" s="1246" t="s">
        <v>2501</v>
      </c>
    </row>
    <row r="291" spans="1:18" ht="11.1" customHeight="1">
      <c r="A291" s="1245"/>
      <c r="B291" s="1247" t="s">
        <v>2502</v>
      </c>
      <c r="C291" s="1248" t="s">
        <v>2675</v>
      </c>
      <c r="D291" s="1249" t="s">
        <v>11</v>
      </c>
      <c r="E291" s="1250" t="s">
        <v>21</v>
      </c>
      <c r="F291" s="1250" t="s">
        <v>23</v>
      </c>
      <c r="G291" s="1250" t="s">
        <v>12</v>
      </c>
      <c r="H291" s="1251" t="s">
        <v>13</v>
      </c>
      <c r="I291" s="1251" t="s">
        <v>14</v>
      </c>
      <c r="J291" s="1251" t="s">
        <v>15</v>
      </c>
      <c r="K291" s="1252" t="s">
        <v>8</v>
      </c>
      <c r="L291" s="1252" t="s">
        <v>9</v>
      </c>
      <c r="M291" s="1252" t="s">
        <v>10</v>
      </c>
      <c r="N291" s="1247" t="s">
        <v>2502</v>
      </c>
      <c r="O291" s="1248" t="s">
        <v>2675</v>
      </c>
      <c r="P291" s="1249" t="s">
        <v>11</v>
      </c>
      <c r="Q291" s="1246"/>
    </row>
    <row r="292" spans="1:18" ht="11.1" customHeight="1">
      <c r="A292" s="1253"/>
      <c r="B292" s="1254" t="s">
        <v>2406</v>
      </c>
      <c r="C292" s="1255" t="s">
        <v>2506</v>
      </c>
      <c r="D292" s="1256" t="s">
        <v>2507</v>
      </c>
      <c r="E292" s="1257" t="s">
        <v>7</v>
      </c>
      <c r="F292" s="1257" t="s">
        <v>22</v>
      </c>
      <c r="G292" s="1257" t="s">
        <v>6</v>
      </c>
      <c r="H292" s="1258" t="s">
        <v>5</v>
      </c>
      <c r="I292" s="1258" t="s">
        <v>4</v>
      </c>
      <c r="J292" s="1258" t="s">
        <v>3</v>
      </c>
      <c r="K292" s="1259" t="s">
        <v>2</v>
      </c>
      <c r="L292" s="1259" t="s">
        <v>1</v>
      </c>
      <c r="M292" s="1259" t="s">
        <v>0</v>
      </c>
      <c r="N292" s="1254" t="s">
        <v>2406</v>
      </c>
      <c r="O292" s="1255" t="s">
        <v>2506</v>
      </c>
      <c r="P292" s="1256" t="s">
        <v>2507</v>
      </c>
      <c r="Q292" s="1260"/>
    </row>
    <row r="293" spans="1:18" s="1238" customFormat="1" ht="15" customHeight="1">
      <c r="A293" s="1290"/>
      <c r="B293" s="1272"/>
      <c r="C293" s="1224"/>
      <c r="D293" s="1276"/>
      <c r="E293" s="1224"/>
      <c r="F293" s="1224"/>
      <c r="G293" s="1224"/>
      <c r="H293" s="1224"/>
      <c r="I293" s="1224"/>
      <c r="J293" s="1224"/>
      <c r="K293" s="1224"/>
      <c r="L293" s="1224"/>
      <c r="M293" s="1224"/>
      <c r="N293" s="1266"/>
      <c r="O293" s="1267"/>
      <c r="P293" s="1268"/>
      <c r="Q293" s="1307"/>
      <c r="R293" s="1243"/>
    </row>
    <row r="294" spans="1:18" ht="15" customHeight="1">
      <c r="A294" s="1274" t="s">
        <v>2879</v>
      </c>
      <c r="B294" s="1266">
        <f>'[2]tr (2)'!C194</f>
        <v>99.5</v>
      </c>
      <c r="C294" s="1267">
        <f>'[2]tr (2)'!D194</f>
        <v>99.5</v>
      </c>
      <c r="D294" s="1268">
        <f>'[2]tr (2)'!E194</f>
        <v>99.5</v>
      </c>
      <c r="E294" s="1267">
        <f>'[2]tr (2)'!F194</f>
        <v>99.5</v>
      </c>
      <c r="F294" s="1267">
        <f>'[2]tr (2)'!G194</f>
        <v>99.4</v>
      </c>
      <c r="G294" s="1267">
        <f>'[2]tr (2)'!H194</f>
        <v>99.4</v>
      </c>
      <c r="H294" s="1267">
        <f>'[2]tr (2)'!I194</f>
        <v>99.4</v>
      </c>
      <c r="I294" s="1267">
        <f>'[2]tr (2)'!J194</f>
        <v>99.5</v>
      </c>
      <c r="J294" s="1267">
        <f>'[2]tr (2)'!K194</f>
        <v>99.4</v>
      </c>
      <c r="K294" s="1267">
        <f>'[2]tr (2)'!L194</f>
        <v>99.4</v>
      </c>
      <c r="L294" s="1267">
        <f>'[2]tr (2)'!M194</f>
        <v>99.4</v>
      </c>
      <c r="M294" s="1267">
        <f>'[2]tr (2)'!N194</f>
        <v>99.9</v>
      </c>
      <c r="N294" s="1266">
        <f>'[2]tr (2)'!O194</f>
        <v>99.9</v>
      </c>
      <c r="O294" s="1267">
        <f>'[2]tr (2)'!P194</f>
        <v>99.9</v>
      </c>
      <c r="P294" s="1268">
        <f>'[2]tr (2)'!Q194</f>
        <v>99.9</v>
      </c>
      <c r="Q294" s="1269" t="s">
        <v>2880</v>
      </c>
    </row>
    <row r="295" spans="1:18" ht="15" customHeight="1">
      <c r="A295" s="1244" t="s">
        <v>2881</v>
      </c>
      <c r="B295" s="1272">
        <f>'[2]tr (2)'!C195</f>
        <v>84.6</v>
      </c>
      <c r="C295" s="1224">
        <f>'[2]tr (2)'!D195</f>
        <v>84.7</v>
      </c>
      <c r="D295" s="1276">
        <f>'[2]tr (2)'!E195</f>
        <v>84.7</v>
      </c>
      <c r="E295" s="1224">
        <f>'[2]tr (2)'!F195</f>
        <v>84.7</v>
      </c>
      <c r="F295" s="1224">
        <f>'[2]tr (2)'!G195</f>
        <v>84.7</v>
      </c>
      <c r="G295" s="1224">
        <f>'[2]tr (2)'!H195</f>
        <v>84.4</v>
      </c>
      <c r="H295" s="1224">
        <f>'[2]tr (2)'!I195</f>
        <v>84.4</v>
      </c>
      <c r="I295" s="1224">
        <f>'[2]tr (2)'!J195</f>
        <v>84.4</v>
      </c>
      <c r="J295" s="1224">
        <f>'[2]tr (2)'!K195</f>
        <v>84.4</v>
      </c>
      <c r="K295" s="1224">
        <f>'[2]tr (2)'!L195</f>
        <v>84.4</v>
      </c>
      <c r="L295" s="1224">
        <f>'[2]tr (2)'!M195</f>
        <v>84.6</v>
      </c>
      <c r="M295" s="1224">
        <f>'[2]tr (2)'!N195</f>
        <v>84.6</v>
      </c>
      <c r="N295" s="1272">
        <f>'[2]tr (2)'!O195</f>
        <v>84.6</v>
      </c>
      <c r="O295" s="1224">
        <f>'[2]tr (2)'!P195</f>
        <v>84.6</v>
      </c>
      <c r="P295" s="1276">
        <f>'[2]tr (2)'!Q195</f>
        <v>84.6</v>
      </c>
      <c r="Q295" s="1278" t="s">
        <v>2882</v>
      </c>
    </row>
    <row r="296" spans="1:18" ht="15" customHeight="1">
      <c r="A296" s="1244" t="s">
        <v>2883</v>
      </c>
      <c r="B296" s="1272">
        <f>'[2]tr (2)'!C196</f>
        <v>97</v>
      </c>
      <c r="C296" s="1224">
        <f>'[2]tr (2)'!D196</f>
        <v>97</v>
      </c>
      <c r="D296" s="1276">
        <f>'[2]tr (2)'!E196</f>
        <v>97</v>
      </c>
      <c r="E296" s="1224">
        <f>'[2]tr (2)'!F196</f>
        <v>97</v>
      </c>
      <c r="F296" s="1224">
        <f>'[2]tr (2)'!G196</f>
        <v>97</v>
      </c>
      <c r="G296" s="1224">
        <f>'[2]tr (2)'!H196</f>
        <v>97</v>
      </c>
      <c r="H296" s="1224">
        <f>'[2]tr (2)'!I196</f>
        <v>97</v>
      </c>
      <c r="I296" s="1224">
        <f>'[2]tr (2)'!J196</f>
        <v>97</v>
      </c>
      <c r="J296" s="1224">
        <f>'[2]tr (2)'!K196</f>
        <v>97</v>
      </c>
      <c r="K296" s="1224">
        <f>'[2]tr (2)'!L196</f>
        <v>97</v>
      </c>
      <c r="L296" s="1224">
        <f>'[2]tr (2)'!M196</f>
        <v>97</v>
      </c>
      <c r="M296" s="1224">
        <f>'[2]tr (2)'!N196</f>
        <v>97</v>
      </c>
      <c r="N296" s="1272">
        <f>'[2]tr (2)'!O196</f>
        <v>97</v>
      </c>
      <c r="O296" s="1224">
        <f>'[2]tr (2)'!P196</f>
        <v>97</v>
      </c>
      <c r="P296" s="1276">
        <f>'[2]tr (2)'!Q196</f>
        <v>97</v>
      </c>
      <c r="Q296" s="1277" t="s">
        <v>2884</v>
      </c>
    </row>
    <row r="297" spans="1:18" ht="15" customHeight="1">
      <c r="A297" s="1244" t="s">
        <v>2885</v>
      </c>
      <c r="B297" s="1272">
        <f>'[2]tr (2)'!C197</f>
        <v>94.6</v>
      </c>
      <c r="C297" s="1224">
        <f>'[2]tr (2)'!D197</f>
        <v>94.6</v>
      </c>
      <c r="D297" s="1276">
        <f>'[2]tr (2)'!E197</f>
        <v>94.6</v>
      </c>
      <c r="E297" s="1224">
        <f>'[2]tr (2)'!F197</f>
        <v>94.6</v>
      </c>
      <c r="F297" s="1224">
        <f>'[2]tr (2)'!G197</f>
        <v>94.6</v>
      </c>
      <c r="G297" s="1224">
        <f>'[2]tr (2)'!H197</f>
        <v>94.6</v>
      </c>
      <c r="H297" s="1224">
        <f>'[2]tr (2)'!I197</f>
        <v>94.6</v>
      </c>
      <c r="I297" s="1224">
        <f>'[2]tr (2)'!J197</f>
        <v>95.7</v>
      </c>
      <c r="J297" s="1224">
        <f>'[2]tr (2)'!K197</f>
        <v>95.7</v>
      </c>
      <c r="K297" s="1224">
        <f>'[2]tr (2)'!L197</f>
        <v>95.7</v>
      </c>
      <c r="L297" s="1224">
        <f>'[2]tr (2)'!M197</f>
        <v>95.7</v>
      </c>
      <c r="M297" s="1224">
        <f>'[2]tr (2)'!N197</f>
        <v>95.7</v>
      </c>
      <c r="N297" s="1272">
        <f>'[2]tr (2)'!O197</f>
        <v>95.7</v>
      </c>
      <c r="O297" s="1224">
        <f>'[2]tr (2)'!P197</f>
        <v>95.7</v>
      </c>
      <c r="P297" s="1276">
        <f>'[2]tr (2)'!Q197</f>
        <v>95.7</v>
      </c>
      <c r="Q297" s="1277" t="s">
        <v>2886</v>
      </c>
    </row>
    <row r="298" spans="1:18" ht="15" customHeight="1">
      <c r="A298" s="1244" t="s">
        <v>2887</v>
      </c>
      <c r="B298" s="1272">
        <f>'[2]tr (2)'!C198</f>
        <v>90.9</v>
      </c>
      <c r="C298" s="1224">
        <f>'[2]tr (2)'!D198</f>
        <v>90.9</v>
      </c>
      <c r="D298" s="1276">
        <f>'[2]tr (2)'!E198</f>
        <v>90.9</v>
      </c>
      <c r="E298" s="1224">
        <f>'[2]tr (2)'!F198</f>
        <v>90.9</v>
      </c>
      <c r="F298" s="1224">
        <f>'[2]tr (2)'!G198</f>
        <v>90.9</v>
      </c>
      <c r="G298" s="1224">
        <f>'[2]tr (2)'!H198</f>
        <v>90.9</v>
      </c>
      <c r="H298" s="1224">
        <f>'[2]tr (2)'!I198</f>
        <v>90.9</v>
      </c>
      <c r="I298" s="1224">
        <f>'[2]tr (2)'!J198</f>
        <v>90.9</v>
      </c>
      <c r="J298" s="1224">
        <f>'[2]tr (2)'!K198</f>
        <v>90.9</v>
      </c>
      <c r="K298" s="1224">
        <f>'[2]tr (2)'!L198</f>
        <v>90.9</v>
      </c>
      <c r="L298" s="1224">
        <f>'[2]tr (2)'!M198</f>
        <v>90.9</v>
      </c>
      <c r="M298" s="1224">
        <f>'[2]tr (2)'!N198</f>
        <v>90.9</v>
      </c>
      <c r="N298" s="1272">
        <f>'[2]tr (2)'!O198</f>
        <v>90.9</v>
      </c>
      <c r="O298" s="1224">
        <f>'[2]tr (2)'!P198</f>
        <v>90.9</v>
      </c>
      <c r="P298" s="1276">
        <f>'[2]tr (2)'!Q198</f>
        <v>90.9</v>
      </c>
      <c r="Q298" s="1277" t="s">
        <v>2888</v>
      </c>
    </row>
    <row r="299" spans="1:18" ht="15" customHeight="1">
      <c r="A299" s="1308" t="s">
        <v>2889</v>
      </c>
      <c r="B299" s="1272">
        <f>'[2]tr (2)'!C199</f>
        <v>109.1</v>
      </c>
      <c r="C299" s="1224">
        <f>'[2]tr (2)'!D199</f>
        <v>109.1</v>
      </c>
      <c r="D299" s="1276">
        <f>'[2]tr (2)'!E199</f>
        <v>109.1</v>
      </c>
      <c r="E299" s="1224">
        <f>'[2]tr (2)'!F199</f>
        <v>109.1</v>
      </c>
      <c r="F299" s="1224">
        <f>'[2]tr (2)'!G199</f>
        <v>109.1</v>
      </c>
      <c r="G299" s="1224">
        <f>'[2]tr (2)'!H199</f>
        <v>109.1</v>
      </c>
      <c r="H299" s="1224">
        <f>'[2]tr (2)'!I199</f>
        <v>109.1</v>
      </c>
      <c r="I299" s="1224">
        <f>'[2]tr (2)'!J199</f>
        <v>109.1</v>
      </c>
      <c r="J299" s="1224">
        <f>'[2]tr (2)'!K199</f>
        <v>100</v>
      </c>
      <c r="K299" s="1224">
        <f>'[2]tr (2)'!L199</f>
        <v>100</v>
      </c>
      <c r="L299" s="1224">
        <f>'[2]tr (2)'!M199</f>
        <v>100</v>
      </c>
      <c r="M299" s="1224">
        <f>'[2]tr (2)'!N199</f>
        <v>100</v>
      </c>
      <c r="N299" s="1272">
        <f>'[2]tr (2)'!O199</f>
        <v>100</v>
      </c>
      <c r="O299" s="1224">
        <f>'[2]tr (2)'!P199</f>
        <v>100</v>
      </c>
      <c r="P299" s="1276">
        <f>'[2]tr (2)'!Q199</f>
        <v>100</v>
      </c>
      <c r="Q299" s="1280" t="s">
        <v>2890</v>
      </c>
    </row>
    <row r="300" spans="1:18" s="1271" customFormat="1" ht="15" customHeight="1">
      <c r="A300" s="1244" t="s">
        <v>2891</v>
      </c>
      <c r="B300" s="1272">
        <f>'[2]tr (2)'!C200</f>
        <v>103.5</v>
      </c>
      <c r="C300" s="1224">
        <f>'[2]tr (2)'!D200</f>
        <v>103.5</v>
      </c>
      <c r="D300" s="1276">
        <f>'[2]tr (2)'!E200</f>
        <v>103.5</v>
      </c>
      <c r="E300" s="1224">
        <f>'[2]tr (2)'!F200</f>
        <v>103.5</v>
      </c>
      <c r="F300" s="1224">
        <f>'[2]tr (2)'!G200</f>
        <v>103.5</v>
      </c>
      <c r="G300" s="1224">
        <f>'[2]tr (2)'!H200</f>
        <v>103.5</v>
      </c>
      <c r="H300" s="1224">
        <f>'[2]tr (2)'!I200</f>
        <v>103.5</v>
      </c>
      <c r="I300" s="1224">
        <f>'[2]tr (2)'!J200</f>
        <v>103.5</v>
      </c>
      <c r="J300" s="1224">
        <f>'[2]tr (2)'!K200</f>
        <v>103.5</v>
      </c>
      <c r="K300" s="1224">
        <f>'[2]tr (2)'!L200</f>
        <v>103.5</v>
      </c>
      <c r="L300" s="1224">
        <f>'[2]tr (2)'!M200</f>
        <v>103.5</v>
      </c>
      <c r="M300" s="1224">
        <f>'[2]tr (2)'!N200</f>
        <v>103.5</v>
      </c>
      <c r="N300" s="1272">
        <f>'[2]tr (2)'!O200</f>
        <v>103.5</v>
      </c>
      <c r="O300" s="1224">
        <f>'[2]tr (2)'!P200</f>
        <v>103.5</v>
      </c>
      <c r="P300" s="1276">
        <f>'[2]tr (2)'!Q200</f>
        <v>103.5</v>
      </c>
      <c r="Q300" s="1278" t="s">
        <v>2892</v>
      </c>
      <c r="R300" s="1243"/>
    </row>
    <row r="301" spans="1:18" ht="15" customHeight="1">
      <c r="A301" s="1244" t="s">
        <v>2893</v>
      </c>
      <c r="B301" s="1272">
        <f>'[2]tr (2)'!C201</f>
        <v>124.7</v>
      </c>
      <c r="C301" s="1224">
        <f>'[2]tr (2)'!D201</f>
        <v>124.7</v>
      </c>
      <c r="D301" s="1276">
        <f>'[2]tr (2)'!E201</f>
        <v>124.7</v>
      </c>
      <c r="E301" s="1224">
        <f>'[2]tr (2)'!F201</f>
        <v>124.7</v>
      </c>
      <c r="F301" s="1224">
        <f>'[2]tr (2)'!G201</f>
        <v>124.7</v>
      </c>
      <c r="G301" s="1224">
        <f>'[2]tr (2)'!H201</f>
        <v>124.7</v>
      </c>
      <c r="H301" s="1224">
        <f>'[2]tr (2)'!I201</f>
        <v>124.7</v>
      </c>
      <c r="I301" s="1224">
        <f>'[2]tr (2)'!J201</f>
        <v>124.7</v>
      </c>
      <c r="J301" s="1224">
        <f>'[2]tr (2)'!K201</f>
        <v>124.7</v>
      </c>
      <c r="K301" s="1224">
        <f>'[2]tr (2)'!L201</f>
        <v>124.7</v>
      </c>
      <c r="L301" s="1224">
        <f>'[2]tr (2)'!M201</f>
        <v>124.7</v>
      </c>
      <c r="M301" s="1224">
        <f>'[2]tr (2)'!N201</f>
        <v>124.7</v>
      </c>
      <c r="N301" s="1272">
        <f>'[2]tr (2)'!O201</f>
        <v>124.7</v>
      </c>
      <c r="O301" s="1224">
        <f>'[2]tr (2)'!P201</f>
        <v>124.7</v>
      </c>
      <c r="P301" s="1276">
        <f>'[2]tr (2)'!Q201</f>
        <v>124.7</v>
      </c>
      <c r="Q301" s="1278" t="s">
        <v>2894</v>
      </c>
    </row>
    <row r="302" spans="1:18" ht="15" customHeight="1">
      <c r="A302" s="1244" t="s">
        <v>2895</v>
      </c>
      <c r="B302" s="1272">
        <f>'[2]tr (2)'!C202</f>
        <v>106</v>
      </c>
      <c r="C302" s="1224">
        <f>'[2]tr (2)'!D202</f>
        <v>106</v>
      </c>
      <c r="D302" s="1276">
        <f>'[2]tr (2)'!E202</f>
        <v>106</v>
      </c>
      <c r="E302" s="1224">
        <f>'[2]tr (2)'!F202</f>
        <v>106</v>
      </c>
      <c r="F302" s="1224">
        <f>'[2]tr (2)'!G202</f>
        <v>106</v>
      </c>
      <c r="G302" s="1224">
        <f>'[2]tr (2)'!H202</f>
        <v>106</v>
      </c>
      <c r="H302" s="1224">
        <f>'[2]tr (2)'!I202</f>
        <v>97.3</v>
      </c>
      <c r="I302" s="1224">
        <f>'[2]tr (2)'!J202</f>
        <v>99.2</v>
      </c>
      <c r="J302" s="1224">
        <f>'[2]tr (2)'!K202</f>
        <v>99.2</v>
      </c>
      <c r="K302" s="1224">
        <f>'[2]tr (2)'!L202</f>
        <v>99.2</v>
      </c>
      <c r="L302" s="1224">
        <f>'[2]tr (2)'!M202</f>
        <v>99.2</v>
      </c>
      <c r="M302" s="1224">
        <f>'[2]tr (2)'!N202</f>
        <v>97.5</v>
      </c>
      <c r="N302" s="1272">
        <f>'[2]tr (2)'!O202</f>
        <v>97.5</v>
      </c>
      <c r="O302" s="1224">
        <f>'[2]tr (2)'!P202</f>
        <v>97.5</v>
      </c>
      <c r="P302" s="1276">
        <f>'[2]tr (2)'!Q202</f>
        <v>97.5</v>
      </c>
      <c r="Q302" s="1278" t="s">
        <v>2896</v>
      </c>
    </row>
    <row r="303" spans="1:18" ht="15" customHeight="1">
      <c r="A303" s="1244" t="s">
        <v>2897</v>
      </c>
      <c r="B303" s="1272">
        <f>'[2]tr (2)'!C203</f>
        <v>104</v>
      </c>
      <c r="C303" s="1224">
        <f>'[2]tr (2)'!D203</f>
        <v>104</v>
      </c>
      <c r="D303" s="1276">
        <f>'[2]tr (2)'!E203</f>
        <v>104</v>
      </c>
      <c r="E303" s="1224">
        <f>'[2]tr (2)'!F203</f>
        <v>104</v>
      </c>
      <c r="F303" s="1224">
        <f>'[2]tr (2)'!G203</f>
        <v>104</v>
      </c>
      <c r="G303" s="1224">
        <f>'[2]tr (2)'!H203</f>
        <v>104</v>
      </c>
      <c r="H303" s="1224">
        <f>'[2]tr (2)'!I203</f>
        <v>104</v>
      </c>
      <c r="I303" s="1224">
        <f>'[2]tr (2)'!J203</f>
        <v>104</v>
      </c>
      <c r="J303" s="1224">
        <f>'[2]tr (2)'!K203</f>
        <v>104</v>
      </c>
      <c r="K303" s="1224">
        <f>'[2]tr (2)'!L203</f>
        <v>104</v>
      </c>
      <c r="L303" s="1224">
        <f>'[2]tr (2)'!M203</f>
        <v>104</v>
      </c>
      <c r="M303" s="1224">
        <f>'[2]tr (2)'!N203</f>
        <v>104</v>
      </c>
      <c r="N303" s="1272">
        <f>'[2]tr (2)'!O203</f>
        <v>104</v>
      </c>
      <c r="O303" s="1224">
        <f>'[2]tr (2)'!P203</f>
        <v>104</v>
      </c>
      <c r="P303" s="1276">
        <f>'[2]tr (2)'!Q203</f>
        <v>104</v>
      </c>
      <c r="Q303" s="1278" t="s">
        <v>2898</v>
      </c>
    </row>
    <row r="304" spans="1:18" ht="15" customHeight="1">
      <c r="A304" s="1244" t="s">
        <v>2899</v>
      </c>
      <c r="B304" s="1272">
        <f>'[2]tr (2)'!C204</f>
        <v>89.6</v>
      </c>
      <c r="C304" s="1224">
        <f>'[2]tr (2)'!D204</f>
        <v>89.6</v>
      </c>
      <c r="D304" s="1276">
        <f>'[2]tr (2)'!E204</f>
        <v>89.6</v>
      </c>
      <c r="E304" s="1224">
        <f>'[2]tr (2)'!F204</f>
        <v>89.6</v>
      </c>
      <c r="F304" s="1224">
        <f>'[2]tr (2)'!G204</f>
        <v>89.6</v>
      </c>
      <c r="G304" s="1224">
        <f>'[2]tr (2)'!H204</f>
        <v>89.6</v>
      </c>
      <c r="H304" s="1224">
        <f>'[2]tr (2)'!I204</f>
        <v>89.6</v>
      </c>
      <c r="I304" s="1224">
        <f>'[2]tr (2)'!J204</f>
        <v>89.6</v>
      </c>
      <c r="J304" s="1224">
        <f>'[2]tr (2)'!K204</f>
        <v>89.6</v>
      </c>
      <c r="K304" s="1224">
        <f>'[2]tr (2)'!L204</f>
        <v>89.6</v>
      </c>
      <c r="L304" s="1224">
        <f>'[2]tr (2)'!M204</f>
        <v>89.6</v>
      </c>
      <c r="M304" s="1224">
        <f>'[2]tr (2)'!N204</f>
        <v>89.6</v>
      </c>
      <c r="N304" s="1272">
        <f>'[2]tr (2)'!O204</f>
        <v>89.6</v>
      </c>
      <c r="O304" s="1224">
        <f>'[2]tr (2)'!P204</f>
        <v>89.6</v>
      </c>
      <c r="P304" s="1276">
        <f>'[2]tr (2)'!Q204</f>
        <v>89.6</v>
      </c>
      <c r="Q304" s="1278" t="s">
        <v>2900</v>
      </c>
    </row>
    <row r="305" spans="1:18" s="1271" customFormat="1" ht="15" customHeight="1">
      <c r="A305" s="1244" t="s">
        <v>2901</v>
      </c>
      <c r="B305" s="1272">
        <f>'[2]tr (2)'!C205</f>
        <v>100</v>
      </c>
      <c r="C305" s="1224">
        <f>'[2]tr (2)'!D205</f>
        <v>100</v>
      </c>
      <c r="D305" s="1276">
        <f>'[2]tr (2)'!E205</f>
        <v>100</v>
      </c>
      <c r="E305" s="1224">
        <f>'[2]tr (2)'!F205</f>
        <v>100</v>
      </c>
      <c r="F305" s="1224">
        <f>'[2]tr (2)'!G205</f>
        <v>100</v>
      </c>
      <c r="G305" s="1224">
        <f>'[2]tr (2)'!H205</f>
        <v>100</v>
      </c>
      <c r="H305" s="1224">
        <f>'[2]tr (2)'!I205</f>
        <v>100</v>
      </c>
      <c r="I305" s="1224">
        <f>'[2]tr (2)'!J205</f>
        <v>100</v>
      </c>
      <c r="J305" s="1224">
        <f>'[2]tr (2)'!K205</f>
        <v>100</v>
      </c>
      <c r="K305" s="1224">
        <f>'[2]tr (2)'!L205</f>
        <v>100</v>
      </c>
      <c r="L305" s="1224">
        <f>'[2]tr (2)'!M205</f>
        <v>100</v>
      </c>
      <c r="M305" s="1224">
        <f>'[2]tr (2)'!N205</f>
        <v>100</v>
      </c>
      <c r="N305" s="1272">
        <f>'[2]tr (2)'!O205</f>
        <v>100</v>
      </c>
      <c r="O305" s="1224">
        <f>'[2]tr (2)'!P205</f>
        <v>100</v>
      </c>
      <c r="P305" s="1276">
        <f>'[2]tr (2)'!Q205</f>
        <v>100</v>
      </c>
      <c r="Q305" s="1278" t="s">
        <v>2902</v>
      </c>
      <c r="R305" s="1243"/>
    </row>
    <row r="306" spans="1:18" ht="15" customHeight="1">
      <c r="A306" s="1244" t="s">
        <v>2903</v>
      </c>
      <c r="B306" s="1272">
        <f>'[2]tr (2)'!C206</f>
        <v>105.8</v>
      </c>
      <c r="C306" s="1224">
        <f>'[2]tr (2)'!D206</f>
        <v>105.8</v>
      </c>
      <c r="D306" s="1276">
        <f>'[2]tr (2)'!E206</f>
        <v>105.8</v>
      </c>
      <c r="E306" s="1224">
        <f>'[2]tr (2)'!F206</f>
        <v>105.8</v>
      </c>
      <c r="F306" s="1224">
        <f>'[2]tr (2)'!G206</f>
        <v>105.8</v>
      </c>
      <c r="G306" s="1224">
        <f>'[2]tr (2)'!H206</f>
        <v>105.8</v>
      </c>
      <c r="H306" s="1224">
        <f>'[2]tr (2)'!I206</f>
        <v>105.8</v>
      </c>
      <c r="I306" s="1224">
        <f>'[2]tr (2)'!J206</f>
        <v>105.8</v>
      </c>
      <c r="J306" s="1224">
        <f>'[2]tr (2)'!K206</f>
        <v>105.8</v>
      </c>
      <c r="K306" s="1224">
        <f>'[2]tr (2)'!L206</f>
        <v>105.8</v>
      </c>
      <c r="L306" s="1224">
        <f>'[2]tr (2)'!M206</f>
        <v>105.8</v>
      </c>
      <c r="M306" s="1224">
        <f>'[2]tr (2)'!N206</f>
        <v>105.8</v>
      </c>
      <c r="N306" s="1272">
        <f>'[2]tr (2)'!O206</f>
        <v>105.8</v>
      </c>
      <c r="O306" s="1224">
        <f>'[2]tr (2)'!P206</f>
        <v>105.8</v>
      </c>
      <c r="P306" s="1276">
        <f>'[2]tr (2)'!Q206</f>
        <v>105.8</v>
      </c>
      <c r="Q306" s="1278" t="s">
        <v>2904</v>
      </c>
    </row>
    <row r="307" spans="1:18" ht="15" customHeight="1">
      <c r="A307" s="1244" t="s">
        <v>2905</v>
      </c>
      <c r="B307" s="1272">
        <f>'[2]tr (2)'!C207</f>
        <v>156.80000000000001</v>
      </c>
      <c r="C307" s="1224">
        <f>'[2]tr (2)'!D207</f>
        <v>156.80000000000001</v>
      </c>
      <c r="D307" s="1276">
        <f>'[2]tr (2)'!E207</f>
        <v>156.80000000000001</v>
      </c>
      <c r="E307" s="1224">
        <f>'[2]tr (2)'!F207</f>
        <v>156.80000000000001</v>
      </c>
      <c r="F307" s="1224">
        <f>'[2]tr (2)'!G207</f>
        <v>156.80000000000001</v>
      </c>
      <c r="G307" s="1224">
        <f>'[2]tr (2)'!H207</f>
        <v>156.80000000000001</v>
      </c>
      <c r="H307" s="1224">
        <f>'[2]tr (2)'!I207</f>
        <v>156.80000000000001</v>
      </c>
      <c r="I307" s="1224">
        <f>'[2]tr (2)'!J207</f>
        <v>156.80000000000001</v>
      </c>
      <c r="J307" s="1224">
        <f>'[2]tr (2)'!K207</f>
        <v>156.80000000000001</v>
      </c>
      <c r="K307" s="1224">
        <f>'[2]tr (2)'!L207</f>
        <v>156.80000000000001</v>
      </c>
      <c r="L307" s="1224">
        <f>'[2]tr (2)'!M207</f>
        <v>156.80000000000001</v>
      </c>
      <c r="M307" s="1224">
        <f>'[2]tr (2)'!N207</f>
        <v>156.80000000000001</v>
      </c>
      <c r="N307" s="1272">
        <f>'[2]tr (2)'!O207</f>
        <v>156.80000000000001</v>
      </c>
      <c r="O307" s="1224">
        <f>'[2]tr (2)'!P207</f>
        <v>156.80000000000001</v>
      </c>
      <c r="P307" s="1276">
        <f>'[2]tr (2)'!Q207</f>
        <v>156.80000000000001</v>
      </c>
      <c r="Q307" s="1278" t="s">
        <v>2906</v>
      </c>
    </row>
    <row r="308" spans="1:18" ht="15" customHeight="1">
      <c r="A308" s="1244" t="s">
        <v>2907</v>
      </c>
      <c r="B308" s="1272">
        <f>'[2]tr (2)'!C208</f>
        <v>144.69999999999999</v>
      </c>
      <c r="C308" s="1224">
        <f>'[2]tr (2)'!D208</f>
        <v>144.69999999999999</v>
      </c>
      <c r="D308" s="1276">
        <f>'[2]tr (2)'!E208</f>
        <v>144.69999999999999</v>
      </c>
      <c r="E308" s="1224">
        <f>'[2]tr (2)'!F208</f>
        <v>144.69999999999999</v>
      </c>
      <c r="F308" s="1224">
        <f>'[2]tr (2)'!G208</f>
        <v>141.9</v>
      </c>
      <c r="G308" s="1224">
        <f>'[2]tr (2)'!H208</f>
        <v>141.9</v>
      </c>
      <c r="H308" s="1224">
        <f>'[2]tr (2)'!I208</f>
        <v>141.9</v>
      </c>
      <c r="I308" s="1224">
        <f>'[2]tr (2)'!J208</f>
        <v>141.9</v>
      </c>
      <c r="J308" s="1224">
        <f>'[2]tr (2)'!K208</f>
        <v>141.9</v>
      </c>
      <c r="K308" s="1224">
        <f>'[2]tr (2)'!L208</f>
        <v>141.9</v>
      </c>
      <c r="L308" s="1224">
        <f>'[2]tr (2)'!M208</f>
        <v>141.9</v>
      </c>
      <c r="M308" s="1224">
        <f>'[2]tr (2)'!N208</f>
        <v>141.9</v>
      </c>
      <c r="N308" s="1272">
        <f>'[2]tr (2)'!O208</f>
        <v>141.9</v>
      </c>
      <c r="O308" s="1224">
        <f>'[2]tr (2)'!P208</f>
        <v>141.9</v>
      </c>
      <c r="P308" s="1276">
        <f>'[2]tr (2)'!Q208</f>
        <v>141.9</v>
      </c>
      <c r="Q308" s="1278" t="s">
        <v>2908</v>
      </c>
    </row>
    <row r="309" spans="1:18" ht="15" customHeight="1">
      <c r="A309" s="1244" t="s">
        <v>2909</v>
      </c>
      <c r="B309" s="1272">
        <f>'[2]tr (2)'!C209</f>
        <v>111.4</v>
      </c>
      <c r="C309" s="1224">
        <f>'[2]tr (2)'!D209</f>
        <v>111.4</v>
      </c>
      <c r="D309" s="1276">
        <f>'[2]tr (2)'!E209</f>
        <v>111.4</v>
      </c>
      <c r="E309" s="1224">
        <f>'[2]tr (2)'!F209</f>
        <v>111.4</v>
      </c>
      <c r="F309" s="1224">
        <f>'[2]tr (2)'!G209</f>
        <v>111.4</v>
      </c>
      <c r="G309" s="1224">
        <f>'[2]tr (2)'!H209</f>
        <v>111.4</v>
      </c>
      <c r="H309" s="1224">
        <f>'[2]tr (2)'!I209</f>
        <v>111.4</v>
      </c>
      <c r="I309" s="1224">
        <f>'[2]tr (2)'!J209</f>
        <v>111.4</v>
      </c>
      <c r="J309" s="1224">
        <f>'[2]tr (2)'!K209</f>
        <v>111.4</v>
      </c>
      <c r="K309" s="1224">
        <f>'[2]tr (2)'!L209</f>
        <v>111.4</v>
      </c>
      <c r="L309" s="1224">
        <f>'[2]tr (2)'!M209</f>
        <v>111.4</v>
      </c>
      <c r="M309" s="1224">
        <f>'[2]tr (2)'!N209</f>
        <v>113.4</v>
      </c>
      <c r="N309" s="1272">
        <f>'[2]tr (2)'!O209</f>
        <v>113.4</v>
      </c>
      <c r="O309" s="1224">
        <f>'[2]tr (2)'!P209</f>
        <v>113.4</v>
      </c>
      <c r="P309" s="1276">
        <f>'[2]tr (2)'!Q209</f>
        <v>113.4</v>
      </c>
      <c r="Q309" s="1278" t="s">
        <v>2910</v>
      </c>
    </row>
    <row r="310" spans="1:18" ht="15" customHeight="1">
      <c r="B310" s="1272"/>
      <c r="C310" s="1224"/>
      <c r="D310" s="1268"/>
      <c r="E310" s="1267"/>
      <c r="F310" s="1267"/>
      <c r="G310" s="1267"/>
      <c r="H310" s="1267"/>
      <c r="I310" s="1267"/>
      <c r="J310" s="1267"/>
      <c r="K310" s="1267"/>
      <c r="L310" s="1267"/>
      <c r="M310" s="1267"/>
      <c r="N310" s="1266"/>
      <c r="O310" s="1267"/>
      <c r="P310" s="1268"/>
      <c r="Q310" s="1278"/>
    </row>
    <row r="311" spans="1:18" ht="15" customHeight="1">
      <c r="A311" s="1274" t="s">
        <v>2911</v>
      </c>
      <c r="B311" s="1266">
        <f>'[2]tr (2)'!C211</f>
        <v>149.1</v>
      </c>
      <c r="C311" s="1267">
        <f>'[2]tr (2)'!D211</f>
        <v>149.1</v>
      </c>
      <c r="D311" s="1268">
        <f>'[2]tr (2)'!E211</f>
        <v>149.1</v>
      </c>
      <c r="E311" s="1267">
        <f>'[2]tr (2)'!F211</f>
        <v>149.1</v>
      </c>
      <c r="F311" s="1267">
        <f>'[2]tr (2)'!G211</f>
        <v>147.5</v>
      </c>
      <c r="G311" s="1267">
        <f>'[2]tr (2)'!H211</f>
        <v>147.5</v>
      </c>
      <c r="H311" s="1267">
        <f>'[2]tr (2)'!I211</f>
        <v>147.5</v>
      </c>
      <c r="I311" s="1267">
        <f>'[2]tr (2)'!J211</f>
        <v>147.5</v>
      </c>
      <c r="J311" s="1267">
        <f>'[2]tr (2)'!K211</f>
        <v>147.5</v>
      </c>
      <c r="K311" s="1267">
        <f>'[2]tr (2)'!L211</f>
        <v>147.5</v>
      </c>
      <c r="L311" s="1267">
        <f>'[2]tr (2)'!M211</f>
        <v>147.5</v>
      </c>
      <c r="M311" s="1267">
        <f>'[2]tr (2)'!N211</f>
        <v>147.5</v>
      </c>
      <c r="N311" s="1266">
        <f>'[2]tr (2)'!O211</f>
        <v>147.5</v>
      </c>
      <c r="O311" s="1267">
        <f>'[2]tr (2)'!P211</f>
        <v>147.5</v>
      </c>
      <c r="P311" s="1268">
        <f>'[2]tr (2)'!Q211</f>
        <v>147.5</v>
      </c>
      <c r="Q311" s="1275" t="s">
        <v>2912</v>
      </c>
    </row>
    <row r="312" spans="1:18" s="1271" customFormat="1" ht="15" customHeight="1">
      <c r="A312" s="1244" t="s">
        <v>2913</v>
      </c>
      <c r="B312" s="1272">
        <f>'[2]tr (2)'!C212</f>
        <v>159.5</v>
      </c>
      <c r="C312" s="1224">
        <f>'[2]tr (2)'!D212</f>
        <v>159.5</v>
      </c>
      <c r="D312" s="1276">
        <f>'[2]tr (2)'!E212</f>
        <v>159.5</v>
      </c>
      <c r="E312" s="1224">
        <f>'[2]tr (2)'!F212</f>
        <v>159.5</v>
      </c>
      <c r="F312" s="1224">
        <f>'[2]tr (2)'!G212</f>
        <v>156.5</v>
      </c>
      <c r="G312" s="1224">
        <f>'[2]tr (2)'!H212</f>
        <v>156.5</v>
      </c>
      <c r="H312" s="1224">
        <f>'[2]tr (2)'!I212</f>
        <v>156.5</v>
      </c>
      <c r="I312" s="1224">
        <f>'[2]tr (2)'!J212</f>
        <v>156.5</v>
      </c>
      <c r="J312" s="1224">
        <f>'[2]tr (2)'!K212</f>
        <v>156.5</v>
      </c>
      <c r="K312" s="1224">
        <f>'[2]tr (2)'!L212</f>
        <v>156.5</v>
      </c>
      <c r="L312" s="1224">
        <f>'[2]tr (2)'!M212</f>
        <v>156.5</v>
      </c>
      <c r="M312" s="1224">
        <f>'[2]tr (2)'!N212</f>
        <v>156.5</v>
      </c>
      <c r="N312" s="1272">
        <f>'[2]tr (2)'!O212</f>
        <v>156.5</v>
      </c>
      <c r="O312" s="1224">
        <f>'[2]tr (2)'!P212</f>
        <v>156.5</v>
      </c>
      <c r="P312" s="1276">
        <f>'[2]tr (2)'!Q212</f>
        <v>156.5</v>
      </c>
      <c r="Q312" s="1278" t="s">
        <v>2914</v>
      </c>
      <c r="R312" s="1243"/>
    </row>
    <row r="313" spans="1:18" ht="15" customHeight="1">
      <c r="A313" s="1244" t="s">
        <v>2915</v>
      </c>
      <c r="B313" s="1272">
        <f>'[2]tr (2)'!C213</f>
        <v>175.4</v>
      </c>
      <c r="C313" s="1224">
        <f>'[2]tr (2)'!D213</f>
        <v>175.4</v>
      </c>
      <c r="D313" s="1276">
        <f>'[2]tr (2)'!E213</f>
        <v>175.4</v>
      </c>
      <c r="E313" s="1224">
        <f>'[2]tr (2)'!F213</f>
        <v>175.4</v>
      </c>
      <c r="F313" s="1224">
        <f>'[2]tr (2)'!G213</f>
        <v>166.8</v>
      </c>
      <c r="G313" s="1224">
        <f>'[2]tr (2)'!H213</f>
        <v>166.8</v>
      </c>
      <c r="H313" s="1224">
        <f>'[2]tr (2)'!I213</f>
        <v>166.8</v>
      </c>
      <c r="I313" s="1224">
        <f>'[2]tr (2)'!J213</f>
        <v>166.8</v>
      </c>
      <c r="J313" s="1224">
        <f>'[2]tr (2)'!K213</f>
        <v>166.8</v>
      </c>
      <c r="K313" s="1224">
        <f>'[2]tr (2)'!L213</f>
        <v>166.8</v>
      </c>
      <c r="L313" s="1224">
        <f>'[2]tr (2)'!M213</f>
        <v>166.8</v>
      </c>
      <c r="M313" s="1224">
        <f>'[2]tr (2)'!N213</f>
        <v>166.8</v>
      </c>
      <c r="N313" s="1272">
        <f>'[2]tr (2)'!O213</f>
        <v>166.8</v>
      </c>
      <c r="O313" s="1224">
        <f>'[2]tr (2)'!P213</f>
        <v>166.8</v>
      </c>
      <c r="P313" s="1276">
        <f>'[2]tr (2)'!Q213</f>
        <v>166.8</v>
      </c>
      <c r="Q313" s="1278" t="s">
        <v>2916</v>
      </c>
      <c r="R313" s="1226"/>
    </row>
    <row r="314" spans="1:18" ht="15" customHeight="1">
      <c r="A314" s="1244" t="s">
        <v>2917</v>
      </c>
      <c r="B314" s="1272">
        <f>'[2]tr (2)'!C214</f>
        <v>110.5</v>
      </c>
      <c r="C314" s="1224">
        <f>'[2]tr (2)'!D214</f>
        <v>110.5</v>
      </c>
      <c r="D314" s="1276">
        <f>'[2]tr (2)'!E214</f>
        <v>110.5</v>
      </c>
      <c r="E314" s="1224">
        <f>'[2]tr (2)'!F214</f>
        <v>110.5</v>
      </c>
      <c r="F314" s="1224">
        <f>'[2]tr (2)'!G214</f>
        <v>110.5</v>
      </c>
      <c r="G314" s="1224">
        <f>'[2]tr (2)'!H214</f>
        <v>110.5</v>
      </c>
      <c r="H314" s="1224">
        <f>'[2]tr (2)'!I214</f>
        <v>110.5</v>
      </c>
      <c r="I314" s="1224">
        <f>'[2]tr (2)'!J214</f>
        <v>110.5</v>
      </c>
      <c r="J314" s="1224">
        <f>'[2]tr (2)'!K214</f>
        <v>110.5</v>
      </c>
      <c r="K314" s="1224">
        <f>'[2]tr (2)'!L214</f>
        <v>110.5</v>
      </c>
      <c r="L314" s="1224">
        <f>'[2]tr (2)'!M214</f>
        <v>110.5</v>
      </c>
      <c r="M314" s="1224">
        <f>'[2]tr (2)'!N214</f>
        <v>110.5</v>
      </c>
      <c r="N314" s="1272">
        <f>'[2]tr (2)'!O214</f>
        <v>110.5</v>
      </c>
      <c r="O314" s="1224">
        <f>'[2]tr (2)'!P214</f>
        <v>110.5</v>
      </c>
      <c r="P314" s="1276">
        <f>'[2]tr (2)'!Q214</f>
        <v>110.5</v>
      </c>
      <c r="Q314" s="1278" t="s">
        <v>2918</v>
      </c>
    </row>
    <row r="315" spans="1:18" ht="15" customHeight="1">
      <c r="A315" s="1244" t="s">
        <v>2919</v>
      </c>
      <c r="B315" s="1272">
        <f>'[2]tr (2)'!C215</f>
        <v>133.30000000000001</v>
      </c>
      <c r="C315" s="1224">
        <f>'[2]tr (2)'!D215</f>
        <v>133.30000000000001</v>
      </c>
      <c r="D315" s="1276">
        <f>'[2]tr (2)'!E215</f>
        <v>133.30000000000001</v>
      </c>
      <c r="E315" s="1224">
        <f>'[2]tr (2)'!F215</f>
        <v>133.30000000000001</v>
      </c>
      <c r="F315" s="1224">
        <f>'[2]tr (2)'!G215</f>
        <v>133.30000000000001</v>
      </c>
      <c r="G315" s="1224">
        <f>'[2]tr (2)'!H215</f>
        <v>133.30000000000001</v>
      </c>
      <c r="H315" s="1224">
        <f>'[2]tr (2)'!I215</f>
        <v>133.30000000000001</v>
      </c>
      <c r="I315" s="1224">
        <f>'[2]tr (2)'!J215</f>
        <v>133.30000000000001</v>
      </c>
      <c r="J315" s="1224">
        <f>'[2]tr (2)'!K215</f>
        <v>133.30000000000001</v>
      </c>
      <c r="K315" s="1224">
        <f>'[2]tr (2)'!L215</f>
        <v>133.30000000000001</v>
      </c>
      <c r="L315" s="1224">
        <f>'[2]tr (2)'!M215</f>
        <v>133.30000000000001</v>
      </c>
      <c r="M315" s="1224">
        <f>'[2]tr (2)'!N215</f>
        <v>133.30000000000001</v>
      </c>
      <c r="N315" s="1272">
        <f>'[2]tr (2)'!O215</f>
        <v>133.30000000000001</v>
      </c>
      <c r="O315" s="1224">
        <f>'[2]tr (2)'!P215</f>
        <v>133.30000000000001</v>
      </c>
      <c r="P315" s="1276">
        <f>'[2]tr (2)'!Q215</f>
        <v>133.30000000000001</v>
      </c>
      <c r="Q315" s="1278" t="s">
        <v>2920</v>
      </c>
      <c r="R315" s="1237"/>
    </row>
    <row r="316" spans="1:18" ht="15" customHeight="1">
      <c r="A316" s="1244" t="s">
        <v>2921</v>
      </c>
      <c r="B316" s="1272">
        <f>'[2]tr (2)'!C216</f>
        <v>125</v>
      </c>
      <c r="C316" s="1224">
        <f>'[2]tr (2)'!D216</f>
        <v>125</v>
      </c>
      <c r="D316" s="1276">
        <f>'[2]tr (2)'!E216</f>
        <v>125</v>
      </c>
      <c r="E316" s="1224">
        <f>'[2]tr (2)'!F216</f>
        <v>125</v>
      </c>
      <c r="F316" s="1224">
        <f>'[2]tr (2)'!G216</f>
        <v>125</v>
      </c>
      <c r="G316" s="1224">
        <f>'[2]tr (2)'!H216</f>
        <v>125</v>
      </c>
      <c r="H316" s="1224">
        <f>'[2]tr (2)'!I216</f>
        <v>125</v>
      </c>
      <c r="I316" s="1224">
        <f>'[2]tr (2)'!J216</f>
        <v>125</v>
      </c>
      <c r="J316" s="1224">
        <f>'[2]tr (2)'!K216</f>
        <v>125</v>
      </c>
      <c r="K316" s="1224">
        <f>'[2]tr (2)'!L216</f>
        <v>125</v>
      </c>
      <c r="L316" s="1224">
        <f>'[2]tr (2)'!M216</f>
        <v>125</v>
      </c>
      <c r="M316" s="1224">
        <f>'[2]tr (2)'!N216</f>
        <v>125</v>
      </c>
      <c r="N316" s="1272">
        <f>'[2]tr (2)'!O216</f>
        <v>125</v>
      </c>
      <c r="O316" s="1224">
        <f>'[2]tr (2)'!P216</f>
        <v>125</v>
      </c>
      <c r="P316" s="1276">
        <f>'[2]tr (2)'!Q216</f>
        <v>125</v>
      </c>
      <c r="Q316" s="1278" t="s">
        <v>2922</v>
      </c>
    </row>
    <row r="317" spans="1:18" ht="15" customHeight="1">
      <c r="B317" s="1272"/>
      <c r="C317" s="1224"/>
      <c r="D317" s="1268"/>
      <c r="E317" s="1267"/>
      <c r="F317" s="1267"/>
      <c r="G317" s="1267"/>
      <c r="H317" s="1267"/>
      <c r="I317" s="1267"/>
      <c r="J317" s="1267"/>
      <c r="K317" s="1267"/>
      <c r="L317" s="1267"/>
      <c r="M317" s="1267"/>
      <c r="N317" s="1266"/>
      <c r="O317" s="1267"/>
      <c r="P317" s="1268"/>
      <c r="Q317" s="1278"/>
    </row>
    <row r="318" spans="1:18" ht="15" customHeight="1">
      <c r="A318" s="1274" t="s">
        <v>2923</v>
      </c>
      <c r="B318" s="1266">
        <f>'[2]tr (2)'!C218</f>
        <v>123.1</v>
      </c>
      <c r="C318" s="1267">
        <f>'[2]tr (2)'!D218</f>
        <v>122.5</v>
      </c>
      <c r="D318" s="1268">
        <f>'[2]tr (2)'!E218</f>
        <v>122.7</v>
      </c>
      <c r="E318" s="1267">
        <f>'[2]tr (2)'!F218</f>
        <v>122.7</v>
      </c>
      <c r="F318" s="1267">
        <f>'[2]tr (2)'!G218</f>
        <v>123.2</v>
      </c>
      <c r="G318" s="1267">
        <f>'[2]tr (2)'!H218</f>
        <v>123.2</v>
      </c>
      <c r="H318" s="1267">
        <f>'[2]tr (2)'!I218</f>
        <v>123.2</v>
      </c>
      <c r="I318" s="1267">
        <f>'[2]tr (2)'!J218</f>
        <v>123</v>
      </c>
      <c r="J318" s="1267">
        <f>'[2]tr (2)'!K218</f>
        <v>123</v>
      </c>
      <c r="K318" s="1267">
        <f>'[2]tr (2)'!L218</f>
        <v>123</v>
      </c>
      <c r="L318" s="1267">
        <f>'[2]tr (2)'!M218</f>
        <v>123.1</v>
      </c>
      <c r="M318" s="1267">
        <f>'[2]tr (2)'!N218</f>
        <v>123.1</v>
      </c>
      <c r="N318" s="1266">
        <f>'[2]tr (2)'!O218</f>
        <v>123.1</v>
      </c>
      <c r="O318" s="1267">
        <f>'[2]tr (2)'!P218</f>
        <v>123.1</v>
      </c>
      <c r="P318" s="1268">
        <f>'[2]tr (2)'!Q218</f>
        <v>123.3</v>
      </c>
      <c r="Q318" s="1273" t="s">
        <v>2924</v>
      </c>
    </row>
    <row r="319" spans="1:18" s="1271" customFormat="1" ht="15" customHeight="1">
      <c r="A319" s="1244" t="s">
        <v>2925</v>
      </c>
      <c r="B319" s="1272">
        <f>'[2]tr (2)'!C219</f>
        <v>117.5</v>
      </c>
      <c r="C319" s="1224">
        <f>'[2]tr (2)'!D219</f>
        <v>116.9</v>
      </c>
      <c r="D319" s="1276">
        <f>'[2]tr (2)'!E219</f>
        <v>116.9</v>
      </c>
      <c r="E319" s="1224">
        <f>'[2]tr (2)'!F219</f>
        <v>116.9</v>
      </c>
      <c r="F319" s="1224">
        <f>'[2]tr (2)'!G219</f>
        <v>116.9</v>
      </c>
      <c r="G319" s="1224">
        <f>'[2]tr (2)'!H219</f>
        <v>116.9</v>
      </c>
      <c r="H319" s="1224">
        <f>'[2]tr (2)'!I219</f>
        <v>116.9</v>
      </c>
      <c r="I319" s="1224">
        <f>'[2]tr (2)'!J219</f>
        <v>116.9</v>
      </c>
      <c r="J319" s="1224">
        <f>'[2]tr (2)'!K219</f>
        <v>116.9</v>
      </c>
      <c r="K319" s="1224">
        <f>'[2]tr (2)'!L219</f>
        <v>116.9</v>
      </c>
      <c r="L319" s="1224">
        <f>'[2]tr (2)'!M219</f>
        <v>116.9</v>
      </c>
      <c r="M319" s="1224">
        <f>'[2]tr (2)'!N219</f>
        <v>116.9</v>
      </c>
      <c r="N319" s="1272">
        <f>'[2]tr (2)'!O219</f>
        <v>116.9</v>
      </c>
      <c r="O319" s="1224">
        <f>'[2]tr (2)'!P219</f>
        <v>116.9</v>
      </c>
      <c r="P319" s="1276">
        <f>'[2]tr (2)'!Q219</f>
        <v>116.9</v>
      </c>
      <c r="Q319" s="1278" t="s">
        <v>2926</v>
      </c>
      <c r="R319" s="1243"/>
    </row>
    <row r="320" spans="1:18" ht="15" customHeight="1">
      <c r="A320" s="1244" t="s">
        <v>2927</v>
      </c>
      <c r="B320" s="1272">
        <f>'[2]tr (2)'!C220</f>
        <v>199.2</v>
      </c>
      <c r="C320" s="1224">
        <f>'[2]tr (2)'!D220</f>
        <v>199.2</v>
      </c>
      <c r="D320" s="1276">
        <f>'[2]tr (2)'!E220</f>
        <v>199.2</v>
      </c>
      <c r="E320" s="1224">
        <f>'[2]tr (2)'!F220</f>
        <v>199.2</v>
      </c>
      <c r="F320" s="1224">
        <f>'[2]tr (2)'!G220</f>
        <v>199.2</v>
      </c>
      <c r="G320" s="1224">
        <f>'[2]tr (2)'!H220</f>
        <v>199.2</v>
      </c>
      <c r="H320" s="1224">
        <f>'[2]tr (2)'!I220</f>
        <v>199.2</v>
      </c>
      <c r="I320" s="1224">
        <f>'[2]tr (2)'!J220</f>
        <v>199.2</v>
      </c>
      <c r="J320" s="1224">
        <f>'[2]tr (2)'!K220</f>
        <v>199.2</v>
      </c>
      <c r="K320" s="1224">
        <f>'[2]tr (2)'!L220</f>
        <v>199.2</v>
      </c>
      <c r="L320" s="1224">
        <f>'[2]tr (2)'!M220</f>
        <v>199.2</v>
      </c>
      <c r="M320" s="1224">
        <f>'[2]tr (2)'!N220</f>
        <v>199.2</v>
      </c>
      <c r="N320" s="1272">
        <f>'[2]tr (2)'!O220</f>
        <v>199.2</v>
      </c>
      <c r="O320" s="1224">
        <f>'[2]tr (2)'!P220</f>
        <v>199.2</v>
      </c>
      <c r="P320" s="1276">
        <f>'[2]tr (2)'!Q220</f>
        <v>199.2</v>
      </c>
      <c r="Q320" s="1278" t="s">
        <v>2928</v>
      </c>
    </row>
    <row r="321" spans="1:18" ht="15" customHeight="1">
      <c r="A321" s="1244" t="s">
        <v>2929</v>
      </c>
      <c r="B321" s="1272">
        <f>'[2]tr (2)'!C221</f>
        <v>104.1</v>
      </c>
      <c r="C321" s="1224">
        <f>'[2]tr (2)'!D221</f>
        <v>104.1</v>
      </c>
      <c r="D321" s="1276">
        <f>'[2]tr (2)'!E221</f>
        <v>106.4</v>
      </c>
      <c r="E321" s="1224">
        <f>'[2]tr (2)'!F221</f>
        <v>107.6</v>
      </c>
      <c r="F321" s="1224">
        <f>'[2]tr (2)'!G221</f>
        <v>115.6</v>
      </c>
      <c r="G321" s="1224">
        <f>'[2]tr (2)'!H221</f>
        <v>115.6</v>
      </c>
      <c r="H321" s="1224">
        <f>'[2]tr (2)'!I221</f>
        <v>115.6</v>
      </c>
      <c r="I321" s="1224">
        <f>'[2]tr (2)'!J221</f>
        <v>113</v>
      </c>
      <c r="J321" s="1224">
        <f>'[2]tr (2)'!K221</f>
        <v>113</v>
      </c>
      <c r="K321" s="1224">
        <f>'[2]tr (2)'!L221</f>
        <v>113</v>
      </c>
      <c r="L321" s="1224">
        <f>'[2]tr (2)'!M221</f>
        <v>115.2</v>
      </c>
      <c r="M321" s="1224">
        <f>'[2]tr (2)'!N221</f>
        <v>115.2</v>
      </c>
      <c r="N321" s="1272">
        <f>'[2]tr (2)'!O221</f>
        <v>115.2</v>
      </c>
      <c r="O321" s="1224">
        <f>'[2]tr (2)'!P221</f>
        <v>115.2</v>
      </c>
      <c r="P321" s="1276">
        <f>'[2]tr (2)'!Q221</f>
        <v>118.1</v>
      </c>
      <c r="Q321" s="1278" t="s">
        <v>2930</v>
      </c>
    </row>
    <row r="322" spans="1:18" ht="15" customHeight="1">
      <c r="B322" s="1272"/>
      <c r="C322" s="1224"/>
      <c r="D322" s="1268"/>
      <c r="E322" s="1267"/>
      <c r="F322" s="1267"/>
      <c r="G322" s="1267"/>
      <c r="H322" s="1267"/>
      <c r="I322" s="1267"/>
      <c r="J322" s="1267"/>
      <c r="K322" s="1267"/>
      <c r="L322" s="1267"/>
      <c r="M322" s="1267"/>
      <c r="N322" s="1266"/>
      <c r="O322" s="1267"/>
      <c r="P322" s="1268"/>
      <c r="Q322" s="1278"/>
      <c r="R322" s="1270"/>
    </row>
    <row r="323" spans="1:18" s="1271" customFormat="1" ht="15" customHeight="1">
      <c r="A323" s="1274" t="s">
        <v>2931</v>
      </c>
      <c r="B323" s="1266">
        <f>'[2]tr (2)'!C223</f>
        <v>115</v>
      </c>
      <c r="C323" s="1267">
        <f>'[2]tr (2)'!D223</f>
        <v>115</v>
      </c>
      <c r="D323" s="1268">
        <f>'[2]tr (2)'!E223</f>
        <v>115</v>
      </c>
      <c r="E323" s="1267">
        <f>'[2]tr (2)'!F223</f>
        <v>115</v>
      </c>
      <c r="F323" s="1267">
        <f>'[2]tr (2)'!G223</f>
        <v>115</v>
      </c>
      <c r="G323" s="1267">
        <f>'[2]tr (2)'!H223</f>
        <v>114.9</v>
      </c>
      <c r="H323" s="1267">
        <f>'[2]tr (2)'!I223</f>
        <v>114.9</v>
      </c>
      <c r="I323" s="1267">
        <f>'[2]tr (2)'!J223</f>
        <v>114.9</v>
      </c>
      <c r="J323" s="1267">
        <f>'[2]tr (2)'!K223</f>
        <v>114.9</v>
      </c>
      <c r="K323" s="1267">
        <f>'[2]tr (2)'!L223</f>
        <v>114.9</v>
      </c>
      <c r="L323" s="1267">
        <f>'[2]tr (2)'!M223</f>
        <v>113.5</v>
      </c>
      <c r="M323" s="1267">
        <f>'[2]tr (2)'!N223</f>
        <v>113.5</v>
      </c>
      <c r="N323" s="1266">
        <f>'[2]tr (2)'!O223</f>
        <v>106.4</v>
      </c>
      <c r="O323" s="1267">
        <f>'[2]tr (2)'!P223</f>
        <v>106.4</v>
      </c>
      <c r="P323" s="1268">
        <f>'[2]tr (2)'!Q223</f>
        <v>106.5</v>
      </c>
      <c r="Q323" s="1273" t="s">
        <v>2932</v>
      </c>
      <c r="R323" s="1243"/>
    </row>
    <row r="324" spans="1:18" s="1271" customFormat="1" ht="15" customHeight="1">
      <c r="A324" s="1244" t="s">
        <v>2933</v>
      </c>
      <c r="B324" s="1272">
        <f>'[2]tr (2)'!C224</f>
        <v>126.4</v>
      </c>
      <c r="C324" s="1224">
        <f>'[2]tr (2)'!D224</f>
        <v>126.4</v>
      </c>
      <c r="D324" s="1276">
        <f>'[2]tr (2)'!E224</f>
        <v>126.4</v>
      </c>
      <c r="E324" s="1224">
        <f>'[2]tr (2)'!F224</f>
        <v>126.4</v>
      </c>
      <c r="F324" s="1224">
        <f>'[2]tr (2)'!G224</f>
        <v>126.4</v>
      </c>
      <c r="G324" s="1224">
        <f>'[2]tr (2)'!H224</f>
        <v>126.4</v>
      </c>
      <c r="H324" s="1224">
        <f>'[2]tr (2)'!I224</f>
        <v>126.4</v>
      </c>
      <c r="I324" s="1224">
        <f>'[2]tr (2)'!J224</f>
        <v>126.4</v>
      </c>
      <c r="J324" s="1224">
        <f>'[2]tr (2)'!K224</f>
        <v>126.4</v>
      </c>
      <c r="K324" s="1224">
        <f>'[2]tr (2)'!L224</f>
        <v>126.4</v>
      </c>
      <c r="L324" s="1224">
        <f>'[2]tr (2)'!M224</f>
        <v>120</v>
      </c>
      <c r="M324" s="1224">
        <f>'[2]tr (2)'!N224</f>
        <v>120</v>
      </c>
      <c r="N324" s="1272">
        <f>'[2]tr (2)'!O224</f>
        <v>120</v>
      </c>
      <c r="O324" s="1224">
        <f>'[2]tr (2)'!P224</f>
        <v>120</v>
      </c>
      <c r="P324" s="1276">
        <f>'[2]tr (2)'!Q224</f>
        <v>120</v>
      </c>
      <c r="Q324" s="1278" t="s">
        <v>2934</v>
      </c>
      <c r="R324" s="1243"/>
    </row>
    <row r="325" spans="1:18" ht="15" customHeight="1">
      <c r="A325" s="1244" t="s">
        <v>2935</v>
      </c>
      <c r="B325" s="1272">
        <f>'[2]tr (2)'!C225</f>
        <v>97.5</v>
      </c>
      <c r="C325" s="1224">
        <f>'[2]tr (2)'!D225</f>
        <v>97.5</v>
      </c>
      <c r="D325" s="1276">
        <f>'[2]tr (2)'!E225</f>
        <v>97.5</v>
      </c>
      <c r="E325" s="1224">
        <f>'[2]tr (2)'!F225</f>
        <v>97.5</v>
      </c>
      <c r="F325" s="1224">
        <f>'[2]tr (2)'!G225</f>
        <v>97.5</v>
      </c>
      <c r="G325" s="1224">
        <f>'[2]tr (2)'!H225</f>
        <v>97.5</v>
      </c>
      <c r="H325" s="1224">
        <f>'[2]tr (2)'!I225</f>
        <v>97.5</v>
      </c>
      <c r="I325" s="1224">
        <f>'[2]tr (2)'!J225</f>
        <v>97.5</v>
      </c>
      <c r="J325" s="1224">
        <f>'[2]tr (2)'!K225</f>
        <v>97.5</v>
      </c>
      <c r="K325" s="1224">
        <f>'[2]tr (2)'!L225</f>
        <v>97.5</v>
      </c>
      <c r="L325" s="1224">
        <f>'[2]tr (2)'!M225</f>
        <v>97.5</v>
      </c>
      <c r="M325" s="1224">
        <f>'[2]tr (2)'!N225</f>
        <v>97.5</v>
      </c>
      <c r="N325" s="1272">
        <f>'[2]tr (2)'!O225</f>
        <v>97.5</v>
      </c>
      <c r="O325" s="1224">
        <f>'[2]tr (2)'!P225</f>
        <v>97.5</v>
      </c>
      <c r="P325" s="1276">
        <f>'[2]tr (2)'!Q225</f>
        <v>97.5</v>
      </c>
      <c r="Q325" s="1277" t="s">
        <v>2936</v>
      </c>
    </row>
    <row r="326" spans="1:18" ht="15" customHeight="1">
      <c r="A326" s="1244" t="s">
        <v>2937</v>
      </c>
      <c r="B326" s="1272">
        <f>'[2]tr (2)'!C226</f>
        <v>107.3</v>
      </c>
      <c r="C326" s="1224">
        <f>'[2]tr (2)'!D226</f>
        <v>107.3</v>
      </c>
      <c r="D326" s="1276">
        <f>'[2]tr (2)'!E226</f>
        <v>107.3</v>
      </c>
      <c r="E326" s="1224">
        <f>'[2]tr (2)'!F226</f>
        <v>107.4</v>
      </c>
      <c r="F326" s="1224">
        <f>'[2]tr (2)'!G226</f>
        <v>107.4</v>
      </c>
      <c r="G326" s="1224">
        <f>'[2]tr (2)'!H226</f>
        <v>106.8</v>
      </c>
      <c r="H326" s="1224">
        <f>'[2]tr (2)'!I226</f>
        <v>106.8</v>
      </c>
      <c r="I326" s="1224">
        <f>'[2]tr (2)'!J226</f>
        <v>106.8</v>
      </c>
      <c r="J326" s="1224">
        <f>'[2]tr (2)'!K226</f>
        <v>107</v>
      </c>
      <c r="K326" s="1224">
        <f>'[2]tr (2)'!L226</f>
        <v>107</v>
      </c>
      <c r="L326" s="1224">
        <f>'[2]tr (2)'!M226</f>
        <v>107</v>
      </c>
      <c r="M326" s="1224">
        <f>'[2]tr (2)'!N226</f>
        <v>107</v>
      </c>
      <c r="N326" s="1272">
        <f>'[2]tr (2)'!O226</f>
        <v>107</v>
      </c>
      <c r="O326" s="1224">
        <f>'[2]tr (2)'!P226</f>
        <v>107</v>
      </c>
      <c r="P326" s="1276">
        <f>'[2]tr (2)'!Q226</f>
        <v>107.5</v>
      </c>
      <c r="Q326" s="1277" t="s">
        <v>2938</v>
      </c>
    </row>
    <row r="327" spans="1:18" ht="15" customHeight="1">
      <c r="A327" s="1244" t="s">
        <v>2939</v>
      </c>
      <c r="B327" s="1272">
        <f>'[2]tr (2)'!C227</f>
        <v>121.5</v>
      </c>
      <c r="C327" s="1224">
        <f>'[2]tr (2)'!D227</f>
        <v>121.5</v>
      </c>
      <c r="D327" s="1276">
        <f>'[2]tr (2)'!E227</f>
        <v>121.5</v>
      </c>
      <c r="E327" s="1224">
        <f>'[2]tr (2)'!F227</f>
        <v>121.5</v>
      </c>
      <c r="F327" s="1224">
        <f>'[2]tr (2)'!G227</f>
        <v>121.5</v>
      </c>
      <c r="G327" s="1224">
        <f>'[2]tr (2)'!H227</f>
        <v>121.5</v>
      </c>
      <c r="H327" s="1224">
        <f>'[2]tr (2)'!I227</f>
        <v>121.5</v>
      </c>
      <c r="I327" s="1224">
        <f>'[2]tr (2)'!J227</f>
        <v>121.5</v>
      </c>
      <c r="J327" s="1224">
        <f>'[2]tr (2)'!K227</f>
        <v>121.5</v>
      </c>
      <c r="K327" s="1224">
        <f>'[2]tr (2)'!L227</f>
        <v>121.5</v>
      </c>
      <c r="L327" s="1224">
        <f>'[2]tr (2)'!M227</f>
        <v>117.2</v>
      </c>
      <c r="M327" s="1224">
        <f>'[2]tr (2)'!N227</f>
        <v>117.2</v>
      </c>
      <c r="N327" s="1272">
        <f>'[2]tr (2)'!O227</f>
        <v>117.2</v>
      </c>
      <c r="O327" s="1224">
        <f>'[2]tr (2)'!P227</f>
        <v>117.2</v>
      </c>
      <c r="P327" s="1276">
        <f>'[2]tr (2)'!Q227</f>
        <v>117.2</v>
      </c>
      <c r="Q327" s="1278" t="s">
        <v>2940</v>
      </c>
      <c r="R327" s="1270"/>
    </row>
    <row r="328" spans="1:18" ht="15" customHeight="1">
      <c r="A328" s="1244" t="s">
        <v>2941</v>
      </c>
      <c r="B328" s="1272">
        <f>'[2]tr (2)'!C228</f>
        <v>102.4</v>
      </c>
      <c r="C328" s="1224">
        <f>'[2]tr (2)'!D228</f>
        <v>102.4</v>
      </c>
      <c r="D328" s="1276">
        <f>'[2]tr (2)'!E228</f>
        <v>102.4</v>
      </c>
      <c r="E328" s="1224">
        <f>'[2]tr (2)'!F228</f>
        <v>102.4</v>
      </c>
      <c r="F328" s="1224">
        <f>'[2]tr (2)'!G228</f>
        <v>102.4</v>
      </c>
      <c r="G328" s="1224">
        <f>'[2]tr (2)'!H228</f>
        <v>102.4</v>
      </c>
      <c r="H328" s="1224">
        <f>'[2]tr (2)'!I228</f>
        <v>102.4</v>
      </c>
      <c r="I328" s="1224">
        <f>'[2]tr (2)'!J228</f>
        <v>102.4</v>
      </c>
      <c r="J328" s="1224">
        <f>'[2]tr (2)'!K228</f>
        <v>102.4</v>
      </c>
      <c r="K328" s="1224">
        <f>'[2]tr (2)'!L228</f>
        <v>101.3</v>
      </c>
      <c r="L328" s="1224">
        <f>'[2]tr (2)'!M228</f>
        <v>101.3</v>
      </c>
      <c r="M328" s="1224">
        <f>'[2]tr (2)'!N228</f>
        <v>101.3</v>
      </c>
      <c r="N328" s="1272">
        <f>'[2]tr (2)'!O228</f>
        <v>101.3</v>
      </c>
      <c r="O328" s="1224">
        <f>'[2]tr (2)'!P228</f>
        <v>101.3</v>
      </c>
      <c r="P328" s="1276">
        <f>'[2]tr (2)'!Q228</f>
        <v>101.3</v>
      </c>
      <c r="Q328" s="1277" t="s">
        <v>2942</v>
      </c>
    </row>
    <row r="329" spans="1:18" ht="15" customHeight="1">
      <c r="A329" s="1244" t="s">
        <v>2943</v>
      </c>
      <c r="B329" s="1272">
        <f>'[2]tr (2)'!C229</f>
        <v>100.9</v>
      </c>
      <c r="C329" s="1224">
        <f>'[2]tr (2)'!D229</f>
        <v>100.9</v>
      </c>
      <c r="D329" s="1276">
        <f>'[2]tr (2)'!E229</f>
        <v>100.9</v>
      </c>
      <c r="E329" s="1224">
        <f>'[2]tr (2)'!F229</f>
        <v>100.9</v>
      </c>
      <c r="F329" s="1224">
        <f>'[2]tr (2)'!G229</f>
        <v>100.9</v>
      </c>
      <c r="G329" s="1224">
        <f>'[2]tr (2)'!H229</f>
        <v>100.9</v>
      </c>
      <c r="H329" s="1224">
        <f>'[2]tr (2)'!I229</f>
        <v>100.9</v>
      </c>
      <c r="I329" s="1224">
        <f>'[2]tr (2)'!J229</f>
        <v>100.9</v>
      </c>
      <c r="J329" s="1224">
        <f>'[2]tr (2)'!K229</f>
        <v>100.9</v>
      </c>
      <c r="K329" s="1224">
        <f>'[2]tr (2)'!L229</f>
        <v>100.9</v>
      </c>
      <c r="L329" s="1224">
        <f>'[2]tr (2)'!M229</f>
        <v>100.9</v>
      </c>
      <c r="M329" s="1224">
        <f>'[2]tr (2)'!N229</f>
        <v>100.9</v>
      </c>
      <c r="N329" s="1272">
        <f>'[2]tr (2)'!O229</f>
        <v>100.9</v>
      </c>
      <c r="O329" s="1224">
        <f>'[2]tr (2)'!P229</f>
        <v>100.9</v>
      </c>
      <c r="P329" s="1276">
        <f>'[2]tr (2)'!Q229</f>
        <v>100.9</v>
      </c>
      <c r="Q329" s="1277" t="s">
        <v>2944</v>
      </c>
    </row>
    <row r="330" spans="1:18" s="1271" customFormat="1" ht="15" customHeight="1">
      <c r="A330" s="1244" t="s">
        <v>2945</v>
      </c>
      <c r="B330" s="1272">
        <f>'[2]tr (2)'!C230</f>
        <v>122.1</v>
      </c>
      <c r="C330" s="1224">
        <f>'[2]tr (2)'!D230</f>
        <v>122.1</v>
      </c>
      <c r="D330" s="1276">
        <f>'[2]tr (2)'!E230</f>
        <v>122.1</v>
      </c>
      <c r="E330" s="1224">
        <f>'[2]tr (2)'!F230</f>
        <v>122.1</v>
      </c>
      <c r="F330" s="1224">
        <f>'[2]tr (2)'!G230</f>
        <v>122.1</v>
      </c>
      <c r="G330" s="1224">
        <f>'[2]tr (2)'!H230</f>
        <v>122.1</v>
      </c>
      <c r="H330" s="1224">
        <f>'[2]tr (2)'!I230</f>
        <v>122.1</v>
      </c>
      <c r="I330" s="1224">
        <f>'[2]tr (2)'!J230</f>
        <v>122.1</v>
      </c>
      <c r="J330" s="1224">
        <f>'[2]tr (2)'!K230</f>
        <v>122.1</v>
      </c>
      <c r="K330" s="1224">
        <f>'[2]tr (2)'!L230</f>
        <v>122.1</v>
      </c>
      <c r="L330" s="1224">
        <f>'[2]tr (2)'!M230</f>
        <v>122.1</v>
      </c>
      <c r="M330" s="1224">
        <f>'[2]tr (2)'!N230</f>
        <v>122.1</v>
      </c>
      <c r="N330" s="1272">
        <f>'[2]tr (2)'!O230</f>
        <v>100</v>
      </c>
      <c r="O330" s="1224">
        <f>'[2]tr (2)'!P230</f>
        <v>100</v>
      </c>
      <c r="P330" s="1276">
        <f>'[2]tr (2)'!Q230</f>
        <v>100</v>
      </c>
      <c r="Q330" s="1277" t="s">
        <v>2946</v>
      </c>
      <c r="R330" s="1243"/>
    </row>
    <row r="331" spans="1:18" s="1271" customFormat="1" ht="15" customHeight="1">
      <c r="A331" s="1244"/>
      <c r="B331" s="1272"/>
      <c r="C331" s="1224"/>
      <c r="D331" s="1268"/>
      <c r="E331" s="1267"/>
      <c r="F331" s="1267"/>
      <c r="G331" s="1267"/>
      <c r="H331" s="1267"/>
      <c r="I331" s="1267"/>
      <c r="J331" s="1267"/>
      <c r="K331" s="1267"/>
      <c r="L331" s="1267"/>
      <c r="M331" s="1267"/>
      <c r="N331" s="1266"/>
      <c r="O331" s="1267"/>
      <c r="P331" s="1268"/>
      <c r="Q331" s="1277"/>
      <c r="R331" s="1243"/>
    </row>
    <row r="332" spans="1:18" s="1271" customFormat="1" ht="15" customHeight="1">
      <c r="A332" s="1244"/>
      <c r="B332" s="1272"/>
      <c r="C332" s="1224"/>
      <c r="D332" s="1276"/>
      <c r="E332" s="1224"/>
      <c r="F332" s="1224"/>
      <c r="G332" s="1224"/>
      <c r="H332" s="1224"/>
      <c r="I332" s="1224"/>
      <c r="J332" s="1224"/>
      <c r="K332" s="1224"/>
      <c r="L332" s="1224"/>
      <c r="M332" s="1224"/>
      <c r="N332" s="1272"/>
      <c r="O332" s="1224"/>
      <c r="P332" s="1276"/>
      <c r="Q332" s="1277"/>
      <c r="R332" s="1243"/>
    </row>
    <row r="333" spans="1:18" s="1271" customFormat="1" ht="15" customHeight="1">
      <c r="A333" s="1244"/>
      <c r="B333" s="1272"/>
      <c r="C333" s="1224"/>
      <c r="D333" s="1276"/>
      <c r="E333" s="1224"/>
      <c r="F333" s="1224"/>
      <c r="G333" s="1224"/>
      <c r="H333" s="1224"/>
      <c r="I333" s="1224"/>
      <c r="J333" s="1224"/>
      <c r="K333" s="1224"/>
      <c r="L333" s="1224"/>
      <c r="M333" s="1224"/>
      <c r="N333" s="1272"/>
      <c r="O333" s="1224"/>
      <c r="P333" s="1276"/>
      <c r="Q333" s="1277"/>
      <c r="R333" s="1243"/>
    </row>
    <row r="334" spans="1:18" s="1271" customFormat="1" ht="15" customHeight="1">
      <c r="A334" s="1244"/>
      <c r="B334" s="1272"/>
      <c r="C334" s="1224"/>
      <c r="D334" s="1276"/>
      <c r="E334" s="1224"/>
      <c r="F334" s="1224"/>
      <c r="G334" s="1224"/>
      <c r="H334" s="1224"/>
      <c r="I334" s="1224"/>
      <c r="J334" s="1224"/>
      <c r="K334" s="1224"/>
      <c r="L334" s="1224"/>
      <c r="M334" s="1224"/>
      <c r="N334" s="1272"/>
      <c r="O334" s="1224"/>
      <c r="P334" s="1276"/>
      <c r="Q334" s="1277"/>
      <c r="R334" s="1243"/>
    </row>
    <row r="335" spans="1:18" ht="15" customHeight="1">
      <c r="A335" s="1295"/>
      <c r="B335" s="1272"/>
      <c r="C335" s="1224"/>
      <c r="D335" s="1276"/>
      <c r="E335" s="1224"/>
      <c r="F335" s="1224"/>
      <c r="G335" s="1224"/>
      <c r="H335" s="1224"/>
      <c r="I335" s="1224"/>
      <c r="J335" s="1224"/>
      <c r="K335" s="1224"/>
      <c r="L335" s="1224"/>
      <c r="M335" s="1224"/>
      <c r="N335" s="1272"/>
      <c r="O335" s="1224"/>
      <c r="P335" s="1276"/>
      <c r="Q335" s="1296"/>
      <c r="R335" s="1270"/>
    </row>
    <row r="336" spans="1:18" ht="15" customHeight="1">
      <c r="A336" s="1297"/>
      <c r="B336" s="1282"/>
      <c r="C336" s="1283"/>
      <c r="D336" s="1284"/>
      <c r="E336" s="1283"/>
      <c r="F336" s="1283"/>
      <c r="G336" s="1283"/>
      <c r="H336" s="1283"/>
      <c r="I336" s="1283"/>
      <c r="J336" s="1283"/>
      <c r="K336" s="1283"/>
      <c r="L336" s="1283"/>
      <c r="M336" s="1283"/>
      <c r="N336" s="1282"/>
      <c r="O336" s="1283"/>
      <c r="P336" s="1284"/>
      <c r="Q336" s="1298" t="s">
        <v>249</v>
      </c>
    </row>
    <row r="337" spans="1:18" ht="15" customHeight="1">
      <c r="A337" s="1300" t="s">
        <v>2735</v>
      </c>
      <c r="B337" s="1224"/>
      <c r="C337" s="1224"/>
      <c r="D337" s="1224"/>
      <c r="E337" s="1224"/>
      <c r="F337" s="1224"/>
      <c r="G337" s="1224"/>
      <c r="H337" s="1224"/>
      <c r="I337" s="1224"/>
      <c r="J337" s="1224"/>
      <c r="K337" s="1224"/>
      <c r="L337" s="1224"/>
      <c r="M337" s="1224"/>
      <c r="N337" s="1224"/>
      <c r="O337" s="1224"/>
      <c r="P337" s="1224"/>
      <c r="Q337" s="1301" t="s">
        <v>2947</v>
      </c>
    </row>
    <row r="338" spans="1:18" ht="15" customHeight="1">
      <c r="A338" s="1300"/>
      <c r="B338" s="1224"/>
      <c r="C338" s="1224"/>
      <c r="D338" s="1224"/>
      <c r="E338" s="1224"/>
      <c r="F338" s="1224"/>
      <c r="G338" s="1224"/>
      <c r="H338" s="1224"/>
      <c r="I338" s="1224"/>
      <c r="J338" s="1224"/>
      <c r="K338" s="1224"/>
      <c r="L338" s="1224"/>
      <c r="M338" s="1224"/>
      <c r="N338" s="1224"/>
      <c r="O338" s="1224"/>
      <c r="P338" s="1224"/>
      <c r="Q338" s="1301"/>
    </row>
    <row r="339" spans="1:18" ht="15" customHeight="1">
      <c r="B339" s="1224"/>
      <c r="C339" s="1224"/>
      <c r="D339" s="1224"/>
      <c r="E339" s="1224"/>
      <c r="F339" s="1224"/>
      <c r="G339" s="1224"/>
      <c r="H339" s="1224"/>
      <c r="I339" s="1224"/>
      <c r="J339" s="1224"/>
      <c r="K339" s="1224"/>
      <c r="L339" s="1224"/>
      <c r="M339" s="1224"/>
      <c r="N339" s="1224"/>
      <c r="O339" s="1224"/>
      <c r="P339" s="1224"/>
      <c r="Q339" s="1309"/>
    </row>
    <row r="340" spans="1:18" ht="24" customHeight="1">
      <c r="A340" s="1219" t="s">
        <v>2666</v>
      </c>
      <c r="B340" s="1224"/>
      <c r="C340" s="1224"/>
      <c r="D340" s="1224"/>
      <c r="E340" s="1224"/>
      <c r="F340" s="1224"/>
      <c r="G340" s="1224"/>
      <c r="H340" s="1224"/>
      <c r="I340" s="1224"/>
      <c r="J340" s="1224"/>
      <c r="K340" s="1224"/>
      <c r="L340" s="1224"/>
      <c r="M340" s="1224"/>
      <c r="N340" s="1224"/>
      <c r="O340" s="1224"/>
      <c r="P340" s="1224"/>
      <c r="Q340" s="1225" t="s">
        <v>2667</v>
      </c>
      <c r="R340" s="1270"/>
    </row>
    <row r="341" spans="1:18" ht="18" customHeight="1">
      <c r="A341" s="1228" t="s">
        <v>2954</v>
      </c>
      <c r="B341" s="1224"/>
      <c r="C341" s="1224"/>
      <c r="D341" s="1224"/>
      <c r="E341" s="1224"/>
      <c r="F341" s="1224"/>
      <c r="G341" s="1224"/>
      <c r="H341" s="1224"/>
      <c r="I341" s="1224"/>
      <c r="J341" s="1224"/>
      <c r="K341" s="1224"/>
      <c r="L341" s="1224"/>
      <c r="M341" s="1224"/>
      <c r="N341" s="1224"/>
      <c r="O341" s="1224"/>
      <c r="P341" s="1224"/>
      <c r="Q341" s="1230" t="s">
        <v>2955</v>
      </c>
    </row>
    <row r="342" spans="1:18" ht="18" customHeight="1">
      <c r="A342" s="1233" t="s">
        <v>2739</v>
      </c>
      <c r="B342" s="1224"/>
      <c r="C342" s="1224"/>
      <c r="D342" s="1224"/>
      <c r="E342" s="1224"/>
      <c r="F342" s="1224"/>
      <c r="G342" s="1224"/>
      <c r="H342" s="1224"/>
      <c r="I342" s="1224"/>
      <c r="J342" s="1224"/>
      <c r="K342" s="1224"/>
      <c r="L342" s="1224"/>
      <c r="M342" s="1224"/>
      <c r="N342" s="1224"/>
      <c r="O342" s="1224"/>
      <c r="P342" s="1224"/>
      <c r="Q342" s="1236" t="s">
        <v>2740</v>
      </c>
    </row>
    <row r="343" spans="1:18" ht="15.95" customHeight="1">
      <c r="A343" s="1239"/>
      <c r="B343" s="1240"/>
      <c r="C343" s="1240"/>
      <c r="D343" s="1240"/>
      <c r="E343" s="1240"/>
      <c r="F343" s="1240"/>
      <c r="G343" s="1240"/>
      <c r="H343" s="1240"/>
      <c r="I343" s="1240"/>
      <c r="J343" s="1240"/>
      <c r="K343" s="1240"/>
      <c r="L343" s="1240"/>
      <c r="M343" s="1240"/>
      <c r="N343" s="1240"/>
      <c r="O343" s="1240"/>
      <c r="P343" s="1240"/>
      <c r="Q343" s="1242"/>
    </row>
    <row r="344" spans="1:18" ht="11.1" customHeight="1">
      <c r="A344" s="1245"/>
      <c r="B344" s="2390">
        <v>2018</v>
      </c>
      <c r="C344" s="2391"/>
      <c r="D344" s="2391"/>
      <c r="E344" s="2391"/>
      <c r="F344" s="2391"/>
      <c r="G344" s="2391"/>
      <c r="H344" s="2391"/>
      <c r="I344" s="2391"/>
      <c r="J344" s="2391"/>
      <c r="K344" s="2391"/>
      <c r="L344" s="2391"/>
      <c r="M344" s="2391"/>
      <c r="N344" s="2390">
        <v>2017</v>
      </c>
      <c r="O344" s="2391"/>
      <c r="P344" s="2395"/>
      <c r="Q344" s="1246"/>
    </row>
    <row r="345" spans="1:18" ht="11.1" customHeight="1">
      <c r="A345" s="1245"/>
      <c r="B345" s="2392"/>
      <c r="C345" s="2393"/>
      <c r="D345" s="2393"/>
      <c r="E345" s="2393"/>
      <c r="F345" s="2393"/>
      <c r="G345" s="2393"/>
      <c r="H345" s="2394"/>
      <c r="I345" s="2393"/>
      <c r="J345" s="2393"/>
      <c r="K345" s="2393"/>
      <c r="L345" s="2393"/>
      <c r="M345" s="2393"/>
      <c r="N345" s="2392"/>
      <c r="O345" s="2393"/>
      <c r="P345" s="2396"/>
      <c r="Q345" s="1246" t="s">
        <v>2501</v>
      </c>
    </row>
    <row r="346" spans="1:18" ht="11.1" customHeight="1">
      <c r="A346" s="1245"/>
      <c r="B346" s="1247" t="s">
        <v>2502</v>
      </c>
      <c r="C346" s="1248" t="s">
        <v>2675</v>
      </c>
      <c r="D346" s="1249" t="s">
        <v>11</v>
      </c>
      <c r="E346" s="1250" t="s">
        <v>21</v>
      </c>
      <c r="F346" s="1250" t="s">
        <v>23</v>
      </c>
      <c r="G346" s="1250" t="s">
        <v>12</v>
      </c>
      <c r="H346" s="1251" t="s">
        <v>13</v>
      </c>
      <c r="I346" s="1251" t="s">
        <v>14</v>
      </c>
      <c r="J346" s="1251" t="s">
        <v>15</v>
      </c>
      <c r="K346" s="1252" t="s">
        <v>8</v>
      </c>
      <c r="L346" s="1252" t="s">
        <v>9</v>
      </c>
      <c r="M346" s="1252" t="s">
        <v>10</v>
      </c>
      <c r="N346" s="1247" t="s">
        <v>2502</v>
      </c>
      <c r="O346" s="1248" t="s">
        <v>2675</v>
      </c>
      <c r="P346" s="1249" t="s">
        <v>11</v>
      </c>
      <c r="Q346" s="1246"/>
    </row>
    <row r="347" spans="1:18" ht="11.1" customHeight="1">
      <c r="A347" s="1253"/>
      <c r="B347" s="1254" t="s">
        <v>2406</v>
      </c>
      <c r="C347" s="1255" t="s">
        <v>2506</v>
      </c>
      <c r="D347" s="1256" t="s">
        <v>2507</v>
      </c>
      <c r="E347" s="1257" t="s">
        <v>7</v>
      </c>
      <c r="F347" s="1257" t="s">
        <v>22</v>
      </c>
      <c r="G347" s="1257" t="s">
        <v>6</v>
      </c>
      <c r="H347" s="1258" t="s">
        <v>5</v>
      </c>
      <c r="I347" s="1258" t="s">
        <v>4</v>
      </c>
      <c r="J347" s="1258" t="s">
        <v>3</v>
      </c>
      <c r="K347" s="1259" t="s">
        <v>2</v>
      </c>
      <c r="L347" s="1259" t="s">
        <v>1</v>
      </c>
      <c r="M347" s="1259" t="s">
        <v>0</v>
      </c>
      <c r="N347" s="1254" t="s">
        <v>2406</v>
      </c>
      <c r="O347" s="1255" t="s">
        <v>2506</v>
      </c>
      <c r="P347" s="1256" t="s">
        <v>2507</v>
      </c>
      <c r="Q347" s="1260"/>
    </row>
    <row r="348" spans="1:18" s="1238" customFormat="1" ht="15" customHeight="1">
      <c r="A348" s="1261"/>
      <c r="B348" s="1272"/>
      <c r="C348" s="1224"/>
      <c r="D348" s="1276"/>
      <c r="E348" s="1267"/>
      <c r="F348" s="1267"/>
      <c r="G348" s="1267"/>
      <c r="H348" s="1267"/>
      <c r="I348" s="1267"/>
      <c r="J348" s="1267"/>
      <c r="K348" s="1267"/>
      <c r="L348" s="1267"/>
      <c r="M348" s="1267"/>
      <c r="N348" s="1266"/>
      <c r="O348" s="1267"/>
      <c r="P348" s="1268"/>
      <c r="Q348" s="1264"/>
      <c r="R348" s="1243"/>
    </row>
    <row r="349" spans="1:18" ht="15" customHeight="1">
      <c r="A349" s="1265" t="s">
        <v>2741</v>
      </c>
      <c r="B349" s="1266">
        <f>'[2]tr (2)'!C232</f>
        <v>123</v>
      </c>
      <c r="C349" s="1267">
        <f>'[2]tr (2)'!D232</f>
        <v>123.9</v>
      </c>
      <c r="D349" s="1268">
        <f>'[2]tr (2)'!E232</f>
        <v>123.2</v>
      </c>
      <c r="E349" s="1267">
        <f>'[2]tr (2)'!F232</f>
        <v>123.3</v>
      </c>
      <c r="F349" s="1267">
        <f>'[2]tr (2)'!G232</f>
        <v>122.3</v>
      </c>
      <c r="G349" s="1267">
        <f>'[2]tr (2)'!H232</f>
        <v>122.3</v>
      </c>
      <c r="H349" s="1267">
        <f>'[2]tr (2)'!I232</f>
        <v>123.5</v>
      </c>
      <c r="I349" s="1267">
        <f>'[2]tr (2)'!J232</f>
        <v>123.2</v>
      </c>
      <c r="J349" s="1267">
        <f>'[2]tr (2)'!K232</f>
        <v>122.3</v>
      </c>
      <c r="K349" s="1267">
        <f>'[2]tr (2)'!L232</f>
        <v>122</v>
      </c>
      <c r="L349" s="1267">
        <f>'[2]tr (2)'!M232</f>
        <v>121.9</v>
      </c>
      <c r="M349" s="1267">
        <f>'[2]tr (2)'!N232</f>
        <v>122.4</v>
      </c>
      <c r="N349" s="1266">
        <f>'[2]tr (2)'!O232</f>
        <v>122.1</v>
      </c>
      <c r="O349" s="1267">
        <f>'[2]tr (2)'!P232</f>
        <v>121.6</v>
      </c>
      <c r="P349" s="1268">
        <f>'[2]tr (2)'!Q232</f>
        <v>121</v>
      </c>
      <c r="Q349" s="1269" t="s">
        <v>2742</v>
      </c>
    </row>
    <row r="350" spans="1:18" ht="15" customHeight="1">
      <c r="A350" s="1271"/>
      <c r="B350" s="1272"/>
      <c r="C350" s="1224"/>
      <c r="D350" s="1268"/>
      <c r="E350" s="1267"/>
      <c r="F350" s="1267"/>
      <c r="G350" s="1267"/>
      <c r="H350" s="1267"/>
      <c r="I350" s="1267"/>
      <c r="J350" s="1267"/>
      <c r="K350" s="1267"/>
      <c r="L350" s="1267"/>
      <c r="M350" s="1267"/>
      <c r="N350" s="1266"/>
      <c r="O350" s="1267"/>
      <c r="P350" s="1268"/>
      <c r="Q350" s="1273"/>
    </row>
    <row r="351" spans="1:18" ht="15" customHeight="1">
      <c r="A351" s="1274" t="s">
        <v>2743</v>
      </c>
      <c r="B351" s="1266">
        <f>'[2]tr (2)'!C234</f>
        <v>128.80000000000001</v>
      </c>
      <c r="C351" s="1267">
        <f>'[2]tr (2)'!D234</f>
        <v>130.19999999999999</v>
      </c>
      <c r="D351" s="1268">
        <f>'[2]tr (2)'!E234</f>
        <v>128.1</v>
      </c>
      <c r="E351" s="1267">
        <f>'[2]tr (2)'!F234</f>
        <v>128.9</v>
      </c>
      <c r="F351" s="1267">
        <f>'[2]tr (2)'!G234</f>
        <v>128.69999999999999</v>
      </c>
      <c r="G351" s="1267">
        <f>'[2]tr (2)'!H234</f>
        <v>129.1</v>
      </c>
      <c r="H351" s="1267">
        <f>'[2]tr (2)'!I234</f>
        <v>132.69999999999999</v>
      </c>
      <c r="I351" s="1267">
        <f>'[2]tr (2)'!J234</f>
        <v>132.19999999999999</v>
      </c>
      <c r="J351" s="1267">
        <f>'[2]tr (2)'!K234</f>
        <v>129.9</v>
      </c>
      <c r="K351" s="1267">
        <f>'[2]tr (2)'!L234</f>
        <v>129.6</v>
      </c>
      <c r="L351" s="1267">
        <f>'[2]tr (2)'!M234</f>
        <v>129.30000000000001</v>
      </c>
      <c r="M351" s="1267">
        <f>'[2]tr (2)'!N234</f>
        <v>130.6</v>
      </c>
      <c r="N351" s="1266">
        <f>'[2]tr (2)'!O234</f>
        <v>131.6</v>
      </c>
      <c r="O351" s="1267">
        <f>'[2]tr (2)'!P234</f>
        <v>130.19999999999999</v>
      </c>
      <c r="P351" s="1268">
        <f>'[2]tr (2)'!Q234</f>
        <v>128.80000000000001</v>
      </c>
      <c r="Q351" s="1275" t="s">
        <v>2744</v>
      </c>
      <c r="R351" s="1270"/>
    </row>
    <row r="352" spans="1:18" ht="15" customHeight="1">
      <c r="A352" s="1244" t="s">
        <v>2745</v>
      </c>
      <c r="B352" s="1272">
        <f>'[2]tr (2)'!C235</f>
        <v>124.4</v>
      </c>
      <c r="C352" s="1224">
        <f>'[2]tr (2)'!D235</f>
        <v>124.9</v>
      </c>
      <c r="D352" s="1276">
        <f>'[2]tr (2)'!E235</f>
        <v>124.9</v>
      </c>
      <c r="E352" s="1224">
        <f>'[2]tr (2)'!F235</f>
        <v>124.7</v>
      </c>
      <c r="F352" s="1224">
        <f>'[2]tr (2)'!G235</f>
        <v>123.9</v>
      </c>
      <c r="G352" s="1224">
        <f>'[2]tr (2)'!H235</f>
        <v>124.1</v>
      </c>
      <c r="H352" s="1224">
        <f>'[2]tr (2)'!I235</f>
        <v>124.8</v>
      </c>
      <c r="I352" s="1224">
        <f>'[2]tr (2)'!J235</f>
        <v>125</v>
      </c>
      <c r="J352" s="1224">
        <f>'[2]tr (2)'!K235</f>
        <v>125.1</v>
      </c>
      <c r="K352" s="1224">
        <f>'[2]tr (2)'!L235</f>
        <v>125.1</v>
      </c>
      <c r="L352" s="1224">
        <f>'[2]tr (2)'!M235</f>
        <v>125.4</v>
      </c>
      <c r="M352" s="1224">
        <f>'[2]tr (2)'!N235</f>
        <v>125.5</v>
      </c>
      <c r="N352" s="1272">
        <f>'[2]tr (2)'!O235</f>
        <v>125.5</v>
      </c>
      <c r="O352" s="1224">
        <f>'[2]tr (2)'!P235</f>
        <v>125.5</v>
      </c>
      <c r="P352" s="1276">
        <f>'[2]tr (2)'!Q235</f>
        <v>125.5</v>
      </c>
      <c r="Q352" s="1277" t="s">
        <v>2746</v>
      </c>
    </row>
    <row r="353" spans="1:18" ht="15" customHeight="1">
      <c r="A353" s="1244" t="s">
        <v>2747</v>
      </c>
      <c r="B353" s="1272">
        <f>'[2]tr (2)'!C236</f>
        <v>117.7</v>
      </c>
      <c r="C353" s="1224">
        <f>'[2]tr (2)'!D236</f>
        <v>115.8</v>
      </c>
      <c r="D353" s="1276">
        <f>'[2]tr (2)'!E236</f>
        <v>115.1</v>
      </c>
      <c r="E353" s="1224">
        <f>'[2]tr (2)'!F236</f>
        <v>117.8</v>
      </c>
      <c r="F353" s="1224">
        <f>'[2]tr (2)'!G236</f>
        <v>118.9</v>
      </c>
      <c r="G353" s="1224">
        <f>'[2]tr (2)'!H236</f>
        <v>117.4</v>
      </c>
      <c r="H353" s="1224">
        <f>'[2]tr (2)'!I236</f>
        <v>119.8</v>
      </c>
      <c r="I353" s="1224">
        <f>'[2]tr (2)'!J236</f>
        <v>117.9</v>
      </c>
      <c r="J353" s="1224">
        <f>'[2]tr (2)'!K236</f>
        <v>114.3</v>
      </c>
      <c r="K353" s="1224">
        <f>'[2]tr (2)'!L236</f>
        <v>114.2</v>
      </c>
      <c r="L353" s="1224">
        <f>'[2]tr (2)'!M236</f>
        <v>113</v>
      </c>
      <c r="M353" s="1224">
        <f>'[2]tr (2)'!N236</f>
        <v>113.8</v>
      </c>
      <c r="N353" s="1272">
        <f>'[2]tr (2)'!O236</f>
        <v>112.6</v>
      </c>
      <c r="O353" s="1224">
        <f>'[2]tr (2)'!P236</f>
        <v>111</v>
      </c>
      <c r="P353" s="1276">
        <f>'[2]tr (2)'!Q236</f>
        <v>112.1</v>
      </c>
      <c r="Q353" s="1277" t="s">
        <v>2748</v>
      </c>
    </row>
    <row r="354" spans="1:18" ht="15" customHeight="1">
      <c r="A354" s="1244" t="s">
        <v>2749</v>
      </c>
      <c r="B354" s="1272">
        <f>'[2]tr (2)'!C237</f>
        <v>156.30000000000001</v>
      </c>
      <c r="C354" s="1224">
        <f>'[2]tr (2)'!D237</f>
        <v>162.1</v>
      </c>
      <c r="D354" s="1276">
        <f>'[2]tr (2)'!E237</f>
        <v>154.19999999999999</v>
      </c>
      <c r="E354" s="1224">
        <f>'[2]tr (2)'!F237</f>
        <v>159.5</v>
      </c>
      <c r="F354" s="1224">
        <f>'[2]tr (2)'!G237</f>
        <v>152.5</v>
      </c>
      <c r="G354" s="1224">
        <f>'[2]tr (2)'!H237</f>
        <v>152.9</v>
      </c>
      <c r="H354" s="1224">
        <f>'[2]tr (2)'!I237</f>
        <v>172</v>
      </c>
      <c r="I354" s="1224">
        <f>'[2]tr (2)'!J237</f>
        <v>161.9</v>
      </c>
      <c r="J354" s="1224">
        <f>'[2]tr (2)'!K237</f>
        <v>161</v>
      </c>
      <c r="K354" s="1224">
        <f>'[2]tr (2)'!L237</f>
        <v>163.9</v>
      </c>
      <c r="L354" s="1224">
        <f>'[2]tr (2)'!M237</f>
        <v>155.30000000000001</v>
      </c>
      <c r="M354" s="1224">
        <f>'[2]tr (2)'!N237</f>
        <v>154.69999999999999</v>
      </c>
      <c r="N354" s="1272">
        <f>'[2]tr (2)'!O237</f>
        <v>156.1</v>
      </c>
      <c r="O354" s="1224">
        <f>'[2]tr (2)'!P237</f>
        <v>159.9</v>
      </c>
      <c r="P354" s="1276">
        <f>'[2]tr (2)'!Q237</f>
        <v>156.6</v>
      </c>
      <c r="Q354" s="1278" t="s">
        <v>2750</v>
      </c>
    </row>
    <row r="355" spans="1:18" s="1271" customFormat="1" ht="15" customHeight="1">
      <c r="A355" s="1244" t="s">
        <v>2751</v>
      </c>
      <c r="B355" s="1272">
        <f>'[2]tr (2)'!C238</f>
        <v>120.6</v>
      </c>
      <c r="C355" s="1224">
        <f>'[2]tr (2)'!D238</f>
        <v>120.4</v>
      </c>
      <c r="D355" s="1276">
        <f>'[2]tr (2)'!E238</f>
        <v>118.5</v>
      </c>
      <c r="E355" s="1224">
        <f>'[2]tr (2)'!F238</f>
        <v>118.2</v>
      </c>
      <c r="F355" s="1224">
        <f>'[2]tr (2)'!G238</f>
        <v>122.2</v>
      </c>
      <c r="G355" s="1224">
        <f>'[2]tr (2)'!H238</f>
        <v>123</v>
      </c>
      <c r="H355" s="1224">
        <f>'[2]tr (2)'!I238</f>
        <v>123.5</v>
      </c>
      <c r="I355" s="1224">
        <f>'[2]tr (2)'!J238</f>
        <v>124.2</v>
      </c>
      <c r="J355" s="1224">
        <f>'[2]tr (2)'!K238</f>
        <v>122.6</v>
      </c>
      <c r="K355" s="1224">
        <f>'[2]tr (2)'!L238</f>
        <v>122.6</v>
      </c>
      <c r="L355" s="1224">
        <f>'[2]tr (2)'!M238</f>
        <v>124.9</v>
      </c>
      <c r="M355" s="1224">
        <f>'[2]tr (2)'!N238</f>
        <v>123.8</v>
      </c>
      <c r="N355" s="1272">
        <f>'[2]tr (2)'!O238</f>
        <v>123.8</v>
      </c>
      <c r="O355" s="1224">
        <f>'[2]tr (2)'!P238</f>
        <v>125.1</v>
      </c>
      <c r="P355" s="1276">
        <f>'[2]tr (2)'!Q238</f>
        <v>119.7</v>
      </c>
      <c r="Q355" s="1278" t="s">
        <v>2752</v>
      </c>
      <c r="R355" s="1243"/>
    </row>
    <row r="356" spans="1:18" s="1271" customFormat="1" ht="15" customHeight="1">
      <c r="A356" s="1244" t="s">
        <v>2753</v>
      </c>
      <c r="B356" s="1272">
        <f>'[2]tr (2)'!C239</f>
        <v>151.69999999999999</v>
      </c>
      <c r="C356" s="1224">
        <f>'[2]tr (2)'!D239</f>
        <v>152.1</v>
      </c>
      <c r="D356" s="1276">
        <f>'[2]tr (2)'!E239</f>
        <v>153.9</v>
      </c>
      <c r="E356" s="1224">
        <f>'[2]tr (2)'!F239</f>
        <v>154</v>
      </c>
      <c r="F356" s="1224">
        <f>'[2]tr (2)'!G239</f>
        <v>153.6</v>
      </c>
      <c r="G356" s="1224">
        <f>'[2]tr (2)'!H239</f>
        <v>152.9</v>
      </c>
      <c r="H356" s="1224">
        <f>'[2]tr (2)'!I239</f>
        <v>154.30000000000001</v>
      </c>
      <c r="I356" s="1224">
        <f>'[2]tr (2)'!J239</f>
        <v>154.80000000000001</v>
      </c>
      <c r="J356" s="1224">
        <f>'[2]tr (2)'!K239</f>
        <v>153.5</v>
      </c>
      <c r="K356" s="1224">
        <f>'[2]tr (2)'!L239</f>
        <v>153.6</v>
      </c>
      <c r="L356" s="1224">
        <f>'[2]tr (2)'!M239</f>
        <v>154.5</v>
      </c>
      <c r="M356" s="1224">
        <f>'[2]tr (2)'!N239</f>
        <v>153.4</v>
      </c>
      <c r="N356" s="1272">
        <f>'[2]tr (2)'!O239</f>
        <v>153.69999999999999</v>
      </c>
      <c r="O356" s="1224">
        <f>'[2]tr (2)'!P239</f>
        <v>152.9</v>
      </c>
      <c r="P356" s="1276">
        <f>'[2]tr (2)'!Q239</f>
        <v>148.80000000000001</v>
      </c>
      <c r="Q356" s="1278" t="s">
        <v>2754</v>
      </c>
      <c r="R356" s="1243"/>
    </row>
    <row r="357" spans="1:18" s="1271" customFormat="1" ht="15" customHeight="1">
      <c r="A357" s="1244" t="s">
        <v>2755</v>
      </c>
      <c r="B357" s="1272">
        <f>'[2]tr (2)'!C240</f>
        <v>143.5</v>
      </c>
      <c r="C357" s="1224">
        <f>'[2]tr (2)'!D240</f>
        <v>161.30000000000001</v>
      </c>
      <c r="D357" s="1276">
        <f>'[2]tr (2)'!E240</f>
        <v>155.6</v>
      </c>
      <c r="E357" s="1224">
        <f>'[2]tr (2)'!F240</f>
        <v>159</v>
      </c>
      <c r="F357" s="1224">
        <f>'[2]tr (2)'!G240</f>
        <v>155.30000000000001</v>
      </c>
      <c r="G357" s="1224">
        <f>'[2]tr (2)'!H240</f>
        <v>152</v>
      </c>
      <c r="H357" s="1224">
        <f>'[2]tr (2)'!I240</f>
        <v>160.69999999999999</v>
      </c>
      <c r="I357" s="1224">
        <f>'[2]tr (2)'!J240</f>
        <v>160.5</v>
      </c>
      <c r="J357" s="1224">
        <f>'[2]tr (2)'!K240</f>
        <v>142.80000000000001</v>
      </c>
      <c r="K357" s="1224">
        <f>'[2]tr (2)'!L240</f>
        <v>142.19999999999999</v>
      </c>
      <c r="L357" s="1224">
        <f>'[2]tr (2)'!M240</f>
        <v>143.19999999999999</v>
      </c>
      <c r="M357" s="1224">
        <f>'[2]tr (2)'!N240</f>
        <v>141.1</v>
      </c>
      <c r="N357" s="1272">
        <f>'[2]tr (2)'!O240</f>
        <v>147</v>
      </c>
      <c r="O357" s="1224">
        <f>'[2]tr (2)'!P240</f>
        <v>146.4</v>
      </c>
      <c r="P357" s="1276">
        <f>'[2]tr (2)'!Q240</f>
        <v>156.5</v>
      </c>
      <c r="Q357" s="1278" t="s">
        <v>2756</v>
      </c>
      <c r="R357" s="1243"/>
    </row>
    <row r="358" spans="1:18" ht="15" customHeight="1">
      <c r="A358" s="1244" t="s">
        <v>2757</v>
      </c>
      <c r="B358" s="1272">
        <f>'[2]tr (2)'!C241</f>
        <v>136.4</v>
      </c>
      <c r="C358" s="1224">
        <f>'[2]tr (2)'!D241</f>
        <v>138.19999999999999</v>
      </c>
      <c r="D358" s="1276">
        <f>'[2]tr (2)'!E241</f>
        <v>127.7</v>
      </c>
      <c r="E358" s="1224">
        <f>'[2]tr (2)'!F241</f>
        <v>124.8</v>
      </c>
      <c r="F358" s="1224">
        <f>'[2]tr (2)'!G241</f>
        <v>124.3</v>
      </c>
      <c r="G358" s="1224">
        <f>'[2]tr (2)'!H241</f>
        <v>129.69999999999999</v>
      </c>
      <c r="H358" s="1224">
        <f>'[2]tr (2)'!I241</f>
        <v>140.6</v>
      </c>
      <c r="I358" s="1224">
        <f>'[2]tr (2)'!J241</f>
        <v>143.5</v>
      </c>
      <c r="J358" s="1224">
        <f>'[2]tr (2)'!K241</f>
        <v>144</v>
      </c>
      <c r="K358" s="1224">
        <f>'[2]tr (2)'!L241</f>
        <v>140.4</v>
      </c>
      <c r="L358" s="1224">
        <f>'[2]tr (2)'!M241</f>
        <v>139.9</v>
      </c>
      <c r="M358" s="1224">
        <f>'[2]tr (2)'!N241</f>
        <v>150.80000000000001</v>
      </c>
      <c r="N358" s="1272">
        <f>'[2]tr (2)'!O241</f>
        <v>157</v>
      </c>
      <c r="O358" s="1224">
        <f>'[2]tr (2)'!P241</f>
        <v>148.80000000000001</v>
      </c>
      <c r="P358" s="1276">
        <f>'[2]tr (2)'!Q241</f>
        <v>139.69999999999999</v>
      </c>
      <c r="Q358" s="1278" t="s">
        <v>2758</v>
      </c>
    </row>
    <row r="359" spans="1:18" ht="15" customHeight="1">
      <c r="A359" s="1244" t="s">
        <v>2759</v>
      </c>
      <c r="B359" s="1272">
        <f>'[2]tr (2)'!C242</f>
        <v>113.6</v>
      </c>
      <c r="C359" s="1224">
        <f>'[2]tr (2)'!D242</f>
        <v>114.4</v>
      </c>
      <c r="D359" s="1276">
        <f>'[2]tr (2)'!E242</f>
        <v>113.9</v>
      </c>
      <c r="E359" s="1224">
        <f>'[2]tr (2)'!F242</f>
        <v>113.9</v>
      </c>
      <c r="F359" s="1224">
        <f>'[2]tr (2)'!G242</f>
        <v>113.8</v>
      </c>
      <c r="G359" s="1224">
        <f>'[2]tr (2)'!H242</f>
        <v>113.8</v>
      </c>
      <c r="H359" s="1224">
        <f>'[2]tr (2)'!I242</f>
        <v>113.5</v>
      </c>
      <c r="I359" s="1224">
        <f>'[2]tr (2)'!J242</f>
        <v>113.4</v>
      </c>
      <c r="J359" s="1224">
        <f>'[2]tr (2)'!K242</f>
        <v>113.5</v>
      </c>
      <c r="K359" s="1224">
        <f>'[2]tr (2)'!L242</f>
        <v>113.5</v>
      </c>
      <c r="L359" s="1224">
        <f>'[2]tr (2)'!M242</f>
        <v>113.5</v>
      </c>
      <c r="M359" s="1224">
        <f>'[2]tr (2)'!N242</f>
        <v>112.5</v>
      </c>
      <c r="N359" s="1272">
        <f>'[2]tr (2)'!O242</f>
        <v>112.5</v>
      </c>
      <c r="O359" s="1224">
        <f>'[2]tr (2)'!P242</f>
        <v>112.3</v>
      </c>
      <c r="P359" s="1276">
        <f>'[2]tr (2)'!Q242</f>
        <v>112.3</v>
      </c>
      <c r="Q359" s="1278" t="s">
        <v>2760</v>
      </c>
    </row>
    <row r="360" spans="1:18" ht="15" customHeight="1">
      <c r="A360" s="1244" t="s">
        <v>2761</v>
      </c>
      <c r="B360" s="1272">
        <f>'[2]tr (2)'!C243</f>
        <v>155.1</v>
      </c>
      <c r="C360" s="1224">
        <f>'[2]tr (2)'!D243</f>
        <v>156.9</v>
      </c>
      <c r="D360" s="1276">
        <f>'[2]tr (2)'!E243</f>
        <v>159.69999999999999</v>
      </c>
      <c r="E360" s="1224">
        <f>'[2]tr (2)'!F243</f>
        <v>159.5</v>
      </c>
      <c r="F360" s="1224">
        <f>'[2]tr (2)'!G243</f>
        <v>160.19999999999999</v>
      </c>
      <c r="G360" s="1224">
        <f>'[2]tr (2)'!H243</f>
        <v>165.8</v>
      </c>
      <c r="H360" s="1224">
        <f>'[2]tr (2)'!I243</f>
        <v>159.80000000000001</v>
      </c>
      <c r="I360" s="1224">
        <f>'[2]tr (2)'!J243</f>
        <v>159</v>
      </c>
      <c r="J360" s="1224">
        <f>'[2]tr (2)'!K243</f>
        <v>163.6</v>
      </c>
      <c r="K360" s="1224">
        <f>'[2]tr (2)'!L243</f>
        <v>165.5</v>
      </c>
      <c r="L360" s="1224">
        <f>'[2]tr (2)'!M243</f>
        <v>166.4</v>
      </c>
      <c r="M360" s="1224">
        <f>'[2]tr (2)'!N243</f>
        <v>173.8</v>
      </c>
      <c r="N360" s="1272">
        <f>'[2]tr (2)'!O243</f>
        <v>174.9</v>
      </c>
      <c r="O360" s="1224">
        <f>'[2]tr (2)'!P243</f>
        <v>175.2</v>
      </c>
      <c r="P360" s="1276">
        <f>'[2]tr (2)'!Q243</f>
        <v>179.2</v>
      </c>
      <c r="Q360" s="1278" t="s">
        <v>2762</v>
      </c>
    </row>
    <row r="361" spans="1:18" ht="15" customHeight="1">
      <c r="A361" s="1244" t="s">
        <v>2763</v>
      </c>
      <c r="B361" s="1272">
        <f>'[2]tr (2)'!C244</f>
        <v>139.69999999999999</v>
      </c>
      <c r="C361" s="1224">
        <f>'[2]tr (2)'!D244</f>
        <v>140</v>
      </c>
      <c r="D361" s="1276">
        <f>'[2]tr (2)'!E244</f>
        <v>140</v>
      </c>
      <c r="E361" s="1224">
        <f>'[2]tr (2)'!F244</f>
        <v>139.80000000000001</v>
      </c>
      <c r="F361" s="1224">
        <f>'[2]tr (2)'!G244</f>
        <v>140.19999999999999</v>
      </c>
      <c r="G361" s="1224">
        <f>'[2]tr (2)'!H244</f>
        <v>141.5</v>
      </c>
      <c r="H361" s="1224">
        <f>'[2]tr (2)'!I244</f>
        <v>143.1</v>
      </c>
      <c r="I361" s="1224">
        <f>'[2]tr (2)'!J244</f>
        <v>144.4</v>
      </c>
      <c r="J361" s="1224">
        <f>'[2]tr (2)'!K244</f>
        <v>144.6</v>
      </c>
      <c r="K361" s="1224">
        <f>'[2]tr (2)'!L244</f>
        <v>144.6</v>
      </c>
      <c r="L361" s="1224">
        <f>'[2]tr (2)'!M244</f>
        <v>144.30000000000001</v>
      </c>
      <c r="M361" s="1224">
        <f>'[2]tr (2)'!N244</f>
        <v>144.30000000000001</v>
      </c>
      <c r="N361" s="1272">
        <f>'[2]tr (2)'!O244</f>
        <v>143.19999999999999</v>
      </c>
      <c r="O361" s="1224">
        <f>'[2]tr (2)'!P244</f>
        <v>142.80000000000001</v>
      </c>
      <c r="P361" s="1276">
        <f>'[2]tr (2)'!Q244</f>
        <v>143</v>
      </c>
      <c r="Q361" s="1278" t="s">
        <v>2764</v>
      </c>
    </row>
    <row r="362" spans="1:18" ht="15" customHeight="1">
      <c r="A362" s="1244" t="s">
        <v>2765</v>
      </c>
      <c r="B362" s="1272">
        <f>'[2]tr (2)'!C245</f>
        <v>111.2</v>
      </c>
      <c r="C362" s="1224">
        <f>'[2]tr (2)'!D245</f>
        <v>111.7</v>
      </c>
      <c r="D362" s="1276">
        <f>'[2]tr (2)'!E245</f>
        <v>112.3</v>
      </c>
      <c r="E362" s="1224">
        <f>'[2]tr (2)'!F245</f>
        <v>111.3</v>
      </c>
      <c r="F362" s="1224">
        <f>'[2]tr (2)'!G245</f>
        <v>109.7</v>
      </c>
      <c r="G362" s="1224">
        <f>'[2]tr (2)'!H245</f>
        <v>109.8</v>
      </c>
      <c r="H362" s="1224">
        <f>'[2]tr (2)'!I245</f>
        <v>110.2</v>
      </c>
      <c r="I362" s="1224">
        <f>'[2]tr (2)'!J245</f>
        <v>110.3</v>
      </c>
      <c r="J362" s="1224">
        <f>'[2]tr (2)'!K245</f>
        <v>110.9</v>
      </c>
      <c r="K362" s="1224">
        <f>'[2]tr (2)'!L245</f>
        <v>110.9</v>
      </c>
      <c r="L362" s="1224">
        <f>'[2]tr (2)'!M245</f>
        <v>114.5</v>
      </c>
      <c r="M362" s="1224">
        <f>'[2]tr (2)'!N245</f>
        <v>115</v>
      </c>
      <c r="N362" s="1272">
        <f>'[2]tr (2)'!O245</f>
        <v>116.8</v>
      </c>
      <c r="O362" s="1224">
        <f>'[2]tr (2)'!P245</f>
        <v>117.2</v>
      </c>
      <c r="P362" s="1276">
        <f>'[2]tr (2)'!Q245</f>
        <v>116.7</v>
      </c>
      <c r="Q362" s="1278" t="s">
        <v>2766</v>
      </c>
    </row>
    <row r="363" spans="1:18" ht="15" customHeight="1">
      <c r="B363" s="1272"/>
      <c r="C363" s="1224"/>
      <c r="D363" s="1268"/>
      <c r="E363" s="1267"/>
      <c r="F363" s="1267"/>
      <c r="G363" s="1267"/>
      <c r="H363" s="1267"/>
      <c r="I363" s="1267"/>
      <c r="J363" s="1267"/>
      <c r="K363" s="1267"/>
      <c r="L363" s="1267"/>
      <c r="M363" s="1267"/>
      <c r="N363" s="1266"/>
      <c r="O363" s="1267"/>
      <c r="P363" s="1268"/>
      <c r="Q363" s="1278"/>
    </row>
    <row r="364" spans="1:18" ht="15" customHeight="1">
      <c r="A364" s="1274" t="s">
        <v>2767</v>
      </c>
      <c r="B364" s="1266">
        <f>'[2]tr (2)'!C247</f>
        <v>137.80000000000001</v>
      </c>
      <c r="C364" s="1267">
        <f>'[2]tr (2)'!D247</f>
        <v>137.80000000000001</v>
      </c>
      <c r="D364" s="1268">
        <f>'[2]tr (2)'!E247</f>
        <v>137.80000000000001</v>
      </c>
      <c r="E364" s="1267">
        <f>'[2]tr (2)'!F247</f>
        <v>137.80000000000001</v>
      </c>
      <c r="F364" s="1267">
        <f>'[2]tr (2)'!G247</f>
        <v>137.80000000000001</v>
      </c>
      <c r="G364" s="1267">
        <f>'[2]tr (2)'!H247</f>
        <v>137.80000000000001</v>
      </c>
      <c r="H364" s="1267">
        <f>'[2]tr (2)'!I247</f>
        <v>137.80000000000001</v>
      </c>
      <c r="I364" s="1267">
        <f>'[2]tr (2)'!J247</f>
        <v>137.80000000000001</v>
      </c>
      <c r="J364" s="1267">
        <f>'[2]tr (2)'!K247</f>
        <v>137.80000000000001</v>
      </c>
      <c r="K364" s="1267">
        <f>'[2]tr (2)'!L247</f>
        <v>137.80000000000001</v>
      </c>
      <c r="L364" s="1267">
        <f>'[2]tr (2)'!M247</f>
        <v>137.80000000000001</v>
      </c>
      <c r="M364" s="1267">
        <f>'[2]tr (2)'!N247</f>
        <v>137.80000000000001</v>
      </c>
      <c r="N364" s="1266">
        <f>'[2]tr (2)'!O247</f>
        <v>124.5</v>
      </c>
      <c r="O364" s="1267">
        <f>'[2]tr (2)'!P247</f>
        <v>124.5</v>
      </c>
      <c r="P364" s="1268">
        <f>'[2]tr (2)'!Q247</f>
        <v>124.5</v>
      </c>
      <c r="Q364" s="1273" t="s">
        <v>2768</v>
      </c>
    </row>
    <row r="365" spans="1:18" ht="15" customHeight="1">
      <c r="A365" s="1244" t="s">
        <v>2769</v>
      </c>
      <c r="B365" s="1272">
        <f>'[2]tr (2)'!C248</f>
        <v>132.69999999999999</v>
      </c>
      <c r="C365" s="1224">
        <f>'[2]tr (2)'!D248</f>
        <v>132.69999999999999</v>
      </c>
      <c r="D365" s="1276">
        <f>'[2]tr (2)'!E248</f>
        <v>132.69999999999999</v>
      </c>
      <c r="E365" s="1224">
        <f>'[2]tr (2)'!F248</f>
        <v>132.69999999999999</v>
      </c>
      <c r="F365" s="1224">
        <f>'[2]tr (2)'!G248</f>
        <v>132.19999999999999</v>
      </c>
      <c r="G365" s="1224">
        <f>'[2]tr (2)'!H248</f>
        <v>132.19999999999999</v>
      </c>
      <c r="H365" s="1224">
        <f>'[2]tr (2)'!I248</f>
        <v>132.19999999999999</v>
      </c>
      <c r="I365" s="1224">
        <f>'[2]tr (2)'!J248</f>
        <v>132.19999999999999</v>
      </c>
      <c r="J365" s="1224">
        <f>'[2]tr (2)'!K248</f>
        <v>132.19999999999999</v>
      </c>
      <c r="K365" s="1224">
        <f>'[2]tr (2)'!L248</f>
        <v>134.5</v>
      </c>
      <c r="L365" s="1224">
        <f>'[2]tr (2)'!M248</f>
        <v>134.5</v>
      </c>
      <c r="M365" s="1224">
        <f>'[2]tr (2)'!N248</f>
        <v>134.5</v>
      </c>
      <c r="N365" s="1272">
        <f>'[2]tr (2)'!O248</f>
        <v>124.3</v>
      </c>
      <c r="O365" s="1224">
        <f>'[2]tr (2)'!P248</f>
        <v>124.3</v>
      </c>
      <c r="P365" s="1276">
        <f>'[2]tr (2)'!Q248</f>
        <v>124.3</v>
      </c>
      <c r="Q365" s="1277" t="s">
        <v>2770</v>
      </c>
    </row>
    <row r="366" spans="1:18" ht="15" customHeight="1">
      <c r="A366" s="1244" t="s">
        <v>2771</v>
      </c>
      <c r="B366" s="1272">
        <f>'[2]tr (2)'!C249</f>
        <v>140.1</v>
      </c>
      <c r="C366" s="1224">
        <f>'[2]tr (2)'!D249</f>
        <v>140.1</v>
      </c>
      <c r="D366" s="1276">
        <f>'[2]tr (2)'!E249</f>
        <v>140.1</v>
      </c>
      <c r="E366" s="1224">
        <f>'[2]tr (2)'!F249</f>
        <v>140.1</v>
      </c>
      <c r="F366" s="1224">
        <f>'[2]tr (2)'!G249</f>
        <v>140.1</v>
      </c>
      <c r="G366" s="1224">
        <f>'[2]tr (2)'!H249</f>
        <v>140.1</v>
      </c>
      <c r="H366" s="1224">
        <f>'[2]tr (2)'!I249</f>
        <v>140.1</v>
      </c>
      <c r="I366" s="1224">
        <f>'[2]tr (2)'!J249</f>
        <v>140.1</v>
      </c>
      <c r="J366" s="1224">
        <f>'[2]tr (2)'!K249</f>
        <v>140.1</v>
      </c>
      <c r="K366" s="1224">
        <f>'[2]tr (2)'!L249</f>
        <v>137</v>
      </c>
      <c r="L366" s="1224">
        <f>'[2]tr (2)'!M249</f>
        <v>137</v>
      </c>
      <c r="M366" s="1224">
        <f>'[2]tr (2)'!N249</f>
        <v>137</v>
      </c>
      <c r="N366" s="1272">
        <f>'[2]tr (2)'!O249</f>
        <v>140.1</v>
      </c>
      <c r="O366" s="1224">
        <f>'[2]tr (2)'!P249</f>
        <v>140.1</v>
      </c>
      <c r="P366" s="1276">
        <f>'[2]tr (2)'!Q249</f>
        <v>140.1</v>
      </c>
      <c r="Q366" s="1278" t="s">
        <v>2772</v>
      </c>
    </row>
    <row r="367" spans="1:18" ht="15" customHeight="1">
      <c r="A367" s="1244" t="s">
        <v>2773</v>
      </c>
      <c r="B367" s="1272">
        <f>'[2]tr (2)'!C250</f>
        <v>142.9</v>
      </c>
      <c r="C367" s="1224">
        <f>'[2]tr (2)'!D250</f>
        <v>142.9</v>
      </c>
      <c r="D367" s="1276">
        <f>'[2]tr (2)'!E250</f>
        <v>142.9</v>
      </c>
      <c r="E367" s="1224">
        <f>'[2]tr (2)'!F250</f>
        <v>142.9</v>
      </c>
      <c r="F367" s="1224">
        <f>'[2]tr (2)'!G250</f>
        <v>142.9</v>
      </c>
      <c r="G367" s="1224">
        <f>'[2]tr (2)'!H250</f>
        <v>142.9</v>
      </c>
      <c r="H367" s="1224">
        <f>'[2]tr (2)'!I250</f>
        <v>142.9</v>
      </c>
      <c r="I367" s="1224">
        <f>'[2]tr (2)'!J250</f>
        <v>142.9</v>
      </c>
      <c r="J367" s="1224">
        <f>'[2]tr (2)'!K250</f>
        <v>142.9</v>
      </c>
      <c r="K367" s="1224">
        <f>'[2]tr (2)'!L250</f>
        <v>142.9</v>
      </c>
      <c r="L367" s="1224">
        <f>'[2]tr (2)'!M250</f>
        <v>142.9</v>
      </c>
      <c r="M367" s="1224">
        <f>'[2]tr (2)'!N250</f>
        <v>142.9</v>
      </c>
      <c r="N367" s="1272">
        <f>'[2]tr (2)'!O250</f>
        <v>143.5</v>
      </c>
      <c r="O367" s="1224">
        <f>'[2]tr (2)'!P250</f>
        <v>143.5</v>
      </c>
      <c r="P367" s="1276">
        <f>'[2]tr (2)'!Q250</f>
        <v>143.5</v>
      </c>
      <c r="Q367" s="1278" t="s">
        <v>2774</v>
      </c>
    </row>
    <row r="368" spans="1:18" ht="15" customHeight="1">
      <c r="A368" s="1244" t="s">
        <v>2775</v>
      </c>
      <c r="B368" s="1272">
        <f>'[2]tr (2)'!C251</f>
        <v>137.80000000000001</v>
      </c>
      <c r="C368" s="1224">
        <f>'[2]tr (2)'!D251</f>
        <v>137.80000000000001</v>
      </c>
      <c r="D368" s="1276">
        <f>'[2]tr (2)'!E251</f>
        <v>137.80000000000001</v>
      </c>
      <c r="E368" s="1224">
        <f>'[2]tr (2)'!F251</f>
        <v>137.80000000000001</v>
      </c>
      <c r="F368" s="1224">
        <f>'[2]tr (2)'!G251</f>
        <v>137.80000000000001</v>
      </c>
      <c r="G368" s="1224">
        <f>'[2]tr (2)'!H251</f>
        <v>137.80000000000001</v>
      </c>
      <c r="H368" s="1224">
        <f>'[2]tr (2)'!I251</f>
        <v>137.80000000000001</v>
      </c>
      <c r="I368" s="1224">
        <f>'[2]tr (2)'!J251</f>
        <v>137.80000000000001</v>
      </c>
      <c r="J368" s="1224">
        <f>'[2]tr (2)'!K251</f>
        <v>137.80000000000001</v>
      </c>
      <c r="K368" s="1224">
        <f>'[2]tr (2)'!L251</f>
        <v>137.80000000000001</v>
      </c>
      <c r="L368" s="1224">
        <f>'[2]tr (2)'!M251</f>
        <v>137.80000000000001</v>
      </c>
      <c r="M368" s="1224">
        <f>'[2]tr (2)'!N251</f>
        <v>137.80000000000001</v>
      </c>
      <c r="N368" s="1272">
        <f>'[2]tr (2)'!O251</f>
        <v>124.5</v>
      </c>
      <c r="O368" s="1224">
        <f>'[2]tr (2)'!P251</f>
        <v>124.5</v>
      </c>
      <c r="P368" s="1276">
        <f>'[2]tr (2)'!Q251</f>
        <v>124.5</v>
      </c>
      <c r="Q368" s="1278" t="s">
        <v>2776</v>
      </c>
      <c r="R368" s="1226"/>
    </row>
    <row r="369" spans="1:18" ht="15" customHeight="1">
      <c r="B369" s="1272"/>
      <c r="C369" s="1224"/>
      <c r="D369" s="1268"/>
      <c r="E369" s="1267"/>
      <c r="F369" s="1267"/>
      <c r="G369" s="1267"/>
      <c r="H369" s="1267"/>
      <c r="I369" s="1267"/>
      <c r="J369" s="1267"/>
      <c r="K369" s="1267"/>
      <c r="L369" s="1267"/>
      <c r="M369" s="1267"/>
      <c r="N369" s="1266"/>
      <c r="O369" s="1267"/>
      <c r="P369" s="1268"/>
      <c r="Q369" s="1278"/>
    </row>
    <row r="370" spans="1:18" ht="15" customHeight="1">
      <c r="A370" s="1274" t="s">
        <v>2777</v>
      </c>
      <c r="B370" s="1266">
        <f>'[2]tr (2)'!C253</f>
        <v>127.9</v>
      </c>
      <c r="C370" s="1267">
        <f>'[2]tr (2)'!D253</f>
        <v>128.69999999999999</v>
      </c>
      <c r="D370" s="1268">
        <f>'[2]tr (2)'!E253</f>
        <v>127.7</v>
      </c>
      <c r="E370" s="1267">
        <f>'[2]tr (2)'!F253</f>
        <v>126.7</v>
      </c>
      <c r="F370" s="1267">
        <f>'[2]tr (2)'!G253</f>
        <v>125.6</v>
      </c>
      <c r="G370" s="1267">
        <f>'[2]tr (2)'!H253</f>
        <v>125.9</v>
      </c>
      <c r="H370" s="1267">
        <f>'[2]tr (2)'!I253</f>
        <v>125.9</v>
      </c>
      <c r="I370" s="1267">
        <f>'[2]tr (2)'!J253</f>
        <v>124.9</v>
      </c>
      <c r="J370" s="1267">
        <f>'[2]tr (2)'!K253</f>
        <v>124.3</v>
      </c>
      <c r="K370" s="1267">
        <f>'[2]tr (2)'!L253</f>
        <v>125.3</v>
      </c>
      <c r="L370" s="1267">
        <f>'[2]tr (2)'!M253</f>
        <v>125.4</v>
      </c>
      <c r="M370" s="1267">
        <f>'[2]tr (2)'!N253</f>
        <v>126.6</v>
      </c>
      <c r="N370" s="1266">
        <f>'[2]tr (2)'!O253</f>
        <v>126.7</v>
      </c>
      <c r="O370" s="1267">
        <f>'[2]tr (2)'!P253</f>
        <v>127.3</v>
      </c>
      <c r="P370" s="1268">
        <f>'[2]tr (2)'!Q253</f>
        <v>126.6</v>
      </c>
      <c r="Q370" s="1273" t="s">
        <v>2778</v>
      </c>
      <c r="R370" s="1237"/>
    </row>
    <row r="371" spans="1:18" ht="15" customHeight="1">
      <c r="A371" s="1244" t="s">
        <v>2779</v>
      </c>
      <c r="B371" s="1272">
        <f>'[2]tr (2)'!C254</f>
        <v>108.5</v>
      </c>
      <c r="C371" s="1224">
        <f>'[2]tr (2)'!D254</f>
        <v>108.5</v>
      </c>
      <c r="D371" s="1276">
        <f>'[2]tr (2)'!E254</f>
        <v>108.5</v>
      </c>
      <c r="E371" s="1224">
        <f>'[2]tr (2)'!F254</f>
        <v>108.5</v>
      </c>
      <c r="F371" s="1224">
        <f>'[2]tr (2)'!G254</f>
        <v>108</v>
      </c>
      <c r="G371" s="1224">
        <f>'[2]tr (2)'!H254</f>
        <v>109.1</v>
      </c>
      <c r="H371" s="1224">
        <f>'[2]tr (2)'!I254</f>
        <v>109.1</v>
      </c>
      <c r="I371" s="1224">
        <f>'[2]tr (2)'!J254</f>
        <v>109.1</v>
      </c>
      <c r="J371" s="1224">
        <f>'[2]tr (2)'!K254</f>
        <v>109.1</v>
      </c>
      <c r="K371" s="1224">
        <f>'[2]tr (2)'!L254</f>
        <v>109.1</v>
      </c>
      <c r="L371" s="1224">
        <f>'[2]tr (2)'!M254</f>
        <v>109.1</v>
      </c>
      <c r="M371" s="1224">
        <f>'[2]tr (2)'!N254</f>
        <v>109.5</v>
      </c>
      <c r="N371" s="1272">
        <f>'[2]tr (2)'!O254</f>
        <v>109.5</v>
      </c>
      <c r="O371" s="1224">
        <f>'[2]tr (2)'!P254</f>
        <v>109.5</v>
      </c>
      <c r="P371" s="1276">
        <f>'[2]tr (2)'!Q254</f>
        <v>109.5</v>
      </c>
      <c r="Q371" s="1278" t="s">
        <v>2780</v>
      </c>
    </row>
    <row r="372" spans="1:18" ht="15" customHeight="1">
      <c r="A372" s="1244" t="s">
        <v>2781</v>
      </c>
      <c r="B372" s="1272">
        <f>'[2]tr (2)'!C255</f>
        <v>129.30000000000001</v>
      </c>
      <c r="C372" s="1224">
        <f>'[2]tr (2)'!D255</f>
        <v>129.5</v>
      </c>
      <c r="D372" s="1276">
        <f>'[2]tr (2)'!E255</f>
        <v>128.5</v>
      </c>
      <c r="E372" s="1224">
        <f>'[2]tr (2)'!F255</f>
        <v>127.2</v>
      </c>
      <c r="F372" s="1224">
        <f>'[2]tr (2)'!G255</f>
        <v>126.4</v>
      </c>
      <c r="G372" s="1224">
        <f>'[2]tr (2)'!H255</f>
        <v>126.9</v>
      </c>
      <c r="H372" s="1224">
        <f>'[2]tr (2)'!I255</f>
        <v>126.9</v>
      </c>
      <c r="I372" s="1224">
        <f>'[2]tr (2)'!J255</f>
        <v>125.8</v>
      </c>
      <c r="J372" s="1224">
        <f>'[2]tr (2)'!K255</f>
        <v>125.4</v>
      </c>
      <c r="K372" s="1224">
        <f>'[2]tr (2)'!L255</f>
        <v>127</v>
      </c>
      <c r="L372" s="1224">
        <f>'[2]tr (2)'!M255</f>
        <v>126.9</v>
      </c>
      <c r="M372" s="1224">
        <f>'[2]tr (2)'!N255</f>
        <v>127.8</v>
      </c>
      <c r="N372" s="1272">
        <f>'[2]tr (2)'!O255</f>
        <v>128.4</v>
      </c>
      <c r="O372" s="1224">
        <f>'[2]tr (2)'!P255</f>
        <v>128.80000000000001</v>
      </c>
      <c r="P372" s="1276">
        <f>'[2]tr (2)'!Q255</f>
        <v>127.7</v>
      </c>
      <c r="Q372" s="1278" t="s">
        <v>2782</v>
      </c>
    </row>
    <row r="373" spans="1:18" ht="15" customHeight="1">
      <c r="A373" s="1244" t="s">
        <v>2783</v>
      </c>
      <c r="B373" s="1272">
        <f>'[2]tr (2)'!C256</f>
        <v>116</v>
      </c>
      <c r="C373" s="1224">
        <f>'[2]tr (2)'!D256</f>
        <v>116</v>
      </c>
      <c r="D373" s="1276">
        <f>'[2]tr (2)'!E256</f>
        <v>116.2</v>
      </c>
      <c r="E373" s="1224">
        <f>'[2]tr (2)'!F256</f>
        <v>116.3</v>
      </c>
      <c r="F373" s="1224">
        <f>'[2]tr (2)'!G256</f>
        <v>115.7</v>
      </c>
      <c r="G373" s="1224">
        <f>'[2]tr (2)'!H256</f>
        <v>114</v>
      </c>
      <c r="H373" s="1224">
        <f>'[2]tr (2)'!I256</f>
        <v>114</v>
      </c>
      <c r="I373" s="1224">
        <f>'[2]tr (2)'!J256</f>
        <v>116.3</v>
      </c>
      <c r="J373" s="1224">
        <f>'[2]tr (2)'!K256</f>
        <v>112.6</v>
      </c>
      <c r="K373" s="1224">
        <f>'[2]tr (2)'!L256</f>
        <v>113.3</v>
      </c>
      <c r="L373" s="1224">
        <f>'[2]tr (2)'!M256</f>
        <v>113.3</v>
      </c>
      <c r="M373" s="1224">
        <f>'[2]tr (2)'!N256</f>
        <v>113.4</v>
      </c>
      <c r="N373" s="1272">
        <f>'[2]tr (2)'!O256</f>
        <v>114.1</v>
      </c>
      <c r="O373" s="1224">
        <f>'[2]tr (2)'!P256</f>
        <v>112.1</v>
      </c>
      <c r="P373" s="1276">
        <f>'[2]tr (2)'!Q256</f>
        <v>110.2</v>
      </c>
      <c r="Q373" s="1278" t="s">
        <v>2784</v>
      </c>
    </row>
    <row r="374" spans="1:18" ht="15" customHeight="1">
      <c r="A374" s="1244" t="s">
        <v>2785</v>
      </c>
      <c r="B374" s="1272">
        <f>'[2]tr (2)'!C257</f>
        <v>113.2</v>
      </c>
      <c r="C374" s="1224">
        <f>'[2]tr (2)'!D257</f>
        <v>113.2</v>
      </c>
      <c r="D374" s="1276">
        <f>'[2]tr (2)'!E257</f>
        <v>113.2</v>
      </c>
      <c r="E374" s="1224">
        <f>'[2]tr (2)'!F257</f>
        <v>113.2</v>
      </c>
      <c r="F374" s="1224">
        <f>'[2]tr (2)'!G257</f>
        <v>113.2</v>
      </c>
      <c r="G374" s="1224">
        <f>'[2]tr (2)'!H257</f>
        <v>113.2</v>
      </c>
      <c r="H374" s="1224">
        <f>'[2]tr (2)'!I257</f>
        <v>113.2</v>
      </c>
      <c r="I374" s="1224">
        <f>'[2]tr (2)'!J257</f>
        <v>113.2</v>
      </c>
      <c r="J374" s="1224">
        <f>'[2]tr (2)'!K257</f>
        <v>113.2</v>
      </c>
      <c r="K374" s="1224">
        <f>'[2]tr (2)'!L257</f>
        <v>113.2</v>
      </c>
      <c r="L374" s="1224">
        <f>'[2]tr (2)'!M257</f>
        <v>113.2</v>
      </c>
      <c r="M374" s="1224">
        <f>'[2]tr (2)'!N257</f>
        <v>113.2</v>
      </c>
      <c r="N374" s="1272">
        <f>'[2]tr (2)'!O257</f>
        <v>113.2</v>
      </c>
      <c r="O374" s="1224">
        <f>'[2]tr (2)'!P257</f>
        <v>113.2</v>
      </c>
      <c r="P374" s="1276">
        <f>'[2]tr (2)'!Q257</f>
        <v>113.2</v>
      </c>
      <c r="Q374" s="1278" t="s">
        <v>2786</v>
      </c>
    </row>
    <row r="375" spans="1:18" ht="15" customHeight="1">
      <c r="A375" s="1244" t="s">
        <v>2787</v>
      </c>
      <c r="B375" s="1272">
        <f>'[2]tr (2)'!C258</f>
        <v>128.1</v>
      </c>
      <c r="C375" s="1224">
        <f>'[2]tr (2)'!D258</f>
        <v>132.19999999999999</v>
      </c>
      <c r="D375" s="1276">
        <f>'[2]tr (2)'!E258</f>
        <v>130.69999999999999</v>
      </c>
      <c r="E375" s="1224">
        <f>'[2]tr (2)'!F258</f>
        <v>130.69999999999999</v>
      </c>
      <c r="F375" s="1224">
        <f>'[2]tr (2)'!G258</f>
        <v>127.4</v>
      </c>
      <c r="G375" s="1224">
        <f>'[2]tr (2)'!H258</f>
        <v>127</v>
      </c>
      <c r="H375" s="1224">
        <f>'[2]tr (2)'!I258</f>
        <v>127.3</v>
      </c>
      <c r="I375" s="1224">
        <f>'[2]tr (2)'!J258</f>
        <v>126</v>
      </c>
      <c r="J375" s="1224">
        <f>'[2]tr (2)'!K258</f>
        <v>124.5</v>
      </c>
      <c r="K375" s="1224">
        <f>'[2]tr (2)'!L258</f>
        <v>123.2</v>
      </c>
      <c r="L375" s="1224">
        <f>'[2]tr (2)'!M258</f>
        <v>124.1</v>
      </c>
      <c r="M375" s="1224">
        <f>'[2]tr (2)'!N258</f>
        <v>127.1</v>
      </c>
      <c r="N375" s="1272">
        <f>'[2]tr (2)'!O258</f>
        <v>124.9</v>
      </c>
      <c r="O375" s="1224">
        <f>'[2]tr (2)'!P258</f>
        <v>126.5</v>
      </c>
      <c r="P375" s="1276">
        <f>'[2]tr (2)'!Q258</f>
        <v>127.8</v>
      </c>
      <c r="Q375" s="1278" t="s">
        <v>2788</v>
      </c>
    </row>
    <row r="376" spans="1:18" s="1271" customFormat="1" ht="15" customHeight="1">
      <c r="A376" s="1244" t="s">
        <v>2789</v>
      </c>
      <c r="B376" s="1272">
        <f>'[2]tr (2)'!C259</f>
        <v>156.80000000000001</v>
      </c>
      <c r="C376" s="1224">
        <f>'[2]tr (2)'!D259</f>
        <v>156.80000000000001</v>
      </c>
      <c r="D376" s="1276">
        <f>'[2]tr (2)'!E259</f>
        <v>156.80000000000001</v>
      </c>
      <c r="E376" s="1224">
        <f>'[2]tr (2)'!F259</f>
        <v>156.80000000000001</v>
      </c>
      <c r="F376" s="1224">
        <f>'[2]tr (2)'!G259</f>
        <v>156.80000000000001</v>
      </c>
      <c r="G376" s="1224">
        <f>'[2]tr (2)'!H259</f>
        <v>156.80000000000001</v>
      </c>
      <c r="H376" s="1224">
        <f>'[2]tr (2)'!I259</f>
        <v>156.80000000000001</v>
      </c>
      <c r="I376" s="1224">
        <f>'[2]tr (2)'!J259</f>
        <v>156.80000000000001</v>
      </c>
      <c r="J376" s="1224">
        <f>'[2]tr (2)'!K259</f>
        <v>156.80000000000001</v>
      </c>
      <c r="K376" s="1224">
        <f>'[2]tr (2)'!L259</f>
        <v>156.80000000000001</v>
      </c>
      <c r="L376" s="1224">
        <f>'[2]tr (2)'!M259</f>
        <v>156.80000000000001</v>
      </c>
      <c r="M376" s="1224">
        <f>'[2]tr (2)'!N259</f>
        <v>155.30000000000001</v>
      </c>
      <c r="N376" s="1272">
        <f>'[2]tr (2)'!O259</f>
        <v>155.30000000000001</v>
      </c>
      <c r="O376" s="1224">
        <f>'[2]tr (2)'!P259</f>
        <v>158.80000000000001</v>
      </c>
      <c r="P376" s="1276">
        <f>'[2]tr (2)'!Q259</f>
        <v>151.80000000000001</v>
      </c>
      <c r="Q376" s="1278" t="s">
        <v>2790</v>
      </c>
      <c r="R376" s="1243"/>
    </row>
    <row r="377" spans="1:18" ht="15" customHeight="1">
      <c r="B377" s="1272"/>
      <c r="C377" s="1224"/>
      <c r="D377" s="1268"/>
      <c r="E377" s="1267"/>
      <c r="F377" s="1267"/>
      <c r="G377" s="1267"/>
      <c r="H377" s="1267"/>
      <c r="I377" s="1267"/>
      <c r="J377" s="1267"/>
      <c r="K377" s="1267"/>
      <c r="L377" s="1267"/>
      <c r="M377" s="1267"/>
      <c r="N377" s="1266"/>
      <c r="O377" s="1267"/>
      <c r="P377" s="1268"/>
      <c r="Q377" s="1277"/>
      <c r="R377" s="1270"/>
    </row>
    <row r="378" spans="1:18" ht="15" customHeight="1">
      <c r="A378" s="1274" t="s">
        <v>2791</v>
      </c>
      <c r="B378" s="1266">
        <f>'[2]tr (2)'!C261</f>
        <v>121.6</v>
      </c>
      <c r="C378" s="1267">
        <f>'[2]tr (2)'!D261</f>
        <v>122</v>
      </c>
      <c r="D378" s="1268">
        <f>'[2]tr (2)'!E261</f>
        <v>122.2</v>
      </c>
      <c r="E378" s="1267">
        <f>'[2]tr (2)'!F261</f>
        <v>122.2</v>
      </c>
      <c r="F378" s="1267">
        <f>'[2]tr (2)'!G261</f>
        <v>121.9</v>
      </c>
      <c r="G378" s="1267">
        <f>'[2]tr (2)'!H261</f>
        <v>121.1</v>
      </c>
      <c r="H378" s="1267">
        <f>'[2]tr (2)'!I261</f>
        <v>120.5</v>
      </c>
      <c r="I378" s="1267">
        <f>'[2]tr (2)'!J261</f>
        <v>120.5</v>
      </c>
      <c r="J378" s="1267">
        <f>'[2]tr (2)'!K261</f>
        <v>120.4</v>
      </c>
      <c r="K378" s="1267">
        <f>'[2]tr (2)'!L261</f>
        <v>120.1</v>
      </c>
      <c r="L378" s="1267">
        <f>'[2]tr (2)'!M261</f>
        <v>119.3</v>
      </c>
      <c r="M378" s="1267">
        <f>'[2]tr (2)'!N261</f>
        <v>119.3</v>
      </c>
      <c r="N378" s="1266">
        <f>'[2]tr (2)'!O261</f>
        <v>119.3</v>
      </c>
      <c r="O378" s="1267">
        <f>'[2]tr (2)'!P261</f>
        <v>119.4</v>
      </c>
      <c r="P378" s="1268">
        <f>'[2]tr (2)'!Q261</f>
        <v>119.3</v>
      </c>
      <c r="Q378" s="1275" t="s">
        <v>2792</v>
      </c>
      <c r="R378" s="1270"/>
    </row>
    <row r="379" spans="1:18" ht="15" customHeight="1">
      <c r="A379" s="1244" t="s">
        <v>2793</v>
      </c>
      <c r="B379" s="1272">
        <f>'[2]tr (2)'!C262</f>
        <v>121.1</v>
      </c>
      <c r="C379" s="1224">
        <f>'[2]tr (2)'!D262</f>
        <v>121.1</v>
      </c>
      <c r="D379" s="1276">
        <f>'[2]tr (2)'!E262</f>
        <v>121</v>
      </c>
      <c r="E379" s="1224">
        <f>'[2]tr (2)'!F262</f>
        <v>120.9</v>
      </c>
      <c r="F379" s="1224">
        <f>'[2]tr (2)'!G262</f>
        <v>120.9</v>
      </c>
      <c r="G379" s="1224">
        <f>'[2]tr (2)'!H262</f>
        <v>120.9</v>
      </c>
      <c r="H379" s="1224">
        <f>'[2]tr (2)'!I262</f>
        <v>120</v>
      </c>
      <c r="I379" s="1224">
        <f>'[2]tr (2)'!J262</f>
        <v>119.8</v>
      </c>
      <c r="J379" s="1224">
        <f>'[2]tr (2)'!K262</f>
        <v>119.8</v>
      </c>
      <c r="K379" s="1224">
        <f>'[2]tr (2)'!L262</f>
        <v>118.8</v>
      </c>
      <c r="L379" s="1224">
        <f>'[2]tr (2)'!M262</f>
        <v>117</v>
      </c>
      <c r="M379" s="1224">
        <f>'[2]tr (2)'!N262</f>
        <v>116.9</v>
      </c>
      <c r="N379" s="1272">
        <f>'[2]tr (2)'!O262</f>
        <v>116.9</v>
      </c>
      <c r="O379" s="1224">
        <f>'[2]tr (2)'!P262</f>
        <v>116.9</v>
      </c>
      <c r="P379" s="1276">
        <f>'[2]tr (2)'!Q262</f>
        <v>116.9</v>
      </c>
      <c r="Q379" s="1278" t="s">
        <v>2794</v>
      </c>
      <c r="R379" s="1270"/>
    </row>
    <row r="380" spans="1:18" ht="15" customHeight="1">
      <c r="A380" s="1244" t="s">
        <v>2795</v>
      </c>
      <c r="B380" s="1272">
        <f>'[2]tr (2)'!C263</f>
        <v>130.1</v>
      </c>
      <c r="C380" s="1224">
        <f>'[2]tr (2)'!D263</f>
        <v>130.1</v>
      </c>
      <c r="D380" s="1276">
        <f>'[2]tr (2)'!E263</f>
        <v>129.80000000000001</v>
      </c>
      <c r="E380" s="1224">
        <f>'[2]tr (2)'!F263</f>
        <v>129.80000000000001</v>
      </c>
      <c r="F380" s="1224">
        <f>'[2]tr (2)'!G263</f>
        <v>129.80000000000001</v>
      </c>
      <c r="G380" s="1224">
        <f>'[2]tr (2)'!H263</f>
        <v>129.9</v>
      </c>
      <c r="H380" s="1224">
        <f>'[2]tr (2)'!I263</f>
        <v>130.1</v>
      </c>
      <c r="I380" s="1224">
        <f>'[2]tr (2)'!J263</f>
        <v>130.1</v>
      </c>
      <c r="J380" s="1224">
        <f>'[2]tr (2)'!K263</f>
        <v>130.1</v>
      </c>
      <c r="K380" s="1224">
        <f>'[2]tr (2)'!L263</f>
        <v>130.1</v>
      </c>
      <c r="L380" s="1224">
        <f>'[2]tr (2)'!M263</f>
        <v>129.30000000000001</v>
      </c>
      <c r="M380" s="1224">
        <f>'[2]tr (2)'!N263</f>
        <v>129.5</v>
      </c>
      <c r="N380" s="1272">
        <f>'[2]tr (2)'!O263</f>
        <v>129.5</v>
      </c>
      <c r="O380" s="1224">
        <f>'[2]tr (2)'!P263</f>
        <v>129.6</v>
      </c>
      <c r="P380" s="1276">
        <f>'[2]tr (2)'!Q263</f>
        <v>129.6</v>
      </c>
      <c r="Q380" s="1277" t="s">
        <v>2796</v>
      </c>
    </row>
    <row r="381" spans="1:18" ht="15" customHeight="1">
      <c r="A381" s="1244" t="s">
        <v>2797</v>
      </c>
      <c r="B381" s="1272">
        <f>'[2]tr (2)'!C264</f>
        <v>129.19999999999999</v>
      </c>
      <c r="C381" s="1224">
        <f>'[2]tr (2)'!D264</f>
        <v>132.30000000000001</v>
      </c>
      <c r="D381" s="1276">
        <f>'[2]tr (2)'!E264</f>
        <v>134.19999999999999</v>
      </c>
      <c r="E381" s="1224">
        <f>'[2]tr (2)'!F264</f>
        <v>134.19999999999999</v>
      </c>
      <c r="F381" s="1224">
        <f>'[2]tr (2)'!G264</f>
        <v>132</v>
      </c>
      <c r="G381" s="1224">
        <f>'[2]tr (2)'!H264</f>
        <v>126.7</v>
      </c>
      <c r="H381" s="1224">
        <f>'[2]tr (2)'!I264</f>
        <v>124.8</v>
      </c>
      <c r="I381" s="1224">
        <f>'[2]tr (2)'!J264</f>
        <v>124.8</v>
      </c>
      <c r="J381" s="1224">
        <f>'[2]tr (2)'!K264</f>
        <v>124.8</v>
      </c>
      <c r="K381" s="1224">
        <f>'[2]tr (2)'!L264</f>
        <v>124.8</v>
      </c>
      <c r="L381" s="1224">
        <f>'[2]tr (2)'!M264</f>
        <v>124.8</v>
      </c>
      <c r="M381" s="1224">
        <f>'[2]tr (2)'!N264</f>
        <v>124.8</v>
      </c>
      <c r="N381" s="1272">
        <f>'[2]tr (2)'!O264</f>
        <v>124.8</v>
      </c>
      <c r="O381" s="1224">
        <f>'[2]tr (2)'!P264</f>
        <v>124.8</v>
      </c>
      <c r="P381" s="1276">
        <f>'[2]tr (2)'!Q264</f>
        <v>124.8</v>
      </c>
      <c r="Q381" s="1277" t="s">
        <v>2798</v>
      </c>
    </row>
    <row r="382" spans="1:18" ht="15" customHeight="1">
      <c r="A382" s="1244" t="s">
        <v>2799</v>
      </c>
      <c r="B382" s="1272">
        <f>'[2]tr (2)'!C265</f>
        <v>117</v>
      </c>
      <c r="C382" s="1224">
        <f>'[2]tr (2)'!D265</f>
        <v>117</v>
      </c>
      <c r="D382" s="1276">
        <f>'[2]tr (2)'!E265</f>
        <v>117</v>
      </c>
      <c r="E382" s="1224">
        <f>'[2]tr (2)'!F265</f>
        <v>117</v>
      </c>
      <c r="F382" s="1224">
        <f>'[2]tr (2)'!G265</f>
        <v>117</v>
      </c>
      <c r="G382" s="1224">
        <f>'[2]tr (2)'!H265</f>
        <v>117</v>
      </c>
      <c r="H382" s="1224">
        <f>'[2]tr (2)'!I265</f>
        <v>117</v>
      </c>
      <c r="I382" s="1224">
        <f>'[2]tr (2)'!J265</f>
        <v>117</v>
      </c>
      <c r="J382" s="1224">
        <f>'[2]tr (2)'!K265</f>
        <v>117</v>
      </c>
      <c r="K382" s="1224">
        <f>'[2]tr (2)'!L265</f>
        <v>117</v>
      </c>
      <c r="L382" s="1224">
        <f>'[2]tr (2)'!M265</f>
        <v>117</v>
      </c>
      <c r="M382" s="1224">
        <f>'[2]tr (2)'!N265</f>
        <v>117</v>
      </c>
      <c r="N382" s="1272">
        <f>'[2]tr (2)'!O265</f>
        <v>117</v>
      </c>
      <c r="O382" s="1224">
        <f>'[2]tr (2)'!P265</f>
        <v>117</v>
      </c>
      <c r="P382" s="1276">
        <f>'[2]tr (2)'!Q265</f>
        <v>117</v>
      </c>
      <c r="Q382" s="1280" t="s">
        <v>2800</v>
      </c>
    </row>
    <row r="383" spans="1:18" ht="15" customHeight="1">
      <c r="A383" s="1244" t="s">
        <v>2801</v>
      </c>
      <c r="B383" s="1272">
        <f>'[2]tr (2)'!C266</f>
        <v>128.6</v>
      </c>
      <c r="C383" s="1224">
        <f>'[2]tr (2)'!D266</f>
        <v>128.6</v>
      </c>
      <c r="D383" s="1276">
        <f>'[2]tr (2)'!E266</f>
        <v>128.6</v>
      </c>
      <c r="E383" s="1224">
        <f>'[2]tr (2)'!F266</f>
        <v>128.6</v>
      </c>
      <c r="F383" s="1224">
        <f>'[2]tr (2)'!G266</f>
        <v>128.6</v>
      </c>
      <c r="G383" s="1224">
        <f>'[2]tr (2)'!H266</f>
        <v>128.6</v>
      </c>
      <c r="H383" s="1224">
        <f>'[2]tr (2)'!I266</f>
        <v>128.6</v>
      </c>
      <c r="I383" s="1224">
        <f>'[2]tr (2)'!J266</f>
        <v>128.6</v>
      </c>
      <c r="J383" s="1224">
        <f>'[2]tr (2)'!K266</f>
        <v>128.6</v>
      </c>
      <c r="K383" s="1224">
        <f>'[2]tr (2)'!L266</f>
        <v>128.6</v>
      </c>
      <c r="L383" s="1224">
        <f>'[2]tr (2)'!M266</f>
        <v>128.6</v>
      </c>
      <c r="M383" s="1224">
        <f>'[2]tr (2)'!N266</f>
        <v>128.6</v>
      </c>
      <c r="N383" s="1272">
        <f>'[2]tr (2)'!O266</f>
        <v>128.6</v>
      </c>
      <c r="O383" s="1224">
        <f>'[2]tr (2)'!P266</f>
        <v>128.6</v>
      </c>
      <c r="P383" s="1276">
        <f>'[2]tr (2)'!Q266</f>
        <v>128.6</v>
      </c>
      <c r="Q383" s="1280" t="s">
        <v>2802</v>
      </c>
    </row>
    <row r="384" spans="1:18" ht="15" customHeight="1">
      <c r="A384" s="1244" t="s">
        <v>2803</v>
      </c>
      <c r="B384" s="1272">
        <f>'[2]tr (2)'!C267</f>
        <v>100</v>
      </c>
      <c r="C384" s="1224">
        <f>'[2]tr (2)'!D267</f>
        <v>100</v>
      </c>
      <c r="D384" s="1276">
        <f>'[2]tr (2)'!E267</f>
        <v>100</v>
      </c>
      <c r="E384" s="1224">
        <f>'[2]tr (2)'!F267</f>
        <v>100</v>
      </c>
      <c r="F384" s="1224">
        <f>'[2]tr (2)'!G267</f>
        <v>100</v>
      </c>
      <c r="G384" s="1224">
        <f>'[2]tr (2)'!H267</f>
        <v>100</v>
      </c>
      <c r="H384" s="1224">
        <f>'[2]tr (2)'!I267</f>
        <v>100</v>
      </c>
      <c r="I384" s="1224">
        <f>'[2]tr (2)'!J267</f>
        <v>100</v>
      </c>
      <c r="J384" s="1224">
        <f>'[2]tr (2)'!K267</f>
        <v>100</v>
      </c>
      <c r="K384" s="1224">
        <f>'[2]tr (2)'!L267</f>
        <v>100</v>
      </c>
      <c r="L384" s="1224">
        <f>'[2]tr (2)'!M267</f>
        <v>100</v>
      </c>
      <c r="M384" s="1224">
        <f>'[2]tr (2)'!N267</f>
        <v>100</v>
      </c>
      <c r="N384" s="1272">
        <f>'[2]tr (2)'!O267</f>
        <v>100</v>
      </c>
      <c r="O384" s="1224">
        <f>'[2]tr (2)'!P267</f>
        <v>100</v>
      </c>
      <c r="P384" s="1276">
        <f>'[2]tr (2)'!Q267</f>
        <v>100</v>
      </c>
      <c r="Q384" s="1280" t="s">
        <v>2804</v>
      </c>
    </row>
    <row r="385" spans="1:17" ht="15" customHeight="1">
      <c r="A385" s="1244" t="s">
        <v>2805</v>
      </c>
      <c r="B385" s="1272">
        <f>'[2]tr (2)'!C268</f>
        <v>162.80000000000001</v>
      </c>
      <c r="C385" s="1224">
        <f>'[2]tr (2)'!D268</f>
        <v>161.1</v>
      </c>
      <c r="D385" s="1276">
        <f>'[2]tr (2)'!E268</f>
        <v>161.1</v>
      </c>
      <c r="E385" s="1224">
        <f>'[2]tr (2)'!F268</f>
        <v>161.1</v>
      </c>
      <c r="F385" s="1224">
        <f>'[2]tr (2)'!G268</f>
        <v>161.1</v>
      </c>
      <c r="G385" s="1224">
        <f>'[2]tr (2)'!H268</f>
        <v>158.4</v>
      </c>
      <c r="H385" s="1224">
        <f>'[2]tr (2)'!I268</f>
        <v>158.4</v>
      </c>
      <c r="I385" s="1224">
        <f>'[2]tr (2)'!J268</f>
        <v>158.4</v>
      </c>
      <c r="J385" s="1224">
        <f>'[2]tr (2)'!K268</f>
        <v>158.4</v>
      </c>
      <c r="K385" s="1224">
        <f>'[2]tr (2)'!L268</f>
        <v>158.4</v>
      </c>
      <c r="L385" s="1224">
        <f>'[2]tr (2)'!M268</f>
        <v>158.4</v>
      </c>
      <c r="M385" s="1224">
        <f>'[2]tr (2)'!N268</f>
        <v>158.4</v>
      </c>
      <c r="N385" s="1272">
        <f>'[2]tr (2)'!O268</f>
        <v>158.4</v>
      </c>
      <c r="O385" s="1224">
        <f>'[2]tr (2)'!P268</f>
        <v>163.1</v>
      </c>
      <c r="P385" s="1276">
        <f>'[2]tr (2)'!Q268</f>
        <v>163.1</v>
      </c>
      <c r="Q385" s="1280" t="s">
        <v>2806</v>
      </c>
    </row>
    <row r="386" spans="1:17" ht="15" customHeight="1">
      <c r="B386" s="1272"/>
      <c r="C386" s="1224"/>
      <c r="D386" s="1276"/>
      <c r="E386" s="1224"/>
      <c r="F386" s="1224"/>
      <c r="G386" s="1224"/>
      <c r="H386" s="1224"/>
      <c r="I386" s="1224"/>
      <c r="J386" s="1224"/>
      <c r="K386" s="1224"/>
      <c r="L386" s="1224"/>
      <c r="M386" s="1224"/>
      <c r="N386" s="1272"/>
      <c r="O386" s="1224"/>
      <c r="P386" s="1276"/>
      <c r="Q386" s="1280"/>
    </row>
    <row r="387" spans="1:17" ht="15" customHeight="1">
      <c r="B387" s="1272"/>
      <c r="C387" s="1224"/>
      <c r="D387" s="1276"/>
      <c r="E387" s="1224"/>
      <c r="F387" s="1224"/>
      <c r="G387" s="1224"/>
      <c r="H387" s="1224"/>
      <c r="I387" s="1224"/>
      <c r="J387" s="1224"/>
      <c r="K387" s="1224"/>
      <c r="L387" s="1224"/>
      <c r="M387" s="1224"/>
      <c r="N387" s="1272"/>
      <c r="O387" s="1224"/>
      <c r="P387" s="1276"/>
      <c r="Q387" s="1280"/>
    </row>
    <row r="388" spans="1:17" ht="15" customHeight="1">
      <c r="B388" s="1272"/>
      <c r="C388" s="1224"/>
      <c r="D388" s="1276"/>
      <c r="E388" s="1224"/>
      <c r="F388" s="1224"/>
      <c r="G388" s="1224"/>
      <c r="H388" s="1224"/>
      <c r="I388" s="1224"/>
      <c r="J388" s="1224"/>
      <c r="K388" s="1224"/>
      <c r="L388" s="1224"/>
      <c r="M388" s="1224"/>
      <c r="N388" s="1272"/>
      <c r="O388" s="1224"/>
      <c r="P388" s="1276"/>
      <c r="Q388" s="1280"/>
    </row>
    <row r="389" spans="1:17" ht="15" customHeight="1">
      <c r="B389" s="1272"/>
      <c r="C389" s="1224"/>
      <c r="D389" s="1276"/>
      <c r="E389" s="1224"/>
      <c r="F389" s="1224"/>
      <c r="G389" s="1224"/>
      <c r="H389" s="1224"/>
      <c r="I389" s="1224"/>
      <c r="J389" s="1224"/>
      <c r="K389" s="1224"/>
      <c r="L389" s="1224"/>
      <c r="M389" s="1224"/>
      <c r="N389" s="1272"/>
      <c r="O389" s="1224"/>
      <c r="P389" s="1276"/>
      <c r="Q389" s="1280"/>
    </row>
    <row r="390" spans="1:17" ht="15" customHeight="1">
      <c r="B390" s="1272"/>
      <c r="C390" s="1224"/>
      <c r="D390" s="1276"/>
      <c r="E390" s="1224"/>
      <c r="F390" s="1224"/>
      <c r="G390" s="1224"/>
      <c r="H390" s="1224"/>
      <c r="I390" s="1224"/>
      <c r="J390" s="1224"/>
      <c r="K390" s="1224"/>
      <c r="L390" s="1224"/>
      <c r="M390" s="1224"/>
      <c r="N390" s="1272"/>
      <c r="O390" s="1224"/>
      <c r="P390" s="1276"/>
      <c r="Q390" s="1280"/>
    </row>
    <row r="391" spans="1:17" ht="15" customHeight="1">
      <c r="A391" s="1290"/>
      <c r="B391" s="1272"/>
      <c r="C391" s="1224"/>
      <c r="D391" s="1276"/>
      <c r="E391" s="1224"/>
      <c r="F391" s="1224"/>
      <c r="G391" s="1224"/>
      <c r="H391" s="1224"/>
      <c r="I391" s="1224"/>
      <c r="J391" s="1224"/>
      <c r="K391" s="1224"/>
      <c r="L391" s="1224"/>
      <c r="M391" s="1224"/>
      <c r="N391" s="1272"/>
      <c r="O391" s="1224"/>
      <c r="P391" s="1276"/>
      <c r="Q391" s="1307"/>
    </row>
    <row r="392" spans="1:17" ht="15" customHeight="1">
      <c r="A392" s="1281"/>
      <c r="B392" s="1282"/>
      <c r="C392" s="1283"/>
      <c r="D392" s="1284"/>
      <c r="E392" s="1283"/>
      <c r="F392" s="1283"/>
      <c r="G392" s="1283"/>
      <c r="H392" s="1283"/>
      <c r="I392" s="1283"/>
      <c r="J392" s="1283"/>
      <c r="K392" s="1283"/>
      <c r="L392" s="1283"/>
      <c r="M392" s="1283"/>
      <c r="N392" s="1282"/>
      <c r="O392" s="1283"/>
      <c r="P392" s="1284"/>
      <c r="Q392" s="1298"/>
    </row>
    <row r="393" spans="1:17" ht="12.95" customHeight="1">
      <c r="A393" s="1286"/>
      <c r="B393" s="1224"/>
      <c r="C393" s="1224"/>
      <c r="D393" s="1224"/>
      <c r="E393" s="1224"/>
      <c r="F393" s="1224"/>
      <c r="G393" s="1224"/>
      <c r="H393" s="1224"/>
      <c r="I393" s="1224"/>
      <c r="J393" s="1224"/>
      <c r="K393" s="1224"/>
      <c r="L393" s="1224"/>
      <c r="M393" s="1224"/>
      <c r="N393" s="1287"/>
      <c r="O393" s="1224"/>
      <c r="P393" s="1224"/>
      <c r="Q393" s="1307"/>
    </row>
    <row r="394" spans="1:17" ht="12.95" customHeight="1">
      <c r="A394" s="1286"/>
      <c r="B394" s="1224"/>
      <c r="C394" s="1224"/>
      <c r="D394" s="1224"/>
      <c r="E394" s="1224"/>
      <c r="F394" s="1224"/>
      <c r="G394" s="1224"/>
      <c r="H394" s="1224"/>
      <c r="I394" s="1224"/>
      <c r="J394" s="1224"/>
      <c r="K394" s="1224"/>
      <c r="L394" s="1224"/>
      <c r="M394" s="1224"/>
      <c r="N394" s="1224"/>
      <c r="O394" s="1224"/>
      <c r="P394" s="1224"/>
      <c r="Q394" s="1307"/>
    </row>
    <row r="395" spans="1:17" ht="12.95" customHeight="1">
      <c r="A395" s="1286"/>
      <c r="B395" s="1224"/>
      <c r="C395" s="1224"/>
      <c r="D395" s="1224"/>
      <c r="E395" s="1224"/>
      <c r="F395" s="1224"/>
      <c r="G395" s="1224"/>
      <c r="H395" s="1224"/>
      <c r="I395" s="1224"/>
      <c r="J395" s="1224"/>
      <c r="K395" s="1224"/>
      <c r="L395" s="1224"/>
      <c r="M395" s="1224"/>
      <c r="N395" s="1224"/>
      <c r="O395" s="1224"/>
      <c r="P395" s="1224"/>
      <c r="Q395" s="1307"/>
    </row>
    <row r="396" spans="1:17" ht="24" customHeight="1">
      <c r="A396" s="1219" t="s">
        <v>2666</v>
      </c>
      <c r="B396" s="1224"/>
      <c r="C396" s="1224"/>
      <c r="D396" s="1224"/>
      <c r="E396" s="1224"/>
      <c r="F396" s="1224"/>
      <c r="G396" s="1224"/>
      <c r="H396" s="1224"/>
      <c r="I396" s="1224"/>
      <c r="J396" s="1224"/>
      <c r="K396" s="1224"/>
      <c r="L396" s="1224"/>
      <c r="M396" s="1224"/>
      <c r="N396" s="1224"/>
      <c r="O396" s="1224"/>
      <c r="P396" s="1224"/>
      <c r="Q396" s="1225" t="s">
        <v>2667</v>
      </c>
    </row>
    <row r="397" spans="1:17" ht="18" customHeight="1">
      <c r="A397" s="1289" t="s">
        <v>2956</v>
      </c>
      <c r="B397" s="1224"/>
      <c r="C397" s="1224"/>
      <c r="D397" s="1224"/>
      <c r="E397" s="1224"/>
      <c r="F397" s="1224"/>
      <c r="G397" s="1224"/>
      <c r="H397" s="1224"/>
      <c r="I397" s="1224"/>
      <c r="J397" s="1224"/>
      <c r="K397" s="1224"/>
      <c r="L397" s="1224"/>
      <c r="M397" s="1224"/>
      <c r="N397" s="1224"/>
      <c r="O397" s="1224"/>
      <c r="P397" s="1224"/>
      <c r="Q397" s="1230" t="s">
        <v>2957</v>
      </c>
    </row>
    <row r="398" spans="1:17" ht="18" customHeight="1">
      <c r="A398" s="1233" t="s">
        <v>2739</v>
      </c>
      <c r="B398" s="1224"/>
      <c r="C398" s="1224"/>
      <c r="D398" s="1224"/>
      <c r="E398" s="1224"/>
      <c r="F398" s="1224"/>
      <c r="G398" s="1224"/>
      <c r="H398" s="1224"/>
      <c r="I398" s="1224"/>
      <c r="J398" s="1224"/>
      <c r="K398" s="1224"/>
      <c r="L398" s="1224"/>
      <c r="M398" s="1224"/>
      <c r="N398" s="1224"/>
      <c r="O398" s="1224"/>
      <c r="P398" s="1224"/>
      <c r="Q398" s="1236" t="s">
        <v>2740</v>
      </c>
    </row>
    <row r="399" spans="1:17" ht="15.95" customHeight="1">
      <c r="A399" s="1239"/>
      <c r="B399" s="1240"/>
      <c r="C399" s="1240"/>
      <c r="D399" s="1240"/>
      <c r="E399" s="1240"/>
      <c r="F399" s="1240"/>
      <c r="G399" s="1240"/>
      <c r="H399" s="1240"/>
      <c r="I399" s="1240"/>
      <c r="J399" s="1240"/>
      <c r="K399" s="1240"/>
      <c r="L399" s="1240"/>
      <c r="M399" s="1240"/>
      <c r="N399" s="1240"/>
      <c r="O399" s="1240"/>
      <c r="P399" s="1240"/>
      <c r="Q399" s="1242"/>
    </row>
    <row r="400" spans="1:17" ht="11.1" customHeight="1">
      <c r="A400" s="1245"/>
      <c r="B400" s="2390">
        <v>2018</v>
      </c>
      <c r="C400" s="2391"/>
      <c r="D400" s="2391"/>
      <c r="E400" s="2391"/>
      <c r="F400" s="2391"/>
      <c r="G400" s="2391"/>
      <c r="H400" s="2391"/>
      <c r="I400" s="2391"/>
      <c r="J400" s="2391"/>
      <c r="K400" s="2391"/>
      <c r="L400" s="2391"/>
      <c r="M400" s="2391"/>
      <c r="N400" s="2390">
        <v>2017</v>
      </c>
      <c r="O400" s="2391"/>
      <c r="P400" s="2395"/>
      <c r="Q400" s="1246"/>
    </row>
    <row r="401" spans="1:18" ht="11.1" customHeight="1">
      <c r="A401" s="1245"/>
      <c r="B401" s="2392"/>
      <c r="C401" s="2393"/>
      <c r="D401" s="2393"/>
      <c r="E401" s="2393"/>
      <c r="F401" s="2393"/>
      <c r="G401" s="2393"/>
      <c r="H401" s="2394"/>
      <c r="I401" s="2393"/>
      <c r="J401" s="2393"/>
      <c r="K401" s="2393"/>
      <c r="L401" s="2393"/>
      <c r="M401" s="2393"/>
      <c r="N401" s="2392"/>
      <c r="O401" s="2393"/>
      <c r="P401" s="2396"/>
      <c r="Q401" s="1246" t="s">
        <v>2501</v>
      </c>
    </row>
    <row r="402" spans="1:18" ht="11.1" customHeight="1">
      <c r="A402" s="1245"/>
      <c r="B402" s="1247" t="s">
        <v>2502</v>
      </c>
      <c r="C402" s="1248" t="s">
        <v>2675</v>
      </c>
      <c r="D402" s="1249" t="s">
        <v>11</v>
      </c>
      <c r="E402" s="1250" t="s">
        <v>21</v>
      </c>
      <c r="F402" s="1250" t="s">
        <v>23</v>
      </c>
      <c r="G402" s="1250" t="s">
        <v>12</v>
      </c>
      <c r="H402" s="1251" t="s">
        <v>13</v>
      </c>
      <c r="I402" s="1251" t="s">
        <v>14</v>
      </c>
      <c r="J402" s="1251" t="s">
        <v>15</v>
      </c>
      <c r="K402" s="1252" t="s">
        <v>8</v>
      </c>
      <c r="L402" s="1252" t="s">
        <v>9</v>
      </c>
      <c r="M402" s="1252" t="s">
        <v>10</v>
      </c>
      <c r="N402" s="1247" t="s">
        <v>2502</v>
      </c>
      <c r="O402" s="1248" t="s">
        <v>2675</v>
      </c>
      <c r="P402" s="1249" t="s">
        <v>11</v>
      </c>
      <c r="Q402" s="1246"/>
    </row>
    <row r="403" spans="1:18" ht="11.1" customHeight="1">
      <c r="A403" s="1253"/>
      <c r="B403" s="1254" t="s">
        <v>2406</v>
      </c>
      <c r="C403" s="1255" t="s">
        <v>2506</v>
      </c>
      <c r="D403" s="1256" t="s">
        <v>2507</v>
      </c>
      <c r="E403" s="1257" t="s">
        <v>7</v>
      </c>
      <c r="F403" s="1257" t="s">
        <v>22</v>
      </c>
      <c r="G403" s="1257" t="s">
        <v>6</v>
      </c>
      <c r="H403" s="1258" t="s">
        <v>5</v>
      </c>
      <c r="I403" s="1258" t="s">
        <v>4</v>
      </c>
      <c r="J403" s="1258" t="s">
        <v>3</v>
      </c>
      <c r="K403" s="1259" t="s">
        <v>2</v>
      </c>
      <c r="L403" s="1259" t="s">
        <v>1</v>
      </c>
      <c r="M403" s="1259" t="s">
        <v>0</v>
      </c>
      <c r="N403" s="1254" t="s">
        <v>2406</v>
      </c>
      <c r="O403" s="1255" t="s">
        <v>2506</v>
      </c>
      <c r="P403" s="1256" t="s">
        <v>2507</v>
      </c>
      <c r="Q403" s="1260"/>
    </row>
    <row r="404" spans="1:18" s="1238" customFormat="1" ht="15" customHeight="1">
      <c r="A404" s="1290"/>
      <c r="B404" s="1266"/>
      <c r="C404" s="1267"/>
      <c r="D404" s="1268"/>
      <c r="E404" s="1267"/>
      <c r="F404" s="1267"/>
      <c r="G404" s="1267"/>
      <c r="H404" s="1267"/>
      <c r="I404" s="1267"/>
      <c r="J404" s="1267"/>
      <c r="K404" s="1267"/>
      <c r="L404" s="1267"/>
      <c r="M404" s="1267"/>
      <c r="N404" s="1266"/>
      <c r="O404" s="1267"/>
      <c r="P404" s="1268"/>
      <c r="Q404" s="1307"/>
      <c r="R404" s="1243"/>
    </row>
    <row r="405" spans="1:18" ht="15" customHeight="1">
      <c r="A405" s="1274" t="s">
        <v>2809</v>
      </c>
      <c r="B405" s="1266">
        <f>'[2]tr (2)'!C270</f>
        <v>108.6</v>
      </c>
      <c r="C405" s="1267">
        <f>'[2]tr (2)'!D270</f>
        <v>108.2</v>
      </c>
      <c r="D405" s="1268">
        <f>'[2]tr (2)'!E270</f>
        <v>108.5</v>
      </c>
      <c r="E405" s="1267">
        <f>'[2]tr (2)'!F270</f>
        <v>108.3</v>
      </c>
      <c r="F405" s="1267">
        <f>'[2]tr (2)'!G270</f>
        <v>108.5</v>
      </c>
      <c r="G405" s="1267">
        <f>'[2]tr (2)'!H270</f>
        <v>109</v>
      </c>
      <c r="H405" s="1267">
        <f>'[2]tr (2)'!I270</f>
        <v>108.4</v>
      </c>
      <c r="I405" s="1267">
        <f>'[2]tr (2)'!J270</f>
        <v>108.1</v>
      </c>
      <c r="J405" s="1267">
        <f>'[2]tr (2)'!K270</f>
        <v>107.2</v>
      </c>
      <c r="K405" s="1267">
        <f>'[2]tr (2)'!L270</f>
        <v>106.9</v>
      </c>
      <c r="L405" s="1267">
        <f>'[2]tr (2)'!M270</f>
        <v>107.2</v>
      </c>
      <c r="M405" s="1267">
        <f>'[2]tr (2)'!N270</f>
        <v>107.2</v>
      </c>
      <c r="N405" s="1266">
        <f>'[2]tr (2)'!O270</f>
        <v>107.1</v>
      </c>
      <c r="O405" s="1267">
        <f>'[2]tr (2)'!P270</f>
        <v>107.1</v>
      </c>
      <c r="P405" s="1268">
        <f>'[2]tr (2)'!Q270</f>
        <v>107.1</v>
      </c>
      <c r="Q405" s="1273" t="s">
        <v>2810</v>
      </c>
    </row>
    <row r="406" spans="1:18" ht="15" customHeight="1">
      <c r="A406" s="1244" t="s">
        <v>2811</v>
      </c>
      <c r="B406" s="1272">
        <f>'[2]tr (2)'!C271</f>
        <v>131.5</v>
      </c>
      <c r="C406" s="1224">
        <f>'[2]tr (2)'!D271</f>
        <v>131.19999999999999</v>
      </c>
      <c r="D406" s="1276">
        <f>'[2]tr (2)'!E271</f>
        <v>131.1</v>
      </c>
      <c r="E406" s="1224">
        <f>'[2]tr (2)'!F271</f>
        <v>131</v>
      </c>
      <c r="F406" s="1224">
        <f>'[2]tr (2)'!G271</f>
        <v>131</v>
      </c>
      <c r="G406" s="1224">
        <f>'[2]tr (2)'!H271</f>
        <v>131.30000000000001</v>
      </c>
      <c r="H406" s="1224">
        <f>'[2]tr (2)'!I271</f>
        <v>131.1</v>
      </c>
      <c r="I406" s="1224">
        <f>'[2]tr (2)'!J271</f>
        <v>131.19999999999999</v>
      </c>
      <c r="J406" s="1224">
        <f>'[2]tr (2)'!K271</f>
        <v>131.19999999999999</v>
      </c>
      <c r="K406" s="1224">
        <f>'[2]tr (2)'!L271</f>
        <v>131.19999999999999</v>
      </c>
      <c r="L406" s="1224">
        <f>'[2]tr (2)'!M271</f>
        <v>131.4</v>
      </c>
      <c r="M406" s="1224">
        <f>'[2]tr (2)'!N271</f>
        <v>131.4</v>
      </c>
      <c r="N406" s="1272">
        <f>'[2]tr (2)'!O271</f>
        <v>132.1</v>
      </c>
      <c r="O406" s="1224">
        <f>'[2]tr (2)'!P271</f>
        <v>132.1</v>
      </c>
      <c r="P406" s="1276">
        <f>'[2]tr (2)'!Q271</f>
        <v>131.80000000000001</v>
      </c>
      <c r="Q406" s="1277" t="s">
        <v>2812</v>
      </c>
    </row>
    <row r="407" spans="1:18" ht="15" customHeight="1">
      <c r="A407" s="1244" t="s">
        <v>2813</v>
      </c>
      <c r="B407" s="1272">
        <f>'[2]tr (2)'!C272</f>
        <v>112.4</v>
      </c>
      <c r="C407" s="1224">
        <f>'[2]tr (2)'!D272</f>
        <v>112</v>
      </c>
      <c r="D407" s="1276">
        <f>'[2]tr (2)'!E272</f>
        <v>112</v>
      </c>
      <c r="E407" s="1224">
        <f>'[2]tr (2)'!F272</f>
        <v>112</v>
      </c>
      <c r="F407" s="1224">
        <f>'[2]tr (2)'!G272</f>
        <v>112.1</v>
      </c>
      <c r="G407" s="1224">
        <f>'[2]tr (2)'!H272</f>
        <v>112.6</v>
      </c>
      <c r="H407" s="1224">
        <f>'[2]tr (2)'!I272</f>
        <v>112.6</v>
      </c>
      <c r="I407" s="1224">
        <f>'[2]tr (2)'!J272</f>
        <v>112.6</v>
      </c>
      <c r="J407" s="1224">
        <f>'[2]tr (2)'!K272</f>
        <v>112.6</v>
      </c>
      <c r="K407" s="1224">
        <f>'[2]tr (2)'!L272</f>
        <v>112.6</v>
      </c>
      <c r="L407" s="1224">
        <f>'[2]tr (2)'!M272</f>
        <v>115.1</v>
      </c>
      <c r="M407" s="1224">
        <f>'[2]tr (2)'!N272</f>
        <v>115.1</v>
      </c>
      <c r="N407" s="1272">
        <f>'[2]tr (2)'!O272</f>
        <v>115.1</v>
      </c>
      <c r="O407" s="1224">
        <f>'[2]tr (2)'!P272</f>
        <v>115.1</v>
      </c>
      <c r="P407" s="1276">
        <f>'[2]tr (2)'!Q272</f>
        <v>115.1</v>
      </c>
      <c r="Q407" s="1278" t="s">
        <v>2814</v>
      </c>
    </row>
    <row r="408" spans="1:18" ht="15" customHeight="1">
      <c r="A408" s="1244" t="s">
        <v>2815</v>
      </c>
      <c r="B408" s="1272">
        <f>'[2]tr (2)'!C273</f>
        <v>99.2</v>
      </c>
      <c r="C408" s="1224">
        <f>'[2]tr (2)'!D273</f>
        <v>99</v>
      </c>
      <c r="D408" s="1276">
        <f>'[2]tr (2)'!E273</f>
        <v>98.3</v>
      </c>
      <c r="E408" s="1224">
        <f>'[2]tr (2)'!F273</f>
        <v>98.6</v>
      </c>
      <c r="F408" s="1224">
        <f>'[2]tr (2)'!G273</f>
        <v>98.6</v>
      </c>
      <c r="G408" s="1224">
        <f>'[2]tr (2)'!H273</f>
        <v>98.6</v>
      </c>
      <c r="H408" s="1224">
        <f>'[2]tr (2)'!I273</f>
        <v>98.6</v>
      </c>
      <c r="I408" s="1224">
        <f>'[2]tr (2)'!J273</f>
        <v>98.6</v>
      </c>
      <c r="J408" s="1224">
        <f>'[2]tr (2)'!K273</f>
        <v>98.6</v>
      </c>
      <c r="K408" s="1224">
        <f>'[2]tr (2)'!L273</f>
        <v>98.1</v>
      </c>
      <c r="L408" s="1224">
        <f>'[2]tr (2)'!M273</f>
        <v>98.1</v>
      </c>
      <c r="M408" s="1224">
        <f>'[2]tr (2)'!N273</f>
        <v>97.8</v>
      </c>
      <c r="N408" s="1272">
        <f>'[2]tr (2)'!O273</f>
        <v>95.8</v>
      </c>
      <c r="O408" s="1224">
        <f>'[2]tr (2)'!P273</f>
        <v>95.8</v>
      </c>
      <c r="P408" s="1276">
        <f>'[2]tr (2)'!Q273</f>
        <v>95.3</v>
      </c>
      <c r="Q408" s="1278" t="s">
        <v>2816</v>
      </c>
    </row>
    <row r="409" spans="1:18" ht="15" customHeight="1">
      <c r="A409" s="1244" t="s">
        <v>2817</v>
      </c>
      <c r="B409" s="1272">
        <f>'[2]tr (2)'!C274</f>
        <v>85</v>
      </c>
      <c r="C409" s="1224">
        <f>'[2]tr (2)'!D274</f>
        <v>85.5</v>
      </c>
      <c r="D409" s="1276">
        <f>'[2]tr (2)'!E274</f>
        <v>85.3</v>
      </c>
      <c r="E409" s="1224">
        <f>'[2]tr (2)'!F274</f>
        <v>85.2</v>
      </c>
      <c r="F409" s="1224">
        <f>'[2]tr (2)'!G274</f>
        <v>85.4</v>
      </c>
      <c r="G409" s="1224">
        <f>'[2]tr (2)'!H274</f>
        <v>85.8</v>
      </c>
      <c r="H409" s="1224">
        <f>'[2]tr (2)'!I274</f>
        <v>85.2</v>
      </c>
      <c r="I409" s="1224">
        <f>'[2]tr (2)'!J274</f>
        <v>85.2</v>
      </c>
      <c r="J409" s="1224">
        <f>'[2]tr (2)'!K274</f>
        <v>85.2</v>
      </c>
      <c r="K409" s="1224">
        <f>'[2]tr (2)'!L274</f>
        <v>83.5</v>
      </c>
      <c r="L409" s="1224">
        <f>'[2]tr (2)'!M274</f>
        <v>83.9</v>
      </c>
      <c r="M409" s="1224">
        <f>'[2]tr (2)'!N274</f>
        <v>83.4</v>
      </c>
      <c r="N409" s="1272">
        <f>'[2]tr (2)'!O274</f>
        <v>83.6</v>
      </c>
      <c r="O409" s="1224">
        <f>'[2]tr (2)'!P274</f>
        <v>83.9</v>
      </c>
      <c r="P409" s="1276">
        <f>'[2]tr (2)'!Q274</f>
        <v>83.6</v>
      </c>
      <c r="Q409" s="1278" t="s">
        <v>2818</v>
      </c>
    </row>
    <row r="410" spans="1:18" ht="15" customHeight="1">
      <c r="A410" s="1244" t="s">
        <v>2819</v>
      </c>
      <c r="B410" s="1272">
        <f>'[2]tr (2)'!C275</f>
        <v>92.4</v>
      </c>
      <c r="C410" s="1224">
        <f>'[2]tr (2)'!D275</f>
        <v>92.2</v>
      </c>
      <c r="D410" s="1276">
        <f>'[2]tr (2)'!E275</f>
        <v>89.7</v>
      </c>
      <c r="E410" s="1224">
        <f>'[2]tr (2)'!F275</f>
        <v>87.2</v>
      </c>
      <c r="F410" s="1224">
        <f>'[2]tr (2)'!G275</f>
        <v>89.7</v>
      </c>
      <c r="G410" s="1224">
        <f>'[2]tr (2)'!H275</f>
        <v>96</v>
      </c>
      <c r="H410" s="1224">
        <f>'[2]tr (2)'!I275</f>
        <v>96.1</v>
      </c>
      <c r="I410" s="1224">
        <f>'[2]tr (2)'!J275</f>
        <v>94.8</v>
      </c>
      <c r="J410" s="1224">
        <f>'[2]tr (2)'!K275</f>
        <v>97.3</v>
      </c>
      <c r="K410" s="1224">
        <f>'[2]tr (2)'!L275</f>
        <v>97.3</v>
      </c>
      <c r="L410" s="1224">
        <f>'[2]tr (2)'!M275</f>
        <v>97.3</v>
      </c>
      <c r="M410" s="1224">
        <f>'[2]tr (2)'!N275</f>
        <v>97.3</v>
      </c>
      <c r="N410" s="1272">
        <f>'[2]tr (2)'!O275</f>
        <v>97.3</v>
      </c>
      <c r="O410" s="1224">
        <f>'[2]tr (2)'!P275</f>
        <v>97.3</v>
      </c>
      <c r="P410" s="1276">
        <f>'[2]tr (2)'!Q275</f>
        <v>97.3</v>
      </c>
      <c r="Q410" s="1278" t="s">
        <v>2820</v>
      </c>
    </row>
    <row r="411" spans="1:18" s="1271" customFormat="1" ht="15" customHeight="1">
      <c r="A411" s="1244" t="s">
        <v>2821</v>
      </c>
      <c r="B411" s="1272">
        <f>'[2]tr (2)'!C276</f>
        <v>111.8</v>
      </c>
      <c r="C411" s="1224">
        <f>'[2]tr (2)'!D276</f>
        <v>111.8</v>
      </c>
      <c r="D411" s="1276">
        <f>'[2]tr (2)'!E276</f>
        <v>111.8</v>
      </c>
      <c r="E411" s="1224">
        <f>'[2]tr (2)'!F276</f>
        <v>113.3</v>
      </c>
      <c r="F411" s="1224">
        <f>'[2]tr (2)'!G276</f>
        <v>117.2</v>
      </c>
      <c r="G411" s="1224">
        <f>'[2]tr (2)'!H276</f>
        <v>118.8</v>
      </c>
      <c r="H411" s="1224">
        <f>'[2]tr (2)'!I276</f>
        <v>118.8</v>
      </c>
      <c r="I411" s="1224">
        <f>'[2]tr (2)'!J276</f>
        <v>118.8</v>
      </c>
      <c r="J411" s="1224">
        <f>'[2]tr (2)'!K276</f>
        <v>118.8</v>
      </c>
      <c r="K411" s="1224">
        <f>'[2]tr (2)'!L276</f>
        <v>118.8</v>
      </c>
      <c r="L411" s="1224">
        <f>'[2]tr (2)'!M276</f>
        <v>118.8</v>
      </c>
      <c r="M411" s="1224">
        <f>'[2]tr (2)'!N276</f>
        <v>118.8</v>
      </c>
      <c r="N411" s="1272">
        <f>'[2]tr (2)'!O276</f>
        <v>118.8</v>
      </c>
      <c r="O411" s="1224">
        <f>'[2]tr (2)'!P276</f>
        <v>118.8</v>
      </c>
      <c r="P411" s="1276">
        <f>'[2]tr (2)'!Q276</f>
        <v>118.8</v>
      </c>
      <c r="Q411" s="1278" t="s">
        <v>2822</v>
      </c>
      <c r="R411" s="1243"/>
    </row>
    <row r="412" spans="1:18" ht="15" customHeight="1">
      <c r="A412" s="1244" t="s">
        <v>2823</v>
      </c>
      <c r="B412" s="1272">
        <f>'[2]tr (2)'!C277</f>
        <v>110.1</v>
      </c>
      <c r="C412" s="1224">
        <f>'[2]tr (2)'!D277</f>
        <v>110.3</v>
      </c>
      <c r="D412" s="1276">
        <f>'[2]tr (2)'!E277</f>
        <v>110.4</v>
      </c>
      <c r="E412" s="1224">
        <f>'[2]tr (2)'!F277</f>
        <v>109.9</v>
      </c>
      <c r="F412" s="1224">
        <f>'[2]tr (2)'!G277</f>
        <v>109.9</v>
      </c>
      <c r="G412" s="1224">
        <f>'[2]tr (2)'!H277</f>
        <v>110</v>
      </c>
      <c r="H412" s="1224">
        <f>'[2]tr (2)'!I277</f>
        <v>109.1</v>
      </c>
      <c r="I412" s="1224">
        <f>'[2]tr (2)'!J277</f>
        <v>108.7</v>
      </c>
      <c r="J412" s="1224">
        <f>'[2]tr (2)'!K277</f>
        <v>107.8</v>
      </c>
      <c r="K412" s="1224">
        <f>'[2]tr (2)'!L277</f>
        <v>108.5</v>
      </c>
      <c r="L412" s="1224">
        <f>'[2]tr (2)'!M277</f>
        <v>108.6</v>
      </c>
      <c r="M412" s="1224">
        <f>'[2]tr (2)'!N277</f>
        <v>108.8</v>
      </c>
      <c r="N412" s="1272">
        <f>'[2]tr (2)'!O277</f>
        <v>108.7</v>
      </c>
      <c r="O412" s="1224">
        <f>'[2]tr (2)'!P277</f>
        <v>109.2</v>
      </c>
      <c r="P412" s="1276">
        <f>'[2]tr (2)'!Q277</f>
        <v>109.1</v>
      </c>
      <c r="Q412" s="1277" t="s">
        <v>2824</v>
      </c>
    </row>
    <row r="413" spans="1:18" ht="15" customHeight="1">
      <c r="A413" s="1244" t="s">
        <v>2825</v>
      </c>
      <c r="B413" s="1272">
        <f>'[2]tr (2)'!C278</f>
        <v>104.5</v>
      </c>
      <c r="C413" s="1224">
        <f>'[2]tr (2)'!D278</f>
        <v>104.7</v>
      </c>
      <c r="D413" s="1276">
        <f>'[2]tr (2)'!E278</f>
        <v>104.7</v>
      </c>
      <c r="E413" s="1224">
        <f>'[2]tr (2)'!F278</f>
        <v>104.4</v>
      </c>
      <c r="F413" s="1224">
        <f>'[2]tr (2)'!G278</f>
        <v>103.6</v>
      </c>
      <c r="G413" s="1224">
        <f>'[2]tr (2)'!H278</f>
        <v>103.6</v>
      </c>
      <c r="H413" s="1224">
        <f>'[2]tr (2)'!I278</f>
        <v>103.6</v>
      </c>
      <c r="I413" s="1224">
        <f>'[2]tr (2)'!J278</f>
        <v>103.3</v>
      </c>
      <c r="J413" s="1224">
        <f>'[2]tr (2)'!K278</f>
        <v>103.6</v>
      </c>
      <c r="K413" s="1224">
        <f>'[2]tr (2)'!L278</f>
        <v>102.4</v>
      </c>
      <c r="L413" s="1224">
        <f>'[2]tr (2)'!M278</f>
        <v>102.4</v>
      </c>
      <c r="M413" s="1224">
        <f>'[2]tr (2)'!N278</f>
        <v>103.2</v>
      </c>
      <c r="N413" s="1272">
        <f>'[2]tr (2)'!O278</f>
        <v>103.2</v>
      </c>
      <c r="O413" s="1224">
        <f>'[2]tr (2)'!P278</f>
        <v>103.2</v>
      </c>
      <c r="P413" s="1276">
        <f>'[2]tr (2)'!Q278</f>
        <v>103.2</v>
      </c>
      <c r="Q413" s="1278" t="s">
        <v>2826</v>
      </c>
    </row>
    <row r="414" spans="1:18" ht="15" customHeight="1">
      <c r="A414" s="1244" t="s">
        <v>2827</v>
      </c>
      <c r="B414" s="1272">
        <f>'[2]tr (2)'!C279</f>
        <v>118.5</v>
      </c>
      <c r="C414" s="1224">
        <f>'[2]tr (2)'!D279</f>
        <v>117.1</v>
      </c>
      <c r="D414" s="1276">
        <f>'[2]tr (2)'!E279</f>
        <v>118.3</v>
      </c>
      <c r="E414" s="1224">
        <f>'[2]tr (2)'!F279</f>
        <v>118.2</v>
      </c>
      <c r="F414" s="1224">
        <f>'[2]tr (2)'!G279</f>
        <v>118.5</v>
      </c>
      <c r="G414" s="1224">
        <f>'[2]tr (2)'!H279</f>
        <v>119.2</v>
      </c>
      <c r="H414" s="1224">
        <f>'[2]tr (2)'!I279</f>
        <v>118</v>
      </c>
      <c r="I414" s="1224">
        <f>'[2]tr (2)'!J279</f>
        <v>117.2</v>
      </c>
      <c r="J414" s="1224">
        <f>'[2]tr (2)'!K279</f>
        <v>114.4</v>
      </c>
      <c r="K414" s="1224">
        <f>'[2]tr (2)'!L279</f>
        <v>114.2</v>
      </c>
      <c r="L414" s="1224">
        <f>'[2]tr (2)'!M279</f>
        <v>114.5</v>
      </c>
      <c r="M414" s="1224">
        <f>'[2]tr (2)'!N279</f>
        <v>114.7</v>
      </c>
      <c r="N414" s="1272">
        <f>'[2]tr (2)'!O279</f>
        <v>114.7</v>
      </c>
      <c r="O414" s="1224">
        <f>'[2]tr (2)'!P279</f>
        <v>114.3</v>
      </c>
      <c r="P414" s="1276">
        <f>'[2]tr (2)'!Q279</f>
        <v>114.7</v>
      </c>
      <c r="Q414" s="1277" t="s">
        <v>2828</v>
      </c>
    </row>
    <row r="415" spans="1:18" ht="15" customHeight="1">
      <c r="A415" s="1244" t="s">
        <v>2829</v>
      </c>
      <c r="B415" s="1272">
        <f>'[2]tr (2)'!C280</f>
        <v>112.5</v>
      </c>
      <c r="C415" s="1224">
        <f>'[2]tr (2)'!D280</f>
        <v>112.5</v>
      </c>
      <c r="D415" s="1276">
        <f>'[2]tr (2)'!E280</f>
        <v>112.5</v>
      </c>
      <c r="E415" s="1224">
        <f>'[2]tr (2)'!F280</f>
        <v>112.5</v>
      </c>
      <c r="F415" s="1224">
        <f>'[2]tr (2)'!G280</f>
        <v>112.5</v>
      </c>
      <c r="G415" s="1224">
        <f>'[2]tr (2)'!H280</f>
        <v>112.5</v>
      </c>
      <c r="H415" s="1224">
        <f>'[2]tr (2)'!I280</f>
        <v>112.5</v>
      </c>
      <c r="I415" s="1224">
        <f>'[2]tr (2)'!J280</f>
        <v>112.5</v>
      </c>
      <c r="J415" s="1224">
        <f>'[2]tr (2)'!K280</f>
        <v>112.5</v>
      </c>
      <c r="K415" s="1224">
        <f>'[2]tr (2)'!L280</f>
        <v>112.5</v>
      </c>
      <c r="L415" s="1224">
        <f>'[2]tr (2)'!M280</f>
        <v>112.5</v>
      </c>
      <c r="M415" s="1224">
        <f>'[2]tr (2)'!N280</f>
        <v>112.5</v>
      </c>
      <c r="N415" s="1272">
        <f>'[2]tr (2)'!O280</f>
        <v>112.5</v>
      </c>
      <c r="O415" s="1224">
        <f>'[2]tr (2)'!P280</f>
        <v>112.5</v>
      </c>
      <c r="P415" s="1276">
        <f>'[2]tr (2)'!Q280</f>
        <v>112.5</v>
      </c>
      <c r="Q415" s="1278" t="s">
        <v>2830</v>
      </c>
    </row>
    <row r="416" spans="1:18" s="1271" customFormat="1" ht="15" customHeight="1">
      <c r="A416" s="1244"/>
      <c r="B416" s="1272"/>
      <c r="C416" s="1224"/>
      <c r="D416" s="1276"/>
      <c r="E416" s="1267"/>
      <c r="F416" s="1267"/>
      <c r="G416" s="1267"/>
      <c r="H416" s="1267"/>
      <c r="I416" s="1267"/>
      <c r="J416" s="1267"/>
      <c r="K416" s="1267"/>
      <c r="L416" s="1267"/>
      <c r="M416" s="1267"/>
      <c r="N416" s="1266"/>
      <c r="O416" s="1267"/>
      <c r="P416" s="1268"/>
      <c r="Q416" s="1278"/>
      <c r="R416" s="1243"/>
    </row>
    <row r="417" spans="1:18" ht="15" customHeight="1">
      <c r="A417" s="1274" t="s">
        <v>2831</v>
      </c>
      <c r="B417" s="1266">
        <f>'[2]tr (2)'!C282</f>
        <v>107.8</v>
      </c>
      <c r="C417" s="1267">
        <f>'[2]tr (2)'!D282</f>
        <v>107.8</v>
      </c>
      <c r="D417" s="1268">
        <f>'[2]tr (2)'!E282</f>
        <v>107.1</v>
      </c>
      <c r="E417" s="1267">
        <f>'[2]tr (2)'!F282</f>
        <v>106.1</v>
      </c>
      <c r="F417" s="1267">
        <f>'[2]tr (2)'!G282</f>
        <v>106</v>
      </c>
      <c r="G417" s="1267">
        <f>'[2]tr (2)'!H282</f>
        <v>106</v>
      </c>
      <c r="H417" s="1267">
        <f>'[2]tr (2)'!I282</f>
        <v>106</v>
      </c>
      <c r="I417" s="1267">
        <f>'[2]tr (2)'!J282</f>
        <v>106</v>
      </c>
      <c r="J417" s="1267">
        <f>'[2]tr (2)'!K282</f>
        <v>106</v>
      </c>
      <c r="K417" s="1267">
        <f>'[2]tr (2)'!L282</f>
        <v>106</v>
      </c>
      <c r="L417" s="1267">
        <f>'[2]tr (2)'!M282</f>
        <v>106</v>
      </c>
      <c r="M417" s="1267">
        <f>'[2]tr (2)'!N282</f>
        <v>106</v>
      </c>
      <c r="N417" s="1266">
        <f>'[2]tr (2)'!O282</f>
        <v>106</v>
      </c>
      <c r="O417" s="1267">
        <f>'[2]tr (2)'!P282</f>
        <v>106</v>
      </c>
      <c r="P417" s="1268">
        <f>'[2]tr (2)'!Q282</f>
        <v>106</v>
      </c>
      <c r="Q417" s="1273" t="s">
        <v>2832</v>
      </c>
    </row>
    <row r="418" spans="1:18" ht="15" customHeight="1">
      <c r="A418" s="1244" t="s">
        <v>2833</v>
      </c>
      <c r="B418" s="1272">
        <f>'[2]tr (2)'!C283</f>
        <v>93.7</v>
      </c>
      <c r="C418" s="1224">
        <f>'[2]tr (2)'!D283</f>
        <v>93.7</v>
      </c>
      <c r="D418" s="1276">
        <f>'[2]tr (2)'!E283</f>
        <v>93.7</v>
      </c>
      <c r="E418" s="1224">
        <f>'[2]tr (2)'!F283</f>
        <v>93.7</v>
      </c>
      <c r="F418" s="1224">
        <f>'[2]tr (2)'!G283</f>
        <v>93.7</v>
      </c>
      <c r="G418" s="1224">
        <f>'[2]tr (2)'!H283</f>
        <v>93.7</v>
      </c>
      <c r="H418" s="1224">
        <f>'[2]tr (2)'!I283</f>
        <v>93.7</v>
      </c>
      <c r="I418" s="1224">
        <f>'[2]tr (2)'!J283</f>
        <v>93.7</v>
      </c>
      <c r="J418" s="1224">
        <f>'[2]tr (2)'!K283</f>
        <v>93.7</v>
      </c>
      <c r="K418" s="1224">
        <f>'[2]tr (2)'!L283</f>
        <v>93.7</v>
      </c>
      <c r="L418" s="1224">
        <f>'[2]tr (2)'!M283</f>
        <v>93.8</v>
      </c>
      <c r="M418" s="1224">
        <f>'[2]tr (2)'!N283</f>
        <v>93.8</v>
      </c>
      <c r="N418" s="1272">
        <f>'[2]tr (2)'!O283</f>
        <v>93.8</v>
      </c>
      <c r="O418" s="1224">
        <f>'[2]tr (2)'!P283</f>
        <v>93.8</v>
      </c>
      <c r="P418" s="1276">
        <f>'[2]tr (2)'!Q283</f>
        <v>93.8</v>
      </c>
      <c r="Q418" s="1278" t="s">
        <v>2834</v>
      </c>
    </row>
    <row r="419" spans="1:18" ht="15" customHeight="1">
      <c r="A419" s="1244" t="s">
        <v>2835</v>
      </c>
      <c r="B419" s="1272">
        <f>'[2]tr (2)'!C284</f>
        <v>100.6</v>
      </c>
      <c r="C419" s="1224">
        <f>'[2]tr (2)'!D284</f>
        <v>100.6</v>
      </c>
      <c r="D419" s="1276">
        <f>'[2]tr (2)'!E284</f>
        <v>100.6</v>
      </c>
      <c r="E419" s="1224">
        <f>'[2]tr (2)'!F284</f>
        <v>100.6</v>
      </c>
      <c r="F419" s="1224">
        <f>'[2]tr (2)'!G284</f>
        <v>100.6</v>
      </c>
      <c r="G419" s="1224">
        <f>'[2]tr (2)'!H284</f>
        <v>100.6</v>
      </c>
      <c r="H419" s="1224">
        <f>'[2]tr (2)'!I284</f>
        <v>100.6</v>
      </c>
      <c r="I419" s="1224">
        <f>'[2]tr (2)'!J284</f>
        <v>100.6</v>
      </c>
      <c r="J419" s="1224">
        <f>'[2]tr (2)'!K284</f>
        <v>100.6</v>
      </c>
      <c r="K419" s="1224">
        <f>'[2]tr (2)'!L284</f>
        <v>100.6</v>
      </c>
      <c r="L419" s="1224">
        <f>'[2]tr (2)'!M284</f>
        <v>100.6</v>
      </c>
      <c r="M419" s="1224">
        <f>'[2]tr (2)'!N284</f>
        <v>100.6</v>
      </c>
      <c r="N419" s="1272">
        <f>'[2]tr (2)'!O284</f>
        <v>100.6</v>
      </c>
      <c r="O419" s="1224">
        <f>'[2]tr (2)'!P284</f>
        <v>100.6</v>
      </c>
      <c r="P419" s="1276">
        <f>'[2]tr (2)'!Q284</f>
        <v>100.6</v>
      </c>
      <c r="Q419" s="1278" t="s">
        <v>2836</v>
      </c>
    </row>
    <row r="420" spans="1:18" ht="15" customHeight="1">
      <c r="A420" s="1244" t="s">
        <v>2837</v>
      </c>
      <c r="B420" s="1272">
        <f>'[2]tr (2)'!C285</f>
        <v>103</v>
      </c>
      <c r="C420" s="1224">
        <f>'[2]tr (2)'!D285</f>
        <v>103</v>
      </c>
      <c r="D420" s="1276">
        <f>'[2]tr (2)'!E285</f>
        <v>103</v>
      </c>
      <c r="E420" s="1224">
        <f>'[2]tr (2)'!F285</f>
        <v>103</v>
      </c>
      <c r="F420" s="1224">
        <f>'[2]tr (2)'!G285</f>
        <v>101.4</v>
      </c>
      <c r="G420" s="1224">
        <f>'[2]tr (2)'!H285</f>
        <v>101.4</v>
      </c>
      <c r="H420" s="1224">
        <f>'[2]tr (2)'!I285</f>
        <v>101.4</v>
      </c>
      <c r="I420" s="1224">
        <f>'[2]tr (2)'!J285</f>
        <v>101.4</v>
      </c>
      <c r="J420" s="1224">
        <f>'[2]tr (2)'!K285</f>
        <v>101.4</v>
      </c>
      <c r="K420" s="1224">
        <f>'[2]tr (2)'!L285</f>
        <v>101.4</v>
      </c>
      <c r="L420" s="1224">
        <f>'[2]tr (2)'!M285</f>
        <v>101.4</v>
      </c>
      <c r="M420" s="1224">
        <f>'[2]tr (2)'!N285</f>
        <v>101.4</v>
      </c>
      <c r="N420" s="1272">
        <f>'[2]tr (2)'!O285</f>
        <v>101.4</v>
      </c>
      <c r="O420" s="1224">
        <f>'[2]tr (2)'!P285</f>
        <v>101.4</v>
      </c>
      <c r="P420" s="1276">
        <f>'[2]tr (2)'!Q285</f>
        <v>101.4</v>
      </c>
      <c r="Q420" s="1278" t="s">
        <v>2838</v>
      </c>
    </row>
    <row r="421" spans="1:18" ht="15" customHeight="1">
      <c r="A421" s="1244" t="s">
        <v>2839</v>
      </c>
      <c r="B421" s="1272">
        <f>'[2]tr (2)'!C286</f>
        <v>149.6</v>
      </c>
      <c r="C421" s="1224">
        <f>'[2]tr (2)'!D286</f>
        <v>149.30000000000001</v>
      </c>
      <c r="D421" s="1276">
        <f>'[2]tr (2)'!E286</f>
        <v>144.6</v>
      </c>
      <c r="E421" s="1224">
        <f>'[2]tr (2)'!F286</f>
        <v>138.30000000000001</v>
      </c>
      <c r="F421" s="1224">
        <f>'[2]tr (2)'!G286</f>
        <v>138.30000000000001</v>
      </c>
      <c r="G421" s="1224">
        <f>'[2]tr (2)'!H286</f>
        <v>138.30000000000001</v>
      </c>
      <c r="H421" s="1224">
        <f>'[2]tr (2)'!I286</f>
        <v>138.30000000000001</v>
      </c>
      <c r="I421" s="1224">
        <f>'[2]tr (2)'!J286</f>
        <v>138.30000000000001</v>
      </c>
      <c r="J421" s="1224">
        <f>'[2]tr (2)'!K286</f>
        <v>138.30000000000001</v>
      </c>
      <c r="K421" s="1224">
        <f>'[2]tr (2)'!L286</f>
        <v>138.30000000000001</v>
      </c>
      <c r="L421" s="1224">
        <f>'[2]tr (2)'!M286</f>
        <v>138.30000000000001</v>
      </c>
      <c r="M421" s="1224">
        <f>'[2]tr (2)'!N286</f>
        <v>138.30000000000001</v>
      </c>
      <c r="N421" s="1272">
        <f>'[2]tr (2)'!O286</f>
        <v>138.30000000000001</v>
      </c>
      <c r="O421" s="1224">
        <f>'[2]tr (2)'!P286</f>
        <v>138.30000000000001</v>
      </c>
      <c r="P421" s="1276">
        <f>'[2]tr (2)'!Q286</f>
        <v>138.30000000000001</v>
      </c>
      <c r="Q421" s="1278" t="s">
        <v>2840</v>
      </c>
    </row>
    <row r="422" spans="1:18" ht="15" customHeight="1">
      <c r="A422" s="1244" t="s">
        <v>2841</v>
      </c>
      <c r="B422" s="1272">
        <f>'[2]tr (2)'!C287</f>
        <v>104</v>
      </c>
      <c r="C422" s="1224">
        <f>'[2]tr (2)'!D287</f>
        <v>104</v>
      </c>
      <c r="D422" s="1276">
        <f>'[2]tr (2)'!E287</f>
        <v>104</v>
      </c>
      <c r="E422" s="1224">
        <f>'[2]tr (2)'!F287</f>
        <v>104</v>
      </c>
      <c r="F422" s="1224">
        <f>'[2]tr (2)'!G287</f>
        <v>104</v>
      </c>
      <c r="G422" s="1224">
        <f>'[2]tr (2)'!H287</f>
        <v>104</v>
      </c>
      <c r="H422" s="1224">
        <f>'[2]tr (2)'!I287</f>
        <v>104</v>
      </c>
      <c r="I422" s="1224">
        <f>'[2]tr (2)'!J287</f>
        <v>104</v>
      </c>
      <c r="J422" s="1224">
        <f>'[2]tr (2)'!K287</f>
        <v>104</v>
      </c>
      <c r="K422" s="1224">
        <f>'[2]tr (2)'!L287</f>
        <v>104</v>
      </c>
      <c r="L422" s="1224">
        <f>'[2]tr (2)'!M287</f>
        <v>104</v>
      </c>
      <c r="M422" s="1224">
        <f>'[2]tr (2)'!N287</f>
        <v>104</v>
      </c>
      <c r="N422" s="1272">
        <f>'[2]tr (2)'!O287</f>
        <v>104</v>
      </c>
      <c r="O422" s="1224">
        <f>'[2]tr (2)'!P287</f>
        <v>104</v>
      </c>
      <c r="P422" s="1276">
        <f>'[2]tr (2)'!Q287</f>
        <v>104</v>
      </c>
      <c r="Q422" s="1278" t="s">
        <v>2842</v>
      </c>
    </row>
    <row r="423" spans="1:18" s="1271" customFormat="1" ht="15" customHeight="1">
      <c r="A423" s="1244" t="s">
        <v>2843</v>
      </c>
      <c r="B423" s="1272">
        <f>'[2]tr (2)'!C288</f>
        <v>100.6</v>
      </c>
      <c r="C423" s="1224">
        <f>'[2]tr (2)'!D288</f>
        <v>100.6</v>
      </c>
      <c r="D423" s="1276">
        <f>'[2]tr (2)'!E288</f>
        <v>100.6</v>
      </c>
      <c r="E423" s="1224">
        <f>'[2]tr (2)'!F288</f>
        <v>100.6</v>
      </c>
      <c r="F423" s="1224">
        <f>'[2]tr (2)'!G288</f>
        <v>100.6</v>
      </c>
      <c r="G423" s="1224">
        <f>'[2]tr (2)'!H288</f>
        <v>100.6</v>
      </c>
      <c r="H423" s="1224">
        <f>'[2]tr (2)'!I288</f>
        <v>100.6</v>
      </c>
      <c r="I423" s="1224">
        <f>'[2]tr (2)'!J288</f>
        <v>100.6</v>
      </c>
      <c r="J423" s="1224">
        <f>'[2]tr (2)'!K288</f>
        <v>100.6</v>
      </c>
      <c r="K423" s="1224">
        <f>'[2]tr (2)'!L288</f>
        <v>100.6</v>
      </c>
      <c r="L423" s="1224">
        <f>'[2]tr (2)'!M288</f>
        <v>100.5</v>
      </c>
      <c r="M423" s="1224">
        <f>'[2]tr (2)'!N288</f>
        <v>100.5</v>
      </c>
      <c r="N423" s="1272">
        <f>'[2]tr (2)'!O288</f>
        <v>100.5</v>
      </c>
      <c r="O423" s="1224">
        <f>'[2]tr (2)'!P288</f>
        <v>100.5</v>
      </c>
      <c r="P423" s="1276">
        <f>'[2]tr (2)'!Q288</f>
        <v>100.5</v>
      </c>
      <c r="Q423" s="1278" t="s">
        <v>2844</v>
      </c>
      <c r="R423" s="1243"/>
    </row>
    <row r="424" spans="1:18" ht="15" customHeight="1">
      <c r="A424" s="1244" t="s">
        <v>2845</v>
      </c>
      <c r="B424" s="1272">
        <f>'[2]tr (2)'!C289</f>
        <v>108.6</v>
      </c>
      <c r="C424" s="1224">
        <f>'[2]tr (2)'!D289</f>
        <v>108.6</v>
      </c>
      <c r="D424" s="1276">
        <f>'[2]tr (2)'!E289</f>
        <v>108.6</v>
      </c>
      <c r="E424" s="1224">
        <f>'[2]tr (2)'!F289</f>
        <v>108.6</v>
      </c>
      <c r="F424" s="1224">
        <f>'[2]tr (2)'!G289</f>
        <v>107.8</v>
      </c>
      <c r="G424" s="1224">
        <f>'[2]tr (2)'!H289</f>
        <v>107.8</v>
      </c>
      <c r="H424" s="1224">
        <f>'[2]tr (2)'!I289</f>
        <v>107.8</v>
      </c>
      <c r="I424" s="1224">
        <f>'[2]tr (2)'!J289</f>
        <v>107.8</v>
      </c>
      <c r="J424" s="1224">
        <f>'[2]tr (2)'!K289</f>
        <v>107.8</v>
      </c>
      <c r="K424" s="1224">
        <f>'[2]tr (2)'!L289</f>
        <v>107.5</v>
      </c>
      <c r="L424" s="1224">
        <f>'[2]tr (2)'!M289</f>
        <v>107.5</v>
      </c>
      <c r="M424" s="1224">
        <f>'[2]tr (2)'!N289</f>
        <v>107.5</v>
      </c>
      <c r="N424" s="1272">
        <f>'[2]tr (2)'!O289</f>
        <v>107.5</v>
      </c>
      <c r="O424" s="1224">
        <f>'[2]tr (2)'!P289</f>
        <v>107.5</v>
      </c>
      <c r="P424" s="1276">
        <f>'[2]tr (2)'!Q289</f>
        <v>107.5</v>
      </c>
      <c r="Q424" s="1278" t="s">
        <v>2846</v>
      </c>
      <c r="R424" s="1226"/>
    </row>
    <row r="425" spans="1:18" ht="15" customHeight="1">
      <c r="B425" s="1272"/>
      <c r="C425" s="1224"/>
      <c r="D425" s="1276"/>
      <c r="E425" s="1267"/>
      <c r="F425" s="1267"/>
      <c r="G425" s="1267"/>
      <c r="H425" s="1267"/>
      <c r="I425" s="1267"/>
      <c r="J425" s="1267"/>
      <c r="K425" s="1267"/>
      <c r="L425" s="1267"/>
      <c r="M425" s="1267"/>
      <c r="N425" s="1266"/>
      <c r="O425" s="1267"/>
      <c r="P425" s="1268"/>
      <c r="Q425" s="1278"/>
    </row>
    <row r="426" spans="1:18" ht="15" customHeight="1">
      <c r="A426" s="1274" t="s">
        <v>2847</v>
      </c>
      <c r="B426" s="1266">
        <f>'[2]tr (2)'!C291</f>
        <v>114.6</v>
      </c>
      <c r="C426" s="1267">
        <f>'[2]tr (2)'!D291</f>
        <v>117.5</v>
      </c>
      <c r="D426" s="1268">
        <f>'[2]tr (2)'!E291</f>
        <v>118.9</v>
      </c>
      <c r="E426" s="1267">
        <f>'[2]tr (2)'!F291</f>
        <v>118</v>
      </c>
      <c r="F426" s="1267">
        <f>'[2]tr (2)'!G291</f>
        <v>116.9</v>
      </c>
      <c r="G426" s="1267">
        <f>'[2]tr (2)'!H291</f>
        <v>116.9</v>
      </c>
      <c r="H426" s="1267">
        <f>'[2]tr (2)'!I291</f>
        <v>117</v>
      </c>
      <c r="I426" s="1267">
        <f>'[2]tr (2)'!J291</f>
        <v>116.4</v>
      </c>
      <c r="J426" s="1267">
        <f>'[2]tr (2)'!K291</f>
        <v>115.9</v>
      </c>
      <c r="K426" s="1267">
        <f>'[2]tr (2)'!L291</f>
        <v>115</v>
      </c>
      <c r="L426" s="1267">
        <f>'[2]tr (2)'!M291</f>
        <v>115.3</v>
      </c>
      <c r="M426" s="1267">
        <f>'[2]tr (2)'!N291</f>
        <v>115.8</v>
      </c>
      <c r="N426" s="1266">
        <f>'[2]tr (2)'!O291</f>
        <v>115.3</v>
      </c>
      <c r="O426" s="1267">
        <f>'[2]tr (2)'!P291</f>
        <v>115.8</v>
      </c>
      <c r="P426" s="1268">
        <f>'[2]tr (2)'!Q291</f>
        <v>115.3</v>
      </c>
      <c r="Q426" s="1273" t="s">
        <v>2848</v>
      </c>
      <c r="R426" s="1237"/>
    </row>
    <row r="427" spans="1:18" ht="15" customHeight="1">
      <c r="A427" s="1244" t="s">
        <v>2849</v>
      </c>
      <c r="B427" s="1272">
        <f>'[2]tr (2)'!C292</f>
        <v>95.2</v>
      </c>
      <c r="C427" s="1224">
        <f>'[2]tr (2)'!D292</f>
        <v>96.9</v>
      </c>
      <c r="D427" s="1276">
        <f>'[2]tr (2)'!E292</f>
        <v>96.9</v>
      </c>
      <c r="E427" s="1224">
        <f>'[2]tr (2)'!F292</f>
        <v>97.9</v>
      </c>
      <c r="F427" s="1224">
        <f>'[2]tr (2)'!G292</f>
        <v>96.6</v>
      </c>
      <c r="G427" s="1224">
        <f>'[2]tr (2)'!H292</f>
        <v>96.7</v>
      </c>
      <c r="H427" s="1224">
        <f>'[2]tr (2)'!I292</f>
        <v>96.7</v>
      </c>
      <c r="I427" s="1224">
        <f>'[2]tr (2)'!J292</f>
        <v>95.6</v>
      </c>
      <c r="J427" s="1224">
        <f>'[2]tr (2)'!K292</f>
        <v>95.6</v>
      </c>
      <c r="K427" s="1224">
        <f>'[2]tr (2)'!L292</f>
        <v>95.9</v>
      </c>
      <c r="L427" s="1224">
        <f>'[2]tr (2)'!M292</f>
        <v>95.9</v>
      </c>
      <c r="M427" s="1224">
        <f>'[2]tr (2)'!N292</f>
        <v>95.4</v>
      </c>
      <c r="N427" s="1272">
        <f>'[2]tr (2)'!O292</f>
        <v>95.4</v>
      </c>
      <c r="O427" s="1224">
        <f>'[2]tr (2)'!P292</f>
        <v>97</v>
      </c>
      <c r="P427" s="1276">
        <f>'[2]tr (2)'!Q292</f>
        <v>97</v>
      </c>
      <c r="Q427" s="1278" t="s">
        <v>2850</v>
      </c>
    </row>
    <row r="428" spans="1:18" ht="15" customHeight="1">
      <c r="A428" s="1244" t="s">
        <v>2851</v>
      </c>
      <c r="B428" s="1272">
        <f>'[2]tr (2)'!C293</f>
        <v>101.4</v>
      </c>
      <c r="C428" s="1224">
        <f>'[2]tr (2)'!D293</f>
        <v>101.4</v>
      </c>
      <c r="D428" s="1276">
        <f>'[2]tr (2)'!E293</f>
        <v>101.4</v>
      </c>
      <c r="E428" s="1224">
        <f>'[2]tr (2)'!F293</f>
        <v>101.4</v>
      </c>
      <c r="F428" s="1224">
        <f>'[2]tr (2)'!G293</f>
        <v>101.4</v>
      </c>
      <c r="G428" s="1224">
        <f>'[2]tr (2)'!H293</f>
        <v>101.4</v>
      </c>
      <c r="H428" s="1224">
        <f>'[2]tr (2)'!I293</f>
        <v>101.4</v>
      </c>
      <c r="I428" s="1224">
        <f>'[2]tr (2)'!J293</f>
        <v>101.4</v>
      </c>
      <c r="J428" s="1224">
        <f>'[2]tr (2)'!K293</f>
        <v>101.4</v>
      </c>
      <c r="K428" s="1224">
        <f>'[2]tr (2)'!L293</f>
        <v>101.4</v>
      </c>
      <c r="L428" s="1224">
        <f>'[2]tr (2)'!M293</f>
        <v>101.4</v>
      </c>
      <c r="M428" s="1224">
        <f>'[2]tr (2)'!N293</f>
        <v>101.4</v>
      </c>
      <c r="N428" s="1272">
        <f>'[2]tr (2)'!O293</f>
        <v>101.4</v>
      </c>
      <c r="O428" s="1224">
        <f>'[2]tr (2)'!P293</f>
        <v>101.4</v>
      </c>
      <c r="P428" s="1276">
        <f>'[2]tr (2)'!Q293</f>
        <v>101.4</v>
      </c>
      <c r="Q428" s="1278" t="s">
        <v>2852</v>
      </c>
    </row>
    <row r="429" spans="1:18" ht="15" customHeight="1">
      <c r="A429" s="1244" t="s">
        <v>2853</v>
      </c>
      <c r="B429" s="1272">
        <f>'[2]tr (2)'!C294</f>
        <v>136.9</v>
      </c>
      <c r="C429" s="1224">
        <f>'[2]tr (2)'!D294</f>
        <v>136.9</v>
      </c>
      <c r="D429" s="1276">
        <f>'[2]tr (2)'!E294</f>
        <v>136.9</v>
      </c>
      <c r="E429" s="1224">
        <f>'[2]tr (2)'!F294</f>
        <v>136.9</v>
      </c>
      <c r="F429" s="1224">
        <f>'[2]tr (2)'!G294</f>
        <v>132.80000000000001</v>
      </c>
      <c r="G429" s="1224">
        <f>'[2]tr (2)'!H294</f>
        <v>132.80000000000001</v>
      </c>
      <c r="H429" s="1224">
        <f>'[2]tr (2)'!I294</f>
        <v>132.80000000000001</v>
      </c>
      <c r="I429" s="1224">
        <f>'[2]tr (2)'!J294</f>
        <v>132.80000000000001</v>
      </c>
      <c r="J429" s="1224">
        <f>'[2]tr (2)'!K294</f>
        <v>132.80000000000001</v>
      </c>
      <c r="K429" s="1224">
        <f>'[2]tr (2)'!L294</f>
        <v>132.80000000000001</v>
      </c>
      <c r="L429" s="1224">
        <f>'[2]tr (2)'!M294</f>
        <v>132.80000000000001</v>
      </c>
      <c r="M429" s="1224">
        <f>'[2]tr (2)'!N294</f>
        <v>132.80000000000001</v>
      </c>
      <c r="N429" s="1272">
        <f>'[2]tr (2)'!O294</f>
        <v>132.80000000000001</v>
      </c>
      <c r="O429" s="1224">
        <f>'[2]tr (2)'!P294</f>
        <v>132.80000000000001</v>
      </c>
      <c r="P429" s="1276">
        <f>'[2]tr (2)'!Q294</f>
        <v>128.6</v>
      </c>
      <c r="Q429" s="1277" t="s">
        <v>2854</v>
      </c>
    </row>
    <row r="430" spans="1:18" s="1271" customFormat="1" ht="15" customHeight="1">
      <c r="A430" s="1244" t="s">
        <v>2855</v>
      </c>
      <c r="B430" s="1272">
        <f>'[2]tr (2)'!C295</f>
        <v>114.3</v>
      </c>
      <c r="C430" s="1224">
        <f>'[2]tr (2)'!D295</f>
        <v>113.8</v>
      </c>
      <c r="D430" s="1276">
        <f>'[2]tr (2)'!E295</f>
        <v>113.8</v>
      </c>
      <c r="E430" s="1224">
        <f>'[2]tr (2)'!F295</f>
        <v>113.8</v>
      </c>
      <c r="F430" s="1224">
        <f>'[2]tr (2)'!G295</f>
        <v>113.8</v>
      </c>
      <c r="G430" s="1224">
        <f>'[2]tr (2)'!H295</f>
        <v>114.3</v>
      </c>
      <c r="H430" s="1224">
        <f>'[2]tr (2)'!I295</f>
        <v>114.3</v>
      </c>
      <c r="I430" s="1224">
        <f>'[2]tr (2)'!J295</f>
        <v>114.3</v>
      </c>
      <c r="J430" s="1224">
        <f>'[2]tr (2)'!K295</f>
        <v>114.3</v>
      </c>
      <c r="K430" s="1224">
        <f>'[2]tr (2)'!L295</f>
        <v>114.3</v>
      </c>
      <c r="L430" s="1224">
        <f>'[2]tr (2)'!M295</f>
        <v>114.3</v>
      </c>
      <c r="M430" s="1224">
        <f>'[2]tr (2)'!N295</f>
        <v>114.3</v>
      </c>
      <c r="N430" s="1272">
        <f>'[2]tr (2)'!O295</f>
        <v>114.3</v>
      </c>
      <c r="O430" s="1224">
        <f>'[2]tr (2)'!P295</f>
        <v>114.5</v>
      </c>
      <c r="P430" s="1276">
        <f>'[2]tr (2)'!Q295</f>
        <v>114.5</v>
      </c>
      <c r="Q430" s="1278" t="s">
        <v>2856</v>
      </c>
      <c r="R430" s="1243"/>
    </row>
    <row r="431" spans="1:18" ht="15" customHeight="1">
      <c r="A431" s="1244" t="s">
        <v>2857</v>
      </c>
      <c r="B431" s="1272">
        <f>'[2]tr (2)'!C296</f>
        <v>107.7</v>
      </c>
      <c r="C431" s="1224">
        <f>'[2]tr (2)'!D296</f>
        <v>118.6</v>
      </c>
      <c r="D431" s="1276">
        <f>'[2]tr (2)'!E296</f>
        <v>120.9</v>
      </c>
      <c r="E431" s="1224">
        <f>'[2]tr (2)'!F296</f>
        <v>118.9</v>
      </c>
      <c r="F431" s="1224">
        <f>'[2]tr (2)'!G296</f>
        <v>118.5</v>
      </c>
      <c r="G431" s="1224">
        <f>'[2]tr (2)'!H296</f>
        <v>118.4</v>
      </c>
      <c r="H431" s="1224">
        <f>'[2]tr (2)'!I296</f>
        <v>118.8</v>
      </c>
      <c r="I431" s="1224">
        <f>'[2]tr (2)'!J296</f>
        <v>117.7</v>
      </c>
      <c r="J431" s="1224">
        <f>'[2]tr (2)'!K296</f>
        <v>116.1</v>
      </c>
      <c r="K431" s="1224">
        <f>'[2]tr (2)'!L296</f>
        <v>113.2</v>
      </c>
      <c r="L431" s="1224">
        <f>'[2]tr (2)'!M296</f>
        <v>114.8</v>
      </c>
      <c r="M431" s="1224">
        <f>'[2]tr (2)'!N296</f>
        <v>115.1</v>
      </c>
      <c r="N431" s="1272">
        <f>'[2]tr (2)'!O296</f>
        <v>114.2</v>
      </c>
      <c r="O431" s="1224">
        <f>'[2]tr (2)'!P296</f>
        <v>114.1</v>
      </c>
      <c r="P431" s="1276">
        <f>'[2]tr (2)'!Q296</f>
        <v>111.5</v>
      </c>
      <c r="Q431" s="1277" t="s">
        <v>2858</v>
      </c>
    </row>
    <row r="432" spans="1:18" ht="15" customHeight="1">
      <c r="A432" s="1244" t="s">
        <v>2859</v>
      </c>
      <c r="B432" s="1272">
        <f>'[2]tr (2)'!C297</f>
        <v>153.5</v>
      </c>
      <c r="C432" s="1224">
        <f>'[2]tr (2)'!D297</f>
        <v>153.5</v>
      </c>
      <c r="D432" s="1276">
        <f>'[2]tr (2)'!E297</f>
        <v>153.5</v>
      </c>
      <c r="E432" s="1224">
        <f>'[2]tr (2)'!F297</f>
        <v>151.30000000000001</v>
      </c>
      <c r="F432" s="1224">
        <f>'[2]tr (2)'!G297</f>
        <v>144.4</v>
      </c>
      <c r="G432" s="1224">
        <f>'[2]tr (2)'!H297</f>
        <v>144.4</v>
      </c>
      <c r="H432" s="1224">
        <f>'[2]tr (2)'!I297</f>
        <v>144.4</v>
      </c>
      <c r="I432" s="1224">
        <f>'[2]tr (2)'!J297</f>
        <v>144.4</v>
      </c>
      <c r="J432" s="1224">
        <f>'[2]tr (2)'!K297</f>
        <v>144.4</v>
      </c>
      <c r="K432" s="1224">
        <f>'[2]tr (2)'!L297</f>
        <v>144.4</v>
      </c>
      <c r="L432" s="1224">
        <f>'[2]tr (2)'!M297</f>
        <v>144.4</v>
      </c>
      <c r="M432" s="1224">
        <f>'[2]tr (2)'!N297</f>
        <v>144.4</v>
      </c>
      <c r="N432" s="1272">
        <f>'[2]tr (2)'!O297</f>
        <v>144.4</v>
      </c>
      <c r="O432" s="1224">
        <f>'[2]tr (2)'!P297</f>
        <v>144.4</v>
      </c>
      <c r="P432" s="1276">
        <f>'[2]tr (2)'!Q297</f>
        <v>144.4</v>
      </c>
      <c r="Q432" s="1278" t="s">
        <v>2860</v>
      </c>
    </row>
    <row r="433" spans="1:18" ht="15" customHeight="1">
      <c r="A433" s="1244" t="s">
        <v>2861</v>
      </c>
      <c r="B433" s="1272">
        <f>'[2]tr (2)'!C298</f>
        <v>124.4</v>
      </c>
      <c r="C433" s="1224">
        <f>'[2]tr (2)'!D298</f>
        <v>124.4</v>
      </c>
      <c r="D433" s="1276">
        <f>'[2]tr (2)'!E298</f>
        <v>124.4</v>
      </c>
      <c r="E433" s="1224">
        <f>'[2]tr (2)'!F298</f>
        <v>124.4</v>
      </c>
      <c r="F433" s="1224">
        <f>'[2]tr (2)'!G298</f>
        <v>124.4</v>
      </c>
      <c r="G433" s="1224">
        <f>'[2]tr (2)'!H298</f>
        <v>124.4</v>
      </c>
      <c r="H433" s="1224">
        <f>'[2]tr (2)'!I298</f>
        <v>123.4</v>
      </c>
      <c r="I433" s="1224">
        <f>'[2]tr (2)'!J298</f>
        <v>123.4</v>
      </c>
      <c r="J433" s="1224">
        <f>'[2]tr (2)'!K298</f>
        <v>123.4</v>
      </c>
      <c r="K433" s="1224">
        <f>'[2]tr (2)'!L298</f>
        <v>123.4</v>
      </c>
      <c r="L433" s="1224">
        <f>'[2]tr (2)'!M298</f>
        <v>123.4</v>
      </c>
      <c r="M433" s="1224">
        <f>'[2]tr (2)'!N298</f>
        <v>123.4</v>
      </c>
      <c r="N433" s="1272">
        <f>'[2]tr (2)'!O298</f>
        <v>120.2</v>
      </c>
      <c r="O433" s="1224">
        <f>'[2]tr (2)'!P298</f>
        <v>120.2</v>
      </c>
      <c r="P433" s="1276">
        <f>'[2]tr (2)'!Q298</f>
        <v>120.2</v>
      </c>
      <c r="Q433" s="1278" t="s">
        <v>2862</v>
      </c>
      <c r="R433" s="1270"/>
    </row>
    <row r="434" spans="1:18" ht="15" customHeight="1">
      <c r="A434" s="1244" t="s">
        <v>2863</v>
      </c>
      <c r="B434" s="1272">
        <f>'[2]tr (2)'!C299</f>
        <v>119.3</v>
      </c>
      <c r="C434" s="1224">
        <f>'[2]tr (2)'!D299</f>
        <v>119.3</v>
      </c>
      <c r="D434" s="1276">
        <f>'[2]tr (2)'!E299</f>
        <v>119.3</v>
      </c>
      <c r="E434" s="1224">
        <f>'[2]tr (2)'!F299</f>
        <v>119.3</v>
      </c>
      <c r="F434" s="1224">
        <f>'[2]tr (2)'!G299</f>
        <v>119.3</v>
      </c>
      <c r="G434" s="1224">
        <f>'[2]tr (2)'!H299</f>
        <v>119.3</v>
      </c>
      <c r="H434" s="1224">
        <f>'[2]tr (2)'!I299</f>
        <v>119.3</v>
      </c>
      <c r="I434" s="1224">
        <f>'[2]tr (2)'!J299</f>
        <v>119.3</v>
      </c>
      <c r="J434" s="1224">
        <f>'[2]tr (2)'!K299</f>
        <v>119.3</v>
      </c>
      <c r="K434" s="1224">
        <f>'[2]tr (2)'!L299</f>
        <v>119.3</v>
      </c>
      <c r="L434" s="1224">
        <f>'[2]tr (2)'!M299</f>
        <v>119.3</v>
      </c>
      <c r="M434" s="1224">
        <f>'[2]tr (2)'!N299</f>
        <v>119.3</v>
      </c>
      <c r="N434" s="1272">
        <f>'[2]tr (2)'!O299</f>
        <v>119.3</v>
      </c>
      <c r="O434" s="1224">
        <f>'[2]tr (2)'!P299</f>
        <v>119.3</v>
      </c>
      <c r="P434" s="1276">
        <f>'[2]tr (2)'!Q299</f>
        <v>119.3</v>
      </c>
      <c r="Q434" s="1278" t="s">
        <v>2864</v>
      </c>
    </row>
    <row r="435" spans="1:18" s="1271" customFormat="1" ht="15" customHeight="1">
      <c r="A435" s="1244" t="s">
        <v>2865</v>
      </c>
      <c r="B435" s="1272">
        <f>'[2]tr (2)'!C300</f>
        <v>135.80000000000001</v>
      </c>
      <c r="C435" s="1224">
        <f>'[2]tr (2)'!D300</f>
        <v>135.80000000000001</v>
      </c>
      <c r="D435" s="1276">
        <f>'[2]tr (2)'!E300</f>
        <v>135.80000000000001</v>
      </c>
      <c r="E435" s="1224">
        <f>'[2]tr (2)'!F300</f>
        <v>135.80000000000001</v>
      </c>
      <c r="F435" s="1224">
        <f>'[2]tr (2)'!G300</f>
        <v>135.80000000000001</v>
      </c>
      <c r="G435" s="1224">
        <f>'[2]tr (2)'!H300</f>
        <v>135.80000000000001</v>
      </c>
      <c r="H435" s="1224">
        <f>'[2]tr (2)'!I300</f>
        <v>135.80000000000001</v>
      </c>
      <c r="I435" s="1224">
        <f>'[2]tr (2)'!J300</f>
        <v>135.80000000000001</v>
      </c>
      <c r="J435" s="1224">
        <f>'[2]tr (2)'!K300</f>
        <v>135.80000000000001</v>
      </c>
      <c r="K435" s="1224">
        <f>'[2]tr (2)'!L300</f>
        <v>135.80000000000001</v>
      </c>
      <c r="L435" s="1224">
        <f>'[2]tr (2)'!M300</f>
        <v>135.80000000000001</v>
      </c>
      <c r="M435" s="1224">
        <f>'[2]tr (2)'!N300</f>
        <v>135.5</v>
      </c>
      <c r="N435" s="1272">
        <f>'[2]tr (2)'!O300</f>
        <v>135.5</v>
      </c>
      <c r="O435" s="1224">
        <f>'[2]tr (2)'!P300</f>
        <v>135.5</v>
      </c>
      <c r="P435" s="1276">
        <f>'[2]tr (2)'!Q300</f>
        <v>135.5</v>
      </c>
      <c r="Q435" s="1278" t="s">
        <v>2866</v>
      </c>
      <c r="R435" s="1243"/>
    </row>
    <row r="436" spans="1:18" ht="15" customHeight="1">
      <c r="A436" s="1244" t="s">
        <v>2867</v>
      </c>
      <c r="B436" s="1272">
        <f>'[2]tr (2)'!C301</f>
        <v>140.9</v>
      </c>
      <c r="C436" s="1224">
        <f>'[2]tr (2)'!D301</f>
        <v>104</v>
      </c>
      <c r="D436" s="1276">
        <f>'[2]tr (2)'!E301</f>
        <v>140</v>
      </c>
      <c r="E436" s="1224">
        <f>'[2]tr (2)'!F301</f>
        <v>130.80000000000001</v>
      </c>
      <c r="F436" s="1224">
        <f>'[2]tr (2)'!G301</f>
        <v>139.1</v>
      </c>
      <c r="G436" s="1224">
        <f>'[2]tr (2)'!H301</f>
        <v>138.9</v>
      </c>
      <c r="H436" s="1224">
        <f>'[2]tr (2)'!I301</f>
        <v>140.5</v>
      </c>
      <c r="I436" s="1224">
        <f>'[2]tr (2)'!J301</f>
        <v>137.19999999999999</v>
      </c>
      <c r="J436" s="1224">
        <f>'[2]tr (2)'!K301</f>
        <v>137</v>
      </c>
      <c r="K436" s="1224">
        <f>'[2]tr (2)'!L301</f>
        <v>134.1</v>
      </c>
      <c r="L436" s="1224">
        <f>'[2]tr (2)'!M301</f>
        <v>123.1</v>
      </c>
      <c r="M436" s="1224">
        <f>'[2]tr (2)'!N301</f>
        <v>151.4</v>
      </c>
      <c r="N436" s="1272">
        <f>'[2]tr (2)'!O301</f>
        <v>151.4</v>
      </c>
      <c r="O436" s="1224">
        <f>'[2]tr (2)'!P301</f>
        <v>151.4</v>
      </c>
      <c r="P436" s="1276">
        <f>'[2]tr (2)'!Q301</f>
        <v>151.4</v>
      </c>
      <c r="Q436" s="1278" t="s">
        <v>2868</v>
      </c>
    </row>
    <row r="437" spans="1:18" ht="15" customHeight="1">
      <c r="B437" s="1272"/>
      <c r="C437" s="1224"/>
      <c r="D437" s="1276"/>
      <c r="E437" s="1267"/>
      <c r="F437" s="1267"/>
      <c r="G437" s="1267"/>
      <c r="H437" s="1267"/>
      <c r="I437" s="1267"/>
      <c r="J437" s="1267"/>
      <c r="K437" s="1267"/>
      <c r="L437" s="1267"/>
      <c r="M437" s="1267"/>
      <c r="N437" s="1266"/>
      <c r="O437" s="1267"/>
      <c r="P437" s="1268"/>
      <c r="Q437" s="1278"/>
    </row>
    <row r="438" spans="1:18" ht="15" customHeight="1">
      <c r="A438" s="1274" t="s">
        <v>2869</v>
      </c>
      <c r="B438" s="1266">
        <f>'[2]tr (2)'!C303</f>
        <v>57.8</v>
      </c>
      <c r="C438" s="1267">
        <f>'[2]tr (2)'!D303</f>
        <v>57.8</v>
      </c>
      <c r="D438" s="1268">
        <f>'[2]tr (2)'!E303</f>
        <v>57.8</v>
      </c>
      <c r="E438" s="1267">
        <f>'[2]tr (2)'!F303</f>
        <v>57.4</v>
      </c>
      <c r="F438" s="1267">
        <f>'[2]tr (2)'!G303</f>
        <v>57.4</v>
      </c>
      <c r="G438" s="1267">
        <f>'[2]tr (2)'!H303</f>
        <v>57.4</v>
      </c>
      <c r="H438" s="1267">
        <f>'[2]tr (2)'!I303</f>
        <v>57.4</v>
      </c>
      <c r="I438" s="1267">
        <f>'[2]tr (2)'!J303</f>
        <v>57.4</v>
      </c>
      <c r="J438" s="1267">
        <f>'[2]tr (2)'!K303</f>
        <v>57.4</v>
      </c>
      <c r="K438" s="1267">
        <f>'[2]tr (2)'!L303</f>
        <v>57.4</v>
      </c>
      <c r="L438" s="1267">
        <f>'[2]tr (2)'!M303</f>
        <v>57.4</v>
      </c>
      <c r="M438" s="1267">
        <f>'[2]tr (2)'!N303</f>
        <v>57.4</v>
      </c>
      <c r="N438" s="1266">
        <f>'[2]tr (2)'!O303</f>
        <v>57.4</v>
      </c>
      <c r="O438" s="1267">
        <f>'[2]tr (2)'!P303</f>
        <v>57.4</v>
      </c>
      <c r="P438" s="1268">
        <f>'[2]tr (2)'!Q303</f>
        <v>57.4</v>
      </c>
      <c r="Q438" s="1273" t="s">
        <v>2870</v>
      </c>
      <c r="R438" s="1270"/>
    </row>
    <row r="439" spans="1:18" ht="15" customHeight="1">
      <c r="A439" s="1244" t="s">
        <v>2871</v>
      </c>
      <c r="B439" s="1272">
        <f>'[2]tr (2)'!C304</f>
        <v>131.30000000000001</v>
      </c>
      <c r="C439" s="1224">
        <f>'[2]tr (2)'!D304</f>
        <v>131.30000000000001</v>
      </c>
      <c r="D439" s="1276">
        <f>'[2]tr (2)'!E304</f>
        <v>131.30000000000001</v>
      </c>
      <c r="E439" s="1224">
        <f>'[2]tr (2)'!F304</f>
        <v>131.30000000000001</v>
      </c>
      <c r="F439" s="1224">
        <f>'[2]tr (2)'!G304</f>
        <v>131.30000000000001</v>
      </c>
      <c r="G439" s="1224">
        <f>'[2]tr (2)'!H304</f>
        <v>131.30000000000001</v>
      </c>
      <c r="H439" s="1224">
        <f>'[2]tr (2)'!I304</f>
        <v>131.30000000000001</v>
      </c>
      <c r="I439" s="1224">
        <f>'[2]tr (2)'!J304</f>
        <v>131.30000000000001</v>
      </c>
      <c r="J439" s="1224">
        <f>'[2]tr (2)'!K304</f>
        <v>131.30000000000001</v>
      </c>
      <c r="K439" s="1224">
        <f>'[2]tr (2)'!L304</f>
        <v>131.30000000000001</v>
      </c>
      <c r="L439" s="1224">
        <f>'[2]tr (2)'!M304</f>
        <v>131.30000000000001</v>
      </c>
      <c r="M439" s="1224">
        <f>'[2]tr (2)'!N304</f>
        <v>131.30000000000001</v>
      </c>
      <c r="N439" s="1272">
        <f>'[2]tr (2)'!O304</f>
        <v>131.30000000000001</v>
      </c>
      <c r="O439" s="1224">
        <f>'[2]tr (2)'!P304</f>
        <v>131.30000000000001</v>
      </c>
      <c r="P439" s="1276">
        <f>'[2]tr (2)'!Q304</f>
        <v>131.30000000000001</v>
      </c>
      <c r="Q439" s="1278" t="s">
        <v>2872</v>
      </c>
    </row>
    <row r="440" spans="1:18" ht="15" customHeight="1">
      <c r="A440" s="1244" t="s">
        <v>2873</v>
      </c>
      <c r="B440" s="1272">
        <f>'[2]tr (2)'!C305</f>
        <v>85.9</v>
      </c>
      <c r="C440" s="1224">
        <f>'[2]tr (2)'!D305</f>
        <v>85.9</v>
      </c>
      <c r="D440" s="1276">
        <f>'[2]tr (2)'!E305</f>
        <v>85.9</v>
      </c>
      <c r="E440" s="1224">
        <f>'[2]tr (2)'!F305</f>
        <v>85.9</v>
      </c>
      <c r="F440" s="1224">
        <f>'[2]tr (2)'!G305</f>
        <v>85.9</v>
      </c>
      <c r="G440" s="1224">
        <f>'[2]tr (2)'!H305</f>
        <v>85.9</v>
      </c>
      <c r="H440" s="1224">
        <f>'[2]tr (2)'!I305</f>
        <v>85.9</v>
      </c>
      <c r="I440" s="1224">
        <f>'[2]tr (2)'!J305</f>
        <v>85.9</v>
      </c>
      <c r="J440" s="1224">
        <f>'[2]tr (2)'!K305</f>
        <v>85.9</v>
      </c>
      <c r="K440" s="1224">
        <f>'[2]tr (2)'!L305</f>
        <v>85.9</v>
      </c>
      <c r="L440" s="1224">
        <f>'[2]tr (2)'!M305</f>
        <v>85.9</v>
      </c>
      <c r="M440" s="1224">
        <f>'[2]tr (2)'!N305</f>
        <v>85.9</v>
      </c>
      <c r="N440" s="1272">
        <f>'[2]tr (2)'!O305</f>
        <v>85.9</v>
      </c>
      <c r="O440" s="1224">
        <f>'[2]tr (2)'!P305</f>
        <v>85.9</v>
      </c>
      <c r="P440" s="1276">
        <f>'[2]tr (2)'!Q305</f>
        <v>85.9</v>
      </c>
      <c r="Q440" s="1278" t="s">
        <v>2874</v>
      </c>
    </row>
    <row r="441" spans="1:18" ht="15" customHeight="1">
      <c r="A441" s="1244" t="s">
        <v>2875</v>
      </c>
      <c r="B441" s="1272">
        <f>'[2]tr (2)'!C306</f>
        <v>54.1</v>
      </c>
      <c r="C441" s="1224">
        <f>'[2]tr (2)'!D306</f>
        <v>54.1</v>
      </c>
      <c r="D441" s="1276">
        <f>'[2]tr (2)'!E306</f>
        <v>54.1</v>
      </c>
      <c r="E441" s="1224">
        <f>'[2]tr (2)'!F306</f>
        <v>53.7</v>
      </c>
      <c r="F441" s="1224">
        <f>'[2]tr (2)'!G306</f>
        <v>53.7</v>
      </c>
      <c r="G441" s="1224">
        <f>'[2]tr (2)'!H306</f>
        <v>53.7</v>
      </c>
      <c r="H441" s="1224">
        <f>'[2]tr (2)'!I306</f>
        <v>53.7</v>
      </c>
      <c r="I441" s="1224">
        <f>'[2]tr (2)'!J306</f>
        <v>53.7</v>
      </c>
      <c r="J441" s="1224">
        <f>'[2]tr (2)'!K306</f>
        <v>53.7</v>
      </c>
      <c r="K441" s="1224">
        <f>'[2]tr (2)'!L306</f>
        <v>53.7</v>
      </c>
      <c r="L441" s="1224">
        <f>'[2]tr (2)'!M306</f>
        <v>53.7</v>
      </c>
      <c r="M441" s="1224">
        <f>'[2]tr (2)'!N306</f>
        <v>53.7</v>
      </c>
      <c r="N441" s="1272">
        <f>'[2]tr (2)'!O306</f>
        <v>53.7</v>
      </c>
      <c r="O441" s="1224">
        <f>'[2]tr (2)'!P306</f>
        <v>53.7</v>
      </c>
      <c r="P441" s="1276">
        <f>'[2]tr (2)'!Q306</f>
        <v>53.7</v>
      </c>
      <c r="Q441" s="1278" t="s">
        <v>2876</v>
      </c>
    </row>
    <row r="442" spans="1:18" ht="15" customHeight="1">
      <c r="B442" s="1272"/>
      <c r="C442" s="1224"/>
      <c r="D442" s="1276"/>
      <c r="E442" s="1224"/>
      <c r="F442" s="1224"/>
      <c r="G442" s="1224"/>
      <c r="H442" s="1224"/>
      <c r="I442" s="1224"/>
      <c r="J442" s="1224"/>
      <c r="K442" s="1224"/>
      <c r="L442" s="1224"/>
      <c r="M442" s="1224"/>
      <c r="N442" s="1272"/>
      <c r="O442" s="1224"/>
      <c r="P442" s="1276"/>
      <c r="Q442" s="1278"/>
    </row>
    <row r="443" spans="1:18" ht="15" customHeight="1">
      <c r="B443" s="1272"/>
      <c r="C443" s="1224"/>
      <c r="D443" s="1276"/>
      <c r="E443" s="1224"/>
      <c r="F443" s="1224"/>
      <c r="G443" s="1224"/>
      <c r="H443" s="1224"/>
      <c r="I443" s="1224"/>
      <c r="J443" s="1224"/>
      <c r="K443" s="1224"/>
      <c r="L443" s="1224"/>
      <c r="M443" s="1224"/>
      <c r="N443" s="1272"/>
      <c r="O443" s="1224"/>
      <c r="P443" s="1276"/>
      <c r="Q443" s="1278"/>
    </row>
    <row r="444" spans="1:18" ht="15" customHeight="1">
      <c r="B444" s="1272"/>
      <c r="C444" s="1224"/>
      <c r="D444" s="1276"/>
      <c r="E444" s="1224"/>
      <c r="F444" s="1224"/>
      <c r="G444" s="1224"/>
      <c r="H444" s="1224"/>
      <c r="I444" s="1224"/>
      <c r="J444" s="1224"/>
      <c r="K444" s="1224"/>
      <c r="L444" s="1224"/>
      <c r="M444" s="1224"/>
      <c r="N444" s="1272"/>
      <c r="O444" s="1224"/>
      <c r="P444" s="1276"/>
      <c r="Q444" s="1278"/>
    </row>
    <row r="445" spans="1:18" ht="15" customHeight="1">
      <c r="B445" s="1272"/>
      <c r="C445" s="1224"/>
      <c r="D445" s="1276"/>
      <c r="E445" s="1224"/>
      <c r="F445" s="1224"/>
      <c r="G445" s="1224"/>
      <c r="H445" s="1224"/>
      <c r="I445" s="1224"/>
      <c r="J445" s="1224"/>
      <c r="K445" s="1224"/>
      <c r="L445" s="1224"/>
      <c r="M445" s="1224"/>
      <c r="N445" s="1272"/>
      <c r="O445" s="1224"/>
      <c r="P445" s="1276"/>
      <c r="Q445" s="1278"/>
    </row>
    <row r="446" spans="1:18" ht="15" customHeight="1">
      <c r="A446" s="1295"/>
      <c r="B446" s="1272"/>
      <c r="C446" s="1224"/>
      <c r="D446" s="1276"/>
      <c r="E446" s="1224"/>
      <c r="F446" s="1224"/>
      <c r="G446" s="1224"/>
      <c r="H446" s="1224"/>
      <c r="I446" s="1224"/>
      <c r="J446" s="1224"/>
      <c r="K446" s="1224"/>
      <c r="L446" s="1224"/>
      <c r="M446" s="1224"/>
      <c r="N446" s="1272"/>
      <c r="O446" s="1224"/>
      <c r="P446" s="1276"/>
      <c r="Q446" s="1296"/>
    </row>
    <row r="447" spans="1:18" ht="15" customHeight="1">
      <c r="A447" s="1295"/>
      <c r="B447" s="1272"/>
      <c r="C447" s="1224"/>
      <c r="D447" s="1276"/>
      <c r="E447" s="1224"/>
      <c r="F447" s="1224"/>
      <c r="G447" s="1224"/>
      <c r="H447" s="1224"/>
      <c r="I447" s="1224"/>
      <c r="J447" s="1224"/>
      <c r="K447" s="1224"/>
      <c r="L447" s="1224"/>
      <c r="M447" s="1224"/>
      <c r="N447" s="1272"/>
      <c r="O447" s="1224"/>
      <c r="P447" s="1276"/>
      <c r="Q447" s="1296"/>
      <c r="R447" s="1270"/>
    </row>
    <row r="448" spans="1:18" ht="15" customHeight="1">
      <c r="A448" s="1297"/>
      <c r="B448" s="1282"/>
      <c r="C448" s="1283"/>
      <c r="D448" s="1284"/>
      <c r="E448" s="1283"/>
      <c r="F448" s="1283"/>
      <c r="G448" s="1283"/>
      <c r="H448" s="1283"/>
      <c r="I448" s="1283"/>
      <c r="J448" s="1283"/>
      <c r="K448" s="1283"/>
      <c r="L448" s="1283"/>
      <c r="M448" s="1283"/>
      <c r="N448" s="1282"/>
      <c r="O448" s="1283"/>
      <c r="P448" s="1284"/>
      <c r="Q448" s="1307" t="s">
        <v>249</v>
      </c>
    </row>
    <row r="449" spans="1:18" ht="12.95" customHeight="1">
      <c r="B449" s="1224"/>
      <c r="C449" s="1224"/>
      <c r="D449" s="1224"/>
      <c r="E449" s="1224"/>
      <c r="F449" s="1224"/>
      <c r="G449" s="1224"/>
      <c r="H449" s="1224"/>
      <c r="I449" s="1224"/>
      <c r="J449" s="1224"/>
      <c r="K449" s="1224"/>
      <c r="L449" s="1224"/>
      <c r="M449" s="1224"/>
      <c r="N449" s="1287"/>
      <c r="O449" s="1224"/>
      <c r="P449" s="1224"/>
      <c r="Q449" s="1310" t="s">
        <v>249</v>
      </c>
    </row>
    <row r="450" spans="1:18" ht="12.95" customHeight="1">
      <c r="B450" s="1224"/>
      <c r="C450" s="1224"/>
      <c r="D450" s="1224"/>
      <c r="E450" s="1224"/>
      <c r="F450" s="1224"/>
      <c r="G450" s="1224"/>
      <c r="H450" s="1224"/>
      <c r="I450" s="1224"/>
      <c r="J450" s="1224"/>
      <c r="K450" s="1224"/>
      <c r="L450" s="1224"/>
      <c r="M450" s="1224"/>
      <c r="N450" s="1224"/>
      <c r="O450" s="1224"/>
      <c r="P450" s="1224"/>
      <c r="Q450" s="1264"/>
    </row>
    <row r="451" spans="1:18" ht="12.95" customHeight="1">
      <c r="A451" s="1300"/>
      <c r="B451" s="1224"/>
      <c r="C451" s="1224"/>
      <c r="D451" s="1224"/>
      <c r="E451" s="1224"/>
      <c r="F451" s="1224"/>
      <c r="G451" s="1224"/>
      <c r="H451" s="1224"/>
      <c r="I451" s="1224"/>
      <c r="J451" s="1224"/>
      <c r="K451" s="1224"/>
      <c r="L451" s="1224"/>
      <c r="M451" s="1224"/>
      <c r="N451" s="1224"/>
      <c r="O451" s="1224"/>
      <c r="P451" s="1224"/>
      <c r="Q451" s="1301"/>
    </row>
    <row r="452" spans="1:18" ht="24" customHeight="1">
      <c r="A452" s="1219" t="s">
        <v>2666</v>
      </c>
      <c r="B452" s="1224"/>
      <c r="C452" s="1224"/>
      <c r="D452" s="1224"/>
      <c r="E452" s="1224"/>
      <c r="F452" s="1224"/>
      <c r="G452" s="1224"/>
      <c r="H452" s="1224"/>
      <c r="I452" s="1224"/>
      <c r="J452" s="1224"/>
      <c r="K452" s="1224"/>
      <c r="L452" s="1224"/>
      <c r="M452" s="1224"/>
      <c r="N452" s="1224"/>
      <c r="O452" s="1224"/>
      <c r="P452" s="1224"/>
      <c r="Q452" s="1225" t="s">
        <v>2667</v>
      </c>
    </row>
    <row r="453" spans="1:18" ht="18" customHeight="1">
      <c r="A453" s="1289" t="s">
        <v>2958</v>
      </c>
      <c r="B453" s="1224"/>
      <c r="C453" s="1224"/>
      <c r="D453" s="1224"/>
      <c r="E453" s="1224"/>
      <c r="F453" s="1224"/>
      <c r="G453" s="1224"/>
      <c r="H453" s="1224"/>
      <c r="I453" s="1224"/>
      <c r="J453" s="1224"/>
      <c r="K453" s="1224"/>
      <c r="L453" s="1224"/>
      <c r="M453" s="1224"/>
      <c r="N453" s="1224"/>
      <c r="O453" s="1224"/>
      <c r="P453" s="1224"/>
      <c r="Q453" s="1230" t="s">
        <v>2959</v>
      </c>
    </row>
    <row r="454" spans="1:18" ht="18" customHeight="1">
      <c r="A454" s="1233" t="s">
        <v>2739</v>
      </c>
      <c r="B454" s="1224"/>
      <c r="C454" s="1224"/>
      <c r="D454" s="1224"/>
      <c r="E454" s="1224"/>
      <c r="F454" s="1224"/>
      <c r="G454" s="1224"/>
      <c r="H454" s="1224"/>
      <c r="I454" s="1224"/>
      <c r="J454" s="1224"/>
      <c r="K454" s="1224"/>
      <c r="L454" s="1224"/>
      <c r="M454" s="1224"/>
      <c r="N454" s="1224"/>
      <c r="O454" s="1224"/>
      <c r="P454" s="1224"/>
      <c r="Q454" s="1236" t="s">
        <v>2740</v>
      </c>
      <c r="R454" s="1270"/>
    </row>
    <row r="455" spans="1:18" ht="15.95" customHeight="1">
      <c r="A455" s="1239"/>
      <c r="B455" s="1240"/>
      <c r="C455" s="1240"/>
      <c r="D455" s="1240"/>
      <c r="E455" s="1240"/>
      <c r="F455" s="1240"/>
      <c r="G455" s="1240"/>
      <c r="H455" s="1240"/>
      <c r="I455" s="1240"/>
      <c r="J455" s="1240"/>
      <c r="K455" s="1240"/>
      <c r="L455" s="1240"/>
      <c r="M455" s="1240"/>
      <c r="N455" s="1240"/>
      <c r="O455" s="1240"/>
      <c r="P455" s="1240"/>
      <c r="Q455" s="1242"/>
    </row>
    <row r="456" spans="1:18" ht="11.1" customHeight="1">
      <c r="A456" s="1245"/>
      <c r="B456" s="2390">
        <v>2018</v>
      </c>
      <c r="C456" s="2391"/>
      <c r="D456" s="2391"/>
      <c r="E456" s="2391"/>
      <c r="F456" s="2391"/>
      <c r="G456" s="2391"/>
      <c r="H456" s="2391"/>
      <c r="I456" s="2391"/>
      <c r="J456" s="2391"/>
      <c r="K456" s="2391"/>
      <c r="L456" s="2391"/>
      <c r="M456" s="2391"/>
      <c r="N456" s="2390">
        <v>2017</v>
      </c>
      <c r="O456" s="2391"/>
      <c r="P456" s="2395"/>
      <c r="Q456" s="1246"/>
    </row>
    <row r="457" spans="1:18" ht="11.1" customHeight="1">
      <c r="A457" s="1245"/>
      <c r="B457" s="2392"/>
      <c r="C457" s="2393"/>
      <c r="D457" s="2393"/>
      <c r="E457" s="2393"/>
      <c r="F457" s="2393"/>
      <c r="G457" s="2393"/>
      <c r="H457" s="2394"/>
      <c r="I457" s="2393"/>
      <c r="J457" s="2393"/>
      <c r="K457" s="2393"/>
      <c r="L457" s="2393"/>
      <c r="M457" s="2393"/>
      <c r="N457" s="2392"/>
      <c r="O457" s="2393"/>
      <c r="P457" s="2396"/>
      <c r="Q457" s="1246" t="s">
        <v>2501</v>
      </c>
    </row>
    <row r="458" spans="1:18" ht="11.1" customHeight="1">
      <c r="A458" s="1245"/>
      <c r="B458" s="1247" t="s">
        <v>2502</v>
      </c>
      <c r="C458" s="1248" t="s">
        <v>2675</v>
      </c>
      <c r="D458" s="1249" t="s">
        <v>11</v>
      </c>
      <c r="E458" s="1250" t="s">
        <v>21</v>
      </c>
      <c r="F458" s="1250" t="s">
        <v>23</v>
      </c>
      <c r="G458" s="1250" t="s">
        <v>12</v>
      </c>
      <c r="H458" s="1251" t="s">
        <v>13</v>
      </c>
      <c r="I458" s="1251" t="s">
        <v>14</v>
      </c>
      <c r="J458" s="1251" t="s">
        <v>15</v>
      </c>
      <c r="K458" s="1252" t="s">
        <v>8</v>
      </c>
      <c r="L458" s="1252" t="s">
        <v>9</v>
      </c>
      <c r="M458" s="1252" t="s">
        <v>10</v>
      </c>
      <c r="N458" s="1247" t="s">
        <v>2502</v>
      </c>
      <c r="O458" s="1248" t="s">
        <v>2675</v>
      </c>
      <c r="P458" s="1249" t="s">
        <v>11</v>
      </c>
      <c r="Q458" s="1246"/>
    </row>
    <row r="459" spans="1:18" ht="11.1" customHeight="1">
      <c r="A459" s="1253"/>
      <c r="B459" s="1254" t="s">
        <v>2406</v>
      </c>
      <c r="C459" s="1255" t="s">
        <v>2506</v>
      </c>
      <c r="D459" s="1256" t="s">
        <v>2507</v>
      </c>
      <c r="E459" s="1257" t="s">
        <v>7</v>
      </c>
      <c r="F459" s="1257" t="s">
        <v>22</v>
      </c>
      <c r="G459" s="1257" t="s">
        <v>6</v>
      </c>
      <c r="H459" s="1258" t="s">
        <v>5</v>
      </c>
      <c r="I459" s="1258" t="s">
        <v>4</v>
      </c>
      <c r="J459" s="1258" t="s">
        <v>3</v>
      </c>
      <c r="K459" s="1259" t="s">
        <v>2</v>
      </c>
      <c r="L459" s="1259" t="s">
        <v>1</v>
      </c>
      <c r="M459" s="1259" t="s">
        <v>0</v>
      </c>
      <c r="N459" s="1254" t="s">
        <v>2406</v>
      </c>
      <c r="O459" s="1255" t="s">
        <v>2506</v>
      </c>
      <c r="P459" s="1256" t="s">
        <v>2507</v>
      </c>
      <c r="Q459" s="1260"/>
    </row>
    <row r="460" spans="1:18" ht="15" customHeight="1">
      <c r="A460" s="1290"/>
      <c r="B460" s="1266"/>
      <c r="C460" s="1267"/>
      <c r="D460" s="1268"/>
      <c r="E460" s="1267"/>
      <c r="F460" s="1267"/>
      <c r="G460" s="1267"/>
      <c r="H460" s="1267"/>
      <c r="I460" s="1267"/>
      <c r="J460" s="1267"/>
      <c r="K460" s="1267"/>
      <c r="L460" s="1267"/>
      <c r="M460" s="1267"/>
      <c r="N460" s="1266"/>
      <c r="O460" s="1267"/>
      <c r="P460" s="1268"/>
      <c r="Q460" s="1264"/>
    </row>
    <row r="461" spans="1:18" s="1227" customFormat="1" ht="15.75" customHeight="1">
      <c r="A461" s="1274" t="s">
        <v>2879</v>
      </c>
      <c r="B461" s="1266">
        <f>'[2]tr (2)'!C308</f>
        <v>101.9</v>
      </c>
      <c r="C461" s="1267">
        <f>'[2]tr (2)'!D308</f>
        <v>101.9</v>
      </c>
      <c r="D461" s="1268">
        <f>'[2]tr (2)'!E308</f>
        <v>101.9</v>
      </c>
      <c r="E461" s="1267">
        <f>'[2]tr (2)'!F308</f>
        <v>101.9</v>
      </c>
      <c r="F461" s="1267">
        <f>'[2]tr (2)'!G308</f>
        <v>101.9</v>
      </c>
      <c r="G461" s="1267">
        <f>'[2]tr (2)'!H308</f>
        <v>101.9</v>
      </c>
      <c r="H461" s="1267">
        <f>'[2]tr (2)'!I308</f>
        <v>101.9</v>
      </c>
      <c r="I461" s="1267">
        <f>'[2]tr (2)'!J308</f>
        <v>101.9</v>
      </c>
      <c r="J461" s="1267">
        <f>'[2]tr (2)'!K308</f>
        <v>101.9</v>
      </c>
      <c r="K461" s="1267">
        <f>'[2]tr (2)'!L308</f>
        <v>101.7</v>
      </c>
      <c r="L461" s="1267">
        <f>'[2]tr (2)'!M308</f>
        <v>101.7</v>
      </c>
      <c r="M461" s="1267">
        <f>'[2]tr (2)'!N308</f>
        <v>99.2</v>
      </c>
      <c r="N461" s="1266">
        <f>'[2]tr (2)'!O308</f>
        <v>99.5</v>
      </c>
      <c r="O461" s="1267">
        <f>'[2]tr (2)'!P308</f>
        <v>99.5</v>
      </c>
      <c r="P461" s="1268">
        <f>'[2]tr (2)'!Q308</f>
        <v>99.5</v>
      </c>
      <c r="Q461" s="1269" t="s">
        <v>2880</v>
      </c>
      <c r="R461" s="1243"/>
    </row>
    <row r="462" spans="1:18" ht="15" customHeight="1">
      <c r="A462" s="1244" t="s">
        <v>2881</v>
      </c>
      <c r="B462" s="1272">
        <f>'[2]tr (2)'!C309</f>
        <v>58</v>
      </c>
      <c r="C462" s="1224">
        <f>'[2]tr (2)'!D309</f>
        <v>58</v>
      </c>
      <c r="D462" s="1276">
        <f>'[2]tr (2)'!E309</f>
        <v>58</v>
      </c>
      <c r="E462" s="1224">
        <f>'[2]tr (2)'!F309</f>
        <v>58</v>
      </c>
      <c r="F462" s="1224">
        <f>'[2]tr (2)'!G309</f>
        <v>58</v>
      </c>
      <c r="G462" s="1224">
        <f>'[2]tr (2)'!H309</f>
        <v>58.1</v>
      </c>
      <c r="H462" s="1224">
        <f>'[2]tr (2)'!I309</f>
        <v>58.1</v>
      </c>
      <c r="I462" s="1224">
        <f>'[2]tr (2)'!J309</f>
        <v>58.1</v>
      </c>
      <c r="J462" s="1224">
        <f>'[2]tr (2)'!K309</f>
        <v>58.1</v>
      </c>
      <c r="K462" s="1224">
        <f>'[2]tr (2)'!L309</f>
        <v>58.1</v>
      </c>
      <c r="L462" s="1224">
        <f>'[2]tr (2)'!M309</f>
        <v>58.2</v>
      </c>
      <c r="M462" s="1224">
        <f>'[2]tr (2)'!N309</f>
        <v>57.8</v>
      </c>
      <c r="N462" s="1272">
        <f>'[2]tr (2)'!O309</f>
        <v>58.1</v>
      </c>
      <c r="O462" s="1224">
        <f>'[2]tr (2)'!P309</f>
        <v>58.1</v>
      </c>
      <c r="P462" s="1276">
        <f>'[2]tr (2)'!Q309</f>
        <v>58.1</v>
      </c>
      <c r="Q462" s="1278" t="s">
        <v>2882</v>
      </c>
    </row>
    <row r="463" spans="1:18" s="1238" customFormat="1" ht="15" customHeight="1">
      <c r="A463" s="1244" t="s">
        <v>2883</v>
      </c>
      <c r="B463" s="1272">
        <f>'[2]tr (2)'!C310</f>
        <v>95.9</v>
      </c>
      <c r="C463" s="1224">
        <f>'[2]tr (2)'!D310</f>
        <v>95.9</v>
      </c>
      <c r="D463" s="1276">
        <f>'[2]tr (2)'!E310</f>
        <v>95.9</v>
      </c>
      <c r="E463" s="1224">
        <f>'[2]tr (2)'!F310</f>
        <v>95.9</v>
      </c>
      <c r="F463" s="1224">
        <f>'[2]tr (2)'!G310</f>
        <v>95.9</v>
      </c>
      <c r="G463" s="1224">
        <f>'[2]tr (2)'!H310</f>
        <v>95.9</v>
      </c>
      <c r="H463" s="1224">
        <f>'[2]tr (2)'!I310</f>
        <v>95.9</v>
      </c>
      <c r="I463" s="1224">
        <f>'[2]tr (2)'!J310</f>
        <v>95.9</v>
      </c>
      <c r="J463" s="1224">
        <f>'[2]tr (2)'!K310</f>
        <v>95.9</v>
      </c>
      <c r="K463" s="1224">
        <f>'[2]tr (2)'!L310</f>
        <v>95.9</v>
      </c>
      <c r="L463" s="1224">
        <f>'[2]tr (2)'!M310</f>
        <v>95.9</v>
      </c>
      <c r="M463" s="1224">
        <f>'[2]tr (2)'!N310</f>
        <v>95.9</v>
      </c>
      <c r="N463" s="1272">
        <f>'[2]tr (2)'!O310</f>
        <v>95.9</v>
      </c>
      <c r="O463" s="1224">
        <f>'[2]tr (2)'!P310</f>
        <v>95.9</v>
      </c>
      <c r="P463" s="1276">
        <f>'[2]tr (2)'!Q310</f>
        <v>95.9</v>
      </c>
      <c r="Q463" s="1277" t="s">
        <v>2884</v>
      </c>
      <c r="R463" s="1243"/>
    </row>
    <row r="464" spans="1:18" ht="15" customHeight="1">
      <c r="A464" s="1244" t="s">
        <v>2885</v>
      </c>
      <c r="B464" s="1272">
        <f>'[2]tr (2)'!C311</f>
        <v>73.400000000000006</v>
      </c>
      <c r="C464" s="1224">
        <f>'[2]tr (2)'!D311</f>
        <v>73.400000000000006</v>
      </c>
      <c r="D464" s="1276">
        <f>'[2]tr (2)'!E311</f>
        <v>73.400000000000006</v>
      </c>
      <c r="E464" s="1224">
        <f>'[2]tr (2)'!F311</f>
        <v>73.400000000000006</v>
      </c>
      <c r="F464" s="1224">
        <f>'[2]tr (2)'!G311</f>
        <v>73.400000000000006</v>
      </c>
      <c r="G464" s="1224">
        <f>'[2]tr (2)'!H311</f>
        <v>73.400000000000006</v>
      </c>
      <c r="H464" s="1224">
        <f>'[2]tr (2)'!I311</f>
        <v>73.400000000000006</v>
      </c>
      <c r="I464" s="1224">
        <f>'[2]tr (2)'!J311</f>
        <v>73.400000000000006</v>
      </c>
      <c r="J464" s="1224">
        <f>'[2]tr (2)'!K311</f>
        <v>73.400000000000006</v>
      </c>
      <c r="K464" s="1224">
        <f>'[2]tr (2)'!L311</f>
        <v>71.400000000000006</v>
      </c>
      <c r="L464" s="1224">
        <f>'[2]tr (2)'!M311</f>
        <v>71.400000000000006</v>
      </c>
      <c r="M464" s="1224">
        <f>'[2]tr (2)'!N311</f>
        <v>71.400000000000006</v>
      </c>
      <c r="N464" s="1272">
        <f>'[2]tr (2)'!O311</f>
        <v>71.400000000000006</v>
      </c>
      <c r="O464" s="1224">
        <f>'[2]tr (2)'!P311</f>
        <v>71.400000000000006</v>
      </c>
      <c r="P464" s="1276">
        <f>'[2]tr (2)'!Q311</f>
        <v>71.400000000000006</v>
      </c>
      <c r="Q464" s="1277" t="s">
        <v>2886</v>
      </c>
    </row>
    <row r="465" spans="1:18" ht="15" customHeight="1">
      <c r="A465" s="1244" t="s">
        <v>2887</v>
      </c>
      <c r="B465" s="1272">
        <f>'[2]tr (2)'!C312</f>
        <v>90.6</v>
      </c>
      <c r="C465" s="1224">
        <f>'[2]tr (2)'!D312</f>
        <v>90.6</v>
      </c>
      <c r="D465" s="1276">
        <f>'[2]tr (2)'!E312</f>
        <v>90.6</v>
      </c>
      <c r="E465" s="1224">
        <f>'[2]tr (2)'!F312</f>
        <v>90.6</v>
      </c>
      <c r="F465" s="1224">
        <f>'[2]tr (2)'!G312</f>
        <v>90.6</v>
      </c>
      <c r="G465" s="1224">
        <f>'[2]tr (2)'!H312</f>
        <v>90.6</v>
      </c>
      <c r="H465" s="1224">
        <f>'[2]tr (2)'!I312</f>
        <v>90.6</v>
      </c>
      <c r="I465" s="1224">
        <f>'[2]tr (2)'!J312</f>
        <v>90.6</v>
      </c>
      <c r="J465" s="1224">
        <f>'[2]tr (2)'!K312</f>
        <v>90.6</v>
      </c>
      <c r="K465" s="1224">
        <f>'[2]tr (2)'!L312</f>
        <v>90.6</v>
      </c>
      <c r="L465" s="1224">
        <f>'[2]tr (2)'!M312</f>
        <v>90.6</v>
      </c>
      <c r="M465" s="1224">
        <f>'[2]tr (2)'!N312</f>
        <v>90.6</v>
      </c>
      <c r="N465" s="1272">
        <f>'[2]tr (2)'!O312</f>
        <v>90.6</v>
      </c>
      <c r="O465" s="1224">
        <f>'[2]tr (2)'!P312</f>
        <v>90.6</v>
      </c>
      <c r="P465" s="1276">
        <f>'[2]tr (2)'!Q312</f>
        <v>90.6</v>
      </c>
      <c r="Q465" s="1277" t="s">
        <v>2888</v>
      </c>
      <c r="R465" s="1270"/>
    </row>
    <row r="466" spans="1:18" ht="15" customHeight="1">
      <c r="A466" s="1308" t="s">
        <v>2889</v>
      </c>
      <c r="B466" s="1272">
        <f>'[2]tr (2)'!C313</f>
        <v>90.3</v>
      </c>
      <c r="C466" s="1224">
        <f>'[2]tr (2)'!D313</f>
        <v>90.3</v>
      </c>
      <c r="D466" s="1276">
        <f>'[2]tr (2)'!E313</f>
        <v>90.3</v>
      </c>
      <c r="E466" s="1224">
        <f>'[2]tr (2)'!F313</f>
        <v>90.3</v>
      </c>
      <c r="F466" s="1224">
        <f>'[2]tr (2)'!G313</f>
        <v>90.3</v>
      </c>
      <c r="G466" s="1224">
        <f>'[2]tr (2)'!H313</f>
        <v>90.3</v>
      </c>
      <c r="H466" s="1224">
        <f>'[2]tr (2)'!I313</f>
        <v>90.3</v>
      </c>
      <c r="I466" s="1224">
        <f>'[2]tr (2)'!J313</f>
        <v>90.3</v>
      </c>
      <c r="J466" s="1224">
        <f>'[2]tr (2)'!K313</f>
        <v>96.8</v>
      </c>
      <c r="K466" s="1224">
        <f>'[2]tr (2)'!L313</f>
        <v>96.8</v>
      </c>
      <c r="L466" s="1224">
        <f>'[2]tr (2)'!M313</f>
        <v>96.8</v>
      </c>
      <c r="M466" s="1224">
        <f>'[2]tr (2)'!N313</f>
        <v>96.8</v>
      </c>
      <c r="N466" s="1272">
        <f>'[2]tr (2)'!O313</f>
        <v>96.8</v>
      </c>
      <c r="O466" s="1224">
        <f>'[2]tr (2)'!P313</f>
        <v>96.8</v>
      </c>
      <c r="P466" s="1276">
        <f>'[2]tr (2)'!Q313</f>
        <v>96.8</v>
      </c>
      <c r="Q466" s="1280" t="s">
        <v>2890</v>
      </c>
    </row>
    <row r="467" spans="1:18" ht="15" customHeight="1">
      <c r="A467" s="1244" t="s">
        <v>2891</v>
      </c>
      <c r="B467" s="1272">
        <f>'[2]tr (2)'!C314</f>
        <v>105.9</v>
      </c>
      <c r="C467" s="1224">
        <f>'[2]tr (2)'!D314</f>
        <v>105.9</v>
      </c>
      <c r="D467" s="1276">
        <f>'[2]tr (2)'!E314</f>
        <v>105.9</v>
      </c>
      <c r="E467" s="1224">
        <f>'[2]tr (2)'!F314</f>
        <v>105.9</v>
      </c>
      <c r="F467" s="1224">
        <f>'[2]tr (2)'!G314</f>
        <v>105.9</v>
      </c>
      <c r="G467" s="1224">
        <f>'[2]tr (2)'!H314</f>
        <v>105.4</v>
      </c>
      <c r="H467" s="1224">
        <f>'[2]tr (2)'!I314</f>
        <v>105.9</v>
      </c>
      <c r="I467" s="1224">
        <f>'[2]tr (2)'!J314</f>
        <v>105.9</v>
      </c>
      <c r="J467" s="1224">
        <f>'[2]tr (2)'!K314</f>
        <v>104.8</v>
      </c>
      <c r="K467" s="1224">
        <f>'[2]tr (2)'!L314</f>
        <v>104.8</v>
      </c>
      <c r="L467" s="1224">
        <f>'[2]tr (2)'!M314</f>
        <v>104.8</v>
      </c>
      <c r="M467" s="1224">
        <f>'[2]tr (2)'!N314</f>
        <v>104.8</v>
      </c>
      <c r="N467" s="1272">
        <f>'[2]tr (2)'!O314</f>
        <v>105.5</v>
      </c>
      <c r="O467" s="1224">
        <f>'[2]tr (2)'!P314</f>
        <v>105.5</v>
      </c>
      <c r="P467" s="1276">
        <f>'[2]tr (2)'!Q314</f>
        <v>105.5</v>
      </c>
      <c r="Q467" s="1278" t="s">
        <v>2892</v>
      </c>
    </row>
    <row r="468" spans="1:18" ht="15" customHeight="1">
      <c r="A468" s="1244" t="s">
        <v>2893</v>
      </c>
      <c r="B468" s="1272">
        <f>'[2]tr (2)'!C315</f>
        <v>96</v>
      </c>
      <c r="C468" s="1224">
        <f>'[2]tr (2)'!D315</f>
        <v>96</v>
      </c>
      <c r="D468" s="1276">
        <f>'[2]tr (2)'!E315</f>
        <v>96</v>
      </c>
      <c r="E468" s="1224">
        <f>'[2]tr (2)'!F315</f>
        <v>96</v>
      </c>
      <c r="F468" s="1224">
        <f>'[2]tr (2)'!G315</f>
        <v>96</v>
      </c>
      <c r="G468" s="1224">
        <f>'[2]tr (2)'!H315</f>
        <v>96</v>
      </c>
      <c r="H468" s="1224">
        <f>'[2]tr (2)'!I315</f>
        <v>96</v>
      </c>
      <c r="I468" s="1224">
        <f>'[2]tr (2)'!J315</f>
        <v>96</v>
      </c>
      <c r="J468" s="1224">
        <f>'[2]tr (2)'!K315</f>
        <v>96</v>
      </c>
      <c r="K468" s="1224">
        <f>'[2]tr (2)'!L315</f>
        <v>96</v>
      </c>
      <c r="L468" s="1224">
        <f>'[2]tr (2)'!M315</f>
        <v>96</v>
      </c>
      <c r="M468" s="1224">
        <f>'[2]tr (2)'!N315</f>
        <v>96</v>
      </c>
      <c r="N468" s="1272">
        <f>'[2]tr (2)'!O315</f>
        <v>96</v>
      </c>
      <c r="O468" s="1224">
        <f>'[2]tr (2)'!P315</f>
        <v>96</v>
      </c>
      <c r="P468" s="1276">
        <f>'[2]tr (2)'!Q315</f>
        <v>96</v>
      </c>
      <c r="Q468" s="1278" t="s">
        <v>2894</v>
      </c>
    </row>
    <row r="469" spans="1:18" ht="15" customHeight="1">
      <c r="A469" s="1244" t="s">
        <v>2895</v>
      </c>
      <c r="B469" s="1272">
        <f>'[2]tr (2)'!C316</f>
        <v>117.7</v>
      </c>
      <c r="C469" s="1224">
        <f>'[2]tr (2)'!D316</f>
        <v>117.7</v>
      </c>
      <c r="D469" s="1276">
        <f>'[2]tr (2)'!E316</f>
        <v>117.7</v>
      </c>
      <c r="E469" s="1224">
        <f>'[2]tr (2)'!F316</f>
        <v>113.8</v>
      </c>
      <c r="F469" s="1224">
        <f>'[2]tr (2)'!G316</f>
        <v>110</v>
      </c>
      <c r="G469" s="1224">
        <f>'[2]tr (2)'!H316</f>
        <v>110</v>
      </c>
      <c r="H469" s="1224">
        <f>'[2]tr (2)'!I316</f>
        <v>110</v>
      </c>
      <c r="I469" s="1224">
        <f>'[2]tr (2)'!J316</f>
        <v>110</v>
      </c>
      <c r="J469" s="1224">
        <f>'[2]tr (2)'!K316</f>
        <v>110</v>
      </c>
      <c r="K469" s="1224">
        <f>'[2]tr (2)'!L316</f>
        <v>110</v>
      </c>
      <c r="L469" s="1224">
        <f>'[2]tr (2)'!M316</f>
        <v>110</v>
      </c>
      <c r="M469" s="1224">
        <f>'[2]tr (2)'!N316</f>
        <v>110</v>
      </c>
      <c r="N469" s="1272">
        <f>'[2]tr (2)'!O316</f>
        <v>110</v>
      </c>
      <c r="O469" s="1224">
        <f>'[2]tr (2)'!P316</f>
        <v>110</v>
      </c>
      <c r="P469" s="1276">
        <f>'[2]tr (2)'!Q316</f>
        <v>110</v>
      </c>
      <c r="Q469" s="1278" t="s">
        <v>2896</v>
      </c>
    </row>
    <row r="470" spans="1:18" s="1271" customFormat="1" ht="15" customHeight="1">
      <c r="A470" s="1244" t="s">
        <v>2897</v>
      </c>
      <c r="B470" s="1272">
        <f>'[2]tr (2)'!C317</f>
        <v>109.8</v>
      </c>
      <c r="C470" s="1224">
        <f>'[2]tr (2)'!D317</f>
        <v>109.8</v>
      </c>
      <c r="D470" s="1276">
        <f>'[2]tr (2)'!E317</f>
        <v>109.8</v>
      </c>
      <c r="E470" s="1224">
        <f>'[2]tr (2)'!F317</f>
        <v>109.8</v>
      </c>
      <c r="F470" s="1224">
        <f>'[2]tr (2)'!G317</f>
        <v>109.8</v>
      </c>
      <c r="G470" s="1224">
        <f>'[2]tr (2)'!H317</f>
        <v>109.8</v>
      </c>
      <c r="H470" s="1224">
        <f>'[2]tr (2)'!I317</f>
        <v>109.8</v>
      </c>
      <c r="I470" s="1224">
        <f>'[2]tr (2)'!J317</f>
        <v>109.8</v>
      </c>
      <c r="J470" s="1224">
        <f>'[2]tr (2)'!K317</f>
        <v>109.8</v>
      </c>
      <c r="K470" s="1224">
        <f>'[2]tr (2)'!L317</f>
        <v>109.8</v>
      </c>
      <c r="L470" s="1224">
        <f>'[2]tr (2)'!M317</f>
        <v>109.8</v>
      </c>
      <c r="M470" s="1224">
        <f>'[2]tr (2)'!N317</f>
        <v>109.8</v>
      </c>
      <c r="N470" s="1272">
        <f>'[2]tr (2)'!O317</f>
        <v>109.8</v>
      </c>
      <c r="O470" s="1224">
        <f>'[2]tr (2)'!P317</f>
        <v>109.8</v>
      </c>
      <c r="P470" s="1276">
        <f>'[2]tr (2)'!Q317</f>
        <v>109.8</v>
      </c>
      <c r="Q470" s="1278" t="s">
        <v>2898</v>
      </c>
      <c r="R470" s="1243"/>
    </row>
    <row r="471" spans="1:18" s="1271" customFormat="1" ht="15" customHeight="1">
      <c r="A471" s="1244" t="s">
        <v>2899</v>
      </c>
      <c r="B471" s="1272">
        <f>'[2]tr (2)'!C318</f>
        <v>91.9</v>
      </c>
      <c r="C471" s="1224">
        <f>'[2]tr (2)'!D318</f>
        <v>91.9</v>
      </c>
      <c r="D471" s="1276">
        <f>'[2]tr (2)'!E318</f>
        <v>91.9</v>
      </c>
      <c r="E471" s="1224">
        <f>'[2]tr (2)'!F318</f>
        <v>91.9</v>
      </c>
      <c r="F471" s="1224">
        <f>'[2]tr (2)'!G318</f>
        <v>91.9</v>
      </c>
      <c r="G471" s="1224">
        <f>'[2]tr (2)'!H318</f>
        <v>91.9</v>
      </c>
      <c r="H471" s="1224">
        <f>'[2]tr (2)'!I318</f>
        <v>91.9</v>
      </c>
      <c r="I471" s="1224">
        <f>'[2]tr (2)'!J318</f>
        <v>91.9</v>
      </c>
      <c r="J471" s="1224">
        <f>'[2]tr (2)'!K318</f>
        <v>91.9</v>
      </c>
      <c r="K471" s="1224">
        <f>'[2]tr (2)'!L318</f>
        <v>91.9</v>
      </c>
      <c r="L471" s="1224">
        <f>'[2]tr (2)'!M318</f>
        <v>91.9</v>
      </c>
      <c r="M471" s="1224">
        <f>'[2]tr (2)'!N318</f>
        <v>91.9</v>
      </c>
      <c r="N471" s="1272">
        <f>'[2]tr (2)'!O318</f>
        <v>95.6</v>
      </c>
      <c r="O471" s="1224">
        <f>'[2]tr (2)'!P318</f>
        <v>95.6</v>
      </c>
      <c r="P471" s="1276">
        <f>'[2]tr (2)'!Q318</f>
        <v>95.6</v>
      </c>
      <c r="Q471" s="1278" t="s">
        <v>2900</v>
      </c>
      <c r="R471" s="1243"/>
    </row>
    <row r="472" spans="1:18" s="1271" customFormat="1" ht="15" customHeight="1">
      <c r="A472" s="1244" t="s">
        <v>2901</v>
      </c>
      <c r="B472" s="1272">
        <f>'[2]tr (2)'!C319</f>
        <v>100</v>
      </c>
      <c r="C472" s="1224">
        <f>'[2]tr (2)'!D319</f>
        <v>100</v>
      </c>
      <c r="D472" s="1276">
        <f>'[2]tr (2)'!E319</f>
        <v>100</v>
      </c>
      <c r="E472" s="1224">
        <f>'[2]tr (2)'!F319</f>
        <v>100</v>
      </c>
      <c r="F472" s="1224">
        <f>'[2]tr (2)'!G319</f>
        <v>100</v>
      </c>
      <c r="G472" s="1224">
        <f>'[2]tr (2)'!H319</f>
        <v>100</v>
      </c>
      <c r="H472" s="1224">
        <f>'[2]tr (2)'!I319</f>
        <v>100</v>
      </c>
      <c r="I472" s="1224">
        <f>'[2]tr (2)'!J319</f>
        <v>100</v>
      </c>
      <c r="J472" s="1224">
        <f>'[2]tr (2)'!K319</f>
        <v>100</v>
      </c>
      <c r="K472" s="1224">
        <f>'[2]tr (2)'!L319</f>
        <v>100</v>
      </c>
      <c r="L472" s="1224">
        <f>'[2]tr (2)'!M319</f>
        <v>100</v>
      </c>
      <c r="M472" s="1224">
        <f>'[2]tr (2)'!N319</f>
        <v>100</v>
      </c>
      <c r="N472" s="1272">
        <f>'[2]tr (2)'!O319</f>
        <v>100</v>
      </c>
      <c r="O472" s="1224">
        <f>'[2]tr (2)'!P319</f>
        <v>100</v>
      </c>
      <c r="P472" s="1276">
        <f>'[2]tr (2)'!Q319</f>
        <v>100</v>
      </c>
      <c r="Q472" s="1278" t="s">
        <v>2902</v>
      </c>
      <c r="R472" s="1243"/>
    </row>
    <row r="473" spans="1:18" ht="15" customHeight="1">
      <c r="A473" s="1244" t="s">
        <v>2903</v>
      </c>
      <c r="B473" s="1272">
        <f>'[2]tr (2)'!C320</f>
        <v>100.3</v>
      </c>
      <c r="C473" s="1224">
        <f>'[2]tr (2)'!D320</f>
        <v>100.3</v>
      </c>
      <c r="D473" s="1276">
        <f>'[2]tr (2)'!E320</f>
        <v>100.3</v>
      </c>
      <c r="E473" s="1224">
        <f>'[2]tr (2)'!F320</f>
        <v>100.3</v>
      </c>
      <c r="F473" s="1224">
        <f>'[2]tr (2)'!G320</f>
        <v>100.3</v>
      </c>
      <c r="G473" s="1224">
        <f>'[2]tr (2)'!H320</f>
        <v>100.3</v>
      </c>
      <c r="H473" s="1224">
        <f>'[2]tr (2)'!I320</f>
        <v>100.3</v>
      </c>
      <c r="I473" s="1224">
        <f>'[2]tr (2)'!J320</f>
        <v>100.3</v>
      </c>
      <c r="J473" s="1224">
        <f>'[2]tr (2)'!K320</f>
        <v>100.3</v>
      </c>
      <c r="K473" s="1224">
        <f>'[2]tr (2)'!L320</f>
        <v>100.3</v>
      </c>
      <c r="L473" s="1224">
        <f>'[2]tr (2)'!M320</f>
        <v>100.3</v>
      </c>
      <c r="M473" s="1224">
        <f>'[2]tr (2)'!N320</f>
        <v>100.3</v>
      </c>
      <c r="N473" s="1272">
        <f>'[2]tr (2)'!O320</f>
        <v>100.3</v>
      </c>
      <c r="O473" s="1224">
        <f>'[2]tr (2)'!P320</f>
        <v>100.3</v>
      </c>
      <c r="P473" s="1276">
        <f>'[2]tr (2)'!Q320</f>
        <v>100.3</v>
      </c>
      <c r="Q473" s="1278" t="s">
        <v>2904</v>
      </c>
    </row>
    <row r="474" spans="1:18" ht="15" customHeight="1">
      <c r="A474" s="1244" t="s">
        <v>2905</v>
      </c>
      <c r="B474" s="1272">
        <f>'[2]tr (2)'!C321</f>
        <v>149.9</v>
      </c>
      <c r="C474" s="1224">
        <f>'[2]tr (2)'!D321</f>
        <v>149.9</v>
      </c>
      <c r="D474" s="1276">
        <f>'[2]tr (2)'!E321</f>
        <v>149.9</v>
      </c>
      <c r="E474" s="1224">
        <f>'[2]tr (2)'!F321</f>
        <v>149.9</v>
      </c>
      <c r="F474" s="1224">
        <f>'[2]tr (2)'!G321</f>
        <v>149.9</v>
      </c>
      <c r="G474" s="1224">
        <f>'[2]tr (2)'!H321</f>
        <v>149.9</v>
      </c>
      <c r="H474" s="1224">
        <f>'[2]tr (2)'!I321</f>
        <v>149.9</v>
      </c>
      <c r="I474" s="1224">
        <f>'[2]tr (2)'!J321</f>
        <v>149.9</v>
      </c>
      <c r="J474" s="1224">
        <f>'[2]tr (2)'!K321</f>
        <v>149.9</v>
      </c>
      <c r="K474" s="1224">
        <f>'[2]tr (2)'!L321</f>
        <v>149.9</v>
      </c>
      <c r="L474" s="1224">
        <f>'[2]tr (2)'!M321</f>
        <v>149.9</v>
      </c>
      <c r="M474" s="1224">
        <f>'[2]tr (2)'!N321</f>
        <v>149.9</v>
      </c>
      <c r="N474" s="1272">
        <f>'[2]tr (2)'!O321</f>
        <v>149.9</v>
      </c>
      <c r="O474" s="1224">
        <f>'[2]tr (2)'!P321</f>
        <v>149.9</v>
      </c>
      <c r="P474" s="1276">
        <f>'[2]tr (2)'!Q321</f>
        <v>149.9</v>
      </c>
      <c r="Q474" s="1278" t="s">
        <v>2906</v>
      </c>
    </row>
    <row r="475" spans="1:18" ht="15" customHeight="1">
      <c r="A475" s="1244" t="s">
        <v>2907</v>
      </c>
      <c r="B475" s="1272">
        <f>'[2]tr (2)'!C322</f>
        <v>110.2</v>
      </c>
      <c r="C475" s="1224">
        <f>'[2]tr (2)'!D322</f>
        <v>110.7</v>
      </c>
      <c r="D475" s="1276">
        <f>'[2]tr (2)'!E322</f>
        <v>110.7</v>
      </c>
      <c r="E475" s="1224">
        <f>'[2]tr (2)'!F322</f>
        <v>110.7</v>
      </c>
      <c r="F475" s="1224">
        <f>'[2]tr (2)'!G322</f>
        <v>110.7</v>
      </c>
      <c r="G475" s="1224">
        <f>'[2]tr (2)'!H322</f>
        <v>110.4</v>
      </c>
      <c r="H475" s="1224">
        <f>'[2]tr (2)'!I322</f>
        <v>110.4</v>
      </c>
      <c r="I475" s="1224">
        <f>'[2]tr (2)'!J322</f>
        <v>109.8</v>
      </c>
      <c r="J475" s="1224">
        <f>'[2]tr (2)'!K322</f>
        <v>109.8</v>
      </c>
      <c r="K475" s="1224">
        <f>'[2]tr (2)'!L322</f>
        <v>109.8</v>
      </c>
      <c r="L475" s="1224">
        <f>'[2]tr (2)'!M322</f>
        <v>109.8</v>
      </c>
      <c r="M475" s="1224">
        <f>'[2]tr (2)'!N322</f>
        <v>109.8</v>
      </c>
      <c r="N475" s="1272">
        <f>'[2]tr (2)'!O322</f>
        <v>109.8</v>
      </c>
      <c r="O475" s="1224">
        <f>'[2]tr (2)'!P322</f>
        <v>109.8</v>
      </c>
      <c r="P475" s="1276">
        <f>'[2]tr (2)'!Q322</f>
        <v>109.8</v>
      </c>
      <c r="Q475" s="1278" t="s">
        <v>2908</v>
      </c>
    </row>
    <row r="476" spans="1:18" ht="15" customHeight="1">
      <c r="A476" s="1244" t="s">
        <v>2909</v>
      </c>
      <c r="B476" s="1272">
        <f>'[2]tr (2)'!C323</f>
        <v>156.80000000000001</v>
      </c>
      <c r="C476" s="1224">
        <f>'[2]tr (2)'!D323</f>
        <v>156.80000000000001</v>
      </c>
      <c r="D476" s="1276">
        <f>'[2]tr (2)'!E323</f>
        <v>156.80000000000001</v>
      </c>
      <c r="E476" s="1224">
        <f>'[2]tr (2)'!F323</f>
        <v>156.80000000000001</v>
      </c>
      <c r="F476" s="1224">
        <f>'[2]tr (2)'!G323</f>
        <v>156.80000000000001</v>
      </c>
      <c r="G476" s="1224">
        <f>'[2]tr (2)'!H323</f>
        <v>156.80000000000001</v>
      </c>
      <c r="H476" s="1224">
        <f>'[2]tr (2)'!I323</f>
        <v>156.80000000000001</v>
      </c>
      <c r="I476" s="1224">
        <f>'[2]tr (2)'!J323</f>
        <v>156.80000000000001</v>
      </c>
      <c r="J476" s="1224">
        <f>'[2]tr (2)'!K323</f>
        <v>156.80000000000001</v>
      </c>
      <c r="K476" s="1224">
        <f>'[2]tr (2)'!L323</f>
        <v>156.80000000000001</v>
      </c>
      <c r="L476" s="1224">
        <f>'[2]tr (2)'!M323</f>
        <v>156.80000000000001</v>
      </c>
      <c r="M476" s="1224">
        <f>'[2]tr (2)'!N323</f>
        <v>144.80000000000001</v>
      </c>
      <c r="N476" s="1272">
        <f>'[2]tr (2)'!O323</f>
        <v>144.80000000000001</v>
      </c>
      <c r="O476" s="1224">
        <f>'[2]tr (2)'!P323</f>
        <v>144.80000000000001</v>
      </c>
      <c r="P476" s="1276">
        <f>'[2]tr (2)'!Q323</f>
        <v>144.80000000000001</v>
      </c>
      <c r="Q476" s="1278" t="s">
        <v>2910</v>
      </c>
    </row>
    <row r="477" spans="1:18" ht="15" customHeight="1">
      <c r="B477" s="1272"/>
      <c r="C477" s="1224"/>
      <c r="D477" s="1268"/>
      <c r="E477" s="1267"/>
      <c r="F477" s="1267"/>
      <c r="G477" s="1267"/>
      <c r="H477" s="1267"/>
      <c r="I477" s="1267"/>
      <c r="J477" s="1267"/>
      <c r="K477" s="1267"/>
      <c r="L477" s="1267"/>
      <c r="M477" s="1267"/>
      <c r="N477" s="1266"/>
      <c r="O477" s="1267"/>
      <c r="P477" s="1268"/>
      <c r="Q477" s="1278"/>
    </row>
    <row r="478" spans="1:18" ht="15" customHeight="1">
      <c r="A478" s="1274" t="s">
        <v>2911</v>
      </c>
      <c r="B478" s="1266">
        <f>'[2]tr (2)'!C325</f>
        <v>171.1</v>
      </c>
      <c r="C478" s="1267">
        <f>'[2]tr (2)'!D325</f>
        <v>171.1</v>
      </c>
      <c r="D478" s="1268">
        <f>'[2]tr (2)'!E325</f>
        <v>171.1</v>
      </c>
      <c r="E478" s="1267">
        <f>'[2]tr (2)'!F325</f>
        <v>171.1</v>
      </c>
      <c r="F478" s="1267">
        <f>'[2]tr (2)'!G325</f>
        <v>162.1</v>
      </c>
      <c r="G478" s="1267">
        <f>'[2]tr (2)'!H325</f>
        <v>162.1</v>
      </c>
      <c r="H478" s="1267">
        <f>'[2]tr (2)'!I325</f>
        <v>162.1</v>
      </c>
      <c r="I478" s="1267">
        <f>'[2]tr (2)'!J325</f>
        <v>162.1</v>
      </c>
      <c r="J478" s="1267">
        <f>'[2]tr (2)'!K325</f>
        <v>162.1</v>
      </c>
      <c r="K478" s="1267">
        <f>'[2]tr (2)'!L325</f>
        <v>162.1</v>
      </c>
      <c r="L478" s="1267">
        <f>'[2]tr (2)'!M325</f>
        <v>162.1</v>
      </c>
      <c r="M478" s="1267">
        <f>'[2]tr (2)'!N325</f>
        <v>162.1</v>
      </c>
      <c r="N478" s="1266">
        <f>'[2]tr (2)'!O325</f>
        <v>162.1</v>
      </c>
      <c r="O478" s="1267">
        <f>'[2]tr (2)'!P325</f>
        <v>162.1</v>
      </c>
      <c r="P478" s="1268">
        <f>'[2]tr (2)'!Q325</f>
        <v>162.1</v>
      </c>
      <c r="Q478" s="1275" t="s">
        <v>2912</v>
      </c>
    </row>
    <row r="479" spans="1:18" ht="15" customHeight="1">
      <c r="A479" s="1244" t="s">
        <v>2913</v>
      </c>
      <c r="B479" s="1272">
        <f>'[2]tr (2)'!C326</f>
        <v>198</v>
      </c>
      <c r="C479" s="1224">
        <f>'[2]tr (2)'!D326</f>
        <v>198</v>
      </c>
      <c r="D479" s="1276">
        <f>'[2]tr (2)'!E326</f>
        <v>198</v>
      </c>
      <c r="E479" s="1224">
        <f>'[2]tr (2)'!F326</f>
        <v>198</v>
      </c>
      <c r="F479" s="1224">
        <f>'[2]tr (2)'!G326</f>
        <v>173.9</v>
      </c>
      <c r="G479" s="1224">
        <f>'[2]tr (2)'!H326</f>
        <v>173.9</v>
      </c>
      <c r="H479" s="1224">
        <f>'[2]tr (2)'!I326</f>
        <v>173.9</v>
      </c>
      <c r="I479" s="1224">
        <f>'[2]tr (2)'!J326</f>
        <v>173.9</v>
      </c>
      <c r="J479" s="1224">
        <f>'[2]tr (2)'!K326</f>
        <v>173.9</v>
      </c>
      <c r="K479" s="1224">
        <f>'[2]tr (2)'!L326</f>
        <v>173.9</v>
      </c>
      <c r="L479" s="1224">
        <f>'[2]tr (2)'!M326</f>
        <v>173.9</v>
      </c>
      <c r="M479" s="1224">
        <f>'[2]tr (2)'!N326</f>
        <v>173.9</v>
      </c>
      <c r="N479" s="1272">
        <f>'[2]tr (2)'!O326</f>
        <v>173.9</v>
      </c>
      <c r="O479" s="1224">
        <f>'[2]tr (2)'!P326</f>
        <v>173.9</v>
      </c>
      <c r="P479" s="1276">
        <f>'[2]tr (2)'!Q326</f>
        <v>173.9</v>
      </c>
      <c r="Q479" s="1278" t="s">
        <v>2914</v>
      </c>
    </row>
    <row r="480" spans="1:18" ht="15" customHeight="1">
      <c r="A480" s="1244" t="s">
        <v>2915</v>
      </c>
      <c r="B480" s="1272">
        <f>'[2]tr (2)'!C327</f>
        <v>178.8</v>
      </c>
      <c r="C480" s="1224">
        <f>'[2]tr (2)'!D327</f>
        <v>178.8</v>
      </c>
      <c r="D480" s="1276">
        <f>'[2]tr (2)'!E327</f>
        <v>178.8</v>
      </c>
      <c r="E480" s="1224">
        <f>'[2]tr (2)'!F327</f>
        <v>178.8</v>
      </c>
      <c r="F480" s="1224">
        <f>'[2]tr (2)'!G327</f>
        <v>178.8</v>
      </c>
      <c r="G480" s="1224">
        <f>'[2]tr (2)'!H327</f>
        <v>178.8</v>
      </c>
      <c r="H480" s="1224">
        <f>'[2]tr (2)'!I327</f>
        <v>178.8</v>
      </c>
      <c r="I480" s="1224">
        <f>'[2]tr (2)'!J327</f>
        <v>178.8</v>
      </c>
      <c r="J480" s="1224">
        <f>'[2]tr (2)'!K327</f>
        <v>178.8</v>
      </c>
      <c r="K480" s="1224">
        <f>'[2]tr (2)'!L327</f>
        <v>178.8</v>
      </c>
      <c r="L480" s="1224">
        <f>'[2]tr (2)'!M327</f>
        <v>178.8</v>
      </c>
      <c r="M480" s="1224">
        <f>'[2]tr (2)'!N327</f>
        <v>178.8</v>
      </c>
      <c r="N480" s="1272">
        <f>'[2]tr (2)'!O327</f>
        <v>178.8</v>
      </c>
      <c r="O480" s="1224">
        <f>'[2]tr (2)'!P327</f>
        <v>178.8</v>
      </c>
      <c r="P480" s="1276">
        <f>'[2]tr (2)'!Q327</f>
        <v>178.8</v>
      </c>
      <c r="Q480" s="1278" t="s">
        <v>2916</v>
      </c>
    </row>
    <row r="481" spans="1:18" ht="15" customHeight="1">
      <c r="A481" s="1244" t="s">
        <v>2917</v>
      </c>
      <c r="B481" s="1272">
        <f>'[2]tr (2)'!C328</f>
        <v>143.30000000000001</v>
      </c>
      <c r="C481" s="1224">
        <f>'[2]tr (2)'!D328</f>
        <v>143.30000000000001</v>
      </c>
      <c r="D481" s="1276">
        <f>'[2]tr (2)'!E328</f>
        <v>143.30000000000001</v>
      </c>
      <c r="E481" s="1224">
        <f>'[2]tr (2)'!F328</f>
        <v>143.30000000000001</v>
      </c>
      <c r="F481" s="1224">
        <f>'[2]tr (2)'!G328</f>
        <v>141.69999999999999</v>
      </c>
      <c r="G481" s="1224">
        <f>'[2]tr (2)'!H328</f>
        <v>141.69999999999999</v>
      </c>
      <c r="H481" s="1224">
        <f>'[2]tr (2)'!I328</f>
        <v>141.69999999999999</v>
      </c>
      <c r="I481" s="1224">
        <f>'[2]tr (2)'!J328</f>
        <v>141.69999999999999</v>
      </c>
      <c r="J481" s="1224">
        <f>'[2]tr (2)'!K328</f>
        <v>141.69999999999999</v>
      </c>
      <c r="K481" s="1224">
        <f>'[2]tr (2)'!L328</f>
        <v>141.69999999999999</v>
      </c>
      <c r="L481" s="1224">
        <f>'[2]tr (2)'!M328</f>
        <v>141.69999999999999</v>
      </c>
      <c r="M481" s="1224">
        <f>'[2]tr (2)'!N328</f>
        <v>141.69999999999999</v>
      </c>
      <c r="N481" s="1272">
        <f>'[2]tr (2)'!O328</f>
        <v>141.69999999999999</v>
      </c>
      <c r="O481" s="1224">
        <f>'[2]tr (2)'!P328</f>
        <v>141.69999999999999</v>
      </c>
      <c r="P481" s="1276">
        <f>'[2]tr (2)'!Q328</f>
        <v>141.69999999999999</v>
      </c>
      <c r="Q481" s="1278" t="s">
        <v>2918</v>
      </c>
    </row>
    <row r="482" spans="1:18" ht="15" customHeight="1">
      <c r="A482" s="1244" t="s">
        <v>2919</v>
      </c>
      <c r="B482" s="1272">
        <f>'[2]tr (2)'!C329</f>
        <v>139.69999999999999</v>
      </c>
      <c r="C482" s="1224">
        <f>'[2]tr (2)'!D329</f>
        <v>139.69999999999999</v>
      </c>
      <c r="D482" s="1276">
        <f>'[2]tr (2)'!E329</f>
        <v>139.69999999999999</v>
      </c>
      <c r="E482" s="1224">
        <f>'[2]tr (2)'!F329</f>
        <v>139.69999999999999</v>
      </c>
      <c r="F482" s="1224">
        <f>'[2]tr (2)'!G329</f>
        <v>139.69999999999999</v>
      </c>
      <c r="G482" s="1224">
        <f>'[2]tr (2)'!H329</f>
        <v>139.69999999999999</v>
      </c>
      <c r="H482" s="1224">
        <f>'[2]tr (2)'!I329</f>
        <v>139.69999999999999</v>
      </c>
      <c r="I482" s="1224">
        <f>'[2]tr (2)'!J329</f>
        <v>139.69999999999999</v>
      </c>
      <c r="J482" s="1224">
        <f>'[2]tr (2)'!K329</f>
        <v>139.69999999999999</v>
      </c>
      <c r="K482" s="1224">
        <f>'[2]tr (2)'!L329</f>
        <v>139.69999999999999</v>
      </c>
      <c r="L482" s="1224">
        <f>'[2]tr (2)'!M329</f>
        <v>139.69999999999999</v>
      </c>
      <c r="M482" s="1224">
        <f>'[2]tr (2)'!N329</f>
        <v>139.69999999999999</v>
      </c>
      <c r="N482" s="1272">
        <f>'[2]tr (2)'!O329</f>
        <v>139.69999999999999</v>
      </c>
      <c r="O482" s="1224">
        <f>'[2]tr (2)'!P329</f>
        <v>139.69999999999999</v>
      </c>
      <c r="P482" s="1276">
        <f>'[2]tr (2)'!Q329</f>
        <v>139.69999999999999</v>
      </c>
      <c r="Q482" s="1278" t="s">
        <v>2920</v>
      </c>
    </row>
    <row r="483" spans="1:18" ht="15" customHeight="1">
      <c r="A483" s="1244" t="s">
        <v>2921</v>
      </c>
      <c r="B483" s="1272">
        <f>'[2]tr (2)'!C330</f>
        <v>111.5</v>
      </c>
      <c r="C483" s="1224">
        <f>'[2]tr (2)'!D330</f>
        <v>111.5</v>
      </c>
      <c r="D483" s="1276">
        <f>'[2]tr (2)'!E330</f>
        <v>111.5</v>
      </c>
      <c r="E483" s="1224">
        <f>'[2]tr (2)'!F330</f>
        <v>111.5</v>
      </c>
      <c r="F483" s="1224">
        <f>'[2]tr (2)'!G330</f>
        <v>111.5</v>
      </c>
      <c r="G483" s="1224">
        <f>'[2]tr (2)'!H330</f>
        <v>111.5</v>
      </c>
      <c r="H483" s="1224">
        <f>'[2]tr (2)'!I330</f>
        <v>111.5</v>
      </c>
      <c r="I483" s="1224">
        <f>'[2]tr (2)'!J330</f>
        <v>111.5</v>
      </c>
      <c r="J483" s="1224">
        <f>'[2]tr (2)'!K330</f>
        <v>111.5</v>
      </c>
      <c r="K483" s="1224">
        <f>'[2]tr (2)'!L330</f>
        <v>111.5</v>
      </c>
      <c r="L483" s="1224">
        <f>'[2]tr (2)'!M330</f>
        <v>111.5</v>
      </c>
      <c r="M483" s="1224">
        <f>'[2]tr (2)'!N330</f>
        <v>111.5</v>
      </c>
      <c r="N483" s="1272">
        <f>'[2]tr (2)'!O330</f>
        <v>111.5</v>
      </c>
      <c r="O483" s="1224">
        <f>'[2]tr (2)'!P330</f>
        <v>111.5</v>
      </c>
      <c r="P483" s="1276">
        <f>'[2]tr (2)'!Q330</f>
        <v>111.5</v>
      </c>
      <c r="Q483" s="1278" t="s">
        <v>2922</v>
      </c>
      <c r="R483" s="1226"/>
    </row>
    <row r="484" spans="1:18" ht="15" customHeight="1">
      <c r="B484" s="1272"/>
      <c r="C484" s="1224"/>
      <c r="D484" s="1268"/>
      <c r="E484" s="1267"/>
      <c r="F484" s="1267"/>
      <c r="G484" s="1267"/>
      <c r="H484" s="1267"/>
      <c r="I484" s="1267"/>
      <c r="J484" s="1267"/>
      <c r="K484" s="1267"/>
      <c r="L484" s="1267"/>
      <c r="M484" s="1267"/>
      <c r="N484" s="1266"/>
      <c r="O484" s="1267"/>
      <c r="P484" s="1268"/>
      <c r="Q484" s="1278"/>
    </row>
    <row r="485" spans="1:18" ht="15" customHeight="1">
      <c r="A485" s="1274" t="s">
        <v>2923</v>
      </c>
      <c r="B485" s="1266">
        <f>'[2]tr (2)'!C332</f>
        <v>139</v>
      </c>
      <c r="C485" s="1267">
        <f>'[2]tr (2)'!D332</f>
        <v>138.9</v>
      </c>
      <c r="D485" s="1268">
        <f>'[2]tr (2)'!E332</f>
        <v>138.9</v>
      </c>
      <c r="E485" s="1267">
        <f>'[2]tr (2)'!F332</f>
        <v>138.19999999999999</v>
      </c>
      <c r="F485" s="1267">
        <f>'[2]tr (2)'!G332</f>
        <v>138.19999999999999</v>
      </c>
      <c r="G485" s="1267">
        <f>'[2]tr (2)'!H332</f>
        <v>140.30000000000001</v>
      </c>
      <c r="H485" s="1267">
        <f>'[2]tr (2)'!I332</f>
        <v>140.1</v>
      </c>
      <c r="I485" s="1267">
        <f>'[2]tr (2)'!J332</f>
        <v>140.1</v>
      </c>
      <c r="J485" s="1267">
        <f>'[2]tr (2)'!K332</f>
        <v>140.1</v>
      </c>
      <c r="K485" s="1267">
        <f>'[2]tr (2)'!L332</f>
        <v>138.5</v>
      </c>
      <c r="L485" s="1267">
        <f>'[2]tr (2)'!M332</f>
        <v>138.5</v>
      </c>
      <c r="M485" s="1267">
        <f>'[2]tr (2)'!N332</f>
        <v>138.80000000000001</v>
      </c>
      <c r="N485" s="1266">
        <f>'[2]tr (2)'!O332</f>
        <v>138.69999999999999</v>
      </c>
      <c r="O485" s="1267">
        <f>'[2]tr (2)'!P332</f>
        <v>138.6</v>
      </c>
      <c r="P485" s="1268">
        <f>'[2]tr (2)'!Q332</f>
        <v>138.6</v>
      </c>
      <c r="Q485" s="1273" t="s">
        <v>2924</v>
      </c>
      <c r="R485" s="1237"/>
    </row>
    <row r="486" spans="1:18" ht="15" customHeight="1">
      <c r="A486" s="1244" t="s">
        <v>2925</v>
      </c>
      <c r="B486" s="1272">
        <f>'[2]tr (2)'!C333</f>
        <v>138</v>
      </c>
      <c r="C486" s="1224">
        <f>'[2]tr (2)'!D333</f>
        <v>138</v>
      </c>
      <c r="D486" s="1276">
        <f>'[2]tr (2)'!E333</f>
        <v>138</v>
      </c>
      <c r="E486" s="1224">
        <f>'[2]tr (2)'!F333</f>
        <v>138</v>
      </c>
      <c r="F486" s="1224">
        <f>'[2]tr (2)'!G333</f>
        <v>138</v>
      </c>
      <c r="G486" s="1224">
        <f>'[2]tr (2)'!H333</f>
        <v>140.6</v>
      </c>
      <c r="H486" s="1224">
        <f>'[2]tr (2)'!I333</f>
        <v>140.30000000000001</v>
      </c>
      <c r="I486" s="1224">
        <f>'[2]tr (2)'!J333</f>
        <v>140.30000000000001</v>
      </c>
      <c r="J486" s="1224">
        <f>'[2]tr (2)'!K333</f>
        <v>140.30000000000001</v>
      </c>
      <c r="K486" s="1224">
        <f>'[2]tr (2)'!L333</f>
        <v>138.30000000000001</v>
      </c>
      <c r="L486" s="1224">
        <f>'[2]tr (2)'!M333</f>
        <v>138.30000000000001</v>
      </c>
      <c r="M486" s="1224">
        <f>'[2]tr (2)'!N333</f>
        <v>138.69999999999999</v>
      </c>
      <c r="N486" s="1272">
        <f>'[2]tr (2)'!O333</f>
        <v>138.5</v>
      </c>
      <c r="O486" s="1224">
        <f>'[2]tr (2)'!P333</f>
        <v>138.5</v>
      </c>
      <c r="P486" s="1276">
        <f>'[2]tr (2)'!Q333</f>
        <v>138.5</v>
      </c>
      <c r="Q486" s="1278" t="s">
        <v>2926</v>
      </c>
    </row>
    <row r="487" spans="1:18" ht="15" customHeight="1">
      <c r="A487" s="1244" t="s">
        <v>2927</v>
      </c>
      <c r="B487" s="1272">
        <f>'[2]tr (2)'!C334</f>
        <v>150.9</v>
      </c>
      <c r="C487" s="1224">
        <f>'[2]tr (2)'!D334</f>
        <v>148.69999999999999</v>
      </c>
      <c r="D487" s="1276">
        <f>'[2]tr (2)'!E334</f>
        <v>148.69999999999999</v>
      </c>
      <c r="E487" s="1224">
        <f>'[2]tr (2)'!F334</f>
        <v>144.4</v>
      </c>
      <c r="F487" s="1224">
        <f>'[2]tr (2)'!G334</f>
        <v>144.4</v>
      </c>
      <c r="G487" s="1224">
        <f>'[2]tr (2)'!H334</f>
        <v>144.4</v>
      </c>
      <c r="H487" s="1224">
        <f>'[2]tr (2)'!I334</f>
        <v>144.4</v>
      </c>
      <c r="I487" s="1224">
        <f>'[2]tr (2)'!J334</f>
        <v>144.4</v>
      </c>
      <c r="J487" s="1224">
        <f>'[2]tr (2)'!K334</f>
        <v>144.4</v>
      </c>
      <c r="K487" s="1224">
        <f>'[2]tr (2)'!L334</f>
        <v>144.4</v>
      </c>
      <c r="L487" s="1224">
        <f>'[2]tr (2)'!M334</f>
        <v>144.4</v>
      </c>
      <c r="M487" s="1224">
        <f>'[2]tr (2)'!N334</f>
        <v>144.4</v>
      </c>
      <c r="N487" s="1272">
        <f>'[2]tr (2)'!O334</f>
        <v>144.4</v>
      </c>
      <c r="O487" s="1224">
        <f>'[2]tr (2)'!P334</f>
        <v>142.19999999999999</v>
      </c>
      <c r="P487" s="1276">
        <f>'[2]tr (2)'!Q334</f>
        <v>142.19999999999999</v>
      </c>
      <c r="Q487" s="1278" t="s">
        <v>2928</v>
      </c>
    </row>
    <row r="488" spans="1:18" ht="15" customHeight="1">
      <c r="A488" s="1244" t="s">
        <v>2929</v>
      </c>
      <c r="B488" s="1272">
        <f>'[2]tr (2)'!C335</f>
        <v>127.6</v>
      </c>
      <c r="C488" s="1224">
        <f>'[2]tr (2)'!D335</f>
        <v>129.6</v>
      </c>
      <c r="D488" s="1276">
        <f>'[2]tr (2)'!E335</f>
        <v>129.6</v>
      </c>
      <c r="E488" s="1224">
        <f>'[2]tr (2)'!F335</f>
        <v>129.30000000000001</v>
      </c>
      <c r="F488" s="1224">
        <f>'[2]tr (2)'!G335</f>
        <v>129.30000000000001</v>
      </c>
      <c r="G488" s="1224">
        <f>'[2]tr (2)'!H335</f>
        <v>131</v>
      </c>
      <c r="H488" s="1224">
        <f>'[2]tr (2)'!I335</f>
        <v>131</v>
      </c>
      <c r="I488" s="1224">
        <f>'[2]tr (2)'!J335</f>
        <v>131</v>
      </c>
      <c r="J488" s="1224">
        <f>'[2]tr (2)'!K335</f>
        <v>131</v>
      </c>
      <c r="K488" s="1224">
        <f>'[2]tr (2)'!L335</f>
        <v>131.4</v>
      </c>
      <c r="L488" s="1224">
        <f>'[2]tr (2)'!M335</f>
        <v>131.4</v>
      </c>
      <c r="M488" s="1224">
        <f>'[2]tr (2)'!N335</f>
        <v>131.4</v>
      </c>
      <c r="N488" s="1272">
        <f>'[2]tr (2)'!O335</f>
        <v>131.4</v>
      </c>
      <c r="O488" s="1224">
        <f>'[2]tr (2)'!P335</f>
        <v>131.4</v>
      </c>
      <c r="P488" s="1276">
        <f>'[2]tr (2)'!Q335</f>
        <v>131.4</v>
      </c>
      <c r="Q488" s="1278" t="s">
        <v>2930</v>
      </c>
    </row>
    <row r="489" spans="1:18" ht="15" customHeight="1">
      <c r="B489" s="1272"/>
      <c r="C489" s="1224"/>
      <c r="D489" s="1268"/>
      <c r="E489" s="1267"/>
      <c r="F489" s="1267"/>
      <c r="G489" s="1267"/>
      <c r="H489" s="1267"/>
      <c r="I489" s="1267"/>
      <c r="J489" s="1267"/>
      <c r="K489" s="1267"/>
      <c r="L489" s="1267"/>
      <c r="M489" s="1267"/>
      <c r="N489" s="1266"/>
      <c r="O489" s="1267"/>
      <c r="P489" s="1268"/>
      <c r="Q489" s="1278"/>
    </row>
    <row r="490" spans="1:18" ht="15" customHeight="1">
      <c r="A490" s="1274" t="s">
        <v>2931</v>
      </c>
      <c r="B490" s="1266">
        <f>'[2]tr (2)'!C337</f>
        <v>113.8</v>
      </c>
      <c r="C490" s="1267">
        <f>'[2]tr (2)'!D337</f>
        <v>113.7</v>
      </c>
      <c r="D490" s="1268">
        <f>'[2]tr (2)'!E337</f>
        <v>113.8</v>
      </c>
      <c r="E490" s="1267">
        <f>'[2]tr (2)'!F337</f>
        <v>113.8</v>
      </c>
      <c r="F490" s="1267">
        <f>'[2]tr (2)'!G337</f>
        <v>113.7</v>
      </c>
      <c r="G490" s="1267">
        <f>'[2]tr (2)'!H337</f>
        <v>113.8</v>
      </c>
      <c r="H490" s="1267">
        <f>'[2]tr (2)'!I337</f>
        <v>113.9</v>
      </c>
      <c r="I490" s="1267">
        <f>'[2]tr (2)'!J337</f>
        <v>113.8</v>
      </c>
      <c r="J490" s="1267">
        <f>'[2]tr (2)'!K337</f>
        <v>113.8</v>
      </c>
      <c r="K490" s="1267">
        <f>'[2]tr (2)'!L337</f>
        <v>113.6</v>
      </c>
      <c r="L490" s="1267">
        <f>'[2]tr (2)'!M337</f>
        <v>113.7</v>
      </c>
      <c r="M490" s="1267">
        <f>'[2]tr (2)'!N337</f>
        <v>113.8</v>
      </c>
      <c r="N490" s="1266">
        <f>'[2]tr (2)'!O337</f>
        <v>108.3</v>
      </c>
      <c r="O490" s="1267">
        <f>'[2]tr (2)'!P337</f>
        <v>108.3</v>
      </c>
      <c r="P490" s="1268">
        <f>'[2]tr (2)'!Q337</f>
        <v>108.3</v>
      </c>
      <c r="Q490" s="1273" t="s">
        <v>2932</v>
      </c>
    </row>
    <row r="491" spans="1:18" s="1271" customFormat="1" ht="15" customHeight="1">
      <c r="A491" s="1244" t="s">
        <v>2933</v>
      </c>
      <c r="B491" s="1272">
        <f>'[2]tr (2)'!C338</f>
        <v>111.9</v>
      </c>
      <c r="C491" s="1224">
        <f>'[2]tr (2)'!D338</f>
        <v>112.1</v>
      </c>
      <c r="D491" s="1276">
        <f>'[2]tr (2)'!E338</f>
        <v>112.1</v>
      </c>
      <c r="E491" s="1224">
        <f>'[2]tr (2)'!F338</f>
        <v>112.1</v>
      </c>
      <c r="F491" s="1224">
        <f>'[2]tr (2)'!G338</f>
        <v>112.1</v>
      </c>
      <c r="G491" s="1224">
        <f>'[2]tr (2)'!H338</f>
        <v>112.7</v>
      </c>
      <c r="H491" s="1224">
        <f>'[2]tr (2)'!I338</f>
        <v>112.7</v>
      </c>
      <c r="I491" s="1224">
        <f>'[2]tr (2)'!J338</f>
        <v>112.7</v>
      </c>
      <c r="J491" s="1224">
        <f>'[2]tr (2)'!K338</f>
        <v>112.7</v>
      </c>
      <c r="K491" s="1224">
        <f>'[2]tr (2)'!L338</f>
        <v>112.7</v>
      </c>
      <c r="L491" s="1224">
        <f>'[2]tr (2)'!M338</f>
        <v>113.4</v>
      </c>
      <c r="M491" s="1224">
        <f>'[2]tr (2)'!N338</f>
        <v>113.4</v>
      </c>
      <c r="N491" s="1272">
        <f>'[2]tr (2)'!O338</f>
        <v>108.1</v>
      </c>
      <c r="O491" s="1224">
        <f>'[2]tr (2)'!P338</f>
        <v>108.1</v>
      </c>
      <c r="P491" s="1276">
        <f>'[2]tr (2)'!Q338</f>
        <v>108.1</v>
      </c>
      <c r="Q491" s="1278" t="s">
        <v>2934</v>
      </c>
      <c r="R491" s="1243"/>
    </row>
    <row r="492" spans="1:18" ht="15" customHeight="1">
      <c r="A492" s="1244" t="s">
        <v>2935</v>
      </c>
      <c r="B492" s="1272">
        <f>'[2]tr (2)'!C339</f>
        <v>139.1</v>
      </c>
      <c r="C492" s="1224">
        <f>'[2]tr (2)'!D339</f>
        <v>139.1</v>
      </c>
      <c r="D492" s="1276">
        <f>'[2]tr (2)'!E339</f>
        <v>139.1</v>
      </c>
      <c r="E492" s="1224">
        <f>'[2]tr (2)'!F339</f>
        <v>139.1</v>
      </c>
      <c r="F492" s="1224">
        <f>'[2]tr (2)'!G339</f>
        <v>139.1</v>
      </c>
      <c r="G492" s="1224">
        <f>'[2]tr (2)'!H339</f>
        <v>139.1</v>
      </c>
      <c r="H492" s="1224">
        <f>'[2]tr (2)'!I339</f>
        <v>139.5</v>
      </c>
      <c r="I492" s="1224">
        <f>'[2]tr (2)'!J339</f>
        <v>139.5</v>
      </c>
      <c r="J492" s="1224">
        <f>'[2]tr (2)'!K339</f>
        <v>139.5</v>
      </c>
      <c r="K492" s="1224">
        <f>'[2]tr (2)'!L339</f>
        <v>139.1</v>
      </c>
      <c r="L492" s="1224">
        <f>'[2]tr (2)'!M339</f>
        <v>139.1</v>
      </c>
      <c r="M492" s="1224">
        <f>'[2]tr (2)'!N339</f>
        <v>115.8</v>
      </c>
      <c r="N492" s="1272">
        <f>'[2]tr (2)'!O339</f>
        <v>115.8</v>
      </c>
      <c r="O492" s="1224">
        <f>'[2]tr (2)'!P339</f>
        <v>139.1</v>
      </c>
      <c r="P492" s="1276">
        <f>'[2]tr (2)'!Q339</f>
        <v>115.8</v>
      </c>
      <c r="Q492" s="1277" t="s">
        <v>2936</v>
      </c>
      <c r="R492" s="1270"/>
    </row>
    <row r="493" spans="1:18" ht="15" customHeight="1">
      <c r="A493" s="1244" t="s">
        <v>2937</v>
      </c>
      <c r="B493" s="1272">
        <f>'[2]tr (2)'!C340</f>
        <v>107.9</v>
      </c>
      <c r="C493" s="1224">
        <f>'[2]tr (2)'!D340</f>
        <v>107.4</v>
      </c>
      <c r="D493" s="1276">
        <f>'[2]tr (2)'!E340</f>
        <v>107.6</v>
      </c>
      <c r="E493" s="1224">
        <f>'[2]tr (2)'!F340</f>
        <v>107.7</v>
      </c>
      <c r="F493" s="1224">
        <f>'[2]tr (2)'!G340</f>
        <v>107.1</v>
      </c>
      <c r="G493" s="1224">
        <f>'[2]tr (2)'!H340</f>
        <v>107.1</v>
      </c>
      <c r="H493" s="1224">
        <f>'[2]tr (2)'!I340</f>
        <v>107.2</v>
      </c>
      <c r="I493" s="1224">
        <f>'[2]tr (2)'!J340</f>
        <v>107.1</v>
      </c>
      <c r="J493" s="1224">
        <f>'[2]tr (2)'!K340</f>
        <v>107.1</v>
      </c>
      <c r="K493" s="1224">
        <f>'[2]tr (2)'!L340</f>
        <v>106.3</v>
      </c>
      <c r="L493" s="1224">
        <f>'[2]tr (2)'!M340</f>
        <v>105.8</v>
      </c>
      <c r="M493" s="1224">
        <f>'[2]tr (2)'!N340</f>
        <v>106.2</v>
      </c>
      <c r="N493" s="1272">
        <f>'[2]tr (2)'!O340</f>
        <v>106.2</v>
      </c>
      <c r="O493" s="1224">
        <f>'[2]tr (2)'!P340</f>
        <v>106.3</v>
      </c>
      <c r="P493" s="1276">
        <f>'[2]tr (2)'!Q340</f>
        <v>106.3</v>
      </c>
      <c r="Q493" s="1277" t="s">
        <v>2938</v>
      </c>
      <c r="R493" s="1270"/>
    </row>
    <row r="494" spans="1:18" ht="15" customHeight="1">
      <c r="A494" s="1244" t="s">
        <v>2939</v>
      </c>
      <c r="B494" s="1272">
        <f>'[2]tr (2)'!C341</f>
        <v>211.5</v>
      </c>
      <c r="C494" s="1224">
        <f>'[2]tr (2)'!D341</f>
        <v>209.1</v>
      </c>
      <c r="D494" s="1276">
        <f>'[2]tr (2)'!E341</f>
        <v>208.9</v>
      </c>
      <c r="E494" s="1224">
        <f>'[2]tr (2)'!F341</f>
        <v>209.7</v>
      </c>
      <c r="F494" s="1224">
        <f>'[2]tr (2)'!G341</f>
        <v>209.7</v>
      </c>
      <c r="G494" s="1224">
        <f>'[2]tr (2)'!H341</f>
        <v>209.7</v>
      </c>
      <c r="H494" s="1224">
        <f>'[2]tr (2)'!I341</f>
        <v>210.3</v>
      </c>
      <c r="I494" s="1224">
        <f>'[2]tr (2)'!J341</f>
        <v>207.1</v>
      </c>
      <c r="J494" s="1224">
        <f>'[2]tr (2)'!K341</f>
        <v>207.1</v>
      </c>
      <c r="K494" s="1224">
        <f>'[2]tr (2)'!L341</f>
        <v>204.2</v>
      </c>
      <c r="L494" s="1224">
        <f>'[2]tr (2)'!M341</f>
        <v>204.3</v>
      </c>
      <c r="M494" s="1224">
        <f>'[2]tr (2)'!N341</f>
        <v>204.3</v>
      </c>
      <c r="N494" s="1272">
        <f>'[2]tr (2)'!O341</f>
        <v>204.3</v>
      </c>
      <c r="O494" s="1224">
        <f>'[2]tr (2)'!P341</f>
        <v>204.5</v>
      </c>
      <c r="P494" s="1276">
        <f>'[2]tr (2)'!Q341</f>
        <v>204.5</v>
      </c>
      <c r="Q494" s="1278" t="s">
        <v>2940</v>
      </c>
      <c r="R494" s="1270"/>
    </row>
    <row r="495" spans="1:18" ht="15" customHeight="1">
      <c r="A495" s="1244" t="s">
        <v>2941</v>
      </c>
      <c r="B495" s="1272">
        <f>'[2]tr (2)'!C342</f>
        <v>138</v>
      </c>
      <c r="C495" s="1224">
        <f>'[2]tr (2)'!D342</f>
        <v>136.80000000000001</v>
      </c>
      <c r="D495" s="1276">
        <f>'[2]tr (2)'!E342</f>
        <v>135.5</v>
      </c>
      <c r="E495" s="1224">
        <f>'[2]tr (2)'!F342</f>
        <v>135.5</v>
      </c>
      <c r="F495" s="1224">
        <f>'[2]tr (2)'!G342</f>
        <v>135.9</v>
      </c>
      <c r="G495" s="1224">
        <f>'[2]tr (2)'!H342</f>
        <v>135.9</v>
      </c>
      <c r="H495" s="1224">
        <f>'[2]tr (2)'!I342</f>
        <v>135.9</v>
      </c>
      <c r="I495" s="1224">
        <f>'[2]tr (2)'!J342</f>
        <v>132.4</v>
      </c>
      <c r="J495" s="1224">
        <f>'[2]tr (2)'!K342</f>
        <v>133.69999999999999</v>
      </c>
      <c r="K495" s="1224">
        <f>'[2]tr (2)'!L342</f>
        <v>135.5</v>
      </c>
      <c r="L495" s="1224">
        <f>'[2]tr (2)'!M342</f>
        <v>135.80000000000001</v>
      </c>
      <c r="M495" s="1224">
        <f>'[2]tr (2)'!N342</f>
        <v>135.80000000000001</v>
      </c>
      <c r="N495" s="1272">
        <f>'[2]tr (2)'!O342</f>
        <v>130.6</v>
      </c>
      <c r="O495" s="1224">
        <f>'[2]tr (2)'!P342</f>
        <v>125.8</v>
      </c>
      <c r="P495" s="1276">
        <f>'[2]tr (2)'!Q342</f>
        <v>125.6</v>
      </c>
      <c r="Q495" s="1277" t="s">
        <v>2942</v>
      </c>
    </row>
    <row r="496" spans="1:18" ht="15" customHeight="1">
      <c r="A496" s="1244" t="s">
        <v>2943</v>
      </c>
      <c r="B496" s="1272">
        <f>'[2]tr (2)'!C343</f>
        <v>100.7</v>
      </c>
      <c r="C496" s="1224">
        <f>'[2]tr (2)'!D343</f>
        <v>100.7</v>
      </c>
      <c r="D496" s="1276">
        <f>'[2]tr (2)'!E343</f>
        <v>100.7</v>
      </c>
      <c r="E496" s="1224">
        <f>'[2]tr (2)'!F343</f>
        <v>100.7</v>
      </c>
      <c r="F496" s="1224">
        <f>'[2]tr (2)'!G343</f>
        <v>100.7</v>
      </c>
      <c r="G496" s="1224">
        <f>'[2]tr (2)'!H343</f>
        <v>100.7</v>
      </c>
      <c r="H496" s="1224">
        <f>'[2]tr (2)'!I343</f>
        <v>100.7</v>
      </c>
      <c r="I496" s="1224">
        <f>'[2]tr (2)'!J343</f>
        <v>100.7</v>
      </c>
      <c r="J496" s="1224">
        <f>'[2]tr (2)'!K343</f>
        <v>100.7</v>
      </c>
      <c r="K496" s="1224">
        <f>'[2]tr (2)'!L343</f>
        <v>100.7</v>
      </c>
      <c r="L496" s="1224">
        <f>'[2]tr (2)'!M343</f>
        <v>100.7</v>
      </c>
      <c r="M496" s="1224">
        <f>'[2]tr (2)'!N343</f>
        <v>100.7</v>
      </c>
      <c r="N496" s="1272">
        <f>'[2]tr (2)'!O343</f>
        <v>100.7</v>
      </c>
      <c r="O496" s="1224">
        <f>'[2]tr (2)'!P343</f>
        <v>100.7</v>
      </c>
      <c r="P496" s="1276">
        <f>'[2]tr (2)'!Q343</f>
        <v>100.7</v>
      </c>
      <c r="Q496" s="1277" t="s">
        <v>2944</v>
      </c>
    </row>
    <row r="497" spans="1:17" ht="15" customHeight="1">
      <c r="A497" s="1244" t="s">
        <v>2945</v>
      </c>
      <c r="B497" s="1272">
        <f>'[2]tr (2)'!C344</f>
        <v>120</v>
      </c>
      <c r="C497" s="1224">
        <f>'[2]tr (2)'!D344</f>
        <v>120</v>
      </c>
      <c r="D497" s="1276">
        <f>'[2]tr (2)'!E344</f>
        <v>120</v>
      </c>
      <c r="E497" s="1224">
        <f>'[2]tr (2)'!F344</f>
        <v>120</v>
      </c>
      <c r="F497" s="1224">
        <f>'[2]tr (2)'!G344</f>
        <v>120</v>
      </c>
      <c r="G497" s="1224">
        <f>'[2]tr (2)'!H344</f>
        <v>120</v>
      </c>
      <c r="H497" s="1224">
        <f>'[2]tr (2)'!I344</f>
        <v>120</v>
      </c>
      <c r="I497" s="1224">
        <f>'[2]tr (2)'!J344</f>
        <v>120</v>
      </c>
      <c r="J497" s="1224">
        <f>'[2]tr (2)'!K344</f>
        <v>120</v>
      </c>
      <c r="K497" s="1224">
        <f>'[2]tr (2)'!L344</f>
        <v>120</v>
      </c>
      <c r="L497" s="1224">
        <f>'[2]tr (2)'!M344</f>
        <v>120</v>
      </c>
      <c r="M497" s="1224">
        <f>'[2]tr (2)'!N344</f>
        <v>120</v>
      </c>
      <c r="N497" s="1272">
        <f>'[2]tr (2)'!O344</f>
        <v>100</v>
      </c>
      <c r="O497" s="1224">
        <f>'[2]tr (2)'!P344</f>
        <v>100</v>
      </c>
      <c r="P497" s="1276">
        <f>'[2]tr (2)'!Q344</f>
        <v>100</v>
      </c>
      <c r="Q497" s="1277" t="s">
        <v>2946</v>
      </c>
    </row>
    <row r="498" spans="1:17" ht="15" customHeight="1">
      <c r="B498" s="1272"/>
      <c r="C498" s="1224"/>
      <c r="D498" s="1276"/>
      <c r="E498" s="1224"/>
      <c r="F498" s="1224"/>
      <c r="G498" s="1224"/>
      <c r="H498" s="1224"/>
      <c r="I498" s="1224"/>
      <c r="J498" s="1224"/>
      <c r="K498" s="1224"/>
      <c r="L498" s="1224"/>
      <c r="M498" s="1224"/>
      <c r="N498" s="1272"/>
      <c r="O498" s="1224"/>
      <c r="P498" s="1276"/>
      <c r="Q498" s="1277"/>
    </row>
    <row r="499" spans="1:17" ht="15" customHeight="1">
      <c r="B499" s="1272"/>
      <c r="C499" s="1224"/>
      <c r="D499" s="1276"/>
      <c r="E499" s="1224"/>
      <c r="F499" s="1224"/>
      <c r="G499" s="1224"/>
      <c r="H499" s="1224"/>
      <c r="I499" s="1224"/>
      <c r="J499" s="1224"/>
      <c r="K499" s="1224"/>
      <c r="L499" s="1224"/>
      <c r="M499" s="1224"/>
      <c r="N499" s="1272"/>
      <c r="O499" s="1224"/>
      <c r="P499" s="1276"/>
      <c r="Q499" s="1277"/>
    </row>
    <row r="500" spans="1:17" ht="15" customHeight="1">
      <c r="B500" s="1272"/>
      <c r="C500" s="1224"/>
      <c r="D500" s="1276"/>
      <c r="E500" s="1224"/>
      <c r="F500" s="1224"/>
      <c r="G500" s="1224"/>
      <c r="H500" s="1224"/>
      <c r="I500" s="1224"/>
      <c r="J500" s="1224"/>
      <c r="K500" s="1224"/>
      <c r="L500" s="1224"/>
      <c r="M500" s="1224"/>
      <c r="N500" s="1272"/>
      <c r="O500" s="1224"/>
      <c r="P500" s="1276"/>
      <c r="Q500" s="1277"/>
    </row>
    <row r="501" spans="1:17" ht="15" customHeight="1">
      <c r="B501" s="1272"/>
      <c r="C501" s="1224"/>
      <c r="D501" s="1276"/>
      <c r="E501" s="1224"/>
      <c r="F501" s="1224"/>
      <c r="G501" s="1224"/>
      <c r="H501" s="1224"/>
      <c r="I501" s="1224"/>
      <c r="J501" s="1224"/>
      <c r="K501" s="1224"/>
      <c r="L501" s="1224"/>
      <c r="M501" s="1224"/>
      <c r="N501" s="1272"/>
      <c r="O501" s="1224"/>
      <c r="P501" s="1276"/>
      <c r="Q501" s="1277"/>
    </row>
    <row r="502" spans="1:17" ht="15" customHeight="1">
      <c r="B502" s="1272"/>
      <c r="C502" s="1224"/>
      <c r="D502" s="1276"/>
      <c r="E502" s="1224"/>
      <c r="F502" s="1224"/>
      <c r="G502" s="1224"/>
      <c r="H502" s="1224"/>
      <c r="I502" s="1224"/>
      <c r="J502" s="1224"/>
      <c r="K502" s="1224"/>
      <c r="L502" s="1224"/>
      <c r="M502" s="1224"/>
      <c r="N502" s="1272"/>
      <c r="O502" s="1224"/>
      <c r="P502" s="1276"/>
      <c r="Q502" s="1277"/>
    </row>
    <row r="503" spans="1:17" ht="12.95" customHeight="1">
      <c r="A503" s="1295"/>
      <c r="B503" s="1272"/>
      <c r="C503" s="1224"/>
      <c r="D503" s="1276"/>
      <c r="E503" s="1224"/>
      <c r="F503" s="1224"/>
      <c r="G503" s="1224"/>
      <c r="H503" s="1224"/>
      <c r="I503" s="1224"/>
      <c r="J503" s="1224"/>
      <c r="K503" s="1224"/>
      <c r="L503" s="1224"/>
      <c r="M503" s="1224"/>
      <c r="N503" s="1272"/>
      <c r="O503" s="1224"/>
      <c r="P503" s="1276"/>
      <c r="Q503" s="1307"/>
    </row>
    <row r="504" spans="1:17" ht="15" customHeight="1">
      <c r="A504" s="1297"/>
      <c r="B504" s="1282"/>
      <c r="C504" s="1283"/>
      <c r="D504" s="1284"/>
      <c r="E504" s="1283"/>
      <c r="F504" s="1283"/>
      <c r="G504" s="1283"/>
      <c r="H504" s="1283"/>
      <c r="I504" s="1283"/>
      <c r="J504" s="1283"/>
      <c r="K504" s="1283"/>
      <c r="L504" s="1283"/>
      <c r="M504" s="1283"/>
      <c r="N504" s="1282"/>
      <c r="O504" s="1283"/>
      <c r="P504" s="1284"/>
      <c r="Q504" s="1298"/>
    </row>
    <row r="505" spans="1:17" ht="12.95" customHeight="1">
      <c r="A505" s="1300" t="s">
        <v>2735</v>
      </c>
      <c r="B505" s="1224"/>
      <c r="C505" s="1224"/>
      <c r="D505" s="1224"/>
      <c r="E505" s="1224"/>
      <c r="F505" s="1224"/>
      <c r="G505" s="1224"/>
      <c r="H505" s="1224"/>
      <c r="I505" s="1224"/>
      <c r="J505" s="1224"/>
      <c r="K505" s="1224"/>
      <c r="L505" s="1224"/>
      <c r="M505" s="1224"/>
      <c r="N505" s="1224"/>
      <c r="O505" s="1224"/>
      <c r="P505" s="1224"/>
      <c r="Q505" s="1301" t="s">
        <v>2947</v>
      </c>
    </row>
    <row r="506" spans="1:17" ht="12.95" customHeight="1">
      <c r="A506" s="1300"/>
      <c r="B506" s="1224"/>
      <c r="C506" s="1224"/>
      <c r="D506" s="1224"/>
      <c r="E506" s="1224"/>
      <c r="F506" s="1224"/>
      <c r="G506" s="1224"/>
      <c r="H506" s="1224"/>
      <c r="I506" s="1224"/>
      <c r="J506" s="1224"/>
      <c r="K506" s="1224"/>
      <c r="L506" s="1224"/>
      <c r="M506" s="1224"/>
      <c r="N506" s="1224"/>
      <c r="O506" s="1224"/>
      <c r="P506" s="1224"/>
      <c r="Q506" s="1301"/>
    </row>
    <row r="507" spans="1:17" ht="12.95" customHeight="1">
      <c r="A507" s="1311"/>
      <c r="B507" s="1224"/>
      <c r="C507" s="1224"/>
      <c r="D507" s="1224"/>
      <c r="E507" s="1224"/>
      <c r="F507" s="1224"/>
      <c r="G507" s="1224"/>
      <c r="H507" s="1224"/>
      <c r="I507" s="1224"/>
      <c r="J507" s="1224"/>
      <c r="K507" s="1224"/>
      <c r="L507" s="1224"/>
      <c r="M507" s="1224"/>
      <c r="N507" s="1224"/>
      <c r="O507" s="1224"/>
      <c r="P507" s="1224"/>
      <c r="Q507" s="1307"/>
    </row>
    <row r="508" spans="1:17" ht="24" customHeight="1">
      <c r="A508" s="1219" t="s">
        <v>2666</v>
      </c>
      <c r="B508" s="1224"/>
      <c r="C508" s="1224"/>
      <c r="D508" s="1224"/>
      <c r="E508" s="1224"/>
      <c r="F508" s="1224"/>
      <c r="G508" s="1224"/>
      <c r="H508" s="1224"/>
      <c r="I508" s="1224"/>
      <c r="J508" s="1224"/>
      <c r="K508" s="1224"/>
      <c r="L508" s="1224"/>
      <c r="M508" s="1224"/>
      <c r="N508" s="1224"/>
      <c r="O508" s="1224"/>
      <c r="P508" s="1224"/>
      <c r="Q508" s="1225" t="s">
        <v>2667</v>
      </c>
    </row>
    <row r="509" spans="1:17" ht="18" customHeight="1">
      <c r="A509" s="1289" t="s">
        <v>2960</v>
      </c>
      <c r="B509" s="1224"/>
      <c r="C509" s="1224"/>
      <c r="D509" s="1224"/>
      <c r="E509" s="1224"/>
      <c r="F509" s="1224"/>
      <c r="G509" s="1224"/>
      <c r="H509" s="1224"/>
      <c r="I509" s="1224"/>
      <c r="J509" s="1224"/>
      <c r="K509" s="1224"/>
      <c r="L509" s="1224"/>
      <c r="M509" s="1224"/>
      <c r="N509" s="1224"/>
      <c r="O509" s="1224"/>
      <c r="P509" s="1224"/>
      <c r="Q509" s="1269" t="s">
        <v>2961</v>
      </c>
    </row>
    <row r="510" spans="1:17" ht="18" customHeight="1">
      <c r="A510" s="1233" t="s">
        <v>2739</v>
      </c>
      <c r="B510" s="1224"/>
      <c r="C510" s="1224"/>
      <c r="D510" s="1224"/>
      <c r="E510" s="1224"/>
      <c r="F510" s="1224"/>
      <c r="G510" s="1224"/>
      <c r="H510" s="1224"/>
      <c r="I510" s="1224"/>
      <c r="J510" s="1224"/>
      <c r="K510" s="1224"/>
      <c r="L510" s="1224"/>
      <c r="M510" s="1224"/>
      <c r="N510" s="1224"/>
      <c r="O510" s="1224"/>
      <c r="P510" s="1224"/>
      <c r="Q510" s="1236" t="s">
        <v>2740</v>
      </c>
    </row>
    <row r="511" spans="1:17" ht="15.95" customHeight="1">
      <c r="A511" s="1239"/>
      <c r="B511" s="1240"/>
      <c r="C511" s="1240"/>
      <c r="D511" s="1240"/>
      <c r="E511" s="1240"/>
      <c r="F511" s="1240"/>
      <c r="G511" s="1240"/>
      <c r="H511" s="1240"/>
      <c r="I511" s="1240"/>
      <c r="J511" s="1240"/>
      <c r="K511" s="1240"/>
      <c r="L511" s="1240"/>
      <c r="M511" s="1240"/>
      <c r="N511" s="1240"/>
      <c r="O511" s="1240"/>
      <c r="P511" s="1240"/>
      <c r="Q511" s="1242"/>
    </row>
    <row r="512" spans="1:17" ht="11.1" customHeight="1">
      <c r="A512" s="1245"/>
      <c r="B512" s="2390">
        <v>2018</v>
      </c>
      <c r="C512" s="2391"/>
      <c r="D512" s="2391"/>
      <c r="E512" s="2391"/>
      <c r="F512" s="2391"/>
      <c r="G512" s="2391"/>
      <c r="H512" s="2391"/>
      <c r="I512" s="2391"/>
      <c r="J512" s="2391"/>
      <c r="K512" s="2391"/>
      <c r="L512" s="2391"/>
      <c r="M512" s="2391"/>
      <c r="N512" s="2390">
        <v>2017</v>
      </c>
      <c r="O512" s="2391"/>
      <c r="P512" s="2395"/>
      <c r="Q512" s="1246"/>
    </row>
    <row r="513" spans="1:18" ht="11.1" customHeight="1">
      <c r="A513" s="1245"/>
      <c r="B513" s="2392"/>
      <c r="C513" s="2393"/>
      <c r="D513" s="2393"/>
      <c r="E513" s="2393"/>
      <c r="F513" s="2393"/>
      <c r="G513" s="2393"/>
      <c r="H513" s="2394"/>
      <c r="I513" s="2393"/>
      <c r="J513" s="2393"/>
      <c r="K513" s="2393"/>
      <c r="L513" s="2393"/>
      <c r="M513" s="2393"/>
      <c r="N513" s="2392"/>
      <c r="O513" s="2393"/>
      <c r="P513" s="2396"/>
      <c r="Q513" s="1246" t="s">
        <v>2501</v>
      </c>
    </row>
    <row r="514" spans="1:18" ht="11.1" customHeight="1">
      <c r="A514" s="1245"/>
      <c r="B514" s="1247" t="s">
        <v>2502</v>
      </c>
      <c r="C514" s="1248" t="s">
        <v>2675</v>
      </c>
      <c r="D514" s="1249" t="s">
        <v>11</v>
      </c>
      <c r="E514" s="1250" t="s">
        <v>21</v>
      </c>
      <c r="F514" s="1250" t="s">
        <v>23</v>
      </c>
      <c r="G514" s="1250" t="s">
        <v>12</v>
      </c>
      <c r="H514" s="1251" t="s">
        <v>13</v>
      </c>
      <c r="I514" s="1251" t="s">
        <v>14</v>
      </c>
      <c r="J514" s="1251" t="s">
        <v>15</v>
      </c>
      <c r="K514" s="1252" t="s">
        <v>8</v>
      </c>
      <c r="L514" s="1252" t="s">
        <v>9</v>
      </c>
      <c r="M514" s="1252" t="s">
        <v>10</v>
      </c>
      <c r="N514" s="1247" t="s">
        <v>2502</v>
      </c>
      <c r="O514" s="1248" t="s">
        <v>2675</v>
      </c>
      <c r="P514" s="1249" t="s">
        <v>11</v>
      </c>
      <c r="Q514" s="1246"/>
    </row>
    <row r="515" spans="1:18" ht="11.1" customHeight="1">
      <c r="A515" s="1253"/>
      <c r="B515" s="1254" t="s">
        <v>2406</v>
      </c>
      <c r="C515" s="1255" t="s">
        <v>2506</v>
      </c>
      <c r="D515" s="1256" t="s">
        <v>2507</v>
      </c>
      <c r="E515" s="1257" t="s">
        <v>7</v>
      </c>
      <c r="F515" s="1257" t="s">
        <v>22</v>
      </c>
      <c r="G515" s="1257" t="s">
        <v>6</v>
      </c>
      <c r="H515" s="1258" t="s">
        <v>5</v>
      </c>
      <c r="I515" s="1258" t="s">
        <v>4</v>
      </c>
      <c r="J515" s="1258" t="s">
        <v>3</v>
      </c>
      <c r="K515" s="1259" t="s">
        <v>2</v>
      </c>
      <c r="L515" s="1259" t="s">
        <v>1</v>
      </c>
      <c r="M515" s="1259" t="s">
        <v>0</v>
      </c>
      <c r="N515" s="1254" t="s">
        <v>2406</v>
      </c>
      <c r="O515" s="1255" t="s">
        <v>2506</v>
      </c>
      <c r="P515" s="1256" t="s">
        <v>2507</v>
      </c>
      <c r="Q515" s="1260"/>
    </row>
    <row r="516" spans="1:18" ht="15" customHeight="1">
      <c r="A516" s="1261"/>
      <c r="B516" s="1266"/>
      <c r="C516" s="1267"/>
      <c r="D516" s="1268"/>
      <c r="E516" s="1267"/>
      <c r="F516" s="1267"/>
      <c r="G516" s="1267"/>
      <c r="H516" s="1267"/>
      <c r="I516" s="1267"/>
      <c r="J516" s="1267"/>
      <c r="K516" s="1267"/>
      <c r="L516" s="1267"/>
      <c r="M516" s="1267"/>
      <c r="N516" s="1266"/>
      <c r="O516" s="1267"/>
      <c r="P516" s="1268"/>
      <c r="Q516" s="1307"/>
    </row>
    <row r="517" spans="1:18" s="1227" customFormat="1" ht="15" customHeight="1">
      <c r="A517" s="1265" t="s">
        <v>2741</v>
      </c>
      <c r="B517" s="1266">
        <f>'[2]tr (2)'!C346</f>
        <v>120.9</v>
      </c>
      <c r="C517" s="1267">
        <f>'[2]tr (2)'!D346</f>
        <v>121.6</v>
      </c>
      <c r="D517" s="1268">
        <f>'[2]tr (2)'!E346</f>
        <v>121.3</v>
      </c>
      <c r="E517" s="1267">
        <f>'[2]tr (2)'!F346</f>
        <v>121.7</v>
      </c>
      <c r="F517" s="1267">
        <f>'[2]tr (2)'!G346</f>
        <v>120.8</v>
      </c>
      <c r="G517" s="1267">
        <f>'[2]tr (2)'!H346</f>
        <v>121.1</v>
      </c>
      <c r="H517" s="1267">
        <f>'[2]tr (2)'!I346</f>
        <v>121.6</v>
      </c>
      <c r="I517" s="1267">
        <f>'[2]tr (2)'!J346</f>
        <v>121</v>
      </c>
      <c r="J517" s="1267">
        <f>'[2]tr (2)'!K346</f>
        <v>120.3</v>
      </c>
      <c r="K517" s="1267">
        <f>'[2]tr (2)'!L346</f>
        <v>120</v>
      </c>
      <c r="L517" s="1267">
        <f>'[2]tr (2)'!M346</f>
        <v>120</v>
      </c>
      <c r="M517" s="1267">
        <f>'[2]tr (2)'!N346</f>
        <v>120.5</v>
      </c>
      <c r="N517" s="1266">
        <f>'[2]tr (2)'!O346</f>
        <v>119.9</v>
      </c>
      <c r="O517" s="1267">
        <f>'[2]tr (2)'!P346</f>
        <v>119.8</v>
      </c>
      <c r="P517" s="1268">
        <f>'[2]tr (2)'!Q346</f>
        <v>119.2</v>
      </c>
      <c r="Q517" s="1269" t="s">
        <v>2742</v>
      </c>
      <c r="R517" s="1243"/>
    </row>
    <row r="518" spans="1:18" ht="15" customHeight="1">
      <c r="A518" s="1271"/>
      <c r="B518" s="1272"/>
      <c r="C518" s="1224"/>
      <c r="D518" s="1268"/>
      <c r="E518" s="1267"/>
      <c r="F518" s="1267"/>
      <c r="G518" s="1267"/>
      <c r="H518" s="1267"/>
      <c r="I518" s="1267"/>
      <c r="J518" s="1267"/>
      <c r="K518" s="1267"/>
      <c r="L518" s="1267"/>
      <c r="M518" s="1267"/>
      <c r="N518" s="1266"/>
      <c r="O518" s="1267"/>
      <c r="P518" s="1268"/>
      <c r="Q518" s="1273"/>
    </row>
    <row r="519" spans="1:18" s="1238" customFormat="1" ht="15" customHeight="1">
      <c r="A519" s="1274" t="s">
        <v>2743</v>
      </c>
      <c r="B519" s="1266">
        <f>'[2]tr (2)'!C348</f>
        <v>126.4</v>
      </c>
      <c r="C519" s="1267">
        <f>'[2]tr (2)'!D348</f>
        <v>127.6</v>
      </c>
      <c r="D519" s="1268">
        <f>'[2]tr (2)'!E348</f>
        <v>126.8</v>
      </c>
      <c r="E519" s="1267">
        <f>'[2]tr (2)'!F348</f>
        <v>128.19999999999999</v>
      </c>
      <c r="F519" s="1267">
        <f>'[2]tr (2)'!G348</f>
        <v>128</v>
      </c>
      <c r="G519" s="1267">
        <f>'[2]tr (2)'!H348</f>
        <v>129</v>
      </c>
      <c r="H519" s="1267">
        <f>'[2]tr (2)'!I348</f>
        <v>130.19999999999999</v>
      </c>
      <c r="I519" s="1267">
        <f>'[2]tr (2)'!J348</f>
        <v>128.9</v>
      </c>
      <c r="J519" s="1267">
        <f>'[2]tr (2)'!K348</f>
        <v>127.3</v>
      </c>
      <c r="K519" s="1267">
        <f>'[2]tr (2)'!L348</f>
        <v>127</v>
      </c>
      <c r="L519" s="1267">
        <f>'[2]tr (2)'!M348</f>
        <v>127.1</v>
      </c>
      <c r="M519" s="1267">
        <f>'[2]tr (2)'!N348</f>
        <v>128.19999999999999</v>
      </c>
      <c r="N519" s="1266">
        <f>'[2]tr (2)'!O348</f>
        <v>128.6</v>
      </c>
      <c r="O519" s="1267">
        <f>'[2]tr (2)'!P348</f>
        <v>128.19999999999999</v>
      </c>
      <c r="P519" s="1268">
        <f>'[2]tr (2)'!Q348</f>
        <v>127.3</v>
      </c>
      <c r="Q519" s="1275" t="s">
        <v>2744</v>
      </c>
      <c r="R519" s="1243"/>
    </row>
    <row r="520" spans="1:18" ht="15" customHeight="1">
      <c r="A520" s="1244" t="s">
        <v>2745</v>
      </c>
      <c r="B520" s="1272">
        <f>'[2]tr (2)'!C349</f>
        <v>122.9</v>
      </c>
      <c r="C520" s="1224">
        <f>'[2]tr (2)'!D349</f>
        <v>122.9</v>
      </c>
      <c r="D520" s="1276">
        <f>'[2]tr (2)'!E349</f>
        <v>122.8</v>
      </c>
      <c r="E520" s="1224">
        <f>'[2]tr (2)'!F349</f>
        <v>123</v>
      </c>
      <c r="F520" s="1224">
        <f>'[2]tr (2)'!G349</f>
        <v>123.1</v>
      </c>
      <c r="G520" s="1224">
        <f>'[2]tr (2)'!H349</f>
        <v>123.1</v>
      </c>
      <c r="H520" s="1224">
        <f>'[2]tr (2)'!I349</f>
        <v>123</v>
      </c>
      <c r="I520" s="1224">
        <f>'[2]tr (2)'!J349</f>
        <v>122.8</v>
      </c>
      <c r="J520" s="1224">
        <f>'[2]tr (2)'!K349</f>
        <v>122.9</v>
      </c>
      <c r="K520" s="1224">
        <f>'[2]tr (2)'!L349</f>
        <v>123.1</v>
      </c>
      <c r="L520" s="1224">
        <f>'[2]tr (2)'!M349</f>
        <v>123</v>
      </c>
      <c r="M520" s="1224">
        <f>'[2]tr (2)'!N349</f>
        <v>123.1</v>
      </c>
      <c r="N520" s="1272">
        <f>'[2]tr (2)'!O349</f>
        <v>122.9</v>
      </c>
      <c r="O520" s="1224">
        <f>'[2]tr (2)'!P349</f>
        <v>122.7</v>
      </c>
      <c r="P520" s="1276">
        <f>'[2]tr (2)'!Q349</f>
        <v>122.1</v>
      </c>
      <c r="Q520" s="1277" t="s">
        <v>2746</v>
      </c>
    </row>
    <row r="521" spans="1:18" ht="15" customHeight="1">
      <c r="A521" s="1244" t="s">
        <v>2747</v>
      </c>
      <c r="B521" s="1272">
        <f>'[2]tr (2)'!C350</f>
        <v>114</v>
      </c>
      <c r="C521" s="1224">
        <f>'[2]tr (2)'!D350</f>
        <v>115.8</v>
      </c>
      <c r="D521" s="1276">
        <f>'[2]tr (2)'!E350</f>
        <v>112.6</v>
      </c>
      <c r="E521" s="1224">
        <f>'[2]tr (2)'!F350</f>
        <v>113.4</v>
      </c>
      <c r="F521" s="1224">
        <f>'[2]tr (2)'!G350</f>
        <v>116.6</v>
      </c>
      <c r="G521" s="1224">
        <f>'[2]tr (2)'!H350</f>
        <v>114.5</v>
      </c>
      <c r="H521" s="1224">
        <f>'[2]tr (2)'!I350</f>
        <v>115.4</v>
      </c>
      <c r="I521" s="1224">
        <f>'[2]tr (2)'!J350</f>
        <v>114.3</v>
      </c>
      <c r="J521" s="1224">
        <f>'[2]tr (2)'!K350</f>
        <v>113</v>
      </c>
      <c r="K521" s="1224">
        <f>'[2]tr (2)'!L350</f>
        <v>111.3</v>
      </c>
      <c r="L521" s="1224">
        <f>'[2]tr (2)'!M350</f>
        <v>110.7</v>
      </c>
      <c r="M521" s="1224">
        <f>'[2]tr (2)'!N350</f>
        <v>111</v>
      </c>
      <c r="N521" s="1272">
        <f>'[2]tr (2)'!O350</f>
        <v>111.8</v>
      </c>
      <c r="O521" s="1224">
        <f>'[2]tr (2)'!P350</f>
        <v>109.6</v>
      </c>
      <c r="P521" s="1276">
        <f>'[2]tr (2)'!Q350</f>
        <v>108.8</v>
      </c>
      <c r="Q521" s="1277" t="s">
        <v>2748</v>
      </c>
    </row>
    <row r="522" spans="1:18" ht="15" customHeight="1">
      <c r="A522" s="1244" t="s">
        <v>2749</v>
      </c>
      <c r="B522" s="1272">
        <f>'[2]tr (2)'!C351</f>
        <v>129.80000000000001</v>
      </c>
      <c r="C522" s="1224">
        <f>'[2]tr (2)'!D351</f>
        <v>133.5</v>
      </c>
      <c r="D522" s="1276">
        <f>'[2]tr (2)'!E351</f>
        <v>135.80000000000001</v>
      </c>
      <c r="E522" s="1224">
        <f>'[2]tr (2)'!F351</f>
        <v>143.5</v>
      </c>
      <c r="F522" s="1224">
        <f>'[2]tr (2)'!G351</f>
        <v>139.80000000000001</v>
      </c>
      <c r="G522" s="1224">
        <f>'[2]tr (2)'!H351</f>
        <v>139.1</v>
      </c>
      <c r="H522" s="1224">
        <f>'[2]tr (2)'!I351</f>
        <v>152.4</v>
      </c>
      <c r="I522" s="1224">
        <f>'[2]tr (2)'!J351</f>
        <v>149.5</v>
      </c>
      <c r="J522" s="1224">
        <f>'[2]tr (2)'!K351</f>
        <v>143.9</v>
      </c>
      <c r="K522" s="1224">
        <f>'[2]tr (2)'!L351</f>
        <v>150.9</v>
      </c>
      <c r="L522" s="1224">
        <f>'[2]tr (2)'!M351</f>
        <v>138.30000000000001</v>
      </c>
      <c r="M522" s="1224">
        <f>'[2]tr (2)'!N351</f>
        <v>137.9</v>
      </c>
      <c r="N522" s="1272">
        <f>'[2]tr (2)'!O351</f>
        <v>138.5</v>
      </c>
      <c r="O522" s="1224">
        <f>'[2]tr (2)'!P351</f>
        <v>139.4</v>
      </c>
      <c r="P522" s="1276">
        <f>'[2]tr (2)'!Q351</f>
        <v>137.19999999999999</v>
      </c>
      <c r="Q522" s="1278" t="s">
        <v>2750</v>
      </c>
    </row>
    <row r="523" spans="1:18" ht="15" customHeight="1">
      <c r="A523" s="1244" t="s">
        <v>2751</v>
      </c>
      <c r="B523" s="1272">
        <f>'[2]tr (2)'!C352</f>
        <v>120.3</v>
      </c>
      <c r="C523" s="1224">
        <f>'[2]tr (2)'!D352</f>
        <v>120</v>
      </c>
      <c r="D523" s="1276">
        <f>'[2]tr (2)'!E352</f>
        <v>117.4</v>
      </c>
      <c r="E523" s="1224">
        <f>'[2]tr (2)'!F352</f>
        <v>117.8</v>
      </c>
      <c r="F523" s="1224">
        <f>'[2]tr (2)'!G352</f>
        <v>118.4</v>
      </c>
      <c r="G523" s="1224">
        <f>'[2]tr (2)'!H352</f>
        <v>119.8</v>
      </c>
      <c r="H523" s="1224">
        <f>'[2]tr (2)'!I352</f>
        <v>121.8</v>
      </c>
      <c r="I523" s="1224">
        <f>'[2]tr (2)'!J352</f>
        <v>120.7</v>
      </c>
      <c r="J523" s="1224">
        <f>'[2]tr (2)'!K352</f>
        <v>119.7</v>
      </c>
      <c r="K523" s="1224">
        <f>'[2]tr (2)'!L352</f>
        <v>118.9</v>
      </c>
      <c r="L523" s="1224">
        <f>'[2]tr (2)'!M352</f>
        <v>119.4</v>
      </c>
      <c r="M523" s="1224">
        <f>'[2]tr (2)'!N352</f>
        <v>120.2</v>
      </c>
      <c r="N523" s="1272">
        <f>'[2]tr (2)'!O352</f>
        <v>120.2</v>
      </c>
      <c r="O523" s="1224">
        <f>'[2]tr (2)'!P352</f>
        <v>120</v>
      </c>
      <c r="P523" s="1276">
        <f>'[2]tr (2)'!Q352</f>
        <v>117.7</v>
      </c>
      <c r="Q523" s="1278" t="s">
        <v>2752</v>
      </c>
    </row>
    <row r="524" spans="1:18" ht="15" customHeight="1">
      <c r="A524" s="1244" t="s">
        <v>2753</v>
      </c>
      <c r="B524" s="1272">
        <f>'[2]tr (2)'!C353</f>
        <v>144.4</v>
      </c>
      <c r="C524" s="1224">
        <f>'[2]tr (2)'!D353</f>
        <v>147.80000000000001</v>
      </c>
      <c r="D524" s="1276">
        <f>'[2]tr (2)'!E353</f>
        <v>151.1</v>
      </c>
      <c r="E524" s="1224">
        <f>'[2]tr (2)'!F353</f>
        <v>151.19999999999999</v>
      </c>
      <c r="F524" s="1224">
        <f>'[2]tr (2)'!G353</f>
        <v>149.19999999999999</v>
      </c>
      <c r="G524" s="1224">
        <f>'[2]tr (2)'!H353</f>
        <v>148</v>
      </c>
      <c r="H524" s="1224">
        <f>'[2]tr (2)'!I353</f>
        <v>149</v>
      </c>
      <c r="I524" s="1224">
        <f>'[2]tr (2)'!J353</f>
        <v>148.69999999999999</v>
      </c>
      <c r="J524" s="1224">
        <f>'[2]tr (2)'!K353</f>
        <v>148.69999999999999</v>
      </c>
      <c r="K524" s="1224">
        <f>'[2]tr (2)'!L353</f>
        <v>150.69999999999999</v>
      </c>
      <c r="L524" s="1224">
        <f>'[2]tr (2)'!M353</f>
        <v>150.9</v>
      </c>
      <c r="M524" s="1224">
        <f>'[2]tr (2)'!N353</f>
        <v>152.4</v>
      </c>
      <c r="N524" s="1272">
        <f>'[2]tr (2)'!O353</f>
        <v>150.1</v>
      </c>
      <c r="O524" s="1224">
        <f>'[2]tr (2)'!P353</f>
        <v>147</v>
      </c>
      <c r="P524" s="1276">
        <f>'[2]tr (2)'!Q353</f>
        <v>144</v>
      </c>
      <c r="Q524" s="1278" t="s">
        <v>2754</v>
      </c>
    </row>
    <row r="525" spans="1:18" ht="15" customHeight="1">
      <c r="A525" s="1244" t="s">
        <v>2755</v>
      </c>
      <c r="B525" s="1272">
        <f>'[2]tr (2)'!C354</f>
        <v>134</v>
      </c>
      <c r="C525" s="1224">
        <f>'[2]tr (2)'!D354</f>
        <v>138.69999999999999</v>
      </c>
      <c r="D525" s="1276">
        <f>'[2]tr (2)'!E354</f>
        <v>150</v>
      </c>
      <c r="E525" s="1224">
        <f>'[2]tr (2)'!F354</f>
        <v>161</v>
      </c>
      <c r="F525" s="1224">
        <f>'[2]tr (2)'!G354</f>
        <v>155.9</v>
      </c>
      <c r="G525" s="1224">
        <f>'[2]tr (2)'!H354</f>
        <v>153.19999999999999</v>
      </c>
      <c r="H525" s="1224">
        <f>'[2]tr (2)'!I354</f>
        <v>158.5</v>
      </c>
      <c r="I525" s="1224">
        <f>'[2]tr (2)'!J354</f>
        <v>151.6</v>
      </c>
      <c r="J525" s="1224">
        <f>'[2]tr (2)'!K354</f>
        <v>135.5</v>
      </c>
      <c r="K525" s="1224">
        <f>'[2]tr (2)'!L354</f>
        <v>129.4</v>
      </c>
      <c r="L525" s="1224">
        <f>'[2]tr (2)'!M354</f>
        <v>129.4</v>
      </c>
      <c r="M525" s="1224">
        <f>'[2]tr (2)'!N354</f>
        <v>129.5</v>
      </c>
      <c r="N525" s="1272">
        <f>'[2]tr (2)'!O354</f>
        <v>128</v>
      </c>
      <c r="O525" s="1224">
        <f>'[2]tr (2)'!P354</f>
        <v>133.5</v>
      </c>
      <c r="P525" s="1276">
        <f>'[2]tr (2)'!Q354</f>
        <v>137.9</v>
      </c>
      <c r="Q525" s="1278" t="s">
        <v>2756</v>
      </c>
    </row>
    <row r="526" spans="1:18" s="1271" customFormat="1" ht="15" customHeight="1">
      <c r="A526" s="1244" t="s">
        <v>2757</v>
      </c>
      <c r="B526" s="1272">
        <f>'[2]tr (2)'!C355</f>
        <v>130.1</v>
      </c>
      <c r="C526" s="1224">
        <f>'[2]tr (2)'!D355</f>
        <v>127.8</v>
      </c>
      <c r="D526" s="1276">
        <f>'[2]tr (2)'!E355</f>
        <v>120.2</v>
      </c>
      <c r="E526" s="1224">
        <f>'[2]tr (2)'!F355</f>
        <v>121.6</v>
      </c>
      <c r="F526" s="1224">
        <f>'[2]tr (2)'!G355</f>
        <v>120.3</v>
      </c>
      <c r="G526" s="1224">
        <f>'[2]tr (2)'!H355</f>
        <v>131.5</v>
      </c>
      <c r="H526" s="1224">
        <f>'[2]tr (2)'!I355</f>
        <v>130.6</v>
      </c>
      <c r="I526" s="1224">
        <f>'[2]tr (2)'!J355</f>
        <v>130.5</v>
      </c>
      <c r="J526" s="1224">
        <f>'[2]tr (2)'!K355</f>
        <v>132</v>
      </c>
      <c r="K526" s="1224">
        <f>'[2]tr (2)'!L355</f>
        <v>133</v>
      </c>
      <c r="L526" s="1224">
        <f>'[2]tr (2)'!M355</f>
        <v>135.6</v>
      </c>
      <c r="M526" s="1224">
        <f>'[2]tr (2)'!N355</f>
        <v>142.1</v>
      </c>
      <c r="N526" s="1272">
        <f>'[2]tr (2)'!O355</f>
        <v>144.19999999999999</v>
      </c>
      <c r="O526" s="1224">
        <f>'[2]tr (2)'!P355</f>
        <v>144.19999999999999</v>
      </c>
      <c r="P526" s="1276">
        <f>'[2]tr (2)'!Q355</f>
        <v>141.9</v>
      </c>
      <c r="Q526" s="1278" t="s">
        <v>2758</v>
      </c>
      <c r="R526" s="1243"/>
    </row>
    <row r="527" spans="1:18" ht="15" customHeight="1">
      <c r="A527" s="1244" t="s">
        <v>2759</v>
      </c>
      <c r="B527" s="1272">
        <f>'[2]tr (2)'!C356</f>
        <v>124.3</v>
      </c>
      <c r="C527" s="1224">
        <f>'[2]tr (2)'!D356</f>
        <v>124.3</v>
      </c>
      <c r="D527" s="1276">
        <f>'[2]tr (2)'!E356</f>
        <v>123.2</v>
      </c>
      <c r="E527" s="1224">
        <f>'[2]tr (2)'!F356</f>
        <v>123.2</v>
      </c>
      <c r="F527" s="1224">
        <f>'[2]tr (2)'!G356</f>
        <v>123.2</v>
      </c>
      <c r="G527" s="1224">
        <f>'[2]tr (2)'!H356</f>
        <v>123</v>
      </c>
      <c r="H527" s="1224">
        <f>'[2]tr (2)'!I356</f>
        <v>121.2</v>
      </c>
      <c r="I527" s="1224">
        <f>'[2]tr (2)'!J356</f>
        <v>121.2</v>
      </c>
      <c r="J527" s="1224">
        <f>'[2]tr (2)'!K356</f>
        <v>121.2</v>
      </c>
      <c r="K527" s="1224">
        <f>'[2]tr (2)'!L356</f>
        <v>121.8</v>
      </c>
      <c r="L527" s="1224">
        <f>'[2]tr (2)'!M356</f>
        <v>121.8</v>
      </c>
      <c r="M527" s="1224">
        <f>'[2]tr (2)'!N356</f>
        <v>121.8</v>
      </c>
      <c r="N527" s="1272">
        <f>'[2]tr (2)'!O356</f>
        <v>122.6</v>
      </c>
      <c r="O527" s="1224">
        <f>'[2]tr (2)'!P356</f>
        <v>122.5</v>
      </c>
      <c r="P527" s="1276">
        <f>'[2]tr (2)'!Q356</f>
        <v>122.3</v>
      </c>
      <c r="Q527" s="1278" t="s">
        <v>2760</v>
      </c>
    </row>
    <row r="528" spans="1:18" ht="15" customHeight="1">
      <c r="A528" s="1244" t="s">
        <v>2761</v>
      </c>
      <c r="B528" s="1272">
        <f>'[2]tr (2)'!C357</f>
        <v>150.6</v>
      </c>
      <c r="C528" s="1224">
        <f>'[2]tr (2)'!D357</f>
        <v>156.19999999999999</v>
      </c>
      <c r="D528" s="1276">
        <f>'[2]tr (2)'!E357</f>
        <v>155.80000000000001</v>
      </c>
      <c r="E528" s="1224">
        <f>'[2]tr (2)'!F357</f>
        <v>153.30000000000001</v>
      </c>
      <c r="F528" s="1224">
        <f>'[2]tr (2)'!G357</f>
        <v>150</v>
      </c>
      <c r="G528" s="1224">
        <f>'[2]tr (2)'!H357</f>
        <v>154.30000000000001</v>
      </c>
      <c r="H528" s="1224">
        <f>'[2]tr (2)'!I357</f>
        <v>155.1</v>
      </c>
      <c r="I528" s="1224">
        <f>'[2]tr (2)'!J357</f>
        <v>151.4</v>
      </c>
      <c r="J528" s="1224">
        <f>'[2]tr (2)'!K357</f>
        <v>151.9</v>
      </c>
      <c r="K528" s="1224">
        <f>'[2]tr (2)'!L357</f>
        <v>151</v>
      </c>
      <c r="L528" s="1224">
        <f>'[2]tr (2)'!M357</f>
        <v>154.69999999999999</v>
      </c>
      <c r="M528" s="1224">
        <f>'[2]tr (2)'!N357</f>
        <v>154</v>
      </c>
      <c r="N528" s="1272">
        <f>'[2]tr (2)'!O357</f>
        <v>160.19999999999999</v>
      </c>
      <c r="O528" s="1224">
        <f>'[2]tr (2)'!P357</f>
        <v>160.5</v>
      </c>
      <c r="P528" s="1276">
        <f>'[2]tr (2)'!Q357</f>
        <v>161.69999999999999</v>
      </c>
      <c r="Q528" s="1278" t="s">
        <v>2762</v>
      </c>
    </row>
    <row r="529" spans="1:18" ht="15" customHeight="1">
      <c r="A529" s="1244" t="s">
        <v>2763</v>
      </c>
      <c r="B529" s="1272">
        <f>'[2]tr (2)'!C358</f>
        <v>139</v>
      </c>
      <c r="C529" s="1224">
        <f>'[2]tr (2)'!D358</f>
        <v>138.9</v>
      </c>
      <c r="D529" s="1276">
        <f>'[2]tr (2)'!E358</f>
        <v>138.5</v>
      </c>
      <c r="E529" s="1224">
        <f>'[2]tr (2)'!F358</f>
        <v>138.30000000000001</v>
      </c>
      <c r="F529" s="1224">
        <f>'[2]tr (2)'!G358</f>
        <v>138.9</v>
      </c>
      <c r="G529" s="1224">
        <f>'[2]tr (2)'!H358</f>
        <v>138.69999999999999</v>
      </c>
      <c r="H529" s="1224">
        <f>'[2]tr (2)'!I358</f>
        <v>138.6</v>
      </c>
      <c r="I529" s="1224">
        <f>'[2]tr (2)'!J358</f>
        <v>137.69999999999999</v>
      </c>
      <c r="J529" s="1224">
        <f>'[2]tr (2)'!K358</f>
        <v>138.19999999999999</v>
      </c>
      <c r="K529" s="1224">
        <f>'[2]tr (2)'!L358</f>
        <v>137.5</v>
      </c>
      <c r="L529" s="1224">
        <f>'[2]tr (2)'!M358</f>
        <v>137.69999999999999</v>
      </c>
      <c r="M529" s="1224">
        <f>'[2]tr (2)'!N358</f>
        <v>137.5</v>
      </c>
      <c r="N529" s="1272">
        <f>'[2]tr (2)'!O358</f>
        <v>137.30000000000001</v>
      </c>
      <c r="O529" s="1224">
        <f>'[2]tr (2)'!P358</f>
        <v>137.5</v>
      </c>
      <c r="P529" s="1276">
        <f>'[2]tr (2)'!Q358</f>
        <v>137.6</v>
      </c>
      <c r="Q529" s="1278" t="s">
        <v>2764</v>
      </c>
    </row>
    <row r="530" spans="1:18" ht="15" customHeight="1">
      <c r="A530" s="1244" t="s">
        <v>2765</v>
      </c>
      <c r="B530" s="1272">
        <f>'[2]tr (2)'!C359</f>
        <v>108.6</v>
      </c>
      <c r="C530" s="1224">
        <f>'[2]tr (2)'!D359</f>
        <v>109.6</v>
      </c>
      <c r="D530" s="1276">
        <f>'[2]tr (2)'!E359</f>
        <v>108.6</v>
      </c>
      <c r="E530" s="1224">
        <f>'[2]tr (2)'!F359</f>
        <v>107.5</v>
      </c>
      <c r="F530" s="1224">
        <f>'[2]tr (2)'!G359</f>
        <v>107.6</v>
      </c>
      <c r="G530" s="1224">
        <f>'[2]tr (2)'!H359</f>
        <v>107.5</v>
      </c>
      <c r="H530" s="1224">
        <f>'[2]tr (2)'!I359</f>
        <v>107.8</v>
      </c>
      <c r="I530" s="1224">
        <f>'[2]tr (2)'!J359</f>
        <v>107.6</v>
      </c>
      <c r="J530" s="1224">
        <f>'[2]tr (2)'!K359</f>
        <v>107.8</v>
      </c>
      <c r="K530" s="1224">
        <f>'[2]tr (2)'!L359</f>
        <v>108.6</v>
      </c>
      <c r="L530" s="1224">
        <f>'[2]tr (2)'!M359</f>
        <v>108.5</v>
      </c>
      <c r="M530" s="1224">
        <f>'[2]tr (2)'!N359</f>
        <v>108.1</v>
      </c>
      <c r="N530" s="1272">
        <f>'[2]tr (2)'!O359</f>
        <v>108.6</v>
      </c>
      <c r="O530" s="1224">
        <f>'[2]tr (2)'!P359</f>
        <v>108.7</v>
      </c>
      <c r="P530" s="1276">
        <f>'[2]tr (2)'!Q359</f>
        <v>108.5</v>
      </c>
      <c r="Q530" s="1278" t="s">
        <v>2766</v>
      </c>
    </row>
    <row r="531" spans="1:18" s="1271" customFormat="1" ht="15" customHeight="1">
      <c r="A531" s="1244"/>
      <c r="B531" s="1272"/>
      <c r="C531" s="1224"/>
      <c r="D531" s="1268"/>
      <c r="E531" s="1267"/>
      <c r="F531" s="1267"/>
      <c r="G531" s="1267"/>
      <c r="H531" s="1267"/>
      <c r="I531" s="1267"/>
      <c r="J531" s="1267"/>
      <c r="K531" s="1267"/>
      <c r="L531" s="1267"/>
      <c r="M531" s="1267"/>
      <c r="N531" s="1266"/>
      <c r="O531" s="1267"/>
      <c r="P531" s="1268"/>
      <c r="Q531" s="1278"/>
      <c r="R531" s="1243"/>
    </row>
    <row r="532" spans="1:18" ht="15" customHeight="1">
      <c r="A532" s="1274" t="s">
        <v>2767</v>
      </c>
      <c r="B532" s="1266">
        <f>'[2]tr (2)'!C361</f>
        <v>135.9</v>
      </c>
      <c r="C532" s="1267">
        <f>'[2]tr (2)'!D361</f>
        <v>135.9</v>
      </c>
      <c r="D532" s="1268">
        <f>'[2]tr (2)'!E361</f>
        <v>135.9</v>
      </c>
      <c r="E532" s="1267">
        <f>'[2]tr (2)'!F361</f>
        <v>135.9</v>
      </c>
      <c r="F532" s="1267">
        <f>'[2]tr (2)'!G361</f>
        <v>135.9</v>
      </c>
      <c r="G532" s="1267">
        <f>'[2]tr (2)'!H361</f>
        <v>135.9</v>
      </c>
      <c r="H532" s="1267">
        <f>'[2]tr (2)'!I361</f>
        <v>135.9</v>
      </c>
      <c r="I532" s="1267">
        <f>'[2]tr (2)'!J361</f>
        <v>135.9</v>
      </c>
      <c r="J532" s="1267">
        <f>'[2]tr (2)'!K361</f>
        <v>135.9</v>
      </c>
      <c r="K532" s="1267">
        <f>'[2]tr (2)'!L361</f>
        <v>135.9</v>
      </c>
      <c r="L532" s="1267">
        <f>'[2]tr (2)'!M361</f>
        <v>135.9</v>
      </c>
      <c r="M532" s="1267">
        <f>'[2]tr (2)'!N361</f>
        <v>135.9</v>
      </c>
      <c r="N532" s="1266">
        <f>'[2]tr (2)'!O361</f>
        <v>124.2</v>
      </c>
      <c r="O532" s="1267">
        <f>'[2]tr (2)'!P361</f>
        <v>124.2</v>
      </c>
      <c r="P532" s="1268">
        <f>'[2]tr (2)'!Q361</f>
        <v>124.2</v>
      </c>
      <c r="Q532" s="1273" t="s">
        <v>2768</v>
      </c>
    </row>
    <row r="533" spans="1:18" ht="15" customHeight="1">
      <c r="A533" s="1244" t="s">
        <v>2769</v>
      </c>
      <c r="B533" s="1272">
        <f>'[2]tr (2)'!C362</f>
        <v>140.80000000000001</v>
      </c>
      <c r="C533" s="1224">
        <f>'[2]tr (2)'!D362</f>
        <v>140.80000000000001</v>
      </c>
      <c r="D533" s="1276">
        <f>'[2]tr (2)'!E362</f>
        <v>140.80000000000001</v>
      </c>
      <c r="E533" s="1224">
        <f>'[2]tr (2)'!F362</f>
        <v>140.80000000000001</v>
      </c>
      <c r="F533" s="1224">
        <f>'[2]tr (2)'!G362</f>
        <v>140.80000000000001</v>
      </c>
      <c r="G533" s="1224">
        <f>'[2]tr (2)'!H362</f>
        <v>140.80000000000001</v>
      </c>
      <c r="H533" s="1224">
        <f>'[2]tr (2)'!I362</f>
        <v>140.80000000000001</v>
      </c>
      <c r="I533" s="1224">
        <f>'[2]tr (2)'!J362</f>
        <v>140.80000000000001</v>
      </c>
      <c r="J533" s="1224">
        <f>'[2]tr (2)'!K362</f>
        <v>140.80000000000001</v>
      </c>
      <c r="K533" s="1224">
        <f>'[2]tr (2)'!L362</f>
        <v>140.80000000000001</v>
      </c>
      <c r="L533" s="1224">
        <f>'[2]tr (2)'!M362</f>
        <v>140.80000000000001</v>
      </c>
      <c r="M533" s="1224">
        <f>'[2]tr (2)'!N362</f>
        <v>140.80000000000001</v>
      </c>
      <c r="N533" s="1272">
        <f>'[2]tr (2)'!O362</f>
        <v>140.80000000000001</v>
      </c>
      <c r="O533" s="1224">
        <f>'[2]tr (2)'!P362</f>
        <v>140.80000000000001</v>
      </c>
      <c r="P533" s="1276">
        <f>'[2]tr (2)'!Q362</f>
        <v>140.80000000000001</v>
      </c>
      <c r="Q533" s="1277" t="s">
        <v>2770</v>
      </c>
    </row>
    <row r="534" spans="1:18" ht="15" customHeight="1">
      <c r="A534" s="1244" t="s">
        <v>2771</v>
      </c>
      <c r="B534" s="1272">
        <f>'[2]tr (2)'!C363</f>
        <v>162.69999999999999</v>
      </c>
      <c r="C534" s="1224">
        <f>'[2]tr (2)'!D363</f>
        <v>162.69999999999999</v>
      </c>
      <c r="D534" s="1276">
        <f>'[2]tr (2)'!E363</f>
        <v>162.69999999999999</v>
      </c>
      <c r="E534" s="1224">
        <f>'[2]tr (2)'!F363</f>
        <v>162.69999999999999</v>
      </c>
      <c r="F534" s="1224">
        <f>'[2]tr (2)'!G363</f>
        <v>162.69999999999999</v>
      </c>
      <c r="G534" s="1224">
        <f>'[2]tr (2)'!H363</f>
        <v>162.69999999999999</v>
      </c>
      <c r="H534" s="1224">
        <f>'[2]tr (2)'!I363</f>
        <v>162.69999999999999</v>
      </c>
      <c r="I534" s="1224">
        <f>'[2]tr (2)'!J363</f>
        <v>162.69999999999999</v>
      </c>
      <c r="J534" s="1224">
        <f>'[2]tr (2)'!K363</f>
        <v>162.69999999999999</v>
      </c>
      <c r="K534" s="1224">
        <f>'[2]tr (2)'!L363</f>
        <v>162.69999999999999</v>
      </c>
      <c r="L534" s="1224">
        <f>'[2]tr (2)'!M363</f>
        <v>162.69999999999999</v>
      </c>
      <c r="M534" s="1224">
        <f>'[2]tr (2)'!N363</f>
        <v>162.69999999999999</v>
      </c>
      <c r="N534" s="1272">
        <f>'[2]tr (2)'!O363</f>
        <v>162.69999999999999</v>
      </c>
      <c r="O534" s="1224">
        <f>'[2]tr (2)'!P363</f>
        <v>162.69999999999999</v>
      </c>
      <c r="P534" s="1276">
        <f>'[2]tr (2)'!Q363</f>
        <v>162.69999999999999</v>
      </c>
      <c r="Q534" s="1278" t="s">
        <v>2772</v>
      </c>
    </row>
    <row r="535" spans="1:18" ht="15" customHeight="1">
      <c r="A535" s="1244" t="s">
        <v>2773</v>
      </c>
      <c r="B535" s="1272">
        <f>'[2]tr (2)'!C364</f>
        <v>153.6</v>
      </c>
      <c r="C535" s="1224">
        <f>'[2]tr (2)'!D364</f>
        <v>153.6</v>
      </c>
      <c r="D535" s="1276">
        <f>'[2]tr (2)'!E364</f>
        <v>153.6</v>
      </c>
      <c r="E535" s="1224">
        <f>'[2]tr (2)'!F364</f>
        <v>153.6</v>
      </c>
      <c r="F535" s="1224">
        <f>'[2]tr (2)'!G364</f>
        <v>153.6</v>
      </c>
      <c r="G535" s="1224">
        <f>'[2]tr (2)'!H364</f>
        <v>153.6</v>
      </c>
      <c r="H535" s="1224">
        <f>'[2]tr (2)'!I364</f>
        <v>153.6</v>
      </c>
      <c r="I535" s="1224">
        <f>'[2]tr (2)'!J364</f>
        <v>153.6</v>
      </c>
      <c r="J535" s="1224">
        <f>'[2]tr (2)'!K364</f>
        <v>153.6</v>
      </c>
      <c r="K535" s="1224">
        <f>'[2]tr (2)'!L364</f>
        <v>153.6</v>
      </c>
      <c r="L535" s="1224">
        <f>'[2]tr (2)'!M364</f>
        <v>153.6</v>
      </c>
      <c r="M535" s="1224">
        <f>'[2]tr (2)'!N364</f>
        <v>153.6</v>
      </c>
      <c r="N535" s="1272">
        <f>'[2]tr (2)'!O364</f>
        <v>153.6</v>
      </c>
      <c r="O535" s="1224">
        <f>'[2]tr (2)'!P364</f>
        <v>153.6</v>
      </c>
      <c r="P535" s="1276">
        <f>'[2]tr (2)'!Q364</f>
        <v>153.6</v>
      </c>
      <c r="Q535" s="1278" t="s">
        <v>2774</v>
      </c>
    </row>
    <row r="536" spans="1:18" ht="15" customHeight="1">
      <c r="A536" s="1244" t="s">
        <v>2775</v>
      </c>
      <c r="B536" s="1272">
        <f>'[2]tr (2)'!C365</f>
        <v>135.80000000000001</v>
      </c>
      <c r="C536" s="1224">
        <f>'[2]tr (2)'!D365</f>
        <v>135.80000000000001</v>
      </c>
      <c r="D536" s="1276">
        <f>'[2]tr (2)'!E365</f>
        <v>135.80000000000001</v>
      </c>
      <c r="E536" s="1224">
        <f>'[2]tr (2)'!F365</f>
        <v>135.80000000000001</v>
      </c>
      <c r="F536" s="1224">
        <f>'[2]tr (2)'!G365</f>
        <v>135.80000000000001</v>
      </c>
      <c r="G536" s="1224">
        <f>'[2]tr (2)'!H365</f>
        <v>135.80000000000001</v>
      </c>
      <c r="H536" s="1224">
        <f>'[2]tr (2)'!I365</f>
        <v>135.80000000000001</v>
      </c>
      <c r="I536" s="1224">
        <f>'[2]tr (2)'!J365</f>
        <v>135.80000000000001</v>
      </c>
      <c r="J536" s="1224">
        <f>'[2]tr (2)'!K365</f>
        <v>135.80000000000001</v>
      </c>
      <c r="K536" s="1224">
        <f>'[2]tr (2)'!L365</f>
        <v>135.80000000000001</v>
      </c>
      <c r="L536" s="1224">
        <f>'[2]tr (2)'!M365</f>
        <v>135.80000000000001</v>
      </c>
      <c r="M536" s="1224">
        <f>'[2]tr (2)'!N365</f>
        <v>135.80000000000001</v>
      </c>
      <c r="N536" s="1272">
        <f>'[2]tr (2)'!O365</f>
        <v>124.1</v>
      </c>
      <c r="O536" s="1224">
        <f>'[2]tr (2)'!P365</f>
        <v>124.1</v>
      </c>
      <c r="P536" s="1276">
        <f>'[2]tr (2)'!Q365</f>
        <v>124.1</v>
      </c>
      <c r="Q536" s="1278" t="s">
        <v>2776</v>
      </c>
    </row>
    <row r="537" spans="1:18" ht="15" customHeight="1">
      <c r="B537" s="1272"/>
      <c r="C537" s="1224"/>
      <c r="D537" s="1268"/>
      <c r="E537" s="1267"/>
      <c r="F537" s="1267"/>
      <c r="G537" s="1267"/>
      <c r="H537" s="1267"/>
      <c r="I537" s="1267"/>
      <c r="J537" s="1267"/>
      <c r="K537" s="1267"/>
      <c r="L537" s="1267"/>
      <c r="M537" s="1267"/>
      <c r="N537" s="1266"/>
      <c r="O537" s="1267"/>
      <c r="P537" s="1268"/>
      <c r="Q537" s="1278"/>
    </row>
    <row r="538" spans="1:18" s="1271" customFormat="1" ht="15" customHeight="1">
      <c r="A538" s="1274" t="s">
        <v>2777</v>
      </c>
      <c r="B538" s="1266">
        <f>'[2]tr (2)'!C367</f>
        <v>116.8</v>
      </c>
      <c r="C538" s="1267">
        <f>'[2]tr (2)'!D367</f>
        <v>116.6</v>
      </c>
      <c r="D538" s="1268">
        <f>'[2]tr (2)'!E367</f>
        <v>116.4</v>
      </c>
      <c r="E538" s="1267">
        <f>'[2]tr (2)'!F367</f>
        <v>115.3</v>
      </c>
      <c r="F538" s="1267">
        <f>'[2]tr (2)'!G367</f>
        <v>114.9</v>
      </c>
      <c r="G538" s="1267">
        <f>'[2]tr (2)'!H367</f>
        <v>114.7</v>
      </c>
      <c r="H538" s="1267">
        <f>'[2]tr (2)'!I367</f>
        <v>114.9</v>
      </c>
      <c r="I538" s="1267">
        <f>'[2]tr (2)'!J367</f>
        <v>114.5</v>
      </c>
      <c r="J538" s="1267">
        <f>'[2]tr (2)'!K367</f>
        <v>114.2</v>
      </c>
      <c r="K538" s="1267">
        <f>'[2]tr (2)'!L367</f>
        <v>114.6</v>
      </c>
      <c r="L538" s="1267">
        <f>'[2]tr (2)'!M367</f>
        <v>113.2</v>
      </c>
      <c r="M538" s="1267">
        <f>'[2]tr (2)'!N367</f>
        <v>114.5</v>
      </c>
      <c r="N538" s="1266">
        <f>'[2]tr (2)'!O367</f>
        <v>114.9</v>
      </c>
      <c r="O538" s="1267">
        <f>'[2]tr (2)'!P367</f>
        <v>114.6</v>
      </c>
      <c r="P538" s="1268">
        <f>'[2]tr (2)'!Q367</f>
        <v>114.8</v>
      </c>
      <c r="Q538" s="1273" t="s">
        <v>2778</v>
      </c>
      <c r="R538" s="1243"/>
    </row>
    <row r="539" spans="1:18" ht="15" customHeight="1">
      <c r="A539" s="1244" t="s">
        <v>2779</v>
      </c>
      <c r="B539" s="1272">
        <f>'[2]tr (2)'!C368</f>
        <v>96.1</v>
      </c>
      <c r="C539" s="1224">
        <f>'[2]tr (2)'!D368</f>
        <v>96.1</v>
      </c>
      <c r="D539" s="1276">
        <f>'[2]tr (2)'!E368</f>
        <v>92.5</v>
      </c>
      <c r="E539" s="1224">
        <f>'[2]tr (2)'!F368</f>
        <v>93</v>
      </c>
      <c r="F539" s="1224">
        <f>'[2]tr (2)'!G368</f>
        <v>92.3</v>
      </c>
      <c r="G539" s="1224">
        <f>'[2]tr (2)'!H368</f>
        <v>92.3</v>
      </c>
      <c r="H539" s="1224">
        <f>'[2]tr (2)'!I368</f>
        <v>92.7</v>
      </c>
      <c r="I539" s="1224">
        <f>'[2]tr (2)'!J368</f>
        <v>92.7</v>
      </c>
      <c r="J539" s="1224">
        <f>'[2]tr (2)'!K368</f>
        <v>96.1</v>
      </c>
      <c r="K539" s="1224">
        <f>'[2]tr (2)'!L368</f>
        <v>95.9</v>
      </c>
      <c r="L539" s="1224">
        <f>'[2]tr (2)'!M368</f>
        <v>96</v>
      </c>
      <c r="M539" s="1224">
        <f>'[2]tr (2)'!N368</f>
        <v>96.1</v>
      </c>
      <c r="N539" s="1272">
        <f>'[2]tr (2)'!O368</f>
        <v>96</v>
      </c>
      <c r="O539" s="1224">
        <f>'[2]tr (2)'!P368</f>
        <v>96</v>
      </c>
      <c r="P539" s="1276">
        <f>'[2]tr (2)'!Q368</f>
        <v>95.2</v>
      </c>
      <c r="Q539" s="1278" t="s">
        <v>2780</v>
      </c>
      <c r="R539" s="1226"/>
    </row>
    <row r="540" spans="1:18" ht="15" customHeight="1">
      <c r="A540" s="1244" t="s">
        <v>2781</v>
      </c>
      <c r="B540" s="1272">
        <f>'[2]tr (2)'!C369</f>
        <v>122.4</v>
      </c>
      <c r="C540" s="1224">
        <f>'[2]tr (2)'!D369</f>
        <v>122.2</v>
      </c>
      <c r="D540" s="1276">
        <f>'[2]tr (2)'!E369</f>
        <v>122.1</v>
      </c>
      <c r="E540" s="1224">
        <f>'[2]tr (2)'!F369</f>
        <v>120.9</v>
      </c>
      <c r="F540" s="1224">
        <f>'[2]tr (2)'!G369</f>
        <v>120.2</v>
      </c>
      <c r="G540" s="1224">
        <f>'[2]tr (2)'!H369</f>
        <v>119.9</v>
      </c>
      <c r="H540" s="1224">
        <f>'[2]tr (2)'!I369</f>
        <v>119.9</v>
      </c>
      <c r="I540" s="1224">
        <f>'[2]tr (2)'!J369</f>
        <v>119.4</v>
      </c>
      <c r="J540" s="1224">
        <f>'[2]tr (2)'!K369</f>
        <v>119.1</v>
      </c>
      <c r="K540" s="1224">
        <f>'[2]tr (2)'!L369</f>
        <v>119.9</v>
      </c>
      <c r="L540" s="1224">
        <f>'[2]tr (2)'!M369</f>
        <v>118.3</v>
      </c>
      <c r="M540" s="1224">
        <f>'[2]tr (2)'!N369</f>
        <v>119.9</v>
      </c>
      <c r="N540" s="1272">
        <f>'[2]tr (2)'!O369</f>
        <v>120.7</v>
      </c>
      <c r="O540" s="1224">
        <f>'[2]tr (2)'!P369</f>
        <v>120.3</v>
      </c>
      <c r="P540" s="1276">
        <f>'[2]tr (2)'!Q369</f>
        <v>120.5</v>
      </c>
      <c r="Q540" s="1278" t="s">
        <v>2782</v>
      </c>
    </row>
    <row r="541" spans="1:18" ht="15" customHeight="1">
      <c r="A541" s="1244" t="s">
        <v>2783</v>
      </c>
      <c r="B541" s="1272">
        <f>'[2]tr (2)'!C370</f>
        <v>85.1</v>
      </c>
      <c r="C541" s="1224">
        <f>'[2]tr (2)'!D370</f>
        <v>85.1</v>
      </c>
      <c r="D541" s="1276">
        <f>'[2]tr (2)'!E370</f>
        <v>83</v>
      </c>
      <c r="E541" s="1224">
        <f>'[2]tr (2)'!F370</f>
        <v>83</v>
      </c>
      <c r="F541" s="1224">
        <f>'[2]tr (2)'!G370</f>
        <v>82.8</v>
      </c>
      <c r="G541" s="1224">
        <f>'[2]tr (2)'!H370</f>
        <v>82.8</v>
      </c>
      <c r="H541" s="1224">
        <f>'[2]tr (2)'!I370</f>
        <v>82.8</v>
      </c>
      <c r="I541" s="1224">
        <f>'[2]tr (2)'!J370</f>
        <v>82.8</v>
      </c>
      <c r="J541" s="1224">
        <f>'[2]tr (2)'!K370</f>
        <v>82.8</v>
      </c>
      <c r="K541" s="1224">
        <f>'[2]tr (2)'!L370</f>
        <v>82.8</v>
      </c>
      <c r="L541" s="1224">
        <f>'[2]tr (2)'!M370</f>
        <v>82.7</v>
      </c>
      <c r="M541" s="1224">
        <f>'[2]tr (2)'!N370</f>
        <v>82.7</v>
      </c>
      <c r="N541" s="1272">
        <f>'[2]tr (2)'!O370</f>
        <v>82.7</v>
      </c>
      <c r="O541" s="1224">
        <f>'[2]tr (2)'!P370</f>
        <v>82.7</v>
      </c>
      <c r="P541" s="1276">
        <f>'[2]tr (2)'!Q370</f>
        <v>82.3</v>
      </c>
      <c r="Q541" s="1278" t="s">
        <v>2784</v>
      </c>
      <c r="R541" s="1237"/>
    </row>
    <row r="542" spans="1:18" ht="15" customHeight="1">
      <c r="A542" s="1244" t="s">
        <v>2785</v>
      </c>
      <c r="B542" s="1272">
        <f>'[2]tr (2)'!C371</f>
        <v>116.4</v>
      </c>
      <c r="C542" s="1224">
        <f>'[2]tr (2)'!D371</f>
        <v>116.4</v>
      </c>
      <c r="D542" s="1276">
        <f>'[2]tr (2)'!E371</f>
        <v>116.4</v>
      </c>
      <c r="E542" s="1224">
        <f>'[2]tr (2)'!F371</f>
        <v>116.4</v>
      </c>
      <c r="F542" s="1224">
        <f>'[2]tr (2)'!G371</f>
        <v>116.4</v>
      </c>
      <c r="G542" s="1224">
        <f>'[2]tr (2)'!H371</f>
        <v>116.4</v>
      </c>
      <c r="H542" s="1224">
        <f>'[2]tr (2)'!I371</f>
        <v>116.4</v>
      </c>
      <c r="I542" s="1224">
        <f>'[2]tr (2)'!J371</f>
        <v>116.4</v>
      </c>
      <c r="J542" s="1224">
        <f>'[2]tr (2)'!K371</f>
        <v>116.4</v>
      </c>
      <c r="K542" s="1224">
        <f>'[2]tr (2)'!L371</f>
        <v>116.4</v>
      </c>
      <c r="L542" s="1224">
        <f>'[2]tr (2)'!M371</f>
        <v>116.4</v>
      </c>
      <c r="M542" s="1224">
        <f>'[2]tr (2)'!N371</f>
        <v>116.4</v>
      </c>
      <c r="N542" s="1272">
        <f>'[2]tr (2)'!O371</f>
        <v>107.5</v>
      </c>
      <c r="O542" s="1224">
        <f>'[2]tr (2)'!P371</f>
        <v>107.5</v>
      </c>
      <c r="P542" s="1276">
        <f>'[2]tr (2)'!Q371</f>
        <v>107.5</v>
      </c>
      <c r="Q542" s="1278" t="s">
        <v>2786</v>
      </c>
    </row>
    <row r="543" spans="1:18" ht="15" customHeight="1">
      <c r="A543" s="1244" t="s">
        <v>2787</v>
      </c>
      <c r="B543" s="1272">
        <f>'[2]tr (2)'!C372</f>
        <v>107.2</v>
      </c>
      <c r="C543" s="1224">
        <f>'[2]tr (2)'!D372</f>
        <v>106.3</v>
      </c>
      <c r="D543" s="1276">
        <f>'[2]tr (2)'!E372</f>
        <v>106.1</v>
      </c>
      <c r="E543" s="1224">
        <f>'[2]tr (2)'!F372</f>
        <v>105</v>
      </c>
      <c r="F543" s="1224">
        <f>'[2]tr (2)'!G372</f>
        <v>106</v>
      </c>
      <c r="G543" s="1224">
        <f>'[2]tr (2)'!H372</f>
        <v>106.7</v>
      </c>
      <c r="H543" s="1224">
        <f>'[2]tr (2)'!I372</f>
        <v>107.8</v>
      </c>
      <c r="I543" s="1224">
        <f>'[2]tr (2)'!J372</f>
        <v>108</v>
      </c>
      <c r="J543" s="1224">
        <f>'[2]tr (2)'!K372</f>
        <v>107.6</v>
      </c>
      <c r="K543" s="1224">
        <f>'[2]tr (2)'!L372</f>
        <v>105.6</v>
      </c>
      <c r="L543" s="1224">
        <f>'[2]tr (2)'!M372</f>
        <v>104.2</v>
      </c>
      <c r="M543" s="1224">
        <f>'[2]tr (2)'!N372</f>
        <v>104.7</v>
      </c>
      <c r="N543" s="1272">
        <f>'[2]tr (2)'!O372</f>
        <v>104.3</v>
      </c>
      <c r="O543" s="1224">
        <f>'[2]tr (2)'!P372</f>
        <v>104</v>
      </c>
      <c r="P543" s="1276">
        <f>'[2]tr (2)'!Q372</f>
        <v>104.9</v>
      </c>
      <c r="Q543" s="1278" t="s">
        <v>2788</v>
      </c>
    </row>
    <row r="544" spans="1:18" ht="15" customHeight="1">
      <c r="A544" s="1244" t="s">
        <v>2789</v>
      </c>
      <c r="B544" s="1272">
        <f>'[2]tr (2)'!C373</f>
        <v>117.6</v>
      </c>
      <c r="C544" s="1224">
        <f>'[2]tr (2)'!D373</f>
        <v>117.6</v>
      </c>
      <c r="D544" s="1276">
        <f>'[2]tr (2)'!E373</f>
        <v>117.6</v>
      </c>
      <c r="E544" s="1224">
        <f>'[2]tr (2)'!F373</f>
        <v>117.6</v>
      </c>
      <c r="F544" s="1224">
        <f>'[2]tr (2)'!G373</f>
        <v>117.6</v>
      </c>
      <c r="G544" s="1224">
        <f>'[2]tr (2)'!H373</f>
        <v>117.6</v>
      </c>
      <c r="H544" s="1224">
        <f>'[2]tr (2)'!I373</f>
        <v>117.6</v>
      </c>
      <c r="I544" s="1224">
        <f>'[2]tr (2)'!J373</f>
        <v>117.6</v>
      </c>
      <c r="J544" s="1224">
        <f>'[2]tr (2)'!K373</f>
        <v>117.6</v>
      </c>
      <c r="K544" s="1224">
        <f>'[2]tr (2)'!L373</f>
        <v>117.6</v>
      </c>
      <c r="L544" s="1224">
        <f>'[2]tr (2)'!M373</f>
        <v>117.6</v>
      </c>
      <c r="M544" s="1224">
        <f>'[2]tr (2)'!N373</f>
        <v>117.6</v>
      </c>
      <c r="N544" s="1272">
        <f>'[2]tr (2)'!O373</f>
        <v>115.2</v>
      </c>
      <c r="O544" s="1224">
        <f>'[2]tr (2)'!P373</f>
        <v>115.2</v>
      </c>
      <c r="P544" s="1276">
        <f>'[2]tr (2)'!Q373</f>
        <v>115.2</v>
      </c>
      <c r="Q544" s="1278" t="s">
        <v>2790</v>
      </c>
    </row>
    <row r="545" spans="1:18" s="1271" customFormat="1" ht="15" customHeight="1">
      <c r="A545" s="1244"/>
      <c r="B545" s="1272"/>
      <c r="C545" s="1224"/>
      <c r="D545" s="1268"/>
      <c r="E545" s="1267"/>
      <c r="F545" s="1267"/>
      <c r="G545" s="1267"/>
      <c r="H545" s="1267"/>
      <c r="I545" s="1267"/>
      <c r="J545" s="1267"/>
      <c r="K545" s="1267"/>
      <c r="L545" s="1267"/>
      <c r="M545" s="1267"/>
      <c r="N545" s="1266"/>
      <c r="O545" s="1267"/>
      <c r="P545" s="1268"/>
      <c r="Q545" s="1277"/>
      <c r="R545" s="1243"/>
    </row>
    <row r="546" spans="1:18" ht="15" customHeight="1">
      <c r="A546" s="1274" t="s">
        <v>2791</v>
      </c>
      <c r="B546" s="1266">
        <f>'[2]tr (2)'!C375</f>
        <v>118.5</v>
      </c>
      <c r="C546" s="1267">
        <f>'[2]tr (2)'!D375</f>
        <v>118.5</v>
      </c>
      <c r="D546" s="1268">
        <f>'[2]tr (2)'!E375</f>
        <v>118.4</v>
      </c>
      <c r="E546" s="1267">
        <f>'[2]tr (2)'!F375</f>
        <v>118.4</v>
      </c>
      <c r="F546" s="1267">
        <f>'[2]tr (2)'!G375</f>
        <v>118.3</v>
      </c>
      <c r="G546" s="1267">
        <f>'[2]tr (2)'!H375</f>
        <v>118.3</v>
      </c>
      <c r="H546" s="1267">
        <f>'[2]tr (2)'!I375</f>
        <v>118.3</v>
      </c>
      <c r="I546" s="1267">
        <f>'[2]tr (2)'!J375</f>
        <v>118.3</v>
      </c>
      <c r="J546" s="1267">
        <f>'[2]tr (2)'!K375</f>
        <v>118.3</v>
      </c>
      <c r="K546" s="1267">
        <f>'[2]tr (2)'!L375</f>
        <v>118.2</v>
      </c>
      <c r="L546" s="1267">
        <f>'[2]tr (2)'!M375</f>
        <v>118.1</v>
      </c>
      <c r="M546" s="1267">
        <f>'[2]tr (2)'!N375</f>
        <v>117.9</v>
      </c>
      <c r="N546" s="1266">
        <f>'[2]tr (2)'!O375</f>
        <v>117.8</v>
      </c>
      <c r="O546" s="1267">
        <f>'[2]tr (2)'!P375</f>
        <v>117.6</v>
      </c>
      <c r="P546" s="1268">
        <f>'[2]tr (2)'!Q375</f>
        <v>117.4</v>
      </c>
      <c r="Q546" s="1275" t="s">
        <v>2792</v>
      </c>
    </row>
    <row r="547" spans="1:18" ht="15" customHeight="1">
      <c r="A547" s="1244" t="s">
        <v>2793</v>
      </c>
      <c r="B547" s="1272">
        <f>'[2]tr (2)'!C376</f>
        <v>120.1</v>
      </c>
      <c r="C547" s="1224">
        <f>'[2]tr (2)'!D376</f>
        <v>120.1</v>
      </c>
      <c r="D547" s="1276">
        <f>'[2]tr (2)'!E376</f>
        <v>120</v>
      </c>
      <c r="E547" s="1224">
        <f>'[2]tr (2)'!F376</f>
        <v>119.9</v>
      </c>
      <c r="F547" s="1224">
        <f>'[2]tr (2)'!G376</f>
        <v>119.6</v>
      </c>
      <c r="G547" s="1224">
        <f>'[2]tr (2)'!H376</f>
        <v>119.6</v>
      </c>
      <c r="H547" s="1224">
        <f>'[2]tr (2)'!I376</f>
        <v>119.4</v>
      </c>
      <c r="I547" s="1224">
        <f>'[2]tr (2)'!J376</f>
        <v>119.3</v>
      </c>
      <c r="J547" s="1224">
        <f>'[2]tr (2)'!K376</f>
        <v>119.2</v>
      </c>
      <c r="K547" s="1224">
        <f>'[2]tr (2)'!L376</f>
        <v>119.1</v>
      </c>
      <c r="L547" s="1224">
        <f>'[2]tr (2)'!M376</f>
        <v>119</v>
      </c>
      <c r="M547" s="1224">
        <f>'[2]tr (2)'!N376</f>
        <v>118.8</v>
      </c>
      <c r="N547" s="1272">
        <f>'[2]tr (2)'!O376</f>
        <v>118.7</v>
      </c>
      <c r="O547" s="1224">
        <f>'[2]tr (2)'!P376</f>
        <v>118.2</v>
      </c>
      <c r="P547" s="1276">
        <f>'[2]tr (2)'!Q376</f>
        <v>118</v>
      </c>
      <c r="Q547" s="1278" t="s">
        <v>2794</v>
      </c>
    </row>
    <row r="548" spans="1:18" ht="15" customHeight="1">
      <c r="A548" s="1244" t="s">
        <v>2795</v>
      </c>
      <c r="B548" s="1272">
        <f>'[2]tr (2)'!C377</f>
        <v>136.4</v>
      </c>
      <c r="C548" s="1224">
        <f>'[2]tr (2)'!D377</f>
        <v>136.4</v>
      </c>
      <c r="D548" s="1276">
        <f>'[2]tr (2)'!E377</f>
        <v>136.4</v>
      </c>
      <c r="E548" s="1224">
        <f>'[2]tr (2)'!F377</f>
        <v>134.9</v>
      </c>
      <c r="F548" s="1224">
        <f>'[2]tr (2)'!G377</f>
        <v>134.80000000000001</v>
      </c>
      <c r="G548" s="1224">
        <f>'[2]tr (2)'!H377</f>
        <v>134.80000000000001</v>
      </c>
      <c r="H548" s="1224">
        <f>'[2]tr (2)'!I377</f>
        <v>134.80000000000001</v>
      </c>
      <c r="I548" s="1224">
        <f>'[2]tr (2)'!J377</f>
        <v>134.80000000000001</v>
      </c>
      <c r="J548" s="1224">
        <f>'[2]tr (2)'!K377</f>
        <v>134.19999999999999</v>
      </c>
      <c r="K548" s="1224">
        <f>'[2]tr (2)'!L377</f>
        <v>134</v>
      </c>
      <c r="L548" s="1224">
        <f>'[2]tr (2)'!M377</f>
        <v>130</v>
      </c>
      <c r="M548" s="1224">
        <f>'[2]tr (2)'!N377</f>
        <v>127.2</v>
      </c>
      <c r="N548" s="1272">
        <f>'[2]tr (2)'!O377</f>
        <v>125.1</v>
      </c>
      <c r="O548" s="1224">
        <f>'[2]tr (2)'!P377</f>
        <v>125.1</v>
      </c>
      <c r="P548" s="1276">
        <f>'[2]tr (2)'!Q377</f>
        <v>121.8</v>
      </c>
      <c r="Q548" s="1277" t="s">
        <v>2796</v>
      </c>
      <c r="R548" s="1270"/>
    </row>
    <row r="549" spans="1:18" ht="15" customHeight="1">
      <c r="A549" s="1244" t="s">
        <v>2797</v>
      </c>
      <c r="B549" s="1272">
        <f>'[2]tr (2)'!C378</f>
        <v>121</v>
      </c>
      <c r="C549" s="1224">
        <f>'[2]tr (2)'!D378</f>
        <v>121</v>
      </c>
      <c r="D549" s="1276">
        <f>'[2]tr (2)'!E378</f>
        <v>121</v>
      </c>
      <c r="E549" s="1224">
        <f>'[2]tr (2)'!F378</f>
        <v>121</v>
      </c>
      <c r="F549" s="1224">
        <f>'[2]tr (2)'!G378</f>
        <v>121</v>
      </c>
      <c r="G549" s="1224">
        <f>'[2]tr (2)'!H378</f>
        <v>121</v>
      </c>
      <c r="H549" s="1224">
        <f>'[2]tr (2)'!I378</f>
        <v>121</v>
      </c>
      <c r="I549" s="1224">
        <f>'[2]tr (2)'!J378</f>
        <v>121</v>
      </c>
      <c r="J549" s="1224">
        <f>'[2]tr (2)'!K378</f>
        <v>121</v>
      </c>
      <c r="K549" s="1224">
        <f>'[2]tr (2)'!L378</f>
        <v>121</v>
      </c>
      <c r="L549" s="1224">
        <f>'[2]tr (2)'!M378</f>
        <v>121</v>
      </c>
      <c r="M549" s="1224">
        <f>'[2]tr (2)'!N378</f>
        <v>121</v>
      </c>
      <c r="N549" s="1272">
        <f>'[2]tr (2)'!O378</f>
        <v>121</v>
      </c>
      <c r="O549" s="1224">
        <f>'[2]tr (2)'!P378</f>
        <v>121</v>
      </c>
      <c r="P549" s="1276">
        <f>'[2]tr (2)'!Q378</f>
        <v>121</v>
      </c>
      <c r="Q549" s="1277" t="s">
        <v>2798</v>
      </c>
    </row>
    <row r="550" spans="1:18" s="1271" customFormat="1" ht="15" customHeight="1">
      <c r="A550" s="1244" t="s">
        <v>2799</v>
      </c>
      <c r="B550" s="1272">
        <f>'[2]tr (2)'!C379</f>
        <v>121.1</v>
      </c>
      <c r="C550" s="1224">
        <f>'[2]tr (2)'!D379</f>
        <v>121.1</v>
      </c>
      <c r="D550" s="1276">
        <f>'[2]tr (2)'!E379</f>
        <v>121.1</v>
      </c>
      <c r="E550" s="1224">
        <f>'[2]tr (2)'!F379</f>
        <v>121.1</v>
      </c>
      <c r="F550" s="1224">
        <f>'[2]tr (2)'!G379</f>
        <v>121.1</v>
      </c>
      <c r="G550" s="1224">
        <f>'[2]tr (2)'!H379</f>
        <v>121.1</v>
      </c>
      <c r="H550" s="1224">
        <f>'[2]tr (2)'!I379</f>
        <v>121.1</v>
      </c>
      <c r="I550" s="1224">
        <f>'[2]tr (2)'!J379</f>
        <v>121.1</v>
      </c>
      <c r="J550" s="1224">
        <f>'[2]tr (2)'!K379</f>
        <v>121.1</v>
      </c>
      <c r="K550" s="1224">
        <f>'[2]tr (2)'!L379</f>
        <v>121.1</v>
      </c>
      <c r="L550" s="1224">
        <f>'[2]tr (2)'!M379</f>
        <v>121.1</v>
      </c>
      <c r="M550" s="1224">
        <f>'[2]tr (2)'!N379</f>
        <v>121.1</v>
      </c>
      <c r="N550" s="1272">
        <f>'[2]tr (2)'!O379</f>
        <v>121.1</v>
      </c>
      <c r="O550" s="1224">
        <f>'[2]tr (2)'!P379</f>
        <v>121.1</v>
      </c>
      <c r="P550" s="1276">
        <f>'[2]tr (2)'!Q379</f>
        <v>121.1</v>
      </c>
      <c r="Q550" s="1280" t="s">
        <v>2800</v>
      </c>
      <c r="R550" s="1243"/>
    </row>
    <row r="551" spans="1:18" ht="15" customHeight="1">
      <c r="A551" s="1244" t="s">
        <v>2801</v>
      </c>
      <c r="B551" s="1272">
        <f>'[2]tr (2)'!C380</f>
        <v>120.1</v>
      </c>
      <c r="C551" s="1224">
        <f>'[2]tr (2)'!D380</f>
        <v>120.1</v>
      </c>
      <c r="D551" s="1276">
        <f>'[2]tr (2)'!E380</f>
        <v>120.1</v>
      </c>
      <c r="E551" s="1224">
        <f>'[2]tr (2)'!F380</f>
        <v>120.1</v>
      </c>
      <c r="F551" s="1224">
        <f>'[2]tr (2)'!G380</f>
        <v>120.1</v>
      </c>
      <c r="G551" s="1224">
        <f>'[2]tr (2)'!H380</f>
        <v>120.1</v>
      </c>
      <c r="H551" s="1224">
        <f>'[2]tr (2)'!I380</f>
        <v>120.1</v>
      </c>
      <c r="I551" s="1224">
        <f>'[2]tr (2)'!J380</f>
        <v>120.1</v>
      </c>
      <c r="J551" s="1224">
        <f>'[2]tr (2)'!K380</f>
        <v>120.1</v>
      </c>
      <c r="K551" s="1224">
        <f>'[2]tr (2)'!L380</f>
        <v>120.1</v>
      </c>
      <c r="L551" s="1224">
        <f>'[2]tr (2)'!M380</f>
        <v>120.1</v>
      </c>
      <c r="M551" s="1224">
        <f>'[2]tr (2)'!N380</f>
        <v>120.1</v>
      </c>
      <c r="N551" s="1272">
        <f>'[2]tr (2)'!O380</f>
        <v>120.1</v>
      </c>
      <c r="O551" s="1224">
        <f>'[2]tr (2)'!P380</f>
        <v>120.1</v>
      </c>
      <c r="P551" s="1276">
        <f>'[2]tr (2)'!Q380</f>
        <v>120.1</v>
      </c>
      <c r="Q551" s="1280" t="s">
        <v>2802</v>
      </c>
    </row>
    <row r="552" spans="1:18" ht="15" customHeight="1">
      <c r="A552" s="1244" t="s">
        <v>2803</v>
      </c>
      <c r="B552" s="1272">
        <f>'[2]tr (2)'!C381</f>
        <v>104.4</v>
      </c>
      <c r="C552" s="1224">
        <f>'[2]tr (2)'!D381</f>
        <v>104.4</v>
      </c>
      <c r="D552" s="1276">
        <f>'[2]tr (2)'!E381</f>
        <v>104.4</v>
      </c>
      <c r="E552" s="1224">
        <f>'[2]tr (2)'!F381</f>
        <v>104.4</v>
      </c>
      <c r="F552" s="1224">
        <f>'[2]tr (2)'!G381</f>
        <v>104.4</v>
      </c>
      <c r="G552" s="1224">
        <f>'[2]tr (2)'!H381</f>
        <v>104.4</v>
      </c>
      <c r="H552" s="1224">
        <f>'[2]tr (2)'!I381</f>
        <v>104.4</v>
      </c>
      <c r="I552" s="1224">
        <f>'[2]tr (2)'!J381</f>
        <v>104.4</v>
      </c>
      <c r="J552" s="1224">
        <f>'[2]tr (2)'!K381</f>
        <v>104.4</v>
      </c>
      <c r="K552" s="1224">
        <f>'[2]tr (2)'!L381</f>
        <v>104.4</v>
      </c>
      <c r="L552" s="1224">
        <f>'[2]tr (2)'!M381</f>
        <v>104.4</v>
      </c>
      <c r="M552" s="1224">
        <f>'[2]tr (2)'!N381</f>
        <v>104.4</v>
      </c>
      <c r="N552" s="1272">
        <f>'[2]tr (2)'!O381</f>
        <v>104.4</v>
      </c>
      <c r="O552" s="1224">
        <f>'[2]tr (2)'!P381</f>
        <v>104.4</v>
      </c>
      <c r="P552" s="1276">
        <f>'[2]tr (2)'!Q381</f>
        <v>104.4</v>
      </c>
      <c r="Q552" s="1280" t="s">
        <v>2804</v>
      </c>
    </row>
    <row r="553" spans="1:18" ht="15" customHeight="1">
      <c r="A553" s="1244" t="s">
        <v>2805</v>
      </c>
      <c r="B553" s="1272">
        <f>'[2]tr (2)'!C382</f>
        <v>133.19999999999999</v>
      </c>
      <c r="C553" s="1224">
        <f>'[2]tr (2)'!D382</f>
        <v>133.19999999999999</v>
      </c>
      <c r="D553" s="1276">
        <f>'[2]tr (2)'!E382</f>
        <v>133.19999999999999</v>
      </c>
      <c r="E553" s="1224">
        <f>'[2]tr (2)'!F382</f>
        <v>133.19999999999999</v>
      </c>
      <c r="F553" s="1224">
        <f>'[2]tr (2)'!G382</f>
        <v>133.19999999999999</v>
      </c>
      <c r="G553" s="1224">
        <f>'[2]tr (2)'!H382</f>
        <v>133.19999999999999</v>
      </c>
      <c r="H553" s="1224">
        <f>'[2]tr (2)'!I382</f>
        <v>136.4</v>
      </c>
      <c r="I553" s="1224">
        <f>'[2]tr (2)'!J382</f>
        <v>136.4</v>
      </c>
      <c r="J553" s="1224">
        <f>'[2]tr (2)'!K382</f>
        <v>140.6</v>
      </c>
      <c r="K553" s="1224">
        <f>'[2]tr (2)'!L382</f>
        <v>140.6</v>
      </c>
      <c r="L553" s="1224">
        <f>'[2]tr (2)'!M382</f>
        <v>140.6</v>
      </c>
      <c r="M553" s="1224">
        <f>'[2]tr (2)'!N382</f>
        <v>140.6</v>
      </c>
      <c r="N553" s="1272">
        <f>'[2]tr (2)'!O382</f>
        <v>140.6</v>
      </c>
      <c r="O553" s="1224">
        <f>'[2]tr (2)'!P382</f>
        <v>128.69999999999999</v>
      </c>
      <c r="P553" s="1276">
        <f>'[2]tr (2)'!Q382</f>
        <v>128.69999999999999</v>
      </c>
      <c r="Q553" s="1280" t="s">
        <v>2806</v>
      </c>
      <c r="R553" s="1270"/>
    </row>
    <row r="554" spans="1:18" ht="15" customHeight="1">
      <c r="B554" s="1272"/>
      <c r="C554" s="1224"/>
      <c r="D554" s="1276"/>
      <c r="E554" s="1224"/>
      <c r="F554" s="1224"/>
      <c r="G554" s="1224"/>
      <c r="H554" s="1224"/>
      <c r="I554" s="1224"/>
      <c r="J554" s="1224"/>
      <c r="K554" s="1224"/>
      <c r="L554" s="1224"/>
      <c r="M554" s="1224"/>
      <c r="N554" s="1272"/>
      <c r="O554" s="1224"/>
      <c r="P554" s="1276"/>
      <c r="Q554" s="1280"/>
      <c r="R554" s="1270"/>
    </row>
    <row r="555" spans="1:18" ht="15" customHeight="1">
      <c r="B555" s="1272"/>
      <c r="C555" s="1224"/>
      <c r="D555" s="1276"/>
      <c r="E555" s="1224"/>
      <c r="F555" s="1224"/>
      <c r="G555" s="1224"/>
      <c r="H555" s="1224"/>
      <c r="I555" s="1224"/>
      <c r="J555" s="1224"/>
      <c r="K555" s="1224"/>
      <c r="L555" s="1224"/>
      <c r="M555" s="1224"/>
      <c r="N555" s="1272"/>
      <c r="O555" s="1224"/>
      <c r="P555" s="1276"/>
      <c r="Q555" s="1280"/>
      <c r="R555" s="1270"/>
    </row>
    <row r="556" spans="1:18" ht="15" customHeight="1">
      <c r="B556" s="1272"/>
      <c r="C556" s="1224"/>
      <c r="D556" s="1276"/>
      <c r="E556" s="1224"/>
      <c r="F556" s="1224"/>
      <c r="G556" s="1224"/>
      <c r="H556" s="1224"/>
      <c r="I556" s="1224"/>
      <c r="J556" s="1224"/>
      <c r="K556" s="1224"/>
      <c r="L556" s="1224"/>
      <c r="M556" s="1224"/>
      <c r="N556" s="1272"/>
      <c r="O556" s="1224"/>
      <c r="P556" s="1276"/>
      <c r="Q556" s="1280"/>
      <c r="R556" s="1270"/>
    </row>
    <row r="557" spans="1:18" ht="15" customHeight="1">
      <c r="B557" s="1272"/>
      <c r="C557" s="1224"/>
      <c r="D557" s="1276"/>
      <c r="E557" s="1224"/>
      <c r="F557" s="1224"/>
      <c r="G557" s="1224"/>
      <c r="H557" s="1224"/>
      <c r="I557" s="1224"/>
      <c r="J557" s="1224"/>
      <c r="K557" s="1224"/>
      <c r="L557" s="1224"/>
      <c r="M557" s="1224"/>
      <c r="N557" s="1272"/>
      <c r="O557" s="1224"/>
      <c r="P557" s="1276"/>
      <c r="Q557" s="1280"/>
      <c r="R557" s="1270"/>
    </row>
    <row r="558" spans="1:18" ht="15" customHeight="1">
      <c r="B558" s="1272"/>
      <c r="C558" s="1224"/>
      <c r="D558" s="1276"/>
      <c r="E558" s="1224"/>
      <c r="F558" s="1224"/>
      <c r="G558" s="1224"/>
      <c r="H558" s="1224"/>
      <c r="I558" s="1224"/>
      <c r="J558" s="1224"/>
      <c r="K558" s="1224"/>
      <c r="L558" s="1224"/>
      <c r="M558" s="1224"/>
      <c r="N558" s="1272"/>
      <c r="O558" s="1224"/>
      <c r="P558" s="1276"/>
      <c r="Q558" s="1280"/>
      <c r="R558" s="1270"/>
    </row>
    <row r="559" spans="1:18" s="1271" customFormat="1" ht="15" customHeight="1">
      <c r="A559" s="1290"/>
      <c r="B559" s="1272"/>
      <c r="C559" s="1224"/>
      <c r="D559" s="1276"/>
      <c r="E559" s="1224"/>
      <c r="F559" s="1224"/>
      <c r="G559" s="1224"/>
      <c r="H559" s="1224"/>
      <c r="I559" s="1224"/>
      <c r="J559" s="1224"/>
      <c r="K559" s="1224"/>
      <c r="L559" s="1224"/>
      <c r="M559" s="1224"/>
      <c r="N559" s="1272"/>
      <c r="O559" s="1224"/>
      <c r="P559" s="1276"/>
      <c r="Q559" s="1296"/>
      <c r="R559" s="1243"/>
    </row>
    <row r="560" spans="1:18" ht="15" customHeight="1">
      <c r="A560" s="1281"/>
      <c r="B560" s="1282"/>
      <c r="C560" s="1283"/>
      <c r="D560" s="1284"/>
      <c r="E560" s="1283"/>
      <c r="F560" s="1283"/>
      <c r="G560" s="1283"/>
      <c r="H560" s="1283"/>
      <c r="I560" s="1283"/>
      <c r="J560" s="1283"/>
      <c r="K560" s="1283"/>
      <c r="L560" s="1283"/>
      <c r="M560" s="1283"/>
      <c r="N560" s="1282"/>
      <c r="O560" s="1283"/>
      <c r="P560" s="1284"/>
      <c r="Q560" s="1307" t="s">
        <v>249</v>
      </c>
    </row>
    <row r="561" spans="1:18" ht="12.95" customHeight="1">
      <c r="A561" s="1286"/>
      <c r="B561" s="1224"/>
      <c r="C561" s="1224"/>
      <c r="D561" s="1224"/>
      <c r="E561" s="1224"/>
      <c r="F561" s="1224"/>
      <c r="G561" s="1224"/>
      <c r="H561" s="1224"/>
      <c r="I561" s="1224"/>
      <c r="J561" s="1224"/>
      <c r="K561" s="1224"/>
      <c r="L561" s="1224"/>
      <c r="M561" s="1224"/>
      <c r="N561" s="1287"/>
      <c r="O561" s="1224"/>
      <c r="P561" s="1224"/>
      <c r="Q561" s="1310" t="s">
        <v>249</v>
      </c>
    </row>
    <row r="562" spans="1:18" ht="12.95" customHeight="1">
      <c r="A562" s="1286"/>
      <c r="B562" s="1224"/>
      <c r="C562" s="1224"/>
      <c r="D562" s="1224"/>
      <c r="E562" s="1224"/>
      <c r="F562" s="1224"/>
      <c r="G562" s="1224"/>
      <c r="H562" s="1224"/>
      <c r="I562" s="1224"/>
      <c r="J562" s="1224"/>
      <c r="K562" s="1224"/>
      <c r="L562" s="1224"/>
      <c r="M562" s="1224"/>
      <c r="N562" s="1224"/>
      <c r="O562" s="1224"/>
      <c r="P562" s="1224"/>
      <c r="Q562" s="1264"/>
    </row>
    <row r="563" spans="1:18" ht="12.95" customHeight="1">
      <c r="A563" s="1286"/>
      <c r="B563" s="1224"/>
      <c r="C563" s="1224"/>
      <c r="D563" s="1224"/>
      <c r="E563" s="1224"/>
      <c r="F563" s="1224"/>
      <c r="G563" s="1224"/>
      <c r="H563" s="1224"/>
      <c r="I563" s="1224"/>
      <c r="J563" s="1224"/>
      <c r="K563" s="1224"/>
      <c r="L563" s="1224"/>
      <c r="M563" s="1224"/>
      <c r="N563" s="1224"/>
      <c r="O563" s="1224"/>
      <c r="P563" s="1224"/>
      <c r="Q563" s="1301"/>
    </row>
    <row r="564" spans="1:18" ht="24" customHeight="1">
      <c r="A564" s="1219" t="s">
        <v>2666</v>
      </c>
      <c r="B564" s="1224"/>
      <c r="C564" s="1224"/>
      <c r="D564" s="1224"/>
      <c r="E564" s="1224"/>
      <c r="F564" s="1224"/>
      <c r="G564" s="1224"/>
      <c r="H564" s="1224"/>
      <c r="I564" s="1224"/>
      <c r="J564" s="1224"/>
      <c r="K564" s="1224"/>
      <c r="L564" s="1224"/>
      <c r="M564" s="1224"/>
      <c r="N564" s="1224"/>
      <c r="O564" s="1224"/>
      <c r="P564" s="1224"/>
      <c r="Q564" s="1225" t="s">
        <v>2667</v>
      </c>
    </row>
    <row r="565" spans="1:18" ht="20.25">
      <c r="A565" s="1289" t="s">
        <v>2962</v>
      </c>
      <c r="B565" s="1224"/>
      <c r="C565" s="1224"/>
      <c r="D565" s="1224"/>
      <c r="E565" s="1224"/>
      <c r="F565" s="1224"/>
      <c r="G565" s="1224"/>
      <c r="H565" s="1224"/>
      <c r="I565" s="1224"/>
      <c r="J565" s="1224"/>
      <c r="K565" s="1224"/>
      <c r="L565" s="1224"/>
      <c r="M565" s="1224"/>
      <c r="N565" s="1224"/>
      <c r="O565" s="1224"/>
      <c r="P565" s="1224"/>
      <c r="Q565" s="1269" t="s">
        <v>2963</v>
      </c>
    </row>
    <row r="566" spans="1:18" ht="18" customHeight="1">
      <c r="A566" s="1233" t="s">
        <v>2739</v>
      </c>
      <c r="B566" s="1224"/>
      <c r="C566" s="1224"/>
      <c r="D566" s="1224"/>
      <c r="E566" s="1224"/>
      <c r="F566" s="1224"/>
      <c r="G566" s="1224"/>
      <c r="H566" s="1224"/>
      <c r="I566" s="1224"/>
      <c r="J566" s="1224"/>
      <c r="K566" s="1224"/>
      <c r="L566" s="1224"/>
      <c r="M566" s="1224"/>
      <c r="N566" s="1224"/>
      <c r="O566" s="1224"/>
      <c r="P566" s="1224"/>
      <c r="Q566" s="1236" t="s">
        <v>2740</v>
      </c>
    </row>
    <row r="567" spans="1:18" ht="15.95" customHeight="1">
      <c r="A567" s="1239"/>
      <c r="B567" s="1240"/>
      <c r="C567" s="1240"/>
      <c r="D567" s="1240"/>
      <c r="E567" s="1240"/>
      <c r="F567" s="1240"/>
      <c r="G567" s="1240"/>
      <c r="H567" s="1240"/>
      <c r="I567" s="1240"/>
      <c r="J567" s="1240"/>
      <c r="K567" s="1240"/>
      <c r="L567" s="1240"/>
      <c r="M567" s="1240"/>
      <c r="N567" s="1240"/>
      <c r="O567" s="1240"/>
      <c r="P567" s="1240"/>
      <c r="Q567" s="1242"/>
    </row>
    <row r="568" spans="1:18" ht="11.1" customHeight="1">
      <c r="A568" s="1245"/>
      <c r="B568" s="2390">
        <v>2018</v>
      </c>
      <c r="C568" s="2391"/>
      <c r="D568" s="2391"/>
      <c r="E568" s="2391"/>
      <c r="F568" s="2391"/>
      <c r="G568" s="2391"/>
      <c r="H568" s="2391"/>
      <c r="I568" s="2391"/>
      <c r="J568" s="2391"/>
      <c r="K568" s="2391"/>
      <c r="L568" s="2391"/>
      <c r="M568" s="2391"/>
      <c r="N568" s="2390">
        <v>2017</v>
      </c>
      <c r="O568" s="2391"/>
      <c r="P568" s="2395"/>
      <c r="Q568" s="1246"/>
    </row>
    <row r="569" spans="1:18" ht="11.1" customHeight="1">
      <c r="A569" s="1245"/>
      <c r="B569" s="2392"/>
      <c r="C569" s="2393"/>
      <c r="D569" s="2393"/>
      <c r="E569" s="2393"/>
      <c r="F569" s="2393"/>
      <c r="G569" s="2393"/>
      <c r="H569" s="2394"/>
      <c r="I569" s="2393"/>
      <c r="J569" s="2393"/>
      <c r="K569" s="2393"/>
      <c r="L569" s="2393"/>
      <c r="M569" s="2393"/>
      <c r="N569" s="2392"/>
      <c r="O569" s="2393"/>
      <c r="P569" s="2396"/>
      <c r="Q569" s="1246" t="s">
        <v>2501</v>
      </c>
    </row>
    <row r="570" spans="1:18" ht="11.1" customHeight="1">
      <c r="A570" s="1245"/>
      <c r="B570" s="1247" t="s">
        <v>2502</v>
      </c>
      <c r="C570" s="1248" t="s">
        <v>2675</v>
      </c>
      <c r="D570" s="1249" t="s">
        <v>11</v>
      </c>
      <c r="E570" s="1250" t="s">
        <v>21</v>
      </c>
      <c r="F570" s="1250" t="s">
        <v>23</v>
      </c>
      <c r="G570" s="1250" t="s">
        <v>12</v>
      </c>
      <c r="H570" s="1251" t="s">
        <v>13</v>
      </c>
      <c r="I570" s="1251" t="s">
        <v>14</v>
      </c>
      <c r="J570" s="1251" t="s">
        <v>15</v>
      </c>
      <c r="K570" s="1252" t="s">
        <v>8</v>
      </c>
      <c r="L570" s="1252" t="s">
        <v>9</v>
      </c>
      <c r="M570" s="1252" t="s">
        <v>10</v>
      </c>
      <c r="N570" s="1247" t="s">
        <v>2502</v>
      </c>
      <c r="O570" s="1248" t="s">
        <v>2675</v>
      </c>
      <c r="P570" s="1249" t="s">
        <v>11</v>
      </c>
      <c r="Q570" s="1246"/>
    </row>
    <row r="571" spans="1:18" ht="11.1" customHeight="1">
      <c r="A571" s="1253"/>
      <c r="B571" s="1254" t="s">
        <v>2406</v>
      </c>
      <c r="C571" s="1255" t="s">
        <v>2506</v>
      </c>
      <c r="D571" s="1256" t="s">
        <v>2507</v>
      </c>
      <c r="E571" s="1257" t="s">
        <v>7</v>
      </c>
      <c r="F571" s="1257" t="s">
        <v>22</v>
      </c>
      <c r="G571" s="1257" t="s">
        <v>6</v>
      </c>
      <c r="H571" s="1258" t="s">
        <v>5</v>
      </c>
      <c r="I571" s="1258" t="s">
        <v>4</v>
      </c>
      <c r="J571" s="1258" t="s">
        <v>3</v>
      </c>
      <c r="K571" s="1259" t="s">
        <v>2</v>
      </c>
      <c r="L571" s="1259" t="s">
        <v>1</v>
      </c>
      <c r="M571" s="1259" t="s">
        <v>0</v>
      </c>
      <c r="N571" s="1254" t="s">
        <v>2406</v>
      </c>
      <c r="O571" s="1255" t="s">
        <v>2506</v>
      </c>
      <c r="P571" s="1256" t="s">
        <v>2507</v>
      </c>
      <c r="Q571" s="1260"/>
    </row>
    <row r="572" spans="1:18" ht="15" customHeight="1">
      <c r="A572" s="1290"/>
      <c r="B572" s="1266"/>
      <c r="C572" s="1267"/>
      <c r="D572" s="1312"/>
      <c r="E572" s="1267"/>
      <c r="F572" s="1267"/>
      <c r="G572" s="1267"/>
      <c r="H572" s="1267"/>
      <c r="I572" s="1267"/>
      <c r="J572" s="1267"/>
      <c r="K572" s="1267"/>
      <c r="L572" s="1267"/>
      <c r="M572" s="1267"/>
      <c r="N572" s="1266"/>
      <c r="O572" s="1267"/>
      <c r="P572" s="1268"/>
      <c r="Q572" s="1264"/>
    </row>
    <row r="573" spans="1:18" ht="15" customHeight="1">
      <c r="A573" s="1274" t="s">
        <v>2809</v>
      </c>
      <c r="B573" s="1266">
        <f>'[2]tr (2)'!C384</f>
        <v>113.5</v>
      </c>
      <c r="C573" s="1267">
        <f>'[2]tr (2)'!D384</f>
        <v>113.4</v>
      </c>
      <c r="D573" s="1268">
        <f>'[2]tr (2)'!E384</f>
        <v>113.4</v>
      </c>
      <c r="E573" s="1267">
        <f>'[2]tr (2)'!F384</f>
        <v>112.9</v>
      </c>
      <c r="F573" s="1267">
        <f>'[2]tr (2)'!G384</f>
        <v>112.6</v>
      </c>
      <c r="G573" s="1267">
        <f>'[2]tr (2)'!H384</f>
        <v>112.5</v>
      </c>
      <c r="H573" s="1267">
        <f>'[2]tr (2)'!I384</f>
        <v>112.6</v>
      </c>
      <c r="I573" s="1267">
        <f>'[2]tr (2)'!J384</f>
        <v>112.4</v>
      </c>
      <c r="J573" s="1267">
        <f>'[2]tr (2)'!K384</f>
        <v>112</v>
      </c>
      <c r="K573" s="1267">
        <f>'[2]tr (2)'!L384</f>
        <v>112</v>
      </c>
      <c r="L573" s="1267">
        <f>'[2]tr (2)'!M384</f>
        <v>111.9</v>
      </c>
      <c r="M573" s="1267">
        <f>'[2]tr (2)'!N384</f>
        <v>111.8</v>
      </c>
      <c r="N573" s="1266">
        <f>'[2]tr (2)'!O384</f>
        <v>111.9</v>
      </c>
      <c r="O573" s="1267">
        <f>'[2]tr (2)'!P384</f>
        <v>111.7</v>
      </c>
      <c r="P573" s="1268">
        <f>'[2]tr (2)'!Q384</f>
        <v>111.8</v>
      </c>
      <c r="Q573" s="1273" t="s">
        <v>2810</v>
      </c>
      <c r="R573" s="1270"/>
    </row>
    <row r="574" spans="1:18" s="1227" customFormat="1" ht="15" customHeight="1">
      <c r="A574" s="1244" t="s">
        <v>2811</v>
      </c>
      <c r="B574" s="1272">
        <f>'[2]tr (2)'!C385</f>
        <v>134.69999999999999</v>
      </c>
      <c r="C574" s="1224">
        <f>'[2]tr (2)'!D385</f>
        <v>133.6</v>
      </c>
      <c r="D574" s="1276">
        <f>'[2]tr (2)'!E385</f>
        <v>132.9</v>
      </c>
      <c r="E574" s="1224">
        <f>'[2]tr (2)'!F385</f>
        <v>132.4</v>
      </c>
      <c r="F574" s="1224">
        <f>'[2]tr (2)'!G385</f>
        <v>131.4</v>
      </c>
      <c r="G574" s="1224">
        <f>'[2]tr (2)'!H385</f>
        <v>131.5</v>
      </c>
      <c r="H574" s="1224">
        <f>'[2]tr (2)'!I385</f>
        <v>131.30000000000001</v>
      </c>
      <c r="I574" s="1224">
        <f>'[2]tr (2)'!J385</f>
        <v>130.80000000000001</v>
      </c>
      <c r="J574" s="1224">
        <f>'[2]tr (2)'!K385</f>
        <v>130.9</v>
      </c>
      <c r="K574" s="1224">
        <f>'[2]tr (2)'!L385</f>
        <v>130.4</v>
      </c>
      <c r="L574" s="1224">
        <f>'[2]tr (2)'!M385</f>
        <v>130.4</v>
      </c>
      <c r="M574" s="1224">
        <f>'[2]tr (2)'!N385</f>
        <v>129.9</v>
      </c>
      <c r="N574" s="1272">
        <f>'[2]tr (2)'!O385</f>
        <v>129.9</v>
      </c>
      <c r="O574" s="1224">
        <f>'[2]tr (2)'!P385</f>
        <v>130</v>
      </c>
      <c r="P574" s="1276">
        <f>'[2]tr (2)'!Q385</f>
        <v>129.5</v>
      </c>
      <c r="Q574" s="1277" t="s">
        <v>2812</v>
      </c>
      <c r="R574" s="1243"/>
    </row>
    <row r="575" spans="1:18" ht="15" customHeight="1">
      <c r="A575" s="1244" t="s">
        <v>2813</v>
      </c>
      <c r="B575" s="1272">
        <f>'[2]tr (2)'!C386</f>
        <v>99.4</v>
      </c>
      <c r="C575" s="1224">
        <f>'[2]tr (2)'!D386</f>
        <v>101.8</v>
      </c>
      <c r="D575" s="1276">
        <f>'[2]tr (2)'!E386</f>
        <v>101.8</v>
      </c>
      <c r="E575" s="1224">
        <f>'[2]tr (2)'!F386</f>
        <v>99.6</v>
      </c>
      <c r="F575" s="1224">
        <f>'[2]tr (2)'!G386</f>
        <v>99.6</v>
      </c>
      <c r="G575" s="1224">
        <f>'[2]tr (2)'!H386</f>
        <v>99.6</v>
      </c>
      <c r="H575" s="1224">
        <f>'[2]tr (2)'!I386</f>
        <v>99.6</v>
      </c>
      <c r="I575" s="1224">
        <f>'[2]tr (2)'!J386</f>
        <v>99.6</v>
      </c>
      <c r="J575" s="1224">
        <f>'[2]tr (2)'!K386</f>
        <v>99.6</v>
      </c>
      <c r="K575" s="1224">
        <f>'[2]tr (2)'!L386</f>
        <v>99.6</v>
      </c>
      <c r="L575" s="1224">
        <f>'[2]tr (2)'!M386</f>
        <v>99.6</v>
      </c>
      <c r="M575" s="1224">
        <f>'[2]tr (2)'!N386</f>
        <v>99.6</v>
      </c>
      <c r="N575" s="1272">
        <f>'[2]tr (2)'!O386</f>
        <v>99.6</v>
      </c>
      <c r="O575" s="1224">
        <f>'[2]tr (2)'!P386</f>
        <v>102.1</v>
      </c>
      <c r="P575" s="1276">
        <f>'[2]tr (2)'!Q386</f>
        <v>99.7</v>
      </c>
      <c r="Q575" s="1278" t="s">
        <v>2814</v>
      </c>
    </row>
    <row r="576" spans="1:18" s="1238" customFormat="1" ht="15" customHeight="1">
      <c r="A576" s="1244" t="s">
        <v>2815</v>
      </c>
      <c r="B576" s="1272">
        <f>'[2]tr (2)'!C387</f>
        <v>108</v>
      </c>
      <c r="C576" s="1224">
        <f>'[2]tr (2)'!D387</f>
        <v>108.4</v>
      </c>
      <c r="D576" s="1276">
        <f>'[2]tr (2)'!E387</f>
        <v>109.9</v>
      </c>
      <c r="E576" s="1224">
        <f>'[2]tr (2)'!F387</f>
        <v>108.7</v>
      </c>
      <c r="F576" s="1224">
        <f>'[2]tr (2)'!G387</f>
        <v>109</v>
      </c>
      <c r="G576" s="1224">
        <f>'[2]tr (2)'!H387</f>
        <v>109.3</v>
      </c>
      <c r="H576" s="1224">
        <f>'[2]tr (2)'!I387</f>
        <v>110.9</v>
      </c>
      <c r="I576" s="1224">
        <f>'[2]tr (2)'!J387</f>
        <v>110.3</v>
      </c>
      <c r="J576" s="1224">
        <f>'[2]tr (2)'!K387</f>
        <v>110.2</v>
      </c>
      <c r="K576" s="1224">
        <f>'[2]tr (2)'!L387</f>
        <v>111.2</v>
      </c>
      <c r="L576" s="1224">
        <f>'[2]tr (2)'!M387</f>
        <v>111</v>
      </c>
      <c r="M576" s="1224">
        <f>'[2]tr (2)'!N387</f>
        <v>111</v>
      </c>
      <c r="N576" s="1272">
        <f>'[2]tr (2)'!O387</f>
        <v>110.7</v>
      </c>
      <c r="O576" s="1224">
        <f>'[2]tr (2)'!P387</f>
        <v>110.4</v>
      </c>
      <c r="P576" s="1276">
        <f>'[2]tr (2)'!Q387</f>
        <v>110.2</v>
      </c>
      <c r="Q576" s="1278" t="s">
        <v>2816</v>
      </c>
      <c r="R576" s="1243"/>
    </row>
    <row r="577" spans="1:18" ht="15" customHeight="1">
      <c r="A577" s="1244" t="s">
        <v>2817</v>
      </c>
      <c r="B577" s="1272">
        <f>'[2]tr (2)'!C388</f>
        <v>98.2</v>
      </c>
      <c r="C577" s="1224">
        <f>'[2]tr (2)'!D388</f>
        <v>98.2</v>
      </c>
      <c r="D577" s="1276">
        <f>'[2]tr (2)'!E388</f>
        <v>98.5</v>
      </c>
      <c r="E577" s="1224">
        <f>'[2]tr (2)'!F388</f>
        <v>98.5</v>
      </c>
      <c r="F577" s="1224">
        <f>'[2]tr (2)'!G388</f>
        <v>98.8</v>
      </c>
      <c r="G577" s="1224">
        <f>'[2]tr (2)'!H388</f>
        <v>97.8</v>
      </c>
      <c r="H577" s="1224">
        <f>'[2]tr (2)'!I388</f>
        <v>97.7</v>
      </c>
      <c r="I577" s="1224">
        <f>'[2]tr (2)'!J388</f>
        <v>97.1</v>
      </c>
      <c r="J577" s="1224">
        <f>'[2]tr (2)'!K388</f>
        <v>95.4</v>
      </c>
      <c r="K577" s="1224">
        <f>'[2]tr (2)'!L388</f>
        <v>95.7</v>
      </c>
      <c r="L577" s="1224">
        <f>'[2]tr (2)'!M388</f>
        <v>95.7</v>
      </c>
      <c r="M577" s="1224">
        <f>'[2]tr (2)'!N388</f>
        <v>95.7</v>
      </c>
      <c r="N577" s="1272">
        <f>'[2]tr (2)'!O388</f>
        <v>95.7</v>
      </c>
      <c r="O577" s="1224">
        <f>'[2]tr (2)'!P388</f>
        <v>96.2</v>
      </c>
      <c r="P577" s="1276">
        <f>'[2]tr (2)'!Q388</f>
        <v>97.4</v>
      </c>
      <c r="Q577" s="1278" t="s">
        <v>2818</v>
      </c>
    </row>
    <row r="578" spans="1:18" ht="15" customHeight="1">
      <c r="A578" s="1244" t="s">
        <v>2819</v>
      </c>
      <c r="B578" s="1272">
        <f>'[2]tr (2)'!C389</f>
        <v>90.4</v>
      </c>
      <c r="C578" s="1224">
        <f>'[2]tr (2)'!D389</f>
        <v>92.3</v>
      </c>
      <c r="D578" s="1276">
        <f>'[2]tr (2)'!E389</f>
        <v>89.4</v>
      </c>
      <c r="E578" s="1224">
        <f>'[2]tr (2)'!F389</f>
        <v>89</v>
      </c>
      <c r="F578" s="1224">
        <f>'[2]tr (2)'!G389</f>
        <v>89.8</v>
      </c>
      <c r="G578" s="1224">
        <f>'[2]tr (2)'!H389</f>
        <v>90.8</v>
      </c>
      <c r="H578" s="1224">
        <f>'[2]tr (2)'!I389</f>
        <v>90.3</v>
      </c>
      <c r="I578" s="1224">
        <f>'[2]tr (2)'!J389</f>
        <v>88.6</v>
      </c>
      <c r="J578" s="1224">
        <f>'[2]tr (2)'!K389</f>
        <v>85.9</v>
      </c>
      <c r="K578" s="1224">
        <f>'[2]tr (2)'!L389</f>
        <v>85.2</v>
      </c>
      <c r="L578" s="1224">
        <f>'[2]tr (2)'!M389</f>
        <v>86.6</v>
      </c>
      <c r="M578" s="1224">
        <f>'[2]tr (2)'!N389</f>
        <v>87.6</v>
      </c>
      <c r="N578" s="1272">
        <f>'[2]tr (2)'!O389</f>
        <v>85.8</v>
      </c>
      <c r="O578" s="1224">
        <f>'[2]tr (2)'!P389</f>
        <v>85.9</v>
      </c>
      <c r="P578" s="1276">
        <f>'[2]tr (2)'!Q389</f>
        <v>83.7</v>
      </c>
      <c r="Q578" s="1278" t="s">
        <v>2820</v>
      </c>
    </row>
    <row r="579" spans="1:18" ht="15" customHeight="1">
      <c r="A579" s="1244" t="s">
        <v>2821</v>
      </c>
      <c r="B579" s="1272">
        <f>'[2]tr (2)'!C390</f>
        <v>100</v>
      </c>
      <c r="C579" s="1224">
        <f>'[2]tr (2)'!D390</f>
        <v>100</v>
      </c>
      <c r="D579" s="1276">
        <f>'[2]tr (2)'!E390</f>
        <v>100</v>
      </c>
      <c r="E579" s="1224">
        <f>'[2]tr (2)'!F390</f>
        <v>100</v>
      </c>
      <c r="F579" s="1224">
        <f>'[2]tr (2)'!G390</f>
        <v>100</v>
      </c>
      <c r="G579" s="1224">
        <f>'[2]tr (2)'!H390</f>
        <v>100</v>
      </c>
      <c r="H579" s="1224">
        <f>'[2]tr (2)'!I390</f>
        <v>100</v>
      </c>
      <c r="I579" s="1224">
        <f>'[2]tr (2)'!J390</f>
        <v>100</v>
      </c>
      <c r="J579" s="1224">
        <f>'[2]tr (2)'!K390</f>
        <v>100</v>
      </c>
      <c r="K579" s="1224">
        <f>'[2]tr (2)'!L390</f>
        <v>100</v>
      </c>
      <c r="L579" s="1224">
        <f>'[2]tr (2)'!M390</f>
        <v>100</v>
      </c>
      <c r="M579" s="1224">
        <f>'[2]tr (2)'!N390</f>
        <v>100</v>
      </c>
      <c r="N579" s="1272">
        <f>'[2]tr (2)'!O390</f>
        <v>100</v>
      </c>
      <c r="O579" s="1224">
        <f>'[2]tr (2)'!P390</f>
        <v>100</v>
      </c>
      <c r="P579" s="1276">
        <f>'[2]tr (2)'!Q390</f>
        <v>100</v>
      </c>
      <c r="Q579" s="1278" t="s">
        <v>2822</v>
      </c>
      <c r="R579" s="1270"/>
    </row>
    <row r="580" spans="1:18" ht="15" customHeight="1">
      <c r="A580" s="1244" t="s">
        <v>2823</v>
      </c>
      <c r="B580" s="1272">
        <f>'[2]tr (2)'!C391</f>
        <v>120.6</v>
      </c>
      <c r="C580" s="1224">
        <f>'[2]tr (2)'!D391</f>
        <v>119.5</v>
      </c>
      <c r="D580" s="1276">
        <f>'[2]tr (2)'!E391</f>
        <v>119.8</v>
      </c>
      <c r="E580" s="1224">
        <f>'[2]tr (2)'!F391</f>
        <v>116.4</v>
      </c>
      <c r="F580" s="1224">
        <f>'[2]tr (2)'!G391</f>
        <v>114.4</v>
      </c>
      <c r="G580" s="1224">
        <f>'[2]tr (2)'!H391</f>
        <v>112.5</v>
      </c>
      <c r="H580" s="1224">
        <f>'[2]tr (2)'!I391</f>
        <v>112.8</v>
      </c>
      <c r="I580" s="1224">
        <f>'[2]tr (2)'!J391</f>
        <v>112.7</v>
      </c>
      <c r="J580" s="1224">
        <f>'[2]tr (2)'!K391</f>
        <v>111.1</v>
      </c>
      <c r="K580" s="1224">
        <f>'[2]tr (2)'!L391</f>
        <v>110.8</v>
      </c>
      <c r="L580" s="1224">
        <f>'[2]tr (2)'!M391</f>
        <v>110.1</v>
      </c>
      <c r="M580" s="1224">
        <f>'[2]tr (2)'!N391</f>
        <v>109.8</v>
      </c>
      <c r="N580" s="1272">
        <f>'[2]tr (2)'!O391</f>
        <v>110.5</v>
      </c>
      <c r="O580" s="1224">
        <f>'[2]tr (2)'!P391</f>
        <v>109.4</v>
      </c>
      <c r="P580" s="1276">
        <f>'[2]tr (2)'!Q391</f>
        <v>109.5</v>
      </c>
      <c r="Q580" s="1277" t="s">
        <v>2824</v>
      </c>
    </row>
    <row r="581" spans="1:18" ht="15" customHeight="1">
      <c r="A581" s="1244" t="s">
        <v>2825</v>
      </c>
      <c r="B581" s="1272">
        <f>'[2]tr (2)'!C392</f>
        <v>119.9</v>
      </c>
      <c r="C581" s="1224">
        <f>'[2]tr (2)'!D392</f>
        <v>119.9</v>
      </c>
      <c r="D581" s="1276">
        <f>'[2]tr (2)'!E392</f>
        <v>119.9</v>
      </c>
      <c r="E581" s="1224">
        <f>'[2]tr (2)'!F392</f>
        <v>119.9</v>
      </c>
      <c r="F581" s="1224">
        <f>'[2]tr (2)'!G392</f>
        <v>119.9</v>
      </c>
      <c r="G581" s="1224">
        <f>'[2]tr (2)'!H392</f>
        <v>119.9</v>
      </c>
      <c r="H581" s="1224">
        <f>'[2]tr (2)'!I392</f>
        <v>119.9</v>
      </c>
      <c r="I581" s="1224">
        <f>'[2]tr (2)'!J392</f>
        <v>119.9</v>
      </c>
      <c r="J581" s="1224">
        <f>'[2]tr (2)'!K392</f>
        <v>119.9</v>
      </c>
      <c r="K581" s="1224">
        <f>'[2]tr (2)'!L392</f>
        <v>120.6</v>
      </c>
      <c r="L581" s="1224">
        <f>'[2]tr (2)'!M392</f>
        <v>120.4</v>
      </c>
      <c r="M581" s="1224">
        <f>'[2]tr (2)'!N392</f>
        <v>120.4</v>
      </c>
      <c r="N581" s="1272">
        <f>'[2]tr (2)'!O392</f>
        <v>120.4</v>
      </c>
      <c r="O581" s="1224">
        <f>'[2]tr (2)'!P392</f>
        <v>116.2</v>
      </c>
      <c r="P581" s="1276">
        <f>'[2]tr (2)'!Q392</f>
        <v>112.5</v>
      </c>
      <c r="Q581" s="1278" t="s">
        <v>2826</v>
      </c>
    </row>
    <row r="582" spans="1:18" ht="15" customHeight="1">
      <c r="A582" s="1244" t="s">
        <v>2827</v>
      </c>
      <c r="B582" s="1272">
        <f>'[2]tr (2)'!C393</f>
        <v>114</v>
      </c>
      <c r="C582" s="1224">
        <f>'[2]tr (2)'!D393</f>
        <v>114</v>
      </c>
      <c r="D582" s="1276">
        <f>'[2]tr (2)'!E393</f>
        <v>114</v>
      </c>
      <c r="E582" s="1224">
        <f>'[2]tr (2)'!F393</f>
        <v>114</v>
      </c>
      <c r="F582" s="1224">
        <f>'[2]tr (2)'!G393</f>
        <v>114</v>
      </c>
      <c r="G582" s="1224">
        <f>'[2]tr (2)'!H393</f>
        <v>114.6</v>
      </c>
      <c r="H582" s="1224">
        <f>'[2]tr (2)'!I393</f>
        <v>114.6</v>
      </c>
      <c r="I582" s="1224">
        <f>'[2]tr (2)'!J393</f>
        <v>114.6</v>
      </c>
      <c r="J582" s="1224">
        <f>'[2]tr (2)'!K393</f>
        <v>114.6</v>
      </c>
      <c r="K582" s="1224">
        <f>'[2]tr (2)'!L393</f>
        <v>114.6</v>
      </c>
      <c r="L582" s="1224">
        <f>'[2]tr (2)'!M393</f>
        <v>114.6</v>
      </c>
      <c r="M582" s="1224">
        <f>'[2]tr (2)'!N393</f>
        <v>114.6</v>
      </c>
      <c r="N582" s="1272">
        <f>'[2]tr (2)'!O393</f>
        <v>114.6</v>
      </c>
      <c r="O582" s="1224">
        <f>'[2]tr (2)'!P393</f>
        <v>114.2</v>
      </c>
      <c r="P582" s="1276">
        <f>'[2]tr (2)'!Q393</f>
        <v>114.5</v>
      </c>
      <c r="Q582" s="1277" t="s">
        <v>2828</v>
      </c>
    </row>
    <row r="583" spans="1:18" s="1271" customFormat="1" ht="15" customHeight="1">
      <c r="A583" s="1244" t="s">
        <v>2829</v>
      </c>
      <c r="B583" s="1272">
        <f>'[2]tr (2)'!C394</f>
        <v>100</v>
      </c>
      <c r="C583" s="1224">
        <f>'[2]tr (2)'!D394</f>
        <v>100</v>
      </c>
      <c r="D583" s="1276">
        <f>'[2]tr (2)'!E394</f>
        <v>100</v>
      </c>
      <c r="E583" s="1224">
        <f>'[2]tr (2)'!F394</f>
        <v>100</v>
      </c>
      <c r="F583" s="1224">
        <f>'[2]tr (2)'!G394</f>
        <v>100</v>
      </c>
      <c r="G583" s="1224">
        <f>'[2]tr (2)'!H394</f>
        <v>100</v>
      </c>
      <c r="H583" s="1224">
        <f>'[2]tr (2)'!I394</f>
        <v>100</v>
      </c>
      <c r="I583" s="1224">
        <f>'[2]tr (2)'!J394</f>
        <v>100</v>
      </c>
      <c r="J583" s="1224">
        <f>'[2]tr (2)'!K394</f>
        <v>100</v>
      </c>
      <c r="K583" s="1224">
        <f>'[2]tr (2)'!L394</f>
        <v>100</v>
      </c>
      <c r="L583" s="1224">
        <f>'[2]tr (2)'!M394</f>
        <v>100</v>
      </c>
      <c r="M583" s="1224">
        <f>'[2]tr (2)'!N394</f>
        <v>100</v>
      </c>
      <c r="N583" s="1272">
        <f>'[2]tr (2)'!O394</f>
        <v>100</v>
      </c>
      <c r="O583" s="1224">
        <f>'[2]tr (2)'!P394</f>
        <v>100</v>
      </c>
      <c r="P583" s="1276">
        <f>'[2]tr (2)'!Q394</f>
        <v>100</v>
      </c>
      <c r="Q583" s="1278" t="s">
        <v>2830</v>
      </c>
      <c r="R583" s="1243"/>
    </row>
    <row r="584" spans="1:18" s="1271" customFormat="1" ht="15" customHeight="1">
      <c r="A584" s="1244"/>
      <c r="B584" s="1272"/>
      <c r="C584" s="1224"/>
      <c r="D584" s="1268"/>
      <c r="E584" s="1267"/>
      <c r="F584" s="1267"/>
      <c r="G584" s="1267"/>
      <c r="H584" s="1267"/>
      <c r="I584" s="1267"/>
      <c r="J584" s="1267"/>
      <c r="K584" s="1267"/>
      <c r="L584" s="1267"/>
      <c r="M584" s="1267"/>
      <c r="N584" s="1266"/>
      <c r="O584" s="1267"/>
      <c r="P584" s="1268"/>
      <c r="Q584" s="1278"/>
      <c r="R584" s="1243"/>
    </row>
    <row r="585" spans="1:18" s="1271" customFormat="1" ht="15" customHeight="1">
      <c r="A585" s="1274" t="s">
        <v>2831</v>
      </c>
      <c r="B585" s="1266">
        <f>'[2]tr (2)'!C396</f>
        <v>108.6</v>
      </c>
      <c r="C585" s="1267">
        <f>'[2]tr (2)'!D396</f>
        <v>108.6</v>
      </c>
      <c r="D585" s="1268">
        <f>'[2]tr (2)'!E396</f>
        <v>108.6</v>
      </c>
      <c r="E585" s="1267">
        <f>'[2]tr (2)'!F396</f>
        <v>108.6</v>
      </c>
      <c r="F585" s="1267">
        <f>'[2]tr (2)'!G396</f>
        <v>108.6</v>
      </c>
      <c r="G585" s="1267">
        <f>'[2]tr (2)'!H396</f>
        <v>108.6</v>
      </c>
      <c r="H585" s="1267">
        <f>'[2]tr (2)'!I396</f>
        <v>108.6</v>
      </c>
      <c r="I585" s="1267">
        <f>'[2]tr (2)'!J396</f>
        <v>108.6</v>
      </c>
      <c r="J585" s="1267">
        <f>'[2]tr (2)'!K396</f>
        <v>108.6</v>
      </c>
      <c r="K585" s="1267">
        <f>'[2]tr (2)'!L396</f>
        <v>108.6</v>
      </c>
      <c r="L585" s="1267">
        <f>'[2]tr (2)'!M396</f>
        <v>108.6</v>
      </c>
      <c r="M585" s="1267">
        <f>'[2]tr (2)'!N396</f>
        <v>108.6</v>
      </c>
      <c r="N585" s="1266">
        <f>'[2]tr (2)'!O396</f>
        <v>108.6</v>
      </c>
      <c r="O585" s="1267">
        <f>'[2]tr (2)'!P396</f>
        <v>108.6</v>
      </c>
      <c r="P585" s="1268">
        <f>'[2]tr (2)'!Q396</f>
        <v>107.2</v>
      </c>
      <c r="Q585" s="1273" t="s">
        <v>2832</v>
      </c>
      <c r="R585" s="1243"/>
    </row>
    <row r="586" spans="1:18" ht="15" customHeight="1">
      <c r="A586" s="1244" t="s">
        <v>2833</v>
      </c>
      <c r="B586" s="1272">
        <f>'[2]tr (2)'!C397</f>
        <v>93.7</v>
      </c>
      <c r="C586" s="1224">
        <f>'[2]tr (2)'!D397</f>
        <v>93.7</v>
      </c>
      <c r="D586" s="1276">
        <f>'[2]tr (2)'!E397</f>
        <v>93.7</v>
      </c>
      <c r="E586" s="1224">
        <f>'[2]tr (2)'!F397</f>
        <v>93.7</v>
      </c>
      <c r="F586" s="1224">
        <f>'[2]tr (2)'!G397</f>
        <v>93.7</v>
      </c>
      <c r="G586" s="1224">
        <f>'[2]tr (2)'!H397</f>
        <v>93.7</v>
      </c>
      <c r="H586" s="1224">
        <f>'[2]tr (2)'!I397</f>
        <v>93.7</v>
      </c>
      <c r="I586" s="1224">
        <f>'[2]tr (2)'!J397</f>
        <v>93.7</v>
      </c>
      <c r="J586" s="1224">
        <f>'[2]tr (2)'!K397</f>
        <v>93.7</v>
      </c>
      <c r="K586" s="1224">
        <f>'[2]tr (2)'!L397</f>
        <v>93.7</v>
      </c>
      <c r="L586" s="1224">
        <f>'[2]tr (2)'!M397</f>
        <v>93.8</v>
      </c>
      <c r="M586" s="1224">
        <f>'[2]tr (2)'!N397</f>
        <v>93.8</v>
      </c>
      <c r="N586" s="1272">
        <f>'[2]tr (2)'!O397</f>
        <v>93.8</v>
      </c>
      <c r="O586" s="1224">
        <f>'[2]tr (2)'!P397</f>
        <v>93.8</v>
      </c>
      <c r="P586" s="1276">
        <f>'[2]tr (2)'!Q397</f>
        <v>93.8</v>
      </c>
      <c r="Q586" s="1278" t="s">
        <v>2834</v>
      </c>
    </row>
    <row r="587" spans="1:18" ht="15" customHeight="1">
      <c r="A587" s="1244" t="s">
        <v>2835</v>
      </c>
      <c r="B587" s="1272">
        <f>'[2]tr (2)'!C398</f>
        <v>100</v>
      </c>
      <c r="C587" s="1224">
        <f>'[2]tr (2)'!D398</f>
        <v>100</v>
      </c>
      <c r="D587" s="1276">
        <f>'[2]tr (2)'!E398</f>
        <v>100</v>
      </c>
      <c r="E587" s="1224">
        <f>'[2]tr (2)'!F398</f>
        <v>100</v>
      </c>
      <c r="F587" s="1224">
        <f>'[2]tr (2)'!G398</f>
        <v>100</v>
      </c>
      <c r="G587" s="1224">
        <f>'[2]tr (2)'!H398</f>
        <v>100</v>
      </c>
      <c r="H587" s="1224">
        <f>'[2]tr (2)'!I398</f>
        <v>100</v>
      </c>
      <c r="I587" s="1224">
        <f>'[2]tr (2)'!J398</f>
        <v>100</v>
      </c>
      <c r="J587" s="1224">
        <f>'[2]tr (2)'!K398</f>
        <v>100</v>
      </c>
      <c r="K587" s="1224">
        <f>'[2]tr (2)'!L398</f>
        <v>100</v>
      </c>
      <c r="L587" s="1224">
        <f>'[2]tr (2)'!M398</f>
        <v>100</v>
      </c>
      <c r="M587" s="1224">
        <f>'[2]tr (2)'!N398</f>
        <v>100</v>
      </c>
      <c r="N587" s="1272">
        <f>'[2]tr (2)'!O398</f>
        <v>100</v>
      </c>
      <c r="O587" s="1224">
        <f>'[2]tr (2)'!P398</f>
        <v>100</v>
      </c>
      <c r="P587" s="1276">
        <f>'[2]tr (2)'!Q398</f>
        <v>100</v>
      </c>
      <c r="Q587" s="1278" t="s">
        <v>2836</v>
      </c>
    </row>
    <row r="588" spans="1:18" ht="15" customHeight="1">
      <c r="A588" s="1244" t="s">
        <v>2837</v>
      </c>
      <c r="B588" s="1272">
        <f>'[2]tr (2)'!C399</f>
        <v>146.69999999999999</v>
      </c>
      <c r="C588" s="1224">
        <f>'[2]tr (2)'!D399</f>
        <v>146.69999999999999</v>
      </c>
      <c r="D588" s="1276">
        <f>'[2]tr (2)'!E399</f>
        <v>146.69999999999999</v>
      </c>
      <c r="E588" s="1224">
        <f>'[2]tr (2)'!F399</f>
        <v>146.69999999999999</v>
      </c>
      <c r="F588" s="1224">
        <f>'[2]tr (2)'!G399</f>
        <v>146.69999999999999</v>
      </c>
      <c r="G588" s="1224">
        <f>'[2]tr (2)'!H399</f>
        <v>146.69999999999999</v>
      </c>
      <c r="H588" s="1224">
        <f>'[2]tr (2)'!I399</f>
        <v>146.69999999999999</v>
      </c>
      <c r="I588" s="1224">
        <f>'[2]tr (2)'!J399</f>
        <v>146.69999999999999</v>
      </c>
      <c r="J588" s="1224">
        <f>'[2]tr (2)'!K399</f>
        <v>146.69999999999999</v>
      </c>
      <c r="K588" s="1224">
        <f>'[2]tr (2)'!L399</f>
        <v>146.69999999999999</v>
      </c>
      <c r="L588" s="1224">
        <f>'[2]tr (2)'!M399</f>
        <v>146.69999999999999</v>
      </c>
      <c r="M588" s="1224">
        <f>'[2]tr (2)'!N399</f>
        <v>146.69999999999999</v>
      </c>
      <c r="N588" s="1272">
        <f>'[2]tr (2)'!O399</f>
        <v>146.69999999999999</v>
      </c>
      <c r="O588" s="1224">
        <f>'[2]tr (2)'!P399</f>
        <v>146.69999999999999</v>
      </c>
      <c r="P588" s="1276">
        <f>'[2]tr (2)'!Q399</f>
        <v>146.69999999999999</v>
      </c>
      <c r="Q588" s="1278" t="s">
        <v>2838</v>
      </c>
    </row>
    <row r="589" spans="1:18" ht="15" customHeight="1">
      <c r="A589" s="1244" t="s">
        <v>2839</v>
      </c>
      <c r="B589" s="1272">
        <f>'[2]tr (2)'!C400</f>
        <v>141.69999999999999</v>
      </c>
      <c r="C589" s="1224">
        <f>'[2]tr (2)'!D400</f>
        <v>141.69999999999999</v>
      </c>
      <c r="D589" s="1276">
        <f>'[2]tr (2)'!E400</f>
        <v>141.69999999999999</v>
      </c>
      <c r="E589" s="1224">
        <f>'[2]tr (2)'!F400</f>
        <v>141.69999999999999</v>
      </c>
      <c r="F589" s="1224">
        <f>'[2]tr (2)'!G400</f>
        <v>141.69999999999999</v>
      </c>
      <c r="G589" s="1224">
        <f>'[2]tr (2)'!H400</f>
        <v>141.69999999999999</v>
      </c>
      <c r="H589" s="1224">
        <f>'[2]tr (2)'!I400</f>
        <v>141.69999999999999</v>
      </c>
      <c r="I589" s="1224">
        <f>'[2]tr (2)'!J400</f>
        <v>141.69999999999999</v>
      </c>
      <c r="J589" s="1224">
        <f>'[2]tr (2)'!K400</f>
        <v>141.69999999999999</v>
      </c>
      <c r="K589" s="1224">
        <f>'[2]tr (2)'!L400</f>
        <v>141.69999999999999</v>
      </c>
      <c r="L589" s="1224">
        <f>'[2]tr (2)'!M400</f>
        <v>141.69999999999999</v>
      </c>
      <c r="M589" s="1224">
        <f>'[2]tr (2)'!N400</f>
        <v>141.69999999999999</v>
      </c>
      <c r="N589" s="1272">
        <f>'[2]tr (2)'!O400</f>
        <v>141.69999999999999</v>
      </c>
      <c r="O589" s="1224">
        <f>'[2]tr (2)'!P400</f>
        <v>141.69999999999999</v>
      </c>
      <c r="P589" s="1276">
        <f>'[2]tr (2)'!Q400</f>
        <v>133.9</v>
      </c>
      <c r="Q589" s="1278" t="s">
        <v>2840</v>
      </c>
    </row>
    <row r="590" spans="1:18" ht="15" customHeight="1">
      <c r="A590" s="1244" t="s">
        <v>2841</v>
      </c>
      <c r="B590" s="1272">
        <f>'[2]tr (2)'!C401</f>
        <v>100</v>
      </c>
      <c r="C590" s="1224">
        <f>'[2]tr (2)'!D401</f>
        <v>100</v>
      </c>
      <c r="D590" s="1276">
        <f>'[2]tr (2)'!E401</f>
        <v>100</v>
      </c>
      <c r="E590" s="1224">
        <f>'[2]tr (2)'!F401</f>
        <v>100</v>
      </c>
      <c r="F590" s="1224">
        <f>'[2]tr (2)'!G401</f>
        <v>100</v>
      </c>
      <c r="G590" s="1224">
        <f>'[2]tr (2)'!H401</f>
        <v>100</v>
      </c>
      <c r="H590" s="1224">
        <f>'[2]tr (2)'!I401</f>
        <v>100</v>
      </c>
      <c r="I590" s="1224">
        <f>'[2]tr (2)'!J401</f>
        <v>100</v>
      </c>
      <c r="J590" s="1224">
        <f>'[2]tr (2)'!K401</f>
        <v>100</v>
      </c>
      <c r="K590" s="1224">
        <f>'[2]tr (2)'!L401</f>
        <v>100</v>
      </c>
      <c r="L590" s="1224">
        <f>'[2]tr (2)'!M401</f>
        <v>100</v>
      </c>
      <c r="M590" s="1224">
        <f>'[2]tr (2)'!N401</f>
        <v>100</v>
      </c>
      <c r="N590" s="1272">
        <f>'[2]tr (2)'!O401</f>
        <v>100</v>
      </c>
      <c r="O590" s="1224">
        <f>'[2]tr (2)'!P401</f>
        <v>100</v>
      </c>
      <c r="P590" s="1276">
        <f>'[2]tr (2)'!Q401</f>
        <v>100</v>
      </c>
      <c r="Q590" s="1278" t="s">
        <v>2842</v>
      </c>
    </row>
    <row r="591" spans="1:18" ht="15" customHeight="1">
      <c r="A591" s="1244" t="s">
        <v>2843</v>
      </c>
      <c r="B591" s="1272">
        <f>'[2]tr (2)'!C402</f>
        <v>102</v>
      </c>
      <c r="C591" s="1224">
        <f>'[2]tr (2)'!D402</f>
        <v>102</v>
      </c>
      <c r="D591" s="1276">
        <f>'[2]tr (2)'!E402</f>
        <v>102</v>
      </c>
      <c r="E591" s="1224">
        <f>'[2]tr (2)'!F402</f>
        <v>102</v>
      </c>
      <c r="F591" s="1224">
        <f>'[2]tr (2)'!G402</f>
        <v>102</v>
      </c>
      <c r="G591" s="1224">
        <f>'[2]tr (2)'!H402</f>
        <v>102</v>
      </c>
      <c r="H591" s="1224">
        <f>'[2]tr (2)'!I402</f>
        <v>102</v>
      </c>
      <c r="I591" s="1224">
        <f>'[2]tr (2)'!J402</f>
        <v>102</v>
      </c>
      <c r="J591" s="1224">
        <f>'[2]tr (2)'!K402</f>
        <v>102</v>
      </c>
      <c r="K591" s="1224">
        <f>'[2]tr (2)'!L402</f>
        <v>102</v>
      </c>
      <c r="L591" s="1224">
        <f>'[2]tr (2)'!M402</f>
        <v>102</v>
      </c>
      <c r="M591" s="1224">
        <f>'[2]tr (2)'!N402</f>
        <v>102</v>
      </c>
      <c r="N591" s="1272">
        <f>'[2]tr (2)'!O402</f>
        <v>102</v>
      </c>
      <c r="O591" s="1224">
        <f>'[2]tr (2)'!P402</f>
        <v>102</v>
      </c>
      <c r="P591" s="1276">
        <f>'[2]tr (2)'!Q402</f>
        <v>102</v>
      </c>
      <c r="Q591" s="1278" t="s">
        <v>2844</v>
      </c>
    </row>
    <row r="592" spans="1:18" ht="15" customHeight="1">
      <c r="A592" s="1244" t="s">
        <v>2845</v>
      </c>
      <c r="B592" s="1272">
        <f>'[2]tr (2)'!C403</f>
        <v>119.3</v>
      </c>
      <c r="C592" s="1224">
        <f>'[2]tr (2)'!D403</f>
        <v>119.3</v>
      </c>
      <c r="D592" s="1276">
        <f>'[2]tr (2)'!E403</f>
        <v>119.3</v>
      </c>
      <c r="E592" s="1224">
        <f>'[2]tr (2)'!F403</f>
        <v>119.3</v>
      </c>
      <c r="F592" s="1224">
        <f>'[2]tr (2)'!G403</f>
        <v>119.3</v>
      </c>
      <c r="G592" s="1224">
        <f>'[2]tr (2)'!H403</f>
        <v>119.3</v>
      </c>
      <c r="H592" s="1224">
        <f>'[2]tr (2)'!I403</f>
        <v>119.3</v>
      </c>
      <c r="I592" s="1224">
        <f>'[2]tr (2)'!J403</f>
        <v>119.3</v>
      </c>
      <c r="J592" s="1224">
        <f>'[2]tr (2)'!K403</f>
        <v>119.3</v>
      </c>
      <c r="K592" s="1224">
        <f>'[2]tr (2)'!L403</f>
        <v>119.3</v>
      </c>
      <c r="L592" s="1224">
        <f>'[2]tr (2)'!M403</f>
        <v>119.3</v>
      </c>
      <c r="M592" s="1224">
        <f>'[2]tr (2)'!N403</f>
        <v>119.3</v>
      </c>
      <c r="N592" s="1272">
        <f>'[2]tr (2)'!O403</f>
        <v>119.3</v>
      </c>
      <c r="O592" s="1224">
        <f>'[2]tr (2)'!P403</f>
        <v>119.3</v>
      </c>
      <c r="P592" s="1276">
        <f>'[2]tr (2)'!Q403</f>
        <v>119.3</v>
      </c>
      <c r="Q592" s="1278" t="s">
        <v>2846</v>
      </c>
    </row>
    <row r="593" spans="1:18" ht="15" customHeight="1">
      <c r="B593" s="1272"/>
      <c r="C593" s="1224"/>
      <c r="D593" s="1268"/>
      <c r="E593" s="1267"/>
      <c r="F593" s="1267"/>
      <c r="G593" s="1267"/>
      <c r="H593" s="1267"/>
      <c r="I593" s="1267"/>
      <c r="J593" s="1267"/>
      <c r="K593" s="1267"/>
      <c r="L593" s="1267"/>
      <c r="M593" s="1267"/>
      <c r="N593" s="1266"/>
      <c r="O593" s="1267"/>
      <c r="P593" s="1268"/>
      <c r="Q593" s="1278"/>
    </row>
    <row r="594" spans="1:18" ht="15" customHeight="1">
      <c r="A594" s="1274" t="s">
        <v>2847</v>
      </c>
      <c r="B594" s="1266">
        <f>'[2]tr (2)'!C405</f>
        <v>103.6</v>
      </c>
      <c r="C594" s="1267">
        <f>'[2]tr (2)'!D405</f>
        <v>106.2</v>
      </c>
      <c r="D594" s="1268">
        <f>'[2]tr (2)'!E405</f>
        <v>106.7</v>
      </c>
      <c r="E594" s="1267">
        <f>'[2]tr (2)'!F405</f>
        <v>106.3</v>
      </c>
      <c r="F594" s="1267">
        <f>'[2]tr (2)'!G405</f>
        <v>106.2</v>
      </c>
      <c r="G594" s="1267">
        <f>'[2]tr (2)'!H405</f>
        <v>106.4</v>
      </c>
      <c r="H594" s="1267">
        <f>'[2]tr (2)'!I405</f>
        <v>106.4</v>
      </c>
      <c r="I594" s="1267">
        <f>'[2]tr (2)'!J405</f>
        <v>106.1</v>
      </c>
      <c r="J594" s="1267">
        <f>'[2]tr (2)'!K405</f>
        <v>105.8</v>
      </c>
      <c r="K594" s="1267">
        <f>'[2]tr (2)'!L405</f>
        <v>105.1</v>
      </c>
      <c r="L594" s="1267">
        <f>'[2]tr (2)'!M405</f>
        <v>105.4</v>
      </c>
      <c r="M594" s="1267">
        <f>'[2]tr (2)'!N405</f>
        <v>105.2</v>
      </c>
      <c r="N594" s="1266">
        <f>'[2]tr (2)'!O405</f>
        <v>104.6</v>
      </c>
      <c r="O594" s="1267">
        <f>'[2]tr (2)'!P405</f>
        <v>105.9</v>
      </c>
      <c r="P594" s="1268">
        <f>'[2]tr (2)'!Q405</f>
        <v>105.1</v>
      </c>
      <c r="Q594" s="1273" t="s">
        <v>2848</v>
      </c>
    </row>
    <row r="595" spans="1:18" ht="15" customHeight="1">
      <c r="A595" s="1244" t="s">
        <v>2849</v>
      </c>
      <c r="B595" s="1272">
        <f>'[2]tr (2)'!C406</f>
        <v>92.1</v>
      </c>
      <c r="C595" s="1224">
        <f>'[2]tr (2)'!D406</f>
        <v>92.1</v>
      </c>
      <c r="D595" s="1276">
        <f>'[2]tr (2)'!E406</f>
        <v>91.9</v>
      </c>
      <c r="E595" s="1224">
        <f>'[2]tr (2)'!F406</f>
        <v>91.9</v>
      </c>
      <c r="F595" s="1224">
        <f>'[2]tr (2)'!G406</f>
        <v>91.7</v>
      </c>
      <c r="G595" s="1224">
        <f>'[2]tr (2)'!H406</f>
        <v>91.7</v>
      </c>
      <c r="H595" s="1224">
        <f>'[2]tr (2)'!I406</f>
        <v>91.7</v>
      </c>
      <c r="I595" s="1224">
        <f>'[2]tr (2)'!J406</f>
        <v>91.7</v>
      </c>
      <c r="J595" s="1224">
        <f>'[2]tr (2)'!K406</f>
        <v>91</v>
      </c>
      <c r="K595" s="1224">
        <f>'[2]tr (2)'!L406</f>
        <v>91</v>
      </c>
      <c r="L595" s="1224">
        <f>'[2]tr (2)'!M406</f>
        <v>90.1</v>
      </c>
      <c r="M595" s="1224">
        <f>'[2]tr (2)'!N406</f>
        <v>90.1</v>
      </c>
      <c r="N595" s="1272">
        <f>'[2]tr (2)'!O406</f>
        <v>90.2</v>
      </c>
      <c r="O595" s="1224">
        <f>'[2]tr (2)'!P406</f>
        <v>93.1</v>
      </c>
      <c r="P595" s="1276">
        <f>'[2]tr (2)'!Q406</f>
        <v>92.3</v>
      </c>
      <c r="Q595" s="1278" t="s">
        <v>2850</v>
      </c>
    </row>
    <row r="596" spans="1:18" ht="15" customHeight="1">
      <c r="A596" s="1244" t="s">
        <v>2851</v>
      </c>
      <c r="B596" s="1272">
        <f>'[2]tr (2)'!C407</f>
        <v>114.7</v>
      </c>
      <c r="C596" s="1224">
        <f>'[2]tr (2)'!D407</f>
        <v>114.7</v>
      </c>
      <c r="D596" s="1276">
        <f>'[2]tr (2)'!E407</f>
        <v>116.2</v>
      </c>
      <c r="E596" s="1224">
        <f>'[2]tr (2)'!F407</f>
        <v>116.2</v>
      </c>
      <c r="F596" s="1224">
        <f>'[2]tr (2)'!G407</f>
        <v>116.2</v>
      </c>
      <c r="G596" s="1224">
        <f>'[2]tr (2)'!H407</f>
        <v>116.2</v>
      </c>
      <c r="H596" s="1224">
        <f>'[2]tr (2)'!I407</f>
        <v>117.3</v>
      </c>
      <c r="I596" s="1224">
        <f>'[2]tr (2)'!J407</f>
        <v>117.3</v>
      </c>
      <c r="J596" s="1224">
        <f>'[2]tr (2)'!K407</f>
        <v>117.3</v>
      </c>
      <c r="K596" s="1224">
        <f>'[2]tr (2)'!L407</f>
        <v>117.3</v>
      </c>
      <c r="L596" s="1224">
        <f>'[2]tr (2)'!M407</f>
        <v>119.2</v>
      </c>
      <c r="M596" s="1224">
        <f>'[2]tr (2)'!N407</f>
        <v>119.2</v>
      </c>
      <c r="N596" s="1272">
        <f>'[2]tr (2)'!O407</f>
        <v>117.8</v>
      </c>
      <c r="O596" s="1224">
        <f>'[2]tr (2)'!P407</f>
        <v>117.8</v>
      </c>
      <c r="P596" s="1276">
        <f>'[2]tr (2)'!Q407</f>
        <v>113.4</v>
      </c>
      <c r="Q596" s="1278" t="s">
        <v>2852</v>
      </c>
      <c r="R596" s="1226"/>
    </row>
    <row r="597" spans="1:18" ht="15" customHeight="1">
      <c r="A597" s="1244" t="s">
        <v>2853</v>
      </c>
      <c r="B597" s="1272">
        <f>'[2]tr (2)'!C408</f>
        <v>139.69999999999999</v>
      </c>
      <c r="C597" s="1224">
        <f>'[2]tr (2)'!D408</f>
        <v>146.5</v>
      </c>
      <c r="D597" s="1276">
        <f>'[2]tr (2)'!E408</f>
        <v>150.5</v>
      </c>
      <c r="E597" s="1224">
        <f>'[2]tr (2)'!F408</f>
        <v>150.5</v>
      </c>
      <c r="F597" s="1224">
        <f>'[2]tr (2)'!G408</f>
        <v>150.5</v>
      </c>
      <c r="G597" s="1224">
        <f>'[2]tr (2)'!H408</f>
        <v>153.1</v>
      </c>
      <c r="H597" s="1224">
        <f>'[2]tr (2)'!I408</f>
        <v>153.1</v>
      </c>
      <c r="I597" s="1224">
        <f>'[2]tr (2)'!J408</f>
        <v>153.1</v>
      </c>
      <c r="J597" s="1224">
        <f>'[2]tr (2)'!K408</f>
        <v>151.80000000000001</v>
      </c>
      <c r="K597" s="1224">
        <f>'[2]tr (2)'!L408</f>
        <v>151.80000000000001</v>
      </c>
      <c r="L597" s="1224">
        <f>'[2]tr (2)'!M408</f>
        <v>153.1</v>
      </c>
      <c r="M597" s="1224">
        <f>'[2]tr (2)'!N408</f>
        <v>154.30000000000001</v>
      </c>
      <c r="N597" s="1272">
        <f>'[2]tr (2)'!O408</f>
        <v>154.30000000000001</v>
      </c>
      <c r="O597" s="1224">
        <f>'[2]tr (2)'!P408</f>
        <v>154.30000000000001</v>
      </c>
      <c r="P597" s="1276">
        <f>'[2]tr (2)'!Q408</f>
        <v>155.6</v>
      </c>
      <c r="Q597" s="1277" t="s">
        <v>2854</v>
      </c>
    </row>
    <row r="598" spans="1:18" ht="15" customHeight="1">
      <c r="A598" s="1244" t="s">
        <v>2855</v>
      </c>
      <c r="B598" s="1272">
        <f>'[2]tr (2)'!C409</f>
        <v>118.1</v>
      </c>
      <c r="C598" s="1224">
        <f>'[2]tr (2)'!D409</f>
        <v>118.1</v>
      </c>
      <c r="D598" s="1276">
        <f>'[2]tr (2)'!E409</f>
        <v>118.1</v>
      </c>
      <c r="E598" s="1224">
        <f>'[2]tr (2)'!F409</f>
        <v>118.1</v>
      </c>
      <c r="F598" s="1224">
        <f>'[2]tr (2)'!G409</f>
        <v>118.1</v>
      </c>
      <c r="G598" s="1224">
        <f>'[2]tr (2)'!H409</f>
        <v>118.1</v>
      </c>
      <c r="H598" s="1224">
        <f>'[2]tr (2)'!I409</f>
        <v>118.1</v>
      </c>
      <c r="I598" s="1224">
        <f>'[2]tr (2)'!J409</f>
        <v>118.1</v>
      </c>
      <c r="J598" s="1224">
        <f>'[2]tr (2)'!K409</f>
        <v>118.1</v>
      </c>
      <c r="K598" s="1224">
        <f>'[2]tr (2)'!L409</f>
        <v>118.1</v>
      </c>
      <c r="L598" s="1224">
        <f>'[2]tr (2)'!M409</f>
        <v>118.1</v>
      </c>
      <c r="M598" s="1224">
        <f>'[2]tr (2)'!N409</f>
        <v>118.1</v>
      </c>
      <c r="N598" s="1272">
        <f>'[2]tr (2)'!O409</f>
        <v>119.1</v>
      </c>
      <c r="O598" s="1224">
        <f>'[2]tr (2)'!P409</f>
        <v>119.1</v>
      </c>
      <c r="P598" s="1276">
        <f>'[2]tr (2)'!Q409</f>
        <v>119.1</v>
      </c>
      <c r="Q598" s="1278" t="s">
        <v>2856</v>
      </c>
      <c r="R598" s="1237"/>
    </row>
    <row r="599" spans="1:18" ht="15" customHeight="1">
      <c r="A599" s="1244" t="s">
        <v>2857</v>
      </c>
      <c r="B599" s="1272">
        <f>'[2]tr (2)'!C410</f>
        <v>115.2</v>
      </c>
      <c r="C599" s="1224">
        <f>'[2]tr (2)'!D410</f>
        <v>126.3</v>
      </c>
      <c r="D599" s="1276">
        <f>'[2]tr (2)'!E410</f>
        <v>127.9</v>
      </c>
      <c r="E599" s="1224">
        <f>'[2]tr (2)'!F410</f>
        <v>126</v>
      </c>
      <c r="F599" s="1224">
        <f>'[2]tr (2)'!G410</f>
        <v>125.7</v>
      </c>
      <c r="G599" s="1224">
        <f>'[2]tr (2)'!H410</f>
        <v>125.7</v>
      </c>
      <c r="H599" s="1224">
        <f>'[2]tr (2)'!I410</f>
        <v>125.9</v>
      </c>
      <c r="I599" s="1224">
        <f>'[2]tr (2)'!J410</f>
        <v>124.6</v>
      </c>
      <c r="J599" s="1224">
        <f>'[2]tr (2)'!K410</f>
        <v>123.3</v>
      </c>
      <c r="K599" s="1224">
        <f>'[2]tr (2)'!L410</f>
        <v>120.4</v>
      </c>
      <c r="L599" s="1224">
        <f>'[2]tr (2)'!M410</f>
        <v>122.7</v>
      </c>
      <c r="M599" s="1224">
        <f>'[2]tr (2)'!N410</f>
        <v>121.9</v>
      </c>
      <c r="N599" s="1272">
        <f>'[2]tr (2)'!O410</f>
        <v>120.7</v>
      </c>
      <c r="O599" s="1224">
        <f>'[2]tr (2)'!P410</f>
        <v>120.7</v>
      </c>
      <c r="P599" s="1276">
        <f>'[2]tr (2)'!Q410</f>
        <v>118.5</v>
      </c>
      <c r="Q599" s="1277" t="s">
        <v>2858</v>
      </c>
    </row>
    <row r="600" spans="1:18" ht="15" customHeight="1">
      <c r="A600" s="1244" t="s">
        <v>2859</v>
      </c>
      <c r="B600" s="1272">
        <f>'[2]tr (2)'!C411</f>
        <v>111.4</v>
      </c>
      <c r="C600" s="1224">
        <f>'[2]tr (2)'!D411</f>
        <v>111.4</v>
      </c>
      <c r="D600" s="1276">
        <f>'[2]tr (2)'!E411</f>
        <v>111.4</v>
      </c>
      <c r="E600" s="1224">
        <f>'[2]tr (2)'!F411</f>
        <v>111.4</v>
      </c>
      <c r="F600" s="1224">
        <f>'[2]tr (2)'!G411</f>
        <v>111.4</v>
      </c>
      <c r="G600" s="1224">
        <f>'[2]tr (2)'!H411</f>
        <v>111.4</v>
      </c>
      <c r="H600" s="1224">
        <f>'[2]tr (2)'!I411</f>
        <v>111.4</v>
      </c>
      <c r="I600" s="1224">
        <f>'[2]tr (2)'!J411</f>
        <v>111.4</v>
      </c>
      <c r="J600" s="1224">
        <f>'[2]tr (2)'!K411</f>
        <v>111.4</v>
      </c>
      <c r="K600" s="1224">
        <f>'[2]tr (2)'!L411</f>
        <v>111.4</v>
      </c>
      <c r="L600" s="1224">
        <f>'[2]tr (2)'!M411</f>
        <v>111.4</v>
      </c>
      <c r="M600" s="1224">
        <f>'[2]tr (2)'!N411</f>
        <v>111.4</v>
      </c>
      <c r="N600" s="1272">
        <f>'[2]tr (2)'!O411</f>
        <v>111.4</v>
      </c>
      <c r="O600" s="1224">
        <f>'[2]tr (2)'!P411</f>
        <v>111.4</v>
      </c>
      <c r="P600" s="1276">
        <f>'[2]tr (2)'!Q411</f>
        <v>111.4</v>
      </c>
      <c r="Q600" s="1278" t="s">
        <v>2860</v>
      </c>
    </row>
    <row r="601" spans="1:18" ht="15" customHeight="1">
      <c r="A601" s="1244" t="s">
        <v>2861</v>
      </c>
      <c r="B601" s="1272">
        <f>'[2]tr (2)'!C412</f>
        <v>112.5</v>
      </c>
      <c r="C601" s="1224">
        <f>'[2]tr (2)'!D412</f>
        <v>112.5</v>
      </c>
      <c r="D601" s="1276">
        <f>'[2]tr (2)'!E412</f>
        <v>112.5</v>
      </c>
      <c r="E601" s="1224">
        <f>'[2]tr (2)'!F412</f>
        <v>112.5</v>
      </c>
      <c r="F601" s="1224">
        <f>'[2]tr (2)'!G412</f>
        <v>112.5</v>
      </c>
      <c r="G601" s="1224">
        <f>'[2]tr (2)'!H412</f>
        <v>112.5</v>
      </c>
      <c r="H601" s="1224">
        <f>'[2]tr (2)'!I412</f>
        <v>112.5</v>
      </c>
      <c r="I601" s="1224">
        <f>'[2]tr (2)'!J412</f>
        <v>112.5</v>
      </c>
      <c r="J601" s="1224">
        <f>'[2]tr (2)'!K412</f>
        <v>112.5</v>
      </c>
      <c r="K601" s="1224">
        <f>'[2]tr (2)'!L412</f>
        <v>112.5</v>
      </c>
      <c r="L601" s="1224">
        <f>'[2]tr (2)'!M412</f>
        <v>112.5</v>
      </c>
      <c r="M601" s="1224">
        <f>'[2]tr (2)'!N412</f>
        <v>112.5</v>
      </c>
      <c r="N601" s="1272">
        <f>'[2]tr (2)'!O412</f>
        <v>112.5</v>
      </c>
      <c r="O601" s="1224">
        <f>'[2]tr (2)'!P412</f>
        <v>112.5</v>
      </c>
      <c r="P601" s="1276">
        <f>'[2]tr (2)'!Q412</f>
        <v>112.5</v>
      </c>
      <c r="Q601" s="1278" t="s">
        <v>2862</v>
      </c>
    </row>
    <row r="602" spans="1:18" ht="15" customHeight="1">
      <c r="A602" s="1244" t="s">
        <v>2863</v>
      </c>
      <c r="B602" s="1272">
        <f>'[2]tr (2)'!C413</f>
        <v>107.8</v>
      </c>
      <c r="C602" s="1224">
        <f>'[2]tr (2)'!D413</f>
        <v>107.8</v>
      </c>
      <c r="D602" s="1276">
        <f>'[2]tr (2)'!E413</f>
        <v>107.8</v>
      </c>
      <c r="E602" s="1224">
        <f>'[2]tr (2)'!F413</f>
        <v>107.8</v>
      </c>
      <c r="F602" s="1224">
        <f>'[2]tr (2)'!G413</f>
        <v>107.8</v>
      </c>
      <c r="G602" s="1224">
        <f>'[2]tr (2)'!H413</f>
        <v>107.8</v>
      </c>
      <c r="H602" s="1224">
        <f>'[2]tr (2)'!I413</f>
        <v>107.8</v>
      </c>
      <c r="I602" s="1224">
        <f>'[2]tr (2)'!J413</f>
        <v>107.8</v>
      </c>
      <c r="J602" s="1224">
        <f>'[2]tr (2)'!K413</f>
        <v>107.8</v>
      </c>
      <c r="K602" s="1224">
        <f>'[2]tr (2)'!L413</f>
        <v>107.8</v>
      </c>
      <c r="L602" s="1224">
        <f>'[2]tr (2)'!M413</f>
        <v>107.8</v>
      </c>
      <c r="M602" s="1224">
        <f>'[2]tr (2)'!N413</f>
        <v>107.8</v>
      </c>
      <c r="N602" s="1272">
        <f>'[2]tr (2)'!O413</f>
        <v>107.8</v>
      </c>
      <c r="O602" s="1224">
        <f>'[2]tr (2)'!P413</f>
        <v>107.8</v>
      </c>
      <c r="P602" s="1276">
        <f>'[2]tr (2)'!Q413</f>
        <v>107.8</v>
      </c>
      <c r="Q602" s="1278" t="s">
        <v>2864</v>
      </c>
    </row>
    <row r="603" spans="1:18" ht="15" customHeight="1">
      <c r="A603" s="1244" t="s">
        <v>2865</v>
      </c>
      <c r="B603" s="1272">
        <f>'[2]tr (2)'!C414</f>
        <v>111.5</v>
      </c>
      <c r="C603" s="1224">
        <f>'[2]tr (2)'!D414</f>
        <v>111.5</v>
      </c>
      <c r="D603" s="1276">
        <f>'[2]tr (2)'!E414</f>
        <v>111.5</v>
      </c>
      <c r="E603" s="1224">
        <f>'[2]tr (2)'!F414</f>
        <v>111.5</v>
      </c>
      <c r="F603" s="1224">
        <f>'[2]tr (2)'!G414</f>
        <v>111.5</v>
      </c>
      <c r="G603" s="1224">
        <f>'[2]tr (2)'!H414</f>
        <v>111.5</v>
      </c>
      <c r="H603" s="1224">
        <f>'[2]tr (2)'!I414</f>
        <v>111.5</v>
      </c>
      <c r="I603" s="1224">
        <f>'[2]tr (2)'!J414</f>
        <v>111.5</v>
      </c>
      <c r="J603" s="1224">
        <f>'[2]tr (2)'!K414</f>
        <v>111.5</v>
      </c>
      <c r="K603" s="1224">
        <f>'[2]tr (2)'!L414</f>
        <v>111.5</v>
      </c>
      <c r="L603" s="1224">
        <f>'[2]tr (2)'!M414</f>
        <v>111.5</v>
      </c>
      <c r="M603" s="1224">
        <f>'[2]tr (2)'!N414</f>
        <v>111.5</v>
      </c>
      <c r="N603" s="1272">
        <f>'[2]tr (2)'!O414</f>
        <v>111.5</v>
      </c>
      <c r="O603" s="1224">
        <f>'[2]tr (2)'!P414</f>
        <v>111.5</v>
      </c>
      <c r="P603" s="1276">
        <f>'[2]tr (2)'!Q414</f>
        <v>111.5</v>
      </c>
      <c r="Q603" s="1278" t="s">
        <v>2866</v>
      </c>
    </row>
    <row r="604" spans="1:18" s="1271" customFormat="1" ht="15" customHeight="1">
      <c r="A604" s="1244" t="s">
        <v>2867</v>
      </c>
      <c r="B604" s="1272">
        <f>'[2]tr (2)'!C415</f>
        <v>70.099999999999994</v>
      </c>
      <c r="C604" s="1224">
        <f>'[2]tr (2)'!D415</f>
        <v>70.099999999999994</v>
      </c>
      <c r="D604" s="1276">
        <f>'[2]tr (2)'!E415</f>
        <v>78.400000000000006</v>
      </c>
      <c r="E604" s="1224">
        <f>'[2]tr (2)'!F415</f>
        <v>78.400000000000006</v>
      </c>
      <c r="F604" s="1224">
        <f>'[2]tr (2)'!G415</f>
        <v>77.5</v>
      </c>
      <c r="G604" s="1224">
        <f>'[2]tr (2)'!H415</f>
        <v>87.7</v>
      </c>
      <c r="H604" s="1224">
        <f>'[2]tr (2)'!I415</f>
        <v>87.7</v>
      </c>
      <c r="I604" s="1224">
        <f>'[2]tr (2)'!J415</f>
        <v>87.7</v>
      </c>
      <c r="J604" s="1224">
        <f>'[2]tr (2)'!K415</f>
        <v>96.1</v>
      </c>
      <c r="K604" s="1224">
        <f>'[2]tr (2)'!L415</f>
        <v>96.1</v>
      </c>
      <c r="L604" s="1224">
        <f>'[2]tr (2)'!M415</f>
        <v>89.4</v>
      </c>
      <c r="M604" s="1224">
        <f>'[2]tr (2)'!N415</f>
        <v>89.4</v>
      </c>
      <c r="N604" s="1272">
        <f>'[2]tr (2)'!O415</f>
        <v>70.900000000000006</v>
      </c>
      <c r="O604" s="1224">
        <f>'[2]tr (2)'!P415</f>
        <v>82.6</v>
      </c>
      <c r="P604" s="1276">
        <f>'[2]tr (2)'!Q415</f>
        <v>89.3</v>
      </c>
      <c r="Q604" s="1278" t="s">
        <v>2868</v>
      </c>
      <c r="R604" s="1243"/>
    </row>
    <row r="605" spans="1:18" ht="15" customHeight="1">
      <c r="B605" s="1266"/>
      <c r="C605" s="1267"/>
      <c r="D605" s="1268"/>
      <c r="E605" s="1267"/>
      <c r="F605" s="1267"/>
      <c r="G605" s="1267"/>
      <c r="H605" s="1267"/>
      <c r="I605" s="1267"/>
      <c r="J605" s="1267"/>
      <c r="K605" s="1267"/>
      <c r="L605" s="1267"/>
      <c r="M605" s="1267"/>
      <c r="N605" s="1266"/>
      <c r="O605" s="1267"/>
      <c r="P605" s="1268"/>
      <c r="Q605" s="1278"/>
      <c r="R605" s="1270"/>
    </row>
    <row r="606" spans="1:18" ht="15" customHeight="1">
      <c r="A606" s="1274" t="s">
        <v>2869</v>
      </c>
      <c r="B606" s="1266">
        <f>'[2]tr (2)'!C417</f>
        <v>58</v>
      </c>
      <c r="C606" s="1267">
        <f>'[2]tr (2)'!D417</f>
        <v>58</v>
      </c>
      <c r="D606" s="1268">
        <f>'[2]tr (2)'!E417</f>
        <v>58</v>
      </c>
      <c r="E606" s="1267">
        <f>'[2]tr (2)'!F417</f>
        <v>57.6</v>
      </c>
      <c r="F606" s="1267">
        <f>'[2]tr (2)'!G417</f>
        <v>57.6</v>
      </c>
      <c r="G606" s="1267">
        <f>'[2]tr (2)'!H417</f>
        <v>57.6</v>
      </c>
      <c r="H606" s="1267">
        <f>'[2]tr (2)'!I417</f>
        <v>57.6</v>
      </c>
      <c r="I606" s="1267">
        <f>'[2]tr (2)'!J417</f>
        <v>57.6</v>
      </c>
      <c r="J606" s="1267">
        <f>'[2]tr (2)'!K417</f>
        <v>57.6</v>
      </c>
      <c r="K606" s="1267">
        <f>'[2]tr (2)'!L417</f>
        <v>57.6</v>
      </c>
      <c r="L606" s="1267">
        <f>'[2]tr (2)'!M417</f>
        <v>57.6</v>
      </c>
      <c r="M606" s="1267">
        <f>'[2]tr (2)'!N417</f>
        <v>57.6</v>
      </c>
      <c r="N606" s="1266">
        <f>'[2]tr (2)'!O417</f>
        <v>57.6</v>
      </c>
      <c r="O606" s="1267">
        <f>'[2]tr (2)'!P417</f>
        <v>57.6</v>
      </c>
      <c r="P606" s="1268">
        <f>'[2]tr (2)'!Q417</f>
        <v>57.6</v>
      </c>
      <c r="Q606" s="1273" t="s">
        <v>2870</v>
      </c>
      <c r="R606" s="1270"/>
    </row>
    <row r="607" spans="1:18" ht="15" customHeight="1">
      <c r="A607" s="1244" t="s">
        <v>2871</v>
      </c>
      <c r="B607" s="1272">
        <f>'[2]tr (2)'!C418</f>
        <v>134.4</v>
      </c>
      <c r="C607" s="1224">
        <f>'[2]tr (2)'!D418</f>
        <v>134.4</v>
      </c>
      <c r="D607" s="1276">
        <f>'[2]tr (2)'!E418</f>
        <v>134.4</v>
      </c>
      <c r="E607" s="1224">
        <f>'[2]tr (2)'!F418</f>
        <v>134.4</v>
      </c>
      <c r="F607" s="1224">
        <f>'[2]tr (2)'!G418</f>
        <v>134.4</v>
      </c>
      <c r="G607" s="1224">
        <f>'[2]tr (2)'!H418</f>
        <v>134.4</v>
      </c>
      <c r="H607" s="1224">
        <f>'[2]tr (2)'!I418</f>
        <v>134.4</v>
      </c>
      <c r="I607" s="1224">
        <f>'[2]tr (2)'!J418</f>
        <v>134.4</v>
      </c>
      <c r="J607" s="1224">
        <f>'[2]tr (2)'!K418</f>
        <v>134.4</v>
      </c>
      <c r="K607" s="1224">
        <f>'[2]tr (2)'!L418</f>
        <v>134.4</v>
      </c>
      <c r="L607" s="1224">
        <f>'[2]tr (2)'!M418</f>
        <v>134.4</v>
      </c>
      <c r="M607" s="1224">
        <f>'[2]tr (2)'!N418</f>
        <v>134.4</v>
      </c>
      <c r="N607" s="1272">
        <f>'[2]tr (2)'!O418</f>
        <v>134.4</v>
      </c>
      <c r="O607" s="1224">
        <f>'[2]tr (2)'!P418</f>
        <v>134.4</v>
      </c>
      <c r="P607" s="1276">
        <f>'[2]tr (2)'!Q418</f>
        <v>134.4</v>
      </c>
      <c r="Q607" s="1278" t="s">
        <v>2872</v>
      </c>
      <c r="R607" s="1270"/>
    </row>
    <row r="608" spans="1:18" ht="15" customHeight="1">
      <c r="A608" s="1244" t="s">
        <v>2873</v>
      </c>
      <c r="B608" s="1272">
        <f>'[2]tr (2)'!C419</f>
        <v>80.099999999999994</v>
      </c>
      <c r="C608" s="1224">
        <f>'[2]tr (2)'!D419</f>
        <v>80.099999999999994</v>
      </c>
      <c r="D608" s="1276">
        <f>'[2]tr (2)'!E419</f>
        <v>80.099999999999994</v>
      </c>
      <c r="E608" s="1224">
        <f>'[2]tr (2)'!F419</f>
        <v>80.099999999999994</v>
      </c>
      <c r="F608" s="1224">
        <f>'[2]tr (2)'!G419</f>
        <v>80.099999999999994</v>
      </c>
      <c r="G608" s="1224">
        <f>'[2]tr (2)'!H419</f>
        <v>80.099999999999994</v>
      </c>
      <c r="H608" s="1224">
        <f>'[2]tr (2)'!I419</f>
        <v>80.099999999999994</v>
      </c>
      <c r="I608" s="1224">
        <f>'[2]tr (2)'!J419</f>
        <v>80.099999999999994</v>
      </c>
      <c r="J608" s="1224">
        <f>'[2]tr (2)'!K419</f>
        <v>80.099999999999994</v>
      </c>
      <c r="K608" s="1224">
        <f>'[2]tr (2)'!L419</f>
        <v>80.099999999999994</v>
      </c>
      <c r="L608" s="1224">
        <f>'[2]tr (2)'!M419</f>
        <v>80.099999999999994</v>
      </c>
      <c r="M608" s="1224">
        <f>'[2]tr (2)'!N419</f>
        <v>80.099999999999994</v>
      </c>
      <c r="N608" s="1272">
        <f>'[2]tr (2)'!O419</f>
        <v>80.099999999999994</v>
      </c>
      <c r="O608" s="1224">
        <f>'[2]tr (2)'!P419</f>
        <v>80.099999999999994</v>
      </c>
      <c r="P608" s="1276">
        <f>'[2]tr (2)'!Q419</f>
        <v>80.099999999999994</v>
      </c>
      <c r="Q608" s="1278" t="s">
        <v>2874</v>
      </c>
    </row>
    <row r="609" spans="1:17" ht="15" customHeight="1">
      <c r="A609" s="1244" t="s">
        <v>2875</v>
      </c>
      <c r="B609" s="1272">
        <f>'[2]tr (2)'!C420</f>
        <v>54.3</v>
      </c>
      <c r="C609" s="1224">
        <f>'[2]tr (2)'!D420</f>
        <v>54.3</v>
      </c>
      <c r="D609" s="1276">
        <f>'[2]tr (2)'!E420</f>
        <v>54.3</v>
      </c>
      <c r="E609" s="1224">
        <f>'[2]tr (2)'!F420</f>
        <v>53.8</v>
      </c>
      <c r="F609" s="1224">
        <f>'[2]tr (2)'!G420</f>
        <v>53.8</v>
      </c>
      <c r="G609" s="1224">
        <f>'[2]tr (2)'!H420</f>
        <v>53.8</v>
      </c>
      <c r="H609" s="1224">
        <f>'[2]tr (2)'!I420</f>
        <v>53.8</v>
      </c>
      <c r="I609" s="1224">
        <f>'[2]tr (2)'!J420</f>
        <v>53.8</v>
      </c>
      <c r="J609" s="1224">
        <f>'[2]tr (2)'!K420</f>
        <v>53.8</v>
      </c>
      <c r="K609" s="1224">
        <f>'[2]tr (2)'!L420</f>
        <v>53.8</v>
      </c>
      <c r="L609" s="1224">
        <f>'[2]tr (2)'!M420</f>
        <v>53.8</v>
      </c>
      <c r="M609" s="1224">
        <f>'[2]tr (2)'!N420</f>
        <v>53.8</v>
      </c>
      <c r="N609" s="1272">
        <f>'[2]tr (2)'!O420</f>
        <v>53.8</v>
      </c>
      <c r="O609" s="1224">
        <f>'[2]tr (2)'!P420</f>
        <v>53.8</v>
      </c>
      <c r="P609" s="1276">
        <f>'[2]tr (2)'!Q420</f>
        <v>53.8</v>
      </c>
      <c r="Q609" s="1278" t="s">
        <v>2876</v>
      </c>
    </row>
    <row r="610" spans="1:17" ht="15" customHeight="1">
      <c r="B610" s="1272"/>
      <c r="C610" s="1224"/>
      <c r="D610" s="1276"/>
      <c r="E610" s="1224"/>
      <c r="F610" s="1224"/>
      <c r="G610" s="1224"/>
      <c r="H610" s="1224"/>
      <c r="I610" s="1224"/>
      <c r="J610" s="1224"/>
      <c r="K610" s="1224"/>
      <c r="L610" s="1224"/>
      <c r="M610" s="1224"/>
      <c r="N610" s="1272"/>
      <c r="O610" s="1224"/>
      <c r="P610" s="1276"/>
      <c r="Q610" s="1278"/>
    </row>
    <row r="611" spans="1:17" ht="15" customHeight="1">
      <c r="B611" s="1272"/>
      <c r="C611" s="1224"/>
      <c r="D611" s="1276"/>
      <c r="E611" s="1224"/>
      <c r="F611" s="1224"/>
      <c r="G611" s="1224"/>
      <c r="H611" s="1224"/>
      <c r="I611" s="1224"/>
      <c r="J611" s="1224"/>
      <c r="K611" s="1224"/>
      <c r="L611" s="1224"/>
      <c r="M611" s="1224"/>
      <c r="N611" s="1272"/>
      <c r="O611" s="1224"/>
      <c r="P611" s="1276"/>
      <c r="Q611" s="1278"/>
    </row>
    <row r="612" spans="1:17" ht="15" customHeight="1">
      <c r="B612" s="1272"/>
      <c r="C612" s="1224"/>
      <c r="D612" s="1276"/>
      <c r="E612" s="1224"/>
      <c r="F612" s="1224"/>
      <c r="G612" s="1224"/>
      <c r="H612" s="1224"/>
      <c r="I612" s="1224"/>
      <c r="J612" s="1224"/>
      <c r="K612" s="1224"/>
      <c r="L612" s="1224"/>
      <c r="M612" s="1224"/>
      <c r="N612" s="1272"/>
      <c r="O612" s="1224"/>
      <c r="P612" s="1276"/>
      <c r="Q612" s="1278"/>
    </row>
    <row r="613" spans="1:17" ht="15" customHeight="1">
      <c r="B613" s="1272"/>
      <c r="C613" s="1224"/>
      <c r="D613" s="1276"/>
      <c r="E613" s="1224"/>
      <c r="F613" s="1224"/>
      <c r="G613" s="1224"/>
      <c r="H613" s="1224"/>
      <c r="I613" s="1224"/>
      <c r="J613" s="1224"/>
      <c r="K613" s="1224"/>
      <c r="L613" s="1224"/>
      <c r="M613" s="1224"/>
      <c r="N613" s="1272"/>
      <c r="O613" s="1224"/>
      <c r="P613" s="1276"/>
      <c r="Q613" s="1278"/>
    </row>
    <row r="614" spans="1:17" ht="15" customHeight="1">
      <c r="B614" s="1272"/>
      <c r="C614" s="1224"/>
      <c r="D614" s="1276"/>
      <c r="E614" s="1224"/>
      <c r="F614" s="1224"/>
      <c r="G614" s="1224"/>
      <c r="H614" s="1224"/>
      <c r="I614" s="1224"/>
      <c r="J614" s="1224"/>
      <c r="K614" s="1224"/>
      <c r="L614" s="1224"/>
      <c r="M614" s="1224"/>
      <c r="N614" s="1272"/>
      <c r="O614" s="1224"/>
      <c r="P614" s="1276"/>
      <c r="Q614" s="1278"/>
    </row>
    <row r="615" spans="1:17" ht="15" customHeight="1">
      <c r="A615" s="1313"/>
      <c r="B615" s="1272"/>
      <c r="C615" s="1224"/>
      <c r="D615" s="1276"/>
      <c r="E615" s="1224"/>
      <c r="F615" s="1224"/>
      <c r="G615" s="1224"/>
      <c r="H615" s="1224"/>
      <c r="I615" s="1224"/>
      <c r="J615" s="1224"/>
      <c r="K615" s="1224"/>
      <c r="L615" s="1224"/>
      <c r="M615" s="1224"/>
      <c r="N615" s="1272"/>
      <c r="O615" s="1224"/>
      <c r="P615" s="1276"/>
      <c r="Q615" s="1307"/>
    </row>
    <row r="616" spans="1:17" ht="15" customHeight="1">
      <c r="A616" s="1297"/>
      <c r="B616" s="1282"/>
      <c r="C616" s="1283"/>
      <c r="D616" s="1284"/>
      <c r="E616" s="1283"/>
      <c r="F616" s="1283"/>
      <c r="G616" s="1283"/>
      <c r="H616" s="1283"/>
      <c r="I616" s="1283"/>
      <c r="J616" s="1283"/>
      <c r="K616" s="1283"/>
      <c r="L616" s="1283"/>
      <c r="M616" s="1283"/>
      <c r="N616" s="1282"/>
      <c r="O616" s="1283"/>
      <c r="P616" s="1284"/>
      <c r="Q616" s="1298"/>
    </row>
    <row r="617" spans="1:17" ht="12.95" customHeight="1">
      <c r="B617" s="1224"/>
      <c r="C617" s="1224"/>
      <c r="D617" s="1224"/>
      <c r="E617" s="1224"/>
      <c r="F617" s="1224"/>
      <c r="G617" s="1224"/>
      <c r="H617" s="1224"/>
      <c r="I617" s="1224"/>
      <c r="J617" s="1224"/>
      <c r="K617" s="1224"/>
      <c r="L617" s="1224"/>
      <c r="M617" s="1224"/>
      <c r="N617" s="1287"/>
      <c r="O617" s="1224"/>
      <c r="P617" s="1224"/>
      <c r="Q617" s="1307"/>
    </row>
    <row r="618" spans="1:17" ht="12.95" customHeight="1">
      <c r="B618" s="1224"/>
      <c r="C618" s="1224"/>
      <c r="D618" s="1224"/>
      <c r="E618" s="1224"/>
      <c r="F618" s="1224"/>
      <c r="G618" s="1224"/>
      <c r="H618" s="1224"/>
      <c r="I618" s="1224"/>
      <c r="J618" s="1224"/>
      <c r="K618" s="1224"/>
      <c r="L618" s="1224"/>
      <c r="M618" s="1224"/>
      <c r="N618" s="1224"/>
      <c r="O618" s="1224"/>
      <c r="P618" s="1224"/>
      <c r="Q618" s="1307"/>
    </row>
    <row r="619" spans="1:17" ht="12.95" customHeight="1">
      <c r="A619" s="1300"/>
      <c r="B619" s="1224"/>
      <c r="C619" s="1224"/>
      <c r="D619" s="1224"/>
      <c r="E619" s="1224"/>
      <c r="F619" s="1224"/>
      <c r="G619" s="1224"/>
      <c r="H619" s="1224"/>
      <c r="I619" s="1224"/>
      <c r="J619" s="1224"/>
      <c r="K619" s="1224"/>
      <c r="L619" s="1224"/>
      <c r="M619" s="1224"/>
      <c r="N619" s="1224"/>
      <c r="O619" s="1224"/>
      <c r="P619" s="1224"/>
      <c r="Q619" s="1307"/>
    </row>
    <row r="620" spans="1:17" ht="24" customHeight="1">
      <c r="A620" s="1219" t="s">
        <v>2666</v>
      </c>
      <c r="B620" s="1224"/>
      <c r="C620" s="1224"/>
      <c r="D620" s="1224"/>
      <c r="E620" s="1224"/>
      <c r="F620" s="1224"/>
      <c r="G620" s="1224"/>
      <c r="H620" s="1224"/>
      <c r="I620" s="1224"/>
      <c r="J620" s="1224"/>
      <c r="K620" s="1224"/>
      <c r="L620" s="1224"/>
      <c r="M620" s="1224"/>
      <c r="N620" s="1224"/>
      <c r="O620" s="1224"/>
      <c r="P620" s="1224"/>
      <c r="Q620" s="1225" t="s">
        <v>2667</v>
      </c>
    </row>
    <row r="621" spans="1:17" ht="18" customHeight="1">
      <c r="A621" s="1289" t="s">
        <v>2964</v>
      </c>
      <c r="B621" s="1224"/>
      <c r="C621" s="1224"/>
      <c r="D621" s="1224"/>
      <c r="E621" s="1224"/>
      <c r="F621" s="1224"/>
      <c r="G621" s="1224"/>
      <c r="H621" s="1224"/>
      <c r="I621" s="1224"/>
      <c r="J621" s="1224"/>
      <c r="K621" s="1224"/>
      <c r="L621" s="1224"/>
      <c r="M621" s="1224"/>
      <c r="N621" s="1224"/>
      <c r="O621" s="1224"/>
      <c r="P621" s="1224"/>
      <c r="Q621" s="1230" t="s">
        <v>2965</v>
      </c>
    </row>
    <row r="622" spans="1:17" ht="18" customHeight="1">
      <c r="A622" s="1233" t="s">
        <v>2739</v>
      </c>
      <c r="B622" s="1224"/>
      <c r="C622" s="1224"/>
      <c r="D622" s="1224"/>
      <c r="E622" s="1224"/>
      <c r="F622" s="1224"/>
      <c r="G622" s="1224"/>
      <c r="H622" s="1224"/>
      <c r="I622" s="1224"/>
      <c r="J622" s="1224"/>
      <c r="K622" s="1224"/>
      <c r="L622" s="1224"/>
      <c r="M622" s="1224"/>
      <c r="N622" s="1224"/>
      <c r="O622" s="1224"/>
      <c r="P622" s="1224"/>
      <c r="Q622" s="1236" t="s">
        <v>2740</v>
      </c>
    </row>
    <row r="623" spans="1:17" ht="15.95" customHeight="1">
      <c r="A623" s="1239"/>
      <c r="B623" s="1240"/>
      <c r="C623" s="1240"/>
      <c r="D623" s="1240"/>
      <c r="E623" s="1240"/>
      <c r="F623" s="1240"/>
      <c r="G623" s="1240"/>
      <c r="H623" s="1240"/>
      <c r="I623" s="1240"/>
      <c r="J623" s="1240"/>
      <c r="K623" s="1240"/>
      <c r="L623" s="1240"/>
      <c r="M623" s="1240"/>
      <c r="N623" s="1240"/>
      <c r="O623" s="1240"/>
      <c r="P623" s="1240"/>
      <c r="Q623" s="1242"/>
    </row>
    <row r="624" spans="1:17" ht="11.1" customHeight="1">
      <c r="A624" s="1245"/>
      <c r="B624" s="2390">
        <v>2018</v>
      </c>
      <c r="C624" s="2391"/>
      <c r="D624" s="2391"/>
      <c r="E624" s="2391"/>
      <c r="F624" s="2391"/>
      <c r="G624" s="2391"/>
      <c r="H624" s="2391"/>
      <c r="I624" s="2391"/>
      <c r="J624" s="2391"/>
      <c r="K624" s="2391"/>
      <c r="L624" s="2391"/>
      <c r="M624" s="2391"/>
      <c r="N624" s="2390">
        <v>2017</v>
      </c>
      <c r="O624" s="2391"/>
      <c r="P624" s="2395"/>
      <c r="Q624" s="1246"/>
    </row>
    <row r="625" spans="1:18" ht="11.1" customHeight="1">
      <c r="A625" s="1245"/>
      <c r="B625" s="2392"/>
      <c r="C625" s="2393"/>
      <c r="D625" s="2393"/>
      <c r="E625" s="2393"/>
      <c r="F625" s="2393"/>
      <c r="G625" s="2393"/>
      <c r="H625" s="2394"/>
      <c r="I625" s="2393"/>
      <c r="J625" s="2393"/>
      <c r="K625" s="2393"/>
      <c r="L625" s="2393"/>
      <c r="M625" s="2393"/>
      <c r="N625" s="2392"/>
      <c r="O625" s="2393"/>
      <c r="P625" s="2396"/>
      <c r="Q625" s="1246" t="s">
        <v>2501</v>
      </c>
    </row>
    <row r="626" spans="1:18" ht="11.1" customHeight="1">
      <c r="A626" s="1245"/>
      <c r="B626" s="1247" t="s">
        <v>2502</v>
      </c>
      <c r="C626" s="1248" t="s">
        <v>2675</v>
      </c>
      <c r="D626" s="1249" t="s">
        <v>11</v>
      </c>
      <c r="E626" s="1250" t="s">
        <v>21</v>
      </c>
      <c r="F626" s="1250" t="s">
        <v>23</v>
      </c>
      <c r="G626" s="1250" t="s">
        <v>12</v>
      </c>
      <c r="H626" s="1251" t="s">
        <v>13</v>
      </c>
      <c r="I626" s="1251" t="s">
        <v>14</v>
      </c>
      <c r="J626" s="1251" t="s">
        <v>15</v>
      </c>
      <c r="K626" s="1252" t="s">
        <v>8</v>
      </c>
      <c r="L626" s="1252" t="s">
        <v>9</v>
      </c>
      <c r="M626" s="1252" t="s">
        <v>10</v>
      </c>
      <c r="N626" s="1247" t="s">
        <v>2502</v>
      </c>
      <c r="O626" s="1248" t="s">
        <v>2675</v>
      </c>
      <c r="P626" s="1249" t="s">
        <v>11</v>
      </c>
      <c r="Q626" s="1246"/>
    </row>
    <row r="627" spans="1:18" ht="11.1" customHeight="1">
      <c r="A627" s="1253"/>
      <c r="B627" s="1254" t="s">
        <v>2406</v>
      </c>
      <c r="C627" s="1255" t="s">
        <v>2506</v>
      </c>
      <c r="D627" s="1256" t="s">
        <v>2507</v>
      </c>
      <c r="E627" s="1257" t="s">
        <v>7</v>
      </c>
      <c r="F627" s="1257" t="s">
        <v>22</v>
      </c>
      <c r="G627" s="1257" t="s">
        <v>6</v>
      </c>
      <c r="H627" s="1258" t="s">
        <v>5</v>
      </c>
      <c r="I627" s="1258" t="s">
        <v>4</v>
      </c>
      <c r="J627" s="1258" t="s">
        <v>3</v>
      </c>
      <c r="K627" s="1259" t="s">
        <v>2</v>
      </c>
      <c r="L627" s="1259" t="s">
        <v>1</v>
      </c>
      <c r="M627" s="1259" t="s">
        <v>0</v>
      </c>
      <c r="N627" s="1254" t="s">
        <v>2406</v>
      </c>
      <c r="O627" s="1255" t="s">
        <v>2506</v>
      </c>
      <c r="P627" s="1256" t="s">
        <v>2507</v>
      </c>
      <c r="Q627" s="1260"/>
    </row>
    <row r="628" spans="1:18" ht="15" customHeight="1">
      <c r="A628" s="1290"/>
      <c r="B628" s="1266"/>
      <c r="C628" s="1267"/>
      <c r="D628" s="1268"/>
      <c r="E628" s="1267"/>
      <c r="F628" s="1267"/>
      <c r="G628" s="1267"/>
      <c r="H628" s="1267"/>
      <c r="I628" s="1267"/>
      <c r="J628" s="1267"/>
      <c r="K628" s="1267"/>
      <c r="L628" s="1267"/>
      <c r="M628" s="1267"/>
      <c r="N628" s="1266"/>
      <c r="O628" s="1267"/>
      <c r="P628" s="1268"/>
      <c r="Q628" s="1307"/>
      <c r="R628" s="1270"/>
    </row>
    <row r="629" spans="1:18" ht="15" customHeight="1">
      <c r="A629" s="1274" t="s">
        <v>2879</v>
      </c>
      <c r="B629" s="1266">
        <f>'[2]tr (2)'!C422</f>
        <v>84.9</v>
      </c>
      <c r="C629" s="1267">
        <f>'[2]tr (2)'!D422</f>
        <v>84.9</v>
      </c>
      <c r="D629" s="1268">
        <f>'[2]tr (2)'!E422</f>
        <v>84.9</v>
      </c>
      <c r="E629" s="1267">
        <f>'[2]tr (2)'!F422</f>
        <v>84.9</v>
      </c>
      <c r="F629" s="1267">
        <f>'[2]tr (2)'!G422</f>
        <v>84.8</v>
      </c>
      <c r="G629" s="1267">
        <f>'[2]tr (2)'!H422</f>
        <v>85.1</v>
      </c>
      <c r="H629" s="1267">
        <f>'[2]tr (2)'!I422</f>
        <v>84.9</v>
      </c>
      <c r="I629" s="1267">
        <f>'[2]tr (2)'!J422</f>
        <v>84.9</v>
      </c>
      <c r="J629" s="1267">
        <f>'[2]tr (2)'!K422</f>
        <v>84.8</v>
      </c>
      <c r="K629" s="1267">
        <f>'[2]tr (2)'!L422</f>
        <v>84.7</v>
      </c>
      <c r="L629" s="1267">
        <f>'[2]tr (2)'!M422</f>
        <v>84.2</v>
      </c>
      <c r="M629" s="1267">
        <f>'[2]tr (2)'!N422</f>
        <v>84.3</v>
      </c>
      <c r="N629" s="1266">
        <f>'[2]tr (2)'!O422</f>
        <v>84.2</v>
      </c>
      <c r="O629" s="1267">
        <f>'[2]tr (2)'!P422</f>
        <v>84.2</v>
      </c>
      <c r="P629" s="1268">
        <f>'[2]tr (2)'!Q422</f>
        <v>84.2</v>
      </c>
      <c r="Q629" s="1269" t="s">
        <v>2880</v>
      </c>
    </row>
    <row r="630" spans="1:18" s="1227" customFormat="1" ht="15" customHeight="1">
      <c r="A630" s="1244" t="s">
        <v>2881</v>
      </c>
      <c r="B630" s="1272">
        <f>'[2]tr (2)'!C423</f>
        <v>58.5</v>
      </c>
      <c r="C630" s="1224">
        <f>'[2]tr (2)'!D423</f>
        <v>58.6</v>
      </c>
      <c r="D630" s="1276">
        <f>'[2]tr (2)'!E423</f>
        <v>58.6</v>
      </c>
      <c r="E630" s="1224">
        <f>'[2]tr (2)'!F423</f>
        <v>58.6</v>
      </c>
      <c r="F630" s="1224">
        <f>'[2]tr (2)'!G423</f>
        <v>58.6</v>
      </c>
      <c r="G630" s="1224">
        <f>'[2]tr (2)'!H423</f>
        <v>59.5</v>
      </c>
      <c r="H630" s="1224">
        <f>'[2]tr (2)'!I423</f>
        <v>59.5</v>
      </c>
      <c r="I630" s="1224">
        <f>'[2]tr (2)'!J423</f>
        <v>59.5</v>
      </c>
      <c r="J630" s="1224">
        <f>'[2]tr (2)'!K423</f>
        <v>59.5</v>
      </c>
      <c r="K630" s="1224">
        <f>'[2]tr (2)'!L423</f>
        <v>59.4</v>
      </c>
      <c r="L630" s="1224">
        <f>'[2]tr (2)'!M423</f>
        <v>59.4</v>
      </c>
      <c r="M630" s="1224">
        <f>'[2]tr (2)'!N423</f>
        <v>59.3</v>
      </c>
      <c r="N630" s="1272">
        <f>'[2]tr (2)'!O423</f>
        <v>59.2</v>
      </c>
      <c r="O630" s="1224">
        <f>'[2]tr (2)'!P423</f>
        <v>59.2</v>
      </c>
      <c r="P630" s="1276">
        <f>'[2]tr (2)'!Q423</f>
        <v>59.2</v>
      </c>
      <c r="Q630" s="1278" t="s">
        <v>2882</v>
      </c>
      <c r="R630" s="1243"/>
    </row>
    <row r="631" spans="1:18" ht="15" customHeight="1">
      <c r="A631" s="1244" t="s">
        <v>2883</v>
      </c>
      <c r="B631" s="1272">
        <f>'[2]tr (2)'!C424</f>
        <v>52.7</v>
      </c>
      <c r="C631" s="1224">
        <f>'[2]tr (2)'!D424</f>
        <v>52.7</v>
      </c>
      <c r="D631" s="1276">
        <f>'[2]tr (2)'!E424</f>
        <v>52.7</v>
      </c>
      <c r="E631" s="1224">
        <f>'[2]tr (2)'!F424</f>
        <v>52.7</v>
      </c>
      <c r="F631" s="1224">
        <f>'[2]tr (2)'!G424</f>
        <v>52.7</v>
      </c>
      <c r="G631" s="1224">
        <f>'[2]tr (2)'!H424</f>
        <v>52.7</v>
      </c>
      <c r="H631" s="1224">
        <f>'[2]tr (2)'!I424</f>
        <v>52.7</v>
      </c>
      <c r="I631" s="1224">
        <f>'[2]tr (2)'!J424</f>
        <v>52.9</v>
      </c>
      <c r="J631" s="1224">
        <f>'[2]tr (2)'!K424</f>
        <v>52.9</v>
      </c>
      <c r="K631" s="1224">
        <f>'[2]tr (2)'!L424</f>
        <v>53.4</v>
      </c>
      <c r="L631" s="1224">
        <f>'[2]tr (2)'!M424</f>
        <v>53</v>
      </c>
      <c r="M631" s="1224">
        <f>'[2]tr (2)'!N424</f>
        <v>53.7</v>
      </c>
      <c r="N631" s="1272">
        <f>'[2]tr (2)'!O424</f>
        <v>53.7</v>
      </c>
      <c r="O631" s="1224">
        <f>'[2]tr (2)'!P424</f>
        <v>53.7</v>
      </c>
      <c r="P631" s="1276">
        <f>'[2]tr (2)'!Q424</f>
        <v>53.7</v>
      </c>
      <c r="Q631" s="1277" t="s">
        <v>2884</v>
      </c>
    </row>
    <row r="632" spans="1:18" s="1238" customFormat="1" ht="15" customHeight="1">
      <c r="A632" s="1244" t="s">
        <v>2885</v>
      </c>
      <c r="B632" s="1272">
        <f>'[2]tr (2)'!C425</f>
        <v>46</v>
      </c>
      <c r="C632" s="1224">
        <f>'[2]tr (2)'!D425</f>
        <v>46</v>
      </c>
      <c r="D632" s="1276">
        <f>'[2]tr (2)'!E425</f>
        <v>46</v>
      </c>
      <c r="E632" s="1224">
        <f>'[2]tr (2)'!F425</f>
        <v>46</v>
      </c>
      <c r="F632" s="1224">
        <f>'[2]tr (2)'!G425</f>
        <v>46</v>
      </c>
      <c r="G632" s="1224">
        <f>'[2]tr (2)'!H425</f>
        <v>47.8</v>
      </c>
      <c r="H632" s="1224">
        <f>'[2]tr (2)'!I425</f>
        <v>46.2</v>
      </c>
      <c r="I632" s="1224">
        <f>'[2]tr (2)'!J425</f>
        <v>46.5</v>
      </c>
      <c r="J632" s="1224">
        <f>'[2]tr (2)'!K425</f>
        <v>46.2</v>
      </c>
      <c r="K632" s="1224">
        <f>'[2]tr (2)'!L425</f>
        <v>45.4</v>
      </c>
      <c r="L632" s="1224">
        <f>'[2]tr (2)'!M425</f>
        <v>45.4</v>
      </c>
      <c r="M632" s="1224">
        <f>'[2]tr (2)'!N425</f>
        <v>46.5</v>
      </c>
      <c r="N632" s="1272">
        <f>'[2]tr (2)'!O425</f>
        <v>46.5</v>
      </c>
      <c r="O632" s="1224">
        <f>'[2]tr (2)'!P425</f>
        <v>45.7</v>
      </c>
      <c r="P632" s="1276">
        <f>'[2]tr (2)'!Q425</f>
        <v>46.6</v>
      </c>
      <c r="Q632" s="1277" t="s">
        <v>2886</v>
      </c>
      <c r="R632" s="1243"/>
    </row>
    <row r="633" spans="1:18" ht="15" customHeight="1">
      <c r="A633" s="1244" t="s">
        <v>2887</v>
      </c>
      <c r="B633" s="1272">
        <f>'[2]tr (2)'!C426</f>
        <v>81.3</v>
      </c>
      <c r="C633" s="1224">
        <f>'[2]tr (2)'!D426</f>
        <v>81.3</v>
      </c>
      <c r="D633" s="1276">
        <f>'[2]tr (2)'!E426</f>
        <v>81.3</v>
      </c>
      <c r="E633" s="1224">
        <f>'[2]tr (2)'!F426</f>
        <v>81.3</v>
      </c>
      <c r="F633" s="1224">
        <f>'[2]tr (2)'!G426</f>
        <v>81.3</v>
      </c>
      <c r="G633" s="1224">
        <f>'[2]tr (2)'!H426</f>
        <v>81.3</v>
      </c>
      <c r="H633" s="1224">
        <f>'[2]tr (2)'!I426</f>
        <v>81.3</v>
      </c>
      <c r="I633" s="1224">
        <f>'[2]tr (2)'!J426</f>
        <v>81.3</v>
      </c>
      <c r="J633" s="1224">
        <f>'[2]tr (2)'!K426</f>
        <v>81.3</v>
      </c>
      <c r="K633" s="1224">
        <f>'[2]tr (2)'!L426</f>
        <v>81.3</v>
      </c>
      <c r="L633" s="1224">
        <f>'[2]tr (2)'!M426</f>
        <v>81.3</v>
      </c>
      <c r="M633" s="1224">
        <f>'[2]tr (2)'!N426</f>
        <v>81.3</v>
      </c>
      <c r="N633" s="1272">
        <f>'[2]tr (2)'!O426</f>
        <v>81.3</v>
      </c>
      <c r="O633" s="1224">
        <f>'[2]tr (2)'!P426</f>
        <v>81.3</v>
      </c>
      <c r="P633" s="1276">
        <f>'[2]tr (2)'!Q426</f>
        <v>81.3</v>
      </c>
      <c r="Q633" s="1277" t="s">
        <v>2888</v>
      </c>
    </row>
    <row r="634" spans="1:18" ht="15" customHeight="1">
      <c r="A634" s="1308" t="s">
        <v>2889</v>
      </c>
      <c r="B634" s="1272">
        <f>'[2]tr (2)'!C427</f>
        <v>156.1</v>
      </c>
      <c r="C634" s="1224">
        <f>'[2]tr (2)'!D427</f>
        <v>156.1</v>
      </c>
      <c r="D634" s="1276">
        <f>'[2]tr (2)'!E427</f>
        <v>156.1</v>
      </c>
      <c r="E634" s="1224">
        <f>'[2]tr (2)'!F427</f>
        <v>156.1</v>
      </c>
      <c r="F634" s="1224">
        <f>'[2]tr (2)'!G427</f>
        <v>156.1</v>
      </c>
      <c r="G634" s="1224">
        <f>'[2]tr (2)'!H427</f>
        <v>156.1</v>
      </c>
      <c r="H634" s="1224">
        <f>'[2]tr (2)'!I427</f>
        <v>156.1</v>
      </c>
      <c r="I634" s="1224">
        <f>'[2]tr (2)'!J427</f>
        <v>156.1</v>
      </c>
      <c r="J634" s="1224">
        <f>'[2]tr (2)'!K427</f>
        <v>156.1</v>
      </c>
      <c r="K634" s="1224">
        <f>'[2]tr (2)'!L427</f>
        <v>156.1</v>
      </c>
      <c r="L634" s="1224">
        <f>'[2]tr (2)'!M427</f>
        <v>156.1</v>
      </c>
      <c r="M634" s="1224">
        <f>'[2]tr (2)'!N427</f>
        <v>156.1</v>
      </c>
      <c r="N634" s="1272">
        <f>'[2]tr (2)'!O427</f>
        <v>156.1</v>
      </c>
      <c r="O634" s="1224">
        <f>'[2]tr (2)'!P427</f>
        <v>156.1</v>
      </c>
      <c r="P634" s="1276">
        <f>'[2]tr (2)'!Q427</f>
        <v>156.1</v>
      </c>
      <c r="Q634" s="1280" t="s">
        <v>2890</v>
      </c>
    </row>
    <row r="635" spans="1:18" ht="15" customHeight="1">
      <c r="A635" s="1244" t="s">
        <v>2891</v>
      </c>
      <c r="B635" s="1272">
        <f>'[2]tr (2)'!C428</f>
        <v>121</v>
      </c>
      <c r="C635" s="1224">
        <f>'[2]tr (2)'!D428</f>
        <v>121</v>
      </c>
      <c r="D635" s="1276">
        <f>'[2]tr (2)'!E428</f>
        <v>121</v>
      </c>
      <c r="E635" s="1224">
        <f>'[2]tr (2)'!F428</f>
        <v>121</v>
      </c>
      <c r="F635" s="1224">
        <f>'[2]tr (2)'!G428</f>
        <v>119.2</v>
      </c>
      <c r="G635" s="1224">
        <f>'[2]tr (2)'!H428</f>
        <v>119.8</v>
      </c>
      <c r="H635" s="1224">
        <f>'[2]tr (2)'!I428</f>
        <v>118.1</v>
      </c>
      <c r="I635" s="1224">
        <f>'[2]tr (2)'!J428</f>
        <v>114</v>
      </c>
      <c r="J635" s="1224">
        <f>'[2]tr (2)'!K428</f>
        <v>112.6</v>
      </c>
      <c r="K635" s="1224">
        <f>'[2]tr (2)'!L428</f>
        <v>108.9</v>
      </c>
      <c r="L635" s="1224">
        <f>'[2]tr (2)'!M428</f>
        <v>108.4</v>
      </c>
      <c r="M635" s="1224">
        <f>'[2]tr (2)'!N428</f>
        <v>106.1</v>
      </c>
      <c r="N635" s="1272">
        <f>'[2]tr (2)'!O428</f>
        <v>103.5</v>
      </c>
      <c r="O635" s="1224">
        <f>'[2]tr (2)'!P428</f>
        <v>103.1</v>
      </c>
      <c r="P635" s="1276">
        <f>'[2]tr (2)'!Q428</f>
        <v>103.1</v>
      </c>
      <c r="Q635" s="1278" t="s">
        <v>2892</v>
      </c>
    </row>
    <row r="636" spans="1:18" ht="15" customHeight="1">
      <c r="A636" s="1244" t="s">
        <v>2893</v>
      </c>
      <c r="B636" s="1272">
        <f>'[2]tr (2)'!C429</f>
        <v>107</v>
      </c>
      <c r="C636" s="1224">
        <f>'[2]tr (2)'!D429</f>
        <v>107</v>
      </c>
      <c r="D636" s="1276">
        <f>'[2]tr (2)'!E429</f>
        <v>107.5</v>
      </c>
      <c r="E636" s="1224">
        <f>'[2]tr (2)'!F429</f>
        <v>107.5</v>
      </c>
      <c r="F636" s="1224">
        <f>'[2]tr (2)'!G429</f>
        <v>107.5</v>
      </c>
      <c r="G636" s="1224">
        <f>'[2]tr (2)'!H429</f>
        <v>106.5</v>
      </c>
      <c r="H636" s="1224">
        <f>'[2]tr (2)'!I429</f>
        <v>106.5</v>
      </c>
      <c r="I636" s="1224">
        <f>'[2]tr (2)'!J429</f>
        <v>106.5</v>
      </c>
      <c r="J636" s="1224">
        <f>'[2]tr (2)'!K429</f>
        <v>107.9</v>
      </c>
      <c r="K636" s="1224">
        <f>'[2]tr (2)'!L429</f>
        <v>108.2</v>
      </c>
      <c r="L636" s="1224">
        <f>'[2]tr (2)'!M429</f>
        <v>108.2</v>
      </c>
      <c r="M636" s="1224">
        <f>'[2]tr (2)'!N429</f>
        <v>108.2</v>
      </c>
      <c r="N636" s="1272">
        <f>'[2]tr (2)'!O429</f>
        <v>108.2</v>
      </c>
      <c r="O636" s="1224">
        <f>'[2]tr (2)'!P429</f>
        <v>108.7</v>
      </c>
      <c r="P636" s="1276">
        <f>'[2]tr (2)'!Q429</f>
        <v>109.5</v>
      </c>
      <c r="Q636" s="1278" t="s">
        <v>2894</v>
      </c>
    </row>
    <row r="637" spans="1:18" ht="15" customHeight="1">
      <c r="A637" s="1244" t="s">
        <v>2895</v>
      </c>
      <c r="B637" s="1272">
        <f>'[2]tr (2)'!C430</f>
        <v>110</v>
      </c>
      <c r="C637" s="1224">
        <f>'[2]tr (2)'!D430</f>
        <v>110</v>
      </c>
      <c r="D637" s="1276">
        <f>'[2]tr (2)'!E430</f>
        <v>110</v>
      </c>
      <c r="E637" s="1224">
        <f>'[2]tr (2)'!F430</f>
        <v>110</v>
      </c>
      <c r="F637" s="1224">
        <f>'[2]tr (2)'!G430</f>
        <v>110</v>
      </c>
      <c r="G637" s="1224">
        <f>'[2]tr (2)'!H430</f>
        <v>110</v>
      </c>
      <c r="H637" s="1224">
        <f>'[2]tr (2)'!I430</f>
        <v>110</v>
      </c>
      <c r="I637" s="1224">
        <f>'[2]tr (2)'!J430</f>
        <v>110</v>
      </c>
      <c r="J637" s="1224">
        <f>'[2]tr (2)'!K430</f>
        <v>110</v>
      </c>
      <c r="K637" s="1224">
        <f>'[2]tr (2)'!L430</f>
        <v>110</v>
      </c>
      <c r="L637" s="1224">
        <f>'[2]tr (2)'!M430</f>
        <v>110</v>
      </c>
      <c r="M637" s="1224">
        <f>'[2]tr (2)'!N430</f>
        <v>110</v>
      </c>
      <c r="N637" s="1272">
        <f>'[2]tr (2)'!O430</f>
        <v>110</v>
      </c>
      <c r="O637" s="1224">
        <f>'[2]tr (2)'!P430</f>
        <v>110</v>
      </c>
      <c r="P637" s="1276">
        <f>'[2]tr (2)'!Q430</f>
        <v>110</v>
      </c>
      <c r="Q637" s="1278" t="s">
        <v>2896</v>
      </c>
    </row>
    <row r="638" spans="1:18" ht="15" customHeight="1">
      <c r="A638" s="1244" t="s">
        <v>2897</v>
      </c>
      <c r="B638" s="1272">
        <f>'[2]tr (2)'!C431</f>
        <v>110</v>
      </c>
      <c r="C638" s="1224">
        <f>'[2]tr (2)'!D431</f>
        <v>110</v>
      </c>
      <c r="D638" s="1276">
        <f>'[2]tr (2)'!E431</f>
        <v>110</v>
      </c>
      <c r="E638" s="1224">
        <f>'[2]tr (2)'!F431</f>
        <v>110</v>
      </c>
      <c r="F638" s="1224">
        <f>'[2]tr (2)'!G431</f>
        <v>110</v>
      </c>
      <c r="G638" s="1224">
        <f>'[2]tr (2)'!H431</f>
        <v>110</v>
      </c>
      <c r="H638" s="1224">
        <f>'[2]tr (2)'!I431</f>
        <v>110</v>
      </c>
      <c r="I638" s="1224">
        <f>'[2]tr (2)'!J431</f>
        <v>110</v>
      </c>
      <c r="J638" s="1224">
        <f>'[2]tr (2)'!K431</f>
        <v>110</v>
      </c>
      <c r="K638" s="1224">
        <f>'[2]tr (2)'!L431</f>
        <v>110</v>
      </c>
      <c r="L638" s="1224">
        <f>'[2]tr (2)'!M431</f>
        <v>110</v>
      </c>
      <c r="M638" s="1224">
        <f>'[2]tr (2)'!N431</f>
        <v>110</v>
      </c>
      <c r="N638" s="1272">
        <f>'[2]tr (2)'!O431</f>
        <v>110</v>
      </c>
      <c r="O638" s="1224">
        <f>'[2]tr (2)'!P431</f>
        <v>110</v>
      </c>
      <c r="P638" s="1276">
        <f>'[2]tr (2)'!Q431</f>
        <v>110</v>
      </c>
      <c r="Q638" s="1278" t="s">
        <v>2898</v>
      </c>
    </row>
    <row r="639" spans="1:18" s="1271" customFormat="1" ht="15" customHeight="1">
      <c r="A639" s="1244" t="s">
        <v>2899</v>
      </c>
      <c r="B639" s="1272">
        <f>'[2]tr (2)'!C432</f>
        <v>99.4</v>
      </c>
      <c r="C639" s="1224">
        <f>'[2]tr (2)'!D432</f>
        <v>99.4</v>
      </c>
      <c r="D639" s="1276">
        <f>'[2]tr (2)'!E432</f>
        <v>99.4</v>
      </c>
      <c r="E639" s="1224">
        <f>'[2]tr (2)'!F432</f>
        <v>99.4</v>
      </c>
      <c r="F639" s="1224">
        <f>'[2]tr (2)'!G432</f>
        <v>99.4</v>
      </c>
      <c r="G639" s="1224">
        <f>'[2]tr (2)'!H432</f>
        <v>99.4</v>
      </c>
      <c r="H639" s="1224">
        <f>'[2]tr (2)'!I432</f>
        <v>99.4</v>
      </c>
      <c r="I639" s="1224">
        <f>'[2]tr (2)'!J432</f>
        <v>99.4</v>
      </c>
      <c r="J639" s="1224">
        <f>'[2]tr (2)'!K432</f>
        <v>99.4</v>
      </c>
      <c r="K639" s="1224">
        <f>'[2]tr (2)'!L432</f>
        <v>99.4</v>
      </c>
      <c r="L639" s="1224">
        <f>'[2]tr (2)'!M432</f>
        <v>94.8</v>
      </c>
      <c r="M639" s="1224">
        <f>'[2]tr (2)'!N432</f>
        <v>94.8</v>
      </c>
      <c r="N639" s="1272">
        <f>'[2]tr (2)'!O432</f>
        <v>94.8</v>
      </c>
      <c r="O639" s="1224">
        <f>'[2]tr (2)'!P432</f>
        <v>94.8</v>
      </c>
      <c r="P639" s="1276">
        <f>'[2]tr (2)'!Q432</f>
        <v>94.8</v>
      </c>
      <c r="Q639" s="1278" t="s">
        <v>2900</v>
      </c>
      <c r="R639" s="1243"/>
    </row>
    <row r="640" spans="1:18" ht="15" customHeight="1">
      <c r="A640" s="1244" t="s">
        <v>2901</v>
      </c>
      <c r="B640" s="1272">
        <f>'[2]tr (2)'!C433</f>
        <v>100</v>
      </c>
      <c r="C640" s="1224">
        <f>'[2]tr (2)'!D433</f>
        <v>100</v>
      </c>
      <c r="D640" s="1276">
        <f>'[2]tr (2)'!E433</f>
        <v>100</v>
      </c>
      <c r="E640" s="1224">
        <f>'[2]tr (2)'!F433</f>
        <v>100</v>
      </c>
      <c r="F640" s="1224">
        <f>'[2]tr (2)'!G433</f>
        <v>100</v>
      </c>
      <c r="G640" s="1224">
        <f>'[2]tr (2)'!H433</f>
        <v>100</v>
      </c>
      <c r="H640" s="1224">
        <f>'[2]tr (2)'!I433</f>
        <v>100</v>
      </c>
      <c r="I640" s="1224">
        <f>'[2]tr (2)'!J433</f>
        <v>100</v>
      </c>
      <c r="J640" s="1224">
        <f>'[2]tr (2)'!K433</f>
        <v>100</v>
      </c>
      <c r="K640" s="1224">
        <f>'[2]tr (2)'!L433</f>
        <v>100</v>
      </c>
      <c r="L640" s="1224">
        <f>'[2]tr (2)'!M433</f>
        <v>100</v>
      </c>
      <c r="M640" s="1224">
        <f>'[2]tr (2)'!N433</f>
        <v>100</v>
      </c>
      <c r="N640" s="1272">
        <f>'[2]tr (2)'!O433</f>
        <v>100</v>
      </c>
      <c r="O640" s="1224">
        <f>'[2]tr (2)'!P433</f>
        <v>100</v>
      </c>
      <c r="P640" s="1276">
        <f>'[2]tr (2)'!Q433</f>
        <v>100</v>
      </c>
      <c r="Q640" s="1278" t="s">
        <v>2902</v>
      </c>
    </row>
    <row r="641" spans="1:18" ht="15" customHeight="1">
      <c r="A641" s="1244" t="s">
        <v>2903</v>
      </c>
      <c r="B641" s="1272">
        <f>'[2]tr (2)'!C434</f>
        <v>99.3</v>
      </c>
      <c r="C641" s="1224">
        <f>'[2]tr (2)'!D434</f>
        <v>99.3</v>
      </c>
      <c r="D641" s="1276">
        <f>'[2]tr (2)'!E434</f>
        <v>99.3</v>
      </c>
      <c r="E641" s="1224">
        <f>'[2]tr (2)'!F434</f>
        <v>99.3</v>
      </c>
      <c r="F641" s="1224">
        <f>'[2]tr (2)'!G434</f>
        <v>99.3</v>
      </c>
      <c r="G641" s="1224">
        <f>'[2]tr (2)'!H434</f>
        <v>99.3</v>
      </c>
      <c r="H641" s="1224">
        <f>'[2]tr (2)'!I434</f>
        <v>99.3</v>
      </c>
      <c r="I641" s="1224">
        <f>'[2]tr (2)'!J434</f>
        <v>99.3</v>
      </c>
      <c r="J641" s="1224">
        <f>'[2]tr (2)'!K434</f>
        <v>99.3</v>
      </c>
      <c r="K641" s="1224">
        <f>'[2]tr (2)'!L434</f>
        <v>99.3</v>
      </c>
      <c r="L641" s="1224">
        <f>'[2]tr (2)'!M434</f>
        <v>99.3</v>
      </c>
      <c r="M641" s="1224">
        <f>'[2]tr (2)'!N434</f>
        <v>99.3</v>
      </c>
      <c r="N641" s="1272">
        <f>'[2]tr (2)'!O434</f>
        <v>99.3</v>
      </c>
      <c r="O641" s="1224">
        <f>'[2]tr (2)'!P434</f>
        <v>99.3</v>
      </c>
      <c r="P641" s="1276">
        <f>'[2]tr (2)'!Q434</f>
        <v>99.3</v>
      </c>
      <c r="Q641" s="1278" t="s">
        <v>2904</v>
      </c>
    </row>
    <row r="642" spans="1:18" ht="15" customHeight="1">
      <c r="A642" s="1244" t="s">
        <v>2905</v>
      </c>
      <c r="B642" s="1272">
        <f>'[2]tr (2)'!C435</f>
        <v>153.69999999999999</v>
      </c>
      <c r="C642" s="1224">
        <f>'[2]tr (2)'!D435</f>
        <v>153.69999999999999</v>
      </c>
      <c r="D642" s="1276">
        <f>'[2]tr (2)'!E435</f>
        <v>153.69999999999999</v>
      </c>
      <c r="E642" s="1224">
        <f>'[2]tr (2)'!F435</f>
        <v>153.69999999999999</v>
      </c>
      <c r="F642" s="1224">
        <f>'[2]tr (2)'!G435</f>
        <v>153.69999999999999</v>
      </c>
      <c r="G642" s="1224">
        <f>'[2]tr (2)'!H435</f>
        <v>153.69999999999999</v>
      </c>
      <c r="H642" s="1224">
        <f>'[2]tr (2)'!I435</f>
        <v>153.69999999999999</v>
      </c>
      <c r="I642" s="1224">
        <f>'[2]tr (2)'!J435</f>
        <v>153.69999999999999</v>
      </c>
      <c r="J642" s="1224">
        <f>'[2]tr (2)'!K435</f>
        <v>153.69999999999999</v>
      </c>
      <c r="K642" s="1224">
        <f>'[2]tr (2)'!L435</f>
        <v>153.69999999999999</v>
      </c>
      <c r="L642" s="1224">
        <f>'[2]tr (2)'!M435</f>
        <v>153.69999999999999</v>
      </c>
      <c r="M642" s="1224">
        <f>'[2]tr (2)'!N435</f>
        <v>153.69999999999999</v>
      </c>
      <c r="N642" s="1272">
        <f>'[2]tr (2)'!O435</f>
        <v>153.69999999999999</v>
      </c>
      <c r="O642" s="1224">
        <f>'[2]tr (2)'!P435</f>
        <v>153.69999999999999</v>
      </c>
      <c r="P642" s="1276">
        <f>'[2]tr (2)'!Q435</f>
        <v>153.69999999999999</v>
      </c>
      <c r="Q642" s="1278" t="s">
        <v>2906</v>
      </c>
    </row>
    <row r="643" spans="1:18" ht="15" customHeight="1">
      <c r="A643" s="1244" t="s">
        <v>2907</v>
      </c>
      <c r="B643" s="1272">
        <f>'[2]tr (2)'!C436</f>
        <v>109.6</v>
      </c>
      <c r="C643" s="1224">
        <f>'[2]tr (2)'!D436</f>
        <v>109.6</v>
      </c>
      <c r="D643" s="1276">
        <f>'[2]tr (2)'!E436</f>
        <v>109.6</v>
      </c>
      <c r="E643" s="1224">
        <f>'[2]tr (2)'!F436</f>
        <v>109.6</v>
      </c>
      <c r="F643" s="1224">
        <f>'[2]tr (2)'!G436</f>
        <v>106.5</v>
      </c>
      <c r="G643" s="1224">
        <f>'[2]tr (2)'!H436</f>
        <v>106.5</v>
      </c>
      <c r="H643" s="1224">
        <f>'[2]tr (2)'!I436</f>
        <v>106.9</v>
      </c>
      <c r="I643" s="1224">
        <f>'[2]tr (2)'!J436</f>
        <v>107.6</v>
      </c>
      <c r="J643" s="1224">
        <f>'[2]tr (2)'!K436</f>
        <v>107.6</v>
      </c>
      <c r="K643" s="1224">
        <f>'[2]tr (2)'!L436</f>
        <v>107.6</v>
      </c>
      <c r="L643" s="1224">
        <f>'[2]tr (2)'!M436</f>
        <v>107.6</v>
      </c>
      <c r="M643" s="1224">
        <f>'[2]tr (2)'!N436</f>
        <v>107.6</v>
      </c>
      <c r="N643" s="1272">
        <f>'[2]tr (2)'!O436</f>
        <v>107.6</v>
      </c>
      <c r="O643" s="1224">
        <f>'[2]tr (2)'!P436</f>
        <v>107.6</v>
      </c>
      <c r="P643" s="1276">
        <f>'[2]tr (2)'!Q436</f>
        <v>107.6</v>
      </c>
      <c r="Q643" s="1278" t="s">
        <v>2908</v>
      </c>
    </row>
    <row r="644" spans="1:18" s="1271" customFormat="1" ht="15" customHeight="1">
      <c r="A644" s="1244" t="s">
        <v>2909</v>
      </c>
      <c r="B644" s="1272">
        <f>'[2]tr (2)'!C437</f>
        <v>100</v>
      </c>
      <c r="C644" s="1224">
        <f>'[2]tr (2)'!D437</f>
        <v>100</v>
      </c>
      <c r="D644" s="1276">
        <f>'[2]tr (2)'!E437</f>
        <v>100</v>
      </c>
      <c r="E644" s="1224">
        <f>'[2]tr (2)'!F437</f>
        <v>100</v>
      </c>
      <c r="F644" s="1224">
        <f>'[2]tr (2)'!G437</f>
        <v>100</v>
      </c>
      <c r="G644" s="1224">
        <f>'[2]tr (2)'!H437</f>
        <v>100</v>
      </c>
      <c r="H644" s="1224">
        <f>'[2]tr (2)'!I437</f>
        <v>100</v>
      </c>
      <c r="I644" s="1224">
        <f>'[2]tr (2)'!J437</f>
        <v>100</v>
      </c>
      <c r="J644" s="1224">
        <f>'[2]tr (2)'!K437</f>
        <v>100</v>
      </c>
      <c r="K644" s="1224">
        <f>'[2]tr (2)'!L437</f>
        <v>100</v>
      </c>
      <c r="L644" s="1224">
        <f>'[2]tr (2)'!M437</f>
        <v>100</v>
      </c>
      <c r="M644" s="1224">
        <f>'[2]tr (2)'!N437</f>
        <v>100</v>
      </c>
      <c r="N644" s="1272">
        <f>'[2]tr (2)'!O437</f>
        <v>100</v>
      </c>
      <c r="O644" s="1224">
        <f>'[2]tr (2)'!P437</f>
        <v>100</v>
      </c>
      <c r="P644" s="1276">
        <f>'[2]tr (2)'!Q437</f>
        <v>100</v>
      </c>
      <c r="Q644" s="1278" t="s">
        <v>2910</v>
      </c>
      <c r="R644" s="1243"/>
    </row>
    <row r="645" spans="1:18" ht="15" customHeight="1">
      <c r="B645" s="1272"/>
      <c r="C645" s="1224"/>
      <c r="D645" s="1268"/>
      <c r="E645" s="1267"/>
      <c r="F645" s="1267"/>
      <c r="G645" s="1267"/>
      <c r="H645" s="1267"/>
      <c r="I645" s="1267"/>
      <c r="J645" s="1267"/>
      <c r="K645" s="1267"/>
      <c r="L645" s="1267"/>
      <c r="M645" s="1267"/>
      <c r="N645" s="1266"/>
      <c r="O645" s="1267"/>
      <c r="P645" s="1268"/>
      <c r="Q645" s="1278"/>
    </row>
    <row r="646" spans="1:18" ht="15" customHeight="1">
      <c r="A646" s="1274" t="s">
        <v>2911</v>
      </c>
      <c r="B646" s="1266">
        <f>'[2]tr (2)'!C439</f>
        <v>179.7</v>
      </c>
      <c r="C646" s="1267">
        <f>'[2]tr (2)'!D439</f>
        <v>179.7</v>
      </c>
      <c r="D646" s="1268">
        <f>'[2]tr (2)'!E439</f>
        <v>179.7</v>
      </c>
      <c r="E646" s="1267">
        <f>'[2]tr (2)'!F439</f>
        <v>179.7</v>
      </c>
      <c r="F646" s="1267">
        <f>'[2]tr (2)'!G439</f>
        <v>165.9</v>
      </c>
      <c r="G646" s="1267">
        <f>'[2]tr (2)'!H439</f>
        <v>165.9</v>
      </c>
      <c r="H646" s="1267">
        <f>'[2]tr (2)'!I439</f>
        <v>165.9</v>
      </c>
      <c r="I646" s="1267">
        <f>'[2]tr (2)'!J439</f>
        <v>165.9</v>
      </c>
      <c r="J646" s="1267">
        <f>'[2]tr (2)'!K439</f>
        <v>165.9</v>
      </c>
      <c r="K646" s="1267">
        <f>'[2]tr (2)'!L439</f>
        <v>165.9</v>
      </c>
      <c r="L646" s="1267">
        <f>'[2]tr (2)'!M439</f>
        <v>165.9</v>
      </c>
      <c r="M646" s="1267">
        <f>'[2]tr (2)'!N439</f>
        <v>165.9</v>
      </c>
      <c r="N646" s="1266">
        <f>'[2]tr (2)'!O439</f>
        <v>165.9</v>
      </c>
      <c r="O646" s="1267">
        <f>'[2]tr (2)'!P439</f>
        <v>165.9</v>
      </c>
      <c r="P646" s="1268">
        <f>'[2]tr (2)'!Q439</f>
        <v>165.9</v>
      </c>
      <c r="Q646" s="1275" t="s">
        <v>2912</v>
      </c>
    </row>
    <row r="647" spans="1:18" ht="15" customHeight="1">
      <c r="A647" s="1244" t="s">
        <v>2913</v>
      </c>
      <c r="B647" s="1272">
        <f>'[2]tr (2)'!C440</f>
        <v>216.7</v>
      </c>
      <c r="C647" s="1224">
        <f>'[2]tr (2)'!D440</f>
        <v>216.7</v>
      </c>
      <c r="D647" s="1276">
        <f>'[2]tr (2)'!E440</f>
        <v>216.7</v>
      </c>
      <c r="E647" s="1224">
        <f>'[2]tr (2)'!F440</f>
        <v>216.7</v>
      </c>
      <c r="F647" s="1224">
        <f>'[2]tr (2)'!G440</f>
        <v>186.7</v>
      </c>
      <c r="G647" s="1224">
        <f>'[2]tr (2)'!H440</f>
        <v>186.7</v>
      </c>
      <c r="H647" s="1224">
        <f>'[2]tr (2)'!I440</f>
        <v>186.7</v>
      </c>
      <c r="I647" s="1224">
        <f>'[2]tr (2)'!J440</f>
        <v>186.7</v>
      </c>
      <c r="J647" s="1224">
        <f>'[2]tr (2)'!K440</f>
        <v>186.7</v>
      </c>
      <c r="K647" s="1224">
        <f>'[2]tr (2)'!L440</f>
        <v>186.7</v>
      </c>
      <c r="L647" s="1224">
        <f>'[2]tr (2)'!M440</f>
        <v>186.7</v>
      </c>
      <c r="M647" s="1224">
        <f>'[2]tr (2)'!N440</f>
        <v>186.7</v>
      </c>
      <c r="N647" s="1272">
        <f>'[2]tr (2)'!O440</f>
        <v>186.7</v>
      </c>
      <c r="O647" s="1224">
        <f>'[2]tr (2)'!P440</f>
        <v>186.7</v>
      </c>
      <c r="P647" s="1276">
        <f>'[2]tr (2)'!Q440</f>
        <v>186.7</v>
      </c>
      <c r="Q647" s="1278" t="s">
        <v>2914</v>
      </c>
    </row>
    <row r="648" spans="1:18" ht="15" customHeight="1">
      <c r="A648" s="1244" t="s">
        <v>2915</v>
      </c>
      <c r="B648" s="1272">
        <f>'[2]tr (2)'!C441</f>
        <v>121.3</v>
      </c>
      <c r="C648" s="1224">
        <f>'[2]tr (2)'!D441</f>
        <v>121.3</v>
      </c>
      <c r="D648" s="1276">
        <f>'[2]tr (2)'!E441</f>
        <v>121.3</v>
      </c>
      <c r="E648" s="1224">
        <f>'[2]tr (2)'!F441</f>
        <v>121.3</v>
      </c>
      <c r="F648" s="1224">
        <f>'[2]tr (2)'!G441</f>
        <v>107.2</v>
      </c>
      <c r="G648" s="1224">
        <f>'[2]tr (2)'!H441</f>
        <v>107.2</v>
      </c>
      <c r="H648" s="1224">
        <f>'[2]tr (2)'!I441</f>
        <v>107.2</v>
      </c>
      <c r="I648" s="1224">
        <f>'[2]tr (2)'!J441</f>
        <v>107.2</v>
      </c>
      <c r="J648" s="1224">
        <f>'[2]tr (2)'!K441</f>
        <v>107.2</v>
      </c>
      <c r="K648" s="1224">
        <f>'[2]tr (2)'!L441</f>
        <v>107.2</v>
      </c>
      <c r="L648" s="1224">
        <f>'[2]tr (2)'!M441</f>
        <v>107.2</v>
      </c>
      <c r="M648" s="1224">
        <f>'[2]tr (2)'!N441</f>
        <v>107.2</v>
      </c>
      <c r="N648" s="1272">
        <f>'[2]tr (2)'!O441</f>
        <v>107.2</v>
      </c>
      <c r="O648" s="1224">
        <f>'[2]tr (2)'!P441</f>
        <v>107.2</v>
      </c>
      <c r="P648" s="1276">
        <f>'[2]tr (2)'!Q441</f>
        <v>107.2</v>
      </c>
      <c r="Q648" s="1278" t="s">
        <v>2916</v>
      </c>
    </row>
    <row r="649" spans="1:18" ht="15" customHeight="1">
      <c r="A649" s="1244" t="s">
        <v>2917</v>
      </c>
      <c r="B649" s="1272">
        <f>'[2]tr (2)'!C442</f>
        <v>151.30000000000001</v>
      </c>
      <c r="C649" s="1224">
        <f>'[2]tr (2)'!D442</f>
        <v>151.30000000000001</v>
      </c>
      <c r="D649" s="1276">
        <f>'[2]tr (2)'!E442</f>
        <v>151.30000000000001</v>
      </c>
      <c r="E649" s="1224">
        <f>'[2]tr (2)'!F442</f>
        <v>151.30000000000001</v>
      </c>
      <c r="F649" s="1224">
        <f>'[2]tr (2)'!G442</f>
        <v>147.9</v>
      </c>
      <c r="G649" s="1224">
        <f>'[2]tr (2)'!H442</f>
        <v>147.9</v>
      </c>
      <c r="H649" s="1224">
        <f>'[2]tr (2)'!I442</f>
        <v>147.9</v>
      </c>
      <c r="I649" s="1224">
        <f>'[2]tr (2)'!J442</f>
        <v>147.9</v>
      </c>
      <c r="J649" s="1224">
        <f>'[2]tr (2)'!K442</f>
        <v>147.9</v>
      </c>
      <c r="K649" s="1224">
        <f>'[2]tr (2)'!L442</f>
        <v>147.9</v>
      </c>
      <c r="L649" s="1224">
        <f>'[2]tr (2)'!M442</f>
        <v>147.9</v>
      </c>
      <c r="M649" s="1224">
        <f>'[2]tr (2)'!N442</f>
        <v>147.9</v>
      </c>
      <c r="N649" s="1272">
        <f>'[2]tr (2)'!O442</f>
        <v>147.9</v>
      </c>
      <c r="O649" s="1224">
        <f>'[2]tr (2)'!P442</f>
        <v>147.9</v>
      </c>
      <c r="P649" s="1276">
        <f>'[2]tr (2)'!Q442</f>
        <v>147.9</v>
      </c>
      <c r="Q649" s="1278" t="s">
        <v>2918</v>
      </c>
    </row>
    <row r="650" spans="1:18" ht="15" customHeight="1">
      <c r="A650" s="1244" t="s">
        <v>2919</v>
      </c>
      <c r="B650" s="1272">
        <f>'[2]tr (2)'!C443</f>
        <v>147.30000000000001</v>
      </c>
      <c r="C650" s="1224">
        <f>'[2]tr (2)'!D443</f>
        <v>147.30000000000001</v>
      </c>
      <c r="D650" s="1276">
        <f>'[2]tr (2)'!E443</f>
        <v>147.30000000000001</v>
      </c>
      <c r="E650" s="1224">
        <f>'[2]tr (2)'!F443</f>
        <v>147.30000000000001</v>
      </c>
      <c r="F650" s="1224">
        <f>'[2]tr (2)'!G443</f>
        <v>145.19999999999999</v>
      </c>
      <c r="G650" s="1224">
        <f>'[2]tr (2)'!H443</f>
        <v>145.19999999999999</v>
      </c>
      <c r="H650" s="1224">
        <f>'[2]tr (2)'!I443</f>
        <v>145.19999999999999</v>
      </c>
      <c r="I650" s="1224">
        <f>'[2]tr (2)'!J443</f>
        <v>145.19999999999999</v>
      </c>
      <c r="J650" s="1224">
        <f>'[2]tr (2)'!K443</f>
        <v>145.19999999999999</v>
      </c>
      <c r="K650" s="1224">
        <f>'[2]tr (2)'!L443</f>
        <v>145.19999999999999</v>
      </c>
      <c r="L650" s="1224">
        <f>'[2]tr (2)'!M443</f>
        <v>145.19999999999999</v>
      </c>
      <c r="M650" s="1224">
        <f>'[2]tr (2)'!N443</f>
        <v>145.19999999999999</v>
      </c>
      <c r="N650" s="1272">
        <f>'[2]tr (2)'!O443</f>
        <v>145.19999999999999</v>
      </c>
      <c r="O650" s="1224">
        <f>'[2]tr (2)'!P443</f>
        <v>145.19999999999999</v>
      </c>
      <c r="P650" s="1276">
        <f>'[2]tr (2)'!Q443</f>
        <v>145.19999999999999</v>
      </c>
      <c r="Q650" s="1278" t="s">
        <v>2920</v>
      </c>
    </row>
    <row r="651" spans="1:18" s="1271" customFormat="1" ht="15" customHeight="1">
      <c r="A651" s="1244" t="s">
        <v>2921</v>
      </c>
      <c r="B651" s="1272">
        <f>'[2]tr (2)'!C444</f>
        <v>100</v>
      </c>
      <c r="C651" s="1224">
        <f>'[2]tr (2)'!D444</f>
        <v>100</v>
      </c>
      <c r="D651" s="1276">
        <f>'[2]tr (2)'!E444</f>
        <v>100</v>
      </c>
      <c r="E651" s="1224">
        <f>'[2]tr (2)'!F444</f>
        <v>100</v>
      </c>
      <c r="F651" s="1224">
        <f>'[2]tr (2)'!G444</f>
        <v>100</v>
      </c>
      <c r="G651" s="1224">
        <f>'[2]tr (2)'!H444</f>
        <v>100</v>
      </c>
      <c r="H651" s="1224">
        <f>'[2]tr (2)'!I444</f>
        <v>100</v>
      </c>
      <c r="I651" s="1224">
        <f>'[2]tr (2)'!J444</f>
        <v>100</v>
      </c>
      <c r="J651" s="1224">
        <f>'[2]tr (2)'!K444</f>
        <v>100</v>
      </c>
      <c r="K651" s="1224">
        <f>'[2]tr (2)'!L444</f>
        <v>100</v>
      </c>
      <c r="L651" s="1224">
        <f>'[2]tr (2)'!M444</f>
        <v>100</v>
      </c>
      <c r="M651" s="1224">
        <f>'[2]tr (2)'!N444</f>
        <v>100</v>
      </c>
      <c r="N651" s="1272">
        <f>'[2]tr (2)'!O444</f>
        <v>100</v>
      </c>
      <c r="O651" s="1224">
        <f>'[2]tr (2)'!P444</f>
        <v>100</v>
      </c>
      <c r="P651" s="1276">
        <f>'[2]tr (2)'!Q444</f>
        <v>100</v>
      </c>
      <c r="Q651" s="1278" t="s">
        <v>2922</v>
      </c>
      <c r="R651" s="1243"/>
    </row>
    <row r="652" spans="1:18" ht="15" customHeight="1">
      <c r="B652" s="1272"/>
      <c r="C652" s="1224"/>
      <c r="D652" s="1268"/>
      <c r="E652" s="1267"/>
      <c r="F652" s="1267"/>
      <c r="G652" s="1267"/>
      <c r="H652" s="1267"/>
      <c r="I652" s="1267"/>
      <c r="J652" s="1267"/>
      <c r="K652" s="1267"/>
      <c r="L652" s="1267"/>
      <c r="M652" s="1267"/>
      <c r="N652" s="1266"/>
      <c r="O652" s="1267"/>
      <c r="P652" s="1268"/>
      <c r="Q652" s="1278"/>
      <c r="R652" s="1226"/>
    </row>
    <row r="653" spans="1:18" ht="15" customHeight="1">
      <c r="A653" s="1274" t="s">
        <v>2923</v>
      </c>
      <c r="B653" s="1266">
        <f>'[2]tr (2)'!C446</f>
        <v>144.5</v>
      </c>
      <c r="C653" s="1267">
        <f>'[2]tr (2)'!D446</f>
        <v>143.4</v>
      </c>
      <c r="D653" s="1268">
        <f>'[2]tr (2)'!E446</f>
        <v>143.4</v>
      </c>
      <c r="E653" s="1267">
        <f>'[2]tr (2)'!F446</f>
        <v>143.4</v>
      </c>
      <c r="F653" s="1267">
        <f>'[2]tr (2)'!G446</f>
        <v>143.4</v>
      </c>
      <c r="G653" s="1267">
        <f>'[2]tr (2)'!H446</f>
        <v>143.4</v>
      </c>
      <c r="H653" s="1267">
        <f>'[2]tr (2)'!I446</f>
        <v>143.4</v>
      </c>
      <c r="I653" s="1267">
        <f>'[2]tr (2)'!J446</f>
        <v>143.4</v>
      </c>
      <c r="J653" s="1267">
        <f>'[2]tr (2)'!K446</f>
        <v>143.4</v>
      </c>
      <c r="K653" s="1267">
        <f>'[2]tr (2)'!L446</f>
        <v>141.4</v>
      </c>
      <c r="L653" s="1267">
        <f>'[2]tr (2)'!M446</f>
        <v>139.9</v>
      </c>
      <c r="M653" s="1267">
        <f>'[2]tr (2)'!N446</f>
        <v>138</v>
      </c>
      <c r="N653" s="1266">
        <f>'[2]tr (2)'!O446</f>
        <v>136</v>
      </c>
      <c r="O653" s="1267">
        <f>'[2]tr (2)'!P446</f>
        <v>136</v>
      </c>
      <c r="P653" s="1268">
        <f>'[2]tr (2)'!Q446</f>
        <v>136</v>
      </c>
      <c r="Q653" s="1273" t="s">
        <v>2924</v>
      </c>
    </row>
    <row r="654" spans="1:18" ht="15" customHeight="1">
      <c r="A654" s="1244" t="s">
        <v>2925</v>
      </c>
      <c r="B654" s="1272">
        <f>'[2]tr (2)'!C447</f>
        <v>144.5</v>
      </c>
      <c r="C654" s="1224">
        <f>'[2]tr (2)'!D447</f>
        <v>143.19999999999999</v>
      </c>
      <c r="D654" s="1276">
        <f>'[2]tr (2)'!E447</f>
        <v>143.19999999999999</v>
      </c>
      <c r="E654" s="1224">
        <f>'[2]tr (2)'!F447</f>
        <v>143.19999999999999</v>
      </c>
      <c r="F654" s="1224">
        <f>'[2]tr (2)'!G447</f>
        <v>143.19999999999999</v>
      </c>
      <c r="G654" s="1224">
        <f>'[2]tr (2)'!H447</f>
        <v>143.19999999999999</v>
      </c>
      <c r="H654" s="1224">
        <f>'[2]tr (2)'!I447</f>
        <v>143.19999999999999</v>
      </c>
      <c r="I654" s="1224">
        <f>'[2]tr (2)'!J447</f>
        <v>143.19999999999999</v>
      </c>
      <c r="J654" s="1224">
        <f>'[2]tr (2)'!K447</f>
        <v>143.19999999999999</v>
      </c>
      <c r="K654" s="1224">
        <f>'[2]tr (2)'!L447</f>
        <v>141</v>
      </c>
      <c r="L654" s="1224">
        <f>'[2]tr (2)'!M447</f>
        <v>141</v>
      </c>
      <c r="M654" s="1224">
        <f>'[2]tr (2)'!N447</f>
        <v>138.80000000000001</v>
      </c>
      <c r="N654" s="1272">
        <f>'[2]tr (2)'!O447</f>
        <v>136.5</v>
      </c>
      <c r="O654" s="1224">
        <f>'[2]tr (2)'!P447</f>
        <v>136.5</v>
      </c>
      <c r="P654" s="1276">
        <f>'[2]tr (2)'!Q447</f>
        <v>136.5</v>
      </c>
      <c r="Q654" s="1278" t="s">
        <v>2926</v>
      </c>
      <c r="R654" s="1237"/>
    </row>
    <row r="655" spans="1:18" ht="15" customHeight="1">
      <c r="A655" s="1244" t="s">
        <v>2927</v>
      </c>
      <c r="B655" s="1272">
        <f>'[2]tr (2)'!C448</f>
        <v>125</v>
      </c>
      <c r="C655" s="1224">
        <f>'[2]tr (2)'!D448</f>
        <v>125</v>
      </c>
      <c r="D655" s="1276">
        <f>'[2]tr (2)'!E448</f>
        <v>125</v>
      </c>
      <c r="E655" s="1224">
        <f>'[2]tr (2)'!F448</f>
        <v>125</v>
      </c>
      <c r="F655" s="1224">
        <f>'[2]tr (2)'!G448</f>
        <v>125</v>
      </c>
      <c r="G655" s="1224">
        <f>'[2]tr (2)'!H448</f>
        <v>125</v>
      </c>
      <c r="H655" s="1224">
        <f>'[2]tr (2)'!I448</f>
        <v>125</v>
      </c>
      <c r="I655" s="1224">
        <f>'[2]tr (2)'!J448</f>
        <v>125</v>
      </c>
      <c r="J655" s="1224">
        <f>'[2]tr (2)'!K448</f>
        <v>125</v>
      </c>
      <c r="K655" s="1224">
        <f>'[2]tr (2)'!L448</f>
        <v>125</v>
      </c>
      <c r="L655" s="1224">
        <f>'[2]tr (2)'!M448</f>
        <v>125</v>
      </c>
      <c r="M655" s="1224">
        <f>'[2]tr (2)'!N448</f>
        <v>125</v>
      </c>
      <c r="N655" s="1272">
        <f>'[2]tr (2)'!O448</f>
        <v>125</v>
      </c>
      <c r="O655" s="1224">
        <f>'[2]tr (2)'!P448</f>
        <v>125</v>
      </c>
      <c r="P655" s="1276">
        <f>'[2]tr (2)'!Q448</f>
        <v>125</v>
      </c>
      <c r="Q655" s="1278" t="s">
        <v>2928</v>
      </c>
    </row>
    <row r="656" spans="1:18" ht="15" customHeight="1">
      <c r="A656" s="1244" t="s">
        <v>2929</v>
      </c>
      <c r="B656" s="1272">
        <f>'[2]tr (2)'!C449</f>
        <v>121.1</v>
      </c>
      <c r="C656" s="1224">
        <f>'[2]tr (2)'!D449</f>
        <v>121.1</v>
      </c>
      <c r="D656" s="1276">
        <f>'[2]tr (2)'!E449</f>
        <v>121.1</v>
      </c>
      <c r="E656" s="1224">
        <f>'[2]tr (2)'!F449</f>
        <v>121.1</v>
      </c>
      <c r="F656" s="1224">
        <f>'[2]tr (2)'!G449</f>
        <v>121.1</v>
      </c>
      <c r="G656" s="1224">
        <f>'[2]tr (2)'!H449</f>
        <v>121.1</v>
      </c>
      <c r="H656" s="1224">
        <f>'[2]tr (2)'!I449</f>
        <v>121.1</v>
      </c>
      <c r="I656" s="1224">
        <f>'[2]tr (2)'!J449</f>
        <v>121.1</v>
      </c>
      <c r="J656" s="1224">
        <f>'[2]tr (2)'!K449</f>
        <v>121.1</v>
      </c>
      <c r="K656" s="1224">
        <f>'[2]tr (2)'!L449</f>
        <v>121.1</v>
      </c>
      <c r="L656" s="1224">
        <f>'[2]tr (2)'!M449</f>
        <v>110.3</v>
      </c>
      <c r="M656" s="1224">
        <f>'[2]tr (2)'!N449</f>
        <v>110.3</v>
      </c>
      <c r="N656" s="1272">
        <f>'[2]tr (2)'!O449</f>
        <v>110.3</v>
      </c>
      <c r="O656" s="1224">
        <f>'[2]tr (2)'!P449</f>
        <v>110.3</v>
      </c>
      <c r="P656" s="1276">
        <f>'[2]tr (2)'!Q449</f>
        <v>110.3</v>
      </c>
      <c r="Q656" s="1278" t="s">
        <v>2930</v>
      </c>
    </row>
    <row r="657" spans="1:18" ht="15" customHeight="1">
      <c r="B657" s="1272"/>
      <c r="C657" s="1224"/>
      <c r="D657" s="1268"/>
      <c r="E657" s="1267"/>
      <c r="F657" s="1267"/>
      <c r="G657" s="1267"/>
      <c r="H657" s="1267"/>
      <c r="I657" s="1267"/>
      <c r="J657" s="1267"/>
      <c r="K657" s="1267"/>
      <c r="L657" s="1267"/>
      <c r="M657" s="1267"/>
      <c r="N657" s="1266"/>
      <c r="O657" s="1267"/>
      <c r="P657" s="1268"/>
      <c r="Q657" s="1278"/>
    </row>
    <row r="658" spans="1:18" s="1271" customFormat="1" ht="15" customHeight="1">
      <c r="A658" s="1274" t="s">
        <v>2931</v>
      </c>
      <c r="B658" s="1266">
        <f>'[2]tr (2)'!C451</f>
        <v>133.69999999999999</v>
      </c>
      <c r="C658" s="1267">
        <f>'[2]tr (2)'!D451</f>
        <v>133.69999999999999</v>
      </c>
      <c r="D658" s="1268">
        <f>'[2]tr (2)'!E451</f>
        <v>133.69999999999999</v>
      </c>
      <c r="E658" s="1267">
        <f>'[2]tr (2)'!F451</f>
        <v>133</v>
      </c>
      <c r="F658" s="1267">
        <f>'[2]tr (2)'!G451</f>
        <v>133.1</v>
      </c>
      <c r="G658" s="1267">
        <f>'[2]tr (2)'!H451</f>
        <v>132.80000000000001</v>
      </c>
      <c r="H658" s="1267">
        <f>'[2]tr (2)'!I451</f>
        <v>131.9</v>
      </c>
      <c r="I658" s="1267">
        <f>'[2]tr (2)'!J451</f>
        <v>131.9</v>
      </c>
      <c r="J658" s="1267">
        <f>'[2]tr (2)'!K451</f>
        <v>132</v>
      </c>
      <c r="K658" s="1267">
        <f>'[2]tr (2)'!L451</f>
        <v>130.9</v>
      </c>
      <c r="L658" s="1267">
        <f>'[2]tr (2)'!M451</f>
        <v>130.9</v>
      </c>
      <c r="M658" s="1267">
        <f>'[2]tr (2)'!N451</f>
        <v>130.9</v>
      </c>
      <c r="N658" s="1266">
        <f>'[2]tr (2)'!O451</f>
        <v>123.6</v>
      </c>
      <c r="O658" s="1267">
        <f>'[2]tr (2)'!P451</f>
        <v>123.7</v>
      </c>
      <c r="P658" s="1268">
        <f>'[2]tr (2)'!Q451</f>
        <v>123.1</v>
      </c>
      <c r="Q658" s="1273" t="s">
        <v>2932</v>
      </c>
      <c r="R658" s="1243"/>
    </row>
    <row r="659" spans="1:18" ht="15" customHeight="1">
      <c r="A659" s="1244" t="s">
        <v>2933</v>
      </c>
      <c r="B659" s="1272">
        <f>'[2]tr (2)'!C452</f>
        <v>138.19999999999999</v>
      </c>
      <c r="C659" s="1224">
        <f>'[2]tr (2)'!D452</f>
        <v>138.19999999999999</v>
      </c>
      <c r="D659" s="1276">
        <f>'[2]tr (2)'!E452</f>
        <v>138.19999999999999</v>
      </c>
      <c r="E659" s="1224">
        <f>'[2]tr (2)'!F452</f>
        <v>135.4</v>
      </c>
      <c r="F659" s="1224">
        <f>'[2]tr (2)'!G452</f>
        <v>135.4</v>
      </c>
      <c r="G659" s="1224">
        <f>'[2]tr (2)'!H452</f>
        <v>135.4</v>
      </c>
      <c r="H659" s="1224">
        <f>'[2]tr (2)'!I452</f>
        <v>135.4</v>
      </c>
      <c r="I659" s="1224">
        <f>'[2]tr (2)'!J452</f>
        <v>135.4</v>
      </c>
      <c r="J659" s="1224">
        <f>'[2]tr (2)'!K452</f>
        <v>136.6</v>
      </c>
      <c r="K659" s="1224">
        <f>'[2]tr (2)'!L452</f>
        <v>132.4</v>
      </c>
      <c r="L659" s="1224">
        <f>'[2]tr (2)'!M452</f>
        <v>132.4</v>
      </c>
      <c r="M659" s="1224">
        <f>'[2]tr (2)'!N452</f>
        <v>132.4</v>
      </c>
      <c r="N659" s="1272">
        <f>'[2]tr (2)'!O452</f>
        <v>132.4</v>
      </c>
      <c r="O659" s="1224">
        <f>'[2]tr (2)'!P452</f>
        <v>132.4</v>
      </c>
      <c r="P659" s="1276">
        <f>'[2]tr (2)'!Q452</f>
        <v>132.4</v>
      </c>
      <c r="Q659" s="1278" t="s">
        <v>2934</v>
      </c>
    </row>
    <row r="660" spans="1:18" ht="15" customHeight="1">
      <c r="A660" s="1244" t="s">
        <v>2935</v>
      </c>
      <c r="B660" s="1272">
        <f>'[2]tr (2)'!C453</f>
        <v>125.4</v>
      </c>
      <c r="C660" s="1224">
        <f>'[2]tr (2)'!D453</f>
        <v>125.4</v>
      </c>
      <c r="D660" s="1276">
        <f>'[2]tr (2)'!E453</f>
        <v>125.4</v>
      </c>
      <c r="E660" s="1224">
        <f>'[2]tr (2)'!F453</f>
        <v>125.4</v>
      </c>
      <c r="F660" s="1224">
        <f>'[2]tr (2)'!G453</f>
        <v>125.4</v>
      </c>
      <c r="G660" s="1224">
        <f>'[2]tr (2)'!H453</f>
        <v>125.4</v>
      </c>
      <c r="H660" s="1224">
        <f>'[2]tr (2)'!I453</f>
        <v>125.4</v>
      </c>
      <c r="I660" s="1224">
        <f>'[2]tr (2)'!J453</f>
        <v>125.4</v>
      </c>
      <c r="J660" s="1224">
        <f>'[2]tr (2)'!K453</f>
        <v>125.4</v>
      </c>
      <c r="K660" s="1224">
        <f>'[2]tr (2)'!L453</f>
        <v>125.4</v>
      </c>
      <c r="L660" s="1224">
        <f>'[2]tr (2)'!M453</f>
        <v>125.4</v>
      </c>
      <c r="M660" s="1224">
        <f>'[2]tr (2)'!N453</f>
        <v>125.4</v>
      </c>
      <c r="N660" s="1272">
        <f>'[2]tr (2)'!O453</f>
        <v>125.4</v>
      </c>
      <c r="O660" s="1224">
        <f>'[2]tr (2)'!P453</f>
        <v>125.4</v>
      </c>
      <c r="P660" s="1276">
        <f>'[2]tr (2)'!Q453</f>
        <v>100.3</v>
      </c>
      <c r="Q660" s="1277" t="s">
        <v>2936</v>
      </c>
    </row>
    <row r="661" spans="1:18" ht="15" customHeight="1">
      <c r="A661" s="1244" t="s">
        <v>2937</v>
      </c>
      <c r="B661" s="1272">
        <f>'[2]tr (2)'!C454</f>
        <v>104</v>
      </c>
      <c r="C661" s="1224">
        <f>'[2]tr (2)'!D454</f>
        <v>104</v>
      </c>
      <c r="D661" s="1276">
        <f>'[2]tr (2)'!E454</f>
        <v>104</v>
      </c>
      <c r="E661" s="1224">
        <f>'[2]tr (2)'!F454</f>
        <v>103.9</v>
      </c>
      <c r="F661" s="1224">
        <f>'[2]tr (2)'!G454</f>
        <v>103.9</v>
      </c>
      <c r="G661" s="1224">
        <f>'[2]tr (2)'!H454</f>
        <v>104</v>
      </c>
      <c r="H661" s="1224">
        <f>'[2]tr (2)'!I454</f>
        <v>103.4</v>
      </c>
      <c r="I661" s="1224">
        <f>'[2]tr (2)'!J454</f>
        <v>103.2</v>
      </c>
      <c r="J661" s="1224">
        <f>'[2]tr (2)'!K454</f>
        <v>103.2</v>
      </c>
      <c r="K661" s="1224">
        <f>'[2]tr (2)'!L454</f>
        <v>103</v>
      </c>
      <c r="L661" s="1224">
        <f>'[2]tr (2)'!M454</f>
        <v>103</v>
      </c>
      <c r="M661" s="1224">
        <f>'[2]tr (2)'!N454</f>
        <v>103.2</v>
      </c>
      <c r="N661" s="1272">
        <f>'[2]tr (2)'!O454</f>
        <v>103.1</v>
      </c>
      <c r="O661" s="1224">
        <f>'[2]tr (2)'!P454</f>
        <v>102.9</v>
      </c>
      <c r="P661" s="1276">
        <f>'[2]tr (2)'!Q454</f>
        <v>102.9</v>
      </c>
      <c r="Q661" s="1277" t="s">
        <v>2938</v>
      </c>
      <c r="R661" s="1270"/>
    </row>
    <row r="662" spans="1:18" ht="15" customHeight="1">
      <c r="A662" s="1244" t="s">
        <v>2939</v>
      </c>
      <c r="B662" s="1272">
        <f>'[2]tr (2)'!C455</f>
        <v>386.1</v>
      </c>
      <c r="C662" s="1224">
        <f>'[2]tr (2)'!D455</f>
        <v>387.8</v>
      </c>
      <c r="D662" s="1276">
        <f>'[2]tr (2)'!E455</f>
        <v>389.5</v>
      </c>
      <c r="E662" s="1224">
        <f>'[2]tr (2)'!F455</f>
        <v>389.2</v>
      </c>
      <c r="F662" s="1224">
        <f>'[2]tr (2)'!G455</f>
        <v>394.9</v>
      </c>
      <c r="G662" s="1224">
        <f>'[2]tr (2)'!H455</f>
        <v>375.5</v>
      </c>
      <c r="H662" s="1224">
        <f>'[2]tr (2)'!I455</f>
        <v>344</v>
      </c>
      <c r="I662" s="1224">
        <f>'[2]tr (2)'!J455</f>
        <v>347.8</v>
      </c>
      <c r="J662" s="1224">
        <f>'[2]tr (2)'!K455</f>
        <v>342.1</v>
      </c>
      <c r="K662" s="1224">
        <f>'[2]tr (2)'!L455</f>
        <v>339.9</v>
      </c>
      <c r="L662" s="1224">
        <f>'[2]tr (2)'!M455</f>
        <v>339.3</v>
      </c>
      <c r="M662" s="1224">
        <f>'[2]tr (2)'!N455</f>
        <v>339.3</v>
      </c>
      <c r="N662" s="1272">
        <f>'[2]tr (2)'!O455</f>
        <v>342.3</v>
      </c>
      <c r="O662" s="1224">
        <f>'[2]tr (2)'!P455</f>
        <v>346.1</v>
      </c>
      <c r="P662" s="1276">
        <f>'[2]tr (2)'!Q455</f>
        <v>329.4</v>
      </c>
      <c r="Q662" s="1278" t="s">
        <v>2940</v>
      </c>
    </row>
    <row r="663" spans="1:18" s="1271" customFormat="1" ht="15" customHeight="1">
      <c r="A663" s="1244" t="s">
        <v>2941</v>
      </c>
      <c r="B663" s="1272">
        <f>'[2]tr (2)'!C456</f>
        <v>153.4</v>
      </c>
      <c r="C663" s="1224">
        <f>'[2]tr (2)'!D456</f>
        <v>153.4</v>
      </c>
      <c r="D663" s="1276">
        <f>'[2]tr (2)'!E456</f>
        <v>153.4</v>
      </c>
      <c r="E663" s="1224">
        <f>'[2]tr (2)'!F456</f>
        <v>147.19999999999999</v>
      </c>
      <c r="F663" s="1224">
        <f>'[2]tr (2)'!G456</f>
        <v>147.19999999999999</v>
      </c>
      <c r="G663" s="1224">
        <f>'[2]tr (2)'!H456</f>
        <v>147.19999999999999</v>
      </c>
      <c r="H663" s="1224">
        <f>'[2]tr (2)'!I456</f>
        <v>147.19999999999999</v>
      </c>
      <c r="I663" s="1224">
        <f>'[2]tr (2)'!J456</f>
        <v>147.19999999999999</v>
      </c>
      <c r="J663" s="1224">
        <f>'[2]tr (2)'!K456</f>
        <v>142.19999999999999</v>
      </c>
      <c r="K663" s="1224">
        <f>'[2]tr (2)'!L456</f>
        <v>142.19999999999999</v>
      </c>
      <c r="L663" s="1224">
        <f>'[2]tr (2)'!M456</f>
        <v>135.69999999999999</v>
      </c>
      <c r="M663" s="1224">
        <f>'[2]tr (2)'!N456</f>
        <v>130.30000000000001</v>
      </c>
      <c r="N663" s="1272">
        <f>'[2]tr (2)'!O456</f>
        <v>130.30000000000001</v>
      </c>
      <c r="O663" s="1224">
        <f>'[2]tr (2)'!P456</f>
        <v>130.30000000000001</v>
      </c>
      <c r="P663" s="1276">
        <f>'[2]tr (2)'!Q456</f>
        <v>130.30000000000001</v>
      </c>
      <c r="Q663" s="1277" t="s">
        <v>2942</v>
      </c>
      <c r="R663" s="1243"/>
    </row>
    <row r="664" spans="1:18" ht="15" customHeight="1">
      <c r="A664" s="1244" t="s">
        <v>2943</v>
      </c>
      <c r="B664" s="1272">
        <f>'[2]tr (2)'!C457</f>
        <v>100</v>
      </c>
      <c r="C664" s="1224">
        <f>'[2]tr (2)'!D457</f>
        <v>100</v>
      </c>
      <c r="D664" s="1276">
        <f>'[2]tr (2)'!E457</f>
        <v>100</v>
      </c>
      <c r="E664" s="1224">
        <f>'[2]tr (2)'!F457</f>
        <v>100</v>
      </c>
      <c r="F664" s="1224">
        <f>'[2]tr (2)'!G457</f>
        <v>100</v>
      </c>
      <c r="G664" s="1224">
        <f>'[2]tr (2)'!H457</f>
        <v>100</v>
      </c>
      <c r="H664" s="1224">
        <f>'[2]tr (2)'!I457</f>
        <v>100</v>
      </c>
      <c r="I664" s="1224">
        <f>'[2]tr (2)'!J457</f>
        <v>100</v>
      </c>
      <c r="J664" s="1224">
        <f>'[2]tr (2)'!K457</f>
        <v>100</v>
      </c>
      <c r="K664" s="1224">
        <f>'[2]tr (2)'!L457</f>
        <v>100</v>
      </c>
      <c r="L664" s="1224">
        <f>'[2]tr (2)'!M457</f>
        <v>100</v>
      </c>
      <c r="M664" s="1224">
        <f>'[2]tr (2)'!N457</f>
        <v>100</v>
      </c>
      <c r="N664" s="1272">
        <f>'[2]tr (2)'!O457</f>
        <v>100</v>
      </c>
      <c r="O664" s="1224">
        <f>'[2]tr (2)'!P457</f>
        <v>100</v>
      </c>
      <c r="P664" s="1276">
        <f>'[2]tr (2)'!Q457</f>
        <v>100</v>
      </c>
      <c r="Q664" s="1277" t="s">
        <v>2944</v>
      </c>
    </row>
    <row r="665" spans="1:18" ht="15" customHeight="1">
      <c r="A665" s="1244" t="s">
        <v>2945</v>
      </c>
      <c r="B665" s="1272">
        <f>'[2]tr (2)'!C458</f>
        <v>120.6</v>
      </c>
      <c r="C665" s="1224">
        <f>'[2]tr (2)'!D458</f>
        <v>120.6</v>
      </c>
      <c r="D665" s="1276">
        <f>'[2]tr (2)'!E458</f>
        <v>120.6</v>
      </c>
      <c r="E665" s="1224">
        <f>'[2]tr (2)'!F458</f>
        <v>120.6</v>
      </c>
      <c r="F665" s="1224">
        <f>'[2]tr (2)'!G458</f>
        <v>120.6</v>
      </c>
      <c r="G665" s="1224">
        <f>'[2]tr (2)'!H458</f>
        <v>120.6</v>
      </c>
      <c r="H665" s="1224">
        <f>'[2]tr (2)'!I458</f>
        <v>120.6</v>
      </c>
      <c r="I665" s="1224">
        <f>'[2]tr (2)'!J458</f>
        <v>120.6</v>
      </c>
      <c r="J665" s="1224">
        <f>'[2]tr (2)'!K458</f>
        <v>120.6</v>
      </c>
      <c r="K665" s="1224">
        <f>'[2]tr (2)'!L458</f>
        <v>120.6</v>
      </c>
      <c r="L665" s="1224">
        <f>'[2]tr (2)'!M458</f>
        <v>120.6</v>
      </c>
      <c r="M665" s="1224">
        <f>'[2]tr (2)'!N458</f>
        <v>120.6</v>
      </c>
      <c r="N665" s="1272">
        <f>'[2]tr (2)'!O458</f>
        <v>99.9</v>
      </c>
      <c r="O665" s="1224">
        <f>'[2]tr (2)'!P458</f>
        <v>99.9</v>
      </c>
      <c r="P665" s="1276">
        <f>'[2]tr (2)'!Q458</f>
        <v>99.9</v>
      </c>
      <c r="Q665" s="1277" t="s">
        <v>2946</v>
      </c>
    </row>
    <row r="666" spans="1:18" ht="15" customHeight="1">
      <c r="B666" s="1272"/>
      <c r="C666" s="1224"/>
      <c r="D666" s="1276"/>
      <c r="E666" s="1224"/>
      <c r="F666" s="1224"/>
      <c r="G666" s="1224"/>
      <c r="H666" s="1224"/>
      <c r="I666" s="1224"/>
      <c r="J666" s="1224"/>
      <c r="K666" s="1224"/>
      <c r="L666" s="1224"/>
      <c r="M666" s="1224"/>
      <c r="N666" s="1272"/>
      <c r="O666" s="1224"/>
      <c r="P666" s="1276"/>
      <c r="Q666" s="1277"/>
    </row>
    <row r="667" spans="1:18" ht="15" customHeight="1">
      <c r="B667" s="1272"/>
      <c r="C667" s="1224"/>
      <c r="D667" s="1276"/>
      <c r="E667" s="1224"/>
      <c r="F667" s="1224"/>
      <c r="G667" s="1224"/>
      <c r="H667" s="1224"/>
      <c r="I667" s="1224"/>
      <c r="J667" s="1224"/>
      <c r="K667" s="1224"/>
      <c r="L667" s="1224"/>
      <c r="M667" s="1224"/>
      <c r="N667" s="1272"/>
      <c r="O667" s="1224"/>
      <c r="P667" s="1276"/>
      <c r="Q667" s="1277"/>
    </row>
    <row r="668" spans="1:18" ht="15" customHeight="1">
      <c r="B668" s="1272"/>
      <c r="C668" s="1224"/>
      <c r="D668" s="1276"/>
      <c r="E668" s="1224"/>
      <c r="F668" s="1224"/>
      <c r="G668" s="1224"/>
      <c r="H668" s="1224"/>
      <c r="I668" s="1224"/>
      <c r="J668" s="1224"/>
      <c r="K668" s="1224"/>
      <c r="L668" s="1224"/>
      <c r="M668" s="1224"/>
      <c r="N668" s="1272"/>
      <c r="O668" s="1224"/>
      <c r="P668" s="1276"/>
      <c r="Q668" s="1277"/>
    </row>
    <row r="669" spans="1:18" ht="15" customHeight="1">
      <c r="B669" s="1272"/>
      <c r="C669" s="1224"/>
      <c r="D669" s="1276"/>
      <c r="E669" s="1224"/>
      <c r="F669" s="1224"/>
      <c r="G669" s="1224"/>
      <c r="H669" s="1224"/>
      <c r="I669" s="1224"/>
      <c r="J669" s="1224"/>
      <c r="K669" s="1224"/>
      <c r="L669" s="1224"/>
      <c r="M669" s="1224"/>
      <c r="N669" s="1272"/>
      <c r="O669" s="1224"/>
      <c r="P669" s="1276"/>
      <c r="Q669" s="1277"/>
    </row>
    <row r="670" spans="1:18" ht="15" customHeight="1">
      <c r="B670" s="1272"/>
      <c r="C670" s="1224"/>
      <c r="D670" s="1276"/>
      <c r="E670" s="1224"/>
      <c r="F670" s="1224"/>
      <c r="G670" s="1224"/>
      <c r="H670" s="1224"/>
      <c r="I670" s="1224"/>
      <c r="J670" s="1224"/>
      <c r="K670" s="1224"/>
      <c r="L670" s="1224"/>
      <c r="M670" s="1224"/>
      <c r="N670" s="1272"/>
      <c r="O670" s="1224"/>
      <c r="P670" s="1276"/>
      <c r="Q670" s="1277"/>
    </row>
    <row r="671" spans="1:18" ht="15" customHeight="1">
      <c r="A671" s="1295"/>
      <c r="B671" s="1272"/>
      <c r="C671" s="1224"/>
      <c r="D671" s="1276"/>
      <c r="E671" s="1224"/>
      <c r="F671" s="1224"/>
      <c r="G671" s="1224"/>
      <c r="H671" s="1224"/>
      <c r="I671" s="1224"/>
      <c r="J671" s="1224"/>
      <c r="K671" s="1224"/>
      <c r="L671" s="1224"/>
      <c r="M671" s="1224"/>
      <c r="N671" s="1272"/>
      <c r="O671" s="1224"/>
      <c r="P671" s="1276"/>
      <c r="Q671" s="1296"/>
    </row>
    <row r="672" spans="1:18" ht="15" customHeight="1">
      <c r="A672" s="1297"/>
      <c r="B672" s="1282"/>
      <c r="C672" s="1283"/>
      <c r="D672" s="1284"/>
      <c r="E672" s="1283"/>
      <c r="F672" s="1283"/>
      <c r="G672" s="1283"/>
      <c r="H672" s="1283"/>
      <c r="I672" s="1283"/>
      <c r="J672" s="1283"/>
      <c r="K672" s="1283"/>
      <c r="L672" s="1283"/>
      <c r="M672" s="1283"/>
      <c r="N672" s="1282"/>
      <c r="O672" s="1283"/>
      <c r="P672" s="1284"/>
      <c r="Q672" s="1314"/>
    </row>
    <row r="673" spans="1:18" ht="12.95" customHeight="1">
      <c r="A673" s="1300" t="s">
        <v>2735</v>
      </c>
      <c r="B673" s="1224"/>
      <c r="C673" s="1224"/>
      <c r="D673" s="1224"/>
      <c r="E673" s="1224"/>
      <c r="F673" s="1224"/>
      <c r="G673" s="1224"/>
      <c r="H673" s="1224"/>
      <c r="I673" s="1224"/>
      <c r="J673" s="1224"/>
      <c r="K673" s="1224"/>
      <c r="L673" s="1224"/>
      <c r="M673" s="1224"/>
      <c r="N673" s="1224"/>
      <c r="O673" s="1224"/>
      <c r="P673" s="1224"/>
      <c r="Q673" s="1301" t="s">
        <v>2947</v>
      </c>
      <c r="R673" s="1270"/>
    </row>
    <row r="674" spans="1:18" ht="12.95" customHeight="1">
      <c r="A674" s="1300"/>
      <c r="B674" s="1224"/>
      <c r="C674" s="1224"/>
      <c r="D674" s="1224"/>
      <c r="E674" s="1224"/>
      <c r="F674" s="1224"/>
      <c r="G674" s="1224"/>
      <c r="H674" s="1224"/>
      <c r="I674" s="1224"/>
      <c r="J674" s="1224"/>
      <c r="K674" s="1224"/>
      <c r="L674" s="1224"/>
      <c r="M674" s="1224"/>
      <c r="N674" s="1224"/>
      <c r="O674" s="1224"/>
      <c r="P674" s="1224"/>
      <c r="Q674" s="1301"/>
      <c r="R674" s="1270"/>
    </row>
    <row r="675" spans="1:18" ht="12.95" customHeight="1">
      <c r="A675" s="1300"/>
      <c r="B675" s="1224"/>
      <c r="C675" s="1224"/>
      <c r="D675" s="1224"/>
      <c r="E675" s="1224"/>
      <c r="F675" s="1224"/>
      <c r="G675" s="1224"/>
      <c r="H675" s="1224"/>
      <c r="I675" s="1224"/>
      <c r="J675" s="1224"/>
      <c r="K675" s="1224"/>
      <c r="L675" s="1224"/>
      <c r="M675" s="1224"/>
      <c r="N675" s="1224"/>
      <c r="O675" s="1224"/>
      <c r="P675" s="1224"/>
      <c r="Q675" s="1301"/>
    </row>
    <row r="676" spans="1:18" ht="24" customHeight="1">
      <c r="A676" s="1219" t="s">
        <v>2666</v>
      </c>
      <c r="B676" s="1224"/>
      <c r="C676" s="1224"/>
      <c r="D676" s="1224"/>
      <c r="E676" s="1224"/>
      <c r="F676" s="1224"/>
      <c r="G676" s="1224"/>
      <c r="H676" s="1224"/>
      <c r="I676" s="1224"/>
      <c r="J676" s="1224"/>
      <c r="K676" s="1224"/>
      <c r="L676" s="1224"/>
      <c r="M676" s="1224"/>
      <c r="N676" s="1224"/>
      <c r="O676" s="1224"/>
      <c r="P676" s="1224"/>
      <c r="Q676" s="1225" t="s">
        <v>2667</v>
      </c>
    </row>
    <row r="677" spans="1:18" ht="18" customHeight="1">
      <c r="A677" s="1289" t="s">
        <v>2966</v>
      </c>
      <c r="B677" s="1224"/>
      <c r="C677" s="1224"/>
      <c r="D677" s="1224"/>
      <c r="E677" s="1224"/>
      <c r="F677" s="1224"/>
      <c r="G677" s="1224"/>
      <c r="H677" s="1224"/>
      <c r="I677" s="1224"/>
      <c r="J677" s="1224"/>
      <c r="K677" s="1224"/>
      <c r="L677" s="1224"/>
      <c r="M677" s="1224"/>
      <c r="N677" s="1224"/>
      <c r="O677" s="1224"/>
      <c r="P677" s="1224"/>
      <c r="Q677" s="1230" t="s">
        <v>2967</v>
      </c>
    </row>
    <row r="678" spans="1:18" ht="18" customHeight="1">
      <c r="A678" s="1233" t="s">
        <v>2739</v>
      </c>
      <c r="B678" s="1224"/>
      <c r="C678" s="1224"/>
      <c r="D678" s="1224"/>
      <c r="E678" s="1224"/>
      <c r="F678" s="1224"/>
      <c r="G678" s="1224"/>
      <c r="H678" s="1224"/>
      <c r="I678" s="1224"/>
      <c r="J678" s="1224"/>
      <c r="K678" s="1224"/>
      <c r="L678" s="1224"/>
      <c r="M678" s="1224"/>
      <c r="N678" s="1224"/>
      <c r="O678" s="1224"/>
      <c r="P678" s="1224"/>
      <c r="Q678" s="1236" t="s">
        <v>2740</v>
      </c>
    </row>
    <row r="679" spans="1:18" ht="15.95" customHeight="1">
      <c r="A679" s="1239"/>
      <c r="B679" s="1240"/>
      <c r="C679" s="1240"/>
      <c r="D679" s="1240"/>
      <c r="E679" s="1240"/>
      <c r="F679" s="1240"/>
      <c r="G679" s="1240"/>
      <c r="H679" s="1240"/>
      <c r="I679" s="1240"/>
      <c r="J679" s="1240"/>
      <c r="K679" s="1240"/>
      <c r="L679" s="1240"/>
      <c r="M679" s="1240"/>
      <c r="N679" s="1240"/>
      <c r="O679" s="1240"/>
      <c r="P679" s="1240"/>
      <c r="Q679" s="1242"/>
    </row>
    <row r="680" spans="1:18" ht="11.1" customHeight="1">
      <c r="A680" s="1245"/>
      <c r="B680" s="2390">
        <v>2018</v>
      </c>
      <c r="C680" s="2391"/>
      <c r="D680" s="2391"/>
      <c r="E680" s="2391"/>
      <c r="F680" s="2391"/>
      <c r="G680" s="2391"/>
      <c r="H680" s="2391"/>
      <c r="I680" s="2391"/>
      <c r="J680" s="2391"/>
      <c r="K680" s="2391"/>
      <c r="L680" s="2391"/>
      <c r="M680" s="2391"/>
      <c r="N680" s="2390">
        <v>2017</v>
      </c>
      <c r="O680" s="2391"/>
      <c r="P680" s="2395"/>
      <c r="Q680" s="1246"/>
    </row>
    <row r="681" spans="1:18" ht="11.1" customHeight="1">
      <c r="A681" s="1245"/>
      <c r="B681" s="2392"/>
      <c r="C681" s="2393"/>
      <c r="D681" s="2393"/>
      <c r="E681" s="2393"/>
      <c r="F681" s="2393"/>
      <c r="G681" s="2393"/>
      <c r="H681" s="2394"/>
      <c r="I681" s="2393"/>
      <c r="J681" s="2393"/>
      <c r="K681" s="2393"/>
      <c r="L681" s="2393"/>
      <c r="M681" s="2393"/>
      <c r="N681" s="2392"/>
      <c r="O681" s="2393"/>
      <c r="P681" s="2396"/>
      <c r="Q681" s="1246" t="s">
        <v>2501</v>
      </c>
    </row>
    <row r="682" spans="1:18" ht="11.1" customHeight="1">
      <c r="A682" s="1245"/>
      <c r="B682" s="1247" t="s">
        <v>2502</v>
      </c>
      <c r="C682" s="1248" t="s">
        <v>2675</v>
      </c>
      <c r="D682" s="1249" t="s">
        <v>11</v>
      </c>
      <c r="E682" s="1250" t="s">
        <v>21</v>
      </c>
      <c r="F682" s="1250" t="s">
        <v>23</v>
      </c>
      <c r="G682" s="1250" t="s">
        <v>12</v>
      </c>
      <c r="H682" s="1251" t="s">
        <v>13</v>
      </c>
      <c r="I682" s="1251" t="s">
        <v>14</v>
      </c>
      <c r="J682" s="1251" t="s">
        <v>15</v>
      </c>
      <c r="K682" s="1252" t="s">
        <v>8</v>
      </c>
      <c r="L682" s="1252" t="s">
        <v>9</v>
      </c>
      <c r="M682" s="1252" t="s">
        <v>10</v>
      </c>
      <c r="N682" s="1247" t="s">
        <v>2502</v>
      </c>
      <c r="O682" s="1248" t="s">
        <v>2675</v>
      </c>
      <c r="P682" s="1249" t="s">
        <v>11</v>
      </c>
      <c r="Q682" s="1246"/>
    </row>
    <row r="683" spans="1:18" ht="11.1" customHeight="1">
      <c r="A683" s="1253"/>
      <c r="B683" s="1254" t="s">
        <v>2406</v>
      </c>
      <c r="C683" s="1255" t="s">
        <v>2506</v>
      </c>
      <c r="D683" s="1256" t="s">
        <v>2507</v>
      </c>
      <c r="E683" s="1257" t="s">
        <v>7</v>
      </c>
      <c r="F683" s="1257" t="s">
        <v>22</v>
      </c>
      <c r="G683" s="1257" t="s">
        <v>6</v>
      </c>
      <c r="H683" s="1258" t="s">
        <v>5</v>
      </c>
      <c r="I683" s="1258" t="s">
        <v>4</v>
      </c>
      <c r="J683" s="1258" t="s">
        <v>3</v>
      </c>
      <c r="K683" s="1259" t="s">
        <v>2</v>
      </c>
      <c r="L683" s="1259" t="s">
        <v>1</v>
      </c>
      <c r="M683" s="1259" t="s">
        <v>0</v>
      </c>
      <c r="N683" s="1254" t="s">
        <v>2406</v>
      </c>
      <c r="O683" s="1255" t="s">
        <v>2506</v>
      </c>
      <c r="P683" s="1256" t="s">
        <v>2507</v>
      </c>
      <c r="Q683" s="1260"/>
    </row>
    <row r="684" spans="1:18" ht="15" customHeight="1">
      <c r="A684" s="1261"/>
      <c r="B684" s="1266"/>
      <c r="C684" s="1267"/>
      <c r="D684" s="1268"/>
      <c r="E684" s="1267"/>
      <c r="F684" s="1267"/>
      <c r="G684" s="1267"/>
      <c r="H684" s="1267"/>
      <c r="I684" s="1267"/>
      <c r="J684" s="1267"/>
      <c r="K684" s="1267"/>
      <c r="L684" s="1267"/>
      <c r="M684" s="1267"/>
      <c r="N684" s="1266"/>
      <c r="O684" s="1267"/>
      <c r="P684" s="1268"/>
      <c r="Q684" s="1264"/>
    </row>
    <row r="685" spans="1:18" ht="15" customHeight="1">
      <c r="A685" s="1265" t="s">
        <v>2741</v>
      </c>
      <c r="B685" s="1266">
        <f>'[2]tr (2)'!C460</f>
        <v>118.4</v>
      </c>
      <c r="C685" s="1267">
        <f>'[2]tr (2)'!D460</f>
        <v>118.6</v>
      </c>
      <c r="D685" s="1268">
        <f>'[2]tr (2)'!E460</f>
        <v>118.3</v>
      </c>
      <c r="E685" s="1267">
        <f>'[2]tr (2)'!F460</f>
        <v>118.6</v>
      </c>
      <c r="F685" s="1267">
        <f>'[2]tr (2)'!G460</f>
        <v>118.1</v>
      </c>
      <c r="G685" s="1267">
        <f>'[2]tr (2)'!H460</f>
        <v>117.8</v>
      </c>
      <c r="H685" s="1267">
        <f>'[2]tr (2)'!I460</f>
        <v>119.9</v>
      </c>
      <c r="I685" s="1267">
        <f>'[2]tr (2)'!J460</f>
        <v>119.6</v>
      </c>
      <c r="J685" s="1267">
        <f>'[2]tr (2)'!K460</f>
        <v>118.5</v>
      </c>
      <c r="K685" s="1267">
        <f>'[2]tr (2)'!L460</f>
        <v>118.5</v>
      </c>
      <c r="L685" s="1267">
        <f>'[2]tr (2)'!M460</f>
        <v>117.9</v>
      </c>
      <c r="M685" s="1267">
        <f>'[2]tr (2)'!N460</f>
        <v>118.2</v>
      </c>
      <c r="N685" s="1266">
        <f>'[2]tr (2)'!O460</f>
        <v>118.1</v>
      </c>
      <c r="O685" s="1267">
        <f>'[2]tr (2)'!P460</f>
        <v>117.6</v>
      </c>
      <c r="P685" s="1268">
        <f>'[2]tr (2)'!Q460</f>
        <v>116.9</v>
      </c>
      <c r="Q685" s="1269" t="s">
        <v>2742</v>
      </c>
    </row>
    <row r="686" spans="1:18" ht="15" customHeight="1">
      <c r="A686" s="1271"/>
      <c r="B686" s="1272"/>
      <c r="C686" s="1224"/>
      <c r="D686" s="1268"/>
      <c r="E686" s="1267"/>
      <c r="F686" s="1267"/>
      <c r="G686" s="1267"/>
      <c r="H686" s="1267"/>
      <c r="I686" s="1267"/>
      <c r="J686" s="1267"/>
      <c r="K686" s="1267"/>
      <c r="L686" s="1267"/>
      <c r="M686" s="1267"/>
      <c r="N686" s="1266"/>
      <c r="O686" s="1267"/>
      <c r="P686" s="1268"/>
      <c r="Q686" s="1273"/>
      <c r="R686" s="1270"/>
    </row>
    <row r="687" spans="1:18" s="1227" customFormat="1" ht="15" customHeight="1">
      <c r="A687" s="1274" t="s">
        <v>2743</v>
      </c>
      <c r="B687" s="1266">
        <f>'[2]tr (2)'!C462</f>
        <v>126.5</v>
      </c>
      <c r="C687" s="1267">
        <f>'[2]tr (2)'!D462</f>
        <v>126.5</v>
      </c>
      <c r="D687" s="1268">
        <f>'[2]tr (2)'!E462</f>
        <v>125.5</v>
      </c>
      <c r="E687" s="1267">
        <f>'[2]tr (2)'!F462</f>
        <v>126.4</v>
      </c>
      <c r="F687" s="1267">
        <f>'[2]tr (2)'!G462</f>
        <v>125.7</v>
      </c>
      <c r="G687" s="1267">
        <f>'[2]tr (2)'!H462</f>
        <v>125.1</v>
      </c>
      <c r="H687" s="1267">
        <f>'[2]tr (2)'!I462</f>
        <v>130.30000000000001</v>
      </c>
      <c r="I687" s="1267">
        <f>'[2]tr (2)'!J462</f>
        <v>129.5</v>
      </c>
      <c r="J687" s="1267">
        <f>'[2]tr (2)'!K462</f>
        <v>127.1</v>
      </c>
      <c r="K687" s="1267">
        <f>'[2]tr (2)'!L462</f>
        <v>127.9</v>
      </c>
      <c r="L687" s="1267">
        <f>'[2]tr (2)'!M462</f>
        <v>126.5</v>
      </c>
      <c r="M687" s="1267">
        <f>'[2]tr (2)'!N462</f>
        <v>127.2</v>
      </c>
      <c r="N687" s="1266">
        <f>'[2]tr (2)'!O462</f>
        <v>128.30000000000001</v>
      </c>
      <c r="O687" s="1267">
        <f>'[2]tr (2)'!P462</f>
        <v>126.8</v>
      </c>
      <c r="P687" s="1268">
        <f>'[2]tr (2)'!Q462</f>
        <v>125.5</v>
      </c>
      <c r="Q687" s="1275" t="s">
        <v>2744</v>
      </c>
      <c r="R687" s="1243"/>
    </row>
    <row r="688" spans="1:18" ht="15" customHeight="1">
      <c r="A688" s="1244" t="s">
        <v>2745</v>
      </c>
      <c r="B688" s="1272">
        <f>'[2]tr (2)'!C463</f>
        <v>121.2</v>
      </c>
      <c r="C688" s="1224">
        <f>'[2]tr (2)'!D463</f>
        <v>121.1</v>
      </c>
      <c r="D688" s="1276">
        <f>'[2]tr (2)'!E463</f>
        <v>121.2</v>
      </c>
      <c r="E688" s="1224">
        <f>'[2]tr (2)'!F463</f>
        <v>121.2</v>
      </c>
      <c r="F688" s="1224">
        <f>'[2]tr (2)'!G463</f>
        <v>121</v>
      </c>
      <c r="G688" s="1224">
        <f>'[2]tr (2)'!H463</f>
        <v>121.6</v>
      </c>
      <c r="H688" s="1224">
        <f>'[2]tr (2)'!I463</f>
        <v>121.7</v>
      </c>
      <c r="I688" s="1224">
        <f>'[2]tr (2)'!J463</f>
        <v>121.7</v>
      </c>
      <c r="J688" s="1224">
        <f>'[2]tr (2)'!K463</f>
        <v>121.4</v>
      </c>
      <c r="K688" s="1224">
        <f>'[2]tr (2)'!L463</f>
        <v>121.6</v>
      </c>
      <c r="L688" s="1224">
        <f>'[2]tr (2)'!M463</f>
        <v>121.5</v>
      </c>
      <c r="M688" s="1224">
        <f>'[2]tr (2)'!N463</f>
        <v>121.3</v>
      </c>
      <c r="N688" s="1272">
        <f>'[2]tr (2)'!O463</f>
        <v>121.3</v>
      </c>
      <c r="O688" s="1224">
        <f>'[2]tr (2)'!P463</f>
        <v>119.4</v>
      </c>
      <c r="P688" s="1276">
        <f>'[2]tr (2)'!Q463</f>
        <v>119.4</v>
      </c>
      <c r="Q688" s="1277" t="s">
        <v>2746</v>
      </c>
    </row>
    <row r="689" spans="1:18" s="1238" customFormat="1" ht="15" customHeight="1">
      <c r="A689" s="1244" t="s">
        <v>2747</v>
      </c>
      <c r="B689" s="1272">
        <f>'[2]tr (2)'!C464</f>
        <v>120.7</v>
      </c>
      <c r="C689" s="1224">
        <f>'[2]tr (2)'!D464</f>
        <v>121.9</v>
      </c>
      <c r="D689" s="1276">
        <f>'[2]tr (2)'!E464</f>
        <v>117.7</v>
      </c>
      <c r="E689" s="1224">
        <f>'[2]tr (2)'!F464</f>
        <v>118.6</v>
      </c>
      <c r="F689" s="1224">
        <f>'[2]tr (2)'!G464</f>
        <v>116.9</v>
      </c>
      <c r="G689" s="1224">
        <f>'[2]tr (2)'!H464</f>
        <v>114.5</v>
      </c>
      <c r="H689" s="1224">
        <f>'[2]tr (2)'!I464</f>
        <v>115.2</v>
      </c>
      <c r="I689" s="1224">
        <f>'[2]tr (2)'!J464</f>
        <v>114</v>
      </c>
      <c r="J689" s="1224">
        <f>'[2]tr (2)'!K464</f>
        <v>110.2</v>
      </c>
      <c r="K689" s="1224">
        <f>'[2]tr (2)'!L464</f>
        <v>110.2</v>
      </c>
      <c r="L689" s="1224">
        <f>'[2]tr (2)'!M464</f>
        <v>109.3</v>
      </c>
      <c r="M689" s="1224">
        <f>'[2]tr (2)'!N464</f>
        <v>109.8</v>
      </c>
      <c r="N689" s="1272">
        <f>'[2]tr (2)'!O464</f>
        <v>111.8</v>
      </c>
      <c r="O689" s="1224">
        <f>'[2]tr (2)'!P464</f>
        <v>109.8</v>
      </c>
      <c r="P689" s="1276">
        <f>'[2]tr (2)'!Q464</f>
        <v>109.2</v>
      </c>
      <c r="Q689" s="1277" t="s">
        <v>2748</v>
      </c>
      <c r="R689" s="1243"/>
    </row>
    <row r="690" spans="1:18" ht="15" customHeight="1">
      <c r="A690" s="1244" t="s">
        <v>2749</v>
      </c>
      <c r="B690" s="1272">
        <f>'[2]tr (2)'!C465</f>
        <v>147.6</v>
      </c>
      <c r="C690" s="1224">
        <f>'[2]tr (2)'!D465</f>
        <v>159.69999999999999</v>
      </c>
      <c r="D690" s="1276">
        <f>'[2]tr (2)'!E465</f>
        <v>155.9</v>
      </c>
      <c r="E690" s="1224">
        <f>'[2]tr (2)'!F465</f>
        <v>171.8</v>
      </c>
      <c r="F690" s="1224">
        <f>'[2]tr (2)'!G465</f>
        <v>162.4</v>
      </c>
      <c r="G690" s="1224">
        <f>'[2]tr (2)'!H465</f>
        <v>164.9</v>
      </c>
      <c r="H690" s="1224">
        <f>'[2]tr (2)'!I465</f>
        <v>190.3</v>
      </c>
      <c r="I690" s="1224">
        <f>'[2]tr (2)'!J465</f>
        <v>178.8</v>
      </c>
      <c r="J690" s="1224">
        <f>'[2]tr (2)'!K465</f>
        <v>169</v>
      </c>
      <c r="K690" s="1224">
        <f>'[2]tr (2)'!L465</f>
        <v>173.6</v>
      </c>
      <c r="L690" s="1224">
        <f>'[2]tr (2)'!M465</f>
        <v>160</v>
      </c>
      <c r="M690" s="1224">
        <f>'[2]tr (2)'!N465</f>
        <v>153.80000000000001</v>
      </c>
      <c r="N690" s="1272">
        <f>'[2]tr (2)'!O465</f>
        <v>150.19999999999999</v>
      </c>
      <c r="O690" s="1224">
        <f>'[2]tr (2)'!P465</f>
        <v>159</v>
      </c>
      <c r="P690" s="1276">
        <f>'[2]tr (2)'!Q465</f>
        <v>156</v>
      </c>
      <c r="Q690" s="1278" t="s">
        <v>2750</v>
      </c>
    </row>
    <row r="691" spans="1:18" ht="15" customHeight="1">
      <c r="A691" s="1244" t="s">
        <v>2751</v>
      </c>
      <c r="B691" s="1272">
        <f>'[2]tr (2)'!C466</f>
        <v>117</v>
      </c>
      <c r="C691" s="1224">
        <f>'[2]tr (2)'!D466</f>
        <v>117</v>
      </c>
      <c r="D691" s="1276">
        <f>'[2]tr (2)'!E466</f>
        <v>116.1</v>
      </c>
      <c r="E691" s="1224">
        <f>'[2]tr (2)'!F466</f>
        <v>116.6</v>
      </c>
      <c r="F691" s="1224">
        <f>'[2]tr (2)'!G466</f>
        <v>119</v>
      </c>
      <c r="G691" s="1224">
        <f>'[2]tr (2)'!H466</f>
        <v>119.4</v>
      </c>
      <c r="H691" s="1224">
        <f>'[2]tr (2)'!I466</f>
        <v>120.4</v>
      </c>
      <c r="I691" s="1224">
        <f>'[2]tr (2)'!J466</f>
        <v>120</v>
      </c>
      <c r="J691" s="1224">
        <f>'[2]tr (2)'!K466</f>
        <v>120.1</v>
      </c>
      <c r="K691" s="1224">
        <f>'[2]tr (2)'!L466</f>
        <v>120.3</v>
      </c>
      <c r="L691" s="1224">
        <f>'[2]tr (2)'!M466</f>
        <v>120.9</v>
      </c>
      <c r="M691" s="1224">
        <f>'[2]tr (2)'!N466</f>
        <v>120.7</v>
      </c>
      <c r="N691" s="1272">
        <f>'[2]tr (2)'!O466</f>
        <v>121.1</v>
      </c>
      <c r="O691" s="1224">
        <f>'[2]tr (2)'!P466</f>
        <v>119.5</v>
      </c>
      <c r="P691" s="1276">
        <f>'[2]tr (2)'!Q466</f>
        <v>118</v>
      </c>
      <c r="Q691" s="1278" t="s">
        <v>2752</v>
      </c>
    </row>
    <row r="692" spans="1:18" ht="15" customHeight="1">
      <c r="A692" s="1244" t="s">
        <v>2753</v>
      </c>
      <c r="B692" s="1272">
        <f>'[2]tr (2)'!C467</f>
        <v>152.30000000000001</v>
      </c>
      <c r="C692" s="1224">
        <f>'[2]tr (2)'!D467</f>
        <v>151</v>
      </c>
      <c r="D692" s="1276">
        <f>'[2]tr (2)'!E467</f>
        <v>156.80000000000001</v>
      </c>
      <c r="E692" s="1224">
        <f>'[2]tr (2)'!F467</f>
        <v>156.80000000000001</v>
      </c>
      <c r="F692" s="1224">
        <f>'[2]tr (2)'!G467</f>
        <v>156.80000000000001</v>
      </c>
      <c r="G692" s="1224">
        <f>'[2]tr (2)'!H467</f>
        <v>156.80000000000001</v>
      </c>
      <c r="H692" s="1224">
        <f>'[2]tr (2)'!I467</f>
        <v>156.80000000000001</v>
      </c>
      <c r="I692" s="1224">
        <f>'[2]tr (2)'!J467</f>
        <v>157.1</v>
      </c>
      <c r="J692" s="1224">
        <f>'[2]tr (2)'!K467</f>
        <v>157.1</v>
      </c>
      <c r="K692" s="1224">
        <f>'[2]tr (2)'!L467</f>
        <v>159.19999999999999</v>
      </c>
      <c r="L692" s="1224">
        <f>'[2]tr (2)'!M467</f>
        <v>156.9</v>
      </c>
      <c r="M692" s="1224">
        <f>'[2]tr (2)'!N467</f>
        <v>157.30000000000001</v>
      </c>
      <c r="N692" s="1272">
        <f>'[2]tr (2)'!O467</f>
        <v>156.80000000000001</v>
      </c>
      <c r="O692" s="1224">
        <f>'[2]tr (2)'!P467</f>
        <v>156.80000000000001</v>
      </c>
      <c r="P692" s="1276">
        <f>'[2]tr (2)'!Q467</f>
        <v>148.9</v>
      </c>
      <c r="Q692" s="1278" t="s">
        <v>2754</v>
      </c>
      <c r="R692" s="1270"/>
    </row>
    <row r="693" spans="1:18" ht="15" customHeight="1">
      <c r="A693" s="1244" t="s">
        <v>2755</v>
      </c>
      <c r="B693" s="1272">
        <f>'[2]tr (2)'!C468</f>
        <v>137</v>
      </c>
      <c r="C693" s="1224">
        <f>'[2]tr (2)'!D468</f>
        <v>136.4</v>
      </c>
      <c r="D693" s="1276">
        <f>'[2]tr (2)'!E468</f>
        <v>149.4</v>
      </c>
      <c r="E693" s="1224">
        <f>'[2]tr (2)'!F468</f>
        <v>158.19999999999999</v>
      </c>
      <c r="F693" s="1224">
        <f>'[2]tr (2)'!G468</f>
        <v>143</v>
      </c>
      <c r="G693" s="1224">
        <f>'[2]tr (2)'!H468</f>
        <v>138.19999999999999</v>
      </c>
      <c r="H693" s="1224">
        <f>'[2]tr (2)'!I468</f>
        <v>150.30000000000001</v>
      </c>
      <c r="I693" s="1224">
        <f>'[2]tr (2)'!J468</f>
        <v>151.9</v>
      </c>
      <c r="J693" s="1224">
        <f>'[2]tr (2)'!K468</f>
        <v>131.9</v>
      </c>
      <c r="K693" s="1224">
        <f>'[2]tr (2)'!L468</f>
        <v>127.6</v>
      </c>
      <c r="L693" s="1224">
        <f>'[2]tr (2)'!M468</f>
        <v>118.6</v>
      </c>
      <c r="M693" s="1224">
        <f>'[2]tr (2)'!N468</f>
        <v>119.2</v>
      </c>
      <c r="N693" s="1272">
        <f>'[2]tr (2)'!O468</f>
        <v>123.5</v>
      </c>
      <c r="O693" s="1224">
        <f>'[2]tr (2)'!P468</f>
        <v>123.5</v>
      </c>
      <c r="P693" s="1276">
        <f>'[2]tr (2)'!Q468</f>
        <v>133.19999999999999</v>
      </c>
      <c r="Q693" s="1278" t="s">
        <v>2756</v>
      </c>
    </row>
    <row r="694" spans="1:18" ht="15" customHeight="1">
      <c r="A694" s="1244" t="s">
        <v>2757</v>
      </c>
      <c r="B694" s="1272">
        <f>'[2]tr (2)'!C469</f>
        <v>127.9</v>
      </c>
      <c r="C694" s="1224">
        <f>'[2]tr (2)'!D469</f>
        <v>122.9</v>
      </c>
      <c r="D694" s="1276">
        <f>'[2]tr (2)'!E469</f>
        <v>113.3</v>
      </c>
      <c r="E694" s="1224">
        <f>'[2]tr (2)'!F469</f>
        <v>107.6</v>
      </c>
      <c r="F694" s="1224">
        <f>'[2]tr (2)'!G469</f>
        <v>117</v>
      </c>
      <c r="G694" s="1224">
        <f>'[2]tr (2)'!H469</f>
        <v>114.5</v>
      </c>
      <c r="H694" s="1224">
        <f>'[2]tr (2)'!I469</f>
        <v>134.9</v>
      </c>
      <c r="I694" s="1224">
        <f>'[2]tr (2)'!J469</f>
        <v>131.4</v>
      </c>
      <c r="J694" s="1224">
        <f>'[2]tr (2)'!K469</f>
        <v>133.80000000000001</v>
      </c>
      <c r="K694" s="1224">
        <f>'[2]tr (2)'!L469</f>
        <v>138</v>
      </c>
      <c r="L694" s="1224">
        <f>'[2]tr (2)'!M469</f>
        <v>140.19999999999999</v>
      </c>
      <c r="M694" s="1224">
        <f>'[2]tr (2)'!N469</f>
        <v>146.4</v>
      </c>
      <c r="N694" s="1272">
        <f>'[2]tr (2)'!O469</f>
        <v>151.30000000000001</v>
      </c>
      <c r="O694" s="1224">
        <f>'[2]tr (2)'!P469</f>
        <v>144.1</v>
      </c>
      <c r="P694" s="1276">
        <f>'[2]tr (2)'!Q469</f>
        <v>138.1</v>
      </c>
      <c r="Q694" s="1278" t="s">
        <v>2758</v>
      </c>
    </row>
    <row r="695" spans="1:18" ht="15" customHeight="1">
      <c r="A695" s="1244" t="s">
        <v>2759</v>
      </c>
      <c r="B695" s="1272">
        <f>'[2]tr (2)'!C470</f>
        <v>110.7</v>
      </c>
      <c r="C695" s="1224">
        <f>'[2]tr (2)'!D470</f>
        <v>110.6</v>
      </c>
      <c r="D695" s="1276">
        <f>'[2]tr (2)'!E470</f>
        <v>110.6</v>
      </c>
      <c r="E695" s="1224">
        <f>'[2]tr (2)'!F470</f>
        <v>110.6</v>
      </c>
      <c r="F695" s="1224">
        <f>'[2]tr (2)'!G470</f>
        <v>110.6</v>
      </c>
      <c r="G695" s="1224">
        <f>'[2]tr (2)'!H470</f>
        <v>110.6</v>
      </c>
      <c r="H695" s="1224">
        <f>'[2]tr (2)'!I470</f>
        <v>110.6</v>
      </c>
      <c r="I695" s="1224">
        <f>'[2]tr (2)'!J470</f>
        <v>110.6</v>
      </c>
      <c r="J695" s="1224">
        <f>'[2]tr (2)'!K470</f>
        <v>110.6</v>
      </c>
      <c r="K695" s="1224">
        <f>'[2]tr (2)'!L470</f>
        <v>110.6</v>
      </c>
      <c r="L695" s="1224">
        <f>'[2]tr (2)'!M470</f>
        <v>109.2</v>
      </c>
      <c r="M695" s="1224">
        <f>'[2]tr (2)'!N470</f>
        <v>109.1</v>
      </c>
      <c r="N695" s="1272">
        <f>'[2]tr (2)'!O470</f>
        <v>109.1</v>
      </c>
      <c r="O695" s="1224">
        <f>'[2]tr (2)'!P470</f>
        <v>109.3</v>
      </c>
      <c r="P695" s="1276">
        <f>'[2]tr (2)'!Q470</f>
        <v>109.3</v>
      </c>
      <c r="Q695" s="1278" t="s">
        <v>2760</v>
      </c>
    </row>
    <row r="696" spans="1:18" s="1271" customFormat="1" ht="15" customHeight="1">
      <c r="A696" s="1244" t="s">
        <v>2761</v>
      </c>
      <c r="B696" s="1272">
        <f>'[2]tr (2)'!C471</f>
        <v>153.19999999999999</v>
      </c>
      <c r="C696" s="1224">
        <f>'[2]tr (2)'!D471</f>
        <v>151.4</v>
      </c>
      <c r="D696" s="1276">
        <f>'[2]tr (2)'!E471</f>
        <v>153</v>
      </c>
      <c r="E696" s="1224">
        <f>'[2]tr (2)'!F471</f>
        <v>152.4</v>
      </c>
      <c r="F696" s="1224">
        <f>'[2]tr (2)'!G471</f>
        <v>149.4</v>
      </c>
      <c r="G696" s="1224">
        <f>'[2]tr (2)'!H471</f>
        <v>159.9</v>
      </c>
      <c r="H696" s="1224">
        <f>'[2]tr (2)'!I471</f>
        <v>162.30000000000001</v>
      </c>
      <c r="I696" s="1224">
        <f>'[2]tr (2)'!J471</f>
        <v>172.6</v>
      </c>
      <c r="J696" s="1224">
        <f>'[2]tr (2)'!K471</f>
        <v>172.9</v>
      </c>
      <c r="K696" s="1224">
        <f>'[2]tr (2)'!L471</f>
        <v>176.5</v>
      </c>
      <c r="L696" s="1224">
        <f>'[2]tr (2)'!M471</f>
        <v>177.8</v>
      </c>
      <c r="M696" s="1224">
        <f>'[2]tr (2)'!N471</f>
        <v>178</v>
      </c>
      <c r="N696" s="1272">
        <f>'[2]tr (2)'!O471</f>
        <v>179.6</v>
      </c>
      <c r="O696" s="1224">
        <f>'[2]tr (2)'!P471</f>
        <v>181.4</v>
      </c>
      <c r="P696" s="1276">
        <f>'[2]tr (2)'!Q471</f>
        <v>180.5</v>
      </c>
      <c r="Q696" s="1278" t="s">
        <v>2762</v>
      </c>
      <c r="R696" s="1243"/>
    </row>
    <row r="697" spans="1:18" s="1271" customFormat="1" ht="15" customHeight="1">
      <c r="A697" s="1244" t="s">
        <v>2763</v>
      </c>
      <c r="B697" s="1272">
        <f>'[2]tr (2)'!C472</f>
        <v>147.69999999999999</v>
      </c>
      <c r="C697" s="1224">
        <f>'[2]tr (2)'!D472</f>
        <v>147</v>
      </c>
      <c r="D697" s="1276">
        <f>'[2]tr (2)'!E472</f>
        <v>145.9</v>
      </c>
      <c r="E697" s="1224">
        <f>'[2]tr (2)'!F472</f>
        <v>146</v>
      </c>
      <c r="F697" s="1224">
        <f>'[2]tr (2)'!G472</f>
        <v>144.5</v>
      </c>
      <c r="G697" s="1224">
        <f>'[2]tr (2)'!H472</f>
        <v>144.30000000000001</v>
      </c>
      <c r="H697" s="1224">
        <f>'[2]tr (2)'!I472</f>
        <v>144.6</v>
      </c>
      <c r="I697" s="1224">
        <f>'[2]tr (2)'!J472</f>
        <v>145.80000000000001</v>
      </c>
      <c r="J697" s="1224">
        <f>'[2]tr (2)'!K472</f>
        <v>147.1</v>
      </c>
      <c r="K697" s="1224">
        <f>'[2]tr (2)'!L472</f>
        <v>146.19999999999999</v>
      </c>
      <c r="L697" s="1224">
        <f>'[2]tr (2)'!M472</f>
        <v>146.19999999999999</v>
      </c>
      <c r="M697" s="1224">
        <f>'[2]tr (2)'!N472</f>
        <v>146.4</v>
      </c>
      <c r="N697" s="1272">
        <f>'[2]tr (2)'!O472</f>
        <v>144.9</v>
      </c>
      <c r="O697" s="1224">
        <f>'[2]tr (2)'!P472</f>
        <v>144.5</v>
      </c>
      <c r="P697" s="1276">
        <f>'[2]tr (2)'!Q472</f>
        <v>142.69999999999999</v>
      </c>
      <c r="Q697" s="1278" t="s">
        <v>2764</v>
      </c>
      <c r="R697" s="1243"/>
    </row>
    <row r="698" spans="1:18" s="1271" customFormat="1" ht="15" customHeight="1">
      <c r="A698" s="1244" t="s">
        <v>2765</v>
      </c>
      <c r="B698" s="1272">
        <f>'[2]tr (2)'!C473</f>
        <v>115.6</v>
      </c>
      <c r="C698" s="1224">
        <f>'[2]tr (2)'!D473</f>
        <v>114.6</v>
      </c>
      <c r="D698" s="1276">
        <f>'[2]tr (2)'!E473</f>
        <v>114.6</v>
      </c>
      <c r="E698" s="1224">
        <f>'[2]tr (2)'!F473</f>
        <v>114.3</v>
      </c>
      <c r="F698" s="1224">
        <f>'[2]tr (2)'!G473</f>
        <v>117.7</v>
      </c>
      <c r="G698" s="1224">
        <f>'[2]tr (2)'!H473</f>
        <v>117.7</v>
      </c>
      <c r="H698" s="1224">
        <f>'[2]tr (2)'!I473</f>
        <v>117.7</v>
      </c>
      <c r="I698" s="1224">
        <f>'[2]tr (2)'!J473</f>
        <v>117.7</v>
      </c>
      <c r="J698" s="1224">
        <f>'[2]tr (2)'!K473</f>
        <v>117.7</v>
      </c>
      <c r="K698" s="1224">
        <f>'[2]tr (2)'!L473</f>
        <v>117.7</v>
      </c>
      <c r="L698" s="1224">
        <f>'[2]tr (2)'!M473</f>
        <v>120.3</v>
      </c>
      <c r="M698" s="1224">
        <f>'[2]tr (2)'!N473</f>
        <v>120.3</v>
      </c>
      <c r="N698" s="1272">
        <f>'[2]tr (2)'!O473</f>
        <v>116.7</v>
      </c>
      <c r="O698" s="1224">
        <f>'[2]tr (2)'!P473</f>
        <v>117.6</v>
      </c>
      <c r="P698" s="1276">
        <f>'[2]tr (2)'!Q473</f>
        <v>116.8</v>
      </c>
      <c r="Q698" s="1278" t="s">
        <v>2766</v>
      </c>
      <c r="R698" s="1243"/>
    </row>
    <row r="699" spans="1:18" ht="15" customHeight="1">
      <c r="B699" s="1272"/>
      <c r="C699" s="1224"/>
      <c r="D699" s="1268"/>
      <c r="E699" s="1267"/>
      <c r="F699" s="1267"/>
      <c r="G699" s="1267"/>
      <c r="H699" s="1267"/>
      <c r="I699" s="1267"/>
      <c r="J699" s="1267"/>
      <c r="K699" s="1267"/>
      <c r="L699" s="1267"/>
      <c r="M699" s="1267"/>
      <c r="N699" s="1266"/>
      <c r="O699" s="1267"/>
      <c r="P699" s="1268"/>
      <c r="Q699" s="1278"/>
    </row>
    <row r="700" spans="1:18" ht="15" customHeight="1">
      <c r="A700" s="1274" t="s">
        <v>2767</v>
      </c>
      <c r="B700" s="1266">
        <f>'[2]tr (2)'!C475</f>
        <v>137.9</v>
      </c>
      <c r="C700" s="1267">
        <f>'[2]tr (2)'!D475</f>
        <v>137.9</v>
      </c>
      <c r="D700" s="1268">
        <f>'[2]tr (2)'!E475</f>
        <v>137.9</v>
      </c>
      <c r="E700" s="1267">
        <f>'[2]tr (2)'!F475</f>
        <v>137.9</v>
      </c>
      <c r="F700" s="1267">
        <f>'[2]tr (2)'!G475</f>
        <v>137.9</v>
      </c>
      <c r="G700" s="1267">
        <f>'[2]tr (2)'!H475</f>
        <v>137.9</v>
      </c>
      <c r="H700" s="1267">
        <f>'[2]tr (2)'!I475</f>
        <v>137.9</v>
      </c>
      <c r="I700" s="1267">
        <f>'[2]tr (2)'!J475</f>
        <v>137.9</v>
      </c>
      <c r="J700" s="1267">
        <f>'[2]tr (2)'!K475</f>
        <v>137.9</v>
      </c>
      <c r="K700" s="1267">
        <f>'[2]tr (2)'!L475</f>
        <v>137.80000000000001</v>
      </c>
      <c r="L700" s="1267">
        <f>'[2]tr (2)'!M475</f>
        <v>137.80000000000001</v>
      </c>
      <c r="M700" s="1267">
        <f>'[2]tr (2)'!N475</f>
        <v>137.80000000000001</v>
      </c>
      <c r="N700" s="1266">
        <f>'[2]tr (2)'!O475</f>
        <v>124.6</v>
      </c>
      <c r="O700" s="1267">
        <f>'[2]tr (2)'!P475</f>
        <v>124.6</v>
      </c>
      <c r="P700" s="1268">
        <f>'[2]tr (2)'!Q475</f>
        <v>124.6</v>
      </c>
      <c r="Q700" s="1273" t="s">
        <v>2768</v>
      </c>
    </row>
    <row r="701" spans="1:18" ht="15" customHeight="1">
      <c r="A701" s="1244" t="s">
        <v>2769</v>
      </c>
      <c r="B701" s="1272">
        <f>'[2]tr (2)'!C476</f>
        <v>121.7</v>
      </c>
      <c r="C701" s="1224">
        <f>'[2]tr (2)'!D476</f>
        <v>121.7</v>
      </c>
      <c r="D701" s="1276">
        <f>'[2]tr (2)'!E476</f>
        <v>121.7</v>
      </c>
      <c r="E701" s="1224">
        <f>'[2]tr (2)'!F476</f>
        <v>121.7</v>
      </c>
      <c r="F701" s="1224">
        <f>'[2]tr (2)'!G476</f>
        <v>121.7</v>
      </c>
      <c r="G701" s="1224">
        <f>'[2]tr (2)'!H476</f>
        <v>121.7</v>
      </c>
      <c r="H701" s="1224">
        <f>'[2]tr (2)'!I476</f>
        <v>121.7</v>
      </c>
      <c r="I701" s="1224">
        <f>'[2]tr (2)'!J476</f>
        <v>121.7</v>
      </c>
      <c r="J701" s="1224">
        <f>'[2]tr (2)'!K476</f>
        <v>121.7</v>
      </c>
      <c r="K701" s="1224">
        <f>'[2]tr (2)'!L476</f>
        <v>121.7</v>
      </c>
      <c r="L701" s="1224">
        <f>'[2]tr (2)'!M476</f>
        <v>121.7</v>
      </c>
      <c r="M701" s="1224">
        <f>'[2]tr (2)'!N476</f>
        <v>121.7</v>
      </c>
      <c r="N701" s="1272">
        <f>'[2]tr (2)'!O476</f>
        <v>121.7</v>
      </c>
      <c r="O701" s="1224">
        <f>'[2]tr (2)'!P476</f>
        <v>121.7</v>
      </c>
      <c r="P701" s="1276">
        <f>'[2]tr (2)'!Q476</f>
        <v>121.7</v>
      </c>
      <c r="Q701" s="1277" t="s">
        <v>2770</v>
      </c>
    </row>
    <row r="702" spans="1:18" ht="15" customHeight="1">
      <c r="A702" s="1244" t="s">
        <v>2771</v>
      </c>
      <c r="B702" s="1272">
        <f>'[2]tr (2)'!C477</f>
        <v>124.8</v>
      </c>
      <c r="C702" s="1224">
        <f>'[2]tr (2)'!D477</f>
        <v>124.8</v>
      </c>
      <c r="D702" s="1276">
        <f>'[2]tr (2)'!E477</f>
        <v>124.8</v>
      </c>
      <c r="E702" s="1224">
        <f>'[2]tr (2)'!F477</f>
        <v>124.8</v>
      </c>
      <c r="F702" s="1224">
        <f>'[2]tr (2)'!G477</f>
        <v>124.8</v>
      </c>
      <c r="G702" s="1224">
        <f>'[2]tr (2)'!H477</f>
        <v>124.8</v>
      </c>
      <c r="H702" s="1224">
        <f>'[2]tr (2)'!I477</f>
        <v>124.8</v>
      </c>
      <c r="I702" s="1224">
        <f>'[2]tr (2)'!J477</f>
        <v>124.8</v>
      </c>
      <c r="J702" s="1224">
        <f>'[2]tr (2)'!K477</f>
        <v>124.8</v>
      </c>
      <c r="K702" s="1224">
        <f>'[2]tr (2)'!L477</f>
        <v>122</v>
      </c>
      <c r="L702" s="1224">
        <f>'[2]tr (2)'!M477</f>
        <v>122</v>
      </c>
      <c r="M702" s="1224">
        <f>'[2]tr (2)'!N477</f>
        <v>122</v>
      </c>
      <c r="N702" s="1272">
        <f>'[2]tr (2)'!O477</f>
        <v>122</v>
      </c>
      <c r="O702" s="1224">
        <f>'[2]tr (2)'!P477</f>
        <v>122</v>
      </c>
      <c r="P702" s="1276">
        <f>'[2]tr (2)'!Q477</f>
        <v>122</v>
      </c>
      <c r="Q702" s="1278" t="s">
        <v>2772</v>
      </c>
    </row>
    <row r="703" spans="1:18" ht="15" customHeight="1">
      <c r="A703" s="1244" t="s">
        <v>2773</v>
      </c>
      <c r="B703" s="1272">
        <f>'[2]tr (2)'!C478</f>
        <v>148.6</v>
      </c>
      <c r="C703" s="1224">
        <f>'[2]tr (2)'!D478</f>
        <v>148.6</v>
      </c>
      <c r="D703" s="1276">
        <f>'[2]tr (2)'!E478</f>
        <v>148.6</v>
      </c>
      <c r="E703" s="1224">
        <f>'[2]tr (2)'!F478</f>
        <v>148.6</v>
      </c>
      <c r="F703" s="1224">
        <f>'[2]tr (2)'!G478</f>
        <v>148.6</v>
      </c>
      <c r="G703" s="1224">
        <f>'[2]tr (2)'!H478</f>
        <v>148.6</v>
      </c>
      <c r="H703" s="1224">
        <f>'[2]tr (2)'!I478</f>
        <v>148.6</v>
      </c>
      <c r="I703" s="1224">
        <f>'[2]tr (2)'!J478</f>
        <v>148.6</v>
      </c>
      <c r="J703" s="1224">
        <f>'[2]tr (2)'!K478</f>
        <v>148.6</v>
      </c>
      <c r="K703" s="1224">
        <f>'[2]tr (2)'!L478</f>
        <v>143.6</v>
      </c>
      <c r="L703" s="1224">
        <f>'[2]tr (2)'!M478</f>
        <v>143.6</v>
      </c>
      <c r="M703" s="1224">
        <f>'[2]tr (2)'!N478</f>
        <v>143.6</v>
      </c>
      <c r="N703" s="1272">
        <f>'[2]tr (2)'!O478</f>
        <v>143.6</v>
      </c>
      <c r="O703" s="1224">
        <f>'[2]tr (2)'!P478</f>
        <v>143.6</v>
      </c>
      <c r="P703" s="1276">
        <f>'[2]tr (2)'!Q478</f>
        <v>143.6</v>
      </c>
      <c r="Q703" s="1278" t="s">
        <v>2774</v>
      </c>
    </row>
    <row r="704" spans="1:18" ht="15" customHeight="1">
      <c r="A704" s="1244" t="s">
        <v>2775</v>
      </c>
      <c r="B704" s="1272">
        <f>'[2]tr (2)'!C479</f>
        <v>137.9</v>
      </c>
      <c r="C704" s="1224">
        <f>'[2]tr (2)'!D479</f>
        <v>137.9</v>
      </c>
      <c r="D704" s="1276">
        <f>'[2]tr (2)'!E479</f>
        <v>137.9</v>
      </c>
      <c r="E704" s="1224">
        <f>'[2]tr (2)'!F479</f>
        <v>137.9</v>
      </c>
      <c r="F704" s="1224">
        <f>'[2]tr (2)'!G479</f>
        <v>137.9</v>
      </c>
      <c r="G704" s="1224">
        <f>'[2]tr (2)'!H479</f>
        <v>137.9</v>
      </c>
      <c r="H704" s="1224">
        <f>'[2]tr (2)'!I479</f>
        <v>137.9</v>
      </c>
      <c r="I704" s="1224">
        <f>'[2]tr (2)'!J479</f>
        <v>137.9</v>
      </c>
      <c r="J704" s="1224">
        <f>'[2]tr (2)'!K479</f>
        <v>137.9</v>
      </c>
      <c r="K704" s="1224">
        <f>'[2]tr (2)'!L479</f>
        <v>137.9</v>
      </c>
      <c r="L704" s="1224">
        <f>'[2]tr (2)'!M479</f>
        <v>137.9</v>
      </c>
      <c r="M704" s="1224">
        <f>'[2]tr (2)'!N479</f>
        <v>137.9</v>
      </c>
      <c r="N704" s="1272">
        <f>'[2]tr (2)'!O479</f>
        <v>124.5</v>
      </c>
      <c r="O704" s="1224">
        <f>'[2]tr (2)'!P479</f>
        <v>124.5</v>
      </c>
      <c r="P704" s="1276">
        <f>'[2]tr (2)'!Q479</f>
        <v>124.5</v>
      </c>
      <c r="Q704" s="1278" t="s">
        <v>2776</v>
      </c>
    </row>
    <row r="705" spans="1:18" ht="15" customHeight="1">
      <c r="B705" s="1272"/>
      <c r="C705" s="1224"/>
      <c r="D705" s="1268"/>
      <c r="E705" s="1267"/>
      <c r="F705" s="1267"/>
      <c r="G705" s="1267"/>
      <c r="H705" s="1267"/>
      <c r="I705" s="1267"/>
      <c r="J705" s="1267"/>
      <c r="K705" s="1267"/>
      <c r="L705" s="1267"/>
      <c r="M705" s="1267"/>
      <c r="N705" s="1266"/>
      <c r="O705" s="1267"/>
      <c r="P705" s="1268"/>
      <c r="Q705" s="1278"/>
    </row>
    <row r="706" spans="1:18" ht="15" customHeight="1">
      <c r="A706" s="1274" t="s">
        <v>2777</v>
      </c>
      <c r="B706" s="1266">
        <f>'[2]tr (2)'!C481</f>
        <v>113</v>
      </c>
      <c r="C706" s="1267">
        <f>'[2]tr (2)'!D481</f>
        <v>113.3</v>
      </c>
      <c r="D706" s="1268">
        <f>'[2]tr (2)'!E481</f>
        <v>113</v>
      </c>
      <c r="E706" s="1267">
        <f>'[2]tr (2)'!F481</f>
        <v>113</v>
      </c>
      <c r="F706" s="1267">
        <f>'[2]tr (2)'!G481</f>
        <v>112.2</v>
      </c>
      <c r="G706" s="1267">
        <f>'[2]tr (2)'!H481</f>
        <v>112.4</v>
      </c>
      <c r="H706" s="1267">
        <f>'[2]tr (2)'!I481</f>
        <v>112.4</v>
      </c>
      <c r="I706" s="1267">
        <f>'[2]tr (2)'!J481</f>
        <v>112.4</v>
      </c>
      <c r="J706" s="1267">
        <f>'[2]tr (2)'!K481</f>
        <v>112.3</v>
      </c>
      <c r="K706" s="1267">
        <f>'[2]tr (2)'!L481</f>
        <v>112.3</v>
      </c>
      <c r="L706" s="1267">
        <f>'[2]tr (2)'!M481</f>
        <v>112.2</v>
      </c>
      <c r="M706" s="1267">
        <f>'[2]tr (2)'!N481</f>
        <v>112.1</v>
      </c>
      <c r="N706" s="1266">
        <f>'[2]tr (2)'!O481</f>
        <v>111.8</v>
      </c>
      <c r="O706" s="1267">
        <f>'[2]tr (2)'!P481</f>
        <v>111.6</v>
      </c>
      <c r="P706" s="1268">
        <f>'[2]tr (2)'!Q481</f>
        <v>111.5</v>
      </c>
      <c r="Q706" s="1273" t="s">
        <v>2778</v>
      </c>
    </row>
    <row r="707" spans="1:18" ht="15" customHeight="1">
      <c r="A707" s="1244" t="s">
        <v>2779</v>
      </c>
      <c r="B707" s="1272">
        <f>'[2]tr (2)'!C482</f>
        <v>134.80000000000001</v>
      </c>
      <c r="C707" s="1224">
        <f>'[2]tr (2)'!D482</f>
        <v>134.6</v>
      </c>
      <c r="D707" s="1276">
        <f>'[2]tr (2)'!E482</f>
        <v>134.5</v>
      </c>
      <c r="E707" s="1224">
        <f>'[2]tr (2)'!F482</f>
        <v>134.5</v>
      </c>
      <c r="F707" s="1224">
        <f>'[2]tr (2)'!G482</f>
        <v>134.30000000000001</v>
      </c>
      <c r="G707" s="1224">
        <f>'[2]tr (2)'!H482</f>
        <v>134.30000000000001</v>
      </c>
      <c r="H707" s="1224">
        <f>'[2]tr (2)'!I482</f>
        <v>134</v>
      </c>
      <c r="I707" s="1224">
        <f>'[2]tr (2)'!J482</f>
        <v>134</v>
      </c>
      <c r="J707" s="1224">
        <f>'[2]tr (2)'!K482</f>
        <v>134.1</v>
      </c>
      <c r="K707" s="1224">
        <f>'[2]tr (2)'!L482</f>
        <v>134.1</v>
      </c>
      <c r="L707" s="1224">
        <f>'[2]tr (2)'!M482</f>
        <v>134.1</v>
      </c>
      <c r="M707" s="1224">
        <f>'[2]tr (2)'!N482</f>
        <v>134.1</v>
      </c>
      <c r="N707" s="1272">
        <f>'[2]tr (2)'!O482</f>
        <v>133.9</v>
      </c>
      <c r="O707" s="1224">
        <f>'[2]tr (2)'!P482</f>
        <v>133.80000000000001</v>
      </c>
      <c r="P707" s="1276">
        <f>'[2]tr (2)'!Q482</f>
        <v>133.80000000000001</v>
      </c>
      <c r="Q707" s="1278" t="s">
        <v>2780</v>
      </c>
    </row>
    <row r="708" spans="1:18" ht="15" customHeight="1">
      <c r="A708" s="1244" t="s">
        <v>2781</v>
      </c>
      <c r="B708" s="1272">
        <f>'[2]tr (2)'!C483</f>
        <v>109.2</v>
      </c>
      <c r="C708" s="1224">
        <f>'[2]tr (2)'!D483</f>
        <v>109.6</v>
      </c>
      <c r="D708" s="1276">
        <f>'[2]tr (2)'!E483</f>
        <v>109.3</v>
      </c>
      <c r="E708" s="1224">
        <f>'[2]tr (2)'!F483</f>
        <v>109.2</v>
      </c>
      <c r="F708" s="1224">
        <f>'[2]tr (2)'!G483</f>
        <v>108.3</v>
      </c>
      <c r="G708" s="1224">
        <f>'[2]tr (2)'!H483</f>
        <v>108.5</v>
      </c>
      <c r="H708" s="1224">
        <f>'[2]tr (2)'!I483</f>
        <v>108.6</v>
      </c>
      <c r="I708" s="1224">
        <f>'[2]tr (2)'!J483</f>
        <v>108.5</v>
      </c>
      <c r="J708" s="1224">
        <f>'[2]tr (2)'!K483</f>
        <v>108.4</v>
      </c>
      <c r="K708" s="1224">
        <f>'[2]tr (2)'!L483</f>
        <v>108.4</v>
      </c>
      <c r="L708" s="1224">
        <f>'[2]tr (2)'!M483</f>
        <v>108.3</v>
      </c>
      <c r="M708" s="1224">
        <f>'[2]tr (2)'!N483</f>
        <v>108.2</v>
      </c>
      <c r="N708" s="1272">
        <f>'[2]tr (2)'!O483</f>
        <v>107.8</v>
      </c>
      <c r="O708" s="1224">
        <f>'[2]tr (2)'!P483</f>
        <v>107.6</v>
      </c>
      <c r="P708" s="1276">
        <f>'[2]tr (2)'!Q483</f>
        <v>107.5</v>
      </c>
      <c r="Q708" s="1278" t="s">
        <v>2782</v>
      </c>
    </row>
    <row r="709" spans="1:18" ht="15" customHeight="1">
      <c r="A709" s="1244" t="s">
        <v>2783</v>
      </c>
      <c r="B709" s="1272">
        <f>'[2]tr (2)'!C484</f>
        <v>99.2</v>
      </c>
      <c r="C709" s="1224">
        <f>'[2]tr (2)'!D484</f>
        <v>99.2</v>
      </c>
      <c r="D709" s="1276">
        <f>'[2]tr (2)'!E484</f>
        <v>99.6</v>
      </c>
      <c r="E709" s="1224">
        <f>'[2]tr (2)'!F484</f>
        <v>99.6</v>
      </c>
      <c r="F709" s="1224">
        <f>'[2]tr (2)'!G484</f>
        <v>99.6</v>
      </c>
      <c r="G709" s="1224">
        <f>'[2]tr (2)'!H484</f>
        <v>99.6</v>
      </c>
      <c r="H709" s="1224">
        <f>'[2]tr (2)'!I484</f>
        <v>99.8</v>
      </c>
      <c r="I709" s="1224">
        <f>'[2]tr (2)'!J484</f>
        <v>99.8</v>
      </c>
      <c r="J709" s="1224">
        <f>'[2]tr (2)'!K484</f>
        <v>99.8</v>
      </c>
      <c r="K709" s="1224">
        <f>'[2]tr (2)'!L484</f>
        <v>99.8</v>
      </c>
      <c r="L709" s="1224">
        <f>'[2]tr (2)'!M484</f>
        <v>99.8</v>
      </c>
      <c r="M709" s="1224">
        <f>'[2]tr (2)'!N484</f>
        <v>99.8</v>
      </c>
      <c r="N709" s="1272">
        <f>'[2]tr (2)'!O484</f>
        <v>99.8</v>
      </c>
      <c r="O709" s="1224">
        <f>'[2]tr (2)'!P484</f>
        <v>99.8</v>
      </c>
      <c r="P709" s="1276">
        <f>'[2]tr (2)'!Q484</f>
        <v>99.8</v>
      </c>
      <c r="Q709" s="1278" t="s">
        <v>2784</v>
      </c>
      <c r="R709" s="1226"/>
    </row>
    <row r="710" spans="1:18" ht="15" customHeight="1">
      <c r="A710" s="1244" t="s">
        <v>2785</v>
      </c>
      <c r="B710" s="1272">
        <f>'[2]tr (2)'!C485</f>
        <v>116.9</v>
      </c>
      <c r="C710" s="1224">
        <f>'[2]tr (2)'!D485</f>
        <v>116.9</v>
      </c>
      <c r="D710" s="1276">
        <f>'[2]tr (2)'!E485</f>
        <v>116.9</v>
      </c>
      <c r="E710" s="1224">
        <f>'[2]tr (2)'!F485</f>
        <v>116.9</v>
      </c>
      <c r="F710" s="1224">
        <f>'[2]tr (2)'!G485</f>
        <v>116.9</v>
      </c>
      <c r="G710" s="1224">
        <f>'[2]tr (2)'!H485</f>
        <v>116.9</v>
      </c>
      <c r="H710" s="1224">
        <f>'[2]tr (2)'!I485</f>
        <v>116.9</v>
      </c>
      <c r="I710" s="1224">
        <f>'[2]tr (2)'!J485</f>
        <v>116.9</v>
      </c>
      <c r="J710" s="1224">
        <f>'[2]tr (2)'!K485</f>
        <v>116.9</v>
      </c>
      <c r="K710" s="1224">
        <f>'[2]tr (2)'!L485</f>
        <v>116.9</v>
      </c>
      <c r="L710" s="1224">
        <f>'[2]tr (2)'!M485</f>
        <v>116.9</v>
      </c>
      <c r="M710" s="1224">
        <f>'[2]tr (2)'!N485</f>
        <v>116.9</v>
      </c>
      <c r="N710" s="1272">
        <f>'[2]tr (2)'!O485</f>
        <v>116.9</v>
      </c>
      <c r="O710" s="1224">
        <f>'[2]tr (2)'!P485</f>
        <v>116.9</v>
      </c>
      <c r="P710" s="1276">
        <f>'[2]tr (2)'!Q485</f>
        <v>116.9</v>
      </c>
      <c r="Q710" s="1278" t="s">
        <v>2786</v>
      </c>
    </row>
    <row r="711" spans="1:18" ht="15" customHeight="1">
      <c r="A711" s="1244" t="s">
        <v>2787</v>
      </c>
      <c r="B711" s="1272">
        <f>'[2]tr (2)'!C486</f>
        <v>125.6</v>
      </c>
      <c r="C711" s="1224">
        <f>'[2]tr (2)'!D486</f>
        <v>125</v>
      </c>
      <c r="D711" s="1276">
        <f>'[2]tr (2)'!E486</f>
        <v>124.9</v>
      </c>
      <c r="E711" s="1224">
        <f>'[2]tr (2)'!F486</f>
        <v>124.9</v>
      </c>
      <c r="F711" s="1224">
        <f>'[2]tr (2)'!G486</f>
        <v>124.9</v>
      </c>
      <c r="G711" s="1224">
        <f>'[2]tr (2)'!H486</f>
        <v>124.9</v>
      </c>
      <c r="H711" s="1224">
        <f>'[2]tr (2)'!I486</f>
        <v>124.9</v>
      </c>
      <c r="I711" s="1224">
        <f>'[2]tr (2)'!J486</f>
        <v>124.9</v>
      </c>
      <c r="J711" s="1224">
        <f>'[2]tr (2)'!K486</f>
        <v>124.9</v>
      </c>
      <c r="K711" s="1224">
        <f>'[2]tr (2)'!L486</f>
        <v>124.9</v>
      </c>
      <c r="L711" s="1224">
        <f>'[2]tr (2)'!M486</f>
        <v>124.9</v>
      </c>
      <c r="M711" s="1224">
        <f>'[2]tr (2)'!N486</f>
        <v>124.9</v>
      </c>
      <c r="N711" s="1272">
        <f>'[2]tr (2)'!O486</f>
        <v>124.9</v>
      </c>
      <c r="O711" s="1224">
        <f>'[2]tr (2)'!P486</f>
        <v>124.3</v>
      </c>
      <c r="P711" s="1276">
        <f>'[2]tr (2)'!Q486</f>
        <v>124.3</v>
      </c>
      <c r="Q711" s="1278" t="s">
        <v>2788</v>
      </c>
      <c r="R711" s="1237"/>
    </row>
    <row r="712" spans="1:18" ht="15" customHeight="1">
      <c r="A712" s="1244" t="s">
        <v>2789</v>
      </c>
      <c r="B712" s="1272">
        <f>'[2]tr (2)'!C487</f>
        <v>117.5</v>
      </c>
      <c r="C712" s="1224">
        <f>'[2]tr (2)'!D487</f>
        <v>117.5</v>
      </c>
      <c r="D712" s="1276">
        <f>'[2]tr (2)'!E487</f>
        <v>117.5</v>
      </c>
      <c r="E712" s="1224">
        <f>'[2]tr (2)'!F487</f>
        <v>117.5</v>
      </c>
      <c r="F712" s="1224">
        <f>'[2]tr (2)'!G487</f>
        <v>117.5</v>
      </c>
      <c r="G712" s="1224">
        <f>'[2]tr (2)'!H487</f>
        <v>117.5</v>
      </c>
      <c r="H712" s="1224">
        <f>'[2]tr (2)'!I487</f>
        <v>117.5</v>
      </c>
      <c r="I712" s="1224">
        <f>'[2]tr (2)'!J487</f>
        <v>117.5</v>
      </c>
      <c r="J712" s="1224">
        <f>'[2]tr (2)'!K487</f>
        <v>117.5</v>
      </c>
      <c r="K712" s="1224">
        <f>'[2]tr (2)'!L487</f>
        <v>117.5</v>
      </c>
      <c r="L712" s="1224">
        <f>'[2]tr (2)'!M487</f>
        <v>117.5</v>
      </c>
      <c r="M712" s="1224">
        <f>'[2]tr (2)'!N487</f>
        <v>117.5</v>
      </c>
      <c r="N712" s="1272">
        <f>'[2]tr (2)'!O487</f>
        <v>117.5</v>
      </c>
      <c r="O712" s="1224">
        <f>'[2]tr (2)'!P487</f>
        <v>117.5</v>
      </c>
      <c r="P712" s="1276">
        <f>'[2]tr (2)'!Q487</f>
        <v>117.5</v>
      </c>
      <c r="Q712" s="1278" t="s">
        <v>2790</v>
      </c>
    </row>
    <row r="713" spans="1:18" ht="15" customHeight="1">
      <c r="B713" s="1272"/>
      <c r="C713" s="1224"/>
      <c r="D713" s="1268"/>
      <c r="E713" s="1267"/>
      <c r="F713" s="1267"/>
      <c r="G713" s="1267"/>
      <c r="H713" s="1267"/>
      <c r="I713" s="1267"/>
      <c r="J713" s="1267"/>
      <c r="K713" s="1267"/>
      <c r="L713" s="1267"/>
      <c r="M713" s="1267"/>
      <c r="N713" s="1266"/>
      <c r="O713" s="1267"/>
      <c r="P713" s="1268"/>
      <c r="Q713" s="1277"/>
    </row>
    <row r="714" spans="1:18" ht="15" customHeight="1">
      <c r="A714" s="1274" t="s">
        <v>2791</v>
      </c>
      <c r="B714" s="1266">
        <f>'[2]tr (2)'!C489</f>
        <v>108.7</v>
      </c>
      <c r="C714" s="1267">
        <f>'[2]tr (2)'!D489</f>
        <v>108.7</v>
      </c>
      <c r="D714" s="1268">
        <f>'[2]tr (2)'!E489</f>
        <v>108.6</v>
      </c>
      <c r="E714" s="1267">
        <f>'[2]tr (2)'!F489</f>
        <v>108.6</v>
      </c>
      <c r="F714" s="1267">
        <f>'[2]tr (2)'!G489</f>
        <v>108.6</v>
      </c>
      <c r="G714" s="1267">
        <f>'[2]tr (2)'!H489</f>
        <v>108.5</v>
      </c>
      <c r="H714" s="1267">
        <f>'[2]tr (2)'!I489</f>
        <v>108.5</v>
      </c>
      <c r="I714" s="1267">
        <f>'[2]tr (2)'!J489</f>
        <v>108.5</v>
      </c>
      <c r="J714" s="1267">
        <f>'[2]tr (2)'!K489</f>
        <v>108.5</v>
      </c>
      <c r="K714" s="1267">
        <f>'[2]tr (2)'!L489</f>
        <v>108.5</v>
      </c>
      <c r="L714" s="1267">
        <f>'[2]tr (2)'!M489</f>
        <v>108.5</v>
      </c>
      <c r="M714" s="1267">
        <f>'[2]tr (2)'!N489</f>
        <v>108.5</v>
      </c>
      <c r="N714" s="1266">
        <f>'[2]tr (2)'!O489</f>
        <v>108.5</v>
      </c>
      <c r="O714" s="1267">
        <f>'[2]tr (2)'!P489</f>
        <v>108.5</v>
      </c>
      <c r="P714" s="1268">
        <f>'[2]tr (2)'!Q489</f>
        <v>108.5</v>
      </c>
      <c r="Q714" s="1275" t="s">
        <v>2792</v>
      </c>
    </row>
    <row r="715" spans="1:18" ht="15" customHeight="1">
      <c r="A715" s="1244" t="s">
        <v>2793</v>
      </c>
      <c r="B715" s="1272">
        <f>'[2]tr (2)'!C490</f>
        <v>104.1</v>
      </c>
      <c r="C715" s="1224">
        <f>'[2]tr (2)'!D490</f>
        <v>104</v>
      </c>
      <c r="D715" s="1276">
        <f>'[2]tr (2)'!E490</f>
        <v>104</v>
      </c>
      <c r="E715" s="1224">
        <f>'[2]tr (2)'!F490</f>
        <v>103.9</v>
      </c>
      <c r="F715" s="1224">
        <f>'[2]tr (2)'!G490</f>
        <v>103.8</v>
      </c>
      <c r="G715" s="1224">
        <f>'[2]tr (2)'!H490</f>
        <v>103.7</v>
      </c>
      <c r="H715" s="1224">
        <f>'[2]tr (2)'!I490</f>
        <v>103.6</v>
      </c>
      <c r="I715" s="1224">
        <f>'[2]tr (2)'!J490</f>
        <v>103.6</v>
      </c>
      <c r="J715" s="1224">
        <f>'[2]tr (2)'!K490</f>
        <v>103.5</v>
      </c>
      <c r="K715" s="1224">
        <f>'[2]tr (2)'!L490</f>
        <v>103.5</v>
      </c>
      <c r="L715" s="1224">
        <f>'[2]tr (2)'!M490</f>
        <v>103.5</v>
      </c>
      <c r="M715" s="1224">
        <f>'[2]tr (2)'!N490</f>
        <v>103.4</v>
      </c>
      <c r="N715" s="1272">
        <f>'[2]tr (2)'!O490</f>
        <v>103.4</v>
      </c>
      <c r="O715" s="1224">
        <f>'[2]tr (2)'!P490</f>
        <v>103.4</v>
      </c>
      <c r="P715" s="1276">
        <f>'[2]tr (2)'!Q490</f>
        <v>103.4</v>
      </c>
      <c r="Q715" s="1278" t="s">
        <v>2794</v>
      </c>
    </row>
    <row r="716" spans="1:18" ht="15" customHeight="1">
      <c r="A716" s="1244" t="s">
        <v>2795</v>
      </c>
      <c r="B716" s="1272">
        <f>'[2]tr (2)'!C491</f>
        <v>116.2</v>
      </c>
      <c r="C716" s="1224">
        <f>'[2]tr (2)'!D491</f>
        <v>116.3</v>
      </c>
      <c r="D716" s="1276">
        <f>'[2]tr (2)'!E491</f>
        <v>116.3</v>
      </c>
      <c r="E716" s="1224">
        <f>'[2]tr (2)'!F491</f>
        <v>116</v>
      </c>
      <c r="F716" s="1224">
        <f>'[2]tr (2)'!G491</f>
        <v>116</v>
      </c>
      <c r="G716" s="1224">
        <f>'[2]tr (2)'!H491</f>
        <v>115.3</v>
      </c>
      <c r="H716" s="1224">
        <f>'[2]tr (2)'!I491</f>
        <v>115.4</v>
      </c>
      <c r="I716" s="1224">
        <f>'[2]tr (2)'!J491</f>
        <v>115.5</v>
      </c>
      <c r="J716" s="1224">
        <f>'[2]tr (2)'!K491</f>
        <v>115.5</v>
      </c>
      <c r="K716" s="1224">
        <f>'[2]tr (2)'!L491</f>
        <v>115.5</v>
      </c>
      <c r="L716" s="1224">
        <f>'[2]tr (2)'!M491</f>
        <v>115.5</v>
      </c>
      <c r="M716" s="1224">
        <f>'[2]tr (2)'!N491</f>
        <v>116.5</v>
      </c>
      <c r="N716" s="1272">
        <f>'[2]tr (2)'!O491</f>
        <v>116.5</v>
      </c>
      <c r="O716" s="1224">
        <f>'[2]tr (2)'!P491</f>
        <v>116.5</v>
      </c>
      <c r="P716" s="1276">
        <f>'[2]tr (2)'!Q491</f>
        <v>116.5</v>
      </c>
      <c r="Q716" s="1277" t="s">
        <v>2796</v>
      </c>
    </row>
    <row r="717" spans="1:18" s="1271" customFormat="1" ht="15" customHeight="1">
      <c r="A717" s="1244" t="s">
        <v>2797</v>
      </c>
      <c r="B717" s="1272">
        <f>'[2]tr (2)'!C492</f>
        <v>104.1</v>
      </c>
      <c r="C717" s="1224">
        <f>'[2]tr (2)'!D492</f>
        <v>104.1</v>
      </c>
      <c r="D717" s="1276">
        <f>'[2]tr (2)'!E492</f>
        <v>104.1</v>
      </c>
      <c r="E717" s="1224">
        <f>'[2]tr (2)'!F492</f>
        <v>104.1</v>
      </c>
      <c r="F717" s="1224">
        <f>'[2]tr (2)'!G492</f>
        <v>104.1</v>
      </c>
      <c r="G717" s="1224">
        <f>'[2]tr (2)'!H492</f>
        <v>104.1</v>
      </c>
      <c r="H717" s="1224">
        <f>'[2]tr (2)'!I492</f>
        <v>104.1</v>
      </c>
      <c r="I717" s="1224">
        <f>'[2]tr (2)'!J492</f>
        <v>104.1</v>
      </c>
      <c r="J717" s="1224">
        <f>'[2]tr (2)'!K492</f>
        <v>104.1</v>
      </c>
      <c r="K717" s="1224">
        <f>'[2]tr (2)'!L492</f>
        <v>104.1</v>
      </c>
      <c r="L717" s="1224">
        <f>'[2]tr (2)'!M492</f>
        <v>104.1</v>
      </c>
      <c r="M717" s="1224">
        <f>'[2]tr (2)'!N492</f>
        <v>104.1</v>
      </c>
      <c r="N717" s="1272">
        <f>'[2]tr (2)'!O492</f>
        <v>104.1</v>
      </c>
      <c r="O717" s="1224">
        <f>'[2]tr (2)'!P492</f>
        <v>104.1</v>
      </c>
      <c r="P717" s="1276">
        <f>'[2]tr (2)'!Q492</f>
        <v>104.1</v>
      </c>
      <c r="Q717" s="1277" t="s">
        <v>2798</v>
      </c>
      <c r="R717" s="1243"/>
    </row>
    <row r="718" spans="1:18" ht="15" customHeight="1">
      <c r="A718" s="1244" t="s">
        <v>2799</v>
      </c>
      <c r="B718" s="1272">
        <f>'[2]tr (2)'!C493</f>
        <v>115.5</v>
      </c>
      <c r="C718" s="1224">
        <f>'[2]tr (2)'!D493</f>
        <v>115.5</v>
      </c>
      <c r="D718" s="1276">
        <f>'[2]tr (2)'!E493</f>
        <v>115.5</v>
      </c>
      <c r="E718" s="1224">
        <f>'[2]tr (2)'!F493</f>
        <v>115.5</v>
      </c>
      <c r="F718" s="1224">
        <f>'[2]tr (2)'!G493</f>
        <v>115.5</v>
      </c>
      <c r="G718" s="1224">
        <f>'[2]tr (2)'!H493</f>
        <v>115.5</v>
      </c>
      <c r="H718" s="1224">
        <f>'[2]tr (2)'!I493</f>
        <v>115.5</v>
      </c>
      <c r="I718" s="1224">
        <f>'[2]tr (2)'!J493</f>
        <v>115.5</v>
      </c>
      <c r="J718" s="1224">
        <f>'[2]tr (2)'!K493</f>
        <v>115.5</v>
      </c>
      <c r="K718" s="1224">
        <f>'[2]tr (2)'!L493</f>
        <v>115.5</v>
      </c>
      <c r="L718" s="1224">
        <f>'[2]tr (2)'!M493</f>
        <v>115.5</v>
      </c>
      <c r="M718" s="1224">
        <f>'[2]tr (2)'!N493</f>
        <v>115.5</v>
      </c>
      <c r="N718" s="1272">
        <f>'[2]tr (2)'!O493</f>
        <v>115.5</v>
      </c>
      <c r="O718" s="1224">
        <f>'[2]tr (2)'!P493</f>
        <v>115.5</v>
      </c>
      <c r="P718" s="1276">
        <f>'[2]tr (2)'!Q493</f>
        <v>115.5</v>
      </c>
      <c r="Q718" s="1280" t="s">
        <v>2800</v>
      </c>
      <c r="R718" s="1270"/>
    </row>
    <row r="719" spans="1:18" ht="15" customHeight="1">
      <c r="A719" s="1244" t="s">
        <v>2801</v>
      </c>
      <c r="B719" s="1272">
        <f>'[2]tr (2)'!C494</f>
        <v>115.4</v>
      </c>
      <c r="C719" s="1224">
        <f>'[2]tr (2)'!D494</f>
        <v>115.4</v>
      </c>
      <c r="D719" s="1276">
        <f>'[2]tr (2)'!E494</f>
        <v>115.4</v>
      </c>
      <c r="E719" s="1224">
        <f>'[2]tr (2)'!F494</f>
        <v>115.4</v>
      </c>
      <c r="F719" s="1224">
        <f>'[2]tr (2)'!G494</f>
        <v>115.4</v>
      </c>
      <c r="G719" s="1224">
        <f>'[2]tr (2)'!H494</f>
        <v>115.4</v>
      </c>
      <c r="H719" s="1224">
        <f>'[2]tr (2)'!I494</f>
        <v>115.4</v>
      </c>
      <c r="I719" s="1224">
        <f>'[2]tr (2)'!J494</f>
        <v>115.4</v>
      </c>
      <c r="J719" s="1224">
        <f>'[2]tr (2)'!K494</f>
        <v>115.4</v>
      </c>
      <c r="K719" s="1224">
        <f>'[2]tr (2)'!L494</f>
        <v>115.4</v>
      </c>
      <c r="L719" s="1224">
        <f>'[2]tr (2)'!M494</f>
        <v>115.4</v>
      </c>
      <c r="M719" s="1224">
        <f>'[2]tr (2)'!N494</f>
        <v>115.4</v>
      </c>
      <c r="N719" s="1272">
        <f>'[2]tr (2)'!O494</f>
        <v>115.4</v>
      </c>
      <c r="O719" s="1224">
        <f>'[2]tr (2)'!P494</f>
        <v>115.4</v>
      </c>
      <c r="P719" s="1276">
        <f>'[2]tr (2)'!Q494</f>
        <v>115.4</v>
      </c>
      <c r="Q719" s="1280" t="s">
        <v>2802</v>
      </c>
      <c r="R719" s="1270"/>
    </row>
    <row r="720" spans="1:18" ht="15" customHeight="1">
      <c r="A720" s="1244" t="s">
        <v>2803</v>
      </c>
      <c r="B720" s="1272">
        <f>'[2]tr (2)'!C495</f>
        <v>100</v>
      </c>
      <c r="C720" s="1224">
        <f>'[2]tr (2)'!D495</f>
        <v>100</v>
      </c>
      <c r="D720" s="1276">
        <f>'[2]tr (2)'!E495</f>
        <v>100</v>
      </c>
      <c r="E720" s="1224">
        <f>'[2]tr (2)'!F495</f>
        <v>100</v>
      </c>
      <c r="F720" s="1224">
        <f>'[2]tr (2)'!G495</f>
        <v>100</v>
      </c>
      <c r="G720" s="1224">
        <f>'[2]tr (2)'!H495</f>
        <v>100</v>
      </c>
      <c r="H720" s="1224">
        <f>'[2]tr (2)'!I495</f>
        <v>100</v>
      </c>
      <c r="I720" s="1224">
        <f>'[2]tr (2)'!J495</f>
        <v>100</v>
      </c>
      <c r="J720" s="1224">
        <f>'[2]tr (2)'!K495</f>
        <v>100</v>
      </c>
      <c r="K720" s="1224">
        <f>'[2]tr (2)'!L495</f>
        <v>100</v>
      </c>
      <c r="L720" s="1224">
        <f>'[2]tr (2)'!M495</f>
        <v>100</v>
      </c>
      <c r="M720" s="1224">
        <f>'[2]tr (2)'!N495</f>
        <v>100</v>
      </c>
      <c r="N720" s="1272">
        <f>'[2]tr (2)'!O495</f>
        <v>100</v>
      </c>
      <c r="O720" s="1224">
        <f>'[2]tr (2)'!P495</f>
        <v>100</v>
      </c>
      <c r="P720" s="1276">
        <f>'[2]tr (2)'!Q495</f>
        <v>100</v>
      </c>
      <c r="Q720" s="1280" t="s">
        <v>2804</v>
      </c>
      <c r="R720" s="1270"/>
    </row>
    <row r="721" spans="1:17" ht="15" customHeight="1">
      <c r="A721" s="1244" t="s">
        <v>2805</v>
      </c>
      <c r="B721" s="1272">
        <f>'[2]tr (2)'!C496</f>
        <v>166.7</v>
      </c>
      <c r="C721" s="1224">
        <f>'[2]tr (2)'!D496</f>
        <v>166.7</v>
      </c>
      <c r="D721" s="1276">
        <f>'[2]tr (2)'!E496</f>
        <v>166.7</v>
      </c>
      <c r="E721" s="1224">
        <f>'[2]tr (2)'!F496</f>
        <v>166.7</v>
      </c>
      <c r="F721" s="1224">
        <f>'[2]tr (2)'!G496</f>
        <v>166.7</v>
      </c>
      <c r="G721" s="1224">
        <f>'[2]tr (2)'!H496</f>
        <v>166.7</v>
      </c>
      <c r="H721" s="1224">
        <f>'[2]tr (2)'!I496</f>
        <v>166.7</v>
      </c>
      <c r="I721" s="1224">
        <f>'[2]tr (2)'!J496</f>
        <v>166.7</v>
      </c>
      <c r="J721" s="1224">
        <f>'[2]tr (2)'!K496</f>
        <v>166.7</v>
      </c>
      <c r="K721" s="1224">
        <f>'[2]tr (2)'!L496</f>
        <v>166.7</v>
      </c>
      <c r="L721" s="1224">
        <f>'[2]tr (2)'!M496</f>
        <v>166.7</v>
      </c>
      <c r="M721" s="1224">
        <f>'[2]tr (2)'!N496</f>
        <v>166.7</v>
      </c>
      <c r="N721" s="1272">
        <f>'[2]tr (2)'!O496</f>
        <v>166.7</v>
      </c>
      <c r="O721" s="1224">
        <f>'[2]tr (2)'!P496</f>
        <v>166.7</v>
      </c>
      <c r="P721" s="1276">
        <f>'[2]tr (2)'!Q496</f>
        <v>166.7</v>
      </c>
      <c r="Q721" s="1280" t="s">
        <v>2806</v>
      </c>
    </row>
    <row r="722" spans="1:17" ht="15" customHeight="1">
      <c r="B722" s="1272"/>
      <c r="C722" s="1224"/>
      <c r="D722" s="1276"/>
      <c r="E722" s="1224"/>
      <c r="F722" s="1224"/>
      <c r="G722" s="1224"/>
      <c r="H722" s="1224"/>
      <c r="I722" s="1224"/>
      <c r="J722" s="1224"/>
      <c r="K722" s="1224"/>
      <c r="L722" s="1224"/>
      <c r="M722" s="1224"/>
      <c r="N722" s="1272"/>
      <c r="O722" s="1224"/>
      <c r="P722" s="1276"/>
      <c r="Q722" s="1280"/>
    </row>
    <row r="723" spans="1:17" ht="15" customHeight="1">
      <c r="B723" s="1272"/>
      <c r="C723" s="1224"/>
      <c r="D723" s="1276"/>
      <c r="E723" s="1224"/>
      <c r="F723" s="1224"/>
      <c r="G723" s="1224"/>
      <c r="H723" s="1224"/>
      <c r="I723" s="1224"/>
      <c r="J723" s="1224"/>
      <c r="K723" s="1224"/>
      <c r="L723" s="1224"/>
      <c r="M723" s="1224"/>
      <c r="N723" s="1272"/>
      <c r="O723" s="1224"/>
      <c r="P723" s="1276"/>
      <c r="Q723" s="1280"/>
    </row>
    <row r="724" spans="1:17" ht="15" customHeight="1">
      <c r="B724" s="1272"/>
      <c r="C724" s="1224"/>
      <c r="D724" s="1276"/>
      <c r="E724" s="1224"/>
      <c r="F724" s="1224"/>
      <c r="G724" s="1224"/>
      <c r="H724" s="1224"/>
      <c r="I724" s="1224"/>
      <c r="J724" s="1224"/>
      <c r="K724" s="1224"/>
      <c r="L724" s="1224"/>
      <c r="M724" s="1224"/>
      <c r="N724" s="1272"/>
      <c r="O724" s="1224"/>
      <c r="P724" s="1276"/>
      <c r="Q724" s="1280"/>
    </row>
    <row r="725" spans="1:17" ht="15" customHeight="1">
      <c r="B725" s="1272"/>
      <c r="C725" s="1224"/>
      <c r="D725" s="1276"/>
      <c r="E725" s="1224"/>
      <c r="F725" s="1224"/>
      <c r="G725" s="1224"/>
      <c r="H725" s="1224"/>
      <c r="I725" s="1224"/>
      <c r="J725" s="1224"/>
      <c r="K725" s="1224"/>
      <c r="L725" s="1224"/>
      <c r="M725" s="1224"/>
      <c r="N725" s="1272"/>
      <c r="O725" s="1224"/>
      <c r="P725" s="1276"/>
      <c r="Q725" s="1280"/>
    </row>
    <row r="726" spans="1:17" ht="15" customHeight="1">
      <c r="B726" s="1272"/>
      <c r="C726" s="1224"/>
      <c r="D726" s="1276"/>
      <c r="E726" s="1224"/>
      <c r="F726" s="1224"/>
      <c r="G726" s="1224"/>
      <c r="H726" s="1224"/>
      <c r="I726" s="1224"/>
      <c r="J726" s="1224"/>
      <c r="K726" s="1224"/>
      <c r="L726" s="1224"/>
      <c r="M726" s="1224"/>
      <c r="N726" s="1272"/>
      <c r="O726" s="1224"/>
      <c r="P726" s="1276"/>
      <c r="Q726" s="1280"/>
    </row>
    <row r="727" spans="1:17" ht="15" customHeight="1">
      <c r="A727" s="1290"/>
      <c r="B727" s="1272"/>
      <c r="C727" s="1224"/>
      <c r="D727" s="1276"/>
      <c r="E727" s="1224"/>
      <c r="F727" s="1224"/>
      <c r="G727" s="1224"/>
      <c r="H727" s="1224"/>
      <c r="I727" s="1224"/>
      <c r="J727" s="1224"/>
      <c r="K727" s="1224"/>
      <c r="L727" s="1224"/>
      <c r="M727" s="1224"/>
      <c r="N727" s="1272"/>
      <c r="O727" s="1224"/>
      <c r="P727" s="1276"/>
      <c r="Q727" s="1280"/>
    </row>
    <row r="728" spans="1:17" ht="15" customHeight="1">
      <c r="A728" s="1281"/>
      <c r="B728" s="1282"/>
      <c r="C728" s="1283"/>
      <c r="D728" s="1284"/>
      <c r="E728" s="1283"/>
      <c r="F728" s="1283"/>
      <c r="G728" s="1283"/>
      <c r="H728" s="1283"/>
      <c r="I728" s="1283"/>
      <c r="J728" s="1283"/>
      <c r="K728" s="1283"/>
      <c r="L728" s="1283"/>
      <c r="M728" s="1283"/>
      <c r="N728" s="1282"/>
      <c r="O728" s="1283"/>
      <c r="P728" s="1284"/>
      <c r="Q728" s="1285"/>
    </row>
    <row r="729" spans="1:17" ht="12.95" customHeight="1">
      <c r="A729" s="1286"/>
      <c r="B729" s="1224"/>
      <c r="C729" s="1224"/>
      <c r="D729" s="1224"/>
      <c r="E729" s="1224"/>
      <c r="F729" s="1224"/>
      <c r="G729" s="1224"/>
      <c r="H729" s="1224"/>
      <c r="I729" s="1224"/>
      <c r="J729" s="1224"/>
      <c r="K729" s="1224"/>
      <c r="L729" s="1224"/>
      <c r="M729" s="1224"/>
      <c r="N729" s="1287"/>
      <c r="O729" s="1224"/>
      <c r="P729" s="1224"/>
      <c r="Q729" s="1280"/>
    </row>
    <row r="730" spans="1:17" ht="12.95" customHeight="1">
      <c r="A730" s="1286"/>
      <c r="B730" s="1224"/>
      <c r="C730" s="1224"/>
      <c r="D730" s="1224"/>
      <c r="E730" s="1224"/>
      <c r="F730" s="1224"/>
      <c r="G730" s="1224"/>
      <c r="H730" s="1224"/>
      <c r="I730" s="1224"/>
      <c r="J730" s="1224"/>
      <c r="K730" s="1224"/>
      <c r="L730" s="1224"/>
      <c r="M730" s="1224"/>
      <c r="N730" s="1224"/>
      <c r="O730" s="1224"/>
      <c r="P730" s="1224"/>
      <c r="Q730" s="1280"/>
    </row>
    <row r="731" spans="1:17" ht="12.95" customHeight="1">
      <c r="A731" s="1286"/>
      <c r="B731" s="1224"/>
      <c r="C731" s="1224"/>
      <c r="D731" s="1224"/>
      <c r="E731" s="1224"/>
      <c r="F731" s="1224"/>
      <c r="G731" s="1224"/>
      <c r="H731" s="1224"/>
      <c r="I731" s="1224"/>
      <c r="J731" s="1224"/>
      <c r="K731" s="1224"/>
      <c r="L731" s="1224"/>
      <c r="M731" s="1224"/>
      <c r="N731" s="1224"/>
      <c r="O731" s="1224"/>
      <c r="P731" s="1224"/>
      <c r="Q731" s="1280"/>
    </row>
    <row r="732" spans="1:17" ht="24" customHeight="1">
      <c r="A732" s="1219" t="s">
        <v>2666</v>
      </c>
      <c r="C732" s="1224"/>
      <c r="D732" s="1224"/>
      <c r="E732" s="1224"/>
      <c r="F732" s="1224"/>
      <c r="G732" s="1224"/>
      <c r="H732" s="1224"/>
      <c r="I732" s="1224"/>
      <c r="J732" s="1224"/>
      <c r="K732" s="1224"/>
      <c r="L732" s="1224"/>
      <c r="M732" s="1224"/>
      <c r="N732" s="1224"/>
      <c r="O732" s="1224"/>
      <c r="P732" s="1224"/>
      <c r="Q732" s="1225" t="s">
        <v>2667</v>
      </c>
    </row>
    <row r="733" spans="1:17" ht="20.25">
      <c r="A733" s="1289" t="s">
        <v>2968</v>
      </c>
      <c r="C733" s="1224"/>
      <c r="D733" s="1224"/>
      <c r="E733" s="1224"/>
      <c r="F733" s="1224"/>
      <c r="G733" s="1224"/>
      <c r="H733" s="1224"/>
      <c r="I733" s="1224"/>
      <c r="J733" s="1224"/>
      <c r="K733" s="1224"/>
      <c r="L733" s="1224"/>
      <c r="M733" s="1224"/>
      <c r="N733" s="1224"/>
      <c r="O733" s="1224"/>
      <c r="P733" s="1224"/>
      <c r="Q733" s="1230" t="s">
        <v>2969</v>
      </c>
    </row>
    <row r="734" spans="1:17" ht="18" customHeight="1">
      <c r="A734" s="1233" t="s">
        <v>2739</v>
      </c>
      <c r="C734" s="1224"/>
      <c r="D734" s="1224"/>
      <c r="E734" s="1224"/>
      <c r="F734" s="1224"/>
      <c r="G734" s="1224"/>
      <c r="H734" s="1224"/>
      <c r="I734" s="1224"/>
      <c r="J734" s="1224"/>
      <c r="K734" s="1224"/>
      <c r="L734" s="1224"/>
      <c r="M734" s="1224"/>
      <c r="N734" s="1224"/>
      <c r="O734" s="1224"/>
      <c r="P734" s="1224"/>
      <c r="Q734" s="1236" t="s">
        <v>2740</v>
      </c>
    </row>
    <row r="735" spans="1:17" ht="16.5" customHeight="1">
      <c r="A735" s="1239"/>
      <c r="B735" s="1240"/>
      <c r="C735" s="1240"/>
      <c r="D735" s="1240"/>
      <c r="E735" s="1240"/>
      <c r="F735" s="1240"/>
      <c r="G735" s="1240"/>
      <c r="H735" s="1240"/>
      <c r="I735" s="1240"/>
      <c r="J735" s="1240"/>
      <c r="K735" s="1240"/>
      <c r="L735" s="1240"/>
      <c r="M735" s="1240"/>
      <c r="N735" s="1240"/>
      <c r="O735" s="1240"/>
      <c r="P735" s="1240"/>
      <c r="Q735" s="1242"/>
    </row>
    <row r="736" spans="1:17" ht="11.1" customHeight="1">
      <c r="A736" s="1245"/>
      <c r="B736" s="2390">
        <v>2018</v>
      </c>
      <c r="C736" s="2391"/>
      <c r="D736" s="2391"/>
      <c r="E736" s="2391"/>
      <c r="F736" s="2391"/>
      <c r="G736" s="2391"/>
      <c r="H736" s="2391"/>
      <c r="I736" s="2391"/>
      <c r="J736" s="2391"/>
      <c r="K736" s="2391"/>
      <c r="L736" s="2391"/>
      <c r="M736" s="2391"/>
      <c r="N736" s="2390">
        <v>2017</v>
      </c>
      <c r="O736" s="2391"/>
      <c r="P736" s="2395"/>
      <c r="Q736" s="1246"/>
    </row>
    <row r="737" spans="1:18" ht="11.1" customHeight="1">
      <c r="A737" s="1245"/>
      <c r="B737" s="2392"/>
      <c r="C737" s="2393"/>
      <c r="D737" s="2393"/>
      <c r="E737" s="2393"/>
      <c r="F737" s="2393"/>
      <c r="G737" s="2393"/>
      <c r="H737" s="2394"/>
      <c r="I737" s="2393"/>
      <c r="J737" s="2393"/>
      <c r="K737" s="2393"/>
      <c r="L737" s="2393"/>
      <c r="M737" s="2393"/>
      <c r="N737" s="2392"/>
      <c r="O737" s="2393"/>
      <c r="P737" s="2396"/>
      <c r="Q737" s="1246" t="s">
        <v>2501</v>
      </c>
    </row>
    <row r="738" spans="1:18" ht="11.1" customHeight="1">
      <c r="A738" s="1245"/>
      <c r="B738" s="1247" t="s">
        <v>2502</v>
      </c>
      <c r="C738" s="1248" t="s">
        <v>2675</v>
      </c>
      <c r="D738" s="1249" t="s">
        <v>11</v>
      </c>
      <c r="E738" s="1250" t="s">
        <v>21</v>
      </c>
      <c r="F738" s="1250" t="s">
        <v>23</v>
      </c>
      <c r="G738" s="1250" t="s">
        <v>12</v>
      </c>
      <c r="H738" s="1251" t="s">
        <v>13</v>
      </c>
      <c r="I738" s="1251" t="s">
        <v>14</v>
      </c>
      <c r="J738" s="1251" t="s">
        <v>15</v>
      </c>
      <c r="K738" s="1252" t="s">
        <v>8</v>
      </c>
      <c r="L738" s="1252" t="s">
        <v>9</v>
      </c>
      <c r="M738" s="1252" t="s">
        <v>10</v>
      </c>
      <c r="N738" s="1247" t="s">
        <v>2502</v>
      </c>
      <c r="O738" s="1248" t="s">
        <v>2675</v>
      </c>
      <c r="P738" s="1249" t="s">
        <v>11</v>
      </c>
      <c r="Q738" s="1246"/>
    </row>
    <row r="739" spans="1:18" ht="11.1" customHeight="1">
      <c r="A739" s="1253"/>
      <c r="B739" s="1254" t="s">
        <v>2406</v>
      </c>
      <c r="C739" s="1255" t="s">
        <v>2506</v>
      </c>
      <c r="D739" s="1256" t="s">
        <v>2507</v>
      </c>
      <c r="E739" s="1257" t="s">
        <v>7</v>
      </c>
      <c r="F739" s="1257" t="s">
        <v>22</v>
      </c>
      <c r="G739" s="1257" t="s">
        <v>6</v>
      </c>
      <c r="H739" s="1258" t="s">
        <v>5</v>
      </c>
      <c r="I739" s="1258" t="s">
        <v>4</v>
      </c>
      <c r="J739" s="1258" t="s">
        <v>3</v>
      </c>
      <c r="K739" s="1259" t="s">
        <v>2</v>
      </c>
      <c r="L739" s="1259" t="s">
        <v>1</v>
      </c>
      <c r="M739" s="1259" t="s">
        <v>0</v>
      </c>
      <c r="N739" s="1254" t="s">
        <v>2406</v>
      </c>
      <c r="O739" s="1255" t="s">
        <v>2506</v>
      </c>
      <c r="P739" s="1256" t="s">
        <v>2507</v>
      </c>
      <c r="Q739" s="1260"/>
    </row>
    <row r="740" spans="1:18" ht="15" customHeight="1">
      <c r="A740" s="1290"/>
      <c r="B740" s="1266"/>
      <c r="C740" s="1267"/>
      <c r="D740" s="1268"/>
      <c r="E740" s="1267"/>
      <c r="F740" s="1267"/>
      <c r="G740" s="1267"/>
      <c r="H740" s="1267"/>
      <c r="I740" s="1267"/>
      <c r="J740" s="1267"/>
      <c r="K740" s="1267"/>
      <c r="L740" s="1267"/>
      <c r="M740" s="1267"/>
      <c r="N740" s="1272"/>
      <c r="O740" s="1224"/>
      <c r="P740" s="1276"/>
      <c r="Q740" s="1280"/>
      <c r="R740" s="1270"/>
    </row>
    <row r="741" spans="1:18" ht="15" customHeight="1">
      <c r="A741" s="1274" t="s">
        <v>2809</v>
      </c>
      <c r="B741" s="1266">
        <f>'[2]tr (2)'!C498</f>
        <v>106.8</v>
      </c>
      <c r="C741" s="1267">
        <f>'[2]tr (2)'!D498</f>
        <v>108.1</v>
      </c>
      <c r="D741" s="1268">
        <f>'[2]tr (2)'!E498</f>
        <v>108.1</v>
      </c>
      <c r="E741" s="1267">
        <f>'[2]tr (2)'!F498</f>
        <v>108.1</v>
      </c>
      <c r="F741" s="1267">
        <f>'[2]tr (2)'!G498</f>
        <v>108.1</v>
      </c>
      <c r="G741" s="1267">
        <f>'[2]tr (2)'!H498</f>
        <v>108.1</v>
      </c>
      <c r="H741" s="1267">
        <f>'[2]tr (2)'!I498</f>
        <v>108.1</v>
      </c>
      <c r="I741" s="1267">
        <f>'[2]tr (2)'!J498</f>
        <v>108.1</v>
      </c>
      <c r="J741" s="1267">
        <f>'[2]tr (2)'!K498</f>
        <v>108.2</v>
      </c>
      <c r="K741" s="1267">
        <f>'[2]tr (2)'!L498</f>
        <v>107.6</v>
      </c>
      <c r="L741" s="1267">
        <f>'[2]tr (2)'!M498</f>
        <v>107.3</v>
      </c>
      <c r="M741" s="1267">
        <f>'[2]tr (2)'!N498</f>
        <v>106.5</v>
      </c>
      <c r="N741" s="1266">
        <f>'[2]tr (2)'!O498</f>
        <v>106.5</v>
      </c>
      <c r="O741" s="1267">
        <f>'[2]tr (2)'!P498</f>
        <v>106.5</v>
      </c>
      <c r="P741" s="1268">
        <f>'[2]tr (2)'!Q498</f>
        <v>106.4</v>
      </c>
      <c r="Q741" s="1273" t="s">
        <v>2810</v>
      </c>
    </row>
    <row r="742" spans="1:18" ht="15" customHeight="1">
      <c r="A742" s="1244" t="s">
        <v>2811</v>
      </c>
      <c r="B742" s="1272">
        <f>'[2]tr (2)'!C499</f>
        <v>141.80000000000001</v>
      </c>
      <c r="C742" s="1224">
        <f>'[2]tr (2)'!D499</f>
        <v>141.80000000000001</v>
      </c>
      <c r="D742" s="1276">
        <f>'[2]tr (2)'!E499</f>
        <v>141.80000000000001</v>
      </c>
      <c r="E742" s="1224">
        <f>'[2]tr (2)'!F499</f>
        <v>141.80000000000001</v>
      </c>
      <c r="F742" s="1224">
        <f>'[2]tr (2)'!G499</f>
        <v>141.80000000000001</v>
      </c>
      <c r="G742" s="1224">
        <f>'[2]tr (2)'!H499</f>
        <v>141.80000000000001</v>
      </c>
      <c r="H742" s="1224">
        <f>'[2]tr (2)'!I499</f>
        <v>142</v>
      </c>
      <c r="I742" s="1224">
        <f>'[2]tr (2)'!J499</f>
        <v>141.9</v>
      </c>
      <c r="J742" s="1224">
        <f>'[2]tr (2)'!K499</f>
        <v>142.5</v>
      </c>
      <c r="K742" s="1224">
        <f>'[2]tr (2)'!L499</f>
        <v>142.5</v>
      </c>
      <c r="L742" s="1224">
        <f>'[2]tr (2)'!M499</f>
        <v>142.5</v>
      </c>
      <c r="M742" s="1224">
        <f>'[2]tr (2)'!N499</f>
        <v>142.19999999999999</v>
      </c>
      <c r="N742" s="1272">
        <f>'[2]tr (2)'!O499</f>
        <v>142.19999999999999</v>
      </c>
      <c r="O742" s="1224">
        <f>'[2]tr (2)'!P499</f>
        <v>142.19999999999999</v>
      </c>
      <c r="P742" s="1276">
        <f>'[2]tr (2)'!Q499</f>
        <v>142.19999999999999</v>
      </c>
      <c r="Q742" s="1277" t="s">
        <v>2812</v>
      </c>
    </row>
    <row r="743" spans="1:18" s="1227" customFormat="1" ht="15" customHeight="1">
      <c r="A743" s="1244" t="s">
        <v>2813</v>
      </c>
      <c r="B743" s="1272">
        <f>'[2]tr (2)'!C500</f>
        <v>104.1</v>
      </c>
      <c r="C743" s="1224">
        <f>'[2]tr (2)'!D500</f>
        <v>104.1</v>
      </c>
      <c r="D743" s="1276">
        <f>'[2]tr (2)'!E500</f>
        <v>104.1</v>
      </c>
      <c r="E743" s="1224">
        <f>'[2]tr (2)'!F500</f>
        <v>104.1</v>
      </c>
      <c r="F743" s="1224">
        <f>'[2]tr (2)'!G500</f>
        <v>104.1</v>
      </c>
      <c r="G743" s="1224">
        <f>'[2]tr (2)'!H500</f>
        <v>104.1</v>
      </c>
      <c r="H743" s="1224">
        <f>'[2]tr (2)'!I500</f>
        <v>104.1</v>
      </c>
      <c r="I743" s="1224">
        <f>'[2]tr (2)'!J500</f>
        <v>104.1</v>
      </c>
      <c r="J743" s="1224">
        <f>'[2]tr (2)'!K500</f>
        <v>104.1</v>
      </c>
      <c r="K743" s="1224">
        <f>'[2]tr (2)'!L500</f>
        <v>104.1</v>
      </c>
      <c r="L743" s="1224">
        <f>'[2]tr (2)'!M500</f>
        <v>110.6</v>
      </c>
      <c r="M743" s="1224">
        <f>'[2]tr (2)'!N500</f>
        <v>110.6</v>
      </c>
      <c r="N743" s="1272">
        <f>'[2]tr (2)'!O500</f>
        <v>110.6</v>
      </c>
      <c r="O743" s="1224">
        <f>'[2]tr (2)'!P500</f>
        <v>110.6</v>
      </c>
      <c r="P743" s="1276">
        <f>'[2]tr (2)'!Q500</f>
        <v>110.6</v>
      </c>
      <c r="Q743" s="1278" t="s">
        <v>2814</v>
      </c>
      <c r="R743" s="1243"/>
    </row>
    <row r="744" spans="1:18" ht="15" customHeight="1">
      <c r="A744" s="1244" t="s">
        <v>2815</v>
      </c>
      <c r="B744" s="1272">
        <f>'[2]tr (2)'!C501</f>
        <v>89</v>
      </c>
      <c r="C744" s="1224">
        <f>'[2]tr (2)'!D501</f>
        <v>89</v>
      </c>
      <c r="D744" s="1276">
        <f>'[2]tr (2)'!E501</f>
        <v>89</v>
      </c>
      <c r="E744" s="1224">
        <f>'[2]tr (2)'!F501</f>
        <v>88.9</v>
      </c>
      <c r="F744" s="1224">
        <f>'[2]tr (2)'!G501</f>
        <v>88.9</v>
      </c>
      <c r="G744" s="1224">
        <f>'[2]tr (2)'!H501</f>
        <v>88.9</v>
      </c>
      <c r="H744" s="1224">
        <f>'[2]tr (2)'!I501</f>
        <v>89.1</v>
      </c>
      <c r="I744" s="1224">
        <f>'[2]tr (2)'!J501</f>
        <v>89.1</v>
      </c>
      <c r="J744" s="1224">
        <f>'[2]tr (2)'!K501</f>
        <v>90</v>
      </c>
      <c r="K744" s="1224">
        <f>'[2]tr (2)'!L501</f>
        <v>90</v>
      </c>
      <c r="L744" s="1224">
        <f>'[2]tr (2)'!M501</f>
        <v>90</v>
      </c>
      <c r="M744" s="1224">
        <f>'[2]tr (2)'!N501</f>
        <v>90</v>
      </c>
      <c r="N744" s="1272">
        <f>'[2]tr (2)'!O501</f>
        <v>89.6</v>
      </c>
      <c r="O744" s="1224">
        <f>'[2]tr (2)'!P501</f>
        <v>89.2</v>
      </c>
      <c r="P744" s="1276">
        <f>'[2]tr (2)'!Q501</f>
        <v>89.2</v>
      </c>
      <c r="Q744" s="1278" t="s">
        <v>2816</v>
      </c>
    </row>
    <row r="745" spans="1:18" s="1238" customFormat="1" ht="15" customHeight="1">
      <c r="A745" s="1244" t="s">
        <v>2817</v>
      </c>
      <c r="B745" s="1272">
        <f>'[2]tr (2)'!C502</f>
        <v>100</v>
      </c>
      <c r="C745" s="1224">
        <f>'[2]tr (2)'!D502</f>
        <v>100</v>
      </c>
      <c r="D745" s="1276">
        <f>'[2]tr (2)'!E502</f>
        <v>99.5</v>
      </c>
      <c r="E745" s="1224">
        <f>'[2]tr (2)'!F502</f>
        <v>99.5</v>
      </c>
      <c r="F745" s="1224">
        <f>'[2]tr (2)'!G502</f>
        <v>99.5</v>
      </c>
      <c r="G745" s="1224">
        <f>'[2]tr (2)'!H502</f>
        <v>99.5</v>
      </c>
      <c r="H745" s="1224">
        <f>'[2]tr (2)'!I502</f>
        <v>99.5</v>
      </c>
      <c r="I745" s="1224">
        <f>'[2]tr (2)'!J502</f>
        <v>99.5</v>
      </c>
      <c r="J745" s="1224">
        <f>'[2]tr (2)'!K502</f>
        <v>99.5</v>
      </c>
      <c r="K745" s="1224">
        <f>'[2]tr (2)'!L502</f>
        <v>99.9</v>
      </c>
      <c r="L745" s="1224">
        <f>'[2]tr (2)'!M502</f>
        <v>99.9</v>
      </c>
      <c r="M745" s="1224">
        <f>'[2]tr (2)'!N502</f>
        <v>99.9</v>
      </c>
      <c r="N745" s="1272">
        <f>'[2]tr (2)'!O502</f>
        <v>99.9</v>
      </c>
      <c r="O745" s="1224">
        <f>'[2]tr (2)'!P502</f>
        <v>100</v>
      </c>
      <c r="P745" s="1276">
        <f>'[2]tr (2)'!Q502</f>
        <v>100</v>
      </c>
      <c r="Q745" s="1278" t="s">
        <v>2818</v>
      </c>
      <c r="R745" s="1243"/>
    </row>
    <row r="746" spans="1:18" ht="15" customHeight="1">
      <c r="A746" s="1244" t="s">
        <v>2819</v>
      </c>
      <c r="B746" s="1272">
        <f>'[2]tr (2)'!C503</f>
        <v>117.5</v>
      </c>
      <c r="C746" s="1224">
        <f>'[2]tr (2)'!D503</f>
        <v>118.5</v>
      </c>
      <c r="D746" s="1276">
        <f>'[2]tr (2)'!E503</f>
        <v>118.5</v>
      </c>
      <c r="E746" s="1224">
        <f>'[2]tr (2)'!F503</f>
        <v>118.5</v>
      </c>
      <c r="F746" s="1224">
        <f>'[2]tr (2)'!G503</f>
        <v>118.5</v>
      </c>
      <c r="G746" s="1224">
        <f>'[2]tr (2)'!H503</f>
        <v>118.5</v>
      </c>
      <c r="H746" s="1224">
        <f>'[2]tr (2)'!I503</f>
        <v>118.5</v>
      </c>
      <c r="I746" s="1224">
        <f>'[2]tr (2)'!J503</f>
        <v>118.5</v>
      </c>
      <c r="J746" s="1224">
        <f>'[2]tr (2)'!K503</f>
        <v>118.5</v>
      </c>
      <c r="K746" s="1224">
        <f>'[2]tr (2)'!L503</f>
        <v>118.5</v>
      </c>
      <c r="L746" s="1224">
        <f>'[2]tr (2)'!M503</f>
        <v>114.2</v>
      </c>
      <c r="M746" s="1224">
        <f>'[2]tr (2)'!N503</f>
        <v>109.4</v>
      </c>
      <c r="N746" s="1272">
        <f>'[2]tr (2)'!O503</f>
        <v>109.4</v>
      </c>
      <c r="O746" s="1224">
        <f>'[2]tr (2)'!P503</f>
        <v>109.4</v>
      </c>
      <c r="P746" s="1276">
        <f>'[2]tr (2)'!Q503</f>
        <v>109.4</v>
      </c>
      <c r="Q746" s="1278" t="s">
        <v>2820</v>
      </c>
    </row>
    <row r="747" spans="1:18" ht="15" customHeight="1">
      <c r="A747" s="1244" t="s">
        <v>2821</v>
      </c>
      <c r="B747" s="1272">
        <f>'[2]tr (2)'!C504</f>
        <v>116.7</v>
      </c>
      <c r="C747" s="1224">
        <f>'[2]tr (2)'!D504</f>
        <v>116.7</v>
      </c>
      <c r="D747" s="1276">
        <f>'[2]tr (2)'!E504</f>
        <v>116.7</v>
      </c>
      <c r="E747" s="1224">
        <f>'[2]tr (2)'!F504</f>
        <v>116.7</v>
      </c>
      <c r="F747" s="1224">
        <f>'[2]tr (2)'!G504</f>
        <v>116.7</v>
      </c>
      <c r="G747" s="1224">
        <f>'[2]tr (2)'!H504</f>
        <v>116.7</v>
      </c>
      <c r="H747" s="1224">
        <f>'[2]tr (2)'!I504</f>
        <v>116.7</v>
      </c>
      <c r="I747" s="1224">
        <f>'[2]tr (2)'!J504</f>
        <v>116.7</v>
      </c>
      <c r="J747" s="1224">
        <f>'[2]tr (2)'!K504</f>
        <v>116.7</v>
      </c>
      <c r="K747" s="1224">
        <f>'[2]tr (2)'!L504</f>
        <v>116.7</v>
      </c>
      <c r="L747" s="1224">
        <f>'[2]tr (2)'!M504</f>
        <v>116.7</v>
      </c>
      <c r="M747" s="1224">
        <f>'[2]tr (2)'!N504</f>
        <v>116.7</v>
      </c>
      <c r="N747" s="1272">
        <f>'[2]tr (2)'!O504</f>
        <v>116.7</v>
      </c>
      <c r="O747" s="1224">
        <f>'[2]tr (2)'!P504</f>
        <v>116.7</v>
      </c>
      <c r="P747" s="1276">
        <f>'[2]tr (2)'!Q504</f>
        <v>116.7</v>
      </c>
      <c r="Q747" s="1278" t="s">
        <v>2822</v>
      </c>
    </row>
    <row r="748" spans="1:18" ht="15" customHeight="1">
      <c r="A748" s="1244" t="s">
        <v>2823</v>
      </c>
      <c r="B748" s="1272">
        <f>'[2]tr (2)'!C505</f>
        <v>115.7</v>
      </c>
      <c r="C748" s="1224">
        <f>'[2]tr (2)'!D505</f>
        <v>116</v>
      </c>
      <c r="D748" s="1276">
        <f>'[2]tr (2)'!E505</f>
        <v>116</v>
      </c>
      <c r="E748" s="1224">
        <f>'[2]tr (2)'!F505</f>
        <v>116.1</v>
      </c>
      <c r="F748" s="1224">
        <f>'[2]tr (2)'!G505</f>
        <v>116</v>
      </c>
      <c r="G748" s="1224">
        <f>'[2]tr (2)'!H505</f>
        <v>115.9</v>
      </c>
      <c r="H748" s="1224">
        <f>'[2]tr (2)'!I505</f>
        <v>116.1</v>
      </c>
      <c r="I748" s="1224">
        <f>'[2]tr (2)'!J505</f>
        <v>116.1</v>
      </c>
      <c r="J748" s="1224">
        <f>'[2]tr (2)'!K505</f>
        <v>116</v>
      </c>
      <c r="K748" s="1224">
        <f>'[2]tr (2)'!L505</f>
        <v>115.9</v>
      </c>
      <c r="L748" s="1224">
        <f>'[2]tr (2)'!M505</f>
        <v>116.2</v>
      </c>
      <c r="M748" s="1224">
        <f>'[2]tr (2)'!N505</f>
        <v>115.9</v>
      </c>
      <c r="N748" s="1272">
        <f>'[2]tr (2)'!O505</f>
        <v>115.9</v>
      </c>
      <c r="O748" s="1224">
        <f>'[2]tr (2)'!P505</f>
        <v>115.9</v>
      </c>
      <c r="P748" s="1276">
        <f>'[2]tr (2)'!Q505</f>
        <v>115.4</v>
      </c>
      <c r="Q748" s="1277" t="s">
        <v>2824</v>
      </c>
    </row>
    <row r="749" spans="1:18" ht="15" customHeight="1">
      <c r="A749" s="1244" t="s">
        <v>2825</v>
      </c>
      <c r="B749" s="1272">
        <f>'[2]tr (2)'!C506</f>
        <v>106.1</v>
      </c>
      <c r="C749" s="1224">
        <f>'[2]tr (2)'!D506</f>
        <v>106.1</v>
      </c>
      <c r="D749" s="1276">
        <f>'[2]tr (2)'!E506</f>
        <v>108.5</v>
      </c>
      <c r="E749" s="1224">
        <f>'[2]tr (2)'!F506</f>
        <v>108.5</v>
      </c>
      <c r="F749" s="1224">
        <f>'[2]tr (2)'!G506</f>
        <v>108.5</v>
      </c>
      <c r="G749" s="1224">
        <f>'[2]tr (2)'!H506</f>
        <v>108.5</v>
      </c>
      <c r="H749" s="1224">
        <f>'[2]tr (2)'!I506</f>
        <v>108.3</v>
      </c>
      <c r="I749" s="1224">
        <f>'[2]tr (2)'!J506</f>
        <v>108.1</v>
      </c>
      <c r="J749" s="1224">
        <f>'[2]tr (2)'!K506</f>
        <v>108.1</v>
      </c>
      <c r="K749" s="1224">
        <f>'[2]tr (2)'!L506</f>
        <v>108</v>
      </c>
      <c r="L749" s="1224">
        <f>'[2]tr (2)'!M506</f>
        <v>108</v>
      </c>
      <c r="M749" s="1224">
        <f>'[2]tr (2)'!N506</f>
        <v>108</v>
      </c>
      <c r="N749" s="1272">
        <f>'[2]tr (2)'!O506</f>
        <v>108</v>
      </c>
      <c r="O749" s="1224">
        <f>'[2]tr (2)'!P506</f>
        <v>108</v>
      </c>
      <c r="P749" s="1276">
        <f>'[2]tr (2)'!Q506</f>
        <v>108</v>
      </c>
      <c r="Q749" s="1278" t="s">
        <v>2826</v>
      </c>
    </row>
    <row r="750" spans="1:18" ht="15" customHeight="1">
      <c r="A750" s="1244" t="s">
        <v>2827</v>
      </c>
      <c r="B750" s="1272">
        <f>'[2]tr (2)'!C507</f>
        <v>106.4</v>
      </c>
      <c r="C750" s="1224">
        <f>'[2]tr (2)'!D507</f>
        <v>110.6</v>
      </c>
      <c r="D750" s="1276">
        <f>'[2]tr (2)'!E507</f>
        <v>110.6</v>
      </c>
      <c r="E750" s="1224">
        <f>'[2]tr (2)'!F507</f>
        <v>110.6</v>
      </c>
      <c r="F750" s="1224">
        <f>'[2]tr (2)'!G507</f>
        <v>110.6</v>
      </c>
      <c r="G750" s="1224">
        <f>'[2]tr (2)'!H507</f>
        <v>110.6</v>
      </c>
      <c r="H750" s="1224">
        <f>'[2]tr (2)'!I507</f>
        <v>110.6</v>
      </c>
      <c r="I750" s="1224">
        <f>'[2]tr (2)'!J507</f>
        <v>110.6</v>
      </c>
      <c r="J750" s="1224">
        <f>'[2]tr (2)'!K507</f>
        <v>110.4</v>
      </c>
      <c r="K750" s="1224">
        <f>'[2]tr (2)'!L507</f>
        <v>108</v>
      </c>
      <c r="L750" s="1224">
        <f>'[2]tr (2)'!M507</f>
        <v>106.4</v>
      </c>
      <c r="M750" s="1224">
        <f>'[2]tr (2)'!N507</f>
        <v>104.3</v>
      </c>
      <c r="N750" s="1272">
        <f>'[2]tr (2)'!O507</f>
        <v>104.4</v>
      </c>
      <c r="O750" s="1224">
        <f>'[2]tr (2)'!P507</f>
        <v>104.4</v>
      </c>
      <c r="P750" s="1276">
        <f>'[2]tr (2)'!Q507</f>
        <v>104.4</v>
      </c>
      <c r="Q750" s="1277" t="s">
        <v>2828</v>
      </c>
    </row>
    <row r="751" spans="1:18" ht="15" customHeight="1">
      <c r="A751" s="1244" t="s">
        <v>2829</v>
      </c>
      <c r="B751" s="1272">
        <f>'[2]tr (2)'!C508</f>
        <v>100</v>
      </c>
      <c r="C751" s="1224">
        <f>'[2]tr (2)'!D508</f>
        <v>100</v>
      </c>
      <c r="D751" s="1276">
        <f>'[2]tr (2)'!E508</f>
        <v>100</v>
      </c>
      <c r="E751" s="1224">
        <f>'[2]tr (2)'!F508</f>
        <v>100</v>
      </c>
      <c r="F751" s="1224">
        <f>'[2]tr (2)'!G508</f>
        <v>100</v>
      </c>
      <c r="G751" s="1224">
        <f>'[2]tr (2)'!H508</f>
        <v>100</v>
      </c>
      <c r="H751" s="1224">
        <f>'[2]tr (2)'!I508</f>
        <v>100</v>
      </c>
      <c r="I751" s="1224">
        <f>'[2]tr (2)'!J508</f>
        <v>100</v>
      </c>
      <c r="J751" s="1224">
        <f>'[2]tr (2)'!K508</f>
        <v>100</v>
      </c>
      <c r="K751" s="1224">
        <f>'[2]tr (2)'!L508</f>
        <v>100</v>
      </c>
      <c r="L751" s="1224">
        <f>'[2]tr (2)'!M508</f>
        <v>100</v>
      </c>
      <c r="M751" s="1224">
        <f>'[2]tr (2)'!N508</f>
        <v>100</v>
      </c>
      <c r="N751" s="1272">
        <f>'[2]tr (2)'!O508</f>
        <v>100</v>
      </c>
      <c r="O751" s="1224">
        <f>'[2]tr (2)'!P508</f>
        <v>100</v>
      </c>
      <c r="P751" s="1276">
        <f>'[2]tr (2)'!Q508</f>
        <v>100</v>
      </c>
      <c r="Q751" s="1278" t="s">
        <v>2830</v>
      </c>
    </row>
    <row r="752" spans="1:18" s="1271" customFormat="1" ht="15" customHeight="1">
      <c r="A752" s="1244"/>
      <c r="B752" s="1272"/>
      <c r="C752" s="1224"/>
      <c r="D752" s="1268"/>
      <c r="E752" s="1267"/>
      <c r="F752" s="1267"/>
      <c r="G752" s="1267"/>
      <c r="H752" s="1267"/>
      <c r="I752" s="1267"/>
      <c r="J752" s="1267"/>
      <c r="K752" s="1267"/>
      <c r="L752" s="1267"/>
      <c r="M752" s="1267"/>
      <c r="N752" s="1266"/>
      <c r="O752" s="1267"/>
      <c r="P752" s="1268"/>
      <c r="Q752" s="1278"/>
      <c r="R752" s="1243"/>
    </row>
    <row r="753" spans="1:18" ht="15" customHeight="1">
      <c r="A753" s="1274" t="s">
        <v>2831</v>
      </c>
      <c r="B753" s="1266">
        <f>'[2]tr (2)'!C510</f>
        <v>112.8</v>
      </c>
      <c r="C753" s="1267">
        <f>'[2]tr (2)'!D510</f>
        <v>112.8</v>
      </c>
      <c r="D753" s="1268">
        <f>'[2]tr (2)'!E510</f>
        <v>112.8</v>
      </c>
      <c r="E753" s="1267">
        <f>'[2]tr (2)'!F510</f>
        <v>112.8</v>
      </c>
      <c r="F753" s="1267">
        <f>'[2]tr (2)'!G510</f>
        <v>112.8</v>
      </c>
      <c r="G753" s="1267">
        <f>'[2]tr (2)'!H510</f>
        <v>112.8</v>
      </c>
      <c r="H753" s="1267">
        <f>'[2]tr (2)'!I510</f>
        <v>112.8</v>
      </c>
      <c r="I753" s="1267">
        <f>'[2]tr (2)'!J510</f>
        <v>112.8</v>
      </c>
      <c r="J753" s="1267">
        <f>'[2]tr (2)'!K510</f>
        <v>112.8</v>
      </c>
      <c r="K753" s="1267">
        <f>'[2]tr (2)'!L510</f>
        <v>112.8</v>
      </c>
      <c r="L753" s="1267">
        <f>'[2]tr (2)'!M510</f>
        <v>112.8</v>
      </c>
      <c r="M753" s="1267">
        <f>'[2]tr (2)'!N510</f>
        <v>112.8</v>
      </c>
      <c r="N753" s="1266">
        <f>'[2]tr (2)'!O510</f>
        <v>112.8</v>
      </c>
      <c r="O753" s="1267">
        <f>'[2]tr (2)'!P510</f>
        <v>112.8</v>
      </c>
      <c r="P753" s="1268">
        <f>'[2]tr (2)'!Q510</f>
        <v>112.8</v>
      </c>
      <c r="Q753" s="1273" t="s">
        <v>2832</v>
      </c>
    </row>
    <row r="754" spans="1:18" ht="15" customHeight="1">
      <c r="A754" s="1244" t="s">
        <v>2833</v>
      </c>
      <c r="B754" s="1272">
        <f>'[2]tr (2)'!C511</f>
        <v>93.7</v>
      </c>
      <c r="C754" s="1224">
        <f>'[2]tr (2)'!D511</f>
        <v>93.7</v>
      </c>
      <c r="D754" s="1276">
        <f>'[2]tr (2)'!E511</f>
        <v>93.7</v>
      </c>
      <c r="E754" s="1224">
        <f>'[2]tr (2)'!F511</f>
        <v>93.7</v>
      </c>
      <c r="F754" s="1224">
        <f>'[2]tr (2)'!G511</f>
        <v>93.7</v>
      </c>
      <c r="G754" s="1224">
        <f>'[2]tr (2)'!H511</f>
        <v>93.7</v>
      </c>
      <c r="H754" s="1224">
        <f>'[2]tr (2)'!I511</f>
        <v>93.7</v>
      </c>
      <c r="I754" s="1224">
        <f>'[2]tr (2)'!J511</f>
        <v>93.7</v>
      </c>
      <c r="J754" s="1224">
        <f>'[2]tr (2)'!K511</f>
        <v>93.7</v>
      </c>
      <c r="K754" s="1224">
        <f>'[2]tr (2)'!L511</f>
        <v>93.7</v>
      </c>
      <c r="L754" s="1224">
        <f>'[2]tr (2)'!M511</f>
        <v>93.8</v>
      </c>
      <c r="M754" s="1224">
        <f>'[2]tr (2)'!N511</f>
        <v>93.8</v>
      </c>
      <c r="N754" s="1272">
        <f>'[2]tr (2)'!O511</f>
        <v>93.8</v>
      </c>
      <c r="O754" s="1224">
        <f>'[2]tr (2)'!P511</f>
        <v>93.8</v>
      </c>
      <c r="P754" s="1276">
        <f>'[2]tr (2)'!Q511</f>
        <v>93.8</v>
      </c>
      <c r="Q754" s="1278" t="s">
        <v>2834</v>
      </c>
    </row>
    <row r="755" spans="1:18" ht="15" customHeight="1">
      <c r="A755" s="1244" t="s">
        <v>2835</v>
      </c>
      <c r="B755" s="1272">
        <f>'[2]tr (2)'!C512</f>
        <v>107.2</v>
      </c>
      <c r="C755" s="1224">
        <f>'[2]tr (2)'!D512</f>
        <v>107.2</v>
      </c>
      <c r="D755" s="1276">
        <f>'[2]tr (2)'!E512</f>
        <v>107.2</v>
      </c>
      <c r="E755" s="1224">
        <f>'[2]tr (2)'!F512</f>
        <v>107.2</v>
      </c>
      <c r="F755" s="1224">
        <f>'[2]tr (2)'!G512</f>
        <v>107.2</v>
      </c>
      <c r="G755" s="1224">
        <f>'[2]tr (2)'!H512</f>
        <v>107.2</v>
      </c>
      <c r="H755" s="1224">
        <f>'[2]tr (2)'!I512</f>
        <v>107.2</v>
      </c>
      <c r="I755" s="1224">
        <f>'[2]tr (2)'!J512</f>
        <v>107.2</v>
      </c>
      <c r="J755" s="1224">
        <f>'[2]tr (2)'!K512</f>
        <v>107.2</v>
      </c>
      <c r="K755" s="1224">
        <f>'[2]tr (2)'!L512</f>
        <v>107.2</v>
      </c>
      <c r="L755" s="1224">
        <f>'[2]tr (2)'!M512</f>
        <v>107.2</v>
      </c>
      <c r="M755" s="1224">
        <f>'[2]tr (2)'!N512</f>
        <v>107.2</v>
      </c>
      <c r="N755" s="1272">
        <f>'[2]tr (2)'!O512</f>
        <v>107.2</v>
      </c>
      <c r="O755" s="1224">
        <f>'[2]tr (2)'!P512</f>
        <v>105.5</v>
      </c>
      <c r="P755" s="1276">
        <f>'[2]tr (2)'!Q512</f>
        <v>105.5</v>
      </c>
      <c r="Q755" s="1278" t="s">
        <v>2836</v>
      </c>
    </row>
    <row r="756" spans="1:18" ht="15" customHeight="1">
      <c r="A756" s="1244" t="s">
        <v>2837</v>
      </c>
      <c r="B756" s="1272">
        <f>'[2]tr (2)'!C513</f>
        <v>90.9</v>
      </c>
      <c r="C756" s="1224">
        <f>'[2]tr (2)'!D513</f>
        <v>90.9</v>
      </c>
      <c r="D756" s="1276">
        <f>'[2]tr (2)'!E513</f>
        <v>90.9</v>
      </c>
      <c r="E756" s="1224">
        <f>'[2]tr (2)'!F513</f>
        <v>90.9</v>
      </c>
      <c r="F756" s="1224">
        <f>'[2]tr (2)'!G513</f>
        <v>90.9</v>
      </c>
      <c r="G756" s="1224">
        <f>'[2]tr (2)'!H513</f>
        <v>90.9</v>
      </c>
      <c r="H756" s="1224">
        <f>'[2]tr (2)'!I513</f>
        <v>90.9</v>
      </c>
      <c r="I756" s="1224">
        <f>'[2]tr (2)'!J513</f>
        <v>90.9</v>
      </c>
      <c r="J756" s="1224">
        <f>'[2]tr (2)'!K513</f>
        <v>90.9</v>
      </c>
      <c r="K756" s="1224">
        <f>'[2]tr (2)'!L513</f>
        <v>90.9</v>
      </c>
      <c r="L756" s="1224">
        <f>'[2]tr (2)'!M513</f>
        <v>90.9</v>
      </c>
      <c r="M756" s="1224">
        <f>'[2]tr (2)'!N513</f>
        <v>90.9</v>
      </c>
      <c r="N756" s="1272">
        <f>'[2]tr (2)'!O513</f>
        <v>90.9</v>
      </c>
      <c r="O756" s="1224">
        <f>'[2]tr (2)'!P513</f>
        <v>90.9</v>
      </c>
      <c r="P756" s="1276">
        <f>'[2]tr (2)'!Q513</f>
        <v>90.9</v>
      </c>
      <c r="Q756" s="1278" t="s">
        <v>2838</v>
      </c>
    </row>
    <row r="757" spans="1:18" s="1271" customFormat="1" ht="15" customHeight="1">
      <c r="A757" s="1244" t="s">
        <v>2839</v>
      </c>
      <c r="B757" s="1272">
        <f>'[2]tr (2)'!C514</f>
        <v>160</v>
      </c>
      <c r="C757" s="1224">
        <f>'[2]tr (2)'!D514</f>
        <v>160</v>
      </c>
      <c r="D757" s="1276">
        <f>'[2]tr (2)'!E514</f>
        <v>160</v>
      </c>
      <c r="E757" s="1224">
        <f>'[2]tr (2)'!F514</f>
        <v>160</v>
      </c>
      <c r="F757" s="1224">
        <f>'[2]tr (2)'!G514</f>
        <v>160</v>
      </c>
      <c r="G757" s="1224">
        <f>'[2]tr (2)'!H514</f>
        <v>160</v>
      </c>
      <c r="H757" s="1224">
        <f>'[2]tr (2)'!I514</f>
        <v>160</v>
      </c>
      <c r="I757" s="1224">
        <f>'[2]tr (2)'!J514</f>
        <v>160</v>
      </c>
      <c r="J757" s="1224">
        <f>'[2]tr (2)'!K514</f>
        <v>160</v>
      </c>
      <c r="K757" s="1224">
        <f>'[2]tr (2)'!L514</f>
        <v>160</v>
      </c>
      <c r="L757" s="1224">
        <f>'[2]tr (2)'!M514</f>
        <v>160</v>
      </c>
      <c r="M757" s="1224">
        <f>'[2]tr (2)'!N514</f>
        <v>160</v>
      </c>
      <c r="N757" s="1272">
        <f>'[2]tr (2)'!O514</f>
        <v>160</v>
      </c>
      <c r="O757" s="1224">
        <f>'[2]tr (2)'!P514</f>
        <v>160</v>
      </c>
      <c r="P757" s="1276">
        <f>'[2]tr (2)'!Q514</f>
        <v>160</v>
      </c>
      <c r="Q757" s="1278" t="s">
        <v>2840</v>
      </c>
      <c r="R757" s="1243"/>
    </row>
    <row r="758" spans="1:18" ht="15" customHeight="1">
      <c r="A758" s="1244" t="s">
        <v>2841</v>
      </c>
      <c r="B758" s="1272">
        <f>'[2]tr (2)'!C515</f>
        <v>129.19999999999999</v>
      </c>
      <c r="C758" s="1224">
        <f>'[2]tr (2)'!D515</f>
        <v>129.19999999999999</v>
      </c>
      <c r="D758" s="1276">
        <f>'[2]tr (2)'!E515</f>
        <v>129.19999999999999</v>
      </c>
      <c r="E758" s="1224">
        <f>'[2]tr (2)'!F515</f>
        <v>129.19999999999999</v>
      </c>
      <c r="F758" s="1224">
        <f>'[2]tr (2)'!G515</f>
        <v>129.19999999999999</v>
      </c>
      <c r="G758" s="1224">
        <f>'[2]tr (2)'!H515</f>
        <v>129.19999999999999</v>
      </c>
      <c r="H758" s="1224">
        <f>'[2]tr (2)'!I515</f>
        <v>129.19999999999999</v>
      </c>
      <c r="I758" s="1224">
        <f>'[2]tr (2)'!J515</f>
        <v>129.19999999999999</v>
      </c>
      <c r="J758" s="1224">
        <f>'[2]tr (2)'!K515</f>
        <v>129.19999999999999</v>
      </c>
      <c r="K758" s="1224">
        <f>'[2]tr (2)'!L515</f>
        <v>129.19999999999999</v>
      </c>
      <c r="L758" s="1224">
        <f>'[2]tr (2)'!M515</f>
        <v>129.19999999999999</v>
      </c>
      <c r="M758" s="1224">
        <f>'[2]tr (2)'!N515</f>
        <v>129.19999999999999</v>
      </c>
      <c r="N758" s="1272">
        <f>'[2]tr (2)'!O515</f>
        <v>129.19999999999999</v>
      </c>
      <c r="O758" s="1224">
        <f>'[2]tr (2)'!P515</f>
        <v>129.19999999999999</v>
      </c>
      <c r="P758" s="1276">
        <f>'[2]tr (2)'!Q515</f>
        <v>129.19999999999999</v>
      </c>
      <c r="Q758" s="1278" t="s">
        <v>2842</v>
      </c>
    </row>
    <row r="759" spans="1:18" ht="15" customHeight="1">
      <c r="A759" s="1244" t="s">
        <v>2843</v>
      </c>
      <c r="B759" s="1272">
        <f>'[2]tr (2)'!C516</f>
        <v>102</v>
      </c>
      <c r="C759" s="1224">
        <f>'[2]tr (2)'!D516</f>
        <v>102</v>
      </c>
      <c r="D759" s="1276">
        <f>'[2]tr (2)'!E516</f>
        <v>102</v>
      </c>
      <c r="E759" s="1224">
        <f>'[2]tr (2)'!F516</f>
        <v>102</v>
      </c>
      <c r="F759" s="1224">
        <f>'[2]tr (2)'!G516</f>
        <v>102</v>
      </c>
      <c r="G759" s="1224">
        <f>'[2]tr (2)'!H516</f>
        <v>102</v>
      </c>
      <c r="H759" s="1224">
        <f>'[2]tr (2)'!I516</f>
        <v>102</v>
      </c>
      <c r="I759" s="1224">
        <f>'[2]tr (2)'!J516</f>
        <v>102</v>
      </c>
      <c r="J759" s="1224">
        <f>'[2]tr (2)'!K516</f>
        <v>102</v>
      </c>
      <c r="K759" s="1224">
        <f>'[2]tr (2)'!L516</f>
        <v>102</v>
      </c>
      <c r="L759" s="1224">
        <f>'[2]tr (2)'!M516</f>
        <v>102</v>
      </c>
      <c r="M759" s="1224">
        <f>'[2]tr (2)'!N516</f>
        <v>102</v>
      </c>
      <c r="N759" s="1272">
        <f>'[2]tr (2)'!O516</f>
        <v>102</v>
      </c>
      <c r="O759" s="1224">
        <f>'[2]tr (2)'!P516</f>
        <v>102</v>
      </c>
      <c r="P759" s="1276">
        <f>'[2]tr (2)'!Q516</f>
        <v>102</v>
      </c>
      <c r="Q759" s="1278" t="s">
        <v>2844</v>
      </c>
    </row>
    <row r="760" spans="1:18" ht="15" customHeight="1">
      <c r="A760" s="1244" t="s">
        <v>2845</v>
      </c>
      <c r="B760" s="1272">
        <f>'[2]tr (2)'!C517</f>
        <v>138.6</v>
      </c>
      <c r="C760" s="1224">
        <f>'[2]tr (2)'!D517</f>
        <v>138.6</v>
      </c>
      <c r="D760" s="1276">
        <f>'[2]tr (2)'!E517</f>
        <v>138.6</v>
      </c>
      <c r="E760" s="1224">
        <f>'[2]tr (2)'!F517</f>
        <v>138.6</v>
      </c>
      <c r="F760" s="1224">
        <f>'[2]tr (2)'!G517</f>
        <v>138.6</v>
      </c>
      <c r="G760" s="1224">
        <f>'[2]tr (2)'!H517</f>
        <v>138.6</v>
      </c>
      <c r="H760" s="1224">
        <f>'[2]tr (2)'!I517</f>
        <v>138.6</v>
      </c>
      <c r="I760" s="1224">
        <f>'[2]tr (2)'!J517</f>
        <v>138.6</v>
      </c>
      <c r="J760" s="1224">
        <f>'[2]tr (2)'!K517</f>
        <v>138.6</v>
      </c>
      <c r="K760" s="1224">
        <f>'[2]tr (2)'!L517</f>
        <v>138.6</v>
      </c>
      <c r="L760" s="1224">
        <f>'[2]tr (2)'!M517</f>
        <v>138.6</v>
      </c>
      <c r="M760" s="1224">
        <f>'[2]tr (2)'!N517</f>
        <v>138.6</v>
      </c>
      <c r="N760" s="1272">
        <f>'[2]tr (2)'!O517</f>
        <v>138.6</v>
      </c>
      <c r="O760" s="1224">
        <f>'[2]tr (2)'!P517</f>
        <v>138.6</v>
      </c>
      <c r="P760" s="1276">
        <f>'[2]tr (2)'!Q517</f>
        <v>138.6</v>
      </c>
      <c r="Q760" s="1278" t="s">
        <v>2846</v>
      </c>
    </row>
    <row r="761" spans="1:18" ht="15" customHeight="1">
      <c r="B761" s="1272"/>
      <c r="C761" s="1224"/>
      <c r="D761" s="1268"/>
      <c r="E761" s="1267"/>
      <c r="F761" s="1267"/>
      <c r="G761" s="1267"/>
      <c r="H761" s="1267"/>
      <c r="I761" s="1267"/>
      <c r="J761" s="1267"/>
      <c r="K761" s="1267"/>
      <c r="L761" s="1267"/>
      <c r="M761" s="1267"/>
      <c r="N761" s="1266"/>
      <c r="O761" s="1267"/>
      <c r="P761" s="1268"/>
      <c r="Q761" s="1278"/>
    </row>
    <row r="762" spans="1:18" ht="15" customHeight="1">
      <c r="A762" s="1274" t="s">
        <v>2847</v>
      </c>
      <c r="B762" s="1266">
        <f>'[2]tr (2)'!C519</f>
        <v>112.2</v>
      </c>
      <c r="C762" s="1267">
        <f>'[2]tr (2)'!D519</f>
        <v>115</v>
      </c>
      <c r="D762" s="1268">
        <f>'[2]tr (2)'!E519</f>
        <v>115.7</v>
      </c>
      <c r="E762" s="1267">
        <f>'[2]tr (2)'!F519</f>
        <v>114.8</v>
      </c>
      <c r="F762" s="1267">
        <f>'[2]tr (2)'!G519</f>
        <v>114.7</v>
      </c>
      <c r="G762" s="1267">
        <f>'[2]tr (2)'!H519</f>
        <v>114.6</v>
      </c>
      <c r="H762" s="1267">
        <f>'[2]tr (2)'!I519</f>
        <v>114.6</v>
      </c>
      <c r="I762" s="1267">
        <f>'[2]tr (2)'!J519</f>
        <v>114.3</v>
      </c>
      <c r="J762" s="1267">
        <f>'[2]tr (2)'!K519</f>
        <v>114.2</v>
      </c>
      <c r="K762" s="1267">
        <f>'[2]tr (2)'!L519</f>
        <v>113</v>
      </c>
      <c r="L762" s="1267">
        <f>'[2]tr (2)'!M519</f>
        <v>113.7</v>
      </c>
      <c r="M762" s="1267">
        <f>'[2]tr (2)'!N519</f>
        <v>113.8</v>
      </c>
      <c r="N762" s="1266">
        <f>'[2]tr (2)'!O519</f>
        <v>113.4</v>
      </c>
      <c r="O762" s="1267">
        <f>'[2]tr (2)'!P519</f>
        <v>114.4</v>
      </c>
      <c r="P762" s="1268">
        <f>'[2]tr (2)'!Q519</f>
        <v>113.7</v>
      </c>
      <c r="Q762" s="1273" t="s">
        <v>2848</v>
      </c>
    </row>
    <row r="763" spans="1:18" ht="15" customHeight="1">
      <c r="A763" s="1244" t="s">
        <v>2849</v>
      </c>
      <c r="B763" s="1272">
        <f>'[2]tr (2)'!C520</f>
        <v>101.7</v>
      </c>
      <c r="C763" s="1224">
        <f>'[2]tr (2)'!D520</f>
        <v>100.7</v>
      </c>
      <c r="D763" s="1276">
        <f>'[2]tr (2)'!E520</f>
        <v>100.7</v>
      </c>
      <c r="E763" s="1224">
        <f>'[2]tr (2)'!F520</f>
        <v>99.8</v>
      </c>
      <c r="F763" s="1224">
        <f>'[2]tr (2)'!G520</f>
        <v>99.8</v>
      </c>
      <c r="G763" s="1224">
        <f>'[2]tr (2)'!H520</f>
        <v>99.8</v>
      </c>
      <c r="H763" s="1224">
        <f>'[2]tr (2)'!I520</f>
        <v>99.8</v>
      </c>
      <c r="I763" s="1224">
        <f>'[2]tr (2)'!J520</f>
        <v>100.1</v>
      </c>
      <c r="J763" s="1224">
        <f>'[2]tr (2)'!K520</f>
        <v>100.1</v>
      </c>
      <c r="K763" s="1224">
        <f>'[2]tr (2)'!L520</f>
        <v>100.1</v>
      </c>
      <c r="L763" s="1224">
        <f>'[2]tr (2)'!M520</f>
        <v>100.1</v>
      </c>
      <c r="M763" s="1224">
        <f>'[2]tr (2)'!N520</f>
        <v>100.1</v>
      </c>
      <c r="N763" s="1272">
        <f>'[2]tr (2)'!O520</f>
        <v>100.1</v>
      </c>
      <c r="O763" s="1224">
        <f>'[2]tr (2)'!P520</f>
        <v>103.7</v>
      </c>
      <c r="P763" s="1276">
        <f>'[2]tr (2)'!Q520</f>
        <v>103.7</v>
      </c>
      <c r="Q763" s="1278" t="s">
        <v>2850</v>
      </c>
    </row>
    <row r="764" spans="1:18" s="1271" customFormat="1" ht="15" customHeight="1">
      <c r="A764" s="1244" t="s">
        <v>2851</v>
      </c>
      <c r="B764" s="1272">
        <f>'[2]tr (2)'!C521</f>
        <v>111.4</v>
      </c>
      <c r="C764" s="1224">
        <f>'[2]tr (2)'!D521</f>
        <v>111.4</v>
      </c>
      <c r="D764" s="1276">
        <f>'[2]tr (2)'!E521</f>
        <v>111.4</v>
      </c>
      <c r="E764" s="1224">
        <f>'[2]tr (2)'!F521</f>
        <v>111.4</v>
      </c>
      <c r="F764" s="1224">
        <f>'[2]tr (2)'!G521</f>
        <v>111.4</v>
      </c>
      <c r="G764" s="1224">
        <f>'[2]tr (2)'!H521</f>
        <v>111.4</v>
      </c>
      <c r="H764" s="1224">
        <f>'[2]tr (2)'!I521</f>
        <v>111.4</v>
      </c>
      <c r="I764" s="1224">
        <f>'[2]tr (2)'!J521</f>
        <v>111.4</v>
      </c>
      <c r="J764" s="1224">
        <f>'[2]tr (2)'!K521</f>
        <v>111.4</v>
      </c>
      <c r="K764" s="1224">
        <f>'[2]tr (2)'!L521</f>
        <v>111.4</v>
      </c>
      <c r="L764" s="1224">
        <f>'[2]tr (2)'!M521</f>
        <v>111.4</v>
      </c>
      <c r="M764" s="1224">
        <f>'[2]tr (2)'!N521</f>
        <v>111.4</v>
      </c>
      <c r="N764" s="1272">
        <f>'[2]tr (2)'!O521</f>
        <v>111.4</v>
      </c>
      <c r="O764" s="1224">
        <f>'[2]tr (2)'!P521</f>
        <v>111.4</v>
      </c>
      <c r="P764" s="1276">
        <f>'[2]tr (2)'!Q521</f>
        <v>111.4</v>
      </c>
      <c r="Q764" s="1278" t="s">
        <v>2852</v>
      </c>
      <c r="R764" s="1243"/>
    </row>
    <row r="765" spans="1:18" ht="15" customHeight="1">
      <c r="A765" s="1244" t="s">
        <v>2853</v>
      </c>
      <c r="B765" s="1272">
        <f>'[2]tr (2)'!C522</f>
        <v>109.4</v>
      </c>
      <c r="C765" s="1224">
        <f>'[2]tr (2)'!D522</f>
        <v>109.4</v>
      </c>
      <c r="D765" s="1276">
        <f>'[2]tr (2)'!E522</f>
        <v>109.4</v>
      </c>
      <c r="E765" s="1224">
        <f>'[2]tr (2)'!F522</f>
        <v>109.4</v>
      </c>
      <c r="F765" s="1224">
        <f>'[2]tr (2)'!G522</f>
        <v>109.4</v>
      </c>
      <c r="G765" s="1224">
        <f>'[2]tr (2)'!H522</f>
        <v>109.4</v>
      </c>
      <c r="H765" s="1224">
        <f>'[2]tr (2)'!I522</f>
        <v>109.4</v>
      </c>
      <c r="I765" s="1224">
        <f>'[2]tr (2)'!J522</f>
        <v>109.4</v>
      </c>
      <c r="J765" s="1224">
        <f>'[2]tr (2)'!K522</f>
        <v>109.4</v>
      </c>
      <c r="K765" s="1224">
        <f>'[2]tr (2)'!L522</f>
        <v>109.4</v>
      </c>
      <c r="L765" s="1224">
        <f>'[2]tr (2)'!M522</f>
        <v>109.4</v>
      </c>
      <c r="M765" s="1224">
        <f>'[2]tr (2)'!N522</f>
        <v>109.4</v>
      </c>
      <c r="N765" s="1272">
        <f>'[2]tr (2)'!O522</f>
        <v>109.4</v>
      </c>
      <c r="O765" s="1224">
        <f>'[2]tr (2)'!P522</f>
        <v>109.4</v>
      </c>
      <c r="P765" s="1276">
        <f>'[2]tr (2)'!Q522</f>
        <v>109.4</v>
      </c>
      <c r="Q765" s="1277" t="s">
        <v>2854</v>
      </c>
      <c r="R765" s="1226"/>
    </row>
    <row r="766" spans="1:18" ht="15" customHeight="1">
      <c r="A766" s="1244" t="s">
        <v>2855</v>
      </c>
      <c r="B766" s="1272">
        <f>'[2]tr (2)'!C523</f>
        <v>109.6</v>
      </c>
      <c r="C766" s="1224">
        <f>'[2]tr (2)'!D523</f>
        <v>109.6</v>
      </c>
      <c r="D766" s="1276">
        <f>'[2]tr (2)'!E523</f>
        <v>109.6</v>
      </c>
      <c r="E766" s="1224">
        <f>'[2]tr (2)'!F523</f>
        <v>109.6</v>
      </c>
      <c r="F766" s="1224">
        <f>'[2]tr (2)'!G523</f>
        <v>109.6</v>
      </c>
      <c r="G766" s="1224">
        <f>'[2]tr (2)'!H523</f>
        <v>109.6</v>
      </c>
      <c r="H766" s="1224">
        <f>'[2]tr (2)'!I523</f>
        <v>109.6</v>
      </c>
      <c r="I766" s="1224">
        <f>'[2]tr (2)'!J523</f>
        <v>108.5</v>
      </c>
      <c r="J766" s="1224">
        <f>'[2]tr (2)'!K523</f>
        <v>108.5</v>
      </c>
      <c r="K766" s="1224">
        <f>'[2]tr (2)'!L523</f>
        <v>108.5</v>
      </c>
      <c r="L766" s="1224">
        <f>'[2]tr (2)'!M523</f>
        <v>109.6</v>
      </c>
      <c r="M766" s="1224">
        <f>'[2]tr (2)'!N523</f>
        <v>109.6</v>
      </c>
      <c r="N766" s="1272">
        <f>'[2]tr (2)'!O523</f>
        <v>111.7</v>
      </c>
      <c r="O766" s="1224">
        <f>'[2]tr (2)'!P523</f>
        <v>111.7</v>
      </c>
      <c r="P766" s="1276">
        <f>'[2]tr (2)'!Q523</f>
        <v>111.7</v>
      </c>
      <c r="Q766" s="1278" t="s">
        <v>2856</v>
      </c>
    </row>
    <row r="767" spans="1:18" ht="15" customHeight="1">
      <c r="A767" s="1244" t="s">
        <v>2857</v>
      </c>
      <c r="B767" s="1272">
        <f>'[2]tr (2)'!C524</f>
        <v>113.5</v>
      </c>
      <c r="C767" s="1224">
        <f>'[2]tr (2)'!D524</f>
        <v>124.8</v>
      </c>
      <c r="D767" s="1276">
        <f>'[2]tr (2)'!E524</f>
        <v>127.9</v>
      </c>
      <c r="E767" s="1224">
        <f>'[2]tr (2)'!F524</f>
        <v>124.8</v>
      </c>
      <c r="F767" s="1224">
        <f>'[2]tr (2)'!G524</f>
        <v>124.6</v>
      </c>
      <c r="G767" s="1224">
        <f>'[2]tr (2)'!H524</f>
        <v>124.2</v>
      </c>
      <c r="H767" s="1224">
        <f>'[2]tr (2)'!I524</f>
        <v>124.5</v>
      </c>
      <c r="I767" s="1224">
        <f>'[2]tr (2)'!J524</f>
        <v>123.2</v>
      </c>
      <c r="J767" s="1224">
        <f>'[2]tr (2)'!K524</f>
        <v>122.7</v>
      </c>
      <c r="K767" s="1224">
        <f>'[2]tr (2)'!L524</f>
        <v>118.2</v>
      </c>
      <c r="L767" s="1224">
        <f>'[2]tr (2)'!M524</f>
        <v>121.1</v>
      </c>
      <c r="M767" s="1224">
        <f>'[2]tr (2)'!N524</f>
        <v>121.2</v>
      </c>
      <c r="N767" s="1272">
        <f>'[2]tr (2)'!O524</f>
        <v>119.3</v>
      </c>
      <c r="O767" s="1224">
        <f>'[2]tr (2)'!P524</f>
        <v>118.7</v>
      </c>
      <c r="P767" s="1276">
        <f>'[2]tr (2)'!Q524</f>
        <v>116.9</v>
      </c>
      <c r="Q767" s="1277" t="s">
        <v>2858</v>
      </c>
      <c r="R767" s="1237"/>
    </row>
    <row r="768" spans="1:18" ht="15" customHeight="1">
      <c r="A768" s="1244" t="s">
        <v>2859</v>
      </c>
      <c r="B768" s="1272">
        <f>'[2]tr (2)'!C525</f>
        <v>142.19999999999999</v>
      </c>
      <c r="C768" s="1224">
        <f>'[2]tr (2)'!D525</f>
        <v>142.19999999999999</v>
      </c>
      <c r="D768" s="1276">
        <f>'[2]tr (2)'!E525</f>
        <v>142.19999999999999</v>
      </c>
      <c r="E768" s="1224">
        <f>'[2]tr (2)'!F525</f>
        <v>142.19999999999999</v>
      </c>
      <c r="F768" s="1224">
        <f>'[2]tr (2)'!G525</f>
        <v>142.19999999999999</v>
      </c>
      <c r="G768" s="1224">
        <f>'[2]tr (2)'!H525</f>
        <v>142.19999999999999</v>
      </c>
      <c r="H768" s="1224">
        <f>'[2]tr (2)'!I525</f>
        <v>142.19999999999999</v>
      </c>
      <c r="I768" s="1224">
        <f>'[2]tr (2)'!J525</f>
        <v>142.19999999999999</v>
      </c>
      <c r="J768" s="1224">
        <f>'[2]tr (2)'!K525</f>
        <v>142.19999999999999</v>
      </c>
      <c r="K768" s="1224">
        <f>'[2]tr (2)'!L525</f>
        <v>142.19999999999999</v>
      </c>
      <c r="L768" s="1224">
        <f>'[2]tr (2)'!M525</f>
        <v>142.19999999999999</v>
      </c>
      <c r="M768" s="1224">
        <f>'[2]tr (2)'!N525</f>
        <v>142.19999999999999</v>
      </c>
      <c r="N768" s="1272">
        <f>'[2]tr (2)'!O525</f>
        <v>142.19999999999999</v>
      </c>
      <c r="O768" s="1224">
        <f>'[2]tr (2)'!P525</f>
        <v>142.19999999999999</v>
      </c>
      <c r="P768" s="1276">
        <f>'[2]tr (2)'!Q525</f>
        <v>140.9</v>
      </c>
      <c r="Q768" s="1278" t="s">
        <v>2860</v>
      </c>
    </row>
    <row r="769" spans="1:18" ht="15" customHeight="1">
      <c r="A769" s="1244" t="s">
        <v>2861</v>
      </c>
      <c r="B769" s="1272">
        <f>'[2]tr (2)'!C526</f>
        <v>119.7</v>
      </c>
      <c r="C769" s="1224">
        <f>'[2]tr (2)'!D526</f>
        <v>119.7</v>
      </c>
      <c r="D769" s="1276">
        <f>'[2]tr (2)'!E526</f>
        <v>119.7</v>
      </c>
      <c r="E769" s="1224">
        <f>'[2]tr (2)'!F526</f>
        <v>119.7</v>
      </c>
      <c r="F769" s="1224">
        <f>'[2]tr (2)'!G526</f>
        <v>119.7</v>
      </c>
      <c r="G769" s="1224">
        <f>'[2]tr (2)'!H526</f>
        <v>119.7</v>
      </c>
      <c r="H769" s="1224">
        <f>'[2]tr (2)'!I526</f>
        <v>119.7</v>
      </c>
      <c r="I769" s="1224">
        <f>'[2]tr (2)'!J526</f>
        <v>119.7</v>
      </c>
      <c r="J769" s="1224">
        <f>'[2]tr (2)'!K526</f>
        <v>119.7</v>
      </c>
      <c r="K769" s="1224">
        <f>'[2]tr (2)'!L526</f>
        <v>119.7</v>
      </c>
      <c r="L769" s="1224">
        <f>'[2]tr (2)'!M526</f>
        <v>119.7</v>
      </c>
      <c r="M769" s="1224">
        <f>'[2]tr (2)'!N526</f>
        <v>119.7</v>
      </c>
      <c r="N769" s="1272">
        <f>'[2]tr (2)'!O526</f>
        <v>119.7</v>
      </c>
      <c r="O769" s="1224">
        <f>'[2]tr (2)'!P526</f>
        <v>119.7</v>
      </c>
      <c r="P769" s="1276">
        <f>'[2]tr (2)'!Q526</f>
        <v>119.7</v>
      </c>
      <c r="Q769" s="1278" t="s">
        <v>2862</v>
      </c>
    </row>
    <row r="770" spans="1:18" ht="15" customHeight="1">
      <c r="A770" s="1244" t="s">
        <v>2863</v>
      </c>
      <c r="B770" s="1272">
        <f>'[2]tr (2)'!C527</f>
        <v>121.2</v>
      </c>
      <c r="C770" s="1224">
        <f>'[2]tr (2)'!D527</f>
        <v>121.2</v>
      </c>
      <c r="D770" s="1276">
        <f>'[2]tr (2)'!E527</f>
        <v>121.2</v>
      </c>
      <c r="E770" s="1224">
        <f>'[2]tr (2)'!F527</f>
        <v>121.2</v>
      </c>
      <c r="F770" s="1224">
        <f>'[2]tr (2)'!G527</f>
        <v>121.2</v>
      </c>
      <c r="G770" s="1224">
        <f>'[2]tr (2)'!H527</f>
        <v>121.2</v>
      </c>
      <c r="H770" s="1224">
        <f>'[2]tr (2)'!I527</f>
        <v>121.2</v>
      </c>
      <c r="I770" s="1224">
        <f>'[2]tr (2)'!J527</f>
        <v>121.2</v>
      </c>
      <c r="J770" s="1224">
        <f>'[2]tr (2)'!K527</f>
        <v>121.2</v>
      </c>
      <c r="K770" s="1224">
        <f>'[2]tr (2)'!L527</f>
        <v>121.2</v>
      </c>
      <c r="L770" s="1224">
        <f>'[2]tr (2)'!M527</f>
        <v>121.2</v>
      </c>
      <c r="M770" s="1224">
        <f>'[2]tr (2)'!N527</f>
        <v>121.2</v>
      </c>
      <c r="N770" s="1272">
        <f>'[2]tr (2)'!O527</f>
        <v>121.2</v>
      </c>
      <c r="O770" s="1224">
        <f>'[2]tr (2)'!P527</f>
        <v>121.2</v>
      </c>
      <c r="P770" s="1276">
        <f>'[2]tr (2)'!Q527</f>
        <v>121.2</v>
      </c>
      <c r="Q770" s="1278" t="s">
        <v>2864</v>
      </c>
    </row>
    <row r="771" spans="1:18" s="1271" customFormat="1" ht="15" customHeight="1">
      <c r="A771" s="1244" t="s">
        <v>2865</v>
      </c>
      <c r="B771" s="1272">
        <f>'[2]tr (2)'!C528</f>
        <v>116.8</v>
      </c>
      <c r="C771" s="1224">
        <f>'[2]tr (2)'!D528</f>
        <v>116.8</v>
      </c>
      <c r="D771" s="1276">
        <f>'[2]tr (2)'!E528</f>
        <v>116.8</v>
      </c>
      <c r="E771" s="1224">
        <f>'[2]tr (2)'!F528</f>
        <v>116.8</v>
      </c>
      <c r="F771" s="1224">
        <f>'[2]tr (2)'!G528</f>
        <v>116.8</v>
      </c>
      <c r="G771" s="1224">
        <f>'[2]tr (2)'!H528</f>
        <v>116.8</v>
      </c>
      <c r="H771" s="1224">
        <f>'[2]tr (2)'!I528</f>
        <v>116.8</v>
      </c>
      <c r="I771" s="1224">
        <f>'[2]tr (2)'!J528</f>
        <v>116.8</v>
      </c>
      <c r="J771" s="1224">
        <f>'[2]tr (2)'!K528</f>
        <v>116.8</v>
      </c>
      <c r="K771" s="1224">
        <f>'[2]tr (2)'!L528</f>
        <v>116.8</v>
      </c>
      <c r="L771" s="1224">
        <f>'[2]tr (2)'!M528</f>
        <v>116.8</v>
      </c>
      <c r="M771" s="1224">
        <f>'[2]tr (2)'!N528</f>
        <v>116.8</v>
      </c>
      <c r="N771" s="1272">
        <f>'[2]tr (2)'!O528</f>
        <v>116.8</v>
      </c>
      <c r="O771" s="1224">
        <f>'[2]tr (2)'!P528</f>
        <v>116.8</v>
      </c>
      <c r="P771" s="1276">
        <f>'[2]tr (2)'!Q528</f>
        <v>116.8</v>
      </c>
      <c r="Q771" s="1278" t="s">
        <v>2866</v>
      </c>
      <c r="R771" s="1243"/>
    </row>
    <row r="772" spans="1:18" ht="15" customHeight="1">
      <c r="A772" s="1244" t="s">
        <v>2867</v>
      </c>
      <c r="B772" s="1272">
        <f>'[2]tr (2)'!C529</f>
        <v>84.3</v>
      </c>
      <c r="C772" s="1224">
        <f>'[2]tr (2)'!D529</f>
        <v>107.1</v>
      </c>
      <c r="D772" s="1276">
        <f>'[2]tr (2)'!E529</f>
        <v>103.2</v>
      </c>
      <c r="E772" s="1224">
        <f>'[2]tr (2)'!F529</f>
        <v>96.1</v>
      </c>
      <c r="F772" s="1224">
        <f>'[2]tr (2)'!G529</f>
        <v>91.7</v>
      </c>
      <c r="G772" s="1224">
        <f>'[2]tr (2)'!H529</f>
        <v>87.1</v>
      </c>
      <c r="H772" s="1224">
        <f>'[2]tr (2)'!I529</f>
        <v>79.099999999999994</v>
      </c>
      <c r="I772" s="1224">
        <f>'[2]tr (2)'!J529</f>
        <v>74.2</v>
      </c>
      <c r="J772" s="1224">
        <f>'[2]tr (2)'!K529</f>
        <v>74.2</v>
      </c>
      <c r="K772" s="1224">
        <f>'[2]tr (2)'!L529</f>
        <v>63.9</v>
      </c>
      <c r="L772" s="1224">
        <f>'[2]tr (2)'!M529</f>
        <v>60.9</v>
      </c>
      <c r="M772" s="1224">
        <f>'[2]tr (2)'!N529</f>
        <v>78.099999999999994</v>
      </c>
      <c r="N772" s="1272">
        <f>'[2]tr (2)'!O529</f>
        <v>78.400000000000006</v>
      </c>
      <c r="O772" s="1224">
        <f>'[2]tr (2)'!P529</f>
        <v>74.5</v>
      </c>
      <c r="P772" s="1276">
        <f>'[2]tr (2)'!Q529</f>
        <v>72</v>
      </c>
      <c r="Q772" s="1278" t="s">
        <v>2868</v>
      </c>
    </row>
    <row r="773" spans="1:18" ht="15" customHeight="1">
      <c r="B773" s="1272"/>
      <c r="C773" s="1224"/>
      <c r="D773" s="1268"/>
      <c r="E773" s="1267"/>
      <c r="F773" s="1267"/>
      <c r="G773" s="1267"/>
      <c r="H773" s="1267"/>
      <c r="I773" s="1267"/>
      <c r="J773" s="1267"/>
      <c r="K773" s="1267"/>
      <c r="L773" s="1267"/>
      <c r="M773" s="1267"/>
      <c r="N773" s="1266"/>
      <c r="O773" s="1267"/>
      <c r="P773" s="1268"/>
      <c r="Q773" s="1278"/>
    </row>
    <row r="774" spans="1:18" ht="15" customHeight="1">
      <c r="A774" s="1274" t="s">
        <v>2869</v>
      </c>
      <c r="B774" s="1266">
        <f>'[2]tr (2)'!C531</f>
        <v>59</v>
      </c>
      <c r="C774" s="1267">
        <f>'[2]tr (2)'!D531</f>
        <v>59</v>
      </c>
      <c r="D774" s="1268">
        <f>'[2]tr (2)'!E531</f>
        <v>59</v>
      </c>
      <c r="E774" s="1267">
        <f>'[2]tr (2)'!F531</f>
        <v>58.6</v>
      </c>
      <c r="F774" s="1267">
        <f>'[2]tr (2)'!G531</f>
        <v>58.6</v>
      </c>
      <c r="G774" s="1267">
        <f>'[2]tr (2)'!H531</f>
        <v>58.6</v>
      </c>
      <c r="H774" s="1267">
        <f>'[2]tr (2)'!I531</f>
        <v>58.6</v>
      </c>
      <c r="I774" s="1267">
        <f>'[2]tr (2)'!J531</f>
        <v>58.6</v>
      </c>
      <c r="J774" s="1267">
        <f>'[2]tr (2)'!K531</f>
        <v>58.6</v>
      </c>
      <c r="K774" s="1267">
        <f>'[2]tr (2)'!L531</f>
        <v>58.6</v>
      </c>
      <c r="L774" s="1267">
        <f>'[2]tr (2)'!M531</f>
        <v>58.6</v>
      </c>
      <c r="M774" s="1267">
        <f>'[2]tr (2)'!N531</f>
        <v>58.6</v>
      </c>
      <c r="N774" s="1266">
        <f>'[2]tr (2)'!O531</f>
        <v>58.6</v>
      </c>
      <c r="O774" s="1267">
        <f>'[2]tr (2)'!P531</f>
        <v>58.6</v>
      </c>
      <c r="P774" s="1268">
        <f>'[2]tr (2)'!Q531</f>
        <v>58.6</v>
      </c>
      <c r="Q774" s="1273" t="s">
        <v>2870</v>
      </c>
      <c r="R774" s="1270"/>
    </row>
    <row r="775" spans="1:18" ht="15" customHeight="1">
      <c r="A775" s="1244" t="s">
        <v>2871</v>
      </c>
      <c r="B775" s="1272">
        <f>'[2]tr (2)'!C532</f>
        <v>133.4</v>
      </c>
      <c r="C775" s="1224">
        <f>'[2]tr (2)'!D532</f>
        <v>133.4</v>
      </c>
      <c r="D775" s="1276">
        <f>'[2]tr (2)'!E532</f>
        <v>133.4</v>
      </c>
      <c r="E775" s="1224">
        <f>'[2]tr (2)'!F532</f>
        <v>133.4</v>
      </c>
      <c r="F775" s="1224">
        <f>'[2]tr (2)'!G532</f>
        <v>133.4</v>
      </c>
      <c r="G775" s="1224">
        <f>'[2]tr (2)'!H532</f>
        <v>133.4</v>
      </c>
      <c r="H775" s="1224">
        <f>'[2]tr (2)'!I532</f>
        <v>133.4</v>
      </c>
      <c r="I775" s="1224">
        <f>'[2]tr (2)'!J532</f>
        <v>133.4</v>
      </c>
      <c r="J775" s="1224">
        <f>'[2]tr (2)'!K532</f>
        <v>133.4</v>
      </c>
      <c r="K775" s="1224">
        <f>'[2]tr (2)'!L532</f>
        <v>133.4</v>
      </c>
      <c r="L775" s="1224">
        <f>'[2]tr (2)'!M532</f>
        <v>133.4</v>
      </c>
      <c r="M775" s="1224">
        <f>'[2]tr (2)'!N532</f>
        <v>133.4</v>
      </c>
      <c r="N775" s="1272">
        <f>'[2]tr (2)'!O532</f>
        <v>133.4</v>
      </c>
      <c r="O775" s="1224">
        <f>'[2]tr (2)'!P532</f>
        <v>133.4</v>
      </c>
      <c r="P775" s="1276">
        <f>'[2]tr (2)'!Q532</f>
        <v>133.4</v>
      </c>
      <c r="Q775" s="1278" t="s">
        <v>2872</v>
      </c>
    </row>
    <row r="776" spans="1:18" s="1271" customFormat="1" ht="15" customHeight="1">
      <c r="A776" s="1244" t="s">
        <v>2873</v>
      </c>
      <c r="B776" s="1272">
        <f>'[2]tr (2)'!C533</f>
        <v>83.3</v>
      </c>
      <c r="C776" s="1224">
        <f>'[2]tr (2)'!D533</f>
        <v>83.3</v>
      </c>
      <c r="D776" s="1276">
        <f>'[2]tr (2)'!E533</f>
        <v>83.3</v>
      </c>
      <c r="E776" s="1224">
        <f>'[2]tr (2)'!F533</f>
        <v>83.3</v>
      </c>
      <c r="F776" s="1224">
        <f>'[2]tr (2)'!G533</f>
        <v>83.3</v>
      </c>
      <c r="G776" s="1224">
        <f>'[2]tr (2)'!H533</f>
        <v>83.3</v>
      </c>
      <c r="H776" s="1224">
        <f>'[2]tr (2)'!I533</f>
        <v>83.3</v>
      </c>
      <c r="I776" s="1224">
        <f>'[2]tr (2)'!J533</f>
        <v>83.3</v>
      </c>
      <c r="J776" s="1224">
        <f>'[2]tr (2)'!K533</f>
        <v>83.3</v>
      </c>
      <c r="K776" s="1224">
        <f>'[2]tr (2)'!L533</f>
        <v>83.3</v>
      </c>
      <c r="L776" s="1224">
        <f>'[2]tr (2)'!M533</f>
        <v>83.3</v>
      </c>
      <c r="M776" s="1224">
        <f>'[2]tr (2)'!N533</f>
        <v>83.3</v>
      </c>
      <c r="N776" s="1272">
        <f>'[2]tr (2)'!O533</f>
        <v>83.3</v>
      </c>
      <c r="O776" s="1224">
        <f>'[2]tr (2)'!P533</f>
        <v>83.3</v>
      </c>
      <c r="P776" s="1276">
        <f>'[2]tr (2)'!Q533</f>
        <v>83.3</v>
      </c>
      <c r="Q776" s="1278" t="s">
        <v>2874</v>
      </c>
      <c r="R776" s="1243"/>
    </row>
    <row r="777" spans="1:18" ht="15" customHeight="1">
      <c r="A777" s="1244" t="s">
        <v>2875</v>
      </c>
      <c r="B777" s="1272">
        <f>'[2]tr (2)'!C534</f>
        <v>53.4</v>
      </c>
      <c r="C777" s="1224">
        <f>'[2]tr (2)'!D534</f>
        <v>53.4</v>
      </c>
      <c r="D777" s="1276">
        <f>'[2]tr (2)'!E534</f>
        <v>53.4</v>
      </c>
      <c r="E777" s="1224">
        <f>'[2]tr (2)'!F534</f>
        <v>53</v>
      </c>
      <c r="F777" s="1224">
        <f>'[2]tr (2)'!G534</f>
        <v>53</v>
      </c>
      <c r="G777" s="1224">
        <f>'[2]tr (2)'!H534</f>
        <v>53</v>
      </c>
      <c r="H777" s="1224">
        <f>'[2]tr (2)'!I534</f>
        <v>53</v>
      </c>
      <c r="I777" s="1224">
        <f>'[2]tr (2)'!J534</f>
        <v>53</v>
      </c>
      <c r="J777" s="1224">
        <f>'[2]tr (2)'!K534</f>
        <v>53</v>
      </c>
      <c r="K777" s="1224">
        <f>'[2]tr (2)'!L534</f>
        <v>53</v>
      </c>
      <c r="L777" s="1224">
        <f>'[2]tr (2)'!M534</f>
        <v>53</v>
      </c>
      <c r="M777" s="1224">
        <f>'[2]tr (2)'!N534</f>
        <v>53</v>
      </c>
      <c r="N777" s="1272">
        <f>'[2]tr (2)'!O534</f>
        <v>53</v>
      </c>
      <c r="O777" s="1224">
        <f>'[2]tr (2)'!P534</f>
        <v>53</v>
      </c>
      <c r="P777" s="1276">
        <f>'[2]tr (2)'!Q534</f>
        <v>53</v>
      </c>
      <c r="Q777" s="1278" t="s">
        <v>2876</v>
      </c>
    </row>
    <row r="778" spans="1:18" ht="15" customHeight="1">
      <c r="B778" s="1272"/>
      <c r="C778" s="1224"/>
      <c r="D778" s="1276"/>
      <c r="E778" s="1224"/>
      <c r="F778" s="1224"/>
      <c r="G778" s="1224"/>
      <c r="H778" s="1224"/>
      <c r="I778" s="1224"/>
      <c r="J778" s="1224"/>
      <c r="K778" s="1224"/>
      <c r="L778" s="1224"/>
      <c r="M778" s="1224"/>
      <c r="N778" s="1272"/>
      <c r="O778" s="1224"/>
      <c r="P778" s="1276"/>
      <c r="Q778" s="1278"/>
    </row>
    <row r="779" spans="1:18" ht="15" customHeight="1">
      <c r="B779" s="1272"/>
      <c r="C779" s="1224"/>
      <c r="D779" s="1276"/>
      <c r="E779" s="1224"/>
      <c r="F779" s="1224"/>
      <c r="G779" s="1224"/>
      <c r="H779" s="1224"/>
      <c r="I779" s="1224"/>
      <c r="J779" s="1224"/>
      <c r="K779" s="1224"/>
      <c r="L779" s="1224"/>
      <c r="M779" s="1224"/>
      <c r="N779" s="1272"/>
      <c r="O779" s="1224"/>
      <c r="P779" s="1276"/>
      <c r="Q779" s="1278"/>
    </row>
    <row r="780" spans="1:18" ht="15" customHeight="1">
      <c r="B780" s="1272"/>
      <c r="C780" s="1224"/>
      <c r="D780" s="1276"/>
      <c r="E780" s="1224"/>
      <c r="F780" s="1224"/>
      <c r="G780" s="1224"/>
      <c r="H780" s="1224"/>
      <c r="I780" s="1224"/>
      <c r="J780" s="1224"/>
      <c r="K780" s="1224"/>
      <c r="L780" s="1224"/>
      <c r="M780" s="1224"/>
      <c r="N780" s="1272"/>
      <c r="O780" s="1224"/>
      <c r="P780" s="1276"/>
      <c r="Q780" s="1278"/>
    </row>
    <row r="781" spans="1:18" ht="15" customHeight="1">
      <c r="B781" s="1272"/>
      <c r="C781" s="1224"/>
      <c r="D781" s="1276"/>
      <c r="E781" s="1224"/>
      <c r="F781" s="1224"/>
      <c r="G781" s="1224"/>
      <c r="H781" s="1224"/>
      <c r="I781" s="1224"/>
      <c r="J781" s="1224"/>
      <c r="K781" s="1224"/>
      <c r="L781" s="1224"/>
      <c r="M781" s="1224"/>
      <c r="N781" s="1272"/>
      <c r="O781" s="1224"/>
      <c r="P781" s="1276"/>
      <c r="Q781" s="1278"/>
    </row>
    <row r="782" spans="1:18" ht="15" customHeight="1">
      <c r="B782" s="1272"/>
      <c r="C782" s="1224"/>
      <c r="D782" s="1276"/>
      <c r="E782" s="1224"/>
      <c r="F782" s="1224"/>
      <c r="G782" s="1224"/>
      <c r="H782" s="1224"/>
      <c r="I782" s="1224"/>
      <c r="J782" s="1224"/>
      <c r="K782" s="1224"/>
      <c r="L782" s="1224"/>
      <c r="M782" s="1224"/>
      <c r="N782" s="1272"/>
      <c r="O782" s="1224"/>
      <c r="P782" s="1276"/>
      <c r="Q782" s="1278"/>
    </row>
    <row r="783" spans="1:18" ht="15" customHeight="1">
      <c r="A783" s="1313"/>
      <c r="B783" s="1272"/>
      <c r="C783" s="1224"/>
      <c r="D783" s="1276"/>
      <c r="E783" s="1224"/>
      <c r="F783" s="1224"/>
      <c r="G783" s="1224"/>
      <c r="H783" s="1224"/>
      <c r="I783" s="1224"/>
      <c r="J783" s="1224"/>
      <c r="K783" s="1224"/>
      <c r="L783" s="1224"/>
      <c r="M783" s="1224"/>
      <c r="N783" s="1272"/>
      <c r="O783" s="1224"/>
      <c r="P783" s="1276"/>
      <c r="Q783" s="1296"/>
    </row>
    <row r="784" spans="1:18" s="1271" customFormat="1" ht="15" customHeight="1">
      <c r="A784" s="1297"/>
      <c r="B784" s="1282"/>
      <c r="C784" s="1283"/>
      <c r="D784" s="1284"/>
      <c r="E784" s="1283"/>
      <c r="F784" s="1283"/>
      <c r="G784" s="1283"/>
      <c r="H784" s="1283"/>
      <c r="I784" s="1283"/>
      <c r="J784" s="1283"/>
      <c r="K784" s="1283"/>
      <c r="L784" s="1283"/>
      <c r="M784" s="1283"/>
      <c r="N784" s="1282"/>
      <c r="O784" s="1283"/>
      <c r="P784" s="1284"/>
      <c r="Q784" s="1307" t="s">
        <v>249</v>
      </c>
      <c r="R784" s="1243"/>
    </row>
    <row r="785" spans="1:18" ht="12.95" customHeight="1">
      <c r="B785" s="1224"/>
      <c r="C785" s="1224"/>
      <c r="D785" s="1224"/>
      <c r="E785" s="1224"/>
      <c r="F785" s="1224"/>
      <c r="G785" s="1224"/>
      <c r="H785" s="1224"/>
      <c r="I785" s="1224"/>
      <c r="J785" s="1224"/>
      <c r="K785" s="1224"/>
      <c r="L785" s="1224"/>
      <c r="M785" s="1224"/>
      <c r="N785" s="1287"/>
      <c r="O785" s="1224"/>
      <c r="P785" s="1224"/>
      <c r="Q785" s="1310" t="s">
        <v>249</v>
      </c>
    </row>
    <row r="786" spans="1:18" ht="12.95" customHeight="1">
      <c r="B786" s="1224"/>
      <c r="C786" s="1224"/>
      <c r="D786" s="1224"/>
      <c r="E786" s="1224"/>
      <c r="F786" s="1224"/>
      <c r="G786" s="1224"/>
      <c r="H786" s="1224"/>
      <c r="I786" s="1224"/>
      <c r="J786" s="1224"/>
      <c r="K786" s="1224"/>
      <c r="L786" s="1224"/>
      <c r="M786" s="1224"/>
      <c r="N786" s="1224"/>
      <c r="O786" s="1224"/>
      <c r="P786" s="1224"/>
      <c r="Q786" s="1264"/>
    </row>
    <row r="787" spans="1:18" ht="12.95" customHeight="1">
      <c r="A787" s="1300"/>
      <c r="B787" s="1224"/>
      <c r="C787" s="1224"/>
      <c r="D787" s="1224"/>
      <c r="E787" s="1224"/>
      <c r="F787" s="1224"/>
      <c r="G787" s="1224"/>
      <c r="H787" s="1224"/>
      <c r="I787" s="1224"/>
      <c r="J787" s="1224"/>
      <c r="K787" s="1224"/>
      <c r="L787" s="1224"/>
      <c r="M787" s="1224"/>
      <c r="N787" s="1224"/>
      <c r="O787" s="1224"/>
      <c r="P787" s="1224"/>
      <c r="Q787" s="1301"/>
    </row>
    <row r="788" spans="1:18" ht="24" customHeight="1">
      <c r="A788" s="1219" t="s">
        <v>2666</v>
      </c>
      <c r="C788" s="1224"/>
      <c r="D788" s="1224"/>
      <c r="E788" s="1224"/>
      <c r="F788" s="1224"/>
      <c r="G788" s="1224"/>
      <c r="H788" s="1224"/>
      <c r="I788" s="1224"/>
      <c r="J788" s="1224"/>
      <c r="K788" s="1224"/>
      <c r="L788" s="1224"/>
      <c r="M788" s="1224"/>
      <c r="N788" s="1224"/>
      <c r="O788" s="1224"/>
      <c r="P788" s="1224"/>
      <c r="Q788" s="1225" t="s">
        <v>2667</v>
      </c>
    </row>
    <row r="789" spans="1:18" ht="20.25">
      <c r="A789" s="1289" t="s">
        <v>2970</v>
      </c>
      <c r="C789" s="1224"/>
      <c r="D789" s="1224"/>
      <c r="E789" s="1224"/>
      <c r="F789" s="1224"/>
      <c r="G789" s="1224"/>
      <c r="H789" s="1224"/>
      <c r="I789" s="1224"/>
      <c r="J789" s="1224"/>
      <c r="K789" s="1224"/>
      <c r="L789" s="1224"/>
      <c r="M789" s="1224"/>
      <c r="N789" s="1224"/>
      <c r="O789" s="1224"/>
      <c r="P789" s="1224"/>
      <c r="Q789" s="1230" t="s">
        <v>2971</v>
      </c>
      <c r="R789" s="1270"/>
    </row>
    <row r="790" spans="1:18" ht="18" customHeight="1">
      <c r="A790" s="1233" t="s">
        <v>2739</v>
      </c>
      <c r="C790" s="1224"/>
      <c r="D790" s="1224"/>
      <c r="E790" s="1224"/>
      <c r="F790" s="1224"/>
      <c r="G790" s="1224"/>
      <c r="H790" s="1224"/>
      <c r="I790" s="1224"/>
      <c r="J790" s="1224"/>
      <c r="K790" s="1224"/>
      <c r="L790" s="1224"/>
      <c r="M790" s="1224"/>
      <c r="N790" s="1224"/>
      <c r="O790" s="1224"/>
      <c r="P790" s="1224"/>
      <c r="Q790" s="1236" t="s">
        <v>2740</v>
      </c>
    </row>
    <row r="791" spans="1:18" ht="15.95" customHeight="1">
      <c r="A791" s="1239"/>
      <c r="B791" s="1240"/>
      <c r="C791" s="1240"/>
      <c r="D791" s="1240"/>
      <c r="E791" s="1240"/>
      <c r="F791" s="1240"/>
      <c r="G791" s="1240"/>
      <c r="H791" s="1240"/>
      <c r="I791" s="1240"/>
      <c r="J791" s="1240"/>
      <c r="K791" s="1240"/>
      <c r="L791" s="1240"/>
      <c r="M791" s="1240"/>
      <c r="N791" s="1240"/>
      <c r="O791" s="1240"/>
      <c r="P791" s="1240"/>
      <c r="Q791" s="1242"/>
    </row>
    <row r="792" spans="1:18" ht="11.1" customHeight="1">
      <c r="A792" s="1245"/>
      <c r="B792" s="2390">
        <v>2018</v>
      </c>
      <c r="C792" s="2391"/>
      <c r="D792" s="2391"/>
      <c r="E792" s="2391"/>
      <c r="F792" s="2391"/>
      <c r="G792" s="2391"/>
      <c r="H792" s="2391"/>
      <c r="I792" s="2391"/>
      <c r="J792" s="2391"/>
      <c r="K792" s="2391"/>
      <c r="L792" s="2391"/>
      <c r="M792" s="2391"/>
      <c r="N792" s="2390">
        <v>2017</v>
      </c>
      <c r="O792" s="2391"/>
      <c r="P792" s="2395"/>
      <c r="Q792" s="1246"/>
    </row>
    <row r="793" spans="1:18" ht="11.1" customHeight="1">
      <c r="A793" s="1245"/>
      <c r="B793" s="2392"/>
      <c r="C793" s="2393"/>
      <c r="D793" s="2393"/>
      <c r="E793" s="2393"/>
      <c r="F793" s="2393"/>
      <c r="G793" s="2393"/>
      <c r="H793" s="2394"/>
      <c r="I793" s="2393"/>
      <c r="J793" s="2393"/>
      <c r="K793" s="2393"/>
      <c r="L793" s="2393"/>
      <c r="M793" s="2393"/>
      <c r="N793" s="2392"/>
      <c r="O793" s="2393"/>
      <c r="P793" s="2396"/>
      <c r="Q793" s="1246" t="s">
        <v>2501</v>
      </c>
    </row>
    <row r="794" spans="1:18" ht="11.1" customHeight="1">
      <c r="A794" s="1245"/>
      <c r="B794" s="1247" t="s">
        <v>2502</v>
      </c>
      <c r="C794" s="1248" t="s">
        <v>2675</v>
      </c>
      <c r="D794" s="1249" t="s">
        <v>11</v>
      </c>
      <c r="E794" s="1250" t="s">
        <v>21</v>
      </c>
      <c r="F794" s="1250" t="s">
        <v>23</v>
      </c>
      <c r="G794" s="1250" t="s">
        <v>12</v>
      </c>
      <c r="H794" s="1251" t="s">
        <v>13</v>
      </c>
      <c r="I794" s="1251" t="s">
        <v>14</v>
      </c>
      <c r="J794" s="1251" t="s">
        <v>15</v>
      </c>
      <c r="K794" s="1252" t="s">
        <v>8</v>
      </c>
      <c r="L794" s="1252" t="s">
        <v>9</v>
      </c>
      <c r="M794" s="1252" t="s">
        <v>10</v>
      </c>
      <c r="N794" s="1247" t="s">
        <v>2502</v>
      </c>
      <c r="O794" s="1248" t="s">
        <v>2675</v>
      </c>
      <c r="P794" s="1249" t="s">
        <v>11</v>
      </c>
      <c r="Q794" s="1246"/>
    </row>
    <row r="795" spans="1:18" ht="11.1" customHeight="1">
      <c r="A795" s="1253"/>
      <c r="B795" s="1254" t="s">
        <v>2406</v>
      </c>
      <c r="C795" s="1255" t="s">
        <v>2506</v>
      </c>
      <c r="D795" s="1256" t="s">
        <v>2507</v>
      </c>
      <c r="E795" s="1257" t="s">
        <v>7</v>
      </c>
      <c r="F795" s="1257" t="s">
        <v>22</v>
      </c>
      <c r="G795" s="1257" t="s">
        <v>6</v>
      </c>
      <c r="H795" s="1258" t="s">
        <v>5</v>
      </c>
      <c r="I795" s="1258" t="s">
        <v>4</v>
      </c>
      <c r="J795" s="1258" t="s">
        <v>3</v>
      </c>
      <c r="K795" s="1259" t="s">
        <v>2</v>
      </c>
      <c r="L795" s="1259" t="s">
        <v>1</v>
      </c>
      <c r="M795" s="1259" t="s">
        <v>0</v>
      </c>
      <c r="N795" s="1254" t="s">
        <v>2406</v>
      </c>
      <c r="O795" s="1255" t="s">
        <v>2506</v>
      </c>
      <c r="P795" s="1256" t="s">
        <v>2507</v>
      </c>
      <c r="Q795" s="1260"/>
    </row>
    <row r="796" spans="1:18" ht="15" customHeight="1">
      <c r="A796" s="1290"/>
      <c r="B796" s="1266"/>
      <c r="C796" s="1267"/>
      <c r="D796" s="1268"/>
      <c r="E796" s="1224"/>
      <c r="F796" s="1224"/>
      <c r="G796" s="1224"/>
      <c r="H796" s="1224"/>
      <c r="I796" s="1224"/>
      <c r="J796" s="1224"/>
      <c r="K796" s="1224"/>
      <c r="L796" s="1224"/>
      <c r="M796" s="1224"/>
      <c r="N796" s="1266"/>
      <c r="O796" s="1267"/>
      <c r="P796" s="1268"/>
      <c r="Q796" s="1264"/>
      <c r="R796" s="1270"/>
    </row>
    <row r="797" spans="1:18" ht="15" customHeight="1">
      <c r="A797" s="1274" t="s">
        <v>2879</v>
      </c>
      <c r="B797" s="1266">
        <f>'[2]tr (2)'!C536</f>
        <v>101.5</v>
      </c>
      <c r="C797" s="1267">
        <f>'[2]tr (2)'!D536</f>
        <v>101.5</v>
      </c>
      <c r="D797" s="1268">
        <f>'[2]tr (2)'!E536</f>
        <v>101.5</v>
      </c>
      <c r="E797" s="1267">
        <f>'[2]tr (2)'!F536</f>
        <v>101.5</v>
      </c>
      <c r="F797" s="1267">
        <f>'[2]tr (2)'!G536</f>
        <v>101.5</v>
      </c>
      <c r="G797" s="1267">
        <f>'[2]tr (2)'!H536</f>
        <v>101.5</v>
      </c>
      <c r="H797" s="1267">
        <f>'[2]tr (2)'!I536</f>
        <v>101.5</v>
      </c>
      <c r="I797" s="1267">
        <f>'[2]tr (2)'!J536</f>
        <v>101.5</v>
      </c>
      <c r="J797" s="1267">
        <f>'[2]tr (2)'!K536</f>
        <v>101.9</v>
      </c>
      <c r="K797" s="1267">
        <f>'[2]tr (2)'!L536</f>
        <v>101.9</v>
      </c>
      <c r="L797" s="1267">
        <f>'[2]tr (2)'!M536</f>
        <v>101.9</v>
      </c>
      <c r="M797" s="1267">
        <f>'[2]tr (2)'!N536</f>
        <v>101.9</v>
      </c>
      <c r="N797" s="1266">
        <f>'[2]tr (2)'!O536</f>
        <v>101.9</v>
      </c>
      <c r="O797" s="1267">
        <f>'[2]tr (2)'!P536</f>
        <v>101.9</v>
      </c>
      <c r="P797" s="1268">
        <f>'[2]tr (2)'!Q536</f>
        <v>101.9</v>
      </c>
      <c r="Q797" s="1269" t="s">
        <v>2880</v>
      </c>
    </row>
    <row r="798" spans="1:18" ht="15" customHeight="1">
      <c r="A798" s="1244" t="s">
        <v>2881</v>
      </c>
      <c r="B798" s="1272">
        <f>'[2]tr (2)'!C537</f>
        <v>79.7</v>
      </c>
      <c r="C798" s="1224">
        <f>'[2]tr (2)'!D537</f>
        <v>79.7</v>
      </c>
      <c r="D798" s="1276">
        <f>'[2]tr (2)'!E537</f>
        <v>79.7</v>
      </c>
      <c r="E798" s="1224">
        <f>'[2]tr (2)'!F537</f>
        <v>79.7</v>
      </c>
      <c r="F798" s="1224">
        <f>'[2]tr (2)'!G537</f>
        <v>79.7</v>
      </c>
      <c r="G798" s="1224">
        <f>'[2]tr (2)'!H537</f>
        <v>79.7</v>
      </c>
      <c r="H798" s="1224">
        <f>'[2]tr (2)'!I537</f>
        <v>79.7</v>
      </c>
      <c r="I798" s="1224">
        <f>'[2]tr (2)'!J537</f>
        <v>79.7</v>
      </c>
      <c r="J798" s="1224">
        <f>'[2]tr (2)'!K537</f>
        <v>79.7</v>
      </c>
      <c r="K798" s="1224">
        <f>'[2]tr (2)'!L537</f>
        <v>79.7</v>
      </c>
      <c r="L798" s="1224">
        <f>'[2]tr (2)'!M537</f>
        <v>79.7</v>
      </c>
      <c r="M798" s="1224">
        <f>'[2]tr (2)'!N537</f>
        <v>79.7</v>
      </c>
      <c r="N798" s="1272">
        <f>'[2]tr (2)'!O537</f>
        <v>79.7</v>
      </c>
      <c r="O798" s="1224">
        <f>'[2]tr (2)'!P537</f>
        <v>79.7</v>
      </c>
      <c r="P798" s="1276">
        <f>'[2]tr (2)'!Q537</f>
        <v>79.7</v>
      </c>
      <c r="Q798" s="1278" t="s">
        <v>2882</v>
      </c>
    </row>
    <row r="799" spans="1:18" ht="15" customHeight="1">
      <c r="A799" s="1244" t="s">
        <v>2883</v>
      </c>
      <c r="B799" s="1272">
        <f>'[2]tr (2)'!C538</f>
        <v>82.8</v>
      </c>
      <c r="C799" s="1224">
        <f>'[2]tr (2)'!D538</f>
        <v>82.8</v>
      </c>
      <c r="D799" s="1276">
        <f>'[2]tr (2)'!E538</f>
        <v>82.8</v>
      </c>
      <c r="E799" s="1224">
        <f>'[2]tr (2)'!F538</f>
        <v>82.8</v>
      </c>
      <c r="F799" s="1224">
        <f>'[2]tr (2)'!G538</f>
        <v>82.8</v>
      </c>
      <c r="G799" s="1224">
        <f>'[2]tr (2)'!H538</f>
        <v>82.8</v>
      </c>
      <c r="H799" s="1224">
        <f>'[2]tr (2)'!I538</f>
        <v>82.8</v>
      </c>
      <c r="I799" s="1224">
        <f>'[2]tr (2)'!J538</f>
        <v>79.400000000000006</v>
      </c>
      <c r="J799" s="1224">
        <f>'[2]tr (2)'!K538</f>
        <v>79.400000000000006</v>
      </c>
      <c r="K799" s="1224">
        <f>'[2]tr (2)'!L538</f>
        <v>79.400000000000006</v>
      </c>
      <c r="L799" s="1224">
        <f>'[2]tr (2)'!M538</f>
        <v>79.400000000000006</v>
      </c>
      <c r="M799" s="1224">
        <f>'[2]tr (2)'!N538</f>
        <v>79.400000000000006</v>
      </c>
      <c r="N799" s="1272">
        <f>'[2]tr (2)'!O538</f>
        <v>79.400000000000006</v>
      </c>
      <c r="O799" s="1224">
        <f>'[2]tr (2)'!P538</f>
        <v>79.400000000000006</v>
      </c>
      <c r="P799" s="1276">
        <f>'[2]tr (2)'!Q538</f>
        <v>79.400000000000006</v>
      </c>
      <c r="Q799" s="1277" t="s">
        <v>2884</v>
      </c>
    </row>
    <row r="800" spans="1:18" ht="15" customHeight="1">
      <c r="A800" s="1244" t="s">
        <v>2885</v>
      </c>
      <c r="B800" s="1272">
        <f>'[2]tr (2)'!C539</f>
        <v>53.5</v>
      </c>
      <c r="C800" s="1224">
        <f>'[2]tr (2)'!D539</f>
        <v>53.5</v>
      </c>
      <c r="D800" s="1276">
        <f>'[2]tr (2)'!E539</f>
        <v>53.5</v>
      </c>
      <c r="E800" s="1224">
        <f>'[2]tr (2)'!F539</f>
        <v>53.5</v>
      </c>
      <c r="F800" s="1224">
        <f>'[2]tr (2)'!G539</f>
        <v>53.5</v>
      </c>
      <c r="G800" s="1224">
        <f>'[2]tr (2)'!H539</f>
        <v>53.5</v>
      </c>
      <c r="H800" s="1224">
        <f>'[2]tr (2)'!I539</f>
        <v>53.5</v>
      </c>
      <c r="I800" s="1224">
        <f>'[2]tr (2)'!J539</f>
        <v>54</v>
      </c>
      <c r="J800" s="1224">
        <f>'[2]tr (2)'!K539</f>
        <v>54</v>
      </c>
      <c r="K800" s="1224">
        <f>'[2]tr (2)'!L539</f>
        <v>54</v>
      </c>
      <c r="L800" s="1224">
        <f>'[2]tr (2)'!M539</f>
        <v>54</v>
      </c>
      <c r="M800" s="1224">
        <f>'[2]tr (2)'!N539</f>
        <v>54</v>
      </c>
      <c r="N800" s="1272">
        <f>'[2]tr (2)'!O539</f>
        <v>54</v>
      </c>
      <c r="O800" s="1224">
        <f>'[2]tr (2)'!P539</f>
        <v>54</v>
      </c>
      <c r="P800" s="1276">
        <f>'[2]tr (2)'!Q539</f>
        <v>54</v>
      </c>
      <c r="Q800" s="1277" t="s">
        <v>2886</v>
      </c>
    </row>
    <row r="801" spans="1:18" ht="15" customHeight="1">
      <c r="A801" s="1244" t="s">
        <v>2887</v>
      </c>
      <c r="B801" s="1272">
        <f>'[2]tr (2)'!C540</f>
        <v>100.9</v>
      </c>
      <c r="C801" s="1224">
        <f>'[2]tr (2)'!D540</f>
        <v>100.9</v>
      </c>
      <c r="D801" s="1276">
        <f>'[2]tr (2)'!E540</f>
        <v>100.9</v>
      </c>
      <c r="E801" s="1224">
        <f>'[2]tr (2)'!F540</f>
        <v>100.9</v>
      </c>
      <c r="F801" s="1224">
        <f>'[2]tr (2)'!G540</f>
        <v>100.9</v>
      </c>
      <c r="G801" s="1224">
        <f>'[2]tr (2)'!H540</f>
        <v>100.9</v>
      </c>
      <c r="H801" s="1224">
        <f>'[2]tr (2)'!I540</f>
        <v>100.9</v>
      </c>
      <c r="I801" s="1224">
        <f>'[2]tr (2)'!J540</f>
        <v>100.9</v>
      </c>
      <c r="J801" s="1224">
        <f>'[2]tr (2)'!K540</f>
        <v>100.9</v>
      </c>
      <c r="K801" s="1224">
        <f>'[2]tr (2)'!L540</f>
        <v>100.9</v>
      </c>
      <c r="L801" s="1224">
        <f>'[2]tr (2)'!M540</f>
        <v>100.9</v>
      </c>
      <c r="M801" s="1224">
        <f>'[2]tr (2)'!N540</f>
        <v>100.9</v>
      </c>
      <c r="N801" s="1272">
        <f>'[2]tr (2)'!O540</f>
        <v>100.9</v>
      </c>
      <c r="O801" s="1224">
        <f>'[2]tr (2)'!P540</f>
        <v>100.9</v>
      </c>
      <c r="P801" s="1276">
        <f>'[2]tr (2)'!Q540</f>
        <v>100.9</v>
      </c>
      <c r="Q801" s="1277" t="s">
        <v>2888</v>
      </c>
      <c r="R801" s="1270"/>
    </row>
    <row r="802" spans="1:18" ht="15" customHeight="1">
      <c r="A802" s="1308" t="s">
        <v>2889</v>
      </c>
      <c r="B802" s="1272">
        <f>'[2]tr (2)'!C541</f>
        <v>100</v>
      </c>
      <c r="C802" s="1224">
        <f>'[2]tr (2)'!D541</f>
        <v>100</v>
      </c>
      <c r="D802" s="1276">
        <f>'[2]tr (2)'!E541</f>
        <v>100</v>
      </c>
      <c r="E802" s="1224">
        <f>'[2]tr (2)'!F541</f>
        <v>100</v>
      </c>
      <c r="F802" s="1224">
        <f>'[2]tr (2)'!G541</f>
        <v>100</v>
      </c>
      <c r="G802" s="1224">
        <f>'[2]tr (2)'!H541</f>
        <v>100</v>
      </c>
      <c r="H802" s="1224">
        <f>'[2]tr (2)'!I541</f>
        <v>100</v>
      </c>
      <c r="I802" s="1224">
        <f>'[2]tr (2)'!J541</f>
        <v>100</v>
      </c>
      <c r="J802" s="1224">
        <f>'[2]tr (2)'!K541</f>
        <v>100</v>
      </c>
      <c r="K802" s="1224">
        <f>'[2]tr (2)'!L541</f>
        <v>100</v>
      </c>
      <c r="L802" s="1224">
        <f>'[2]tr (2)'!M541</f>
        <v>100</v>
      </c>
      <c r="M802" s="1224">
        <f>'[2]tr (2)'!N541</f>
        <v>100</v>
      </c>
      <c r="N802" s="1272">
        <f>'[2]tr (2)'!O541</f>
        <v>100</v>
      </c>
      <c r="O802" s="1224">
        <f>'[2]tr (2)'!P541</f>
        <v>100</v>
      </c>
      <c r="P802" s="1276">
        <f>'[2]tr (2)'!Q541</f>
        <v>100</v>
      </c>
      <c r="Q802" s="1280" t="s">
        <v>2890</v>
      </c>
    </row>
    <row r="803" spans="1:18" s="1227" customFormat="1" ht="15" customHeight="1">
      <c r="A803" s="1244" t="s">
        <v>2891</v>
      </c>
      <c r="B803" s="1272">
        <f>'[2]tr (2)'!C542</f>
        <v>89.3</v>
      </c>
      <c r="C803" s="1224">
        <f>'[2]tr (2)'!D542</f>
        <v>89.3</v>
      </c>
      <c r="D803" s="1276">
        <f>'[2]tr (2)'!E542</f>
        <v>89.3</v>
      </c>
      <c r="E803" s="1224">
        <f>'[2]tr (2)'!F542</f>
        <v>89.3</v>
      </c>
      <c r="F803" s="1224">
        <f>'[2]tr (2)'!G542</f>
        <v>89.3</v>
      </c>
      <c r="G803" s="1224">
        <f>'[2]tr (2)'!H542</f>
        <v>89.3</v>
      </c>
      <c r="H803" s="1224">
        <f>'[2]tr (2)'!I542</f>
        <v>89.3</v>
      </c>
      <c r="I803" s="1224">
        <f>'[2]tr (2)'!J542</f>
        <v>89.5</v>
      </c>
      <c r="J803" s="1224">
        <f>'[2]tr (2)'!K542</f>
        <v>89.5</v>
      </c>
      <c r="K803" s="1224">
        <f>'[2]tr (2)'!L542</f>
        <v>89.5</v>
      </c>
      <c r="L803" s="1224">
        <f>'[2]tr (2)'!M542</f>
        <v>89.5</v>
      </c>
      <c r="M803" s="1224">
        <f>'[2]tr (2)'!N542</f>
        <v>89.5</v>
      </c>
      <c r="N803" s="1272">
        <f>'[2]tr (2)'!O542</f>
        <v>89.5</v>
      </c>
      <c r="O803" s="1224">
        <f>'[2]tr (2)'!P542</f>
        <v>89.5</v>
      </c>
      <c r="P803" s="1276">
        <f>'[2]tr (2)'!Q542</f>
        <v>89.5</v>
      </c>
      <c r="Q803" s="1278" t="s">
        <v>2892</v>
      </c>
      <c r="R803" s="1243"/>
    </row>
    <row r="804" spans="1:18" ht="15" customHeight="1">
      <c r="A804" s="1244" t="s">
        <v>2893</v>
      </c>
      <c r="B804" s="1272">
        <f>'[2]tr (2)'!C543</f>
        <v>109.9</v>
      </c>
      <c r="C804" s="1224">
        <f>'[2]tr (2)'!D543</f>
        <v>109.9</v>
      </c>
      <c r="D804" s="1276">
        <f>'[2]tr (2)'!E543</f>
        <v>109.9</v>
      </c>
      <c r="E804" s="1224">
        <f>'[2]tr (2)'!F543</f>
        <v>109.9</v>
      </c>
      <c r="F804" s="1224">
        <f>'[2]tr (2)'!G543</f>
        <v>109.9</v>
      </c>
      <c r="G804" s="1224">
        <f>'[2]tr (2)'!H543</f>
        <v>109.9</v>
      </c>
      <c r="H804" s="1224">
        <f>'[2]tr (2)'!I543</f>
        <v>109.9</v>
      </c>
      <c r="I804" s="1224">
        <f>'[2]tr (2)'!J543</f>
        <v>109.9</v>
      </c>
      <c r="J804" s="1224">
        <f>'[2]tr (2)'!K543</f>
        <v>109.9</v>
      </c>
      <c r="K804" s="1224">
        <f>'[2]tr (2)'!L543</f>
        <v>109.9</v>
      </c>
      <c r="L804" s="1224">
        <f>'[2]tr (2)'!M543</f>
        <v>109.9</v>
      </c>
      <c r="M804" s="1224">
        <f>'[2]tr (2)'!N543</f>
        <v>109.9</v>
      </c>
      <c r="N804" s="1272">
        <f>'[2]tr (2)'!O543</f>
        <v>109.9</v>
      </c>
      <c r="O804" s="1224">
        <f>'[2]tr (2)'!P543</f>
        <v>109.9</v>
      </c>
      <c r="P804" s="1276">
        <f>'[2]tr (2)'!Q543</f>
        <v>109.9</v>
      </c>
      <c r="Q804" s="1278" t="s">
        <v>2894</v>
      </c>
    </row>
    <row r="805" spans="1:18" ht="15" customHeight="1">
      <c r="A805" s="1244" t="s">
        <v>2895</v>
      </c>
      <c r="B805" s="1272">
        <f>'[2]tr (2)'!C544</f>
        <v>132.5</v>
      </c>
      <c r="C805" s="1224">
        <f>'[2]tr (2)'!D544</f>
        <v>132.5</v>
      </c>
      <c r="D805" s="1276">
        <f>'[2]tr (2)'!E544</f>
        <v>132.5</v>
      </c>
      <c r="E805" s="1224">
        <f>'[2]tr (2)'!F544</f>
        <v>132.5</v>
      </c>
      <c r="F805" s="1224">
        <f>'[2]tr (2)'!G544</f>
        <v>132.5</v>
      </c>
      <c r="G805" s="1224">
        <f>'[2]tr (2)'!H544</f>
        <v>132.5</v>
      </c>
      <c r="H805" s="1224">
        <f>'[2]tr (2)'!I544</f>
        <v>132.5</v>
      </c>
      <c r="I805" s="1224">
        <f>'[2]tr (2)'!J544</f>
        <v>132.5</v>
      </c>
      <c r="J805" s="1224">
        <f>'[2]tr (2)'!K544</f>
        <v>132.5</v>
      </c>
      <c r="K805" s="1224">
        <f>'[2]tr (2)'!L544</f>
        <v>132.5</v>
      </c>
      <c r="L805" s="1224">
        <f>'[2]tr (2)'!M544</f>
        <v>132.5</v>
      </c>
      <c r="M805" s="1224">
        <f>'[2]tr (2)'!N544</f>
        <v>132.5</v>
      </c>
      <c r="N805" s="1272">
        <f>'[2]tr (2)'!O544</f>
        <v>132.5</v>
      </c>
      <c r="O805" s="1224">
        <f>'[2]tr (2)'!P544</f>
        <v>132.5</v>
      </c>
      <c r="P805" s="1276">
        <f>'[2]tr (2)'!Q544</f>
        <v>132.5</v>
      </c>
      <c r="Q805" s="1278" t="s">
        <v>2896</v>
      </c>
    </row>
    <row r="806" spans="1:18" ht="15" customHeight="1">
      <c r="A806" s="1244" t="s">
        <v>2897</v>
      </c>
      <c r="B806" s="1272">
        <f>'[2]tr (2)'!C545</f>
        <v>102</v>
      </c>
      <c r="C806" s="1224">
        <f>'[2]tr (2)'!D545</f>
        <v>102</v>
      </c>
      <c r="D806" s="1276">
        <f>'[2]tr (2)'!E545</f>
        <v>102</v>
      </c>
      <c r="E806" s="1224">
        <f>'[2]tr (2)'!F545</f>
        <v>102</v>
      </c>
      <c r="F806" s="1224">
        <f>'[2]tr (2)'!G545</f>
        <v>102</v>
      </c>
      <c r="G806" s="1224">
        <f>'[2]tr (2)'!H545</f>
        <v>102</v>
      </c>
      <c r="H806" s="1224">
        <f>'[2]tr (2)'!I545</f>
        <v>102</v>
      </c>
      <c r="I806" s="1224">
        <f>'[2]tr (2)'!J545</f>
        <v>102</v>
      </c>
      <c r="J806" s="1224">
        <f>'[2]tr (2)'!K545</f>
        <v>102</v>
      </c>
      <c r="K806" s="1224">
        <f>'[2]tr (2)'!L545</f>
        <v>102</v>
      </c>
      <c r="L806" s="1224">
        <f>'[2]tr (2)'!M545</f>
        <v>102</v>
      </c>
      <c r="M806" s="1224">
        <f>'[2]tr (2)'!N545</f>
        <v>102</v>
      </c>
      <c r="N806" s="1272">
        <f>'[2]tr (2)'!O545</f>
        <v>102</v>
      </c>
      <c r="O806" s="1224">
        <f>'[2]tr (2)'!P545</f>
        <v>102</v>
      </c>
      <c r="P806" s="1276">
        <f>'[2]tr (2)'!Q545</f>
        <v>102</v>
      </c>
      <c r="Q806" s="1278" t="s">
        <v>2898</v>
      </c>
    </row>
    <row r="807" spans="1:18" ht="15" customHeight="1">
      <c r="A807" s="1244" t="s">
        <v>2899</v>
      </c>
      <c r="B807" s="1272">
        <f>'[2]tr (2)'!C546</f>
        <v>114.4</v>
      </c>
      <c r="C807" s="1224">
        <f>'[2]tr (2)'!D546</f>
        <v>114.4</v>
      </c>
      <c r="D807" s="1276">
        <f>'[2]tr (2)'!E546</f>
        <v>114.4</v>
      </c>
      <c r="E807" s="1224">
        <f>'[2]tr (2)'!F546</f>
        <v>114.4</v>
      </c>
      <c r="F807" s="1224">
        <f>'[2]tr (2)'!G546</f>
        <v>114.4</v>
      </c>
      <c r="G807" s="1224">
        <f>'[2]tr (2)'!H546</f>
        <v>114.4</v>
      </c>
      <c r="H807" s="1224">
        <f>'[2]tr (2)'!I546</f>
        <v>114.4</v>
      </c>
      <c r="I807" s="1224">
        <f>'[2]tr (2)'!J546</f>
        <v>114.4</v>
      </c>
      <c r="J807" s="1224">
        <f>'[2]tr (2)'!K546</f>
        <v>114.4</v>
      </c>
      <c r="K807" s="1224">
        <f>'[2]tr (2)'!L546</f>
        <v>114.4</v>
      </c>
      <c r="L807" s="1224">
        <f>'[2]tr (2)'!M546</f>
        <v>114.4</v>
      </c>
      <c r="M807" s="1224">
        <f>'[2]tr (2)'!N546</f>
        <v>114.4</v>
      </c>
      <c r="N807" s="1272">
        <f>'[2]tr (2)'!O546</f>
        <v>114.4</v>
      </c>
      <c r="O807" s="1224">
        <f>'[2]tr (2)'!P546</f>
        <v>114.4</v>
      </c>
      <c r="P807" s="1276">
        <f>'[2]tr (2)'!Q546</f>
        <v>114.4</v>
      </c>
      <c r="Q807" s="1278" t="s">
        <v>2900</v>
      </c>
      <c r="R807" s="1270"/>
    </row>
    <row r="808" spans="1:18" ht="15" customHeight="1">
      <c r="A808" s="1244" t="s">
        <v>2901</v>
      </c>
      <c r="B808" s="1272">
        <f>'[2]tr (2)'!C547</f>
        <v>100</v>
      </c>
      <c r="C808" s="1224">
        <f>'[2]tr (2)'!D547</f>
        <v>100</v>
      </c>
      <c r="D808" s="1276">
        <f>'[2]tr (2)'!E547</f>
        <v>100</v>
      </c>
      <c r="E808" s="1224">
        <f>'[2]tr (2)'!F547</f>
        <v>100</v>
      </c>
      <c r="F808" s="1224">
        <f>'[2]tr (2)'!G547</f>
        <v>100</v>
      </c>
      <c r="G808" s="1224">
        <f>'[2]tr (2)'!H547</f>
        <v>100</v>
      </c>
      <c r="H808" s="1224">
        <f>'[2]tr (2)'!I547</f>
        <v>100</v>
      </c>
      <c r="I808" s="1224">
        <f>'[2]tr (2)'!J547</f>
        <v>100</v>
      </c>
      <c r="J808" s="1224">
        <f>'[2]tr (2)'!K547</f>
        <v>100</v>
      </c>
      <c r="K808" s="1224">
        <f>'[2]tr (2)'!L547</f>
        <v>100</v>
      </c>
      <c r="L808" s="1224">
        <f>'[2]tr (2)'!M547</f>
        <v>100</v>
      </c>
      <c r="M808" s="1224">
        <f>'[2]tr (2)'!N547</f>
        <v>100</v>
      </c>
      <c r="N808" s="1272">
        <f>'[2]tr (2)'!O547</f>
        <v>100</v>
      </c>
      <c r="O808" s="1224">
        <f>'[2]tr (2)'!P547</f>
        <v>100</v>
      </c>
      <c r="P808" s="1276">
        <f>'[2]tr (2)'!Q547</f>
        <v>100</v>
      </c>
      <c r="Q808" s="1278" t="s">
        <v>2902</v>
      </c>
    </row>
    <row r="809" spans="1:18" ht="15" customHeight="1">
      <c r="A809" s="1244" t="s">
        <v>2903</v>
      </c>
      <c r="B809" s="1272">
        <f>'[2]tr (2)'!C548</f>
        <v>100</v>
      </c>
      <c r="C809" s="1224">
        <f>'[2]tr (2)'!D548</f>
        <v>100</v>
      </c>
      <c r="D809" s="1276">
        <f>'[2]tr (2)'!E548</f>
        <v>100</v>
      </c>
      <c r="E809" s="1224">
        <f>'[2]tr (2)'!F548</f>
        <v>100</v>
      </c>
      <c r="F809" s="1224">
        <f>'[2]tr (2)'!G548</f>
        <v>100</v>
      </c>
      <c r="G809" s="1224">
        <f>'[2]tr (2)'!H548</f>
        <v>100</v>
      </c>
      <c r="H809" s="1224">
        <f>'[2]tr (2)'!I548</f>
        <v>100</v>
      </c>
      <c r="I809" s="1224">
        <f>'[2]tr (2)'!J548</f>
        <v>100</v>
      </c>
      <c r="J809" s="1224">
        <f>'[2]tr (2)'!K548</f>
        <v>100</v>
      </c>
      <c r="K809" s="1224">
        <f>'[2]tr (2)'!L548</f>
        <v>100</v>
      </c>
      <c r="L809" s="1224">
        <f>'[2]tr (2)'!M548</f>
        <v>100</v>
      </c>
      <c r="M809" s="1224">
        <f>'[2]tr (2)'!N548</f>
        <v>100</v>
      </c>
      <c r="N809" s="1272">
        <f>'[2]tr (2)'!O548</f>
        <v>100</v>
      </c>
      <c r="O809" s="1224">
        <f>'[2]tr (2)'!P548</f>
        <v>100</v>
      </c>
      <c r="P809" s="1276">
        <f>'[2]tr (2)'!Q548</f>
        <v>100</v>
      </c>
      <c r="Q809" s="1278" t="s">
        <v>2904</v>
      </c>
    </row>
    <row r="810" spans="1:18" ht="15" customHeight="1">
      <c r="A810" s="1244" t="s">
        <v>2905</v>
      </c>
      <c r="B810" s="1272">
        <f>'[2]tr (2)'!C549</f>
        <v>154</v>
      </c>
      <c r="C810" s="1224">
        <f>'[2]tr (2)'!D549</f>
        <v>154</v>
      </c>
      <c r="D810" s="1276">
        <f>'[2]tr (2)'!E549</f>
        <v>154</v>
      </c>
      <c r="E810" s="1224">
        <f>'[2]tr (2)'!F549</f>
        <v>154</v>
      </c>
      <c r="F810" s="1224">
        <f>'[2]tr (2)'!G549</f>
        <v>154</v>
      </c>
      <c r="G810" s="1224">
        <f>'[2]tr (2)'!H549</f>
        <v>154</v>
      </c>
      <c r="H810" s="1224">
        <f>'[2]tr (2)'!I549</f>
        <v>154</v>
      </c>
      <c r="I810" s="1224">
        <f>'[2]tr (2)'!J549</f>
        <v>154</v>
      </c>
      <c r="J810" s="1224">
        <f>'[2]tr (2)'!K549</f>
        <v>154</v>
      </c>
      <c r="K810" s="1224">
        <f>'[2]tr (2)'!L549</f>
        <v>154</v>
      </c>
      <c r="L810" s="1224">
        <f>'[2]tr (2)'!M549</f>
        <v>154</v>
      </c>
      <c r="M810" s="1224">
        <f>'[2]tr (2)'!N549</f>
        <v>154</v>
      </c>
      <c r="N810" s="1272">
        <f>'[2]tr (2)'!O549</f>
        <v>154</v>
      </c>
      <c r="O810" s="1224">
        <f>'[2]tr (2)'!P549</f>
        <v>154</v>
      </c>
      <c r="P810" s="1276">
        <f>'[2]tr (2)'!Q549</f>
        <v>154</v>
      </c>
      <c r="Q810" s="1278" t="s">
        <v>2906</v>
      </c>
    </row>
    <row r="811" spans="1:18" ht="15" customHeight="1">
      <c r="A811" s="1244" t="s">
        <v>2907</v>
      </c>
      <c r="B811" s="1272">
        <f>'[2]tr (2)'!C550</f>
        <v>108.9</v>
      </c>
      <c r="C811" s="1224">
        <f>'[2]tr (2)'!D550</f>
        <v>108.9</v>
      </c>
      <c r="D811" s="1276">
        <f>'[2]tr (2)'!E550</f>
        <v>108.9</v>
      </c>
      <c r="E811" s="1224">
        <f>'[2]tr (2)'!F550</f>
        <v>108.9</v>
      </c>
      <c r="F811" s="1224">
        <f>'[2]tr (2)'!G550</f>
        <v>107.7</v>
      </c>
      <c r="G811" s="1224">
        <f>'[2]tr (2)'!H550</f>
        <v>107.7</v>
      </c>
      <c r="H811" s="1224">
        <f>'[2]tr (2)'!I550</f>
        <v>107.7</v>
      </c>
      <c r="I811" s="1224">
        <f>'[2]tr (2)'!J550</f>
        <v>107.7</v>
      </c>
      <c r="J811" s="1224">
        <f>'[2]tr (2)'!K550</f>
        <v>107.7</v>
      </c>
      <c r="K811" s="1224">
        <f>'[2]tr (2)'!L550</f>
        <v>107.7</v>
      </c>
      <c r="L811" s="1224">
        <f>'[2]tr (2)'!M550</f>
        <v>107.7</v>
      </c>
      <c r="M811" s="1224">
        <f>'[2]tr (2)'!N550</f>
        <v>107.7</v>
      </c>
      <c r="N811" s="1272">
        <f>'[2]tr (2)'!O550</f>
        <v>107.7</v>
      </c>
      <c r="O811" s="1224">
        <f>'[2]tr (2)'!P550</f>
        <v>107.7</v>
      </c>
      <c r="P811" s="1276">
        <f>'[2]tr (2)'!Q550</f>
        <v>107.7</v>
      </c>
      <c r="Q811" s="1278" t="s">
        <v>2908</v>
      </c>
    </row>
    <row r="812" spans="1:18" s="1271" customFormat="1" ht="15" customHeight="1">
      <c r="A812" s="1244" t="s">
        <v>2909</v>
      </c>
      <c r="B812" s="1272">
        <f>'[2]tr (2)'!C551</f>
        <v>123.1</v>
      </c>
      <c r="C812" s="1224">
        <f>'[2]tr (2)'!D551</f>
        <v>123.1</v>
      </c>
      <c r="D812" s="1276">
        <f>'[2]tr (2)'!E551</f>
        <v>123.1</v>
      </c>
      <c r="E812" s="1224">
        <f>'[2]tr (2)'!F551</f>
        <v>123.1</v>
      </c>
      <c r="F812" s="1224">
        <f>'[2]tr (2)'!G551</f>
        <v>123.1</v>
      </c>
      <c r="G812" s="1224">
        <f>'[2]tr (2)'!H551</f>
        <v>123.1</v>
      </c>
      <c r="H812" s="1224">
        <f>'[2]tr (2)'!I551</f>
        <v>123.1</v>
      </c>
      <c r="I812" s="1224">
        <f>'[2]tr (2)'!J551</f>
        <v>123.1</v>
      </c>
      <c r="J812" s="1224">
        <f>'[2]tr (2)'!K551</f>
        <v>124.3</v>
      </c>
      <c r="K812" s="1224">
        <f>'[2]tr (2)'!L551</f>
        <v>124.3</v>
      </c>
      <c r="L812" s="1224">
        <f>'[2]tr (2)'!M551</f>
        <v>124.3</v>
      </c>
      <c r="M812" s="1224">
        <f>'[2]tr (2)'!N551</f>
        <v>124.3</v>
      </c>
      <c r="N812" s="1272">
        <f>'[2]tr (2)'!O551</f>
        <v>124.3</v>
      </c>
      <c r="O812" s="1224">
        <f>'[2]tr (2)'!P551</f>
        <v>124.3</v>
      </c>
      <c r="P812" s="1276">
        <f>'[2]tr (2)'!Q551</f>
        <v>124.3</v>
      </c>
      <c r="Q812" s="1278" t="s">
        <v>2910</v>
      </c>
      <c r="R812" s="1243"/>
    </row>
    <row r="813" spans="1:18" ht="15" customHeight="1">
      <c r="B813" s="1272"/>
      <c r="C813" s="1224"/>
      <c r="D813" s="1268"/>
      <c r="E813" s="1267"/>
      <c r="F813" s="1267"/>
      <c r="G813" s="1267"/>
      <c r="H813" s="1267"/>
      <c r="I813" s="1267"/>
      <c r="J813" s="1267"/>
      <c r="K813" s="1267"/>
      <c r="L813" s="1267"/>
      <c r="M813" s="1267"/>
      <c r="N813" s="1266"/>
      <c r="O813" s="1267"/>
      <c r="P813" s="1268"/>
      <c r="Q813" s="1278"/>
    </row>
    <row r="814" spans="1:18" s="1271" customFormat="1" ht="15" customHeight="1">
      <c r="A814" s="1274" t="s">
        <v>2911</v>
      </c>
      <c r="B814" s="1266">
        <f>'[2]tr (2)'!C553</f>
        <v>119.8</v>
      </c>
      <c r="C814" s="1267">
        <f>'[2]tr (2)'!D553</f>
        <v>119.8</v>
      </c>
      <c r="D814" s="1268">
        <f>'[2]tr (2)'!E553</f>
        <v>119.8</v>
      </c>
      <c r="E814" s="1267">
        <f>'[2]tr (2)'!F553</f>
        <v>119.8</v>
      </c>
      <c r="F814" s="1267">
        <f>'[2]tr (2)'!G553</f>
        <v>116.1</v>
      </c>
      <c r="G814" s="1267">
        <f>'[2]tr (2)'!H553</f>
        <v>116.1</v>
      </c>
      <c r="H814" s="1267">
        <f>'[2]tr (2)'!I553</f>
        <v>116.1</v>
      </c>
      <c r="I814" s="1267">
        <f>'[2]tr (2)'!J553</f>
        <v>116.1</v>
      </c>
      <c r="J814" s="1267">
        <f>'[2]tr (2)'!K553</f>
        <v>116.1</v>
      </c>
      <c r="K814" s="1267">
        <f>'[2]tr (2)'!L553</f>
        <v>116.1</v>
      </c>
      <c r="L814" s="1267">
        <f>'[2]tr (2)'!M553</f>
        <v>116.1</v>
      </c>
      <c r="M814" s="1267">
        <f>'[2]tr (2)'!N553</f>
        <v>116.1</v>
      </c>
      <c r="N814" s="1266">
        <f>'[2]tr (2)'!O553</f>
        <v>116.1</v>
      </c>
      <c r="O814" s="1267">
        <f>'[2]tr (2)'!P553</f>
        <v>116.1</v>
      </c>
      <c r="P814" s="1268">
        <f>'[2]tr (2)'!Q553</f>
        <v>116.1</v>
      </c>
      <c r="Q814" s="1275" t="s">
        <v>2912</v>
      </c>
      <c r="R814" s="1243"/>
    </row>
    <row r="815" spans="1:18" ht="15" customHeight="1">
      <c r="A815" s="1244" t="s">
        <v>2913</v>
      </c>
      <c r="B815" s="1272">
        <f>'[2]tr (2)'!C554</f>
        <v>127.6</v>
      </c>
      <c r="C815" s="1224">
        <f>'[2]tr (2)'!D554</f>
        <v>127.6</v>
      </c>
      <c r="D815" s="1276">
        <f>'[2]tr (2)'!E554</f>
        <v>127.6</v>
      </c>
      <c r="E815" s="1224">
        <f>'[2]tr (2)'!F554</f>
        <v>127.6</v>
      </c>
      <c r="F815" s="1224">
        <f>'[2]tr (2)'!G554</f>
        <v>116.9</v>
      </c>
      <c r="G815" s="1224">
        <f>'[2]tr (2)'!H554</f>
        <v>116.9</v>
      </c>
      <c r="H815" s="1224">
        <f>'[2]tr (2)'!I554</f>
        <v>116.9</v>
      </c>
      <c r="I815" s="1224">
        <f>'[2]tr (2)'!J554</f>
        <v>116.9</v>
      </c>
      <c r="J815" s="1224">
        <f>'[2]tr (2)'!K554</f>
        <v>116.9</v>
      </c>
      <c r="K815" s="1224">
        <f>'[2]tr (2)'!L554</f>
        <v>116.9</v>
      </c>
      <c r="L815" s="1224">
        <f>'[2]tr (2)'!M554</f>
        <v>116.9</v>
      </c>
      <c r="M815" s="1224">
        <f>'[2]tr (2)'!N554</f>
        <v>116.9</v>
      </c>
      <c r="N815" s="1272">
        <f>'[2]tr (2)'!O554</f>
        <v>116.9</v>
      </c>
      <c r="O815" s="1224">
        <f>'[2]tr (2)'!P554</f>
        <v>116.9</v>
      </c>
      <c r="P815" s="1276">
        <f>'[2]tr (2)'!Q554</f>
        <v>116.9</v>
      </c>
      <c r="Q815" s="1278" t="s">
        <v>2914</v>
      </c>
    </row>
    <row r="816" spans="1:18" ht="15" customHeight="1">
      <c r="A816" s="1244" t="s">
        <v>2915</v>
      </c>
      <c r="B816" s="1272">
        <f>'[2]tr (2)'!C555</f>
        <v>153</v>
      </c>
      <c r="C816" s="1224">
        <f>'[2]tr (2)'!D555</f>
        <v>153</v>
      </c>
      <c r="D816" s="1276">
        <f>'[2]tr (2)'!E555</f>
        <v>153</v>
      </c>
      <c r="E816" s="1224">
        <f>'[2]tr (2)'!F555</f>
        <v>153</v>
      </c>
      <c r="F816" s="1224">
        <f>'[2]tr (2)'!G555</f>
        <v>153</v>
      </c>
      <c r="G816" s="1224">
        <f>'[2]tr (2)'!H555</f>
        <v>153</v>
      </c>
      <c r="H816" s="1224">
        <f>'[2]tr (2)'!I555</f>
        <v>153</v>
      </c>
      <c r="I816" s="1224">
        <f>'[2]tr (2)'!J555</f>
        <v>153</v>
      </c>
      <c r="J816" s="1224">
        <f>'[2]tr (2)'!K555</f>
        <v>153</v>
      </c>
      <c r="K816" s="1224">
        <f>'[2]tr (2)'!L555</f>
        <v>153</v>
      </c>
      <c r="L816" s="1224">
        <f>'[2]tr (2)'!M555</f>
        <v>153</v>
      </c>
      <c r="M816" s="1224">
        <f>'[2]tr (2)'!N555</f>
        <v>153</v>
      </c>
      <c r="N816" s="1272">
        <f>'[2]tr (2)'!O555</f>
        <v>153</v>
      </c>
      <c r="O816" s="1224">
        <f>'[2]tr (2)'!P555</f>
        <v>153</v>
      </c>
      <c r="P816" s="1276">
        <f>'[2]tr (2)'!Q555</f>
        <v>153</v>
      </c>
      <c r="Q816" s="1278" t="s">
        <v>2916</v>
      </c>
    </row>
    <row r="817" spans="1:18" ht="15" customHeight="1">
      <c r="A817" s="1244" t="s">
        <v>2917</v>
      </c>
      <c r="B817" s="1272">
        <f>'[2]tr (2)'!C556</f>
        <v>114.3</v>
      </c>
      <c r="C817" s="1224">
        <f>'[2]tr (2)'!D556</f>
        <v>114.3</v>
      </c>
      <c r="D817" s="1276">
        <f>'[2]tr (2)'!E556</f>
        <v>114.3</v>
      </c>
      <c r="E817" s="1224">
        <f>'[2]tr (2)'!F556</f>
        <v>114.3</v>
      </c>
      <c r="F817" s="1224">
        <f>'[2]tr (2)'!G556</f>
        <v>107.5</v>
      </c>
      <c r="G817" s="1224">
        <f>'[2]tr (2)'!H556</f>
        <v>107.5</v>
      </c>
      <c r="H817" s="1224">
        <f>'[2]tr (2)'!I556</f>
        <v>107.5</v>
      </c>
      <c r="I817" s="1224">
        <f>'[2]tr (2)'!J556</f>
        <v>107.5</v>
      </c>
      <c r="J817" s="1224">
        <f>'[2]tr (2)'!K556</f>
        <v>107.5</v>
      </c>
      <c r="K817" s="1224">
        <f>'[2]tr (2)'!L556</f>
        <v>107.5</v>
      </c>
      <c r="L817" s="1224">
        <f>'[2]tr (2)'!M556</f>
        <v>107.5</v>
      </c>
      <c r="M817" s="1224">
        <f>'[2]tr (2)'!N556</f>
        <v>107.5</v>
      </c>
      <c r="N817" s="1272">
        <f>'[2]tr (2)'!O556</f>
        <v>107.5</v>
      </c>
      <c r="O817" s="1224">
        <f>'[2]tr (2)'!P556</f>
        <v>107.5</v>
      </c>
      <c r="P817" s="1276">
        <f>'[2]tr (2)'!Q556</f>
        <v>107.5</v>
      </c>
      <c r="Q817" s="1278" t="s">
        <v>2918</v>
      </c>
    </row>
    <row r="818" spans="1:18" ht="15" customHeight="1">
      <c r="A818" s="1244" t="s">
        <v>2919</v>
      </c>
      <c r="B818" s="1272">
        <f>'[2]tr (2)'!C557</f>
        <v>111.4</v>
      </c>
      <c r="C818" s="1224">
        <f>'[2]tr (2)'!D557</f>
        <v>111.4</v>
      </c>
      <c r="D818" s="1276">
        <f>'[2]tr (2)'!E557</f>
        <v>111.4</v>
      </c>
      <c r="E818" s="1224">
        <f>'[2]tr (2)'!F557</f>
        <v>111.4</v>
      </c>
      <c r="F818" s="1224">
        <f>'[2]tr (2)'!G557</f>
        <v>111.4</v>
      </c>
      <c r="G818" s="1224">
        <f>'[2]tr (2)'!H557</f>
        <v>111.4</v>
      </c>
      <c r="H818" s="1224">
        <f>'[2]tr (2)'!I557</f>
        <v>111.4</v>
      </c>
      <c r="I818" s="1224">
        <f>'[2]tr (2)'!J557</f>
        <v>111.4</v>
      </c>
      <c r="J818" s="1224">
        <f>'[2]tr (2)'!K557</f>
        <v>111.4</v>
      </c>
      <c r="K818" s="1224">
        <f>'[2]tr (2)'!L557</f>
        <v>111.4</v>
      </c>
      <c r="L818" s="1224">
        <f>'[2]tr (2)'!M557</f>
        <v>111.4</v>
      </c>
      <c r="M818" s="1224">
        <f>'[2]tr (2)'!N557</f>
        <v>111.4</v>
      </c>
      <c r="N818" s="1272">
        <f>'[2]tr (2)'!O557</f>
        <v>111.4</v>
      </c>
      <c r="O818" s="1224">
        <f>'[2]tr (2)'!P557</f>
        <v>111.4</v>
      </c>
      <c r="P818" s="1276">
        <f>'[2]tr (2)'!Q557</f>
        <v>111.4</v>
      </c>
      <c r="Q818" s="1278" t="s">
        <v>2920</v>
      </c>
    </row>
    <row r="819" spans="1:18" ht="15" customHeight="1">
      <c r="A819" s="1244" t="s">
        <v>2921</v>
      </c>
      <c r="B819" s="1272">
        <f>'[2]tr (2)'!C558</f>
        <v>100</v>
      </c>
      <c r="C819" s="1224">
        <f>'[2]tr (2)'!D558</f>
        <v>100</v>
      </c>
      <c r="D819" s="1276">
        <f>'[2]tr (2)'!E558</f>
        <v>100</v>
      </c>
      <c r="E819" s="1224">
        <f>'[2]tr (2)'!F558</f>
        <v>100</v>
      </c>
      <c r="F819" s="1224">
        <f>'[2]tr (2)'!G558</f>
        <v>100</v>
      </c>
      <c r="G819" s="1224">
        <f>'[2]tr (2)'!H558</f>
        <v>100</v>
      </c>
      <c r="H819" s="1224">
        <f>'[2]tr (2)'!I558</f>
        <v>100</v>
      </c>
      <c r="I819" s="1224">
        <f>'[2]tr (2)'!J558</f>
        <v>100</v>
      </c>
      <c r="J819" s="1224">
        <f>'[2]tr (2)'!K558</f>
        <v>100</v>
      </c>
      <c r="K819" s="1224">
        <f>'[2]tr (2)'!L558</f>
        <v>100</v>
      </c>
      <c r="L819" s="1224">
        <f>'[2]tr (2)'!M558</f>
        <v>100</v>
      </c>
      <c r="M819" s="1224">
        <f>'[2]tr (2)'!N558</f>
        <v>100</v>
      </c>
      <c r="N819" s="1272">
        <f>'[2]tr (2)'!O558</f>
        <v>100</v>
      </c>
      <c r="O819" s="1224">
        <f>'[2]tr (2)'!P558</f>
        <v>100</v>
      </c>
      <c r="P819" s="1276">
        <f>'[2]tr (2)'!Q558</f>
        <v>100</v>
      </c>
      <c r="Q819" s="1278" t="s">
        <v>2922</v>
      </c>
    </row>
    <row r="820" spans="1:18" ht="15" customHeight="1">
      <c r="B820" s="1272"/>
      <c r="C820" s="1224"/>
      <c r="D820" s="1268"/>
      <c r="E820" s="1267"/>
      <c r="F820" s="1267"/>
      <c r="G820" s="1267"/>
      <c r="H820" s="1267"/>
      <c r="I820" s="1267"/>
      <c r="J820" s="1267"/>
      <c r="K820" s="1267"/>
      <c r="L820" s="1267"/>
      <c r="M820" s="1267"/>
      <c r="N820" s="1266"/>
      <c r="O820" s="1267"/>
      <c r="P820" s="1268"/>
      <c r="Q820" s="1278"/>
    </row>
    <row r="821" spans="1:18" ht="15" customHeight="1">
      <c r="A821" s="1274" t="s">
        <v>2923</v>
      </c>
      <c r="B821" s="1266">
        <f>'[2]tr (2)'!C560</f>
        <v>162.80000000000001</v>
      </c>
      <c r="C821" s="1267">
        <f>'[2]tr (2)'!D560</f>
        <v>162.80000000000001</v>
      </c>
      <c r="D821" s="1268">
        <f>'[2]tr (2)'!E560</f>
        <v>162.80000000000001</v>
      </c>
      <c r="E821" s="1267">
        <f>'[2]tr (2)'!F560</f>
        <v>162.69999999999999</v>
      </c>
      <c r="F821" s="1267">
        <f>'[2]tr (2)'!G560</f>
        <v>162.69999999999999</v>
      </c>
      <c r="G821" s="1267">
        <f>'[2]tr (2)'!H560</f>
        <v>162.69999999999999</v>
      </c>
      <c r="H821" s="1267">
        <f>'[2]tr (2)'!I560</f>
        <v>162.69999999999999</v>
      </c>
      <c r="I821" s="1267">
        <f>'[2]tr (2)'!J560</f>
        <v>162.69999999999999</v>
      </c>
      <c r="J821" s="1267">
        <f>'[2]tr (2)'!K560</f>
        <v>161.1</v>
      </c>
      <c r="K821" s="1267">
        <f>'[2]tr (2)'!L560</f>
        <v>152.5</v>
      </c>
      <c r="L821" s="1267">
        <f>'[2]tr (2)'!M560</f>
        <v>152.5</v>
      </c>
      <c r="M821" s="1267">
        <f>'[2]tr (2)'!N560</f>
        <v>152.69999999999999</v>
      </c>
      <c r="N821" s="1266">
        <f>'[2]tr (2)'!O560</f>
        <v>152.69999999999999</v>
      </c>
      <c r="O821" s="1267">
        <f>'[2]tr (2)'!P560</f>
        <v>152.69999999999999</v>
      </c>
      <c r="P821" s="1268">
        <f>'[2]tr (2)'!Q560</f>
        <v>150.30000000000001</v>
      </c>
      <c r="Q821" s="1273" t="s">
        <v>2924</v>
      </c>
    </row>
    <row r="822" spans="1:18" ht="15" customHeight="1">
      <c r="A822" s="1244" t="s">
        <v>2925</v>
      </c>
      <c r="B822" s="1272">
        <f>'[2]tr (2)'!C561</f>
        <v>163.5</v>
      </c>
      <c r="C822" s="1224">
        <f>'[2]tr (2)'!D561</f>
        <v>163.5</v>
      </c>
      <c r="D822" s="1276">
        <f>'[2]tr (2)'!E561</f>
        <v>163.5</v>
      </c>
      <c r="E822" s="1224">
        <f>'[2]tr (2)'!F561</f>
        <v>163.4</v>
      </c>
      <c r="F822" s="1224">
        <f>'[2]tr (2)'!G561</f>
        <v>163.4</v>
      </c>
      <c r="G822" s="1224">
        <f>'[2]tr (2)'!H561</f>
        <v>163.4</v>
      </c>
      <c r="H822" s="1224">
        <f>'[2]tr (2)'!I561</f>
        <v>163.4</v>
      </c>
      <c r="I822" s="1224">
        <f>'[2]tr (2)'!J561</f>
        <v>163.4</v>
      </c>
      <c r="J822" s="1224">
        <f>'[2]tr (2)'!K561</f>
        <v>161.6</v>
      </c>
      <c r="K822" s="1224">
        <f>'[2]tr (2)'!L561</f>
        <v>152.30000000000001</v>
      </c>
      <c r="L822" s="1224">
        <f>'[2]tr (2)'!M561</f>
        <v>152.30000000000001</v>
      </c>
      <c r="M822" s="1224">
        <f>'[2]tr (2)'!N561</f>
        <v>152.30000000000001</v>
      </c>
      <c r="N822" s="1272">
        <f>'[2]tr (2)'!O561</f>
        <v>152.30000000000001</v>
      </c>
      <c r="O822" s="1224">
        <f>'[2]tr (2)'!P561</f>
        <v>152.30000000000001</v>
      </c>
      <c r="P822" s="1276">
        <f>'[2]tr (2)'!Q561</f>
        <v>149.69999999999999</v>
      </c>
      <c r="Q822" s="1278" t="s">
        <v>2926</v>
      </c>
    </row>
    <row r="823" spans="1:18" ht="15" customHeight="1">
      <c r="A823" s="1244" t="s">
        <v>2927</v>
      </c>
      <c r="B823" s="1272">
        <f>'[2]tr (2)'!C562</f>
        <v>172.7</v>
      </c>
      <c r="C823" s="1224">
        <f>'[2]tr (2)'!D562</f>
        <v>172.7</v>
      </c>
      <c r="D823" s="1276">
        <f>'[2]tr (2)'!E562</f>
        <v>172.7</v>
      </c>
      <c r="E823" s="1224">
        <f>'[2]tr (2)'!F562</f>
        <v>172.7</v>
      </c>
      <c r="F823" s="1224">
        <f>'[2]tr (2)'!G562</f>
        <v>172.7</v>
      </c>
      <c r="G823" s="1224">
        <f>'[2]tr (2)'!H562</f>
        <v>172.7</v>
      </c>
      <c r="H823" s="1224">
        <f>'[2]tr (2)'!I562</f>
        <v>172.7</v>
      </c>
      <c r="I823" s="1224">
        <f>'[2]tr (2)'!J562</f>
        <v>172.7</v>
      </c>
      <c r="J823" s="1224">
        <f>'[2]tr (2)'!K562</f>
        <v>172.7</v>
      </c>
      <c r="K823" s="1224">
        <f>'[2]tr (2)'!L562</f>
        <v>172.7</v>
      </c>
      <c r="L823" s="1224">
        <f>'[2]tr (2)'!M562</f>
        <v>172.7</v>
      </c>
      <c r="M823" s="1224">
        <f>'[2]tr (2)'!N562</f>
        <v>172.7</v>
      </c>
      <c r="N823" s="1272">
        <f>'[2]tr (2)'!O562</f>
        <v>172.7</v>
      </c>
      <c r="O823" s="1224">
        <f>'[2]tr (2)'!P562</f>
        <v>172.7</v>
      </c>
      <c r="P823" s="1276">
        <f>'[2]tr (2)'!Q562</f>
        <v>172.7</v>
      </c>
      <c r="Q823" s="1278" t="s">
        <v>2928</v>
      </c>
    </row>
    <row r="824" spans="1:18" ht="15" customHeight="1">
      <c r="A824" s="1244" t="s">
        <v>2929</v>
      </c>
      <c r="B824" s="1272">
        <f>'[2]tr (2)'!C563</f>
        <v>141.69999999999999</v>
      </c>
      <c r="C824" s="1224">
        <f>'[2]tr (2)'!D563</f>
        <v>141.69999999999999</v>
      </c>
      <c r="D824" s="1276">
        <f>'[2]tr (2)'!E563</f>
        <v>141.69999999999999</v>
      </c>
      <c r="E824" s="1224">
        <f>'[2]tr (2)'!F563</f>
        <v>141.69999999999999</v>
      </c>
      <c r="F824" s="1224">
        <f>'[2]tr (2)'!G563</f>
        <v>141.69999999999999</v>
      </c>
      <c r="G824" s="1224">
        <f>'[2]tr (2)'!H563</f>
        <v>141.69999999999999</v>
      </c>
      <c r="H824" s="1224">
        <f>'[2]tr (2)'!I563</f>
        <v>141.69999999999999</v>
      </c>
      <c r="I824" s="1224">
        <f>'[2]tr (2)'!J563</f>
        <v>141.69999999999999</v>
      </c>
      <c r="J824" s="1224">
        <f>'[2]tr (2)'!K563</f>
        <v>141.69999999999999</v>
      </c>
      <c r="K824" s="1224">
        <f>'[2]tr (2)'!L563</f>
        <v>128.9</v>
      </c>
      <c r="L824" s="1224">
        <f>'[2]tr (2)'!M563</f>
        <v>128.9</v>
      </c>
      <c r="M824" s="1224">
        <f>'[2]tr (2)'!N563</f>
        <v>134</v>
      </c>
      <c r="N824" s="1272">
        <f>'[2]tr (2)'!O563</f>
        <v>134</v>
      </c>
      <c r="O824" s="1224">
        <f>'[2]tr (2)'!P563</f>
        <v>134</v>
      </c>
      <c r="P824" s="1276">
        <f>'[2]tr (2)'!Q563</f>
        <v>134</v>
      </c>
      <c r="Q824" s="1278" t="s">
        <v>2930</v>
      </c>
    </row>
    <row r="825" spans="1:18" ht="15" customHeight="1">
      <c r="B825" s="1272"/>
      <c r="C825" s="1224"/>
      <c r="D825" s="1268"/>
      <c r="E825" s="1267"/>
      <c r="F825" s="1267"/>
      <c r="G825" s="1267"/>
      <c r="H825" s="1267"/>
      <c r="I825" s="1267"/>
      <c r="J825" s="1267"/>
      <c r="K825" s="1267"/>
      <c r="L825" s="1267"/>
      <c r="M825" s="1267"/>
      <c r="N825" s="1266"/>
      <c r="O825" s="1267"/>
      <c r="P825" s="1268"/>
      <c r="Q825" s="1278"/>
      <c r="R825" s="1226"/>
    </row>
    <row r="826" spans="1:18" ht="15" customHeight="1">
      <c r="A826" s="1274" t="s">
        <v>2931</v>
      </c>
      <c r="B826" s="1266">
        <f>'[2]tr (2)'!C565</f>
        <v>131.5</v>
      </c>
      <c r="C826" s="1267">
        <f>'[2]tr (2)'!D565</f>
        <v>131.5</v>
      </c>
      <c r="D826" s="1268">
        <f>'[2]tr (2)'!E565</f>
        <v>131.6</v>
      </c>
      <c r="E826" s="1267">
        <f>'[2]tr (2)'!F565</f>
        <v>131.5</v>
      </c>
      <c r="F826" s="1267">
        <f>'[2]tr (2)'!G565</f>
        <v>131.5</v>
      </c>
      <c r="G826" s="1267">
        <f>'[2]tr (2)'!H565</f>
        <v>131.5</v>
      </c>
      <c r="H826" s="1267">
        <f>'[2]tr (2)'!I565</f>
        <v>131.5</v>
      </c>
      <c r="I826" s="1267">
        <f>'[2]tr (2)'!J565</f>
        <v>131.5</v>
      </c>
      <c r="J826" s="1267">
        <f>'[2]tr (2)'!K565</f>
        <v>131.5</v>
      </c>
      <c r="K826" s="1267">
        <f>'[2]tr (2)'!L565</f>
        <v>130.80000000000001</v>
      </c>
      <c r="L826" s="1267">
        <f>'[2]tr (2)'!M565</f>
        <v>130</v>
      </c>
      <c r="M826" s="1267">
        <f>'[2]tr (2)'!N565</f>
        <v>130</v>
      </c>
      <c r="N826" s="1266">
        <f>'[2]tr (2)'!O565</f>
        <v>124.1</v>
      </c>
      <c r="O826" s="1267">
        <f>'[2]tr (2)'!P565</f>
        <v>124.1</v>
      </c>
      <c r="P826" s="1268">
        <f>'[2]tr (2)'!Q565</f>
        <v>124</v>
      </c>
      <c r="Q826" s="1273" t="s">
        <v>2932</v>
      </c>
    </row>
    <row r="827" spans="1:18" ht="15" customHeight="1">
      <c r="A827" s="1244" t="s">
        <v>2933</v>
      </c>
      <c r="B827" s="1272">
        <f>'[2]tr (2)'!C566</f>
        <v>161.30000000000001</v>
      </c>
      <c r="C827" s="1224">
        <f>'[2]tr (2)'!D566</f>
        <v>161.30000000000001</v>
      </c>
      <c r="D827" s="1276">
        <f>'[2]tr (2)'!E566</f>
        <v>161.30000000000001</v>
      </c>
      <c r="E827" s="1224">
        <f>'[2]tr (2)'!F566</f>
        <v>161.30000000000001</v>
      </c>
      <c r="F827" s="1224">
        <f>'[2]tr (2)'!G566</f>
        <v>161.30000000000001</v>
      </c>
      <c r="G827" s="1224">
        <f>'[2]tr (2)'!H566</f>
        <v>161.30000000000001</v>
      </c>
      <c r="H827" s="1224">
        <f>'[2]tr (2)'!I566</f>
        <v>161.30000000000001</v>
      </c>
      <c r="I827" s="1224">
        <f>'[2]tr (2)'!J566</f>
        <v>161.30000000000001</v>
      </c>
      <c r="J827" s="1224">
        <f>'[2]tr (2)'!K566</f>
        <v>161.30000000000001</v>
      </c>
      <c r="K827" s="1224">
        <f>'[2]tr (2)'!L566</f>
        <v>158.4</v>
      </c>
      <c r="L827" s="1224">
        <f>'[2]tr (2)'!M566</f>
        <v>156.1</v>
      </c>
      <c r="M827" s="1224">
        <f>'[2]tr (2)'!N566</f>
        <v>156.1</v>
      </c>
      <c r="N827" s="1272">
        <f>'[2]tr (2)'!O566</f>
        <v>156.1</v>
      </c>
      <c r="O827" s="1224">
        <f>'[2]tr (2)'!P566</f>
        <v>156.1</v>
      </c>
      <c r="P827" s="1276">
        <f>'[2]tr (2)'!Q566</f>
        <v>156.1</v>
      </c>
      <c r="Q827" s="1278" t="s">
        <v>2934</v>
      </c>
    </row>
    <row r="828" spans="1:18" ht="15" customHeight="1">
      <c r="A828" s="1244" t="s">
        <v>2935</v>
      </c>
      <c r="B828" s="1272">
        <f>'[2]tr (2)'!C567</f>
        <v>109.2</v>
      </c>
      <c r="C828" s="1224">
        <f>'[2]tr (2)'!D567</f>
        <v>109.2</v>
      </c>
      <c r="D828" s="1276">
        <f>'[2]tr (2)'!E567</f>
        <v>109.2</v>
      </c>
      <c r="E828" s="1224">
        <f>'[2]tr (2)'!F567</f>
        <v>109.2</v>
      </c>
      <c r="F828" s="1224">
        <f>'[2]tr (2)'!G567</f>
        <v>109.2</v>
      </c>
      <c r="G828" s="1224">
        <f>'[2]tr (2)'!H567</f>
        <v>109.2</v>
      </c>
      <c r="H828" s="1224">
        <f>'[2]tr (2)'!I567</f>
        <v>109.2</v>
      </c>
      <c r="I828" s="1224">
        <f>'[2]tr (2)'!J567</f>
        <v>109.2</v>
      </c>
      <c r="J828" s="1224">
        <f>'[2]tr (2)'!K567</f>
        <v>110.8</v>
      </c>
      <c r="K828" s="1224">
        <f>'[2]tr (2)'!L567</f>
        <v>110.8</v>
      </c>
      <c r="L828" s="1224">
        <f>'[2]tr (2)'!M567</f>
        <v>110.8</v>
      </c>
      <c r="M828" s="1224">
        <f>'[2]tr (2)'!N567</f>
        <v>110.8</v>
      </c>
      <c r="N828" s="1272">
        <f>'[2]tr (2)'!O567</f>
        <v>110.8</v>
      </c>
      <c r="O828" s="1224">
        <f>'[2]tr (2)'!P567</f>
        <v>110.8</v>
      </c>
      <c r="P828" s="1276">
        <f>'[2]tr (2)'!Q567</f>
        <v>110.8</v>
      </c>
      <c r="Q828" s="1277" t="s">
        <v>2936</v>
      </c>
    </row>
    <row r="829" spans="1:18" ht="15" customHeight="1">
      <c r="A829" s="1244" t="s">
        <v>2937</v>
      </c>
      <c r="B829" s="1272">
        <f>'[2]tr (2)'!C568</f>
        <v>116</v>
      </c>
      <c r="C829" s="1224">
        <f>'[2]tr (2)'!D568</f>
        <v>116</v>
      </c>
      <c r="D829" s="1276">
        <f>'[2]tr (2)'!E568</f>
        <v>116</v>
      </c>
      <c r="E829" s="1224">
        <f>'[2]tr (2)'!F568</f>
        <v>115.7</v>
      </c>
      <c r="F829" s="1224">
        <f>'[2]tr (2)'!G568</f>
        <v>115.7</v>
      </c>
      <c r="G829" s="1224">
        <f>'[2]tr (2)'!H568</f>
        <v>115.6</v>
      </c>
      <c r="H829" s="1224">
        <f>'[2]tr (2)'!I568</f>
        <v>115.7</v>
      </c>
      <c r="I829" s="1224">
        <f>'[2]tr (2)'!J568</f>
        <v>115.7</v>
      </c>
      <c r="J829" s="1224">
        <f>'[2]tr (2)'!K568</f>
        <v>115.7</v>
      </c>
      <c r="K829" s="1224">
        <f>'[2]tr (2)'!L568</f>
        <v>116</v>
      </c>
      <c r="L829" s="1224">
        <f>'[2]tr (2)'!M568</f>
        <v>115.5</v>
      </c>
      <c r="M829" s="1224">
        <f>'[2]tr (2)'!N568</f>
        <v>115.5</v>
      </c>
      <c r="N829" s="1272">
        <f>'[2]tr (2)'!O568</f>
        <v>115.5</v>
      </c>
      <c r="O829" s="1224">
        <f>'[2]tr (2)'!P568</f>
        <v>115.5</v>
      </c>
      <c r="P829" s="1276">
        <f>'[2]tr (2)'!Q568</f>
        <v>115.3</v>
      </c>
      <c r="Q829" s="1277" t="s">
        <v>2938</v>
      </c>
    </row>
    <row r="830" spans="1:18" ht="15" customHeight="1">
      <c r="A830" s="1244" t="s">
        <v>2939</v>
      </c>
      <c r="B830" s="1272">
        <f>'[2]tr (2)'!C569</f>
        <v>168.4</v>
      </c>
      <c r="C830" s="1224">
        <f>'[2]tr (2)'!D569</f>
        <v>168.4</v>
      </c>
      <c r="D830" s="1276">
        <f>'[2]tr (2)'!E569</f>
        <v>168.4</v>
      </c>
      <c r="E830" s="1224">
        <f>'[2]tr (2)'!F569</f>
        <v>168.4</v>
      </c>
      <c r="F830" s="1224">
        <f>'[2]tr (2)'!G569</f>
        <v>168.4</v>
      </c>
      <c r="G830" s="1224">
        <f>'[2]tr (2)'!H569</f>
        <v>168.4</v>
      </c>
      <c r="H830" s="1224">
        <f>'[2]tr (2)'!I569</f>
        <v>168.4</v>
      </c>
      <c r="I830" s="1224">
        <f>'[2]tr (2)'!J569</f>
        <v>168.4</v>
      </c>
      <c r="J830" s="1224">
        <f>'[2]tr (2)'!K569</f>
        <v>168.4</v>
      </c>
      <c r="K830" s="1224">
        <f>'[2]tr (2)'!L569</f>
        <v>168.4</v>
      </c>
      <c r="L830" s="1224">
        <f>'[2]tr (2)'!M569</f>
        <v>168.4</v>
      </c>
      <c r="M830" s="1224">
        <f>'[2]tr (2)'!N569</f>
        <v>168.4</v>
      </c>
      <c r="N830" s="1272">
        <f>'[2]tr (2)'!O569</f>
        <v>168.4</v>
      </c>
      <c r="O830" s="1224">
        <f>'[2]tr (2)'!P569</f>
        <v>168.4</v>
      </c>
      <c r="P830" s="1276">
        <f>'[2]tr (2)'!Q569</f>
        <v>168.4</v>
      </c>
      <c r="Q830" s="1278" t="s">
        <v>2940</v>
      </c>
    </row>
    <row r="831" spans="1:18" ht="15" customHeight="1">
      <c r="A831" s="1244" t="s">
        <v>2941</v>
      </c>
      <c r="B831" s="1272">
        <f>'[2]tr (2)'!C570</f>
        <v>120.1</v>
      </c>
      <c r="C831" s="1224">
        <f>'[2]tr (2)'!D570</f>
        <v>120.1</v>
      </c>
      <c r="D831" s="1276">
        <f>'[2]tr (2)'!E570</f>
        <v>121.5</v>
      </c>
      <c r="E831" s="1224">
        <f>'[2]tr (2)'!F570</f>
        <v>121.4</v>
      </c>
      <c r="F831" s="1224">
        <f>'[2]tr (2)'!G570</f>
        <v>121.4</v>
      </c>
      <c r="G831" s="1224">
        <f>'[2]tr (2)'!H570</f>
        <v>121.4</v>
      </c>
      <c r="H831" s="1224">
        <f>'[2]tr (2)'!I570</f>
        <v>121.4</v>
      </c>
      <c r="I831" s="1224">
        <f>'[2]tr (2)'!J570</f>
        <v>121.4</v>
      </c>
      <c r="J831" s="1224">
        <f>'[2]tr (2)'!K570</f>
        <v>121.4</v>
      </c>
      <c r="K831" s="1224">
        <f>'[2]tr (2)'!L570</f>
        <v>121.4</v>
      </c>
      <c r="L831" s="1224">
        <f>'[2]tr (2)'!M570</f>
        <v>121.4</v>
      </c>
      <c r="M831" s="1224">
        <f>'[2]tr (2)'!N570</f>
        <v>121.4</v>
      </c>
      <c r="N831" s="1272">
        <f>'[2]tr (2)'!O570</f>
        <v>121.4</v>
      </c>
      <c r="O831" s="1224">
        <f>'[2]tr (2)'!P570</f>
        <v>121.4</v>
      </c>
      <c r="P831" s="1276">
        <f>'[2]tr (2)'!Q570</f>
        <v>121.4</v>
      </c>
      <c r="Q831" s="1277" t="s">
        <v>2942</v>
      </c>
    </row>
    <row r="832" spans="1:18" ht="15" customHeight="1">
      <c r="A832" s="1244" t="s">
        <v>2943</v>
      </c>
      <c r="B832" s="1272">
        <f>'[2]tr (2)'!C571</f>
        <v>99.6</v>
      </c>
      <c r="C832" s="1224">
        <f>'[2]tr (2)'!D571</f>
        <v>99.6</v>
      </c>
      <c r="D832" s="1276">
        <f>'[2]tr (2)'!E571</f>
        <v>99.6</v>
      </c>
      <c r="E832" s="1224">
        <f>'[2]tr (2)'!F571</f>
        <v>99.6</v>
      </c>
      <c r="F832" s="1224">
        <f>'[2]tr (2)'!G571</f>
        <v>99.6</v>
      </c>
      <c r="G832" s="1224">
        <f>'[2]tr (2)'!H571</f>
        <v>99.6</v>
      </c>
      <c r="H832" s="1224">
        <f>'[2]tr (2)'!I571</f>
        <v>99.6</v>
      </c>
      <c r="I832" s="1224">
        <f>'[2]tr (2)'!J571</f>
        <v>99.6</v>
      </c>
      <c r="J832" s="1224">
        <f>'[2]tr (2)'!K571</f>
        <v>99.6</v>
      </c>
      <c r="K832" s="1224">
        <f>'[2]tr (2)'!L571</f>
        <v>99.6</v>
      </c>
      <c r="L832" s="1224">
        <f>'[2]tr (2)'!M571</f>
        <v>99.6</v>
      </c>
      <c r="M832" s="1224">
        <f>'[2]tr (2)'!N571</f>
        <v>99.6</v>
      </c>
      <c r="N832" s="1272">
        <f>'[2]tr (2)'!O571</f>
        <v>99.6</v>
      </c>
      <c r="O832" s="1224">
        <f>'[2]tr (2)'!P571</f>
        <v>99.6</v>
      </c>
      <c r="P832" s="1276">
        <f>'[2]tr (2)'!Q571</f>
        <v>99.6</v>
      </c>
      <c r="Q832" s="1277" t="s">
        <v>2944</v>
      </c>
    </row>
    <row r="833" spans="1:18" s="1271" customFormat="1" ht="15" customHeight="1">
      <c r="A833" s="1244" t="s">
        <v>2945</v>
      </c>
      <c r="B833" s="1272">
        <f>'[2]tr (2)'!C572</f>
        <v>122.1</v>
      </c>
      <c r="C833" s="1224">
        <f>'[2]tr (2)'!D572</f>
        <v>122.1</v>
      </c>
      <c r="D833" s="1276">
        <f>'[2]tr (2)'!E572</f>
        <v>122.1</v>
      </c>
      <c r="E833" s="1224">
        <f>'[2]tr (2)'!F572</f>
        <v>122.1</v>
      </c>
      <c r="F833" s="1224">
        <f>'[2]tr (2)'!G572</f>
        <v>122.1</v>
      </c>
      <c r="G833" s="1224">
        <f>'[2]tr (2)'!H572</f>
        <v>122.1</v>
      </c>
      <c r="H833" s="1224">
        <f>'[2]tr (2)'!I572</f>
        <v>122.1</v>
      </c>
      <c r="I833" s="1224">
        <f>'[2]tr (2)'!J572</f>
        <v>122.1</v>
      </c>
      <c r="J833" s="1224">
        <f>'[2]tr (2)'!K572</f>
        <v>122.1</v>
      </c>
      <c r="K833" s="1224">
        <f>'[2]tr (2)'!L572</f>
        <v>122.1</v>
      </c>
      <c r="L833" s="1224">
        <f>'[2]tr (2)'!M572</f>
        <v>122.1</v>
      </c>
      <c r="M833" s="1224">
        <f>'[2]tr (2)'!N572</f>
        <v>122.1</v>
      </c>
      <c r="N833" s="1272">
        <f>'[2]tr (2)'!O572</f>
        <v>100</v>
      </c>
      <c r="O833" s="1224">
        <f>'[2]tr (2)'!P572</f>
        <v>100</v>
      </c>
      <c r="P833" s="1276">
        <f>'[2]tr (2)'!Q572</f>
        <v>100</v>
      </c>
      <c r="Q833" s="1277" t="s">
        <v>2946</v>
      </c>
      <c r="R833" s="1243"/>
    </row>
    <row r="834" spans="1:18" s="1271" customFormat="1" ht="15" customHeight="1">
      <c r="A834" s="1244"/>
      <c r="B834" s="1272"/>
      <c r="C834" s="1224"/>
      <c r="D834" s="1276"/>
      <c r="E834" s="1224"/>
      <c r="F834" s="1224"/>
      <c r="G834" s="1224"/>
      <c r="H834" s="1224"/>
      <c r="I834" s="1224"/>
      <c r="J834" s="1224"/>
      <c r="K834" s="1224"/>
      <c r="L834" s="1224"/>
      <c r="M834" s="1224"/>
      <c r="N834" s="1272"/>
      <c r="O834" s="1224"/>
      <c r="P834" s="1276"/>
      <c r="Q834" s="1277"/>
      <c r="R834" s="1243"/>
    </row>
    <row r="835" spans="1:18" s="1271" customFormat="1" ht="15" customHeight="1">
      <c r="A835" s="1244"/>
      <c r="B835" s="1272"/>
      <c r="C835" s="1224"/>
      <c r="D835" s="1276"/>
      <c r="E835" s="1224"/>
      <c r="F835" s="1224"/>
      <c r="G835" s="1224"/>
      <c r="H835" s="1224"/>
      <c r="I835" s="1224"/>
      <c r="J835" s="1224"/>
      <c r="K835" s="1224"/>
      <c r="L835" s="1224"/>
      <c r="M835" s="1224"/>
      <c r="N835" s="1272"/>
      <c r="O835" s="1224"/>
      <c r="P835" s="1276"/>
      <c r="Q835" s="1277"/>
      <c r="R835" s="1243"/>
    </row>
    <row r="836" spans="1:18" s="1271" customFormat="1" ht="15" customHeight="1">
      <c r="A836" s="1244"/>
      <c r="B836" s="1272"/>
      <c r="C836" s="1224"/>
      <c r="D836" s="1276"/>
      <c r="E836" s="1224"/>
      <c r="F836" s="1224"/>
      <c r="G836" s="1224"/>
      <c r="H836" s="1224"/>
      <c r="I836" s="1224"/>
      <c r="J836" s="1224"/>
      <c r="K836" s="1224"/>
      <c r="L836" s="1224"/>
      <c r="M836" s="1224"/>
      <c r="N836" s="1272"/>
      <c r="O836" s="1224"/>
      <c r="P836" s="1276"/>
      <c r="Q836" s="1277"/>
      <c r="R836" s="1243"/>
    </row>
    <row r="837" spans="1:18" s="1271" customFormat="1" ht="15" customHeight="1">
      <c r="A837" s="1244"/>
      <c r="B837" s="1272"/>
      <c r="C837" s="1224"/>
      <c r="D837" s="1276"/>
      <c r="E837" s="1224"/>
      <c r="F837" s="1224"/>
      <c r="G837" s="1224"/>
      <c r="H837" s="1224"/>
      <c r="I837" s="1224"/>
      <c r="J837" s="1224"/>
      <c r="K837" s="1224"/>
      <c r="L837" s="1224"/>
      <c r="M837" s="1224"/>
      <c r="N837" s="1272"/>
      <c r="O837" s="1224"/>
      <c r="P837" s="1276"/>
      <c r="Q837" s="1277"/>
      <c r="R837" s="1243"/>
    </row>
    <row r="838" spans="1:18" s="1271" customFormat="1" ht="15" customHeight="1">
      <c r="A838" s="1244"/>
      <c r="B838" s="1272"/>
      <c r="C838" s="1224"/>
      <c r="D838" s="1276"/>
      <c r="E838" s="1224"/>
      <c r="F838" s="1224"/>
      <c r="G838" s="1224"/>
      <c r="H838" s="1224"/>
      <c r="I838" s="1224"/>
      <c r="J838" s="1224"/>
      <c r="K838" s="1224"/>
      <c r="L838" s="1224"/>
      <c r="M838" s="1224"/>
      <c r="N838" s="1272"/>
      <c r="O838" s="1224"/>
      <c r="P838" s="1276"/>
      <c r="Q838" s="1277"/>
      <c r="R838" s="1243"/>
    </row>
    <row r="839" spans="1:18" ht="15" customHeight="1">
      <c r="B839" s="1272"/>
      <c r="C839" s="1224"/>
      <c r="D839" s="1276"/>
      <c r="E839" s="1224"/>
      <c r="F839" s="1224"/>
      <c r="G839" s="1224"/>
      <c r="H839" s="1224"/>
      <c r="I839" s="1224"/>
      <c r="J839" s="1224"/>
      <c r="K839" s="1224"/>
      <c r="L839" s="1224"/>
      <c r="M839" s="1224"/>
      <c r="N839" s="1272"/>
      <c r="O839" s="1224"/>
      <c r="P839" s="1276"/>
      <c r="Q839" s="1280"/>
      <c r="R839" s="1270"/>
    </row>
    <row r="840" spans="1:18" ht="15" customHeight="1">
      <c r="A840" s="1297"/>
      <c r="B840" s="1282"/>
      <c r="C840" s="1283"/>
      <c r="D840" s="1283"/>
      <c r="E840" s="1282"/>
      <c r="F840" s="1283"/>
      <c r="G840" s="1283"/>
      <c r="H840" s="1283"/>
      <c r="I840" s="1283"/>
      <c r="J840" s="1283"/>
      <c r="K840" s="1283"/>
      <c r="L840" s="1283"/>
      <c r="M840" s="1283"/>
      <c r="N840" s="1282"/>
      <c r="O840" s="1283"/>
      <c r="P840" s="1284"/>
      <c r="Q840" s="1285"/>
    </row>
    <row r="841" spans="1:18" ht="12.95" customHeight="1">
      <c r="A841" s="1300" t="s">
        <v>2735</v>
      </c>
      <c r="B841" s="1224"/>
      <c r="C841" s="1224"/>
      <c r="D841" s="1224"/>
      <c r="E841" s="1224"/>
      <c r="F841" s="1224"/>
      <c r="G841" s="1224"/>
      <c r="H841" s="1224"/>
      <c r="I841" s="1224"/>
      <c r="J841" s="1224"/>
      <c r="K841" s="1224"/>
      <c r="L841" s="1224"/>
      <c r="M841" s="1224"/>
      <c r="N841" s="1224"/>
      <c r="O841" s="1224"/>
      <c r="P841" s="1224"/>
      <c r="Q841" s="1301" t="s">
        <v>2947</v>
      </c>
    </row>
    <row r="842" spans="1:18" ht="12.95" customHeight="1">
      <c r="A842" s="1300"/>
      <c r="B842" s="1224"/>
      <c r="C842" s="1224"/>
      <c r="D842" s="1224"/>
      <c r="E842" s="1224"/>
      <c r="F842" s="1224"/>
      <c r="G842" s="1224"/>
      <c r="H842" s="1224"/>
      <c r="I842" s="1224"/>
      <c r="J842" s="1224"/>
      <c r="K842" s="1224"/>
      <c r="L842" s="1224"/>
      <c r="M842" s="1224"/>
      <c r="N842" s="1224"/>
      <c r="O842" s="1224"/>
      <c r="P842" s="1224"/>
      <c r="Q842" s="1301"/>
    </row>
    <row r="843" spans="1:18" ht="12.95" customHeight="1">
      <c r="A843" s="1300"/>
      <c r="B843" s="1224"/>
      <c r="C843" s="1224"/>
      <c r="D843" s="1224"/>
      <c r="E843" s="1224"/>
      <c r="F843" s="1224"/>
      <c r="G843" s="1224"/>
      <c r="H843" s="1224"/>
      <c r="I843" s="1224"/>
      <c r="J843" s="1224"/>
      <c r="K843" s="1224"/>
      <c r="L843" s="1224"/>
      <c r="M843" s="1224"/>
      <c r="N843" s="1224"/>
      <c r="O843" s="1224"/>
      <c r="P843" s="1224"/>
      <c r="Q843" s="1280"/>
    </row>
    <row r="844" spans="1:18" ht="24" customHeight="1">
      <c r="A844" s="1219" t="s">
        <v>2666</v>
      </c>
      <c r="C844" s="1224"/>
      <c r="D844" s="1224"/>
      <c r="E844" s="1224"/>
      <c r="F844" s="1224"/>
      <c r="G844" s="1224"/>
      <c r="H844" s="1224"/>
      <c r="I844" s="1224"/>
      <c r="J844" s="1224"/>
      <c r="K844" s="1224"/>
      <c r="L844" s="1224"/>
      <c r="M844" s="1224"/>
      <c r="N844" s="1224"/>
      <c r="O844" s="1224"/>
      <c r="P844" s="1224"/>
      <c r="Q844" s="1225" t="s">
        <v>2667</v>
      </c>
    </row>
    <row r="845" spans="1:18" ht="18" customHeight="1">
      <c r="A845" s="1228" t="s">
        <v>2972</v>
      </c>
      <c r="C845" s="1224"/>
      <c r="D845" s="1224"/>
      <c r="E845" s="1224"/>
      <c r="F845" s="1224"/>
      <c r="G845" s="1224"/>
      <c r="H845" s="1224"/>
      <c r="I845" s="1224"/>
      <c r="J845" s="1224"/>
      <c r="K845" s="1224"/>
      <c r="L845" s="1224"/>
      <c r="M845" s="1224"/>
      <c r="N845" s="1224"/>
      <c r="O845" s="1224"/>
      <c r="P845" s="1224"/>
      <c r="Q845" s="1230" t="s">
        <v>2973</v>
      </c>
    </row>
    <row r="846" spans="1:18" ht="18" customHeight="1">
      <c r="A846" s="1233" t="s">
        <v>2739</v>
      </c>
      <c r="C846" s="1224"/>
      <c r="D846" s="1224"/>
      <c r="E846" s="1224"/>
      <c r="F846" s="1224"/>
      <c r="G846" s="1224"/>
      <c r="H846" s="1224"/>
      <c r="I846" s="1224"/>
      <c r="J846" s="1224"/>
      <c r="K846" s="1224"/>
      <c r="L846" s="1224"/>
      <c r="M846" s="1224"/>
      <c r="N846" s="1224"/>
      <c r="O846" s="1224"/>
      <c r="P846" s="1224"/>
      <c r="Q846" s="1236" t="s">
        <v>2740</v>
      </c>
    </row>
    <row r="847" spans="1:18" ht="15.95" customHeight="1">
      <c r="A847" s="1239"/>
      <c r="B847" s="1240"/>
      <c r="C847" s="1240"/>
      <c r="D847" s="1240"/>
      <c r="E847" s="1240"/>
      <c r="F847" s="1240"/>
      <c r="G847" s="1240"/>
      <c r="H847" s="1240"/>
      <c r="I847" s="1240"/>
      <c r="J847" s="1240"/>
      <c r="K847" s="1240"/>
      <c r="L847" s="1240"/>
      <c r="M847" s="1240"/>
      <c r="N847" s="1240"/>
      <c r="O847" s="1240"/>
      <c r="P847" s="1240"/>
      <c r="Q847" s="1242"/>
    </row>
    <row r="848" spans="1:18" ht="11.1" customHeight="1">
      <c r="A848" s="1245"/>
      <c r="B848" s="2390">
        <v>2018</v>
      </c>
      <c r="C848" s="2391"/>
      <c r="D848" s="2391"/>
      <c r="E848" s="2391"/>
      <c r="F848" s="2391"/>
      <c r="G848" s="2391"/>
      <c r="H848" s="2391"/>
      <c r="I848" s="2391"/>
      <c r="J848" s="2391"/>
      <c r="K848" s="2391"/>
      <c r="L848" s="2391"/>
      <c r="M848" s="2391"/>
      <c r="N848" s="2390">
        <v>2017</v>
      </c>
      <c r="O848" s="2391"/>
      <c r="P848" s="2395"/>
      <c r="Q848" s="1246"/>
    </row>
    <row r="849" spans="1:18" ht="11.1" customHeight="1">
      <c r="A849" s="1245"/>
      <c r="B849" s="2392"/>
      <c r="C849" s="2393"/>
      <c r="D849" s="2393"/>
      <c r="E849" s="2393"/>
      <c r="F849" s="2393"/>
      <c r="G849" s="2393"/>
      <c r="H849" s="2394"/>
      <c r="I849" s="2393"/>
      <c r="J849" s="2393"/>
      <c r="K849" s="2393"/>
      <c r="L849" s="2393"/>
      <c r="M849" s="2393"/>
      <c r="N849" s="2392"/>
      <c r="O849" s="2393"/>
      <c r="P849" s="2396"/>
      <c r="Q849" s="1246" t="s">
        <v>2501</v>
      </c>
    </row>
    <row r="850" spans="1:18" ht="11.1" customHeight="1">
      <c r="A850" s="1245"/>
      <c r="B850" s="1247" t="s">
        <v>2502</v>
      </c>
      <c r="C850" s="1248" t="s">
        <v>2675</v>
      </c>
      <c r="D850" s="1249" t="s">
        <v>11</v>
      </c>
      <c r="E850" s="1250" t="s">
        <v>21</v>
      </c>
      <c r="F850" s="1250" t="s">
        <v>23</v>
      </c>
      <c r="G850" s="1250" t="s">
        <v>12</v>
      </c>
      <c r="H850" s="1251" t="s">
        <v>13</v>
      </c>
      <c r="I850" s="1251" t="s">
        <v>14</v>
      </c>
      <c r="J850" s="1251" t="s">
        <v>15</v>
      </c>
      <c r="K850" s="1252" t="s">
        <v>8</v>
      </c>
      <c r="L850" s="1252" t="s">
        <v>9</v>
      </c>
      <c r="M850" s="1252" t="s">
        <v>10</v>
      </c>
      <c r="N850" s="1247" t="s">
        <v>2502</v>
      </c>
      <c r="O850" s="1248" t="s">
        <v>2675</v>
      </c>
      <c r="P850" s="1249" t="s">
        <v>11</v>
      </c>
      <c r="Q850" s="1246"/>
    </row>
    <row r="851" spans="1:18" ht="11.1" customHeight="1">
      <c r="A851" s="1253"/>
      <c r="B851" s="1254" t="s">
        <v>2406</v>
      </c>
      <c r="C851" s="1255" t="s">
        <v>2506</v>
      </c>
      <c r="D851" s="1256" t="s">
        <v>2507</v>
      </c>
      <c r="E851" s="1257" t="s">
        <v>7</v>
      </c>
      <c r="F851" s="1257" t="s">
        <v>22</v>
      </c>
      <c r="G851" s="1257" t="s">
        <v>6</v>
      </c>
      <c r="H851" s="1258" t="s">
        <v>5</v>
      </c>
      <c r="I851" s="1258" t="s">
        <v>4</v>
      </c>
      <c r="J851" s="1258" t="s">
        <v>3</v>
      </c>
      <c r="K851" s="1259" t="s">
        <v>2</v>
      </c>
      <c r="L851" s="1259" t="s">
        <v>1</v>
      </c>
      <c r="M851" s="1259" t="s">
        <v>0</v>
      </c>
      <c r="N851" s="1254" t="s">
        <v>2406</v>
      </c>
      <c r="O851" s="1255" t="s">
        <v>2506</v>
      </c>
      <c r="P851" s="1256" t="s">
        <v>2507</v>
      </c>
      <c r="Q851" s="1260"/>
    </row>
    <row r="852" spans="1:18" ht="15" customHeight="1">
      <c r="A852" s="1261"/>
      <c r="B852" s="1266"/>
      <c r="C852" s="1267"/>
      <c r="D852" s="1268"/>
      <c r="E852" s="1267"/>
      <c r="F852" s="1267"/>
      <c r="G852" s="1267"/>
      <c r="H852" s="1267"/>
      <c r="I852" s="1267"/>
      <c r="J852" s="1267"/>
      <c r="K852" s="1267"/>
      <c r="L852" s="1267"/>
      <c r="M852" s="1267"/>
      <c r="N852" s="1266"/>
      <c r="O852" s="1267"/>
      <c r="P852" s="1268"/>
      <c r="Q852" s="1280"/>
    </row>
    <row r="853" spans="1:18" ht="15" customHeight="1">
      <c r="A853" s="1265" t="s">
        <v>2741</v>
      </c>
      <c r="B853" s="1266">
        <f>'[2]tr (2)'!C574</f>
        <v>119.3</v>
      </c>
      <c r="C853" s="1267">
        <f>'[2]tr (2)'!D574</f>
        <v>120.4</v>
      </c>
      <c r="D853" s="1268">
        <f>'[2]tr (2)'!E574</f>
        <v>119.8</v>
      </c>
      <c r="E853" s="1267">
        <f>'[2]tr (2)'!F574</f>
        <v>119.9</v>
      </c>
      <c r="F853" s="1267">
        <f>'[2]tr (2)'!G574</f>
        <v>119.7</v>
      </c>
      <c r="G853" s="1267">
        <f>'[2]tr (2)'!H574</f>
        <v>119.6</v>
      </c>
      <c r="H853" s="1267">
        <f>'[2]tr (2)'!I574</f>
        <v>120.2</v>
      </c>
      <c r="I853" s="1267">
        <f>'[2]tr (2)'!J574</f>
        <v>120.2</v>
      </c>
      <c r="J853" s="1267">
        <f>'[2]tr (2)'!K574</f>
        <v>119.6</v>
      </c>
      <c r="K853" s="1267">
        <f>'[2]tr (2)'!L574</f>
        <v>119</v>
      </c>
      <c r="L853" s="1267">
        <f>'[2]tr (2)'!M574</f>
        <v>119.2</v>
      </c>
      <c r="M853" s="1267">
        <f>'[2]tr (2)'!N574</f>
        <v>120.1</v>
      </c>
      <c r="N853" s="1266">
        <f>'[2]tr (2)'!O574</f>
        <v>119.8</v>
      </c>
      <c r="O853" s="1267">
        <f>'[2]tr (2)'!P574</f>
        <v>119.3</v>
      </c>
      <c r="P853" s="1268">
        <f>'[2]tr (2)'!Q574</f>
        <v>118.5</v>
      </c>
      <c r="Q853" s="1269" t="s">
        <v>2742</v>
      </c>
    </row>
    <row r="854" spans="1:18" ht="15" customHeight="1">
      <c r="A854" s="1271"/>
      <c r="B854" s="1272"/>
      <c r="C854" s="1224"/>
      <c r="D854" s="1268"/>
      <c r="E854" s="1267"/>
      <c r="F854" s="1267"/>
      <c r="G854" s="1267"/>
      <c r="H854" s="1267"/>
      <c r="I854" s="1267"/>
      <c r="J854" s="1267"/>
      <c r="K854" s="1267"/>
      <c r="L854" s="1267"/>
      <c r="M854" s="1267"/>
      <c r="N854" s="1266"/>
      <c r="O854" s="1267"/>
      <c r="P854" s="1268"/>
      <c r="Q854" s="1273"/>
    </row>
    <row r="855" spans="1:18" ht="15" customHeight="1">
      <c r="A855" s="1274" t="s">
        <v>2743</v>
      </c>
      <c r="B855" s="1266">
        <f>'[2]tr (2)'!C576</f>
        <v>125.2</v>
      </c>
      <c r="C855" s="1267">
        <f>'[2]tr (2)'!D576</f>
        <v>127.3</v>
      </c>
      <c r="D855" s="1268">
        <f>'[2]tr (2)'!E576</f>
        <v>125.4</v>
      </c>
      <c r="E855" s="1267">
        <f>'[2]tr (2)'!F576</f>
        <v>125.9</v>
      </c>
      <c r="F855" s="1267">
        <f>'[2]tr (2)'!G576</f>
        <v>125.6</v>
      </c>
      <c r="G855" s="1267">
        <f>'[2]tr (2)'!H576</f>
        <v>125.5</v>
      </c>
      <c r="H855" s="1267">
        <f>'[2]tr (2)'!I576</f>
        <v>127.2</v>
      </c>
      <c r="I855" s="1267">
        <f>'[2]tr (2)'!J576</f>
        <v>127.3</v>
      </c>
      <c r="J855" s="1267">
        <f>'[2]tr (2)'!K576</f>
        <v>126.2</v>
      </c>
      <c r="K855" s="1267">
        <f>'[2]tr (2)'!L576</f>
        <v>124.9</v>
      </c>
      <c r="L855" s="1267">
        <f>'[2]tr (2)'!M576</f>
        <v>125.1</v>
      </c>
      <c r="M855" s="1267">
        <f>'[2]tr (2)'!N576</f>
        <v>127.6</v>
      </c>
      <c r="N855" s="1266">
        <f>'[2]tr (2)'!O576</f>
        <v>128.4</v>
      </c>
      <c r="O855" s="1267">
        <f>'[2]tr (2)'!P576</f>
        <v>127.1</v>
      </c>
      <c r="P855" s="1268">
        <f>'[2]tr (2)'!Q576</f>
        <v>125</v>
      </c>
      <c r="Q855" s="1275" t="s">
        <v>2744</v>
      </c>
      <c r="R855" s="1270"/>
    </row>
    <row r="856" spans="1:18" ht="15" customHeight="1">
      <c r="A856" s="1244" t="s">
        <v>2745</v>
      </c>
      <c r="B856" s="1272">
        <f>'[2]tr (2)'!C577</f>
        <v>132.30000000000001</v>
      </c>
      <c r="C856" s="1224">
        <f>'[2]tr (2)'!D577</f>
        <v>132.30000000000001</v>
      </c>
      <c r="D856" s="1276">
        <f>'[2]tr (2)'!E577</f>
        <v>132.19999999999999</v>
      </c>
      <c r="E856" s="1224">
        <f>'[2]tr (2)'!F577</f>
        <v>132.5</v>
      </c>
      <c r="F856" s="1224">
        <f>'[2]tr (2)'!G577</f>
        <v>132.5</v>
      </c>
      <c r="G856" s="1224">
        <f>'[2]tr (2)'!H577</f>
        <v>132.5</v>
      </c>
      <c r="H856" s="1224">
        <f>'[2]tr (2)'!I577</f>
        <v>132.4</v>
      </c>
      <c r="I856" s="1224">
        <f>'[2]tr (2)'!J577</f>
        <v>132.9</v>
      </c>
      <c r="J856" s="1224">
        <f>'[2]tr (2)'!K577</f>
        <v>133.9</v>
      </c>
      <c r="K856" s="1224">
        <f>'[2]tr (2)'!L577</f>
        <v>133.9</v>
      </c>
      <c r="L856" s="1224">
        <f>'[2]tr (2)'!M577</f>
        <v>133.80000000000001</v>
      </c>
      <c r="M856" s="1224">
        <f>'[2]tr (2)'!N577</f>
        <v>133.9</v>
      </c>
      <c r="N856" s="1272">
        <f>'[2]tr (2)'!O577</f>
        <v>133.9</v>
      </c>
      <c r="O856" s="1224">
        <f>'[2]tr (2)'!P577</f>
        <v>133.6</v>
      </c>
      <c r="P856" s="1276">
        <f>'[2]tr (2)'!Q577</f>
        <v>133.6</v>
      </c>
      <c r="Q856" s="1277" t="s">
        <v>2746</v>
      </c>
    </row>
    <row r="857" spans="1:18" ht="15" customHeight="1">
      <c r="A857" s="1244" t="s">
        <v>2747</v>
      </c>
      <c r="B857" s="1272">
        <f>'[2]tr (2)'!C578</f>
        <v>114.7</v>
      </c>
      <c r="C857" s="1224">
        <f>'[2]tr (2)'!D578</f>
        <v>114</v>
      </c>
      <c r="D857" s="1276">
        <f>'[2]tr (2)'!E578</f>
        <v>109.8</v>
      </c>
      <c r="E857" s="1224">
        <f>'[2]tr (2)'!F578</f>
        <v>110.1</v>
      </c>
      <c r="F857" s="1224">
        <f>'[2]tr (2)'!G578</f>
        <v>111.6</v>
      </c>
      <c r="G857" s="1224">
        <f>'[2]tr (2)'!H578</f>
        <v>108.7</v>
      </c>
      <c r="H857" s="1224">
        <f>'[2]tr (2)'!I578</f>
        <v>110.8</v>
      </c>
      <c r="I857" s="1224">
        <f>'[2]tr (2)'!J578</f>
        <v>110.2</v>
      </c>
      <c r="J857" s="1224">
        <f>'[2]tr (2)'!K578</f>
        <v>110.1</v>
      </c>
      <c r="K857" s="1224">
        <f>'[2]tr (2)'!L578</f>
        <v>109</v>
      </c>
      <c r="L857" s="1224">
        <f>'[2]tr (2)'!M578</f>
        <v>109.7</v>
      </c>
      <c r="M857" s="1224">
        <f>'[2]tr (2)'!N578</f>
        <v>111.5</v>
      </c>
      <c r="N857" s="1272">
        <f>'[2]tr (2)'!O578</f>
        <v>112.6</v>
      </c>
      <c r="O857" s="1224">
        <f>'[2]tr (2)'!P578</f>
        <v>112.1</v>
      </c>
      <c r="P857" s="1276">
        <f>'[2]tr (2)'!Q578</f>
        <v>110.7</v>
      </c>
      <c r="Q857" s="1277" t="s">
        <v>2748</v>
      </c>
    </row>
    <row r="858" spans="1:18" ht="15" customHeight="1">
      <c r="A858" s="1244" t="s">
        <v>2749</v>
      </c>
      <c r="B858" s="1272">
        <f>'[2]tr (2)'!C579</f>
        <v>164.9</v>
      </c>
      <c r="C858" s="1224">
        <f>'[2]tr (2)'!D579</f>
        <v>168.5</v>
      </c>
      <c r="D858" s="1276">
        <f>'[2]tr (2)'!E579</f>
        <v>167.3</v>
      </c>
      <c r="E858" s="1224">
        <f>'[2]tr (2)'!F579</f>
        <v>169.4</v>
      </c>
      <c r="F858" s="1224">
        <f>'[2]tr (2)'!G579</f>
        <v>161</v>
      </c>
      <c r="G858" s="1224">
        <f>'[2]tr (2)'!H579</f>
        <v>160.9</v>
      </c>
      <c r="H858" s="1224">
        <f>'[2]tr (2)'!I579</f>
        <v>192.4</v>
      </c>
      <c r="I858" s="1224">
        <f>'[2]tr (2)'!J579</f>
        <v>172.9</v>
      </c>
      <c r="J858" s="1224">
        <f>'[2]tr (2)'!K579</f>
        <v>161.5</v>
      </c>
      <c r="K858" s="1224">
        <f>'[2]tr (2)'!L579</f>
        <v>157.69999999999999</v>
      </c>
      <c r="L858" s="1224">
        <f>'[2]tr (2)'!M579</f>
        <v>150.1</v>
      </c>
      <c r="M858" s="1224">
        <f>'[2]tr (2)'!N579</f>
        <v>152.5</v>
      </c>
      <c r="N858" s="1272">
        <f>'[2]tr (2)'!O579</f>
        <v>151</v>
      </c>
      <c r="O858" s="1224">
        <f>'[2]tr (2)'!P579</f>
        <v>150.5</v>
      </c>
      <c r="P858" s="1276">
        <f>'[2]tr (2)'!Q579</f>
        <v>155.4</v>
      </c>
      <c r="Q858" s="1278" t="s">
        <v>2750</v>
      </c>
    </row>
    <row r="859" spans="1:18" s="1227" customFormat="1" ht="15" customHeight="1">
      <c r="A859" s="1244" t="s">
        <v>2751</v>
      </c>
      <c r="B859" s="1272">
        <f>'[2]tr (2)'!C580</f>
        <v>122.4</v>
      </c>
      <c r="C859" s="1224">
        <f>'[2]tr (2)'!D580</f>
        <v>122.4</v>
      </c>
      <c r="D859" s="1276">
        <f>'[2]tr (2)'!E580</f>
        <v>120.9</v>
      </c>
      <c r="E859" s="1224">
        <f>'[2]tr (2)'!F580</f>
        <v>120.9</v>
      </c>
      <c r="F859" s="1224">
        <f>'[2]tr (2)'!G580</f>
        <v>120.9</v>
      </c>
      <c r="G859" s="1224">
        <f>'[2]tr (2)'!H580</f>
        <v>120.9</v>
      </c>
      <c r="H859" s="1224">
        <f>'[2]tr (2)'!I580</f>
        <v>120.9</v>
      </c>
      <c r="I859" s="1224">
        <f>'[2]tr (2)'!J580</f>
        <v>120.9</v>
      </c>
      <c r="J859" s="1224">
        <f>'[2]tr (2)'!K580</f>
        <v>119.4</v>
      </c>
      <c r="K859" s="1224">
        <f>'[2]tr (2)'!L580</f>
        <v>119.3</v>
      </c>
      <c r="L859" s="1224">
        <f>'[2]tr (2)'!M580</f>
        <v>119.3</v>
      </c>
      <c r="M859" s="1224">
        <f>'[2]tr (2)'!N580</f>
        <v>120.3</v>
      </c>
      <c r="N859" s="1272">
        <f>'[2]tr (2)'!O580</f>
        <v>117.5</v>
      </c>
      <c r="O859" s="1224">
        <f>'[2]tr (2)'!P580</f>
        <v>117.5</v>
      </c>
      <c r="P859" s="1276">
        <f>'[2]tr (2)'!Q580</f>
        <v>117.2</v>
      </c>
      <c r="Q859" s="1278" t="s">
        <v>2752</v>
      </c>
      <c r="R859" s="1243"/>
    </row>
    <row r="860" spans="1:18" ht="15" customHeight="1">
      <c r="A860" s="1244" t="s">
        <v>2753</v>
      </c>
      <c r="B860" s="1272">
        <f>'[2]tr (2)'!C581</f>
        <v>142.69999999999999</v>
      </c>
      <c r="C860" s="1224">
        <f>'[2]tr (2)'!D581</f>
        <v>150.30000000000001</v>
      </c>
      <c r="D860" s="1276">
        <f>'[2]tr (2)'!E581</f>
        <v>150.5</v>
      </c>
      <c r="E860" s="1224">
        <f>'[2]tr (2)'!F581</f>
        <v>150.5</v>
      </c>
      <c r="F860" s="1224">
        <f>'[2]tr (2)'!G581</f>
        <v>149.9</v>
      </c>
      <c r="G860" s="1224">
        <f>'[2]tr (2)'!H581</f>
        <v>150.5</v>
      </c>
      <c r="H860" s="1224">
        <f>'[2]tr (2)'!I581</f>
        <v>151.1</v>
      </c>
      <c r="I860" s="1224">
        <f>'[2]tr (2)'!J581</f>
        <v>152.4</v>
      </c>
      <c r="J860" s="1224">
        <f>'[2]tr (2)'!K581</f>
        <v>152.5</v>
      </c>
      <c r="K860" s="1224">
        <f>'[2]tr (2)'!L581</f>
        <v>152.4</v>
      </c>
      <c r="L860" s="1224">
        <f>'[2]tr (2)'!M581</f>
        <v>152.4</v>
      </c>
      <c r="M860" s="1224">
        <f>'[2]tr (2)'!N581</f>
        <v>152.4</v>
      </c>
      <c r="N860" s="1272">
        <f>'[2]tr (2)'!O581</f>
        <v>151.80000000000001</v>
      </c>
      <c r="O860" s="1224">
        <f>'[2]tr (2)'!P581</f>
        <v>150.9</v>
      </c>
      <c r="P860" s="1276">
        <f>'[2]tr (2)'!Q581</f>
        <v>148.9</v>
      </c>
      <c r="Q860" s="1278" t="s">
        <v>2754</v>
      </c>
    </row>
    <row r="861" spans="1:18" s="1238" customFormat="1" ht="15" customHeight="1">
      <c r="A861" s="1244" t="s">
        <v>2755</v>
      </c>
      <c r="B861" s="1272">
        <f>'[2]tr (2)'!C582</f>
        <v>113.8</v>
      </c>
      <c r="C861" s="1224">
        <f>'[2]tr (2)'!D582</f>
        <v>127.4</v>
      </c>
      <c r="D861" s="1276">
        <f>'[2]tr (2)'!E582</f>
        <v>130.19999999999999</v>
      </c>
      <c r="E861" s="1224">
        <f>'[2]tr (2)'!F582</f>
        <v>136.69999999999999</v>
      </c>
      <c r="F861" s="1224">
        <f>'[2]tr (2)'!G582</f>
        <v>133</v>
      </c>
      <c r="G861" s="1224">
        <f>'[2]tr (2)'!H582</f>
        <v>125.4</v>
      </c>
      <c r="H861" s="1224">
        <f>'[2]tr (2)'!I582</f>
        <v>130.4</v>
      </c>
      <c r="I861" s="1224">
        <f>'[2]tr (2)'!J582</f>
        <v>135.69999999999999</v>
      </c>
      <c r="J861" s="1224">
        <f>'[2]tr (2)'!K582</f>
        <v>119</v>
      </c>
      <c r="K861" s="1224">
        <f>'[2]tr (2)'!L582</f>
        <v>112.7</v>
      </c>
      <c r="L861" s="1224">
        <f>'[2]tr (2)'!M582</f>
        <v>110.5</v>
      </c>
      <c r="M861" s="1224">
        <f>'[2]tr (2)'!N582</f>
        <v>108.5</v>
      </c>
      <c r="N861" s="1272">
        <f>'[2]tr (2)'!O582</f>
        <v>105.9</v>
      </c>
      <c r="O861" s="1224">
        <f>'[2]tr (2)'!P582</f>
        <v>114.5</v>
      </c>
      <c r="P861" s="1276">
        <f>'[2]tr (2)'!Q582</f>
        <v>120.6</v>
      </c>
      <c r="Q861" s="1278" t="s">
        <v>2756</v>
      </c>
      <c r="R861" s="1243"/>
    </row>
    <row r="862" spans="1:18" ht="15" customHeight="1">
      <c r="A862" s="1244" t="s">
        <v>2757</v>
      </c>
      <c r="B862" s="1272">
        <f>'[2]tr (2)'!C583</f>
        <v>126.4</v>
      </c>
      <c r="C862" s="1224">
        <f>'[2]tr (2)'!D583</f>
        <v>129.30000000000001</v>
      </c>
      <c r="D862" s="1276">
        <f>'[2]tr (2)'!E583</f>
        <v>119.7</v>
      </c>
      <c r="E862" s="1224">
        <f>'[2]tr (2)'!F583</f>
        <v>118.7</v>
      </c>
      <c r="F862" s="1224">
        <f>'[2]tr (2)'!G583</f>
        <v>118.7</v>
      </c>
      <c r="G862" s="1224">
        <f>'[2]tr (2)'!H583</f>
        <v>126.5</v>
      </c>
      <c r="H862" s="1224">
        <f>'[2]tr (2)'!I583</f>
        <v>124.5</v>
      </c>
      <c r="I862" s="1224">
        <f>'[2]tr (2)'!J583</f>
        <v>125.8</v>
      </c>
      <c r="J862" s="1224">
        <f>'[2]tr (2)'!K583</f>
        <v>128.4</v>
      </c>
      <c r="K862" s="1224">
        <f>'[2]tr (2)'!L583</f>
        <v>122</v>
      </c>
      <c r="L862" s="1224">
        <f>'[2]tr (2)'!M583</f>
        <v>124.7</v>
      </c>
      <c r="M862" s="1224">
        <f>'[2]tr (2)'!N583</f>
        <v>143.4</v>
      </c>
      <c r="N862" s="1272">
        <f>'[2]tr (2)'!O583</f>
        <v>153</v>
      </c>
      <c r="O862" s="1224">
        <f>'[2]tr (2)'!P583</f>
        <v>140.9</v>
      </c>
      <c r="P862" s="1276">
        <f>'[2]tr (2)'!Q583</f>
        <v>124.9</v>
      </c>
      <c r="Q862" s="1278" t="s">
        <v>2758</v>
      </c>
    </row>
    <row r="863" spans="1:18" ht="15" customHeight="1">
      <c r="A863" s="1244" t="s">
        <v>2759</v>
      </c>
      <c r="B863" s="1272">
        <f>'[2]tr (2)'!C584</f>
        <v>121</v>
      </c>
      <c r="C863" s="1224">
        <f>'[2]tr (2)'!D584</f>
        <v>121</v>
      </c>
      <c r="D863" s="1276">
        <f>'[2]tr (2)'!E584</f>
        <v>121.2</v>
      </c>
      <c r="E863" s="1224">
        <f>'[2]tr (2)'!F584</f>
        <v>121.2</v>
      </c>
      <c r="F863" s="1224">
        <f>'[2]tr (2)'!G584</f>
        <v>121</v>
      </c>
      <c r="G863" s="1224">
        <f>'[2]tr (2)'!H584</f>
        <v>120</v>
      </c>
      <c r="H863" s="1224">
        <f>'[2]tr (2)'!I584</f>
        <v>120</v>
      </c>
      <c r="I863" s="1224">
        <f>'[2]tr (2)'!J584</f>
        <v>120</v>
      </c>
      <c r="J863" s="1224">
        <f>'[2]tr (2)'!K584</f>
        <v>119.9</v>
      </c>
      <c r="K863" s="1224">
        <f>'[2]tr (2)'!L584</f>
        <v>120.6</v>
      </c>
      <c r="L863" s="1224">
        <f>'[2]tr (2)'!M584</f>
        <v>120.6</v>
      </c>
      <c r="M863" s="1224">
        <f>'[2]tr (2)'!N584</f>
        <v>120.6</v>
      </c>
      <c r="N863" s="1272">
        <f>'[2]tr (2)'!O584</f>
        <v>120.6</v>
      </c>
      <c r="O863" s="1224">
        <f>'[2]tr (2)'!P584</f>
        <v>120.6</v>
      </c>
      <c r="P863" s="1276">
        <f>'[2]tr (2)'!Q584</f>
        <v>120.6</v>
      </c>
      <c r="Q863" s="1278" t="s">
        <v>2760</v>
      </c>
    </row>
    <row r="864" spans="1:18" ht="15" customHeight="1">
      <c r="A864" s="1244" t="s">
        <v>2761</v>
      </c>
      <c r="B864" s="1272">
        <f>'[2]tr (2)'!C585</f>
        <v>124.6</v>
      </c>
      <c r="C864" s="1224">
        <f>'[2]tr (2)'!D585</f>
        <v>125.7</v>
      </c>
      <c r="D864" s="1276">
        <f>'[2]tr (2)'!E585</f>
        <v>127.9</v>
      </c>
      <c r="E864" s="1224">
        <f>'[2]tr (2)'!F585</f>
        <v>127.9</v>
      </c>
      <c r="F864" s="1224">
        <f>'[2]tr (2)'!G585</f>
        <v>126.8</v>
      </c>
      <c r="G864" s="1224">
        <f>'[2]tr (2)'!H585</f>
        <v>132.80000000000001</v>
      </c>
      <c r="H864" s="1224">
        <f>'[2]tr (2)'!I585</f>
        <v>134.6</v>
      </c>
      <c r="I864" s="1224">
        <f>'[2]tr (2)'!J585</f>
        <v>136.30000000000001</v>
      </c>
      <c r="J864" s="1224">
        <f>'[2]tr (2)'!K585</f>
        <v>137.6</v>
      </c>
      <c r="K864" s="1224">
        <f>'[2]tr (2)'!L585</f>
        <v>137.6</v>
      </c>
      <c r="L864" s="1224">
        <f>'[2]tr (2)'!M585</f>
        <v>139.19999999999999</v>
      </c>
      <c r="M864" s="1224">
        <f>'[2]tr (2)'!N585</f>
        <v>139.19999999999999</v>
      </c>
      <c r="N864" s="1272">
        <f>'[2]tr (2)'!O585</f>
        <v>140</v>
      </c>
      <c r="O864" s="1224">
        <f>'[2]tr (2)'!P585</f>
        <v>140</v>
      </c>
      <c r="P864" s="1276">
        <f>'[2]tr (2)'!Q585</f>
        <v>139.9</v>
      </c>
      <c r="Q864" s="1278" t="s">
        <v>2762</v>
      </c>
    </row>
    <row r="865" spans="1:18" ht="15" customHeight="1">
      <c r="A865" s="1244" t="s">
        <v>2763</v>
      </c>
      <c r="B865" s="1272">
        <f>'[2]tr (2)'!C586</f>
        <v>129.5</v>
      </c>
      <c r="C865" s="1224">
        <f>'[2]tr (2)'!D586</f>
        <v>129.9</v>
      </c>
      <c r="D865" s="1276">
        <f>'[2]tr (2)'!E586</f>
        <v>130.9</v>
      </c>
      <c r="E865" s="1224">
        <f>'[2]tr (2)'!F586</f>
        <v>131.1</v>
      </c>
      <c r="F865" s="1224">
        <f>'[2]tr (2)'!G586</f>
        <v>129.5</v>
      </c>
      <c r="G865" s="1224">
        <f>'[2]tr (2)'!H586</f>
        <v>129.80000000000001</v>
      </c>
      <c r="H865" s="1224">
        <f>'[2]tr (2)'!I586</f>
        <v>129.80000000000001</v>
      </c>
      <c r="I865" s="1224">
        <f>'[2]tr (2)'!J586</f>
        <v>129.80000000000001</v>
      </c>
      <c r="J865" s="1224">
        <f>'[2]tr (2)'!K586</f>
        <v>129.80000000000001</v>
      </c>
      <c r="K865" s="1224">
        <f>'[2]tr (2)'!L586</f>
        <v>129.30000000000001</v>
      </c>
      <c r="L865" s="1224">
        <f>'[2]tr (2)'!M586</f>
        <v>131</v>
      </c>
      <c r="M865" s="1224">
        <f>'[2]tr (2)'!N586</f>
        <v>131.4</v>
      </c>
      <c r="N865" s="1272">
        <f>'[2]tr (2)'!O586</f>
        <v>131.6</v>
      </c>
      <c r="O865" s="1224">
        <f>'[2]tr (2)'!P586</f>
        <v>131</v>
      </c>
      <c r="P865" s="1276">
        <f>'[2]tr (2)'!Q586</f>
        <v>131.6</v>
      </c>
      <c r="Q865" s="1278" t="s">
        <v>2764</v>
      </c>
    </row>
    <row r="866" spans="1:18" ht="15" customHeight="1">
      <c r="A866" s="1244" t="s">
        <v>2765</v>
      </c>
      <c r="B866" s="1272">
        <f>'[2]tr (2)'!C587</f>
        <v>101.3</v>
      </c>
      <c r="C866" s="1224">
        <f>'[2]tr (2)'!D587</f>
        <v>101.4</v>
      </c>
      <c r="D866" s="1276">
        <f>'[2]tr (2)'!E587</f>
        <v>101.4</v>
      </c>
      <c r="E866" s="1224">
        <f>'[2]tr (2)'!F587</f>
        <v>101.4</v>
      </c>
      <c r="F866" s="1224">
        <f>'[2]tr (2)'!G587</f>
        <v>102</v>
      </c>
      <c r="G866" s="1224">
        <f>'[2]tr (2)'!H587</f>
        <v>102</v>
      </c>
      <c r="H866" s="1224">
        <f>'[2]tr (2)'!I587</f>
        <v>102</v>
      </c>
      <c r="I866" s="1224">
        <f>'[2]tr (2)'!J587</f>
        <v>102</v>
      </c>
      <c r="J866" s="1224">
        <f>'[2]tr (2)'!K587</f>
        <v>101.7</v>
      </c>
      <c r="K866" s="1224">
        <f>'[2]tr (2)'!L587</f>
        <v>113.1</v>
      </c>
      <c r="L866" s="1224">
        <f>'[2]tr (2)'!M587</f>
        <v>113.1</v>
      </c>
      <c r="M866" s="1224">
        <f>'[2]tr (2)'!N587</f>
        <v>113.1</v>
      </c>
      <c r="N866" s="1272">
        <f>'[2]tr (2)'!O587</f>
        <v>113.1</v>
      </c>
      <c r="O866" s="1224">
        <f>'[2]tr (2)'!P587</f>
        <v>113.1</v>
      </c>
      <c r="P866" s="1276">
        <f>'[2]tr (2)'!Q587</f>
        <v>113</v>
      </c>
      <c r="Q866" s="1278" t="s">
        <v>2766</v>
      </c>
    </row>
    <row r="867" spans="1:18" ht="15" customHeight="1">
      <c r="B867" s="1272"/>
      <c r="C867" s="1224"/>
      <c r="D867" s="1268"/>
      <c r="E867" s="1267"/>
      <c r="F867" s="1267"/>
      <c r="G867" s="1267"/>
      <c r="H867" s="1267"/>
      <c r="I867" s="1267"/>
      <c r="J867" s="1267"/>
      <c r="K867" s="1267"/>
      <c r="L867" s="1267"/>
      <c r="M867" s="1267"/>
      <c r="N867" s="1266"/>
      <c r="O867" s="1267"/>
      <c r="P867" s="1268"/>
      <c r="Q867" s="1278"/>
    </row>
    <row r="868" spans="1:18" s="1271" customFormat="1" ht="15" customHeight="1">
      <c r="A868" s="1274" t="s">
        <v>2767</v>
      </c>
      <c r="B868" s="1266">
        <f>'[2]tr (2)'!C589</f>
        <v>138.80000000000001</v>
      </c>
      <c r="C868" s="1267">
        <f>'[2]tr (2)'!D589</f>
        <v>138.80000000000001</v>
      </c>
      <c r="D868" s="1268">
        <f>'[2]tr (2)'!E589</f>
        <v>138.80000000000001</v>
      </c>
      <c r="E868" s="1267">
        <f>'[2]tr (2)'!F589</f>
        <v>138.80000000000001</v>
      </c>
      <c r="F868" s="1267">
        <f>'[2]tr (2)'!G589</f>
        <v>138.80000000000001</v>
      </c>
      <c r="G868" s="1267">
        <f>'[2]tr (2)'!H589</f>
        <v>138.80000000000001</v>
      </c>
      <c r="H868" s="1267">
        <f>'[2]tr (2)'!I589</f>
        <v>138.80000000000001</v>
      </c>
      <c r="I868" s="1267">
        <f>'[2]tr (2)'!J589</f>
        <v>138.80000000000001</v>
      </c>
      <c r="J868" s="1267">
        <f>'[2]tr (2)'!K589</f>
        <v>138.80000000000001</v>
      </c>
      <c r="K868" s="1267">
        <f>'[2]tr (2)'!L589</f>
        <v>138.80000000000001</v>
      </c>
      <c r="L868" s="1267">
        <f>'[2]tr (2)'!M589</f>
        <v>138.80000000000001</v>
      </c>
      <c r="M868" s="1267">
        <f>'[2]tr (2)'!N589</f>
        <v>138.80000000000001</v>
      </c>
      <c r="N868" s="1266">
        <f>'[2]tr (2)'!O589</f>
        <v>125.2</v>
      </c>
      <c r="O868" s="1267">
        <f>'[2]tr (2)'!P589</f>
        <v>125.2</v>
      </c>
      <c r="P868" s="1268">
        <f>'[2]tr (2)'!Q589</f>
        <v>125.2</v>
      </c>
      <c r="Q868" s="1273" t="s">
        <v>2768</v>
      </c>
      <c r="R868" s="1243"/>
    </row>
    <row r="869" spans="1:18" ht="15" customHeight="1">
      <c r="A869" s="1244" t="s">
        <v>2769</v>
      </c>
      <c r="B869" s="1272">
        <f>'[2]tr (2)'!C590</f>
        <v>157.1</v>
      </c>
      <c r="C869" s="1224">
        <f>'[2]tr (2)'!D590</f>
        <v>157.1</v>
      </c>
      <c r="D869" s="1276">
        <f>'[2]tr (2)'!E590</f>
        <v>157.1</v>
      </c>
      <c r="E869" s="1224">
        <f>'[2]tr (2)'!F590</f>
        <v>157.1</v>
      </c>
      <c r="F869" s="1224">
        <f>'[2]tr (2)'!G590</f>
        <v>157.1</v>
      </c>
      <c r="G869" s="1224">
        <f>'[2]tr (2)'!H590</f>
        <v>157.1</v>
      </c>
      <c r="H869" s="1224">
        <f>'[2]tr (2)'!I590</f>
        <v>157.1</v>
      </c>
      <c r="I869" s="1224">
        <f>'[2]tr (2)'!J590</f>
        <v>157.1</v>
      </c>
      <c r="J869" s="1224">
        <f>'[2]tr (2)'!K590</f>
        <v>157.1</v>
      </c>
      <c r="K869" s="1224">
        <f>'[2]tr (2)'!L590</f>
        <v>157.1</v>
      </c>
      <c r="L869" s="1224">
        <f>'[2]tr (2)'!M590</f>
        <v>157.1</v>
      </c>
      <c r="M869" s="1224">
        <f>'[2]tr (2)'!N590</f>
        <v>157.1</v>
      </c>
      <c r="N869" s="1272">
        <f>'[2]tr (2)'!O590</f>
        <v>157.1</v>
      </c>
      <c r="O869" s="1224">
        <f>'[2]tr (2)'!P590</f>
        <v>162</v>
      </c>
      <c r="P869" s="1276">
        <f>'[2]tr (2)'!Q590</f>
        <v>162</v>
      </c>
      <c r="Q869" s="1277" t="s">
        <v>2770</v>
      </c>
    </row>
    <row r="870" spans="1:18" ht="15" customHeight="1">
      <c r="A870" s="1244" t="s">
        <v>2771</v>
      </c>
      <c r="B870" s="1272">
        <f>'[2]tr (2)'!C591</f>
        <v>131.30000000000001</v>
      </c>
      <c r="C870" s="1224">
        <f>'[2]tr (2)'!D591</f>
        <v>131.30000000000001</v>
      </c>
      <c r="D870" s="1276">
        <f>'[2]tr (2)'!E591</f>
        <v>131.30000000000001</v>
      </c>
      <c r="E870" s="1224">
        <f>'[2]tr (2)'!F591</f>
        <v>131.30000000000001</v>
      </c>
      <c r="F870" s="1224">
        <f>'[2]tr (2)'!G591</f>
        <v>131.30000000000001</v>
      </c>
      <c r="G870" s="1224">
        <f>'[2]tr (2)'!H591</f>
        <v>131.30000000000001</v>
      </c>
      <c r="H870" s="1224">
        <f>'[2]tr (2)'!I591</f>
        <v>131.30000000000001</v>
      </c>
      <c r="I870" s="1224">
        <f>'[2]tr (2)'!J591</f>
        <v>131.30000000000001</v>
      </c>
      <c r="J870" s="1224">
        <f>'[2]tr (2)'!K591</f>
        <v>131.30000000000001</v>
      </c>
      <c r="K870" s="1224">
        <f>'[2]tr (2)'!L591</f>
        <v>131.30000000000001</v>
      </c>
      <c r="L870" s="1224">
        <f>'[2]tr (2)'!M591</f>
        <v>131.30000000000001</v>
      </c>
      <c r="M870" s="1224">
        <f>'[2]tr (2)'!N591</f>
        <v>131.30000000000001</v>
      </c>
      <c r="N870" s="1272">
        <f>'[2]tr (2)'!O591</f>
        <v>131.30000000000001</v>
      </c>
      <c r="O870" s="1224">
        <f>'[2]tr (2)'!P591</f>
        <v>131.30000000000001</v>
      </c>
      <c r="P870" s="1276">
        <f>'[2]tr (2)'!Q591</f>
        <v>131.30000000000001</v>
      </c>
      <c r="Q870" s="1278" t="s">
        <v>2772</v>
      </c>
    </row>
    <row r="871" spans="1:18" ht="15" customHeight="1">
      <c r="A871" s="1244" t="s">
        <v>2773</v>
      </c>
      <c r="B871" s="1272">
        <f>'[2]tr (2)'!C592</f>
        <v>167.4</v>
      </c>
      <c r="C871" s="1224">
        <f>'[2]tr (2)'!D592</f>
        <v>167.4</v>
      </c>
      <c r="D871" s="1276">
        <f>'[2]tr (2)'!E592</f>
        <v>167.4</v>
      </c>
      <c r="E871" s="1224">
        <f>'[2]tr (2)'!F592</f>
        <v>167.4</v>
      </c>
      <c r="F871" s="1224">
        <f>'[2]tr (2)'!G592</f>
        <v>167.4</v>
      </c>
      <c r="G871" s="1224">
        <f>'[2]tr (2)'!H592</f>
        <v>167.4</v>
      </c>
      <c r="H871" s="1224">
        <f>'[2]tr (2)'!I592</f>
        <v>158</v>
      </c>
      <c r="I871" s="1224">
        <f>'[2]tr (2)'!J592</f>
        <v>158</v>
      </c>
      <c r="J871" s="1224">
        <f>'[2]tr (2)'!K592</f>
        <v>158</v>
      </c>
      <c r="K871" s="1224">
        <f>'[2]tr (2)'!L592</f>
        <v>158</v>
      </c>
      <c r="L871" s="1224">
        <f>'[2]tr (2)'!M592</f>
        <v>158</v>
      </c>
      <c r="M871" s="1224">
        <f>'[2]tr (2)'!N592</f>
        <v>158</v>
      </c>
      <c r="N871" s="1272">
        <f>'[2]tr (2)'!O592</f>
        <v>158</v>
      </c>
      <c r="O871" s="1224">
        <f>'[2]tr (2)'!P592</f>
        <v>154.30000000000001</v>
      </c>
      <c r="P871" s="1276">
        <f>'[2]tr (2)'!Q592</f>
        <v>154.30000000000001</v>
      </c>
      <c r="Q871" s="1278" t="s">
        <v>2774</v>
      </c>
    </row>
    <row r="872" spans="1:18" ht="15" customHeight="1">
      <c r="A872" s="1244" t="s">
        <v>2775</v>
      </c>
      <c r="B872" s="1272">
        <f>'[2]tr (2)'!C593</f>
        <v>138.69999999999999</v>
      </c>
      <c r="C872" s="1224">
        <f>'[2]tr (2)'!D593</f>
        <v>138.69999999999999</v>
      </c>
      <c r="D872" s="1276">
        <f>'[2]tr (2)'!E593</f>
        <v>138.69999999999999</v>
      </c>
      <c r="E872" s="1224">
        <f>'[2]tr (2)'!F593</f>
        <v>138.69999999999999</v>
      </c>
      <c r="F872" s="1224">
        <f>'[2]tr (2)'!G593</f>
        <v>138.69999999999999</v>
      </c>
      <c r="G872" s="1224">
        <f>'[2]tr (2)'!H593</f>
        <v>138.69999999999999</v>
      </c>
      <c r="H872" s="1224">
        <f>'[2]tr (2)'!I593</f>
        <v>138.69999999999999</v>
      </c>
      <c r="I872" s="1224">
        <f>'[2]tr (2)'!J593</f>
        <v>138.69999999999999</v>
      </c>
      <c r="J872" s="1224">
        <f>'[2]tr (2)'!K593</f>
        <v>138.69999999999999</v>
      </c>
      <c r="K872" s="1224">
        <f>'[2]tr (2)'!L593</f>
        <v>138.69999999999999</v>
      </c>
      <c r="L872" s="1224">
        <f>'[2]tr (2)'!M593</f>
        <v>138.69999999999999</v>
      </c>
      <c r="M872" s="1224">
        <f>'[2]tr (2)'!N593</f>
        <v>138.69999999999999</v>
      </c>
      <c r="N872" s="1272">
        <f>'[2]tr (2)'!O593</f>
        <v>125.1</v>
      </c>
      <c r="O872" s="1224">
        <f>'[2]tr (2)'!P593</f>
        <v>125.1</v>
      </c>
      <c r="P872" s="1276">
        <f>'[2]tr (2)'!Q593</f>
        <v>125.1</v>
      </c>
      <c r="Q872" s="1278" t="s">
        <v>2776</v>
      </c>
    </row>
    <row r="873" spans="1:18" s="1271" customFormat="1" ht="15" customHeight="1">
      <c r="A873" s="1244"/>
      <c r="B873" s="1272"/>
      <c r="C873" s="1224"/>
      <c r="D873" s="1268"/>
      <c r="E873" s="1267"/>
      <c r="F873" s="1267"/>
      <c r="G873" s="1267"/>
      <c r="H873" s="1267"/>
      <c r="I873" s="1267"/>
      <c r="J873" s="1267"/>
      <c r="K873" s="1267"/>
      <c r="L873" s="1267"/>
      <c r="M873" s="1267"/>
      <c r="N873" s="1266"/>
      <c r="O873" s="1267"/>
      <c r="P873" s="1268"/>
      <c r="Q873" s="1278"/>
      <c r="R873" s="1243"/>
    </row>
    <row r="874" spans="1:18" ht="15" customHeight="1">
      <c r="A874" s="1274" t="s">
        <v>2777</v>
      </c>
      <c r="B874" s="1266">
        <f>'[2]tr (2)'!C595</f>
        <v>110.4</v>
      </c>
      <c r="C874" s="1267">
        <f>'[2]tr (2)'!D595</f>
        <v>110.1</v>
      </c>
      <c r="D874" s="1268">
        <f>'[2]tr (2)'!E595</f>
        <v>110.1</v>
      </c>
      <c r="E874" s="1267">
        <f>'[2]tr (2)'!F595</f>
        <v>110.8</v>
      </c>
      <c r="F874" s="1267">
        <f>'[2]tr (2)'!G595</f>
        <v>111.1</v>
      </c>
      <c r="G874" s="1267">
        <f>'[2]tr (2)'!H595</f>
        <v>111.2</v>
      </c>
      <c r="H874" s="1267">
        <f>'[2]tr (2)'!I595</f>
        <v>111.1</v>
      </c>
      <c r="I874" s="1267">
        <f>'[2]tr (2)'!J595</f>
        <v>111.1</v>
      </c>
      <c r="J874" s="1267">
        <f>'[2]tr (2)'!K595</f>
        <v>111.1</v>
      </c>
      <c r="K874" s="1267">
        <f>'[2]tr (2)'!L595</f>
        <v>111.1</v>
      </c>
      <c r="L874" s="1267">
        <f>'[2]tr (2)'!M595</f>
        <v>111.1</v>
      </c>
      <c r="M874" s="1267">
        <f>'[2]tr (2)'!N595</f>
        <v>111.1</v>
      </c>
      <c r="N874" s="1266">
        <f>'[2]tr (2)'!O595</f>
        <v>111.1</v>
      </c>
      <c r="O874" s="1267">
        <f>'[2]tr (2)'!P595</f>
        <v>111.1</v>
      </c>
      <c r="P874" s="1268">
        <f>'[2]tr (2)'!Q595</f>
        <v>111.1</v>
      </c>
      <c r="Q874" s="1273" t="s">
        <v>2778</v>
      </c>
    </row>
    <row r="875" spans="1:18" ht="15" customHeight="1">
      <c r="A875" s="1244" t="s">
        <v>2779</v>
      </c>
      <c r="B875" s="1272">
        <f>'[2]tr (2)'!C596</f>
        <v>100.4</v>
      </c>
      <c r="C875" s="1224">
        <f>'[2]tr (2)'!D596</f>
        <v>100.4</v>
      </c>
      <c r="D875" s="1276">
        <f>'[2]tr (2)'!E596</f>
        <v>100.4</v>
      </c>
      <c r="E875" s="1224">
        <f>'[2]tr (2)'!F596</f>
        <v>100.4</v>
      </c>
      <c r="F875" s="1224">
        <f>'[2]tr (2)'!G596</f>
        <v>100.4</v>
      </c>
      <c r="G875" s="1224">
        <f>'[2]tr (2)'!H596</f>
        <v>100.4</v>
      </c>
      <c r="H875" s="1224">
        <f>'[2]tr (2)'!I596</f>
        <v>99.7</v>
      </c>
      <c r="I875" s="1224">
        <f>'[2]tr (2)'!J596</f>
        <v>100</v>
      </c>
      <c r="J875" s="1224">
        <f>'[2]tr (2)'!K596</f>
        <v>100</v>
      </c>
      <c r="K875" s="1224">
        <f>'[2]tr (2)'!L596</f>
        <v>100</v>
      </c>
      <c r="L875" s="1224">
        <f>'[2]tr (2)'!M596</f>
        <v>100</v>
      </c>
      <c r="M875" s="1224">
        <f>'[2]tr (2)'!N596</f>
        <v>100</v>
      </c>
      <c r="N875" s="1272">
        <f>'[2]tr (2)'!O596</f>
        <v>100</v>
      </c>
      <c r="O875" s="1224">
        <f>'[2]tr (2)'!P596</f>
        <v>100</v>
      </c>
      <c r="P875" s="1276">
        <f>'[2]tr (2)'!Q596</f>
        <v>100</v>
      </c>
      <c r="Q875" s="1278" t="s">
        <v>2780</v>
      </c>
    </row>
    <row r="876" spans="1:18" ht="15" customHeight="1">
      <c r="A876" s="1244" t="s">
        <v>2781</v>
      </c>
      <c r="B876" s="1272">
        <f>'[2]tr (2)'!C597</f>
        <v>115</v>
      </c>
      <c r="C876" s="1224">
        <f>'[2]tr (2)'!D597</f>
        <v>114.6</v>
      </c>
      <c r="D876" s="1276">
        <f>'[2]tr (2)'!E597</f>
        <v>114.6</v>
      </c>
      <c r="E876" s="1224">
        <f>'[2]tr (2)'!F597</f>
        <v>115.5</v>
      </c>
      <c r="F876" s="1224">
        <f>'[2]tr (2)'!G597</f>
        <v>115.8</v>
      </c>
      <c r="G876" s="1224">
        <f>'[2]tr (2)'!H597</f>
        <v>116</v>
      </c>
      <c r="H876" s="1224">
        <f>'[2]tr (2)'!I597</f>
        <v>115.8</v>
      </c>
      <c r="I876" s="1224">
        <f>'[2]tr (2)'!J597</f>
        <v>115.8</v>
      </c>
      <c r="J876" s="1224">
        <f>'[2]tr (2)'!K597</f>
        <v>115.8</v>
      </c>
      <c r="K876" s="1224">
        <f>'[2]tr (2)'!L597</f>
        <v>115.8</v>
      </c>
      <c r="L876" s="1224">
        <f>'[2]tr (2)'!M597</f>
        <v>115.9</v>
      </c>
      <c r="M876" s="1224">
        <f>'[2]tr (2)'!N597</f>
        <v>115.9</v>
      </c>
      <c r="N876" s="1272">
        <f>'[2]tr (2)'!O597</f>
        <v>115.9</v>
      </c>
      <c r="O876" s="1224">
        <f>'[2]tr (2)'!P597</f>
        <v>115.9</v>
      </c>
      <c r="P876" s="1276">
        <f>'[2]tr (2)'!Q597</f>
        <v>115.9</v>
      </c>
      <c r="Q876" s="1278" t="s">
        <v>2782</v>
      </c>
    </row>
    <row r="877" spans="1:18" ht="15" customHeight="1">
      <c r="A877" s="1244" t="s">
        <v>2783</v>
      </c>
      <c r="B877" s="1272">
        <f>'[2]tr (2)'!C598</f>
        <v>105.3</v>
      </c>
      <c r="C877" s="1224">
        <f>'[2]tr (2)'!D598</f>
        <v>105.3</v>
      </c>
      <c r="D877" s="1276">
        <f>'[2]tr (2)'!E598</f>
        <v>105.3</v>
      </c>
      <c r="E877" s="1224">
        <f>'[2]tr (2)'!F598</f>
        <v>105.4</v>
      </c>
      <c r="F877" s="1224">
        <f>'[2]tr (2)'!G598</f>
        <v>105.4</v>
      </c>
      <c r="G877" s="1224">
        <f>'[2]tr (2)'!H598</f>
        <v>104.4</v>
      </c>
      <c r="H877" s="1224">
        <f>'[2]tr (2)'!I598</f>
        <v>104.4</v>
      </c>
      <c r="I877" s="1224">
        <f>'[2]tr (2)'!J598</f>
        <v>104.4</v>
      </c>
      <c r="J877" s="1224">
        <f>'[2]tr (2)'!K598</f>
        <v>104.4</v>
      </c>
      <c r="K877" s="1224">
        <f>'[2]tr (2)'!L598</f>
        <v>104.4</v>
      </c>
      <c r="L877" s="1224">
        <f>'[2]tr (2)'!M598</f>
        <v>104.4</v>
      </c>
      <c r="M877" s="1224">
        <f>'[2]tr (2)'!N598</f>
        <v>104.4</v>
      </c>
      <c r="N877" s="1272">
        <f>'[2]tr (2)'!O598</f>
        <v>104.4</v>
      </c>
      <c r="O877" s="1224">
        <f>'[2]tr (2)'!P598</f>
        <v>104.4</v>
      </c>
      <c r="P877" s="1276">
        <f>'[2]tr (2)'!Q598</f>
        <v>104.4</v>
      </c>
      <c r="Q877" s="1278" t="s">
        <v>2784</v>
      </c>
    </row>
    <row r="878" spans="1:18" ht="15" customHeight="1">
      <c r="A878" s="1244" t="s">
        <v>2785</v>
      </c>
      <c r="B878" s="1272">
        <f>'[2]tr (2)'!C599</f>
        <v>101.6</v>
      </c>
      <c r="C878" s="1224">
        <f>'[2]tr (2)'!D599</f>
        <v>101.6</v>
      </c>
      <c r="D878" s="1276">
        <f>'[2]tr (2)'!E599</f>
        <v>101.6</v>
      </c>
      <c r="E878" s="1224">
        <f>'[2]tr (2)'!F599</f>
        <v>101.6</v>
      </c>
      <c r="F878" s="1224">
        <f>'[2]tr (2)'!G599</f>
        <v>101.6</v>
      </c>
      <c r="G878" s="1224">
        <f>'[2]tr (2)'!H599</f>
        <v>100.8</v>
      </c>
      <c r="H878" s="1224">
        <f>'[2]tr (2)'!I599</f>
        <v>100.8</v>
      </c>
      <c r="I878" s="1224">
        <f>'[2]tr (2)'!J599</f>
        <v>100.8</v>
      </c>
      <c r="J878" s="1224">
        <f>'[2]tr (2)'!K599</f>
        <v>100.8</v>
      </c>
      <c r="K878" s="1224">
        <f>'[2]tr (2)'!L599</f>
        <v>100.8</v>
      </c>
      <c r="L878" s="1224">
        <f>'[2]tr (2)'!M599</f>
        <v>100.8</v>
      </c>
      <c r="M878" s="1224">
        <f>'[2]tr (2)'!N599</f>
        <v>100.8</v>
      </c>
      <c r="N878" s="1272">
        <f>'[2]tr (2)'!O599</f>
        <v>100.8</v>
      </c>
      <c r="O878" s="1224">
        <f>'[2]tr (2)'!P599</f>
        <v>100.8</v>
      </c>
      <c r="P878" s="1276">
        <f>'[2]tr (2)'!Q599</f>
        <v>100.8</v>
      </c>
      <c r="Q878" s="1278" t="s">
        <v>2786</v>
      </c>
    </row>
    <row r="879" spans="1:18" ht="15" customHeight="1">
      <c r="A879" s="1244" t="s">
        <v>2787</v>
      </c>
      <c r="B879" s="1272">
        <f>'[2]tr (2)'!C600</f>
        <v>95.9</v>
      </c>
      <c r="C879" s="1224">
        <f>'[2]tr (2)'!D600</f>
        <v>96.1</v>
      </c>
      <c r="D879" s="1276">
        <f>'[2]tr (2)'!E600</f>
        <v>96.1</v>
      </c>
      <c r="E879" s="1224">
        <f>'[2]tr (2)'!F600</f>
        <v>96.1</v>
      </c>
      <c r="F879" s="1224">
        <f>'[2]tr (2)'!G600</f>
        <v>96.1</v>
      </c>
      <c r="G879" s="1224">
        <f>'[2]tr (2)'!H600</f>
        <v>96.5</v>
      </c>
      <c r="H879" s="1224">
        <f>'[2]tr (2)'!I600</f>
        <v>96.5</v>
      </c>
      <c r="I879" s="1224">
        <f>'[2]tr (2)'!J600</f>
        <v>96.5</v>
      </c>
      <c r="J879" s="1224">
        <f>'[2]tr (2)'!K600</f>
        <v>96.5</v>
      </c>
      <c r="K879" s="1224">
        <f>'[2]tr (2)'!L600</f>
        <v>96.5</v>
      </c>
      <c r="L879" s="1224">
        <f>'[2]tr (2)'!M600</f>
        <v>96.5</v>
      </c>
      <c r="M879" s="1224">
        <f>'[2]tr (2)'!N600</f>
        <v>96.5</v>
      </c>
      <c r="N879" s="1272">
        <f>'[2]tr (2)'!O600</f>
        <v>96.5</v>
      </c>
      <c r="O879" s="1224">
        <f>'[2]tr (2)'!P600</f>
        <v>96.5</v>
      </c>
      <c r="P879" s="1276">
        <f>'[2]tr (2)'!Q600</f>
        <v>96.5</v>
      </c>
      <c r="Q879" s="1278" t="s">
        <v>2788</v>
      </c>
    </row>
    <row r="880" spans="1:18" s="1271" customFormat="1" ht="15" customHeight="1">
      <c r="A880" s="1244" t="s">
        <v>2789</v>
      </c>
      <c r="B880" s="1272">
        <f>'[2]tr (2)'!C601</f>
        <v>114.3</v>
      </c>
      <c r="C880" s="1224">
        <f>'[2]tr (2)'!D601</f>
        <v>114.3</v>
      </c>
      <c r="D880" s="1276">
        <f>'[2]tr (2)'!E601</f>
        <v>114.3</v>
      </c>
      <c r="E880" s="1224">
        <f>'[2]tr (2)'!F601</f>
        <v>114.3</v>
      </c>
      <c r="F880" s="1224">
        <f>'[2]tr (2)'!G601</f>
        <v>114.3</v>
      </c>
      <c r="G880" s="1224">
        <f>'[2]tr (2)'!H601</f>
        <v>114.3</v>
      </c>
      <c r="H880" s="1224">
        <f>'[2]tr (2)'!I601</f>
        <v>114.3</v>
      </c>
      <c r="I880" s="1224">
        <f>'[2]tr (2)'!J601</f>
        <v>114.3</v>
      </c>
      <c r="J880" s="1224">
        <f>'[2]tr (2)'!K601</f>
        <v>114.3</v>
      </c>
      <c r="K880" s="1224">
        <f>'[2]tr (2)'!L601</f>
        <v>114.3</v>
      </c>
      <c r="L880" s="1224">
        <f>'[2]tr (2)'!M601</f>
        <v>114.3</v>
      </c>
      <c r="M880" s="1224">
        <f>'[2]tr (2)'!N601</f>
        <v>114.3</v>
      </c>
      <c r="N880" s="1272">
        <f>'[2]tr (2)'!O601</f>
        <v>114.3</v>
      </c>
      <c r="O880" s="1224">
        <f>'[2]tr (2)'!P601</f>
        <v>114.3</v>
      </c>
      <c r="P880" s="1276">
        <f>'[2]tr (2)'!Q601</f>
        <v>114.3</v>
      </c>
      <c r="Q880" s="1278" t="s">
        <v>2790</v>
      </c>
      <c r="R880" s="1243"/>
    </row>
    <row r="881" spans="1:18" ht="15" customHeight="1">
      <c r="B881" s="1272"/>
      <c r="C881" s="1224"/>
      <c r="D881" s="1268"/>
      <c r="E881" s="1267"/>
      <c r="F881" s="1267"/>
      <c r="G881" s="1267"/>
      <c r="H881" s="1267"/>
      <c r="I881" s="1267"/>
      <c r="J881" s="1267"/>
      <c r="K881" s="1267"/>
      <c r="L881" s="1267"/>
      <c r="M881" s="1267"/>
      <c r="N881" s="1266"/>
      <c r="O881" s="1267"/>
      <c r="P881" s="1268"/>
      <c r="Q881" s="1277"/>
      <c r="R881" s="1226"/>
    </row>
    <row r="882" spans="1:18" ht="15" customHeight="1">
      <c r="A882" s="1274" t="s">
        <v>2791</v>
      </c>
      <c r="B882" s="1266">
        <f>'[2]tr (2)'!C603</f>
        <v>114.8</v>
      </c>
      <c r="C882" s="1267">
        <f>'[2]tr (2)'!D603</f>
        <v>114.5</v>
      </c>
      <c r="D882" s="1268">
        <f>'[2]tr (2)'!E603</f>
        <v>114.4</v>
      </c>
      <c r="E882" s="1267">
        <f>'[2]tr (2)'!F603</f>
        <v>114.1</v>
      </c>
      <c r="F882" s="1267">
        <f>'[2]tr (2)'!G603</f>
        <v>113.9</v>
      </c>
      <c r="G882" s="1267">
        <f>'[2]tr (2)'!H603</f>
        <v>113.8</v>
      </c>
      <c r="H882" s="1267">
        <f>'[2]tr (2)'!I603</f>
        <v>113.6</v>
      </c>
      <c r="I882" s="1267">
        <f>'[2]tr (2)'!J603</f>
        <v>113.6</v>
      </c>
      <c r="J882" s="1267">
        <f>'[2]tr (2)'!K603</f>
        <v>113.2</v>
      </c>
      <c r="K882" s="1267">
        <f>'[2]tr (2)'!L603</f>
        <v>113.2</v>
      </c>
      <c r="L882" s="1267">
        <f>'[2]tr (2)'!M603</f>
        <v>113.1</v>
      </c>
      <c r="M882" s="1267">
        <f>'[2]tr (2)'!N603</f>
        <v>113.1</v>
      </c>
      <c r="N882" s="1266">
        <f>'[2]tr (2)'!O603</f>
        <v>113.1</v>
      </c>
      <c r="O882" s="1267">
        <f>'[2]tr (2)'!P603</f>
        <v>113.1</v>
      </c>
      <c r="P882" s="1268">
        <f>'[2]tr (2)'!Q603</f>
        <v>113.1</v>
      </c>
      <c r="Q882" s="1275" t="s">
        <v>2792</v>
      </c>
    </row>
    <row r="883" spans="1:18" ht="15" customHeight="1">
      <c r="A883" s="1244" t="s">
        <v>2793</v>
      </c>
      <c r="B883" s="1272">
        <f>'[2]tr (2)'!C604</f>
        <v>117.8</v>
      </c>
      <c r="C883" s="1224">
        <f>'[2]tr (2)'!D604</f>
        <v>117.5</v>
      </c>
      <c r="D883" s="1276">
        <f>'[2]tr (2)'!E604</f>
        <v>117.2</v>
      </c>
      <c r="E883" s="1224">
        <f>'[2]tr (2)'!F604</f>
        <v>116.5</v>
      </c>
      <c r="F883" s="1224">
        <f>'[2]tr (2)'!G604</f>
        <v>115.8</v>
      </c>
      <c r="G883" s="1224">
        <f>'[2]tr (2)'!H604</f>
        <v>115.6</v>
      </c>
      <c r="H883" s="1224">
        <f>'[2]tr (2)'!I604</f>
        <v>115</v>
      </c>
      <c r="I883" s="1224">
        <f>'[2]tr (2)'!J604</f>
        <v>114.9</v>
      </c>
      <c r="J883" s="1224">
        <f>'[2]tr (2)'!K604</f>
        <v>113.9</v>
      </c>
      <c r="K883" s="1224">
        <f>'[2]tr (2)'!L604</f>
        <v>114</v>
      </c>
      <c r="L883" s="1224">
        <f>'[2]tr (2)'!M604</f>
        <v>113.8</v>
      </c>
      <c r="M883" s="1224">
        <f>'[2]tr (2)'!N604</f>
        <v>113.8</v>
      </c>
      <c r="N883" s="1272">
        <f>'[2]tr (2)'!O604</f>
        <v>113.8</v>
      </c>
      <c r="O883" s="1224">
        <f>'[2]tr (2)'!P604</f>
        <v>113.7</v>
      </c>
      <c r="P883" s="1276">
        <f>'[2]tr (2)'!Q604</f>
        <v>113.7</v>
      </c>
      <c r="Q883" s="1278" t="s">
        <v>2794</v>
      </c>
      <c r="R883" s="1237"/>
    </row>
    <row r="884" spans="1:18" ht="15" customHeight="1">
      <c r="A884" s="1244" t="s">
        <v>2795</v>
      </c>
      <c r="B884" s="1272">
        <f>'[2]tr (2)'!C605</f>
        <v>109.3</v>
      </c>
      <c r="C884" s="1224">
        <f>'[2]tr (2)'!D605</f>
        <v>109.3</v>
      </c>
      <c r="D884" s="1276">
        <f>'[2]tr (2)'!E605</f>
        <v>109.2</v>
      </c>
      <c r="E884" s="1224">
        <f>'[2]tr (2)'!F605</f>
        <v>109.2</v>
      </c>
      <c r="F884" s="1224">
        <f>'[2]tr (2)'!G605</f>
        <v>109.2</v>
      </c>
      <c r="G884" s="1224">
        <f>'[2]tr (2)'!H605</f>
        <v>109.2</v>
      </c>
      <c r="H884" s="1224">
        <f>'[2]tr (2)'!I605</f>
        <v>109.2</v>
      </c>
      <c r="I884" s="1224">
        <f>'[2]tr (2)'!J605</f>
        <v>109.2</v>
      </c>
      <c r="J884" s="1224">
        <f>'[2]tr (2)'!K605</f>
        <v>106.7</v>
      </c>
      <c r="K884" s="1224">
        <f>'[2]tr (2)'!L605</f>
        <v>106.7</v>
      </c>
      <c r="L884" s="1224">
        <f>'[2]tr (2)'!M605</f>
        <v>106.7</v>
      </c>
      <c r="M884" s="1224">
        <f>'[2]tr (2)'!N605</f>
        <v>106.7</v>
      </c>
      <c r="N884" s="1272">
        <f>'[2]tr (2)'!O605</f>
        <v>106.7</v>
      </c>
      <c r="O884" s="1224">
        <f>'[2]tr (2)'!P605</f>
        <v>106.7</v>
      </c>
      <c r="P884" s="1276">
        <f>'[2]tr (2)'!Q605</f>
        <v>106.7</v>
      </c>
      <c r="Q884" s="1277" t="s">
        <v>2796</v>
      </c>
    </row>
    <row r="885" spans="1:18" ht="15" customHeight="1">
      <c r="A885" s="1244" t="s">
        <v>2797</v>
      </c>
      <c r="B885" s="1272">
        <f>'[2]tr (2)'!C606</f>
        <v>107.7</v>
      </c>
      <c r="C885" s="1224">
        <f>'[2]tr (2)'!D606</f>
        <v>106.2</v>
      </c>
      <c r="D885" s="1276">
        <f>'[2]tr (2)'!E606</f>
        <v>106</v>
      </c>
      <c r="E885" s="1224">
        <f>'[2]tr (2)'!F606</f>
        <v>106</v>
      </c>
      <c r="F885" s="1224">
        <f>'[2]tr (2)'!G606</f>
        <v>106</v>
      </c>
      <c r="G885" s="1224">
        <f>'[2]tr (2)'!H606</f>
        <v>106</v>
      </c>
      <c r="H885" s="1224">
        <f>'[2]tr (2)'!I606</f>
        <v>106</v>
      </c>
      <c r="I885" s="1224">
        <f>'[2]tr (2)'!J606</f>
        <v>106</v>
      </c>
      <c r="J885" s="1224">
        <f>'[2]tr (2)'!K606</f>
        <v>106</v>
      </c>
      <c r="K885" s="1224">
        <f>'[2]tr (2)'!L606</f>
        <v>106</v>
      </c>
      <c r="L885" s="1224">
        <f>'[2]tr (2)'!M606</f>
        <v>106</v>
      </c>
      <c r="M885" s="1224">
        <f>'[2]tr (2)'!N606</f>
        <v>106</v>
      </c>
      <c r="N885" s="1272">
        <f>'[2]tr (2)'!O606</f>
        <v>106</v>
      </c>
      <c r="O885" s="1224">
        <f>'[2]tr (2)'!P606</f>
        <v>106</v>
      </c>
      <c r="P885" s="1276">
        <f>'[2]tr (2)'!Q606</f>
        <v>106</v>
      </c>
      <c r="Q885" s="1277" t="s">
        <v>2798</v>
      </c>
    </row>
    <row r="886" spans="1:18" ht="15" customHeight="1">
      <c r="A886" s="1244" t="s">
        <v>2799</v>
      </c>
      <c r="B886" s="1272">
        <f>'[2]tr (2)'!C607</f>
        <v>122.8</v>
      </c>
      <c r="C886" s="1224">
        <f>'[2]tr (2)'!D607</f>
        <v>122.8</v>
      </c>
      <c r="D886" s="1276">
        <f>'[2]tr (2)'!E607</f>
        <v>122.8</v>
      </c>
      <c r="E886" s="1224">
        <f>'[2]tr (2)'!F607</f>
        <v>122.8</v>
      </c>
      <c r="F886" s="1224">
        <f>'[2]tr (2)'!G607</f>
        <v>122.8</v>
      </c>
      <c r="G886" s="1224">
        <f>'[2]tr (2)'!H607</f>
        <v>122.8</v>
      </c>
      <c r="H886" s="1224">
        <f>'[2]tr (2)'!I607</f>
        <v>122.8</v>
      </c>
      <c r="I886" s="1224">
        <f>'[2]tr (2)'!J607</f>
        <v>122.8</v>
      </c>
      <c r="J886" s="1224">
        <f>'[2]tr (2)'!K607</f>
        <v>122.8</v>
      </c>
      <c r="K886" s="1224">
        <f>'[2]tr (2)'!L607</f>
        <v>122.8</v>
      </c>
      <c r="L886" s="1224">
        <f>'[2]tr (2)'!M607</f>
        <v>122.8</v>
      </c>
      <c r="M886" s="1224">
        <f>'[2]tr (2)'!N607</f>
        <v>122.8</v>
      </c>
      <c r="N886" s="1272">
        <f>'[2]tr (2)'!O607</f>
        <v>122.8</v>
      </c>
      <c r="O886" s="1224">
        <f>'[2]tr (2)'!P607</f>
        <v>122.8</v>
      </c>
      <c r="P886" s="1276">
        <f>'[2]tr (2)'!Q607</f>
        <v>122.8</v>
      </c>
      <c r="Q886" s="1280" t="s">
        <v>2800</v>
      </c>
    </row>
    <row r="887" spans="1:18" s="1271" customFormat="1" ht="15" customHeight="1">
      <c r="A887" s="1244" t="s">
        <v>2801</v>
      </c>
      <c r="B887" s="1272">
        <f>'[2]tr (2)'!C608</f>
        <v>115.4</v>
      </c>
      <c r="C887" s="1224">
        <f>'[2]tr (2)'!D608</f>
        <v>115.4</v>
      </c>
      <c r="D887" s="1276">
        <f>'[2]tr (2)'!E608</f>
        <v>115.4</v>
      </c>
      <c r="E887" s="1224">
        <f>'[2]tr (2)'!F608</f>
        <v>115.4</v>
      </c>
      <c r="F887" s="1224">
        <f>'[2]tr (2)'!G608</f>
        <v>115.4</v>
      </c>
      <c r="G887" s="1224">
        <f>'[2]tr (2)'!H608</f>
        <v>115.4</v>
      </c>
      <c r="H887" s="1224">
        <f>'[2]tr (2)'!I608</f>
        <v>115.4</v>
      </c>
      <c r="I887" s="1224">
        <f>'[2]tr (2)'!J608</f>
        <v>115.4</v>
      </c>
      <c r="J887" s="1224">
        <f>'[2]tr (2)'!K608</f>
        <v>115.4</v>
      </c>
      <c r="K887" s="1224">
        <f>'[2]tr (2)'!L608</f>
        <v>115.4</v>
      </c>
      <c r="L887" s="1224">
        <f>'[2]tr (2)'!M608</f>
        <v>115.4</v>
      </c>
      <c r="M887" s="1224">
        <f>'[2]tr (2)'!N608</f>
        <v>115.4</v>
      </c>
      <c r="N887" s="1272">
        <f>'[2]tr (2)'!O608</f>
        <v>115.4</v>
      </c>
      <c r="O887" s="1224">
        <f>'[2]tr (2)'!P608</f>
        <v>115.4</v>
      </c>
      <c r="P887" s="1276">
        <f>'[2]tr (2)'!Q608</f>
        <v>115.4</v>
      </c>
      <c r="Q887" s="1280" t="s">
        <v>2802</v>
      </c>
      <c r="R887" s="1243"/>
    </row>
    <row r="888" spans="1:18" ht="15" customHeight="1">
      <c r="A888" s="1244" t="s">
        <v>2803</v>
      </c>
      <c r="B888" s="1272">
        <f>'[2]tr (2)'!C609</f>
        <v>100</v>
      </c>
      <c r="C888" s="1224">
        <f>'[2]tr (2)'!D609</f>
        <v>100</v>
      </c>
      <c r="D888" s="1276">
        <f>'[2]tr (2)'!E609</f>
        <v>100</v>
      </c>
      <c r="E888" s="1224">
        <f>'[2]tr (2)'!F609</f>
        <v>100</v>
      </c>
      <c r="F888" s="1224">
        <f>'[2]tr (2)'!G609</f>
        <v>100</v>
      </c>
      <c r="G888" s="1224">
        <f>'[2]tr (2)'!H609</f>
        <v>100</v>
      </c>
      <c r="H888" s="1224">
        <f>'[2]tr (2)'!I609</f>
        <v>100</v>
      </c>
      <c r="I888" s="1224">
        <f>'[2]tr (2)'!J609</f>
        <v>100</v>
      </c>
      <c r="J888" s="1224">
        <f>'[2]tr (2)'!K609</f>
        <v>100</v>
      </c>
      <c r="K888" s="1224">
        <f>'[2]tr (2)'!L609</f>
        <v>100</v>
      </c>
      <c r="L888" s="1224">
        <f>'[2]tr (2)'!M609</f>
        <v>100</v>
      </c>
      <c r="M888" s="1224">
        <f>'[2]tr (2)'!N609</f>
        <v>100</v>
      </c>
      <c r="N888" s="1272">
        <f>'[2]tr (2)'!O609</f>
        <v>100</v>
      </c>
      <c r="O888" s="1224">
        <f>'[2]tr (2)'!P609</f>
        <v>100</v>
      </c>
      <c r="P888" s="1276">
        <f>'[2]tr (2)'!Q609</f>
        <v>100</v>
      </c>
      <c r="Q888" s="1280" t="s">
        <v>2804</v>
      </c>
    </row>
    <row r="889" spans="1:18" ht="15" customHeight="1">
      <c r="A889" s="1244" t="s">
        <v>2805</v>
      </c>
      <c r="B889" s="1272">
        <f>'[2]tr (2)'!C610</f>
        <v>182.3</v>
      </c>
      <c r="C889" s="1224">
        <f>'[2]tr (2)'!D610</f>
        <v>182.3</v>
      </c>
      <c r="D889" s="1276">
        <f>'[2]tr (2)'!E610</f>
        <v>182.3</v>
      </c>
      <c r="E889" s="1224">
        <f>'[2]tr (2)'!F610</f>
        <v>182.3</v>
      </c>
      <c r="F889" s="1224">
        <f>'[2]tr (2)'!G610</f>
        <v>182.3</v>
      </c>
      <c r="G889" s="1224">
        <f>'[2]tr (2)'!H610</f>
        <v>182.3</v>
      </c>
      <c r="H889" s="1224">
        <f>'[2]tr (2)'!I610</f>
        <v>182.3</v>
      </c>
      <c r="I889" s="1224">
        <f>'[2]tr (2)'!J610</f>
        <v>182.3</v>
      </c>
      <c r="J889" s="1224">
        <f>'[2]tr (2)'!K610</f>
        <v>182.3</v>
      </c>
      <c r="K889" s="1224">
        <f>'[2]tr (2)'!L610</f>
        <v>182.3</v>
      </c>
      <c r="L889" s="1224">
        <f>'[2]tr (2)'!M610</f>
        <v>182.3</v>
      </c>
      <c r="M889" s="1224">
        <f>'[2]tr (2)'!N610</f>
        <v>182.3</v>
      </c>
      <c r="N889" s="1272">
        <f>'[2]tr (2)'!O610</f>
        <v>182.3</v>
      </c>
      <c r="O889" s="1224">
        <f>'[2]tr (2)'!P610</f>
        <v>182.3</v>
      </c>
      <c r="P889" s="1276">
        <f>'[2]tr (2)'!Q610</f>
        <v>182.3</v>
      </c>
      <c r="Q889" s="1280" t="s">
        <v>2806</v>
      </c>
    </row>
    <row r="890" spans="1:18" ht="15" customHeight="1">
      <c r="B890" s="1272"/>
      <c r="C890" s="1224"/>
      <c r="D890" s="1276"/>
      <c r="E890" s="1224"/>
      <c r="F890" s="1224"/>
      <c r="G890" s="1224"/>
      <c r="H890" s="1224"/>
      <c r="I890" s="1224"/>
      <c r="J890" s="1224"/>
      <c r="K890" s="1224"/>
      <c r="L890" s="1224"/>
      <c r="M890" s="1224"/>
      <c r="N890" s="1272"/>
      <c r="O890" s="1224"/>
      <c r="P890" s="1276"/>
      <c r="Q890" s="1280"/>
    </row>
    <row r="891" spans="1:18" ht="15" customHeight="1">
      <c r="B891" s="1272"/>
      <c r="C891" s="1224"/>
      <c r="D891" s="1276"/>
      <c r="E891" s="1224"/>
      <c r="F891" s="1224"/>
      <c r="G891" s="1224"/>
      <c r="H891" s="1224"/>
      <c r="I891" s="1224"/>
      <c r="J891" s="1224"/>
      <c r="K891" s="1224"/>
      <c r="L891" s="1224"/>
      <c r="M891" s="1224"/>
      <c r="N891" s="1272"/>
      <c r="O891" s="1224"/>
      <c r="P891" s="1276"/>
      <c r="Q891" s="1280"/>
    </row>
    <row r="892" spans="1:18" ht="15" customHeight="1">
      <c r="B892" s="1272"/>
      <c r="C892" s="1224"/>
      <c r="D892" s="1276"/>
      <c r="E892" s="1224"/>
      <c r="F892" s="1224"/>
      <c r="G892" s="1224"/>
      <c r="H892" s="1224"/>
      <c r="I892" s="1224"/>
      <c r="J892" s="1224"/>
      <c r="K892" s="1224"/>
      <c r="L892" s="1224"/>
      <c r="M892" s="1224"/>
      <c r="N892" s="1272"/>
      <c r="O892" s="1224"/>
      <c r="P892" s="1276"/>
      <c r="Q892" s="1280"/>
    </row>
    <row r="893" spans="1:18" ht="15" customHeight="1">
      <c r="B893" s="1272"/>
      <c r="C893" s="1224"/>
      <c r="D893" s="1276"/>
      <c r="E893" s="1224"/>
      <c r="F893" s="1224"/>
      <c r="G893" s="1224"/>
      <c r="H893" s="1224"/>
      <c r="I893" s="1224"/>
      <c r="J893" s="1224"/>
      <c r="K893" s="1224"/>
      <c r="L893" s="1224"/>
      <c r="M893" s="1224"/>
      <c r="N893" s="1272"/>
      <c r="O893" s="1224"/>
      <c r="P893" s="1276"/>
      <c r="Q893" s="1280"/>
    </row>
    <row r="894" spans="1:18" ht="15" customHeight="1">
      <c r="B894" s="1272"/>
      <c r="C894" s="1224"/>
      <c r="D894" s="1276"/>
      <c r="E894" s="1224"/>
      <c r="F894" s="1224"/>
      <c r="G894" s="1224"/>
      <c r="H894" s="1224"/>
      <c r="I894" s="1224"/>
      <c r="J894" s="1224"/>
      <c r="K894" s="1224"/>
      <c r="L894" s="1224"/>
      <c r="M894" s="1224"/>
      <c r="N894" s="1272"/>
      <c r="O894" s="1224"/>
      <c r="P894" s="1276"/>
      <c r="Q894" s="1280"/>
    </row>
    <row r="895" spans="1:18" ht="15" customHeight="1">
      <c r="A895" s="1290"/>
      <c r="B895" s="1272"/>
      <c r="C895" s="1224"/>
      <c r="D895" s="1276"/>
      <c r="E895" s="1224"/>
      <c r="F895" s="1224"/>
      <c r="G895" s="1224"/>
      <c r="H895" s="1224"/>
      <c r="I895" s="1224"/>
      <c r="J895" s="1224"/>
      <c r="K895" s="1224"/>
      <c r="L895" s="1224"/>
      <c r="M895" s="1224"/>
      <c r="N895" s="1272"/>
      <c r="O895" s="1224"/>
      <c r="P895" s="1276"/>
      <c r="Q895" s="1296"/>
    </row>
    <row r="896" spans="1:18" s="1271" customFormat="1" ht="15" customHeight="1">
      <c r="A896" s="1281"/>
      <c r="B896" s="1282"/>
      <c r="C896" s="1283"/>
      <c r="D896" s="1284"/>
      <c r="E896" s="1283"/>
      <c r="F896" s="1283"/>
      <c r="G896" s="1283"/>
      <c r="H896" s="1283"/>
      <c r="I896" s="1283"/>
      <c r="J896" s="1283"/>
      <c r="K896" s="1283"/>
      <c r="L896" s="1283"/>
      <c r="M896" s="1283"/>
      <c r="N896" s="1282"/>
      <c r="O896" s="1283"/>
      <c r="P896" s="1284"/>
      <c r="Q896" s="1307" t="s">
        <v>249</v>
      </c>
      <c r="R896" s="1243"/>
    </row>
    <row r="897" spans="1:18" ht="12.95" customHeight="1">
      <c r="A897" s="1286"/>
      <c r="B897" s="1224"/>
      <c r="C897" s="1224"/>
      <c r="D897" s="1224"/>
      <c r="E897" s="1224"/>
      <c r="F897" s="1224"/>
      <c r="G897" s="1224"/>
      <c r="H897" s="1224"/>
      <c r="I897" s="1224"/>
      <c r="J897" s="1224"/>
      <c r="K897" s="1224"/>
      <c r="L897" s="1224"/>
      <c r="M897" s="1224"/>
      <c r="N897" s="1287"/>
      <c r="O897" s="1224"/>
      <c r="P897" s="1224"/>
      <c r="Q897" s="1310" t="s">
        <v>249</v>
      </c>
    </row>
    <row r="898" spans="1:18" ht="12.95" customHeight="1">
      <c r="A898" s="1286"/>
      <c r="B898" s="1224"/>
      <c r="C898" s="1224"/>
      <c r="D898" s="1224"/>
      <c r="E898" s="1224"/>
      <c r="F898" s="1224"/>
      <c r="G898" s="1224"/>
      <c r="H898" s="1224"/>
      <c r="I898" s="1224"/>
      <c r="J898" s="1224"/>
      <c r="K898" s="1224"/>
      <c r="L898" s="1224"/>
      <c r="M898" s="1224"/>
      <c r="N898" s="1224"/>
      <c r="O898" s="1224"/>
      <c r="P898" s="1224"/>
      <c r="Q898" s="1264"/>
    </row>
    <row r="899" spans="1:18" ht="12.95" customHeight="1">
      <c r="A899" s="1286"/>
      <c r="B899" s="1224"/>
      <c r="C899" s="1224"/>
      <c r="D899" s="1224"/>
      <c r="E899" s="1224"/>
      <c r="F899" s="1224"/>
      <c r="G899" s="1224"/>
      <c r="H899" s="1224"/>
      <c r="I899" s="1224"/>
      <c r="J899" s="1224"/>
      <c r="K899" s="1224"/>
      <c r="L899" s="1224"/>
      <c r="M899" s="1224"/>
      <c r="N899" s="1224"/>
      <c r="O899" s="1224"/>
      <c r="P899" s="1224"/>
      <c r="Q899" s="1301"/>
    </row>
    <row r="900" spans="1:18" s="1271" customFormat="1" ht="24" customHeight="1">
      <c r="A900" s="1219" t="s">
        <v>2666</v>
      </c>
      <c r="C900" s="1224"/>
      <c r="D900" s="1224"/>
      <c r="E900" s="1224"/>
      <c r="F900" s="1224"/>
      <c r="G900" s="1224"/>
      <c r="H900" s="1224"/>
      <c r="I900" s="1224"/>
      <c r="J900" s="1224"/>
      <c r="K900" s="1224"/>
      <c r="L900" s="1224"/>
      <c r="M900" s="1224"/>
      <c r="N900" s="1224"/>
      <c r="O900" s="1224"/>
      <c r="P900" s="1224"/>
      <c r="Q900" s="1225" t="s">
        <v>2667</v>
      </c>
      <c r="R900" s="1243"/>
    </row>
    <row r="901" spans="1:18" ht="18" customHeight="1">
      <c r="A901" s="1289" t="s">
        <v>2974</v>
      </c>
      <c r="C901" s="1224"/>
      <c r="D901" s="1224"/>
      <c r="E901" s="1224"/>
      <c r="F901" s="1224"/>
      <c r="G901" s="1224"/>
      <c r="H901" s="1224"/>
      <c r="I901" s="1224"/>
      <c r="J901" s="1224"/>
      <c r="K901" s="1224"/>
      <c r="L901" s="1224"/>
      <c r="M901" s="1224"/>
      <c r="N901" s="1224"/>
      <c r="O901" s="1224"/>
      <c r="P901" s="1224"/>
      <c r="Q901" s="1230" t="s">
        <v>2975</v>
      </c>
    </row>
    <row r="902" spans="1:18" ht="18" customHeight="1">
      <c r="A902" s="1233" t="s">
        <v>2739</v>
      </c>
      <c r="C902" s="1224"/>
      <c r="D902" s="1224"/>
      <c r="E902" s="1224"/>
      <c r="F902" s="1224"/>
      <c r="G902" s="1224"/>
      <c r="H902" s="1224"/>
      <c r="I902" s="1224"/>
      <c r="J902" s="1224"/>
      <c r="K902" s="1224"/>
      <c r="L902" s="1224"/>
      <c r="M902" s="1224"/>
      <c r="N902" s="1224"/>
      <c r="O902" s="1224"/>
      <c r="P902" s="1224"/>
      <c r="Q902" s="1236" t="s">
        <v>2740</v>
      </c>
    </row>
    <row r="903" spans="1:18" ht="15.95" customHeight="1">
      <c r="A903" s="1239"/>
      <c r="B903" s="1240"/>
      <c r="C903" s="1240"/>
      <c r="D903" s="1240"/>
      <c r="E903" s="1240"/>
      <c r="F903" s="1240"/>
      <c r="G903" s="1240"/>
      <c r="H903" s="1240"/>
      <c r="I903" s="1240"/>
      <c r="J903" s="1240"/>
      <c r="K903" s="1240"/>
      <c r="L903" s="1240"/>
      <c r="M903" s="1240"/>
      <c r="N903" s="1240"/>
      <c r="O903" s="1240"/>
      <c r="P903" s="1240"/>
      <c r="Q903" s="1242"/>
    </row>
    <row r="904" spans="1:18" ht="11.1" customHeight="1">
      <c r="A904" s="1245"/>
      <c r="B904" s="2390">
        <v>2018</v>
      </c>
      <c r="C904" s="2391"/>
      <c r="D904" s="2391"/>
      <c r="E904" s="2391"/>
      <c r="F904" s="2391"/>
      <c r="G904" s="2391"/>
      <c r="H904" s="2391"/>
      <c r="I904" s="2391"/>
      <c r="J904" s="2391"/>
      <c r="K904" s="2391"/>
      <c r="L904" s="2391"/>
      <c r="M904" s="2391"/>
      <c r="N904" s="2390">
        <v>2017</v>
      </c>
      <c r="O904" s="2391"/>
      <c r="P904" s="2395"/>
      <c r="Q904" s="1246"/>
    </row>
    <row r="905" spans="1:18" ht="11.1" customHeight="1">
      <c r="A905" s="1245"/>
      <c r="B905" s="2392"/>
      <c r="C905" s="2393"/>
      <c r="D905" s="2393"/>
      <c r="E905" s="2393"/>
      <c r="F905" s="2393"/>
      <c r="G905" s="2393"/>
      <c r="H905" s="2394"/>
      <c r="I905" s="2393"/>
      <c r="J905" s="2393"/>
      <c r="K905" s="2393"/>
      <c r="L905" s="2393"/>
      <c r="M905" s="2393"/>
      <c r="N905" s="2392"/>
      <c r="O905" s="2393"/>
      <c r="P905" s="2396"/>
      <c r="Q905" s="1246" t="s">
        <v>2501</v>
      </c>
    </row>
    <row r="906" spans="1:18" ht="11.1" customHeight="1">
      <c r="A906" s="1245"/>
      <c r="B906" s="1247" t="s">
        <v>2502</v>
      </c>
      <c r="C906" s="1248" t="s">
        <v>2675</v>
      </c>
      <c r="D906" s="1249" t="s">
        <v>11</v>
      </c>
      <c r="E906" s="1250" t="s">
        <v>21</v>
      </c>
      <c r="F906" s="1250" t="s">
        <v>23</v>
      </c>
      <c r="G906" s="1250" t="s">
        <v>12</v>
      </c>
      <c r="H906" s="1251" t="s">
        <v>13</v>
      </c>
      <c r="I906" s="1251" t="s">
        <v>14</v>
      </c>
      <c r="J906" s="1251" t="s">
        <v>15</v>
      </c>
      <c r="K906" s="1252" t="s">
        <v>8</v>
      </c>
      <c r="L906" s="1252" t="s">
        <v>9</v>
      </c>
      <c r="M906" s="1252" t="s">
        <v>10</v>
      </c>
      <c r="N906" s="1247" t="s">
        <v>2502</v>
      </c>
      <c r="O906" s="1248" t="s">
        <v>2675</v>
      </c>
      <c r="P906" s="1249" t="s">
        <v>11</v>
      </c>
      <c r="Q906" s="1246"/>
    </row>
    <row r="907" spans="1:18" ht="11.1" customHeight="1">
      <c r="A907" s="1253"/>
      <c r="B907" s="1254" t="s">
        <v>2406</v>
      </c>
      <c r="C907" s="1255" t="s">
        <v>2506</v>
      </c>
      <c r="D907" s="1256" t="s">
        <v>2507</v>
      </c>
      <c r="E907" s="1257" t="s">
        <v>7</v>
      </c>
      <c r="F907" s="1257" t="s">
        <v>22</v>
      </c>
      <c r="G907" s="1257" t="s">
        <v>6</v>
      </c>
      <c r="H907" s="1258" t="s">
        <v>5</v>
      </c>
      <c r="I907" s="1258" t="s">
        <v>4</v>
      </c>
      <c r="J907" s="1258" t="s">
        <v>3</v>
      </c>
      <c r="K907" s="1259" t="s">
        <v>2</v>
      </c>
      <c r="L907" s="1259" t="s">
        <v>1</v>
      </c>
      <c r="M907" s="1259" t="s">
        <v>0</v>
      </c>
      <c r="N907" s="1254" t="s">
        <v>2406</v>
      </c>
      <c r="O907" s="1255" t="s">
        <v>2506</v>
      </c>
      <c r="P907" s="1256" t="s">
        <v>2507</v>
      </c>
      <c r="Q907" s="1260"/>
    </row>
    <row r="908" spans="1:18" ht="15" customHeight="1">
      <c r="A908" s="1290"/>
      <c r="B908" s="1266"/>
      <c r="C908" s="1267"/>
      <c r="D908" s="1268"/>
      <c r="E908" s="1267"/>
      <c r="F908" s="1267"/>
      <c r="G908" s="1267"/>
      <c r="H908" s="1267"/>
      <c r="I908" s="1267"/>
      <c r="J908" s="1267"/>
      <c r="K908" s="1267"/>
      <c r="L908" s="1267"/>
      <c r="M908" s="1267"/>
      <c r="N908" s="1266"/>
      <c r="O908" s="1267"/>
      <c r="P908" s="1268"/>
      <c r="Q908" s="1264"/>
    </row>
    <row r="909" spans="1:18" ht="15" customHeight="1">
      <c r="A909" s="1274" t="s">
        <v>2809</v>
      </c>
      <c r="B909" s="1266">
        <f>'[2]tr (2)'!C612</f>
        <v>115.1</v>
      </c>
      <c r="C909" s="1267">
        <f>'[2]tr (2)'!D612</f>
        <v>115.2</v>
      </c>
      <c r="D909" s="1268">
        <f>'[2]tr (2)'!E612</f>
        <v>114.8</v>
      </c>
      <c r="E909" s="1267">
        <f>'[2]tr (2)'!F612</f>
        <v>114.8</v>
      </c>
      <c r="F909" s="1267">
        <f>'[2]tr (2)'!G612</f>
        <v>114.8</v>
      </c>
      <c r="G909" s="1267">
        <f>'[2]tr (2)'!H612</f>
        <v>114.8</v>
      </c>
      <c r="H909" s="1267">
        <f>'[2]tr (2)'!I612</f>
        <v>112.3</v>
      </c>
      <c r="I909" s="1267">
        <f>'[2]tr (2)'!J612</f>
        <v>112.2</v>
      </c>
      <c r="J909" s="1267">
        <f>'[2]tr (2)'!K612</f>
        <v>111.9</v>
      </c>
      <c r="K909" s="1267">
        <f>'[2]tr (2)'!L612</f>
        <v>111.9</v>
      </c>
      <c r="L909" s="1267">
        <f>'[2]tr (2)'!M612</f>
        <v>111.9</v>
      </c>
      <c r="M909" s="1267">
        <f>'[2]tr (2)'!N612</f>
        <v>111.9</v>
      </c>
      <c r="N909" s="1266">
        <f>'[2]tr (2)'!O612</f>
        <v>111.9</v>
      </c>
      <c r="O909" s="1267">
        <f>'[2]tr (2)'!P612</f>
        <v>111.9</v>
      </c>
      <c r="P909" s="1268">
        <f>'[2]tr (2)'!Q612</f>
        <v>111.9</v>
      </c>
      <c r="Q909" s="1273" t="s">
        <v>2810</v>
      </c>
    </row>
    <row r="910" spans="1:18" ht="15" customHeight="1">
      <c r="A910" s="1244" t="s">
        <v>2811</v>
      </c>
      <c r="B910" s="1272">
        <f>'[2]tr (2)'!C613</f>
        <v>119.3</v>
      </c>
      <c r="C910" s="1224">
        <f>'[2]tr (2)'!D613</f>
        <v>119.2</v>
      </c>
      <c r="D910" s="1276">
        <f>'[2]tr (2)'!E613</f>
        <v>119.2</v>
      </c>
      <c r="E910" s="1224">
        <f>'[2]tr (2)'!F613</f>
        <v>119.2</v>
      </c>
      <c r="F910" s="1224">
        <f>'[2]tr (2)'!G613</f>
        <v>119.2</v>
      </c>
      <c r="G910" s="1224">
        <f>'[2]tr (2)'!H613</f>
        <v>119.2</v>
      </c>
      <c r="H910" s="1224">
        <f>'[2]tr (2)'!I613</f>
        <v>119.2</v>
      </c>
      <c r="I910" s="1224">
        <f>'[2]tr (2)'!J613</f>
        <v>119.2</v>
      </c>
      <c r="J910" s="1224">
        <f>'[2]tr (2)'!K613</f>
        <v>117</v>
      </c>
      <c r="K910" s="1224">
        <f>'[2]tr (2)'!L613</f>
        <v>117</v>
      </c>
      <c r="L910" s="1224">
        <f>'[2]tr (2)'!M613</f>
        <v>117</v>
      </c>
      <c r="M910" s="1224">
        <f>'[2]tr (2)'!N613</f>
        <v>117</v>
      </c>
      <c r="N910" s="1272">
        <f>'[2]tr (2)'!O613</f>
        <v>117</v>
      </c>
      <c r="O910" s="1224">
        <f>'[2]tr (2)'!P613</f>
        <v>117</v>
      </c>
      <c r="P910" s="1276">
        <f>'[2]tr (2)'!Q613</f>
        <v>117</v>
      </c>
      <c r="Q910" s="1277" t="s">
        <v>2812</v>
      </c>
    </row>
    <row r="911" spans="1:18" ht="15" customHeight="1">
      <c r="A911" s="1244" t="s">
        <v>2813</v>
      </c>
      <c r="B911" s="1272">
        <f>'[2]tr (2)'!C614</f>
        <v>104.5</v>
      </c>
      <c r="C911" s="1224">
        <f>'[2]tr (2)'!D614</f>
        <v>104.5</v>
      </c>
      <c r="D911" s="1276">
        <f>'[2]tr (2)'!E614</f>
        <v>104.5</v>
      </c>
      <c r="E911" s="1224">
        <f>'[2]tr (2)'!F614</f>
        <v>104.5</v>
      </c>
      <c r="F911" s="1224">
        <f>'[2]tr (2)'!G614</f>
        <v>104.5</v>
      </c>
      <c r="G911" s="1224">
        <f>'[2]tr (2)'!H614</f>
        <v>104.5</v>
      </c>
      <c r="H911" s="1224">
        <f>'[2]tr (2)'!I614</f>
        <v>104.5</v>
      </c>
      <c r="I911" s="1224">
        <f>'[2]tr (2)'!J614</f>
        <v>104.5</v>
      </c>
      <c r="J911" s="1224">
        <f>'[2]tr (2)'!K614</f>
        <v>104.5</v>
      </c>
      <c r="K911" s="1224">
        <f>'[2]tr (2)'!L614</f>
        <v>104.5</v>
      </c>
      <c r="L911" s="1224">
        <f>'[2]tr (2)'!M614</f>
        <v>104.5</v>
      </c>
      <c r="M911" s="1224">
        <f>'[2]tr (2)'!N614</f>
        <v>104.5</v>
      </c>
      <c r="N911" s="1272">
        <f>'[2]tr (2)'!O614</f>
        <v>104.5</v>
      </c>
      <c r="O911" s="1224">
        <f>'[2]tr (2)'!P614</f>
        <v>104.5</v>
      </c>
      <c r="P911" s="1276">
        <f>'[2]tr (2)'!Q614</f>
        <v>104.5</v>
      </c>
      <c r="Q911" s="1278" t="s">
        <v>2814</v>
      </c>
      <c r="R911" s="1270"/>
    </row>
    <row r="912" spans="1:18" ht="15" customHeight="1">
      <c r="A912" s="1244" t="s">
        <v>2815</v>
      </c>
      <c r="B912" s="1272">
        <f>'[2]tr (2)'!C615</f>
        <v>106.3</v>
      </c>
      <c r="C912" s="1224">
        <f>'[2]tr (2)'!D615</f>
        <v>106.3</v>
      </c>
      <c r="D912" s="1276">
        <f>'[2]tr (2)'!E615</f>
        <v>103.6</v>
      </c>
      <c r="E912" s="1224">
        <f>'[2]tr (2)'!F615</f>
        <v>103.6</v>
      </c>
      <c r="F912" s="1224">
        <f>'[2]tr (2)'!G615</f>
        <v>103.6</v>
      </c>
      <c r="G912" s="1224">
        <f>'[2]tr (2)'!H615</f>
        <v>103.6</v>
      </c>
      <c r="H912" s="1224">
        <f>'[2]tr (2)'!I615</f>
        <v>103.6</v>
      </c>
      <c r="I912" s="1224">
        <f>'[2]tr (2)'!J615</f>
        <v>103.6</v>
      </c>
      <c r="J912" s="1224">
        <f>'[2]tr (2)'!K615</f>
        <v>103.6</v>
      </c>
      <c r="K912" s="1224">
        <f>'[2]tr (2)'!L615</f>
        <v>103.6</v>
      </c>
      <c r="L912" s="1224">
        <f>'[2]tr (2)'!M615</f>
        <v>103.6</v>
      </c>
      <c r="M912" s="1224">
        <f>'[2]tr (2)'!N615</f>
        <v>103.6</v>
      </c>
      <c r="N912" s="1272">
        <f>'[2]tr (2)'!O615</f>
        <v>103.6</v>
      </c>
      <c r="O912" s="1224">
        <f>'[2]tr (2)'!P615</f>
        <v>103.6</v>
      </c>
      <c r="P912" s="1276">
        <f>'[2]tr (2)'!Q615</f>
        <v>103.6</v>
      </c>
      <c r="Q912" s="1278" t="s">
        <v>2816</v>
      </c>
    </row>
    <row r="913" spans="1:18" ht="15" customHeight="1">
      <c r="A913" s="1244" t="s">
        <v>2817</v>
      </c>
      <c r="B913" s="1272">
        <f>'[2]tr (2)'!C616</f>
        <v>101.1</v>
      </c>
      <c r="C913" s="1224">
        <f>'[2]tr (2)'!D616</f>
        <v>101.5</v>
      </c>
      <c r="D913" s="1276">
        <f>'[2]tr (2)'!E616</f>
        <v>101.5</v>
      </c>
      <c r="E913" s="1224">
        <f>'[2]tr (2)'!F616</f>
        <v>101.5</v>
      </c>
      <c r="F913" s="1224">
        <f>'[2]tr (2)'!G616</f>
        <v>101.5</v>
      </c>
      <c r="G913" s="1224">
        <f>'[2]tr (2)'!H616</f>
        <v>101.5</v>
      </c>
      <c r="H913" s="1224">
        <f>'[2]tr (2)'!I616</f>
        <v>101.5</v>
      </c>
      <c r="I913" s="1224">
        <f>'[2]tr (2)'!J616</f>
        <v>100.1</v>
      </c>
      <c r="J913" s="1224">
        <f>'[2]tr (2)'!K616</f>
        <v>100.1</v>
      </c>
      <c r="K913" s="1224">
        <f>'[2]tr (2)'!L616</f>
        <v>100.1</v>
      </c>
      <c r="L913" s="1224">
        <f>'[2]tr (2)'!M616</f>
        <v>100.1</v>
      </c>
      <c r="M913" s="1224">
        <f>'[2]tr (2)'!N616</f>
        <v>100.1</v>
      </c>
      <c r="N913" s="1272">
        <f>'[2]tr (2)'!O616</f>
        <v>100.1</v>
      </c>
      <c r="O913" s="1224">
        <f>'[2]tr (2)'!P616</f>
        <v>100.1</v>
      </c>
      <c r="P913" s="1276">
        <f>'[2]tr (2)'!Q616</f>
        <v>100.1</v>
      </c>
      <c r="Q913" s="1278" t="s">
        <v>2818</v>
      </c>
    </row>
    <row r="914" spans="1:18" ht="15" customHeight="1">
      <c r="A914" s="1244" t="s">
        <v>2819</v>
      </c>
      <c r="B914" s="1272">
        <f>'[2]tr (2)'!C617</f>
        <v>122</v>
      </c>
      <c r="C914" s="1224">
        <f>'[2]tr (2)'!D617</f>
        <v>122</v>
      </c>
      <c r="D914" s="1276">
        <f>'[2]tr (2)'!E617</f>
        <v>117.2</v>
      </c>
      <c r="E914" s="1224">
        <f>'[2]tr (2)'!F617</f>
        <v>117.2</v>
      </c>
      <c r="F914" s="1224">
        <f>'[2]tr (2)'!G617</f>
        <v>117.2</v>
      </c>
      <c r="G914" s="1224">
        <f>'[2]tr (2)'!H617</f>
        <v>117.2</v>
      </c>
      <c r="H914" s="1224">
        <f>'[2]tr (2)'!I617</f>
        <v>117.2</v>
      </c>
      <c r="I914" s="1224">
        <f>'[2]tr (2)'!J617</f>
        <v>117.7</v>
      </c>
      <c r="J914" s="1224">
        <f>'[2]tr (2)'!K617</f>
        <v>117.7</v>
      </c>
      <c r="K914" s="1224">
        <f>'[2]tr (2)'!L617</f>
        <v>117.7</v>
      </c>
      <c r="L914" s="1224">
        <f>'[2]tr (2)'!M617</f>
        <v>117.7</v>
      </c>
      <c r="M914" s="1224">
        <f>'[2]tr (2)'!N617</f>
        <v>117.7</v>
      </c>
      <c r="N914" s="1272">
        <f>'[2]tr (2)'!O617</f>
        <v>117.7</v>
      </c>
      <c r="O914" s="1224">
        <f>'[2]tr (2)'!P617</f>
        <v>117.7</v>
      </c>
      <c r="P914" s="1276">
        <f>'[2]tr (2)'!Q617</f>
        <v>117.7</v>
      </c>
      <c r="Q914" s="1278" t="s">
        <v>2820</v>
      </c>
    </row>
    <row r="915" spans="1:18" ht="15" customHeight="1">
      <c r="A915" s="1244" t="s">
        <v>2821</v>
      </c>
      <c r="B915" s="1272">
        <f>'[2]tr (2)'!C618</f>
        <v>100</v>
      </c>
      <c r="C915" s="1224">
        <f>'[2]tr (2)'!D618</f>
        <v>100</v>
      </c>
      <c r="D915" s="1276">
        <f>'[2]tr (2)'!E618</f>
        <v>100</v>
      </c>
      <c r="E915" s="1224">
        <f>'[2]tr (2)'!F618</f>
        <v>100</v>
      </c>
      <c r="F915" s="1224">
        <f>'[2]tr (2)'!G618</f>
        <v>100</v>
      </c>
      <c r="G915" s="1224">
        <f>'[2]tr (2)'!H618</f>
        <v>100</v>
      </c>
      <c r="H915" s="1224">
        <f>'[2]tr (2)'!I618</f>
        <v>100</v>
      </c>
      <c r="I915" s="1224">
        <f>'[2]tr (2)'!J618</f>
        <v>100</v>
      </c>
      <c r="J915" s="1224">
        <f>'[2]tr (2)'!K618</f>
        <v>100</v>
      </c>
      <c r="K915" s="1224">
        <f>'[2]tr (2)'!L618</f>
        <v>100</v>
      </c>
      <c r="L915" s="1224">
        <f>'[2]tr (2)'!M618</f>
        <v>100</v>
      </c>
      <c r="M915" s="1224">
        <f>'[2]tr (2)'!N618</f>
        <v>100</v>
      </c>
      <c r="N915" s="1272">
        <f>'[2]tr (2)'!O618</f>
        <v>100</v>
      </c>
      <c r="O915" s="1224">
        <f>'[2]tr (2)'!P618</f>
        <v>100</v>
      </c>
      <c r="P915" s="1276">
        <f>'[2]tr (2)'!Q618</f>
        <v>100</v>
      </c>
      <c r="Q915" s="1278" t="s">
        <v>2822</v>
      </c>
    </row>
    <row r="916" spans="1:18" ht="15" customHeight="1">
      <c r="A916" s="1244" t="s">
        <v>2823</v>
      </c>
      <c r="B916" s="1272">
        <f>'[2]tr (2)'!C619</f>
        <v>103.4</v>
      </c>
      <c r="C916" s="1224">
        <f>'[2]tr (2)'!D619</f>
        <v>103.4</v>
      </c>
      <c r="D916" s="1276">
        <f>'[2]tr (2)'!E619</f>
        <v>103</v>
      </c>
      <c r="E916" s="1224">
        <f>'[2]tr (2)'!F619</f>
        <v>103</v>
      </c>
      <c r="F916" s="1224">
        <f>'[2]tr (2)'!G619</f>
        <v>103</v>
      </c>
      <c r="G916" s="1224">
        <f>'[2]tr (2)'!H619</f>
        <v>103</v>
      </c>
      <c r="H916" s="1224">
        <f>'[2]tr (2)'!I619</f>
        <v>103</v>
      </c>
      <c r="I916" s="1224">
        <f>'[2]tr (2)'!J619</f>
        <v>103</v>
      </c>
      <c r="J916" s="1224">
        <f>'[2]tr (2)'!K619</f>
        <v>103</v>
      </c>
      <c r="K916" s="1224">
        <f>'[2]tr (2)'!L619</f>
        <v>103</v>
      </c>
      <c r="L916" s="1224">
        <f>'[2]tr (2)'!M619</f>
        <v>103</v>
      </c>
      <c r="M916" s="1224">
        <f>'[2]tr (2)'!N619</f>
        <v>103</v>
      </c>
      <c r="N916" s="1272">
        <f>'[2]tr (2)'!O619</f>
        <v>103</v>
      </c>
      <c r="O916" s="1224">
        <f>'[2]tr (2)'!P619</f>
        <v>103</v>
      </c>
      <c r="P916" s="1276">
        <f>'[2]tr (2)'!Q619</f>
        <v>103</v>
      </c>
      <c r="Q916" s="1277" t="s">
        <v>2824</v>
      </c>
      <c r="R916" s="1270"/>
    </row>
    <row r="917" spans="1:18" s="1227" customFormat="1" ht="15" customHeight="1">
      <c r="A917" s="1244" t="s">
        <v>2825</v>
      </c>
      <c r="B917" s="1272">
        <f>'[2]tr (2)'!C620</f>
        <v>110.3</v>
      </c>
      <c r="C917" s="1224">
        <f>'[2]tr (2)'!D620</f>
        <v>110.2</v>
      </c>
      <c r="D917" s="1276">
        <f>'[2]tr (2)'!E620</f>
        <v>110.2</v>
      </c>
      <c r="E917" s="1224">
        <f>'[2]tr (2)'!F620</f>
        <v>110.2</v>
      </c>
      <c r="F917" s="1224">
        <f>'[2]tr (2)'!G620</f>
        <v>110.2</v>
      </c>
      <c r="G917" s="1224">
        <f>'[2]tr (2)'!H620</f>
        <v>110.2</v>
      </c>
      <c r="H917" s="1224">
        <f>'[2]tr (2)'!I620</f>
        <v>110.2</v>
      </c>
      <c r="I917" s="1224">
        <f>'[2]tr (2)'!J620</f>
        <v>110.2</v>
      </c>
      <c r="J917" s="1224">
        <f>'[2]tr (2)'!K620</f>
        <v>110.2</v>
      </c>
      <c r="K917" s="1224">
        <f>'[2]tr (2)'!L620</f>
        <v>110.2</v>
      </c>
      <c r="L917" s="1224">
        <f>'[2]tr (2)'!M620</f>
        <v>110.2</v>
      </c>
      <c r="M917" s="1224">
        <f>'[2]tr (2)'!N620</f>
        <v>110.2</v>
      </c>
      <c r="N917" s="1272">
        <f>'[2]tr (2)'!O620</f>
        <v>110.2</v>
      </c>
      <c r="O917" s="1224">
        <f>'[2]tr (2)'!P620</f>
        <v>110.2</v>
      </c>
      <c r="P917" s="1276">
        <f>'[2]tr (2)'!Q620</f>
        <v>110.2</v>
      </c>
      <c r="Q917" s="1278" t="s">
        <v>2826</v>
      </c>
      <c r="R917" s="1243"/>
    </row>
    <row r="918" spans="1:18" ht="15" customHeight="1">
      <c r="A918" s="1244" t="s">
        <v>2827</v>
      </c>
      <c r="B918" s="1272">
        <f>'[2]tr (2)'!C621</f>
        <v>118.7</v>
      </c>
      <c r="C918" s="1224">
        <f>'[2]tr (2)'!D621</f>
        <v>118.7</v>
      </c>
      <c r="D918" s="1276">
        <f>'[2]tr (2)'!E621</f>
        <v>118.7</v>
      </c>
      <c r="E918" s="1224">
        <f>'[2]tr (2)'!F621</f>
        <v>118.7</v>
      </c>
      <c r="F918" s="1224">
        <f>'[2]tr (2)'!G621</f>
        <v>118.7</v>
      </c>
      <c r="G918" s="1224">
        <f>'[2]tr (2)'!H621</f>
        <v>118.7</v>
      </c>
      <c r="H918" s="1224">
        <f>'[2]tr (2)'!I621</f>
        <v>112.9</v>
      </c>
      <c r="I918" s="1224">
        <f>'[2]tr (2)'!J621</f>
        <v>112.9</v>
      </c>
      <c r="J918" s="1224">
        <f>'[2]tr (2)'!K621</f>
        <v>112.9</v>
      </c>
      <c r="K918" s="1224">
        <f>'[2]tr (2)'!L621</f>
        <v>112.9</v>
      </c>
      <c r="L918" s="1224">
        <f>'[2]tr (2)'!M621</f>
        <v>112.9</v>
      </c>
      <c r="M918" s="1224">
        <f>'[2]tr (2)'!N621</f>
        <v>112.9</v>
      </c>
      <c r="N918" s="1272">
        <f>'[2]tr (2)'!O621</f>
        <v>112.9</v>
      </c>
      <c r="O918" s="1224">
        <f>'[2]tr (2)'!P621</f>
        <v>112.9</v>
      </c>
      <c r="P918" s="1276">
        <f>'[2]tr (2)'!Q621</f>
        <v>112.9</v>
      </c>
      <c r="Q918" s="1277" t="s">
        <v>2828</v>
      </c>
    </row>
    <row r="919" spans="1:18" s="1238" customFormat="1" ht="15" customHeight="1">
      <c r="A919" s="1244" t="s">
        <v>2829</v>
      </c>
      <c r="B919" s="1272">
        <f>'[2]tr (2)'!C622</f>
        <v>174.2</v>
      </c>
      <c r="C919" s="1224">
        <f>'[2]tr (2)'!D622</f>
        <v>174.2</v>
      </c>
      <c r="D919" s="1276">
        <f>'[2]tr (2)'!E622</f>
        <v>174.2</v>
      </c>
      <c r="E919" s="1224">
        <f>'[2]tr (2)'!F622</f>
        <v>174.2</v>
      </c>
      <c r="F919" s="1224">
        <f>'[2]tr (2)'!G622</f>
        <v>174.2</v>
      </c>
      <c r="G919" s="1224">
        <f>'[2]tr (2)'!H622</f>
        <v>174.2</v>
      </c>
      <c r="H919" s="1224">
        <f>'[2]tr (2)'!I622</f>
        <v>166.7</v>
      </c>
      <c r="I919" s="1224">
        <f>'[2]tr (2)'!J622</f>
        <v>166.7</v>
      </c>
      <c r="J919" s="1224">
        <f>'[2]tr (2)'!K622</f>
        <v>166.7</v>
      </c>
      <c r="K919" s="1224">
        <f>'[2]tr (2)'!L622</f>
        <v>166.7</v>
      </c>
      <c r="L919" s="1224">
        <f>'[2]tr (2)'!M622</f>
        <v>166.7</v>
      </c>
      <c r="M919" s="1224">
        <f>'[2]tr (2)'!N622</f>
        <v>166.7</v>
      </c>
      <c r="N919" s="1272">
        <f>'[2]tr (2)'!O622</f>
        <v>166.7</v>
      </c>
      <c r="O919" s="1224">
        <f>'[2]tr (2)'!P622</f>
        <v>166.7</v>
      </c>
      <c r="P919" s="1276">
        <f>'[2]tr (2)'!Q622</f>
        <v>166.7</v>
      </c>
      <c r="Q919" s="1278" t="s">
        <v>2830</v>
      </c>
      <c r="R919" s="1243"/>
    </row>
    <row r="920" spans="1:18" ht="15" customHeight="1">
      <c r="B920" s="1272"/>
      <c r="C920" s="1224"/>
      <c r="D920" s="1268"/>
      <c r="E920" s="1267"/>
      <c r="F920" s="1267"/>
      <c r="G920" s="1267"/>
      <c r="H920" s="1267"/>
      <c r="I920" s="1267"/>
      <c r="J920" s="1267"/>
      <c r="K920" s="1267"/>
      <c r="L920" s="1267"/>
      <c r="M920" s="1267"/>
      <c r="N920" s="1266"/>
      <c r="O920" s="1267"/>
      <c r="P920" s="1268"/>
      <c r="Q920" s="1278"/>
    </row>
    <row r="921" spans="1:18" ht="15" customHeight="1">
      <c r="A921" s="1274" t="s">
        <v>2831</v>
      </c>
      <c r="B921" s="1266">
        <f>'[2]tr (2)'!C624</f>
        <v>105.9</v>
      </c>
      <c r="C921" s="1267">
        <f>'[2]tr (2)'!D624</f>
        <v>105.9</v>
      </c>
      <c r="D921" s="1268">
        <f>'[2]tr (2)'!E624</f>
        <v>105.9</v>
      </c>
      <c r="E921" s="1267">
        <f>'[2]tr (2)'!F624</f>
        <v>105.9</v>
      </c>
      <c r="F921" s="1267">
        <f>'[2]tr (2)'!G624</f>
        <v>105.9</v>
      </c>
      <c r="G921" s="1267">
        <f>'[2]tr (2)'!H624</f>
        <v>105.9</v>
      </c>
      <c r="H921" s="1267">
        <f>'[2]tr (2)'!I624</f>
        <v>105.9</v>
      </c>
      <c r="I921" s="1267">
        <f>'[2]tr (2)'!J624</f>
        <v>105.9</v>
      </c>
      <c r="J921" s="1267">
        <f>'[2]tr (2)'!K624</f>
        <v>105.9</v>
      </c>
      <c r="K921" s="1267">
        <f>'[2]tr (2)'!L624</f>
        <v>105.9</v>
      </c>
      <c r="L921" s="1267">
        <f>'[2]tr (2)'!M624</f>
        <v>106</v>
      </c>
      <c r="M921" s="1267">
        <f>'[2]tr (2)'!N624</f>
        <v>106</v>
      </c>
      <c r="N921" s="1266">
        <f>'[2]tr (2)'!O624</f>
        <v>106</v>
      </c>
      <c r="O921" s="1267">
        <f>'[2]tr (2)'!P624</f>
        <v>106</v>
      </c>
      <c r="P921" s="1268">
        <f>'[2]tr (2)'!Q624</f>
        <v>106</v>
      </c>
      <c r="Q921" s="1273" t="s">
        <v>2832</v>
      </c>
    </row>
    <row r="922" spans="1:18" ht="15" customHeight="1">
      <c r="A922" s="1244" t="s">
        <v>2833</v>
      </c>
      <c r="B922" s="1272">
        <f>'[2]tr (2)'!C625</f>
        <v>93.7</v>
      </c>
      <c r="C922" s="1224">
        <f>'[2]tr (2)'!D625</f>
        <v>93.7</v>
      </c>
      <c r="D922" s="1276">
        <f>'[2]tr (2)'!E625</f>
        <v>93.7</v>
      </c>
      <c r="E922" s="1224">
        <f>'[2]tr (2)'!F625</f>
        <v>93.7</v>
      </c>
      <c r="F922" s="1224">
        <f>'[2]tr (2)'!G625</f>
        <v>93.7</v>
      </c>
      <c r="G922" s="1224">
        <f>'[2]tr (2)'!H625</f>
        <v>93.7</v>
      </c>
      <c r="H922" s="1224">
        <f>'[2]tr (2)'!I625</f>
        <v>93.7</v>
      </c>
      <c r="I922" s="1224">
        <f>'[2]tr (2)'!J625</f>
        <v>93.7</v>
      </c>
      <c r="J922" s="1224">
        <f>'[2]tr (2)'!K625</f>
        <v>93.7</v>
      </c>
      <c r="K922" s="1224">
        <f>'[2]tr (2)'!L625</f>
        <v>93.7</v>
      </c>
      <c r="L922" s="1224">
        <f>'[2]tr (2)'!M625</f>
        <v>93.8</v>
      </c>
      <c r="M922" s="1224">
        <f>'[2]tr (2)'!N625</f>
        <v>93.8</v>
      </c>
      <c r="N922" s="1272">
        <f>'[2]tr (2)'!O625</f>
        <v>93.8</v>
      </c>
      <c r="O922" s="1224">
        <f>'[2]tr (2)'!P625</f>
        <v>93.8</v>
      </c>
      <c r="P922" s="1276">
        <f>'[2]tr (2)'!Q625</f>
        <v>93.8</v>
      </c>
      <c r="Q922" s="1278" t="s">
        <v>2834</v>
      </c>
      <c r="R922" s="1270"/>
    </row>
    <row r="923" spans="1:18" ht="15" customHeight="1">
      <c r="A923" s="1244" t="s">
        <v>2835</v>
      </c>
      <c r="B923" s="1272">
        <f>'[2]tr (2)'!C626</f>
        <v>92.1</v>
      </c>
      <c r="C923" s="1224">
        <f>'[2]tr (2)'!D626</f>
        <v>92.1</v>
      </c>
      <c r="D923" s="1276">
        <f>'[2]tr (2)'!E626</f>
        <v>92.1</v>
      </c>
      <c r="E923" s="1224">
        <f>'[2]tr (2)'!F626</f>
        <v>92.1</v>
      </c>
      <c r="F923" s="1224">
        <f>'[2]tr (2)'!G626</f>
        <v>92.1</v>
      </c>
      <c r="G923" s="1224">
        <f>'[2]tr (2)'!H626</f>
        <v>92.1</v>
      </c>
      <c r="H923" s="1224">
        <f>'[2]tr (2)'!I626</f>
        <v>92.1</v>
      </c>
      <c r="I923" s="1224">
        <f>'[2]tr (2)'!J626</f>
        <v>89</v>
      </c>
      <c r="J923" s="1224">
        <f>'[2]tr (2)'!K626</f>
        <v>89</v>
      </c>
      <c r="K923" s="1224">
        <f>'[2]tr (2)'!L626</f>
        <v>89</v>
      </c>
      <c r="L923" s="1224">
        <f>'[2]tr (2)'!M626</f>
        <v>89</v>
      </c>
      <c r="M923" s="1224">
        <f>'[2]tr (2)'!N626</f>
        <v>89</v>
      </c>
      <c r="N923" s="1272">
        <f>'[2]tr (2)'!O626</f>
        <v>89</v>
      </c>
      <c r="O923" s="1224">
        <f>'[2]tr (2)'!P626</f>
        <v>102.1</v>
      </c>
      <c r="P923" s="1276">
        <f>'[2]tr (2)'!Q626</f>
        <v>102.1</v>
      </c>
      <c r="Q923" s="1278" t="s">
        <v>2836</v>
      </c>
    </row>
    <row r="924" spans="1:18" ht="15" customHeight="1">
      <c r="A924" s="1244" t="s">
        <v>2837</v>
      </c>
      <c r="B924" s="1272">
        <f>'[2]tr (2)'!C627</f>
        <v>100</v>
      </c>
      <c r="C924" s="1224">
        <f>'[2]tr (2)'!D627</f>
        <v>100</v>
      </c>
      <c r="D924" s="1276">
        <f>'[2]tr (2)'!E627</f>
        <v>100</v>
      </c>
      <c r="E924" s="1224">
        <f>'[2]tr (2)'!F627</f>
        <v>100</v>
      </c>
      <c r="F924" s="1224">
        <f>'[2]tr (2)'!G627</f>
        <v>100</v>
      </c>
      <c r="G924" s="1224">
        <f>'[2]tr (2)'!H627</f>
        <v>100</v>
      </c>
      <c r="H924" s="1224">
        <f>'[2]tr (2)'!I627</f>
        <v>100</v>
      </c>
      <c r="I924" s="1224">
        <f>'[2]tr (2)'!J627</f>
        <v>100</v>
      </c>
      <c r="J924" s="1224">
        <f>'[2]tr (2)'!K627</f>
        <v>100</v>
      </c>
      <c r="K924" s="1224">
        <f>'[2]tr (2)'!L627</f>
        <v>100</v>
      </c>
      <c r="L924" s="1224">
        <f>'[2]tr (2)'!M627</f>
        <v>100</v>
      </c>
      <c r="M924" s="1224">
        <f>'[2]tr (2)'!N627</f>
        <v>100</v>
      </c>
      <c r="N924" s="1272">
        <f>'[2]tr (2)'!O627</f>
        <v>100</v>
      </c>
      <c r="O924" s="1224">
        <f>'[2]tr (2)'!P627</f>
        <v>100</v>
      </c>
      <c r="P924" s="1276">
        <f>'[2]tr (2)'!Q627</f>
        <v>100</v>
      </c>
      <c r="Q924" s="1278" t="s">
        <v>2838</v>
      </c>
    </row>
    <row r="925" spans="1:18" ht="15" customHeight="1">
      <c r="A925" s="1244" t="s">
        <v>2839</v>
      </c>
      <c r="B925" s="1272">
        <f>'[2]tr (2)'!C628</f>
        <v>138</v>
      </c>
      <c r="C925" s="1224">
        <f>'[2]tr (2)'!D628</f>
        <v>138</v>
      </c>
      <c r="D925" s="1276">
        <f>'[2]tr (2)'!E628</f>
        <v>138</v>
      </c>
      <c r="E925" s="1224">
        <f>'[2]tr (2)'!F628</f>
        <v>138</v>
      </c>
      <c r="F925" s="1224">
        <f>'[2]tr (2)'!G628</f>
        <v>138</v>
      </c>
      <c r="G925" s="1224">
        <f>'[2]tr (2)'!H628</f>
        <v>138</v>
      </c>
      <c r="H925" s="1224">
        <f>'[2]tr (2)'!I628</f>
        <v>138</v>
      </c>
      <c r="I925" s="1224">
        <f>'[2]tr (2)'!J628</f>
        <v>138</v>
      </c>
      <c r="J925" s="1224">
        <f>'[2]tr (2)'!K628</f>
        <v>138</v>
      </c>
      <c r="K925" s="1224">
        <f>'[2]tr (2)'!L628</f>
        <v>138</v>
      </c>
      <c r="L925" s="1224">
        <f>'[2]tr (2)'!M628</f>
        <v>138</v>
      </c>
      <c r="M925" s="1224">
        <f>'[2]tr (2)'!N628</f>
        <v>138</v>
      </c>
      <c r="N925" s="1272">
        <f>'[2]tr (2)'!O628</f>
        <v>138</v>
      </c>
      <c r="O925" s="1224">
        <f>'[2]tr (2)'!P628</f>
        <v>138</v>
      </c>
      <c r="P925" s="1276">
        <f>'[2]tr (2)'!Q628</f>
        <v>138</v>
      </c>
      <c r="Q925" s="1278" t="s">
        <v>2840</v>
      </c>
    </row>
    <row r="926" spans="1:18" s="1271" customFormat="1" ht="15" customHeight="1">
      <c r="A926" s="1244" t="s">
        <v>2841</v>
      </c>
      <c r="B926" s="1272">
        <f>'[2]tr (2)'!C629</f>
        <v>129.19999999999999</v>
      </c>
      <c r="C926" s="1224">
        <f>'[2]tr (2)'!D629</f>
        <v>129.19999999999999</v>
      </c>
      <c r="D926" s="1276">
        <f>'[2]tr (2)'!E629</f>
        <v>129.19999999999999</v>
      </c>
      <c r="E926" s="1224">
        <f>'[2]tr (2)'!F629</f>
        <v>129.19999999999999</v>
      </c>
      <c r="F926" s="1224">
        <f>'[2]tr (2)'!G629</f>
        <v>129.19999999999999</v>
      </c>
      <c r="G926" s="1224">
        <f>'[2]tr (2)'!H629</f>
        <v>129.19999999999999</v>
      </c>
      <c r="H926" s="1224">
        <f>'[2]tr (2)'!I629</f>
        <v>129.19999999999999</v>
      </c>
      <c r="I926" s="1224">
        <f>'[2]tr (2)'!J629</f>
        <v>129.19999999999999</v>
      </c>
      <c r="J926" s="1224">
        <f>'[2]tr (2)'!K629</f>
        <v>129.19999999999999</v>
      </c>
      <c r="K926" s="1224">
        <f>'[2]tr (2)'!L629</f>
        <v>129.19999999999999</v>
      </c>
      <c r="L926" s="1224">
        <f>'[2]tr (2)'!M629</f>
        <v>129.19999999999999</v>
      </c>
      <c r="M926" s="1224">
        <f>'[2]tr (2)'!N629</f>
        <v>129.19999999999999</v>
      </c>
      <c r="N926" s="1272">
        <f>'[2]tr (2)'!O629</f>
        <v>129.19999999999999</v>
      </c>
      <c r="O926" s="1224">
        <f>'[2]tr (2)'!P629</f>
        <v>129.19999999999999</v>
      </c>
      <c r="P926" s="1276">
        <f>'[2]tr (2)'!Q629</f>
        <v>129.19999999999999</v>
      </c>
      <c r="Q926" s="1278" t="s">
        <v>2842</v>
      </c>
      <c r="R926" s="1243"/>
    </row>
    <row r="927" spans="1:18" s="1271" customFormat="1" ht="15" customHeight="1">
      <c r="A927" s="1244" t="s">
        <v>2843</v>
      </c>
      <c r="B927" s="1272">
        <f>'[2]tr (2)'!C630</f>
        <v>103.8</v>
      </c>
      <c r="C927" s="1224">
        <f>'[2]tr (2)'!D630</f>
        <v>103.8</v>
      </c>
      <c r="D927" s="1276">
        <f>'[2]tr (2)'!E630</f>
        <v>103.8</v>
      </c>
      <c r="E927" s="1224">
        <f>'[2]tr (2)'!F630</f>
        <v>103.8</v>
      </c>
      <c r="F927" s="1224">
        <f>'[2]tr (2)'!G630</f>
        <v>103.8</v>
      </c>
      <c r="G927" s="1224">
        <f>'[2]tr (2)'!H630</f>
        <v>103.8</v>
      </c>
      <c r="H927" s="1224">
        <f>'[2]tr (2)'!I630</f>
        <v>103.8</v>
      </c>
      <c r="I927" s="1224">
        <f>'[2]tr (2)'!J630</f>
        <v>103.8</v>
      </c>
      <c r="J927" s="1224">
        <f>'[2]tr (2)'!K630</f>
        <v>103.8</v>
      </c>
      <c r="K927" s="1224">
        <f>'[2]tr (2)'!L630</f>
        <v>103.8</v>
      </c>
      <c r="L927" s="1224">
        <f>'[2]tr (2)'!M630</f>
        <v>103.8</v>
      </c>
      <c r="M927" s="1224">
        <f>'[2]tr (2)'!N630</f>
        <v>103.8</v>
      </c>
      <c r="N927" s="1272">
        <f>'[2]tr (2)'!O630</f>
        <v>103.8</v>
      </c>
      <c r="O927" s="1224">
        <f>'[2]tr (2)'!P630</f>
        <v>103.8</v>
      </c>
      <c r="P927" s="1276">
        <f>'[2]tr (2)'!Q630</f>
        <v>103.8</v>
      </c>
      <c r="Q927" s="1278" t="s">
        <v>2844</v>
      </c>
      <c r="R927" s="1243"/>
    </row>
    <row r="928" spans="1:18" s="1271" customFormat="1" ht="15" customHeight="1">
      <c r="A928" s="1244" t="s">
        <v>2845</v>
      </c>
      <c r="B928" s="1272">
        <f>'[2]tr (2)'!C631</f>
        <v>100</v>
      </c>
      <c r="C928" s="1224">
        <f>'[2]tr (2)'!D631</f>
        <v>100</v>
      </c>
      <c r="D928" s="1276">
        <f>'[2]tr (2)'!E631</f>
        <v>100</v>
      </c>
      <c r="E928" s="1224">
        <f>'[2]tr (2)'!F631</f>
        <v>100</v>
      </c>
      <c r="F928" s="1224">
        <f>'[2]tr (2)'!G631</f>
        <v>100</v>
      </c>
      <c r="G928" s="1224">
        <f>'[2]tr (2)'!H631</f>
        <v>100</v>
      </c>
      <c r="H928" s="1224">
        <f>'[2]tr (2)'!I631</f>
        <v>100</v>
      </c>
      <c r="I928" s="1224">
        <f>'[2]tr (2)'!J631</f>
        <v>100</v>
      </c>
      <c r="J928" s="1224">
        <f>'[2]tr (2)'!K631</f>
        <v>100</v>
      </c>
      <c r="K928" s="1224">
        <f>'[2]tr (2)'!L631</f>
        <v>100</v>
      </c>
      <c r="L928" s="1224">
        <f>'[2]tr (2)'!M631</f>
        <v>100</v>
      </c>
      <c r="M928" s="1224">
        <f>'[2]tr (2)'!N631</f>
        <v>100</v>
      </c>
      <c r="N928" s="1272">
        <f>'[2]tr (2)'!O631</f>
        <v>100</v>
      </c>
      <c r="O928" s="1224">
        <f>'[2]tr (2)'!P631</f>
        <v>100</v>
      </c>
      <c r="P928" s="1276">
        <f>'[2]tr (2)'!Q631</f>
        <v>100</v>
      </c>
      <c r="Q928" s="1278" t="s">
        <v>2846</v>
      </c>
      <c r="R928" s="1243"/>
    </row>
    <row r="929" spans="1:18" ht="15" customHeight="1">
      <c r="B929" s="1272"/>
      <c r="C929" s="1224"/>
      <c r="D929" s="1268"/>
      <c r="E929" s="1267"/>
      <c r="F929" s="1267"/>
      <c r="G929" s="1267"/>
      <c r="H929" s="1267"/>
      <c r="I929" s="1267"/>
      <c r="J929" s="1267"/>
      <c r="K929" s="1267"/>
      <c r="L929" s="1267"/>
      <c r="M929" s="1267"/>
      <c r="N929" s="1266"/>
      <c r="O929" s="1267"/>
      <c r="P929" s="1268"/>
      <c r="Q929" s="1278"/>
    </row>
    <row r="930" spans="1:18" ht="15" customHeight="1">
      <c r="A930" s="1274" t="s">
        <v>2847</v>
      </c>
      <c r="B930" s="1266">
        <f>'[2]tr (2)'!C633</f>
        <v>109.1</v>
      </c>
      <c r="C930" s="1267">
        <f>'[2]tr (2)'!D633</f>
        <v>112.7</v>
      </c>
      <c r="D930" s="1268">
        <f>'[2]tr (2)'!E633</f>
        <v>113.7</v>
      </c>
      <c r="E930" s="1267">
        <f>'[2]tr (2)'!F633</f>
        <v>113.3</v>
      </c>
      <c r="F930" s="1267">
        <f>'[2]tr (2)'!G633</f>
        <v>113</v>
      </c>
      <c r="G930" s="1267">
        <f>'[2]tr (2)'!H633</f>
        <v>113.2</v>
      </c>
      <c r="H930" s="1267">
        <f>'[2]tr (2)'!I633</f>
        <v>113.5</v>
      </c>
      <c r="I930" s="1267">
        <f>'[2]tr (2)'!J633</f>
        <v>112.7</v>
      </c>
      <c r="J930" s="1267">
        <f>'[2]tr (2)'!K633</f>
        <v>112.2</v>
      </c>
      <c r="K930" s="1267">
        <f>'[2]tr (2)'!L633</f>
        <v>111.3</v>
      </c>
      <c r="L930" s="1267">
        <f>'[2]tr (2)'!M633</f>
        <v>112.6</v>
      </c>
      <c r="M930" s="1267">
        <f>'[2]tr (2)'!N633</f>
        <v>112.2</v>
      </c>
      <c r="N930" s="1266">
        <f>'[2]tr (2)'!O633</f>
        <v>111.7</v>
      </c>
      <c r="O930" s="1267">
        <f>'[2]tr (2)'!P633</f>
        <v>111.6</v>
      </c>
      <c r="P930" s="1268">
        <f>'[2]tr (2)'!Q633</f>
        <v>111.5</v>
      </c>
      <c r="Q930" s="1273" t="s">
        <v>2848</v>
      </c>
    </row>
    <row r="931" spans="1:18" ht="15" customHeight="1">
      <c r="A931" s="1244" t="s">
        <v>2849</v>
      </c>
      <c r="B931" s="1272">
        <f>'[2]tr (2)'!C634</f>
        <v>109.4</v>
      </c>
      <c r="C931" s="1224">
        <f>'[2]tr (2)'!D634</f>
        <v>109.4</v>
      </c>
      <c r="D931" s="1276">
        <f>'[2]tr (2)'!E634</f>
        <v>109.4</v>
      </c>
      <c r="E931" s="1224">
        <f>'[2]tr (2)'!F634</f>
        <v>109.4</v>
      </c>
      <c r="F931" s="1224">
        <f>'[2]tr (2)'!G634</f>
        <v>109.4</v>
      </c>
      <c r="G931" s="1224">
        <f>'[2]tr (2)'!H634</f>
        <v>109.4</v>
      </c>
      <c r="H931" s="1224">
        <f>'[2]tr (2)'!I634</f>
        <v>109.4</v>
      </c>
      <c r="I931" s="1224">
        <f>'[2]tr (2)'!J634</f>
        <v>108.4</v>
      </c>
      <c r="J931" s="1224">
        <f>'[2]tr (2)'!K634</f>
        <v>108.4</v>
      </c>
      <c r="K931" s="1224">
        <f>'[2]tr (2)'!L634</f>
        <v>108.4</v>
      </c>
      <c r="L931" s="1224">
        <f>'[2]tr (2)'!M634</f>
        <v>111.6</v>
      </c>
      <c r="M931" s="1224">
        <f>'[2]tr (2)'!N634</f>
        <v>109.5</v>
      </c>
      <c r="N931" s="1272">
        <f>'[2]tr (2)'!O634</f>
        <v>109.5</v>
      </c>
      <c r="O931" s="1224">
        <f>'[2]tr (2)'!P634</f>
        <v>109.5</v>
      </c>
      <c r="P931" s="1276">
        <f>'[2]tr (2)'!Q634</f>
        <v>110</v>
      </c>
      <c r="Q931" s="1278" t="s">
        <v>2850</v>
      </c>
    </row>
    <row r="932" spans="1:18" ht="15" customHeight="1">
      <c r="A932" s="1244" t="s">
        <v>2851</v>
      </c>
      <c r="B932" s="1272">
        <f>'[2]tr (2)'!C635</f>
        <v>102.5</v>
      </c>
      <c r="C932" s="1224">
        <f>'[2]tr (2)'!D635</f>
        <v>102.5</v>
      </c>
      <c r="D932" s="1276">
        <f>'[2]tr (2)'!E635</f>
        <v>102.5</v>
      </c>
      <c r="E932" s="1224">
        <f>'[2]tr (2)'!F635</f>
        <v>102.5</v>
      </c>
      <c r="F932" s="1224">
        <f>'[2]tr (2)'!G635</f>
        <v>102.5</v>
      </c>
      <c r="G932" s="1224">
        <f>'[2]tr (2)'!H635</f>
        <v>102.5</v>
      </c>
      <c r="H932" s="1224">
        <f>'[2]tr (2)'!I635</f>
        <v>102.5</v>
      </c>
      <c r="I932" s="1224">
        <f>'[2]tr (2)'!J635</f>
        <v>102.5</v>
      </c>
      <c r="J932" s="1224">
        <f>'[2]tr (2)'!K635</f>
        <v>102.5</v>
      </c>
      <c r="K932" s="1224">
        <f>'[2]tr (2)'!L635</f>
        <v>102.5</v>
      </c>
      <c r="L932" s="1224">
        <f>'[2]tr (2)'!M635</f>
        <v>102.5</v>
      </c>
      <c r="M932" s="1224">
        <f>'[2]tr (2)'!N635</f>
        <v>102.5</v>
      </c>
      <c r="N932" s="1272">
        <f>'[2]tr (2)'!O635</f>
        <v>102.5</v>
      </c>
      <c r="O932" s="1224">
        <f>'[2]tr (2)'!P635</f>
        <v>102.5</v>
      </c>
      <c r="P932" s="1276">
        <f>'[2]tr (2)'!Q635</f>
        <v>102.5</v>
      </c>
      <c r="Q932" s="1278" t="s">
        <v>2852</v>
      </c>
    </row>
    <row r="933" spans="1:18" ht="15" customHeight="1">
      <c r="A933" s="1244" t="s">
        <v>2853</v>
      </c>
      <c r="B933" s="1272">
        <f>'[2]tr (2)'!C636</f>
        <v>99.7</v>
      </c>
      <c r="C933" s="1224">
        <f>'[2]tr (2)'!D636</f>
        <v>99.7</v>
      </c>
      <c r="D933" s="1276">
        <f>'[2]tr (2)'!E636</f>
        <v>99.7</v>
      </c>
      <c r="E933" s="1224">
        <f>'[2]tr (2)'!F636</f>
        <v>99.7</v>
      </c>
      <c r="F933" s="1224">
        <f>'[2]tr (2)'!G636</f>
        <v>99.7</v>
      </c>
      <c r="G933" s="1224">
        <f>'[2]tr (2)'!H636</f>
        <v>99.7</v>
      </c>
      <c r="H933" s="1224">
        <f>'[2]tr (2)'!I636</f>
        <v>101.5</v>
      </c>
      <c r="I933" s="1224">
        <f>'[2]tr (2)'!J636</f>
        <v>101.5</v>
      </c>
      <c r="J933" s="1224">
        <f>'[2]tr (2)'!K636</f>
        <v>101.5</v>
      </c>
      <c r="K933" s="1224">
        <f>'[2]tr (2)'!L636</f>
        <v>101.5</v>
      </c>
      <c r="L933" s="1224">
        <f>'[2]tr (2)'!M636</f>
        <v>101.5</v>
      </c>
      <c r="M933" s="1224">
        <f>'[2]tr (2)'!N636</f>
        <v>101.5</v>
      </c>
      <c r="N933" s="1272">
        <f>'[2]tr (2)'!O636</f>
        <v>101.5</v>
      </c>
      <c r="O933" s="1224">
        <f>'[2]tr (2)'!P636</f>
        <v>101.5</v>
      </c>
      <c r="P933" s="1276">
        <f>'[2]tr (2)'!Q636</f>
        <v>101.5</v>
      </c>
      <c r="Q933" s="1277" t="s">
        <v>2854</v>
      </c>
    </row>
    <row r="934" spans="1:18" ht="15" customHeight="1">
      <c r="A934" s="1244" t="s">
        <v>2855</v>
      </c>
      <c r="B934" s="1272">
        <f>'[2]tr (2)'!C637</f>
        <v>106</v>
      </c>
      <c r="C934" s="1224">
        <f>'[2]tr (2)'!D637</f>
        <v>106</v>
      </c>
      <c r="D934" s="1276">
        <f>'[2]tr (2)'!E637</f>
        <v>106</v>
      </c>
      <c r="E934" s="1224">
        <f>'[2]tr (2)'!F637</f>
        <v>106</v>
      </c>
      <c r="F934" s="1224">
        <f>'[2]tr (2)'!G637</f>
        <v>106</v>
      </c>
      <c r="G934" s="1224">
        <f>'[2]tr (2)'!H637</f>
        <v>106</v>
      </c>
      <c r="H934" s="1224">
        <f>'[2]tr (2)'!I637</f>
        <v>105.9</v>
      </c>
      <c r="I934" s="1224">
        <f>'[2]tr (2)'!J637</f>
        <v>105.9</v>
      </c>
      <c r="J934" s="1224">
        <f>'[2]tr (2)'!K637</f>
        <v>105.9</v>
      </c>
      <c r="K934" s="1224">
        <f>'[2]tr (2)'!L637</f>
        <v>105.9</v>
      </c>
      <c r="L934" s="1224">
        <f>'[2]tr (2)'!M637</f>
        <v>105.9</v>
      </c>
      <c r="M934" s="1224">
        <f>'[2]tr (2)'!N637</f>
        <v>105.9</v>
      </c>
      <c r="N934" s="1272">
        <f>'[2]tr (2)'!O637</f>
        <v>105.9</v>
      </c>
      <c r="O934" s="1224">
        <f>'[2]tr (2)'!P637</f>
        <v>105.9</v>
      </c>
      <c r="P934" s="1276">
        <f>'[2]tr (2)'!Q637</f>
        <v>105.9</v>
      </c>
      <c r="Q934" s="1278" t="s">
        <v>2856</v>
      </c>
    </row>
    <row r="935" spans="1:18" ht="15" customHeight="1">
      <c r="A935" s="1244" t="s">
        <v>2857</v>
      </c>
      <c r="B935" s="1272">
        <f>'[2]tr (2)'!C638</f>
        <v>108.8</v>
      </c>
      <c r="C935" s="1224">
        <f>'[2]tr (2)'!D638</f>
        <v>119.1</v>
      </c>
      <c r="D935" s="1276">
        <f>'[2]tr (2)'!E638</f>
        <v>121.9</v>
      </c>
      <c r="E935" s="1224">
        <f>'[2]tr (2)'!F638</f>
        <v>120.9</v>
      </c>
      <c r="F935" s="1224">
        <f>'[2]tr (2)'!G638</f>
        <v>119.9</v>
      </c>
      <c r="G935" s="1224">
        <f>'[2]tr (2)'!H638</f>
        <v>120</v>
      </c>
      <c r="H935" s="1224">
        <f>'[2]tr (2)'!I638</f>
        <v>120.9</v>
      </c>
      <c r="I935" s="1224">
        <f>'[2]tr (2)'!J638</f>
        <v>119</v>
      </c>
      <c r="J935" s="1224">
        <f>'[2]tr (2)'!K638</f>
        <v>117.6</v>
      </c>
      <c r="K935" s="1224">
        <f>'[2]tr (2)'!L638</f>
        <v>115</v>
      </c>
      <c r="L935" s="1224">
        <f>'[2]tr (2)'!M638</f>
        <v>117.7</v>
      </c>
      <c r="M935" s="1224">
        <f>'[2]tr (2)'!N638</f>
        <v>116.7</v>
      </c>
      <c r="N935" s="1272">
        <f>'[2]tr (2)'!O638</f>
        <v>115.7</v>
      </c>
      <c r="O935" s="1224">
        <f>'[2]tr (2)'!P638</f>
        <v>115.4</v>
      </c>
      <c r="P935" s="1276">
        <f>'[2]tr (2)'!Q638</f>
        <v>114.4</v>
      </c>
      <c r="Q935" s="1277" t="s">
        <v>2858</v>
      </c>
    </row>
    <row r="936" spans="1:18" ht="15" customHeight="1">
      <c r="A936" s="1244" t="s">
        <v>2859</v>
      </c>
      <c r="B936" s="1272">
        <f>'[2]tr (2)'!C639</f>
        <v>138.80000000000001</v>
      </c>
      <c r="C936" s="1224">
        <f>'[2]tr (2)'!D639</f>
        <v>138.80000000000001</v>
      </c>
      <c r="D936" s="1276">
        <f>'[2]tr (2)'!E639</f>
        <v>138.80000000000001</v>
      </c>
      <c r="E936" s="1224">
        <f>'[2]tr (2)'!F639</f>
        <v>138.80000000000001</v>
      </c>
      <c r="F936" s="1224">
        <f>'[2]tr (2)'!G639</f>
        <v>138.4</v>
      </c>
      <c r="G936" s="1224">
        <f>'[2]tr (2)'!H639</f>
        <v>138.4</v>
      </c>
      <c r="H936" s="1224">
        <f>'[2]tr (2)'!I639</f>
        <v>138.4</v>
      </c>
      <c r="I936" s="1224">
        <f>'[2]tr (2)'!J639</f>
        <v>138.4</v>
      </c>
      <c r="J936" s="1224">
        <f>'[2]tr (2)'!K639</f>
        <v>138.4</v>
      </c>
      <c r="K936" s="1224">
        <f>'[2]tr (2)'!L639</f>
        <v>138.4</v>
      </c>
      <c r="L936" s="1224">
        <f>'[2]tr (2)'!M639</f>
        <v>138.4</v>
      </c>
      <c r="M936" s="1224">
        <f>'[2]tr (2)'!N639</f>
        <v>138.4</v>
      </c>
      <c r="N936" s="1272">
        <f>'[2]tr (2)'!O639</f>
        <v>138.4</v>
      </c>
      <c r="O936" s="1224">
        <f>'[2]tr (2)'!P639</f>
        <v>138.4</v>
      </c>
      <c r="P936" s="1276">
        <f>'[2]tr (2)'!Q639</f>
        <v>138.4</v>
      </c>
      <c r="Q936" s="1278" t="s">
        <v>2860</v>
      </c>
    </row>
    <row r="937" spans="1:18" ht="15" customHeight="1">
      <c r="A937" s="1244" t="s">
        <v>2861</v>
      </c>
      <c r="B937" s="1272">
        <f>'[2]tr (2)'!C640</f>
        <v>126.3</v>
      </c>
      <c r="C937" s="1224">
        <f>'[2]tr (2)'!D640</f>
        <v>126.3</v>
      </c>
      <c r="D937" s="1276">
        <f>'[2]tr (2)'!E640</f>
        <v>126.3</v>
      </c>
      <c r="E937" s="1224">
        <f>'[2]tr (2)'!F640</f>
        <v>126.3</v>
      </c>
      <c r="F937" s="1224">
        <f>'[2]tr (2)'!G640</f>
        <v>126.3</v>
      </c>
      <c r="G937" s="1224">
        <f>'[2]tr (2)'!H640</f>
        <v>128.4</v>
      </c>
      <c r="H937" s="1224">
        <f>'[2]tr (2)'!I640</f>
        <v>128.4</v>
      </c>
      <c r="I937" s="1224">
        <f>'[2]tr (2)'!J640</f>
        <v>128.4</v>
      </c>
      <c r="J937" s="1224">
        <f>'[2]tr (2)'!K640</f>
        <v>128.4</v>
      </c>
      <c r="K937" s="1224">
        <f>'[2]tr (2)'!L640</f>
        <v>128.4</v>
      </c>
      <c r="L937" s="1224">
        <f>'[2]tr (2)'!M640</f>
        <v>128.4</v>
      </c>
      <c r="M937" s="1224">
        <f>'[2]tr (2)'!N640</f>
        <v>128.4</v>
      </c>
      <c r="N937" s="1272">
        <f>'[2]tr (2)'!O640</f>
        <v>128.4</v>
      </c>
      <c r="O937" s="1224">
        <f>'[2]tr (2)'!P640</f>
        <v>128.4</v>
      </c>
      <c r="P937" s="1276">
        <f>'[2]tr (2)'!Q640</f>
        <v>128.4</v>
      </c>
      <c r="Q937" s="1278" t="s">
        <v>2862</v>
      </c>
    </row>
    <row r="938" spans="1:18" ht="15" customHeight="1">
      <c r="A938" s="1244" t="s">
        <v>2863</v>
      </c>
      <c r="B938" s="1272">
        <f>'[2]tr (2)'!C641</f>
        <v>114.2</v>
      </c>
      <c r="C938" s="1224">
        <f>'[2]tr (2)'!D641</f>
        <v>114.2</v>
      </c>
      <c r="D938" s="1276">
        <f>'[2]tr (2)'!E641</f>
        <v>114.2</v>
      </c>
      <c r="E938" s="1224">
        <f>'[2]tr (2)'!F641</f>
        <v>114.2</v>
      </c>
      <c r="F938" s="1224">
        <f>'[2]tr (2)'!G641</f>
        <v>114.2</v>
      </c>
      <c r="G938" s="1224">
        <f>'[2]tr (2)'!H641</f>
        <v>114.2</v>
      </c>
      <c r="H938" s="1224">
        <f>'[2]tr (2)'!I641</f>
        <v>114.2</v>
      </c>
      <c r="I938" s="1224">
        <f>'[2]tr (2)'!J641</f>
        <v>114.2</v>
      </c>
      <c r="J938" s="1224">
        <f>'[2]tr (2)'!K641</f>
        <v>114.2</v>
      </c>
      <c r="K938" s="1224">
        <f>'[2]tr (2)'!L641</f>
        <v>114.2</v>
      </c>
      <c r="L938" s="1224">
        <f>'[2]tr (2)'!M641</f>
        <v>114.2</v>
      </c>
      <c r="M938" s="1224">
        <f>'[2]tr (2)'!N641</f>
        <v>114.2</v>
      </c>
      <c r="N938" s="1272">
        <f>'[2]tr (2)'!O641</f>
        <v>114.2</v>
      </c>
      <c r="O938" s="1224">
        <f>'[2]tr (2)'!P641</f>
        <v>114.2</v>
      </c>
      <c r="P938" s="1276">
        <f>'[2]tr (2)'!Q641</f>
        <v>114.2</v>
      </c>
      <c r="Q938" s="1278" t="s">
        <v>2864</v>
      </c>
    </row>
    <row r="939" spans="1:18" ht="15" customHeight="1">
      <c r="A939" s="1244" t="s">
        <v>2865</v>
      </c>
      <c r="B939" s="1272">
        <f>'[2]tr (2)'!C642</f>
        <v>120.4</v>
      </c>
      <c r="C939" s="1224">
        <f>'[2]tr (2)'!D642</f>
        <v>120.8</v>
      </c>
      <c r="D939" s="1276">
        <f>'[2]tr (2)'!E642</f>
        <v>120.8</v>
      </c>
      <c r="E939" s="1224">
        <f>'[2]tr (2)'!F642</f>
        <v>120.8</v>
      </c>
      <c r="F939" s="1224">
        <f>'[2]tr (2)'!G642</f>
        <v>120.8</v>
      </c>
      <c r="G939" s="1224">
        <f>'[2]tr (2)'!H642</f>
        <v>120.8</v>
      </c>
      <c r="H939" s="1224">
        <f>'[2]tr (2)'!I642</f>
        <v>120.8</v>
      </c>
      <c r="I939" s="1224">
        <f>'[2]tr (2)'!J642</f>
        <v>120.8</v>
      </c>
      <c r="J939" s="1224">
        <f>'[2]tr (2)'!K642</f>
        <v>120.8</v>
      </c>
      <c r="K939" s="1224">
        <f>'[2]tr (2)'!L642</f>
        <v>120.8</v>
      </c>
      <c r="L939" s="1224">
        <f>'[2]tr (2)'!M642</f>
        <v>120.8</v>
      </c>
      <c r="M939" s="1224">
        <f>'[2]tr (2)'!N642</f>
        <v>120.8</v>
      </c>
      <c r="N939" s="1272">
        <f>'[2]tr (2)'!O642</f>
        <v>120.8</v>
      </c>
      <c r="O939" s="1224">
        <f>'[2]tr (2)'!P642</f>
        <v>120.8</v>
      </c>
      <c r="P939" s="1276">
        <f>'[2]tr (2)'!Q642</f>
        <v>120.8</v>
      </c>
      <c r="Q939" s="1278" t="s">
        <v>2866</v>
      </c>
      <c r="R939" s="1226"/>
    </row>
    <row r="940" spans="1:18" ht="15" customHeight="1">
      <c r="A940" s="1244" t="s">
        <v>2867</v>
      </c>
      <c r="B940" s="1272">
        <f>'[2]tr (2)'!C643</f>
        <v>79.5</v>
      </c>
      <c r="C940" s="1224">
        <f>'[2]tr (2)'!D643</f>
        <v>79.5</v>
      </c>
      <c r="D940" s="1276">
        <f>'[2]tr (2)'!E643</f>
        <v>79.900000000000006</v>
      </c>
      <c r="E940" s="1224">
        <f>'[2]tr (2)'!F643</f>
        <v>79.900000000000006</v>
      </c>
      <c r="F940" s="1224">
        <f>'[2]tr (2)'!G643</f>
        <v>79.900000000000006</v>
      </c>
      <c r="G940" s="1224">
        <f>'[2]tr (2)'!H643</f>
        <v>85.7</v>
      </c>
      <c r="H940" s="1224">
        <f>'[2]tr (2)'!I643</f>
        <v>85.7</v>
      </c>
      <c r="I940" s="1224">
        <f>'[2]tr (2)'!J643</f>
        <v>85.7</v>
      </c>
      <c r="J940" s="1224">
        <f>'[2]tr (2)'!K643</f>
        <v>85.7</v>
      </c>
      <c r="K940" s="1224">
        <f>'[2]tr (2)'!L643</f>
        <v>85.7</v>
      </c>
      <c r="L940" s="1224">
        <f>'[2]tr (2)'!M643</f>
        <v>76.2</v>
      </c>
      <c r="M940" s="1224">
        <f>'[2]tr (2)'!N643</f>
        <v>98.6</v>
      </c>
      <c r="N940" s="1272">
        <f>'[2]tr (2)'!O643</f>
        <v>83.9</v>
      </c>
      <c r="O940" s="1224">
        <f>'[2]tr (2)'!P643</f>
        <v>83.9</v>
      </c>
      <c r="P940" s="1276">
        <f>'[2]tr (2)'!Q643</f>
        <v>85.8</v>
      </c>
      <c r="Q940" s="1278" t="s">
        <v>2868</v>
      </c>
    </row>
    <row r="941" spans="1:18" ht="15" customHeight="1">
      <c r="B941" s="1272"/>
      <c r="C941" s="1224"/>
      <c r="D941" s="1268"/>
      <c r="E941" s="1267"/>
      <c r="F941" s="1267"/>
      <c r="G941" s="1267"/>
      <c r="H941" s="1267"/>
      <c r="I941" s="1267"/>
      <c r="J941" s="1267"/>
      <c r="K941" s="1267"/>
      <c r="L941" s="1267"/>
      <c r="M941" s="1267"/>
      <c r="N941" s="1266"/>
      <c r="O941" s="1267"/>
      <c r="P941" s="1268"/>
      <c r="Q941" s="1278"/>
      <c r="R941" s="1237"/>
    </row>
    <row r="942" spans="1:18" ht="15" customHeight="1">
      <c r="A942" s="1274" t="s">
        <v>2869</v>
      </c>
      <c r="B942" s="1266">
        <f>'[2]tr (2)'!C645</f>
        <v>55</v>
      </c>
      <c r="C942" s="1267">
        <f>'[2]tr (2)'!D645</f>
        <v>55</v>
      </c>
      <c r="D942" s="1268">
        <f>'[2]tr (2)'!E645</f>
        <v>55</v>
      </c>
      <c r="E942" s="1267">
        <f>'[2]tr (2)'!F645</f>
        <v>54.8</v>
      </c>
      <c r="F942" s="1267">
        <f>'[2]tr (2)'!G645</f>
        <v>54.8</v>
      </c>
      <c r="G942" s="1267">
        <f>'[2]tr (2)'!H645</f>
        <v>54.8</v>
      </c>
      <c r="H942" s="1267">
        <f>'[2]tr (2)'!I645</f>
        <v>54.8</v>
      </c>
      <c r="I942" s="1267">
        <f>'[2]tr (2)'!J645</f>
        <v>54.8</v>
      </c>
      <c r="J942" s="1267">
        <f>'[2]tr (2)'!K645</f>
        <v>54.8</v>
      </c>
      <c r="K942" s="1267">
        <f>'[2]tr (2)'!L645</f>
        <v>54.8</v>
      </c>
      <c r="L942" s="1267">
        <f>'[2]tr (2)'!M645</f>
        <v>54.8</v>
      </c>
      <c r="M942" s="1267">
        <f>'[2]tr (2)'!N645</f>
        <v>54.8</v>
      </c>
      <c r="N942" s="1266">
        <f>'[2]tr (2)'!O645</f>
        <v>54.8</v>
      </c>
      <c r="O942" s="1267">
        <f>'[2]tr (2)'!P645</f>
        <v>54.8</v>
      </c>
      <c r="P942" s="1268">
        <f>'[2]tr (2)'!Q645</f>
        <v>54.8</v>
      </c>
      <c r="Q942" s="1273" t="s">
        <v>2870</v>
      </c>
    </row>
    <row r="943" spans="1:18" ht="15" customHeight="1">
      <c r="A943" s="1244" t="s">
        <v>2871</v>
      </c>
      <c r="B943" s="1272">
        <f>'[2]tr (2)'!C646</f>
        <v>130.19999999999999</v>
      </c>
      <c r="C943" s="1224">
        <f>'[2]tr (2)'!D646</f>
        <v>130.19999999999999</v>
      </c>
      <c r="D943" s="1276">
        <f>'[2]tr (2)'!E646</f>
        <v>130.19999999999999</v>
      </c>
      <c r="E943" s="1224">
        <f>'[2]tr (2)'!F646</f>
        <v>130.19999999999999</v>
      </c>
      <c r="F943" s="1224">
        <f>'[2]tr (2)'!G646</f>
        <v>130.19999999999999</v>
      </c>
      <c r="G943" s="1224">
        <f>'[2]tr (2)'!H646</f>
        <v>130.19999999999999</v>
      </c>
      <c r="H943" s="1224">
        <f>'[2]tr (2)'!I646</f>
        <v>130.19999999999999</v>
      </c>
      <c r="I943" s="1224">
        <f>'[2]tr (2)'!J646</f>
        <v>130.19999999999999</v>
      </c>
      <c r="J943" s="1224">
        <f>'[2]tr (2)'!K646</f>
        <v>130.19999999999999</v>
      </c>
      <c r="K943" s="1224">
        <f>'[2]tr (2)'!L646</f>
        <v>130.19999999999999</v>
      </c>
      <c r="L943" s="1224">
        <f>'[2]tr (2)'!M646</f>
        <v>130.19999999999999</v>
      </c>
      <c r="M943" s="1224">
        <f>'[2]tr (2)'!N646</f>
        <v>130.19999999999999</v>
      </c>
      <c r="N943" s="1272">
        <f>'[2]tr (2)'!O646</f>
        <v>130.19999999999999</v>
      </c>
      <c r="O943" s="1224">
        <f>'[2]tr (2)'!P646</f>
        <v>130.19999999999999</v>
      </c>
      <c r="P943" s="1276">
        <f>'[2]tr (2)'!Q646</f>
        <v>130.19999999999999</v>
      </c>
      <c r="Q943" s="1278" t="s">
        <v>2872</v>
      </c>
    </row>
    <row r="944" spans="1:18" ht="15" customHeight="1">
      <c r="A944" s="1244" t="s">
        <v>2873</v>
      </c>
      <c r="B944" s="1272">
        <f>'[2]tr (2)'!C647</f>
        <v>97.1</v>
      </c>
      <c r="C944" s="1224">
        <f>'[2]tr (2)'!D647</f>
        <v>97.1</v>
      </c>
      <c r="D944" s="1276">
        <f>'[2]tr (2)'!E647</f>
        <v>97.1</v>
      </c>
      <c r="E944" s="1224">
        <f>'[2]tr (2)'!F647</f>
        <v>97.1</v>
      </c>
      <c r="F944" s="1224">
        <f>'[2]tr (2)'!G647</f>
        <v>97.1</v>
      </c>
      <c r="G944" s="1224">
        <f>'[2]tr (2)'!H647</f>
        <v>97.1</v>
      </c>
      <c r="H944" s="1224">
        <f>'[2]tr (2)'!I647</f>
        <v>97.1</v>
      </c>
      <c r="I944" s="1224">
        <f>'[2]tr (2)'!J647</f>
        <v>97.1</v>
      </c>
      <c r="J944" s="1224">
        <f>'[2]tr (2)'!K647</f>
        <v>97.1</v>
      </c>
      <c r="K944" s="1224">
        <f>'[2]tr (2)'!L647</f>
        <v>97.1</v>
      </c>
      <c r="L944" s="1224">
        <f>'[2]tr (2)'!M647</f>
        <v>97.1</v>
      </c>
      <c r="M944" s="1224">
        <f>'[2]tr (2)'!N647</f>
        <v>97.1</v>
      </c>
      <c r="N944" s="1272">
        <f>'[2]tr (2)'!O647</f>
        <v>97.1</v>
      </c>
      <c r="O944" s="1224">
        <f>'[2]tr (2)'!P647</f>
        <v>97.1</v>
      </c>
      <c r="P944" s="1276">
        <f>'[2]tr (2)'!Q647</f>
        <v>97.1</v>
      </c>
      <c r="Q944" s="1278" t="s">
        <v>2874</v>
      </c>
    </row>
    <row r="945" spans="1:18" ht="15" customHeight="1">
      <c r="A945" s="1244" t="s">
        <v>2875</v>
      </c>
      <c r="B945" s="1272">
        <f>'[2]tr (2)'!C648</f>
        <v>49.8</v>
      </c>
      <c r="C945" s="1224">
        <f>'[2]tr (2)'!D648</f>
        <v>49.8</v>
      </c>
      <c r="D945" s="1276">
        <f>'[2]tr (2)'!E648</f>
        <v>49.8</v>
      </c>
      <c r="E945" s="1224">
        <f>'[2]tr (2)'!F648</f>
        <v>49.7</v>
      </c>
      <c r="F945" s="1224">
        <f>'[2]tr (2)'!G648</f>
        <v>49.7</v>
      </c>
      <c r="G945" s="1224">
        <f>'[2]tr (2)'!H648</f>
        <v>49.7</v>
      </c>
      <c r="H945" s="1224">
        <f>'[2]tr (2)'!I648</f>
        <v>49.7</v>
      </c>
      <c r="I945" s="1224">
        <f>'[2]tr (2)'!J648</f>
        <v>49.7</v>
      </c>
      <c r="J945" s="1224">
        <f>'[2]tr (2)'!K648</f>
        <v>49.7</v>
      </c>
      <c r="K945" s="1224">
        <f>'[2]tr (2)'!L648</f>
        <v>49.7</v>
      </c>
      <c r="L945" s="1224">
        <f>'[2]tr (2)'!M648</f>
        <v>49.7</v>
      </c>
      <c r="M945" s="1224">
        <f>'[2]tr (2)'!N648</f>
        <v>49.7</v>
      </c>
      <c r="N945" s="1272">
        <f>'[2]tr (2)'!O648</f>
        <v>49.7</v>
      </c>
      <c r="O945" s="1224">
        <f>'[2]tr (2)'!P648</f>
        <v>49.7</v>
      </c>
      <c r="P945" s="1276">
        <f>'[2]tr (2)'!Q648</f>
        <v>49.7</v>
      </c>
      <c r="Q945" s="1278" t="s">
        <v>2876</v>
      </c>
    </row>
    <row r="946" spans="1:18" ht="15" customHeight="1">
      <c r="B946" s="1272"/>
      <c r="C946" s="1224"/>
      <c r="D946" s="1276"/>
      <c r="E946" s="1224"/>
      <c r="F946" s="1224"/>
      <c r="G946" s="1224"/>
      <c r="H946" s="1224"/>
      <c r="I946" s="1224"/>
      <c r="J946" s="1224"/>
      <c r="K946" s="1224"/>
      <c r="L946" s="1224"/>
      <c r="M946" s="1224"/>
      <c r="N946" s="1272"/>
      <c r="O946" s="1224"/>
      <c r="P946" s="1276"/>
      <c r="Q946" s="1278"/>
    </row>
    <row r="947" spans="1:18" ht="15" customHeight="1">
      <c r="B947" s="1272"/>
      <c r="C947" s="1224"/>
      <c r="D947" s="1276"/>
      <c r="E947" s="1224"/>
      <c r="F947" s="1224"/>
      <c r="G947" s="1224"/>
      <c r="H947" s="1224"/>
      <c r="I947" s="1224"/>
      <c r="J947" s="1224"/>
      <c r="K947" s="1224"/>
      <c r="L947" s="1224"/>
      <c r="M947" s="1224"/>
      <c r="N947" s="1272"/>
      <c r="O947" s="1224"/>
      <c r="P947" s="1276"/>
      <c r="Q947" s="1278"/>
    </row>
    <row r="948" spans="1:18" ht="15" customHeight="1">
      <c r="B948" s="1272"/>
      <c r="C948" s="1224"/>
      <c r="D948" s="1276"/>
      <c r="E948" s="1224"/>
      <c r="F948" s="1224"/>
      <c r="G948" s="1224"/>
      <c r="H948" s="1224"/>
      <c r="I948" s="1224"/>
      <c r="J948" s="1224"/>
      <c r="K948" s="1224"/>
      <c r="L948" s="1224"/>
      <c r="M948" s="1224"/>
      <c r="N948" s="1272"/>
      <c r="O948" s="1224"/>
      <c r="P948" s="1276"/>
      <c r="Q948" s="1278"/>
    </row>
    <row r="949" spans="1:18" ht="15" customHeight="1">
      <c r="B949" s="1272"/>
      <c r="C949" s="1224"/>
      <c r="D949" s="1276"/>
      <c r="E949" s="1224"/>
      <c r="F949" s="1224"/>
      <c r="G949" s="1224"/>
      <c r="H949" s="1224"/>
      <c r="I949" s="1224"/>
      <c r="J949" s="1224"/>
      <c r="K949" s="1224"/>
      <c r="L949" s="1224"/>
      <c r="M949" s="1224"/>
      <c r="N949" s="1272"/>
      <c r="O949" s="1224"/>
      <c r="P949" s="1276"/>
      <c r="Q949" s="1278"/>
    </row>
    <row r="950" spans="1:18" ht="15" customHeight="1">
      <c r="B950" s="1272"/>
      <c r="C950" s="1224"/>
      <c r="D950" s="1276"/>
      <c r="E950" s="1224"/>
      <c r="F950" s="1224"/>
      <c r="G950" s="1224"/>
      <c r="H950" s="1224"/>
      <c r="I950" s="1224"/>
      <c r="J950" s="1224"/>
      <c r="K950" s="1224"/>
      <c r="L950" s="1224"/>
      <c r="M950" s="1224"/>
      <c r="N950" s="1272"/>
      <c r="O950" s="1224"/>
      <c r="P950" s="1276"/>
      <c r="Q950" s="1278"/>
    </row>
    <row r="951" spans="1:18" ht="15" customHeight="1">
      <c r="B951" s="1272"/>
      <c r="C951" s="1224"/>
      <c r="D951" s="1276"/>
      <c r="E951" s="1224"/>
      <c r="F951" s="1224"/>
      <c r="G951" s="1224"/>
      <c r="H951" s="1224"/>
      <c r="I951" s="1224"/>
      <c r="J951" s="1224"/>
      <c r="K951" s="1224"/>
      <c r="L951" s="1224"/>
      <c r="M951" s="1224"/>
      <c r="N951" s="1272"/>
      <c r="O951" s="1224"/>
      <c r="P951" s="1276"/>
      <c r="Q951" s="1278"/>
    </row>
    <row r="952" spans="1:18" ht="15" customHeight="1">
      <c r="A952" s="1297"/>
      <c r="B952" s="1282"/>
      <c r="C952" s="1283"/>
      <c r="D952" s="1284"/>
      <c r="E952" s="1283"/>
      <c r="F952" s="1283"/>
      <c r="G952" s="1283"/>
      <c r="H952" s="1283"/>
      <c r="I952" s="1283"/>
      <c r="J952" s="1283"/>
      <c r="K952" s="1283"/>
      <c r="L952" s="1283"/>
      <c r="M952" s="1283"/>
      <c r="N952" s="1282"/>
      <c r="O952" s="1283"/>
      <c r="P952" s="1284"/>
      <c r="Q952" s="1285"/>
      <c r="R952" s="1270"/>
    </row>
    <row r="953" spans="1:18" ht="12.95" customHeight="1">
      <c r="B953" s="1224"/>
      <c r="C953" s="1224"/>
      <c r="D953" s="1224"/>
      <c r="E953" s="1224"/>
      <c r="F953" s="1224"/>
      <c r="G953" s="1224"/>
      <c r="H953" s="1224"/>
      <c r="I953" s="1224"/>
      <c r="J953" s="1224"/>
      <c r="K953" s="1224"/>
      <c r="L953" s="1224"/>
      <c r="M953" s="1224"/>
      <c r="N953" s="1287"/>
      <c r="O953" s="1224"/>
      <c r="P953" s="1224"/>
      <c r="Q953" s="1280"/>
      <c r="R953" s="1270"/>
    </row>
    <row r="954" spans="1:18" ht="12.95" customHeight="1">
      <c r="B954" s="1224"/>
      <c r="C954" s="1224"/>
      <c r="D954" s="1224"/>
      <c r="E954" s="1224"/>
      <c r="F954" s="1224"/>
      <c r="G954" s="1224"/>
      <c r="H954" s="1224"/>
      <c r="I954" s="1224"/>
      <c r="J954" s="1224"/>
      <c r="K954" s="1224"/>
      <c r="L954" s="1224"/>
      <c r="M954" s="1224"/>
      <c r="N954" s="1224"/>
      <c r="O954" s="1224"/>
      <c r="P954" s="1224"/>
      <c r="Q954" s="1280"/>
      <c r="R954" s="1270"/>
    </row>
    <row r="955" spans="1:18" ht="12.95" customHeight="1">
      <c r="A955" s="1300"/>
      <c r="B955" s="1224"/>
      <c r="C955" s="1224"/>
      <c r="D955" s="1224"/>
      <c r="E955" s="1224"/>
      <c r="F955" s="1224"/>
      <c r="G955" s="1224"/>
      <c r="H955" s="1224"/>
      <c r="I955" s="1224"/>
      <c r="J955" s="1224"/>
      <c r="K955" s="1224"/>
      <c r="L955" s="1224"/>
      <c r="M955" s="1224"/>
      <c r="N955" s="1224"/>
      <c r="O955" s="1224"/>
      <c r="P955" s="1224"/>
      <c r="Q955" s="1280"/>
      <c r="R955" s="1270"/>
    </row>
    <row r="956" spans="1:18" ht="24" customHeight="1">
      <c r="A956" s="1219" t="s">
        <v>2666</v>
      </c>
      <c r="C956" s="1224"/>
      <c r="D956" s="1224"/>
      <c r="E956" s="1224"/>
      <c r="F956" s="1224"/>
      <c r="G956" s="1224"/>
      <c r="H956" s="1224"/>
      <c r="I956" s="1224"/>
      <c r="J956" s="1224"/>
      <c r="K956" s="1224"/>
      <c r="L956" s="1224"/>
      <c r="M956" s="1224"/>
      <c r="N956" s="1224"/>
      <c r="O956" s="1224"/>
      <c r="P956" s="1224"/>
      <c r="Q956" s="1280"/>
      <c r="R956" s="1270"/>
    </row>
    <row r="957" spans="1:18" ht="18" customHeight="1">
      <c r="A957" s="1289" t="s">
        <v>2976</v>
      </c>
      <c r="C957" s="1224"/>
      <c r="D957" s="1224"/>
      <c r="E957" s="1224"/>
      <c r="F957" s="1224"/>
      <c r="G957" s="1224"/>
      <c r="H957" s="1224"/>
      <c r="I957" s="1224"/>
      <c r="J957" s="1224"/>
      <c r="K957" s="1224"/>
      <c r="L957" s="1224"/>
      <c r="M957" s="1224"/>
      <c r="N957" s="1224"/>
      <c r="O957" s="1224"/>
      <c r="P957" s="1224"/>
      <c r="Q957" s="1230" t="s">
        <v>2977</v>
      </c>
    </row>
    <row r="958" spans="1:18" ht="18" customHeight="1">
      <c r="A958" s="1233" t="s">
        <v>2739</v>
      </c>
      <c r="C958" s="1224"/>
      <c r="D958" s="1224"/>
      <c r="E958" s="1224"/>
      <c r="F958" s="1224"/>
      <c r="G958" s="1224"/>
      <c r="H958" s="1224"/>
      <c r="I958" s="1224"/>
      <c r="J958" s="1224"/>
      <c r="K958" s="1224"/>
      <c r="L958" s="1224"/>
      <c r="M958" s="1224"/>
      <c r="N958" s="1224"/>
      <c r="O958" s="1224"/>
      <c r="P958" s="1224"/>
      <c r="Q958" s="1236" t="s">
        <v>2740</v>
      </c>
    </row>
    <row r="959" spans="1:18" ht="15.95" customHeight="1">
      <c r="A959" s="1239"/>
      <c r="B959" s="1240"/>
      <c r="C959" s="1240"/>
      <c r="D959" s="1240"/>
      <c r="E959" s="1240"/>
      <c r="F959" s="1240"/>
      <c r="G959" s="1240"/>
      <c r="H959" s="1240"/>
      <c r="I959" s="1240"/>
      <c r="J959" s="1240"/>
      <c r="K959" s="1240"/>
      <c r="L959" s="1240"/>
      <c r="M959" s="1240"/>
      <c r="N959" s="1240"/>
      <c r="O959" s="1240"/>
      <c r="P959" s="1240"/>
      <c r="Q959" s="1242"/>
    </row>
    <row r="960" spans="1:18" ht="11.1" customHeight="1">
      <c r="A960" s="1245"/>
      <c r="B960" s="2390">
        <v>2018</v>
      </c>
      <c r="C960" s="2391"/>
      <c r="D960" s="2391"/>
      <c r="E960" s="2391"/>
      <c r="F960" s="2391"/>
      <c r="G960" s="2391"/>
      <c r="H960" s="2391"/>
      <c r="I960" s="2391"/>
      <c r="J960" s="2391"/>
      <c r="K960" s="2391"/>
      <c r="L960" s="2391"/>
      <c r="M960" s="2391"/>
      <c r="N960" s="2390">
        <v>2017</v>
      </c>
      <c r="O960" s="2391"/>
      <c r="P960" s="2395"/>
      <c r="Q960" s="1246"/>
    </row>
    <row r="961" spans="1:18" ht="11.1" customHeight="1">
      <c r="A961" s="1245"/>
      <c r="B961" s="2392"/>
      <c r="C961" s="2393"/>
      <c r="D961" s="2393"/>
      <c r="E961" s="2393"/>
      <c r="F961" s="2393"/>
      <c r="G961" s="2393"/>
      <c r="H961" s="2394"/>
      <c r="I961" s="2393"/>
      <c r="J961" s="2393"/>
      <c r="K961" s="2393"/>
      <c r="L961" s="2393"/>
      <c r="M961" s="2393"/>
      <c r="N961" s="2392"/>
      <c r="O961" s="2393"/>
      <c r="P961" s="2396"/>
      <c r="Q961" s="1246" t="s">
        <v>2501</v>
      </c>
    </row>
    <row r="962" spans="1:18" ht="11.1" customHeight="1">
      <c r="A962" s="1245"/>
      <c r="B962" s="1247" t="s">
        <v>2502</v>
      </c>
      <c r="C962" s="1248" t="s">
        <v>2675</v>
      </c>
      <c r="D962" s="1249" t="s">
        <v>11</v>
      </c>
      <c r="E962" s="1250" t="s">
        <v>21</v>
      </c>
      <c r="F962" s="1250" t="s">
        <v>23</v>
      </c>
      <c r="G962" s="1250" t="s">
        <v>12</v>
      </c>
      <c r="H962" s="1251" t="s">
        <v>13</v>
      </c>
      <c r="I962" s="1251" t="s">
        <v>14</v>
      </c>
      <c r="J962" s="1251" t="s">
        <v>15</v>
      </c>
      <c r="K962" s="1252" t="s">
        <v>8</v>
      </c>
      <c r="L962" s="1252" t="s">
        <v>9</v>
      </c>
      <c r="M962" s="1252" t="s">
        <v>10</v>
      </c>
      <c r="N962" s="1247" t="s">
        <v>2502</v>
      </c>
      <c r="O962" s="1248" t="s">
        <v>2675</v>
      </c>
      <c r="P962" s="1249" t="s">
        <v>11</v>
      </c>
      <c r="Q962" s="1246"/>
    </row>
    <row r="963" spans="1:18" ht="11.1" customHeight="1">
      <c r="A963" s="1253"/>
      <c r="B963" s="1254" t="s">
        <v>2406</v>
      </c>
      <c r="C963" s="1255" t="s">
        <v>2506</v>
      </c>
      <c r="D963" s="1256" t="s">
        <v>2507</v>
      </c>
      <c r="E963" s="1257" t="s">
        <v>7</v>
      </c>
      <c r="F963" s="1257" t="s">
        <v>22</v>
      </c>
      <c r="G963" s="1257" t="s">
        <v>6</v>
      </c>
      <c r="H963" s="1258" t="s">
        <v>5</v>
      </c>
      <c r="I963" s="1258" t="s">
        <v>4</v>
      </c>
      <c r="J963" s="1258" t="s">
        <v>3</v>
      </c>
      <c r="K963" s="1259" t="s">
        <v>2</v>
      </c>
      <c r="L963" s="1259" t="s">
        <v>1</v>
      </c>
      <c r="M963" s="1259" t="s">
        <v>0</v>
      </c>
      <c r="N963" s="1254" t="s">
        <v>2406</v>
      </c>
      <c r="O963" s="1255" t="s">
        <v>2506</v>
      </c>
      <c r="P963" s="1256" t="s">
        <v>2507</v>
      </c>
      <c r="Q963" s="1260"/>
    </row>
    <row r="964" spans="1:18" ht="15" customHeight="1">
      <c r="A964" s="1290"/>
      <c r="B964" s="1266"/>
      <c r="C964" s="1267"/>
      <c r="D964" s="1268"/>
      <c r="E964" s="1267"/>
      <c r="F964" s="1267"/>
      <c r="G964" s="1267"/>
      <c r="H964" s="1267"/>
      <c r="I964" s="1267"/>
      <c r="J964" s="1267"/>
      <c r="K964" s="1267"/>
      <c r="L964" s="1267"/>
      <c r="M964" s="1267"/>
      <c r="N964" s="1266"/>
      <c r="O964" s="1267"/>
      <c r="P964" s="1268"/>
      <c r="Q964" s="1280"/>
    </row>
    <row r="965" spans="1:18" ht="15" customHeight="1">
      <c r="A965" s="1274" t="s">
        <v>2879</v>
      </c>
      <c r="B965" s="1266">
        <f>'[2]tr (2)'!C650</f>
        <v>106.1</v>
      </c>
      <c r="C965" s="1267">
        <f>'[2]tr (2)'!D650</f>
        <v>106.5</v>
      </c>
      <c r="D965" s="1268">
        <f>'[2]tr (2)'!E650</f>
        <v>106.4</v>
      </c>
      <c r="E965" s="1267">
        <f>'[2]tr (2)'!F650</f>
        <v>106.4</v>
      </c>
      <c r="F965" s="1267">
        <f>'[2]tr (2)'!G650</f>
        <v>106.4</v>
      </c>
      <c r="G965" s="1267">
        <f>'[2]tr (2)'!H650</f>
        <v>106.4</v>
      </c>
      <c r="H965" s="1267">
        <f>'[2]tr (2)'!I650</f>
        <v>106.4</v>
      </c>
      <c r="I965" s="1267">
        <f>'[2]tr (2)'!J650</f>
        <v>106.4</v>
      </c>
      <c r="J965" s="1267">
        <f>'[2]tr (2)'!K650</f>
        <v>106.4</v>
      </c>
      <c r="K965" s="1267">
        <f>'[2]tr (2)'!L650</f>
        <v>106.4</v>
      </c>
      <c r="L965" s="1267">
        <f>'[2]tr (2)'!M650</f>
        <v>106.4</v>
      </c>
      <c r="M965" s="1267">
        <f>'[2]tr (2)'!N650</f>
        <v>106.4</v>
      </c>
      <c r="N965" s="1266">
        <f>'[2]tr (2)'!O650</f>
        <v>106.4</v>
      </c>
      <c r="O965" s="1267">
        <f>'[2]tr (2)'!P650</f>
        <v>106.4</v>
      </c>
      <c r="P965" s="1268">
        <f>'[2]tr (2)'!Q650</f>
        <v>106.4</v>
      </c>
      <c r="Q965" s="1269" t="s">
        <v>2880</v>
      </c>
    </row>
    <row r="966" spans="1:18" ht="15" customHeight="1">
      <c r="A966" s="1244" t="s">
        <v>2881</v>
      </c>
      <c r="B966" s="1272">
        <f>'[2]tr (2)'!C651</f>
        <v>86.3</v>
      </c>
      <c r="C966" s="1224">
        <f>'[2]tr (2)'!D651</f>
        <v>86.6</v>
      </c>
      <c r="D966" s="1276">
        <f>'[2]tr (2)'!E651</f>
        <v>86.6</v>
      </c>
      <c r="E966" s="1224">
        <f>'[2]tr (2)'!F651</f>
        <v>86.6</v>
      </c>
      <c r="F966" s="1224">
        <f>'[2]tr (2)'!G651</f>
        <v>86.6</v>
      </c>
      <c r="G966" s="1224">
        <f>'[2]tr (2)'!H651</f>
        <v>86.6</v>
      </c>
      <c r="H966" s="1224">
        <f>'[2]tr (2)'!I651</f>
        <v>86.6</v>
      </c>
      <c r="I966" s="1224">
        <f>'[2]tr (2)'!J651</f>
        <v>86.6</v>
      </c>
      <c r="J966" s="1224">
        <f>'[2]tr (2)'!K651</f>
        <v>86.6</v>
      </c>
      <c r="K966" s="1224">
        <f>'[2]tr (2)'!L651</f>
        <v>86.6</v>
      </c>
      <c r="L966" s="1224">
        <f>'[2]tr (2)'!M651</f>
        <v>86.6</v>
      </c>
      <c r="M966" s="1224">
        <f>'[2]tr (2)'!N651</f>
        <v>86.6</v>
      </c>
      <c r="N966" s="1272">
        <f>'[2]tr (2)'!O651</f>
        <v>86.6</v>
      </c>
      <c r="O966" s="1224">
        <f>'[2]tr (2)'!P651</f>
        <v>86.6</v>
      </c>
      <c r="P966" s="1276">
        <f>'[2]tr (2)'!Q651</f>
        <v>86.6</v>
      </c>
      <c r="Q966" s="1278" t="s">
        <v>2882</v>
      </c>
    </row>
    <row r="967" spans="1:18" ht="15" customHeight="1">
      <c r="A967" s="1244" t="s">
        <v>2883</v>
      </c>
      <c r="B967" s="1272">
        <f>'[2]tr (2)'!C652</f>
        <v>85.7</v>
      </c>
      <c r="C967" s="1224">
        <f>'[2]tr (2)'!D652</f>
        <v>85.7</v>
      </c>
      <c r="D967" s="1276">
        <f>'[2]tr (2)'!E652</f>
        <v>85.7</v>
      </c>
      <c r="E967" s="1224">
        <f>'[2]tr (2)'!F652</f>
        <v>85.7</v>
      </c>
      <c r="F967" s="1224">
        <f>'[2]tr (2)'!G652</f>
        <v>85.7</v>
      </c>
      <c r="G967" s="1224">
        <f>'[2]tr (2)'!H652</f>
        <v>85.7</v>
      </c>
      <c r="H967" s="1224">
        <f>'[2]tr (2)'!I652</f>
        <v>85.7</v>
      </c>
      <c r="I967" s="1224">
        <f>'[2]tr (2)'!J652</f>
        <v>85.7</v>
      </c>
      <c r="J967" s="1224">
        <f>'[2]tr (2)'!K652</f>
        <v>85.7</v>
      </c>
      <c r="K967" s="1224">
        <f>'[2]tr (2)'!L652</f>
        <v>85.7</v>
      </c>
      <c r="L967" s="1224">
        <f>'[2]tr (2)'!M652</f>
        <v>85.7</v>
      </c>
      <c r="M967" s="1224">
        <f>'[2]tr (2)'!N652</f>
        <v>85.7</v>
      </c>
      <c r="N967" s="1272">
        <f>'[2]tr (2)'!O652</f>
        <v>85.7</v>
      </c>
      <c r="O967" s="1224">
        <f>'[2]tr (2)'!P652</f>
        <v>85.7</v>
      </c>
      <c r="P967" s="1276">
        <f>'[2]tr (2)'!Q652</f>
        <v>85.7</v>
      </c>
      <c r="Q967" s="1277" t="s">
        <v>2884</v>
      </c>
    </row>
    <row r="968" spans="1:18" ht="15" customHeight="1">
      <c r="A968" s="1244" t="s">
        <v>2885</v>
      </c>
      <c r="B968" s="1272">
        <f>'[2]tr (2)'!C653</f>
        <v>90.1</v>
      </c>
      <c r="C968" s="1224">
        <f>'[2]tr (2)'!D653</f>
        <v>90.1</v>
      </c>
      <c r="D968" s="1276">
        <f>'[2]tr (2)'!E653</f>
        <v>90.1</v>
      </c>
      <c r="E968" s="1224">
        <f>'[2]tr (2)'!F653</f>
        <v>90.1</v>
      </c>
      <c r="F968" s="1224">
        <f>'[2]tr (2)'!G653</f>
        <v>90.1</v>
      </c>
      <c r="G968" s="1224">
        <f>'[2]tr (2)'!H653</f>
        <v>90.1</v>
      </c>
      <c r="H968" s="1224">
        <f>'[2]tr (2)'!I653</f>
        <v>90.1</v>
      </c>
      <c r="I968" s="1224">
        <f>'[2]tr (2)'!J653</f>
        <v>90.1</v>
      </c>
      <c r="J968" s="1224">
        <f>'[2]tr (2)'!K653</f>
        <v>90.1</v>
      </c>
      <c r="K968" s="1224">
        <f>'[2]tr (2)'!L653</f>
        <v>90.1</v>
      </c>
      <c r="L968" s="1224">
        <f>'[2]tr (2)'!M653</f>
        <v>90.1</v>
      </c>
      <c r="M968" s="1224">
        <f>'[2]tr (2)'!N653</f>
        <v>90.1</v>
      </c>
      <c r="N968" s="1272">
        <f>'[2]tr (2)'!O653</f>
        <v>90.1</v>
      </c>
      <c r="O968" s="1224">
        <f>'[2]tr (2)'!P653</f>
        <v>90.1</v>
      </c>
      <c r="P968" s="1276">
        <f>'[2]tr (2)'!Q653</f>
        <v>90.1</v>
      </c>
      <c r="Q968" s="1277" t="s">
        <v>2886</v>
      </c>
    </row>
    <row r="969" spans="1:18" ht="15" customHeight="1">
      <c r="A969" s="1244" t="s">
        <v>2887</v>
      </c>
      <c r="B969" s="1272">
        <f>'[2]tr (2)'!C654</f>
        <v>76.900000000000006</v>
      </c>
      <c r="C969" s="1224">
        <f>'[2]tr (2)'!D654</f>
        <v>86.3</v>
      </c>
      <c r="D969" s="1276">
        <f>'[2]tr (2)'!E654</f>
        <v>86.3</v>
      </c>
      <c r="E969" s="1224">
        <f>'[2]tr (2)'!F654</f>
        <v>86.3</v>
      </c>
      <c r="F969" s="1224">
        <f>'[2]tr (2)'!G654</f>
        <v>86.3</v>
      </c>
      <c r="G969" s="1224">
        <f>'[2]tr (2)'!H654</f>
        <v>86.3</v>
      </c>
      <c r="H969" s="1224">
        <f>'[2]tr (2)'!I654</f>
        <v>86.3</v>
      </c>
      <c r="I969" s="1224">
        <f>'[2]tr (2)'!J654</f>
        <v>86.3</v>
      </c>
      <c r="J969" s="1224">
        <f>'[2]tr (2)'!K654</f>
        <v>86.3</v>
      </c>
      <c r="K969" s="1224">
        <f>'[2]tr (2)'!L654</f>
        <v>86.3</v>
      </c>
      <c r="L969" s="1224">
        <f>'[2]tr (2)'!M654</f>
        <v>86.3</v>
      </c>
      <c r="M969" s="1224">
        <f>'[2]tr (2)'!N654</f>
        <v>86.3</v>
      </c>
      <c r="N969" s="1272">
        <f>'[2]tr (2)'!O654</f>
        <v>86.3</v>
      </c>
      <c r="O969" s="1224">
        <f>'[2]tr (2)'!P654</f>
        <v>86.3</v>
      </c>
      <c r="P969" s="1276">
        <f>'[2]tr (2)'!Q654</f>
        <v>86.3</v>
      </c>
      <c r="Q969" s="1277" t="s">
        <v>2888</v>
      </c>
    </row>
    <row r="970" spans="1:18" ht="15" customHeight="1">
      <c r="A970" s="1308" t="s">
        <v>2889</v>
      </c>
      <c r="B970" s="1272">
        <f>'[2]tr (2)'!C655</f>
        <v>100</v>
      </c>
      <c r="C970" s="1224">
        <f>'[2]tr (2)'!D655</f>
        <v>100</v>
      </c>
      <c r="D970" s="1276">
        <f>'[2]tr (2)'!E655</f>
        <v>100</v>
      </c>
      <c r="E970" s="1224">
        <f>'[2]tr (2)'!F655</f>
        <v>100</v>
      </c>
      <c r="F970" s="1224">
        <f>'[2]tr (2)'!G655</f>
        <v>100</v>
      </c>
      <c r="G970" s="1224">
        <f>'[2]tr (2)'!H655</f>
        <v>100</v>
      </c>
      <c r="H970" s="1224">
        <f>'[2]tr (2)'!I655</f>
        <v>100</v>
      </c>
      <c r="I970" s="1224">
        <f>'[2]tr (2)'!J655</f>
        <v>100</v>
      </c>
      <c r="J970" s="1224">
        <f>'[2]tr (2)'!K655</f>
        <v>100</v>
      </c>
      <c r="K970" s="1224">
        <f>'[2]tr (2)'!L655</f>
        <v>100</v>
      </c>
      <c r="L970" s="1224">
        <f>'[2]tr (2)'!M655</f>
        <v>100</v>
      </c>
      <c r="M970" s="1224">
        <f>'[2]tr (2)'!N655</f>
        <v>100</v>
      </c>
      <c r="N970" s="1272">
        <f>'[2]tr (2)'!O655</f>
        <v>100</v>
      </c>
      <c r="O970" s="1224">
        <f>'[2]tr (2)'!P655</f>
        <v>100</v>
      </c>
      <c r="P970" s="1276">
        <f>'[2]tr (2)'!Q655</f>
        <v>100</v>
      </c>
      <c r="Q970" s="1280" t="s">
        <v>2890</v>
      </c>
    </row>
    <row r="971" spans="1:18" ht="15" customHeight="1">
      <c r="A971" s="1244" t="s">
        <v>2891</v>
      </c>
      <c r="B971" s="1272">
        <f>'[2]tr (2)'!C656</f>
        <v>100</v>
      </c>
      <c r="C971" s="1224">
        <f>'[2]tr (2)'!D656</f>
        <v>100</v>
      </c>
      <c r="D971" s="1276">
        <f>'[2]tr (2)'!E656</f>
        <v>100</v>
      </c>
      <c r="E971" s="1224">
        <f>'[2]tr (2)'!F656</f>
        <v>100</v>
      </c>
      <c r="F971" s="1224">
        <f>'[2]tr (2)'!G656</f>
        <v>100</v>
      </c>
      <c r="G971" s="1224">
        <f>'[2]tr (2)'!H656</f>
        <v>100</v>
      </c>
      <c r="H971" s="1224">
        <f>'[2]tr (2)'!I656</f>
        <v>100</v>
      </c>
      <c r="I971" s="1224">
        <f>'[2]tr (2)'!J656</f>
        <v>100</v>
      </c>
      <c r="J971" s="1224">
        <f>'[2]tr (2)'!K656</f>
        <v>100</v>
      </c>
      <c r="K971" s="1224">
        <f>'[2]tr (2)'!L656</f>
        <v>100</v>
      </c>
      <c r="L971" s="1224">
        <f>'[2]tr (2)'!M656</f>
        <v>100</v>
      </c>
      <c r="M971" s="1224">
        <f>'[2]tr (2)'!N656</f>
        <v>100</v>
      </c>
      <c r="N971" s="1272">
        <f>'[2]tr (2)'!O656</f>
        <v>100</v>
      </c>
      <c r="O971" s="1224">
        <f>'[2]tr (2)'!P656</f>
        <v>100</v>
      </c>
      <c r="P971" s="1276">
        <f>'[2]tr (2)'!Q656</f>
        <v>100</v>
      </c>
      <c r="Q971" s="1278" t="s">
        <v>2892</v>
      </c>
    </row>
    <row r="972" spans="1:18" ht="15" customHeight="1">
      <c r="A972" s="1244" t="s">
        <v>2893</v>
      </c>
      <c r="B972" s="1272">
        <f>'[2]tr (2)'!C657</f>
        <v>90.6</v>
      </c>
      <c r="C972" s="1224">
        <f>'[2]tr (2)'!D657</f>
        <v>90.6</v>
      </c>
      <c r="D972" s="1276">
        <f>'[2]tr (2)'!E657</f>
        <v>90.6</v>
      </c>
      <c r="E972" s="1224">
        <f>'[2]tr (2)'!F657</f>
        <v>90.6</v>
      </c>
      <c r="F972" s="1224">
        <f>'[2]tr (2)'!G657</f>
        <v>89.4</v>
      </c>
      <c r="G972" s="1224">
        <f>'[2]tr (2)'!H657</f>
        <v>89.4</v>
      </c>
      <c r="H972" s="1224">
        <f>'[2]tr (2)'!I657</f>
        <v>89.4</v>
      </c>
      <c r="I972" s="1224">
        <f>'[2]tr (2)'!J657</f>
        <v>89.4</v>
      </c>
      <c r="J972" s="1224">
        <f>'[2]tr (2)'!K657</f>
        <v>89.4</v>
      </c>
      <c r="K972" s="1224">
        <f>'[2]tr (2)'!L657</f>
        <v>89.4</v>
      </c>
      <c r="L972" s="1224">
        <f>'[2]tr (2)'!M657</f>
        <v>89.4</v>
      </c>
      <c r="M972" s="1224">
        <f>'[2]tr (2)'!N657</f>
        <v>89.4</v>
      </c>
      <c r="N972" s="1272">
        <f>'[2]tr (2)'!O657</f>
        <v>89.4</v>
      </c>
      <c r="O972" s="1224">
        <f>'[2]tr (2)'!P657</f>
        <v>89.4</v>
      </c>
      <c r="P972" s="1276">
        <f>'[2]tr (2)'!Q657</f>
        <v>89.4</v>
      </c>
      <c r="Q972" s="1278" t="s">
        <v>2894</v>
      </c>
    </row>
    <row r="973" spans="1:18" ht="15" customHeight="1">
      <c r="A973" s="1244" t="s">
        <v>2895</v>
      </c>
      <c r="B973" s="1272">
        <f>'[2]tr (2)'!C658</f>
        <v>154.80000000000001</v>
      </c>
      <c r="C973" s="1224">
        <f>'[2]tr (2)'!D658</f>
        <v>154.80000000000001</v>
      </c>
      <c r="D973" s="1276">
        <f>'[2]tr (2)'!E658</f>
        <v>137.5</v>
      </c>
      <c r="E973" s="1224">
        <f>'[2]tr (2)'!F658</f>
        <v>137.5</v>
      </c>
      <c r="F973" s="1224">
        <f>'[2]tr (2)'!G658</f>
        <v>132.69999999999999</v>
      </c>
      <c r="G973" s="1224">
        <f>'[2]tr (2)'!H658</f>
        <v>132.69999999999999</v>
      </c>
      <c r="H973" s="1224">
        <f>'[2]tr (2)'!I658</f>
        <v>132.69999999999999</v>
      </c>
      <c r="I973" s="1224">
        <f>'[2]tr (2)'!J658</f>
        <v>132.69999999999999</v>
      </c>
      <c r="J973" s="1224">
        <f>'[2]tr (2)'!K658</f>
        <v>132.69999999999999</v>
      </c>
      <c r="K973" s="1224">
        <f>'[2]tr (2)'!L658</f>
        <v>132.69999999999999</v>
      </c>
      <c r="L973" s="1224">
        <f>'[2]tr (2)'!M658</f>
        <v>132.69999999999999</v>
      </c>
      <c r="M973" s="1224">
        <f>'[2]tr (2)'!N658</f>
        <v>132.69999999999999</v>
      </c>
      <c r="N973" s="1272">
        <f>'[2]tr (2)'!O658</f>
        <v>132.69999999999999</v>
      </c>
      <c r="O973" s="1224">
        <f>'[2]tr (2)'!P658</f>
        <v>132.69999999999999</v>
      </c>
      <c r="P973" s="1276">
        <f>'[2]tr (2)'!Q658</f>
        <v>132.69999999999999</v>
      </c>
      <c r="Q973" s="1278" t="s">
        <v>2896</v>
      </c>
      <c r="R973" s="1270"/>
    </row>
    <row r="974" spans="1:18" ht="15" customHeight="1">
      <c r="A974" s="1244" t="s">
        <v>2897</v>
      </c>
      <c r="B974" s="1272">
        <f>'[2]tr (2)'!C659</f>
        <v>114.3</v>
      </c>
      <c r="C974" s="1224">
        <f>'[2]tr (2)'!D659</f>
        <v>114.3</v>
      </c>
      <c r="D974" s="1276">
        <f>'[2]tr (2)'!E659</f>
        <v>114.3</v>
      </c>
      <c r="E974" s="1224">
        <f>'[2]tr (2)'!F659</f>
        <v>114.3</v>
      </c>
      <c r="F974" s="1224">
        <f>'[2]tr (2)'!G659</f>
        <v>114.3</v>
      </c>
      <c r="G974" s="1224">
        <f>'[2]tr (2)'!H659</f>
        <v>114.3</v>
      </c>
      <c r="H974" s="1224">
        <f>'[2]tr (2)'!I659</f>
        <v>114.3</v>
      </c>
      <c r="I974" s="1224">
        <f>'[2]tr (2)'!J659</f>
        <v>114.3</v>
      </c>
      <c r="J974" s="1224">
        <f>'[2]tr (2)'!K659</f>
        <v>114.3</v>
      </c>
      <c r="K974" s="1224">
        <f>'[2]tr (2)'!L659</f>
        <v>114.3</v>
      </c>
      <c r="L974" s="1224">
        <f>'[2]tr (2)'!M659</f>
        <v>114.3</v>
      </c>
      <c r="M974" s="1224">
        <f>'[2]tr (2)'!N659</f>
        <v>114.3</v>
      </c>
      <c r="N974" s="1272">
        <f>'[2]tr (2)'!O659</f>
        <v>114.3</v>
      </c>
      <c r="O974" s="1224">
        <f>'[2]tr (2)'!P659</f>
        <v>114.3</v>
      </c>
      <c r="P974" s="1276">
        <f>'[2]tr (2)'!Q659</f>
        <v>114.3</v>
      </c>
      <c r="Q974" s="1278" t="s">
        <v>2898</v>
      </c>
    </row>
    <row r="975" spans="1:18" s="1227" customFormat="1" ht="15" customHeight="1">
      <c r="A975" s="1244" t="s">
        <v>2899</v>
      </c>
      <c r="B975" s="1272">
        <f>'[2]tr (2)'!C660</f>
        <v>101.2</v>
      </c>
      <c r="C975" s="1224">
        <f>'[2]tr (2)'!D660</f>
        <v>101.2</v>
      </c>
      <c r="D975" s="1276">
        <f>'[2]tr (2)'!E660</f>
        <v>101.2</v>
      </c>
      <c r="E975" s="1224">
        <f>'[2]tr (2)'!F660</f>
        <v>101.2</v>
      </c>
      <c r="F975" s="1224">
        <f>'[2]tr (2)'!G660</f>
        <v>101.2</v>
      </c>
      <c r="G975" s="1224">
        <f>'[2]tr (2)'!H660</f>
        <v>101.2</v>
      </c>
      <c r="H975" s="1224">
        <f>'[2]tr (2)'!I660</f>
        <v>101.2</v>
      </c>
      <c r="I975" s="1224">
        <f>'[2]tr (2)'!J660</f>
        <v>101.2</v>
      </c>
      <c r="J975" s="1224">
        <f>'[2]tr (2)'!K660</f>
        <v>101.2</v>
      </c>
      <c r="K975" s="1224">
        <f>'[2]tr (2)'!L660</f>
        <v>101.2</v>
      </c>
      <c r="L975" s="1224">
        <f>'[2]tr (2)'!M660</f>
        <v>101.2</v>
      </c>
      <c r="M975" s="1224">
        <f>'[2]tr (2)'!N660</f>
        <v>101.2</v>
      </c>
      <c r="N975" s="1272">
        <f>'[2]tr (2)'!O660</f>
        <v>101.2</v>
      </c>
      <c r="O975" s="1224">
        <f>'[2]tr (2)'!P660</f>
        <v>101.2</v>
      </c>
      <c r="P975" s="1276">
        <f>'[2]tr (2)'!Q660</f>
        <v>101.2</v>
      </c>
      <c r="Q975" s="1278" t="s">
        <v>2900</v>
      </c>
      <c r="R975" s="1243"/>
    </row>
    <row r="976" spans="1:18" ht="15" customHeight="1">
      <c r="A976" s="1244" t="s">
        <v>2901</v>
      </c>
      <c r="B976" s="1272">
        <f>'[2]tr (2)'!C661</f>
        <v>100</v>
      </c>
      <c r="C976" s="1224">
        <f>'[2]tr (2)'!D661</f>
        <v>100</v>
      </c>
      <c r="D976" s="1276">
        <f>'[2]tr (2)'!E661</f>
        <v>100</v>
      </c>
      <c r="E976" s="1224">
        <f>'[2]tr (2)'!F661</f>
        <v>100</v>
      </c>
      <c r="F976" s="1224">
        <f>'[2]tr (2)'!G661</f>
        <v>100</v>
      </c>
      <c r="G976" s="1224">
        <f>'[2]tr (2)'!H661</f>
        <v>100</v>
      </c>
      <c r="H976" s="1224">
        <f>'[2]tr (2)'!I661</f>
        <v>100</v>
      </c>
      <c r="I976" s="1224">
        <f>'[2]tr (2)'!J661</f>
        <v>100</v>
      </c>
      <c r="J976" s="1224">
        <f>'[2]tr (2)'!K661</f>
        <v>100</v>
      </c>
      <c r="K976" s="1224">
        <f>'[2]tr (2)'!L661</f>
        <v>100</v>
      </c>
      <c r="L976" s="1224">
        <f>'[2]tr (2)'!M661</f>
        <v>100</v>
      </c>
      <c r="M976" s="1224">
        <f>'[2]tr (2)'!N661</f>
        <v>100</v>
      </c>
      <c r="N976" s="1272">
        <f>'[2]tr (2)'!O661</f>
        <v>100</v>
      </c>
      <c r="O976" s="1224">
        <f>'[2]tr (2)'!P661</f>
        <v>100</v>
      </c>
      <c r="P976" s="1276">
        <f>'[2]tr (2)'!Q661</f>
        <v>100</v>
      </c>
      <c r="Q976" s="1278" t="s">
        <v>2902</v>
      </c>
    </row>
    <row r="977" spans="1:18" s="1238" customFormat="1" ht="15" customHeight="1">
      <c r="A977" s="1244" t="s">
        <v>2903</v>
      </c>
      <c r="B977" s="1272">
        <f>'[2]tr (2)'!C662</f>
        <v>100</v>
      </c>
      <c r="C977" s="1224">
        <f>'[2]tr (2)'!D662</f>
        <v>100</v>
      </c>
      <c r="D977" s="1276">
        <f>'[2]tr (2)'!E662</f>
        <v>100</v>
      </c>
      <c r="E977" s="1224">
        <f>'[2]tr (2)'!F662</f>
        <v>100</v>
      </c>
      <c r="F977" s="1224">
        <f>'[2]tr (2)'!G662</f>
        <v>100</v>
      </c>
      <c r="G977" s="1224">
        <f>'[2]tr (2)'!H662</f>
        <v>100</v>
      </c>
      <c r="H977" s="1224">
        <f>'[2]tr (2)'!I662</f>
        <v>100</v>
      </c>
      <c r="I977" s="1224">
        <f>'[2]tr (2)'!J662</f>
        <v>100</v>
      </c>
      <c r="J977" s="1224">
        <f>'[2]tr (2)'!K662</f>
        <v>100</v>
      </c>
      <c r="K977" s="1224">
        <f>'[2]tr (2)'!L662</f>
        <v>100</v>
      </c>
      <c r="L977" s="1224">
        <f>'[2]tr (2)'!M662</f>
        <v>100</v>
      </c>
      <c r="M977" s="1224">
        <f>'[2]tr (2)'!N662</f>
        <v>100</v>
      </c>
      <c r="N977" s="1272">
        <f>'[2]tr (2)'!O662</f>
        <v>100</v>
      </c>
      <c r="O977" s="1224">
        <f>'[2]tr (2)'!P662</f>
        <v>100</v>
      </c>
      <c r="P977" s="1276">
        <f>'[2]tr (2)'!Q662</f>
        <v>100</v>
      </c>
      <c r="Q977" s="1278" t="s">
        <v>2904</v>
      </c>
      <c r="R977" s="1243"/>
    </row>
    <row r="978" spans="1:18" ht="15" customHeight="1">
      <c r="A978" s="1244" t="s">
        <v>2905</v>
      </c>
      <c r="B978" s="1272">
        <f>'[2]tr (2)'!C663</f>
        <v>150.80000000000001</v>
      </c>
      <c r="C978" s="1224">
        <f>'[2]tr (2)'!D663</f>
        <v>150.80000000000001</v>
      </c>
      <c r="D978" s="1276">
        <f>'[2]tr (2)'!E663</f>
        <v>150.80000000000001</v>
      </c>
      <c r="E978" s="1224">
        <f>'[2]tr (2)'!F663</f>
        <v>150.80000000000001</v>
      </c>
      <c r="F978" s="1224">
        <f>'[2]tr (2)'!G663</f>
        <v>150.80000000000001</v>
      </c>
      <c r="G978" s="1224">
        <f>'[2]tr (2)'!H663</f>
        <v>150.80000000000001</v>
      </c>
      <c r="H978" s="1224">
        <f>'[2]tr (2)'!I663</f>
        <v>150.80000000000001</v>
      </c>
      <c r="I978" s="1224">
        <f>'[2]tr (2)'!J663</f>
        <v>150.80000000000001</v>
      </c>
      <c r="J978" s="1224">
        <f>'[2]tr (2)'!K663</f>
        <v>150.80000000000001</v>
      </c>
      <c r="K978" s="1224">
        <f>'[2]tr (2)'!L663</f>
        <v>150.80000000000001</v>
      </c>
      <c r="L978" s="1224">
        <f>'[2]tr (2)'!M663</f>
        <v>150.80000000000001</v>
      </c>
      <c r="M978" s="1224">
        <f>'[2]tr (2)'!N663</f>
        <v>150.80000000000001</v>
      </c>
      <c r="N978" s="1272">
        <f>'[2]tr (2)'!O663</f>
        <v>150.80000000000001</v>
      </c>
      <c r="O978" s="1224">
        <f>'[2]tr (2)'!P663</f>
        <v>150.80000000000001</v>
      </c>
      <c r="P978" s="1276">
        <f>'[2]tr (2)'!Q663</f>
        <v>150.80000000000001</v>
      </c>
      <c r="Q978" s="1278" t="s">
        <v>2906</v>
      </c>
    </row>
    <row r="979" spans="1:18" ht="15" customHeight="1">
      <c r="A979" s="1244" t="s">
        <v>2907</v>
      </c>
      <c r="B979" s="1272">
        <f>'[2]tr (2)'!C664</f>
        <v>110.3</v>
      </c>
      <c r="C979" s="1224">
        <f>'[2]tr (2)'!D664</f>
        <v>110.3</v>
      </c>
      <c r="D979" s="1276">
        <f>'[2]tr (2)'!E664</f>
        <v>110.3</v>
      </c>
      <c r="E979" s="1224">
        <f>'[2]tr (2)'!F664</f>
        <v>110.3</v>
      </c>
      <c r="F979" s="1224">
        <f>'[2]tr (2)'!G664</f>
        <v>110.3</v>
      </c>
      <c r="G979" s="1224">
        <f>'[2]tr (2)'!H664</f>
        <v>110.3</v>
      </c>
      <c r="H979" s="1224">
        <f>'[2]tr (2)'!I664</f>
        <v>110.3</v>
      </c>
      <c r="I979" s="1224">
        <f>'[2]tr (2)'!J664</f>
        <v>110.3</v>
      </c>
      <c r="J979" s="1224">
        <f>'[2]tr (2)'!K664</f>
        <v>110.3</v>
      </c>
      <c r="K979" s="1224">
        <f>'[2]tr (2)'!L664</f>
        <v>110.3</v>
      </c>
      <c r="L979" s="1224">
        <f>'[2]tr (2)'!M664</f>
        <v>110.3</v>
      </c>
      <c r="M979" s="1224">
        <f>'[2]tr (2)'!N664</f>
        <v>110.3</v>
      </c>
      <c r="N979" s="1272">
        <f>'[2]tr (2)'!O664</f>
        <v>110.3</v>
      </c>
      <c r="O979" s="1224">
        <f>'[2]tr (2)'!P664</f>
        <v>110.3</v>
      </c>
      <c r="P979" s="1276">
        <f>'[2]tr (2)'!Q664</f>
        <v>110.3</v>
      </c>
      <c r="Q979" s="1278" t="s">
        <v>2908</v>
      </c>
    </row>
    <row r="980" spans="1:18" ht="15" customHeight="1">
      <c r="A980" s="1244" t="s">
        <v>2909</v>
      </c>
      <c r="B980" s="1272">
        <f>'[2]tr (2)'!C665</f>
        <v>124.6</v>
      </c>
      <c r="C980" s="1224">
        <f>'[2]tr (2)'!D665</f>
        <v>124.6</v>
      </c>
      <c r="D980" s="1276">
        <f>'[2]tr (2)'!E665</f>
        <v>124.6</v>
      </c>
      <c r="E980" s="1224">
        <f>'[2]tr (2)'!F665</f>
        <v>124.6</v>
      </c>
      <c r="F980" s="1224">
        <f>'[2]tr (2)'!G665</f>
        <v>124.6</v>
      </c>
      <c r="G980" s="1224">
        <f>'[2]tr (2)'!H665</f>
        <v>124.6</v>
      </c>
      <c r="H980" s="1224">
        <f>'[2]tr (2)'!I665</f>
        <v>124.6</v>
      </c>
      <c r="I980" s="1224">
        <f>'[2]tr (2)'!J665</f>
        <v>124.6</v>
      </c>
      <c r="J980" s="1224">
        <f>'[2]tr (2)'!K665</f>
        <v>124.6</v>
      </c>
      <c r="K980" s="1224">
        <f>'[2]tr (2)'!L665</f>
        <v>124.6</v>
      </c>
      <c r="L980" s="1224">
        <f>'[2]tr (2)'!M665</f>
        <v>124.6</v>
      </c>
      <c r="M980" s="1224">
        <f>'[2]tr (2)'!N665</f>
        <v>124.6</v>
      </c>
      <c r="N980" s="1272">
        <f>'[2]tr (2)'!O665</f>
        <v>124.6</v>
      </c>
      <c r="O980" s="1224">
        <f>'[2]tr (2)'!P665</f>
        <v>124.6</v>
      </c>
      <c r="P980" s="1276">
        <f>'[2]tr (2)'!Q665</f>
        <v>124.6</v>
      </c>
      <c r="Q980" s="1278" t="s">
        <v>2910</v>
      </c>
    </row>
    <row r="981" spans="1:18" ht="15" customHeight="1">
      <c r="B981" s="1272"/>
      <c r="C981" s="1224"/>
      <c r="D981" s="1268"/>
      <c r="E981" s="1267"/>
      <c r="F981" s="1267"/>
      <c r="G981" s="1267"/>
      <c r="H981" s="1267"/>
      <c r="I981" s="1267"/>
      <c r="J981" s="1267"/>
      <c r="K981" s="1267"/>
      <c r="L981" s="1267"/>
      <c r="M981" s="1267"/>
      <c r="N981" s="1266"/>
      <c r="O981" s="1267"/>
      <c r="P981" s="1268"/>
      <c r="Q981" s="1278"/>
    </row>
    <row r="982" spans="1:18" ht="15" customHeight="1">
      <c r="A982" s="1274" t="s">
        <v>2911</v>
      </c>
      <c r="B982" s="1266">
        <f>'[2]tr (2)'!C667</f>
        <v>164.8</v>
      </c>
      <c r="C982" s="1267">
        <f>'[2]tr (2)'!D667</f>
        <v>164.8</v>
      </c>
      <c r="D982" s="1268">
        <f>'[2]tr (2)'!E667</f>
        <v>164.8</v>
      </c>
      <c r="E982" s="1267">
        <f>'[2]tr (2)'!F667</f>
        <v>164.2</v>
      </c>
      <c r="F982" s="1267">
        <f>'[2]tr (2)'!G667</f>
        <v>164.2</v>
      </c>
      <c r="G982" s="1267">
        <f>'[2]tr (2)'!H667</f>
        <v>164.2</v>
      </c>
      <c r="H982" s="1267">
        <f>'[2]tr (2)'!I667</f>
        <v>164.2</v>
      </c>
      <c r="I982" s="1267">
        <f>'[2]tr (2)'!J667</f>
        <v>164.2</v>
      </c>
      <c r="J982" s="1267">
        <f>'[2]tr (2)'!K667</f>
        <v>164.2</v>
      </c>
      <c r="K982" s="1267">
        <f>'[2]tr (2)'!L667</f>
        <v>164.2</v>
      </c>
      <c r="L982" s="1267">
        <f>'[2]tr (2)'!M667</f>
        <v>164.2</v>
      </c>
      <c r="M982" s="1267">
        <f>'[2]tr (2)'!N667</f>
        <v>164.2</v>
      </c>
      <c r="N982" s="1266">
        <f>'[2]tr (2)'!O667</f>
        <v>164.2</v>
      </c>
      <c r="O982" s="1267">
        <f>'[2]tr (2)'!P667</f>
        <v>164.2</v>
      </c>
      <c r="P982" s="1268">
        <f>'[2]tr (2)'!Q667</f>
        <v>164.2</v>
      </c>
      <c r="Q982" s="1275" t="s">
        <v>2912</v>
      </c>
    </row>
    <row r="983" spans="1:18" ht="15" customHeight="1">
      <c r="A983" s="1244" t="s">
        <v>2913</v>
      </c>
      <c r="B983" s="1272">
        <f>'[2]tr (2)'!C668</f>
        <v>176.6</v>
      </c>
      <c r="C983" s="1224">
        <f>'[2]tr (2)'!D668</f>
        <v>176.6</v>
      </c>
      <c r="D983" s="1276">
        <f>'[2]tr (2)'!E668</f>
        <v>176.6</v>
      </c>
      <c r="E983" s="1224">
        <f>'[2]tr (2)'!F668</f>
        <v>176.6</v>
      </c>
      <c r="F983" s="1224">
        <f>'[2]tr (2)'!G668</f>
        <v>176.6</v>
      </c>
      <c r="G983" s="1224">
        <f>'[2]tr (2)'!H668</f>
        <v>176.6</v>
      </c>
      <c r="H983" s="1224">
        <f>'[2]tr (2)'!I668</f>
        <v>176.6</v>
      </c>
      <c r="I983" s="1224">
        <f>'[2]tr (2)'!J668</f>
        <v>176.6</v>
      </c>
      <c r="J983" s="1224">
        <f>'[2]tr (2)'!K668</f>
        <v>176.6</v>
      </c>
      <c r="K983" s="1224">
        <f>'[2]tr (2)'!L668</f>
        <v>176.6</v>
      </c>
      <c r="L983" s="1224">
        <f>'[2]tr (2)'!M668</f>
        <v>176.6</v>
      </c>
      <c r="M983" s="1224">
        <f>'[2]tr (2)'!N668</f>
        <v>176.6</v>
      </c>
      <c r="N983" s="1272">
        <f>'[2]tr (2)'!O668</f>
        <v>176.6</v>
      </c>
      <c r="O983" s="1224">
        <f>'[2]tr (2)'!P668</f>
        <v>176.6</v>
      </c>
      <c r="P983" s="1276">
        <f>'[2]tr (2)'!Q668</f>
        <v>176.6</v>
      </c>
      <c r="Q983" s="1278" t="s">
        <v>2914</v>
      </c>
    </row>
    <row r="984" spans="1:18" s="1271" customFormat="1" ht="15" customHeight="1">
      <c r="A984" s="1244" t="s">
        <v>2915</v>
      </c>
      <c r="B984" s="1272">
        <f>'[2]tr (2)'!C669</f>
        <v>152.5</v>
      </c>
      <c r="C984" s="1224">
        <f>'[2]tr (2)'!D669</f>
        <v>152.5</v>
      </c>
      <c r="D984" s="1276">
        <f>'[2]tr (2)'!E669</f>
        <v>152.5</v>
      </c>
      <c r="E984" s="1224">
        <f>'[2]tr (2)'!F669</f>
        <v>152.5</v>
      </c>
      <c r="F984" s="1224">
        <f>'[2]tr (2)'!G669</f>
        <v>152.5</v>
      </c>
      <c r="G984" s="1224">
        <f>'[2]tr (2)'!H669</f>
        <v>152.5</v>
      </c>
      <c r="H984" s="1224">
        <f>'[2]tr (2)'!I669</f>
        <v>152.5</v>
      </c>
      <c r="I984" s="1224">
        <f>'[2]tr (2)'!J669</f>
        <v>152.5</v>
      </c>
      <c r="J984" s="1224">
        <f>'[2]tr (2)'!K669</f>
        <v>152.5</v>
      </c>
      <c r="K984" s="1224">
        <f>'[2]tr (2)'!L669</f>
        <v>152.5</v>
      </c>
      <c r="L984" s="1224">
        <f>'[2]tr (2)'!M669</f>
        <v>152.5</v>
      </c>
      <c r="M984" s="1224">
        <f>'[2]tr (2)'!N669</f>
        <v>152.5</v>
      </c>
      <c r="N984" s="1272">
        <f>'[2]tr (2)'!O669</f>
        <v>152.5</v>
      </c>
      <c r="O984" s="1224">
        <f>'[2]tr (2)'!P669</f>
        <v>152.5</v>
      </c>
      <c r="P984" s="1276">
        <f>'[2]tr (2)'!Q669</f>
        <v>152.5</v>
      </c>
      <c r="Q984" s="1278" t="s">
        <v>2916</v>
      </c>
      <c r="R984" s="1243"/>
    </row>
    <row r="985" spans="1:18" ht="15" customHeight="1">
      <c r="A985" s="1244" t="s">
        <v>2917</v>
      </c>
      <c r="B985" s="1272">
        <f>'[2]tr (2)'!C670</f>
        <v>136</v>
      </c>
      <c r="C985" s="1224">
        <f>'[2]tr (2)'!D670</f>
        <v>136</v>
      </c>
      <c r="D985" s="1276">
        <f>'[2]tr (2)'!E670</f>
        <v>136</v>
      </c>
      <c r="E985" s="1224">
        <f>'[2]tr (2)'!F670</f>
        <v>136</v>
      </c>
      <c r="F985" s="1224">
        <f>'[2]tr (2)'!G670</f>
        <v>136</v>
      </c>
      <c r="G985" s="1224">
        <f>'[2]tr (2)'!H670</f>
        <v>136</v>
      </c>
      <c r="H985" s="1224">
        <f>'[2]tr (2)'!I670</f>
        <v>136</v>
      </c>
      <c r="I985" s="1224">
        <f>'[2]tr (2)'!J670</f>
        <v>136</v>
      </c>
      <c r="J985" s="1224">
        <f>'[2]tr (2)'!K670</f>
        <v>136</v>
      </c>
      <c r="K985" s="1224">
        <f>'[2]tr (2)'!L670</f>
        <v>136</v>
      </c>
      <c r="L985" s="1224">
        <f>'[2]tr (2)'!M670</f>
        <v>136</v>
      </c>
      <c r="M985" s="1224">
        <f>'[2]tr (2)'!N670</f>
        <v>136</v>
      </c>
      <c r="N985" s="1272">
        <f>'[2]tr (2)'!O670</f>
        <v>136</v>
      </c>
      <c r="O985" s="1224">
        <f>'[2]tr (2)'!P670</f>
        <v>136</v>
      </c>
      <c r="P985" s="1276">
        <f>'[2]tr (2)'!Q670</f>
        <v>136</v>
      </c>
      <c r="Q985" s="1278" t="s">
        <v>2918</v>
      </c>
    </row>
    <row r="986" spans="1:18" ht="15" customHeight="1">
      <c r="A986" s="1244" t="s">
        <v>2919</v>
      </c>
      <c r="B986" s="1272">
        <f>'[2]tr (2)'!C671</f>
        <v>127.6</v>
      </c>
      <c r="C986" s="1224">
        <f>'[2]tr (2)'!D671</f>
        <v>127.6</v>
      </c>
      <c r="D986" s="1276">
        <f>'[2]tr (2)'!E671</f>
        <v>127.6</v>
      </c>
      <c r="E986" s="1224">
        <f>'[2]tr (2)'!F671</f>
        <v>120.7</v>
      </c>
      <c r="F986" s="1224">
        <f>'[2]tr (2)'!G671</f>
        <v>120.7</v>
      </c>
      <c r="G986" s="1224">
        <f>'[2]tr (2)'!H671</f>
        <v>120.7</v>
      </c>
      <c r="H986" s="1224">
        <f>'[2]tr (2)'!I671</f>
        <v>120.7</v>
      </c>
      <c r="I986" s="1224">
        <f>'[2]tr (2)'!J671</f>
        <v>120.7</v>
      </c>
      <c r="J986" s="1224">
        <f>'[2]tr (2)'!K671</f>
        <v>120.7</v>
      </c>
      <c r="K986" s="1224">
        <f>'[2]tr (2)'!L671</f>
        <v>120.7</v>
      </c>
      <c r="L986" s="1224">
        <f>'[2]tr (2)'!M671</f>
        <v>120.7</v>
      </c>
      <c r="M986" s="1224">
        <f>'[2]tr (2)'!N671</f>
        <v>120.7</v>
      </c>
      <c r="N986" s="1272">
        <f>'[2]tr (2)'!O671</f>
        <v>120.7</v>
      </c>
      <c r="O986" s="1224">
        <f>'[2]tr (2)'!P671</f>
        <v>120.7</v>
      </c>
      <c r="P986" s="1276">
        <f>'[2]tr (2)'!Q671</f>
        <v>120.7</v>
      </c>
      <c r="Q986" s="1278" t="s">
        <v>2920</v>
      </c>
    </row>
    <row r="987" spans="1:18" ht="15" customHeight="1">
      <c r="A987" s="1244" t="s">
        <v>2921</v>
      </c>
      <c r="B987" s="1272">
        <f>'[2]tr (2)'!C672</f>
        <v>125</v>
      </c>
      <c r="C987" s="1224">
        <f>'[2]tr (2)'!D672</f>
        <v>125</v>
      </c>
      <c r="D987" s="1276">
        <f>'[2]tr (2)'!E672</f>
        <v>125</v>
      </c>
      <c r="E987" s="1224">
        <f>'[2]tr (2)'!F672</f>
        <v>125</v>
      </c>
      <c r="F987" s="1224">
        <f>'[2]tr (2)'!G672</f>
        <v>125</v>
      </c>
      <c r="G987" s="1224">
        <f>'[2]tr (2)'!H672</f>
        <v>125</v>
      </c>
      <c r="H987" s="1224">
        <f>'[2]tr (2)'!I672</f>
        <v>125</v>
      </c>
      <c r="I987" s="1224">
        <f>'[2]tr (2)'!J672</f>
        <v>125</v>
      </c>
      <c r="J987" s="1224">
        <f>'[2]tr (2)'!K672</f>
        <v>125</v>
      </c>
      <c r="K987" s="1224">
        <f>'[2]tr (2)'!L672</f>
        <v>125</v>
      </c>
      <c r="L987" s="1224">
        <f>'[2]tr (2)'!M672</f>
        <v>125</v>
      </c>
      <c r="M987" s="1224">
        <f>'[2]tr (2)'!N672</f>
        <v>125</v>
      </c>
      <c r="N987" s="1272">
        <f>'[2]tr (2)'!O672</f>
        <v>125</v>
      </c>
      <c r="O987" s="1224">
        <f>'[2]tr (2)'!P672</f>
        <v>125</v>
      </c>
      <c r="P987" s="1276">
        <f>'[2]tr (2)'!Q672</f>
        <v>125</v>
      </c>
      <c r="Q987" s="1278" t="s">
        <v>2922</v>
      </c>
    </row>
    <row r="988" spans="1:18" ht="15" customHeight="1">
      <c r="B988" s="1272"/>
      <c r="C988" s="1224"/>
      <c r="D988" s="1268"/>
      <c r="E988" s="1267"/>
      <c r="F988" s="1267"/>
      <c r="G988" s="1267"/>
      <c r="H988" s="1267"/>
      <c r="I988" s="1267"/>
      <c r="J988" s="1267"/>
      <c r="K988" s="1267"/>
      <c r="L988" s="1267"/>
      <c r="M988" s="1267"/>
      <c r="N988" s="1266"/>
      <c r="O988" s="1267"/>
      <c r="P988" s="1268"/>
      <c r="Q988" s="1278"/>
    </row>
    <row r="989" spans="1:18" s="1271" customFormat="1" ht="15" customHeight="1">
      <c r="A989" s="1274" t="s">
        <v>2923</v>
      </c>
      <c r="B989" s="1266">
        <f>'[2]tr (2)'!C674</f>
        <v>118.8</v>
      </c>
      <c r="C989" s="1267">
        <f>'[2]tr (2)'!D674</f>
        <v>118.8</v>
      </c>
      <c r="D989" s="1268">
        <f>'[2]tr (2)'!E674</f>
        <v>118.8</v>
      </c>
      <c r="E989" s="1267">
        <f>'[2]tr (2)'!F674</f>
        <v>118.8</v>
      </c>
      <c r="F989" s="1267">
        <f>'[2]tr (2)'!G674</f>
        <v>117.2</v>
      </c>
      <c r="G989" s="1267">
        <f>'[2]tr (2)'!H674</f>
        <v>117.2</v>
      </c>
      <c r="H989" s="1267">
        <f>'[2]tr (2)'!I674</f>
        <v>117.2</v>
      </c>
      <c r="I989" s="1267">
        <f>'[2]tr (2)'!J674</f>
        <v>117.2</v>
      </c>
      <c r="J989" s="1267">
        <f>'[2]tr (2)'!K674</f>
        <v>117.2</v>
      </c>
      <c r="K989" s="1267">
        <f>'[2]tr (2)'!L674</f>
        <v>117.2</v>
      </c>
      <c r="L989" s="1267">
        <f>'[2]tr (2)'!M674</f>
        <v>117.2</v>
      </c>
      <c r="M989" s="1267">
        <f>'[2]tr (2)'!N674</f>
        <v>117.2</v>
      </c>
      <c r="N989" s="1266">
        <f>'[2]tr (2)'!O674</f>
        <v>117.2</v>
      </c>
      <c r="O989" s="1267">
        <f>'[2]tr (2)'!P674</f>
        <v>117.2</v>
      </c>
      <c r="P989" s="1268">
        <f>'[2]tr (2)'!Q674</f>
        <v>117.2</v>
      </c>
      <c r="Q989" s="1273" t="s">
        <v>2924</v>
      </c>
      <c r="R989" s="1243"/>
    </row>
    <row r="990" spans="1:18" ht="15" customHeight="1">
      <c r="A990" s="1244" t="s">
        <v>2925</v>
      </c>
      <c r="B990" s="1272">
        <f>'[2]tr (2)'!C675</f>
        <v>116.8</v>
      </c>
      <c r="C990" s="1224">
        <f>'[2]tr (2)'!D675</f>
        <v>116.8</v>
      </c>
      <c r="D990" s="1276">
        <f>'[2]tr (2)'!E675</f>
        <v>116.8</v>
      </c>
      <c r="E990" s="1224">
        <f>'[2]tr (2)'!F675</f>
        <v>116.8</v>
      </c>
      <c r="F990" s="1224">
        <f>'[2]tr (2)'!G675</f>
        <v>114.8</v>
      </c>
      <c r="G990" s="1224">
        <f>'[2]tr (2)'!H675</f>
        <v>114.8</v>
      </c>
      <c r="H990" s="1224">
        <f>'[2]tr (2)'!I675</f>
        <v>114.8</v>
      </c>
      <c r="I990" s="1224">
        <f>'[2]tr (2)'!J675</f>
        <v>114.8</v>
      </c>
      <c r="J990" s="1224">
        <f>'[2]tr (2)'!K675</f>
        <v>114.8</v>
      </c>
      <c r="K990" s="1224">
        <f>'[2]tr (2)'!L675</f>
        <v>114.8</v>
      </c>
      <c r="L990" s="1224">
        <f>'[2]tr (2)'!M675</f>
        <v>114.8</v>
      </c>
      <c r="M990" s="1224">
        <f>'[2]tr (2)'!N675</f>
        <v>114.8</v>
      </c>
      <c r="N990" s="1272">
        <f>'[2]tr (2)'!O675</f>
        <v>114.8</v>
      </c>
      <c r="O990" s="1224">
        <f>'[2]tr (2)'!P675</f>
        <v>114.8</v>
      </c>
      <c r="P990" s="1276">
        <f>'[2]tr (2)'!Q675</f>
        <v>114.8</v>
      </c>
      <c r="Q990" s="1278" t="s">
        <v>2926</v>
      </c>
    </row>
    <row r="991" spans="1:18" ht="15" customHeight="1">
      <c r="A991" s="1244" t="s">
        <v>2927</v>
      </c>
      <c r="B991" s="1272">
        <f>'[2]tr (2)'!C676</f>
        <v>149.4</v>
      </c>
      <c r="C991" s="1224">
        <f>'[2]tr (2)'!D676</f>
        <v>149.4</v>
      </c>
      <c r="D991" s="1276">
        <f>'[2]tr (2)'!E676</f>
        <v>149.4</v>
      </c>
      <c r="E991" s="1224">
        <f>'[2]tr (2)'!F676</f>
        <v>149.4</v>
      </c>
      <c r="F991" s="1224">
        <f>'[2]tr (2)'!G676</f>
        <v>149.4</v>
      </c>
      <c r="G991" s="1224">
        <f>'[2]tr (2)'!H676</f>
        <v>149.4</v>
      </c>
      <c r="H991" s="1224">
        <f>'[2]tr (2)'!I676</f>
        <v>149.4</v>
      </c>
      <c r="I991" s="1224">
        <f>'[2]tr (2)'!J676</f>
        <v>149.4</v>
      </c>
      <c r="J991" s="1224">
        <f>'[2]tr (2)'!K676</f>
        <v>149.4</v>
      </c>
      <c r="K991" s="1224">
        <f>'[2]tr (2)'!L676</f>
        <v>149.4</v>
      </c>
      <c r="L991" s="1224">
        <f>'[2]tr (2)'!M676</f>
        <v>149.4</v>
      </c>
      <c r="M991" s="1224">
        <f>'[2]tr (2)'!N676</f>
        <v>149.4</v>
      </c>
      <c r="N991" s="1272">
        <f>'[2]tr (2)'!O676</f>
        <v>149.4</v>
      </c>
      <c r="O991" s="1224">
        <f>'[2]tr (2)'!P676</f>
        <v>149.4</v>
      </c>
      <c r="P991" s="1276">
        <f>'[2]tr (2)'!Q676</f>
        <v>149.4</v>
      </c>
      <c r="Q991" s="1278" t="s">
        <v>2928</v>
      </c>
    </row>
    <row r="992" spans="1:18" ht="15" customHeight="1">
      <c r="A992" s="1244" t="s">
        <v>2929</v>
      </c>
      <c r="B992" s="1272">
        <f>'[2]tr (2)'!C677</f>
        <v>120.2</v>
      </c>
      <c r="C992" s="1224">
        <f>'[2]tr (2)'!D677</f>
        <v>120.2</v>
      </c>
      <c r="D992" s="1276">
        <f>'[2]tr (2)'!E677</f>
        <v>120.2</v>
      </c>
      <c r="E992" s="1224">
        <f>'[2]tr (2)'!F677</f>
        <v>120.2</v>
      </c>
      <c r="F992" s="1224">
        <f>'[2]tr (2)'!G677</f>
        <v>120.2</v>
      </c>
      <c r="G992" s="1224">
        <f>'[2]tr (2)'!H677</f>
        <v>120.2</v>
      </c>
      <c r="H992" s="1224">
        <f>'[2]tr (2)'!I677</f>
        <v>120.2</v>
      </c>
      <c r="I992" s="1224">
        <f>'[2]tr (2)'!J677</f>
        <v>120.2</v>
      </c>
      <c r="J992" s="1224">
        <f>'[2]tr (2)'!K677</f>
        <v>120.2</v>
      </c>
      <c r="K992" s="1224">
        <f>'[2]tr (2)'!L677</f>
        <v>120.2</v>
      </c>
      <c r="L992" s="1224">
        <f>'[2]tr (2)'!M677</f>
        <v>120.2</v>
      </c>
      <c r="M992" s="1224">
        <f>'[2]tr (2)'!N677</f>
        <v>120.2</v>
      </c>
      <c r="N992" s="1272">
        <f>'[2]tr (2)'!O677</f>
        <v>120.2</v>
      </c>
      <c r="O992" s="1224">
        <f>'[2]tr (2)'!P677</f>
        <v>120.2</v>
      </c>
      <c r="P992" s="1276">
        <f>'[2]tr (2)'!Q677</f>
        <v>120.2</v>
      </c>
      <c r="Q992" s="1278" t="s">
        <v>2930</v>
      </c>
    </row>
    <row r="993" spans="1:18" ht="15" customHeight="1">
      <c r="B993" s="1272"/>
      <c r="C993" s="1224"/>
      <c r="D993" s="1268"/>
      <c r="E993" s="1267"/>
      <c r="F993" s="1267"/>
      <c r="G993" s="1267"/>
      <c r="H993" s="1267"/>
      <c r="I993" s="1267"/>
      <c r="J993" s="1267"/>
      <c r="K993" s="1267"/>
      <c r="L993" s="1267"/>
      <c r="M993" s="1267"/>
      <c r="N993" s="1266"/>
      <c r="O993" s="1267"/>
      <c r="P993" s="1268"/>
      <c r="Q993" s="1278"/>
    </row>
    <row r="994" spans="1:18" ht="15" customHeight="1">
      <c r="A994" s="1274" t="s">
        <v>2931</v>
      </c>
      <c r="B994" s="1266">
        <f>'[2]tr (2)'!C679</f>
        <v>131.80000000000001</v>
      </c>
      <c r="C994" s="1267">
        <f>'[2]tr (2)'!D679</f>
        <v>132</v>
      </c>
      <c r="D994" s="1268">
        <f>'[2]tr (2)'!E679</f>
        <v>132.1</v>
      </c>
      <c r="E994" s="1267">
        <f>'[2]tr (2)'!F679</f>
        <v>131.80000000000001</v>
      </c>
      <c r="F994" s="1267">
        <f>'[2]tr (2)'!G679</f>
        <v>131.80000000000001</v>
      </c>
      <c r="G994" s="1267">
        <f>'[2]tr (2)'!H679</f>
        <v>131.80000000000001</v>
      </c>
      <c r="H994" s="1267">
        <f>'[2]tr (2)'!I679</f>
        <v>131.80000000000001</v>
      </c>
      <c r="I994" s="1267">
        <f>'[2]tr (2)'!J679</f>
        <v>131.80000000000001</v>
      </c>
      <c r="J994" s="1267">
        <f>'[2]tr (2)'!K679</f>
        <v>131.80000000000001</v>
      </c>
      <c r="K994" s="1267">
        <f>'[2]tr (2)'!L679</f>
        <v>131.80000000000001</v>
      </c>
      <c r="L994" s="1267">
        <f>'[2]tr (2)'!M679</f>
        <v>131.80000000000001</v>
      </c>
      <c r="M994" s="1267">
        <f>'[2]tr (2)'!N679</f>
        <v>131.80000000000001</v>
      </c>
      <c r="N994" s="1266">
        <f>'[2]tr (2)'!O679</f>
        <v>126.7</v>
      </c>
      <c r="O994" s="1267">
        <f>'[2]tr (2)'!P679</f>
        <v>126.7</v>
      </c>
      <c r="P994" s="1268">
        <f>'[2]tr (2)'!Q679</f>
        <v>126.7</v>
      </c>
      <c r="Q994" s="1273" t="s">
        <v>2932</v>
      </c>
    </row>
    <row r="995" spans="1:18" ht="15" customHeight="1">
      <c r="A995" s="1244" t="s">
        <v>2933</v>
      </c>
      <c r="B995" s="1272">
        <f>'[2]tr (2)'!C680</f>
        <v>161.30000000000001</v>
      </c>
      <c r="C995" s="1224">
        <f>'[2]tr (2)'!D680</f>
        <v>161.30000000000001</v>
      </c>
      <c r="D995" s="1276">
        <f>'[2]tr (2)'!E680</f>
        <v>161.30000000000001</v>
      </c>
      <c r="E995" s="1224">
        <f>'[2]tr (2)'!F680</f>
        <v>161.30000000000001</v>
      </c>
      <c r="F995" s="1224">
        <f>'[2]tr (2)'!G680</f>
        <v>161.30000000000001</v>
      </c>
      <c r="G995" s="1224">
        <f>'[2]tr (2)'!H680</f>
        <v>161.30000000000001</v>
      </c>
      <c r="H995" s="1224">
        <f>'[2]tr (2)'!I680</f>
        <v>161.30000000000001</v>
      </c>
      <c r="I995" s="1224">
        <f>'[2]tr (2)'!J680</f>
        <v>161.30000000000001</v>
      </c>
      <c r="J995" s="1224">
        <f>'[2]tr (2)'!K680</f>
        <v>161.30000000000001</v>
      </c>
      <c r="K995" s="1224">
        <f>'[2]tr (2)'!L680</f>
        <v>161.30000000000001</v>
      </c>
      <c r="L995" s="1224">
        <f>'[2]tr (2)'!M680</f>
        <v>161.30000000000001</v>
      </c>
      <c r="M995" s="1224">
        <f>'[2]tr (2)'!N680</f>
        <v>161.30000000000001</v>
      </c>
      <c r="N995" s="1272">
        <f>'[2]tr (2)'!O680</f>
        <v>161.30000000000001</v>
      </c>
      <c r="O995" s="1224">
        <f>'[2]tr (2)'!P680</f>
        <v>161.30000000000001</v>
      </c>
      <c r="P995" s="1276">
        <f>'[2]tr (2)'!Q680</f>
        <v>161.30000000000001</v>
      </c>
      <c r="Q995" s="1278" t="s">
        <v>2934</v>
      </c>
    </row>
    <row r="996" spans="1:18" s="1271" customFormat="1" ht="15" customHeight="1">
      <c r="A996" s="1244" t="s">
        <v>2935</v>
      </c>
      <c r="B996" s="1272">
        <f>'[2]tr (2)'!C681</f>
        <v>107.4</v>
      </c>
      <c r="C996" s="1224">
        <f>'[2]tr (2)'!D681</f>
        <v>107.4</v>
      </c>
      <c r="D996" s="1276">
        <f>'[2]tr (2)'!E681</f>
        <v>107.4</v>
      </c>
      <c r="E996" s="1224">
        <f>'[2]tr (2)'!F681</f>
        <v>100</v>
      </c>
      <c r="F996" s="1224">
        <f>'[2]tr (2)'!G681</f>
        <v>100</v>
      </c>
      <c r="G996" s="1224">
        <f>'[2]tr (2)'!H681</f>
        <v>100</v>
      </c>
      <c r="H996" s="1224">
        <f>'[2]tr (2)'!I681</f>
        <v>100</v>
      </c>
      <c r="I996" s="1224">
        <f>'[2]tr (2)'!J681</f>
        <v>100</v>
      </c>
      <c r="J996" s="1224">
        <f>'[2]tr (2)'!K681</f>
        <v>100</v>
      </c>
      <c r="K996" s="1224">
        <f>'[2]tr (2)'!L681</f>
        <v>100</v>
      </c>
      <c r="L996" s="1224">
        <f>'[2]tr (2)'!M681</f>
        <v>100</v>
      </c>
      <c r="M996" s="1224">
        <f>'[2]tr (2)'!N681</f>
        <v>100</v>
      </c>
      <c r="N996" s="1272">
        <f>'[2]tr (2)'!O681</f>
        <v>100</v>
      </c>
      <c r="O996" s="1224">
        <f>'[2]tr (2)'!P681</f>
        <v>100</v>
      </c>
      <c r="P996" s="1276">
        <f>'[2]tr (2)'!Q681</f>
        <v>100</v>
      </c>
      <c r="Q996" s="1277" t="s">
        <v>2936</v>
      </c>
      <c r="R996" s="1243"/>
    </row>
    <row r="997" spans="1:18" ht="15" customHeight="1">
      <c r="A997" s="1244" t="s">
        <v>2937</v>
      </c>
      <c r="B997" s="1272">
        <f>'[2]tr (2)'!C682</f>
        <v>102.5</v>
      </c>
      <c r="C997" s="1224">
        <f>'[2]tr (2)'!D682</f>
        <v>103</v>
      </c>
      <c r="D997" s="1276">
        <f>'[2]tr (2)'!E682</f>
        <v>103.5</v>
      </c>
      <c r="E997" s="1224">
        <f>'[2]tr (2)'!F682</f>
        <v>102.3</v>
      </c>
      <c r="F997" s="1224">
        <f>'[2]tr (2)'!G682</f>
        <v>102.3</v>
      </c>
      <c r="G997" s="1224">
        <f>'[2]tr (2)'!H682</f>
        <v>102.3</v>
      </c>
      <c r="H997" s="1224">
        <f>'[2]tr (2)'!I682</f>
        <v>102.3</v>
      </c>
      <c r="I997" s="1224">
        <f>'[2]tr (2)'!J682</f>
        <v>102.3</v>
      </c>
      <c r="J997" s="1224">
        <f>'[2]tr (2)'!K682</f>
        <v>102.3</v>
      </c>
      <c r="K997" s="1224">
        <f>'[2]tr (2)'!L682</f>
        <v>102.3</v>
      </c>
      <c r="L997" s="1224">
        <f>'[2]tr (2)'!M682</f>
        <v>102.3</v>
      </c>
      <c r="M997" s="1224">
        <f>'[2]tr (2)'!N682</f>
        <v>102.3</v>
      </c>
      <c r="N997" s="1272">
        <f>'[2]tr (2)'!O682</f>
        <v>102.3</v>
      </c>
      <c r="O997" s="1224">
        <f>'[2]tr (2)'!P682</f>
        <v>102.3</v>
      </c>
      <c r="P997" s="1276">
        <f>'[2]tr (2)'!Q682</f>
        <v>102.3</v>
      </c>
      <c r="Q997" s="1277" t="s">
        <v>2938</v>
      </c>
      <c r="R997" s="1226"/>
    </row>
    <row r="998" spans="1:18" ht="15" customHeight="1">
      <c r="A998" s="1244" t="s">
        <v>2939</v>
      </c>
      <c r="B998" s="1272">
        <f>'[2]tr (2)'!C683</f>
        <v>99.5</v>
      </c>
      <c r="C998" s="1224">
        <f>'[2]tr (2)'!D683</f>
        <v>99.5</v>
      </c>
      <c r="D998" s="1276">
        <f>'[2]tr (2)'!E683</f>
        <v>99.5</v>
      </c>
      <c r="E998" s="1224">
        <f>'[2]tr (2)'!F683</f>
        <v>99.2</v>
      </c>
      <c r="F998" s="1224">
        <f>'[2]tr (2)'!G683</f>
        <v>99.2</v>
      </c>
      <c r="G998" s="1224">
        <f>'[2]tr (2)'!H683</f>
        <v>99.2</v>
      </c>
      <c r="H998" s="1224">
        <f>'[2]tr (2)'!I683</f>
        <v>99.2</v>
      </c>
      <c r="I998" s="1224">
        <f>'[2]tr (2)'!J683</f>
        <v>99.2</v>
      </c>
      <c r="J998" s="1224">
        <f>'[2]tr (2)'!K683</f>
        <v>99.2</v>
      </c>
      <c r="K998" s="1224">
        <f>'[2]tr (2)'!L683</f>
        <v>99.2</v>
      </c>
      <c r="L998" s="1224">
        <f>'[2]tr (2)'!M683</f>
        <v>99.2</v>
      </c>
      <c r="M998" s="1224">
        <f>'[2]tr (2)'!N683</f>
        <v>99.2</v>
      </c>
      <c r="N998" s="1272">
        <f>'[2]tr (2)'!O683</f>
        <v>99.2</v>
      </c>
      <c r="O998" s="1224">
        <f>'[2]tr (2)'!P683</f>
        <v>99.2</v>
      </c>
      <c r="P998" s="1276">
        <f>'[2]tr (2)'!Q683</f>
        <v>99.2</v>
      </c>
      <c r="Q998" s="1278" t="s">
        <v>2940</v>
      </c>
    </row>
    <row r="999" spans="1:18" ht="15" customHeight="1">
      <c r="A999" s="1244" t="s">
        <v>2941</v>
      </c>
      <c r="B999" s="1272">
        <f>'[2]tr (2)'!C684</f>
        <v>97.8</v>
      </c>
      <c r="C999" s="1224">
        <f>'[2]tr (2)'!D684</f>
        <v>97.6</v>
      </c>
      <c r="D999" s="1276">
        <f>'[2]tr (2)'!E684</f>
        <v>98.7</v>
      </c>
      <c r="E999" s="1224">
        <f>'[2]tr (2)'!F684</f>
        <v>97.8</v>
      </c>
      <c r="F999" s="1224">
        <f>'[2]tr (2)'!G684</f>
        <v>97.8</v>
      </c>
      <c r="G999" s="1224">
        <f>'[2]tr (2)'!H684</f>
        <v>97.8</v>
      </c>
      <c r="H999" s="1224">
        <f>'[2]tr (2)'!I684</f>
        <v>97.8</v>
      </c>
      <c r="I999" s="1224">
        <f>'[2]tr (2)'!J684</f>
        <v>97.8</v>
      </c>
      <c r="J999" s="1224">
        <f>'[2]tr (2)'!K684</f>
        <v>97.8</v>
      </c>
      <c r="K999" s="1224">
        <f>'[2]tr (2)'!L684</f>
        <v>97.8</v>
      </c>
      <c r="L999" s="1224">
        <f>'[2]tr (2)'!M684</f>
        <v>97.8</v>
      </c>
      <c r="M999" s="1224">
        <f>'[2]tr (2)'!N684</f>
        <v>97.8</v>
      </c>
      <c r="N999" s="1272">
        <f>'[2]tr (2)'!O684</f>
        <v>97.8</v>
      </c>
      <c r="O999" s="1224">
        <f>'[2]tr (2)'!P684</f>
        <v>97.8</v>
      </c>
      <c r="P999" s="1276">
        <f>'[2]tr (2)'!Q684</f>
        <v>97.8</v>
      </c>
      <c r="Q999" s="1277" t="s">
        <v>2942</v>
      </c>
      <c r="R999" s="1237"/>
    </row>
    <row r="1000" spans="1:18" ht="15" customHeight="1">
      <c r="A1000" s="1244" t="s">
        <v>2943</v>
      </c>
      <c r="B1000" s="1272">
        <f>'[2]tr (2)'!C685</f>
        <v>100</v>
      </c>
      <c r="C1000" s="1224">
        <f>'[2]tr (2)'!D685</f>
        <v>100</v>
      </c>
      <c r="D1000" s="1276">
        <f>'[2]tr (2)'!E685</f>
        <v>100</v>
      </c>
      <c r="E1000" s="1224">
        <f>'[2]tr (2)'!F685</f>
        <v>100</v>
      </c>
      <c r="F1000" s="1224">
        <f>'[2]tr (2)'!G685</f>
        <v>100</v>
      </c>
      <c r="G1000" s="1224">
        <f>'[2]tr (2)'!H685</f>
        <v>100</v>
      </c>
      <c r="H1000" s="1224">
        <f>'[2]tr (2)'!I685</f>
        <v>100</v>
      </c>
      <c r="I1000" s="1224">
        <f>'[2]tr (2)'!J685</f>
        <v>100</v>
      </c>
      <c r="J1000" s="1224">
        <f>'[2]tr (2)'!K685</f>
        <v>100</v>
      </c>
      <c r="K1000" s="1224">
        <f>'[2]tr (2)'!L685</f>
        <v>100</v>
      </c>
      <c r="L1000" s="1224">
        <f>'[2]tr (2)'!M685</f>
        <v>100</v>
      </c>
      <c r="M1000" s="1224">
        <f>'[2]tr (2)'!N685</f>
        <v>100</v>
      </c>
      <c r="N1000" s="1272">
        <f>'[2]tr (2)'!O685</f>
        <v>100</v>
      </c>
      <c r="O1000" s="1224">
        <f>'[2]tr (2)'!P685</f>
        <v>100</v>
      </c>
      <c r="P1000" s="1276">
        <f>'[2]tr (2)'!Q685</f>
        <v>100</v>
      </c>
      <c r="Q1000" s="1277" t="s">
        <v>2944</v>
      </c>
    </row>
    <row r="1001" spans="1:18" ht="15" customHeight="1">
      <c r="A1001" s="1244" t="s">
        <v>2945</v>
      </c>
      <c r="B1001" s="1272">
        <f>'[2]tr (2)'!C686</f>
        <v>121.4</v>
      </c>
      <c r="C1001" s="1224">
        <f>'[2]tr (2)'!D686</f>
        <v>121.4</v>
      </c>
      <c r="D1001" s="1276">
        <f>'[2]tr (2)'!E686</f>
        <v>121.4</v>
      </c>
      <c r="E1001" s="1224">
        <f>'[2]tr (2)'!F686</f>
        <v>121.4</v>
      </c>
      <c r="F1001" s="1224">
        <f>'[2]tr (2)'!G686</f>
        <v>121.4</v>
      </c>
      <c r="G1001" s="1224">
        <f>'[2]tr (2)'!H686</f>
        <v>121.4</v>
      </c>
      <c r="H1001" s="1224">
        <f>'[2]tr (2)'!I686</f>
        <v>121.4</v>
      </c>
      <c r="I1001" s="1224">
        <f>'[2]tr (2)'!J686</f>
        <v>121.4</v>
      </c>
      <c r="J1001" s="1224">
        <f>'[2]tr (2)'!K686</f>
        <v>121.4</v>
      </c>
      <c r="K1001" s="1224">
        <f>'[2]tr (2)'!L686</f>
        <v>121.4</v>
      </c>
      <c r="L1001" s="1224">
        <f>'[2]tr (2)'!M686</f>
        <v>121.4</v>
      </c>
      <c r="M1001" s="1224">
        <f>'[2]tr (2)'!N686</f>
        <v>121.4</v>
      </c>
      <c r="N1001" s="1272">
        <f>'[2]tr (2)'!O686</f>
        <v>100</v>
      </c>
      <c r="O1001" s="1224">
        <f>'[2]tr (2)'!P686</f>
        <v>100</v>
      </c>
      <c r="P1001" s="1276">
        <f>'[2]tr (2)'!Q686</f>
        <v>100</v>
      </c>
      <c r="Q1001" s="1277" t="s">
        <v>2946</v>
      </c>
    </row>
    <row r="1002" spans="1:18" ht="15" customHeight="1">
      <c r="B1002" s="1272"/>
      <c r="C1002" s="1224"/>
      <c r="D1002" s="1276"/>
      <c r="E1002" s="1224"/>
      <c r="F1002" s="1224"/>
      <c r="G1002" s="1224"/>
      <c r="H1002" s="1224"/>
      <c r="I1002" s="1224"/>
      <c r="J1002" s="1224"/>
      <c r="K1002" s="1224"/>
      <c r="L1002" s="1224"/>
      <c r="M1002" s="1224"/>
      <c r="N1002" s="1272"/>
      <c r="O1002" s="1224"/>
      <c r="P1002" s="1276"/>
      <c r="Q1002" s="1277"/>
    </row>
    <row r="1003" spans="1:18" ht="15" customHeight="1">
      <c r="B1003" s="1272"/>
      <c r="C1003" s="1224"/>
      <c r="D1003" s="1276"/>
      <c r="E1003" s="1224"/>
      <c r="F1003" s="1224"/>
      <c r="G1003" s="1224"/>
      <c r="H1003" s="1224"/>
      <c r="I1003" s="1224"/>
      <c r="J1003" s="1224"/>
      <c r="K1003" s="1224"/>
      <c r="L1003" s="1224"/>
      <c r="M1003" s="1224"/>
      <c r="N1003" s="1272"/>
      <c r="O1003" s="1224"/>
      <c r="P1003" s="1276"/>
      <c r="Q1003" s="1277"/>
    </row>
    <row r="1004" spans="1:18" ht="15" customHeight="1">
      <c r="B1004" s="1272"/>
      <c r="C1004" s="1224"/>
      <c r="D1004" s="1276"/>
      <c r="E1004" s="1224"/>
      <c r="F1004" s="1224"/>
      <c r="G1004" s="1224"/>
      <c r="H1004" s="1224"/>
      <c r="I1004" s="1224"/>
      <c r="J1004" s="1224"/>
      <c r="K1004" s="1224"/>
      <c r="L1004" s="1224"/>
      <c r="M1004" s="1224"/>
      <c r="N1004" s="1272"/>
      <c r="O1004" s="1224"/>
      <c r="P1004" s="1276"/>
      <c r="Q1004" s="1277"/>
    </row>
    <row r="1005" spans="1:18" ht="15" customHeight="1">
      <c r="B1005" s="1272"/>
      <c r="C1005" s="1224"/>
      <c r="D1005" s="1276"/>
      <c r="E1005" s="1224"/>
      <c r="F1005" s="1224"/>
      <c r="G1005" s="1224"/>
      <c r="H1005" s="1224"/>
      <c r="I1005" s="1224"/>
      <c r="J1005" s="1224"/>
      <c r="K1005" s="1224"/>
      <c r="L1005" s="1224"/>
      <c r="M1005" s="1224"/>
      <c r="N1005" s="1272"/>
      <c r="O1005" s="1224"/>
      <c r="P1005" s="1276"/>
      <c r="Q1005" s="1277"/>
    </row>
    <row r="1006" spans="1:18" ht="15" customHeight="1">
      <c r="B1006" s="1272"/>
      <c r="C1006" s="1224"/>
      <c r="D1006" s="1276"/>
      <c r="E1006" s="1224"/>
      <c r="F1006" s="1224"/>
      <c r="G1006" s="1224"/>
      <c r="H1006" s="1224"/>
      <c r="I1006" s="1224"/>
      <c r="J1006" s="1224"/>
      <c r="K1006" s="1224"/>
      <c r="L1006" s="1224"/>
      <c r="M1006" s="1224"/>
      <c r="N1006" s="1272"/>
      <c r="O1006" s="1224"/>
      <c r="P1006" s="1276"/>
      <c r="Q1006" s="1277"/>
    </row>
    <row r="1007" spans="1:18" ht="15" customHeight="1">
      <c r="B1007" s="1272"/>
      <c r="C1007" s="1224"/>
      <c r="D1007" s="1276"/>
      <c r="E1007" s="1224"/>
      <c r="F1007" s="1224"/>
      <c r="G1007" s="1224"/>
      <c r="H1007" s="1224"/>
      <c r="I1007" s="1224"/>
      <c r="J1007" s="1224"/>
      <c r="K1007" s="1224"/>
      <c r="L1007" s="1224"/>
      <c r="M1007" s="1224"/>
      <c r="N1007" s="1272"/>
      <c r="O1007" s="1224"/>
      <c r="P1007" s="1276"/>
      <c r="Q1007" s="1277"/>
    </row>
    <row r="1008" spans="1:18" ht="15" customHeight="1">
      <c r="A1008" s="1297"/>
      <c r="B1008" s="1282"/>
      <c r="C1008" s="1283"/>
      <c r="D1008" s="1284"/>
      <c r="E1008" s="1283"/>
      <c r="F1008" s="1283"/>
      <c r="G1008" s="1283"/>
      <c r="H1008" s="1283"/>
      <c r="I1008" s="1283"/>
      <c r="J1008" s="1283"/>
      <c r="K1008" s="1283"/>
      <c r="L1008" s="1283"/>
      <c r="M1008" s="1283"/>
      <c r="N1008" s="1282"/>
      <c r="O1008" s="1283"/>
      <c r="P1008" s="1284"/>
      <c r="Q1008" s="1298" t="s">
        <v>249</v>
      </c>
      <c r="R1008" s="1270"/>
    </row>
    <row r="1009" spans="1:18" s="1271" customFormat="1" ht="12.95" customHeight="1">
      <c r="A1009" s="1300" t="s">
        <v>2735</v>
      </c>
      <c r="B1009" s="1224"/>
      <c r="C1009" s="1224"/>
      <c r="D1009" s="1224"/>
      <c r="E1009" s="1224"/>
      <c r="F1009" s="1224"/>
      <c r="G1009" s="1224"/>
      <c r="H1009" s="1224"/>
      <c r="I1009" s="1224"/>
      <c r="J1009" s="1224"/>
      <c r="K1009" s="1224"/>
      <c r="L1009" s="1224"/>
      <c r="M1009" s="1224"/>
      <c r="N1009" s="1224"/>
      <c r="O1009" s="1224"/>
      <c r="P1009" s="1224"/>
      <c r="Q1009" s="1301" t="s">
        <v>2947</v>
      </c>
      <c r="R1009" s="1243"/>
    </row>
    <row r="1010" spans="1:18" s="1271" customFormat="1" ht="12.95" customHeight="1">
      <c r="A1010" s="1300"/>
      <c r="B1010" s="1224"/>
      <c r="C1010" s="1224"/>
      <c r="D1010" s="1224"/>
      <c r="E1010" s="1224"/>
      <c r="F1010" s="1224"/>
      <c r="G1010" s="1224"/>
      <c r="H1010" s="1224"/>
      <c r="I1010" s="1224"/>
      <c r="J1010" s="1224"/>
      <c r="K1010" s="1224"/>
      <c r="L1010" s="1224"/>
      <c r="M1010" s="1224"/>
      <c r="N1010" s="1224"/>
      <c r="O1010" s="1224"/>
      <c r="P1010" s="1224"/>
      <c r="Q1010" s="1301"/>
      <c r="R1010" s="1243"/>
    </row>
    <row r="1011" spans="1:18" ht="12.95" customHeight="1">
      <c r="A1011" s="1315"/>
      <c r="B1011" s="1224"/>
      <c r="C1011" s="1224"/>
      <c r="D1011" s="1224"/>
      <c r="E1011" s="1224"/>
      <c r="F1011" s="1224"/>
      <c r="G1011" s="1224"/>
      <c r="H1011" s="1224"/>
      <c r="I1011" s="1224"/>
      <c r="J1011" s="1224"/>
      <c r="K1011" s="1224"/>
      <c r="L1011" s="1224"/>
      <c r="M1011" s="1224"/>
      <c r="N1011" s="1224"/>
      <c r="O1011" s="1224"/>
      <c r="P1011" s="1224"/>
      <c r="Q1011" s="1301"/>
    </row>
    <row r="1012" spans="1:18" ht="24" customHeight="1">
      <c r="A1012" s="1219" t="s">
        <v>2666</v>
      </c>
      <c r="C1012" s="1224"/>
      <c r="D1012" s="1224"/>
      <c r="E1012" s="1224"/>
      <c r="F1012" s="1224"/>
      <c r="G1012" s="1224"/>
      <c r="H1012" s="1224"/>
      <c r="I1012" s="1224"/>
      <c r="J1012" s="1224"/>
      <c r="K1012" s="1224"/>
      <c r="L1012" s="1224"/>
      <c r="M1012" s="1224"/>
      <c r="N1012" s="1224"/>
      <c r="O1012" s="1224"/>
      <c r="P1012" s="1224"/>
      <c r="Q1012" s="1225" t="s">
        <v>2667</v>
      </c>
      <c r="R1012" s="1270"/>
    </row>
    <row r="1013" spans="1:18" ht="18" customHeight="1">
      <c r="A1013" s="1289" t="s">
        <v>2978</v>
      </c>
      <c r="C1013" s="1224"/>
      <c r="D1013" s="1224"/>
      <c r="E1013" s="1224"/>
      <c r="F1013" s="1224"/>
      <c r="G1013" s="1224"/>
      <c r="H1013" s="1224"/>
      <c r="I1013" s="1224"/>
      <c r="J1013" s="1224"/>
      <c r="K1013" s="1224"/>
      <c r="L1013" s="1224"/>
      <c r="M1013" s="1224"/>
      <c r="N1013" s="1224"/>
      <c r="O1013" s="1224"/>
      <c r="P1013" s="1224"/>
      <c r="Q1013" s="1230" t="s">
        <v>2979</v>
      </c>
    </row>
    <row r="1014" spans="1:18" ht="18" customHeight="1">
      <c r="A1014" s="1233" t="s">
        <v>2739</v>
      </c>
      <c r="C1014" s="1224"/>
      <c r="D1014" s="1224"/>
      <c r="E1014" s="1224"/>
      <c r="F1014" s="1224"/>
      <c r="G1014" s="1224"/>
      <c r="H1014" s="1224"/>
      <c r="I1014" s="1224"/>
      <c r="J1014" s="1224"/>
      <c r="K1014" s="1224"/>
      <c r="L1014" s="1224"/>
      <c r="M1014" s="1224"/>
      <c r="N1014" s="1224"/>
      <c r="O1014" s="1224"/>
      <c r="P1014" s="1224"/>
      <c r="Q1014" s="1236" t="s">
        <v>2740</v>
      </c>
    </row>
    <row r="1015" spans="1:18" ht="15.95" customHeight="1">
      <c r="A1015" s="1239"/>
      <c r="B1015" s="1240"/>
      <c r="C1015" s="1240"/>
      <c r="D1015" s="1240"/>
      <c r="E1015" s="1240"/>
      <c r="F1015" s="1240"/>
      <c r="G1015" s="1240"/>
      <c r="H1015" s="1240"/>
      <c r="I1015" s="1240"/>
      <c r="J1015" s="1240"/>
      <c r="K1015" s="1240"/>
      <c r="L1015" s="1240"/>
      <c r="M1015" s="1240"/>
      <c r="N1015" s="1240"/>
      <c r="O1015" s="1240"/>
      <c r="P1015" s="1240"/>
      <c r="Q1015" s="1242"/>
    </row>
    <row r="1016" spans="1:18" ht="11.1" customHeight="1">
      <c r="A1016" s="1245"/>
      <c r="B1016" s="2390">
        <v>2018</v>
      </c>
      <c r="C1016" s="2391"/>
      <c r="D1016" s="2391"/>
      <c r="E1016" s="2391"/>
      <c r="F1016" s="2391"/>
      <c r="G1016" s="2391"/>
      <c r="H1016" s="2391"/>
      <c r="I1016" s="2391"/>
      <c r="J1016" s="2391"/>
      <c r="K1016" s="2391"/>
      <c r="L1016" s="2391"/>
      <c r="M1016" s="2391"/>
      <c r="N1016" s="2390">
        <v>2017</v>
      </c>
      <c r="O1016" s="2391"/>
      <c r="P1016" s="2395"/>
      <c r="Q1016" s="1246"/>
    </row>
    <row r="1017" spans="1:18" ht="11.1" customHeight="1">
      <c r="A1017" s="1245"/>
      <c r="B1017" s="2392"/>
      <c r="C1017" s="2393"/>
      <c r="D1017" s="2393"/>
      <c r="E1017" s="2393"/>
      <c r="F1017" s="2393"/>
      <c r="G1017" s="2393"/>
      <c r="H1017" s="2394"/>
      <c r="I1017" s="2393"/>
      <c r="J1017" s="2393"/>
      <c r="K1017" s="2393"/>
      <c r="L1017" s="2393"/>
      <c r="M1017" s="2393"/>
      <c r="N1017" s="2392"/>
      <c r="O1017" s="2393"/>
      <c r="P1017" s="2396"/>
      <c r="Q1017" s="1246" t="s">
        <v>2501</v>
      </c>
    </row>
    <row r="1018" spans="1:18" ht="11.1" customHeight="1">
      <c r="A1018" s="1245"/>
      <c r="B1018" s="1247" t="s">
        <v>2502</v>
      </c>
      <c r="C1018" s="1248" t="s">
        <v>2675</v>
      </c>
      <c r="D1018" s="1249" t="s">
        <v>11</v>
      </c>
      <c r="E1018" s="1250" t="s">
        <v>21</v>
      </c>
      <c r="F1018" s="1250" t="s">
        <v>23</v>
      </c>
      <c r="G1018" s="1250" t="s">
        <v>12</v>
      </c>
      <c r="H1018" s="1251" t="s">
        <v>13</v>
      </c>
      <c r="I1018" s="1251" t="s">
        <v>14</v>
      </c>
      <c r="J1018" s="1251" t="s">
        <v>15</v>
      </c>
      <c r="K1018" s="1252" t="s">
        <v>8</v>
      </c>
      <c r="L1018" s="1252" t="s">
        <v>9</v>
      </c>
      <c r="M1018" s="1252" t="s">
        <v>10</v>
      </c>
      <c r="N1018" s="1247" t="s">
        <v>2502</v>
      </c>
      <c r="O1018" s="1248" t="s">
        <v>2675</v>
      </c>
      <c r="P1018" s="1249" t="s">
        <v>11</v>
      </c>
      <c r="Q1018" s="1246"/>
    </row>
    <row r="1019" spans="1:18" ht="11.1" customHeight="1">
      <c r="A1019" s="1253"/>
      <c r="B1019" s="1254" t="s">
        <v>2406</v>
      </c>
      <c r="C1019" s="1255" t="s">
        <v>2506</v>
      </c>
      <c r="D1019" s="1256" t="s">
        <v>2507</v>
      </c>
      <c r="E1019" s="1257" t="s">
        <v>7</v>
      </c>
      <c r="F1019" s="1257" t="s">
        <v>22</v>
      </c>
      <c r="G1019" s="1257" t="s">
        <v>6</v>
      </c>
      <c r="H1019" s="1258" t="s">
        <v>5</v>
      </c>
      <c r="I1019" s="1258" t="s">
        <v>4</v>
      </c>
      <c r="J1019" s="1258" t="s">
        <v>3</v>
      </c>
      <c r="K1019" s="1259" t="s">
        <v>2</v>
      </c>
      <c r="L1019" s="1259" t="s">
        <v>1</v>
      </c>
      <c r="M1019" s="1259" t="s">
        <v>0</v>
      </c>
      <c r="N1019" s="1254" t="s">
        <v>2406</v>
      </c>
      <c r="O1019" s="1255" t="s">
        <v>2506</v>
      </c>
      <c r="P1019" s="1256" t="s">
        <v>2507</v>
      </c>
      <c r="Q1019" s="1260"/>
    </row>
    <row r="1020" spans="1:18" ht="15" customHeight="1">
      <c r="A1020" s="1316"/>
      <c r="B1020" s="1266"/>
      <c r="C1020" s="1267"/>
      <c r="D1020" s="1268"/>
      <c r="E1020" s="1267"/>
      <c r="F1020" s="1267"/>
      <c r="G1020" s="1267"/>
      <c r="H1020" s="1267"/>
      <c r="I1020" s="1267"/>
      <c r="J1020" s="1267"/>
      <c r="K1020" s="1267"/>
      <c r="L1020" s="1267"/>
      <c r="M1020" s="1267"/>
      <c r="N1020" s="1272"/>
      <c r="O1020" s="1224"/>
      <c r="P1020" s="1276"/>
      <c r="Q1020" s="1264"/>
    </row>
    <row r="1021" spans="1:18" ht="15" customHeight="1">
      <c r="A1021" s="1265" t="s">
        <v>2741</v>
      </c>
      <c r="B1021" s="1266">
        <f>'[2]tr (2)'!C688</f>
        <v>117.2</v>
      </c>
      <c r="C1021" s="1267">
        <f>'[2]tr (2)'!D688</f>
        <v>118</v>
      </c>
      <c r="D1021" s="1268">
        <f>'[2]tr (2)'!E688</f>
        <v>117.3</v>
      </c>
      <c r="E1021" s="1267">
        <f>'[2]tr (2)'!F688</f>
        <v>117.4</v>
      </c>
      <c r="F1021" s="1267">
        <f>'[2]tr (2)'!G688</f>
        <v>118.2</v>
      </c>
      <c r="G1021" s="1267">
        <f>'[2]tr (2)'!H688</f>
        <v>118.2</v>
      </c>
      <c r="H1021" s="1267">
        <f>'[2]tr (2)'!I688</f>
        <v>119.8</v>
      </c>
      <c r="I1021" s="1267">
        <f>'[2]tr (2)'!J688</f>
        <v>119.5</v>
      </c>
      <c r="J1021" s="1267">
        <f>'[2]tr (2)'!K688</f>
        <v>119.2</v>
      </c>
      <c r="K1021" s="1267">
        <f>'[2]tr (2)'!L688</f>
        <v>118.5</v>
      </c>
      <c r="L1021" s="1267">
        <f>'[2]tr (2)'!M688</f>
        <v>118.3</v>
      </c>
      <c r="M1021" s="1267">
        <f>'[2]tr (2)'!N688</f>
        <v>118.9</v>
      </c>
      <c r="N1021" s="1266">
        <f>'[2]tr (2)'!O688</f>
        <v>118.7</v>
      </c>
      <c r="O1021" s="1267">
        <f>'[2]tr (2)'!P688</f>
        <v>117.9</v>
      </c>
      <c r="P1021" s="1268">
        <f>'[2]tr (2)'!Q688</f>
        <v>117.5</v>
      </c>
      <c r="Q1021" s="1269" t="s">
        <v>2742</v>
      </c>
    </row>
    <row r="1022" spans="1:18" ht="15" customHeight="1">
      <c r="A1022" s="1271"/>
      <c r="B1022" s="1272"/>
      <c r="C1022" s="1224"/>
      <c r="D1022" s="1268"/>
      <c r="E1022" s="1267"/>
      <c r="F1022" s="1267"/>
      <c r="G1022" s="1267"/>
      <c r="H1022" s="1267"/>
      <c r="I1022" s="1267"/>
      <c r="J1022" s="1267"/>
      <c r="K1022" s="1267"/>
      <c r="L1022" s="1267"/>
      <c r="M1022" s="1267"/>
      <c r="N1022" s="1266"/>
      <c r="O1022" s="1267"/>
      <c r="P1022" s="1268"/>
      <c r="Q1022" s="1273"/>
    </row>
    <row r="1023" spans="1:18" ht="15" customHeight="1">
      <c r="A1023" s="1274" t="s">
        <v>2743</v>
      </c>
      <c r="B1023" s="1266">
        <f>'[2]tr (2)'!C690</f>
        <v>120.2</v>
      </c>
      <c r="C1023" s="1267">
        <f>'[2]tr (2)'!D690</f>
        <v>121.8</v>
      </c>
      <c r="D1023" s="1268">
        <f>'[2]tr (2)'!E690</f>
        <v>119.8</v>
      </c>
      <c r="E1023" s="1267">
        <f>'[2]tr (2)'!F690</f>
        <v>119.9</v>
      </c>
      <c r="F1023" s="1267">
        <f>'[2]tr (2)'!G690</f>
        <v>122</v>
      </c>
      <c r="G1023" s="1267">
        <f>'[2]tr (2)'!H690</f>
        <v>122</v>
      </c>
      <c r="H1023" s="1267">
        <f>'[2]tr (2)'!I690</f>
        <v>126.1</v>
      </c>
      <c r="I1023" s="1267">
        <f>'[2]tr (2)'!J690</f>
        <v>125.6</v>
      </c>
      <c r="J1023" s="1267">
        <f>'[2]tr (2)'!K690</f>
        <v>125</v>
      </c>
      <c r="K1023" s="1267">
        <f>'[2]tr (2)'!L690</f>
        <v>123.5</v>
      </c>
      <c r="L1023" s="1267">
        <f>'[2]tr (2)'!M690</f>
        <v>122.7</v>
      </c>
      <c r="M1023" s="1267">
        <f>'[2]tr (2)'!N690</f>
        <v>124.3</v>
      </c>
      <c r="N1023" s="1266">
        <f>'[2]tr (2)'!O690</f>
        <v>126.2</v>
      </c>
      <c r="O1023" s="1267">
        <f>'[2]tr (2)'!P690</f>
        <v>124.5</v>
      </c>
      <c r="P1023" s="1268">
        <f>'[2]tr (2)'!Q690</f>
        <v>123.8</v>
      </c>
      <c r="Q1023" s="1275" t="s">
        <v>2744</v>
      </c>
    </row>
    <row r="1024" spans="1:18" ht="15" customHeight="1">
      <c r="A1024" s="1244" t="s">
        <v>2745</v>
      </c>
      <c r="B1024" s="1272">
        <f>'[2]tr (2)'!C691</f>
        <v>118.5</v>
      </c>
      <c r="C1024" s="1224">
        <f>'[2]tr (2)'!D691</f>
        <v>118.6</v>
      </c>
      <c r="D1024" s="1276">
        <f>'[2]tr (2)'!E691</f>
        <v>118.6</v>
      </c>
      <c r="E1024" s="1224">
        <f>'[2]tr (2)'!F691</f>
        <v>118.6</v>
      </c>
      <c r="F1024" s="1224">
        <f>'[2]tr (2)'!G691</f>
        <v>118.6</v>
      </c>
      <c r="G1024" s="1224">
        <f>'[2]tr (2)'!H691</f>
        <v>118.6</v>
      </c>
      <c r="H1024" s="1224">
        <f>'[2]tr (2)'!I691</f>
        <v>118.6</v>
      </c>
      <c r="I1024" s="1224">
        <f>'[2]tr (2)'!J691</f>
        <v>118.7</v>
      </c>
      <c r="J1024" s="1224">
        <f>'[2]tr (2)'!K691</f>
        <v>118.7</v>
      </c>
      <c r="K1024" s="1224">
        <f>'[2]tr (2)'!L691</f>
        <v>118.8</v>
      </c>
      <c r="L1024" s="1224">
        <f>'[2]tr (2)'!M691</f>
        <v>118.7</v>
      </c>
      <c r="M1024" s="1224">
        <f>'[2]tr (2)'!N691</f>
        <v>118.7</v>
      </c>
      <c r="N1024" s="1272">
        <f>'[2]tr (2)'!O691</f>
        <v>118.8</v>
      </c>
      <c r="O1024" s="1224">
        <f>'[2]tr (2)'!P691</f>
        <v>118.8</v>
      </c>
      <c r="P1024" s="1276">
        <f>'[2]tr (2)'!Q691</f>
        <v>118.6</v>
      </c>
      <c r="Q1024" s="1277" t="s">
        <v>2746</v>
      </c>
    </row>
    <row r="1025" spans="1:18" ht="15" customHeight="1">
      <c r="A1025" s="1244" t="s">
        <v>2747</v>
      </c>
      <c r="B1025" s="1272">
        <f>'[2]tr (2)'!C692</f>
        <v>116.2</v>
      </c>
      <c r="C1025" s="1224">
        <f>'[2]tr (2)'!D692</f>
        <v>115.5</v>
      </c>
      <c r="D1025" s="1276">
        <f>'[2]tr (2)'!E692</f>
        <v>113.1</v>
      </c>
      <c r="E1025" s="1224">
        <f>'[2]tr (2)'!F692</f>
        <v>113.1</v>
      </c>
      <c r="F1025" s="1224">
        <f>'[2]tr (2)'!G692</f>
        <v>115.5</v>
      </c>
      <c r="G1025" s="1224">
        <f>'[2]tr (2)'!H692</f>
        <v>113.7</v>
      </c>
      <c r="H1025" s="1224">
        <f>'[2]tr (2)'!I692</f>
        <v>114</v>
      </c>
      <c r="I1025" s="1224">
        <f>'[2]tr (2)'!J692</f>
        <v>113.7</v>
      </c>
      <c r="J1025" s="1224">
        <f>'[2]tr (2)'!K692</f>
        <v>113</v>
      </c>
      <c r="K1025" s="1224">
        <f>'[2]tr (2)'!L692</f>
        <v>110.5</v>
      </c>
      <c r="L1025" s="1224">
        <f>'[2]tr (2)'!M692</f>
        <v>109.9</v>
      </c>
      <c r="M1025" s="1224">
        <f>'[2]tr (2)'!N692</f>
        <v>110.9</v>
      </c>
      <c r="N1025" s="1272">
        <f>'[2]tr (2)'!O692</f>
        <v>111</v>
      </c>
      <c r="O1025" s="1224">
        <f>'[2]tr (2)'!P692</f>
        <v>110.6</v>
      </c>
      <c r="P1025" s="1276">
        <f>'[2]tr (2)'!Q692</f>
        <v>111</v>
      </c>
      <c r="Q1025" s="1277" t="s">
        <v>2748</v>
      </c>
    </row>
    <row r="1026" spans="1:18" ht="15" customHeight="1">
      <c r="A1026" s="1244" t="s">
        <v>2749</v>
      </c>
      <c r="B1026" s="1272">
        <f>'[2]tr (2)'!C693</f>
        <v>117.4</v>
      </c>
      <c r="C1026" s="1224">
        <f>'[2]tr (2)'!D693</f>
        <v>128.5</v>
      </c>
      <c r="D1026" s="1276">
        <f>'[2]tr (2)'!E693</f>
        <v>124.4</v>
      </c>
      <c r="E1026" s="1224">
        <f>'[2]tr (2)'!F693</f>
        <v>124.2</v>
      </c>
      <c r="F1026" s="1224">
        <f>'[2]tr (2)'!G693</f>
        <v>120.4</v>
      </c>
      <c r="G1026" s="1224">
        <f>'[2]tr (2)'!H693</f>
        <v>126.2</v>
      </c>
      <c r="H1026" s="1224">
        <f>'[2]tr (2)'!I693</f>
        <v>137.69999999999999</v>
      </c>
      <c r="I1026" s="1224">
        <f>'[2]tr (2)'!J693</f>
        <v>141.4</v>
      </c>
      <c r="J1026" s="1224">
        <f>'[2]tr (2)'!K693</f>
        <v>139.1</v>
      </c>
      <c r="K1026" s="1224">
        <f>'[2]tr (2)'!L693</f>
        <v>136.19999999999999</v>
      </c>
      <c r="L1026" s="1224">
        <f>'[2]tr (2)'!M693</f>
        <v>132.5</v>
      </c>
      <c r="M1026" s="1224">
        <f>'[2]tr (2)'!N693</f>
        <v>128.9</v>
      </c>
      <c r="N1026" s="1272">
        <f>'[2]tr (2)'!O693</f>
        <v>129.30000000000001</v>
      </c>
      <c r="O1026" s="1224">
        <f>'[2]tr (2)'!P693</f>
        <v>141.6</v>
      </c>
      <c r="P1026" s="1276">
        <f>'[2]tr (2)'!Q693</f>
        <v>148.80000000000001</v>
      </c>
      <c r="Q1026" s="1278" t="s">
        <v>2750</v>
      </c>
      <c r="R1026" s="1270"/>
    </row>
    <row r="1027" spans="1:18" ht="15" customHeight="1">
      <c r="A1027" s="1244" t="s">
        <v>2751</v>
      </c>
      <c r="B1027" s="1272">
        <f>'[2]tr (2)'!C694</f>
        <v>125.7</v>
      </c>
      <c r="C1027" s="1224">
        <f>'[2]tr (2)'!D694</f>
        <v>125.7</v>
      </c>
      <c r="D1027" s="1276">
        <f>'[2]tr (2)'!E694</f>
        <v>124.5</v>
      </c>
      <c r="E1027" s="1224">
        <f>'[2]tr (2)'!F694</f>
        <v>124.3</v>
      </c>
      <c r="F1027" s="1224">
        <f>'[2]tr (2)'!G694</f>
        <v>124.3</v>
      </c>
      <c r="G1027" s="1224">
        <f>'[2]tr (2)'!H694</f>
        <v>124.9</v>
      </c>
      <c r="H1027" s="1224">
        <f>'[2]tr (2)'!I694</f>
        <v>126.7</v>
      </c>
      <c r="I1027" s="1224">
        <f>'[2]tr (2)'!J694</f>
        <v>125.2</v>
      </c>
      <c r="J1027" s="1224">
        <f>'[2]tr (2)'!K694</f>
        <v>124.3</v>
      </c>
      <c r="K1027" s="1224">
        <f>'[2]tr (2)'!L694</f>
        <v>124.3</v>
      </c>
      <c r="L1027" s="1224">
        <f>'[2]tr (2)'!M694</f>
        <v>126.4</v>
      </c>
      <c r="M1027" s="1224">
        <f>'[2]tr (2)'!N694</f>
        <v>126.4</v>
      </c>
      <c r="N1027" s="1272">
        <f>'[2]tr (2)'!O694</f>
        <v>126.4</v>
      </c>
      <c r="O1027" s="1224">
        <f>'[2]tr (2)'!P694</f>
        <v>125.5</v>
      </c>
      <c r="P1027" s="1276">
        <f>'[2]tr (2)'!Q694</f>
        <v>124.2</v>
      </c>
      <c r="Q1027" s="1278" t="s">
        <v>2752</v>
      </c>
    </row>
    <row r="1028" spans="1:18" ht="15" customHeight="1">
      <c r="A1028" s="1244" t="s">
        <v>2753</v>
      </c>
      <c r="B1028" s="1272">
        <f>'[2]tr (2)'!C695</f>
        <v>149.6</v>
      </c>
      <c r="C1028" s="1224">
        <f>'[2]tr (2)'!D695</f>
        <v>149.80000000000001</v>
      </c>
      <c r="D1028" s="1276">
        <f>'[2]tr (2)'!E695</f>
        <v>153.5</v>
      </c>
      <c r="E1028" s="1224">
        <f>'[2]tr (2)'!F695</f>
        <v>153.5</v>
      </c>
      <c r="F1028" s="1224">
        <f>'[2]tr (2)'!G695</f>
        <v>153.5</v>
      </c>
      <c r="G1028" s="1224">
        <f>'[2]tr (2)'!H695</f>
        <v>153.5</v>
      </c>
      <c r="H1028" s="1224">
        <f>'[2]tr (2)'!I695</f>
        <v>153.5</v>
      </c>
      <c r="I1028" s="1224">
        <f>'[2]tr (2)'!J695</f>
        <v>153.5</v>
      </c>
      <c r="J1028" s="1224">
        <f>'[2]tr (2)'!K695</f>
        <v>153.80000000000001</v>
      </c>
      <c r="K1028" s="1224">
        <f>'[2]tr (2)'!L695</f>
        <v>153.80000000000001</v>
      </c>
      <c r="L1028" s="1224">
        <f>'[2]tr (2)'!M695</f>
        <v>153.80000000000001</v>
      </c>
      <c r="M1028" s="1224">
        <f>'[2]tr (2)'!N695</f>
        <v>157.80000000000001</v>
      </c>
      <c r="N1028" s="1272">
        <f>'[2]tr (2)'!O695</f>
        <v>160.4</v>
      </c>
      <c r="O1028" s="1224">
        <f>'[2]tr (2)'!P695</f>
        <v>159.1</v>
      </c>
      <c r="P1028" s="1276">
        <f>'[2]tr (2)'!Q695</f>
        <v>158.19999999999999</v>
      </c>
      <c r="Q1028" s="1278" t="s">
        <v>2754</v>
      </c>
    </row>
    <row r="1029" spans="1:18" ht="15" customHeight="1">
      <c r="A1029" s="1244" t="s">
        <v>2755</v>
      </c>
      <c r="B1029" s="1272">
        <f>'[2]tr (2)'!C696</f>
        <v>107.8</v>
      </c>
      <c r="C1029" s="1224">
        <f>'[2]tr (2)'!D696</f>
        <v>121.6</v>
      </c>
      <c r="D1029" s="1276">
        <f>'[2]tr (2)'!E696</f>
        <v>128.19999999999999</v>
      </c>
      <c r="E1029" s="1224">
        <f>'[2]tr (2)'!F696</f>
        <v>134.80000000000001</v>
      </c>
      <c r="F1029" s="1224">
        <f>'[2]tr (2)'!G696</f>
        <v>135.80000000000001</v>
      </c>
      <c r="G1029" s="1224">
        <f>'[2]tr (2)'!H696</f>
        <v>135.30000000000001</v>
      </c>
      <c r="H1029" s="1224">
        <f>'[2]tr (2)'!I696</f>
        <v>145.4</v>
      </c>
      <c r="I1029" s="1224">
        <f>'[2]tr (2)'!J696</f>
        <v>144.80000000000001</v>
      </c>
      <c r="J1029" s="1224">
        <f>'[2]tr (2)'!K696</f>
        <v>129.1</v>
      </c>
      <c r="K1029" s="1224">
        <f>'[2]tr (2)'!L696</f>
        <v>121.1</v>
      </c>
      <c r="L1029" s="1224">
        <f>'[2]tr (2)'!M696</f>
        <v>118.5</v>
      </c>
      <c r="M1029" s="1224">
        <f>'[2]tr (2)'!N696</f>
        <v>117.8</v>
      </c>
      <c r="N1029" s="1272">
        <f>'[2]tr (2)'!O696</f>
        <v>122.9</v>
      </c>
      <c r="O1029" s="1224">
        <f>'[2]tr (2)'!P696</f>
        <v>128.69999999999999</v>
      </c>
      <c r="P1029" s="1276">
        <f>'[2]tr (2)'!Q696</f>
        <v>123.8</v>
      </c>
      <c r="Q1029" s="1278" t="s">
        <v>2756</v>
      </c>
    </row>
    <row r="1030" spans="1:18" ht="15" customHeight="1">
      <c r="A1030" s="1244" t="s">
        <v>2757</v>
      </c>
      <c r="B1030" s="1272">
        <f>'[2]tr (2)'!C697</f>
        <v>118</v>
      </c>
      <c r="C1030" s="1224">
        <f>'[2]tr (2)'!D697</f>
        <v>117.6</v>
      </c>
      <c r="D1030" s="1276">
        <f>'[2]tr (2)'!E697</f>
        <v>102.2</v>
      </c>
      <c r="E1030" s="1224">
        <f>'[2]tr (2)'!F697</f>
        <v>99.2</v>
      </c>
      <c r="F1030" s="1224">
        <f>'[2]tr (2)'!G697</f>
        <v>112.5</v>
      </c>
      <c r="G1030" s="1224">
        <f>'[2]tr (2)'!H697</f>
        <v>112.5</v>
      </c>
      <c r="H1030" s="1224">
        <f>'[2]tr (2)'!I697</f>
        <v>130.9</v>
      </c>
      <c r="I1030" s="1224">
        <f>'[2]tr (2)'!J697</f>
        <v>127.6</v>
      </c>
      <c r="J1030" s="1224">
        <f>'[2]tr (2)'!K697</f>
        <v>135.5</v>
      </c>
      <c r="K1030" s="1224">
        <f>'[2]tr (2)'!L697</f>
        <v>134.9</v>
      </c>
      <c r="L1030" s="1224">
        <f>'[2]tr (2)'!M697</f>
        <v>132</v>
      </c>
      <c r="M1030" s="1224">
        <f>'[2]tr (2)'!N697</f>
        <v>141.19999999999999</v>
      </c>
      <c r="N1030" s="1272">
        <f>'[2]tr (2)'!O697</f>
        <v>150.6</v>
      </c>
      <c r="O1030" s="1224">
        <f>'[2]tr (2)'!P697</f>
        <v>135.69999999999999</v>
      </c>
      <c r="P1030" s="1276">
        <f>'[2]tr (2)'!Q697</f>
        <v>131.30000000000001</v>
      </c>
      <c r="Q1030" s="1278" t="s">
        <v>2758</v>
      </c>
    </row>
    <row r="1031" spans="1:18" ht="15" customHeight="1">
      <c r="A1031" s="1244" t="s">
        <v>2759</v>
      </c>
      <c r="B1031" s="1272">
        <f>'[2]tr (2)'!C698</f>
        <v>108</v>
      </c>
      <c r="C1031" s="1224">
        <f>'[2]tr (2)'!D698</f>
        <v>108</v>
      </c>
      <c r="D1031" s="1276">
        <f>'[2]tr (2)'!E698</f>
        <v>108</v>
      </c>
      <c r="E1031" s="1224">
        <f>'[2]tr (2)'!F698</f>
        <v>108</v>
      </c>
      <c r="F1031" s="1224">
        <f>'[2]tr (2)'!G698</f>
        <v>108</v>
      </c>
      <c r="G1031" s="1224">
        <f>'[2]tr (2)'!H698</f>
        <v>108</v>
      </c>
      <c r="H1031" s="1224">
        <f>'[2]tr (2)'!I698</f>
        <v>108</v>
      </c>
      <c r="I1031" s="1224">
        <f>'[2]tr (2)'!J698</f>
        <v>108</v>
      </c>
      <c r="J1031" s="1224">
        <f>'[2]tr (2)'!K698</f>
        <v>108</v>
      </c>
      <c r="K1031" s="1224">
        <f>'[2]tr (2)'!L698</f>
        <v>107.7</v>
      </c>
      <c r="L1031" s="1224">
        <f>'[2]tr (2)'!M698</f>
        <v>107.7</v>
      </c>
      <c r="M1031" s="1224">
        <f>'[2]tr (2)'!N698</f>
        <v>108</v>
      </c>
      <c r="N1031" s="1272">
        <f>'[2]tr (2)'!O698</f>
        <v>108</v>
      </c>
      <c r="O1031" s="1224">
        <f>'[2]tr (2)'!P698</f>
        <v>108</v>
      </c>
      <c r="P1031" s="1276">
        <f>'[2]tr (2)'!Q698</f>
        <v>108</v>
      </c>
      <c r="Q1031" s="1278" t="s">
        <v>2760</v>
      </c>
      <c r="R1031" s="1270"/>
    </row>
    <row r="1032" spans="1:18" s="1227" customFormat="1" ht="15" customHeight="1">
      <c r="A1032" s="1244" t="s">
        <v>2761</v>
      </c>
      <c r="B1032" s="1272">
        <f>'[2]tr (2)'!C699</f>
        <v>123.2</v>
      </c>
      <c r="C1032" s="1224">
        <f>'[2]tr (2)'!D699</f>
        <v>123.2</v>
      </c>
      <c r="D1032" s="1276">
        <f>'[2]tr (2)'!E699</f>
        <v>122.9</v>
      </c>
      <c r="E1032" s="1224">
        <f>'[2]tr (2)'!F699</f>
        <v>122.9</v>
      </c>
      <c r="F1032" s="1224">
        <f>'[2]tr (2)'!G699</f>
        <v>122.9</v>
      </c>
      <c r="G1032" s="1224">
        <f>'[2]tr (2)'!H699</f>
        <v>126.1</v>
      </c>
      <c r="H1032" s="1224">
        <f>'[2]tr (2)'!I699</f>
        <v>126.1</v>
      </c>
      <c r="I1032" s="1224">
        <f>'[2]tr (2)'!J699</f>
        <v>126.1</v>
      </c>
      <c r="J1032" s="1224">
        <f>'[2]tr (2)'!K699</f>
        <v>125.7</v>
      </c>
      <c r="K1032" s="1224">
        <f>'[2]tr (2)'!L699</f>
        <v>125.7</v>
      </c>
      <c r="L1032" s="1224">
        <f>'[2]tr (2)'!M699</f>
        <v>123.1</v>
      </c>
      <c r="M1032" s="1224">
        <f>'[2]tr (2)'!N699</f>
        <v>123.1</v>
      </c>
      <c r="N1032" s="1272">
        <f>'[2]tr (2)'!O699</f>
        <v>123.1</v>
      </c>
      <c r="O1032" s="1224">
        <f>'[2]tr (2)'!P699</f>
        <v>123.1</v>
      </c>
      <c r="P1032" s="1276">
        <f>'[2]tr (2)'!Q699</f>
        <v>127.8</v>
      </c>
      <c r="Q1032" s="1278" t="s">
        <v>2762</v>
      </c>
      <c r="R1032" s="1243"/>
    </row>
    <row r="1033" spans="1:18" ht="15" customHeight="1">
      <c r="A1033" s="1244" t="s">
        <v>2763</v>
      </c>
      <c r="B1033" s="1272">
        <f>'[2]tr (2)'!C700</f>
        <v>118.6</v>
      </c>
      <c r="C1033" s="1224">
        <f>'[2]tr (2)'!D700</f>
        <v>118.7</v>
      </c>
      <c r="D1033" s="1276">
        <f>'[2]tr (2)'!E700</f>
        <v>118.7</v>
      </c>
      <c r="E1033" s="1224">
        <f>'[2]tr (2)'!F700</f>
        <v>119.3</v>
      </c>
      <c r="F1033" s="1224">
        <f>'[2]tr (2)'!G700</f>
        <v>119.1</v>
      </c>
      <c r="G1033" s="1224">
        <f>'[2]tr (2)'!H700</f>
        <v>118.7</v>
      </c>
      <c r="H1033" s="1224">
        <f>'[2]tr (2)'!I700</f>
        <v>118.7</v>
      </c>
      <c r="I1033" s="1224">
        <f>'[2]tr (2)'!J700</f>
        <v>118.3</v>
      </c>
      <c r="J1033" s="1224">
        <f>'[2]tr (2)'!K700</f>
        <v>118.3</v>
      </c>
      <c r="K1033" s="1224">
        <f>'[2]tr (2)'!L700</f>
        <v>118.3</v>
      </c>
      <c r="L1033" s="1224">
        <f>'[2]tr (2)'!M700</f>
        <v>118.3</v>
      </c>
      <c r="M1033" s="1224">
        <f>'[2]tr (2)'!N700</f>
        <v>118.3</v>
      </c>
      <c r="N1033" s="1272">
        <f>'[2]tr (2)'!O700</f>
        <v>118.3</v>
      </c>
      <c r="O1033" s="1224">
        <f>'[2]tr (2)'!P700</f>
        <v>118.6</v>
      </c>
      <c r="P1033" s="1276">
        <f>'[2]tr (2)'!Q700</f>
        <v>118.5</v>
      </c>
      <c r="Q1033" s="1278" t="s">
        <v>2764</v>
      </c>
    </row>
    <row r="1034" spans="1:18" s="1238" customFormat="1" ht="15" customHeight="1">
      <c r="A1034" s="1244" t="s">
        <v>2765</v>
      </c>
      <c r="B1034" s="1272">
        <f>'[2]tr (2)'!C701</f>
        <v>111.2</v>
      </c>
      <c r="C1034" s="1224">
        <f>'[2]tr (2)'!D701</f>
        <v>111.3</v>
      </c>
      <c r="D1034" s="1276">
        <f>'[2]tr (2)'!E701</f>
        <v>111.3</v>
      </c>
      <c r="E1034" s="1224">
        <f>'[2]tr (2)'!F701</f>
        <v>111.3</v>
      </c>
      <c r="F1034" s="1224">
        <f>'[2]tr (2)'!G701</f>
        <v>111.3</v>
      </c>
      <c r="G1034" s="1224">
        <f>'[2]tr (2)'!H701</f>
        <v>111.3</v>
      </c>
      <c r="H1034" s="1224">
        <f>'[2]tr (2)'!I701</f>
        <v>111.5</v>
      </c>
      <c r="I1034" s="1224">
        <f>'[2]tr (2)'!J701</f>
        <v>111.5</v>
      </c>
      <c r="J1034" s="1224">
        <f>'[2]tr (2)'!K701</f>
        <v>111.5</v>
      </c>
      <c r="K1034" s="1224">
        <f>'[2]tr (2)'!L701</f>
        <v>111.5</v>
      </c>
      <c r="L1034" s="1224">
        <f>'[2]tr (2)'!M701</f>
        <v>111.5</v>
      </c>
      <c r="M1034" s="1224">
        <f>'[2]tr (2)'!N701</f>
        <v>117.6</v>
      </c>
      <c r="N1034" s="1272">
        <f>'[2]tr (2)'!O701</f>
        <v>117.6</v>
      </c>
      <c r="O1034" s="1224">
        <f>'[2]tr (2)'!P701</f>
        <v>117.6</v>
      </c>
      <c r="P1034" s="1276">
        <f>'[2]tr (2)'!Q701</f>
        <v>117.6</v>
      </c>
      <c r="Q1034" s="1278" t="s">
        <v>2766</v>
      </c>
      <c r="R1034" s="1243"/>
    </row>
    <row r="1035" spans="1:18" ht="15" customHeight="1">
      <c r="B1035" s="1272"/>
      <c r="C1035" s="1224"/>
      <c r="D1035" s="1268"/>
      <c r="E1035" s="1267"/>
      <c r="F1035" s="1267"/>
      <c r="G1035" s="1267"/>
      <c r="H1035" s="1267"/>
      <c r="I1035" s="1267"/>
      <c r="J1035" s="1267"/>
      <c r="K1035" s="1267"/>
      <c r="L1035" s="1267"/>
      <c r="M1035" s="1267"/>
      <c r="N1035" s="1266"/>
      <c r="O1035" s="1267"/>
      <c r="P1035" s="1268"/>
      <c r="Q1035" s="1278"/>
    </row>
    <row r="1036" spans="1:18" ht="15" customHeight="1">
      <c r="A1036" s="1274" t="s">
        <v>2767</v>
      </c>
      <c r="B1036" s="1266">
        <f>'[2]tr (2)'!C703</f>
        <v>138</v>
      </c>
      <c r="C1036" s="1267">
        <f>'[2]tr (2)'!D703</f>
        <v>138</v>
      </c>
      <c r="D1036" s="1268">
        <f>'[2]tr (2)'!E703</f>
        <v>138</v>
      </c>
      <c r="E1036" s="1267">
        <f>'[2]tr (2)'!F703</f>
        <v>138</v>
      </c>
      <c r="F1036" s="1267">
        <f>'[2]tr (2)'!G703</f>
        <v>138</v>
      </c>
      <c r="G1036" s="1267">
        <f>'[2]tr (2)'!H703</f>
        <v>138</v>
      </c>
      <c r="H1036" s="1267">
        <f>'[2]tr (2)'!I703</f>
        <v>138</v>
      </c>
      <c r="I1036" s="1267">
        <f>'[2]tr (2)'!J703</f>
        <v>138</v>
      </c>
      <c r="J1036" s="1267">
        <f>'[2]tr (2)'!K703</f>
        <v>138</v>
      </c>
      <c r="K1036" s="1267">
        <f>'[2]tr (2)'!L703</f>
        <v>138</v>
      </c>
      <c r="L1036" s="1267">
        <f>'[2]tr (2)'!M703</f>
        <v>138</v>
      </c>
      <c r="M1036" s="1267">
        <f>'[2]tr (2)'!N703</f>
        <v>138</v>
      </c>
      <c r="N1036" s="1266">
        <f>'[2]tr (2)'!O703</f>
        <v>124.6</v>
      </c>
      <c r="O1036" s="1267">
        <f>'[2]tr (2)'!P703</f>
        <v>124.6</v>
      </c>
      <c r="P1036" s="1268">
        <f>'[2]tr (2)'!Q703</f>
        <v>124.6</v>
      </c>
      <c r="Q1036" s="1273" t="s">
        <v>2768</v>
      </c>
    </row>
    <row r="1037" spans="1:18" ht="15" customHeight="1">
      <c r="A1037" s="1244" t="s">
        <v>2769</v>
      </c>
      <c r="B1037" s="1272">
        <f>'[2]tr (2)'!C704</f>
        <v>134</v>
      </c>
      <c r="C1037" s="1224">
        <f>'[2]tr (2)'!D704</f>
        <v>134</v>
      </c>
      <c r="D1037" s="1276">
        <f>'[2]tr (2)'!E704</f>
        <v>134</v>
      </c>
      <c r="E1037" s="1224">
        <f>'[2]tr (2)'!F704</f>
        <v>134</v>
      </c>
      <c r="F1037" s="1224">
        <f>'[2]tr (2)'!G704</f>
        <v>134</v>
      </c>
      <c r="G1037" s="1224">
        <f>'[2]tr (2)'!H704</f>
        <v>134</v>
      </c>
      <c r="H1037" s="1224">
        <f>'[2]tr (2)'!I704</f>
        <v>134</v>
      </c>
      <c r="I1037" s="1224">
        <f>'[2]tr (2)'!J704</f>
        <v>134</v>
      </c>
      <c r="J1037" s="1224">
        <f>'[2]tr (2)'!K704</f>
        <v>134</v>
      </c>
      <c r="K1037" s="1224">
        <f>'[2]tr (2)'!L704</f>
        <v>134</v>
      </c>
      <c r="L1037" s="1224">
        <f>'[2]tr (2)'!M704</f>
        <v>134</v>
      </c>
      <c r="M1037" s="1224">
        <f>'[2]tr (2)'!N704</f>
        <v>134</v>
      </c>
      <c r="N1037" s="1272">
        <f>'[2]tr (2)'!O704</f>
        <v>134</v>
      </c>
      <c r="O1037" s="1224">
        <f>'[2]tr (2)'!P704</f>
        <v>134</v>
      </c>
      <c r="P1037" s="1276">
        <f>'[2]tr (2)'!Q704</f>
        <v>134</v>
      </c>
      <c r="Q1037" s="1277" t="s">
        <v>2770</v>
      </c>
      <c r="R1037" s="1270"/>
    </row>
    <row r="1038" spans="1:18" ht="15" customHeight="1">
      <c r="A1038" s="1244" t="s">
        <v>2771</v>
      </c>
      <c r="B1038" s="1272">
        <f>'[2]tr (2)'!C705</f>
        <v>132.5</v>
      </c>
      <c r="C1038" s="1224">
        <f>'[2]tr (2)'!D705</f>
        <v>132.5</v>
      </c>
      <c r="D1038" s="1276">
        <f>'[2]tr (2)'!E705</f>
        <v>132.5</v>
      </c>
      <c r="E1038" s="1224">
        <f>'[2]tr (2)'!F705</f>
        <v>132.5</v>
      </c>
      <c r="F1038" s="1224">
        <f>'[2]tr (2)'!G705</f>
        <v>132.5</v>
      </c>
      <c r="G1038" s="1224">
        <f>'[2]tr (2)'!H705</f>
        <v>132.5</v>
      </c>
      <c r="H1038" s="1224">
        <f>'[2]tr (2)'!I705</f>
        <v>132.5</v>
      </c>
      <c r="I1038" s="1224">
        <f>'[2]tr (2)'!J705</f>
        <v>132.5</v>
      </c>
      <c r="J1038" s="1224">
        <f>'[2]tr (2)'!K705</f>
        <v>132.5</v>
      </c>
      <c r="K1038" s="1224">
        <f>'[2]tr (2)'!L705</f>
        <v>132.5</v>
      </c>
      <c r="L1038" s="1224">
        <f>'[2]tr (2)'!M705</f>
        <v>132.5</v>
      </c>
      <c r="M1038" s="1224">
        <f>'[2]tr (2)'!N705</f>
        <v>132.5</v>
      </c>
      <c r="N1038" s="1272">
        <f>'[2]tr (2)'!O705</f>
        <v>132.5</v>
      </c>
      <c r="O1038" s="1224">
        <f>'[2]tr (2)'!P705</f>
        <v>132.5</v>
      </c>
      <c r="P1038" s="1276">
        <f>'[2]tr (2)'!Q705</f>
        <v>132.5</v>
      </c>
      <c r="Q1038" s="1278" t="s">
        <v>2772</v>
      </c>
    </row>
    <row r="1039" spans="1:18" ht="15" customHeight="1">
      <c r="A1039" s="1244" t="s">
        <v>2773</v>
      </c>
      <c r="B1039" s="1272">
        <f>'[2]tr (2)'!C706</f>
        <v>133.19999999999999</v>
      </c>
      <c r="C1039" s="1224">
        <f>'[2]tr (2)'!D706</f>
        <v>133.19999999999999</v>
      </c>
      <c r="D1039" s="1276">
        <f>'[2]tr (2)'!E706</f>
        <v>133.19999999999999</v>
      </c>
      <c r="E1039" s="1224">
        <f>'[2]tr (2)'!F706</f>
        <v>133.19999999999999</v>
      </c>
      <c r="F1039" s="1224">
        <f>'[2]tr (2)'!G706</f>
        <v>133.19999999999999</v>
      </c>
      <c r="G1039" s="1224">
        <f>'[2]tr (2)'!H706</f>
        <v>133.19999999999999</v>
      </c>
      <c r="H1039" s="1224">
        <f>'[2]tr (2)'!I706</f>
        <v>133.19999999999999</v>
      </c>
      <c r="I1039" s="1224">
        <f>'[2]tr (2)'!J706</f>
        <v>133.19999999999999</v>
      </c>
      <c r="J1039" s="1224">
        <f>'[2]tr (2)'!K706</f>
        <v>133.19999999999999</v>
      </c>
      <c r="K1039" s="1224">
        <f>'[2]tr (2)'!L706</f>
        <v>133.19999999999999</v>
      </c>
      <c r="L1039" s="1224">
        <f>'[2]tr (2)'!M706</f>
        <v>133.19999999999999</v>
      </c>
      <c r="M1039" s="1224">
        <f>'[2]tr (2)'!N706</f>
        <v>133.19999999999999</v>
      </c>
      <c r="N1039" s="1272">
        <f>'[2]tr (2)'!O706</f>
        <v>133.19999999999999</v>
      </c>
      <c r="O1039" s="1224">
        <f>'[2]tr (2)'!P706</f>
        <v>133.19999999999999</v>
      </c>
      <c r="P1039" s="1276">
        <f>'[2]tr (2)'!Q706</f>
        <v>133.19999999999999</v>
      </c>
      <c r="Q1039" s="1278" t="s">
        <v>2774</v>
      </c>
    </row>
    <row r="1040" spans="1:18" ht="15" customHeight="1">
      <c r="A1040" s="1244" t="s">
        <v>2775</v>
      </c>
      <c r="B1040" s="1272">
        <f>'[2]tr (2)'!C707</f>
        <v>138</v>
      </c>
      <c r="C1040" s="1224">
        <f>'[2]tr (2)'!D707</f>
        <v>138</v>
      </c>
      <c r="D1040" s="1276">
        <f>'[2]tr (2)'!E707</f>
        <v>138</v>
      </c>
      <c r="E1040" s="1224">
        <f>'[2]tr (2)'!F707</f>
        <v>138</v>
      </c>
      <c r="F1040" s="1224">
        <f>'[2]tr (2)'!G707</f>
        <v>138</v>
      </c>
      <c r="G1040" s="1224">
        <f>'[2]tr (2)'!H707</f>
        <v>138</v>
      </c>
      <c r="H1040" s="1224">
        <f>'[2]tr (2)'!I707</f>
        <v>138</v>
      </c>
      <c r="I1040" s="1224">
        <f>'[2]tr (2)'!J707</f>
        <v>138</v>
      </c>
      <c r="J1040" s="1224">
        <f>'[2]tr (2)'!K707</f>
        <v>138</v>
      </c>
      <c r="K1040" s="1224">
        <f>'[2]tr (2)'!L707</f>
        <v>138</v>
      </c>
      <c r="L1040" s="1224">
        <f>'[2]tr (2)'!M707</f>
        <v>138</v>
      </c>
      <c r="M1040" s="1224">
        <f>'[2]tr (2)'!N707</f>
        <v>138</v>
      </c>
      <c r="N1040" s="1272">
        <f>'[2]tr (2)'!O707</f>
        <v>124.6</v>
      </c>
      <c r="O1040" s="1224">
        <f>'[2]tr (2)'!P707</f>
        <v>124.6</v>
      </c>
      <c r="P1040" s="1276">
        <f>'[2]tr (2)'!Q707</f>
        <v>124.6</v>
      </c>
      <c r="Q1040" s="1278" t="s">
        <v>2776</v>
      </c>
    </row>
    <row r="1041" spans="1:18" s="1271" customFormat="1" ht="15" customHeight="1">
      <c r="A1041" s="1244"/>
      <c r="B1041" s="1272"/>
      <c r="C1041" s="1224"/>
      <c r="D1041" s="1268"/>
      <c r="E1041" s="1267"/>
      <c r="F1041" s="1267"/>
      <c r="G1041" s="1267"/>
      <c r="H1041" s="1267"/>
      <c r="I1041" s="1267"/>
      <c r="J1041" s="1267"/>
      <c r="K1041" s="1267"/>
      <c r="L1041" s="1267"/>
      <c r="M1041" s="1267"/>
      <c r="N1041" s="1266"/>
      <c r="O1041" s="1267"/>
      <c r="P1041" s="1268"/>
      <c r="Q1041" s="1278"/>
      <c r="R1041" s="1243"/>
    </row>
    <row r="1042" spans="1:18" s="1271" customFormat="1" ht="15" customHeight="1">
      <c r="A1042" s="1274" t="s">
        <v>2777</v>
      </c>
      <c r="B1042" s="1266">
        <f>'[2]tr (2)'!C709</f>
        <v>117.3</v>
      </c>
      <c r="C1042" s="1267">
        <f>'[2]tr (2)'!D709</f>
        <v>117.3</v>
      </c>
      <c r="D1042" s="1268">
        <f>'[2]tr (2)'!E709</f>
        <v>117.3</v>
      </c>
      <c r="E1042" s="1267">
        <f>'[2]tr (2)'!F709</f>
        <v>118.8</v>
      </c>
      <c r="F1042" s="1267">
        <f>'[2]tr (2)'!G709</f>
        <v>118.8</v>
      </c>
      <c r="G1042" s="1267">
        <f>'[2]tr (2)'!H709</f>
        <v>119.2</v>
      </c>
      <c r="H1042" s="1267">
        <f>'[2]tr (2)'!I709</f>
        <v>121.4</v>
      </c>
      <c r="I1042" s="1267">
        <f>'[2]tr (2)'!J709</f>
        <v>118.8</v>
      </c>
      <c r="J1042" s="1267">
        <f>'[2]tr (2)'!K709</f>
        <v>118.8</v>
      </c>
      <c r="K1042" s="1267">
        <f>'[2]tr (2)'!L709</f>
        <v>118.8</v>
      </c>
      <c r="L1042" s="1267">
        <f>'[2]tr (2)'!M709</f>
        <v>118.8</v>
      </c>
      <c r="M1042" s="1267">
        <f>'[2]tr (2)'!N709</f>
        <v>119.2</v>
      </c>
      <c r="N1042" s="1266">
        <f>'[2]tr (2)'!O709</f>
        <v>119.2</v>
      </c>
      <c r="O1042" s="1267">
        <f>'[2]tr (2)'!P709</f>
        <v>119</v>
      </c>
      <c r="P1042" s="1268">
        <f>'[2]tr (2)'!Q709</f>
        <v>119</v>
      </c>
      <c r="Q1042" s="1273" t="s">
        <v>2778</v>
      </c>
      <c r="R1042" s="1243"/>
    </row>
    <row r="1043" spans="1:18" s="1271" customFormat="1" ht="15" customHeight="1">
      <c r="A1043" s="1244" t="s">
        <v>2779</v>
      </c>
      <c r="B1043" s="1272">
        <f>'[2]tr (2)'!C710</f>
        <v>114.1</v>
      </c>
      <c r="C1043" s="1224">
        <f>'[2]tr (2)'!D710</f>
        <v>114.1</v>
      </c>
      <c r="D1043" s="1276">
        <f>'[2]tr (2)'!E710</f>
        <v>114</v>
      </c>
      <c r="E1043" s="1224">
        <f>'[2]tr (2)'!F710</f>
        <v>101.2</v>
      </c>
      <c r="F1043" s="1224">
        <f>'[2]tr (2)'!G710</f>
        <v>101.2</v>
      </c>
      <c r="G1043" s="1224">
        <f>'[2]tr (2)'!H710</f>
        <v>101.2</v>
      </c>
      <c r="H1043" s="1224">
        <f>'[2]tr (2)'!I710</f>
        <v>101.2</v>
      </c>
      <c r="I1043" s="1224">
        <f>'[2]tr (2)'!J710</f>
        <v>101.2</v>
      </c>
      <c r="J1043" s="1224">
        <f>'[2]tr (2)'!K710</f>
        <v>101.2</v>
      </c>
      <c r="K1043" s="1224">
        <f>'[2]tr (2)'!L710</f>
        <v>101.2</v>
      </c>
      <c r="L1043" s="1224">
        <f>'[2]tr (2)'!M710</f>
        <v>101.2</v>
      </c>
      <c r="M1043" s="1224">
        <f>'[2]tr (2)'!N710</f>
        <v>101.2</v>
      </c>
      <c r="N1043" s="1272">
        <f>'[2]tr (2)'!O710</f>
        <v>101.2</v>
      </c>
      <c r="O1043" s="1224">
        <f>'[2]tr (2)'!P710</f>
        <v>101.2</v>
      </c>
      <c r="P1043" s="1276">
        <f>'[2]tr (2)'!Q710</f>
        <v>101.2</v>
      </c>
      <c r="Q1043" s="1278" t="s">
        <v>2780</v>
      </c>
      <c r="R1043" s="1243"/>
    </row>
    <row r="1044" spans="1:18" ht="15" customHeight="1">
      <c r="A1044" s="1244" t="s">
        <v>2781</v>
      </c>
      <c r="B1044" s="1272">
        <f>'[2]tr (2)'!C711</f>
        <v>119.4</v>
      </c>
      <c r="C1044" s="1224">
        <f>'[2]tr (2)'!D711</f>
        <v>119.4</v>
      </c>
      <c r="D1044" s="1276">
        <f>'[2]tr (2)'!E711</f>
        <v>119.4</v>
      </c>
      <c r="E1044" s="1224">
        <f>'[2]tr (2)'!F711</f>
        <v>121.7</v>
      </c>
      <c r="F1044" s="1224">
        <f>'[2]tr (2)'!G711</f>
        <v>121.7</v>
      </c>
      <c r="G1044" s="1224">
        <f>'[2]tr (2)'!H711</f>
        <v>122.2</v>
      </c>
      <c r="H1044" s="1224">
        <f>'[2]tr (2)'!I711</f>
        <v>125.2</v>
      </c>
      <c r="I1044" s="1224">
        <f>'[2]tr (2)'!J711</f>
        <v>121.7</v>
      </c>
      <c r="J1044" s="1224">
        <f>'[2]tr (2)'!K711</f>
        <v>121.7</v>
      </c>
      <c r="K1044" s="1224">
        <f>'[2]tr (2)'!L711</f>
        <v>121.7</v>
      </c>
      <c r="L1044" s="1224">
        <f>'[2]tr (2)'!M711</f>
        <v>121.7</v>
      </c>
      <c r="M1044" s="1224">
        <f>'[2]tr (2)'!N711</f>
        <v>122.3</v>
      </c>
      <c r="N1044" s="1272">
        <f>'[2]tr (2)'!O711</f>
        <v>122.3</v>
      </c>
      <c r="O1044" s="1224">
        <f>'[2]tr (2)'!P711</f>
        <v>122</v>
      </c>
      <c r="P1044" s="1276">
        <f>'[2]tr (2)'!Q711</f>
        <v>122</v>
      </c>
      <c r="Q1044" s="1278" t="s">
        <v>2782</v>
      </c>
    </row>
    <row r="1045" spans="1:18" ht="15" customHeight="1">
      <c r="A1045" s="1244" t="s">
        <v>2783</v>
      </c>
      <c r="B1045" s="1272">
        <f>'[2]tr (2)'!C712</f>
        <v>100</v>
      </c>
      <c r="C1045" s="1224">
        <f>'[2]tr (2)'!D712</f>
        <v>100</v>
      </c>
      <c r="D1045" s="1276">
        <f>'[2]tr (2)'!E712</f>
        <v>100</v>
      </c>
      <c r="E1045" s="1224">
        <f>'[2]tr (2)'!F712</f>
        <v>100</v>
      </c>
      <c r="F1045" s="1224">
        <f>'[2]tr (2)'!G712</f>
        <v>100</v>
      </c>
      <c r="G1045" s="1224">
        <f>'[2]tr (2)'!H712</f>
        <v>100</v>
      </c>
      <c r="H1045" s="1224">
        <f>'[2]tr (2)'!I712</f>
        <v>100</v>
      </c>
      <c r="I1045" s="1224">
        <f>'[2]tr (2)'!J712</f>
        <v>100</v>
      </c>
      <c r="J1045" s="1224">
        <f>'[2]tr (2)'!K712</f>
        <v>100</v>
      </c>
      <c r="K1045" s="1224">
        <f>'[2]tr (2)'!L712</f>
        <v>100</v>
      </c>
      <c r="L1045" s="1224">
        <f>'[2]tr (2)'!M712</f>
        <v>100</v>
      </c>
      <c r="M1045" s="1224">
        <f>'[2]tr (2)'!N712</f>
        <v>100</v>
      </c>
      <c r="N1045" s="1272">
        <f>'[2]tr (2)'!O712</f>
        <v>100</v>
      </c>
      <c r="O1045" s="1224">
        <f>'[2]tr (2)'!P712</f>
        <v>100</v>
      </c>
      <c r="P1045" s="1276">
        <f>'[2]tr (2)'!Q712</f>
        <v>100</v>
      </c>
      <c r="Q1045" s="1278" t="s">
        <v>2784</v>
      </c>
    </row>
    <row r="1046" spans="1:18" ht="15" customHeight="1">
      <c r="A1046" s="1244" t="s">
        <v>2785</v>
      </c>
      <c r="B1046" s="1272">
        <f>'[2]tr (2)'!C713</f>
        <v>98.8</v>
      </c>
      <c r="C1046" s="1224">
        <f>'[2]tr (2)'!D713</f>
        <v>98.8</v>
      </c>
      <c r="D1046" s="1276">
        <f>'[2]tr (2)'!E713</f>
        <v>98.8</v>
      </c>
      <c r="E1046" s="1224">
        <f>'[2]tr (2)'!F713</f>
        <v>98.8</v>
      </c>
      <c r="F1046" s="1224">
        <f>'[2]tr (2)'!G713</f>
        <v>98.8</v>
      </c>
      <c r="G1046" s="1224">
        <f>'[2]tr (2)'!H713</f>
        <v>98.8</v>
      </c>
      <c r="H1046" s="1224">
        <f>'[2]tr (2)'!I713</f>
        <v>98.8</v>
      </c>
      <c r="I1046" s="1224">
        <f>'[2]tr (2)'!J713</f>
        <v>98.8</v>
      </c>
      <c r="J1046" s="1224">
        <f>'[2]tr (2)'!K713</f>
        <v>98.8</v>
      </c>
      <c r="K1046" s="1224">
        <f>'[2]tr (2)'!L713</f>
        <v>98.8</v>
      </c>
      <c r="L1046" s="1224">
        <f>'[2]tr (2)'!M713</f>
        <v>98.8</v>
      </c>
      <c r="M1046" s="1224">
        <f>'[2]tr (2)'!N713</f>
        <v>98.8</v>
      </c>
      <c r="N1046" s="1272">
        <f>'[2]tr (2)'!O713</f>
        <v>98.8</v>
      </c>
      <c r="O1046" s="1224">
        <f>'[2]tr (2)'!P713</f>
        <v>98.8</v>
      </c>
      <c r="P1046" s="1276">
        <f>'[2]tr (2)'!Q713</f>
        <v>98.8</v>
      </c>
      <c r="Q1046" s="1278" t="s">
        <v>2786</v>
      </c>
    </row>
    <row r="1047" spans="1:18" ht="15" customHeight="1">
      <c r="A1047" s="1244" t="s">
        <v>2787</v>
      </c>
      <c r="B1047" s="1272">
        <f>'[2]tr (2)'!C714</f>
        <v>120.5</v>
      </c>
      <c r="C1047" s="1224">
        <f>'[2]tr (2)'!D714</f>
        <v>120.5</v>
      </c>
      <c r="D1047" s="1276">
        <f>'[2]tr (2)'!E714</f>
        <v>120.5</v>
      </c>
      <c r="E1047" s="1224">
        <f>'[2]tr (2)'!F714</f>
        <v>120.5</v>
      </c>
      <c r="F1047" s="1224">
        <f>'[2]tr (2)'!G714</f>
        <v>120.5</v>
      </c>
      <c r="G1047" s="1224">
        <f>'[2]tr (2)'!H714</f>
        <v>120.5</v>
      </c>
      <c r="H1047" s="1224">
        <f>'[2]tr (2)'!I714</f>
        <v>120.5</v>
      </c>
      <c r="I1047" s="1224">
        <f>'[2]tr (2)'!J714</f>
        <v>120.3</v>
      </c>
      <c r="J1047" s="1224">
        <f>'[2]tr (2)'!K714</f>
        <v>120.3</v>
      </c>
      <c r="K1047" s="1224">
        <f>'[2]tr (2)'!L714</f>
        <v>120.3</v>
      </c>
      <c r="L1047" s="1224">
        <f>'[2]tr (2)'!M714</f>
        <v>120.3</v>
      </c>
      <c r="M1047" s="1224">
        <f>'[2]tr (2)'!N714</f>
        <v>120.3</v>
      </c>
      <c r="N1047" s="1272">
        <f>'[2]tr (2)'!O714</f>
        <v>120.3</v>
      </c>
      <c r="O1047" s="1224">
        <f>'[2]tr (2)'!P714</f>
        <v>120.3</v>
      </c>
      <c r="P1047" s="1276">
        <f>'[2]tr (2)'!Q714</f>
        <v>120.3</v>
      </c>
      <c r="Q1047" s="1278" t="s">
        <v>2788</v>
      </c>
    </row>
    <row r="1048" spans="1:18" ht="15" customHeight="1">
      <c r="A1048" s="1244" t="s">
        <v>2789</v>
      </c>
      <c r="B1048" s="1272">
        <f>'[2]tr (2)'!C715</f>
        <v>84.6</v>
      </c>
      <c r="C1048" s="1224">
        <f>'[2]tr (2)'!D715</f>
        <v>84.6</v>
      </c>
      <c r="D1048" s="1276">
        <f>'[2]tr (2)'!E715</f>
        <v>84.6</v>
      </c>
      <c r="E1048" s="1224">
        <f>'[2]tr (2)'!F715</f>
        <v>84.6</v>
      </c>
      <c r="F1048" s="1224">
        <f>'[2]tr (2)'!G715</f>
        <v>84.6</v>
      </c>
      <c r="G1048" s="1224">
        <f>'[2]tr (2)'!H715</f>
        <v>84.6</v>
      </c>
      <c r="H1048" s="1224">
        <f>'[2]tr (2)'!I715</f>
        <v>84.6</v>
      </c>
      <c r="I1048" s="1224">
        <f>'[2]tr (2)'!J715</f>
        <v>84.6</v>
      </c>
      <c r="J1048" s="1224">
        <f>'[2]tr (2)'!K715</f>
        <v>84.6</v>
      </c>
      <c r="K1048" s="1224">
        <f>'[2]tr (2)'!L715</f>
        <v>84.6</v>
      </c>
      <c r="L1048" s="1224">
        <f>'[2]tr (2)'!M715</f>
        <v>84.6</v>
      </c>
      <c r="M1048" s="1224">
        <f>'[2]tr (2)'!N715</f>
        <v>84.6</v>
      </c>
      <c r="N1048" s="1272">
        <f>'[2]tr (2)'!O715</f>
        <v>84.6</v>
      </c>
      <c r="O1048" s="1224">
        <f>'[2]tr (2)'!P715</f>
        <v>84.6</v>
      </c>
      <c r="P1048" s="1276">
        <f>'[2]tr (2)'!Q715</f>
        <v>84.6</v>
      </c>
      <c r="Q1048" s="1278" t="s">
        <v>2790</v>
      </c>
    </row>
    <row r="1049" spans="1:18" ht="15" customHeight="1">
      <c r="B1049" s="1272"/>
      <c r="C1049" s="1224"/>
      <c r="D1049" s="1268"/>
      <c r="E1049" s="1267"/>
      <c r="F1049" s="1267"/>
      <c r="G1049" s="1267"/>
      <c r="H1049" s="1267"/>
      <c r="I1049" s="1267"/>
      <c r="J1049" s="1267"/>
      <c r="K1049" s="1267"/>
      <c r="L1049" s="1267"/>
      <c r="M1049" s="1267"/>
      <c r="N1049" s="1266"/>
      <c r="O1049" s="1267"/>
      <c r="P1049" s="1268"/>
      <c r="Q1049" s="1277"/>
    </row>
    <row r="1050" spans="1:18" ht="15" customHeight="1">
      <c r="A1050" s="1274" t="s">
        <v>2791</v>
      </c>
      <c r="B1050" s="1266">
        <f>'[2]tr (2)'!C717</f>
        <v>113.5</v>
      </c>
      <c r="C1050" s="1267">
        <f>'[2]tr (2)'!D717</f>
        <v>113.5</v>
      </c>
      <c r="D1050" s="1268">
        <f>'[2]tr (2)'!E717</f>
        <v>113.6</v>
      </c>
      <c r="E1050" s="1267">
        <f>'[2]tr (2)'!F717</f>
        <v>113.6</v>
      </c>
      <c r="F1050" s="1267">
        <f>'[2]tr (2)'!G717</f>
        <v>113.6</v>
      </c>
      <c r="G1050" s="1267">
        <f>'[2]tr (2)'!H717</f>
        <v>113.6</v>
      </c>
      <c r="H1050" s="1267">
        <f>'[2]tr (2)'!I717</f>
        <v>113.6</v>
      </c>
      <c r="I1050" s="1267">
        <f>'[2]tr (2)'!J717</f>
        <v>113.6</v>
      </c>
      <c r="J1050" s="1267">
        <f>'[2]tr (2)'!K717</f>
        <v>113.6</v>
      </c>
      <c r="K1050" s="1267">
        <f>'[2]tr (2)'!L717</f>
        <v>113.6</v>
      </c>
      <c r="L1050" s="1267">
        <f>'[2]tr (2)'!M717</f>
        <v>113.6</v>
      </c>
      <c r="M1050" s="1267">
        <f>'[2]tr (2)'!N717</f>
        <v>113.6</v>
      </c>
      <c r="N1050" s="1266">
        <f>'[2]tr (2)'!O717</f>
        <v>113.6</v>
      </c>
      <c r="O1050" s="1267">
        <f>'[2]tr (2)'!P717</f>
        <v>113.5</v>
      </c>
      <c r="P1050" s="1268">
        <f>'[2]tr (2)'!Q717</f>
        <v>113.2</v>
      </c>
      <c r="Q1050" s="1275" t="s">
        <v>2792</v>
      </c>
    </row>
    <row r="1051" spans="1:18" ht="15" customHeight="1">
      <c r="A1051" s="1244" t="s">
        <v>2793</v>
      </c>
      <c r="B1051" s="1272">
        <f>'[2]tr (2)'!C718</f>
        <v>107</v>
      </c>
      <c r="C1051" s="1224">
        <f>'[2]tr (2)'!D718</f>
        <v>107</v>
      </c>
      <c r="D1051" s="1276">
        <f>'[2]tr (2)'!E718</f>
        <v>107</v>
      </c>
      <c r="E1051" s="1224">
        <f>'[2]tr (2)'!F718</f>
        <v>107</v>
      </c>
      <c r="F1051" s="1224">
        <f>'[2]tr (2)'!G718</f>
        <v>107</v>
      </c>
      <c r="G1051" s="1224">
        <f>'[2]tr (2)'!H718</f>
        <v>107</v>
      </c>
      <c r="H1051" s="1224">
        <f>'[2]tr (2)'!I718</f>
        <v>107</v>
      </c>
      <c r="I1051" s="1224">
        <f>'[2]tr (2)'!J718</f>
        <v>107</v>
      </c>
      <c r="J1051" s="1224">
        <f>'[2]tr (2)'!K718</f>
        <v>107</v>
      </c>
      <c r="K1051" s="1224">
        <f>'[2]tr (2)'!L718</f>
        <v>107</v>
      </c>
      <c r="L1051" s="1224">
        <f>'[2]tr (2)'!M718</f>
        <v>107</v>
      </c>
      <c r="M1051" s="1224">
        <f>'[2]tr (2)'!N718</f>
        <v>107</v>
      </c>
      <c r="N1051" s="1272">
        <f>'[2]tr (2)'!O718</f>
        <v>107</v>
      </c>
      <c r="O1051" s="1224">
        <f>'[2]tr (2)'!P718</f>
        <v>107</v>
      </c>
      <c r="P1051" s="1276">
        <f>'[2]tr (2)'!Q718</f>
        <v>107</v>
      </c>
      <c r="Q1051" s="1278" t="s">
        <v>2794</v>
      </c>
    </row>
    <row r="1052" spans="1:18" ht="15" customHeight="1">
      <c r="A1052" s="1244" t="s">
        <v>2795</v>
      </c>
      <c r="B1052" s="1272">
        <f>'[2]tr (2)'!C719</f>
        <v>122.3</v>
      </c>
      <c r="C1052" s="1224">
        <f>'[2]tr (2)'!D719</f>
        <v>122.2</v>
      </c>
      <c r="D1052" s="1276">
        <f>'[2]tr (2)'!E719</f>
        <v>122.2</v>
      </c>
      <c r="E1052" s="1224">
        <f>'[2]tr (2)'!F719</f>
        <v>122.2</v>
      </c>
      <c r="F1052" s="1224">
        <f>'[2]tr (2)'!G719</f>
        <v>122.2</v>
      </c>
      <c r="G1052" s="1224">
        <f>'[2]tr (2)'!H719</f>
        <v>122.2</v>
      </c>
      <c r="H1052" s="1224">
        <f>'[2]tr (2)'!I719</f>
        <v>122.2</v>
      </c>
      <c r="I1052" s="1224">
        <f>'[2]tr (2)'!J719</f>
        <v>122.2</v>
      </c>
      <c r="J1052" s="1224">
        <f>'[2]tr (2)'!K719</f>
        <v>122.2</v>
      </c>
      <c r="K1052" s="1224">
        <f>'[2]tr (2)'!L719</f>
        <v>122.2</v>
      </c>
      <c r="L1052" s="1224">
        <f>'[2]tr (2)'!M719</f>
        <v>122.2</v>
      </c>
      <c r="M1052" s="1224">
        <f>'[2]tr (2)'!N719</f>
        <v>122.2</v>
      </c>
      <c r="N1052" s="1272">
        <f>'[2]tr (2)'!O719</f>
        <v>122.2</v>
      </c>
      <c r="O1052" s="1224">
        <f>'[2]tr (2)'!P719</f>
        <v>122.1</v>
      </c>
      <c r="P1052" s="1276">
        <f>'[2]tr (2)'!Q719</f>
        <v>122.1</v>
      </c>
      <c r="Q1052" s="1277" t="s">
        <v>2796</v>
      </c>
    </row>
    <row r="1053" spans="1:18" ht="15" customHeight="1">
      <c r="A1053" s="1244" t="s">
        <v>2797</v>
      </c>
      <c r="B1053" s="1272">
        <f>'[2]tr (2)'!C720</f>
        <v>121.9</v>
      </c>
      <c r="C1053" s="1224">
        <f>'[2]tr (2)'!D720</f>
        <v>121.9</v>
      </c>
      <c r="D1053" s="1276">
        <f>'[2]tr (2)'!E720</f>
        <v>121.9</v>
      </c>
      <c r="E1053" s="1224">
        <f>'[2]tr (2)'!F720</f>
        <v>121.9</v>
      </c>
      <c r="F1053" s="1224">
        <f>'[2]tr (2)'!G720</f>
        <v>121.9</v>
      </c>
      <c r="G1053" s="1224">
        <f>'[2]tr (2)'!H720</f>
        <v>121.9</v>
      </c>
      <c r="H1053" s="1224">
        <f>'[2]tr (2)'!I720</f>
        <v>121.9</v>
      </c>
      <c r="I1053" s="1224">
        <f>'[2]tr (2)'!J720</f>
        <v>121.9</v>
      </c>
      <c r="J1053" s="1224">
        <f>'[2]tr (2)'!K720</f>
        <v>121.9</v>
      </c>
      <c r="K1053" s="1224">
        <f>'[2]tr (2)'!L720</f>
        <v>121.9</v>
      </c>
      <c r="L1053" s="1224">
        <f>'[2]tr (2)'!M720</f>
        <v>121.9</v>
      </c>
      <c r="M1053" s="1224">
        <f>'[2]tr (2)'!N720</f>
        <v>121.9</v>
      </c>
      <c r="N1053" s="1272">
        <f>'[2]tr (2)'!O720</f>
        <v>121.9</v>
      </c>
      <c r="O1053" s="1224">
        <f>'[2]tr (2)'!P720</f>
        <v>117.4</v>
      </c>
      <c r="P1053" s="1276">
        <f>'[2]tr (2)'!Q720</f>
        <v>103.5</v>
      </c>
      <c r="Q1053" s="1277" t="s">
        <v>2798</v>
      </c>
    </row>
    <row r="1054" spans="1:18" ht="15" customHeight="1">
      <c r="A1054" s="1244" t="s">
        <v>2799</v>
      </c>
      <c r="B1054" s="1272">
        <f>'[2]tr (2)'!C721</f>
        <v>120.1</v>
      </c>
      <c r="C1054" s="1224">
        <f>'[2]tr (2)'!D721</f>
        <v>120.1</v>
      </c>
      <c r="D1054" s="1276">
        <f>'[2]tr (2)'!E721</f>
        <v>120.1</v>
      </c>
      <c r="E1054" s="1224">
        <f>'[2]tr (2)'!F721</f>
        <v>120.1</v>
      </c>
      <c r="F1054" s="1224">
        <f>'[2]tr (2)'!G721</f>
        <v>120.1</v>
      </c>
      <c r="G1054" s="1224">
        <f>'[2]tr (2)'!H721</f>
        <v>120.1</v>
      </c>
      <c r="H1054" s="1224">
        <f>'[2]tr (2)'!I721</f>
        <v>120.1</v>
      </c>
      <c r="I1054" s="1224">
        <f>'[2]tr (2)'!J721</f>
        <v>120.1</v>
      </c>
      <c r="J1054" s="1224">
        <f>'[2]tr (2)'!K721</f>
        <v>120.1</v>
      </c>
      <c r="K1054" s="1224">
        <f>'[2]tr (2)'!L721</f>
        <v>120.1</v>
      </c>
      <c r="L1054" s="1224">
        <f>'[2]tr (2)'!M721</f>
        <v>120.1</v>
      </c>
      <c r="M1054" s="1224">
        <f>'[2]tr (2)'!N721</f>
        <v>120.1</v>
      </c>
      <c r="N1054" s="1272">
        <f>'[2]tr (2)'!O721</f>
        <v>120.1</v>
      </c>
      <c r="O1054" s="1224">
        <f>'[2]tr (2)'!P721</f>
        <v>120.1</v>
      </c>
      <c r="P1054" s="1276">
        <f>'[2]tr (2)'!Q721</f>
        <v>120.1</v>
      </c>
      <c r="Q1054" s="1280" t="s">
        <v>2800</v>
      </c>
      <c r="R1054" s="1226"/>
    </row>
    <row r="1055" spans="1:18" ht="15" customHeight="1">
      <c r="A1055" s="1244" t="s">
        <v>2801</v>
      </c>
      <c r="B1055" s="1272">
        <f>'[2]tr (2)'!C722</f>
        <v>120</v>
      </c>
      <c r="C1055" s="1224">
        <f>'[2]tr (2)'!D722</f>
        <v>120</v>
      </c>
      <c r="D1055" s="1276">
        <f>'[2]tr (2)'!E722</f>
        <v>120</v>
      </c>
      <c r="E1055" s="1224">
        <f>'[2]tr (2)'!F722</f>
        <v>120</v>
      </c>
      <c r="F1055" s="1224">
        <f>'[2]tr (2)'!G722</f>
        <v>120</v>
      </c>
      <c r="G1055" s="1224">
        <f>'[2]tr (2)'!H722</f>
        <v>120</v>
      </c>
      <c r="H1055" s="1224">
        <f>'[2]tr (2)'!I722</f>
        <v>120</v>
      </c>
      <c r="I1055" s="1224">
        <f>'[2]tr (2)'!J722</f>
        <v>120</v>
      </c>
      <c r="J1055" s="1224">
        <f>'[2]tr (2)'!K722</f>
        <v>120</v>
      </c>
      <c r="K1055" s="1224">
        <f>'[2]tr (2)'!L722</f>
        <v>120</v>
      </c>
      <c r="L1055" s="1224">
        <f>'[2]tr (2)'!M722</f>
        <v>120</v>
      </c>
      <c r="M1055" s="1224">
        <f>'[2]tr (2)'!N722</f>
        <v>120</v>
      </c>
      <c r="N1055" s="1272">
        <f>'[2]tr (2)'!O722</f>
        <v>120</v>
      </c>
      <c r="O1055" s="1224">
        <f>'[2]tr (2)'!P722</f>
        <v>120</v>
      </c>
      <c r="P1055" s="1276">
        <f>'[2]tr (2)'!Q722</f>
        <v>120</v>
      </c>
      <c r="Q1055" s="1280" t="s">
        <v>2802</v>
      </c>
    </row>
    <row r="1056" spans="1:18" ht="15" customHeight="1">
      <c r="A1056" s="1244" t="s">
        <v>2803</v>
      </c>
      <c r="B1056" s="1272">
        <f>'[2]tr (2)'!C723</f>
        <v>100</v>
      </c>
      <c r="C1056" s="1224">
        <f>'[2]tr (2)'!D723</f>
        <v>100</v>
      </c>
      <c r="D1056" s="1276">
        <f>'[2]tr (2)'!E723</f>
        <v>100</v>
      </c>
      <c r="E1056" s="1224">
        <f>'[2]tr (2)'!F723</f>
        <v>100</v>
      </c>
      <c r="F1056" s="1224">
        <f>'[2]tr (2)'!G723</f>
        <v>100</v>
      </c>
      <c r="G1056" s="1224">
        <f>'[2]tr (2)'!H723</f>
        <v>100</v>
      </c>
      <c r="H1056" s="1224">
        <f>'[2]tr (2)'!I723</f>
        <v>100</v>
      </c>
      <c r="I1056" s="1224">
        <f>'[2]tr (2)'!J723</f>
        <v>100</v>
      </c>
      <c r="J1056" s="1224">
        <f>'[2]tr (2)'!K723</f>
        <v>100</v>
      </c>
      <c r="K1056" s="1224">
        <f>'[2]tr (2)'!L723</f>
        <v>100</v>
      </c>
      <c r="L1056" s="1224">
        <f>'[2]tr (2)'!M723</f>
        <v>100</v>
      </c>
      <c r="M1056" s="1224">
        <f>'[2]tr (2)'!N723</f>
        <v>100</v>
      </c>
      <c r="N1056" s="1272">
        <f>'[2]tr (2)'!O723</f>
        <v>100</v>
      </c>
      <c r="O1056" s="1224">
        <f>'[2]tr (2)'!P723</f>
        <v>100</v>
      </c>
      <c r="P1056" s="1276">
        <f>'[2]tr (2)'!Q723</f>
        <v>100</v>
      </c>
      <c r="Q1056" s="1280" t="s">
        <v>2804</v>
      </c>
      <c r="R1056" s="1237"/>
    </row>
    <row r="1057" spans="1:18" ht="15" customHeight="1">
      <c r="A1057" s="1244" t="s">
        <v>2805</v>
      </c>
      <c r="B1057" s="1272">
        <f>'[2]tr (2)'!C724</f>
        <v>140.6</v>
      </c>
      <c r="C1057" s="1224">
        <f>'[2]tr (2)'!D724</f>
        <v>140.6</v>
      </c>
      <c r="D1057" s="1276">
        <f>'[2]tr (2)'!E724</f>
        <v>146.1</v>
      </c>
      <c r="E1057" s="1224">
        <f>'[2]tr (2)'!F724</f>
        <v>146.1</v>
      </c>
      <c r="F1057" s="1224">
        <f>'[2]tr (2)'!G724</f>
        <v>146.1</v>
      </c>
      <c r="G1057" s="1224">
        <f>'[2]tr (2)'!H724</f>
        <v>146.1</v>
      </c>
      <c r="H1057" s="1224">
        <f>'[2]tr (2)'!I724</f>
        <v>146.1</v>
      </c>
      <c r="I1057" s="1224">
        <f>'[2]tr (2)'!J724</f>
        <v>146.1</v>
      </c>
      <c r="J1057" s="1224">
        <f>'[2]tr (2)'!K724</f>
        <v>146.1</v>
      </c>
      <c r="K1057" s="1224">
        <f>'[2]tr (2)'!L724</f>
        <v>146.1</v>
      </c>
      <c r="L1057" s="1224">
        <f>'[2]tr (2)'!M724</f>
        <v>146.1</v>
      </c>
      <c r="M1057" s="1224">
        <f>'[2]tr (2)'!N724</f>
        <v>146.1</v>
      </c>
      <c r="N1057" s="1272">
        <f>'[2]tr (2)'!O724</f>
        <v>146.1</v>
      </c>
      <c r="O1057" s="1224">
        <f>'[2]tr (2)'!P724</f>
        <v>146.1</v>
      </c>
      <c r="P1057" s="1276">
        <f>'[2]tr (2)'!Q724</f>
        <v>146.1</v>
      </c>
      <c r="Q1057" s="1280" t="s">
        <v>2806</v>
      </c>
    </row>
    <row r="1058" spans="1:18" ht="15" customHeight="1">
      <c r="B1058" s="1272"/>
      <c r="C1058" s="1224"/>
      <c r="D1058" s="1276"/>
      <c r="E1058" s="1224"/>
      <c r="F1058" s="1224"/>
      <c r="G1058" s="1224"/>
      <c r="H1058" s="1224"/>
      <c r="I1058" s="1224"/>
      <c r="J1058" s="1224"/>
      <c r="K1058" s="1224"/>
      <c r="L1058" s="1224"/>
      <c r="M1058" s="1224"/>
      <c r="N1058" s="1272"/>
      <c r="O1058" s="1224"/>
      <c r="P1058" s="1276"/>
      <c r="Q1058" s="1280"/>
    </row>
    <row r="1059" spans="1:18" ht="15" customHeight="1">
      <c r="B1059" s="1272"/>
      <c r="C1059" s="1224"/>
      <c r="D1059" s="1276"/>
      <c r="E1059" s="1224"/>
      <c r="F1059" s="1224"/>
      <c r="G1059" s="1224"/>
      <c r="H1059" s="1224"/>
      <c r="I1059" s="1224"/>
      <c r="J1059" s="1224"/>
      <c r="K1059" s="1224"/>
      <c r="L1059" s="1224"/>
      <c r="M1059" s="1224"/>
      <c r="N1059" s="1272"/>
      <c r="O1059" s="1224"/>
      <c r="P1059" s="1276"/>
      <c r="Q1059" s="1280"/>
    </row>
    <row r="1060" spans="1:18" ht="15" customHeight="1">
      <c r="B1060" s="1272"/>
      <c r="C1060" s="1224"/>
      <c r="D1060" s="1276"/>
      <c r="E1060" s="1224"/>
      <c r="F1060" s="1224"/>
      <c r="G1060" s="1224"/>
      <c r="H1060" s="1224"/>
      <c r="I1060" s="1224"/>
      <c r="J1060" s="1224"/>
      <c r="K1060" s="1224"/>
      <c r="L1060" s="1224"/>
      <c r="M1060" s="1224"/>
      <c r="N1060" s="1272"/>
      <c r="O1060" s="1224"/>
      <c r="P1060" s="1276"/>
      <c r="Q1060" s="1280"/>
    </row>
    <row r="1061" spans="1:18" ht="15" customHeight="1">
      <c r="B1061" s="1272"/>
      <c r="C1061" s="1224"/>
      <c r="D1061" s="1276"/>
      <c r="E1061" s="1224"/>
      <c r="F1061" s="1224"/>
      <c r="G1061" s="1224"/>
      <c r="H1061" s="1224"/>
      <c r="I1061" s="1224"/>
      <c r="J1061" s="1224"/>
      <c r="K1061" s="1224"/>
      <c r="L1061" s="1224"/>
      <c r="M1061" s="1224"/>
      <c r="N1061" s="1272"/>
      <c r="O1061" s="1224"/>
      <c r="P1061" s="1276"/>
      <c r="Q1061" s="1280"/>
    </row>
    <row r="1062" spans="1:18" ht="15" customHeight="1">
      <c r="B1062" s="1272"/>
      <c r="C1062" s="1224"/>
      <c r="D1062" s="1276"/>
      <c r="E1062" s="1224"/>
      <c r="F1062" s="1224"/>
      <c r="G1062" s="1224"/>
      <c r="H1062" s="1224"/>
      <c r="I1062" s="1224"/>
      <c r="J1062" s="1224"/>
      <c r="K1062" s="1224"/>
      <c r="L1062" s="1224"/>
      <c r="M1062" s="1224"/>
      <c r="N1062" s="1272"/>
      <c r="O1062" s="1224"/>
      <c r="P1062" s="1276"/>
      <c r="Q1062" s="1280"/>
    </row>
    <row r="1063" spans="1:18" ht="15" customHeight="1">
      <c r="B1063" s="1272"/>
      <c r="C1063" s="1224"/>
      <c r="D1063" s="1276"/>
      <c r="E1063" s="1224"/>
      <c r="F1063" s="1224"/>
      <c r="G1063" s="1224"/>
      <c r="H1063" s="1224"/>
      <c r="I1063" s="1224"/>
      <c r="J1063" s="1224"/>
      <c r="K1063" s="1224"/>
      <c r="L1063" s="1224"/>
      <c r="M1063" s="1224"/>
      <c r="N1063" s="1272"/>
      <c r="O1063" s="1224"/>
      <c r="P1063" s="1276"/>
      <c r="Q1063" s="1280"/>
    </row>
    <row r="1064" spans="1:18" ht="15" customHeight="1">
      <c r="A1064" s="1281"/>
      <c r="B1064" s="1282"/>
      <c r="C1064" s="1283"/>
      <c r="D1064" s="1284"/>
      <c r="E1064" s="1283"/>
      <c r="F1064" s="1283"/>
      <c r="G1064" s="1283"/>
      <c r="H1064" s="1283"/>
      <c r="I1064" s="1283"/>
      <c r="J1064" s="1283"/>
      <c r="K1064" s="1283"/>
      <c r="L1064" s="1283"/>
      <c r="M1064" s="1283"/>
      <c r="N1064" s="1282"/>
      <c r="O1064" s="1283"/>
      <c r="P1064" s="1284"/>
      <c r="Q1064" s="1285"/>
    </row>
    <row r="1065" spans="1:18" s="1271" customFormat="1" ht="12.95" customHeight="1">
      <c r="A1065" s="1286"/>
      <c r="B1065" s="1224"/>
      <c r="C1065" s="1224"/>
      <c r="D1065" s="1224"/>
      <c r="E1065" s="1224"/>
      <c r="F1065" s="1224"/>
      <c r="G1065" s="1224"/>
      <c r="H1065" s="1224"/>
      <c r="I1065" s="1224"/>
      <c r="J1065" s="1224"/>
      <c r="K1065" s="1224"/>
      <c r="L1065" s="1224"/>
      <c r="M1065" s="1224"/>
      <c r="N1065" s="1287"/>
      <c r="O1065" s="1224"/>
      <c r="P1065" s="1224"/>
      <c r="Q1065" s="1280"/>
      <c r="R1065" s="1243"/>
    </row>
    <row r="1066" spans="1:18" s="1271" customFormat="1" ht="12.95" customHeight="1">
      <c r="A1066" s="1286"/>
      <c r="B1066" s="1224"/>
      <c r="C1066" s="1224"/>
      <c r="D1066" s="1224"/>
      <c r="E1066" s="1224"/>
      <c r="F1066" s="1224"/>
      <c r="G1066" s="1224"/>
      <c r="H1066" s="1224"/>
      <c r="I1066" s="1224"/>
      <c r="J1066" s="1224"/>
      <c r="K1066" s="1224"/>
      <c r="L1066" s="1224"/>
      <c r="M1066" s="1224"/>
      <c r="N1066" s="1224"/>
      <c r="O1066" s="1224"/>
      <c r="P1066" s="1224"/>
      <c r="Q1066" s="1280"/>
      <c r="R1066" s="1243"/>
    </row>
    <row r="1067" spans="1:18" ht="12.95" customHeight="1">
      <c r="A1067" s="1286"/>
      <c r="B1067" s="1224"/>
      <c r="C1067" s="1224"/>
      <c r="D1067" s="1224"/>
      <c r="E1067" s="1224"/>
      <c r="F1067" s="1224"/>
      <c r="G1067" s="1224"/>
      <c r="H1067" s="1224"/>
      <c r="I1067" s="1224"/>
      <c r="J1067" s="1224"/>
      <c r="K1067" s="1224"/>
      <c r="L1067" s="1224"/>
      <c r="M1067" s="1224"/>
      <c r="N1067" s="1224"/>
      <c r="O1067" s="1224"/>
      <c r="P1067" s="1224"/>
      <c r="Q1067" s="1280"/>
      <c r="R1067" s="1270"/>
    </row>
    <row r="1068" spans="1:18" ht="24" customHeight="1">
      <c r="A1068" s="1219" t="s">
        <v>2666</v>
      </c>
      <c r="C1068" s="1224"/>
      <c r="D1068" s="1224"/>
      <c r="E1068" s="1224"/>
      <c r="F1068" s="1224"/>
      <c r="G1068" s="1224"/>
      <c r="H1068" s="1224"/>
      <c r="I1068" s="1224"/>
      <c r="J1068" s="1224"/>
      <c r="K1068" s="1224"/>
      <c r="L1068" s="1224"/>
      <c r="M1068" s="1224"/>
      <c r="N1068" s="1224"/>
      <c r="O1068" s="1224"/>
      <c r="P1068" s="1224"/>
      <c r="Q1068" s="1225" t="s">
        <v>2667</v>
      </c>
    </row>
    <row r="1069" spans="1:18" ht="20.25">
      <c r="A1069" s="1289" t="s">
        <v>2980</v>
      </c>
      <c r="C1069" s="1224"/>
      <c r="D1069" s="1224"/>
      <c r="E1069" s="1224"/>
      <c r="F1069" s="1224"/>
      <c r="G1069" s="1224"/>
      <c r="H1069" s="1224"/>
      <c r="I1069" s="1224"/>
      <c r="J1069" s="1224"/>
      <c r="K1069" s="1224"/>
      <c r="L1069" s="1224"/>
      <c r="M1069" s="1224"/>
      <c r="N1069" s="1224"/>
      <c r="O1069" s="1224"/>
      <c r="P1069" s="1224"/>
      <c r="Q1069" s="1230" t="s">
        <v>2981</v>
      </c>
    </row>
    <row r="1070" spans="1:18" ht="18.95" customHeight="1">
      <c r="A1070" s="1233" t="s">
        <v>2739</v>
      </c>
      <c r="C1070" s="1224"/>
      <c r="D1070" s="1224"/>
      <c r="E1070" s="1224"/>
      <c r="F1070" s="1224"/>
      <c r="G1070" s="1224"/>
      <c r="H1070" s="1224"/>
      <c r="I1070" s="1224"/>
      <c r="J1070" s="1224"/>
      <c r="K1070" s="1224"/>
      <c r="L1070" s="1224"/>
      <c r="M1070" s="1224"/>
      <c r="N1070" s="1224"/>
      <c r="O1070" s="1224"/>
      <c r="P1070" s="1224"/>
      <c r="Q1070" s="1236" t="s">
        <v>2740</v>
      </c>
    </row>
    <row r="1071" spans="1:18" ht="15.95" customHeight="1">
      <c r="A1071" s="1239"/>
      <c r="B1071" s="1240"/>
      <c r="C1071" s="1240"/>
      <c r="D1071" s="1240"/>
      <c r="E1071" s="1240"/>
      <c r="F1071" s="1240"/>
      <c r="G1071" s="1240"/>
      <c r="H1071" s="1240"/>
      <c r="I1071" s="1240"/>
      <c r="J1071" s="1240"/>
      <c r="K1071" s="1240"/>
      <c r="L1071" s="1240"/>
      <c r="M1071" s="1240"/>
      <c r="N1071" s="1240"/>
      <c r="O1071" s="1240"/>
      <c r="P1071" s="1240"/>
      <c r="Q1071" s="1242"/>
    </row>
    <row r="1072" spans="1:18" ht="11.1" customHeight="1">
      <c r="A1072" s="1245"/>
      <c r="B1072" s="2390">
        <v>2018</v>
      </c>
      <c r="C1072" s="2391"/>
      <c r="D1072" s="2391"/>
      <c r="E1072" s="2391"/>
      <c r="F1072" s="2391"/>
      <c r="G1072" s="2391"/>
      <c r="H1072" s="2391"/>
      <c r="I1072" s="2391"/>
      <c r="J1072" s="2391"/>
      <c r="K1072" s="2391"/>
      <c r="L1072" s="2391"/>
      <c r="M1072" s="2391"/>
      <c r="N1072" s="2390">
        <v>2017</v>
      </c>
      <c r="O1072" s="2391"/>
      <c r="P1072" s="2395"/>
      <c r="Q1072" s="1246"/>
    </row>
    <row r="1073" spans="1:18" ht="11.1" customHeight="1">
      <c r="A1073" s="1245"/>
      <c r="B1073" s="2392"/>
      <c r="C1073" s="2393"/>
      <c r="D1073" s="2393"/>
      <c r="E1073" s="2393"/>
      <c r="F1073" s="2393"/>
      <c r="G1073" s="2393"/>
      <c r="H1073" s="2394"/>
      <c r="I1073" s="2393"/>
      <c r="J1073" s="2393"/>
      <c r="K1073" s="2393"/>
      <c r="L1073" s="2393"/>
      <c r="M1073" s="2393"/>
      <c r="N1073" s="2392"/>
      <c r="O1073" s="2393"/>
      <c r="P1073" s="2396"/>
      <c r="Q1073" s="1246" t="s">
        <v>2501</v>
      </c>
    </row>
    <row r="1074" spans="1:18" ht="11.1" customHeight="1">
      <c r="A1074" s="1245"/>
      <c r="B1074" s="1247" t="s">
        <v>2502</v>
      </c>
      <c r="C1074" s="1248" t="s">
        <v>2675</v>
      </c>
      <c r="D1074" s="1249" t="s">
        <v>11</v>
      </c>
      <c r="E1074" s="1250" t="s">
        <v>21</v>
      </c>
      <c r="F1074" s="1250" t="s">
        <v>23</v>
      </c>
      <c r="G1074" s="1250" t="s">
        <v>12</v>
      </c>
      <c r="H1074" s="1251" t="s">
        <v>13</v>
      </c>
      <c r="I1074" s="1251" t="s">
        <v>14</v>
      </c>
      <c r="J1074" s="1251" t="s">
        <v>15</v>
      </c>
      <c r="K1074" s="1252" t="s">
        <v>8</v>
      </c>
      <c r="L1074" s="1252" t="s">
        <v>9</v>
      </c>
      <c r="M1074" s="1252" t="s">
        <v>10</v>
      </c>
      <c r="N1074" s="1247" t="s">
        <v>2502</v>
      </c>
      <c r="O1074" s="1248" t="s">
        <v>2675</v>
      </c>
      <c r="P1074" s="1249" t="s">
        <v>11</v>
      </c>
      <c r="Q1074" s="1246"/>
    </row>
    <row r="1075" spans="1:18" ht="11.1" customHeight="1">
      <c r="A1075" s="1253"/>
      <c r="B1075" s="1254" t="s">
        <v>2406</v>
      </c>
      <c r="C1075" s="1255" t="s">
        <v>2506</v>
      </c>
      <c r="D1075" s="1256" t="s">
        <v>2507</v>
      </c>
      <c r="E1075" s="1257" t="s">
        <v>7</v>
      </c>
      <c r="F1075" s="1257" t="s">
        <v>22</v>
      </c>
      <c r="G1075" s="1257" t="s">
        <v>6</v>
      </c>
      <c r="H1075" s="1258" t="s">
        <v>5</v>
      </c>
      <c r="I1075" s="1258" t="s">
        <v>4</v>
      </c>
      <c r="J1075" s="1258" t="s">
        <v>3</v>
      </c>
      <c r="K1075" s="1259" t="s">
        <v>2</v>
      </c>
      <c r="L1075" s="1259" t="s">
        <v>1</v>
      </c>
      <c r="M1075" s="1259" t="s">
        <v>0</v>
      </c>
      <c r="N1075" s="1254" t="s">
        <v>2406</v>
      </c>
      <c r="O1075" s="1255" t="s">
        <v>2506</v>
      </c>
      <c r="P1075" s="1256" t="s">
        <v>2507</v>
      </c>
      <c r="Q1075" s="1260"/>
    </row>
    <row r="1076" spans="1:18" ht="15" customHeight="1">
      <c r="A1076" s="1290"/>
      <c r="B1076" s="1272"/>
      <c r="C1076" s="1224"/>
      <c r="D1076" s="1276"/>
      <c r="E1076" s="1224"/>
      <c r="F1076" s="1224"/>
      <c r="G1076" s="1224"/>
      <c r="H1076" s="1224"/>
      <c r="I1076" s="1224"/>
      <c r="J1076" s="1224"/>
      <c r="K1076" s="1224"/>
      <c r="L1076" s="1224"/>
      <c r="M1076" s="1224"/>
      <c r="N1076" s="1266"/>
      <c r="O1076" s="1267"/>
      <c r="P1076" s="1268"/>
      <c r="Q1076" s="1280"/>
    </row>
    <row r="1077" spans="1:18" ht="15" customHeight="1">
      <c r="A1077" s="1274" t="s">
        <v>2809</v>
      </c>
      <c r="B1077" s="1266">
        <f>'[2]tr (2)'!C726</f>
        <v>110.2</v>
      </c>
      <c r="C1077" s="1267">
        <f>'[2]tr (2)'!D726</f>
        <v>110.2</v>
      </c>
      <c r="D1077" s="1268">
        <f>'[2]tr (2)'!E726</f>
        <v>110.2</v>
      </c>
      <c r="E1077" s="1267">
        <f>'[2]tr (2)'!F726</f>
        <v>110.3</v>
      </c>
      <c r="F1077" s="1267">
        <f>'[2]tr (2)'!G726</f>
        <v>110.3</v>
      </c>
      <c r="G1077" s="1267">
        <f>'[2]tr (2)'!H726</f>
        <v>110.3</v>
      </c>
      <c r="H1077" s="1267">
        <f>'[2]tr (2)'!I726</f>
        <v>110.3</v>
      </c>
      <c r="I1077" s="1267">
        <f>'[2]tr (2)'!J726</f>
        <v>110.3</v>
      </c>
      <c r="J1077" s="1267">
        <f>'[2]tr (2)'!K726</f>
        <v>110.3</v>
      </c>
      <c r="K1077" s="1267">
        <f>'[2]tr (2)'!L726</f>
        <v>110.3</v>
      </c>
      <c r="L1077" s="1267">
        <f>'[2]tr (2)'!M726</f>
        <v>110.3</v>
      </c>
      <c r="M1077" s="1267">
        <f>'[2]tr (2)'!N726</f>
        <v>110.3</v>
      </c>
      <c r="N1077" s="1266">
        <f>'[2]tr (2)'!O726</f>
        <v>110.3</v>
      </c>
      <c r="O1077" s="1267">
        <f>'[2]tr (2)'!P726</f>
        <v>110.3</v>
      </c>
      <c r="P1077" s="1268">
        <f>'[2]tr (2)'!Q726</f>
        <v>110.3</v>
      </c>
      <c r="Q1077" s="1273" t="s">
        <v>2810</v>
      </c>
    </row>
    <row r="1078" spans="1:18" ht="15" customHeight="1">
      <c r="A1078" s="1244" t="s">
        <v>2811</v>
      </c>
      <c r="B1078" s="1272">
        <f>'[2]tr (2)'!C727</f>
        <v>120.6</v>
      </c>
      <c r="C1078" s="1224">
        <f>'[2]tr (2)'!D727</f>
        <v>120.6</v>
      </c>
      <c r="D1078" s="1276">
        <f>'[2]tr (2)'!E727</f>
        <v>120.6</v>
      </c>
      <c r="E1078" s="1224">
        <f>'[2]tr (2)'!F727</f>
        <v>120.6</v>
      </c>
      <c r="F1078" s="1224">
        <f>'[2]tr (2)'!G727</f>
        <v>120.6</v>
      </c>
      <c r="G1078" s="1224">
        <f>'[2]tr (2)'!H727</f>
        <v>120.6</v>
      </c>
      <c r="H1078" s="1224">
        <f>'[2]tr (2)'!I727</f>
        <v>120.6</v>
      </c>
      <c r="I1078" s="1224">
        <f>'[2]tr (2)'!J727</f>
        <v>120.6</v>
      </c>
      <c r="J1078" s="1224">
        <f>'[2]tr (2)'!K727</f>
        <v>120.6</v>
      </c>
      <c r="K1078" s="1224">
        <f>'[2]tr (2)'!L727</f>
        <v>120.6</v>
      </c>
      <c r="L1078" s="1224">
        <f>'[2]tr (2)'!M727</f>
        <v>120.6</v>
      </c>
      <c r="M1078" s="1224">
        <f>'[2]tr (2)'!N727</f>
        <v>120.6</v>
      </c>
      <c r="N1078" s="1272">
        <f>'[2]tr (2)'!O727</f>
        <v>120.6</v>
      </c>
      <c r="O1078" s="1224">
        <f>'[2]tr (2)'!P727</f>
        <v>120.6</v>
      </c>
      <c r="P1078" s="1276">
        <f>'[2]tr (2)'!Q727</f>
        <v>120.6</v>
      </c>
      <c r="Q1078" s="1277" t="s">
        <v>2812</v>
      </c>
    </row>
    <row r="1079" spans="1:18" ht="15" customHeight="1">
      <c r="A1079" s="1244" t="s">
        <v>2813</v>
      </c>
      <c r="B1079" s="1272">
        <f>'[2]tr (2)'!C728</f>
        <v>91.3</v>
      </c>
      <c r="C1079" s="1224">
        <f>'[2]tr (2)'!D728</f>
        <v>91.3</v>
      </c>
      <c r="D1079" s="1276">
        <f>'[2]tr (2)'!E728</f>
        <v>91.3</v>
      </c>
      <c r="E1079" s="1224">
        <f>'[2]tr (2)'!F728</f>
        <v>91.3</v>
      </c>
      <c r="F1079" s="1224">
        <f>'[2]tr (2)'!G728</f>
        <v>91.3</v>
      </c>
      <c r="G1079" s="1224">
        <f>'[2]tr (2)'!H728</f>
        <v>91.3</v>
      </c>
      <c r="H1079" s="1224">
        <f>'[2]tr (2)'!I728</f>
        <v>91.3</v>
      </c>
      <c r="I1079" s="1224">
        <f>'[2]tr (2)'!J728</f>
        <v>91.3</v>
      </c>
      <c r="J1079" s="1224">
        <f>'[2]tr (2)'!K728</f>
        <v>91.3</v>
      </c>
      <c r="K1079" s="1224">
        <f>'[2]tr (2)'!L728</f>
        <v>91.3</v>
      </c>
      <c r="L1079" s="1224">
        <f>'[2]tr (2)'!M728</f>
        <v>91.3</v>
      </c>
      <c r="M1079" s="1224">
        <f>'[2]tr (2)'!N728</f>
        <v>91.3</v>
      </c>
      <c r="N1079" s="1272">
        <f>'[2]tr (2)'!O728</f>
        <v>91.3</v>
      </c>
      <c r="O1079" s="1224">
        <f>'[2]tr (2)'!P728</f>
        <v>91.3</v>
      </c>
      <c r="P1079" s="1276">
        <f>'[2]tr (2)'!Q728</f>
        <v>91.3</v>
      </c>
      <c r="Q1079" s="1278" t="s">
        <v>2814</v>
      </c>
    </row>
    <row r="1080" spans="1:18" ht="15" customHeight="1">
      <c r="A1080" s="1244" t="s">
        <v>2815</v>
      </c>
      <c r="B1080" s="1272">
        <f>'[2]tr (2)'!C729</f>
        <v>102.2</v>
      </c>
      <c r="C1080" s="1224">
        <f>'[2]tr (2)'!D729</f>
        <v>102.2</v>
      </c>
      <c r="D1080" s="1276">
        <f>'[2]tr (2)'!E729</f>
        <v>102.2</v>
      </c>
      <c r="E1080" s="1224">
        <f>'[2]tr (2)'!F729</f>
        <v>104.3</v>
      </c>
      <c r="F1080" s="1224">
        <f>'[2]tr (2)'!G729</f>
        <v>104.3</v>
      </c>
      <c r="G1080" s="1224">
        <f>'[2]tr (2)'!H729</f>
        <v>104.3</v>
      </c>
      <c r="H1080" s="1224">
        <f>'[2]tr (2)'!I729</f>
        <v>104.3</v>
      </c>
      <c r="I1080" s="1224">
        <f>'[2]tr (2)'!J729</f>
        <v>104.3</v>
      </c>
      <c r="J1080" s="1224">
        <f>'[2]tr (2)'!K729</f>
        <v>104.3</v>
      </c>
      <c r="K1080" s="1224">
        <f>'[2]tr (2)'!L729</f>
        <v>104.3</v>
      </c>
      <c r="L1080" s="1224">
        <f>'[2]tr (2)'!M729</f>
        <v>104.3</v>
      </c>
      <c r="M1080" s="1224">
        <f>'[2]tr (2)'!N729</f>
        <v>104.3</v>
      </c>
      <c r="N1080" s="1272">
        <f>'[2]tr (2)'!O729</f>
        <v>104.3</v>
      </c>
      <c r="O1080" s="1224">
        <f>'[2]tr (2)'!P729</f>
        <v>104.3</v>
      </c>
      <c r="P1080" s="1276">
        <f>'[2]tr (2)'!Q729</f>
        <v>104.3</v>
      </c>
      <c r="Q1080" s="1278" t="s">
        <v>2816</v>
      </c>
    </row>
    <row r="1081" spans="1:18" ht="15" customHeight="1">
      <c r="A1081" s="1244" t="s">
        <v>2817</v>
      </c>
      <c r="B1081" s="1272">
        <f>'[2]tr (2)'!C730</f>
        <v>88.5</v>
      </c>
      <c r="C1081" s="1224">
        <f>'[2]tr (2)'!D730</f>
        <v>88.5</v>
      </c>
      <c r="D1081" s="1276">
        <f>'[2]tr (2)'!E730</f>
        <v>88.5</v>
      </c>
      <c r="E1081" s="1224">
        <f>'[2]tr (2)'!F730</f>
        <v>88.5</v>
      </c>
      <c r="F1081" s="1224">
        <f>'[2]tr (2)'!G730</f>
        <v>88.5</v>
      </c>
      <c r="G1081" s="1224">
        <f>'[2]tr (2)'!H730</f>
        <v>88.5</v>
      </c>
      <c r="H1081" s="1224">
        <f>'[2]tr (2)'!I730</f>
        <v>88.5</v>
      </c>
      <c r="I1081" s="1224">
        <f>'[2]tr (2)'!J730</f>
        <v>88.5</v>
      </c>
      <c r="J1081" s="1224">
        <f>'[2]tr (2)'!K730</f>
        <v>88.5</v>
      </c>
      <c r="K1081" s="1224">
        <f>'[2]tr (2)'!L730</f>
        <v>88.5</v>
      </c>
      <c r="L1081" s="1224">
        <f>'[2]tr (2)'!M730</f>
        <v>88.5</v>
      </c>
      <c r="M1081" s="1224">
        <f>'[2]tr (2)'!N730</f>
        <v>88.5</v>
      </c>
      <c r="N1081" s="1272">
        <f>'[2]tr (2)'!O730</f>
        <v>88.5</v>
      </c>
      <c r="O1081" s="1224">
        <f>'[2]tr (2)'!P730</f>
        <v>88.5</v>
      </c>
      <c r="P1081" s="1276">
        <f>'[2]tr (2)'!Q730</f>
        <v>88.5</v>
      </c>
      <c r="Q1081" s="1278" t="s">
        <v>2818</v>
      </c>
    </row>
    <row r="1082" spans="1:18" ht="15" customHeight="1">
      <c r="A1082" s="1244" t="s">
        <v>2819</v>
      </c>
      <c r="B1082" s="1272">
        <f>'[2]tr (2)'!C731</f>
        <v>111.6</v>
      </c>
      <c r="C1082" s="1224">
        <f>'[2]tr (2)'!D731</f>
        <v>111.6</v>
      </c>
      <c r="D1082" s="1276">
        <f>'[2]tr (2)'!E731</f>
        <v>111.6</v>
      </c>
      <c r="E1082" s="1224">
        <f>'[2]tr (2)'!F731</f>
        <v>111.6</v>
      </c>
      <c r="F1082" s="1224">
        <f>'[2]tr (2)'!G731</f>
        <v>111.6</v>
      </c>
      <c r="G1082" s="1224">
        <f>'[2]tr (2)'!H731</f>
        <v>111.6</v>
      </c>
      <c r="H1082" s="1224">
        <f>'[2]tr (2)'!I731</f>
        <v>111.6</v>
      </c>
      <c r="I1082" s="1224">
        <f>'[2]tr (2)'!J731</f>
        <v>111.6</v>
      </c>
      <c r="J1082" s="1224">
        <f>'[2]tr (2)'!K731</f>
        <v>111.6</v>
      </c>
      <c r="K1082" s="1224">
        <f>'[2]tr (2)'!L731</f>
        <v>111.6</v>
      </c>
      <c r="L1082" s="1224">
        <f>'[2]tr (2)'!M731</f>
        <v>111.6</v>
      </c>
      <c r="M1082" s="1224">
        <f>'[2]tr (2)'!N731</f>
        <v>111.6</v>
      </c>
      <c r="N1082" s="1272">
        <f>'[2]tr (2)'!O731</f>
        <v>111.6</v>
      </c>
      <c r="O1082" s="1224">
        <f>'[2]tr (2)'!P731</f>
        <v>111.6</v>
      </c>
      <c r="P1082" s="1276">
        <f>'[2]tr (2)'!Q731</f>
        <v>111.6</v>
      </c>
      <c r="Q1082" s="1278" t="s">
        <v>2820</v>
      </c>
    </row>
    <row r="1083" spans="1:18" ht="15" customHeight="1">
      <c r="A1083" s="1244" t="s">
        <v>2821</v>
      </c>
      <c r="B1083" s="1272">
        <f>'[2]tr (2)'!C732</f>
        <v>102.8</v>
      </c>
      <c r="C1083" s="1224">
        <f>'[2]tr (2)'!D732</f>
        <v>102.8</v>
      </c>
      <c r="D1083" s="1276">
        <f>'[2]tr (2)'!E732</f>
        <v>102.8</v>
      </c>
      <c r="E1083" s="1224">
        <f>'[2]tr (2)'!F732</f>
        <v>102.8</v>
      </c>
      <c r="F1083" s="1224">
        <f>'[2]tr (2)'!G732</f>
        <v>102.8</v>
      </c>
      <c r="G1083" s="1224">
        <f>'[2]tr (2)'!H732</f>
        <v>102.8</v>
      </c>
      <c r="H1083" s="1224">
        <f>'[2]tr (2)'!I732</f>
        <v>102.8</v>
      </c>
      <c r="I1083" s="1224">
        <f>'[2]tr (2)'!J732</f>
        <v>102.8</v>
      </c>
      <c r="J1083" s="1224">
        <f>'[2]tr (2)'!K732</f>
        <v>102.8</v>
      </c>
      <c r="K1083" s="1224">
        <f>'[2]tr (2)'!L732</f>
        <v>102.8</v>
      </c>
      <c r="L1083" s="1224">
        <f>'[2]tr (2)'!M732</f>
        <v>102.8</v>
      </c>
      <c r="M1083" s="1224">
        <f>'[2]tr (2)'!N732</f>
        <v>102.8</v>
      </c>
      <c r="N1083" s="1272">
        <f>'[2]tr (2)'!O732</f>
        <v>102.8</v>
      </c>
      <c r="O1083" s="1224">
        <f>'[2]tr (2)'!P732</f>
        <v>102.8</v>
      </c>
      <c r="P1083" s="1276">
        <f>'[2]tr (2)'!Q732</f>
        <v>102.8</v>
      </c>
      <c r="Q1083" s="1278" t="s">
        <v>2822</v>
      </c>
    </row>
    <row r="1084" spans="1:18" ht="15" customHeight="1">
      <c r="A1084" s="1244" t="s">
        <v>2823</v>
      </c>
      <c r="B1084" s="1272">
        <f>'[2]tr (2)'!C733</f>
        <v>117.3</v>
      </c>
      <c r="C1084" s="1224">
        <f>'[2]tr (2)'!D733</f>
        <v>117.3</v>
      </c>
      <c r="D1084" s="1276">
        <f>'[2]tr (2)'!E733</f>
        <v>117.3</v>
      </c>
      <c r="E1084" s="1224">
        <f>'[2]tr (2)'!F733</f>
        <v>117.3</v>
      </c>
      <c r="F1084" s="1224">
        <f>'[2]tr (2)'!G733</f>
        <v>117.3</v>
      </c>
      <c r="G1084" s="1224">
        <f>'[2]tr (2)'!H733</f>
        <v>117.3</v>
      </c>
      <c r="H1084" s="1224">
        <f>'[2]tr (2)'!I733</f>
        <v>117.3</v>
      </c>
      <c r="I1084" s="1224">
        <f>'[2]tr (2)'!J733</f>
        <v>117.3</v>
      </c>
      <c r="J1084" s="1224">
        <f>'[2]tr (2)'!K733</f>
        <v>117.3</v>
      </c>
      <c r="K1084" s="1224">
        <f>'[2]tr (2)'!L733</f>
        <v>117.3</v>
      </c>
      <c r="L1084" s="1224">
        <f>'[2]tr (2)'!M733</f>
        <v>117.3</v>
      </c>
      <c r="M1084" s="1224">
        <f>'[2]tr (2)'!N733</f>
        <v>117.3</v>
      </c>
      <c r="N1084" s="1272">
        <f>'[2]tr (2)'!O733</f>
        <v>117.3</v>
      </c>
      <c r="O1084" s="1224">
        <f>'[2]tr (2)'!P733</f>
        <v>117.3</v>
      </c>
      <c r="P1084" s="1276">
        <f>'[2]tr (2)'!Q733</f>
        <v>117.3</v>
      </c>
      <c r="Q1084" s="1277" t="s">
        <v>2824</v>
      </c>
    </row>
    <row r="1085" spans="1:18" ht="15" customHeight="1">
      <c r="A1085" s="1244" t="s">
        <v>2825</v>
      </c>
      <c r="B1085" s="1272">
        <f>'[2]tr (2)'!C734</f>
        <v>122.8</v>
      </c>
      <c r="C1085" s="1224">
        <f>'[2]tr (2)'!D734</f>
        <v>122.8</v>
      </c>
      <c r="D1085" s="1276">
        <f>'[2]tr (2)'!E734</f>
        <v>122.8</v>
      </c>
      <c r="E1085" s="1224">
        <f>'[2]tr (2)'!F734</f>
        <v>122.8</v>
      </c>
      <c r="F1085" s="1224">
        <f>'[2]tr (2)'!G734</f>
        <v>122.8</v>
      </c>
      <c r="G1085" s="1224">
        <f>'[2]tr (2)'!H734</f>
        <v>122.8</v>
      </c>
      <c r="H1085" s="1224">
        <f>'[2]tr (2)'!I734</f>
        <v>122.8</v>
      </c>
      <c r="I1085" s="1224">
        <f>'[2]tr (2)'!J734</f>
        <v>122.8</v>
      </c>
      <c r="J1085" s="1224">
        <f>'[2]tr (2)'!K734</f>
        <v>122.8</v>
      </c>
      <c r="K1085" s="1224">
        <f>'[2]tr (2)'!L734</f>
        <v>122.8</v>
      </c>
      <c r="L1085" s="1224">
        <f>'[2]tr (2)'!M734</f>
        <v>122.8</v>
      </c>
      <c r="M1085" s="1224">
        <f>'[2]tr (2)'!N734</f>
        <v>122.8</v>
      </c>
      <c r="N1085" s="1272">
        <f>'[2]tr (2)'!O734</f>
        <v>122.8</v>
      </c>
      <c r="O1085" s="1224">
        <f>'[2]tr (2)'!P734</f>
        <v>122.8</v>
      </c>
      <c r="P1085" s="1276">
        <f>'[2]tr (2)'!Q734</f>
        <v>122.8</v>
      </c>
      <c r="Q1085" s="1278" t="s">
        <v>2826</v>
      </c>
      <c r="R1085" s="1270"/>
    </row>
    <row r="1086" spans="1:18" ht="15" customHeight="1">
      <c r="A1086" s="1244" t="s">
        <v>2827</v>
      </c>
      <c r="B1086" s="1272">
        <f>'[2]tr (2)'!C735</f>
        <v>109.8</v>
      </c>
      <c r="C1086" s="1224">
        <f>'[2]tr (2)'!D735</f>
        <v>109.8</v>
      </c>
      <c r="D1086" s="1276">
        <f>'[2]tr (2)'!E735</f>
        <v>109.8</v>
      </c>
      <c r="E1086" s="1224">
        <f>'[2]tr (2)'!F735</f>
        <v>109.8</v>
      </c>
      <c r="F1086" s="1224">
        <f>'[2]tr (2)'!G735</f>
        <v>109.8</v>
      </c>
      <c r="G1086" s="1224">
        <f>'[2]tr (2)'!H735</f>
        <v>109.8</v>
      </c>
      <c r="H1086" s="1224">
        <f>'[2]tr (2)'!I735</f>
        <v>109.8</v>
      </c>
      <c r="I1086" s="1224">
        <f>'[2]tr (2)'!J735</f>
        <v>109.8</v>
      </c>
      <c r="J1086" s="1224">
        <f>'[2]tr (2)'!K735</f>
        <v>109.8</v>
      </c>
      <c r="K1086" s="1224">
        <f>'[2]tr (2)'!L735</f>
        <v>109.8</v>
      </c>
      <c r="L1086" s="1224">
        <f>'[2]tr (2)'!M735</f>
        <v>109.8</v>
      </c>
      <c r="M1086" s="1224">
        <f>'[2]tr (2)'!N735</f>
        <v>109.8</v>
      </c>
      <c r="N1086" s="1272">
        <f>'[2]tr (2)'!O735</f>
        <v>109.8</v>
      </c>
      <c r="O1086" s="1224">
        <f>'[2]tr (2)'!P735</f>
        <v>109.8</v>
      </c>
      <c r="P1086" s="1276">
        <f>'[2]tr (2)'!Q735</f>
        <v>109.8</v>
      </c>
      <c r="Q1086" s="1277" t="s">
        <v>2828</v>
      </c>
    </row>
    <row r="1087" spans="1:18" s="1227" customFormat="1" ht="15" customHeight="1">
      <c r="A1087" s="1244" t="s">
        <v>2829</v>
      </c>
      <c r="B1087" s="1272">
        <f>'[2]tr (2)'!C736</f>
        <v>133.30000000000001</v>
      </c>
      <c r="C1087" s="1224">
        <f>'[2]tr (2)'!D736</f>
        <v>133.30000000000001</v>
      </c>
      <c r="D1087" s="1276">
        <f>'[2]tr (2)'!E736</f>
        <v>133.30000000000001</v>
      </c>
      <c r="E1087" s="1224">
        <f>'[2]tr (2)'!F736</f>
        <v>133.30000000000001</v>
      </c>
      <c r="F1087" s="1224">
        <f>'[2]tr (2)'!G736</f>
        <v>133.30000000000001</v>
      </c>
      <c r="G1087" s="1224">
        <f>'[2]tr (2)'!H736</f>
        <v>133.30000000000001</v>
      </c>
      <c r="H1087" s="1224">
        <f>'[2]tr (2)'!I736</f>
        <v>133.30000000000001</v>
      </c>
      <c r="I1087" s="1224">
        <f>'[2]tr (2)'!J736</f>
        <v>133.30000000000001</v>
      </c>
      <c r="J1087" s="1224">
        <f>'[2]tr (2)'!K736</f>
        <v>133.30000000000001</v>
      </c>
      <c r="K1087" s="1224">
        <f>'[2]tr (2)'!L736</f>
        <v>133.30000000000001</v>
      </c>
      <c r="L1087" s="1224">
        <f>'[2]tr (2)'!M736</f>
        <v>133.30000000000001</v>
      </c>
      <c r="M1087" s="1224">
        <f>'[2]tr (2)'!N736</f>
        <v>133.30000000000001</v>
      </c>
      <c r="N1087" s="1272">
        <f>'[2]tr (2)'!O736</f>
        <v>133.30000000000001</v>
      </c>
      <c r="O1087" s="1224">
        <f>'[2]tr (2)'!P736</f>
        <v>133.30000000000001</v>
      </c>
      <c r="P1087" s="1276">
        <f>'[2]tr (2)'!Q736</f>
        <v>133.30000000000001</v>
      </c>
      <c r="Q1087" s="1278" t="s">
        <v>2830</v>
      </c>
      <c r="R1087" s="1243"/>
    </row>
    <row r="1088" spans="1:18" ht="15" customHeight="1">
      <c r="B1088" s="1272"/>
      <c r="C1088" s="1224"/>
      <c r="D1088" s="1268"/>
      <c r="E1088" s="1267"/>
      <c r="F1088" s="1267"/>
      <c r="G1088" s="1267"/>
      <c r="H1088" s="1267"/>
      <c r="I1088" s="1267"/>
      <c r="J1088" s="1267"/>
      <c r="K1088" s="1267"/>
      <c r="L1088" s="1267"/>
      <c r="M1088" s="1267"/>
      <c r="N1088" s="1266"/>
      <c r="O1088" s="1267"/>
      <c r="P1088" s="1268"/>
      <c r="Q1088" s="1278"/>
    </row>
    <row r="1089" spans="1:18" s="1238" customFormat="1" ht="15" customHeight="1">
      <c r="A1089" s="1274" t="s">
        <v>2831</v>
      </c>
      <c r="B1089" s="1266">
        <f>'[2]tr (2)'!C738</f>
        <v>106.5</v>
      </c>
      <c r="C1089" s="1267">
        <f>'[2]tr (2)'!D738</f>
        <v>106.4</v>
      </c>
      <c r="D1089" s="1268">
        <f>'[2]tr (2)'!E738</f>
        <v>106.4</v>
      </c>
      <c r="E1089" s="1267">
        <f>'[2]tr (2)'!F738</f>
        <v>106.4</v>
      </c>
      <c r="F1089" s="1267">
        <f>'[2]tr (2)'!G738</f>
        <v>106.4</v>
      </c>
      <c r="G1089" s="1267">
        <f>'[2]tr (2)'!H738</f>
        <v>106.4</v>
      </c>
      <c r="H1089" s="1267">
        <f>'[2]tr (2)'!I738</f>
        <v>106.4</v>
      </c>
      <c r="I1089" s="1267">
        <f>'[2]tr (2)'!J738</f>
        <v>106.4</v>
      </c>
      <c r="J1089" s="1267">
        <f>'[2]tr (2)'!K738</f>
        <v>106.4</v>
      </c>
      <c r="K1089" s="1267">
        <f>'[2]tr (2)'!L738</f>
        <v>106.4</v>
      </c>
      <c r="L1089" s="1267">
        <f>'[2]tr (2)'!M738</f>
        <v>106.4</v>
      </c>
      <c r="M1089" s="1267">
        <f>'[2]tr (2)'!N738</f>
        <v>106.4</v>
      </c>
      <c r="N1089" s="1266">
        <f>'[2]tr (2)'!O738</f>
        <v>106.4</v>
      </c>
      <c r="O1089" s="1267">
        <f>'[2]tr (2)'!P738</f>
        <v>106.4</v>
      </c>
      <c r="P1089" s="1268">
        <f>'[2]tr (2)'!Q738</f>
        <v>106.4</v>
      </c>
      <c r="Q1089" s="1273" t="s">
        <v>2832</v>
      </c>
      <c r="R1089" s="1243"/>
    </row>
    <row r="1090" spans="1:18" ht="15" customHeight="1">
      <c r="A1090" s="1244" t="s">
        <v>2833</v>
      </c>
      <c r="B1090" s="1272">
        <f>'[2]tr (2)'!C739</f>
        <v>93.7</v>
      </c>
      <c r="C1090" s="1224">
        <f>'[2]tr (2)'!D739</f>
        <v>93.7</v>
      </c>
      <c r="D1090" s="1276">
        <f>'[2]tr (2)'!E739</f>
        <v>93.7</v>
      </c>
      <c r="E1090" s="1224">
        <f>'[2]tr (2)'!F739</f>
        <v>93.7</v>
      </c>
      <c r="F1090" s="1224">
        <f>'[2]tr (2)'!G739</f>
        <v>93.7</v>
      </c>
      <c r="G1090" s="1224">
        <f>'[2]tr (2)'!H739</f>
        <v>93.7</v>
      </c>
      <c r="H1090" s="1224">
        <f>'[2]tr (2)'!I739</f>
        <v>93.7</v>
      </c>
      <c r="I1090" s="1224">
        <f>'[2]tr (2)'!J739</f>
        <v>93.7</v>
      </c>
      <c r="J1090" s="1224">
        <f>'[2]tr (2)'!K739</f>
        <v>93.7</v>
      </c>
      <c r="K1090" s="1224">
        <f>'[2]tr (2)'!L739</f>
        <v>93.7</v>
      </c>
      <c r="L1090" s="1224">
        <f>'[2]tr (2)'!M739</f>
        <v>93.8</v>
      </c>
      <c r="M1090" s="1224">
        <f>'[2]tr (2)'!N739</f>
        <v>93.8</v>
      </c>
      <c r="N1090" s="1272">
        <f>'[2]tr (2)'!O739</f>
        <v>93.8</v>
      </c>
      <c r="O1090" s="1224">
        <f>'[2]tr (2)'!P739</f>
        <v>93.8</v>
      </c>
      <c r="P1090" s="1276">
        <f>'[2]tr (2)'!Q739</f>
        <v>93.8</v>
      </c>
      <c r="Q1090" s="1278" t="s">
        <v>2834</v>
      </c>
    </row>
    <row r="1091" spans="1:18" ht="15" customHeight="1">
      <c r="A1091" s="1244" t="s">
        <v>2835</v>
      </c>
      <c r="B1091" s="1272">
        <f>'[2]tr (2)'!C740</f>
        <v>100.9</v>
      </c>
      <c r="C1091" s="1224">
        <f>'[2]tr (2)'!D740</f>
        <v>100.9</v>
      </c>
      <c r="D1091" s="1276">
        <f>'[2]tr (2)'!E740</f>
        <v>100.9</v>
      </c>
      <c r="E1091" s="1224">
        <f>'[2]tr (2)'!F740</f>
        <v>100.9</v>
      </c>
      <c r="F1091" s="1224">
        <f>'[2]tr (2)'!G740</f>
        <v>100.9</v>
      </c>
      <c r="G1091" s="1224">
        <f>'[2]tr (2)'!H740</f>
        <v>100.9</v>
      </c>
      <c r="H1091" s="1224">
        <f>'[2]tr (2)'!I740</f>
        <v>100.9</v>
      </c>
      <c r="I1091" s="1224">
        <f>'[2]tr (2)'!J740</f>
        <v>100.9</v>
      </c>
      <c r="J1091" s="1224">
        <f>'[2]tr (2)'!K740</f>
        <v>100.9</v>
      </c>
      <c r="K1091" s="1224">
        <f>'[2]tr (2)'!L740</f>
        <v>100.9</v>
      </c>
      <c r="L1091" s="1224">
        <f>'[2]tr (2)'!M740</f>
        <v>100.9</v>
      </c>
      <c r="M1091" s="1224">
        <f>'[2]tr (2)'!N740</f>
        <v>100.9</v>
      </c>
      <c r="N1091" s="1272">
        <f>'[2]tr (2)'!O740</f>
        <v>100.9</v>
      </c>
      <c r="O1091" s="1224">
        <f>'[2]tr (2)'!P740</f>
        <v>100.9</v>
      </c>
      <c r="P1091" s="1276">
        <f>'[2]tr (2)'!Q740</f>
        <v>100.9</v>
      </c>
      <c r="Q1091" s="1278" t="s">
        <v>2836</v>
      </c>
    </row>
    <row r="1092" spans="1:18" ht="15" customHeight="1">
      <c r="A1092" s="1244" t="s">
        <v>2837</v>
      </c>
      <c r="B1092" s="1272">
        <f>'[2]tr (2)'!C741</f>
        <v>108.6</v>
      </c>
      <c r="C1092" s="1224">
        <f>'[2]tr (2)'!D741</f>
        <v>108.6</v>
      </c>
      <c r="D1092" s="1276">
        <f>'[2]tr (2)'!E741</f>
        <v>108.6</v>
      </c>
      <c r="E1092" s="1224">
        <f>'[2]tr (2)'!F741</f>
        <v>108.6</v>
      </c>
      <c r="F1092" s="1224">
        <f>'[2]tr (2)'!G741</f>
        <v>108.6</v>
      </c>
      <c r="G1092" s="1224">
        <f>'[2]tr (2)'!H741</f>
        <v>108.6</v>
      </c>
      <c r="H1092" s="1224">
        <f>'[2]tr (2)'!I741</f>
        <v>108.6</v>
      </c>
      <c r="I1092" s="1224">
        <f>'[2]tr (2)'!J741</f>
        <v>108.6</v>
      </c>
      <c r="J1092" s="1224">
        <f>'[2]tr (2)'!K741</f>
        <v>108.6</v>
      </c>
      <c r="K1092" s="1224">
        <f>'[2]tr (2)'!L741</f>
        <v>108.6</v>
      </c>
      <c r="L1092" s="1224">
        <f>'[2]tr (2)'!M741</f>
        <v>108.6</v>
      </c>
      <c r="M1092" s="1224">
        <f>'[2]tr (2)'!N741</f>
        <v>108.6</v>
      </c>
      <c r="N1092" s="1272">
        <f>'[2]tr (2)'!O741</f>
        <v>108.6</v>
      </c>
      <c r="O1092" s="1224">
        <f>'[2]tr (2)'!P741</f>
        <v>108.6</v>
      </c>
      <c r="P1092" s="1276">
        <f>'[2]tr (2)'!Q741</f>
        <v>108.6</v>
      </c>
      <c r="Q1092" s="1278" t="s">
        <v>2838</v>
      </c>
    </row>
    <row r="1093" spans="1:18" ht="15" customHeight="1">
      <c r="A1093" s="1244" t="s">
        <v>2839</v>
      </c>
      <c r="B1093" s="1272">
        <f>'[2]tr (2)'!C742</f>
        <v>141.30000000000001</v>
      </c>
      <c r="C1093" s="1224">
        <f>'[2]tr (2)'!D742</f>
        <v>141.30000000000001</v>
      </c>
      <c r="D1093" s="1276">
        <f>'[2]tr (2)'!E742</f>
        <v>141.30000000000001</v>
      </c>
      <c r="E1093" s="1224">
        <f>'[2]tr (2)'!F742</f>
        <v>141.30000000000001</v>
      </c>
      <c r="F1093" s="1224">
        <f>'[2]tr (2)'!G742</f>
        <v>141.30000000000001</v>
      </c>
      <c r="G1093" s="1224">
        <f>'[2]tr (2)'!H742</f>
        <v>141.30000000000001</v>
      </c>
      <c r="H1093" s="1224">
        <f>'[2]tr (2)'!I742</f>
        <v>141.30000000000001</v>
      </c>
      <c r="I1093" s="1224">
        <f>'[2]tr (2)'!J742</f>
        <v>141.30000000000001</v>
      </c>
      <c r="J1093" s="1224">
        <f>'[2]tr (2)'!K742</f>
        <v>141.30000000000001</v>
      </c>
      <c r="K1093" s="1224">
        <f>'[2]tr (2)'!L742</f>
        <v>141.30000000000001</v>
      </c>
      <c r="L1093" s="1224">
        <f>'[2]tr (2)'!M742</f>
        <v>141.30000000000001</v>
      </c>
      <c r="M1093" s="1224">
        <f>'[2]tr (2)'!N742</f>
        <v>141.30000000000001</v>
      </c>
      <c r="N1093" s="1272">
        <f>'[2]tr (2)'!O742</f>
        <v>141.30000000000001</v>
      </c>
      <c r="O1093" s="1224">
        <f>'[2]tr (2)'!P742</f>
        <v>141.30000000000001</v>
      </c>
      <c r="P1093" s="1276">
        <f>'[2]tr (2)'!Q742</f>
        <v>141.30000000000001</v>
      </c>
      <c r="Q1093" s="1278" t="s">
        <v>2840</v>
      </c>
    </row>
    <row r="1094" spans="1:18" ht="15" customHeight="1">
      <c r="A1094" s="1244" t="s">
        <v>2841</v>
      </c>
      <c r="B1094" s="1272">
        <f>'[2]tr (2)'!C743</f>
        <v>109.3</v>
      </c>
      <c r="C1094" s="1224">
        <f>'[2]tr (2)'!D743</f>
        <v>109.3</v>
      </c>
      <c r="D1094" s="1276">
        <f>'[2]tr (2)'!E743</f>
        <v>109.3</v>
      </c>
      <c r="E1094" s="1224">
        <f>'[2]tr (2)'!F743</f>
        <v>109.3</v>
      </c>
      <c r="F1094" s="1224">
        <f>'[2]tr (2)'!G743</f>
        <v>109.3</v>
      </c>
      <c r="G1094" s="1224">
        <f>'[2]tr (2)'!H743</f>
        <v>109.3</v>
      </c>
      <c r="H1094" s="1224">
        <f>'[2]tr (2)'!I743</f>
        <v>109.3</v>
      </c>
      <c r="I1094" s="1224">
        <f>'[2]tr (2)'!J743</f>
        <v>109.3</v>
      </c>
      <c r="J1094" s="1224">
        <f>'[2]tr (2)'!K743</f>
        <v>109.3</v>
      </c>
      <c r="K1094" s="1224">
        <f>'[2]tr (2)'!L743</f>
        <v>109.3</v>
      </c>
      <c r="L1094" s="1224">
        <f>'[2]tr (2)'!M743</f>
        <v>109.3</v>
      </c>
      <c r="M1094" s="1224">
        <f>'[2]tr (2)'!N743</f>
        <v>109.3</v>
      </c>
      <c r="N1094" s="1272">
        <f>'[2]tr (2)'!O743</f>
        <v>109.3</v>
      </c>
      <c r="O1094" s="1224">
        <f>'[2]tr (2)'!P743</f>
        <v>109.3</v>
      </c>
      <c r="P1094" s="1276">
        <f>'[2]tr (2)'!Q743</f>
        <v>109.3</v>
      </c>
      <c r="Q1094" s="1278" t="s">
        <v>2842</v>
      </c>
    </row>
    <row r="1095" spans="1:18" ht="15" customHeight="1">
      <c r="A1095" s="1244" t="s">
        <v>2843</v>
      </c>
      <c r="B1095" s="1272">
        <f>'[2]tr (2)'!C744</f>
        <v>101.2</v>
      </c>
      <c r="C1095" s="1224">
        <f>'[2]tr (2)'!D744</f>
        <v>100.6</v>
      </c>
      <c r="D1095" s="1276">
        <f>'[2]tr (2)'!E744</f>
        <v>100.6</v>
      </c>
      <c r="E1095" s="1224">
        <f>'[2]tr (2)'!F744</f>
        <v>100.6</v>
      </c>
      <c r="F1095" s="1224">
        <f>'[2]tr (2)'!G744</f>
        <v>100.6</v>
      </c>
      <c r="G1095" s="1224">
        <f>'[2]tr (2)'!H744</f>
        <v>100.6</v>
      </c>
      <c r="H1095" s="1224">
        <f>'[2]tr (2)'!I744</f>
        <v>100.6</v>
      </c>
      <c r="I1095" s="1224">
        <f>'[2]tr (2)'!J744</f>
        <v>100.6</v>
      </c>
      <c r="J1095" s="1224">
        <f>'[2]tr (2)'!K744</f>
        <v>100.6</v>
      </c>
      <c r="K1095" s="1224">
        <f>'[2]tr (2)'!L744</f>
        <v>100.6</v>
      </c>
      <c r="L1095" s="1224">
        <f>'[2]tr (2)'!M744</f>
        <v>100.6</v>
      </c>
      <c r="M1095" s="1224">
        <f>'[2]tr (2)'!N744</f>
        <v>100.6</v>
      </c>
      <c r="N1095" s="1272">
        <f>'[2]tr (2)'!O744</f>
        <v>100.6</v>
      </c>
      <c r="O1095" s="1224">
        <f>'[2]tr (2)'!P744</f>
        <v>100.6</v>
      </c>
      <c r="P1095" s="1276">
        <f>'[2]tr (2)'!Q744</f>
        <v>100.6</v>
      </c>
      <c r="Q1095" s="1278" t="s">
        <v>2844</v>
      </c>
    </row>
    <row r="1096" spans="1:18" s="1271" customFormat="1" ht="15" customHeight="1">
      <c r="A1096" s="1244" t="s">
        <v>2845</v>
      </c>
      <c r="B1096" s="1272">
        <f>'[2]tr (2)'!C745</f>
        <v>103.8</v>
      </c>
      <c r="C1096" s="1224">
        <f>'[2]tr (2)'!D745</f>
        <v>103.8</v>
      </c>
      <c r="D1096" s="1276">
        <f>'[2]tr (2)'!E745</f>
        <v>103.8</v>
      </c>
      <c r="E1096" s="1224">
        <f>'[2]tr (2)'!F745</f>
        <v>103.8</v>
      </c>
      <c r="F1096" s="1224">
        <f>'[2]tr (2)'!G745</f>
        <v>103.8</v>
      </c>
      <c r="G1096" s="1224">
        <f>'[2]tr (2)'!H745</f>
        <v>103.8</v>
      </c>
      <c r="H1096" s="1224">
        <f>'[2]tr (2)'!I745</f>
        <v>103.8</v>
      </c>
      <c r="I1096" s="1224">
        <f>'[2]tr (2)'!J745</f>
        <v>103.8</v>
      </c>
      <c r="J1096" s="1224">
        <f>'[2]tr (2)'!K745</f>
        <v>103.8</v>
      </c>
      <c r="K1096" s="1224">
        <f>'[2]tr (2)'!L745</f>
        <v>103.8</v>
      </c>
      <c r="L1096" s="1224">
        <f>'[2]tr (2)'!M745</f>
        <v>103.8</v>
      </c>
      <c r="M1096" s="1224">
        <f>'[2]tr (2)'!N745</f>
        <v>103.8</v>
      </c>
      <c r="N1096" s="1272">
        <f>'[2]tr (2)'!O745</f>
        <v>103.8</v>
      </c>
      <c r="O1096" s="1224">
        <f>'[2]tr (2)'!P745</f>
        <v>103.8</v>
      </c>
      <c r="P1096" s="1276">
        <f>'[2]tr (2)'!Q745</f>
        <v>103.8</v>
      </c>
      <c r="Q1096" s="1278" t="s">
        <v>2846</v>
      </c>
      <c r="R1096" s="1243"/>
    </row>
    <row r="1097" spans="1:18" ht="15" customHeight="1">
      <c r="B1097" s="1272"/>
      <c r="C1097" s="1224"/>
      <c r="D1097" s="1268"/>
      <c r="E1097" s="1267"/>
      <c r="F1097" s="1267"/>
      <c r="G1097" s="1267"/>
      <c r="H1097" s="1267"/>
      <c r="I1097" s="1267"/>
      <c r="J1097" s="1267"/>
      <c r="K1097" s="1267"/>
      <c r="L1097" s="1267"/>
      <c r="M1097" s="1267"/>
      <c r="N1097" s="1266"/>
      <c r="O1097" s="1267"/>
      <c r="P1097" s="1268"/>
      <c r="Q1097" s="1278"/>
    </row>
    <row r="1098" spans="1:18" ht="15" customHeight="1">
      <c r="A1098" s="1274" t="s">
        <v>2847</v>
      </c>
      <c r="B1098" s="1266">
        <f>'[2]tr (2)'!C747</f>
        <v>106.5</v>
      </c>
      <c r="C1098" s="1267">
        <f>'[2]tr (2)'!D747</f>
        <v>109</v>
      </c>
      <c r="D1098" s="1268">
        <f>'[2]tr (2)'!E747</f>
        <v>109.9</v>
      </c>
      <c r="E1098" s="1267">
        <f>'[2]tr (2)'!F747</f>
        <v>109.6</v>
      </c>
      <c r="F1098" s="1267">
        <f>'[2]tr (2)'!G747</f>
        <v>109.5</v>
      </c>
      <c r="G1098" s="1267">
        <f>'[2]tr (2)'!H747</f>
        <v>109.5</v>
      </c>
      <c r="H1098" s="1267">
        <f>'[2]tr (2)'!I747</f>
        <v>109.6</v>
      </c>
      <c r="I1098" s="1267">
        <f>'[2]tr (2)'!J747</f>
        <v>109.3</v>
      </c>
      <c r="J1098" s="1267">
        <f>'[2]tr (2)'!K747</f>
        <v>108.8</v>
      </c>
      <c r="K1098" s="1267">
        <f>'[2]tr (2)'!L747</f>
        <v>107.9</v>
      </c>
      <c r="L1098" s="1267">
        <f>'[2]tr (2)'!M747</f>
        <v>108.6</v>
      </c>
      <c r="M1098" s="1267">
        <f>'[2]tr (2)'!N747</f>
        <v>108.5</v>
      </c>
      <c r="N1098" s="1266">
        <f>'[2]tr (2)'!O747</f>
        <v>108</v>
      </c>
      <c r="O1098" s="1267">
        <f>'[2]tr (2)'!P747</f>
        <v>108</v>
      </c>
      <c r="P1098" s="1268">
        <f>'[2]tr (2)'!Q747</f>
        <v>107.6</v>
      </c>
      <c r="Q1098" s="1273" t="s">
        <v>2848</v>
      </c>
    </row>
    <row r="1099" spans="1:18" ht="15" customHeight="1">
      <c r="A1099" s="1244" t="s">
        <v>2849</v>
      </c>
      <c r="B1099" s="1272">
        <f>'[2]tr (2)'!C748</f>
        <v>105</v>
      </c>
      <c r="C1099" s="1224">
        <f>'[2]tr (2)'!D748</f>
        <v>105.9</v>
      </c>
      <c r="D1099" s="1276">
        <f>'[2]tr (2)'!E748</f>
        <v>105.9</v>
      </c>
      <c r="E1099" s="1224">
        <f>'[2]tr (2)'!F748</f>
        <v>105.9</v>
      </c>
      <c r="F1099" s="1224">
        <f>'[2]tr (2)'!G748</f>
        <v>105.9</v>
      </c>
      <c r="G1099" s="1224">
        <f>'[2]tr (2)'!H748</f>
        <v>105.9</v>
      </c>
      <c r="H1099" s="1224">
        <f>'[2]tr (2)'!I748</f>
        <v>105.9</v>
      </c>
      <c r="I1099" s="1224">
        <f>'[2]tr (2)'!J748</f>
        <v>105.9</v>
      </c>
      <c r="J1099" s="1224">
        <f>'[2]tr (2)'!K748</f>
        <v>105.9</v>
      </c>
      <c r="K1099" s="1224">
        <f>'[2]tr (2)'!L748</f>
        <v>105.9</v>
      </c>
      <c r="L1099" s="1224">
        <f>'[2]tr (2)'!M748</f>
        <v>105.9</v>
      </c>
      <c r="M1099" s="1224">
        <f>'[2]tr (2)'!N748</f>
        <v>105.9</v>
      </c>
      <c r="N1099" s="1272">
        <f>'[2]tr (2)'!O748</f>
        <v>105.9</v>
      </c>
      <c r="O1099" s="1224">
        <f>'[2]tr (2)'!P748</f>
        <v>105.9</v>
      </c>
      <c r="P1099" s="1276">
        <f>'[2]tr (2)'!Q748</f>
        <v>105.9</v>
      </c>
      <c r="Q1099" s="1278" t="s">
        <v>2850</v>
      </c>
    </row>
    <row r="1100" spans="1:18" ht="15" customHeight="1">
      <c r="A1100" s="1244" t="s">
        <v>2851</v>
      </c>
      <c r="B1100" s="1272">
        <f>'[2]tr (2)'!C749</f>
        <v>105.3</v>
      </c>
      <c r="C1100" s="1224">
        <f>'[2]tr (2)'!D749</f>
        <v>105.3</v>
      </c>
      <c r="D1100" s="1276">
        <f>'[2]tr (2)'!E749</f>
        <v>105.3</v>
      </c>
      <c r="E1100" s="1224">
        <f>'[2]tr (2)'!F749</f>
        <v>105.3</v>
      </c>
      <c r="F1100" s="1224">
        <f>'[2]tr (2)'!G749</f>
        <v>105.3</v>
      </c>
      <c r="G1100" s="1224">
        <f>'[2]tr (2)'!H749</f>
        <v>105.3</v>
      </c>
      <c r="H1100" s="1224">
        <f>'[2]tr (2)'!I749</f>
        <v>105.3</v>
      </c>
      <c r="I1100" s="1224">
        <f>'[2]tr (2)'!J749</f>
        <v>105.3</v>
      </c>
      <c r="J1100" s="1224">
        <f>'[2]tr (2)'!K749</f>
        <v>105.3</v>
      </c>
      <c r="K1100" s="1224">
        <f>'[2]tr (2)'!L749</f>
        <v>105.3</v>
      </c>
      <c r="L1100" s="1224">
        <f>'[2]tr (2)'!M749</f>
        <v>105.3</v>
      </c>
      <c r="M1100" s="1224">
        <f>'[2]tr (2)'!N749</f>
        <v>105.3</v>
      </c>
      <c r="N1100" s="1272">
        <f>'[2]tr (2)'!O749</f>
        <v>105.3</v>
      </c>
      <c r="O1100" s="1224">
        <f>'[2]tr (2)'!P749</f>
        <v>105.3</v>
      </c>
      <c r="P1100" s="1276">
        <f>'[2]tr (2)'!Q749</f>
        <v>105.3</v>
      </c>
      <c r="Q1100" s="1278" t="s">
        <v>2852</v>
      </c>
    </row>
    <row r="1101" spans="1:18" s="1271" customFormat="1" ht="15" customHeight="1">
      <c r="A1101" s="1244" t="s">
        <v>2853</v>
      </c>
      <c r="B1101" s="1272">
        <f>'[2]tr (2)'!C750</f>
        <v>100</v>
      </c>
      <c r="C1101" s="1224">
        <f>'[2]tr (2)'!D750</f>
        <v>100</v>
      </c>
      <c r="D1101" s="1276">
        <f>'[2]tr (2)'!E750</f>
        <v>100</v>
      </c>
      <c r="E1101" s="1224">
        <f>'[2]tr (2)'!F750</f>
        <v>100</v>
      </c>
      <c r="F1101" s="1224">
        <f>'[2]tr (2)'!G750</f>
        <v>100</v>
      </c>
      <c r="G1101" s="1224">
        <f>'[2]tr (2)'!H750</f>
        <v>100</v>
      </c>
      <c r="H1101" s="1224">
        <f>'[2]tr (2)'!I750</f>
        <v>100</v>
      </c>
      <c r="I1101" s="1224">
        <f>'[2]tr (2)'!J750</f>
        <v>100</v>
      </c>
      <c r="J1101" s="1224">
        <f>'[2]tr (2)'!K750</f>
        <v>100</v>
      </c>
      <c r="K1101" s="1224">
        <f>'[2]tr (2)'!L750</f>
        <v>100</v>
      </c>
      <c r="L1101" s="1224">
        <f>'[2]tr (2)'!M750</f>
        <v>100</v>
      </c>
      <c r="M1101" s="1224">
        <f>'[2]tr (2)'!N750</f>
        <v>100</v>
      </c>
      <c r="N1101" s="1272">
        <f>'[2]tr (2)'!O750</f>
        <v>100</v>
      </c>
      <c r="O1101" s="1224">
        <f>'[2]tr (2)'!P750</f>
        <v>100</v>
      </c>
      <c r="P1101" s="1276">
        <f>'[2]tr (2)'!Q750</f>
        <v>100</v>
      </c>
      <c r="Q1101" s="1277" t="s">
        <v>2854</v>
      </c>
      <c r="R1101" s="1243"/>
    </row>
    <row r="1102" spans="1:18" ht="15" customHeight="1">
      <c r="A1102" s="1244" t="s">
        <v>2855</v>
      </c>
      <c r="B1102" s="1272">
        <f>'[2]tr (2)'!C751</f>
        <v>114.8</v>
      </c>
      <c r="C1102" s="1224">
        <f>'[2]tr (2)'!D751</f>
        <v>114.8</v>
      </c>
      <c r="D1102" s="1276">
        <f>'[2]tr (2)'!E751</f>
        <v>114.8</v>
      </c>
      <c r="E1102" s="1224">
        <f>'[2]tr (2)'!F751</f>
        <v>114.8</v>
      </c>
      <c r="F1102" s="1224">
        <f>'[2]tr (2)'!G751</f>
        <v>114.8</v>
      </c>
      <c r="G1102" s="1224">
        <f>'[2]tr (2)'!H751</f>
        <v>114.8</v>
      </c>
      <c r="H1102" s="1224">
        <f>'[2]tr (2)'!I751</f>
        <v>114.8</v>
      </c>
      <c r="I1102" s="1224">
        <f>'[2]tr (2)'!J751</f>
        <v>114.8</v>
      </c>
      <c r="J1102" s="1224">
        <f>'[2]tr (2)'!K751</f>
        <v>114.8</v>
      </c>
      <c r="K1102" s="1224">
        <f>'[2]tr (2)'!L751</f>
        <v>114.8</v>
      </c>
      <c r="L1102" s="1224">
        <f>'[2]tr (2)'!M751</f>
        <v>114.8</v>
      </c>
      <c r="M1102" s="1224">
        <f>'[2]tr (2)'!N751</f>
        <v>114.8</v>
      </c>
      <c r="N1102" s="1272">
        <f>'[2]tr (2)'!O751</f>
        <v>114.8</v>
      </c>
      <c r="O1102" s="1224">
        <f>'[2]tr (2)'!P751</f>
        <v>114.8</v>
      </c>
      <c r="P1102" s="1276">
        <f>'[2]tr (2)'!Q751</f>
        <v>113.3</v>
      </c>
      <c r="Q1102" s="1278" t="s">
        <v>2856</v>
      </c>
    </row>
    <row r="1103" spans="1:18" ht="15" customHeight="1">
      <c r="A1103" s="1244" t="s">
        <v>2857</v>
      </c>
      <c r="B1103" s="1272">
        <f>'[2]tr (2)'!C752</f>
        <v>104.5</v>
      </c>
      <c r="C1103" s="1224">
        <f>'[2]tr (2)'!D752</f>
        <v>114.8</v>
      </c>
      <c r="D1103" s="1276">
        <f>'[2]tr (2)'!E752</f>
        <v>118.1</v>
      </c>
      <c r="E1103" s="1224">
        <f>'[2]tr (2)'!F752</f>
        <v>116.7</v>
      </c>
      <c r="F1103" s="1224">
        <f>'[2]tr (2)'!G752</f>
        <v>116.5</v>
      </c>
      <c r="G1103" s="1224">
        <f>'[2]tr (2)'!H752</f>
        <v>116.4</v>
      </c>
      <c r="H1103" s="1224">
        <f>'[2]tr (2)'!I752</f>
        <v>116.7</v>
      </c>
      <c r="I1103" s="1224">
        <f>'[2]tr (2)'!J752</f>
        <v>115.4</v>
      </c>
      <c r="J1103" s="1224">
        <f>'[2]tr (2)'!K752</f>
        <v>114</v>
      </c>
      <c r="K1103" s="1224">
        <f>'[2]tr (2)'!L752</f>
        <v>110.4</v>
      </c>
      <c r="L1103" s="1224">
        <f>'[2]tr (2)'!M752</f>
        <v>113</v>
      </c>
      <c r="M1103" s="1224">
        <f>'[2]tr (2)'!N752</f>
        <v>112.9</v>
      </c>
      <c r="N1103" s="1272">
        <f>'[2]tr (2)'!O752</f>
        <v>112.2</v>
      </c>
      <c r="O1103" s="1224">
        <f>'[2]tr (2)'!P752</f>
        <v>111.7</v>
      </c>
      <c r="P1103" s="1276">
        <f>'[2]tr (2)'!Q752</f>
        <v>109.4</v>
      </c>
      <c r="Q1103" s="1277" t="s">
        <v>2858</v>
      </c>
    </row>
    <row r="1104" spans="1:18" ht="15" customHeight="1">
      <c r="A1104" s="1244" t="s">
        <v>2859</v>
      </c>
      <c r="B1104" s="1272">
        <f>'[2]tr (2)'!C753</f>
        <v>105.1</v>
      </c>
      <c r="C1104" s="1224">
        <f>'[2]tr (2)'!D753</f>
        <v>105.1</v>
      </c>
      <c r="D1104" s="1276">
        <f>'[2]tr (2)'!E753</f>
        <v>105.1</v>
      </c>
      <c r="E1104" s="1224">
        <f>'[2]tr (2)'!F753</f>
        <v>105.1</v>
      </c>
      <c r="F1104" s="1224">
        <f>'[2]tr (2)'!G753</f>
        <v>105.1</v>
      </c>
      <c r="G1104" s="1224">
        <f>'[2]tr (2)'!H753</f>
        <v>105.1</v>
      </c>
      <c r="H1104" s="1224">
        <f>'[2]tr (2)'!I753</f>
        <v>105.1</v>
      </c>
      <c r="I1104" s="1224">
        <f>'[2]tr (2)'!J753</f>
        <v>105.1</v>
      </c>
      <c r="J1104" s="1224">
        <f>'[2]tr (2)'!K753</f>
        <v>105.1</v>
      </c>
      <c r="K1104" s="1224">
        <f>'[2]tr (2)'!L753</f>
        <v>105.1</v>
      </c>
      <c r="L1104" s="1224">
        <f>'[2]tr (2)'!M753</f>
        <v>105.1</v>
      </c>
      <c r="M1104" s="1224">
        <f>'[2]tr (2)'!N753</f>
        <v>105.1</v>
      </c>
      <c r="N1104" s="1272">
        <f>'[2]tr (2)'!O753</f>
        <v>105.1</v>
      </c>
      <c r="O1104" s="1224">
        <f>'[2]tr (2)'!P753</f>
        <v>105.1</v>
      </c>
      <c r="P1104" s="1276">
        <f>'[2]tr (2)'!Q753</f>
        <v>105.1</v>
      </c>
      <c r="Q1104" s="1278" t="s">
        <v>2860</v>
      </c>
    </row>
    <row r="1105" spans="1:18" ht="15" customHeight="1">
      <c r="A1105" s="1244" t="s">
        <v>2861</v>
      </c>
      <c r="B1105" s="1272">
        <f>'[2]tr (2)'!C754</f>
        <v>108.6</v>
      </c>
      <c r="C1105" s="1224">
        <f>'[2]tr (2)'!D754</f>
        <v>108.6</v>
      </c>
      <c r="D1105" s="1276">
        <f>'[2]tr (2)'!E754</f>
        <v>108.6</v>
      </c>
      <c r="E1105" s="1224">
        <f>'[2]tr (2)'!F754</f>
        <v>108.6</v>
      </c>
      <c r="F1105" s="1224">
        <f>'[2]tr (2)'!G754</f>
        <v>108.6</v>
      </c>
      <c r="G1105" s="1224">
        <f>'[2]tr (2)'!H754</f>
        <v>108.6</v>
      </c>
      <c r="H1105" s="1224">
        <f>'[2]tr (2)'!I754</f>
        <v>108.6</v>
      </c>
      <c r="I1105" s="1224">
        <f>'[2]tr (2)'!J754</f>
        <v>108.6</v>
      </c>
      <c r="J1105" s="1224">
        <f>'[2]tr (2)'!K754</f>
        <v>107.4</v>
      </c>
      <c r="K1105" s="1224">
        <f>'[2]tr (2)'!L754</f>
        <v>107.4</v>
      </c>
      <c r="L1105" s="1224">
        <f>'[2]tr (2)'!M754</f>
        <v>107.4</v>
      </c>
      <c r="M1105" s="1224">
        <f>'[2]tr (2)'!N754</f>
        <v>107.4</v>
      </c>
      <c r="N1105" s="1272">
        <f>'[2]tr (2)'!O754</f>
        <v>107.4</v>
      </c>
      <c r="O1105" s="1224">
        <f>'[2]tr (2)'!P754</f>
        <v>107.4</v>
      </c>
      <c r="P1105" s="1276">
        <f>'[2]tr (2)'!Q754</f>
        <v>107.4</v>
      </c>
      <c r="Q1105" s="1278" t="s">
        <v>2862</v>
      </c>
    </row>
    <row r="1106" spans="1:18" ht="15" customHeight="1">
      <c r="A1106" s="1244" t="s">
        <v>2863</v>
      </c>
      <c r="B1106" s="1272">
        <f>'[2]tr (2)'!C755</f>
        <v>115</v>
      </c>
      <c r="C1106" s="1224">
        <f>'[2]tr (2)'!D755</f>
        <v>115</v>
      </c>
      <c r="D1106" s="1276">
        <f>'[2]tr (2)'!E755</f>
        <v>115</v>
      </c>
      <c r="E1106" s="1224">
        <f>'[2]tr (2)'!F755</f>
        <v>115</v>
      </c>
      <c r="F1106" s="1224">
        <f>'[2]tr (2)'!G755</f>
        <v>115</v>
      </c>
      <c r="G1106" s="1224">
        <f>'[2]tr (2)'!H755</f>
        <v>115</v>
      </c>
      <c r="H1106" s="1224">
        <f>'[2]tr (2)'!I755</f>
        <v>115</v>
      </c>
      <c r="I1106" s="1224">
        <f>'[2]tr (2)'!J755</f>
        <v>115</v>
      </c>
      <c r="J1106" s="1224">
        <f>'[2]tr (2)'!K755</f>
        <v>115</v>
      </c>
      <c r="K1106" s="1224">
        <f>'[2]tr (2)'!L755</f>
        <v>115</v>
      </c>
      <c r="L1106" s="1224">
        <f>'[2]tr (2)'!M755</f>
        <v>115</v>
      </c>
      <c r="M1106" s="1224">
        <f>'[2]tr (2)'!N755</f>
        <v>115</v>
      </c>
      <c r="N1106" s="1272">
        <f>'[2]tr (2)'!O755</f>
        <v>115</v>
      </c>
      <c r="O1106" s="1224">
        <f>'[2]tr (2)'!P755</f>
        <v>115</v>
      </c>
      <c r="P1106" s="1276">
        <f>'[2]tr (2)'!Q755</f>
        <v>115</v>
      </c>
      <c r="Q1106" s="1278" t="s">
        <v>2864</v>
      </c>
    </row>
    <row r="1107" spans="1:18" ht="15" customHeight="1">
      <c r="A1107" s="1244" t="s">
        <v>2865</v>
      </c>
      <c r="B1107" s="1272">
        <f>'[2]tr (2)'!C756</f>
        <v>120.6</v>
      </c>
      <c r="C1107" s="1224">
        <f>'[2]tr (2)'!D756</f>
        <v>119.2</v>
      </c>
      <c r="D1107" s="1276">
        <f>'[2]tr (2)'!E756</f>
        <v>119.2</v>
      </c>
      <c r="E1107" s="1224">
        <f>'[2]tr (2)'!F756</f>
        <v>119.2</v>
      </c>
      <c r="F1107" s="1224">
        <f>'[2]tr (2)'!G756</f>
        <v>119.2</v>
      </c>
      <c r="G1107" s="1224">
        <f>'[2]tr (2)'!H756</f>
        <v>119.2</v>
      </c>
      <c r="H1107" s="1224">
        <f>'[2]tr (2)'!I756</f>
        <v>119.2</v>
      </c>
      <c r="I1107" s="1224">
        <f>'[2]tr (2)'!J756</f>
        <v>119.2</v>
      </c>
      <c r="J1107" s="1224">
        <f>'[2]tr (2)'!K756</f>
        <v>119.2</v>
      </c>
      <c r="K1107" s="1224">
        <f>'[2]tr (2)'!L756</f>
        <v>119.2</v>
      </c>
      <c r="L1107" s="1224">
        <f>'[2]tr (2)'!M756</f>
        <v>119.2</v>
      </c>
      <c r="M1107" s="1224">
        <f>'[2]tr (2)'!N756</f>
        <v>119.2</v>
      </c>
      <c r="N1107" s="1272">
        <f>'[2]tr (2)'!O756</f>
        <v>117.7</v>
      </c>
      <c r="O1107" s="1224">
        <f>'[2]tr (2)'!P756</f>
        <v>117.7</v>
      </c>
      <c r="P1107" s="1276">
        <f>'[2]tr (2)'!Q756</f>
        <v>117.7</v>
      </c>
      <c r="Q1107" s="1278" t="s">
        <v>2866</v>
      </c>
    </row>
    <row r="1108" spans="1:18" s="1271" customFormat="1" ht="15" customHeight="1">
      <c r="A1108" s="1244" t="s">
        <v>2867</v>
      </c>
      <c r="B1108" s="1272">
        <f>'[2]tr (2)'!C757</f>
        <v>103.1</v>
      </c>
      <c r="C1108" s="1224">
        <f>'[2]tr (2)'!D757</f>
        <v>103.1</v>
      </c>
      <c r="D1108" s="1276">
        <f>'[2]tr (2)'!E757</f>
        <v>103.1</v>
      </c>
      <c r="E1108" s="1224">
        <f>'[2]tr (2)'!F757</f>
        <v>104.6</v>
      </c>
      <c r="F1108" s="1224">
        <f>'[2]tr (2)'!G757</f>
        <v>104.6</v>
      </c>
      <c r="G1108" s="1224">
        <f>'[2]tr (2)'!H757</f>
        <v>104.6</v>
      </c>
      <c r="H1108" s="1224">
        <f>'[2]tr (2)'!I757</f>
        <v>104.6</v>
      </c>
      <c r="I1108" s="1224">
        <f>'[2]tr (2)'!J757</f>
        <v>104.6</v>
      </c>
      <c r="J1108" s="1224">
        <f>'[2]tr (2)'!K757</f>
        <v>104.6</v>
      </c>
      <c r="K1108" s="1224">
        <f>'[2]tr (2)'!L757</f>
        <v>104.6</v>
      </c>
      <c r="L1108" s="1224">
        <f>'[2]tr (2)'!M757</f>
        <v>104.6</v>
      </c>
      <c r="M1108" s="1224">
        <f>'[2]tr (2)'!N757</f>
        <v>104.6</v>
      </c>
      <c r="N1108" s="1272">
        <f>'[2]tr (2)'!O757</f>
        <v>104.6</v>
      </c>
      <c r="O1108" s="1224">
        <f>'[2]tr (2)'!P757</f>
        <v>104.6</v>
      </c>
      <c r="P1108" s="1276">
        <f>'[2]tr (2)'!Q757</f>
        <v>104.6</v>
      </c>
      <c r="Q1108" s="1278" t="s">
        <v>2868</v>
      </c>
      <c r="R1108" s="1243"/>
    </row>
    <row r="1109" spans="1:18" ht="15" customHeight="1">
      <c r="B1109" s="1272"/>
      <c r="C1109" s="1224"/>
      <c r="D1109" s="1268"/>
      <c r="E1109" s="1267"/>
      <c r="F1109" s="1267"/>
      <c r="G1109" s="1267"/>
      <c r="H1109" s="1267"/>
      <c r="I1109" s="1267"/>
      <c r="J1109" s="1267"/>
      <c r="K1109" s="1267"/>
      <c r="L1109" s="1267"/>
      <c r="M1109" s="1267"/>
      <c r="N1109" s="1266"/>
      <c r="O1109" s="1267"/>
      <c r="P1109" s="1268"/>
      <c r="Q1109" s="1278"/>
      <c r="R1109" s="1226"/>
    </row>
    <row r="1110" spans="1:18" ht="15" customHeight="1">
      <c r="A1110" s="1274" t="s">
        <v>2869</v>
      </c>
      <c r="B1110" s="1266">
        <f>'[2]tr (2)'!C759</f>
        <v>55.9</v>
      </c>
      <c r="C1110" s="1267">
        <f>'[2]tr (2)'!D759</f>
        <v>55.9</v>
      </c>
      <c r="D1110" s="1268">
        <f>'[2]tr (2)'!E759</f>
        <v>55.9</v>
      </c>
      <c r="E1110" s="1267">
        <f>'[2]tr (2)'!F759</f>
        <v>55.5</v>
      </c>
      <c r="F1110" s="1267">
        <f>'[2]tr (2)'!G759</f>
        <v>55.5</v>
      </c>
      <c r="G1110" s="1267">
        <f>'[2]tr (2)'!H759</f>
        <v>55.5</v>
      </c>
      <c r="H1110" s="1267">
        <f>'[2]tr (2)'!I759</f>
        <v>55.5</v>
      </c>
      <c r="I1110" s="1267">
        <f>'[2]tr (2)'!J759</f>
        <v>55.5</v>
      </c>
      <c r="J1110" s="1267">
        <f>'[2]tr (2)'!K759</f>
        <v>55.5</v>
      </c>
      <c r="K1110" s="1267">
        <f>'[2]tr (2)'!L759</f>
        <v>55.5</v>
      </c>
      <c r="L1110" s="1267">
        <f>'[2]tr (2)'!M759</f>
        <v>55.5</v>
      </c>
      <c r="M1110" s="1267">
        <f>'[2]tr (2)'!N759</f>
        <v>55.5</v>
      </c>
      <c r="N1110" s="1266">
        <f>'[2]tr (2)'!O759</f>
        <v>55.5</v>
      </c>
      <c r="O1110" s="1267">
        <f>'[2]tr (2)'!P759</f>
        <v>55.5</v>
      </c>
      <c r="P1110" s="1268">
        <f>'[2]tr (2)'!Q759</f>
        <v>55.5</v>
      </c>
      <c r="Q1110" s="1273" t="s">
        <v>2870</v>
      </c>
    </row>
    <row r="1111" spans="1:18" ht="15" customHeight="1">
      <c r="A1111" s="1244" t="s">
        <v>2871</v>
      </c>
      <c r="B1111" s="1272">
        <f>'[2]tr (2)'!C760</f>
        <v>121.6</v>
      </c>
      <c r="C1111" s="1224">
        <f>'[2]tr (2)'!D760</f>
        <v>121.6</v>
      </c>
      <c r="D1111" s="1276">
        <f>'[2]tr (2)'!E760</f>
        <v>121.6</v>
      </c>
      <c r="E1111" s="1224">
        <f>'[2]tr (2)'!F760</f>
        <v>121.6</v>
      </c>
      <c r="F1111" s="1224">
        <f>'[2]tr (2)'!G760</f>
        <v>121.6</v>
      </c>
      <c r="G1111" s="1224">
        <f>'[2]tr (2)'!H760</f>
        <v>121.6</v>
      </c>
      <c r="H1111" s="1224">
        <f>'[2]tr (2)'!I760</f>
        <v>121.6</v>
      </c>
      <c r="I1111" s="1224">
        <f>'[2]tr (2)'!J760</f>
        <v>121.6</v>
      </c>
      <c r="J1111" s="1224">
        <f>'[2]tr (2)'!K760</f>
        <v>121.6</v>
      </c>
      <c r="K1111" s="1224">
        <f>'[2]tr (2)'!L760</f>
        <v>121.6</v>
      </c>
      <c r="L1111" s="1224">
        <f>'[2]tr (2)'!M760</f>
        <v>121.6</v>
      </c>
      <c r="M1111" s="1224">
        <f>'[2]tr (2)'!N760</f>
        <v>121.6</v>
      </c>
      <c r="N1111" s="1272">
        <f>'[2]tr (2)'!O760</f>
        <v>121.6</v>
      </c>
      <c r="O1111" s="1224">
        <f>'[2]tr (2)'!P760</f>
        <v>121.6</v>
      </c>
      <c r="P1111" s="1276">
        <f>'[2]tr (2)'!Q760</f>
        <v>121.6</v>
      </c>
      <c r="Q1111" s="1278" t="s">
        <v>2872</v>
      </c>
      <c r="R1111" s="1237"/>
    </row>
    <row r="1112" spans="1:18" ht="15" customHeight="1">
      <c r="A1112" s="1244" t="s">
        <v>2873</v>
      </c>
      <c r="B1112" s="1272">
        <f>'[2]tr (2)'!C761</f>
        <v>100</v>
      </c>
      <c r="C1112" s="1224">
        <f>'[2]tr (2)'!D761</f>
        <v>100</v>
      </c>
      <c r="D1112" s="1276">
        <f>'[2]tr (2)'!E761</f>
        <v>100</v>
      </c>
      <c r="E1112" s="1224">
        <f>'[2]tr (2)'!F761</f>
        <v>100</v>
      </c>
      <c r="F1112" s="1224">
        <f>'[2]tr (2)'!G761</f>
        <v>100</v>
      </c>
      <c r="G1112" s="1224">
        <f>'[2]tr (2)'!H761</f>
        <v>100</v>
      </c>
      <c r="H1112" s="1224">
        <f>'[2]tr (2)'!I761</f>
        <v>100</v>
      </c>
      <c r="I1112" s="1224">
        <f>'[2]tr (2)'!J761</f>
        <v>100</v>
      </c>
      <c r="J1112" s="1224">
        <f>'[2]tr (2)'!K761</f>
        <v>100</v>
      </c>
      <c r="K1112" s="1224">
        <f>'[2]tr (2)'!L761</f>
        <v>100</v>
      </c>
      <c r="L1112" s="1224">
        <f>'[2]tr (2)'!M761</f>
        <v>100</v>
      </c>
      <c r="M1112" s="1224">
        <f>'[2]tr (2)'!N761</f>
        <v>100</v>
      </c>
      <c r="N1112" s="1272">
        <f>'[2]tr (2)'!O761</f>
        <v>100</v>
      </c>
      <c r="O1112" s="1224">
        <f>'[2]tr (2)'!P761</f>
        <v>100</v>
      </c>
      <c r="P1112" s="1276">
        <f>'[2]tr (2)'!Q761</f>
        <v>100</v>
      </c>
      <c r="Q1112" s="1278" t="s">
        <v>2874</v>
      </c>
    </row>
    <row r="1113" spans="1:18" ht="15" customHeight="1">
      <c r="A1113" s="1244" t="s">
        <v>2875</v>
      </c>
      <c r="B1113" s="1272">
        <f>'[2]tr (2)'!C762</f>
        <v>50.1</v>
      </c>
      <c r="C1113" s="1224">
        <f>'[2]tr (2)'!D762</f>
        <v>50.1</v>
      </c>
      <c r="D1113" s="1276">
        <f>'[2]tr (2)'!E762</f>
        <v>50.1</v>
      </c>
      <c r="E1113" s="1224">
        <f>'[2]tr (2)'!F762</f>
        <v>49.7</v>
      </c>
      <c r="F1113" s="1224">
        <f>'[2]tr (2)'!G762</f>
        <v>49.7</v>
      </c>
      <c r="G1113" s="1224">
        <f>'[2]tr (2)'!H762</f>
        <v>49.7</v>
      </c>
      <c r="H1113" s="1224">
        <f>'[2]tr (2)'!I762</f>
        <v>49.7</v>
      </c>
      <c r="I1113" s="1224">
        <f>'[2]tr (2)'!J762</f>
        <v>49.7</v>
      </c>
      <c r="J1113" s="1224">
        <f>'[2]tr (2)'!K762</f>
        <v>49.7</v>
      </c>
      <c r="K1113" s="1224">
        <f>'[2]tr (2)'!L762</f>
        <v>49.7</v>
      </c>
      <c r="L1113" s="1224">
        <f>'[2]tr (2)'!M762</f>
        <v>49.7</v>
      </c>
      <c r="M1113" s="1224">
        <f>'[2]tr (2)'!N762</f>
        <v>49.7</v>
      </c>
      <c r="N1113" s="1272">
        <f>'[2]tr (2)'!O762</f>
        <v>49.7</v>
      </c>
      <c r="O1113" s="1224">
        <f>'[2]tr (2)'!P762</f>
        <v>49.7</v>
      </c>
      <c r="P1113" s="1276">
        <f>'[2]tr (2)'!Q762</f>
        <v>49.7</v>
      </c>
      <c r="Q1113" s="1278" t="s">
        <v>2876</v>
      </c>
    </row>
    <row r="1114" spans="1:18" ht="15" customHeight="1">
      <c r="B1114" s="1272"/>
      <c r="C1114" s="1224"/>
      <c r="D1114" s="1276"/>
      <c r="E1114" s="1224"/>
      <c r="F1114" s="1224"/>
      <c r="G1114" s="1224"/>
      <c r="H1114" s="1224"/>
      <c r="I1114" s="1224"/>
      <c r="J1114" s="1224"/>
      <c r="K1114" s="1224"/>
      <c r="L1114" s="1224"/>
      <c r="M1114" s="1224"/>
      <c r="N1114" s="1272"/>
      <c r="O1114" s="1224"/>
      <c r="P1114" s="1276"/>
      <c r="Q1114" s="1278"/>
    </row>
    <row r="1115" spans="1:18" ht="15" customHeight="1">
      <c r="B1115" s="1272"/>
      <c r="C1115" s="1224"/>
      <c r="D1115" s="1276"/>
      <c r="E1115" s="1224"/>
      <c r="F1115" s="1224"/>
      <c r="G1115" s="1224"/>
      <c r="H1115" s="1224"/>
      <c r="I1115" s="1224"/>
      <c r="J1115" s="1224"/>
      <c r="K1115" s="1224"/>
      <c r="L1115" s="1224"/>
      <c r="M1115" s="1224"/>
      <c r="N1115" s="1272"/>
      <c r="O1115" s="1224"/>
      <c r="P1115" s="1276"/>
      <c r="Q1115" s="1278"/>
    </row>
    <row r="1116" spans="1:18" ht="15" customHeight="1">
      <c r="B1116" s="1272"/>
      <c r="C1116" s="1224"/>
      <c r="D1116" s="1276"/>
      <c r="E1116" s="1224"/>
      <c r="F1116" s="1224"/>
      <c r="G1116" s="1224"/>
      <c r="H1116" s="1224"/>
      <c r="I1116" s="1224"/>
      <c r="J1116" s="1224"/>
      <c r="K1116" s="1224"/>
      <c r="L1116" s="1224"/>
      <c r="M1116" s="1224"/>
      <c r="N1116" s="1272"/>
      <c r="O1116" s="1224"/>
      <c r="P1116" s="1276"/>
      <c r="Q1116" s="1278"/>
    </row>
    <row r="1117" spans="1:18" ht="15" customHeight="1">
      <c r="B1117" s="1272"/>
      <c r="C1117" s="1224"/>
      <c r="D1117" s="1276"/>
      <c r="E1117" s="1224"/>
      <c r="F1117" s="1224"/>
      <c r="G1117" s="1224"/>
      <c r="H1117" s="1224"/>
      <c r="I1117" s="1224"/>
      <c r="J1117" s="1224"/>
      <c r="K1117" s="1224"/>
      <c r="L1117" s="1224"/>
      <c r="M1117" s="1224"/>
      <c r="N1117" s="1272"/>
      <c r="O1117" s="1224"/>
      <c r="P1117" s="1276"/>
      <c r="Q1117" s="1278"/>
    </row>
    <row r="1118" spans="1:18" ht="15" customHeight="1">
      <c r="B1118" s="1272"/>
      <c r="C1118" s="1224"/>
      <c r="D1118" s="1276"/>
      <c r="E1118" s="1224"/>
      <c r="F1118" s="1224"/>
      <c r="G1118" s="1224"/>
      <c r="H1118" s="1224"/>
      <c r="I1118" s="1224"/>
      <c r="J1118" s="1224"/>
      <c r="K1118" s="1224"/>
      <c r="L1118" s="1224"/>
      <c r="M1118" s="1224"/>
      <c r="N1118" s="1272"/>
      <c r="O1118" s="1224"/>
      <c r="P1118" s="1276"/>
      <c r="Q1118" s="1278"/>
    </row>
    <row r="1119" spans="1:18" ht="15" customHeight="1">
      <c r="B1119" s="1272"/>
      <c r="C1119" s="1224"/>
      <c r="D1119" s="1276"/>
      <c r="E1119" s="1224"/>
      <c r="F1119" s="1224"/>
      <c r="G1119" s="1224"/>
      <c r="H1119" s="1224"/>
      <c r="I1119" s="1224"/>
      <c r="J1119" s="1224"/>
      <c r="K1119" s="1224"/>
      <c r="L1119" s="1224"/>
      <c r="M1119" s="1224"/>
      <c r="N1119" s="1272"/>
      <c r="O1119" s="1224"/>
      <c r="P1119" s="1276"/>
      <c r="Q1119" s="1278"/>
    </row>
    <row r="1120" spans="1:18" ht="15" customHeight="1">
      <c r="A1120" s="1297"/>
      <c r="B1120" s="1282"/>
      <c r="C1120" s="1283"/>
      <c r="D1120" s="1284"/>
      <c r="E1120" s="1283"/>
      <c r="F1120" s="1283"/>
      <c r="G1120" s="1283"/>
      <c r="H1120" s="1283"/>
      <c r="I1120" s="1283"/>
      <c r="J1120" s="1283"/>
      <c r="K1120" s="1283"/>
      <c r="L1120" s="1283"/>
      <c r="M1120" s="1283"/>
      <c r="N1120" s="1282"/>
      <c r="O1120" s="1283"/>
      <c r="P1120" s="1284"/>
      <c r="Q1120" s="1307" t="s">
        <v>249</v>
      </c>
    </row>
    <row r="1121" spans="1:18" ht="12.95" customHeight="1">
      <c r="B1121" s="1224"/>
      <c r="C1121" s="1224"/>
      <c r="D1121" s="1224"/>
      <c r="E1121" s="1224"/>
      <c r="F1121" s="1224"/>
      <c r="G1121" s="1224"/>
      <c r="H1121" s="1224"/>
      <c r="I1121" s="1224"/>
      <c r="J1121" s="1224"/>
      <c r="K1121" s="1224"/>
      <c r="L1121" s="1224"/>
      <c r="M1121" s="1224"/>
      <c r="N1121" s="1287"/>
      <c r="O1121" s="1224"/>
      <c r="P1121" s="1224"/>
      <c r="Q1121" s="1310" t="s">
        <v>249</v>
      </c>
      <c r="R1121" s="1270"/>
    </row>
    <row r="1122" spans="1:18" ht="12.95" customHeight="1">
      <c r="B1122" s="1224"/>
      <c r="C1122" s="1224"/>
      <c r="D1122" s="1224"/>
      <c r="E1122" s="1224"/>
      <c r="F1122" s="1224"/>
      <c r="G1122" s="1224"/>
      <c r="H1122" s="1224"/>
      <c r="I1122" s="1224"/>
      <c r="J1122" s="1224"/>
      <c r="K1122" s="1224"/>
      <c r="L1122" s="1224"/>
      <c r="M1122" s="1224"/>
      <c r="N1122" s="1224"/>
      <c r="O1122" s="1224"/>
      <c r="P1122" s="1224"/>
      <c r="Q1122" s="1264"/>
      <c r="R1122" s="1270"/>
    </row>
    <row r="1123" spans="1:18" ht="12.95" customHeight="1">
      <c r="A1123" s="1300"/>
      <c r="B1123" s="1224"/>
      <c r="C1123" s="1224"/>
      <c r="D1123" s="1224"/>
      <c r="E1123" s="1224"/>
      <c r="F1123" s="1224"/>
      <c r="G1123" s="1224"/>
      <c r="H1123" s="1224"/>
      <c r="I1123" s="1224"/>
      <c r="J1123" s="1224"/>
      <c r="K1123" s="1224"/>
      <c r="L1123" s="1224"/>
      <c r="M1123" s="1224"/>
      <c r="N1123" s="1224"/>
      <c r="O1123" s="1224"/>
      <c r="P1123" s="1224"/>
      <c r="Q1123" s="1309"/>
    </row>
    <row r="1124" spans="1:18" s="1271" customFormat="1" ht="24" customHeight="1">
      <c r="A1124" s="1219" t="s">
        <v>2666</v>
      </c>
      <c r="C1124" s="1224"/>
      <c r="D1124" s="1224"/>
      <c r="E1124" s="1224"/>
      <c r="F1124" s="1224"/>
      <c r="G1124" s="1224"/>
      <c r="H1124" s="1224"/>
      <c r="I1124" s="1224"/>
      <c r="J1124" s="1224"/>
      <c r="K1124" s="1224"/>
      <c r="L1124" s="1224"/>
      <c r="M1124" s="1224"/>
      <c r="N1124" s="1224"/>
      <c r="O1124" s="1224"/>
      <c r="P1124" s="1224"/>
      <c r="Q1124" s="1225" t="s">
        <v>2667</v>
      </c>
      <c r="R1124" s="1243"/>
    </row>
    <row r="1125" spans="1:18" ht="20.25">
      <c r="A1125" s="1289" t="s">
        <v>2982</v>
      </c>
      <c r="C1125" s="1224"/>
      <c r="D1125" s="1224"/>
      <c r="E1125" s="1224"/>
      <c r="F1125" s="1224"/>
      <c r="G1125" s="1224"/>
      <c r="H1125" s="1224"/>
      <c r="I1125" s="1224"/>
      <c r="J1125" s="1224"/>
      <c r="K1125" s="1224"/>
      <c r="L1125" s="1224"/>
      <c r="M1125" s="1224"/>
      <c r="N1125" s="1224"/>
      <c r="O1125" s="1224"/>
      <c r="P1125" s="1224"/>
      <c r="Q1125" s="1230" t="s">
        <v>2983</v>
      </c>
    </row>
    <row r="1126" spans="1:18" ht="18" customHeight="1">
      <c r="A1126" s="1233" t="s">
        <v>2739</v>
      </c>
      <c r="C1126" s="1224"/>
      <c r="D1126" s="1224"/>
      <c r="E1126" s="1224"/>
      <c r="F1126" s="1224"/>
      <c r="G1126" s="1224"/>
      <c r="H1126" s="1224"/>
      <c r="I1126" s="1224"/>
      <c r="J1126" s="1224"/>
      <c r="K1126" s="1224"/>
      <c r="L1126" s="1224"/>
      <c r="M1126" s="1224"/>
      <c r="N1126" s="1224"/>
      <c r="O1126" s="1224"/>
      <c r="P1126" s="1224"/>
      <c r="Q1126" s="1236" t="s">
        <v>2740</v>
      </c>
      <c r="R1126" s="1315"/>
    </row>
    <row r="1127" spans="1:18" ht="15.95" customHeight="1">
      <c r="A1127" s="1239"/>
      <c r="B1127" s="1240"/>
      <c r="C1127" s="1240"/>
      <c r="D1127" s="1240"/>
      <c r="E1127" s="1240"/>
      <c r="F1127" s="1240"/>
      <c r="G1127" s="1240"/>
      <c r="H1127" s="1240"/>
      <c r="I1127" s="1240"/>
      <c r="J1127" s="1240"/>
      <c r="K1127" s="1240"/>
      <c r="L1127" s="1240"/>
      <c r="M1127" s="1240"/>
      <c r="N1127" s="1240"/>
      <c r="O1127" s="1240"/>
      <c r="P1127" s="1240"/>
      <c r="Q1127" s="1242"/>
    </row>
    <row r="1128" spans="1:18" ht="11.1" customHeight="1">
      <c r="A1128" s="1245"/>
      <c r="B1128" s="2390">
        <v>2018</v>
      </c>
      <c r="C1128" s="2391"/>
      <c r="D1128" s="2391"/>
      <c r="E1128" s="2391"/>
      <c r="F1128" s="2391"/>
      <c r="G1128" s="2391"/>
      <c r="H1128" s="2391"/>
      <c r="I1128" s="2391"/>
      <c r="J1128" s="2391"/>
      <c r="K1128" s="2391"/>
      <c r="L1128" s="2391"/>
      <c r="M1128" s="2391"/>
      <c r="N1128" s="2390">
        <v>2017</v>
      </c>
      <c r="O1128" s="2391"/>
      <c r="P1128" s="2395"/>
      <c r="Q1128" s="1246"/>
    </row>
    <row r="1129" spans="1:18" ht="11.1" customHeight="1">
      <c r="A1129" s="1245"/>
      <c r="B1129" s="2392"/>
      <c r="C1129" s="2393"/>
      <c r="D1129" s="2393"/>
      <c r="E1129" s="2393"/>
      <c r="F1129" s="2393"/>
      <c r="G1129" s="2393"/>
      <c r="H1129" s="2394"/>
      <c r="I1129" s="2393"/>
      <c r="J1129" s="2393"/>
      <c r="K1129" s="2393"/>
      <c r="L1129" s="2393"/>
      <c r="M1129" s="2393"/>
      <c r="N1129" s="2392"/>
      <c r="O1129" s="2393"/>
      <c r="P1129" s="2396"/>
      <c r="Q1129" s="1246" t="s">
        <v>2501</v>
      </c>
    </row>
    <row r="1130" spans="1:18" ht="11.1" customHeight="1">
      <c r="A1130" s="1245"/>
      <c r="B1130" s="1247" t="s">
        <v>2502</v>
      </c>
      <c r="C1130" s="1248" t="s">
        <v>2675</v>
      </c>
      <c r="D1130" s="1249" t="s">
        <v>11</v>
      </c>
      <c r="E1130" s="1250" t="s">
        <v>21</v>
      </c>
      <c r="F1130" s="1250" t="s">
        <v>23</v>
      </c>
      <c r="G1130" s="1250" t="s">
        <v>12</v>
      </c>
      <c r="H1130" s="1251" t="s">
        <v>13</v>
      </c>
      <c r="I1130" s="1251" t="s">
        <v>14</v>
      </c>
      <c r="J1130" s="1251" t="s">
        <v>15</v>
      </c>
      <c r="K1130" s="1252" t="s">
        <v>8</v>
      </c>
      <c r="L1130" s="1252" t="s">
        <v>9</v>
      </c>
      <c r="M1130" s="1252" t="s">
        <v>10</v>
      </c>
      <c r="N1130" s="1247" t="s">
        <v>2502</v>
      </c>
      <c r="O1130" s="1248" t="s">
        <v>2675</v>
      </c>
      <c r="P1130" s="1249" t="s">
        <v>11</v>
      </c>
      <c r="Q1130" s="1246"/>
    </row>
    <row r="1131" spans="1:18" ht="11.1" customHeight="1">
      <c r="A1131" s="1253"/>
      <c r="B1131" s="1254" t="s">
        <v>2406</v>
      </c>
      <c r="C1131" s="1255" t="s">
        <v>2506</v>
      </c>
      <c r="D1131" s="1256" t="s">
        <v>2507</v>
      </c>
      <c r="E1131" s="1257" t="s">
        <v>7</v>
      </c>
      <c r="F1131" s="1257" t="s">
        <v>22</v>
      </c>
      <c r="G1131" s="1257" t="s">
        <v>6</v>
      </c>
      <c r="H1131" s="1258" t="s">
        <v>5</v>
      </c>
      <c r="I1131" s="1258" t="s">
        <v>4</v>
      </c>
      <c r="J1131" s="1258" t="s">
        <v>3</v>
      </c>
      <c r="K1131" s="1259" t="s">
        <v>2</v>
      </c>
      <c r="L1131" s="1259" t="s">
        <v>1</v>
      </c>
      <c r="M1131" s="1259" t="s">
        <v>0</v>
      </c>
      <c r="N1131" s="1254" t="s">
        <v>2406</v>
      </c>
      <c r="O1131" s="1255" t="s">
        <v>2506</v>
      </c>
      <c r="P1131" s="1256" t="s">
        <v>2507</v>
      </c>
      <c r="Q1131" s="1260"/>
    </row>
    <row r="1132" spans="1:18" ht="18" customHeight="1">
      <c r="A1132" s="1290"/>
      <c r="B1132" s="1266"/>
      <c r="C1132" s="1267"/>
      <c r="D1132" s="1268"/>
      <c r="E1132" s="1267"/>
      <c r="F1132" s="1267"/>
      <c r="G1132" s="1267"/>
      <c r="H1132" s="1267"/>
      <c r="I1132" s="1267"/>
      <c r="J1132" s="1267"/>
      <c r="K1132" s="1267"/>
      <c r="L1132" s="1267"/>
      <c r="M1132" s="1267"/>
      <c r="N1132" s="1266"/>
      <c r="O1132" s="1267"/>
      <c r="P1132" s="1268"/>
      <c r="Q1132" s="1264"/>
      <c r="R1132" s="1317"/>
    </row>
    <row r="1133" spans="1:18" ht="18" customHeight="1">
      <c r="A1133" s="1274" t="s">
        <v>2879</v>
      </c>
      <c r="B1133" s="1266">
        <f>'[2]tr (2)'!C764</f>
        <v>104.9</v>
      </c>
      <c r="C1133" s="1267">
        <f>'[2]tr (2)'!D764</f>
        <v>104.9</v>
      </c>
      <c r="D1133" s="1268">
        <f>'[2]tr (2)'!E764</f>
        <v>104.1</v>
      </c>
      <c r="E1133" s="1267">
        <f>'[2]tr (2)'!F764</f>
        <v>104.1</v>
      </c>
      <c r="F1133" s="1267">
        <f>'[2]tr (2)'!G764</f>
        <v>104.1</v>
      </c>
      <c r="G1133" s="1267">
        <f>'[2]tr (2)'!H764</f>
        <v>104.1</v>
      </c>
      <c r="H1133" s="1267">
        <f>'[2]tr (2)'!I764</f>
        <v>104.1</v>
      </c>
      <c r="I1133" s="1267">
        <f>'[2]tr (2)'!J764</f>
        <v>104.1</v>
      </c>
      <c r="J1133" s="1267">
        <f>'[2]tr (2)'!K764</f>
        <v>104.1</v>
      </c>
      <c r="K1133" s="1267">
        <f>'[2]tr (2)'!L764</f>
        <v>104.1</v>
      </c>
      <c r="L1133" s="1267">
        <f>'[2]tr (2)'!M764</f>
        <v>104.1</v>
      </c>
      <c r="M1133" s="1267">
        <f>'[2]tr (2)'!N764</f>
        <v>104.1</v>
      </c>
      <c r="N1133" s="1266">
        <f>'[2]tr (2)'!O764</f>
        <v>104.1</v>
      </c>
      <c r="O1133" s="1267">
        <f>'[2]tr (2)'!P764</f>
        <v>104.1</v>
      </c>
      <c r="P1133" s="1268">
        <f>'[2]tr (2)'!Q764</f>
        <v>104.1</v>
      </c>
      <c r="Q1133" s="1269" t="s">
        <v>2880</v>
      </c>
      <c r="R1133" s="1317"/>
    </row>
    <row r="1134" spans="1:18" ht="15" customHeight="1">
      <c r="A1134" s="1244" t="s">
        <v>2881</v>
      </c>
      <c r="B1134" s="1272">
        <f>'[2]tr (2)'!C765</f>
        <v>74.3</v>
      </c>
      <c r="C1134" s="1224">
        <f>'[2]tr (2)'!D765</f>
        <v>74.3</v>
      </c>
      <c r="D1134" s="1276">
        <f>'[2]tr (2)'!E765</f>
        <v>74.3</v>
      </c>
      <c r="E1134" s="1224">
        <f>'[2]tr (2)'!F765</f>
        <v>74.3</v>
      </c>
      <c r="F1134" s="1224">
        <f>'[2]tr (2)'!G765</f>
        <v>74.3</v>
      </c>
      <c r="G1134" s="1224">
        <f>'[2]tr (2)'!H765</f>
        <v>74.3</v>
      </c>
      <c r="H1134" s="1224">
        <f>'[2]tr (2)'!I765</f>
        <v>74.3</v>
      </c>
      <c r="I1134" s="1224">
        <f>'[2]tr (2)'!J765</f>
        <v>74.3</v>
      </c>
      <c r="J1134" s="1224">
        <f>'[2]tr (2)'!K765</f>
        <v>74.3</v>
      </c>
      <c r="K1134" s="1224">
        <f>'[2]tr (2)'!L765</f>
        <v>74.3</v>
      </c>
      <c r="L1134" s="1224">
        <f>'[2]tr (2)'!M765</f>
        <v>74.3</v>
      </c>
      <c r="M1134" s="1224">
        <f>'[2]tr (2)'!N765</f>
        <v>74.3</v>
      </c>
      <c r="N1134" s="1272">
        <f>'[2]tr (2)'!O765</f>
        <v>74.3</v>
      </c>
      <c r="O1134" s="1224">
        <f>'[2]tr (2)'!P765</f>
        <v>74.3</v>
      </c>
      <c r="P1134" s="1276">
        <f>'[2]tr (2)'!Q765</f>
        <v>74.3</v>
      </c>
      <c r="Q1134" s="1278" t="s">
        <v>2882</v>
      </c>
      <c r="R1134" s="1317"/>
    </row>
    <row r="1135" spans="1:18" ht="15" customHeight="1">
      <c r="A1135" s="1244" t="s">
        <v>2883</v>
      </c>
      <c r="B1135" s="1272">
        <f>'[2]tr (2)'!C766</f>
        <v>98.6</v>
      </c>
      <c r="C1135" s="1224">
        <f>'[2]tr (2)'!D766</f>
        <v>98.6</v>
      </c>
      <c r="D1135" s="1276">
        <f>'[2]tr (2)'!E766</f>
        <v>98.6</v>
      </c>
      <c r="E1135" s="1224">
        <f>'[2]tr (2)'!F766</f>
        <v>98.6</v>
      </c>
      <c r="F1135" s="1224">
        <f>'[2]tr (2)'!G766</f>
        <v>98.6</v>
      </c>
      <c r="G1135" s="1224">
        <f>'[2]tr (2)'!H766</f>
        <v>98.6</v>
      </c>
      <c r="H1135" s="1224">
        <f>'[2]tr (2)'!I766</f>
        <v>98.6</v>
      </c>
      <c r="I1135" s="1224">
        <f>'[2]tr (2)'!J766</f>
        <v>98.6</v>
      </c>
      <c r="J1135" s="1224">
        <f>'[2]tr (2)'!K766</f>
        <v>98.6</v>
      </c>
      <c r="K1135" s="1224">
        <f>'[2]tr (2)'!L766</f>
        <v>98.6</v>
      </c>
      <c r="L1135" s="1224">
        <f>'[2]tr (2)'!M766</f>
        <v>98.6</v>
      </c>
      <c r="M1135" s="1224">
        <f>'[2]tr (2)'!N766</f>
        <v>98.6</v>
      </c>
      <c r="N1135" s="1272">
        <f>'[2]tr (2)'!O766</f>
        <v>98.6</v>
      </c>
      <c r="O1135" s="1224">
        <f>'[2]tr (2)'!P766</f>
        <v>98.6</v>
      </c>
      <c r="P1135" s="1276">
        <f>'[2]tr (2)'!Q766</f>
        <v>98.6</v>
      </c>
      <c r="Q1135" s="1277" t="s">
        <v>2884</v>
      </c>
      <c r="R1135" s="1317"/>
    </row>
    <row r="1136" spans="1:18" ht="15" customHeight="1">
      <c r="A1136" s="1244" t="s">
        <v>2885</v>
      </c>
      <c r="B1136" s="1272">
        <f>'[2]tr (2)'!C767</f>
        <v>88.2</v>
      </c>
      <c r="C1136" s="1224">
        <f>'[2]tr (2)'!D767</f>
        <v>88.2</v>
      </c>
      <c r="D1136" s="1276">
        <f>'[2]tr (2)'!E767</f>
        <v>88.2</v>
      </c>
      <c r="E1136" s="1224">
        <f>'[2]tr (2)'!F767</f>
        <v>88.2</v>
      </c>
      <c r="F1136" s="1224">
        <f>'[2]tr (2)'!G767</f>
        <v>88.2</v>
      </c>
      <c r="G1136" s="1224">
        <f>'[2]tr (2)'!H767</f>
        <v>88.2</v>
      </c>
      <c r="H1136" s="1224">
        <f>'[2]tr (2)'!I767</f>
        <v>88.2</v>
      </c>
      <c r="I1136" s="1224">
        <f>'[2]tr (2)'!J767</f>
        <v>88.2</v>
      </c>
      <c r="J1136" s="1224">
        <f>'[2]tr (2)'!K767</f>
        <v>88.2</v>
      </c>
      <c r="K1136" s="1224">
        <f>'[2]tr (2)'!L767</f>
        <v>88.2</v>
      </c>
      <c r="L1136" s="1224">
        <f>'[2]tr (2)'!M767</f>
        <v>88.2</v>
      </c>
      <c r="M1136" s="1224">
        <f>'[2]tr (2)'!N767</f>
        <v>88.2</v>
      </c>
      <c r="N1136" s="1272">
        <f>'[2]tr (2)'!O767</f>
        <v>88.2</v>
      </c>
      <c r="O1136" s="1224">
        <f>'[2]tr (2)'!P767</f>
        <v>88.2</v>
      </c>
      <c r="P1136" s="1276">
        <f>'[2]tr (2)'!Q767</f>
        <v>88.2</v>
      </c>
      <c r="Q1136" s="1277" t="s">
        <v>2886</v>
      </c>
      <c r="R1136" s="1317"/>
    </row>
    <row r="1137" spans="1:18" ht="15" customHeight="1">
      <c r="A1137" s="1244" t="s">
        <v>2887</v>
      </c>
      <c r="B1137" s="1272">
        <f>'[2]tr (2)'!C768</f>
        <v>96.6</v>
      </c>
      <c r="C1137" s="1224">
        <f>'[2]tr (2)'!D768</f>
        <v>96.6</v>
      </c>
      <c r="D1137" s="1276">
        <f>'[2]tr (2)'!E768</f>
        <v>96.6</v>
      </c>
      <c r="E1137" s="1224">
        <f>'[2]tr (2)'!F768</f>
        <v>96.6</v>
      </c>
      <c r="F1137" s="1224">
        <f>'[2]tr (2)'!G768</f>
        <v>96.6</v>
      </c>
      <c r="G1137" s="1224">
        <f>'[2]tr (2)'!H768</f>
        <v>96.6</v>
      </c>
      <c r="H1137" s="1224">
        <f>'[2]tr (2)'!I768</f>
        <v>96.6</v>
      </c>
      <c r="I1137" s="1224">
        <f>'[2]tr (2)'!J768</f>
        <v>96.6</v>
      </c>
      <c r="J1137" s="1224">
        <f>'[2]tr (2)'!K768</f>
        <v>96.6</v>
      </c>
      <c r="K1137" s="1224">
        <f>'[2]tr (2)'!L768</f>
        <v>96.6</v>
      </c>
      <c r="L1137" s="1224">
        <f>'[2]tr (2)'!M768</f>
        <v>96.6</v>
      </c>
      <c r="M1137" s="1224">
        <f>'[2]tr (2)'!N768</f>
        <v>96.6</v>
      </c>
      <c r="N1137" s="1272">
        <f>'[2]tr (2)'!O768</f>
        <v>96.6</v>
      </c>
      <c r="O1137" s="1224">
        <f>'[2]tr (2)'!P768</f>
        <v>96.6</v>
      </c>
      <c r="P1137" s="1276">
        <f>'[2]tr (2)'!Q768</f>
        <v>96.6</v>
      </c>
      <c r="Q1137" s="1277" t="s">
        <v>2888</v>
      </c>
    </row>
    <row r="1138" spans="1:18" ht="15" customHeight="1">
      <c r="A1138" s="1308" t="s">
        <v>2889</v>
      </c>
      <c r="B1138" s="1272">
        <f>'[2]tr (2)'!C769</f>
        <v>100</v>
      </c>
      <c r="C1138" s="1224">
        <f>'[2]tr (2)'!D769</f>
        <v>100</v>
      </c>
      <c r="D1138" s="1276">
        <f>'[2]tr (2)'!E769</f>
        <v>100</v>
      </c>
      <c r="E1138" s="1224">
        <f>'[2]tr (2)'!F769</f>
        <v>100</v>
      </c>
      <c r="F1138" s="1224">
        <f>'[2]tr (2)'!G769</f>
        <v>100</v>
      </c>
      <c r="G1138" s="1224">
        <f>'[2]tr (2)'!H769</f>
        <v>100</v>
      </c>
      <c r="H1138" s="1224">
        <f>'[2]tr (2)'!I769</f>
        <v>100</v>
      </c>
      <c r="I1138" s="1224">
        <f>'[2]tr (2)'!J769</f>
        <v>100</v>
      </c>
      <c r="J1138" s="1224">
        <f>'[2]tr (2)'!K769</f>
        <v>100</v>
      </c>
      <c r="K1138" s="1224">
        <f>'[2]tr (2)'!L769</f>
        <v>100</v>
      </c>
      <c r="L1138" s="1224">
        <f>'[2]tr (2)'!M769</f>
        <v>100</v>
      </c>
      <c r="M1138" s="1224">
        <f>'[2]tr (2)'!N769</f>
        <v>100</v>
      </c>
      <c r="N1138" s="1272">
        <f>'[2]tr (2)'!O769</f>
        <v>100</v>
      </c>
      <c r="O1138" s="1224">
        <f>'[2]tr (2)'!P769</f>
        <v>100</v>
      </c>
      <c r="P1138" s="1276">
        <f>'[2]tr (2)'!Q769</f>
        <v>100</v>
      </c>
      <c r="Q1138" s="1280" t="s">
        <v>2890</v>
      </c>
    </row>
    <row r="1139" spans="1:18" ht="15" customHeight="1">
      <c r="A1139" s="1244" t="s">
        <v>2891</v>
      </c>
      <c r="B1139" s="1272">
        <f>'[2]tr (2)'!C770</f>
        <v>99.6</v>
      </c>
      <c r="C1139" s="1224">
        <f>'[2]tr (2)'!D770</f>
        <v>99.6</v>
      </c>
      <c r="D1139" s="1276">
        <f>'[2]tr (2)'!E770</f>
        <v>99.6</v>
      </c>
      <c r="E1139" s="1224">
        <f>'[2]tr (2)'!F770</f>
        <v>99.6</v>
      </c>
      <c r="F1139" s="1224">
        <f>'[2]tr (2)'!G770</f>
        <v>99.6</v>
      </c>
      <c r="G1139" s="1224">
        <f>'[2]tr (2)'!H770</f>
        <v>99.6</v>
      </c>
      <c r="H1139" s="1224">
        <f>'[2]tr (2)'!I770</f>
        <v>99.6</v>
      </c>
      <c r="I1139" s="1224">
        <f>'[2]tr (2)'!J770</f>
        <v>99.6</v>
      </c>
      <c r="J1139" s="1224">
        <f>'[2]tr (2)'!K770</f>
        <v>99.6</v>
      </c>
      <c r="K1139" s="1224">
        <f>'[2]tr (2)'!L770</f>
        <v>99.6</v>
      </c>
      <c r="L1139" s="1224">
        <f>'[2]tr (2)'!M770</f>
        <v>99.6</v>
      </c>
      <c r="M1139" s="1224">
        <f>'[2]tr (2)'!N770</f>
        <v>99.6</v>
      </c>
      <c r="N1139" s="1272">
        <f>'[2]tr (2)'!O770</f>
        <v>99.6</v>
      </c>
      <c r="O1139" s="1224">
        <f>'[2]tr (2)'!P770</f>
        <v>99.6</v>
      </c>
      <c r="P1139" s="1276">
        <f>'[2]tr (2)'!Q770</f>
        <v>99.6</v>
      </c>
      <c r="Q1139" s="1278" t="s">
        <v>2892</v>
      </c>
    </row>
    <row r="1140" spans="1:18" ht="15" customHeight="1">
      <c r="A1140" s="1244" t="s">
        <v>2893</v>
      </c>
      <c r="B1140" s="1272">
        <f>'[2]tr (2)'!C771</f>
        <v>100.6</v>
      </c>
      <c r="C1140" s="1224">
        <f>'[2]tr (2)'!D771</f>
        <v>100.6</v>
      </c>
      <c r="D1140" s="1276">
        <f>'[2]tr (2)'!E771</f>
        <v>100.6</v>
      </c>
      <c r="E1140" s="1224">
        <f>'[2]tr (2)'!F771</f>
        <v>100.6</v>
      </c>
      <c r="F1140" s="1224">
        <f>'[2]tr (2)'!G771</f>
        <v>100.6</v>
      </c>
      <c r="G1140" s="1224">
        <f>'[2]tr (2)'!H771</f>
        <v>100.6</v>
      </c>
      <c r="H1140" s="1224">
        <f>'[2]tr (2)'!I771</f>
        <v>100.6</v>
      </c>
      <c r="I1140" s="1224">
        <f>'[2]tr (2)'!J771</f>
        <v>100.6</v>
      </c>
      <c r="J1140" s="1224">
        <f>'[2]tr (2)'!K771</f>
        <v>100.6</v>
      </c>
      <c r="K1140" s="1224">
        <f>'[2]tr (2)'!L771</f>
        <v>100.6</v>
      </c>
      <c r="L1140" s="1224">
        <f>'[2]tr (2)'!M771</f>
        <v>100.6</v>
      </c>
      <c r="M1140" s="1224">
        <f>'[2]tr (2)'!N771</f>
        <v>100.6</v>
      </c>
      <c r="N1140" s="1272">
        <f>'[2]tr (2)'!O771</f>
        <v>100.6</v>
      </c>
      <c r="O1140" s="1224">
        <f>'[2]tr (2)'!P771</f>
        <v>100.6</v>
      </c>
      <c r="P1140" s="1276">
        <f>'[2]tr (2)'!Q771</f>
        <v>100.6</v>
      </c>
      <c r="Q1140" s="1278" t="s">
        <v>2894</v>
      </c>
    </row>
    <row r="1141" spans="1:18" ht="15" customHeight="1">
      <c r="A1141" s="1244" t="s">
        <v>2895</v>
      </c>
      <c r="B1141" s="1272">
        <f>'[2]tr (2)'!C772</f>
        <v>96.2</v>
      </c>
      <c r="C1141" s="1224">
        <f>'[2]tr (2)'!D772</f>
        <v>96.2</v>
      </c>
      <c r="D1141" s="1276">
        <f>'[2]tr (2)'!E772</f>
        <v>96.2</v>
      </c>
      <c r="E1141" s="1224">
        <f>'[2]tr (2)'!F772</f>
        <v>96.2</v>
      </c>
      <c r="F1141" s="1224">
        <f>'[2]tr (2)'!G772</f>
        <v>96.2</v>
      </c>
      <c r="G1141" s="1224">
        <f>'[2]tr (2)'!H772</f>
        <v>96.2</v>
      </c>
      <c r="H1141" s="1224">
        <f>'[2]tr (2)'!I772</f>
        <v>96.2</v>
      </c>
      <c r="I1141" s="1224">
        <f>'[2]tr (2)'!J772</f>
        <v>96.2</v>
      </c>
      <c r="J1141" s="1224">
        <f>'[2]tr (2)'!K772</f>
        <v>96.2</v>
      </c>
      <c r="K1141" s="1224">
        <f>'[2]tr (2)'!L772</f>
        <v>96.2</v>
      </c>
      <c r="L1141" s="1224">
        <f>'[2]tr (2)'!M772</f>
        <v>96.2</v>
      </c>
      <c r="M1141" s="1224">
        <f>'[2]tr (2)'!N772</f>
        <v>96.2</v>
      </c>
      <c r="N1141" s="1272">
        <f>'[2]tr (2)'!O772</f>
        <v>96.2</v>
      </c>
      <c r="O1141" s="1224">
        <f>'[2]tr (2)'!P772</f>
        <v>96.2</v>
      </c>
      <c r="P1141" s="1276">
        <f>'[2]tr (2)'!Q772</f>
        <v>96.2</v>
      </c>
      <c r="Q1141" s="1278" t="s">
        <v>2896</v>
      </c>
      <c r="R1141" s="1270"/>
    </row>
    <row r="1142" spans="1:18" ht="15" customHeight="1">
      <c r="A1142" s="1244" t="s">
        <v>2897</v>
      </c>
      <c r="B1142" s="1272">
        <f>'[2]tr (2)'!C773</f>
        <v>141.9</v>
      </c>
      <c r="C1142" s="1224">
        <f>'[2]tr (2)'!D773</f>
        <v>141.9</v>
      </c>
      <c r="D1142" s="1276">
        <f>'[2]tr (2)'!E773</f>
        <v>121.9</v>
      </c>
      <c r="E1142" s="1224">
        <f>'[2]tr (2)'!F773</f>
        <v>121.9</v>
      </c>
      <c r="F1142" s="1224">
        <f>'[2]tr (2)'!G773</f>
        <v>121.9</v>
      </c>
      <c r="G1142" s="1224">
        <f>'[2]tr (2)'!H773</f>
        <v>121.9</v>
      </c>
      <c r="H1142" s="1224">
        <f>'[2]tr (2)'!I773</f>
        <v>121.9</v>
      </c>
      <c r="I1142" s="1224">
        <f>'[2]tr (2)'!J773</f>
        <v>121.9</v>
      </c>
      <c r="J1142" s="1224">
        <f>'[2]tr (2)'!K773</f>
        <v>121.9</v>
      </c>
      <c r="K1142" s="1224">
        <f>'[2]tr (2)'!L773</f>
        <v>121.9</v>
      </c>
      <c r="L1142" s="1224">
        <f>'[2]tr (2)'!M773</f>
        <v>121.9</v>
      </c>
      <c r="M1142" s="1224">
        <f>'[2]tr (2)'!N773</f>
        <v>121.9</v>
      </c>
      <c r="N1142" s="1272">
        <f>'[2]tr (2)'!O773</f>
        <v>121.9</v>
      </c>
      <c r="O1142" s="1224">
        <f>'[2]tr (2)'!P773</f>
        <v>121.9</v>
      </c>
      <c r="P1142" s="1276">
        <f>'[2]tr (2)'!Q773</f>
        <v>121.9</v>
      </c>
      <c r="Q1142" s="1278" t="s">
        <v>2898</v>
      </c>
    </row>
    <row r="1143" spans="1:18" ht="15" customHeight="1">
      <c r="A1143" s="1244" t="s">
        <v>2899</v>
      </c>
      <c r="B1143" s="1272">
        <f>'[2]tr (2)'!C774</f>
        <v>97.8</v>
      </c>
      <c r="C1143" s="1224">
        <f>'[2]tr (2)'!D774</f>
        <v>97.8</v>
      </c>
      <c r="D1143" s="1276">
        <f>'[2]tr (2)'!E774</f>
        <v>97.8</v>
      </c>
      <c r="E1143" s="1224">
        <f>'[2]tr (2)'!F774</f>
        <v>97.8</v>
      </c>
      <c r="F1143" s="1224">
        <f>'[2]tr (2)'!G774</f>
        <v>97.8</v>
      </c>
      <c r="G1143" s="1224">
        <f>'[2]tr (2)'!H774</f>
        <v>97.8</v>
      </c>
      <c r="H1143" s="1224">
        <f>'[2]tr (2)'!I774</f>
        <v>97.8</v>
      </c>
      <c r="I1143" s="1224">
        <f>'[2]tr (2)'!J774</f>
        <v>97.8</v>
      </c>
      <c r="J1143" s="1224">
        <f>'[2]tr (2)'!K774</f>
        <v>97.8</v>
      </c>
      <c r="K1143" s="1224">
        <f>'[2]tr (2)'!L774</f>
        <v>97.8</v>
      </c>
      <c r="L1143" s="1224">
        <f>'[2]tr (2)'!M774</f>
        <v>97.8</v>
      </c>
      <c r="M1143" s="1224">
        <f>'[2]tr (2)'!N774</f>
        <v>97.8</v>
      </c>
      <c r="N1143" s="1272">
        <f>'[2]tr (2)'!O774</f>
        <v>97.7</v>
      </c>
      <c r="O1143" s="1224">
        <f>'[2]tr (2)'!P774</f>
        <v>97.7</v>
      </c>
      <c r="P1143" s="1276">
        <f>'[2]tr (2)'!Q774</f>
        <v>97.7</v>
      </c>
      <c r="Q1143" s="1278" t="s">
        <v>2900</v>
      </c>
    </row>
    <row r="1144" spans="1:18" ht="15" customHeight="1">
      <c r="A1144" s="1244" t="s">
        <v>2901</v>
      </c>
      <c r="B1144" s="1272">
        <f>'[2]tr (2)'!C775</f>
        <v>100</v>
      </c>
      <c r="C1144" s="1224">
        <f>'[2]tr (2)'!D775</f>
        <v>100</v>
      </c>
      <c r="D1144" s="1276">
        <f>'[2]tr (2)'!E775</f>
        <v>100</v>
      </c>
      <c r="E1144" s="1224">
        <f>'[2]tr (2)'!F775</f>
        <v>100</v>
      </c>
      <c r="F1144" s="1224">
        <f>'[2]tr (2)'!G775</f>
        <v>100</v>
      </c>
      <c r="G1144" s="1224">
        <f>'[2]tr (2)'!H775</f>
        <v>100</v>
      </c>
      <c r="H1144" s="1224">
        <f>'[2]tr (2)'!I775</f>
        <v>100</v>
      </c>
      <c r="I1144" s="1224">
        <f>'[2]tr (2)'!J775</f>
        <v>100</v>
      </c>
      <c r="J1144" s="1224">
        <f>'[2]tr (2)'!K775</f>
        <v>100</v>
      </c>
      <c r="K1144" s="1224">
        <f>'[2]tr (2)'!L775</f>
        <v>100</v>
      </c>
      <c r="L1144" s="1224">
        <f>'[2]tr (2)'!M775</f>
        <v>100</v>
      </c>
      <c r="M1144" s="1224">
        <f>'[2]tr (2)'!N775</f>
        <v>100</v>
      </c>
      <c r="N1144" s="1272">
        <f>'[2]tr (2)'!O775</f>
        <v>100</v>
      </c>
      <c r="O1144" s="1224">
        <f>'[2]tr (2)'!P775</f>
        <v>100</v>
      </c>
      <c r="P1144" s="1276">
        <f>'[2]tr (2)'!Q775</f>
        <v>100</v>
      </c>
      <c r="Q1144" s="1278" t="s">
        <v>2902</v>
      </c>
    </row>
    <row r="1145" spans="1:18" ht="15" customHeight="1">
      <c r="A1145" s="1244" t="s">
        <v>2903</v>
      </c>
      <c r="B1145" s="1272">
        <f>'[2]tr (2)'!C776</f>
        <v>99.9</v>
      </c>
      <c r="C1145" s="1224">
        <f>'[2]tr (2)'!D776</f>
        <v>99.9</v>
      </c>
      <c r="D1145" s="1276">
        <f>'[2]tr (2)'!E776</f>
        <v>99.9</v>
      </c>
      <c r="E1145" s="1224">
        <f>'[2]tr (2)'!F776</f>
        <v>99.9</v>
      </c>
      <c r="F1145" s="1224">
        <f>'[2]tr (2)'!G776</f>
        <v>99.9</v>
      </c>
      <c r="G1145" s="1224">
        <f>'[2]tr (2)'!H776</f>
        <v>99.9</v>
      </c>
      <c r="H1145" s="1224">
        <f>'[2]tr (2)'!I776</f>
        <v>99.9</v>
      </c>
      <c r="I1145" s="1224">
        <f>'[2]tr (2)'!J776</f>
        <v>99.9</v>
      </c>
      <c r="J1145" s="1224">
        <f>'[2]tr (2)'!K776</f>
        <v>99.9</v>
      </c>
      <c r="K1145" s="1224">
        <f>'[2]tr (2)'!L776</f>
        <v>99.9</v>
      </c>
      <c r="L1145" s="1224">
        <f>'[2]tr (2)'!M776</f>
        <v>99.9</v>
      </c>
      <c r="M1145" s="1224">
        <f>'[2]tr (2)'!N776</f>
        <v>99.9</v>
      </c>
      <c r="N1145" s="1272">
        <f>'[2]tr (2)'!O776</f>
        <v>99.9</v>
      </c>
      <c r="O1145" s="1224">
        <f>'[2]tr (2)'!P776</f>
        <v>99.9</v>
      </c>
      <c r="P1145" s="1276">
        <f>'[2]tr (2)'!Q776</f>
        <v>99.9</v>
      </c>
      <c r="Q1145" s="1278" t="s">
        <v>2904</v>
      </c>
    </row>
    <row r="1146" spans="1:18" s="1227" customFormat="1" ht="15" customHeight="1">
      <c r="A1146" s="1244" t="s">
        <v>2905</v>
      </c>
      <c r="B1146" s="1272">
        <f>'[2]tr (2)'!C777</f>
        <v>140</v>
      </c>
      <c r="C1146" s="1224">
        <f>'[2]tr (2)'!D777</f>
        <v>140</v>
      </c>
      <c r="D1146" s="1276">
        <f>'[2]tr (2)'!E777</f>
        <v>140</v>
      </c>
      <c r="E1146" s="1224">
        <f>'[2]tr (2)'!F777</f>
        <v>140</v>
      </c>
      <c r="F1146" s="1224">
        <f>'[2]tr (2)'!G777</f>
        <v>140</v>
      </c>
      <c r="G1146" s="1224">
        <f>'[2]tr (2)'!H777</f>
        <v>140</v>
      </c>
      <c r="H1146" s="1224">
        <f>'[2]tr (2)'!I777</f>
        <v>140</v>
      </c>
      <c r="I1146" s="1224">
        <f>'[2]tr (2)'!J777</f>
        <v>140</v>
      </c>
      <c r="J1146" s="1224">
        <f>'[2]tr (2)'!K777</f>
        <v>140</v>
      </c>
      <c r="K1146" s="1224">
        <f>'[2]tr (2)'!L777</f>
        <v>140</v>
      </c>
      <c r="L1146" s="1224">
        <f>'[2]tr (2)'!M777</f>
        <v>140</v>
      </c>
      <c r="M1146" s="1224">
        <f>'[2]tr (2)'!N777</f>
        <v>140</v>
      </c>
      <c r="N1146" s="1272">
        <f>'[2]tr (2)'!O777</f>
        <v>140</v>
      </c>
      <c r="O1146" s="1224">
        <f>'[2]tr (2)'!P777</f>
        <v>140</v>
      </c>
      <c r="P1146" s="1276">
        <f>'[2]tr (2)'!Q777</f>
        <v>140</v>
      </c>
      <c r="Q1146" s="1278" t="s">
        <v>2906</v>
      </c>
      <c r="R1146" s="1270"/>
    </row>
    <row r="1147" spans="1:18" ht="15" customHeight="1">
      <c r="A1147" s="1244" t="s">
        <v>2907</v>
      </c>
      <c r="B1147" s="1272">
        <f>'[2]tr (2)'!C778</f>
        <v>119.9</v>
      </c>
      <c r="C1147" s="1224">
        <f>'[2]tr (2)'!D778</f>
        <v>119.9</v>
      </c>
      <c r="D1147" s="1276">
        <f>'[2]tr (2)'!E778</f>
        <v>119.9</v>
      </c>
      <c r="E1147" s="1224">
        <f>'[2]tr (2)'!F778</f>
        <v>119.9</v>
      </c>
      <c r="F1147" s="1224">
        <f>'[2]tr (2)'!G778</f>
        <v>118.1</v>
      </c>
      <c r="G1147" s="1224">
        <f>'[2]tr (2)'!H778</f>
        <v>118.1</v>
      </c>
      <c r="H1147" s="1224">
        <f>'[2]tr (2)'!I778</f>
        <v>118.1</v>
      </c>
      <c r="I1147" s="1224">
        <f>'[2]tr (2)'!J778</f>
        <v>118.1</v>
      </c>
      <c r="J1147" s="1224">
        <f>'[2]tr (2)'!K778</f>
        <v>118.1</v>
      </c>
      <c r="K1147" s="1224">
        <f>'[2]tr (2)'!L778</f>
        <v>118.1</v>
      </c>
      <c r="L1147" s="1224">
        <f>'[2]tr (2)'!M778</f>
        <v>118.1</v>
      </c>
      <c r="M1147" s="1224">
        <f>'[2]tr (2)'!N778</f>
        <v>118.1</v>
      </c>
      <c r="N1147" s="1272">
        <f>'[2]tr (2)'!O778</f>
        <v>118.1</v>
      </c>
      <c r="O1147" s="1224">
        <f>'[2]tr (2)'!P778</f>
        <v>118.1</v>
      </c>
      <c r="P1147" s="1276">
        <f>'[2]tr (2)'!Q778</f>
        <v>118.1</v>
      </c>
      <c r="Q1147" s="1278" t="s">
        <v>2908</v>
      </c>
    </row>
    <row r="1148" spans="1:18" s="1238" customFormat="1" ht="15" customHeight="1">
      <c r="A1148" s="1244" t="s">
        <v>2909</v>
      </c>
      <c r="B1148" s="1272">
        <f>'[2]tr (2)'!C779</f>
        <v>126.3</v>
      </c>
      <c r="C1148" s="1224">
        <f>'[2]tr (2)'!D779</f>
        <v>126.3</v>
      </c>
      <c r="D1148" s="1276">
        <f>'[2]tr (2)'!E779</f>
        <v>126.3</v>
      </c>
      <c r="E1148" s="1224">
        <f>'[2]tr (2)'!F779</f>
        <v>126.3</v>
      </c>
      <c r="F1148" s="1224">
        <f>'[2]tr (2)'!G779</f>
        <v>126.3</v>
      </c>
      <c r="G1148" s="1224">
        <f>'[2]tr (2)'!H779</f>
        <v>126.3</v>
      </c>
      <c r="H1148" s="1224">
        <f>'[2]tr (2)'!I779</f>
        <v>126.3</v>
      </c>
      <c r="I1148" s="1224">
        <f>'[2]tr (2)'!J779</f>
        <v>126.3</v>
      </c>
      <c r="J1148" s="1224">
        <f>'[2]tr (2)'!K779</f>
        <v>126.3</v>
      </c>
      <c r="K1148" s="1224">
        <f>'[2]tr (2)'!L779</f>
        <v>126.3</v>
      </c>
      <c r="L1148" s="1224">
        <f>'[2]tr (2)'!M779</f>
        <v>126.3</v>
      </c>
      <c r="M1148" s="1224">
        <f>'[2]tr (2)'!N779</f>
        <v>126.3</v>
      </c>
      <c r="N1148" s="1272">
        <f>'[2]tr (2)'!O779</f>
        <v>126.3</v>
      </c>
      <c r="O1148" s="1224">
        <f>'[2]tr (2)'!P779</f>
        <v>126.3</v>
      </c>
      <c r="P1148" s="1276">
        <f>'[2]tr (2)'!Q779</f>
        <v>126.3</v>
      </c>
      <c r="Q1148" s="1278" t="s">
        <v>2910</v>
      </c>
      <c r="R1148" s="1243"/>
    </row>
    <row r="1149" spans="1:18" ht="15" customHeight="1">
      <c r="B1149" s="1272"/>
      <c r="C1149" s="1224"/>
      <c r="D1149" s="1268"/>
      <c r="E1149" s="1267"/>
      <c r="F1149" s="1267"/>
      <c r="G1149" s="1267"/>
      <c r="H1149" s="1267"/>
      <c r="I1149" s="1267"/>
      <c r="J1149" s="1267"/>
      <c r="K1149" s="1267"/>
      <c r="L1149" s="1267"/>
      <c r="M1149" s="1267"/>
      <c r="N1149" s="1266"/>
      <c r="O1149" s="1267"/>
      <c r="P1149" s="1268"/>
      <c r="Q1149" s="1278"/>
    </row>
    <row r="1150" spans="1:18" ht="17.25" customHeight="1">
      <c r="A1150" s="1274" t="s">
        <v>2911</v>
      </c>
      <c r="B1150" s="1266">
        <f>'[2]tr (2)'!C781</f>
        <v>179.7</v>
      </c>
      <c r="C1150" s="1267">
        <f>'[2]tr (2)'!D781</f>
        <v>179.7</v>
      </c>
      <c r="D1150" s="1268">
        <f>'[2]tr (2)'!E781</f>
        <v>179.7</v>
      </c>
      <c r="E1150" s="1267">
        <f>'[2]tr (2)'!F781</f>
        <v>179.7</v>
      </c>
      <c r="F1150" s="1267">
        <f>'[2]tr (2)'!G781</f>
        <v>179.7</v>
      </c>
      <c r="G1150" s="1267">
        <f>'[2]tr (2)'!H781</f>
        <v>179.7</v>
      </c>
      <c r="H1150" s="1267">
        <f>'[2]tr (2)'!I781</f>
        <v>179.7</v>
      </c>
      <c r="I1150" s="1267">
        <f>'[2]tr (2)'!J781</f>
        <v>179.7</v>
      </c>
      <c r="J1150" s="1267">
        <f>'[2]tr (2)'!K781</f>
        <v>179.7</v>
      </c>
      <c r="K1150" s="1267">
        <f>'[2]tr (2)'!L781</f>
        <v>179.7</v>
      </c>
      <c r="L1150" s="1267">
        <f>'[2]tr (2)'!M781</f>
        <v>179.7</v>
      </c>
      <c r="M1150" s="1267">
        <f>'[2]tr (2)'!N781</f>
        <v>179.7</v>
      </c>
      <c r="N1150" s="1266">
        <f>'[2]tr (2)'!O781</f>
        <v>179.7</v>
      </c>
      <c r="O1150" s="1267">
        <f>'[2]tr (2)'!P781</f>
        <v>179.7</v>
      </c>
      <c r="P1150" s="1268">
        <f>'[2]tr (2)'!Q781</f>
        <v>179.7</v>
      </c>
      <c r="Q1150" s="1275" t="s">
        <v>2912</v>
      </c>
    </row>
    <row r="1151" spans="1:18" ht="15" customHeight="1">
      <c r="A1151" s="1244" t="s">
        <v>2913</v>
      </c>
      <c r="B1151" s="1272">
        <f>'[2]tr (2)'!C782</f>
        <v>183.7</v>
      </c>
      <c r="C1151" s="1224">
        <f>'[2]tr (2)'!D782</f>
        <v>183.7</v>
      </c>
      <c r="D1151" s="1276">
        <f>'[2]tr (2)'!E782</f>
        <v>183.7</v>
      </c>
      <c r="E1151" s="1224">
        <f>'[2]tr (2)'!F782</f>
        <v>183.7</v>
      </c>
      <c r="F1151" s="1224">
        <f>'[2]tr (2)'!G782</f>
        <v>183.7</v>
      </c>
      <c r="G1151" s="1224">
        <f>'[2]tr (2)'!H782</f>
        <v>183.7</v>
      </c>
      <c r="H1151" s="1224">
        <f>'[2]tr (2)'!I782</f>
        <v>183.7</v>
      </c>
      <c r="I1151" s="1224">
        <f>'[2]tr (2)'!J782</f>
        <v>183.7</v>
      </c>
      <c r="J1151" s="1224">
        <f>'[2]tr (2)'!K782</f>
        <v>183.7</v>
      </c>
      <c r="K1151" s="1224">
        <f>'[2]tr (2)'!L782</f>
        <v>183.7</v>
      </c>
      <c r="L1151" s="1224">
        <f>'[2]tr (2)'!M782</f>
        <v>183.7</v>
      </c>
      <c r="M1151" s="1224">
        <f>'[2]tr (2)'!N782</f>
        <v>183.7</v>
      </c>
      <c r="N1151" s="1272">
        <f>'[2]tr (2)'!O782</f>
        <v>183.7</v>
      </c>
      <c r="O1151" s="1224">
        <f>'[2]tr (2)'!P782</f>
        <v>183.7</v>
      </c>
      <c r="P1151" s="1276">
        <f>'[2]tr (2)'!Q782</f>
        <v>183.7</v>
      </c>
      <c r="Q1151" s="1278" t="s">
        <v>2914</v>
      </c>
    </row>
    <row r="1152" spans="1:18" ht="15" customHeight="1">
      <c r="A1152" s="1244" t="s">
        <v>2915</v>
      </c>
      <c r="B1152" s="1272">
        <f>'[2]tr (2)'!C783</f>
        <v>274.10000000000002</v>
      </c>
      <c r="C1152" s="1224">
        <f>'[2]tr (2)'!D783</f>
        <v>274.10000000000002</v>
      </c>
      <c r="D1152" s="1276">
        <f>'[2]tr (2)'!E783</f>
        <v>274.10000000000002</v>
      </c>
      <c r="E1152" s="1224">
        <f>'[2]tr (2)'!F783</f>
        <v>274.10000000000002</v>
      </c>
      <c r="F1152" s="1224">
        <f>'[2]tr (2)'!G783</f>
        <v>274.10000000000002</v>
      </c>
      <c r="G1152" s="1224">
        <f>'[2]tr (2)'!H783</f>
        <v>274.10000000000002</v>
      </c>
      <c r="H1152" s="1224">
        <f>'[2]tr (2)'!I783</f>
        <v>274.10000000000002</v>
      </c>
      <c r="I1152" s="1224">
        <f>'[2]tr (2)'!J783</f>
        <v>274.10000000000002</v>
      </c>
      <c r="J1152" s="1224">
        <f>'[2]tr (2)'!K783</f>
        <v>274.10000000000002</v>
      </c>
      <c r="K1152" s="1224">
        <f>'[2]tr (2)'!L783</f>
        <v>274.10000000000002</v>
      </c>
      <c r="L1152" s="1224">
        <f>'[2]tr (2)'!M783</f>
        <v>274.10000000000002</v>
      </c>
      <c r="M1152" s="1224">
        <f>'[2]tr (2)'!N783</f>
        <v>274.10000000000002</v>
      </c>
      <c r="N1152" s="1272">
        <f>'[2]tr (2)'!O783</f>
        <v>274.10000000000002</v>
      </c>
      <c r="O1152" s="1224">
        <f>'[2]tr (2)'!P783</f>
        <v>274.10000000000002</v>
      </c>
      <c r="P1152" s="1276">
        <f>'[2]tr (2)'!Q783</f>
        <v>274.10000000000002</v>
      </c>
      <c r="Q1152" s="1278" t="s">
        <v>2916</v>
      </c>
      <c r="R1152" s="1270"/>
    </row>
    <row r="1153" spans="1:18" ht="15" customHeight="1">
      <c r="A1153" s="1244" t="s">
        <v>2917</v>
      </c>
      <c r="B1153" s="1272">
        <f>'[2]tr (2)'!C784</f>
        <v>100</v>
      </c>
      <c r="C1153" s="1224">
        <f>'[2]tr (2)'!D784</f>
        <v>100</v>
      </c>
      <c r="D1153" s="1276">
        <f>'[2]tr (2)'!E784</f>
        <v>100</v>
      </c>
      <c r="E1153" s="1224">
        <f>'[2]tr (2)'!F784</f>
        <v>100</v>
      </c>
      <c r="F1153" s="1224">
        <f>'[2]tr (2)'!G784</f>
        <v>100</v>
      </c>
      <c r="G1153" s="1224">
        <f>'[2]tr (2)'!H784</f>
        <v>100</v>
      </c>
      <c r="H1153" s="1224">
        <f>'[2]tr (2)'!I784</f>
        <v>100</v>
      </c>
      <c r="I1153" s="1224">
        <f>'[2]tr (2)'!J784</f>
        <v>100</v>
      </c>
      <c r="J1153" s="1224">
        <f>'[2]tr (2)'!K784</f>
        <v>100</v>
      </c>
      <c r="K1153" s="1224">
        <f>'[2]tr (2)'!L784</f>
        <v>100</v>
      </c>
      <c r="L1153" s="1224">
        <f>'[2]tr (2)'!M784</f>
        <v>100</v>
      </c>
      <c r="M1153" s="1224">
        <f>'[2]tr (2)'!N784</f>
        <v>100</v>
      </c>
      <c r="N1153" s="1272">
        <f>'[2]tr (2)'!O784</f>
        <v>100</v>
      </c>
      <c r="O1153" s="1224">
        <f>'[2]tr (2)'!P784</f>
        <v>100</v>
      </c>
      <c r="P1153" s="1276">
        <f>'[2]tr (2)'!Q784</f>
        <v>100</v>
      </c>
      <c r="Q1153" s="1278" t="s">
        <v>2918</v>
      </c>
    </row>
    <row r="1154" spans="1:18" ht="15" customHeight="1">
      <c r="A1154" s="1244" t="s">
        <v>2919</v>
      </c>
      <c r="B1154" s="1272">
        <f>'[2]tr (2)'!C785</f>
        <v>125</v>
      </c>
      <c r="C1154" s="1224">
        <f>'[2]tr (2)'!D785</f>
        <v>125</v>
      </c>
      <c r="D1154" s="1276">
        <f>'[2]tr (2)'!E785</f>
        <v>125</v>
      </c>
      <c r="E1154" s="1224">
        <f>'[2]tr (2)'!F785</f>
        <v>125</v>
      </c>
      <c r="F1154" s="1224">
        <f>'[2]tr (2)'!G785</f>
        <v>125</v>
      </c>
      <c r="G1154" s="1224">
        <f>'[2]tr (2)'!H785</f>
        <v>125</v>
      </c>
      <c r="H1154" s="1224">
        <f>'[2]tr (2)'!I785</f>
        <v>125</v>
      </c>
      <c r="I1154" s="1224">
        <f>'[2]tr (2)'!J785</f>
        <v>125</v>
      </c>
      <c r="J1154" s="1224">
        <f>'[2]tr (2)'!K785</f>
        <v>125</v>
      </c>
      <c r="K1154" s="1224">
        <f>'[2]tr (2)'!L785</f>
        <v>125</v>
      </c>
      <c r="L1154" s="1224">
        <f>'[2]tr (2)'!M785</f>
        <v>125</v>
      </c>
      <c r="M1154" s="1224">
        <f>'[2]tr (2)'!N785</f>
        <v>125</v>
      </c>
      <c r="N1154" s="1272">
        <f>'[2]tr (2)'!O785</f>
        <v>125</v>
      </c>
      <c r="O1154" s="1224">
        <f>'[2]tr (2)'!P785</f>
        <v>125</v>
      </c>
      <c r="P1154" s="1276">
        <f>'[2]tr (2)'!Q785</f>
        <v>125</v>
      </c>
      <c r="Q1154" s="1278" t="s">
        <v>2920</v>
      </c>
    </row>
    <row r="1155" spans="1:18" s="1271" customFormat="1" ht="15" customHeight="1">
      <c r="A1155" s="1244" t="s">
        <v>2921</v>
      </c>
      <c r="B1155" s="1272">
        <f>'[2]tr (2)'!C786</f>
        <v>208.3</v>
      </c>
      <c r="C1155" s="1224">
        <f>'[2]tr (2)'!D786</f>
        <v>208.3</v>
      </c>
      <c r="D1155" s="1276">
        <f>'[2]tr (2)'!E786</f>
        <v>208.3</v>
      </c>
      <c r="E1155" s="1224">
        <f>'[2]tr (2)'!F786</f>
        <v>208.3</v>
      </c>
      <c r="F1155" s="1224">
        <f>'[2]tr (2)'!G786</f>
        <v>208.3</v>
      </c>
      <c r="G1155" s="1224">
        <f>'[2]tr (2)'!H786</f>
        <v>208.3</v>
      </c>
      <c r="H1155" s="1224">
        <f>'[2]tr (2)'!I786</f>
        <v>208.3</v>
      </c>
      <c r="I1155" s="1224">
        <f>'[2]tr (2)'!J786</f>
        <v>208.3</v>
      </c>
      <c r="J1155" s="1224">
        <f>'[2]tr (2)'!K786</f>
        <v>208.3</v>
      </c>
      <c r="K1155" s="1224">
        <f>'[2]tr (2)'!L786</f>
        <v>208.3</v>
      </c>
      <c r="L1155" s="1224">
        <f>'[2]tr (2)'!M786</f>
        <v>208.3</v>
      </c>
      <c r="M1155" s="1224">
        <f>'[2]tr (2)'!N786</f>
        <v>208.3</v>
      </c>
      <c r="N1155" s="1272">
        <f>'[2]tr (2)'!O786</f>
        <v>208.3</v>
      </c>
      <c r="O1155" s="1224">
        <f>'[2]tr (2)'!P786</f>
        <v>208.3</v>
      </c>
      <c r="P1155" s="1276">
        <f>'[2]tr (2)'!Q786</f>
        <v>208.3</v>
      </c>
      <c r="Q1155" s="1278" t="s">
        <v>2922</v>
      </c>
      <c r="R1155" s="1243"/>
    </row>
    <row r="1156" spans="1:18" s="1271" customFormat="1" ht="15" customHeight="1">
      <c r="A1156" s="1244"/>
      <c r="B1156" s="1272"/>
      <c r="C1156" s="1224"/>
      <c r="D1156" s="1268"/>
      <c r="E1156" s="1267"/>
      <c r="F1156" s="1267"/>
      <c r="G1156" s="1267"/>
      <c r="H1156" s="1267"/>
      <c r="I1156" s="1267"/>
      <c r="J1156" s="1267"/>
      <c r="K1156" s="1267"/>
      <c r="L1156" s="1267"/>
      <c r="M1156" s="1267"/>
      <c r="N1156" s="1266"/>
      <c r="O1156" s="1267"/>
      <c r="P1156" s="1268"/>
      <c r="Q1156" s="1278"/>
      <c r="R1156" s="1243"/>
    </row>
    <row r="1157" spans="1:18" s="1271" customFormat="1" ht="15" customHeight="1">
      <c r="A1157" s="1274" t="s">
        <v>2923</v>
      </c>
      <c r="B1157" s="1266">
        <f>'[2]tr (2)'!C788</f>
        <v>134.1</v>
      </c>
      <c r="C1157" s="1267">
        <f>'[2]tr (2)'!D788</f>
        <v>134.19999999999999</v>
      </c>
      <c r="D1157" s="1268">
        <f>'[2]tr (2)'!E788</f>
        <v>133.4</v>
      </c>
      <c r="E1157" s="1267">
        <f>'[2]tr (2)'!F788</f>
        <v>133.6</v>
      </c>
      <c r="F1157" s="1267">
        <f>'[2]tr (2)'!G788</f>
        <v>133.6</v>
      </c>
      <c r="G1157" s="1267">
        <f>'[2]tr (2)'!H788</f>
        <v>133.6</v>
      </c>
      <c r="H1157" s="1267">
        <f>'[2]tr (2)'!I788</f>
        <v>133.5</v>
      </c>
      <c r="I1157" s="1267">
        <f>'[2]tr (2)'!J788</f>
        <v>133.5</v>
      </c>
      <c r="J1157" s="1267">
        <f>'[2]tr (2)'!K788</f>
        <v>133.5</v>
      </c>
      <c r="K1157" s="1267">
        <f>'[2]tr (2)'!L788</f>
        <v>133.5</v>
      </c>
      <c r="L1157" s="1267">
        <f>'[2]tr (2)'!M788</f>
        <v>133.5</v>
      </c>
      <c r="M1157" s="1267">
        <f>'[2]tr (2)'!N788</f>
        <v>133.30000000000001</v>
      </c>
      <c r="N1157" s="1266">
        <f>'[2]tr (2)'!O788</f>
        <v>133.4</v>
      </c>
      <c r="O1157" s="1267">
        <f>'[2]tr (2)'!P788</f>
        <v>133.1</v>
      </c>
      <c r="P1157" s="1268">
        <f>'[2]tr (2)'!Q788</f>
        <v>133</v>
      </c>
      <c r="Q1157" s="1273" t="s">
        <v>2924</v>
      </c>
      <c r="R1157" s="1243"/>
    </row>
    <row r="1158" spans="1:18" ht="15" customHeight="1">
      <c r="A1158" s="1244" t="s">
        <v>2925</v>
      </c>
      <c r="B1158" s="1272">
        <f>'[2]tr (2)'!C789</f>
        <v>133.30000000000001</v>
      </c>
      <c r="C1158" s="1224">
        <f>'[2]tr (2)'!D789</f>
        <v>133.30000000000001</v>
      </c>
      <c r="D1158" s="1276">
        <f>'[2]tr (2)'!E789</f>
        <v>132.19999999999999</v>
      </c>
      <c r="E1158" s="1224">
        <f>'[2]tr (2)'!F789</f>
        <v>132.19999999999999</v>
      </c>
      <c r="F1158" s="1224">
        <f>'[2]tr (2)'!G789</f>
        <v>132.19999999999999</v>
      </c>
      <c r="G1158" s="1224">
        <f>'[2]tr (2)'!H789</f>
        <v>132.19999999999999</v>
      </c>
      <c r="H1158" s="1224">
        <f>'[2]tr (2)'!I789</f>
        <v>132.19999999999999</v>
      </c>
      <c r="I1158" s="1224">
        <f>'[2]tr (2)'!J789</f>
        <v>132.19999999999999</v>
      </c>
      <c r="J1158" s="1224">
        <f>'[2]tr (2)'!K789</f>
        <v>132.19999999999999</v>
      </c>
      <c r="K1158" s="1224">
        <f>'[2]tr (2)'!L789</f>
        <v>132.19999999999999</v>
      </c>
      <c r="L1158" s="1224">
        <f>'[2]tr (2)'!M789</f>
        <v>132.19999999999999</v>
      </c>
      <c r="M1158" s="1224">
        <f>'[2]tr (2)'!N789</f>
        <v>132.19999999999999</v>
      </c>
      <c r="N1158" s="1272">
        <f>'[2]tr (2)'!O789</f>
        <v>132.19999999999999</v>
      </c>
      <c r="O1158" s="1224">
        <f>'[2]tr (2)'!P789</f>
        <v>131.9</v>
      </c>
      <c r="P1158" s="1276">
        <f>'[2]tr (2)'!Q789</f>
        <v>131.9</v>
      </c>
      <c r="Q1158" s="1278" t="s">
        <v>2926</v>
      </c>
    </row>
    <row r="1159" spans="1:18" ht="15" customHeight="1">
      <c r="A1159" s="1244" t="s">
        <v>2927</v>
      </c>
      <c r="B1159" s="1272">
        <f>'[2]tr (2)'!C790</f>
        <v>163.5</v>
      </c>
      <c r="C1159" s="1224">
        <f>'[2]tr (2)'!D790</f>
        <v>163.5</v>
      </c>
      <c r="D1159" s="1276">
        <f>'[2]tr (2)'!E790</f>
        <v>163.5</v>
      </c>
      <c r="E1159" s="1224">
        <f>'[2]tr (2)'!F790</f>
        <v>163.5</v>
      </c>
      <c r="F1159" s="1224">
        <f>'[2]tr (2)'!G790</f>
        <v>163.5</v>
      </c>
      <c r="G1159" s="1224">
        <f>'[2]tr (2)'!H790</f>
        <v>163.5</v>
      </c>
      <c r="H1159" s="1224">
        <f>'[2]tr (2)'!I790</f>
        <v>163.5</v>
      </c>
      <c r="I1159" s="1224">
        <f>'[2]tr (2)'!J790</f>
        <v>163.5</v>
      </c>
      <c r="J1159" s="1224">
        <f>'[2]tr (2)'!K790</f>
        <v>163.5</v>
      </c>
      <c r="K1159" s="1224">
        <f>'[2]tr (2)'!L790</f>
        <v>163.5</v>
      </c>
      <c r="L1159" s="1224">
        <f>'[2]tr (2)'!M790</f>
        <v>163.5</v>
      </c>
      <c r="M1159" s="1224">
        <f>'[2]tr (2)'!N790</f>
        <v>163.5</v>
      </c>
      <c r="N1159" s="1272">
        <f>'[2]tr (2)'!O790</f>
        <v>163.5</v>
      </c>
      <c r="O1159" s="1224">
        <f>'[2]tr (2)'!P790</f>
        <v>163.5</v>
      </c>
      <c r="P1159" s="1276">
        <f>'[2]tr (2)'!Q790</f>
        <v>163.5</v>
      </c>
      <c r="Q1159" s="1278" t="s">
        <v>2928</v>
      </c>
    </row>
    <row r="1160" spans="1:18" ht="15" customHeight="1">
      <c r="A1160" s="1244" t="s">
        <v>2929</v>
      </c>
      <c r="B1160" s="1272">
        <f>'[2]tr (2)'!C791</f>
        <v>115.2</v>
      </c>
      <c r="C1160" s="1224">
        <f>'[2]tr (2)'!D791</f>
        <v>117.8</v>
      </c>
      <c r="D1160" s="1276">
        <f>'[2]tr (2)'!E791</f>
        <v>117.8</v>
      </c>
      <c r="E1160" s="1224">
        <f>'[2]tr (2)'!F791</f>
        <v>120.6</v>
      </c>
      <c r="F1160" s="1224">
        <f>'[2]tr (2)'!G791</f>
        <v>120.6</v>
      </c>
      <c r="G1160" s="1224">
        <f>'[2]tr (2)'!H791</f>
        <v>120.6</v>
      </c>
      <c r="H1160" s="1224">
        <f>'[2]tr (2)'!I791</f>
        <v>119.5</v>
      </c>
      <c r="I1160" s="1224">
        <f>'[2]tr (2)'!J791</f>
        <v>119.5</v>
      </c>
      <c r="J1160" s="1224">
        <f>'[2]tr (2)'!K791</f>
        <v>119.5</v>
      </c>
      <c r="K1160" s="1224">
        <f>'[2]tr (2)'!L791</f>
        <v>119.5</v>
      </c>
      <c r="L1160" s="1224">
        <f>'[2]tr (2)'!M791</f>
        <v>119.5</v>
      </c>
      <c r="M1160" s="1224">
        <f>'[2]tr (2)'!N791</f>
        <v>115.9</v>
      </c>
      <c r="N1160" s="1272">
        <f>'[2]tr (2)'!O791</f>
        <v>118.1</v>
      </c>
      <c r="O1160" s="1224">
        <f>'[2]tr (2)'!P791</f>
        <v>117</v>
      </c>
      <c r="P1160" s="1276">
        <f>'[2]tr (2)'!Q791</f>
        <v>115.9</v>
      </c>
      <c r="Q1160" s="1278" t="s">
        <v>2930</v>
      </c>
    </row>
    <row r="1161" spans="1:18" ht="9.75" customHeight="1">
      <c r="B1161" s="1272"/>
      <c r="C1161" s="1224"/>
      <c r="D1161" s="1268"/>
      <c r="E1161" s="1267"/>
      <c r="F1161" s="1267"/>
      <c r="G1161" s="1267"/>
      <c r="H1161" s="1267"/>
      <c r="I1161" s="1267"/>
      <c r="J1161" s="1267"/>
      <c r="K1161" s="1267"/>
      <c r="L1161" s="1267"/>
      <c r="M1161" s="1267"/>
      <c r="N1161" s="1266"/>
      <c r="O1161" s="1267"/>
      <c r="P1161" s="1268"/>
      <c r="Q1161" s="1278"/>
    </row>
    <row r="1162" spans="1:18" ht="15" customHeight="1">
      <c r="A1162" s="1274" t="s">
        <v>2931</v>
      </c>
      <c r="B1162" s="1266">
        <f>'[2]tr (2)'!C793</f>
        <v>137.5</v>
      </c>
      <c r="C1162" s="1267">
        <f>'[2]tr (2)'!D793</f>
        <v>137.5</v>
      </c>
      <c r="D1162" s="1268">
        <f>'[2]tr (2)'!E793</f>
        <v>137.5</v>
      </c>
      <c r="E1162" s="1267">
        <f>'[2]tr (2)'!F793</f>
        <v>137.5</v>
      </c>
      <c r="F1162" s="1267">
        <f>'[2]tr (2)'!G793</f>
        <v>137.5</v>
      </c>
      <c r="G1162" s="1267">
        <f>'[2]tr (2)'!H793</f>
        <v>137.5</v>
      </c>
      <c r="H1162" s="1267">
        <f>'[2]tr (2)'!I793</f>
        <v>137.5</v>
      </c>
      <c r="I1162" s="1267">
        <f>'[2]tr (2)'!J793</f>
        <v>137.5</v>
      </c>
      <c r="J1162" s="1267">
        <f>'[2]tr (2)'!K793</f>
        <v>137.5</v>
      </c>
      <c r="K1162" s="1267">
        <f>'[2]tr (2)'!L793</f>
        <v>137.5</v>
      </c>
      <c r="L1162" s="1267">
        <f>'[2]tr (2)'!M793</f>
        <v>137.5</v>
      </c>
      <c r="M1162" s="1267">
        <f>'[2]tr (2)'!N793</f>
        <v>137.5</v>
      </c>
      <c r="N1162" s="1266">
        <f>'[2]tr (2)'!O793</f>
        <v>127.8</v>
      </c>
      <c r="O1162" s="1267">
        <f>'[2]tr (2)'!P793</f>
        <v>127.8</v>
      </c>
      <c r="P1162" s="1268">
        <f>'[2]tr (2)'!Q793</f>
        <v>127.8</v>
      </c>
      <c r="Q1162" s="1273" t="s">
        <v>2932</v>
      </c>
    </row>
    <row r="1163" spans="1:18" ht="15" customHeight="1">
      <c r="A1163" s="1244" t="s">
        <v>2933</v>
      </c>
      <c r="B1163" s="1272">
        <f>'[2]tr (2)'!C794</f>
        <v>170.1</v>
      </c>
      <c r="C1163" s="1224">
        <f>'[2]tr (2)'!D794</f>
        <v>170.1</v>
      </c>
      <c r="D1163" s="1276">
        <f>'[2]tr (2)'!E794</f>
        <v>170.1</v>
      </c>
      <c r="E1163" s="1224">
        <f>'[2]tr (2)'!F794</f>
        <v>170.1</v>
      </c>
      <c r="F1163" s="1224">
        <f>'[2]tr (2)'!G794</f>
        <v>170.1</v>
      </c>
      <c r="G1163" s="1224">
        <f>'[2]tr (2)'!H794</f>
        <v>170.1</v>
      </c>
      <c r="H1163" s="1224">
        <f>'[2]tr (2)'!I794</f>
        <v>170.1</v>
      </c>
      <c r="I1163" s="1224">
        <f>'[2]tr (2)'!J794</f>
        <v>170.1</v>
      </c>
      <c r="J1163" s="1224">
        <f>'[2]tr (2)'!K794</f>
        <v>170.1</v>
      </c>
      <c r="K1163" s="1224">
        <f>'[2]tr (2)'!L794</f>
        <v>170.1</v>
      </c>
      <c r="L1163" s="1224">
        <f>'[2]tr (2)'!M794</f>
        <v>170.1</v>
      </c>
      <c r="M1163" s="1224">
        <f>'[2]tr (2)'!N794</f>
        <v>170.1</v>
      </c>
      <c r="N1163" s="1272">
        <f>'[2]tr (2)'!O794</f>
        <v>170.1</v>
      </c>
      <c r="O1163" s="1224">
        <f>'[2]tr (2)'!P794</f>
        <v>170.1</v>
      </c>
      <c r="P1163" s="1276">
        <f>'[2]tr (2)'!Q794</f>
        <v>170.1</v>
      </c>
      <c r="Q1163" s="1278" t="s">
        <v>2934</v>
      </c>
    </row>
    <row r="1164" spans="1:18" ht="15" customHeight="1">
      <c r="A1164" s="1244" t="s">
        <v>2935</v>
      </c>
      <c r="B1164" s="1272">
        <f>'[2]tr (2)'!C795</f>
        <v>89.3</v>
      </c>
      <c r="C1164" s="1224">
        <f>'[2]tr (2)'!D795</f>
        <v>89.3</v>
      </c>
      <c r="D1164" s="1276">
        <f>'[2]tr (2)'!E795</f>
        <v>89.3</v>
      </c>
      <c r="E1164" s="1224">
        <f>'[2]tr (2)'!F795</f>
        <v>89.3</v>
      </c>
      <c r="F1164" s="1224">
        <f>'[2]tr (2)'!G795</f>
        <v>89.3</v>
      </c>
      <c r="G1164" s="1224">
        <f>'[2]tr (2)'!H795</f>
        <v>89.3</v>
      </c>
      <c r="H1164" s="1224">
        <f>'[2]tr (2)'!I795</f>
        <v>89.3</v>
      </c>
      <c r="I1164" s="1224">
        <f>'[2]tr (2)'!J795</f>
        <v>89.3</v>
      </c>
      <c r="J1164" s="1224">
        <f>'[2]tr (2)'!K795</f>
        <v>89.3</v>
      </c>
      <c r="K1164" s="1224">
        <f>'[2]tr (2)'!L795</f>
        <v>89.3</v>
      </c>
      <c r="L1164" s="1224">
        <f>'[2]tr (2)'!M795</f>
        <v>89.3</v>
      </c>
      <c r="M1164" s="1224">
        <f>'[2]tr (2)'!N795</f>
        <v>89.3</v>
      </c>
      <c r="N1164" s="1272">
        <f>'[2]tr (2)'!O795</f>
        <v>89.3</v>
      </c>
      <c r="O1164" s="1224">
        <f>'[2]tr (2)'!P795</f>
        <v>89.3</v>
      </c>
      <c r="P1164" s="1276">
        <f>'[2]tr (2)'!Q795</f>
        <v>89.3</v>
      </c>
      <c r="Q1164" s="1277" t="s">
        <v>2936</v>
      </c>
    </row>
    <row r="1165" spans="1:18" ht="15" customHeight="1">
      <c r="A1165" s="1244" t="s">
        <v>2937</v>
      </c>
      <c r="B1165" s="1272">
        <f>'[2]tr (2)'!C796</f>
        <v>108.8</v>
      </c>
      <c r="C1165" s="1224">
        <f>'[2]tr (2)'!D796</f>
        <v>108.8</v>
      </c>
      <c r="D1165" s="1276">
        <f>'[2]tr (2)'!E796</f>
        <v>108.8</v>
      </c>
      <c r="E1165" s="1224">
        <f>'[2]tr (2)'!F796</f>
        <v>108.8</v>
      </c>
      <c r="F1165" s="1224">
        <f>'[2]tr (2)'!G796</f>
        <v>108.8</v>
      </c>
      <c r="G1165" s="1224">
        <f>'[2]tr (2)'!H796</f>
        <v>108.8</v>
      </c>
      <c r="H1165" s="1224">
        <f>'[2]tr (2)'!I796</f>
        <v>108.8</v>
      </c>
      <c r="I1165" s="1224">
        <f>'[2]tr (2)'!J796</f>
        <v>108.8</v>
      </c>
      <c r="J1165" s="1224">
        <f>'[2]tr (2)'!K796</f>
        <v>108.8</v>
      </c>
      <c r="K1165" s="1224">
        <f>'[2]tr (2)'!L796</f>
        <v>108.8</v>
      </c>
      <c r="L1165" s="1224">
        <f>'[2]tr (2)'!M796</f>
        <v>108.6</v>
      </c>
      <c r="M1165" s="1224">
        <f>'[2]tr (2)'!N796</f>
        <v>108.6</v>
      </c>
      <c r="N1165" s="1272">
        <f>'[2]tr (2)'!O796</f>
        <v>108.6</v>
      </c>
      <c r="O1165" s="1224">
        <f>'[2]tr (2)'!P796</f>
        <v>108.6</v>
      </c>
      <c r="P1165" s="1276">
        <f>'[2]tr (2)'!Q796</f>
        <v>108.6</v>
      </c>
      <c r="Q1165" s="1277" t="s">
        <v>2938</v>
      </c>
    </row>
    <row r="1166" spans="1:18" ht="15" customHeight="1">
      <c r="A1166" s="1244" t="s">
        <v>2939</v>
      </c>
      <c r="B1166" s="1272">
        <f>'[2]tr (2)'!C797</f>
        <v>120.4</v>
      </c>
      <c r="C1166" s="1224">
        <f>'[2]tr (2)'!D797</f>
        <v>120.4</v>
      </c>
      <c r="D1166" s="1276">
        <f>'[2]tr (2)'!E797</f>
        <v>120.4</v>
      </c>
      <c r="E1166" s="1224">
        <f>'[2]tr (2)'!F797</f>
        <v>120.4</v>
      </c>
      <c r="F1166" s="1224">
        <f>'[2]tr (2)'!G797</f>
        <v>120.4</v>
      </c>
      <c r="G1166" s="1224">
        <f>'[2]tr (2)'!H797</f>
        <v>120.4</v>
      </c>
      <c r="H1166" s="1224">
        <f>'[2]tr (2)'!I797</f>
        <v>120.4</v>
      </c>
      <c r="I1166" s="1224">
        <f>'[2]tr (2)'!J797</f>
        <v>120.4</v>
      </c>
      <c r="J1166" s="1224">
        <f>'[2]tr (2)'!K797</f>
        <v>120.4</v>
      </c>
      <c r="K1166" s="1224">
        <f>'[2]tr (2)'!L797</f>
        <v>120.4</v>
      </c>
      <c r="L1166" s="1224">
        <f>'[2]tr (2)'!M797</f>
        <v>120.4</v>
      </c>
      <c r="M1166" s="1224">
        <f>'[2]tr (2)'!N797</f>
        <v>120.4</v>
      </c>
      <c r="N1166" s="1272">
        <f>'[2]tr (2)'!O797</f>
        <v>120.4</v>
      </c>
      <c r="O1166" s="1224">
        <f>'[2]tr (2)'!P797</f>
        <v>120.4</v>
      </c>
      <c r="P1166" s="1276">
        <f>'[2]tr (2)'!Q797</f>
        <v>120.4</v>
      </c>
      <c r="Q1166" s="1278" t="s">
        <v>2940</v>
      </c>
    </row>
    <row r="1167" spans="1:18" ht="15" customHeight="1">
      <c r="A1167" s="1244" t="s">
        <v>2941</v>
      </c>
      <c r="B1167" s="1272">
        <f>'[2]tr (2)'!C798</f>
        <v>101.8</v>
      </c>
      <c r="C1167" s="1224">
        <f>'[2]tr (2)'!D798</f>
        <v>101.8</v>
      </c>
      <c r="D1167" s="1276">
        <f>'[2]tr (2)'!E798</f>
        <v>101.8</v>
      </c>
      <c r="E1167" s="1224">
        <f>'[2]tr (2)'!F798</f>
        <v>101.8</v>
      </c>
      <c r="F1167" s="1224">
        <f>'[2]tr (2)'!G798</f>
        <v>101.8</v>
      </c>
      <c r="G1167" s="1224">
        <f>'[2]tr (2)'!H798</f>
        <v>101.8</v>
      </c>
      <c r="H1167" s="1224">
        <f>'[2]tr (2)'!I798</f>
        <v>101.8</v>
      </c>
      <c r="I1167" s="1224">
        <f>'[2]tr (2)'!J798</f>
        <v>101.8</v>
      </c>
      <c r="J1167" s="1224">
        <f>'[2]tr (2)'!K798</f>
        <v>101.8</v>
      </c>
      <c r="K1167" s="1224">
        <f>'[2]tr (2)'!L798</f>
        <v>101.8</v>
      </c>
      <c r="L1167" s="1224">
        <f>'[2]tr (2)'!M798</f>
        <v>101.8</v>
      </c>
      <c r="M1167" s="1224">
        <f>'[2]tr (2)'!N798</f>
        <v>101.8</v>
      </c>
      <c r="N1167" s="1272">
        <f>'[2]tr (2)'!O798</f>
        <v>101.8</v>
      </c>
      <c r="O1167" s="1224">
        <f>'[2]tr (2)'!P798</f>
        <v>101.8</v>
      </c>
      <c r="P1167" s="1276">
        <f>'[2]tr (2)'!Q798</f>
        <v>101.8</v>
      </c>
      <c r="Q1167" s="1277" t="s">
        <v>2942</v>
      </c>
    </row>
    <row r="1168" spans="1:18" ht="15" customHeight="1">
      <c r="A1168" s="1244" t="s">
        <v>2943</v>
      </c>
      <c r="B1168" s="1272">
        <f>'[2]tr (2)'!C799</f>
        <v>100.1</v>
      </c>
      <c r="C1168" s="1224">
        <f>'[2]tr (2)'!D799</f>
        <v>100.1</v>
      </c>
      <c r="D1168" s="1276">
        <f>'[2]tr (2)'!E799</f>
        <v>100.1</v>
      </c>
      <c r="E1168" s="1224">
        <f>'[2]tr (2)'!F799</f>
        <v>100.1</v>
      </c>
      <c r="F1168" s="1224">
        <f>'[2]tr (2)'!G799</f>
        <v>100.1</v>
      </c>
      <c r="G1168" s="1224">
        <f>'[2]tr (2)'!H799</f>
        <v>100.1</v>
      </c>
      <c r="H1168" s="1224">
        <f>'[2]tr (2)'!I799</f>
        <v>100.1</v>
      </c>
      <c r="I1168" s="1224">
        <f>'[2]tr (2)'!J799</f>
        <v>100.1</v>
      </c>
      <c r="J1168" s="1224">
        <f>'[2]tr (2)'!K799</f>
        <v>100.1</v>
      </c>
      <c r="K1168" s="1224">
        <f>'[2]tr (2)'!L799</f>
        <v>100.1</v>
      </c>
      <c r="L1168" s="1224">
        <f>'[2]tr (2)'!M799</f>
        <v>100.1</v>
      </c>
      <c r="M1168" s="1224">
        <f>'[2]tr (2)'!N799</f>
        <v>100.1</v>
      </c>
      <c r="N1168" s="1272">
        <f>'[2]tr (2)'!O799</f>
        <v>100.1</v>
      </c>
      <c r="O1168" s="1224">
        <f>'[2]tr (2)'!P799</f>
        <v>100.1</v>
      </c>
      <c r="P1168" s="1276">
        <f>'[2]tr (2)'!Q799</f>
        <v>100.1</v>
      </c>
      <c r="Q1168" s="1277" t="s">
        <v>2944</v>
      </c>
      <c r="R1168" s="1226"/>
    </row>
    <row r="1169" spans="1:18" ht="15" customHeight="1">
      <c r="A1169" s="1244" t="s">
        <v>2945</v>
      </c>
      <c r="B1169" s="1272">
        <f>'[2]tr (2)'!C800</f>
        <v>122</v>
      </c>
      <c r="C1169" s="1224">
        <f>'[2]tr (2)'!D800</f>
        <v>122</v>
      </c>
      <c r="D1169" s="1276">
        <f>'[2]tr (2)'!E800</f>
        <v>122</v>
      </c>
      <c r="E1169" s="1224">
        <f>'[2]tr (2)'!F800</f>
        <v>122</v>
      </c>
      <c r="F1169" s="1224">
        <f>'[2]tr (2)'!G800</f>
        <v>122</v>
      </c>
      <c r="G1169" s="1224">
        <f>'[2]tr (2)'!H800</f>
        <v>122</v>
      </c>
      <c r="H1169" s="1224">
        <f>'[2]tr (2)'!I800</f>
        <v>122</v>
      </c>
      <c r="I1169" s="1224">
        <f>'[2]tr (2)'!J800</f>
        <v>122</v>
      </c>
      <c r="J1169" s="1224">
        <f>'[2]tr (2)'!K800</f>
        <v>122</v>
      </c>
      <c r="K1169" s="1224">
        <f>'[2]tr (2)'!L800</f>
        <v>122</v>
      </c>
      <c r="L1169" s="1224">
        <f>'[2]tr (2)'!M800</f>
        <v>122</v>
      </c>
      <c r="M1169" s="1224">
        <f>'[2]tr (2)'!N800</f>
        <v>122</v>
      </c>
      <c r="N1169" s="1272">
        <f>'[2]tr (2)'!O800</f>
        <v>100</v>
      </c>
      <c r="O1169" s="1224">
        <f>'[2]tr (2)'!P800</f>
        <v>100</v>
      </c>
      <c r="P1169" s="1276">
        <f>'[2]tr (2)'!Q800</f>
        <v>100</v>
      </c>
      <c r="Q1169" s="1277" t="s">
        <v>2946</v>
      </c>
    </row>
    <row r="1170" spans="1:18" ht="15" customHeight="1">
      <c r="B1170" s="1272"/>
      <c r="C1170" s="1224"/>
      <c r="D1170" s="1276"/>
      <c r="E1170" s="1224"/>
      <c r="F1170" s="1224"/>
      <c r="G1170" s="1224"/>
      <c r="H1170" s="1224"/>
      <c r="I1170" s="1224"/>
      <c r="J1170" s="1224"/>
      <c r="K1170" s="1224"/>
      <c r="L1170" s="1224"/>
      <c r="M1170" s="1224"/>
      <c r="N1170" s="1272"/>
      <c r="O1170" s="1224"/>
      <c r="P1170" s="1276"/>
      <c r="Q1170" s="1277"/>
    </row>
    <row r="1171" spans="1:18" ht="15" customHeight="1">
      <c r="B1171" s="1272"/>
      <c r="C1171" s="1224"/>
      <c r="D1171" s="1276"/>
      <c r="E1171" s="1224"/>
      <c r="F1171" s="1224"/>
      <c r="G1171" s="1224"/>
      <c r="H1171" s="1224"/>
      <c r="I1171" s="1224"/>
      <c r="J1171" s="1224"/>
      <c r="K1171" s="1224"/>
      <c r="L1171" s="1224"/>
      <c r="M1171" s="1224"/>
      <c r="N1171" s="1272"/>
      <c r="O1171" s="1224"/>
      <c r="P1171" s="1276"/>
      <c r="Q1171" s="1277"/>
    </row>
    <row r="1172" spans="1:18" ht="15" customHeight="1">
      <c r="B1172" s="1272"/>
      <c r="C1172" s="1224"/>
      <c r="D1172" s="1276"/>
      <c r="E1172" s="1224"/>
      <c r="F1172" s="1224"/>
      <c r="G1172" s="1224"/>
      <c r="H1172" s="1224"/>
      <c r="I1172" s="1224"/>
      <c r="J1172" s="1224"/>
      <c r="K1172" s="1224"/>
      <c r="L1172" s="1224"/>
      <c r="M1172" s="1224"/>
      <c r="N1172" s="1272"/>
      <c r="O1172" s="1224"/>
      <c r="P1172" s="1276"/>
      <c r="Q1172" s="1277"/>
    </row>
    <row r="1173" spans="1:18" ht="15" customHeight="1">
      <c r="B1173" s="1272"/>
      <c r="C1173" s="1224"/>
      <c r="D1173" s="1276"/>
      <c r="E1173" s="1224"/>
      <c r="F1173" s="1224"/>
      <c r="G1173" s="1224"/>
      <c r="H1173" s="1224"/>
      <c r="I1173" s="1224"/>
      <c r="J1173" s="1224"/>
      <c r="K1173" s="1224"/>
      <c r="L1173" s="1224"/>
      <c r="M1173" s="1224"/>
      <c r="N1173" s="1272"/>
      <c r="O1173" s="1224"/>
      <c r="P1173" s="1276"/>
      <c r="Q1173" s="1277"/>
    </row>
    <row r="1174" spans="1:18" ht="15" customHeight="1">
      <c r="B1174" s="1272"/>
      <c r="C1174" s="1224"/>
      <c r="D1174" s="1276"/>
      <c r="E1174" s="1224"/>
      <c r="F1174" s="1224"/>
      <c r="G1174" s="1224"/>
      <c r="H1174" s="1224"/>
      <c r="I1174" s="1224"/>
      <c r="J1174" s="1224"/>
      <c r="K1174" s="1224"/>
      <c r="L1174" s="1224"/>
      <c r="M1174" s="1224"/>
      <c r="N1174" s="1272"/>
      <c r="O1174" s="1224"/>
      <c r="P1174" s="1276"/>
      <c r="Q1174" s="1277"/>
    </row>
    <row r="1175" spans="1:18" ht="15" customHeight="1">
      <c r="B1175" s="1272"/>
      <c r="C1175" s="1224"/>
      <c r="D1175" s="1276"/>
      <c r="E1175" s="1224"/>
      <c r="F1175" s="1224"/>
      <c r="G1175" s="1224"/>
      <c r="H1175" s="1224"/>
      <c r="I1175" s="1224"/>
      <c r="J1175" s="1224"/>
      <c r="K1175" s="1224"/>
      <c r="L1175" s="1224"/>
      <c r="M1175" s="1224"/>
      <c r="N1175" s="1272"/>
      <c r="O1175" s="1224"/>
      <c r="P1175" s="1276"/>
      <c r="Q1175" s="1277"/>
    </row>
    <row r="1176" spans="1:18" ht="15" customHeight="1">
      <c r="A1176" s="1297"/>
      <c r="B1176" s="1282"/>
      <c r="C1176" s="1283"/>
      <c r="D1176" s="1284"/>
      <c r="E1176" s="1283"/>
      <c r="F1176" s="1283"/>
      <c r="G1176" s="1283"/>
      <c r="H1176" s="1283"/>
      <c r="I1176" s="1283"/>
      <c r="J1176" s="1283"/>
      <c r="K1176" s="1283"/>
      <c r="L1176" s="1283"/>
      <c r="M1176" s="1283"/>
      <c r="N1176" s="1282"/>
      <c r="O1176" s="1283"/>
      <c r="P1176" s="1284"/>
      <c r="Q1176" s="1285"/>
    </row>
    <row r="1177" spans="1:18" s="1271" customFormat="1" ht="12.95" customHeight="1">
      <c r="A1177" s="1300" t="s">
        <v>2735</v>
      </c>
      <c r="B1177" s="1224"/>
      <c r="C1177" s="1224"/>
      <c r="D1177" s="1224"/>
      <c r="E1177" s="1224"/>
      <c r="F1177" s="1224"/>
      <c r="G1177" s="1224"/>
      <c r="H1177" s="1224"/>
      <c r="I1177" s="1224"/>
      <c r="J1177" s="1224"/>
      <c r="K1177" s="1224"/>
      <c r="L1177" s="1224"/>
      <c r="M1177" s="1224"/>
      <c r="N1177" s="1224"/>
      <c r="O1177" s="1224"/>
      <c r="P1177" s="1224"/>
      <c r="Q1177" s="1301" t="s">
        <v>2947</v>
      </c>
      <c r="R1177" s="1243"/>
    </row>
    <row r="1178" spans="1:18" s="1271" customFormat="1" ht="12.95" customHeight="1">
      <c r="A1178" s="1300"/>
      <c r="B1178" s="1224"/>
      <c r="C1178" s="1224"/>
      <c r="D1178" s="1224"/>
      <c r="E1178" s="1224"/>
      <c r="F1178" s="1224"/>
      <c r="G1178" s="1224"/>
      <c r="H1178" s="1224"/>
      <c r="I1178" s="1224"/>
      <c r="J1178" s="1224"/>
      <c r="K1178" s="1224"/>
      <c r="L1178" s="1224"/>
      <c r="M1178" s="1224"/>
      <c r="N1178" s="1224"/>
      <c r="O1178" s="1224"/>
      <c r="P1178" s="1224"/>
      <c r="Q1178" s="1301"/>
      <c r="R1178" s="1243"/>
    </row>
    <row r="1179" spans="1:18" ht="12.95" customHeight="1">
      <c r="A1179" s="1315"/>
      <c r="B1179" s="1224"/>
      <c r="C1179" s="1224"/>
      <c r="D1179" s="1224"/>
      <c r="E1179" s="1224"/>
      <c r="F1179" s="1224"/>
      <c r="G1179" s="1224"/>
      <c r="H1179" s="1224"/>
      <c r="I1179" s="1224"/>
      <c r="J1179" s="1224"/>
      <c r="K1179" s="1224"/>
      <c r="L1179" s="1224"/>
      <c r="M1179" s="1224"/>
      <c r="N1179" s="1224"/>
      <c r="O1179" s="1224"/>
      <c r="P1179" s="1224"/>
      <c r="Q1179" s="1280"/>
      <c r="R1179" s="1270"/>
    </row>
    <row r="1180" spans="1:18" ht="24" customHeight="1">
      <c r="A1180" s="1219" t="s">
        <v>2666</v>
      </c>
      <c r="C1180" s="1224"/>
      <c r="D1180" s="1224"/>
      <c r="E1180" s="1224"/>
      <c r="F1180" s="1224"/>
      <c r="G1180" s="1224"/>
      <c r="H1180" s="1224"/>
      <c r="I1180" s="1224"/>
      <c r="J1180" s="1224"/>
      <c r="K1180" s="1224"/>
      <c r="L1180" s="1224"/>
      <c r="M1180" s="1224"/>
      <c r="N1180" s="1224"/>
      <c r="O1180" s="1224"/>
      <c r="P1180" s="1224"/>
      <c r="Q1180" s="1225" t="s">
        <v>2667</v>
      </c>
    </row>
    <row r="1181" spans="1:18" ht="20.25">
      <c r="A1181" s="1289" t="s">
        <v>2984</v>
      </c>
      <c r="C1181" s="1224"/>
      <c r="D1181" s="1224"/>
      <c r="E1181" s="1224"/>
      <c r="F1181" s="1224"/>
      <c r="G1181" s="1224"/>
      <c r="H1181" s="1224"/>
      <c r="I1181" s="1224"/>
      <c r="J1181" s="1224"/>
      <c r="K1181" s="1224"/>
      <c r="L1181" s="1224"/>
      <c r="M1181" s="1224"/>
      <c r="N1181" s="1224"/>
      <c r="O1181" s="1224"/>
      <c r="P1181" s="1224"/>
      <c r="Q1181" s="1230" t="s">
        <v>2985</v>
      </c>
    </row>
    <row r="1182" spans="1:18" ht="18" customHeight="1">
      <c r="A1182" s="1233" t="s">
        <v>2739</v>
      </c>
      <c r="C1182" s="1224"/>
      <c r="D1182" s="1224"/>
      <c r="E1182" s="1224"/>
      <c r="F1182" s="1224"/>
      <c r="G1182" s="1224"/>
      <c r="H1182" s="1224"/>
      <c r="I1182" s="1224"/>
      <c r="J1182" s="1224"/>
      <c r="K1182" s="1224"/>
      <c r="L1182" s="1224"/>
      <c r="M1182" s="1224"/>
      <c r="N1182" s="1224"/>
      <c r="O1182" s="1224"/>
      <c r="P1182" s="1224"/>
      <c r="Q1182" s="1236" t="s">
        <v>2740</v>
      </c>
    </row>
    <row r="1183" spans="1:18" ht="15.95" customHeight="1">
      <c r="A1183" s="1239"/>
      <c r="B1183" s="1240"/>
      <c r="C1183" s="1240"/>
      <c r="D1183" s="1240"/>
      <c r="E1183" s="1240"/>
      <c r="F1183" s="1240"/>
      <c r="G1183" s="1240"/>
      <c r="H1183" s="1240"/>
      <c r="I1183" s="1240"/>
      <c r="J1183" s="1240"/>
      <c r="K1183" s="1240"/>
      <c r="L1183" s="1240"/>
      <c r="M1183" s="1240"/>
      <c r="N1183" s="1240"/>
      <c r="O1183" s="1240"/>
      <c r="P1183" s="1240"/>
      <c r="Q1183" s="1242"/>
    </row>
    <row r="1184" spans="1:18" ht="11.1" customHeight="1">
      <c r="A1184" s="1245"/>
      <c r="B1184" s="2390">
        <v>2018</v>
      </c>
      <c r="C1184" s="2391"/>
      <c r="D1184" s="2391"/>
      <c r="E1184" s="2391"/>
      <c r="F1184" s="2391"/>
      <c r="G1184" s="2391"/>
      <c r="H1184" s="2391"/>
      <c r="I1184" s="2391"/>
      <c r="J1184" s="2391"/>
      <c r="K1184" s="2391"/>
      <c r="L1184" s="2391"/>
      <c r="M1184" s="2391"/>
      <c r="N1184" s="2390">
        <v>2017</v>
      </c>
      <c r="O1184" s="2391"/>
      <c r="P1184" s="2395"/>
      <c r="Q1184" s="1246"/>
    </row>
    <row r="1185" spans="1:18" ht="11.1" customHeight="1">
      <c r="A1185" s="1245"/>
      <c r="B1185" s="2392"/>
      <c r="C1185" s="2393"/>
      <c r="D1185" s="2393"/>
      <c r="E1185" s="2393"/>
      <c r="F1185" s="2393"/>
      <c r="G1185" s="2393"/>
      <c r="H1185" s="2394"/>
      <c r="I1185" s="2393"/>
      <c r="J1185" s="2393"/>
      <c r="K1185" s="2393"/>
      <c r="L1185" s="2393"/>
      <c r="M1185" s="2393"/>
      <c r="N1185" s="2392"/>
      <c r="O1185" s="2393"/>
      <c r="P1185" s="2396"/>
      <c r="Q1185" s="1246" t="s">
        <v>2501</v>
      </c>
    </row>
    <row r="1186" spans="1:18" ht="11.1" customHeight="1">
      <c r="A1186" s="1245"/>
      <c r="B1186" s="1247" t="s">
        <v>2502</v>
      </c>
      <c r="C1186" s="1248" t="s">
        <v>2675</v>
      </c>
      <c r="D1186" s="1249" t="s">
        <v>11</v>
      </c>
      <c r="E1186" s="1250" t="s">
        <v>21</v>
      </c>
      <c r="F1186" s="1250" t="s">
        <v>23</v>
      </c>
      <c r="G1186" s="1250" t="s">
        <v>12</v>
      </c>
      <c r="H1186" s="1251" t="s">
        <v>13</v>
      </c>
      <c r="I1186" s="1251" t="s">
        <v>14</v>
      </c>
      <c r="J1186" s="1251" t="s">
        <v>15</v>
      </c>
      <c r="K1186" s="1252" t="s">
        <v>8</v>
      </c>
      <c r="L1186" s="1252" t="s">
        <v>9</v>
      </c>
      <c r="M1186" s="1252" t="s">
        <v>10</v>
      </c>
      <c r="N1186" s="1247" t="s">
        <v>2502</v>
      </c>
      <c r="O1186" s="1248" t="s">
        <v>2675</v>
      </c>
      <c r="P1186" s="1249" t="s">
        <v>11</v>
      </c>
      <c r="Q1186" s="1246"/>
    </row>
    <row r="1187" spans="1:18" ht="11.1" customHeight="1">
      <c r="A1187" s="1253"/>
      <c r="B1187" s="1254" t="s">
        <v>2406</v>
      </c>
      <c r="C1187" s="1255" t="s">
        <v>2506</v>
      </c>
      <c r="D1187" s="1256" t="s">
        <v>2507</v>
      </c>
      <c r="E1187" s="1257" t="s">
        <v>7</v>
      </c>
      <c r="F1187" s="1257" t="s">
        <v>22</v>
      </c>
      <c r="G1187" s="1257" t="s">
        <v>6</v>
      </c>
      <c r="H1187" s="1258" t="s">
        <v>5</v>
      </c>
      <c r="I1187" s="1258" t="s">
        <v>4</v>
      </c>
      <c r="J1187" s="1258" t="s">
        <v>3</v>
      </c>
      <c r="K1187" s="1259" t="s">
        <v>2</v>
      </c>
      <c r="L1187" s="1259" t="s">
        <v>1</v>
      </c>
      <c r="M1187" s="1259" t="s">
        <v>0</v>
      </c>
      <c r="N1187" s="1254" t="s">
        <v>2406</v>
      </c>
      <c r="O1187" s="1255" t="s">
        <v>2506</v>
      </c>
      <c r="P1187" s="1256" t="s">
        <v>2507</v>
      </c>
      <c r="Q1187" s="1260"/>
    </row>
    <row r="1188" spans="1:18" ht="18" customHeight="1">
      <c r="A1188" s="1316"/>
      <c r="B1188" s="1266"/>
      <c r="C1188" s="1267"/>
      <c r="D1188" s="1268"/>
      <c r="E1188" s="1267"/>
      <c r="F1188" s="1267"/>
      <c r="G1188" s="1267"/>
      <c r="H1188" s="1267"/>
      <c r="I1188" s="1267"/>
      <c r="J1188" s="1267"/>
      <c r="K1188" s="1267"/>
      <c r="L1188" s="1267"/>
      <c r="M1188" s="1267"/>
      <c r="N1188" s="1266"/>
      <c r="O1188" s="1267"/>
      <c r="P1188" s="1268"/>
      <c r="Q1188" s="1307" t="s">
        <v>249</v>
      </c>
    </row>
    <row r="1189" spans="1:18" ht="18" customHeight="1">
      <c r="A1189" s="1265" t="s">
        <v>2741</v>
      </c>
      <c r="B1189" s="1266">
        <f>'[2]tr (2)'!C802</f>
        <v>117</v>
      </c>
      <c r="C1189" s="1267">
        <f>'[2]tr (2)'!D802</f>
        <v>117.5</v>
      </c>
      <c r="D1189" s="1268">
        <f>'[2]tr (2)'!E802</f>
        <v>116.8</v>
      </c>
      <c r="E1189" s="1267">
        <f>'[2]tr (2)'!F802</f>
        <v>117.1</v>
      </c>
      <c r="F1189" s="1267">
        <f>'[2]tr (2)'!G802</f>
        <v>116.7</v>
      </c>
      <c r="G1189" s="1267">
        <f>'[2]tr (2)'!H802</f>
        <v>117.1</v>
      </c>
      <c r="H1189" s="1267">
        <f>'[2]tr (2)'!I802</f>
        <v>117.9</v>
      </c>
      <c r="I1189" s="1267">
        <f>'[2]tr (2)'!J802</f>
        <v>117.7</v>
      </c>
      <c r="J1189" s="1267">
        <f>'[2]tr (2)'!K802</f>
        <v>117</v>
      </c>
      <c r="K1189" s="1267">
        <f>'[2]tr (2)'!L802</f>
        <v>116.5</v>
      </c>
      <c r="L1189" s="1267">
        <f>'[2]tr (2)'!M802</f>
        <v>116.7</v>
      </c>
      <c r="M1189" s="1267">
        <f>'[2]tr (2)'!N802</f>
        <v>117.6</v>
      </c>
      <c r="N1189" s="1266">
        <f>'[2]tr (2)'!O802</f>
        <v>116.9</v>
      </c>
      <c r="O1189" s="1267">
        <f>'[2]tr (2)'!P802</f>
        <v>116.6</v>
      </c>
      <c r="P1189" s="1268">
        <f>'[2]tr (2)'!Q802</f>
        <v>116.5</v>
      </c>
      <c r="Q1189" s="1269" t="s">
        <v>2742</v>
      </c>
    </row>
    <row r="1190" spans="1:18" ht="15" customHeight="1">
      <c r="A1190" s="1271"/>
      <c r="B1190" s="1272"/>
      <c r="C1190" s="1224"/>
      <c r="D1190" s="1268"/>
      <c r="E1190" s="1267"/>
      <c r="F1190" s="1267"/>
      <c r="G1190" s="1267"/>
      <c r="H1190" s="1267"/>
      <c r="I1190" s="1267"/>
      <c r="J1190" s="1267"/>
      <c r="K1190" s="1267"/>
      <c r="L1190" s="1267"/>
      <c r="M1190" s="1267"/>
      <c r="N1190" s="1266"/>
      <c r="O1190" s="1267"/>
      <c r="P1190" s="1268"/>
      <c r="Q1190" s="1273"/>
    </row>
    <row r="1191" spans="1:18" ht="15" customHeight="1">
      <c r="A1191" s="1274" t="s">
        <v>2743</v>
      </c>
      <c r="B1191" s="1266">
        <f>'[2]tr (2)'!C804</f>
        <v>129.80000000000001</v>
      </c>
      <c r="C1191" s="1267">
        <f>'[2]tr (2)'!D804</f>
        <v>130.5</v>
      </c>
      <c r="D1191" s="1268">
        <f>'[2]tr (2)'!E804</f>
        <v>128.80000000000001</v>
      </c>
      <c r="E1191" s="1267">
        <f>'[2]tr (2)'!F804</f>
        <v>129.80000000000001</v>
      </c>
      <c r="F1191" s="1267">
        <f>'[2]tr (2)'!G804</f>
        <v>128.80000000000001</v>
      </c>
      <c r="G1191" s="1267">
        <f>'[2]tr (2)'!H804</f>
        <v>130</v>
      </c>
      <c r="H1191" s="1267">
        <f>'[2]tr (2)'!I804</f>
        <v>132.30000000000001</v>
      </c>
      <c r="I1191" s="1267">
        <f>'[2]tr (2)'!J804</f>
        <v>132.1</v>
      </c>
      <c r="J1191" s="1267">
        <f>'[2]tr (2)'!K804</f>
        <v>130</v>
      </c>
      <c r="K1191" s="1267">
        <f>'[2]tr (2)'!L804</f>
        <v>128.80000000000001</v>
      </c>
      <c r="L1191" s="1267">
        <f>'[2]tr (2)'!M804</f>
        <v>129</v>
      </c>
      <c r="M1191" s="1267">
        <f>'[2]tr (2)'!N804</f>
        <v>132.1</v>
      </c>
      <c r="N1191" s="1266">
        <f>'[2]tr (2)'!O804</f>
        <v>131.1</v>
      </c>
      <c r="O1191" s="1267">
        <f>'[2]tr (2)'!P804</f>
        <v>129.9</v>
      </c>
      <c r="P1191" s="1268">
        <f>'[2]tr (2)'!Q804</f>
        <v>130.1</v>
      </c>
      <c r="Q1191" s="1275" t="s">
        <v>2744</v>
      </c>
    </row>
    <row r="1192" spans="1:18" ht="15" customHeight="1">
      <c r="A1192" s="1244" t="s">
        <v>2745</v>
      </c>
      <c r="B1192" s="1272">
        <f>'[2]tr (2)'!C805</f>
        <v>126.2</v>
      </c>
      <c r="C1192" s="1224">
        <f>'[2]tr (2)'!D805</f>
        <v>126.2</v>
      </c>
      <c r="D1192" s="1276">
        <f>'[2]tr (2)'!E805</f>
        <v>126.3</v>
      </c>
      <c r="E1192" s="1224">
        <f>'[2]tr (2)'!F805</f>
        <v>126.3</v>
      </c>
      <c r="F1192" s="1224">
        <f>'[2]tr (2)'!G805</f>
        <v>126.2</v>
      </c>
      <c r="G1192" s="1224">
        <f>'[2]tr (2)'!H805</f>
        <v>126.3</v>
      </c>
      <c r="H1192" s="1224">
        <f>'[2]tr (2)'!I805</f>
        <v>126.7</v>
      </c>
      <c r="I1192" s="1224">
        <f>'[2]tr (2)'!J805</f>
        <v>126.8</v>
      </c>
      <c r="J1192" s="1224">
        <f>'[2]tr (2)'!K805</f>
        <v>126.7</v>
      </c>
      <c r="K1192" s="1224">
        <f>'[2]tr (2)'!L805</f>
        <v>126.7</v>
      </c>
      <c r="L1192" s="1224">
        <f>'[2]tr (2)'!M805</f>
        <v>126.4</v>
      </c>
      <c r="M1192" s="1224">
        <f>'[2]tr (2)'!N805</f>
        <v>126.6</v>
      </c>
      <c r="N1192" s="1272">
        <f>'[2]tr (2)'!O805</f>
        <v>126.5</v>
      </c>
      <c r="O1192" s="1224">
        <f>'[2]tr (2)'!P805</f>
        <v>126.4</v>
      </c>
      <c r="P1192" s="1276">
        <f>'[2]tr (2)'!Q805</f>
        <v>126.4</v>
      </c>
      <c r="Q1192" s="1277" t="s">
        <v>2746</v>
      </c>
    </row>
    <row r="1193" spans="1:18" ht="15" customHeight="1">
      <c r="A1193" s="1244" t="s">
        <v>2747</v>
      </c>
      <c r="B1193" s="1272">
        <f>'[2]tr (2)'!C806</f>
        <v>124.5</v>
      </c>
      <c r="C1193" s="1224">
        <f>'[2]tr (2)'!D806</f>
        <v>123.3</v>
      </c>
      <c r="D1193" s="1276">
        <f>'[2]tr (2)'!E806</f>
        <v>121.3</v>
      </c>
      <c r="E1193" s="1224">
        <f>'[2]tr (2)'!F806</f>
        <v>120.9</v>
      </c>
      <c r="F1193" s="1224">
        <f>'[2]tr (2)'!G806</f>
        <v>121.6</v>
      </c>
      <c r="G1193" s="1224">
        <f>'[2]tr (2)'!H806</f>
        <v>121</v>
      </c>
      <c r="H1193" s="1224">
        <f>'[2]tr (2)'!I806</f>
        <v>121.6</v>
      </c>
      <c r="I1193" s="1224">
        <f>'[2]tr (2)'!J806</f>
        <v>120.4</v>
      </c>
      <c r="J1193" s="1224">
        <f>'[2]tr (2)'!K806</f>
        <v>118</v>
      </c>
      <c r="K1193" s="1224">
        <f>'[2]tr (2)'!L806</f>
        <v>117.9</v>
      </c>
      <c r="L1193" s="1224">
        <f>'[2]tr (2)'!M806</f>
        <v>117.8</v>
      </c>
      <c r="M1193" s="1224">
        <f>'[2]tr (2)'!N806</f>
        <v>118.5</v>
      </c>
      <c r="N1193" s="1272">
        <f>'[2]tr (2)'!O806</f>
        <v>117.8</v>
      </c>
      <c r="O1193" s="1224">
        <f>'[2]tr (2)'!P806</f>
        <v>117.6</v>
      </c>
      <c r="P1193" s="1276">
        <f>'[2]tr (2)'!Q806</f>
        <v>117.2</v>
      </c>
      <c r="Q1193" s="1277" t="s">
        <v>2748</v>
      </c>
    </row>
    <row r="1194" spans="1:18" ht="15" customHeight="1">
      <c r="A1194" s="1244" t="s">
        <v>2749</v>
      </c>
      <c r="B1194" s="1272">
        <f>'[2]tr (2)'!C807</f>
        <v>145.1</v>
      </c>
      <c r="C1194" s="1224">
        <f>'[2]tr (2)'!D807</f>
        <v>152.6</v>
      </c>
      <c r="D1194" s="1276">
        <f>'[2]tr (2)'!E807</f>
        <v>149.69999999999999</v>
      </c>
      <c r="E1194" s="1224">
        <f>'[2]tr (2)'!F807</f>
        <v>152.30000000000001</v>
      </c>
      <c r="F1194" s="1224">
        <f>'[2]tr (2)'!G807</f>
        <v>154.6</v>
      </c>
      <c r="G1194" s="1224">
        <f>'[2]tr (2)'!H807</f>
        <v>151.19999999999999</v>
      </c>
      <c r="H1194" s="1224">
        <f>'[2]tr (2)'!I807</f>
        <v>167.2</v>
      </c>
      <c r="I1194" s="1224">
        <f>'[2]tr (2)'!J807</f>
        <v>158.1</v>
      </c>
      <c r="J1194" s="1224">
        <f>'[2]tr (2)'!K807</f>
        <v>154.9</v>
      </c>
      <c r="K1194" s="1224">
        <f>'[2]tr (2)'!L807</f>
        <v>160.9</v>
      </c>
      <c r="L1194" s="1224">
        <f>'[2]tr (2)'!M807</f>
        <v>148.5</v>
      </c>
      <c r="M1194" s="1224">
        <f>'[2]tr (2)'!N807</f>
        <v>149.30000000000001</v>
      </c>
      <c r="N1194" s="1272">
        <f>'[2]tr (2)'!O807</f>
        <v>150.19999999999999</v>
      </c>
      <c r="O1194" s="1224">
        <f>'[2]tr (2)'!P807</f>
        <v>146.4</v>
      </c>
      <c r="P1194" s="1276">
        <f>'[2]tr (2)'!Q807</f>
        <v>148.6</v>
      </c>
      <c r="Q1194" s="1278" t="s">
        <v>2750</v>
      </c>
    </row>
    <row r="1195" spans="1:18" ht="15" customHeight="1">
      <c r="A1195" s="1244" t="s">
        <v>2751</v>
      </c>
      <c r="B1195" s="1272">
        <f>'[2]tr (2)'!C808</f>
        <v>120</v>
      </c>
      <c r="C1195" s="1224">
        <f>'[2]tr (2)'!D808</f>
        <v>120.3</v>
      </c>
      <c r="D1195" s="1276">
        <f>'[2]tr (2)'!E808</f>
        <v>120.3</v>
      </c>
      <c r="E1195" s="1224">
        <f>'[2]tr (2)'!F808</f>
        <v>120.5</v>
      </c>
      <c r="F1195" s="1224">
        <f>'[2]tr (2)'!G808</f>
        <v>120.5</v>
      </c>
      <c r="G1195" s="1224">
        <f>'[2]tr (2)'!H808</f>
        <v>120.5</v>
      </c>
      <c r="H1195" s="1224">
        <f>'[2]tr (2)'!I808</f>
        <v>120.5</v>
      </c>
      <c r="I1195" s="1224">
        <f>'[2]tr (2)'!J808</f>
        <v>119.4</v>
      </c>
      <c r="J1195" s="1224">
        <f>'[2]tr (2)'!K808</f>
        <v>118.7</v>
      </c>
      <c r="K1195" s="1224">
        <f>'[2]tr (2)'!L808</f>
        <v>118.6</v>
      </c>
      <c r="L1195" s="1224">
        <f>'[2]tr (2)'!M808</f>
        <v>118.8</v>
      </c>
      <c r="M1195" s="1224">
        <f>'[2]tr (2)'!N808</f>
        <v>118.8</v>
      </c>
      <c r="N1195" s="1272">
        <f>'[2]tr (2)'!O808</f>
        <v>118.8</v>
      </c>
      <c r="O1195" s="1224">
        <f>'[2]tr (2)'!P808</f>
        <v>118.1</v>
      </c>
      <c r="P1195" s="1276">
        <f>'[2]tr (2)'!Q808</f>
        <v>118.2</v>
      </c>
      <c r="Q1195" s="1278" t="s">
        <v>2752</v>
      </c>
    </row>
    <row r="1196" spans="1:18" ht="15" customHeight="1">
      <c r="A1196" s="1244" t="s">
        <v>2753</v>
      </c>
      <c r="B1196" s="1272">
        <f>'[2]tr (2)'!C809</f>
        <v>137.5</v>
      </c>
      <c r="C1196" s="1224">
        <f>'[2]tr (2)'!D809</f>
        <v>138.30000000000001</v>
      </c>
      <c r="D1196" s="1276">
        <f>'[2]tr (2)'!E809</f>
        <v>138.9</v>
      </c>
      <c r="E1196" s="1224">
        <f>'[2]tr (2)'!F809</f>
        <v>138.19999999999999</v>
      </c>
      <c r="F1196" s="1224">
        <f>'[2]tr (2)'!G809</f>
        <v>138.1</v>
      </c>
      <c r="G1196" s="1224">
        <f>'[2]tr (2)'!H809</f>
        <v>138.19999999999999</v>
      </c>
      <c r="H1196" s="1224">
        <f>'[2]tr (2)'!I809</f>
        <v>139.1</v>
      </c>
      <c r="I1196" s="1224">
        <f>'[2]tr (2)'!J809</f>
        <v>139.1</v>
      </c>
      <c r="J1196" s="1224">
        <f>'[2]tr (2)'!K809</f>
        <v>137.9</v>
      </c>
      <c r="K1196" s="1224">
        <f>'[2]tr (2)'!L809</f>
        <v>137.80000000000001</v>
      </c>
      <c r="L1196" s="1224">
        <f>'[2]tr (2)'!M809</f>
        <v>137.69999999999999</v>
      </c>
      <c r="M1196" s="1224">
        <f>'[2]tr (2)'!N809</f>
        <v>137.6</v>
      </c>
      <c r="N1196" s="1272">
        <f>'[2]tr (2)'!O809</f>
        <v>137.6</v>
      </c>
      <c r="O1196" s="1224">
        <f>'[2]tr (2)'!P809</f>
        <v>137.30000000000001</v>
      </c>
      <c r="P1196" s="1276">
        <f>'[2]tr (2)'!Q809</f>
        <v>136.80000000000001</v>
      </c>
      <c r="Q1196" s="1278" t="s">
        <v>2754</v>
      </c>
    </row>
    <row r="1197" spans="1:18" ht="15" customHeight="1">
      <c r="A1197" s="1244" t="s">
        <v>2755</v>
      </c>
      <c r="B1197" s="1272">
        <f>'[2]tr (2)'!C810</f>
        <v>130.69999999999999</v>
      </c>
      <c r="C1197" s="1224">
        <f>'[2]tr (2)'!D810</f>
        <v>136.69999999999999</v>
      </c>
      <c r="D1197" s="1276">
        <f>'[2]tr (2)'!E810</f>
        <v>142.1</v>
      </c>
      <c r="E1197" s="1224">
        <f>'[2]tr (2)'!F810</f>
        <v>149</v>
      </c>
      <c r="F1197" s="1224">
        <f>'[2]tr (2)'!G810</f>
        <v>141.80000000000001</v>
      </c>
      <c r="G1197" s="1224">
        <f>'[2]tr (2)'!H810</f>
        <v>149.19999999999999</v>
      </c>
      <c r="H1197" s="1224">
        <f>'[2]tr (2)'!I810</f>
        <v>159.19999999999999</v>
      </c>
      <c r="I1197" s="1224">
        <f>'[2]tr (2)'!J810</f>
        <v>160.9</v>
      </c>
      <c r="J1197" s="1224">
        <f>'[2]tr (2)'!K810</f>
        <v>142.4</v>
      </c>
      <c r="K1197" s="1224">
        <f>'[2]tr (2)'!L810</f>
        <v>139.6</v>
      </c>
      <c r="L1197" s="1224">
        <f>'[2]tr (2)'!M810</f>
        <v>138.69999999999999</v>
      </c>
      <c r="M1197" s="1224">
        <f>'[2]tr (2)'!N810</f>
        <v>137.4</v>
      </c>
      <c r="N1197" s="1272">
        <f>'[2]tr (2)'!O810</f>
        <v>137.5</v>
      </c>
      <c r="O1197" s="1224">
        <f>'[2]tr (2)'!P810</f>
        <v>138.5</v>
      </c>
      <c r="P1197" s="1276">
        <f>'[2]tr (2)'!Q810</f>
        <v>146</v>
      </c>
      <c r="Q1197" s="1278" t="s">
        <v>2756</v>
      </c>
    </row>
    <row r="1198" spans="1:18" ht="15" customHeight="1">
      <c r="A1198" s="1244" t="s">
        <v>2757</v>
      </c>
      <c r="B1198" s="1272">
        <f>'[2]tr (2)'!C811</f>
        <v>134.80000000000001</v>
      </c>
      <c r="C1198" s="1224">
        <f>'[2]tr (2)'!D811</f>
        <v>135.5</v>
      </c>
      <c r="D1198" s="1276">
        <f>'[2]tr (2)'!E811</f>
        <v>122.5</v>
      </c>
      <c r="E1198" s="1224">
        <f>'[2]tr (2)'!F811</f>
        <v>127.5</v>
      </c>
      <c r="F1198" s="1224">
        <f>'[2]tr (2)'!G811</f>
        <v>120.9</v>
      </c>
      <c r="G1198" s="1224">
        <f>'[2]tr (2)'!H811</f>
        <v>129.6</v>
      </c>
      <c r="H1198" s="1224">
        <f>'[2]tr (2)'!I811</f>
        <v>134.19999999999999</v>
      </c>
      <c r="I1198" s="1224">
        <f>'[2]tr (2)'!J811</f>
        <v>138.4</v>
      </c>
      <c r="J1198" s="1224">
        <f>'[2]tr (2)'!K811</f>
        <v>140.19999999999999</v>
      </c>
      <c r="K1198" s="1224">
        <f>'[2]tr (2)'!L811</f>
        <v>129.69999999999999</v>
      </c>
      <c r="L1198" s="1224">
        <f>'[2]tr (2)'!M811</f>
        <v>137.9</v>
      </c>
      <c r="M1198" s="1224">
        <f>'[2]tr (2)'!N811</f>
        <v>163.19999999999999</v>
      </c>
      <c r="N1198" s="1272">
        <f>'[2]tr (2)'!O811</f>
        <v>156.5</v>
      </c>
      <c r="O1198" s="1224">
        <f>'[2]tr (2)'!P811</f>
        <v>149.5</v>
      </c>
      <c r="P1198" s="1276">
        <f>'[2]tr (2)'!Q811</f>
        <v>147.19999999999999</v>
      </c>
      <c r="Q1198" s="1278" t="s">
        <v>2758</v>
      </c>
      <c r="R1198" s="1270"/>
    </row>
    <row r="1199" spans="1:18" ht="15" customHeight="1">
      <c r="A1199" s="1244" t="s">
        <v>2759</v>
      </c>
      <c r="B1199" s="1272">
        <f>'[2]tr (2)'!C812</f>
        <v>122.3</v>
      </c>
      <c r="C1199" s="1224">
        <f>'[2]tr (2)'!D812</f>
        <v>122.5</v>
      </c>
      <c r="D1199" s="1276">
        <f>'[2]tr (2)'!E812</f>
        <v>122.5</v>
      </c>
      <c r="E1199" s="1224">
        <f>'[2]tr (2)'!F812</f>
        <v>122.2</v>
      </c>
      <c r="F1199" s="1224">
        <f>'[2]tr (2)'!G812</f>
        <v>122.3</v>
      </c>
      <c r="G1199" s="1224">
        <f>'[2]tr (2)'!H812</f>
        <v>122.2</v>
      </c>
      <c r="H1199" s="1224">
        <f>'[2]tr (2)'!I812</f>
        <v>122.1</v>
      </c>
      <c r="I1199" s="1224">
        <f>'[2]tr (2)'!J812</f>
        <v>121.8</v>
      </c>
      <c r="J1199" s="1224">
        <f>'[2]tr (2)'!K812</f>
        <v>121.4</v>
      </c>
      <c r="K1199" s="1224">
        <f>'[2]tr (2)'!L812</f>
        <v>121.4</v>
      </c>
      <c r="L1199" s="1224">
        <f>'[2]tr (2)'!M812</f>
        <v>121.4</v>
      </c>
      <c r="M1199" s="1224">
        <f>'[2]tr (2)'!N812</f>
        <v>121.5</v>
      </c>
      <c r="N1199" s="1272">
        <f>'[2]tr (2)'!O812</f>
        <v>121.5</v>
      </c>
      <c r="O1199" s="1224">
        <f>'[2]tr (2)'!P812</f>
        <v>121.8</v>
      </c>
      <c r="P1199" s="1276">
        <f>'[2]tr (2)'!Q812</f>
        <v>121.8</v>
      </c>
      <c r="Q1199" s="1278" t="s">
        <v>2760</v>
      </c>
    </row>
    <row r="1200" spans="1:18" ht="15" customHeight="1">
      <c r="A1200" s="1244" t="s">
        <v>2761</v>
      </c>
      <c r="B1200" s="1272">
        <f>'[2]tr (2)'!C813</f>
        <v>184.9</v>
      </c>
      <c r="C1200" s="1224">
        <f>'[2]tr (2)'!D813</f>
        <v>184.8</v>
      </c>
      <c r="D1200" s="1276">
        <f>'[2]tr (2)'!E813</f>
        <v>184.9</v>
      </c>
      <c r="E1200" s="1224">
        <f>'[2]tr (2)'!F813</f>
        <v>184.9</v>
      </c>
      <c r="F1200" s="1224">
        <f>'[2]tr (2)'!G813</f>
        <v>184.9</v>
      </c>
      <c r="G1200" s="1224">
        <f>'[2]tr (2)'!H813</f>
        <v>184.9</v>
      </c>
      <c r="H1200" s="1224">
        <f>'[2]tr (2)'!I813</f>
        <v>184.9</v>
      </c>
      <c r="I1200" s="1224">
        <f>'[2]tr (2)'!J813</f>
        <v>184.9</v>
      </c>
      <c r="J1200" s="1224">
        <f>'[2]tr (2)'!K813</f>
        <v>182.5</v>
      </c>
      <c r="K1200" s="1224">
        <f>'[2]tr (2)'!L813</f>
        <v>182.5</v>
      </c>
      <c r="L1200" s="1224">
        <f>'[2]tr (2)'!M813</f>
        <v>181.2</v>
      </c>
      <c r="M1200" s="1224">
        <f>'[2]tr (2)'!N813</f>
        <v>181.2</v>
      </c>
      <c r="N1200" s="1272">
        <f>'[2]tr (2)'!O813</f>
        <v>181.2</v>
      </c>
      <c r="O1200" s="1224">
        <f>'[2]tr (2)'!P813</f>
        <v>181.2</v>
      </c>
      <c r="P1200" s="1276">
        <f>'[2]tr (2)'!Q813</f>
        <v>181.2</v>
      </c>
      <c r="Q1200" s="1278" t="s">
        <v>2762</v>
      </c>
    </row>
    <row r="1201" spans="1:18" s="1227" customFormat="1" ht="15" customHeight="1">
      <c r="A1201" s="1244" t="s">
        <v>2763</v>
      </c>
      <c r="B1201" s="1272">
        <f>'[2]tr (2)'!C814</f>
        <v>128.6</v>
      </c>
      <c r="C1201" s="1224">
        <f>'[2]tr (2)'!D814</f>
        <v>128.80000000000001</v>
      </c>
      <c r="D1201" s="1276">
        <f>'[2]tr (2)'!E814</f>
        <v>128.19999999999999</v>
      </c>
      <c r="E1201" s="1224">
        <f>'[2]tr (2)'!F814</f>
        <v>128.80000000000001</v>
      </c>
      <c r="F1201" s="1224">
        <f>'[2]tr (2)'!G814</f>
        <v>128.69999999999999</v>
      </c>
      <c r="G1201" s="1224">
        <f>'[2]tr (2)'!H814</f>
        <v>128</v>
      </c>
      <c r="H1201" s="1224">
        <f>'[2]tr (2)'!I814</f>
        <v>129.19999999999999</v>
      </c>
      <c r="I1201" s="1224">
        <f>'[2]tr (2)'!J814</f>
        <v>128.69999999999999</v>
      </c>
      <c r="J1201" s="1224">
        <f>'[2]tr (2)'!K814</f>
        <v>130</v>
      </c>
      <c r="K1201" s="1224">
        <f>'[2]tr (2)'!L814</f>
        <v>130</v>
      </c>
      <c r="L1201" s="1224">
        <f>'[2]tr (2)'!M814</f>
        <v>129.69999999999999</v>
      </c>
      <c r="M1201" s="1224">
        <f>'[2]tr (2)'!N814</f>
        <v>129.6</v>
      </c>
      <c r="N1201" s="1272">
        <f>'[2]tr (2)'!O814</f>
        <v>129.6</v>
      </c>
      <c r="O1201" s="1224">
        <f>'[2]tr (2)'!P814</f>
        <v>129.6</v>
      </c>
      <c r="P1201" s="1276">
        <f>'[2]tr (2)'!Q814</f>
        <v>131.9</v>
      </c>
      <c r="Q1201" s="1278" t="s">
        <v>2764</v>
      </c>
      <c r="R1201" s="1243"/>
    </row>
    <row r="1202" spans="1:18" ht="15" customHeight="1">
      <c r="A1202" s="1244" t="s">
        <v>2765</v>
      </c>
      <c r="B1202" s="1272">
        <f>'[2]tr (2)'!C815</f>
        <v>119</v>
      </c>
      <c r="C1202" s="1224">
        <f>'[2]tr (2)'!D815</f>
        <v>119</v>
      </c>
      <c r="D1202" s="1276">
        <f>'[2]tr (2)'!E815</f>
        <v>119</v>
      </c>
      <c r="E1202" s="1224">
        <f>'[2]tr (2)'!F815</f>
        <v>119</v>
      </c>
      <c r="F1202" s="1224">
        <f>'[2]tr (2)'!G815</f>
        <v>119</v>
      </c>
      <c r="G1202" s="1224">
        <f>'[2]tr (2)'!H815</f>
        <v>119.1</v>
      </c>
      <c r="H1202" s="1224">
        <f>'[2]tr (2)'!I815</f>
        <v>117</v>
      </c>
      <c r="I1202" s="1224">
        <f>'[2]tr (2)'!J815</f>
        <v>115.4</v>
      </c>
      <c r="J1202" s="1224">
        <f>'[2]tr (2)'!K815</f>
        <v>115.4</v>
      </c>
      <c r="K1202" s="1224">
        <f>'[2]tr (2)'!L815</f>
        <v>115.4</v>
      </c>
      <c r="L1202" s="1224">
        <f>'[2]tr (2)'!M815</f>
        <v>115.1</v>
      </c>
      <c r="M1202" s="1224">
        <f>'[2]tr (2)'!N815</f>
        <v>114.3</v>
      </c>
      <c r="N1202" s="1272">
        <f>'[2]tr (2)'!O815</f>
        <v>114.3</v>
      </c>
      <c r="O1202" s="1224">
        <f>'[2]tr (2)'!P815</f>
        <v>114.3</v>
      </c>
      <c r="P1202" s="1276">
        <f>'[2]tr (2)'!Q815</f>
        <v>114.7</v>
      </c>
      <c r="Q1202" s="1278" t="s">
        <v>2766</v>
      </c>
    </row>
    <row r="1203" spans="1:18" s="1238" customFormat="1" ht="15" customHeight="1">
      <c r="A1203" s="1244"/>
      <c r="B1203" s="1272"/>
      <c r="C1203" s="1224"/>
      <c r="D1203" s="1268"/>
      <c r="E1203" s="1267"/>
      <c r="F1203" s="1267"/>
      <c r="G1203" s="1267"/>
      <c r="H1203" s="1267"/>
      <c r="I1203" s="1267"/>
      <c r="J1203" s="1267"/>
      <c r="K1203" s="1267"/>
      <c r="L1203" s="1267"/>
      <c r="M1203" s="1267"/>
      <c r="N1203" s="1266"/>
      <c r="O1203" s="1267"/>
      <c r="P1203" s="1268"/>
      <c r="Q1203" s="1278"/>
      <c r="R1203" s="1243"/>
    </row>
    <row r="1204" spans="1:18" ht="15" customHeight="1">
      <c r="A1204" s="1274" t="s">
        <v>2767</v>
      </c>
      <c r="B1204" s="1266">
        <f>'[2]tr (2)'!C817</f>
        <v>136.5</v>
      </c>
      <c r="C1204" s="1267">
        <f>'[2]tr (2)'!D817</f>
        <v>136.5</v>
      </c>
      <c r="D1204" s="1268">
        <f>'[2]tr (2)'!E817</f>
        <v>136.5</v>
      </c>
      <c r="E1204" s="1267">
        <f>'[2]tr (2)'!F817</f>
        <v>136.5</v>
      </c>
      <c r="F1204" s="1267">
        <f>'[2]tr (2)'!G817</f>
        <v>136.5</v>
      </c>
      <c r="G1204" s="1267">
        <f>'[2]tr (2)'!H817</f>
        <v>136.5</v>
      </c>
      <c r="H1204" s="1267">
        <f>'[2]tr (2)'!I817</f>
        <v>136.5</v>
      </c>
      <c r="I1204" s="1267">
        <f>'[2]tr (2)'!J817</f>
        <v>136.5</v>
      </c>
      <c r="J1204" s="1267">
        <f>'[2]tr (2)'!K817</f>
        <v>136.5</v>
      </c>
      <c r="K1204" s="1267">
        <f>'[2]tr (2)'!L817</f>
        <v>136.5</v>
      </c>
      <c r="L1204" s="1267">
        <f>'[2]tr (2)'!M817</f>
        <v>136.5</v>
      </c>
      <c r="M1204" s="1267">
        <f>'[2]tr (2)'!N817</f>
        <v>136.5</v>
      </c>
      <c r="N1204" s="1266">
        <f>'[2]tr (2)'!O817</f>
        <v>123.7</v>
      </c>
      <c r="O1204" s="1267">
        <f>'[2]tr (2)'!P817</f>
        <v>123.7</v>
      </c>
      <c r="P1204" s="1268">
        <f>'[2]tr (2)'!Q817</f>
        <v>123.7</v>
      </c>
      <c r="Q1204" s="1273" t="s">
        <v>2768</v>
      </c>
    </row>
    <row r="1205" spans="1:18" ht="15" customHeight="1">
      <c r="A1205" s="1244" t="s">
        <v>2769</v>
      </c>
      <c r="B1205" s="1272">
        <f>'[2]tr (2)'!C818</f>
        <v>143.5</v>
      </c>
      <c r="C1205" s="1224">
        <f>'[2]tr (2)'!D818</f>
        <v>141</v>
      </c>
      <c r="D1205" s="1276">
        <f>'[2]tr (2)'!E818</f>
        <v>143.9</v>
      </c>
      <c r="E1205" s="1224">
        <f>'[2]tr (2)'!F818</f>
        <v>143.9</v>
      </c>
      <c r="F1205" s="1224">
        <f>'[2]tr (2)'!G818</f>
        <v>143.80000000000001</v>
      </c>
      <c r="G1205" s="1224">
        <f>'[2]tr (2)'!H818</f>
        <v>141.6</v>
      </c>
      <c r="H1205" s="1224">
        <f>'[2]tr (2)'!I818</f>
        <v>143.5</v>
      </c>
      <c r="I1205" s="1224">
        <f>'[2]tr (2)'!J818</f>
        <v>143.5</v>
      </c>
      <c r="J1205" s="1224">
        <f>'[2]tr (2)'!K818</f>
        <v>143.5</v>
      </c>
      <c r="K1205" s="1224">
        <f>'[2]tr (2)'!L818</f>
        <v>143.5</v>
      </c>
      <c r="L1205" s="1224">
        <f>'[2]tr (2)'!M818</f>
        <v>143.4</v>
      </c>
      <c r="M1205" s="1224">
        <f>'[2]tr (2)'!N818</f>
        <v>143.4</v>
      </c>
      <c r="N1205" s="1272">
        <f>'[2]tr (2)'!O818</f>
        <v>151.19999999999999</v>
      </c>
      <c r="O1205" s="1224">
        <f>'[2]tr (2)'!P818</f>
        <v>150</v>
      </c>
      <c r="P1205" s="1276">
        <f>'[2]tr (2)'!Q818</f>
        <v>140.80000000000001</v>
      </c>
      <c r="Q1205" s="1277" t="s">
        <v>2770</v>
      </c>
    </row>
    <row r="1206" spans="1:18" ht="15" customHeight="1">
      <c r="A1206" s="1244" t="s">
        <v>2771</v>
      </c>
      <c r="B1206" s="1272">
        <f>'[2]tr (2)'!C819</f>
        <v>236.7</v>
      </c>
      <c r="C1206" s="1224">
        <f>'[2]tr (2)'!D819</f>
        <v>238.6</v>
      </c>
      <c r="D1206" s="1276">
        <f>'[2]tr (2)'!E819</f>
        <v>240.3</v>
      </c>
      <c r="E1206" s="1224">
        <f>'[2]tr (2)'!F819</f>
        <v>240.3</v>
      </c>
      <c r="F1206" s="1224">
        <f>'[2]tr (2)'!G819</f>
        <v>242.2</v>
      </c>
      <c r="G1206" s="1224">
        <f>'[2]tr (2)'!H819</f>
        <v>240.5</v>
      </c>
      <c r="H1206" s="1224">
        <f>'[2]tr (2)'!I819</f>
        <v>239.8</v>
      </c>
      <c r="I1206" s="1224">
        <f>'[2]tr (2)'!J819</f>
        <v>240.2</v>
      </c>
      <c r="J1206" s="1224">
        <f>'[2]tr (2)'!K819</f>
        <v>240.2</v>
      </c>
      <c r="K1206" s="1224">
        <f>'[2]tr (2)'!L819</f>
        <v>240.2</v>
      </c>
      <c r="L1206" s="1224">
        <f>'[2]tr (2)'!M819</f>
        <v>240.2</v>
      </c>
      <c r="M1206" s="1224">
        <f>'[2]tr (2)'!N819</f>
        <v>240.2</v>
      </c>
      <c r="N1206" s="1272">
        <f>'[2]tr (2)'!O819</f>
        <v>241.9</v>
      </c>
      <c r="O1206" s="1224">
        <f>'[2]tr (2)'!P819</f>
        <v>235.8</v>
      </c>
      <c r="P1206" s="1276">
        <f>'[2]tr (2)'!Q819</f>
        <v>233.4</v>
      </c>
      <c r="Q1206" s="1278" t="s">
        <v>2772</v>
      </c>
    </row>
    <row r="1207" spans="1:18" ht="15" customHeight="1">
      <c r="A1207" s="1244" t="s">
        <v>2773</v>
      </c>
      <c r="B1207" s="1272">
        <f>'[2]tr (2)'!C820</f>
        <v>275.7</v>
      </c>
      <c r="C1207" s="1224">
        <f>'[2]tr (2)'!D820</f>
        <v>275.7</v>
      </c>
      <c r="D1207" s="1276">
        <f>'[2]tr (2)'!E820</f>
        <v>273.5</v>
      </c>
      <c r="E1207" s="1224">
        <f>'[2]tr (2)'!F820</f>
        <v>273.5</v>
      </c>
      <c r="F1207" s="1224">
        <f>'[2]tr (2)'!G820</f>
        <v>273.5</v>
      </c>
      <c r="G1207" s="1224">
        <f>'[2]tr (2)'!H820</f>
        <v>278.2</v>
      </c>
      <c r="H1207" s="1224">
        <f>'[2]tr (2)'!I820</f>
        <v>278.2</v>
      </c>
      <c r="I1207" s="1224">
        <f>'[2]tr (2)'!J820</f>
        <v>278.2</v>
      </c>
      <c r="J1207" s="1224">
        <f>'[2]tr (2)'!K820</f>
        <v>278.2</v>
      </c>
      <c r="K1207" s="1224">
        <f>'[2]tr (2)'!L820</f>
        <v>278.2</v>
      </c>
      <c r="L1207" s="1224">
        <f>'[2]tr (2)'!M820</f>
        <v>280.7</v>
      </c>
      <c r="M1207" s="1224">
        <f>'[2]tr (2)'!N820</f>
        <v>280.7</v>
      </c>
      <c r="N1207" s="1272">
        <f>'[2]tr (2)'!O820</f>
        <v>287</v>
      </c>
      <c r="O1207" s="1224">
        <f>'[2]tr (2)'!P820</f>
        <v>283.10000000000002</v>
      </c>
      <c r="P1207" s="1276">
        <f>'[2]tr (2)'!Q820</f>
        <v>300.3</v>
      </c>
      <c r="Q1207" s="1278" t="s">
        <v>2774</v>
      </c>
    </row>
    <row r="1208" spans="1:18" ht="15" customHeight="1">
      <c r="A1208" s="1244" t="s">
        <v>2775</v>
      </c>
      <c r="B1208" s="1272">
        <f>'[2]tr (2)'!C821</f>
        <v>136</v>
      </c>
      <c r="C1208" s="1224">
        <f>'[2]tr (2)'!D821</f>
        <v>136</v>
      </c>
      <c r="D1208" s="1276">
        <f>'[2]tr (2)'!E821</f>
        <v>136</v>
      </c>
      <c r="E1208" s="1224">
        <f>'[2]tr (2)'!F821</f>
        <v>136</v>
      </c>
      <c r="F1208" s="1224">
        <f>'[2]tr (2)'!G821</f>
        <v>136</v>
      </c>
      <c r="G1208" s="1224">
        <f>'[2]tr (2)'!H821</f>
        <v>136</v>
      </c>
      <c r="H1208" s="1224">
        <f>'[2]tr (2)'!I821</f>
        <v>136</v>
      </c>
      <c r="I1208" s="1224">
        <f>'[2]tr (2)'!J821</f>
        <v>136</v>
      </c>
      <c r="J1208" s="1224">
        <f>'[2]tr (2)'!K821</f>
        <v>136</v>
      </c>
      <c r="K1208" s="1224">
        <f>'[2]tr (2)'!L821</f>
        <v>136</v>
      </c>
      <c r="L1208" s="1224">
        <f>'[2]tr (2)'!M821</f>
        <v>136</v>
      </c>
      <c r="M1208" s="1224">
        <f>'[2]tr (2)'!N821</f>
        <v>136</v>
      </c>
      <c r="N1208" s="1272">
        <f>'[2]tr (2)'!O821</f>
        <v>123</v>
      </c>
      <c r="O1208" s="1224">
        <f>'[2]tr (2)'!P821</f>
        <v>123</v>
      </c>
      <c r="P1208" s="1276">
        <f>'[2]tr (2)'!Q821</f>
        <v>123</v>
      </c>
      <c r="Q1208" s="1278" t="s">
        <v>2776</v>
      </c>
    </row>
    <row r="1209" spans="1:18" ht="15" customHeight="1">
      <c r="B1209" s="1272"/>
      <c r="C1209" s="1224"/>
      <c r="D1209" s="1268"/>
      <c r="E1209" s="1267"/>
      <c r="F1209" s="1267"/>
      <c r="G1209" s="1267"/>
      <c r="H1209" s="1267"/>
      <c r="I1209" s="1267"/>
      <c r="J1209" s="1267"/>
      <c r="K1209" s="1267"/>
      <c r="L1209" s="1267"/>
      <c r="M1209" s="1267"/>
      <c r="N1209" s="1266"/>
      <c r="O1209" s="1267"/>
      <c r="P1209" s="1268"/>
      <c r="Q1209" s="1278"/>
    </row>
    <row r="1210" spans="1:18" s="1271" customFormat="1" ht="15" customHeight="1">
      <c r="A1210" s="1274" t="s">
        <v>2777</v>
      </c>
      <c r="B1210" s="1266">
        <f>'[2]tr (2)'!C823</f>
        <v>105.2</v>
      </c>
      <c r="C1210" s="1267">
        <f>'[2]tr (2)'!D823</f>
        <v>104.3</v>
      </c>
      <c r="D1210" s="1268">
        <f>'[2]tr (2)'!E823</f>
        <v>104.1</v>
      </c>
      <c r="E1210" s="1267">
        <f>'[2]tr (2)'!F823</f>
        <v>104</v>
      </c>
      <c r="F1210" s="1267">
        <f>'[2]tr (2)'!G823</f>
        <v>104.1</v>
      </c>
      <c r="G1210" s="1267">
        <f>'[2]tr (2)'!H823</f>
        <v>104.1</v>
      </c>
      <c r="H1210" s="1267">
        <f>'[2]tr (2)'!I823</f>
        <v>104.1</v>
      </c>
      <c r="I1210" s="1267">
        <f>'[2]tr (2)'!J823</f>
        <v>104</v>
      </c>
      <c r="J1210" s="1267">
        <f>'[2]tr (2)'!K823</f>
        <v>103.6</v>
      </c>
      <c r="K1210" s="1267">
        <f>'[2]tr (2)'!L823</f>
        <v>103.6</v>
      </c>
      <c r="L1210" s="1267">
        <f>'[2]tr (2)'!M823</f>
        <v>103.6</v>
      </c>
      <c r="M1210" s="1267">
        <f>'[2]tr (2)'!N823</f>
        <v>103.6</v>
      </c>
      <c r="N1210" s="1266">
        <f>'[2]tr (2)'!O823</f>
        <v>103.6</v>
      </c>
      <c r="O1210" s="1267">
        <f>'[2]tr (2)'!P823</f>
        <v>102.7</v>
      </c>
      <c r="P1210" s="1268">
        <f>'[2]tr (2)'!Q823</f>
        <v>102.3</v>
      </c>
      <c r="Q1210" s="1273" t="s">
        <v>2778</v>
      </c>
      <c r="R1210" s="1243"/>
    </row>
    <row r="1211" spans="1:18" ht="15" customHeight="1">
      <c r="A1211" s="1244" t="s">
        <v>2779</v>
      </c>
      <c r="B1211" s="1272">
        <f>'[2]tr (2)'!C824</f>
        <v>94.4</v>
      </c>
      <c r="C1211" s="1224">
        <f>'[2]tr (2)'!D824</f>
        <v>96.7</v>
      </c>
      <c r="D1211" s="1276">
        <f>'[2]tr (2)'!E824</f>
        <v>96.7</v>
      </c>
      <c r="E1211" s="1224">
        <f>'[2]tr (2)'!F824</f>
        <v>96.7</v>
      </c>
      <c r="F1211" s="1224">
        <f>'[2]tr (2)'!G824</f>
        <v>96.7</v>
      </c>
      <c r="G1211" s="1224">
        <f>'[2]tr (2)'!H824</f>
        <v>96.7</v>
      </c>
      <c r="H1211" s="1224">
        <f>'[2]tr (2)'!I824</f>
        <v>96.7</v>
      </c>
      <c r="I1211" s="1224">
        <f>'[2]tr (2)'!J824</f>
        <v>96.7</v>
      </c>
      <c r="J1211" s="1224">
        <f>'[2]tr (2)'!K824</f>
        <v>95.8</v>
      </c>
      <c r="K1211" s="1224">
        <f>'[2]tr (2)'!L824</f>
        <v>95.8</v>
      </c>
      <c r="L1211" s="1224">
        <f>'[2]tr (2)'!M824</f>
        <v>95.8</v>
      </c>
      <c r="M1211" s="1224">
        <f>'[2]tr (2)'!N824</f>
        <v>95.8</v>
      </c>
      <c r="N1211" s="1272">
        <f>'[2]tr (2)'!O824</f>
        <v>95.8</v>
      </c>
      <c r="O1211" s="1224">
        <f>'[2]tr (2)'!P824</f>
        <v>95.8</v>
      </c>
      <c r="P1211" s="1276">
        <f>'[2]tr (2)'!Q824</f>
        <v>95.8</v>
      </c>
      <c r="Q1211" s="1278" t="s">
        <v>2780</v>
      </c>
    </row>
    <row r="1212" spans="1:18" ht="15" customHeight="1">
      <c r="A1212" s="1244" t="s">
        <v>2781</v>
      </c>
      <c r="B1212" s="1272">
        <f>'[2]tr (2)'!C825</f>
        <v>102.6</v>
      </c>
      <c r="C1212" s="1224">
        <f>'[2]tr (2)'!D825</f>
        <v>101.7</v>
      </c>
      <c r="D1212" s="1276">
        <f>'[2]tr (2)'!E825</f>
        <v>101.5</v>
      </c>
      <c r="E1212" s="1224">
        <f>'[2]tr (2)'!F825</f>
        <v>101.4</v>
      </c>
      <c r="F1212" s="1224">
        <f>'[2]tr (2)'!G825</f>
        <v>101.6</v>
      </c>
      <c r="G1212" s="1224">
        <f>'[2]tr (2)'!H825</f>
        <v>101.6</v>
      </c>
      <c r="H1212" s="1224">
        <f>'[2]tr (2)'!I825</f>
        <v>101.6</v>
      </c>
      <c r="I1212" s="1224">
        <f>'[2]tr (2)'!J825</f>
        <v>101.4</v>
      </c>
      <c r="J1212" s="1224">
        <f>'[2]tr (2)'!K825</f>
        <v>102.1</v>
      </c>
      <c r="K1212" s="1224">
        <f>'[2]tr (2)'!L825</f>
        <v>102.1</v>
      </c>
      <c r="L1212" s="1224">
        <f>'[2]tr (2)'!M825</f>
        <v>102.1</v>
      </c>
      <c r="M1212" s="1224">
        <f>'[2]tr (2)'!N825</f>
        <v>102.1</v>
      </c>
      <c r="N1212" s="1272">
        <f>'[2]tr (2)'!O825</f>
        <v>102.1</v>
      </c>
      <c r="O1212" s="1224">
        <f>'[2]tr (2)'!P825</f>
        <v>100.7</v>
      </c>
      <c r="P1212" s="1276">
        <f>'[2]tr (2)'!Q825</f>
        <v>100.2</v>
      </c>
      <c r="Q1212" s="1278" t="s">
        <v>2782</v>
      </c>
    </row>
    <row r="1213" spans="1:18" ht="15" customHeight="1">
      <c r="A1213" s="1244" t="s">
        <v>2783</v>
      </c>
      <c r="B1213" s="1272">
        <f>'[2]tr (2)'!C826</f>
        <v>129.30000000000001</v>
      </c>
      <c r="C1213" s="1224">
        <f>'[2]tr (2)'!D826</f>
        <v>129.30000000000001</v>
      </c>
      <c r="D1213" s="1276">
        <f>'[2]tr (2)'!E826</f>
        <v>129.30000000000001</v>
      </c>
      <c r="E1213" s="1224">
        <f>'[2]tr (2)'!F826</f>
        <v>129.30000000000001</v>
      </c>
      <c r="F1213" s="1224">
        <f>'[2]tr (2)'!G826</f>
        <v>129.30000000000001</v>
      </c>
      <c r="G1213" s="1224">
        <f>'[2]tr (2)'!H826</f>
        <v>129.30000000000001</v>
      </c>
      <c r="H1213" s="1224">
        <f>'[2]tr (2)'!I826</f>
        <v>129.30000000000001</v>
      </c>
      <c r="I1213" s="1224">
        <f>'[2]tr (2)'!J826</f>
        <v>129.30000000000001</v>
      </c>
      <c r="J1213" s="1224">
        <f>'[2]tr (2)'!K826</f>
        <v>129.30000000000001</v>
      </c>
      <c r="K1213" s="1224">
        <f>'[2]tr (2)'!L826</f>
        <v>129.30000000000001</v>
      </c>
      <c r="L1213" s="1224">
        <f>'[2]tr (2)'!M826</f>
        <v>129.30000000000001</v>
      </c>
      <c r="M1213" s="1224">
        <f>'[2]tr (2)'!N826</f>
        <v>129.30000000000001</v>
      </c>
      <c r="N1213" s="1272">
        <f>'[2]tr (2)'!O826</f>
        <v>129.30000000000001</v>
      </c>
      <c r="O1213" s="1224">
        <f>'[2]tr (2)'!P826</f>
        <v>129.30000000000001</v>
      </c>
      <c r="P1213" s="1276">
        <f>'[2]tr (2)'!Q826</f>
        <v>129.30000000000001</v>
      </c>
      <c r="Q1213" s="1278" t="s">
        <v>2784</v>
      </c>
    </row>
    <row r="1214" spans="1:18" ht="15" customHeight="1">
      <c r="A1214" s="1244" t="s">
        <v>2785</v>
      </c>
      <c r="B1214" s="1272">
        <f>'[2]tr (2)'!C827</f>
        <v>100.7</v>
      </c>
      <c r="C1214" s="1224">
        <f>'[2]tr (2)'!D827</f>
        <v>100.7</v>
      </c>
      <c r="D1214" s="1276">
        <f>'[2]tr (2)'!E827</f>
        <v>100.7</v>
      </c>
      <c r="E1214" s="1224">
        <f>'[2]tr (2)'!F827</f>
        <v>100.7</v>
      </c>
      <c r="F1214" s="1224">
        <f>'[2]tr (2)'!G827</f>
        <v>100.7</v>
      </c>
      <c r="G1214" s="1224">
        <f>'[2]tr (2)'!H827</f>
        <v>100.7</v>
      </c>
      <c r="H1214" s="1224">
        <f>'[2]tr (2)'!I827</f>
        <v>100.7</v>
      </c>
      <c r="I1214" s="1224">
        <f>'[2]tr (2)'!J827</f>
        <v>100.7</v>
      </c>
      <c r="J1214" s="1224">
        <f>'[2]tr (2)'!K827</f>
        <v>100.7</v>
      </c>
      <c r="K1214" s="1224">
        <f>'[2]tr (2)'!L827</f>
        <v>100.7</v>
      </c>
      <c r="L1214" s="1224">
        <f>'[2]tr (2)'!M827</f>
        <v>100.7</v>
      </c>
      <c r="M1214" s="1224">
        <f>'[2]tr (2)'!N827</f>
        <v>100.7</v>
      </c>
      <c r="N1214" s="1272">
        <f>'[2]tr (2)'!O827</f>
        <v>100.7</v>
      </c>
      <c r="O1214" s="1224">
        <f>'[2]tr (2)'!P827</f>
        <v>100.7</v>
      </c>
      <c r="P1214" s="1276">
        <f>'[2]tr (2)'!Q827</f>
        <v>100.7</v>
      </c>
      <c r="Q1214" s="1278" t="s">
        <v>2786</v>
      </c>
    </row>
    <row r="1215" spans="1:18" s="1271" customFormat="1" ht="15" customHeight="1">
      <c r="A1215" s="1244" t="s">
        <v>2787</v>
      </c>
      <c r="B1215" s="1272">
        <f>'[2]tr (2)'!C828</f>
        <v>118.1</v>
      </c>
      <c r="C1215" s="1224">
        <f>'[2]tr (2)'!D828</f>
        <v>116</v>
      </c>
      <c r="D1215" s="1276">
        <f>'[2]tr (2)'!E828</f>
        <v>116</v>
      </c>
      <c r="E1215" s="1224">
        <f>'[2]tr (2)'!F828</f>
        <v>116</v>
      </c>
      <c r="F1215" s="1224">
        <f>'[2]tr (2)'!G828</f>
        <v>116</v>
      </c>
      <c r="G1215" s="1224">
        <f>'[2]tr (2)'!H828</f>
        <v>116</v>
      </c>
      <c r="H1215" s="1224">
        <f>'[2]tr (2)'!I828</f>
        <v>116</v>
      </c>
      <c r="I1215" s="1224">
        <f>'[2]tr (2)'!J828</f>
        <v>115.6</v>
      </c>
      <c r="J1215" s="1224">
        <f>'[2]tr (2)'!K828</f>
        <v>110.3</v>
      </c>
      <c r="K1215" s="1224">
        <f>'[2]tr (2)'!L828</f>
        <v>110.3</v>
      </c>
      <c r="L1215" s="1224">
        <f>'[2]tr (2)'!M828</f>
        <v>110.3</v>
      </c>
      <c r="M1215" s="1224">
        <f>'[2]tr (2)'!N828</f>
        <v>110.3</v>
      </c>
      <c r="N1215" s="1272">
        <f>'[2]tr (2)'!O828</f>
        <v>110.3</v>
      </c>
      <c r="O1215" s="1224">
        <f>'[2]tr (2)'!P828</f>
        <v>110.3</v>
      </c>
      <c r="P1215" s="1276">
        <f>'[2]tr (2)'!Q828</f>
        <v>110.3</v>
      </c>
      <c r="Q1215" s="1278" t="s">
        <v>2788</v>
      </c>
      <c r="R1215" s="1243"/>
    </row>
    <row r="1216" spans="1:18" ht="15" customHeight="1">
      <c r="A1216" s="1244" t="s">
        <v>2789</v>
      </c>
      <c r="B1216" s="1272">
        <f>'[2]tr (2)'!C829</f>
        <v>100</v>
      </c>
      <c r="C1216" s="1224">
        <f>'[2]tr (2)'!D829</f>
        <v>100</v>
      </c>
      <c r="D1216" s="1276">
        <f>'[2]tr (2)'!E829</f>
        <v>100</v>
      </c>
      <c r="E1216" s="1224">
        <f>'[2]tr (2)'!F829</f>
        <v>100</v>
      </c>
      <c r="F1216" s="1224">
        <f>'[2]tr (2)'!G829</f>
        <v>100</v>
      </c>
      <c r="G1216" s="1224">
        <f>'[2]tr (2)'!H829</f>
        <v>100</v>
      </c>
      <c r="H1216" s="1224">
        <f>'[2]tr (2)'!I829</f>
        <v>100</v>
      </c>
      <c r="I1216" s="1224">
        <f>'[2]tr (2)'!J829</f>
        <v>100</v>
      </c>
      <c r="J1216" s="1224">
        <f>'[2]tr (2)'!K829</f>
        <v>100</v>
      </c>
      <c r="K1216" s="1224">
        <f>'[2]tr (2)'!L829</f>
        <v>100</v>
      </c>
      <c r="L1216" s="1224">
        <f>'[2]tr (2)'!M829</f>
        <v>100</v>
      </c>
      <c r="M1216" s="1224">
        <f>'[2]tr (2)'!N829</f>
        <v>100</v>
      </c>
      <c r="N1216" s="1272">
        <f>'[2]tr (2)'!O829</f>
        <v>100</v>
      </c>
      <c r="O1216" s="1224">
        <f>'[2]tr (2)'!P829</f>
        <v>100</v>
      </c>
      <c r="P1216" s="1276">
        <f>'[2]tr (2)'!Q829</f>
        <v>100</v>
      </c>
      <c r="Q1216" s="1278" t="s">
        <v>2790</v>
      </c>
    </row>
    <row r="1217" spans="1:18" ht="15" customHeight="1">
      <c r="B1217" s="1272"/>
      <c r="C1217" s="1224"/>
      <c r="D1217" s="1268"/>
      <c r="E1217" s="1267"/>
      <c r="F1217" s="1267"/>
      <c r="G1217" s="1267"/>
      <c r="H1217" s="1267"/>
      <c r="I1217" s="1267"/>
      <c r="J1217" s="1267"/>
      <c r="K1217" s="1267"/>
      <c r="L1217" s="1267"/>
      <c r="M1217" s="1267"/>
      <c r="N1217" s="1266"/>
      <c r="O1217" s="1267"/>
      <c r="P1217" s="1268"/>
      <c r="Q1217" s="1277"/>
    </row>
    <row r="1218" spans="1:18" ht="15" customHeight="1">
      <c r="A1218" s="1274" t="s">
        <v>2791</v>
      </c>
      <c r="B1218" s="1266">
        <f>'[2]tr (2)'!C831</f>
        <v>114.4</v>
      </c>
      <c r="C1218" s="1267">
        <f>'[2]tr (2)'!D831</f>
        <v>114.3</v>
      </c>
      <c r="D1218" s="1268">
        <f>'[2]tr (2)'!E831</f>
        <v>114.3</v>
      </c>
      <c r="E1218" s="1267">
        <f>'[2]tr (2)'!F831</f>
        <v>114.3</v>
      </c>
      <c r="F1218" s="1267">
        <f>'[2]tr (2)'!G831</f>
        <v>114.3</v>
      </c>
      <c r="G1218" s="1267">
        <f>'[2]tr (2)'!H831</f>
        <v>114.3</v>
      </c>
      <c r="H1218" s="1267">
        <f>'[2]tr (2)'!I831</f>
        <v>114.3</v>
      </c>
      <c r="I1218" s="1267">
        <f>'[2]tr (2)'!J831</f>
        <v>114.3</v>
      </c>
      <c r="J1218" s="1267">
        <f>'[2]tr (2)'!K831</f>
        <v>114.3</v>
      </c>
      <c r="K1218" s="1267">
        <f>'[2]tr (2)'!L831</f>
        <v>114.3</v>
      </c>
      <c r="L1218" s="1267">
        <f>'[2]tr (2)'!M831</f>
        <v>114.3</v>
      </c>
      <c r="M1218" s="1267">
        <f>'[2]tr (2)'!N831</f>
        <v>114.3</v>
      </c>
      <c r="N1218" s="1266">
        <f>'[2]tr (2)'!O831</f>
        <v>114.3</v>
      </c>
      <c r="O1218" s="1267">
        <f>'[2]tr (2)'!P831</f>
        <v>114.3</v>
      </c>
      <c r="P1218" s="1268">
        <f>'[2]tr (2)'!Q831</f>
        <v>114.3</v>
      </c>
      <c r="Q1218" s="1275" t="s">
        <v>2792</v>
      </c>
    </row>
    <row r="1219" spans="1:18" ht="15" customHeight="1">
      <c r="A1219" s="1244" t="s">
        <v>2793</v>
      </c>
      <c r="B1219" s="1272">
        <f>'[2]tr (2)'!C832</f>
        <v>104.9</v>
      </c>
      <c r="C1219" s="1224">
        <f>'[2]tr (2)'!D832</f>
        <v>104.7</v>
      </c>
      <c r="D1219" s="1276">
        <f>'[2]tr (2)'!E832</f>
        <v>104.7</v>
      </c>
      <c r="E1219" s="1224">
        <f>'[2]tr (2)'!F832</f>
        <v>104.6</v>
      </c>
      <c r="F1219" s="1224">
        <f>'[2]tr (2)'!G832</f>
        <v>104.6</v>
      </c>
      <c r="G1219" s="1224">
        <f>'[2]tr (2)'!H832</f>
        <v>104.6</v>
      </c>
      <c r="H1219" s="1224">
        <f>'[2]tr (2)'!I832</f>
        <v>104.6</v>
      </c>
      <c r="I1219" s="1224">
        <f>'[2]tr (2)'!J832</f>
        <v>104.6</v>
      </c>
      <c r="J1219" s="1224">
        <f>'[2]tr (2)'!K832</f>
        <v>104.6</v>
      </c>
      <c r="K1219" s="1224">
        <f>'[2]tr (2)'!L832</f>
        <v>104.6</v>
      </c>
      <c r="L1219" s="1224">
        <f>'[2]tr (2)'!M832</f>
        <v>104.6</v>
      </c>
      <c r="M1219" s="1224">
        <f>'[2]tr (2)'!N832</f>
        <v>104.6</v>
      </c>
      <c r="N1219" s="1272">
        <f>'[2]tr (2)'!O832</f>
        <v>104.6</v>
      </c>
      <c r="O1219" s="1224">
        <f>'[2]tr (2)'!P832</f>
        <v>104.5</v>
      </c>
      <c r="P1219" s="1276">
        <f>'[2]tr (2)'!Q832</f>
        <v>104.5</v>
      </c>
      <c r="Q1219" s="1278" t="s">
        <v>2794</v>
      </c>
    </row>
    <row r="1220" spans="1:18" ht="15" customHeight="1">
      <c r="A1220" s="1244" t="s">
        <v>2795</v>
      </c>
      <c r="B1220" s="1272">
        <f>'[2]tr (2)'!C833</f>
        <v>122</v>
      </c>
      <c r="C1220" s="1224">
        <f>'[2]tr (2)'!D833</f>
        <v>122</v>
      </c>
      <c r="D1220" s="1276">
        <f>'[2]tr (2)'!E833</f>
        <v>122</v>
      </c>
      <c r="E1220" s="1224">
        <f>'[2]tr (2)'!F833</f>
        <v>122</v>
      </c>
      <c r="F1220" s="1224">
        <f>'[2]tr (2)'!G833</f>
        <v>122</v>
      </c>
      <c r="G1220" s="1224">
        <f>'[2]tr (2)'!H833</f>
        <v>122</v>
      </c>
      <c r="H1220" s="1224">
        <f>'[2]tr (2)'!I833</f>
        <v>122</v>
      </c>
      <c r="I1220" s="1224">
        <f>'[2]tr (2)'!J833</f>
        <v>122</v>
      </c>
      <c r="J1220" s="1224">
        <f>'[2]tr (2)'!K833</f>
        <v>122</v>
      </c>
      <c r="K1220" s="1224">
        <f>'[2]tr (2)'!L833</f>
        <v>122</v>
      </c>
      <c r="L1220" s="1224">
        <f>'[2]tr (2)'!M833</f>
        <v>122</v>
      </c>
      <c r="M1220" s="1224">
        <f>'[2]tr (2)'!N833</f>
        <v>122</v>
      </c>
      <c r="N1220" s="1272">
        <f>'[2]tr (2)'!O833</f>
        <v>122</v>
      </c>
      <c r="O1220" s="1224">
        <f>'[2]tr (2)'!P833</f>
        <v>122</v>
      </c>
      <c r="P1220" s="1276">
        <f>'[2]tr (2)'!Q833</f>
        <v>122</v>
      </c>
      <c r="Q1220" s="1277" t="s">
        <v>2796</v>
      </c>
    </row>
    <row r="1221" spans="1:18" ht="15" customHeight="1">
      <c r="A1221" s="1244" t="s">
        <v>2797</v>
      </c>
      <c r="B1221" s="1272">
        <f>'[2]tr (2)'!C834</f>
        <v>114.1</v>
      </c>
      <c r="C1221" s="1224">
        <f>'[2]tr (2)'!D834</f>
        <v>114.1</v>
      </c>
      <c r="D1221" s="1276">
        <f>'[2]tr (2)'!E834</f>
        <v>114.1</v>
      </c>
      <c r="E1221" s="1224">
        <f>'[2]tr (2)'!F834</f>
        <v>114.1</v>
      </c>
      <c r="F1221" s="1224">
        <f>'[2]tr (2)'!G834</f>
        <v>114.1</v>
      </c>
      <c r="G1221" s="1224">
        <f>'[2]tr (2)'!H834</f>
        <v>114.1</v>
      </c>
      <c r="H1221" s="1224">
        <f>'[2]tr (2)'!I834</f>
        <v>114.1</v>
      </c>
      <c r="I1221" s="1224">
        <f>'[2]tr (2)'!J834</f>
        <v>114.1</v>
      </c>
      <c r="J1221" s="1224">
        <f>'[2]tr (2)'!K834</f>
        <v>114.1</v>
      </c>
      <c r="K1221" s="1224">
        <f>'[2]tr (2)'!L834</f>
        <v>114.1</v>
      </c>
      <c r="L1221" s="1224">
        <f>'[2]tr (2)'!M834</f>
        <v>114.1</v>
      </c>
      <c r="M1221" s="1224">
        <f>'[2]tr (2)'!N834</f>
        <v>114.1</v>
      </c>
      <c r="N1221" s="1272">
        <f>'[2]tr (2)'!O834</f>
        <v>114.1</v>
      </c>
      <c r="O1221" s="1224">
        <f>'[2]tr (2)'!P834</f>
        <v>114.1</v>
      </c>
      <c r="P1221" s="1276">
        <f>'[2]tr (2)'!Q834</f>
        <v>114.1</v>
      </c>
      <c r="Q1221" s="1277" t="s">
        <v>2798</v>
      </c>
    </row>
    <row r="1222" spans="1:18" s="1271" customFormat="1" ht="15" customHeight="1">
      <c r="A1222" s="1244" t="s">
        <v>2799</v>
      </c>
      <c r="B1222" s="1272">
        <f>'[2]tr (2)'!C835</f>
        <v>118.1</v>
      </c>
      <c r="C1222" s="1224">
        <f>'[2]tr (2)'!D835</f>
        <v>118.1</v>
      </c>
      <c r="D1222" s="1276">
        <f>'[2]tr (2)'!E835</f>
        <v>118.1</v>
      </c>
      <c r="E1222" s="1224">
        <f>'[2]tr (2)'!F835</f>
        <v>118.1</v>
      </c>
      <c r="F1222" s="1224">
        <f>'[2]tr (2)'!G835</f>
        <v>118.1</v>
      </c>
      <c r="G1222" s="1224">
        <f>'[2]tr (2)'!H835</f>
        <v>118.1</v>
      </c>
      <c r="H1222" s="1224">
        <f>'[2]tr (2)'!I835</f>
        <v>118.1</v>
      </c>
      <c r="I1222" s="1224">
        <f>'[2]tr (2)'!J835</f>
        <v>118.1</v>
      </c>
      <c r="J1222" s="1224">
        <f>'[2]tr (2)'!K835</f>
        <v>118.1</v>
      </c>
      <c r="K1222" s="1224">
        <f>'[2]tr (2)'!L835</f>
        <v>118.1</v>
      </c>
      <c r="L1222" s="1224">
        <f>'[2]tr (2)'!M835</f>
        <v>118.1</v>
      </c>
      <c r="M1222" s="1224">
        <f>'[2]tr (2)'!N835</f>
        <v>118.1</v>
      </c>
      <c r="N1222" s="1272">
        <f>'[2]tr (2)'!O835</f>
        <v>118.1</v>
      </c>
      <c r="O1222" s="1224">
        <f>'[2]tr (2)'!P835</f>
        <v>118.1</v>
      </c>
      <c r="P1222" s="1276">
        <f>'[2]tr (2)'!Q835</f>
        <v>118.1</v>
      </c>
      <c r="Q1222" s="1280" t="s">
        <v>2800</v>
      </c>
      <c r="R1222" s="1243"/>
    </row>
    <row r="1223" spans="1:18" ht="15" customHeight="1">
      <c r="A1223" s="1244" t="s">
        <v>2801</v>
      </c>
      <c r="B1223" s="1272">
        <f>'[2]tr (2)'!C836</f>
        <v>130.6</v>
      </c>
      <c r="C1223" s="1224">
        <f>'[2]tr (2)'!D836</f>
        <v>130.6</v>
      </c>
      <c r="D1223" s="1276">
        <f>'[2]tr (2)'!E836</f>
        <v>130.6</v>
      </c>
      <c r="E1223" s="1224">
        <f>'[2]tr (2)'!F836</f>
        <v>130.6</v>
      </c>
      <c r="F1223" s="1224">
        <f>'[2]tr (2)'!G836</f>
        <v>130.6</v>
      </c>
      <c r="G1223" s="1224">
        <f>'[2]tr (2)'!H836</f>
        <v>130.6</v>
      </c>
      <c r="H1223" s="1224">
        <f>'[2]tr (2)'!I836</f>
        <v>130.6</v>
      </c>
      <c r="I1223" s="1224">
        <f>'[2]tr (2)'!J836</f>
        <v>130.6</v>
      </c>
      <c r="J1223" s="1224">
        <f>'[2]tr (2)'!K836</f>
        <v>130.6</v>
      </c>
      <c r="K1223" s="1224">
        <f>'[2]tr (2)'!L836</f>
        <v>130.6</v>
      </c>
      <c r="L1223" s="1224">
        <f>'[2]tr (2)'!M836</f>
        <v>130.6</v>
      </c>
      <c r="M1223" s="1224">
        <f>'[2]tr (2)'!N836</f>
        <v>130.6</v>
      </c>
      <c r="N1223" s="1272">
        <f>'[2]tr (2)'!O836</f>
        <v>130.6</v>
      </c>
      <c r="O1223" s="1224">
        <f>'[2]tr (2)'!P836</f>
        <v>130.6</v>
      </c>
      <c r="P1223" s="1276">
        <f>'[2]tr (2)'!Q836</f>
        <v>130.6</v>
      </c>
      <c r="Q1223" s="1280" t="s">
        <v>2802</v>
      </c>
      <c r="R1223" s="1226"/>
    </row>
    <row r="1224" spans="1:18" ht="15" customHeight="1">
      <c r="A1224" s="1244" t="s">
        <v>2803</v>
      </c>
      <c r="B1224" s="1272">
        <f>'[2]tr (2)'!C837</f>
        <v>100</v>
      </c>
      <c r="C1224" s="1224">
        <f>'[2]tr (2)'!D837</f>
        <v>100</v>
      </c>
      <c r="D1224" s="1276">
        <f>'[2]tr (2)'!E837</f>
        <v>100</v>
      </c>
      <c r="E1224" s="1224">
        <f>'[2]tr (2)'!F837</f>
        <v>100</v>
      </c>
      <c r="F1224" s="1224">
        <f>'[2]tr (2)'!G837</f>
        <v>100</v>
      </c>
      <c r="G1224" s="1224">
        <f>'[2]tr (2)'!H837</f>
        <v>100</v>
      </c>
      <c r="H1224" s="1224">
        <f>'[2]tr (2)'!I837</f>
        <v>100</v>
      </c>
      <c r="I1224" s="1224">
        <f>'[2]tr (2)'!J837</f>
        <v>100</v>
      </c>
      <c r="J1224" s="1224">
        <f>'[2]tr (2)'!K837</f>
        <v>100</v>
      </c>
      <c r="K1224" s="1224">
        <f>'[2]tr (2)'!L837</f>
        <v>100</v>
      </c>
      <c r="L1224" s="1224">
        <f>'[2]tr (2)'!M837</f>
        <v>100</v>
      </c>
      <c r="M1224" s="1224">
        <f>'[2]tr (2)'!N837</f>
        <v>100</v>
      </c>
      <c r="N1224" s="1272">
        <f>'[2]tr (2)'!O837</f>
        <v>100</v>
      </c>
      <c r="O1224" s="1224">
        <f>'[2]tr (2)'!P837</f>
        <v>100</v>
      </c>
      <c r="P1224" s="1276">
        <f>'[2]tr (2)'!Q837</f>
        <v>100</v>
      </c>
      <c r="Q1224" s="1280" t="s">
        <v>2804</v>
      </c>
    </row>
    <row r="1225" spans="1:18" ht="15" customHeight="1">
      <c r="A1225" s="1244" t="s">
        <v>2805</v>
      </c>
      <c r="B1225" s="1272">
        <f>'[2]tr (2)'!C838</f>
        <v>132.19999999999999</v>
      </c>
      <c r="C1225" s="1224">
        <f>'[2]tr (2)'!D838</f>
        <v>132.19999999999999</v>
      </c>
      <c r="D1225" s="1276">
        <f>'[2]tr (2)'!E838</f>
        <v>132.19999999999999</v>
      </c>
      <c r="E1225" s="1224">
        <f>'[2]tr (2)'!F838</f>
        <v>132.19999999999999</v>
      </c>
      <c r="F1225" s="1224">
        <f>'[2]tr (2)'!G838</f>
        <v>132.19999999999999</v>
      </c>
      <c r="G1225" s="1224">
        <f>'[2]tr (2)'!H838</f>
        <v>132.19999999999999</v>
      </c>
      <c r="H1225" s="1224">
        <f>'[2]tr (2)'!I838</f>
        <v>132.19999999999999</v>
      </c>
      <c r="I1225" s="1224">
        <f>'[2]tr (2)'!J838</f>
        <v>132.19999999999999</v>
      </c>
      <c r="J1225" s="1224">
        <f>'[2]tr (2)'!K838</f>
        <v>132.19999999999999</v>
      </c>
      <c r="K1225" s="1224">
        <f>'[2]tr (2)'!L838</f>
        <v>132.19999999999999</v>
      </c>
      <c r="L1225" s="1224">
        <f>'[2]tr (2)'!M838</f>
        <v>132.19999999999999</v>
      </c>
      <c r="M1225" s="1224">
        <f>'[2]tr (2)'!N838</f>
        <v>132.19999999999999</v>
      </c>
      <c r="N1225" s="1272">
        <f>'[2]tr (2)'!O838</f>
        <v>132.19999999999999</v>
      </c>
      <c r="O1225" s="1224">
        <f>'[2]tr (2)'!P838</f>
        <v>132.19999999999999</v>
      </c>
      <c r="P1225" s="1276">
        <f>'[2]tr (2)'!Q838</f>
        <v>132.19999999999999</v>
      </c>
      <c r="Q1225" s="1280" t="s">
        <v>2806</v>
      </c>
      <c r="R1225" s="1237"/>
    </row>
    <row r="1226" spans="1:18" ht="15" customHeight="1">
      <c r="B1226" s="1272"/>
      <c r="C1226" s="1224"/>
      <c r="D1226" s="1276"/>
      <c r="E1226" s="1224"/>
      <c r="F1226" s="1224"/>
      <c r="G1226" s="1224"/>
      <c r="H1226" s="1224"/>
      <c r="I1226" s="1224"/>
      <c r="J1226" s="1224"/>
      <c r="K1226" s="1224"/>
      <c r="L1226" s="1224"/>
      <c r="M1226" s="1224"/>
      <c r="N1226" s="1272"/>
      <c r="O1226" s="1224"/>
      <c r="P1226" s="1276"/>
      <c r="Q1226" s="1280"/>
      <c r="R1226" s="1237"/>
    </row>
    <row r="1227" spans="1:18" ht="15" customHeight="1">
      <c r="B1227" s="1272"/>
      <c r="C1227" s="1224"/>
      <c r="D1227" s="1276"/>
      <c r="E1227" s="1224"/>
      <c r="F1227" s="1224"/>
      <c r="G1227" s="1224"/>
      <c r="H1227" s="1224"/>
      <c r="I1227" s="1224"/>
      <c r="J1227" s="1224"/>
      <c r="K1227" s="1224"/>
      <c r="L1227" s="1224"/>
      <c r="M1227" s="1224"/>
      <c r="N1227" s="1272"/>
      <c r="O1227" s="1224"/>
      <c r="P1227" s="1276"/>
      <c r="Q1227" s="1280"/>
      <c r="R1227" s="1237"/>
    </row>
    <row r="1228" spans="1:18" ht="15" customHeight="1">
      <c r="B1228" s="1272"/>
      <c r="C1228" s="1224"/>
      <c r="D1228" s="1276"/>
      <c r="E1228" s="1224"/>
      <c r="F1228" s="1224"/>
      <c r="G1228" s="1224"/>
      <c r="H1228" s="1224"/>
      <c r="I1228" s="1224"/>
      <c r="J1228" s="1224"/>
      <c r="K1228" s="1224"/>
      <c r="L1228" s="1224"/>
      <c r="M1228" s="1224"/>
      <c r="N1228" s="1272"/>
      <c r="O1228" s="1224"/>
      <c r="P1228" s="1276"/>
      <c r="Q1228" s="1280"/>
      <c r="R1228" s="1237"/>
    </row>
    <row r="1229" spans="1:18" ht="15" customHeight="1">
      <c r="B1229" s="1272"/>
      <c r="C1229" s="1224"/>
      <c r="D1229" s="1276"/>
      <c r="E1229" s="1224"/>
      <c r="F1229" s="1224"/>
      <c r="G1229" s="1224"/>
      <c r="H1229" s="1224"/>
      <c r="I1229" s="1224"/>
      <c r="J1229" s="1224"/>
      <c r="K1229" s="1224"/>
      <c r="L1229" s="1224"/>
      <c r="M1229" s="1224"/>
      <c r="N1229" s="1272"/>
      <c r="O1229" s="1224"/>
      <c r="P1229" s="1276"/>
      <c r="Q1229" s="1280"/>
      <c r="R1229" s="1237"/>
    </row>
    <row r="1230" spans="1:18" ht="15" customHeight="1">
      <c r="B1230" s="1272"/>
      <c r="C1230" s="1224"/>
      <c r="D1230" s="1276"/>
      <c r="E1230" s="1224"/>
      <c r="F1230" s="1224"/>
      <c r="G1230" s="1224"/>
      <c r="H1230" s="1224"/>
      <c r="I1230" s="1224"/>
      <c r="J1230" s="1224"/>
      <c r="K1230" s="1224"/>
      <c r="L1230" s="1224"/>
      <c r="M1230" s="1224"/>
      <c r="N1230" s="1272"/>
      <c r="O1230" s="1224"/>
      <c r="P1230" s="1276"/>
      <c r="Q1230" s="1280"/>
      <c r="R1230" s="1237"/>
    </row>
    <row r="1231" spans="1:18" ht="15" customHeight="1">
      <c r="A1231" s="1281"/>
      <c r="B1231" s="1282"/>
      <c r="C1231" s="1283"/>
      <c r="D1231" s="1284"/>
      <c r="E1231" s="1283"/>
      <c r="F1231" s="1283"/>
      <c r="G1231" s="1283"/>
      <c r="H1231" s="1283"/>
      <c r="I1231" s="1283"/>
      <c r="J1231" s="1283"/>
      <c r="K1231" s="1283"/>
      <c r="L1231" s="1283"/>
      <c r="M1231" s="1283"/>
      <c r="N1231" s="1282"/>
      <c r="O1231" s="1283"/>
      <c r="P1231" s="1284"/>
      <c r="Q1231" s="1307" t="s">
        <v>249</v>
      </c>
    </row>
    <row r="1232" spans="1:18" ht="12.95" customHeight="1">
      <c r="A1232" s="1286"/>
      <c r="B1232" s="1224"/>
      <c r="C1232" s="1224"/>
      <c r="D1232" s="1224"/>
      <c r="E1232" s="1224"/>
      <c r="F1232" s="1224"/>
      <c r="G1232" s="1224"/>
      <c r="H1232" s="1224"/>
      <c r="I1232" s="1224"/>
      <c r="J1232" s="1224"/>
      <c r="K1232" s="1224"/>
      <c r="L1232" s="1224"/>
      <c r="M1232" s="1224"/>
      <c r="N1232" s="1287"/>
      <c r="O1232" s="1224"/>
      <c r="P1232" s="1224"/>
      <c r="Q1232" s="1310" t="s">
        <v>249</v>
      </c>
    </row>
    <row r="1233" spans="1:18" ht="12.95" customHeight="1">
      <c r="A1233" s="1286"/>
      <c r="B1233" s="1224"/>
      <c r="C1233" s="1224"/>
      <c r="D1233" s="1224"/>
      <c r="E1233" s="1224"/>
      <c r="F1233" s="1224"/>
      <c r="G1233" s="1224"/>
      <c r="H1233" s="1224"/>
      <c r="I1233" s="1224"/>
      <c r="J1233" s="1224"/>
      <c r="K1233" s="1224"/>
      <c r="L1233" s="1224"/>
      <c r="M1233" s="1224"/>
      <c r="N1233" s="1224"/>
      <c r="O1233" s="1224"/>
      <c r="P1233" s="1224"/>
      <c r="Q1233" s="1264"/>
    </row>
    <row r="1234" spans="1:18" ht="12.95" customHeight="1">
      <c r="A1234" s="1286"/>
      <c r="B1234" s="1224"/>
      <c r="C1234" s="1224"/>
      <c r="D1234" s="1224"/>
      <c r="E1234" s="1224"/>
      <c r="F1234" s="1224"/>
      <c r="G1234" s="1224"/>
      <c r="H1234" s="1224"/>
      <c r="I1234" s="1224"/>
      <c r="J1234" s="1224"/>
      <c r="K1234" s="1224"/>
      <c r="L1234" s="1224"/>
      <c r="M1234" s="1224"/>
      <c r="N1234" s="1224"/>
      <c r="O1234" s="1224"/>
      <c r="P1234" s="1224"/>
      <c r="Q1234" s="1301"/>
      <c r="R1234" s="1270"/>
    </row>
    <row r="1235" spans="1:18" ht="24" customHeight="1">
      <c r="A1235" s="1219" t="s">
        <v>2666</v>
      </c>
      <c r="C1235" s="1224"/>
      <c r="D1235" s="1224"/>
      <c r="E1235" s="1224"/>
      <c r="F1235" s="1224"/>
      <c r="G1235" s="1224"/>
      <c r="H1235" s="1224"/>
      <c r="I1235" s="1224"/>
      <c r="J1235" s="1224"/>
      <c r="K1235" s="1224"/>
      <c r="L1235" s="1224"/>
      <c r="M1235" s="1224"/>
      <c r="N1235" s="1224"/>
      <c r="O1235" s="1224"/>
      <c r="P1235" s="1224"/>
      <c r="Q1235" s="1225" t="s">
        <v>2667</v>
      </c>
    </row>
    <row r="1236" spans="1:18" ht="20.25">
      <c r="A1236" s="1289" t="s">
        <v>2986</v>
      </c>
      <c r="C1236" s="1224"/>
      <c r="D1236" s="1224"/>
      <c r="E1236" s="1224"/>
      <c r="F1236" s="1224"/>
      <c r="G1236" s="1224"/>
      <c r="H1236" s="1224"/>
      <c r="I1236" s="1224"/>
      <c r="J1236" s="1224"/>
      <c r="K1236" s="1224"/>
      <c r="L1236" s="1224"/>
      <c r="M1236" s="1224"/>
      <c r="N1236" s="1224"/>
      <c r="O1236" s="1224"/>
      <c r="P1236" s="1224"/>
      <c r="Q1236" s="1230" t="s">
        <v>2987</v>
      </c>
      <c r="R1236" s="1270"/>
    </row>
    <row r="1237" spans="1:18" ht="18" customHeight="1">
      <c r="A1237" s="1233" t="s">
        <v>2739</v>
      </c>
      <c r="C1237" s="1224"/>
      <c r="D1237" s="1224"/>
      <c r="E1237" s="1224"/>
      <c r="F1237" s="1224"/>
      <c r="G1237" s="1224"/>
      <c r="H1237" s="1224"/>
      <c r="I1237" s="1224"/>
      <c r="J1237" s="1224"/>
      <c r="K1237" s="1224"/>
      <c r="L1237" s="1224"/>
      <c r="M1237" s="1224"/>
      <c r="N1237" s="1224"/>
      <c r="O1237" s="1224"/>
      <c r="P1237" s="1224"/>
      <c r="Q1237" s="1236" t="s">
        <v>2740</v>
      </c>
    </row>
    <row r="1238" spans="1:18" ht="15.95" customHeight="1">
      <c r="A1238" s="1239"/>
      <c r="B1238" s="1240"/>
      <c r="C1238" s="1240"/>
      <c r="D1238" s="1240"/>
      <c r="E1238" s="1240"/>
      <c r="F1238" s="1240"/>
      <c r="G1238" s="1240"/>
      <c r="H1238" s="1240"/>
      <c r="I1238" s="1240"/>
      <c r="J1238" s="1240"/>
      <c r="K1238" s="1240"/>
      <c r="L1238" s="1240"/>
      <c r="M1238" s="1240"/>
      <c r="N1238" s="1240"/>
      <c r="O1238" s="1240"/>
      <c r="P1238" s="1240"/>
      <c r="Q1238" s="1242"/>
    </row>
    <row r="1239" spans="1:18" ht="11.1" customHeight="1">
      <c r="A1239" s="1245"/>
      <c r="B1239" s="2390">
        <v>2018</v>
      </c>
      <c r="C1239" s="2391"/>
      <c r="D1239" s="2391"/>
      <c r="E1239" s="2391"/>
      <c r="F1239" s="2391"/>
      <c r="G1239" s="2391"/>
      <c r="H1239" s="2391"/>
      <c r="I1239" s="2391"/>
      <c r="J1239" s="2391"/>
      <c r="K1239" s="2391"/>
      <c r="L1239" s="2391"/>
      <c r="M1239" s="2391"/>
      <c r="N1239" s="2390">
        <v>2017</v>
      </c>
      <c r="O1239" s="2391"/>
      <c r="P1239" s="2395"/>
      <c r="Q1239" s="1246"/>
    </row>
    <row r="1240" spans="1:18" ht="11.1" customHeight="1">
      <c r="A1240" s="1245"/>
      <c r="B1240" s="2392"/>
      <c r="C1240" s="2393"/>
      <c r="D1240" s="2393"/>
      <c r="E1240" s="2393"/>
      <c r="F1240" s="2393"/>
      <c r="G1240" s="2393"/>
      <c r="H1240" s="2394"/>
      <c r="I1240" s="2393"/>
      <c r="J1240" s="2393"/>
      <c r="K1240" s="2393"/>
      <c r="L1240" s="2393"/>
      <c r="M1240" s="2393"/>
      <c r="N1240" s="2392"/>
      <c r="O1240" s="2393"/>
      <c r="P1240" s="2396"/>
      <c r="Q1240" s="1246" t="s">
        <v>2501</v>
      </c>
    </row>
    <row r="1241" spans="1:18" ht="11.1" customHeight="1">
      <c r="A1241" s="1245"/>
      <c r="B1241" s="1247" t="s">
        <v>2502</v>
      </c>
      <c r="C1241" s="1248" t="s">
        <v>2675</v>
      </c>
      <c r="D1241" s="1249" t="s">
        <v>11</v>
      </c>
      <c r="E1241" s="1250" t="s">
        <v>21</v>
      </c>
      <c r="F1241" s="1250" t="s">
        <v>23</v>
      </c>
      <c r="G1241" s="1250" t="s">
        <v>12</v>
      </c>
      <c r="H1241" s="1251" t="s">
        <v>13</v>
      </c>
      <c r="I1241" s="1251" t="s">
        <v>14</v>
      </c>
      <c r="J1241" s="1251" t="s">
        <v>15</v>
      </c>
      <c r="K1241" s="1252" t="s">
        <v>8</v>
      </c>
      <c r="L1241" s="1252" t="s">
        <v>9</v>
      </c>
      <c r="M1241" s="1252" t="s">
        <v>10</v>
      </c>
      <c r="N1241" s="1247" t="s">
        <v>2502</v>
      </c>
      <c r="O1241" s="1248" t="s">
        <v>2675</v>
      </c>
      <c r="P1241" s="1249" t="s">
        <v>11</v>
      </c>
      <c r="Q1241" s="1246"/>
    </row>
    <row r="1242" spans="1:18" ht="11.1" customHeight="1">
      <c r="A1242" s="1253"/>
      <c r="B1242" s="1254" t="s">
        <v>2406</v>
      </c>
      <c r="C1242" s="1255" t="s">
        <v>2506</v>
      </c>
      <c r="D1242" s="1256" t="s">
        <v>2507</v>
      </c>
      <c r="E1242" s="1257" t="s">
        <v>7</v>
      </c>
      <c r="F1242" s="1257" t="s">
        <v>22</v>
      </c>
      <c r="G1242" s="1257" t="s">
        <v>6</v>
      </c>
      <c r="H1242" s="1258" t="s">
        <v>5</v>
      </c>
      <c r="I1242" s="1258" t="s">
        <v>4</v>
      </c>
      <c r="J1242" s="1258" t="s">
        <v>3</v>
      </c>
      <c r="K1242" s="1259" t="s">
        <v>2</v>
      </c>
      <c r="L1242" s="1259" t="s">
        <v>1</v>
      </c>
      <c r="M1242" s="1259" t="s">
        <v>0</v>
      </c>
      <c r="N1242" s="1254" t="s">
        <v>2406</v>
      </c>
      <c r="O1242" s="1255" t="s">
        <v>2506</v>
      </c>
      <c r="P1242" s="1256" t="s">
        <v>2507</v>
      </c>
      <c r="Q1242" s="1260"/>
    </row>
    <row r="1243" spans="1:18" ht="15" customHeight="1">
      <c r="A1243" s="1290"/>
      <c r="B1243" s="1266"/>
      <c r="C1243" s="1267"/>
      <c r="D1243" s="1268"/>
      <c r="E1243" s="1267"/>
      <c r="F1243" s="1267"/>
      <c r="G1243" s="1267"/>
      <c r="H1243" s="1267"/>
      <c r="I1243" s="1267"/>
      <c r="J1243" s="1267"/>
      <c r="K1243" s="1267"/>
      <c r="L1243" s="1267"/>
      <c r="M1243" s="1267"/>
      <c r="N1243" s="1266"/>
      <c r="O1243" s="1267"/>
      <c r="P1243" s="1268"/>
      <c r="Q1243" s="1264"/>
      <c r="R1243" s="1270"/>
    </row>
    <row r="1244" spans="1:18" ht="15" customHeight="1">
      <c r="A1244" s="1274" t="s">
        <v>2809</v>
      </c>
      <c r="B1244" s="1266">
        <f>'[2]tr (2)'!C840</f>
        <v>111.9</v>
      </c>
      <c r="C1244" s="1267">
        <f>'[2]tr (2)'!D840</f>
        <v>111.9</v>
      </c>
      <c r="D1244" s="1268">
        <f>'[2]tr (2)'!E840</f>
        <v>111.6</v>
      </c>
      <c r="E1244" s="1267">
        <f>'[2]tr (2)'!F840</f>
        <v>111.5</v>
      </c>
      <c r="F1244" s="1267">
        <f>'[2]tr (2)'!G840</f>
        <v>111.5</v>
      </c>
      <c r="G1244" s="1267">
        <f>'[2]tr (2)'!H840</f>
        <v>111.5</v>
      </c>
      <c r="H1244" s="1267">
        <f>'[2]tr (2)'!I840</f>
        <v>111.5</v>
      </c>
      <c r="I1244" s="1267">
        <f>'[2]tr (2)'!J840</f>
        <v>111.4</v>
      </c>
      <c r="J1244" s="1267">
        <f>'[2]tr (2)'!K840</f>
        <v>111.5</v>
      </c>
      <c r="K1244" s="1267">
        <f>'[2]tr (2)'!L840</f>
        <v>111.5</v>
      </c>
      <c r="L1244" s="1267">
        <f>'[2]tr (2)'!M840</f>
        <v>111.7</v>
      </c>
      <c r="M1244" s="1267">
        <f>'[2]tr (2)'!N840</f>
        <v>111.4</v>
      </c>
      <c r="N1244" s="1266">
        <f>'[2]tr (2)'!O840</f>
        <v>111.4</v>
      </c>
      <c r="O1244" s="1267">
        <f>'[2]tr (2)'!P840</f>
        <v>111.2</v>
      </c>
      <c r="P1244" s="1268">
        <f>'[2]tr (2)'!Q840</f>
        <v>111.2</v>
      </c>
      <c r="Q1244" s="1273" t="s">
        <v>2810</v>
      </c>
    </row>
    <row r="1245" spans="1:18" ht="15" customHeight="1">
      <c r="A1245" s="1244" t="s">
        <v>2811</v>
      </c>
      <c r="B1245" s="1272">
        <f>'[2]tr (2)'!C841</f>
        <v>136.80000000000001</v>
      </c>
      <c r="C1245" s="1224">
        <f>'[2]tr (2)'!D841</f>
        <v>136.80000000000001</v>
      </c>
      <c r="D1245" s="1276">
        <f>'[2]tr (2)'!E841</f>
        <v>133.1</v>
      </c>
      <c r="E1245" s="1224">
        <f>'[2]tr (2)'!F841</f>
        <v>131.30000000000001</v>
      </c>
      <c r="F1245" s="1224">
        <f>'[2]tr (2)'!G841</f>
        <v>131.30000000000001</v>
      </c>
      <c r="G1245" s="1224">
        <f>'[2]tr (2)'!H841</f>
        <v>131.30000000000001</v>
      </c>
      <c r="H1245" s="1224">
        <f>'[2]tr (2)'!I841</f>
        <v>131.30000000000001</v>
      </c>
      <c r="I1245" s="1224">
        <f>'[2]tr (2)'!J841</f>
        <v>130.69999999999999</v>
      </c>
      <c r="J1245" s="1224">
        <f>'[2]tr (2)'!K841</f>
        <v>131.30000000000001</v>
      </c>
      <c r="K1245" s="1224">
        <f>'[2]tr (2)'!L841</f>
        <v>131.30000000000001</v>
      </c>
      <c r="L1245" s="1224">
        <f>'[2]tr (2)'!M841</f>
        <v>131.4</v>
      </c>
      <c r="M1245" s="1224">
        <f>'[2]tr (2)'!N841</f>
        <v>131.4</v>
      </c>
      <c r="N1245" s="1272">
        <f>'[2]tr (2)'!O841</f>
        <v>131.4</v>
      </c>
      <c r="O1245" s="1224">
        <f>'[2]tr (2)'!P841</f>
        <v>131.4</v>
      </c>
      <c r="P1245" s="1276">
        <f>'[2]tr (2)'!Q841</f>
        <v>131.4</v>
      </c>
      <c r="Q1245" s="1277" t="s">
        <v>2812</v>
      </c>
    </row>
    <row r="1246" spans="1:18" ht="15" customHeight="1">
      <c r="A1246" s="1244" t="s">
        <v>2813</v>
      </c>
      <c r="B1246" s="1272">
        <f>'[2]tr (2)'!C842</f>
        <v>118.8</v>
      </c>
      <c r="C1246" s="1224">
        <f>'[2]tr (2)'!D842</f>
        <v>118.8</v>
      </c>
      <c r="D1246" s="1276">
        <f>'[2]tr (2)'!E842</f>
        <v>118.8</v>
      </c>
      <c r="E1246" s="1224">
        <f>'[2]tr (2)'!F842</f>
        <v>118.8</v>
      </c>
      <c r="F1246" s="1224">
        <f>'[2]tr (2)'!G842</f>
        <v>118.8</v>
      </c>
      <c r="G1246" s="1224">
        <f>'[2]tr (2)'!H842</f>
        <v>118.8</v>
      </c>
      <c r="H1246" s="1224">
        <f>'[2]tr (2)'!I842</f>
        <v>118.8</v>
      </c>
      <c r="I1246" s="1224">
        <f>'[2]tr (2)'!J842</f>
        <v>118.8</v>
      </c>
      <c r="J1246" s="1224">
        <f>'[2]tr (2)'!K842</f>
        <v>118.8</v>
      </c>
      <c r="K1246" s="1224">
        <f>'[2]tr (2)'!L842</f>
        <v>118.8</v>
      </c>
      <c r="L1246" s="1224">
        <f>'[2]tr (2)'!M842</f>
        <v>118.8</v>
      </c>
      <c r="M1246" s="1224">
        <f>'[2]tr (2)'!N842</f>
        <v>118.8</v>
      </c>
      <c r="N1246" s="1272">
        <f>'[2]tr (2)'!O842</f>
        <v>118.8</v>
      </c>
      <c r="O1246" s="1224">
        <f>'[2]tr (2)'!P842</f>
        <v>118.8</v>
      </c>
      <c r="P1246" s="1276">
        <f>'[2]tr (2)'!Q842</f>
        <v>118.8</v>
      </c>
      <c r="Q1246" s="1278" t="s">
        <v>2814</v>
      </c>
    </row>
    <row r="1247" spans="1:18" ht="15" customHeight="1">
      <c r="A1247" s="1244" t="s">
        <v>2815</v>
      </c>
      <c r="B1247" s="1272">
        <f>'[2]tr (2)'!C843</f>
        <v>103.8</v>
      </c>
      <c r="C1247" s="1224">
        <f>'[2]tr (2)'!D843</f>
        <v>103.8</v>
      </c>
      <c r="D1247" s="1276">
        <f>'[2]tr (2)'!E843</f>
        <v>103.8</v>
      </c>
      <c r="E1247" s="1224">
        <f>'[2]tr (2)'!F843</f>
        <v>103.8</v>
      </c>
      <c r="F1247" s="1224">
        <f>'[2]tr (2)'!G843</f>
        <v>103.8</v>
      </c>
      <c r="G1247" s="1224">
        <f>'[2]tr (2)'!H843</f>
        <v>103.8</v>
      </c>
      <c r="H1247" s="1224">
        <f>'[2]tr (2)'!I843</f>
        <v>103.8</v>
      </c>
      <c r="I1247" s="1224">
        <f>'[2]tr (2)'!J843</f>
        <v>103.8</v>
      </c>
      <c r="J1247" s="1224">
        <f>'[2]tr (2)'!K843</f>
        <v>104.2</v>
      </c>
      <c r="K1247" s="1224">
        <f>'[2]tr (2)'!L843</f>
        <v>104.2</v>
      </c>
      <c r="L1247" s="1224">
        <f>'[2]tr (2)'!M843</f>
        <v>104.4</v>
      </c>
      <c r="M1247" s="1224">
        <f>'[2]tr (2)'!N843</f>
        <v>104.4</v>
      </c>
      <c r="N1247" s="1272">
        <f>'[2]tr (2)'!O843</f>
        <v>103.1</v>
      </c>
      <c r="O1247" s="1224">
        <f>'[2]tr (2)'!P843</f>
        <v>101</v>
      </c>
      <c r="P1247" s="1276">
        <f>'[2]tr (2)'!Q843</f>
        <v>101.2</v>
      </c>
      <c r="Q1247" s="1278" t="s">
        <v>2816</v>
      </c>
    </row>
    <row r="1248" spans="1:18" ht="15" customHeight="1">
      <c r="A1248" s="1244" t="s">
        <v>2817</v>
      </c>
      <c r="B1248" s="1272">
        <f>'[2]tr (2)'!C844</f>
        <v>88.9</v>
      </c>
      <c r="C1248" s="1224">
        <f>'[2]tr (2)'!D844</f>
        <v>88.9</v>
      </c>
      <c r="D1248" s="1276">
        <f>'[2]tr (2)'!E844</f>
        <v>88.9</v>
      </c>
      <c r="E1248" s="1224">
        <f>'[2]tr (2)'!F844</f>
        <v>88.9</v>
      </c>
      <c r="F1248" s="1224">
        <f>'[2]tr (2)'!G844</f>
        <v>88.9</v>
      </c>
      <c r="G1248" s="1224">
        <f>'[2]tr (2)'!H844</f>
        <v>88.9</v>
      </c>
      <c r="H1248" s="1224">
        <f>'[2]tr (2)'!I844</f>
        <v>88.9</v>
      </c>
      <c r="I1248" s="1224">
        <f>'[2]tr (2)'!J844</f>
        <v>88.8</v>
      </c>
      <c r="J1248" s="1224">
        <f>'[2]tr (2)'!K844</f>
        <v>88.5</v>
      </c>
      <c r="K1248" s="1224">
        <f>'[2]tr (2)'!L844</f>
        <v>88.5</v>
      </c>
      <c r="L1248" s="1224">
        <f>'[2]tr (2)'!M844</f>
        <v>88.5</v>
      </c>
      <c r="M1248" s="1224">
        <f>'[2]tr (2)'!N844</f>
        <v>88.5</v>
      </c>
      <c r="N1248" s="1272">
        <f>'[2]tr (2)'!O844</f>
        <v>89.2</v>
      </c>
      <c r="O1248" s="1224">
        <f>'[2]tr (2)'!P844</f>
        <v>89.2</v>
      </c>
      <c r="P1248" s="1276">
        <f>'[2]tr (2)'!Q844</f>
        <v>89.1</v>
      </c>
      <c r="Q1248" s="1278" t="s">
        <v>2818</v>
      </c>
    </row>
    <row r="1249" spans="1:18" ht="15" customHeight="1">
      <c r="A1249" s="1244" t="s">
        <v>2819</v>
      </c>
      <c r="B1249" s="1272">
        <f>'[2]tr (2)'!C845</f>
        <v>115.3</v>
      </c>
      <c r="C1249" s="1224">
        <f>'[2]tr (2)'!D845</f>
        <v>115.3</v>
      </c>
      <c r="D1249" s="1276">
        <f>'[2]tr (2)'!E845</f>
        <v>115.3</v>
      </c>
      <c r="E1249" s="1224">
        <f>'[2]tr (2)'!F845</f>
        <v>115.3</v>
      </c>
      <c r="F1249" s="1224">
        <f>'[2]tr (2)'!G845</f>
        <v>115.3</v>
      </c>
      <c r="G1249" s="1224">
        <f>'[2]tr (2)'!H845</f>
        <v>114.7</v>
      </c>
      <c r="H1249" s="1224">
        <f>'[2]tr (2)'!I845</f>
        <v>114.7</v>
      </c>
      <c r="I1249" s="1224">
        <f>'[2]tr (2)'!J845</f>
        <v>115</v>
      </c>
      <c r="J1249" s="1224">
        <f>'[2]tr (2)'!K845</f>
        <v>115</v>
      </c>
      <c r="K1249" s="1224">
        <f>'[2]tr (2)'!L845</f>
        <v>115</v>
      </c>
      <c r="L1249" s="1224">
        <f>'[2]tr (2)'!M845</f>
        <v>115</v>
      </c>
      <c r="M1249" s="1224">
        <f>'[2]tr (2)'!N845</f>
        <v>113.8</v>
      </c>
      <c r="N1249" s="1272">
        <f>'[2]tr (2)'!O845</f>
        <v>113.8</v>
      </c>
      <c r="O1249" s="1224">
        <f>'[2]tr (2)'!P845</f>
        <v>113.8</v>
      </c>
      <c r="P1249" s="1276">
        <f>'[2]tr (2)'!Q845</f>
        <v>113.8</v>
      </c>
      <c r="Q1249" s="1278" t="s">
        <v>2820</v>
      </c>
    </row>
    <row r="1250" spans="1:18" ht="15" customHeight="1">
      <c r="A1250" s="1244" t="s">
        <v>2821</v>
      </c>
      <c r="B1250" s="1272">
        <f>'[2]tr (2)'!C846</f>
        <v>105.8</v>
      </c>
      <c r="C1250" s="1224">
        <f>'[2]tr (2)'!D846</f>
        <v>105.8</v>
      </c>
      <c r="D1250" s="1276">
        <f>'[2]tr (2)'!E846</f>
        <v>105.8</v>
      </c>
      <c r="E1250" s="1224">
        <f>'[2]tr (2)'!F846</f>
        <v>105.8</v>
      </c>
      <c r="F1250" s="1224">
        <f>'[2]tr (2)'!G846</f>
        <v>105.8</v>
      </c>
      <c r="G1250" s="1224">
        <f>'[2]tr (2)'!H846</f>
        <v>105.8</v>
      </c>
      <c r="H1250" s="1224">
        <f>'[2]tr (2)'!I846</f>
        <v>105.8</v>
      </c>
      <c r="I1250" s="1224">
        <f>'[2]tr (2)'!J846</f>
        <v>105.8</v>
      </c>
      <c r="J1250" s="1224">
        <f>'[2]tr (2)'!K846</f>
        <v>105.8</v>
      </c>
      <c r="K1250" s="1224">
        <f>'[2]tr (2)'!L846</f>
        <v>105.8</v>
      </c>
      <c r="L1250" s="1224">
        <f>'[2]tr (2)'!M846</f>
        <v>105.8</v>
      </c>
      <c r="M1250" s="1224">
        <f>'[2]tr (2)'!N846</f>
        <v>105.8</v>
      </c>
      <c r="N1250" s="1272">
        <f>'[2]tr (2)'!O846</f>
        <v>105.8</v>
      </c>
      <c r="O1250" s="1224">
        <f>'[2]tr (2)'!P846</f>
        <v>105.8</v>
      </c>
      <c r="P1250" s="1276">
        <f>'[2]tr (2)'!Q846</f>
        <v>105.8</v>
      </c>
      <c r="Q1250" s="1278" t="s">
        <v>2822</v>
      </c>
      <c r="R1250" s="1270"/>
    </row>
    <row r="1251" spans="1:18" ht="15" customHeight="1">
      <c r="A1251" s="1244" t="s">
        <v>2823</v>
      </c>
      <c r="B1251" s="1272">
        <f>'[2]tr (2)'!C847</f>
        <v>115.1</v>
      </c>
      <c r="C1251" s="1224">
        <f>'[2]tr (2)'!D847</f>
        <v>115.1</v>
      </c>
      <c r="D1251" s="1276">
        <f>'[2]tr (2)'!E847</f>
        <v>115.4</v>
      </c>
      <c r="E1251" s="1224">
        <f>'[2]tr (2)'!F847</f>
        <v>115.5</v>
      </c>
      <c r="F1251" s="1224">
        <f>'[2]tr (2)'!G847</f>
        <v>115.5</v>
      </c>
      <c r="G1251" s="1224">
        <f>'[2]tr (2)'!H847</f>
        <v>115.5</v>
      </c>
      <c r="H1251" s="1224">
        <f>'[2]tr (2)'!I847</f>
        <v>115.5</v>
      </c>
      <c r="I1251" s="1224">
        <f>'[2]tr (2)'!J847</f>
        <v>115.5</v>
      </c>
      <c r="J1251" s="1224">
        <f>'[2]tr (2)'!K847</f>
        <v>115.4</v>
      </c>
      <c r="K1251" s="1224">
        <f>'[2]tr (2)'!L847</f>
        <v>115.4</v>
      </c>
      <c r="L1251" s="1224">
        <f>'[2]tr (2)'!M847</f>
        <v>115.4</v>
      </c>
      <c r="M1251" s="1224">
        <f>'[2]tr (2)'!N847</f>
        <v>115.3</v>
      </c>
      <c r="N1251" s="1272">
        <f>'[2]tr (2)'!O847</f>
        <v>115.3</v>
      </c>
      <c r="O1251" s="1224">
        <f>'[2]tr (2)'!P847</f>
        <v>115.3</v>
      </c>
      <c r="P1251" s="1276">
        <f>'[2]tr (2)'!Q847</f>
        <v>114.5</v>
      </c>
      <c r="Q1251" s="1277" t="s">
        <v>2824</v>
      </c>
    </row>
    <row r="1252" spans="1:18" ht="15" customHeight="1">
      <c r="A1252" s="1244" t="s">
        <v>2825</v>
      </c>
      <c r="B1252" s="1272">
        <f>'[2]tr (2)'!C848</f>
        <v>99</v>
      </c>
      <c r="C1252" s="1224">
        <f>'[2]tr (2)'!D848</f>
        <v>99</v>
      </c>
      <c r="D1252" s="1276">
        <f>'[2]tr (2)'!E848</f>
        <v>99</v>
      </c>
      <c r="E1252" s="1224">
        <f>'[2]tr (2)'!F848</f>
        <v>99</v>
      </c>
      <c r="F1252" s="1224">
        <f>'[2]tr (2)'!G848</f>
        <v>99</v>
      </c>
      <c r="G1252" s="1224">
        <f>'[2]tr (2)'!H848</f>
        <v>99</v>
      </c>
      <c r="H1252" s="1224">
        <f>'[2]tr (2)'!I848</f>
        <v>99</v>
      </c>
      <c r="I1252" s="1224">
        <f>'[2]tr (2)'!J848</f>
        <v>99</v>
      </c>
      <c r="J1252" s="1224">
        <f>'[2]tr (2)'!K848</f>
        <v>98.7</v>
      </c>
      <c r="K1252" s="1224">
        <f>'[2]tr (2)'!L848</f>
        <v>98.7</v>
      </c>
      <c r="L1252" s="1224">
        <f>'[2]tr (2)'!M848</f>
        <v>98.7</v>
      </c>
      <c r="M1252" s="1224">
        <f>'[2]tr (2)'!N848</f>
        <v>98.7</v>
      </c>
      <c r="N1252" s="1272">
        <f>'[2]tr (2)'!O848</f>
        <v>97.9</v>
      </c>
      <c r="O1252" s="1224">
        <f>'[2]tr (2)'!P848</f>
        <v>97.5</v>
      </c>
      <c r="P1252" s="1276">
        <f>'[2]tr (2)'!Q848</f>
        <v>97.5</v>
      </c>
      <c r="Q1252" s="1278" t="s">
        <v>2826</v>
      </c>
    </row>
    <row r="1253" spans="1:18" ht="15" customHeight="1">
      <c r="A1253" s="1244" t="s">
        <v>2827</v>
      </c>
      <c r="B1253" s="1272">
        <f>'[2]tr (2)'!C849</f>
        <v>102.7</v>
      </c>
      <c r="C1253" s="1224">
        <f>'[2]tr (2)'!D849</f>
        <v>102.7</v>
      </c>
      <c r="D1253" s="1276">
        <f>'[2]tr (2)'!E849</f>
        <v>102.7</v>
      </c>
      <c r="E1253" s="1224">
        <f>'[2]tr (2)'!F849</f>
        <v>102.7</v>
      </c>
      <c r="F1253" s="1224">
        <f>'[2]tr (2)'!G849</f>
        <v>102.7</v>
      </c>
      <c r="G1253" s="1224">
        <f>'[2]tr (2)'!H849</f>
        <v>102.7</v>
      </c>
      <c r="H1253" s="1224">
        <f>'[2]tr (2)'!I849</f>
        <v>102.7</v>
      </c>
      <c r="I1253" s="1224">
        <f>'[2]tr (2)'!J849</f>
        <v>102.7</v>
      </c>
      <c r="J1253" s="1224">
        <f>'[2]tr (2)'!K849</f>
        <v>102.7</v>
      </c>
      <c r="K1253" s="1224">
        <f>'[2]tr (2)'!L849</f>
        <v>102.7</v>
      </c>
      <c r="L1253" s="1224">
        <f>'[2]tr (2)'!M849</f>
        <v>103.5</v>
      </c>
      <c r="M1253" s="1224">
        <f>'[2]tr (2)'!N849</f>
        <v>102.7</v>
      </c>
      <c r="N1253" s="1272">
        <f>'[2]tr (2)'!O849</f>
        <v>102.7</v>
      </c>
      <c r="O1253" s="1224">
        <f>'[2]tr (2)'!P849</f>
        <v>102.7</v>
      </c>
      <c r="P1253" s="1276">
        <f>'[2]tr (2)'!Q849</f>
        <v>102.7</v>
      </c>
      <c r="Q1253" s="1277" t="s">
        <v>2828</v>
      </c>
    </row>
    <row r="1254" spans="1:18" ht="15" customHeight="1">
      <c r="A1254" s="1244" t="s">
        <v>2829</v>
      </c>
      <c r="B1254" s="1272">
        <f>'[2]tr (2)'!C850</f>
        <v>131</v>
      </c>
      <c r="C1254" s="1224">
        <f>'[2]tr (2)'!D850</f>
        <v>131</v>
      </c>
      <c r="D1254" s="1276">
        <f>'[2]tr (2)'!E850</f>
        <v>131</v>
      </c>
      <c r="E1254" s="1224">
        <f>'[2]tr (2)'!F850</f>
        <v>131</v>
      </c>
      <c r="F1254" s="1224">
        <f>'[2]tr (2)'!G850</f>
        <v>131</v>
      </c>
      <c r="G1254" s="1224">
        <f>'[2]tr (2)'!H850</f>
        <v>131</v>
      </c>
      <c r="H1254" s="1224">
        <f>'[2]tr (2)'!I850</f>
        <v>131</v>
      </c>
      <c r="I1254" s="1224">
        <f>'[2]tr (2)'!J850</f>
        <v>131</v>
      </c>
      <c r="J1254" s="1224">
        <f>'[2]tr (2)'!K850</f>
        <v>131</v>
      </c>
      <c r="K1254" s="1224">
        <f>'[2]tr (2)'!L850</f>
        <v>131</v>
      </c>
      <c r="L1254" s="1224">
        <f>'[2]tr (2)'!M850</f>
        <v>131</v>
      </c>
      <c r="M1254" s="1224">
        <f>'[2]tr (2)'!N850</f>
        <v>131</v>
      </c>
      <c r="N1254" s="1272">
        <f>'[2]tr (2)'!O850</f>
        <v>131</v>
      </c>
      <c r="O1254" s="1224">
        <f>'[2]tr (2)'!P850</f>
        <v>131</v>
      </c>
      <c r="P1254" s="1276">
        <f>'[2]tr (2)'!Q850</f>
        <v>131</v>
      </c>
      <c r="Q1254" s="1278" t="s">
        <v>2830</v>
      </c>
    </row>
    <row r="1255" spans="1:18" ht="15" customHeight="1">
      <c r="B1255" s="1272"/>
      <c r="C1255" s="1224"/>
      <c r="D1255" s="1268"/>
      <c r="E1255" s="1267"/>
      <c r="F1255" s="1267"/>
      <c r="G1255" s="1267"/>
      <c r="H1255" s="1267"/>
      <c r="I1255" s="1267"/>
      <c r="J1255" s="1267"/>
      <c r="K1255" s="1267"/>
      <c r="L1255" s="1267"/>
      <c r="M1255" s="1267"/>
      <c r="N1255" s="1266"/>
      <c r="O1255" s="1267"/>
      <c r="P1255" s="1268"/>
      <c r="Q1255" s="1278"/>
      <c r="R1255" s="1270"/>
    </row>
    <row r="1256" spans="1:18" s="1227" customFormat="1" ht="15" customHeight="1">
      <c r="A1256" s="1274" t="s">
        <v>2831</v>
      </c>
      <c r="B1256" s="1266">
        <f>'[2]tr (2)'!C852</f>
        <v>101.8</v>
      </c>
      <c r="C1256" s="1267">
        <f>'[2]tr (2)'!D852</f>
        <v>101.8</v>
      </c>
      <c r="D1256" s="1268">
        <f>'[2]tr (2)'!E852</f>
        <v>101.8</v>
      </c>
      <c r="E1256" s="1267">
        <f>'[2]tr (2)'!F852</f>
        <v>101.8</v>
      </c>
      <c r="F1256" s="1267">
        <f>'[2]tr (2)'!G852</f>
        <v>101.8</v>
      </c>
      <c r="G1256" s="1267">
        <f>'[2]tr (2)'!H852</f>
        <v>101.8</v>
      </c>
      <c r="H1256" s="1267">
        <f>'[2]tr (2)'!I852</f>
        <v>101.8</v>
      </c>
      <c r="I1256" s="1267">
        <f>'[2]tr (2)'!J852</f>
        <v>101.8</v>
      </c>
      <c r="J1256" s="1267">
        <f>'[2]tr (2)'!K852</f>
        <v>101.8</v>
      </c>
      <c r="K1256" s="1267">
        <f>'[2]tr (2)'!L852</f>
        <v>101.8</v>
      </c>
      <c r="L1256" s="1267">
        <f>'[2]tr (2)'!M852</f>
        <v>101.8</v>
      </c>
      <c r="M1256" s="1267">
        <f>'[2]tr (2)'!N852</f>
        <v>101.8</v>
      </c>
      <c r="N1256" s="1266">
        <f>'[2]tr (2)'!O852</f>
        <v>101.8</v>
      </c>
      <c r="O1256" s="1267">
        <f>'[2]tr (2)'!P852</f>
        <v>101.8</v>
      </c>
      <c r="P1256" s="1268">
        <f>'[2]tr (2)'!Q852</f>
        <v>101.8</v>
      </c>
      <c r="Q1256" s="1273" t="s">
        <v>2832</v>
      </c>
      <c r="R1256" s="1243"/>
    </row>
    <row r="1257" spans="1:18" ht="15" customHeight="1">
      <c r="A1257" s="1244" t="s">
        <v>2833</v>
      </c>
      <c r="B1257" s="1272">
        <f>'[2]tr (2)'!C853</f>
        <v>93.7</v>
      </c>
      <c r="C1257" s="1224">
        <f>'[2]tr (2)'!D853</f>
        <v>93.7</v>
      </c>
      <c r="D1257" s="1276">
        <f>'[2]tr (2)'!E853</f>
        <v>93.7</v>
      </c>
      <c r="E1257" s="1224">
        <f>'[2]tr (2)'!F853</f>
        <v>93.7</v>
      </c>
      <c r="F1257" s="1224">
        <f>'[2]tr (2)'!G853</f>
        <v>93.7</v>
      </c>
      <c r="G1257" s="1224">
        <f>'[2]tr (2)'!H853</f>
        <v>93.7</v>
      </c>
      <c r="H1257" s="1224">
        <f>'[2]tr (2)'!I853</f>
        <v>93.7</v>
      </c>
      <c r="I1257" s="1224">
        <f>'[2]tr (2)'!J853</f>
        <v>93.7</v>
      </c>
      <c r="J1257" s="1224">
        <f>'[2]tr (2)'!K853</f>
        <v>93.7</v>
      </c>
      <c r="K1257" s="1224">
        <f>'[2]tr (2)'!L853</f>
        <v>93.7</v>
      </c>
      <c r="L1257" s="1224">
        <f>'[2]tr (2)'!M853</f>
        <v>93.8</v>
      </c>
      <c r="M1257" s="1224">
        <f>'[2]tr (2)'!N853</f>
        <v>93.8</v>
      </c>
      <c r="N1257" s="1272">
        <f>'[2]tr (2)'!O853</f>
        <v>93.8</v>
      </c>
      <c r="O1257" s="1224">
        <f>'[2]tr (2)'!P853</f>
        <v>93.8</v>
      </c>
      <c r="P1257" s="1276">
        <f>'[2]tr (2)'!Q853</f>
        <v>93.8</v>
      </c>
      <c r="Q1257" s="1278" t="s">
        <v>2834</v>
      </c>
    </row>
    <row r="1258" spans="1:18" s="1238" customFormat="1" ht="15" customHeight="1">
      <c r="A1258" s="1244" t="s">
        <v>2835</v>
      </c>
      <c r="B1258" s="1272">
        <f>'[2]tr (2)'!C854</f>
        <v>98.5</v>
      </c>
      <c r="C1258" s="1224">
        <f>'[2]tr (2)'!D854</f>
        <v>98.5</v>
      </c>
      <c r="D1258" s="1276">
        <f>'[2]tr (2)'!E854</f>
        <v>98.5</v>
      </c>
      <c r="E1258" s="1224">
        <f>'[2]tr (2)'!F854</f>
        <v>98.5</v>
      </c>
      <c r="F1258" s="1224">
        <f>'[2]tr (2)'!G854</f>
        <v>98.5</v>
      </c>
      <c r="G1258" s="1224">
        <f>'[2]tr (2)'!H854</f>
        <v>98.5</v>
      </c>
      <c r="H1258" s="1224">
        <f>'[2]tr (2)'!I854</f>
        <v>98.5</v>
      </c>
      <c r="I1258" s="1224">
        <f>'[2]tr (2)'!J854</f>
        <v>98.5</v>
      </c>
      <c r="J1258" s="1224">
        <f>'[2]tr (2)'!K854</f>
        <v>98.5</v>
      </c>
      <c r="K1258" s="1224">
        <f>'[2]tr (2)'!L854</f>
        <v>98.5</v>
      </c>
      <c r="L1258" s="1224">
        <f>'[2]tr (2)'!M854</f>
        <v>98.5</v>
      </c>
      <c r="M1258" s="1224">
        <f>'[2]tr (2)'!N854</f>
        <v>98.5</v>
      </c>
      <c r="N1258" s="1272">
        <f>'[2]tr (2)'!O854</f>
        <v>98.5</v>
      </c>
      <c r="O1258" s="1224">
        <f>'[2]tr (2)'!P854</f>
        <v>98.5</v>
      </c>
      <c r="P1258" s="1276">
        <f>'[2]tr (2)'!Q854</f>
        <v>98.5</v>
      </c>
      <c r="Q1258" s="1278" t="s">
        <v>2836</v>
      </c>
      <c r="R1258" s="1243"/>
    </row>
    <row r="1259" spans="1:18" ht="15" customHeight="1">
      <c r="A1259" s="1244" t="s">
        <v>2837</v>
      </c>
      <c r="B1259" s="1272">
        <f>'[2]tr (2)'!C855</f>
        <v>94.9</v>
      </c>
      <c r="C1259" s="1224">
        <f>'[2]tr (2)'!D855</f>
        <v>94.9</v>
      </c>
      <c r="D1259" s="1276">
        <f>'[2]tr (2)'!E855</f>
        <v>94.9</v>
      </c>
      <c r="E1259" s="1224">
        <f>'[2]tr (2)'!F855</f>
        <v>94.9</v>
      </c>
      <c r="F1259" s="1224">
        <f>'[2]tr (2)'!G855</f>
        <v>94.9</v>
      </c>
      <c r="G1259" s="1224">
        <f>'[2]tr (2)'!H855</f>
        <v>94.9</v>
      </c>
      <c r="H1259" s="1224">
        <f>'[2]tr (2)'!I855</f>
        <v>94.9</v>
      </c>
      <c r="I1259" s="1224">
        <f>'[2]tr (2)'!J855</f>
        <v>94.9</v>
      </c>
      <c r="J1259" s="1224">
        <f>'[2]tr (2)'!K855</f>
        <v>94.9</v>
      </c>
      <c r="K1259" s="1224">
        <f>'[2]tr (2)'!L855</f>
        <v>94.9</v>
      </c>
      <c r="L1259" s="1224">
        <f>'[2]tr (2)'!M855</f>
        <v>94.9</v>
      </c>
      <c r="M1259" s="1224">
        <f>'[2]tr (2)'!N855</f>
        <v>94.9</v>
      </c>
      <c r="N1259" s="1272">
        <f>'[2]tr (2)'!O855</f>
        <v>94.9</v>
      </c>
      <c r="O1259" s="1224">
        <f>'[2]tr (2)'!P855</f>
        <v>94.9</v>
      </c>
      <c r="P1259" s="1276">
        <f>'[2]tr (2)'!Q855</f>
        <v>94.9</v>
      </c>
      <c r="Q1259" s="1278" t="s">
        <v>2838</v>
      </c>
    </row>
    <row r="1260" spans="1:18" ht="15" customHeight="1">
      <c r="A1260" s="1244" t="s">
        <v>2839</v>
      </c>
      <c r="B1260" s="1272">
        <f>'[2]tr (2)'!C856</f>
        <v>113.3</v>
      </c>
      <c r="C1260" s="1224">
        <f>'[2]tr (2)'!D856</f>
        <v>113.3</v>
      </c>
      <c r="D1260" s="1276">
        <f>'[2]tr (2)'!E856</f>
        <v>113.3</v>
      </c>
      <c r="E1260" s="1224">
        <f>'[2]tr (2)'!F856</f>
        <v>113.3</v>
      </c>
      <c r="F1260" s="1224">
        <f>'[2]tr (2)'!G856</f>
        <v>113.3</v>
      </c>
      <c r="G1260" s="1224">
        <f>'[2]tr (2)'!H856</f>
        <v>113.3</v>
      </c>
      <c r="H1260" s="1224">
        <f>'[2]tr (2)'!I856</f>
        <v>113.3</v>
      </c>
      <c r="I1260" s="1224">
        <f>'[2]tr (2)'!J856</f>
        <v>113.3</v>
      </c>
      <c r="J1260" s="1224">
        <f>'[2]tr (2)'!K856</f>
        <v>113.3</v>
      </c>
      <c r="K1260" s="1224">
        <f>'[2]tr (2)'!L856</f>
        <v>113.3</v>
      </c>
      <c r="L1260" s="1224">
        <f>'[2]tr (2)'!M856</f>
        <v>113.3</v>
      </c>
      <c r="M1260" s="1224">
        <f>'[2]tr (2)'!N856</f>
        <v>113.3</v>
      </c>
      <c r="N1260" s="1272">
        <f>'[2]tr (2)'!O856</f>
        <v>113.3</v>
      </c>
      <c r="O1260" s="1224">
        <f>'[2]tr (2)'!P856</f>
        <v>113.3</v>
      </c>
      <c r="P1260" s="1276">
        <f>'[2]tr (2)'!Q856</f>
        <v>113.3</v>
      </c>
      <c r="Q1260" s="1278" t="s">
        <v>2840</v>
      </c>
    </row>
    <row r="1261" spans="1:18" ht="15" customHeight="1">
      <c r="A1261" s="1244" t="s">
        <v>2841</v>
      </c>
      <c r="B1261" s="1272">
        <f>'[2]tr (2)'!C857</f>
        <v>100.3</v>
      </c>
      <c r="C1261" s="1224">
        <f>'[2]tr (2)'!D857</f>
        <v>100.3</v>
      </c>
      <c r="D1261" s="1276">
        <f>'[2]tr (2)'!E857</f>
        <v>100.3</v>
      </c>
      <c r="E1261" s="1224">
        <f>'[2]tr (2)'!F857</f>
        <v>100.3</v>
      </c>
      <c r="F1261" s="1224">
        <f>'[2]tr (2)'!G857</f>
        <v>100.3</v>
      </c>
      <c r="G1261" s="1224">
        <f>'[2]tr (2)'!H857</f>
        <v>100.3</v>
      </c>
      <c r="H1261" s="1224">
        <f>'[2]tr (2)'!I857</f>
        <v>100.3</v>
      </c>
      <c r="I1261" s="1224">
        <f>'[2]tr (2)'!J857</f>
        <v>100.3</v>
      </c>
      <c r="J1261" s="1224">
        <f>'[2]tr (2)'!K857</f>
        <v>100.3</v>
      </c>
      <c r="K1261" s="1224">
        <f>'[2]tr (2)'!L857</f>
        <v>100.3</v>
      </c>
      <c r="L1261" s="1224">
        <f>'[2]tr (2)'!M857</f>
        <v>100.3</v>
      </c>
      <c r="M1261" s="1224">
        <f>'[2]tr (2)'!N857</f>
        <v>100.3</v>
      </c>
      <c r="N1261" s="1272">
        <f>'[2]tr (2)'!O857</f>
        <v>100.3</v>
      </c>
      <c r="O1261" s="1224">
        <f>'[2]tr (2)'!P857</f>
        <v>100.3</v>
      </c>
      <c r="P1261" s="1276">
        <f>'[2]tr (2)'!Q857</f>
        <v>100.3</v>
      </c>
      <c r="Q1261" s="1278" t="s">
        <v>2842</v>
      </c>
      <c r="R1261" s="1270"/>
    </row>
    <row r="1262" spans="1:18" ht="15" customHeight="1">
      <c r="A1262" s="1244" t="s">
        <v>2843</v>
      </c>
      <c r="B1262" s="1272">
        <f>'[2]tr (2)'!C858</f>
        <v>118.1</v>
      </c>
      <c r="C1262" s="1224">
        <f>'[2]tr (2)'!D858</f>
        <v>118.1</v>
      </c>
      <c r="D1262" s="1276">
        <f>'[2]tr (2)'!E858</f>
        <v>118.1</v>
      </c>
      <c r="E1262" s="1224">
        <f>'[2]tr (2)'!F858</f>
        <v>118.1</v>
      </c>
      <c r="F1262" s="1224">
        <f>'[2]tr (2)'!G858</f>
        <v>118.1</v>
      </c>
      <c r="G1262" s="1224">
        <f>'[2]tr (2)'!H858</f>
        <v>118.1</v>
      </c>
      <c r="H1262" s="1224">
        <f>'[2]tr (2)'!I858</f>
        <v>118.1</v>
      </c>
      <c r="I1262" s="1224">
        <f>'[2]tr (2)'!J858</f>
        <v>118.1</v>
      </c>
      <c r="J1262" s="1224">
        <f>'[2]tr (2)'!K858</f>
        <v>118.1</v>
      </c>
      <c r="K1262" s="1224">
        <f>'[2]tr (2)'!L858</f>
        <v>118.1</v>
      </c>
      <c r="L1262" s="1224">
        <f>'[2]tr (2)'!M858</f>
        <v>118.1</v>
      </c>
      <c r="M1262" s="1224">
        <f>'[2]tr (2)'!N858</f>
        <v>118.1</v>
      </c>
      <c r="N1262" s="1272">
        <f>'[2]tr (2)'!O858</f>
        <v>118.1</v>
      </c>
      <c r="O1262" s="1224">
        <f>'[2]tr (2)'!P858</f>
        <v>118.1</v>
      </c>
      <c r="P1262" s="1276">
        <f>'[2]tr (2)'!Q858</f>
        <v>118.1</v>
      </c>
      <c r="Q1262" s="1278" t="s">
        <v>2844</v>
      </c>
    </row>
    <row r="1263" spans="1:18" ht="15" customHeight="1">
      <c r="A1263" s="1244" t="s">
        <v>2845</v>
      </c>
      <c r="B1263" s="1272">
        <f>'[2]tr (2)'!C859</f>
        <v>100.2</v>
      </c>
      <c r="C1263" s="1224">
        <f>'[2]tr (2)'!D859</f>
        <v>100.2</v>
      </c>
      <c r="D1263" s="1276">
        <f>'[2]tr (2)'!E859</f>
        <v>100.2</v>
      </c>
      <c r="E1263" s="1224">
        <f>'[2]tr (2)'!F859</f>
        <v>100.2</v>
      </c>
      <c r="F1263" s="1224">
        <f>'[2]tr (2)'!G859</f>
        <v>100.2</v>
      </c>
      <c r="G1263" s="1224">
        <f>'[2]tr (2)'!H859</f>
        <v>100.2</v>
      </c>
      <c r="H1263" s="1224">
        <f>'[2]tr (2)'!I859</f>
        <v>100.2</v>
      </c>
      <c r="I1263" s="1224">
        <f>'[2]tr (2)'!J859</f>
        <v>100.2</v>
      </c>
      <c r="J1263" s="1224">
        <f>'[2]tr (2)'!K859</f>
        <v>100.2</v>
      </c>
      <c r="K1263" s="1224">
        <f>'[2]tr (2)'!L859</f>
        <v>100.2</v>
      </c>
      <c r="L1263" s="1224">
        <f>'[2]tr (2)'!M859</f>
        <v>100.2</v>
      </c>
      <c r="M1263" s="1224">
        <f>'[2]tr (2)'!N859</f>
        <v>100.2</v>
      </c>
      <c r="N1263" s="1272">
        <f>'[2]tr (2)'!O859</f>
        <v>100.2</v>
      </c>
      <c r="O1263" s="1224">
        <f>'[2]tr (2)'!P859</f>
        <v>100.2</v>
      </c>
      <c r="P1263" s="1276">
        <f>'[2]tr (2)'!Q859</f>
        <v>100.2</v>
      </c>
      <c r="Q1263" s="1278" t="s">
        <v>2846</v>
      </c>
    </row>
    <row r="1264" spans="1:18" ht="15" customHeight="1">
      <c r="B1264" s="1272"/>
      <c r="C1264" s="1224"/>
      <c r="D1264" s="1268"/>
      <c r="E1264" s="1267"/>
      <c r="F1264" s="1267"/>
      <c r="G1264" s="1267"/>
      <c r="H1264" s="1267"/>
      <c r="I1264" s="1267"/>
      <c r="J1264" s="1267"/>
      <c r="K1264" s="1267"/>
      <c r="L1264" s="1267"/>
      <c r="M1264" s="1267"/>
      <c r="N1264" s="1266"/>
      <c r="O1264" s="1267"/>
      <c r="P1264" s="1268"/>
      <c r="Q1264" s="1278"/>
    </row>
    <row r="1265" spans="1:18" s="1271" customFormat="1" ht="15" customHeight="1">
      <c r="A1265" s="1274" t="s">
        <v>2847</v>
      </c>
      <c r="B1265" s="1266">
        <f>'[2]tr (2)'!C861</f>
        <v>109</v>
      </c>
      <c r="C1265" s="1267">
        <f>'[2]tr (2)'!D861</f>
        <v>111.5</v>
      </c>
      <c r="D1265" s="1268">
        <f>'[2]tr (2)'!E861</f>
        <v>110.8</v>
      </c>
      <c r="E1265" s="1267">
        <f>'[2]tr (2)'!F861</f>
        <v>110.5</v>
      </c>
      <c r="F1265" s="1267">
        <f>'[2]tr (2)'!G861</f>
        <v>110.3</v>
      </c>
      <c r="G1265" s="1267">
        <f>'[2]tr (2)'!H861</f>
        <v>110.4</v>
      </c>
      <c r="H1265" s="1267">
        <f>'[2]tr (2)'!I861</f>
        <v>110.6</v>
      </c>
      <c r="I1265" s="1267">
        <f>'[2]tr (2)'!J861</f>
        <v>110</v>
      </c>
      <c r="J1265" s="1267">
        <f>'[2]tr (2)'!K861</f>
        <v>109.5</v>
      </c>
      <c r="K1265" s="1267">
        <f>'[2]tr (2)'!L861</f>
        <v>109.2</v>
      </c>
      <c r="L1265" s="1267">
        <f>'[2]tr (2)'!M861</f>
        <v>110</v>
      </c>
      <c r="M1265" s="1267">
        <f>'[2]tr (2)'!N861</f>
        <v>109.4</v>
      </c>
      <c r="N1265" s="1266">
        <f>'[2]tr (2)'!O861</f>
        <v>109.8</v>
      </c>
      <c r="O1265" s="1267">
        <f>'[2]tr (2)'!P861</f>
        <v>110.8</v>
      </c>
      <c r="P1265" s="1268">
        <f>'[2]tr (2)'!Q861</f>
        <v>109.9</v>
      </c>
      <c r="Q1265" s="1273" t="s">
        <v>2848</v>
      </c>
      <c r="R1265" s="1243"/>
    </row>
    <row r="1266" spans="1:18" s="1271" customFormat="1" ht="15" customHeight="1">
      <c r="A1266" s="1244" t="s">
        <v>2849</v>
      </c>
      <c r="B1266" s="1272">
        <f>'[2]tr (2)'!C862</f>
        <v>106.7</v>
      </c>
      <c r="C1266" s="1224">
        <f>'[2]tr (2)'!D862</f>
        <v>107.4</v>
      </c>
      <c r="D1266" s="1276">
        <f>'[2]tr (2)'!E862</f>
        <v>104.1</v>
      </c>
      <c r="E1266" s="1224">
        <f>'[2]tr (2)'!F862</f>
        <v>104.1</v>
      </c>
      <c r="F1266" s="1224">
        <f>'[2]tr (2)'!G862</f>
        <v>104</v>
      </c>
      <c r="G1266" s="1224">
        <f>'[2]tr (2)'!H862</f>
        <v>103.7</v>
      </c>
      <c r="H1266" s="1224">
        <f>'[2]tr (2)'!I862</f>
        <v>104.1</v>
      </c>
      <c r="I1266" s="1224">
        <f>'[2]tr (2)'!J862</f>
        <v>103.4</v>
      </c>
      <c r="J1266" s="1224">
        <f>'[2]tr (2)'!K862</f>
        <v>103.2</v>
      </c>
      <c r="K1266" s="1224">
        <f>'[2]tr (2)'!L862</f>
        <v>104.8</v>
      </c>
      <c r="L1266" s="1224">
        <f>'[2]tr (2)'!M862</f>
        <v>104.8</v>
      </c>
      <c r="M1266" s="1224">
        <f>'[2]tr (2)'!N862</f>
        <v>103.6</v>
      </c>
      <c r="N1266" s="1272">
        <f>'[2]tr (2)'!O862</f>
        <v>105.4</v>
      </c>
      <c r="O1266" s="1224">
        <f>'[2]tr (2)'!P862</f>
        <v>108.2</v>
      </c>
      <c r="P1266" s="1276">
        <f>'[2]tr (2)'!Q862</f>
        <v>107.3</v>
      </c>
      <c r="Q1266" s="1278" t="s">
        <v>2850</v>
      </c>
      <c r="R1266" s="1243"/>
    </row>
    <row r="1267" spans="1:18" s="1271" customFormat="1" ht="15" customHeight="1">
      <c r="A1267" s="1244" t="s">
        <v>2851</v>
      </c>
      <c r="B1267" s="1272">
        <f>'[2]tr (2)'!C863</f>
        <v>100.9</v>
      </c>
      <c r="C1267" s="1224">
        <f>'[2]tr (2)'!D863</f>
        <v>100.9</v>
      </c>
      <c r="D1267" s="1276">
        <f>'[2]tr (2)'!E863</f>
        <v>100.9</v>
      </c>
      <c r="E1267" s="1224">
        <f>'[2]tr (2)'!F863</f>
        <v>100.9</v>
      </c>
      <c r="F1267" s="1224">
        <f>'[2]tr (2)'!G863</f>
        <v>100.9</v>
      </c>
      <c r="G1267" s="1224">
        <f>'[2]tr (2)'!H863</f>
        <v>100.9</v>
      </c>
      <c r="H1267" s="1224">
        <f>'[2]tr (2)'!I863</f>
        <v>100.9</v>
      </c>
      <c r="I1267" s="1224">
        <f>'[2]tr (2)'!J863</f>
        <v>100.9</v>
      </c>
      <c r="J1267" s="1224">
        <f>'[2]tr (2)'!K863</f>
        <v>100.9</v>
      </c>
      <c r="K1267" s="1224">
        <f>'[2]tr (2)'!L863</f>
        <v>100.9</v>
      </c>
      <c r="L1267" s="1224">
        <f>'[2]tr (2)'!M863</f>
        <v>100.9</v>
      </c>
      <c r="M1267" s="1224">
        <f>'[2]tr (2)'!N863</f>
        <v>100.9</v>
      </c>
      <c r="N1267" s="1272">
        <f>'[2]tr (2)'!O863</f>
        <v>100.9</v>
      </c>
      <c r="O1267" s="1224">
        <f>'[2]tr (2)'!P863</f>
        <v>100.9</v>
      </c>
      <c r="P1267" s="1276">
        <f>'[2]tr (2)'!Q863</f>
        <v>100.9</v>
      </c>
      <c r="Q1267" s="1278" t="s">
        <v>2852</v>
      </c>
      <c r="R1267" s="1243"/>
    </row>
    <row r="1268" spans="1:18" ht="15" customHeight="1">
      <c r="A1268" s="1244" t="s">
        <v>2853</v>
      </c>
      <c r="B1268" s="1272">
        <f>'[2]tr (2)'!C864</f>
        <v>97.4</v>
      </c>
      <c r="C1268" s="1224">
        <f>'[2]tr (2)'!D864</f>
        <v>97.4</v>
      </c>
      <c r="D1268" s="1276">
        <f>'[2]tr (2)'!E864</f>
        <v>97.4</v>
      </c>
      <c r="E1268" s="1224">
        <f>'[2]tr (2)'!F864</f>
        <v>97.4</v>
      </c>
      <c r="F1268" s="1224">
        <f>'[2]tr (2)'!G864</f>
        <v>97.4</v>
      </c>
      <c r="G1268" s="1224">
        <f>'[2]tr (2)'!H864</f>
        <v>97.4</v>
      </c>
      <c r="H1268" s="1224">
        <f>'[2]tr (2)'!I864</f>
        <v>97.4</v>
      </c>
      <c r="I1268" s="1224">
        <f>'[2]tr (2)'!J864</f>
        <v>97.4</v>
      </c>
      <c r="J1268" s="1224">
        <f>'[2]tr (2)'!K864</f>
        <v>97.4</v>
      </c>
      <c r="K1268" s="1224">
        <f>'[2]tr (2)'!L864</f>
        <v>97.4</v>
      </c>
      <c r="L1268" s="1224">
        <f>'[2]tr (2)'!M864</f>
        <v>97.4</v>
      </c>
      <c r="M1268" s="1224">
        <f>'[2]tr (2)'!N864</f>
        <v>97.4</v>
      </c>
      <c r="N1268" s="1272">
        <f>'[2]tr (2)'!O864</f>
        <v>97.4</v>
      </c>
      <c r="O1268" s="1224">
        <f>'[2]tr (2)'!P864</f>
        <v>97.4</v>
      </c>
      <c r="P1268" s="1276">
        <f>'[2]tr (2)'!Q864</f>
        <v>97.4</v>
      </c>
      <c r="Q1268" s="1277" t="s">
        <v>2854</v>
      </c>
    </row>
    <row r="1269" spans="1:18" ht="15" customHeight="1">
      <c r="A1269" s="1244" t="s">
        <v>2855</v>
      </c>
      <c r="B1269" s="1272">
        <f>'[2]tr (2)'!C865</f>
        <v>109.4</v>
      </c>
      <c r="C1269" s="1224">
        <f>'[2]tr (2)'!D865</f>
        <v>109.4</v>
      </c>
      <c r="D1269" s="1276">
        <f>'[2]tr (2)'!E865</f>
        <v>109.4</v>
      </c>
      <c r="E1269" s="1224">
        <f>'[2]tr (2)'!F865</f>
        <v>109.4</v>
      </c>
      <c r="F1269" s="1224">
        <f>'[2]tr (2)'!G865</f>
        <v>109.4</v>
      </c>
      <c r="G1269" s="1224">
        <f>'[2]tr (2)'!H865</f>
        <v>109.4</v>
      </c>
      <c r="H1269" s="1224">
        <f>'[2]tr (2)'!I865</f>
        <v>109.4</v>
      </c>
      <c r="I1269" s="1224">
        <f>'[2]tr (2)'!J865</f>
        <v>109.8</v>
      </c>
      <c r="J1269" s="1224">
        <f>'[2]tr (2)'!K865</f>
        <v>109.8</v>
      </c>
      <c r="K1269" s="1224">
        <f>'[2]tr (2)'!L865</f>
        <v>109.8</v>
      </c>
      <c r="L1269" s="1224">
        <f>'[2]tr (2)'!M865</f>
        <v>109.4</v>
      </c>
      <c r="M1269" s="1224">
        <f>'[2]tr (2)'!N865</f>
        <v>109.4</v>
      </c>
      <c r="N1269" s="1272">
        <f>'[2]tr (2)'!O865</f>
        <v>109.4</v>
      </c>
      <c r="O1269" s="1224">
        <f>'[2]tr (2)'!P865</f>
        <v>109.4</v>
      </c>
      <c r="P1269" s="1276">
        <f>'[2]tr (2)'!Q865</f>
        <v>109.4</v>
      </c>
      <c r="Q1269" s="1278" t="s">
        <v>2856</v>
      </c>
    </row>
    <row r="1270" spans="1:18" ht="15" customHeight="1">
      <c r="A1270" s="1244" t="s">
        <v>2857</v>
      </c>
      <c r="B1270" s="1272">
        <f>'[2]tr (2)'!C866</f>
        <v>108.8</v>
      </c>
      <c r="C1270" s="1224">
        <f>'[2]tr (2)'!D866</f>
        <v>118.8</v>
      </c>
      <c r="D1270" s="1276">
        <f>'[2]tr (2)'!E866</f>
        <v>119.6</v>
      </c>
      <c r="E1270" s="1224">
        <f>'[2]tr (2)'!F866</f>
        <v>117.8</v>
      </c>
      <c r="F1270" s="1224">
        <f>'[2]tr (2)'!G866</f>
        <v>117.5</v>
      </c>
      <c r="G1270" s="1224">
        <f>'[2]tr (2)'!H866</f>
        <v>117.7</v>
      </c>
      <c r="H1270" s="1224">
        <f>'[2]tr (2)'!I866</f>
        <v>117.7</v>
      </c>
      <c r="I1270" s="1224">
        <f>'[2]tr (2)'!J866</f>
        <v>116.8</v>
      </c>
      <c r="J1270" s="1224">
        <f>'[2]tr (2)'!K866</f>
        <v>115.3</v>
      </c>
      <c r="K1270" s="1224">
        <f>'[2]tr (2)'!L866</f>
        <v>112.1</v>
      </c>
      <c r="L1270" s="1224">
        <f>'[2]tr (2)'!M866</f>
        <v>115.5</v>
      </c>
      <c r="M1270" s="1224">
        <f>'[2]tr (2)'!N866</f>
        <v>114.1</v>
      </c>
      <c r="N1270" s="1272">
        <f>'[2]tr (2)'!O866</f>
        <v>113.1</v>
      </c>
      <c r="O1270" s="1224">
        <f>'[2]tr (2)'!P866</f>
        <v>113.3</v>
      </c>
      <c r="P1270" s="1276">
        <f>'[2]tr (2)'!Q866</f>
        <v>111.5</v>
      </c>
      <c r="Q1270" s="1277" t="s">
        <v>2858</v>
      </c>
    </row>
    <row r="1271" spans="1:18" ht="15" customHeight="1">
      <c r="A1271" s="1244" t="s">
        <v>2859</v>
      </c>
      <c r="B1271" s="1272">
        <f>'[2]tr (2)'!C867</f>
        <v>116.3</v>
      </c>
      <c r="C1271" s="1224">
        <f>'[2]tr (2)'!D867</f>
        <v>116.3</v>
      </c>
      <c r="D1271" s="1276">
        <f>'[2]tr (2)'!E867</f>
        <v>116.3</v>
      </c>
      <c r="E1271" s="1224">
        <f>'[2]tr (2)'!F867</f>
        <v>116.3</v>
      </c>
      <c r="F1271" s="1224">
        <f>'[2]tr (2)'!G867</f>
        <v>116.3</v>
      </c>
      <c r="G1271" s="1224">
        <f>'[2]tr (2)'!H867</f>
        <v>116.3</v>
      </c>
      <c r="H1271" s="1224">
        <f>'[2]tr (2)'!I867</f>
        <v>116.3</v>
      </c>
      <c r="I1271" s="1224">
        <f>'[2]tr (2)'!J867</f>
        <v>116.3</v>
      </c>
      <c r="J1271" s="1224">
        <f>'[2]tr (2)'!K867</f>
        <v>116.3</v>
      </c>
      <c r="K1271" s="1224">
        <f>'[2]tr (2)'!L867</f>
        <v>116.3</v>
      </c>
      <c r="L1271" s="1224">
        <f>'[2]tr (2)'!M867</f>
        <v>116.3</v>
      </c>
      <c r="M1271" s="1224">
        <f>'[2]tr (2)'!N867</f>
        <v>116.3</v>
      </c>
      <c r="N1271" s="1272">
        <f>'[2]tr (2)'!O867</f>
        <v>116.3</v>
      </c>
      <c r="O1271" s="1224">
        <f>'[2]tr (2)'!P867</f>
        <v>116.3</v>
      </c>
      <c r="P1271" s="1276">
        <f>'[2]tr (2)'!Q867</f>
        <v>116.3</v>
      </c>
      <c r="Q1271" s="1278" t="s">
        <v>2860</v>
      </c>
    </row>
    <row r="1272" spans="1:18" ht="15" customHeight="1">
      <c r="A1272" s="1244" t="s">
        <v>2861</v>
      </c>
      <c r="B1272" s="1272">
        <f>'[2]tr (2)'!C868</f>
        <v>109.6</v>
      </c>
      <c r="C1272" s="1224">
        <f>'[2]tr (2)'!D868</f>
        <v>109.6</v>
      </c>
      <c r="D1272" s="1276">
        <f>'[2]tr (2)'!E868</f>
        <v>109.6</v>
      </c>
      <c r="E1272" s="1224">
        <f>'[2]tr (2)'!F868</f>
        <v>109.6</v>
      </c>
      <c r="F1272" s="1224">
        <f>'[2]tr (2)'!G868</f>
        <v>109.6</v>
      </c>
      <c r="G1272" s="1224">
        <f>'[2]tr (2)'!H868</f>
        <v>109.6</v>
      </c>
      <c r="H1272" s="1224">
        <f>'[2]tr (2)'!I868</f>
        <v>109.6</v>
      </c>
      <c r="I1272" s="1224">
        <f>'[2]tr (2)'!J868</f>
        <v>109.2</v>
      </c>
      <c r="J1272" s="1224">
        <f>'[2]tr (2)'!K868</f>
        <v>109.2</v>
      </c>
      <c r="K1272" s="1224">
        <f>'[2]tr (2)'!L868</f>
        <v>109.2</v>
      </c>
      <c r="L1272" s="1224">
        <f>'[2]tr (2)'!M868</f>
        <v>109.2</v>
      </c>
      <c r="M1272" s="1224">
        <f>'[2]tr (2)'!N868</f>
        <v>109.2</v>
      </c>
      <c r="N1272" s="1272">
        <f>'[2]tr (2)'!O868</f>
        <v>109.2</v>
      </c>
      <c r="O1272" s="1224">
        <f>'[2]tr (2)'!P868</f>
        <v>109.2</v>
      </c>
      <c r="P1272" s="1276">
        <f>'[2]tr (2)'!Q868</f>
        <v>109.2</v>
      </c>
      <c r="Q1272" s="1278" t="s">
        <v>2862</v>
      </c>
    </row>
    <row r="1273" spans="1:18" ht="15" customHeight="1">
      <c r="A1273" s="1244" t="s">
        <v>2863</v>
      </c>
      <c r="B1273" s="1272">
        <f>'[2]tr (2)'!C869</f>
        <v>118.7</v>
      </c>
      <c r="C1273" s="1224">
        <f>'[2]tr (2)'!D869</f>
        <v>118.7</v>
      </c>
      <c r="D1273" s="1276">
        <f>'[2]tr (2)'!E869</f>
        <v>118.7</v>
      </c>
      <c r="E1273" s="1224">
        <f>'[2]tr (2)'!F869</f>
        <v>118.7</v>
      </c>
      <c r="F1273" s="1224">
        <f>'[2]tr (2)'!G869</f>
        <v>118.7</v>
      </c>
      <c r="G1273" s="1224">
        <f>'[2]tr (2)'!H869</f>
        <v>118.7</v>
      </c>
      <c r="H1273" s="1224">
        <f>'[2]tr (2)'!I869</f>
        <v>118.7</v>
      </c>
      <c r="I1273" s="1224">
        <f>'[2]tr (2)'!J869</f>
        <v>118.7</v>
      </c>
      <c r="J1273" s="1224">
        <f>'[2]tr (2)'!K869</f>
        <v>118.7</v>
      </c>
      <c r="K1273" s="1224">
        <f>'[2]tr (2)'!L869</f>
        <v>118.7</v>
      </c>
      <c r="L1273" s="1224">
        <f>'[2]tr (2)'!M869</f>
        <v>118.7</v>
      </c>
      <c r="M1273" s="1224">
        <f>'[2]tr (2)'!N869</f>
        <v>118.7</v>
      </c>
      <c r="N1273" s="1272">
        <f>'[2]tr (2)'!O869</f>
        <v>118.7</v>
      </c>
      <c r="O1273" s="1224">
        <f>'[2]tr (2)'!P869</f>
        <v>118.7</v>
      </c>
      <c r="P1273" s="1276">
        <f>'[2]tr (2)'!Q869</f>
        <v>118.7</v>
      </c>
      <c r="Q1273" s="1278" t="s">
        <v>2864</v>
      </c>
    </row>
    <row r="1274" spans="1:18" ht="15" customHeight="1">
      <c r="A1274" s="1244" t="s">
        <v>2865</v>
      </c>
      <c r="B1274" s="1272">
        <f>'[2]tr (2)'!C870</f>
        <v>114.2</v>
      </c>
      <c r="C1274" s="1224">
        <f>'[2]tr (2)'!D870</f>
        <v>114.2</v>
      </c>
      <c r="D1274" s="1276">
        <f>'[2]tr (2)'!E870</f>
        <v>114.2</v>
      </c>
      <c r="E1274" s="1224">
        <f>'[2]tr (2)'!F870</f>
        <v>114.2</v>
      </c>
      <c r="F1274" s="1224">
        <f>'[2]tr (2)'!G870</f>
        <v>114.2</v>
      </c>
      <c r="G1274" s="1224">
        <f>'[2]tr (2)'!H870</f>
        <v>114.2</v>
      </c>
      <c r="H1274" s="1224">
        <f>'[2]tr (2)'!I870</f>
        <v>114.2</v>
      </c>
      <c r="I1274" s="1224">
        <f>'[2]tr (2)'!J870</f>
        <v>114.2</v>
      </c>
      <c r="J1274" s="1224">
        <f>'[2]tr (2)'!K870</f>
        <v>114.2</v>
      </c>
      <c r="K1274" s="1224">
        <f>'[2]tr (2)'!L870</f>
        <v>114.2</v>
      </c>
      <c r="L1274" s="1224">
        <f>'[2]tr (2)'!M870</f>
        <v>114.2</v>
      </c>
      <c r="M1274" s="1224">
        <f>'[2]tr (2)'!N870</f>
        <v>114.2</v>
      </c>
      <c r="N1274" s="1272">
        <f>'[2]tr (2)'!O870</f>
        <v>114.2</v>
      </c>
      <c r="O1274" s="1224">
        <f>'[2]tr (2)'!P870</f>
        <v>114.2</v>
      </c>
      <c r="P1274" s="1276">
        <f>'[2]tr (2)'!Q870</f>
        <v>114.2</v>
      </c>
      <c r="Q1274" s="1278" t="s">
        <v>2866</v>
      </c>
    </row>
    <row r="1275" spans="1:18" ht="15" customHeight="1">
      <c r="A1275" s="1244" t="s">
        <v>2867</v>
      </c>
      <c r="B1275" s="1272">
        <f>'[2]tr (2)'!C871</f>
        <v>86.5</v>
      </c>
      <c r="C1275" s="1224">
        <f>'[2]tr (2)'!D871</f>
        <v>72</v>
      </c>
      <c r="D1275" s="1276">
        <f>'[2]tr (2)'!E871</f>
        <v>82.3</v>
      </c>
      <c r="E1275" s="1224">
        <f>'[2]tr (2)'!F871</f>
        <v>85.1</v>
      </c>
      <c r="F1275" s="1224">
        <f>'[2]tr (2)'!G871</f>
        <v>84.9</v>
      </c>
      <c r="G1275" s="1224">
        <f>'[2]tr (2)'!H871</f>
        <v>89.1</v>
      </c>
      <c r="H1275" s="1224">
        <f>'[2]tr (2)'!I871</f>
        <v>94.4</v>
      </c>
      <c r="I1275" s="1224">
        <f>'[2]tr (2)'!J871</f>
        <v>83.3</v>
      </c>
      <c r="J1275" s="1224">
        <f>'[2]tr (2)'!K871</f>
        <v>79</v>
      </c>
      <c r="K1275" s="1224">
        <f>'[2]tr (2)'!L871</f>
        <v>79.8</v>
      </c>
      <c r="L1275" s="1224">
        <f>'[2]tr (2)'!M871</f>
        <v>79.400000000000006</v>
      </c>
      <c r="M1275" s="1224">
        <f>'[2]tr (2)'!N871</f>
        <v>87</v>
      </c>
      <c r="N1275" s="1272">
        <f>'[2]tr (2)'!O871</f>
        <v>90.6</v>
      </c>
      <c r="O1275" s="1224">
        <f>'[2]tr (2)'!P871</f>
        <v>81.599999999999994</v>
      </c>
      <c r="P1275" s="1276">
        <f>'[2]tr (2)'!Q871</f>
        <v>86.8</v>
      </c>
      <c r="Q1275" s="1278" t="s">
        <v>2868</v>
      </c>
    </row>
    <row r="1276" spans="1:18" ht="15" customHeight="1">
      <c r="B1276" s="1272"/>
      <c r="C1276" s="1224"/>
      <c r="D1276" s="1268"/>
      <c r="E1276" s="1267"/>
      <c r="F1276" s="1267"/>
      <c r="G1276" s="1267"/>
      <c r="H1276" s="1267"/>
      <c r="I1276" s="1267"/>
      <c r="J1276" s="1267"/>
      <c r="K1276" s="1267"/>
      <c r="L1276" s="1267"/>
      <c r="M1276" s="1267"/>
      <c r="N1276" s="1266"/>
      <c r="O1276" s="1267"/>
      <c r="P1276" s="1268"/>
      <c r="Q1276" s="1278"/>
    </row>
    <row r="1277" spans="1:18" ht="15" customHeight="1">
      <c r="A1277" s="1274" t="s">
        <v>2869</v>
      </c>
      <c r="B1277" s="1266">
        <f>'[2]tr (2)'!C873</f>
        <v>61.5</v>
      </c>
      <c r="C1277" s="1267">
        <f>'[2]tr (2)'!D873</f>
        <v>61.5</v>
      </c>
      <c r="D1277" s="1268">
        <f>'[2]tr (2)'!E873</f>
        <v>61.5</v>
      </c>
      <c r="E1277" s="1267">
        <f>'[2]tr (2)'!F873</f>
        <v>61</v>
      </c>
      <c r="F1277" s="1267">
        <f>'[2]tr (2)'!G873</f>
        <v>61</v>
      </c>
      <c r="G1277" s="1267">
        <f>'[2]tr (2)'!H873</f>
        <v>61</v>
      </c>
      <c r="H1277" s="1267">
        <f>'[2]tr (2)'!I873</f>
        <v>61.8</v>
      </c>
      <c r="I1277" s="1267">
        <f>'[2]tr (2)'!J873</f>
        <v>61.8</v>
      </c>
      <c r="J1277" s="1267">
        <f>'[2]tr (2)'!K873</f>
        <v>61.8</v>
      </c>
      <c r="K1277" s="1267">
        <f>'[2]tr (2)'!L873</f>
        <v>61.8</v>
      </c>
      <c r="L1277" s="1267">
        <f>'[2]tr (2)'!M873</f>
        <v>61.8</v>
      </c>
      <c r="M1277" s="1267">
        <f>'[2]tr (2)'!N873</f>
        <v>61.8</v>
      </c>
      <c r="N1277" s="1266">
        <f>'[2]tr (2)'!O873</f>
        <v>61.8</v>
      </c>
      <c r="O1277" s="1267">
        <f>'[2]tr (2)'!P873</f>
        <v>61.8</v>
      </c>
      <c r="P1277" s="1268">
        <f>'[2]tr (2)'!Q873</f>
        <v>61.8</v>
      </c>
      <c r="Q1277" s="1273" t="s">
        <v>2870</v>
      </c>
    </row>
    <row r="1278" spans="1:18" ht="15" customHeight="1">
      <c r="A1278" s="1244" t="s">
        <v>2871</v>
      </c>
      <c r="B1278" s="1272">
        <f>'[2]tr (2)'!C874</f>
        <v>123.3</v>
      </c>
      <c r="C1278" s="1224">
        <f>'[2]tr (2)'!D874</f>
        <v>123.3</v>
      </c>
      <c r="D1278" s="1276">
        <f>'[2]tr (2)'!E874</f>
        <v>123.3</v>
      </c>
      <c r="E1278" s="1224">
        <f>'[2]tr (2)'!F874</f>
        <v>123.3</v>
      </c>
      <c r="F1278" s="1224">
        <f>'[2]tr (2)'!G874</f>
        <v>123.3</v>
      </c>
      <c r="G1278" s="1224">
        <f>'[2]tr (2)'!H874</f>
        <v>123.3</v>
      </c>
      <c r="H1278" s="1224">
        <f>'[2]tr (2)'!I874</f>
        <v>123.3</v>
      </c>
      <c r="I1278" s="1224">
        <f>'[2]tr (2)'!J874</f>
        <v>123.3</v>
      </c>
      <c r="J1278" s="1224">
        <f>'[2]tr (2)'!K874</f>
        <v>123.3</v>
      </c>
      <c r="K1278" s="1224">
        <f>'[2]tr (2)'!L874</f>
        <v>123.3</v>
      </c>
      <c r="L1278" s="1224">
        <f>'[2]tr (2)'!M874</f>
        <v>123.3</v>
      </c>
      <c r="M1278" s="1224">
        <f>'[2]tr (2)'!N874</f>
        <v>123.3</v>
      </c>
      <c r="N1278" s="1272">
        <f>'[2]tr (2)'!O874</f>
        <v>123.3</v>
      </c>
      <c r="O1278" s="1224">
        <f>'[2]tr (2)'!P874</f>
        <v>123.3</v>
      </c>
      <c r="P1278" s="1276">
        <f>'[2]tr (2)'!Q874</f>
        <v>123.3</v>
      </c>
      <c r="Q1278" s="1278" t="s">
        <v>2872</v>
      </c>
      <c r="R1278" s="1226"/>
    </row>
    <row r="1279" spans="1:18" ht="15" customHeight="1">
      <c r="A1279" s="1244" t="s">
        <v>2873</v>
      </c>
      <c r="B1279" s="1272">
        <f>'[2]tr (2)'!C875</f>
        <v>83.2</v>
      </c>
      <c r="C1279" s="1224">
        <f>'[2]tr (2)'!D875</f>
        <v>83.2</v>
      </c>
      <c r="D1279" s="1276">
        <f>'[2]tr (2)'!E875</f>
        <v>83.2</v>
      </c>
      <c r="E1279" s="1224">
        <f>'[2]tr (2)'!F875</f>
        <v>83.2</v>
      </c>
      <c r="F1279" s="1224">
        <f>'[2]tr (2)'!G875</f>
        <v>83.2</v>
      </c>
      <c r="G1279" s="1224">
        <f>'[2]tr (2)'!H875</f>
        <v>83.2</v>
      </c>
      <c r="H1279" s="1224">
        <f>'[2]tr (2)'!I875</f>
        <v>91.5</v>
      </c>
      <c r="I1279" s="1224">
        <f>'[2]tr (2)'!J875</f>
        <v>91.5</v>
      </c>
      <c r="J1279" s="1224">
        <f>'[2]tr (2)'!K875</f>
        <v>91.5</v>
      </c>
      <c r="K1279" s="1224">
        <f>'[2]tr (2)'!L875</f>
        <v>91.5</v>
      </c>
      <c r="L1279" s="1224">
        <f>'[2]tr (2)'!M875</f>
        <v>91.5</v>
      </c>
      <c r="M1279" s="1224">
        <f>'[2]tr (2)'!N875</f>
        <v>91.5</v>
      </c>
      <c r="N1279" s="1272">
        <f>'[2]tr (2)'!O875</f>
        <v>91.5</v>
      </c>
      <c r="O1279" s="1224">
        <f>'[2]tr (2)'!P875</f>
        <v>91.5</v>
      </c>
      <c r="P1279" s="1276">
        <f>'[2]tr (2)'!Q875</f>
        <v>91.5</v>
      </c>
      <c r="Q1279" s="1278" t="s">
        <v>2874</v>
      </c>
    </row>
    <row r="1280" spans="1:18" ht="15" customHeight="1">
      <c r="A1280" s="1244" t="s">
        <v>2875</v>
      </c>
      <c r="B1280" s="1272">
        <f>'[2]tr (2)'!C876</f>
        <v>58.5</v>
      </c>
      <c r="C1280" s="1224">
        <f>'[2]tr (2)'!D876</f>
        <v>58.5</v>
      </c>
      <c r="D1280" s="1276">
        <f>'[2]tr (2)'!E876</f>
        <v>58.5</v>
      </c>
      <c r="E1280" s="1224">
        <f>'[2]tr (2)'!F876</f>
        <v>57.9</v>
      </c>
      <c r="F1280" s="1224">
        <f>'[2]tr (2)'!G876</f>
        <v>57.9</v>
      </c>
      <c r="G1280" s="1224">
        <f>'[2]tr (2)'!H876</f>
        <v>57.9</v>
      </c>
      <c r="H1280" s="1224">
        <f>'[2]tr (2)'!I876</f>
        <v>57.9</v>
      </c>
      <c r="I1280" s="1224">
        <f>'[2]tr (2)'!J876</f>
        <v>57.9</v>
      </c>
      <c r="J1280" s="1224">
        <f>'[2]tr (2)'!K876</f>
        <v>57.9</v>
      </c>
      <c r="K1280" s="1224">
        <f>'[2]tr (2)'!L876</f>
        <v>57.9</v>
      </c>
      <c r="L1280" s="1224">
        <f>'[2]tr (2)'!M876</f>
        <v>57.9</v>
      </c>
      <c r="M1280" s="1224">
        <f>'[2]tr (2)'!N876</f>
        <v>57.9</v>
      </c>
      <c r="N1280" s="1272">
        <f>'[2]tr (2)'!O876</f>
        <v>57.9</v>
      </c>
      <c r="O1280" s="1224">
        <f>'[2]tr (2)'!P876</f>
        <v>57.9</v>
      </c>
      <c r="P1280" s="1276">
        <f>'[2]tr (2)'!Q876</f>
        <v>57.9</v>
      </c>
      <c r="Q1280" s="1278" t="s">
        <v>2876</v>
      </c>
      <c r="R1280" s="1237"/>
    </row>
    <row r="1281" spans="1:18" ht="15" customHeight="1">
      <c r="B1281" s="1272"/>
      <c r="C1281" s="1224"/>
      <c r="D1281" s="1276"/>
      <c r="E1281" s="1224"/>
      <c r="F1281" s="1224"/>
      <c r="G1281" s="1224"/>
      <c r="H1281" s="1224"/>
      <c r="I1281" s="1224"/>
      <c r="J1281" s="1224"/>
      <c r="K1281" s="1224"/>
      <c r="L1281" s="1224"/>
      <c r="M1281" s="1224"/>
      <c r="N1281" s="1272"/>
      <c r="O1281" s="1224"/>
      <c r="P1281" s="1276"/>
      <c r="Q1281" s="1278"/>
      <c r="R1281" s="1237"/>
    </row>
    <row r="1282" spans="1:18" ht="15" customHeight="1">
      <c r="B1282" s="1272"/>
      <c r="C1282" s="1224"/>
      <c r="D1282" s="1276"/>
      <c r="E1282" s="1224"/>
      <c r="F1282" s="1224"/>
      <c r="G1282" s="1224"/>
      <c r="H1282" s="1224"/>
      <c r="I1282" s="1224"/>
      <c r="J1282" s="1224"/>
      <c r="K1282" s="1224"/>
      <c r="L1282" s="1224"/>
      <c r="M1282" s="1224"/>
      <c r="N1282" s="1272"/>
      <c r="O1282" s="1224"/>
      <c r="P1282" s="1276"/>
      <c r="Q1282" s="1278"/>
      <c r="R1282" s="1237"/>
    </row>
    <row r="1283" spans="1:18" ht="15" customHeight="1">
      <c r="B1283" s="1272"/>
      <c r="C1283" s="1224"/>
      <c r="D1283" s="1276"/>
      <c r="E1283" s="1224"/>
      <c r="F1283" s="1224"/>
      <c r="G1283" s="1224"/>
      <c r="H1283" s="1224"/>
      <c r="I1283" s="1224"/>
      <c r="J1283" s="1224"/>
      <c r="K1283" s="1224"/>
      <c r="L1283" s="1224"/>
      <c r="M1283" s="1224"/>
      <c r="N1283" s="1272"/>
      <c r="O1283" s="1224"/>
      <c r="P1283" s="1276"/>
      <c r="Q1283" s="1278"/>
      <c r="R1283" s="1237"/>
    </row>
    <row r="1284" spans="1:18" ht="15" customHeight="1">
      <c r="B1284" s="1272"/>
      <c r="C1284" s="1224"/>
      <c r="D1284" s="1276"/>
      <c r="E1284" s="1224"/>
      <c r="F1284" s="1224"/>
      <c r="G1284" s="1224"/>
      <c r="H1284" s="1224"/>
      <c r="I1284" s="1224"/>
      <c r="J1284" s="1224"/>
      <c r="K1284" s="1224"/>
      <c r="L1284" s="1224"/>
      <c r="M1284" s="1224"/>
      <c r="N1284" s="1272"/>
      <c r="O1284" s="1224"/>
      <c r="P1284" s="1276"/>
      <c r="Q1284" s="1278"/>
      <c r="R1284" s="1237"/>
    </row>
    <row r="1285" spans="1:18" ht="15" customHeight="1">
      <c r="B1285" s="1272"/>
      <c r="C1285" s="1224"/>
      <c r="D1285" s="1276"/>
      <c r="E1285" s="1224"/>
      <c r="F1285" s="1224"/>
      <c r="G1285" s="1224"/>
      <c r="H1285" s="1224"/>
      <c r="I1285" s="1224"/>
      <c r="J1285" s="1224"/>
      <c r="K1285" s="1224"/>
      <c r="L1285" s="1224"/>
      <c r="M1285" s="1224"/>
      <c r="N1285" s="1272"/>
      <c r="O1285" s="1224"/>
      <c r="P1285" s="1276"/>
      <c r="Q1285" s="1278"/>
      <c r="R1285" s="1237"/>
    </row>
    <row r="1286" spans="1:18" ht="15" customHeight="1">
      <c r="B1286" s="1272"/>
      <c r="C1286" s="1224"/>
      <c r="D1286" s="1276"/>
      <c r="E1286" s="1224"/>
      <c r="F1286" s="1224"/>
      <c r="G1286" s="1224"/>
      <c r="H1286" s="1224"/>
      <c r="I1286" s="1224"/>
      <c r="J1286" s="1224"/>
      <c r="K1286" s="1224"/>
      <c r="L1286" s="1224"/>
      <c r="M1286" s="1224"/>
      <c r="N1286" s="1272"/>
      <c r="O1286" s="1224"/>
      <c r="P1286" s="1276"/>
      <c r="Q1286" s="1278"/>
      <c r="R1286" s="1237"/>
    </row>
    <row r="1287" spans="1:18" ht="15" customHeight="1">
      <c r="A1287" s="1297"/>
      <c r="B1287" s="1282"/>
      <c r="C1287" s="1283"/>
      <c r="D1287" s="1284"/>
      <c r="E1287" s="1283"/>
      <c r="F1287" s="1283"/>
      <c r="G1287" s="1283"/>
      <c r="H1287" s="1283"/>
      <c r="I1287" s="1283"/>
      <c r="J1287" s="1283"/>
      <c r="K1287" s="1283"/>
      <c r="L1287" s="1283"/>
      <c r="M1287" s="1283"/>
      <c r="N1287" s="1282"/>
      <c r="O1287" s="1283"/>
      <c r="P1287" s="1284"/>
      <c r="Q1287" s="1285"/>
    </row>
    <row r="1288" spans="1:18" ht="12.95" customHeight="1">
      <c r="A1288" s="1300"/>
      <c r="B1288" s="1224"/>
      <c r="C1288" s="1224"/>
      <c r="D1288" s="1224"/>
      <c r="E1288" s="1224"/>
      <c r="F1288" s="1224"/>
      <c r="G1288" s="1224"/>
      <c r="H1288" s="1224"/>
      <c r="I1288" s="1224"/>
      <c r="J1288" s="1224"/>
      <c r="K1288" s="1224"/>
      <c r="L1288" s="1224"/>
      <c r="M1288" s="1224"/>
      <c r="N1288" s="1224"/>
      <c r="O1288" s="1224"/>
      <c r="P1288" s="1224"/>
      <c r="Q1288" s="1280"/>
    </row>
    <row r="1289" spans="1:18" ht="12.95" customHeight="1">
      <c r="A1289" s="1300"/>
      <c r="B1289" s="1224"/>
      <c r="C1289" s="1224"/>
      <c r="D1289" s="1224"/>
      <c r="E1289" s="1224"/>
      <c r="F1289" s="1224"/>
      <c r="G1289" s="1224"/>
      <c r="H1289" s="1224"/>
      <c r="I1289" s="1224"/>
      <c r="J1289" s="1224"/>
      <c r="K1289" s="1224"/>
      <c r="L1289" s="1224"/>
      <c r="M1289" s="1224"/>
      <c r="N1289" s="1224"/>
      <c r="O1289" s="1224"/>
      <c r="P1289" s="1224"/>
      <c r="Q1289" s="1280"/>
    </row>
    <row r="1290" spans="1:18" ht="12.95" customHeight="1">
      <c r="A1290" s="1300"/>
      <c r="B1290" s="1224"/>
      <c r="C1290" s="1224"/>
      <c r="D1290" s="1224"/>
      <c r="E1290" s="1224"/>
      <c r="F1290" s="1224"/>
      <c r="G1290" s="1224"/>
      <c r="H1290" s="1224"/>
      <c r="I1290" s="1224"/>
      <c r="J1290" s="1224"/>
      <c r="K1290" s="1224"/>
      <c r="L1290" s="1224"/>
      <c r="M1290" s="1224"/>
      <c r="N1290" s="1224"/>
      <c r="O1290" s="1224"/>
      <c r="P1290" s="1224"/>
      <c r="Q1290" s="1280"/>
    </row>
    <row r="1291" spans="1:18" ht="24" customHeight="1">
      <c r="A1291" s="1219" t="s">
        <v>2666</v>
      </c>
      <c r="C1291" s="1224"/>
      <c r="D1291" s="1224"/>
      <c r="E1291" s="1224"/>
      <c r="F1291" s="1224"/>
      <c r="G1291" s="1224"/>
      <c r="H1291" s="1224"/>
      <c r="I1291" s="1224"/>
      <c r="J1291" s="1224"/>
      <c r="K1291" s="1224"/>
      <c r="L1291" s="1224"/>
      <c r="M1291" s="1224"/>
      <c r="N1291" s="1224"/>
      <c r="O1291" s="1224"/>
      <c r="P1291" s="1224"/>
      <c r="Q1291" s="1225" t="s">
        <v>2667</v>
      </c>
      <c r="R1291" s="1270"/>
    </row>
    <row r="1292" spans="1:18" ht="20.25">
      <c r="A1292" s="1289" t="s">
        <v>2988</v>
      </c>
      <c r="C1292" s="1224"/>
      <c r="D1292" s="1224"/>
      <c r="E1292" s="1224"/>
      <c r="F1292" s="1224"/>
      <c r="G1292" s="1224"/>
      <c r="H1292" s="1224"/>
      <c r="I1292" s="1224"/>
      <c r="J1292" s="1224"/>
      <c r="K1292" s="1224"/>
      <c r="L1292" s="1224"/>
      <c r="M1292" s="1224"/>
      <c r="N1292" s="1224"/>
      <c r="O1292" s="1224"/>
      <c r="P1292" s="1224"/>
      <c r="Q1292" s="1230" t="s">
        <v>2989</v>
      </c>
      <c r="R1292" s="1270"/>
    </row>
    <row r="1293" spans="1:18" ht="18" customHeight="1">
      <c r="A1293" s="1233" t="s">
        <v>2739</v>
      </c>
      <c r="C1293" s="1224"/>
      <c r="D1293" s="1224"/>
      <c r="E1293" s="1224"/>
      <c r="F1293" s="1224"/>
      <c r="G1293" s="1224"/>
      <c r="H1293" s="1224"/>
      <c r="I1293" s="1224"/>
      <c r="J1293" s="1224"/>
      <c r="K1293" s="1224"/>
      <c r="L1293" s="1224"/>
      <c r="M1293" s="1224"/>
      <c r="N1293" s="1224"/>
      <c r="O1293" s="1224"/>
      <c r="P1293" s="1224"/>
      <c r="Q1293" s="1236" t="s">
        <v>2740</v>
      </c>
      <c r="R1293" s="1270"/>
    </row>
    <row r="1294" spans="1:18" ht="15.95" customHeight="1">
      <c r="A1294" s="1239"/>
      <c r="B1294" s="1240"/>
      <c r="C1294" s="1240"/>
      <c r="D1294" s="1240"/>
      <c r="E1294" s="1240"/>
      <c r="F1294" s="1240"/>
      <c r="G1294" s="1240"/>
      <c r="H1294" s="1240"/>
      <c r="I1294" s="1240"/>
      <c r="J1294" s="1240"/>
      <c r="K1294" s="1240"/>
      <c r="L1294" s="1240"/>
      <c r="M1294" s="1240"/>
      <c r="N1294" s="1240"/>
      <c r="O1294" s="1240"/>
      <c r="P1294" s="1240"/>
      <c r="Q1294" s="1242"/>
    </row>
    <row r="1295" spans="1:18" ht="11.1" customHeight="1">
      <c r="A1295" s="1245"/>
      <c r="B1295" s="2390">
        <v>2018</v>
      </c>
      <c r="C1295" s="2391"/>
      <c r="D1295" s="2391"/>
      <c r="E1295" s="2391"/>
      <c r="F1295" s="2391"/>
      <c r="G1295" s="2391"/>
      <c r="H1295" s="2391"/>
      <c r="I1295" s="2391"/>
      <c r="J1295" s="2391"/>
      <c r="K1295" s="2391"/>
      <c r="L1295" s="2391"/>
      <c r="M1295" s="2391"/>
      <c r="N1295" s="2390">
        <v>2017</v>
      </c>
      <c r="O1295" s="2391"/>
      <c r="P1295" s="2395"/>
      <c r="Q1295" s="1246"/>
    </row>
    <row r="1296" spans="1:18" ht="11.1" customHeight="1">
      <c r="A1296" s="1245"/>
      <c r="B1296" s="2392"/>
      <c r="C1296" s="2393"/>
      <c r="D1296" s="2393"/>
      <c r="E1296" s="2393"/>
      <c r="F1296" s="2393"/>
      <c r="G1296" s="2393"/>
      <c r="H1296" s="2394"/>
      <c r="I1296" s="2393"/>
      <c r="J1296" s="2393"/>
      <c r="K1296" s="2393"/>
      <c r="L1296" s="2393"/>
      <c r="M1296" s="2393"/>
      <c r="N1296" s="2392"/>
      <c r="O1296" s="2393"/>
      <c r="P1296" s="2396"/>
      <c r="Q1296" s="1246" t="s">
        <v>2501</v>
      </c>
    </row>
    <row r="1297" spans="1:18" ht="11.1" customHeight="1">
      <c r="A1297" s="1245"/>
      <c r="B1297" s="1247" t="s">
        <v>2502</v>
      </c>
      <c r="C1297" s="1248" t="s">
        <v>2675</v>
      </c>
      <c r="D1297" s="1249" t="s">
        <v>11</v>
      </c>
      <c r="E1297" s="1250" t="s">
        <v>21</v>
      </c>
      <c r="F1297" s="1250" t="s">
        <v>23</v>
      </c>
      <c r="G1297" s="1250" t="s">
        <v>12</v>
      </c>
      <c r="H1297" s="1251" t="s">
        <v>13</v>
      </c>
      <c r="I1297" s="1251" t="s">
        <v>14</v>
      </c>
      <c r="J1297" s="1251" t="s">
        <v>15</v>
      </c>
      <c r="K1297" s="1252" t="s">
        <v>8</v>
      </c>
      <c r="L1297" s="1252" t="s">
        <v>9</v>
      </c>
      <c r="M1297" s="1252" t="s">
        <v>10</v>
      </c>
      <c r="N1297" s="1247" t="s">
        <v>2502</v>
      </c>
      <c r="O1297" s="1248" t="s">
        <v>2675</v>
      </c>
      <c r="P1297" s="1249" t="s">
        <v>11</v>
      </c>
      <c r="Q1297" s="1246"/>
    </row>
    <row r="1298" spans="1:18" ht="11.1" customHeight="1">
      <c r="A1298" s="1253"/>
      <c r="B1298" s="1254" t="s">
        <v>2406</v>
      </c>
      <c r="C1298" s="1255" t="s">
        <v>2506</v>
      </c>
      <c r="D1298" s="1256" t="s">
        <v>2507</v>
      </c>
      <c r="E1298" s="1257" t="s">
        <v>7</v>
      </c>
      <c r="F1298" s="1257" t="s">
        <v>22</v>
      </c>
      <c r="G1298" s="1257" t="s">
        <v>6</v>
      </c>
      <c r="H1298" s="1258" t="s">
        <v>5</v>
      </c>
      <c r="I1298" s="1258" t="s">
        <v>4</v>
      </c>
      <c r="J1298" s="1258" t="s">
        <v>3</v>
      </c>
      <c r="K1298" s="1259" t="s">
        <v>2</v>
      </c>
      <c r="L1298" s="1259" t="s">
        <v>1</v>
      </c>
      <c r="M1298" s="1259" t="s">
        <v>0</v>
      </c>
      <c r="N1298" s="1254" t="s">
        <v>2406</v>
      </c>
      <c r="O1298" s="1255" t="s">
        <v>2506</v>
      </c>
      <c r="P1298" s="1256" t="s">
        <v>2507</v>
      </c>
      <c r="Q1298" s="1260"/>
    </row>
    <row r="1299" spans="1:18" ht="15" customHeight="1">
      <c r="A1299" s="1290"/>
      <c r="B1299" s="1266"/>
      <c r="C1299" s="1267"/>
      <c r="D1299" s="1268"/>
      <c r="E1299" s="1267"/>
      <c r="F1299" s="1267"/>
      <c r="G1299" s="1267"/>
      <c r="H1299" s="1267"/>
      <c r="I1299" s="1267"/>
      <c r="J1299" s="1267"/>
      <c r="K1299" s="1267"/>
      <c r="L1299" s="1267"/>
      <c r="M1299" s="1267"/>
      <c r="N1299" s="1266"/>
      <c r="O1299" s="1267"/>
      <c r="P1299" s="1268"/>
      <c r="Q1299" s="1264"/>
      <c r="R1299" s="1270"/>
    </row>
    <row r="1300" spans="1:18" ht="18" customHeight="1">
      <c r="A1300" s="1274" t="s">
        <v>2879</v>
      </c>
      <c r="B1300" s="1266">
        <f>'[2]tr (2)'!C878</f>
        <v>101.4</v>
      </c>
      <c r="C1300" s="1267">
        <f>'[2]tr (2)'!D878</f>
        <v>101.4</v>
      </c>
      <c r="D1300" s="1268">
        <f>'[2]tr (2)'!E878</f>
        <v>101.4</v>
      </c>
      <c r="E1300" s="1267">
        <f>'[2]tr (2)'!F878</f>
        <v>101.4</v>
      </c>
      <c r="F1300" s="1267">
        <f>'[2]tr (2)'!G878</f>
        <v>101.4</v>
      </c>
      <c r="G1300" s="1267">
        <f>'[2]tr (2)'!H878</f>
        <v>100.8</v>
      </c>
      <c r="H1300" s="1267">
        <f>'[2]tr (2)'!I878</f>
        <v>100.8</v>
      </c>
      <c r="I1300" s="1267">
        <f>'[2]tr (2)'!J878</f>
        <v>100.6</v>
      </c>
      <c r="J1300" s="1267">
        <f>'[2]tr (2)'!K878</f>
        <v>100.6</v>
      </c>
      <c r="K1300" s="1267">
        <f>'[2]tr (2)'!L878</f>
        <v>100.4</v>
      </c>
      <c r="L1300" s="1267">
        <f>'[2]tr (2)'!M878</f>
        <v>100.1</v>
      </c>
      <c r="M1300" s="1267">
        <f>'[2]tr (2)'!N878</f>
        <v>100.2</v>
      </c>
      <c r="N1300" s="1266">
        <f>'[2]tr (2)'!O878</f>
        <v>100.2</v>
      </c>
      <c r="O1300" s="1267">
        <f>'[2]tr (2)'!P878</f>
        <v>100.2</v>
      </c>
      <c r="P1300" s="1268">
        <f>'[2]tr (2)'!Q878</f>
        <v>100.2</v>
      </c>
      <c r="Q1300" s="1269" t="s">
        <v>2880</v>
      </c>
      <c r="R1300" s="1317"/>
    </row>
    <row r="1301" spans="1:18" ht="18" customHeight="1">
      <c r="A1301" s="1244" t="s">
        <v>2881</v>
      </c>
      <c r="B1301" s="1272">
        <f>'[2]tr (2)'!C879</f>
        <v>73.7</v>
      </c>
      <c r="C1301" s="1224">
        <f>'[2]tr (2)'!D879</f>
        <v>73.7</v>
      </c>
      <c r="D1301" s="1276">
        <f>'[2]tr (2)'!E879</f>
        <v>73.7</v>
      </c>
      <c r="E1301" s="1224">
        <f>'[2]tr (2)'!F879</f>
        <v>73.7</v>
      </c>
      <c r="F1301" s="1224">
        <f>'[2]tr (2)'!G879</f>
        <v>73.7</v>
      </c>
      <c r="G1301" s="1224">
        <f>'[2]tr (2)'!H879</f>
        <v>70.099999999999994</v>
      </c>
      <c r="H1301" s="1224">
        <f>'[2]tr (2)'!I879</f>
        <v>70.099999999999994</v>
      </c>
      <c r="I1301" s="1224">
        <f>'[2]tr (2)'!J879</f>
        <v>70.099999999999994</v>
      </c>
      <c r="J1301" s="1224">
        <f>'[2]tr (2)'!K879</f>
        <v>69.900000000000006</v>
      </c>
      <c r="K1301" s="1224">
        <f>'[2]tr (2)'!L879</f>
        <v>69.900000000000006</v>
      </c>
      <c r="L1301" s="1224">
        <f>'[2]tr (2)'!M879</f>
        <v>69.900000000000006</v>
      </c>
      <c r="M1301" s="1224">
        <f>'[2]tr (2)'!N879</f>
        <v>69.900000000000006</v>
      </c>
      <c r="N1301" s="1272">
        <f>'[2]tr (2)'!O879</f>
        <v>69.900000000000006</v>
      </c>
      <c r="O1301" s="1224">
        <f>'[2]tr (2)'!P879</f>
        <v>69.900000000000006</v>
      </c>
      <c r="P1301" s="1276">
        <f>'[2]tr (2)'!Q879</f>
        <v>69.900000000000006</v>
      </c>
      <c r="Q1301" s="1278" t="s">
        <v>2882</v>
      </c>
      <c r="R1301" s="1317"/>
    </row>
    <row r="1302" spans="1:18" ht="15" customHeight="1">
      <c r="A1302" s="1244" t="s">
        <v>2883</v>
      </c>
      <c r="B1302" s="1272">
        <f>'[2]tr (2)'!C880</f>
        <v>105.9</v>
      </c>
      <c r="C1302" s="1224">
        <f>'[2]tr (2)'!D880</f>
        <v>103.9</v>
      </c>
      <c r="D1302" s="1276">
        <f>'[2]tr (2)'!E880</f>
        <v>103.9</v>
      </c>
      <c r="E1302" s="1224">
        <f>'[2]tr (2)'!F880</f>
        <v>103.9</v>
      </c>
      <c r="F1302" s="1224">
        <f>'[2]tr (2)'!G880</f>
        <v>103.9</v>
      </c>
      <c r="G1302" s="1224">
        <f>'[2]tr (2)'!H880</f>
        <v>103.9</v>
      </c>
      <c r="H1302" s="1224">
        <f>'[2]tr (2)'!I880</f>
        <v>103.9</v>
      </c>
      <c r="I1302" s="1224">
        <f>'[2]tr (2)'!J880</f>
        <v>106.6</v>
      </c>
      <c r="J1302" s="1224">
        <f>'[2]tr (2)'!K880</f>
        <v>106.6</v>
      </c>
      <c r="K1302" s="1224">
        <f>'[2]tr (2)'!L880</f>
        <v>106.6</v>
      </c>
      <c r="L1302" s="1224">
        <f>'[2]tr (2)'!M880</f>
        <v>106.6</v>
      </c>
      <c r="M1302" s="1224">
        <f>'[2]tr (2)'!N880</f>
        <v>106.6</v>
      </c>
      <c r="N1302" s="1272">
        <f>'[2]tr (2)'!O880</f>
        <v>106.6</v>
      </c>
      <c r="O1302" s="1224">
        <f>'[2]tr (2)'!P880</f>
        <v>106.6</v>
      </c>
      <c r="P1302" s="1276">
        <f>'[2]tr (2)'!Q880</f>
        <v>106.6</v>
      </c>
      <c r="Q1302" s="1277" t="s">
        <v>2884</v>
      </c>
      <c r="R1302" s="1317"/>
    </row>
    <row r="1303" spans="1:18" ht="15" customHeight="1">
      <c r="A1303" s="1244" t="s">
        <v>2885</v>
      </c>
      <c r="B1303" s="1272">
        <f>'[2]tr (2)'!C881</f>
        <v>99.7</v>
      </c>
      <c r="C1303" s="1224">
        <f>'[2]tr (2)'!D881</f>
        <v>99.7</v>
      </c>
      <c r="D1303" s="1276">
        <f>'[2]tr (2)'!E881</f>
        <v>99.7</v>
      </c>
      <c r="E1303" s="1224">
        <f>'[2]tr (2)'!F881</f>
        <v>99.7</v>
      </c>
      <c r="F1303" s="1224">
        <f>'[2]tr (2)'!G881</f>
        <v>99.7</v>
      </c>
      <c r="G1303" s="1224">
        <f>'[2]tr (2)'!H881</f>
        <v>99.7</v>
      </c>
      <c r="H1303" s="1224">
        <f>'[2]tr (2)'!I881</f>
        <v>99.7</v>
      </c>
      <c r="I1303" s="1224">
        <f>'[2]tr (2)'!J881</f>
        <v>99.7</v>
      </c>
      <c r="J1303" s="1224">
        <f>'[2]tr (2)'!K881</f>
        <v>99.7</v>
      </c>
      <c r="K1303" s="1224">
        <f>'[2]tr (2)'!L881</f>
        <v>97.3</v>
      </c>
      <c r="L1303" s="1224">
        <f>'[2]tr (2)'!M881</f>
        <v>97.3</v>
      </c>
      <c r="M1303" s="1224">
        <f>'[2]tr (2)'!N881</f>
        <v>97.3</v>
      </c>
      <c r="N1303" s="1272">
        <f>'[2]tr (2)'!O881</f>
        <v>97.3</v>
      </c>
      <c r="O1303" s="1224">
        <f>'[2]tr (2)'!P881</f>
        <v>97.3</v>
      </c>
      <c r="P1303" s="1276">
        <f>'[2]tr (2)'!Q881</f>
        <v>97.3</v>
      </c>
      <c r="Q1303" s="1277" t="s">
        <v>2886</v>
      </c>
      <c r="R1303" s="1317"/>
    </row>
    <row r="1304" spans="1:18" ht="15" customHeight="1">
      <c r="A1304" s="1244" t="s">
        <v>2887</v>
      </c>
      <c r="B1304" s="1272">
        <f>'[2]tr (2)'!C882</f>
        <v>109.1</v>
      </c>
      <c r="C1304" s="1224">
        <f>'[2]tr (2)'!D882</f>
        <v>109.1</v>
      </c>
      <c r="D1304" s="1276">
        <f>'[2]tr (2)'!E882</f>
        <v>109.1</v>
      </c>
      <c r="E1304" s="1224">
        <f>'[2]tr (2)'!F882</f>
        <v>109.1</v>
      </c>
      <c r="F1304" s="1224">
        <f>'[2]tr (2)'!G882</f>
        <v>109.1</v>
      </c>
      <c r="G1304" s="1224">
        <f>'[2]tr (2)'!H882</f>
        <v>109.1</v>
      </c>
      <c r="H1304" s="1224">
        <f>'[2]tr (2)'!I882</f>
        <v>109.1</v>
      </c>
      <c r="I1304" s="1224">
        <f>'[2]tr (2)'!J882</f>
        <v>109.1</v>
      </c>
      <c r="J1304" s="1224">
        <f>'[2]tr (2)'!K882</f>
        <v>109.1</v>
      </c>
      <c r="K1304" s="1224">
        <f>'[2]tr (2)'!L882</f>
        <v>109.1</v>
      </c>
      <c r="L1304" s="1224">
        <f>'[2]tr (2)'!M882</f>
        <v>109.1</v>
      </c>
      <c r="M1304" s="1224">
        <f>'[2]tr (2)'!N882</f>
        <v>109.1</v>
      </c>
      <c r="N1304" s="1272">
        <f>'[2]tr (2)'!O882</f>
        <v>109.1</v>
      </c>
      <c r="O1304" s="1224">
        <f>'[2]tr (2)'!P882</f>
        <v>109.1</v>
      </c>
      <c r="P1304" s="1276">
        <f>'[2]tr (2)'!Q882</f>
        <v>109.1</v>
      </c>
      <c r="Q1304" s="1277" t="s">
        <v>2888</v>
      </c>
      <c r="R1304" s="1317"/>
    </row>
    <row r="1305" spans="1:18" ht="15" customHeight="1">
      <c r="A1305" s="1308" t="s">
        <v>2889</v>
      </c>
      <c r="B1305" s="1272">
        <f>'[2]tr (2)'!C883</f>
        <v>75</v>
      </c>
      <c r="C1305" s="1224">
        <f>'[2]tr (2)'!D883</f>
        <v>75</v>
      </c>
      <c r="D1305" s="1276">
        <f>'[2]tr (2)'!E883</f>
        <v>75</v>
      </c>
      <c r="E1305" s="1224">
        <f>'[2]tr (2)'!F883</f>
        <v>75</v>
      </c>
      <c r="F1305" s="1224">
        <f>'[2]tr (2)'!G883</f>
        <v>75</v>
      </c>
      <c r="G1305" s="1224">
        <f>'[2]tr (2)'!H883</f>
        <v>75</v>
      </c>
      <c r="H1305" s="1224">
        <f>'[2]tr (2)'!I883</f>
        <v>75</v>
      </c>
      <c r="I1305" s="1224">
        <f>'[2]tr (2)'!J883</f>
        <v>75</v>
      </c>
      <c r="J1305" s="1224">
        <f>'[2]tr (2)'!K883</f>
        <v>75</v>
      </c>
      <c r="K1305" s="1224">
        <f>'[2]tr (2)'!L883</f>
        <v>75</v>
      </c>
      <c r="L1305" s="1224">
        <f>'[2]tr (2)'!M883</f>
        <v>75</v>
      </c>
      <c r="M1305" s="1224">
        <f>'[2]tr (2)'!N883</f>
        <v>75</v>
      </c>
      <c r="N1305" s="1272">
        <f>'[2]tr (2)'!O883</f>
        <v>75</v>
      </c>
      <c r="O1305" s="1224">
        <f>'[2]tr (2)'!P883</f>
        <v>75</v>
      </c>
      <c r="P1305" s="1276">
        <f>'[2]tr (2)'!Q883</f>
        <v>75</v>
      </c>
      <c r="Q1305" s="1280" t="s">
        <v>2890</v>
      </c>
      <c r="R1305" s="1317"/>
    </row>
    <row r="1306" spans="1:18" ht="15" customHeight="1">
      <c r="A1306" s="1244" t="s">
        <v>2891</v>
      </c>
      <c r="B1306" s="1272">
        <f>'[2]tr (2)'!C884</f>
        <v>104.9</v>
      </c>
      <c r="C1306" s="1224">
        <f>'[2]tr (2)'!D884</f>
        <v>104.9</v>
      </c>
      <c r="D1306" s="1276">
        <f>'[2]tr (2)'!E884</f>
        <v>104.9</v>
      </c>
      <c r="E1306" s="1224">
        <f>'[2]tr (2)'!F884</f>
        <v>104.9</v>
      </c>
      <c r="F1306" s="1224">
        <f>'[2]tr (2)'!G884</f>
        <v>104.9</v>
      </c>
      <c r="G1306" s="1224">
        <f>'[2]tr (2)'!H884</f>
        <v>104.9</v>
      </c>
      <c r="H1306" s="1224">
        <f>'[2]tr (2)'!I884</f>
        <v>106.6</v>
      </c>
      <c r="I1306" s="1224">
        <f>'[2]tr (2)'!J884</f>
        <v>106.6</v>
      </c>
      <c r="J1306" s="1224">
        <f>'[2]tr (2)'!K884</f>
        <v>106.6</v>
      </c>
      <c r="K1306" s="1224">
        <f>'[2]tr (2)'!L884</f>
        <v>106.6</v>
      </c>
      <c r="L1306" s="1224">
        <f>'[2]tr (2)'!M884</f>
        <v>108</v>
      </c>
      <c r="M1306" s="1224">
        <f>'[2]tr (2)'!N884</f>
        <v>108</v>
      </c>
      <c r="N1306" s="1272">
        <f>'[2]tr (2)'!O884</f>
        <v>108</v>
      </c>
      <c r="O1306" s="1224">
        <f>'[2]tr (2)'!P884</f>
        <v>108.1</v>
      </c>
      <c r="P1306" s="1276">
        <f>'[2]tr (2)'!Q884</f>
        <v>108.1</v>
      </c>
      <c r="Q1306" s="1278" t="s">
        <v>2892</v>
      </c>
    </row>
    <row r="1307" spans="1:18" ht="15" customHeight="1">
      <c r="A1307" s="1244" t="s">
        <v>2893</v>
      </c>
      <c r="B1307" s="1272">
        <f>'[2]tr (2)'!C885</f>
        <v>90.7</v>
      </c>
      <c r="C1307" s="1224">
        <f>'[2]tr (2)'!D885</f>
        <v>90.7</v>
      </c>
      <c r="D1307" s="1276">
        <f>'[2]tr (2)'!E885</f>
        <v>90.7</v>
      </c>
      <c r="E1307" s="1224">
        <f>'[2]tr (2)'!F885</f>
        <v>90.7</v>
      </c>
      <c r="F1307" s="1224">
        <f>'[2]tr (2)'!G885</f>
        <v>90.7</v>
      </c>
      <c r="G1307" s="1224">
        <f>'[2]tr (2)'!H885</f>
        <v>90.7</v>
      </c>
      <c r="H1307" s="1224">
        <f>'[2]tr (2)'!I885</f>
        <v>90.7</v>
      </c>
      <c r="I1307" s="1224">
        <f>'[2]tr (2)'!J885</f>
        <v>90.7</v>
      </c>
      <c r="J1307" s="1224">
        <f>'[2]tr (2)'!K885</f>
        <v>91.6</v>
      </c>
      <c r="K1307" s="1224">
        <f>'[2]tr (2)'!L885</f>
        <v>92.7</v>
      </c>
      <c r="L1307" s="1224">
        <f>'[2]tr (2)'!M885</f>
        <v>92.7</v>
      </c>
      <c r="M1307" s="1224">
        <f>'[2]tr (2)'!N885</f>
        <v>95.4</v>
      </c>
      <c r="N1307" s="1272">
        <f>'[2]tr (2)'!O885</f>
        <v>95.4</v>
      </c>
      <c r="O1307" s="1224">
        <f>'[2]tr (2)'!P885</f>
        <v>95.4</v>
      </c>
      <c r="P1307" s="1276">
        <f>'[2]tr (2)'!Q885</f>
        <v>95.4</v>
      </c>
      <c r="Q1307" s="1278" t="s">
        <v>2894</v>
      </c>
    </row>
    <row r="1308" spans="1:18" ht="15" customHeight="1">
      <c r="A1308" s="1244" t="s">
        <v>2895</v>
      </c>
      <c r="B1308" s="1272">
        <f>'[2]tr (2)'!C886</f>
        <v>92</v>
      </c>
      <c r="C1308" s="1224">
        <f>'[2]tr (2)'!D886</f>
        <v>92</v>
      </c>
      <c r="D1308" s="1276">
        <f>'[2]tr (2)'!E886</f>
        <v>92</v>
      </c>
      <c r="E1308" s="1224">
        <f>'[2]tr (2)'!F886</f>
        <v>92</v>
      </c>
      <c r="F1308" s="1224">
        <f>'[2]tr (2)'!G886</f>
        <v>92</v>
      </c>
      <c r="G1308" s="1224">
        <f>'[2]tr (2)'!H886</f>
        <v>92</v>
      </c>
      <c r="H1308" s="1224">
        <f>'[2]tr (2)'!I886</f>
        <v>92</v>
      </c>
      <c r="I1308" s="1224">
        <f>'[2]tr (2)'!J886</f>
        <v>92</v>
      </c>
      <c r="J1308" s="1224">
        <f>'[2]tr (2)'!K886</f>
        <v>92</v>
      </c>
      <c r="K1308" s="1224">
        <f>'[2]tr (2)'!L886</f>
        <v>92</v>
      </c>
      <c r="L1308" s="1224">
        <f>'[2]tr (2)'!M886</f>
        <v>92</v>
      </c>
      <c r="M1308" s="1224">
        <f>'[2]tr (2)'!N886</f>
        <v>92</v>
      </c>
      <c r="N1308" s="1272">
        <f>'[2]tr (2)'!O886</f>
        <v>92</v>
      </c>
      <c r="O1308" s="1224">
        <f>'[2]tr (2)'!P886</f>
        <v>92</v>
      </c>
      <c r="P1308" s="1276">
        <f>'[2]tr (2)'!Q886</f>
        <v>92</v>
      </c>
      <c r="Q1308" s="1278" t="s">
        <v>2896</v>
      </c>
    </row>
    <row r="1309" spans="1:18" ht="15" customHeight="1">
      <c r="A1309" s="1244" t="s">
        <v>2897</v>
      </c>
      <c r="B1309" s="1272">
        <f>'[2]tr (2)'!C887</f>
        <v>105.4</v>
      </c>
      <c r="C1309" s="1224">
        <f>'[2]tr (2)'!D887</f>
        <v>105.4</v>
      </c>
      <c r="D1309" s="1276">
        <f>'[2]tr (2)'!E887</f>
        <v>105.4</v>
      </c>
      <c r="E1309" s="1224">
        <f>'[2]tr (2)'!F887</f>
        <v>105.4</v>
      </c>
      <c r="F1309" s="1224">
        <f>'[2]tr (2)'!G887</f>
        <v>105.4</v>
      </c>
      <c r="G1309" s="1224">
        <f>'[2]tr (2)'!H887</f>
        <v>105.4</v>
      </c>
      <c r="H1309" s="1224">
        <f>'[2]tr (2)'!I887</f>
        <v>105.4</v>
      </c>
      <c r="I1309" s="1224">
        <f>'[2]tr (2)'!J887</f>
        <v>105.4</v>
      </c>
      <c r="J1309" s="1224">
        <f>'[2]tr (2)'!K887</f>
        <v>105.4</v>
      </c>
      <c r="K1309" s="1224">
        <f>'[2]tr (2)'!L887</f>
        <v>105.4</v>
      </c>
      <c r="L1309" s="1224">
        <f>'[2]tr (2)'!M887</f>
        <v>100</v>
      </c>
      <c r="M1309" s="1224">
        <f>'[2]tr (2)'!N887</f>
        <v>100</v>
      </c>
      <c r="N1309" s="1272">
        <f>'[2]tr (2)'!O887</f>
        <v>100</v>
      </c>
      <c r="O1309" s="1224">
        <f>'[2]tr (2)'!P887</f>
        <v>100</v>
      </c>
      <c r="P1309" s="1276">
        <f>'[2]tr (2)'!Q887</f>
        <v>100</v>
      </c>
      <c r="Q1309" s="1278" t="s">
        <v>2898</v>
      </c>
    </row>
    <row r="1310" spans="1:18" ht="15" customHeight="1">
      <c r="A1310" s="1244" t="s">
        <v>2899</v>
      </c>
      <c r="B1310" s="1272">
        <f>'[2]tr (2)'!C888</f>
        <v>109.2</v>
      </c>
      <c r="C1310" s="1224">
        <f>'[2]tr (2)'!D888</f>
        <v>109.2</v>
      </c>
      <c r="D1310" s="1276">
        <f>'[2]tr (2)'!E888</f>
        <v>109.2</v>
      </c>
      <c r="E1310" s="1224">
        <f>'[2]tr (2)'!F888</f>
        <v>109.2</v>
      </c>
      <c r="F1310" s="1224">
        <f>'[2]tr (2)'!G888</f>
        <v>109.2</v>
      </c>
      <c r="G1310" s="1224">
        <f>'[2]tr (2)'!H888</f>
        <v>109.2</v>
      </c>
      <c r="H1310" s="1224">
        <f>'[2]tr (2)'!I888</f>
        <v>109.2</v>
      </c>
      <c r="I1310" s="1224">
        <f>'[2]tr (2)'!J888</f>
        <v>109.2</v>
      </c>
      <c r="J1310" s="1224">
        <f>'[2]tr (2)'!K888</f>
        <v>109.2</v>
      </c>
      <c r="K1310" s="1224">
        <f>'[2]tr (2)'!L888</f>
        <v>109.2</v>
      </c>
      <c r="L1310" s="1224">
        <f>'[2]tr (2)'!M888</f>
        <v>109.2</v>
      </c>
      <c r="M1310" s="1224">
        <f>'[2]tr (2)'!N888</f>
        <v>109.2</v>
      </c>
      <c r="N1310" s="1272">
        <f>'[2]tr (2)'!O888</f>
        <v>109.2</v>
      </c>
      <c r="O1310" s="1224">
        <f>'[2]tr (2)'!P888</f>
        <v>109.2</v>
      </c>
      <c r="P1310" s="1276">
        <f>'[2]tr (2)'!Q888</f>
        <v>109.2</v>
      </c>
      <c r="Q1310" s="1278" t="s">
        <v>2900</v>
      </c>
    </row>
    <row r="1311" spans="1:18" ht="15" customHeight="1">
      <c r="A1311" s="1244" t="s">
        <v>2901</v>
      </c>
      <c r="B1311" s="1272">
        <f>'[2]tr (2)'!C889</f>
        <v>100</v>
      </c>
      <c r="C1311" s="1224">
        <f>'[2]tr (2)'!D889</f>
        <v>100</v>
      </c>
      <c r="D1311" s="1276">
        <f>'[2]tr (2)'!E889</f>
        <v>100</v>
      </c>
      <c r="E1311" s="1224">
        <f>'[2]tr (2)'!F889</f>
        <v>100</v>
      </c>
      <c r="F1311" s="1224">
        <f>'[2]tr (2)'!G889</f>
        <v>100</v>
      </c>
      <c r="G1311" s="1224">
        <f>'[2]tr (2)'!H889</f>
        <v>100</v>
      </c>
      <c r="H1311" s="1224">
        <f>'[2]tr (2)'!I889</f>
        <v>100</v>
      </c>
      <c r="I1311" s="1224">
        <f>'[2]tr (2)'!J889</f>
        <v>100</v>
      </c>
      <c r="J1311" s="1224">
        <f>'[2]tr (2)'!K889</f>
        <v>100</v>
      </c>
      <c r="K1311" s="1224">
        <f>'[2]tr (2)'!L889</f>
        <v>100</v>
      </c>
      <c r="L1311" s="1224">
        <f>'[2]tr (2)'!M889</f>
        <v>100</v>
      </c>
      <c r="M1311" s="1224">
        <f>'[2]tr (2)'!N889</f>
        <v>100</v>
      </c>
      <c r="N1311" s="1272">
        <f>'[2]tr (2)'!O889</f>
        <v>100</v>
      </c>
      <c r="O1311" s="1224">
        <f>'[2]tr (2)'!P889</f>
        <v>100</v>
      </c>
      <c r="P1311" s="1276">
        <f>'[2]tr (2)'!Q889</f>
        <v>100</v>
      </c>
      <c r="Q1311" s="1278" t="s">
        <v>2902</v>
      </c>
    </row>
    <row r="1312" spans="1:18" ht="15" customHeight="1">
      <c r="A1312" s="1244" t="s">
        <v>2903</v>
      </c>
      <c r="B1312" s="1272">
        <f>'[2]tr (2)'!C890</f>
        <v>101.3</v>
      </c>
      <c r="C1312" s="1224">
        <f>'[2]tr (2)'!D890</f>
        <v>101.3</v>
      </c>
      <c r="D1312" s="1276">
        <f>'[2]tr (2)'!E890</f>
        <v>101.3</v>
      </c>
      <c r="E1312" s="1224">
        <f>'[2]tr (2)'!F890</f>
        <v>101.3</v>
      </c>
      <c r="F1312" s="1224">
        <f>'[2]tr (2)'!G890</f>
        <v>101.3</v>
      </c>
      <c r="G1312" s="1224">
        <f>'[2]tr (2)'!H890</f>
        <v>101</v>
      </c>
      <c r="H1312" s="1224">
        <f>'[2]tr (2)'!I890</f>
        <v>101</v>
      </c>
      <c r="I1312" s="1224">
        <f>'[2]tr (2)'!J890</f>
        <v>101</v>
      </c>
      <c r="J1312" s="1224">
        <f>'[2]tr (2)'!K890</f>
        <v>101</v>
      </c>
      <c r="K1312" s="1224">
        <f>'[2]tr (2)'!L890</f>
        <v>101</v>
      </c>
      <c r="L1312" s="1224">
        <f>'[2]tr (2)'!M890</f>
        <v>101</v>
      </c>
      <c r="M1312" s="1224">
        <f>'[2]tr (2)'!N890</f>
        <v>101</v>
      </c>
      <c r="N1312" s="1272">
        <f>'[2]tr (2)'!O890</f>
        <v>101</v>
      </c>
      <c r="O1312" s="1224">
        <f>'[2]tr (2)'!P890</f>
        <v>101</v>
      </c>
      <c r="P1312" s="1276">
        <f>'[2]tr (2)'!Q890</f>
        <v>101</v>
      </c>
      <c r="Q1312" s="1278" t="s">
        <v>2904</v>
      </c>
      <c r="R1312" s="1270"/>
    </row>
    <row r="1313" spans="1:18" ht="15" customHeight="1">
      <c r="A1313" s="1244" t="s">
        <v>2905</v>
      </c>
      <c r="B1313" s="1272">
        <f>'[2]tr (2)'!C891</f>
        <v>153.5</v>
      </c>
      <c r="C1313" s="1224">
        <f>'[2]tr (2)'!D891</f>
        <v>153.5</v>
      </c>
      <c r="D1313" s="1276">
        <f>'[2]tr (2)'!E891</f>
        <v>153.5</v>
      </c>
      <c r="E1313" s="1224">
        <f>'[2]tr (2)'!F891</f>
        <v>153.5</v>
      </c>
      <c r="F1313" s="1224">
        <f>'[2]tr (2)'!G891</f>
        <v>153.5</v>
      </c>
      <c r="G1313" s="1224">
        <f>'[2]tr (2)'!H891</f>
        <v>153.5</v>
      </c>
      <c r="H1313" s="1224">
        <f>'[2]tr (2)'!I891</f>
        <v>153.5</v>
      </c>
      <c r="I1313" s="1224">
        <f>'[2]tr (2)'!J891</f>
        <v>153.5</v>
      </c>
      <c r="J1313" s="1224">
        <f>'[2]tr (2)'!K891</f>
        <v>153.5</v>
      </c>
      <c r="K1313" s="1224">
        <f>'[2]tr (2)'!L891</f>
        <v>153.5</v>
      </c>
      <c r="L1313" s="1224">
        <f>'[2]tr (2)'!M891</f>
        <v>153.5</v>
      </c>
      <c r="M1313" s="1224">
        <f>'[2]tr (2)'!N891</f>
        <v>153.5</v>
      </c>
      <c r="N1313" s="1272">
        <f>'[2]tr (2)'!O891</f>
        <v>153.5</v>
      </c>
      <c r="O1313" s="1224">
        <f>'[2]tr (2)'!P891</f>
        <v>153.5</v>
      </c>
      <c r="P1313" s="1276">
        <f>'[2]tr (2)'!Q891</f>
        <v>153.5</v>
      </c>
      <c r="Q1313" s="1278" t="s">
        <v>2906</v>
      </c>
    </row>
    <row r="1314" spans="1:18" ht="15" customHeight="1">
      <c r="A1314" s="1244" t="s">
        <v>2907</v>
      </c>
      <c r="B1314" s="1272">
        <f>'[2]tr (2)'!C892</f>
        <v>100.3</v>
      </c>
      <c r="C1314" s="1224">
        <f>'[2]tr (2)'!D892</f>
        <v>100.3</v>
      </c>
      <c r="D1314" s="1276">
        <f>'[2]tr (2)'!E892</f>
        <v>100.3</v>
      </c>
      <c r="E1314" s="1224">
        <f>'[2]tr (2)'!F892</f>
        <v>100.3</v>
      </c>
      <c r="F1314" s="1224">
        <f>'[2]tr (2)'!G892</f>
        <v>100.3</v>
      </c>
      <c r="G1314" s="1224">
        <f>'[2]tr (2)'!H892</f>
        <v>100.3</v>
      </c>
      <c r="H1314" s="1224">
        <f>'[2]tr (2)'!I892</f>
        <v>100.3</v>
      </c>
      <c r="I1314" s="1224">
        <f>'[2]tr (2)'!J892</f>
        <v>100.3</v>
      </c>
      <c r="J1314" s="1224">
        <f>'[2]tr (2)'!K892</f>
        <v>100.3</v>
      </c>
      <c r="K1314" s="1224">
        <f>'[2]tr (2)'!L892</f>
        <v>100.3</v>
      </c>
      <c r="L1314" s="1224">
        <f>'[2]tr (2)'!M892</f>
        <v>100.3</v>
      </c>
      <c r="M1314" s="1224">
        <f>'[2]tr (2)'!N892</f>
        <v>100.3</v>
      </c>
      <c r="N1314" s="1272">
        <f>'[2]tr (2)'!O892</f>
        <v>100.3</v>
      </c>
      <c r="O1314" s="1224">
        <f>'[2]tr (2)'!P892</f>
        <v>100.3</v>
      </c>
      <c r="P1314" s="1276">
        <f>'[2]tr (2)'!Q892</f>
        <v>100.3</v>
      </c>
      <c r="Q1314" s="1278" t="s">
        <v>2908</v>
      </c>
    </row>
    <row r="1315" spans="1:18" s="1227" customFormat="1" ht="15" customHeight="1">
      <c r="A1315" s="1244" t="s">
        <v>2909</v>
      </c>
      <c r="B1315" s="1272">
        <f>'[2]tr (2)'!C893</f>
        <v>117.4</v>
      </c>
      <c r="C1315" s="1224">
        <f>'[2]tr (2)'!D893</f>
        <v>117.4</v>
      </c>
      <c r="D1315" s="1276">
        <f>'[2]tr (2)'!E893</f>
        <v>117.4</v>
      </c>
      <c r="E1315" s="1224">
        <f>'[2]tr (2)'!F893</f>
        <v>117.4</v>
      </c>
      <c r="F1315" s="1224">
        <f>'[2]tr (2)'!G893</f>
        <v>117.4</v>
      </c>
      <c r="G1315" s="1224">
        <f>'[2]tr (2)'!H893</f>
        <v>117.4</v>
      </c>
      <c r="H1315" s="1224">
        <f>'[2]tr (2)'!I893</f>
        <v>117.4</v>
      </c>
      <c r="I1315" s="1224">
        <f>'[2]tr (2)'!J893</f>
        <v>116.5</v>
      </c>
      <c r="J1315" s="1224">
        <f>'[2]tr (2)'!K893</f>
        <v>116.5</v>
      </c>
      <c r="K1315" s="1224">
        <f>'[2]tr (2)'!L893</f>
        <v>116.5</v>
      </c>
      <c r="L1315" s="1224">
        <f>'[2]tr (2)'!M893</f>
        <v>116.5</v>
      </c>
      <c r="M1315" s="1224">
        <f>'[2]tr (2)'!N893</f>
        <v>116.5</v>
      </c>
      <c r="N1315" s="1272">
        <f>'[2]tr (2)'!O893</f>
        <v>116.5</v>
      </c>
      <c r="O1315" s="1224">
        <f>'[2]tr (2)'!P893</f>
        <v>116.5</v>
      </c>
      <c r="P1315" s="1276">
        <f>'[2]tr (2)'!Q893</f>
        <v>116.5</v>
      </c>
      <c r="Q1315" s="1278" t="s">
        <v>2910</v>
      </c>
      <c r="R1315" s="1243"/>
    </row>
    <row r="1316" spans="1:18" ht="15" customHeight="1">
      <c r="B1316" s="1272"/>
      <c r="C1316" s="1224"/>
      <c r="D1316" s="1268"/>
      <c r="E1316" s="1267"/>
      <c r="F1316" s="1267"/>
      <c r="G1316" s="1267"/>
      <c r="H1316" s="1267"/>
      <c r="I1316" s="1267"/>
      <c r="J1316" s="1267"/>
      <c r="K1316" s="1267"/>
      <c r="L1316" s="1267"/>
      <c r="M1316" s="1267"/>
      <c r="N1316" s="1266"/>
      <c r="O1316" s="1267"/>
      <c r="P1316" s="1268"/>
      <c r="Q1316" s="1278"/>
    </row>
    <row r="1317" spans="1:18" s="1238" customFormat="1" ht="15" customHeight="1">
      <c r="A1317" s="1274" t="s">
        <v>2911</v>
      </c>
      <c r="B1317" s="1266">
        <f>'[2]tr (2)'!C895</f>
        <v>130.80000000000001</v>
      </c>
      <c r="C1317" s="1267">
        <f>'[2]tr (2)'!D895</f>
        <v>130.80000000000001</v>
      </c>
      <c r="D1317" s="1268">
        <f>'[2]tr (2)'!E895</f>
        <v>130.80000000000001</v>
      </c>
      <c r="E1317" s="1267">
        <f>'[2]tr (2)'!F895</f>
        <v>130.80000000000001</v>
      </c>
      <c r="F1317" s="1267">
        <f>'[2]tr (2)'!G895</f>
        <v>129.80000000000001</v>
      </c>
      <c r="G1317" s="1267">
        <f>'[2]tr (2)'!H895</f>
        <v>129.80000000000001</v>
      </c>
      <c r="H1317" s="1267">
        <f>'[2]tr (2)'!I895</f>
        <v>129.80000000000001</v>
      </c>
      <c r="I1317" s="1267">
        <f>'[2]tr (2)'!J895</f>
        <v>129.80000000000001</v>
      </c>
      <c r="J1317" s="1267">
        <f>'[2]tr (2)'!K895</f>
        <v>129.80000000000001</v>
      </c>
      <c r="K1317" s="1267">
        <f>'[2]tr (2)'!L895</f>
        <v>129.80000000000001</v>
      </c>
      <c r="L1317" s="1267">
        <f>'[2]tr (2)'!M895</f>
        <v>129.80000000000001</v>
      </c>
      <c r="M1317" s="1267">
        <f>'[2]tr (2)'!N895</f>
        <v>129.80000000000001</v>
      </c>
      <c r="N1317" s="1266">
        <f>'[2]tr (2)'!O895</f>
        <v>129.80000000000001</v>
      </c>
      <c r="O1317" s="1267">
        <f>'[2]tr (2)'!P895</f>
        <v>129.80000000000001</v>
      </c>
      <c r="P1317" s="1268">
        <f>'[2]tr (2)'!Q895</f>
        <v>129.80000000000001</v>
      </c>
      <c r="Q1317" s="1275" t="s">
        <v>2912</v>
      </c>
      <c r="R1317" s="1243"/>
    </row>
    <row r="1318" spans="1:18" ht="15" customHeight="1">
      <c r="A1318" s="1244" t="s">
        <v>2913</v>
      </c>
      <c r="B1318" s="1272">
        <f>'[2]tr (2)'!C896</f>
        <v>133.80000000000001</v>
      </c>
      <c r="C1318" s="1224">
        <f>'[2]tr (2)'!D896</f>
        <v>133.80000000000001</v>
      </c>
      <c r="D1318" s="1276">
        <f>'[2]tr (2)'!E896</f>
        <v>133.80000000000001</v>
      </c>
      <c r="E1318" s="1224">
        <f>'[2]tr (2)'!F896</f>
        <v>133.80000000000001</v>
      </c>
      <c r="F1318" s="1224">
        <f>'[2]tr (2)'!G896</f>
        <v>133.80000000000001</v>
      </c>
      <c r="G1318" s="1224">
        <f>'[2]tr (2)'!H896</f>
        <v>133.80000000000001</v>
      </c>
      <c r="H1318" s="1224">
        <f>'[2]tr (2)'!I896</f>
        <v>133.80000000000001</v>
      </c>
      <c r="I1318" s="1224">
        <f>'[2]tr (2)'!J896</f>
        <v>133.80000000000001</v>
      </c>
      <c r="J1318" s="1224">
        <f>'[2]tr (2)'!K896</f>
        <v>133.80000000000001</v>
      </c>
      <c r="K1318" s="1224">
        <f>'[2]tr (2)'!L896</f>
        <v>133.80000000000001</v>
      </c>
      <c r="L1318" s="1224">
        <f>'[2]tr (2)'!M896</f>
        <v>133.80000000000001</v>
      </c>
      <c r="M1318" s="1224">
        <f>'[2]tr (2)'!N896</f>
        <v>133.80000000000001</v>
      </c>
      <c r="N1318" s="1272">
        <f>'[2]tr (2)'!O896</f>
        <v>133.80000000000001</v>
      </c>
      <c r="O1318" s="1224">
        <f>'[2]tr (2)'!P896</f>
        <v>133.80000000000001</v>
      </c>
      <c r="P1318" s="1276">
        <f>'[2]tr (2)'!Q896</f>
        <v>133.80000000000001</v>
      </c>
      <c r="Q1318" s="1278" t="s">
        <v>2914</v>
      </c>
    </row>
    <row r="1319" spans="1:18" ht="15" customHeight="1">
      <c r="A1319" s="1244" t="s">
        <v>2915</v>
      </c>
      <c r="B1319" s="1272">
        <f>'[2]tr (2)'!C897</f>
        <v>125.2</v>
      </c>
      <c r="C1319" s="1224">
        <f>'[2]tr (2)'!D897</f>
        <v>125.2</v>
      </c>
      <c r="D1319" s="1276">
        <f>'[2]tr (2)'!E897</f>
        <v>125.2</v>
      </c>
      <c r="E1319" s="1224">
        <f>'[2]tr (2)'!F897</f>
        <v>125.2</v>
      </c>
      <c r="F1319" s="1224">
        <f>'[2]tr (2)'!G897</f>
        <v>119.5</v>
      </c>
      <c r="G1319" s="1224">
        <f>'[2]tr (2)'!H897</f>
        <v>119.5</v>
      </c>
      <c r="H1319" s="1224">
        <f>'[2]tr (2)'!I897</f>
        <v>119.5</v>
      </c>
      <c r="I1319" s="1224">
        <f>'[2]tr (2)'!J897</f>
        <v>119.5</v>
      </c>
      <c r="J1319" s="1224">
        <f>'[2]tr (2)'!K897</f>
        <v>119.5</v>
      </c>
      <c r="K1319" s="1224">
        <f>'[2]tr (2)'!L897</f>
        <v>119.5</v>
      </c>
      <c r="L1319" s="1224">
        <f>'[2]tr (2)'!M897</f>
        <v>119.5</v>
      </c>
      <c r="M1319" s="1224">
        <f>'[2]tr (2)'!N897</f>
        <v>119.5</v>
      </c>
      <c r="N1319" s="1272">
        <f>'[2]tr (2)'!O897</f>
        <v>119.5</v>
      </c>
      <c r="O1319" s="1224">
        <f>'[2]tr (2)'!P897</f>
        <v>119.5</v>
      </c>
      <c r="P1319" s="1276">
        <f>'[2]tr (2)'!Q897</f>
        <v>119.5</v>
      </c>
      <c r="Q1319" s="1278" t="s">
        <v>2916</v>
      </c>
    </row>
    <row r="1320" spans="1:18" ht="15" customHeight="1">
      <c r="A1320" s="1244" t="s">
        <v>2917</v>
      </c>
      <c r="B1320" s="1272">
        <f>'[2]tr (2)'!C898</f>
        <v>126.5</v>
      </c>
      <c r="C1320" s="1224">
        <f>'[2]tr (2)'!D898</f>
        <v>126.5</v>
      </c>
      <c r="D1320" s="1276">
        <f>'[2]tr (2)'!E898</f>
        <v>126.5</v>
      </c>
      <c r="E1320" s="1224">
        <f>'[2]tr (2)'!F898</f>
        <v>126.5</v>
      </c>
      <c r="F1320" s="1224">
        <f>'[2]tr (2)'!G898</f>
        <v>126.5</v>
      </c>
      <c r="G1320" s="1224">
        <f>'[2]tr (2)'!H898</f>
        <v>126.5</v>
      </c>
      <c r="H1320" s="1224">
        <f>'[2]tr (2)'!I898</f>
        <v>126.5</v>
      </c>
      <c r="I1320" s="1224">
        <f>'[2]tr (2)'!J898</f>
        <v>126.5</v>
      </c>
      <c r="J1320" s="1224">
        <f>'[2]tr (2)'!K898</f>
        <v>126.5</v>
      </c>
      <c r="K1320" s="1224">
        <f>'[2]tr (2)'!L898</f>
        <v>126.5</v>
      </c>
      <c r="L1320" s="1224">
        <f>'[2]tr (2)'!M898</f>
        <v>126.5</v>
      </c>
      <c r="M1320" s="1224">
        <f>'[2]tr (2)'!N898</f>
        <v>126.5</v>
      </c>
      <c r="N1320" s="1272">
        <f>'[2]tr (2)'!O898</f>
        <v>126.5</v>
      </c>
      <c r="O1320" s="1224">
        <f>'[2]tr (2)'!P898</f>
        <v>126.5</v>
      </c>
      <c r="P1320" s="1276">
        <f>'[2]tr (2)'!Q898</f>
        <v>126.5</v>
      </c>
      <c r="Q1320" s="1278" t="s">
        <v>2918</v>
      </c>
    </row>
    <row r="1321" spans="1:18" ht="15" customHeight="1">
      <c r="A1321" s="1244" t="s">
        <v>2919</v>
      </c>
      <c r="B1321" s="1272">
        <f>'[2]tr (2)'!C899</f>
        <v>143.30000000000001</v>
      </c>
      <c r="C1321" s="1224">
        <f>'[2]tr (2)'!D899</f>
        <v>143.30000000000001</v>
      </c>
      <c r="D1321" s="1276">
        <f>'[2]tr (2)'!E899</f>
        <v>143.30000000000001</v>
      </c>
      <c r="E1321" s="1224">
        <f>'[2]tr (2)'!F899</f>
        <v>143.30000000000001</v>
      </c>
      <c r="F1321" s="1224">
        <f>'[2]tr (2)'!G899</f>
        <v>143.30000000000001</v>
      </c>
      <c r="G1321" s="1224">
        <f>'[2]tr (2)'!H899</f>
        <v>143.30000000000001</v>
      </c>
      <c r="H1321" s="1224">
        <f>'[2]tr (2)'!I899</f>
        <v>143.30000000000001</v>
      </c>
      <c r="I1321" s="1224">
        <f>'[2]tr (2)'!J899</f>
        <v>143.30000000000001</v>
      </c>
      <c r="J1321" s="1224">
        <f>'[2]tr (2)'!K899</f>
        <v>143.30000000000001</v>
      </c>
      <c r="K1321" s="1224">
        <f>'[2]tr (2)'!L899</f>
        <v>143.30000000000001</v>
      </c>
      <c r="L1321" s="1224">
        <f>'[2]tr (2)'!M899</f>
        <v>143.30000000000001</v>
      </c>
      <c r="M1321" s="1224">
        <f>'[2]tr (2)'!N899</f>
        <v>143.30000000000001</v>
      </c>
      <c r="N1321" s="1272">
        <f>'[2]tr (2)'!O899</f>
        <v>143.30000000000001</v>
      </c>
      <c r="O1321" s="1224">
        <f>'[2]tr (2)'!P899</f>
        <v>143.30000000000001</v>
      </c>
      <c r="P1321" s="1276">
        <f>'[2]tr (2)'!Q899</f>
        <v>143.30000000000001</v>
      </c>
      <c r="Q1321" s="1278" t="s">
        <v>2920</v>
      </c>
    </row>
    <row r="1322" spans="1:18" ht="15" customHeight="1">
      <c r="A1322" s="1244" t="s">
        <v>2921</v>
      </c>
      <c r="B1322" s="1272">
        <f>'[2]tr (2)'!C900</f>
        <v>100</v>
      </c>
      <c r="C1322" s="1224">
        <f>'[2]tr (2)'!D900</f>
        <v>100</v>
      </c>
      <c r="D1322" s="1276">
        <f>'[2]tr (2)'!E900</f>
        <v>100</v>
      </c>
      <c r="E1322" s="1224">
        <f>'[2]tr (2)'!F900</f>
        <v>100</v>
      </c>
      <c r="F1322" s="1224">
        <f>'[2]tr (2)'!G900</f>
        <v>100</v>
      </c>
      <c r="G1322" s="1224">
        <f>'[2]tr (2)'!H900</f>
        <v>100</v>
      </c>
      <c r="H1322" s="1224">
        <f>'[2]tr (2)'!I900</f>
        <v>100</v>
      </c>
      <c r="I1322" s="1224">
        <f>'[2]tr (2)'!J900</f>
        <v>100</v>
      </c>
      <c r="J1322" s="1224">
        <f>'[2]tr (2)'!K900</f>
        <v>100</v>
      </c>
      <c r="K1322" s="1224">
        <f>'[2]tr (2)'!L900</f>
        <v>100</v>
      </c>
      <c r="L1322" s="1224">
        <f>'[2]tr (2)'!M900</f>
        <v>100</v>
      </c>
      <c r="M1322" s="1224">
        <f>'[2]tr (2)'!N900</f>
        <v>100</v>
      </c>
      <c r="N1322" s="1272">
        <f>'[2]tr (2)'!O900</f>
        <v>100</v>
      </c>
      <c r="O1322" s="1224">
        <f>'[2]tr (2)'!P900</f>
        <v>100</v>
      </c>
      <c r="P1322" s="1276">
        <f>'[2]tr (2)'!Q900</f>
        <v>100</v>
      </c>
      <c r="Q1322" s="1278" t="s">
        <v>2922</v>
      </c>
    </row>
    <row r="1323" spans="1:18" ht="15" customHeight="1">
      <c r="B1323" s="1272"/>
      <c r="C1323" s="1224"/>
      <c r="D1323" s="1268"/>
      <c r="E1323" s="1267"/>
      <c r="F1323" s="1267"/>
      <c r="G1323" s="1267"/>
      <c r="H1323" s="1267"/>
      <c r="I1323" s="1267"/>
      <c r="J1323" s="1267"/>
      <c r="K1323" s="1267"/>
      <c r="L1323" s="1267"/>
      <c r="M1323" s="1267"/>
      <c r="N1323" s="1266"/>
      <c r="O1323" s="1267"/>
      <c r="P1323" s="1268"/>
      <c r="Q1323" s="1278"/>
    </row>
    <row r="1324" spans="1:18" s="1271" customFormat="1" ht="15" customHeight="1">
      <c r="A1324" s="1274" t="s">
        <v>2923</v>
      </c>
      <c r="B1324" s="1266">
        <f>'[2]tr (2)'!C902</f>
        <v>116</v>
      </c>
      <c r="C1324" s="1267">
        <f>'[2]tr (2)'!D902</f>
        <v>115.9</v>
      </c>
      <c r="D1324" s="1268">
        <f>'[2]tr (2)'!E902</f>
        <v>115.9</v>
      </c>
      <c r="E1324" s="1267">
        <f>'[2]tr (2)'!F902</f>
        <v>115.8</v>
      </c>
      <c r="F1324" s="1267">
        <f>'[2]tr (2)'!G902</f>
        <v>115.8</v>
      </c>
      <c r="G1324" s="1267">
        <f>'[2]tr (2)'!H902</f>
        <v>115.9</v>
      </c>
      <c r="H1324" s="1267">
        <f>'[2]tr (2)'!I902</f>
        <v>116</v>
      </c>
      <c r="I1324" s="1267">
        <f>'[2]tr (2)'!J902</f>
        <v>116.1</v>
      </c>
      <c r="J1324" s="1267">
        <f>'[2]tr (2)'!K902</f>
        <v>116.1</v>
      </c>
      <c r="K1324" s="1267">
        <f>'[2]tr (2)'!L902</f>
        <v>116</v>
      </c>
      <c r="L1324" s="1267">
        <f>'[2]tr (2)'!M902</f>
        <v>116</v>
      </c>
      <c r="M1324" s="1267">
        <f>'[2]tr (2)'!N902</f>
        <v>116.5</v>
      </c>
      <c r="N1324" s="1266">
        <f>'[2]tr (2)'!O902</f>
        <v>116.2</v>
      </c>
      <c r="O1324" s="1267">
        <f>'[2]tr (2)'!P902</f>
        <v>116.3</v>
      </c>
      <c r="P1324" s="1268">
        <f>'[2]tr (2)'!Q902</f>
        <v>116.2</v>
      </c>
      <c r="Q1324" s="1273" t="s">
        <v>2924</v>
      </c>
      <c r="R1324" s="1243"/>
    </row>
    <row r="1325" spans="1:18" ht="15" customHeight="1">
      <c r="A1325" s="1244" t="s">
        <v>2925</v>
      </c>
      <c r="B1325" s="1272">
        <f>'[2]tr (2)'!C903</f>
        <v>115.7</v>
      </c>
      <c r="C1325" s="1224">
        <f>'[2]tr (2)'!D903</f>
        <v>115.7</v>
      </c>
      <c r="D1325" s="1276">
        <f>'[2]tr (2)'!E903</f>
        <v>115.7</v>
      </c>
      <c r="E1325" s="1224">
        <f>'[2]tr (2)'!F903</f>
        <v>115.7</v>
      </c>
      <c r="F1325" s="1224">
        <f>'[2]tr (2)'!G903</f>
        <v>115.7</v>
      </c>
      <c r="G1325" s="1224">
        <f>'[2]tr (2)'!H903</f>
        <v>115.7</v>
      </c>
      <c r="H1325" s="1224">
        <f>'[2]tr (2)'!I903</f>
        <v>115.7</v>
      </c>
      <c r="I1325" s="1224">
        <f>'[2]tr (2)'!J903</f>
        <v>115.7</v>
      </c>
      <c r="J1325" s="1224">
        <f>'[2]tr (2)'!K903</f>
        <v>115.7</v>
      </c>
      <c r="K1325" s="1224">
        <f>'[2]tr (2)'!L903</f>
        <v>115.7</v>
      </c>
      <c r="L1325" s="1224">
        <f>'[2]tr (2)'!M903</f>
        <v>115.7</v>
      </c>
      <c r="M1325" s="1224">
        <f>'[2]tr (2)'!N903</f>
        <v>115.7</v>
      </c>
      <c r="N1325" s="1272">
        <f>'[2]tr (2)'!O903</f>
        <v>115.7</v>
      </c>
      <c r="O1325" s="1224">
        <f>'[2]tr (2)'!P903</f>
        <v>115.7</v>
      </c>
      <c r="P1325" s="1276">
        <f>'[2]tr (2)'!Q903</f>
        <v>115.7</v>
      </c>
      <c r="Q1325" s="1278" t="s">
        <v>2926</v>
      </c>
    </row>
    <row r="1326" spans="1:18" ht="15" customHeight="1">
      <c r="A1326" s="1244" t="s">
        <v>2927</v>
      </c>
      <c r="B1326" s="1272">
        <f>'[2]tr (2)'!C904</f>
        <v>130.5</v>
      </c>
      <c r="C1326" s="1224">
        <f>'[2]tr (2)'!D904</f>
        <v>130.5</v>
      </c>
      <c r="D1326" s="1276">
        <f>'[2]tr (2)'!E904</f>
        <v>130.5</v>
      </c>
      <c r="E1326" s="1224">
        <f>'[2]tr (2)'!F904</f>
        <v>130.5</v>
      </c>
      <c r="F1326" s="1224">
        <f>'[2]tr (2)'!G904</f>
        <v>130.5</v>
      </c>
      <c r="G1326" s="1224">
        <f>'[2]tr (2)'!H904</f>
        <v>130.5</v>
      </c>
      <c r="H1326" s="1224">
        <f>'[2]tr (2)'!I904</f>
        <v>130.5</v>
      </c>
      <c r="I1326" s="1224">
        <f>'[2]tr (2)'!J904</f>
        <v>130.5</v>
      </c>
      <c r="J1326" s="1224">
        <f>'[2]tr (2)'!K904</f>
        <v>130.5</v>
      </c>
      <c r="K1326" s="1224">
        <f>'[2]tr (2)'!L904</f>
        <v>130.5</v>
      </c>
      <c r="L1326" s="1224">
        <f>'[2]tr (2)'!M904</f>
        <v>130.5</v>
      </c>
      <c r="M1326" s="1224">
        <f>'[2]tr (2)'!N904</f>
        <v>130.5</v>
      </c>
      <c r="N1326" s="1272">
        <f>'[2]tr (2)'!O904</f>
        <v>130.5</v>
      </c>
      <c r="O1326" s="1224">
        <f>'[2]tr (2)'!P904</f>
        <v>130.5</v>
      </c>
      <c r="P1326" s="1276">
        <f>'[2]tr (2)'!Q904</f>
        <v>130.5</v>
      </c>
      <c r="Q1326" s="1278" t="s">
        <v>2928</v>
      </c>
    </row>
    <row r="1327" spans="1:18" ht="15" customHeight="1">
      <c r="A1327" s="1244" t="s">
        <v>2929</v>
      </c>
      <c r="B1327" s="1272">
        <f>'[2]tr (2)'!C905</f>
        <v>112.1</v>
      </c>
      <c r="C1327" s="1224">
        <f>'[2]tr (2)'!D905</f>
        <v>111.8</v>
      </c>
      <c r="D1327" s="1276">
        <f>'[2]tr (2)'!E905</f>
        <v>111.5</v>
      </c>
      <c r="E1327" s="1224">
        <f>'[2]tr (2)'!F905</f>
        <v>110.6</v>
      </c>
      <c r="F1327" s="1224">
        <f>'[2]tr (2)'!G905</f>
        <v>110.7</v>
      </c>
      <c r="G1327" s="1224">
        <f>'[2]tr (2)'!H905</f>
        <v>111.3</v>
      </c>
      <c r="H1327" s="1224">
        <f>'[2]tr (2)'!I905</f>
        <v>112.5</v>
      </c>
      <c r="I1327" s="1224">
        <f>'[2]tr (2)'!J905</f>
        <v>112.8</v>
      </c>
      <c r="J1327" s="1224">
        <f>'[2]tr (2)'!K905</f>
        <v>112.8</v>
      </c>
      <c r="K1327" s="1224">
        <f>'[2]tr (2)'!L905</f>
        <v>112.2</v>
      </c>
      <c r="L1327" s="1224">
        <f>'[2]tr (2)'!M905</f>
        <v>112.6</v>
      </c>
      <c r="M1327" s="1224">
        <f>'[2]tr (2)'!N905</f>
        <v>116.9</v>
      </c>
      <c r="N1327" s="1272">
        <f>'[2]tr (2)'!O905</f>
        <v>114.3</v>
      </c>
      <c r="O1327" s="1224">
        <f>'[2]tr (2)'!P905</f>
        <v>116.9</v>
      </c>
      <c r="P1327" s="1276">
        <f>'[2]tr (2)'!Q905</f>
        <v>116.1</v>
      </c>
      <c r="Q1327" s="1278" t="s">
        <v>2930</v>
      </c>
    </row>
    <row r="1328" spans="1:18" s="1271" customFormat="1" ht="9.75" customHeight="1">
      <c r="A1328" s="1244"/>
      <c r="B1328" s="1272"/>
      <c r="C1328" s="1224"/>
      <c r="D1328" s="1268"/>
      <c r="E1328" s="1267"/>
      <c r="F1328" s="1267"/>
      <c r="G1328" s="1267"/>
      <c r="H1328" s="1267"/>
      <c r="I1328" s="1267"/>
      <c r="J1328" s="1267"/>
      <c r="K1328" s="1267"/>
      <c r="L1328" s="1267"/>
      <c r="M1328" s="1267"/>
      <c r="N1328" s="1266"/>
      <c r="O1328" s="1267"/>
      <c r="P1328" s="1268"/>
      <c r="Q1328" s="1278"/>
      <c r="R1328" s="1243"/>
    </row>
    <row r="1329" spans="1:18" ht="15" customHeight="1">
      <c r="A1329" s="1274" t="s">
        <v>2931</v>
      </c>
      <c r="B1329" s="1266">
        <f>'[2]tr (2)'!C907</f>
        <v>114.4</v>
      </c>
      <c r="C1329" s="1267">
        <f>'[2]tr (2)'!D907</f>
        <v>114.2</v>
      </c>
      <c r="D1329" s="1268">
        <f>'[2]tr (2)'!E907</f>
        <v>114.3</v>
      </c>
      <c r="E1329" s="1267">
        <f>'[2]tr (2)'!F907</f>
        <v>114.3</v>
      </c>
      <c r="F1329" s="1267">
        <f>'[2]tr (2)'!G907</f>
        <v>114.3</v>
      </c>
      <c r="G1329" s="1267">
        <f>'[2]tr (2)'!H907</f>
        <v>114.5</v>
      </c>
      <c r="H1329" s="1267">
        <f>'[2]tr (2)'!I907</f>
        <v>114.5</v>
      </c>
      <c r="I1329" s="1267">
        <f>'[2]tr (2)'!J907</f>
        <v>114.5</v>
      </c>
      <c r="J1329" s="1267">
        <f>'[2]tr (2)'!K907</f>
        <v>114.5</v>
      </c>
      <c r="K1329" s="1267">
        <f>'[2]tr (2)'!L907</f>
        <v>114.5</v>
      </c>
      <c r="L1329" s="1267">
        <f>'[2]tr (2)'!M907</f>
        <v>114.4</v>
      </c>
      <c r="M1329" s="1267">
        <f>'[2]tr (2)'!N907</f>
        <v>114.4</v>
      </c>
      <c r="N1329" s="1266">
        <f>'[2]tr (2)'!O907</f>
        <v>110.7</v>
      </c>
      <c r="O1329" s="1267">
        <f>'[2]tr (2)'!P907</f>
        <v>110.7</v>
      </c>
      <c r="P1329" s="1268">
        <f>'[2]tr (2)'!Q907</f>
        <v>110.6</v>
      </c>
      <c r="Q1329" s="1273" t="s">
        <v>2932</v>
      </c>
    </row>
    <row r="1330" spans="1:18" ht="15" customHeight="1">
      <c r="A1330" s="1244" t="s">
        <v>2933</v>
      </c>
      <c r="B1330" s="1272">
        <f>'[2]tr (2)'!C908</f>
        <v>122.2</v>
      </c>
      <c r="C1330" s="1224">
        <f>'[2]tr (2)'!D908</f>
        <v>122.2</v>
      </c>
      <c r="D1330" s="1276">
        <f>'[2]tr (2)'!E908</f>
        <v>122.2</v>
      </c>
      <c r="E1330" s="1224">
        <f>'[2]tr (2)'!F908</f>
        <v>122.2</v>
      </c>
      <c r="F1330" s="1224">
        <f>'[2]tr (2)'!G908</f>
        <v>122.2</v>
      </c>
      <c r="G1330" s="1224">
        <f>'[2]tr (2)'!H908</f>
        <v>122.2</v>
      </c>
      <c r="H1330" s="1224">
        <f>'[2]tr (2)'!I908</f>
        <v>122.2</v>
      </c>
      <c r="I1330" s="1224">
        <f>'[2]tr (2)'!J908</f>
        <v>122.2</v>
      </c>
      <c r="J1330" s="1224">
        <f>'[2]tr (2)'!K908</f>
        <v>122.2</v>
      </c>
      <c r="K1330" s="1224">
        <f>'[2]tr (2)'!L908</f>
        <v>122.2</v>
      </c>
      <c r="L1330" s="1224">
        <f>'[2]tr (2)'!M908</f>
        <v>122.2</v>
      </c>
      <c r="M1330" s="1224">
        <f>'[2]tr (2)'!N908</f>
        <v>122.2</v>
      </c>
      <c r="N1330" s="1272">
        <f>'[2]tr (2)'!O908</f>
        <v>122.2</v>
      </c>
      <c r="O1330" s="1224">
        <f>'[2]tr (2)'!P908</f>
        <v>122.2</v>
      </c>
      <c r="P1330" s="1276">
        <f>'[2]tr (2)'!Q908</f>
        <v>122.2</v>
      </c>
      <c r="Q1330" s="1278" t="s">
        <v>2934</v>
      </c>
    </row>
    <row r="1331" spans="1:18" ht="15" customHeight="1">
      <c r="A1331" s="1244" t="s">
        <v>2935</v>
      </c>
      <c r="B1331" s="1272">
        <f>'[2]tr (2)'!C909</f>
        <v>98</v>
      </c>
      <c r="C1331" s="1224">
        <f>'[2]tr (2)'!D909</f>
        <v>98.2</v>
      </c>
      <c r="D1331" s="1276">
        <f>'[2]tr (2)'!E909</f>
        <v>98.2</v>
      </c>
      <c r="E1331" s="1224">
        <f>'[2]tr (2)'!F909</f>
        <v>98.2</v>
      </c>
      <c r="F1331" s="1224">
        <f>'[2]tr (2)'!G909</f>
        <v>98.2</v>
      </c>
      <c r="G1331" s="1224">
        <f>'[2]tr (2)'!H909</f>
        <v>98.2</v>
      </c>
      <c r="H1331" s="1224">
        <f>'[2]tr (2)'!I909</f>
        <v>98.2</v>
      </c>
      <c r="I1331" s="1224">
        <f>'[2]tr (2)'!J909</f>
        <v>98.2</v>
      </c>
      <c r="J1331" s="1224">
        <f>'[2]tr (2)'!K909</f>
        <v>98.2</v>
      </c>
      <c r="K1331" s="1224">
        <f>'[2]tr (2)'!L909</f>
        <v>98.2</v>
      </c>
      <c r="L1331" s="1224">
        <f>'[2]tr (2)'!M909</f>
        <v>98</v>
      </c>
      <c r="M1331" s="1224">
        <f>'[2]tr (2)'!N909</f>
        <v>98</v>
      </c>
      <c r="N1331" s="1272">
        <f>'[2]tr (2)'!O909</f>
        <v>98</v>
      </c>
      <c r="O1331" s="1224">
        <f>'[2]tr (2)'!P909</f>
        <v>98</v>
      </c>
      <c r="P1331" s="1276">
        <f>'[2]tr (2)'!Q909</f>
        <v>98</v>
      </c>
      <c r="Q1331" s="1277" t="s">
        <v>2936</v>
      </c>
    </row>
    <row r="1332" spans="1:18" ht="15" customHeight="1">
      <c r="A1332" s="1244" t="s">
        <v>2937</v>
      </c>
      <c r="B1332" s="1272">
        <f>'[2]tr (2)'!C910</f>
        <v>104</v>
      </c>
      <c r="C1332" s="1224">
        <f>'[2]tr (2)'!D910</f>
        <v>103.5</v>
      </c>
      <c r="D1332" s="1276">
        <f>'[2]tr (2)'!E910</f>
        <v>103.5</v>
      </c>
      <c r="E1332" s="1224">
        <f>'[2]tr (2)'!F910</f>
        <v>103.5</v>
      </c>
      <c r="F1332" s="1224">
        <f>'[2]tr (2)'!G910</f>
        <v>103.5</v>
      </c>
      <c r="G1332" s="1224">
        <f>'[2]tr (2)'!H910</f>
        <v>103.5</v>
      </c>
      <c r="H1332" s="1224">
        <f>'[2]tr (2)'!I910</f>
        <v>103.5</v>
      </c>
      <c r="I1332" s="1224">
        <f>'[2]tr (2)'!J910</f>
        <v>103.7</v>
      </c>
      <c r="J1332" s="1224">
        <f>'[2]tr (2)'!K910</f>
        <v>103.7</v>
      </c>
      <c r="K1332" s="1224">
        <f>'[2]tr (2)'!L910</f>
        <v>103.7</v>
      </c>
      <c r="L1332" s="1224">
        <f>'[2]tr (2)'!M910</f>
        <v>103.5</v>
      </c>
      <c r="M1332" s="1224">
        <f>'[2]tr (2)'!N910</f>
        <v>103.5</v>
      </c>
      <c r="N1332" s="1272">
        <f>'[2]tr (2)'!O910</f>
        <v>103.5</v>
      </c>
      <c r="O1332" s="1224">
        <f>'[2]tr (2)'!P910</f>
        <v>103.5</v>
      </c>
      <c r="P1332" s="1276">
        <f>'[2]tr (2)'!Q910</f>
        <v>103.3</v>
      </c>
      <c r="Q1332" s="1277" t="s">
        <v>2938</v>
      </c>
    </row>
    <row r="1333" spans="1:18" ht="15" customHeight="1">
      <c r="A1333" s="1244" t="s">
        <v>2939</v>
      </c>
      <c r="B1333" s="1272">
        <f>'[2]tr (2)'!C911</f>
        <v>144.6</v>
      </c>
      <c r="C1333" s="1224">
        <f>'[2]tr (2)'!D911</f>
        <v>144.6</v>
      </c>
      <c r="D1333" s="1276">
        <f>'[2]tr (2)'!E911</f>
        <v>144.6</v>
      </c>
      <c r="E1333" s="1224">
        <f>'[2]tr (2)'!F911</f>
        <v>144.6</v>
      </c>
      <c r="F1333" s="1224">
        <f>'[2]tr (2)'!G911</f>
        <v>144.6</v>
      </c>
      <c r="G1333" s="1224">
        <f>'[2]tr (2)'!H911</f>
        <v>144.6</v>
      </c>
      <c r="H1333" s="1224">
        <f>'[2]tr (2)'!I911</f>
        <v>144.6</v>
      </c>
      <c r="I1333" s="1224">
        <f>'[2]tr (2)'!J911</f>
        <v>144.6</v>
      </c>
      <c r="J1333" s="1224">
        <f>'[2]tr (2)'!K911</f>
        <v>144.6</v>
      </c>
      <c r="K1333" s="1224">
        <f>'[2]tr (2)'!L911</f>
        <v>144.6</v>
      </c>
      <c r="L1333" s="1224">
        <f>'[2]tr (2)'!M911</f>
        <v>144.5</v>
      </c>
      <c r="M1333" s="1224">
        <f>'[2]tr (2)'!N911</f>
        <v>144.5</v>
      </c>
      <c r="N1333" s="1272">
        <f>'[2]tr (2)'!O911</f>
        <v>144.5</v>
      </c>
      <c r="O1333" s="1224">
        <f>'[2]tr (2)'!P911</f>
        <v>144.5</v>
      </c>
      <c r="P1333" s="1276">
        <f>'[2]tr (2)'!Q911</f>
        <v>144.5</v>
      </c>
      <c r="Q1333" s="1278" t="s">
        <v>2940</v>
      </c>
    </row>
    <row r="1334" spans="1:18" ht="15" customHeight="1">
      <c r="A1334" s="1244" t="s">
        <v>2941</v>
      </c>
      <c r="B1334" s="1272">
        <f>'[2]tr (2)'!C912</f>
        <v>99</v>
      </c>
      <c r="C1334" s="1224">
        <f>'[2]tr (2)'!D912</f>
        <v>99</v>
      </c>
      <c r="D1334" s="1276">
        <f>'[2]tr (2)'!E912</f>
        <v>103.4</v>
      </c>
      <c r="E1334" s="1224">
        <f>'[2]tr (2)'!F912</f>
        <v>103.4</v>
      </c>
      <c r="F1334" s="1224">
        <f>'[2]tr (2)'!G912</f>
        <v>103.4</v>
      </c>
      <c r="G1334" s="1224">
        <f>'[2]tr (2)'!H912</f>
        <v>103.4</v>
      </c>
      <c r="H1334" s="1224">
        <f>'[2]tr (2)'!I912</f>
        <v>103.4</v>
      </c>
      <c r="I1334" s="1224">
        <f>'[2]tr (2)'!J912</f>
        <v>103.4</v>
      </c>
      <c r="J1334" s="1224">
        <f>'[2]tr (2)'!K912</f>
        <v>103.4</v>
      </c>
      <c r="K1334" s="1224">
        <f>'[2]tr (2)'!L912</f>
        <v>103</v>
      </c>
      <c r="L1334" s="1224">
        <f>'[2]tr (2)'!M912</f>
        <v>99.9</v>
      </c>
      <c r="M1334" s="1224">
        <f>'[2]tr (2)'!N912</f>
        <v>99.9</v>
      </c>
      <c r="N1334" s="1272">
        <f>'[2]tr (2)'!O912</f>
        <v>99.9</v>
      </c>
      <c r="O1334" s="1224">
        <f>'[2]tr (2)'!P912</f>
        <v>99.9</v>
      </c>
      <c r="P1334" s="1276">
        <f>'[2]tr (2)'!Q912</f>
        <v>99.9</v>
      </c>
      <c r="Q1334" s="1277" t="s">
        <v>2942</v>
      </c>
    </row>
    <row r="1335" spans="1:18" s="1271" customFormat="1" ht="15" customHeight="1">
      <c r="A1335" s="1244" t="s">
        <v>2943</v>
      </c>
      <c r="B1335" s="1272">
        <f>'[2]tr (2)'!C913</f>
        <v>98.9</v>
      </c>
      <c r="C1335" s="1224">
        <f>'[2]tr (2)'!D913</f>
        <v>98.9</v>
      </c>
      <c r="D1335" s="1276">
        <f>'[2]tr (2)'!E913</f>
        <v>98.9</v>
      </c>
      <c r="E1335" s="1224">
        <f>'[2]tr (2)'!F913</f>
        <v>98.9</v>
      </c>
      <c r="F1335" s="1224">
        <f>'[2]tr (2)'!G913</f>
        <v>98.9</v>
      </c>
      <c r="G1335" s="1224">
        <f>'[2]tr (2)'!H913</f>
        <v>100</v>
      </c>
      <c r="H1335" s="1224">
        <f>'[2]tr (2)'!I913</f>
        <v>100</v>
      </c>
      <c r="I1335" s="1224">
        <f>'[2]tr (2)'!J913</f>
        <v>100</v>
      </c>
      <c r="J1335" s="1224">
        <f>'[2]tr (2)'!K913</f>
        <v>100</v>
      </c>
      <c r="K1335" s="1224">
        <f>'[2]tr (2)'!L913</f>
        <v>100</v>
      </c>
      <c r="L1335" s="1224">
        <f>'[2]tr (2)'!M913</f>
        <v>100</v>
      </c>
      <c r="M1335" s="1224">
        <f>'[2]tr (2)'!N913</f>
        <v>100</v>
      </c>
      <c r="N1335" s="1272">
        <f>'[2]tr (2)'!O913</f>
        <v>100</v>
      </c>
      <c r="O1335" s="1224">
        <f>'[2]tr (2)'!P913</f>
        <v>100</v>
      </c>
      <c r="P1335" s="1276">
        <f>'[2]tr (2)'!Q913</f>
        <v>100</v>
      </c>
      <c r="Q1335" s="1277" t="s">
        <v>2944</v>
      </c>
      <c r="R1335" s="1243"/>
    </row>
    <row r="1336" spans="1:18" ht="15" customHeight="1">
      <c r="A1336" s="1244" t="s">
        <v>2945</v>
      </c>
      <c r="B1336" s="1272">
        <f>'[2]tr (2)'!C914</f>
        <v>113.7</v>
      </c>
      <c r="C1336" s="1224">
        <f>'[2]tr (2)'!D914</f>
        <v>113.7</v>
      </c>
      <c r="D1336" s="1276">
        <f>'[2]tr (2)'!E914</f>
        <v>113.7</v>
      </c>
      <c r="E1336" s="1224">
        <f>'[2]tr (2)'!F914</f>
        <v>113.7</v>
      </c>
      <c r="F1336" s="1224">
        <f>'[2]tr (2)'!G914</f>
        <v>113.7</v>
      </c>
      <c r="G1336" s="1224">
        <f>'[2]tr (2)'!H914</f>
        <v>113.7</v>
      </c>
      <c r="H1336" s="1224">
        <f>'[2]tr (2)'!I914</f>
        <v>113.7</v>
      </c>
      <c r="I1336" s="1224">
        <f>'[2]tr (2)'!J914</f>
        <v>113.7</v>
      </c>
      <c r="J1336" s="1224">
        <f>'[2]tr (2)'!K914</f>
        <v>113.7</v>
      </c>
      <c r="K1336" s="1224">
        <f>'[2]tr (2)'!L914</f>
        <v>113.7</v>
      </c>
      <c r="L1336" s="1224">
        <f>'[2]tr (2)'!M914</f>
        <v>113.7</v>
      </c>
      <c r="M1336" s="1224">
        <f>'[2]tr (2)'!N914</f>
        <v>113.7</v>
      </c>
      <c r="N1336" s="1272">
        <f>'[2]tr (2)'!O914</f>
        <v>100</v>
      </c>
      <c r="O1336" s="1224">
        <f>'[2]tr (2)'!P914</f>
        <v>100</v>
      </c>
      <c r="P1336" s="1276">
        <f>'[2]tr (2)'!Q914</f>
        <v>100</v>
      </c>
      <c r="Q1336" s="1277" t="s">
        <v>2946</v>
      </c>
    </row>
    <row r="1337" spans="1:18" ht="15" customHeight="1">
      <c r="B1337" s="1272"/>
      <c r="C1337" s="1224"/>
      <c r="D1337" s="1276"/>
      <c r="E1337" s="1224"/>
      <c r="F1337" s="1224"/>
      <c r="G1337" s="1224"/>
      <c r="H1337" s="1224"/>
      <c r="I1337" s="1224"/>
      <c r="J1337" s="1224"/>
      <c r="K1337" s="1224"/>
      <c r="L1337" s="1224"/>
      <c r="M1337" s="1224"/>
      <c r="N1337" s="1272"/>
      <c r="O1337" s="1224"/>
      <c r="P1337" s="1276"/>
      <c r="Q1337" s="1277"/>
    </row>
    <row r="1338" spans="1:18" ht="15" customHeight="1">
      <c r="B1338" s="1272"/>
      <c r="C1338" s="1224"/>
      <c r="D1338" s="1276"/>
      <c r="E1338" s="1224"/>
      <c r="F1338" s="1224"/>
      <c r="G1338" s="1224"/>
      <c r="H1338" s="1224"/>
      <c r="I1338" s="1224"/>
      <c r="J1338" s="1224"/>
      <c r="K1338" s="1224"/>
      <c r="L1338" s="1224"/>
      <c r="M1338" s="1224"/>
      <c r="N1338" s="1272"/>
      <c r="O1338" s="1224"/>
      <c r="P1338" s="1276"/>
      <c r="Q1338" s="1277"/>
    </row>
    <row r="1339" spans="1:18" ht="15" customHeight="1">
      <c r="B1339" s="1272"/>
      <c r="C1339" s="1224"/>
      <c r="D1339" s="1276"/>
      <c r="E1339" s="1224"/>
      <c r="F1339" s="1224"/>
      <c r="G1339" s="1224"/>
      <c r="H1339" s="1224"/>
      <c r="I1339" s="1224"/>
      <c r="J1339" s="1224"/>
      <c r="K1339" s="1224"/>
      <c r="L1339" s="1224"/>
      <c r="M1339" s="1224"/>
      <c r="N1339" s="1272"/>
      <c r="O1339" s="1224"/>
      <c r="P1339" s="1276"/>
      <c r="Q1339" s="1277"/>
    </row>
    <row r="1340" spans="1:18" ht="15" customHeight="1">
      <c r="B1340" s="1272"/>
      <c r="C1340" s="1224"/>
      <c r="D1340" s="1276"/>
      <c r="E1340" s="1224"/>
      <c r="F1340" s="1224"/>
      <c r="G1340" s="1224"/>
      <c r="H1340" s="1224"/>
      <c r="I1340" s="1224"/>
      <c r="J1340" s="1224"/>
      <c r="K1340" s="1224"/>
      <c r="L1340" s="1224"/>
      <c r="M1340" s="1224"/>
      <c r="N1340" s="1272"/>
      <c r="O1340" s="1224"/>
      <c r="P1340" s="1276"/>
      <c r="Q1340" s="1277"/>
    </row>
    <row r="1341" spans="1:18" ht="15" customHeight="1">
      <c r="B1341" s="1272"/>
      <c r="C1341" s="1224"/>
      <c r="D1341" s="1276"/>
      <c r="E1341" s="1224"/>
      <c r="F1341" s="1224"/>
      <c r="G1341" s="1224"/>
      <c r="H1341" s="1224"/>
      <c r="I1341" s="1224"/>
      <c r="J1341" s="1224"/>
      <c r="K1341" s="1224"/>
      <c r="L1341" s="1224"/>
      <c r="M1341" s="1224"/>
      <c r="N1341" s="1272"/>
      <c r="O1341" s="1224"/>
      <c r="P1341" s="1276"/>
      <c r="Q1341" s="1277"/>
    </row>
    <row r="1342" spans="1:18" ht="15" customHeight="1">
      <c r="B1342" s="1272"/>
      <c r="C1342" s="1224"/>
      <c r="D1342" s="1276"/>
      <c r="E1342" s="1224"/>
      <c r="F1342" s="1224"/>
      <c r="G1342" s="1224"/>
      <c r="H1342" s="1224"/>
      <c r="I1342" s="1224"/>
      <c r="J1342" s="1224"/>
      <c r="K1342" s="1224"/>
      <c r="L1342" s="1224"/>
      <c r="M1342" s="1224"/>
      <c r="N1342" s="1272"/>
      <c r="O1342" s="1224"/>
      <c r="P1342" s="1276"/>
      <c r="Q1342" s="1277"/>
    </row>
    <row r="1343" spans="1:18" ht="15" customHeight="1">
      <c r="A1343" s="1297"/>
      <c r="B1343" s="1282"/>
      <c r="C1343" s="1283"/>
      <c r="D1343" s="1284"/>
      <c r="E1343" s="1283"/>
      <c r="F1343" s="1283"/>
      <c r="G1343" s="1283"/>
      <c r="H1343" s="1283"/>
      <c r="I1343" s="1283"/>
      <c r="J1343" s="1283"/>
      <c r="K1343" s="1283"/>
      <c r="L1343" s="1283"/>
      <c r="M1343" s="1283"/>
      <c r="N1343" s="1282"/>
      <c r="O1343" s="1283"/>
      <c r="P1343" s="1284"/>
      <c r="Q1343" s="1298" t="s">
        <v>249</v>
      </c>
      <c r="R1343" s="1237"/>
    </row>
    <row r="1344" spans="1:18" s="1271" customFormat="1" ht="12.95" customHeight="1">
      <c r="A1344" s="1300" t="s">
        <v>2735</v>
      </c>
      <c r="B1344" s="1224"/>
      <c r="C1344" s="1224"/>
      <c r="D1344" s="1224"/>
      <c r="E1344" s="1224"/>
      <c r="F1344" s="1224"/>
      <c r="G1344" s="1224"/>
      <c r="H1344" s="1224"/>
      <c r="I1344" s="1224"/>
      <c r="J1344" s="1224"/>
      <c r="K1344" s="1224"/>
      <c r="L1344" s="1224"/>
      <c r="M1344" s="1224"/>
      <c r="N1344" s="1224"/>
      <c r="O1344" s="1224"/>
      <c r="P1344" s="1224"/>
      <c r="Q1344" s="1301" t="s">
        <v>2947</v>
      </c>
      <c r="R1344" s="1243"/>
    </row>
    <row r="1345" spans="1:18" s="1271" customFormat="1" ht="12.95" customHeight="1">
      <c r="A1345" s="1300"/>
      <c r="B1345" s="1224"/>
      <c r="C1345" s="1224"/>
      <c r="D1345" s="1224"/>
      <c r="E1345" s="1224"/>
      <c r="F1345" s="1224"/>
      <c r="G1345" s="1224"/>
      <c r="H1345" s="1224"/>
      <c r="I1345" s="1224"/>
      <c r="J1345" s="1224"/>
      <c r="K1345" s="1224"/>
      <c r="L1345" s="1224"/>
      <c r="M1345" s="1224"/>
      <c r="N1345" s="1224"/>
      <c r="O1345" s="1224"/>
      <c r="P1345" s="1224"/>
      <c r="Q1345" s="1301"/>
      <c r="R1345" s="1243"/>
    </row>
    <row r="1346" spans="1:18" ht="12.95" customHeight="1">
      <c r="A1346" s="1316"/>
      <c r="B1346" s="1224"/>
      <c r="C1346" s="1224"/>
      <c r="D1346" s="1224"/>
      <c r="E1346" s="1224"/>
      <c r="F1346" s="1224"/>
      <c r="G1346" s="1224"/>
      <c r="H1346" s="1224"/>
      <c r="I1346" s="1224"/>
      <c r="J1346" s="1224"/>
      <c r="K1346" s="1224"/>
      <c r="L1346" s="1224"/>
      <c r="M1346" s="1224"/>
      <c r="N1346" s="1224"/>
      <c r="O1346" s="1224"/>
    </row>
    <row r="1347" spans="1:18" ht="24" customHeight="1">
      <c r="A1347" s="1219" t="s">
        <v>2666</v>
      </c>
      <c r="C1347" s="1224"/>
      <c r="D1347" s="1224"/>
      <c r="E1347" s="1224"/>
      <c r="F1347" s="1224"/>
      <c r="G1347" s="1224"/>
      <c r="H1347" s="1224"/>
      <c r="I1347" s="1224"/>
      <c r="J1347" s="1224"/>
      <c r="K1347" s="1224"/>
      <c r="L1347" s="1224"/>
      <c r="M1347" s="1224"/>
      <c r="N1347" s="1224"/>
      <c r="O1347" s="1224"/>
      <c r="Q1347" s="1225" t="s">
        <v>2667</v>
      </c>
    </row>
    <row r="1348" spans="1:18" s="1271" customFormat="1" ht="20.25">
      <c r="A1348" s="1289" t="s">
        <v>2990</v>
      </c>
      <c r="C1348" s="1224"/>
      <c r="D1348" s="1224"/>
      <c r="E1348" s="1224"/>
      <c r="F1348" s="1224"/>
      <c r="G1348" s="1224"/>
      <c r="H1348" s="1224"/>
      <c r="I1348" s="1224"/>
      <c r="J1348" s="1224"/>
      <c r="K1348" s="1224"/>
      <c r="L1348" s="1224"/>
      <c r="M1348" s="1224"/>
      <c r="N1348" s="1224"/>
      <c r="O1348" s="1224"/>
      <c r="P1348" s="1220"/>
      <c r="Q1348" s="1230" t="s">
        <v>2991</v>
      </c>
      <c r="R1348" s="1243"/>
    </row>
    <row r="1349" spans="1:18" s="1271" customFormat="1" ht="18" customHeight="1">
      <c r="A1349" s="1233" t="s">
        <v>2739</v>
      </c>
      <c r="C1349" s="1224"/>
      <c r="D1349" s="1224"/>
      <c r="E1349" s="1224"/>
      <c r="F1349" s="1224"/>
      <c r="G1349" s="1224"/>
      <c r="H1349" s="1224"/>
      <c r="I1349" s="1224"/>
      <c r="J1349" s="1224"/>
      <c r="K1349" s="1224"/>
      <c r="L1349" s="1224"/>
      <c r="M1349" s="1224"/>
      <c r="N1349" s="1220"/>
      <c r="O1349" s="1220"/>
      <c r="P1349" s="1220"/>
      <c r="Q1349" s="1236" t="s">
        <v>2740</v>
      </c>
      <c r="R1349" s="1270"/>
    </row>
    <row r="1350" spans="1:18" ht="15.95" customHeight="1">
      <c r="A1350" s="1239"/>
      <c r="B1350" s="1240"/>
      <c r="C1350" s="1240"/>
      <c r="D1350" s="1240"/>
      <c r="E1350" s="1240"/>
      <c r="F1350" s="1240"/>
      <c r="G1350" s="1240"/>
      <c r="H1350" s="1240"/>
      <c r="I1350" s="1240"/>
      <c r="J1350" s="1240"/>
      <c r="K1350" s="1240"/>
      <c r="L1350" s="1240"/>
      <c r="M1350" s="1240"/>
      <c r="N1350" s="1240"/>
      <c r="O1350" s="1240"/>
      <c r="P1350" s="1240"/>
      <c r="Q1350" s="1242"/>
    </row>
    <row r="1351" spans="1:18" ht="11.1" customHeight="1">
      <c r="A1351" s="1245"/>
      <c r="B1351" s="2390">
        <v>2018</v>
      </c>
      <c r="C1351" s="2391"/>
      <c r="D1351" s="2391"/>
      <c r="E1351" s="2391"/>
      <c r="F1351" s="2391"/>
      <c r="G1351" s="2391"/>
      <c r="H1351" s="2391"/>
      <c r="I1351" s="2391"/>
      <c r="J1351" s="2391"/>
      <c r="K1351" s="2391"/>
      <c r="L1351" s="2391"/>
      <c r="M1351" s="2391"/>
      <c r="N1351" s="2390">
        <v>2017</v>
      </c>
      <c r="O1351" s="2391"/>
      <c r="P1351" s="2395"/>
      <c r="Q1351" s="1246"/>
    </row>
    <row r="1352" spans="1:18" ht="11.1" customHeight="1">
      <c r="A1352" s="1245"/>
      <c r="B1352" s="2392"/>
      <c r="C1352" s="2393"/>
      <c r="D1352" s="2393"/>
      <c r="E1352" s="2393"/>
      <c r="F1352" s="2393"/>
      <c r="G1352" s="2393"/>
      <c r="H1352" s="2394"/>
      <c r="I1352" s="2393"/>
      <c r="J1352" s="2393"/>
      <c r="K1352" s="2393"/>
      <c r="L1352" s="2393"/>
      <c r="M1352" s="2393"/>
      <c r="N1352" s="2392"/>
      <c r="O1352" s="2393"/>
      <c r="P1352" s="2396"/>
      <c r="Q1352" s="1246" t="s">
        <v>2501</v>
      </c>
    </row>
    <row r="1353" spans="1:18" ht="11.1" customHeight="1">
      <c r="A1353" s="1245"/>
      <c r="B1353" s="1247" t="s">
        <v>2502</v>
      </c>
      <c r="C1353" s="1248" t="s">
        <v>2675</v>
      </c>
      <c r="D1353" s="1249" t="s">
        <v>11</v>
      </c>
      <c r="E1353" s="1250" t="s">
        <v>21</v>
      </c>
      <c r="F1353" s="1250" t="s">
        <v>23</v>
      </c>
      <c r="G1353" s="1250" t="s">
        <v>12</v>
      </c>
      <c r="H1353" s="1251" t="s">
        <v>13</v>
      </c>
      <c r="I1353" s="1251" t="s">
        <v>14</v>
      </c>
      <c r="J1353" s="1251" t="s">
        <v>15</v>
      </c>
      <c r="K1353" s="1252" t="s">
        <v>8</v>
      </c>
      <c r="L1353" s="1252" t="s">
        <v>9</v>
      </c>
      <c r="M1353" s="1252" t="s">
        <v>10</v>
      </c>
      <c r="N1353" s="1247" t="s">
        <v>2502</v>
      </c>
      <c r="O1353" s="1248" t="s">
        <v>2675</v>
      </c>
      <c r="P1353" s="1249" t="s">
        <v>11</v>
      </c>
      <c r="Q1353" s="1246"/>
    </row>
    <row r="1354" spans="1:18" ht="11.1" customHeight="1">
      <c r="A1354" s="1253"/>
      <c r="B1354" s="1254" t="s">
        <v>2406</v>
      </c>
      <c r="C1354" s="1255" t="s">
        <v>2506</v>
      </c>
      <c r="D1354" s="1256" t="s">
        <v>2507</v>
      </c>
      <c r="E1354" s="1257" t="s">
        <v>7</v>
      </c>
      <c r="F1354" s="1257" t="s">
        <v>22</v>
      </c>
      <c r="G1354" s="1257" t="s">
        <v>6</v>
      </c>
      <c r="H1354" s="1258" t="s">
        <v>5</v>
      </c>
      <c r="I1354" s="1258" t="s">
        <v>4</v>
      </c>
      <c r="J1354" s="1258" t="s">
        <v>3</v>
      </c>
      <c r="K1354" s="1259" t="s">
        <v>2</v>
      </c>
      <c r="L1354" s="1259" t="s">
        <v>1</v>
      </c>
      <c r="M1354" s="1259" t="s">
        <v>0</v>
      </c>
      <c r="N1354" s="1254" t="s">
        <v>2406</v>
      </c>
      <c r="O1354" s="1255" t="s">
        <v>2506</v>
      </c>
      <c r="P1354" s="1256" t="s">
        <v>2507</v>
      </c>
      <c r="Q1354" s="1260"/>
    </row>
    <row r="1355" spans="1:18" s="1271" customFormat="1" ht="15" customHeight="1">
      <c r="A1355" s="1318"/>
      <c r="B1355" s="1266"/>
      <c r="C1355" s="1267"/>
      <c r="D1355" s="1268"/>
      <c r="E1355" s="1267"/>
      <c r="F1355" s="1267"/>
      <c r="G1355" s="1267"/>
      <c r="H1355" s="1267"/>
      <c r="I1355" s="1267"/>
      <c r="J1355" s="1267"/>
      <c r="K1355" s="1267"/>
      <c r="L1355" s="1267"/>
      <c r="M1355" s="1267"/>
      <c r="N1355" s="1262"/>
      <c r="O1355" s="1220"/>
      <c r="P1355" s="1263"/>
      <c r="Q1355" s="1264"/>
      <c r="R1355" s="1243"/>
    </row>
    <row r="1356" spans="1:18" ht="24" customHeight="1">
      <c r="A1356" s="1265" t="s">
        <v>2741</v>
      </c>
      <c r="B1356" s="1266">
        <f>'[2]tr (2)'!C916</f>
        <v>119.4</v>
      </c>
      <c r="C1356" s="1267">
        <f>'[2]tr (2)'!D916</f>
        <v>120.7</v>
      </c>
      <c r="D1356" s="1268">
        <f>'[2]tr (2)'!E916</f>
        <v>120.1</v>
      </c>
      <c r="E1356" s="1267">
        <f>'[2]tr (2)'!F916</f>
        <v>120.3</v>
      </c>
      <c r="F1356" s="1267">
        <f>'[2]tr (2)'!G916</f>
        <v>119.7</v>
      </c>
      <c r="G1356" s="1267">
        <f>'[2]tr (2)'!H916</f>
        <v>120.2</v>
      </c>
      <c r="H1356" s="1267">
        <f>'[2]tr (2)'!I916</f>
        <v>121.1</v>
      </c>
      <c r="I1356" s="1267">
        <f>'[2]tr (2)'!J916</f>
        <v>121</v>
      </c>
      <c r="J1356" s="1267">
        <f>'[2]tr (2)'!K916</f>
        <v>120.4</v>
      </c>
      <c r="K1356" s="1267">
        <f>'[2]tr (2)'!L916</f>
        <v>120</v>
      </c>
      <c r="L1356" s="1267">
        <f>'[2]tr (2)'!M916</f>
        <v>119.3</v>
      </c>
      <c r="M1356" s="1267">
        <f>'[2]tr (2)'!N916</f>
        <v>119.6</v>
      </c>
      <c r="N1356" s="1266">
        <f>'[2]tr (2)'!O916</f>
        <v>119.5</v>
      </c>
      <c r="O1356" s="1267">
        <f>'[2]tr (2)'!P916</f>
        <v>119.2</v>
      </c>
      <c r="P1356" s="1268">
        <f>'[2]tr (2)'!Q916</f>
        <v>118.2</v>
      </c>
      <c r="Q1356" s="1269" t="s">
        <v>2742</v>
      </c>
    </row>
    <row r="1357" spans="1:18" ht="18" customHeight="1">
      <c r="A1357" s="1271"/>
      <c r="B1357" s="1272"/>
      <c r="C1357" s="1224"/>
      <c r="D1357" s="1268"/>
      <c r="E1357" s="1267"/>
      <c r="F1357" s="1267"/>
      <c r="G1357" s="1267"/>
      <c r="H1357" s="1267"/>
      <c r="I1357" s="1267"/>
      <c r="J1357" s="1267"/>
      <c r="K1357" s="1267"/>
      <c r="L1357" s="1267"/>
      <c r="M1357" s="1267"/>
      <c r="N1357" s="1266"/>
      <c r="O1357" s="1267"/>
      <c r="P1357" s="1268"/>
      <c r="Q1357" s="1273"/>
    </row>
    <row r="1358" spans="1:18" ht="18" customHeight="1">
      <c r="A1358" s="1274" t="s">
        <v>2743</v>
      </c>
      <c r="B1358" s="1266">
        <f>'[2]tr (2)'!C918</f>
        <v>119.9</v>
      </c>
      <c r="C1358" s="1267">
        <f>'[2]tr (2)'!D918</f>
        <v>122.6</v>
      </c>
      <c r="D1358" s="1268">
        <f>'[2]tr (2)'!E918</f>
        <v>120.8</v>
      </c>
      <c r="E1358" s="1267">
        <f>'[2]tr (2)'!F918</f>
        <v>121.5</v>
      </c>
      <c r="F1358" s="1267">
        <f>'[2]tr (2)'!G918</f>
        <v>122.9</v>
      </c>
      <c r="G1358" s="1267">
        <f>'[2]tr (2)'!H918</f>
        <v>124.7</v>
      </c>
      <c r="H1358" s="1267">
        <f>'[2]tr (2)'!I918</f>
        <v>127.1</v>
      </c>
      <c r="I1358" s="1267">
        <f>'[2]tr (2)'!J918</f>
        <v>127</v>
      </c>
      <c r="J1358" s="1267">
        <f>'[2]tr (2)'!K918</f>
        <v>125.1</v>
      </c>
      <c r="K1358" s="1267">
        <f>'[2]tr (2)'!L918</f>
        <v>124.2</v>
      </c>
      <c r="L1358" s="1267">
        <f>'[2]tr (2)'!M918</f>
        <v>123.1</v>
      </c>
      <c r="M1358" s="1267">
        <f>'[2]tr (2)'!N918</f>
        <v>124.5</v>
      </c>
      <c r="N1358" s="1266">
        <f>'[2]tr (2)'!O918</f>
        <v>126.1</v>
      </c>
      <c r="O1358" s="1267">
        <f>'[2]tr (2)'!P918</f>
        <v>125.7</v>
      </c>
      <c r="P1358" s="1268">
        <f>'[2]tr (2)'!Q918</f>
        <v>123.2</v>
      </c>
      <c r="Q1358" s="1275" t="s">
        <v>2744</v>
      </c>
    </row>
    <row r="1359" spans="1:18" ht="15" customHeight="1">
      <c r="A1359" s="1244" t="s">
        <v>2745</v>
      </c>
      <c r="B1359" s="1272">
        <f>'[2]tr (2)'!C919</f>
        <v>114.5</v>
      </c>
      <c r="C1359" s="1224">
        <f>'[2]tr (2)'!D919</f>
        <v>115.6</v>
      </c>
      <c r="D1359" s="1276">
        <f>'[2]tr (2)'!E919</f>
        <v>115.7</v>
      </c>
      <c r="E1359" s="1224">
        <f>'[2]tr (2)'!F919</f>
        <v>115.7</v>
      </c>
      <c r="F1359" s="1224">
        <f>'[2]tr (2)'!G919</f>
        <v>115.9</v>
      </c>
      <c r="G1359" s="1224">
        <f>'[2]tr (2)'!H919</f>
        <v>116.3</v>
      </c>
      <c r="H1359" s="1224">
        <f>'[2]tr (2)'!I919</f>
        <v>116.4</v>
      </c>
      <c r="I1359" s="1224">
        <f>'[2]tr (2)'!J919</f>
        <v>116.3</v>
      </c>
      <c r="J1359" s="1224">
        <f>'[2]tr (2)'!K919</f>
        <v>116.3</v>
      </c>
      <c r="K1359" s="1224">
        <f>'[2]tr (2)'!L919</f>
        <v>116.4</v>
      </c>
      <c r="L1359" s="1224">
        <f>'[2]tr (2)'!M919</f>
        <v>115.5</v>
      </c>
      <c r="M1359" s="1224">
        <f>'[2]tr (2)'!N919</f>
        <v>116</v>
      </c>
      <c r="N1359" s="1272">
        <f>'[2]tr (2)'!O919</f>
        <v>115.4</v>
      </c>
      <c r="O1359" s="1224">
        <f>'[2]tr (2)'!P919</f>
        <v>115.2</v>
      </c>
      <c r="P1359" s="1276">
        <f>'[2]tr (2)'!Q919</f>
        <v>114.9</v>
      </c>
      <c r="Q1359" s="1277" t="s">
        <v>2746</v>
      </c>
    </row>
    <row r="1360" spans="1:18" ht="15" customHeight="1">
      <c r="A1360" s="1244" t="s">
        <v>2747</v>
      </c>
      <c r="B1360" s="1272">
        <f>'[2]tr (2)'!C920</f>
        <v>115.4</v>
      </c>
      <c r="C1360" s="1224">
        <f>'[2]tr (2)'!D920</f>
        <v>116.7</v>
      </c>
      <c r="D1360" s="1276">
        <f>'[2]tr (2)'!E920</f>
        <v>113.9</v>
      </c>
      <c r="E1360" s="1224">
        <f>'[2]tr (2)'!F920</f>
        <v>112.7</v>
      </c>
      <c r="F1360" s="1224">
        <f>'[2]tr (2)'!G920</f>
        <v>112.8</v>
      </c>
      <c r="G1360" s="1224">
        <f>'[2]tr (2)'!H920</f>
        <v>113.6</v>
      </c>
      <c r="H1360" s="1224">
        <f>'[2]tr (2)'!I920</f>
        <v>115.2</v>
      </c>
      <c r="I1360" s="1224">
        <f>'[2]tr (2)'!J920</f>
        <v>114.2</v>
      </c>
      <c r="J1360" s="1224">
        <f>'[2]tr (2)'!K920</f>
        <v>112.8</v>
      </c>
      <c r="K1360" s="1224">
        <f>'[2]tr (2)'!L920</f>
        <v>112</v>
      </c>
      <c r="L1360" s="1224">
        <f>'[2]tr (2)'!M920</f>
        <v>109.4</v>
      </c>
      <c r="M1360" s="1224">
        <f>'[2]tr (2)'!N920</f>
        <v>109.8</v>
      </c>
      <c r="N1360" s="1272">
        <f>'[2]tr (2)'!O920</f>
        <v>111.7</v>
      </c>
      <c r="O1360" s="1224">
        <f>'[2]tr (2)'!P920</f>
        <v>111.2</v>
      </c>
      <c r="P1360" s="1276">
        <f>'[2]tr (2)'!Q920</f>
        <v>108.8</v>
      </c>
      <c r="Q1360" s="1277" t="s">
        <v>2748</v>
      </c>
      <c r="R1360" s="1270"/>
    </row>
    <row r="1361" spans="1:18" ht="15" customHeight="1">
      <c r="A1361" s="1244" t="s">
        <v>2749</v>
      </c>
      <c r="B1361" s="1272">
        <f>'[2]tr (2)'!C921</f>
        <v>123</v>
      </c>
      <c r="C1361" s="1224">
        <f>'[2]tr (2)'!D921</f>
        <v>126.1</v>
      </c>
      <c r="D1361" s="1276">
        <f>'[2]tr (2)'!E921</f>
        <v>125.8</v>
      </c>
      <c r="E1361" s="1224">
        <f>'[2]tr (2)'!F921</f>
        <v>130.9</v>
      </c>
      <c r="F1361" s="1224">
        <f>'[2]tr (2)'!G921</f>
        <v>137.6</v>
      </c>
      <c r="G1361" s="1224">
        <f>'[2]tr (2)'!H921</f>
        <v>131.30000000000001</v>
      </c>
      <c r="H1361" s="1224">
        <f>'[2]tr (2)'!I921</f>
        <v>139.69999999999999</v>
      </c>
      <c r="I1361" s="1224">
        <f>'[2]tr (2)'!J921</f>
        <v>139.9</v>
      </c>
      <c r="J1361" s="1224">
        <f>'[2]tr (2)'!K921</f>
        <v>128.80000000000001</v>
      </c>
      <c r="K1361" s="1224">
        <f>'[2]tr (2)'!L921</f>
        <v>132</v>
      </c>
      <c r="L1361" s="1224">
        <f>'[2]tr (2)'!M921</f>
        <v>125.6</v>
      </c>
      <c r="M1361" s="1224">
        <f>'[2]tr (2)'!N921</f>
        <v>125.5</v>
      </c>
      <c r="N1361" s="1272">
        <f>'[2]tr (2)'!O921</f>
        <v>127.4</v>
      </c>
      <c r="O1361" s="1224">
        <f>'[2]tr (2)'!P921</f>
        <v>127.6</v>
      </c>
      <c r="P1361" s="1276">
        <f>'[2]tr (2)'!Q921</f>
        <v>130.30000000000001</v>
      </c>
      <c r="Q1361" s="1278" t="s">
        <v>2750</v>
      </c>
    </row>
    <row r="1362" spans="1:18" ht="15" customHeight="1">
      <c r="A1362" s="1244" t="s">
        <v>2751</v>
      </c>
      <c r="B1362" s="1272">
        <f>'[2]tr (2)'!C922</f>
        <v>123.9</v>
      </c>
      <c r="C1362" s="1224">
        <f>'[2]tr (2)'!D922</f>
        <v>122.6</v>
      </c>
      <c r="D1362" s="1276">
        <f>'[2]tr (2)'!E922</f>
        <v>119.6</v>
      </c>
      <c r="E1362" s="1224">
        <f>'[2]tr (2)'!F922</f>
        <v>119.1</v>
      </c>
      <c r="F1362" s="1224">
        <f>'[2]tr (2)'!G922</f>
        <v>123.3</v>
      </c>
      <c r="G1362" s="1224">
        <f>'[2]tr (2)'!H922</f>
        <v>125.1</v>
      </c>
      <c r="H1362" s="1224">
        <f>'[2]tr (2)'!I922</f>
        <v>125.8</v>
      </c>
      <c r="I1362" s="1224">
        <f>'[2]tr (2)'!J922</f>
        <v>125.1</v>
      </c>
      <c r="J1362" s="1224">
        <f>'[2]tr (2)'!K922</f>
        <v>122.2</v>
      </c>
      <c r="K1362" s="1224">
        <f>'[2]tr (2)'!L922</f>
        <v>124.3</v>
      </c>
      <c r="L1362" s="1224">
        <f>'[2]tr (2)'!M922</f>
        <v>125.9</v>
      </c>
      <c r="M1362" s="1224">
        <f>'[2]tr (2)'!N922</f>
        <v>126.5</v>
      </c>
      <c r="N1362" s="1272">
        <f>'[2]tr (2)'!O922</f>
        <v>124.9</v>
      </c>
      <c r="O1362" s="1224">
        <f>'[2]tr (2)'!P922</f>
        <v>124.5</v>
      </c>
      <c r="P1362" s="1276">
        <f>'[2]tr (2)'!Q922</f>
        <v>124.5</v>
      </c>
      <c r="Q1362" s="1278" t="s">
        <v>2752</v>
      </c>
    </row>
    <row r="1363" spans="1:18" ht="15" customHeight="1">
      <c r="A1363" s="1244" t="s">
        <v>2753</v>
      </c>
      <c r="B1363" s="1272">
        <f>'[2]tr (2)'!C923</f>
        <v>138.9</v>
      </c>
      <c r="C1363" s="1224">
        <f>'[2]tr (2)'!D923</f>
        <v>146.19999999999999</v>
      </c>
      <c r="D1363" s="1276">
        <f>'[2]tr (2)'!E923</f>
        <v>144.9</v>
      </c>
      <c r="E1363" s="1224">
        <f>'[2]tr (2)'!F923</f>
        <v>145.5</v>
      </c>
      <c r="F1363" s="1224">
        <f>'[2]tr (2)'!G923</f>
        <v>144.9</v>
      </c>
      <c r="G1363" s="1224">
        <f>'[2]tr (2)'!H923</f>
        <v>147.4</v>
      </c>
      <c r="H1363" s="1224">
        <f>'[2]tr (2)'!I923</f>
        <v>148.6</v>
      </c>
      <c r="I1363" s="1224">
        <f>'[2]tr (2)'!J923</f>
        <v>148.5</v>
      </c>
      <c r="J1363" s="1224">
        <f>'[2]tr (2)'!K923</f>
        <v>148.9</v>
      </c>
      <c r="K1363" s="1224">
        <f>'[2]tr (2)'!L923</f>
        <v>148.69999999999999</v>
      </c>
      <c r="L1363" s="1224">
        <f>'[2]tr (2)'!M923</f>
        <v>151.5</v>
      </c>
      <c r="M1363" s="1224">
        <f>'[2]tr (2)'!N923</f>
        <v>150.80000000000001</v>
      </c>
      <c r="N1363" s="1272">
        <f>'[2]tr (2)'!O923</f>
        <v>153.69999999999999</v>
      </c>
      <c r="O1363" s="1224">
        <f>'[2]tr (2)'!P923</f>
        <v>151.30000000000001</v>
      </c>
      <c r="P1363" s="1276">
        <f>'[2]tr (2)'!Q923</f>
        <v>147.69999999999999</v>
      </c>
      <c r="Q1363" s="1278" t="s">
        <v>2754</v>
      </c>
    </row>
    <row r="1364" spans="1:18" ht="15" customHeight="1">
      <c r="A1364" s="1244" t="s">
        <v>2755</v>
      </c>
      <c r="B1364" s="1272">
        <f>'[2]tr (2)'!C924</f>
        <v>115.2</v>
      </c>
      <c r="C1364" s="1224">
        <f>'[2]tr (2)'!D924</f>
        <v>129.80000000000001</v>
      </c>
      <c r="D1364" s="1276">
        <f>'[2]tr (2)'!E924</f>
        <v>134.5</v>
      </c>
      <c r="E1364" s="1224">
        <f>'[2]tr (2)'!F924</f>
        <v>147.30000000000001</v>
      </c>
      <c r="F1364" s="1224">
        <f>'[2]tr (2)'!G924</f>
        <v>145.19999999999999</v>
      </c>
      <c r="G1364" s="1224">
        <f>'[2]tr (2)'!H924</f>
        <v>142.80000000000001</v>
      </c>
      <c r="H1364" s="1224">
        <f>'[2]tr (2)'!I924</f>
        <v>148.9</v>
      </c>
      <c r="I1364" s="1224">
        <f>'[2]tr (2)'!J924</f>
        <v>150</v>
      </c>
      <c r="J1364" s="1224">
        <f>'[2]tr (2)'!K924</f>
        <v>137.30000000000001</v>
      </c>
      <c r="K1364" s="1224">
        <f>'[2]tr (2)'!L924</f>
        <v>126.5</v>
      </c>
      <c r="L1364" s="1224">
        <f>'[2]tr (2)'!M924</f>
        <v>124.4</v>
      </c>
      <c r="M1364" s="1224">
        <f>'[2]tr (2)'!N924</f>
        <v>121</v>
      </c>
      <c r="N1364" s="1272">
        <f>'[2]tr (2)'!O924</f>
        <v>123.7</v>
      </c>
      <c r="O1364" s="1224">
        <f>'[2]tr (2)'!P924</f>
        <v>131.30000000000001</v>
      </c>
      <c r="P1364" s="1276">
        <f>'[2]tr (2)'!Q924</f>
        <v>126.2</v>
      </c>
      <c r="Q1364" s="1278" t="s">
        <v>2756</v>
      </c>
    </row>
    <row r="1365" spans="1:18" ht="15" customHeight="1">
      <c r="A1365" s="1244" t="s">
        <v>2757</v>
      </c>
      <c r="B1365" s="1272">
        <f>'[2]tr (2)'!C925</f>
        <v>117.8</v>
      </c>
      <c r="C1365" s="1224">
        <f>'[2]tr (2)'!D925</f>
        <v>118.9</v>
      </c>
      <c r="D1365" s="1276">
        <f>'[2]tr (2)'!E925</f>
        <v>110.3</v>
      </c>
      <c r="E1365" s="1224">
        <f>'[2]tr (2)'!F925</f>
        <v>105.4</v>
      </c>
      <c r="F1365" s="1224">
        <f>'[2]tr (2)'!G925</f>
        <v>110.2</v>
      </c>
      <c r="G1365" s="1224">
        <f>'[2]tr (2)'!H925</f>
        <v>122.7</v>
      </c>
      <c r="H1365" s="1224">
        <f>'[2]tr (2)'!I925</f>
        <v>128.1</v>
      </c>
      <c r="I1365" s="1224">
        <f>'[2]tr (2)'!J925</f>
        <v>128.80000000000001</v>
      </c>
      <c r="J1365" s="1224">
        <f>'[2]tr (2)'!K925</f>
        <v>134.1</v>
      </c>
      <c r="K1365" s="1224">
        <f>'[2]tr (2)'!L925</f>
        <v>132.4</v>
      </c>
      <c r="L1365" s="1224">
        <f>'[2]tr (2)'!M925</f>
        <v>129.69999999999999</v>
      </c>
      <c r="M1365" s="1224">
        <f>'[2]tr (2)'!N925</f>
        <v>142</v>
      </c>
      <c r="N1365" s="1272">
        <f>'[2]tr (2)'!O925</f>
        <v>148.1</v>
      </c>
      <c r="O1365" s="1224">
        <f>'[2]tr (2)'!P925</f>
        <v>143.19999999999999</v>
      </c>
      <c r="P1365" s="1276">
        <f>'[2]tr (2)'!Q925</f>
        <v>133.30000000000001</v>
      </c>
      <c r="Q1365" s="1278" t="s">
        <v>2758</v>
      </c>
      <c r="R1365" s="1270"/>
    </row>
    <row r="1366" spans="1:18" ht="15" customHeight="1">
      <c r="A1366" s="1244" t="s">
        <v>2759</v>
      </c>
      <c r="B1366" s="1272">
        <f>'[2]tr (2)'!C926</f>
        <v>118.4</v>
      </c>
      <c r="C1366" s="1224">
        <f>'[2]tr (2)'!D926</f>
        <v>119.2</v>
      </c>
      <c r="D1366" s="1276">
        <f>'[2]tr (2)'!E926</f>
        <v>118.6</v>
      </c>
      <c r="E1366" s="1224">
        <f>'[2]tr (2)'!F926</f>
        <v>118.6</v>
      </c>
      <c r="F1366" s="1224">
        <f>'[2]tr (2)'!G926</f>
        <v>119.1</v>
      </c>
      <c r="G1366" s="1224">
        <f>'[2]tr (2)'!H926</f>
        <v>119.3</v>
      </c>
      <c r="H1366" s="1224">
        <f>'[2]tr (2)'!I926</f>
        <v>119.7</v>
      </c>
      <c r="I1366" s="1224">
        <f>'[2]tr (2)'!J926</f>
        <v>119.7</v>
      </c>
      <c r="J1366" s="1224">
        <f>'[2]tr (2)'!K926</f>
        <v>120.3</v>
      </c>
      <c r="K1366" s="1224">
        <f>'[2]tr (2)'!L926</f>
        <v>119</v>
      </c>
      <c r="L1366" s="1224">
        <f>'[2]tr (2)'!M926</f>
        <v>117.7</v>
      </c>
      <c r="M1366" s="1224">
        <f>'[2]tr (2)'!N926</f>
        <v>117.7</v>
      </c>
      <c r="N1366" s="1272">
        <f>'[2]tr (2)'!O926</f>
        <v>117.8</v>
      </c>
      <c r="O1366" s="1224">
        <f>'[2]tr (2)'!P926</f>
        <v>117.8</v>
      </c>
      <c r="P1366" s="1276">
        <f>'[2]tr (2)'!Q926</f>
        <v>117.1</v>
      </c>
      <c r="Q1366" s="1278" t="s">
        <v>2760</v>
      </c>
      <c r="R1366" s="1270"/>
    </row>
    <row r="1367" spans="1:18" ht="15" customHeight="1">
      <c r="A1367" s="1244" t="s">
        <v>2761</v>
      </c>
      <c r="B1367" s="1272">
        <f>'[2]tr (2)'!C927</f>
        <v>147.1</v>
      </c>
      <c r="C1367" s="1224">
        <f>'[2]tr (2)'!D927</f>
        <v>147.30000000000001</v>
      </c>
      <c r="D1367" s="1276">
        <f>'[2]tr (2)'!E927</f>
        <v>147.5</v>
      </c>
      <c r="E1367" s="1224">
        <f>'[2]tr (2)'!F927</f>
        <v>148.80000000000001</v>
      </c>
      <c r="F1367" s="1224">
        <f>'[2]tr (2)'!G927</f>
        <v>150.5</v>
      </c>
      <c r="G1367" s="1224">
        <f>'[2]tr (2)'!H927</f>
        <v>155</v>
      </c>
      <c r="H1367" s="1224">
        <f>'[2]tr (2)'!I927</f>
        <v>153.19999999999999</v>
      </c>
      <c r="I1367" s="1224">
        <f>'[2]tr (2)'!J927</f>
        <v>150.69999999999999</v>
      </c>
      <c r="J1367" s="1224">
        <f>'[2]tr (2)'!K927</f>
        <v>149.6</v>
      </c>
      <c r="K1367" s="1224">
        <f>'[2]tr (2)'!L927</f>
        <v>150.5</v>
      </c>
      <c r="L1367" s="1224">
        <f>'[2]tr (2)'!M927</f>
        <v>153.4</v>
      </c>
      <c r="M1367" s="1224">
        <f>'[2]tr (2)'!N927</f>
        <v>155.4</v>
      </c>
      <c r="N1367" s="1272">
        <f>'[2]tr (2)'!O927</f>
        <v>159.1</v>
      </c>
      <c r="O1367" s="1224">
        <f>'[2]tr (2)'!P927</f>
        <v>160.4</v>
      </c>
      <c r="P1367" s="1276">
        <f>'[2]tr (2)'!Q927</f>
        <v>160.80000000000001</v>
      </c>
      <c r="Q1367" s="1278" t="s">
        <v>2762</v>
      </c>
    </row>
    <row r="1368" spans="1:18" ht="15" customHeight="1">
      <c r="A1368" s="1244" t="s">
        <v>2763</v>
      </c>
      <c r="B1368" s="1272">
        <f>'[2]tr (2)'!C928</f>
        <v>122.6</v>
      </c>
      <c r="C1368" s="1224">
        <f>'[2]tr (2)'!D928</f>
        <v>122.6</v>
      </c>
      <c r="D1368" s="1276">
        <f>'[2]tr (2)'!E928</f>
        <v>119.8</v>
      </c>
      <c r="E1368" s="1224">
        <f>'[2]tr (2)'!F928</f>
        <v>119.4</v>
      </c>
      <c r="F1368" s="1224">
        <f>'[2]tr (2)'!G928</f>
        <v>118.3</v>
      </c>
      <c r="G1368" s="1224">
        <f>'[2]tr (2)'!H928</f>
        <v>118.6</v>
      </c>
      <c r="H1368" s="1224">
        <f>'[2]tr (2)'!I928</f>
        <v>119.8</v>
      </c>
      <c r="I1368" s="1224">
        <f>'[2]tr (2)'!J928</f>
        <v>122.6</v>
      </c>
      <c r="J1368" s="1224">
        <f>'[2]tr (2)'!K928</f>
        <v>123.5</v>
      </c>
      <c r="K1368" s="1224">
        <f>'[2]tr (2)'!L928</f>
        <v>123.5</v>
      </c>
      <c r="L1368" s="1224">
        <f>'[2]tr (2)'!M928</f>
        <v>123.4</v>
      </c>
      <c r="M1368" s="1224">
        <f>'[2]tr (2)'!N928</f>
        <v>122.4</v>
      </c>
      <c r="N1368" s="1272">
        <f>'[2]tr (2)'!O928</f>
        <v>121.7</v>
      </c>
      <c r="O1368" s="1224">
        <f>'[2]tr (2)'!P928</f>
        <v>123.8</v>
      </c>
      <c r="P1368" s="1276">
        <f>'[2]tr (2)'!Q928</f>
        <v>119.9</v>
      </c>
      <c r="Q1368" s="1278" t="s">
        <v>2764</v>
      </c>
    </row>
    <row r="1369" spans="1:18" ht="15" customHeight="1">
      <c r="A1369" s="1244" t="s">
        <v>2765</v>
      </c>
      <c r="B1369" s="1272">
        <f>'[2]tr (2)'!C929</f>
        <v>109.9</v>
      </c>
      <c r="C1369" s="1224">
        <f>'[2]tr (2)'!D929</f>
        <v>110</v>
      </c>
      <c r="D1369" s="1276">
        <f>'[2]tr (2)'!E929</f>
        <v>110.4</v>
      </c>
      <c r="E1369" s="1224">
        <f>'[2]tr (2)'!F929</f>
        <v>117</v>
      </c>
      <c r="F1369" s="1224">
        <f>'[2]tr (2)'!G929</f>
        <v>118.1</v>
      </c>
      <c r="G1369" s="1224">
        <f>'[2]tr (2)'!H929</f>
        <v>119.1</v>
      </c>
      <c r="H1369" s="1224">
        <f>'[2]tr (2)'!I929</f>
        <v>119.2</v>
      </c>
      <c r="I1369" s="1224">
        <f>'[2]tr (2)'!J929</f>
        <v>119.1</v>
      </c>
      <c r="J1369" s="1224">
        <f>'[2]tr (2)'!K929</f>
        <v>119</v>
      </c>
      <c r="K1369" s="1224">
        <f>'[2]tr (2)'!L929</f>
        <v>119.2</v>
      </c>
      <c r="L1369" s="1224">
        <f>'[2]tr (2)'!M929</f>
        <v>118.5</v>
      </c>
      <c r="M1369" s="1224">
        <f>'[2]tr (2)'!N929</f>
        <v>117.5</v>
      </c>
      <c r="N1369" s="1272">
        <f>'[2]tr (2)'!O929</f>
        <v>118.3</v>
      </c>
      <c r="O1369" s="1224">
        <f>'[2]tr (2)'!P929</f>
        <v>117.9</v>
      </c>
      <c r="P1369" s="1276">
        <f>'[2]tr (2)'!Q929</f>
        <v>117.8</v>
      </c>
      <c r="Q1369" s="1278" t="s">
        <v>2766</v>
      </c>
    </row>
    <row r="1370" spans="1:18" ht="15" customHeight="1">
      <c r="B1370" s="1272"/>
      <c r="C1370" s="1224"/>
      <c r="D1370" s="1268"/>
      <c r="E1370" s="1267"/>
      <c r="F1370" s="1267"/>
      <c r="G1370" s="1267"/>
      <c r="H1370" s="1267"/>
      <c r="I1370" s="1267"/>
      <c r="J1370" s="1267"/>
      <c r="K1370" s="1267"/>
      <c r="L1370" s="1267"/>
      <c r="M1370" s="1267"/>
      <c r="N1370" s="1266"/>
      <c r="O1370" s="1267"/>
      <c r="P1370" s="1268"/>
      <c r="Q1370" s="1278"/>
      <c r="R1370" s="1270"/>
    </row>
    <row r="1371" spans="1:18" ht="15" customHeight="1">
      <c r="A1371" s="1274" t="s">
        <v>2767</v>
      </c>
      <c r="B1371" s="1266">
        <f>'[2]tr (2)'!C931</f>
        <v>136.80000000000001</v>
      </c>
      <c r="C1371" s="1267">
        <f>'[2]tr (2)'!D931</f>
        <v>136.80000000000001</v>
      </c>
      <c r="D1371" s="1268">
        <f>'[2]tr (2)'!E931</f>
        <v>136.80000000000001</v>
      </c>
      <c r="E1371" s="1267">
        <f>'[2]tr (2)'!F931</f>
        <v>136.80000000000001</v>
      </c>
      <c r="F1371" s="1267">
        <f>'[2]tr (2)'!G931</f>
        <v>136.80000000000001</v>
      </c>
      <c r="G1371" s="1267">
        <f>'[2]tr (2)'!H931</f>
        <v>136.80000000000001</v>
      </c>
      <c r="H1371" s="1267">
        <f>'[2]tr (2)'!I931</f>
        <v>136.80000000000001</v>
      </c>
      <c r="I1371" s="1267">
        <f>'[2]tr (2)'!J931</f>
        <v>136.80000000000001</v>
      </c>
      <c r="J1371" s="1267">
        <f>'[2]tr (2)'!K931</f>
        <v>136.80000000000001</v>
      </c>
      <c r="K1371" s="1267">
        <f>'[2]tr (2)'!L931</f>
        <v>136.80000000000001</v>
      </c>
      <c r="L1371" s="1267">
        <f>'[2]tr (2)'!M931</f>
        <v>136.80000000000001</v>
      </c>
      <c r="M1371" s="1267">
        <f>'[2]tr (2)'!N931</f>
        <v>136.80000000000001</v>
      </c>
      <c r="N1371" s="1266">
        <f>'[2]tr (2)'!O931</f>
        <v>124.9</v>
      </c>
      <c r="O1371" s="1267">
        <f>'[2]tr (2)'!P931</f>
        <v>124.9</v>
      </c>
      <c r="P1371" s="1268">
        <f>'[2]tr (2)'!Q931</f>
        <v>124.9</v>
      </c>
      <c r="Q1371" s="1273" t="s">
        <v>2768</v>
      </c>
      <c r="R1371" s="1270"/>
    </row>
    <row r="1372" spans="1:18" ht="15" customHeight="1">
      <c r="A1372" s="1244" t="s">
        <v>2769</v>
      </c>
      <c r="B1372" s="1272">
        <f>'[2]tr (2)'!C932</f>
        <v>141.4</v>
      </c>
      <c r="C1372" s="1224">
        <f>'[2]tr (2)'!D932</f>
        <v>141.4</v>
      </c>
      <c r="D1372" s="1276">
        <f>'[2]tr (2)'!E932</f>
        <v>141.4</v>
      </c>
      <c r="E1372" s="1224">
        <f>'[2]tr (2)'!F932</f>
        <v>141.4</v>
      </c>
      <c r="F1372" s="1224">
        <f>'[2]tr (2)'!G932</f>
        <v>141.4</v>
      </c>
      <c r="G1372" s="1224">
        <f>'[2]tr (2)'!H932</f>
        <v>141.4</v>
      </c>
      <c r="H1372" s="1224">
        <f>'[2]tr (2)'!I932</f>
        <v>141.4</v>
      </c>
      <c r="I1372" s="1224">
        <f>'[2]tr (2)'!J932</f>
        <v>141.4</v>
      </c>
      <c r="J1372" s="1224">
        <f>'[2]tr (2)'!K932</f>
        <v>141.4</v>
      </c>
      <c r="K1372" s="1224">
        <f>'[2]tr (2)'!L932</f>
        <v>141.4</v>
      </c>
      <c r="L1372" s="1224">
        <f>'[2]tr (2)'!M932</f>
        <v>141.4</v>
      </c>
      <c r="M1372" s="1224">
        <f>'[2]tr (2)'!N932</f>
        <v>141.4</v>
      </c>
      <c r="N1372" s="1272">
        <f>'[2]tr (2)'!O932</f>
        <v>141.4</v>
      </c>
      <c r="O1372" s="1224">
        <f>'[2]tr (2)'!P932</f>
        <v>141.4</v>
      </c>
      <c r="P1372" s="1276">
        <f>'[2]tr (2)'!Q932</f>
        <v>141.4</v>
      </c>
      <c r="Q1372" s="1277" t="s">
        <v>2770</v>
      </c>
    </row>
    <row r="1373" spans="1:18" ht="15" customHeight="1">
      <c r="A1373" s="1244" t="s">
        <v>2771</v>
      </c>
      <c r="B1373" s="1272">
        <f>'[2]tr (2)'!C933</f>
        <v>152.6</v>
      </c>
      <c r="C1373" s="1224">
        <f>'[2]tr (2)'!D933</f>
        <v>152.6</v>
      </c>
      <c r="D1373" s="1276">
        <f>'[2]tr (2)'!E933</f>
        <v>152.6</v>
      </c>
      <c r="E1373" s="1224">
        <f>'[2]tr (2)'!F933</f>
        <v>152.6</v>
      </c>
      <c r="F1373" s="1224">
        <f>'[2]tr (2)'!G933</f>
        <v>152.6</v>
      </c>
      <c r="G1373" s="1224">
        <f>'[2]tr (2)'!H933</f>
        <v>152.6</v>
      </c>
      <c r="H1373" s="1224">
        <f>'[2]tr (2)'!I933</f>
        <v>152.6</v>
      </c>
      <c r="I1373" s="1224">
        <f>'[2]tr (2)'!J933</f>
        <v>152.6</v>
      </c>
      <c r="J1373" s="1224">
        <f>'[2]tr (2)'!K933</f>
        <v>152.6</v>
      </c>
      <c r="K1373" s="1224">
        <f>'[2]tr (2)'!L933</f>
        <v>152.6</v>
      </c>
      <c r="L1373" s="1224">
        <f>'[2]tr (2)'!M933</f>
        <v>152.6</v>
      </c>
      <c r="M1373" s="1224">
        <f>'[2]tr (2)'!N933</f>
        <v>152.6</v>
      </c>
      <c r="N1373" s="1272">
        <f>'[2]tr (2)'!O933</f>
        <v>152.6</v>
      </c>
      <c r="O1373" s="1224">
        <f>'[2]tr (2)'!P933</f>
        <v>152.6</v>
      </c>
      <c r="P1373" s="1276">
        <f>'[2]tr (2)'!Q933</f>
        <v>152.6</v>
      </c>
      <c r="Q1373" s="1278" t="s">
        <v>2772</v>
      </c>
    </row>
    <row r="1374" spans="1:18" ht="15" customHeight="1">
      <c r="A1374" s="1244" t="s">
        <v>2773</v>
      </c>
      <c r="B1374" s="1272">
        <f>'[2]tr (2)'!C934</f>
        <v>203.2</v>
      </c>
      <c r="C1374" s="1224">
        <f>'[2]tr (2)'!D934</f>
        <v>203.2</v>
      </c>
      <c r="D1374" s="1276">
        <f>'[2]tr (2)'!E934</f>
        <v>203.2</v>
      </c>
      <c r="E1374" s="1224">
        <f>'[2]tr (2)'!F934</f>
        <v>203.2</v>
      </c>
      <c r="F1374" s="1224">
        <f>'[2]tr (2)'!G934</f>
        <v>203.2</v>
      </c>
      <c r="G1374" s="1224">
        <f>'[2]tr (2)'!H934</f>
        <v>203.2</v>
      </c>
      <c r="H1374" s="1224">
        <f>'[2]tr (2)'!I934</f>
        <v>203.2</v>
      </c>
      <c r="I1374" s="1224">
        <f>'[2]tr (2)'!J934</f>
        <v>203.2</v>
      </c>
      <c r="J1374" s="1224">
        <f>'[2]tr (2)'!K934</f>
        <v>203.2</v>
      </c>
      <c r="K1374" s="1224">
        <f>'[2]tr (2)'!L934</f>
        <v>203.2</v>
      </c>
      <c r="L1374" s="1224">
        <f>'[2]tr (2)'!M934</f>
        <v>203.2</v>
      </c>
      <c r="M1374" s="1224">
        <f>'[2]tr (2)'!N934</f>
        <v>203.2</v>
      </c>
      <c r="N1374" s="1272">
        <f>'[2]tr (2)'!O934</f>
        <v>203.2</v>
      </c>
      <c r="O1374" s="1224">
        <f>'[2]tr (2)'!P934</f>
        <v>203.2</v>
      </c>
      <c r="P1374" s="1276">
        <f>'[2]tr (2)'!Q934</f>
        <v>203.2</v>
      </c>
      <c r="Q1374" s="1278" t="s">
        <v>2774</v>
      </c>
    </row>
    <row r="1375" spans="1:18" ht="15" customHeight="1">
      <c r="A1375" s="1244" t="s">
        <v>2775</v>
      </c>
      <c r="B1375" s="1272">
        <f>'[2]tr (2)'!C935</f>
        <v>136.4</v>
      </c>
      <c r="C1375" s="1224">
        <f>'[2]tr (2)'!D935</f>
        <v>136.4</v>
      </c>
      <c r="D1375" s="1276">
        <f>'[2]tr (2)'!E935</f>
        <v>136.4</v>
      </c>
      <c r="E1375" s="1224">
        <f>'[2]tr (2)'!F935</f>
        <v>136.4</v>
      </c>
      <c r="F1375" s="1224">
        <f>'[2]tr (2)'!G935</f>
        <v>136.4</v>
      </c>
      <c r="G1375" s="1224">
        <f>'[2]tr (2)'!H935</f>
        <v>136.4</v>
      </c>
      <c r="H1375" s="1224">
        <f>'[2]tr (2)'!I935</f>
        <v>136.4</v>
      </c>
      <c r="I1375" s="1224">
        <f>'[2]tr (2)'!J935</f>
        <v>136.4</v>
      </c>
      <c r="J1375" s="1224">
        <f>'[2]tr (2)'!K935</f>
        <v>136.4</v>
      </c>
      <c r="K1375" s="1224">
        <f>'[2]tr (2)'!L935</f>
        <v>136.4</v>
      </c>
      <c r="L1375" s="1224">
        <f>'[2]tr (2)'!M935</f>
        <v>136.4</v>
      </c>
      <c r="M1375" s="1224">
        <f>'[2]tr (2)'!N935</f>
        <v>136.4</v>
      </c>
      <c r="N1375" s="1272">
        <f>'[2]tr (2)'!O935</f>
        <v>123.8</v>
      </c>
      <c r="O1375" s="1224">
        <f>'[2]tr (2)'!P935</f>
        <v>123.8</v>
      </c>
      <c r="P1375" s="1276">
        <f>'[2]tr (2)'!Q935</f>
        <v>123.8</v>
      </c>
      <c r="Q1375" s="1278" t="s">
        <v>2776</v>
      </c>
    </row>
    <row r="1376" spans="1:18" ht="15" customHeight="1">
      <c r="B1376" s="1272"/>
      <c r="C1376" s="1224"/>
      <c r="D1376" s="1268"/>
      <c r="E1376" s="1267"/>
      <c r="F1376" s="1267"/>
      <c r="G1376" s="1267"/>
      <c r="H1376" s="1267"/>
      <c r="I1376" s="1267"/>
      <c r="J1376" s="1267"/>
      <c r="K1376" s="1267"/>
      <c r="L1376" s="1267"/>
      <c r="M1376" s="1267"/>
      <c r="N1376" s="1266"/>
      <c r="O1376" s="1267"/>
      <c r="P1376" s="1268"/>
      <c r="Q1376" s="1278"/>
      <c r="R1376" s="1270"/>
    </row>
    <row r="1377" spans="1:18" ht="15" customHeight="1">
      <c r="A1377" s="1274" t="s">
        <v>2777</v>
      </c>
      <c r="B1377" s="1266">
        <f>'[2]tr (2)'!C937</f>
        <v>129.1</v>
      </c>
      <c r="C1377" s="1267">
        <f>'[2]tr (2)'!D937</f>
        <v>129.6</v>
      </c>
      <c r="D1377" s="1268">
        <f>'[2]tr (2)'!E937</f>
        <v>129.4</v>
      </c>
      <c r="E1377" s="1267">
        <f>'[2]tr (2)'!F937</f>
        <v>128.69999999999999</v>
      </c>
      <c r="F1377" s="1267">
        <f>'[2]tr (2)'!G937</f>
        <v>128.6</v>
      </c>
      <c r="G1377" s="1267">
        <f>'[2]tr (2)'!H937</f>
        <v>127.8</v>
      </c>
      <c r="H1377" s="1267">
        <f>'[2]tr (2)'!I937</f>
        <v>127.8</v>
      </c>
      <c r="I1377" s="1267">
        <f>'[2]tr (2)'!J937</f>
        <v>127.6</v>
      </c>
      <c r="J1377" s="1267">
        <f>'[2]tr (2)'!K937</f>
        <v>127</v>
      </c>
      <c r="K1377" s="1267">
        <f>'[2]tr (2)'!L937</f>
        <v>126.8</v>
      </c>
      <c r="L1377" s="1267">
        <f>'[2]tr (2)'!M937</f>
        <v>125.6</v>
      </c>
      <c r="M1377" s="1267">
        <f>'[2]tr (2)'!N937</f>
        <v>125.3</v>
      </c>
      <c r="N1377" s="1266">
        <f>'[2]tr (2)'!O937</f>
        <v>125.5</v>
      </c>
      <c r="O1377" s="1267">
        <f>'[2]tr (2)'!P937</f>
        <v>124.2</v>
      </c>
      <c r="P1377" s="1268">
        <f>'[2]tr (2)'!Q937</f>
        <v>124.2</v>
      </c>
      <c r="Q1377" s="1273" t="s">
        <v>2778</v>
      </c>
      <c r="R1377" s="1270"/>
    </row>
    <row r="1378" spans="1:18" ht="15" customHeight="1">
      <c r="A1378" s="1244" t="s">
        <v>2779</v>
      </c>
      <c r="B1378" s="1272">
        <f>'[2]tr (2)'!C938</f>
        <v>78.5</v>
      </c>
      <c r="C1378" s="1224">
        <f>'[2]tr (2)'!D938</f>
        <v>78.5</v>
      </c>
      <c r="D1378" s="1276">
        <f>'[2]tr (2)'!E938</f>
        <v>78.3</v>
      </c>
      <c r="E1378" s="1224">
        <f>'[2]tr (2)'!F938</f>
        <v>78.3</v>
      </c>
      <c r="F1378" s="1224">
        <f>'[2]tr (2)'!G938</f>
        <v>78.3</v>
      </c>
      <c r="G1378" s="1224">
        <f>'[2]tr (2)'!H938</f>
        <v>79</v>
      </c>
      <c r="H1378" s="1224">
        <f>'[2]tr (2)'!I938</f>
        <v>79.3</v>
      </c>
      <c r="I1378" s="1224">
        <f>'[2]tr (2)'!J938</f>
        <v>79.400000000000006</v>
      </c>
      <c r="J1378" s="1224">
        <f>'[2]tr (2)'!K938</f>
        <v>80.3</v>
      </c>
      <c r="K1378" s="1224">
        <f>'[2]tr (2)'!L938</f>
        <v>80.3</v>
      </c>
      <c r="L1378" s="1224">
        <f>'[2]tr (2)'!M938</f>
        <v>80.099999999999994</v>
      </c>
      <c r="M1378" s="1224">
        <f>'[2]tr (2)'!N938</f>
        <v>79.7</v>
      </c>
      <c r="N1378" s="1272">
        <f>'[2]tr (2)'!O938</f>
        <v>79.400000000000006</v>
      </c>
      <c r="O1378" s="1224">
        <f>'[2]tr (2)'!P938</f>
        <v>79.3</v>
      </c>
      <c r="P1378" s="1276">
        <f>'[2]tr (2)'!Q938</f>
        <v>79</v>
      </c>
      <c r="Q1378" s="1278" t="s">
        <v>2780</v>
      </c>
    </row>
    <row r="1379" spans="1:18" ht="15" customHeight="1">
      <c r="A1379" s="1244" t="s">
        <v>2781</v>
      </c>
      <c r="B1379" s="1272">
        <f>'[2]tr (2)'!C939</f>
        <v>140</v>
      </c>
      <c r="C1379" s="1224">
        <f>'[2]tr (2)'!D939</f>
        <v>141.30000000000001</v>
      </c>
      <c r="D1379" s="1276">
        <f>'[2]tr (2)'!E939</f>
        <v>141.4</v>
      </c>
      <c r="E1379" s="1224">
        <f>'[2]tr (2)'!F939</f>
        <v>140.5</v>
      </c>
      <c r="F1379" s="1224">
        <f>'[2]tr (2)'!G939</f>
        <v>140.4</v>
      </c>
      <c r="G1379" s="1224">
        <f>'[2]tr (2)'!H939</f>
        <v>139.1</v>
      </c>
      <c r="H1379" s="1224">
        <f>'[2]tr (2)'!I939</f>
        <v>139.4</v>
      </c>
      <c r="I1379" s="1224">
        <f>'[2]tr (2)'!J939</f>
        <v>139.4</v>
      </c>
      <c r="J1379" s="1224">
        <f>'[2]tr (2)'!K939</f>
        <v>138.9</v>
      </c>
      <c r="K1379" s="1224">
        <f>'[2]tr (2)'!L939</f>
        <v>138.9</v>
      </c>
      <c r="L1379" s="1224">
        <f>'[2]tr (2)'!M939</f>
        <v>137.4</v>
      </c>
      <c r="M1379" s="1224">
        <f>'[2]tr (2)'!N939</f>
        <v>136.6</v>
      </c>
      <c r="N1379" s="1272">
        <f>'[2]tr (2)'!O939</f>
        <v>136.9</v>
      </c>
      <c r="O1379" s="1224">
        <f>'[2]tr (2)'!P939</f>
        <v>135.5</v>
      </c>
      <c r="P1379" s="1276">
        <f>'[2]tr (2)'!Q939</f>
        <v>135.69999999999999</v>
      </c>
      <c r="Q1379" s="1278" t="s">
        <v>2782</v>
      </c>
    </row>
    <row r="1380" spans="1:18" ht="15" customHeight="1">
      <c r="A1380" s="1244" t="s">
        <v>2783</v>
      </c>
      <c r="B1380" s="1272">
        <f>'[2]tr (2)'!C940</f>
        <v>90.9</v>
      </c>
      <c r="C1380" s="1224">
        <f>'[2]tr (2)'!D940</f>
        <v>91.5</v>
      </c>
      <c r="D1380" s="1276">
        <f>'[2]tr (2)'!E940</f>
        <v>93.9</v>
      </c>
      <c r="E1380" s="1224">
        <f>'[2]tr (2)'!F940</f>
        <v>93.9</v>
      </c>
      <c r="F1380" s="1224">
        <f>'[2]tr (2)'!G940</f>
        <v>93.2</v>
      </c>
      <c r="G1380" s="1224">
        <f>'[2]tr (2)'!H940</f>
        <v>92.1</v>
      </c>
      <c r="H1380" s="1224">
        <f>'[2]tr (2)'!I940</f>
        <v>92.1</v>
      </c>
      <c r="I1380" s="1224">
        <f>'[2]tr (2)'!J940</f>
        <v>90.2</v>
      </c>
      <c r="J1380" s="1224">
        <f>'[2]tr (2)'!K940</f>
        <v>88.3</v>
      </c>
      <c r="K1380" s="1224">
        <f>'[2]tr (2)'!L940</f>
        <v>85.2</v>
      </c>
      <c r="L1380" s="1224">
        <f>'[2]tr (2)'!M940</f>
        <v>81</v>
      </c>
      <c r="M1380" s="1224">
        <f>'[2]tr (2)'!N940</f>
        <v>82.9</v>
      </c>
      <c r="N1380" s="1272">
        <f>'[2]tr (2)'!O940</f>
        <v>84.2</v>
      </c>
      <c r="O1380" s="1224">
        <f>'[2]tr (2)'!P940</f>
        <v>84.2</v>
      </c>
      <c r="P1380" s="1276">
        <f>'[2]tr (2)'!Q940</f>
        <v>84.2</v>
      </c>
      <c r="Q1380" s="1278" t="s">
        <v>2784</v>
      </c>
    </row>
    <row r="1381" spans="1:18" ht="15" customHeight="1">
      <c r="A1381" s="1244" t="s">
        <v>2785</v>
      </c>
      <c r="B1381" s="1272">
        <f>'[2]tr (2)'!C941</f>
        <v>137.80000000000001</v>
      </c>
      <c r="C1381" s="1224">
        <f>'[2]tr (2)'!D941</f>
        <v>137.80000000000001</v>
      </c>
      <c r="D1381" s="1276">
        <f>'[2]tr (2)'!E941</f>
        <v>131.1</v>
      </c>
      <c r="E1381" s="1224">
        <f>'[2]tr (2)'!F941</f>
        <v>131.1</v>
      </c>
      <c r="F1381" s="1224">
        <f>'[2]tr (2)'!G941</f>
        <v>128.9</v>
      </c>
      <c r="G1381" s="1224">
        <f>'[2]tr (2)'!H941</f>
        <v>128.9</v>
      </c>
      <c r="H1381" s="1224">
        <f>'[2]tr (2)'!I941</f>
        <v>128.9</v>
      </c>
      <c r="I1381" s="1224">
        <f>'[2]tr (2)'!J941</f>
        <v>128.9</v>
      </c>
      <c r="J1381" s="1224">
        <f>'[2]tr (2)'!K941</f>
        <v>130.19999999999999</v>
      </c>
      <c r="K1381" s="1224">
        <f>'[2]tr (2)'!L941</f>
        <v>130.19999999999999</v>
      </c>
      <c r="L1381" s="1224">
        <f>'[2]tr (2)'!M941</f>
        <v>120</v>
      </c>
      <c r="M1381" s="1224">
        <f>'[2]tr (2)'!N941</f>
        <v>120</v>
      </c>
      <c r="N1381" s="1272">
        <f>'[2]tr (2)'!O941</f>
        <v>120</v>
      </c>
      <c r="O1381" s="1224">
        <f>'[2]tr (2)'!P941</f>
        <v>120</v>
      </c>
      <c r="P1381" s="1276">
        <f>'[2]tr (2)'!Q941</f>
        <v>120</v>
      </c>
      <c r="Q1381" s="1278" t="s">
        <v>2786</v>
      </c>
    </row>
    <row r="1382" spans="1:18" ht="15" customHeight="1">
      <c r="A1382" s="1244" t="s">
        <v>2787</v>
      </c>
      <c r="B1382" s="1272">
        <f>'[2]tr (2)'!C942</f>
        <v>109.2</v>
      </c>
      <c r="C1382" s="1224">
        <f>'[2]tr (2)'!D942</f>
        <v>107.1</v>
      </c>
      <c r="D1382" s="1276">
        <f>'[2]tr (2)'!E942</f>
        <v>105.6</v>
      </c>
      <c r="E1382" s="1224">
        <f>'[2]tr (2)'!F942</f>
        <v>105.1</v>
      </c>
      <c r="F1382" s="1224">
        <f>'[2]tr (2)'!G942</f>
        <v>105.4</v>
      </c>
      <c r="G1382" s="1224">
        <f>'[2]tr (2)'!H942</f>
        <v>105.9</v>
      </c>
      <c r="H1382" s="1224">
        <f>'[2]tr (2)'!I942</f>
        <v>105.2</v>
      </c>
      <c r="I1382" s="1224">
        <f>'[2]tr (2)'!J942</f>
        <v>104.4</v>
      </c>
      <c r="J1382" s="1224">
        <f>'[2]tr (2)'!K942</f>
        <v>103.5</v>
      </c>
      <c r="K1382" s="1224">
        <f>'[2]tr (2)'!L942</f>
        <v>102.6</v>
      </c>
      <c r="L1382" s="1224">
        <f>'[2]tr (2)'!M942</f>
        <v>103.1</v>
      </c>
      <c r="M1382" s="1224">
        <f>'[2]tr (2)'!N942</f>
        <v>104.5</v>
      </c>
      <c r="N1382" s="1272">
        <f>'[2]tr (2)'!O942</f>
        <v>104.1</v>
      </c>
      <c r="O1382" s="1224">
        <f>'[2]tr (2)'!P942</f>
        <v>102.9</v>
      </c>
      <c r="P1382" s="1276">
        <f>'[2]tr (2)'!Q942</f>
        <v>101.8</v>
      </c>
      <c r="Q1382" s="1278" t="s">
        <v>2788</v>
      </c>
    </row>
    <row r="1383" spans="1:18" ht="15" customHeight="1">
      <c r="A1383" s="1244" t="s">
        <v>2789</v>
      </c>
      <c r="B1383" s="1272">
        <f>'[2]tr (2)'!C943</f>
        <v>97.6</v>
      </c>
      <c r="C1383" s="1224">
        <f>'[2]tr (2)'!D943</f>
        <v>97.6</v>
      </c>
      <c r="D1383" s="1276">
        <f>'[2]tr (2)'!E943</f>
        <v>97.6</v>
      </c>
      <c r="E1383" s="1224">
        <f>'[2]tr (2)'!F943</f>
        <v>97.6</v>
      </c>
      <c r="F1383" s="1224">
        <f>'[2]tr (2)'!G943</f>
        <v>97.6</v>
      </c>
      <c r="G1383" s="1224">
        <f>'[2]tr (2)'!H943</f>
        <v>97.6</v>
      </c>
      <c r="H1383" s="1224">
        <f>'[2]tr (2)'!I943</f>
        <v>97.6</v>
      </c>
      <c r="I1383" s="1224">
        <f>'[2]tr (2)'!J943</f>
        <v>97.6</v>
      </c>
      <c r="J1383" s="1224">
        <f>'[2]tr (2)'!K943</f>
        <v>97.6</v>
      </c>
      <c r="K1383" s="1224">
        <f>'[2]tr (2)'!L943</f>
        <v>97.6</v>
      </c>
      <c r="L1383" s="1224">
        <f>'[2]tr (2)'!M943</f>
        <v>97.6</v>
      </c>
      <c r="M1383" s="1224">
        <f>'[2]tr (2)'!N943</f>
        <v>97.6</v>
      </c>
      <c r="N1383" s="1272">
        <f>'[2]tr (2)'!O943</f>
        <v>97.6</v>
      </c>
      <c r="O1383" s="1224">
        <f>'[2]tr (2)'!P943</f>
        <v>97.6</v>
      </c>
      <c r="P1383" s="1276">
        <f>'[2]tr (2)'!Q943</f>
        <v>97.6</v>
      </c>
      <c r="Q1383" s="1278" t="s">
        <v>2790</v>
      </c>
    </row>
    <row r="1384" spans="1:18" ht="15" customHeight="1">
      <c r="B1384" s="1272"/>
      <c r="C1384" s="1224"/>
      <c r="D1384" s="1268"/>
      <c r="E1384" s="1267"/>
      <c r="F1384" s="1267"/>
      <c r="G1384" s="1267"/>
      <c r="H1384" s="1267"/>
      <c r="I1384" s="1267"/>
      <c r="J1384" s="1267"/>
      <c r="K1384" s="1267"/>
      <c r="L1384" s="1267"/>
      <c r="M1384" s="1267"/>
      <c r="N1384" s="1266"/>
      <c r="O1384" s="1267"/>
      <c r="P1384" s="1268"/>
      <c r="Q1384" s="1277"/>
    </row>
    <row r="1385" spans="1:18" ht="15" customHeight="1">
      <c r="A1385" s="1274" t="s">
        <v>2791</v>
      </c>
      <c r="B1385" s="1266">
        <f>'[2]tr (2)'!C945</f>
        <v>122.5</v>
      </c>
      <c r="C1385" s="1267">
        <f>'[2]tr (2)'!D945</f>
        <v>122.5</v>
      </c>
      <c r="D1385" s="1268">
        <f>'[2]tr (2)'!E945</f>
        <v>122.5</v>
      </c>
      <c r="E1385" s="1267">
        <f>'[2]tr (2)'!F945</f>
        <v>122.7</v>
      </c>
      <c r="F1385" s="1267">
        <f>'[2]tr (2)'!G945</f>
        <v>122.6</v>
      </c>
      <c r="G1385" s="1267">
        <f>'[2]tr (2)'!H945</f>
        <v>122.5</v>
      </c>
      <c r="H1385" s="1267">
        <f>'[2]tr (2)'!I945</f>
        <v>122.3</v>
      </c>
      <c r="I1385" s="1267">
        <f>'[2]tr (2)'!J945</f>
        <v>122.3</v>
      </c>
      <c r="J1385" s="1267">
        <f>'[2]tr (2)'!K945</f>
        <v>122.3</v>
      </c>
      <c r="K1385" s="1267">
        <f>'[2]tr (2)'!L945</f>
        <v>122.3</v>
      </c>
      <c r="L1385" s="1267">
        <f>'[2]tr (2)'!M945</f>
        <v>122.3</v>
      </c>
      <c r="M1385" s="1267">
        <f>'[2]tr (2)'!N945</f>
        <v>121.8</v>
      </c>
      <c r="N1385" s="1266">
        <f>'[2]tr (2)'!O945</f>
        <v>121.6</v>
      </c>
      <c r="O1385" s="1267">
        <f>'[2]tr (2)'!P945</f>
        <v>121.6</v>
      </c>
      <c r="P1385" s="1268">
        <f>'[2]tr (2)'!Q945</f>
        <v>121.5</v>
      </c>
      <c r="Q1385" s="1275" t="s">
        <v>2792</v>
      </c>
    </row>
    <row r="1386" spans="1:18" ht="15" customHeight="1">
      <c r="A1386" s="1244" t="s">
        <v>2793</v>
      </c>
      <c r="B1386" s="1272">
        <f>'[2]tr (2)'!C946</f>
        <v>111.2</v>
      </c>
      <c r="C1386" s="1224">
        <f>'[2]tr (2)'!D946</f>
        <v>111.2</v>
      </c>
      <c r="D1386" s="1276">
        <f>'[2]tr (2)'!E946</f>
        <v>111.2</v>
      </c>
      <c r="E1386" s="1224">
        <f>'[2]tr (2)'!F946</f>
        <v>111.2</v>
      </c>
      <c r="F1386" s="1224">
        <f>'[2]tr (2)'!G946</f>
        <v>111.1</v>
      </c>
      <c r="G1386" s="1224">
        <f>'[2]tr (2)'!H946</f>
        <v>111.1</v>
      </c>
      <c r="H1386" s="1224">
        <f>'[2]tr (2)'!I946</f>
        <v>110.7</v>
      </c>
      <c r="I1386" s="1224">
        <f>'[2]tr (2)'!J946</f>
        <v>110.8</v>
      </c>
      <c r="J1386" s="1224">
        <f>'[2]tr (2)'!K946</f>
        <v>110.8</v>
      </c>
      <c r="K1386" s="1224">
        <f>'[2]tr (2)'!L946</f>
        <v>110.7</v>
      </c>
      <c r="L1386" s="1224">
        <f>'[2]tr (2)'!M946</f>
        <v>110.5</v>
      </c>
      <c r="M1386" s="1224">
        <f>'[2]tr (2)'!N946</f>
        <v>110.5</v>
      </c>
      <c r="N1386" s="1272">
        <f>'[2]tr (2)'!O946</f>
        <v>110.5</v>
      </c>
      <c r="O1386" s="1224">
        <f>'[2]tr (2)'!P946</f>
        <v>110.3</v>
      </c>
      <c r="P1386" s="1276">
        <f>'[2]tr (2)'!Q946</f>
        <v>110.3</v>
      </c>
      <c r="Q1386" s="1278" t="s">
        <v>2794</v>
      </c>
    </row>
    <row r="1387" spans="1:18" ht="15" customHeight="1">
      <c r="A1387" s="1244" t="s">
        <v>2795</v>
      </c>
      <c r="B1387" s="1272">
        <f>'[2]tr (2)'!C947</f>
        <v>142.5</v>
      </c>
      <c r="C1387" s="1224">
        <f>'[2]tr (2)'!D947</f>
        <v>142.5</v>
      </c>
      <c r="D1387" s="1276">
        <f>'[2]tr (2)'!E947</f>
        <v>142.5</v>
      </c>
      <c r="E1387" s="1224">
        <f>'[2]tr (2)'!F947</f>
        <v>142.5</v>
      </c>
      <c r="F1387" s="1224">
        <f>'[2]tr (2)'!G947</f>
        <v>142.5</v>
      </c>
      <c r="G1387" s="1224">
        <f>'[2]tr (2)'!H947</f>
        <v>142.6</v>
      </c>
      <c r="H1387" s="1224">
        <f>'[2]tr (2)'!I947</f>
        <v>142.6</v>
      </c>
      <c r="I1387" s="1224">
        <f>'[2]tr (2)'!J947</f>
        <v>142.5</v>
      </c>
      <c r="J1387" s="1224">
        <f>'[2]tr (2)'!K947</f>
        <v>141</v>
      </c>
      <c r="K1387" s="1224">
        <f>'[2]tr (2)'!L947</f>
        <v>140.9</v>
      </c>
      <c r="L1387" s="1224">
        <f>'[2]tr (2)'!M947</f>
        <v>143.80000000000001</v>
      </c>
      <c r="M1387" s="1224">
        <f>'[2]tr (2)'!N947</f>
        <v>143.80000000000001</v>
      </c>
      <c r="N1387" s="1272">
        <f>'[2]tr (2)'!O947</f>
        <v>143.80000000000001</v>
      </c>
      <c r="O1387" s="1224">
        <f>'[2]tr (2)'!P947</f>
        <v>143.69999999999999</v>
      </c>
      <c r="P1387" s="1276">
        <f>'[2]tr (2)'!Q947</f>
        <v>143.1</v>
      </c>
      <c r="Q1387" s="1277" t="s">
        <v>2796</v>
      </c>
    </row>
    <row r="1388" spans="1:18" ht="15" customHeight="1">
      <c r="A1388" s="1244" t="s">
        <v>2797</v>
      </c>
      <c r="B1388" s="1272">
        <f>'[2]tr (2)'!C948</f>
        <v>192.4</v>
      </c>
      <c r="C1388" s="1224">
        <f>'[2]tr (2)'!D948</f>
        <v>192.4</v>
      </c>
      <c r="D1388" s="1276">
        <f>'[2]tr (2)'!E948</f>
        <v>192.4</v>
      </c>
      <c r="E1388" s="1224">
        <f>'[2]tr (2)'!F948</f>
        <v>192.4</v>
      </c>
      <c r="F1388" s="1224">
        <f>'[2]tr (2)'!G948</f>
        <v>192.4</v>
      </c>
      <c r="G1388" s="1224">
        <f>'[2]tr (2)'!H948</f>
        <v>192.4</v>
      </c>
      <c r="H1388" s="1224">
        <f>'[2]tr (2)'!I948</f>
        <v>192.4</v>
      </c>
      <c r="I1388" s="1224">
        <f>'[2]tr (2)'!J948</f>
        <v>192.4</v>
      </c>
      <c r="J1388" s="1224">
        <f>'[2]tr (2)'!K948</f>
        <v>192.4</v>
      </c>
      <c r="K1388" s="1224">
        <f>'[2]tr (2)'!L948</f>
        <v>192.4</v>
      </c>
      <c r="L1388" s="1224">
        <f>'[2]tr (2)'!M948</f>
        <v>192.4</v>
      </c>
      <c r="M1388" s="1224">
        <f>'[2]tr (2)'!N948</f>
        <v>186.9</v>
      </c>
      <c r="N1388" s="1272">
        <f>'[2]tr (2)'!O948</f>
        <v>186.9</v>
      </c>
      <c r="O1388" s="1224">
        <f>'[2]tr (2)'!P948</f>
        <v>186.9</v>
      </c>
      <c r="P1388" s="1276">
        <f>'[2]tr (2)'!Q948</f>
        <v>186.9</v>
      </c>
      <c r="Q1388" s="1277" t="s">
        <v>2798</v>
      </c>
    </row>
    <row r="1389" spans="1:18" ht="15" customHeight="1">
      <c r="A1389" s="1244" t="s">
        <v>2799</v>
      </c>
      <c r="B1389" s="1272">
        <f>'[2]tr (2)'!C949</f>
        <v>128</v>
      </c>
      <c r="C1389" s="1224">
        <f>'[2]tr (2)'!D949</f>
        <v>128</v>
      </c>
      <c r="D1389" s="1276">
        <f>'[2]tr (2)'!E949</f>
        <v>128</v>
      </c>
      <c r="E1389" s="1224">
        <f>'[2]tr (2)'!F949</f>
        <v>128</v>
      </c>
      <c r="F1389" s="1224">
        <f>'[2]tr (2)'!G949</f>
        <v>128</v>
      </c>
      <c r="G1389" s="1224">
        <f>'[2]tr (2)'!H949</f>
        <v>128</v>
      </c>
      <c r="H1389" s="1224">
        <f>'[2]tr (2)'!I949</f>
        <v>128</v>
      </c>
      <c r="I1389" s="1224">
        <f>'[2]tr (2)'!J949</f>
        <v>128</v>
      </c>
      <c r="J1389" s="1224">
        <f>'[2]tr (2)'!K949</f>
        <v>128</v>
      </c>
      <c r="K1389" s="1224">
        <f>'[2]tr (2)'!L949</f>
        <v>128</v>
      </c>
      <c r="L1389" s="1224">
        <f>'[2]tr (2)'!M949</f>
        <v>128</v>
      </c>
      <c r="M1389" s="1224">
        <f>'[2]tr (2)'!N949</f>
        <v>128</v>
      </c>
      <c r="N1389" s="1272">
        <f>'[2]tr (2)'!O949</f>
        <v>127.4</v>
      </c>
      <c r="O1389" s="1224">
        <f>'[2]tr (2)'!P949</f>
        <v>127.4</v>
      </c>
      <c r="P1389" s="1276">
        <f>'[2]tr (2)'!Q949</f>
        <v>127.4</v>
      </c>
      <c r="Q1389" s="1280" t="s">
        <v>2800</v>
      </c>
    </row>
    <row r="1390" spans="1:18" ht="15" customHeight="1">
      <c r="A1390" s="1244" t="s">
        <v>2801</v>
      </c>
      <c r="B1390" s="1272">
        <f>'[2]tr (2)'!C950</f>
        <v>121.5</v>
      </c>
      <c r="C1390" s="1224">
        <f>'[2]tr (2)'!D950</f>
        <v>121.5</v>
      </c>
      <c r="D1390" s="1276">
        <f>'[2]tr (2)'!E950</f>
        <v>121.5</v>
      </c>
      <c r="E1390" s="1224">
        <f>'[2]tr (2)'!F950</f>
        <v>121.5</v>
      </c>
      <c r="F1390" s="1224">
        <f>'[2]tr (2)'!G950</f>
        <v>121.5</v>
      </c>
      <c r="G1390" s="1224">
        <f>'[2]tr (2)'!H950</f>
        <v>121.5</v>
      </c>
      <c r="H1390" s="1224">
        <f>'[2]tr (2)'!I950</f>
        <v>121.5</v>
      </c>
      <c r="I1390" s="1224">
        <f>'[2]tr (2)'!J950</f>
        <v>121.5</v>
      </c>
      <c r="J1390" s="1224">
        <f>'[2]tr (2)'!K950</f>
        <v>121.5</v>
      </c>
      <c r="K1390" s="1224">
        <f>'[2]tr (2)'!L950</f>
        <v>121.5</v>
      </c>
      <c r="L1390" s="1224">
        <f>'[2]tr (2)'!M950</f>
        <v>121.5</v>
      </c>
      <c r="M1390" s="1224">
        <f>'[2]tr (2)'!N950</f>
        <v>121.5</v>
      </c>
      <c r="N1390" s="1272">
        <f>'[2]tr (2)'!O950</f>
        <v>121.5</v>
      </c>
      <c r="O1390" s="1224">
        <f>'[2]tr (2)'!P950</f>
        <v>121.5</v>
      </c>
      <c r="P1390" s="1276">
        <f>'[2]tr (2)'!Q950</f>
        <v>121.5</v>
      </c>
      <c r="Q1390" s="1280" t="s">
        <v>2802</v>
      </c>
    </row>
    <row r="1391" spans="1:18" ht="15" customHeight="1">
      <c r="A1391" s="1244" t="s">
        <v>2803</v>
      </c>
      <c r="B1391" s="1272">
        <f>'[2]tr (2)'!C951</f>
        <v>100</v>
      </c>
      <c r="C1391" s="1224">
        <f>'[2]tr (2)'!D951</f>
        <v>100</v>
      </c>
      <c r="D1391" s="1276">
        <f>'[2]tr (2)'!E951</f>
        <v>100</v>
      </c>
      <c r="E1391" s="1224">
        <f>'[2]tr (2)'!F951</f>
        <v>100</v>
      </c>
      <c r="F1391" s="1224">
        <f>'[2]tr (2)'!G951</f>
        <v>100</v>
      </c>
      <c r="G1391" s="1224">
        <f>'[2]tr (2)'!H951</f>
        <v>100</v>
      </c>
      <c r="H1391" s="1224">
        <f>'[2]tr (2)'!I951</f>
        <v>100</v>
      </c>
      <c r="I1391" s="1224">
        <f>'[2]tr (2)'!J951</f>
        <v>100</v>
      </c>
      <c r="J1391" s="1224">
        <f>'[2]tr (2)'!K951</f>
        <v>100</v>
      </c>
      <c r="K1391" s="1224">
        <f>'[2]tr (2)'!L951</f>
        <v>100</v>
      </c>
      <c r="L1391" s="1224">
        <f>'[2]tr (2)'!M951</f>
        <v>100</v>
      </c>
      <c r="M1391" s="1224">
        <f>'[2]tr (2)'!N951</f>
        <v>100</v>
      </c>
      <c r="N1391" s="1272">
        <f>'[2]tr (2)'!O951</f>
        <v>100</v>
      </c>
      <c r="O1391" s="1224">
        <f>'[2]tr (2)'!P951</f>
        <v>100</v>
      </c>
      <c r="P1391" s="1276">
        <f>'[2]tr (2)'!Q951</f>
        <v>100</v>
      </c>
      <c r="Q1391" s="1280" t="s">
        <v>2804</v>
      </c>
    </row>
    <row r="1392" spans="1:18" ht="15" customHeight="1">
      <c r="A1392" s="1244" t="s">
        <v>2805</v>
      </c>
      <c r="B1392" s="1272">
        <f>'[2]tr (2)'!C952</f>
        <v>161.5</v>
      </c>
      <c r="C1392" s="1224">
        <f>'[2]tr (2)'!D952</f>
        <v>161.5</v>
      </c>
      <c r="D1392" s="1276">
        <f>'[2]tr (2)'!E952</f>
        <v>161.5</v>
      </c>
      <c r="E1392" s="1224">
        <f>'[2]tr (2)'!F952</f>
        <v>178.8</v>
      </c>
      <c r="F1392" s="1224">
        <f>'[2]tr (2)'!G952</f>
        <v>173.1</v>
      </c>
      <c r="G1392" s="1224">
        <f>'[2]tr (2)'!H952</f>
        <v>161.5</v>
      </c>
      <c r="H1392" s="1224">
        <f>'[2]tr (2)'!I952</f>
        <v>161.5</v>
      </c>
      <c r="I1392" s="1224">
        <f>'[2]tr (2)'!J952</f>
        <v>161.5</v>
      </c>
      <c r="J1392" s="1224">
        <f>'[2]tr (2)'!K952</f>
        <v>161.5</v>
      </c>
      <c r="K1392" s="1224">
        <f>'[2]tr (2)'!L952</f>
        <v>161.5</v>
      </c>
      <c r="L1392" s="1224">
        <f>'[2]tr (2)'!M952</f>
        <v>161.5</v>
      </c>
      <c r="M1392" s="1224">
        <f>'[2]tr (2)'!N952</f>
        <v>161.5</v>
      </c>
      <c r="N1392" s="1272">
        <f>'[2]tr (2)'!O952</f>
        <v>161.5</v>
      </c>
      <c r="O1392" s="1224">
        <f>'[2]tr (2)'!P952</f>
        <v>161.5</v>
      </c>
      <c r="P1392" s="1276">
        <f>'[2]tr (2)'!Q952</f>
        <v>161.5</v>
      </c>
      <c r="Q1392" s="1280" t="s">
        <v>2806</v>
      </c>
    </row>
    <row r="1393" spans="1:17" ht="15" customHeight="1">
      <c r="B1393" s="1272"/>
      <c r="C1393" s="1224"/>
      <c r="D1393" s="1276"/>
      <c r="E1393" s="1224"/>
      <c r="F1393" s="1224"/>
      <c r="G1393" s="1224"/>
      <c r="H1393" s="1224"/>
      <c r="I1393" s="1224"/>
      <c r="J1393" s="1224"/>
      <c r="K1393" s="1224"/>
      <c r="L1393" s="1224"/>
      <c r="M1393" s="1224"/>
      <c r="P1393" s="1263"/>
      <c r="Q1393" s="1280"/>
    </row>
    <row r="1394" spans="1:17" ht="15" customHeight="1">
      <c r="B1394" s="1272"/>
      <c r="C1394" s="1224"/>
      <c r="D1394" s="1276"/>
      <c r="E1394" s="1224"/>
      <c r="F1394" s="1224"/>
      <c r="G1394" s="1224"/>
      <c r="H1394" s="1224"/>
      <c r="I1394" s="1224"/>
      <c r="J1394" s="1224"/>
      <c r="K1394" s="1224"/>
      <c r="L1394" s="1224"/>
      <c r="M1394" s="1224"/>
      <c r="P1394" s="1263"/>
      <c r="Q1394" s="1280"/>
    </row>
    <row r="1395" spans="1:17" ht="15" customHeight="1">
      <c r="B1395" s="1272"/>
      <c r="C1395" s="1224"/>
      <c r="D1395" s="1276"/>
      <c r="E1395" s="1224"/>
      <c r="F1395" s="1224"/>
      <c r="G1395" s="1224"/>
      <c r="H1395" s="1224"/>
      <c r="I1395" s="1224"/>
      <c r="J1395" s="1224"/>
      <c r="K1395" s="1224"/>
      <c r="L1395" s="1224"/>
      <c r="M1395" s="1224"/>
      <c r="P1395" s="1263"/>
      <c r="Q1395" s="1280"/>
    </row>
    <row r="1396" spans="1:17" ht="15" customHeight="1">
      <c r="B1396" s="1272"/>
      <c r="C1396" s="1224"/>
      <c r="D1396" s="1276"/>
      <c r="E1396" s="1224"/>
      <c r="F1396" s="1224"/>
      <c r="G1396" s="1224"/>
      <c r="H1396" s="1224"/>
      <c r="I1396" s="1224"/>
      <c r="J1396" s="1224"/>
      <c r="K1396" s="1224"/>
      <c r="L1396" s="1224"/>
      <c r="M1396" s="1224"/>
      <c r="P1396" s="1263"/>
      <c r="Q1396" s="1280"/>
    </row>
    <row r="1397" spans="1:17" ht="15" customHeight="1">
      <c r="B1397" s="1272"/>
      <c r="C1397" s="1224"/>
      <c r="D1397" s="1276"/>
      <c r="E1397" s="1224"/>
      <c r="F1397" s="1224"/>
      <c r="G1397" s="1224"/>
      <c r="H1397" s="1224"/>
      <c r="I1397" s="1224"/>
      <c r="J1397" s="1224"/>
      <c r="K1397" s="1224"/>
      <c r="L1397" s="1224"/>
      <c r="M1397" s="1224"/>
      <c r="P1397" s="1263"/>
      <c r="Q1397" s="1280"/>
    </row>
    <row r="1398" spans="1:17" ht="15" customHeight="1">
      <c r="A1398" s="1281"/>
      <c r="B1398" s="1282"/>
      <c r="C1398" s="1283"/>
      <c r="D1398" s="1284"/>
      <c r="E1398" s="1283"/>
      <c r="F1398" s="1283"/>
      <c r="G1398" s="1283"/>
      <c r="H1398" s="1283"/>
      <c r="I1398" s="1283"/>
      <c r="J1398" s="1283"/>
      <c r="K1398" s="1283"/>
      <c r="L1398" s="1283"/>
      <c r="M1398" s="1283"/>
      <c r="N1398" s="1319"/>
      <c r="O1398" s="1240"/>
      <c r="P1398" s="1320"/>
      <c r="Q1398" s="1285"/>
    </row>
    <row r="1399" spans="1:17" ht="12.95" customHeight="1">
      <c r="A1399" s="1286"/>
      <c r="B1399" s="1224"/>
      <c r="C1399" s="1224"/>
      <c r="D1399" s="1224"/>
      <c r="E1399" s="1224"/>
      <c r="F1399" s="1224"/>
      <c r="G1399" s="1224"/>
      <c r="H1399" s="1224"/>
      <c r="I1399" s="1224"/>
      <c r="J1399" s="1224"/>
      <c r="K1399" s="1224"/>
      <c r="L1399" s="1224"/>
      <c r="M1399" s="1224"/>
      <c r="N1399" s="1220"/>
      <c r="Q1399" s="1288"/>
    </row>
    <row r="1400" spans="1:17" ht="12.95" customHeight="1">
      <c r="A1400" s="1286"/>
      <c r="B1400" s="1224"/>
      <c r="C1400" s="1224"/>
      <c r="D1400" s="1224"/>
      <c r="E1400" s="1224"/>
      <c r="F1400" s="1224"/>
      <c r="G1400" s="1224"/>
      <c r="H1400" s="1224"/>
      <c r="I1400" s="1224"/>
      <c r="J1400" s="1224"/>
      <c r="K1400" s="1224"/>
      <c r="L1400" s="1224"/>
      <c r="M1400" s="1224"/>
      <c r="N1400" s="1220"/>
      <c r="Q1400" s="1288"/>
    </row>
    <row r="1401" spans="1:17" ht="12.95" customHeight="1">
      <c r="A1401" s="1286"/>
      <c r="B1401" s="1224"/>
      <c r="C1401" s="1224"/>
      <c r="D1401" s="1224"/>
      <c r="E1401" s="1224"/>
      <c r="F1401" s="1224"/>
      <c r="G1401" s="1224"/>
      <c r="H1401" s="1224"/>
      <c r="I1401" s="1224"/>
      <c r="J1401" s="1224"/>
      <c r="K1401" s="1224"/>
      <c r="L1401" s="1224"/>
      <c r="M1401" s="1224"/>
      <c r="N1401" s="1220"/>
      <c r="Q1401" s="1288"/>
    </row>
    <row r="1402" spans="1:17" ht="24" customHeight="1">
      <c r="A1402" s="1219" t="s">
        <v>2666</v>
      </c>
      <c r="C1402" s="1224"/>
      <c r="D1402" s="1224"/>
      <c r="E1402" s="1224"/>
      <c r="F1402" s="1224"/>
      <c r="G1402" s="1224"/>
      <c r="H1402" s="1224"/>
      <c r="I1402" s="1224"/>
      <c r="J1402" s="1224"/>
      <c r="K1402" s="1224"/>
      <c r="L1402" s="1224"/>
      <c r="M1402" s="1224"/>
      <c r="N1402" s="1220"/>
      <c r="Q1402" s="1225" t="s">
        <v>2667</v>
      </c>
    </row>
    <row r="1403" spans="1:17" ht="20.25">
      <c r="A1403" s="1228" t="s">
        <v>2992</v>
      </c>
      <c r="C1403" s="1224"/>
      <c r="D1403" s="1224"/>
      <c r="N1403" s="1220"/>
      <c r="Q1403" s="1230" t="s">
        <v>2993</v>
      </c>
    </row>
    <row r="1404" spans="1:17" ht="18" customHeight="1">
      <c r="A1404" s="1233" t="s">
        <v>2739</v>
      </c>
      <c r="C1404" s="1224"/>
      <c r="D1404" s="1224"/>
      <c r="N1404" s="1220"/>
      <c r="Q1404" s="1236" t="s">
        <v>2740</v>
      </c>
    </row>
    <row r="1405" spans="1:17" ht="15.95" customHeight="1">
      <c r="A1405" s="1239"/>
      <c r="B1405" s="1240"/>
      <c r="C1405" s="1240"/>
      <c r="D1405" s="1240"/>
      <c r="E1405" s="1240"/>
      <c r="F1405" s="1240"/>
      <c r="G1405" s="1240"/>
      <c r="H1405" s="1240"/>
      <c r="I1405" s="1240"/>
      <c r="J1405" s="1240"/>
      <c r="K1405" s="1240"/>
      <c r="L1405" s="1240"/>
      <c r="M1405" s="1240"/>
      <c r="N1405" s="1240"/>
      <c r="O1405" s="1240"/>
      <c r="P1405" s="1240"/>
      <c r="Q1405" s="1242"/>
    </row>
    <row r="1406" spans="1:17" ht="11.1" customHeight="1">
      <c r="A1406" s="1245"/>
      <c r="B1406" s="2390">
        <v>2018</v>
      </c>
      <c r="C1406" s="2391"/>
      <c r="D1406" s="2391"/>
      <c r="E1406" s="2391"/>
      <c r="F1406" s="2391"/>
      <c r="G1406" s="2391"/>
      <c r="H1406" s="2391"/>
      <c r="I1406" s="2391"/>
      <c r="J1406" s="2391"/>
      <c r="K1406" s="2391"/>
      <c r="L1406" s="2391"/>
      <c r="M1406" s="2391"/>
      <c r="N1406" s="2390">
        <v>2017</v>
      </c>
      <c r="O1406" s="2391"/>
      <c r="P1406" s="2395"/>
      <c r="Q1406" s="1246"/>
    </row>
    <row r="1407" spans="1:17" ht="11.1" customHeight="1">
      <c r="A1407" s="1245"/>
      <c r="B1407" s="2392"/>
      <c r="C1407" s="2393"/>
      <c r="D1407" s="2393"/>
      <c r="E1407" s="2393"/>
      <c r="F1407" s="2393"/>
      <c r="G1407" s="2393"/>
      <c r="H1407" s="2394"/>
      <c r="I1407" s="2393"/>
      <c r="J1407" s="2393"/>
      <c r="K1407" s="2393"/>
      <c r="L1407" s="2393"/>
      <c r="M1407" s="2393"/>
      <c r="N1407" s="2392"/>
      <c r="O1407" s="2393"/>
      <c r="P1407" s="2396"/>
      <c r="Q1407" s="1246" t="s">
        <v>2501</v>
      </c>
    </row>
    <row r="1408" spans="1:17" ht="11.1" customHeight="1">
      <c r="A1408" s="1245"/>
      <c r="B1408" s="1247" t="s">
        <v>2502</v>
      </c>
      <c r="C1408" s="1248" t="s">
        <v>2675</v>
      </c>
      <c r="D1408" s="1249" t="s">
        <v>11</v>
      </c>
      <c r="E1408" s="1250" t="s">
        <v>21</v>
      </c>
      <c r="F1408" s="1250" t="s">
        <v>23</v>
      </c>
      <c r="G1408" s="1250" t="s">
        <v>12</v>
      </c>
      <c r="H1408" s="1251" t="s">
        <v>13</v>
      </c>
      <c r="I1408" s="1251" t="s">
        <v>14</v>
      </c>
      <c r="J1408" s="1251" t="s">
        <v>15</v>
      </c>
      <c r="K1408" s="1252" t="s">
        <v>8</v>
      </c>
      <c r="L1408" s="1252" t="s">
        <v>9</v>
      </c>
      <c r="M1408" s="1252" t="s">
        <v>10</v>
      </c>
      <c r="N1408" s="1247" t="s">
        <v>2502</v>
      </c>
      <c r="O1408" s="1248" t="s">
        <v>2675</v>
      </c>
      <c r="P1408" s="1249" t="s">
        <v>11</v>
      </c>
      <c r="Q1408" s="1246"/>
    </row>
    <row r="1409" spans="1:17" ht="11.1" customHeight="1">
      <c r="A1409" s="1253"/>
      <c r="B1409" s="1254" t="s">
        <v>2406</v>
      </c>
      <c r="C1409" s="1255" t="s">
        <v>2506</v>
      </c>
      <c r="D1409" s="1256" t="s">
        <v>2507</v>
      </c>
      <c r="E1409" s="1257" t="s">
        <v>7</v>
      </c>
      <c r="F1409" s="1257" t="s">
        <v>22</v>
      </c>
      <c r="G1409" s="1257" t="s">
        <v>6</v>
      </c>
      <c r="H1409" s="1258" t="s">
        <v>5</v>
      </c>
      <c r="I1409" s="1258" t="s">
        <v>4</v>
      </c>
      <c r="J1409" s="1258" t="s">
        <v>3</v>
      </c>
      <c r="K1409" s="1259" t="s">
        <v>2</v>
      </c>
      <c r="L1409" s="1259" t="s">
        <v>1</v>
      </c>
      <c r="M1409" s="1259" t="s">
        <v>0</v>
      </c>
      <c r="N1409" s="1254" t="s">
        <v>2406</v>
      </c>
      <c r="O1409" s="1255" t="s">
        <v>2506</v>
      </c>
      <c r="P1409" s="1256" t="s">
        <v>2507</v>
      </c>
      <c r="Q1409" s="1260"/>
    </row>
    <row r="1410" spans="1:17" ht="15" customHeight="1">
      <c r="A1410" s="1290"/>
      <c r="B1410" s="1266"/>
      <c r="C1410" s="1267"/>
      <c r="D1410" s="1268"/>
      <c r="P1410" s="1263"/>
      <c r="Q1410" s="1280"/>
    </row>
    <row r="1411" spans="1:17" ht="15" customHeight="1">
      <c r="A1411" s="1274" t="s">
        <v>2809</v>
      </c>
      <c r="B1411" s="1266">
        <f>'[2]tr (2)'!C954</f>
        <v>117.9</v>
      </c>
      <c r="C1411" s="1267">
        <f>'[2]tr (2)'!D954</f>
        <v>118</v>
      </c>
      <c r="D1411" s="1268">
        <f>'[2]tr (2)'!E954</f>
        <v>119.2</v>
      </c>
      <c r="E1411" s="1267">
        <f>'[2]tr (2)'!F954</f>
        <v>119.4</v>
      </c>
      <c r="F1411" s="1267">
        <f>'[2]tr (2)'!G954</f>
        <v>119.8</v>
      </c>
      <c r="G1411" s="1267">
        <f>'[2]tr (2)'!H954</f>
        <v>119.9</v>
      </c>
      <c r="H1411" s="1267">
        <f>'[2]tr (2)'!I954</f>
        <v>121.5</v>
      </c>
      <c r="I1411" s="1267">
        <f>'[2]tr (2)'!J954</f>
        <v>121.7</v>
      </c>
      <c r="J1411" s="1267">
        <f>'[2]tr (2)'!K954</f>
        <v>123.1</v>
      </c>
      <c r="K1411" s="1267">
        <f>'[2]tr (2)'!L954</f>
        <v>123.6</v>
      </c>
      <c r="L1411" s="1267">
        <f>'[2]tr (2)'!M954</f>
        <v>122.4</v>
      </c>
      <c r="M1411" s="1267">
        <f>'[2]tr (2)'!N954</f>
        <v>122.3</v>
      </c>
      <c r="N1411" s="1266">
        <f>'[2]tr (2)'!O954</f>
        <v>121.7</v>
      </c>
      <c r="O1411" s="1267">
        <f>'[2]tr (2)'!P954</f>
        <v>121.4</v>
      </c>
      <c r="P1411" s="1268">
        <f>'[2]tr (2)'!Q954</f>
        <v>121.3</v>
      </c>
      <c r="Q1411" s="1273" t="s">
        <v>2810</v>
      </c>
    </row>
    <row r="1412" spans="1:17" ht="15" customHeight="1">
      <c r="A1412" s="1244" t="s">
        <v>2811</v>
      </c>
      <c r="B1412" s="1272">
        <f>'[2]tr (2)'!C955</f>
        <v>140.19999999999999</v>
      </c>
      <c r="C1412" s="1224">
        <f>'[2]tr (2)'!D955</f>
        <v>140.6</v>
      </c>
      <c r="D1412" s="1276">
        <f>'[2]tr (2)'!E955</f>
        <v>142.80000000000001</v>
      </c>
      <c r="E1412" s="1224">
        <f>'[2]tr (2)'!F955</f>
        <v>143.1</v>
      </c>
      <c r="F1412" s="1224">
        <f>'[2]tr (2)'!G955</f>
        <v>145.19999999999999</v>
      </c>
      <c r="G1412" s="1224">
        <f>'[2]tr (2)'!H955</f>
        <v>145.80000000000001</v>
      </c>
      <c r="H1412" s="1224">
        <f>'[2]tr (2)'!I955</f>
        <v>150.9</v>
      </c>
      <c r="I1412" s="1224">
        <f>'[2]tr (2)'!J955</f>
        <v>151.5</v>
      </c>
      <c r="J1412" s="1224">
        <f>'[2]tr (2)'!K955</f>
        <v>156.4</v>
      </c>
      <c r="K1412" s="1224">
        <f>'[2]tr (2)'!L955</f>
        <v>158.1</v>
      </c>
      <c r="L1412" s="1224">
        <f>'[2]tr (2)'!M955</f>
        <v>152.6</v>
      </c>
      <c r="M1412" s="1224">
        <f>'[2]tr (2)'!N955</f>
        <v>152.4</v>
      </c>
      <c r="N1412" s="1272">
        <f>'[2]tr (2)'!O955</f>
        <v>150.30000000000001</v>
      </c>
      <c r="O1412" s="1224">
        <f>'[2]tr (2)'!P955</f>
        <v>149.4</v>
      </c>
      <c r="P1412" s="1276">
        <f>'[2]tr (2)'!Q955</f>
        <v>148.19999999999999</v>
      </c>
      <c r="Q1412" s="1277" t="s">
        <v>2812</v>
      </c>
    </row>
    <row r="1413" spans="1:17" ht="15" customHeight="1">
      <c r="A1413" s="1244" t="s">
        <v>2813</v>
      </c>
      <c r="B1413" s="1272">
        <f>'[2]tr (2)'!C956</f>
        <v>106</v>
      </c>
      <c r="C1413" s="1224">
        <f>'[2]tr (2)'!D956</f>
        <v>106</v>
      </c>
      <c r="D1413" s="1276">
        <f>'[2]tr (2)'!E956</f>
        <v>106</v>
      </c>
      <c r="E1413" s="1224">
        <f>'[2]tr (2)'!F956</f>
        <v>106</v>
      </c>
      <c r="F1413" s="1224">
        <f>'[2]tr (2)'!G956</f>
        <v>106</v>
      </c>
      <c r="G1413" s="1224">
        <f>'[2]tr (2)'!H956</f>
        <v>106</v>
      </c>
      <c r="H1413" s="1224">
        <f>'[2]tr (2)'!I956</f>
        <v>107.9</v>
      </c>
      <c r="I1413" s="1224">
        <f>'[2]tr (2)'!J956</f>
        <v>107.9</v>
      </c>
      <c r="J1413" s="1224">
        <f>'[2]tr (2)'!K956</f>
        <v>106</v>
      </c>
      <c r="K1413" s="1224">
        <f>'[2]tr (2)'!L956</f>
        <v>106</v>
      </c>
      <c r="L1413" s="1224">
        <f>'[2]tr (2)'!M956</f>
        <v>110.6</v>
      </c>
      <c r="M1413" s="1224">
        <f>'[2]tr (2)'!N956</f>
        <v>110.6</v>
      </c>
      <c r="N1413" s="1272">
        <f>'[2]tr (2)'!O956</f>
        <v>110.3</v>
      </c>
      <c r="O1413" s="1224">
        <f>'[2]tr (2)'!P956</f>
        <v>109.9</v>
      </c>
      <c r="P1413" s="1276">
        <f>'[2]tr (2)'!Q956</f>
        <v>111.9</v>
      </c>
      <c r="Q1413" s="1278" t="s">
        <v>2814</v>
      </c>
    </row>
    <row r="1414" spans="1:17" ht="15" customHeight="1">
      <c r="A1414" s="1244" t="s">
        <v>2815</v>
      </c>
      <c r="B1414" s="1272">
        <f>'[2]tr (2)'!C957</f>
        <v>102.5</v>
      </c>
      <c r="C1414" s="1224">
        <f>'[2]tr (2)'!D957</f>
        <v>102.4</v>
      </c>
      <c r="D1414" s="1276">
        <f>'[2]tr (2)'!E957</f>
        <v>102.1</v>
      </c>
      <c r="E1414" s="1224">
        <f>'[2]tr (2)'!F957</f>
        <v>102.3</v>
      </c>
      <c r="F1414" s="1224">
        <f>'[2]tr (2)'!G957</f>
        <v>102.4</v>
      </c>
      <c r="G1414" s="1224">
        <f>'[2]tr (2)'!H957</f>
        <v>101.8</v>
      </c>
      <c r="H1414" s="1224">
        <f>'[2]tr (2)'!I957</f>
        <v>102.6</v>
      </c>
      <c r="I1414" s="1224">
        <f>'[2]tr (2)'!J957</f>
        <v>103.4</v>
      </c>
      <c r="J1414" s="1224">
        <f>'[2]tr (2)'!K957</f>
        <v>105</v>
      </c>
      <c r="K1414" s="1224">
        <f>'[2]tr (2)'!L957</f>
        <v>107</v>
      </c>
      <c r="L1414" s="1224">
        <f>'[2]tr (2)'!M957</f>
        <v>108.7</v>
      </c>
      <c r="M1414" s="1224">
        <f>'[2]tr (2)'!N957</f>
        <v>108.2</v>
      </c>
      <c r="N1414" s="1272">
        <f>'[2]tr (2)'!O957</f>
        <v>107.5</v>
      </c>
      <c r="O1414" s="1224">
        <f>'[2]tr (2)'!P957</f>
        <v>105.4</v>
      </c>
      <c r="P1414" s="1276">
        <f>'[2]tr (2)'!Q957</f>
        <v>106</v>
      </c>
      <c r="Q1414" s="1278" t="s">
        <v>2816</v>
      </c>
    </row>
    <row r="1415" spans="1:17" ht="15" customHeight="1">
      <c r="A1415" s="1244" t="s">
        <v>2817</v>
      </c>
      <c r="B1415" s="1272">
        <f>'[2]tr (2)'!C958</f>
        <v>92</v>
      </c>
      <c r="C1415" s="1224">
        <f>'[2]tr (2)'!D958</f>
        <v>92.1</v>
      </c>
      <c r="D1415" s="1276">
        <f>'[2]tr (2)'!E958</f>
        <v>92</v>
      </c>
      <c r="E1415" s="1224">
        <f>'[2]tr (2)'!F958</f>
        <v>92.4</v>
      </c>
      <c r="F1415" s="1224">
        <f>'[2]tr (2)'!G958</f>
        <v>92.4</v>
      </c>
      <c r="G1415" s="1224">
        <f>'[2]tr (2)'!H958</f>
        <v>91.7</v>
      </c>
      <c r="H1415" s="1224">
        <f>'[2]tr (2)'!I958</f>
        <v>91.8</v>
      </c>
      <c r="I1415" s="1224">
        <f>'[2]tr (2)'!J958</f>
        <v>91.8</v>
      </c>
      <c r="J1415" s="1224">
        <f>'[2]tr (2)'!K958</f>
        <v>92</v>
      </c>
      <c r="K1415" s="1224">
        <f>'[2]tr (2)'!L958</f>
        <v>91.8</v>
      </c>
      <c r="L1415" s="1224">
        <f>'[2]tr (2)'!M958</f>
        <v>92.1</v>
      </c>
      <c r="M1415" s="1224">
        <f>'[2]tr (2)'!N958</f>
        <v>92.9</v>
      </c>
      <c r="N1415" s="1272">
        <f>'[2]tr (2)'!O958</f>
        <v>93.3</v>
      </c>
      <c r="O1415" s="1224">
        <f>'[2]tr (2)'!P958</f>
        <v>93.8</v>
      </c>
      <c r="P1415" s="1276">
        <f>'[2]tr (2)'!Q958</f>
        <v>94</v>
      </c>
      <c r="Q1415" s="1278" t="s">
        <v>2818</v>
      </c>
    </row>
    <row r="1416" spans="1:17" ht="15" customHeight="1">
      <c r="A1416" s="1244" t="s">
        <v>2819</v>
      </c>
      <c r="B1416" s="1272">
        <f>'[2]tr (2)'!C959</f>
        <v>109.4</v>
      </c>
      <c r="C1416" s="1224">
        <f>'[2]tr (2)'!D959</f>
        <v>109.8</v>
      </c>
      <c r="D1416" s="1276">
        <f>'[2]tr (2)'!E959</f>
        <v>110.3</v>
      </c>
      <c r="E1416" s="1224">
        <f>'[2]tr (2)'!F959</f>
        <v>108.8</v>
      </c>
      <c r="F1416" s="1224">
        <f>'[2]tr (2)'!G959</f>
        <v>105.9</v>
      </c>
      <c r="G1416" s="1224">
        <f>'[2]tr (2)'!H959</f>
        <v>105.9</v>
      </c>
      <c r="H1416" s="1224">
        <f>'[2]tr (2)'!I959</f>
        <v>105.9</v>
      </c>
      <c r="I1416" s="1224">
        <f>'[2]tr (2)'!J959</f>
        <v>105.1</v>
      </c>
      <c r="J1416" s="1224">
        <f>'[2]tr (2)'!K959</f>
        <v>104.4</v>
      </c>
      <c r="K1416" s="1224">
        <f>'[2]tr (2)'!L959</f>
        <v>105.5</v>
      </c>
      <c r="L1416" s="1224">
        <f>'[2]tr (2)'!M959</f>
        <v>106.6</v>
      </c>
      <c r="M1416" s="1224">
        <f>'[2]tr (2)'!N959</f>
        <v>107.5</v>
      </c>
      <c r="N1416" s="1272">
        <f>'[2]tr (2)'!O959</f>
        <v>108.8</v>
      </c>
      <c r="O1416" s="1224">
        <f>'[2]tr (2)'!P959</f>
        <v>109.7</v>
      </c>
      <c r="P1416" s="1276">
        <f>'[2]tr (2)'!Q959</f>
        <v>109.7</v>
      </c>
      <c r="Q1416" s="1278" t="s">
        <v>2820</v>
      </c>
    </row>
    <row r="1417" spans="1:17" ht="15" customHeight="1">
      <c r="A1417" s="1244" t="s">
        <v>2821</v>
      </c>
      <c r="B1417" s="1272">
        <f>'[2]tr (2)'!C960</f>
        <v>121.3</v>
      </c>
      <c r="C1417" s="1224">
        <f>'[2]tr (2)'!D960</f>
        <v>121.3</v>
      </c>
      <c r="D1417" s="1276">
        <f>'[2]tr (2)'!E960</f>
        <v>121.3</v>
      </c>
      <c r="E1417" s="1224">
        <f>'[2]tr (2)'!F960</f>
        <v>119.7</v>
      </c>
      <c r="F1417" s="1224">
        <f>'[2]tr (2)'!G960</f>
        <v>119.7</v>
      </c>
      <c r="G1417" s="1224">
        <f>'[2]tr (2)'!H960</f>
        <v>118.1</v>
      </c>
      <c r="H1417" s="1224">
        <f>'[2]tr (2)'!I960</f>
        <v>118.1</v>
      </c>
      <c r="I1417" s="1224">
        <f>'[2]tr (2)'!J960</f>
        <v>118.1</v>
      </c>
      <c r="J1417" s="1224">
        <f>'[2]tr (2)'!K960</f>
        <v>114.9</v>
      </c>
      <c r="K1417" s="1224">
        <f>'[2]tr (2)'!L960</f>
        <v>114.9</v>
      </c>
      <c r="L1417" s="1224">
        <f>'[2]tr (2)'!M960</f>
        <v>114.9</v>
      </c>
      <c r="M1417" s="1224">
        <f>'[2]tr (2)'!N960</f>
        <v>114.9</v>
      </c>
      <c r="N1417" s="1272">
        <f>'[2]tr (2)'!O960</f>
        <v>114.9</v>
      </c>
      <c r="O1417" s="1224">
        <f>'[2]tr (2)'!P960</f>
        <v>114.9</v>
      </c>
      <c r="P1417" s="1276">
        <f>'[2]tr (2)'!Q960</f>
        <v>114.9</v>
      </c>
      <c r="Q1417" s="1278" t="s">
        <v>2822</v>
      </c>
    </row>
    <row r="1418" spans="1:17" ht="15" customHeight="1">
      <c r="A1418" s="1244" t="s">
        <v>2823</v>
      </c>
      <c r="B1418" s="1272">
        <f>'[2]tr (2)'!C961</f>
        <v>118.7</v>
      </c>
      <c r="C1418" s="1224">
        <f>'[2]tr (2)'!D961</f>
        <v>118.3</v>
      </c>
      <c r="D1418" s="1276">
        <f>'[2]tr (2)'!E961</f>
        <v>119.7</v>
      </c>
      <c r="E1418" s="1224">
        <f>'[2]tr (2)'!F961</f>
        <v>119.3</v>
      </c>
      <c r="F1418" s="1224">
        <f>'[2]tr (2)'!G961</f>
        <v>118.9</v>
      </c>
      <c r="G1418" s="1224">
        <f>'[2]tr (2)'!H961</f>
        <v>118.9</v>
      </c>
      <c r="H1418" s="1224">
        <f>'[2]tr (2)'!I961</f>
        <v>119.5</v>
      </c>
      <c r="I1418" s="1224">
        <f>'[2]tr (2)'!J961</f>
        <v>119.7</v>
      </c>
      <c r="J1418" s="1224">
        <f>'[2]tr (2)'!K961</f>
        <v>119.8</v>
      </c>
      <c r="K1418" s="1224">
        <f>'[2]tr (2)'!L961</f>
        <v>118.1</v>
      </c>
      <c r="L1418" s="1224">
        <f>'[2]tr (2)'!M961</f>
        <v>117.6</v>
      </c>
      <c r="M1418" s="1224">
        <f>'[2]tr (2)'!N961</f>
        <v>116.3</v>
      </c>
      <c r="N1418" s="1272">
        <f>'[2]tr (2)'!O961</f>
        <v>116.2</v>
      </c>
      <c r="O1418" s="1224">
        <f>'[2]tr (2)'!P961</f>
        <v>116</v>
      </c>
      <c r="P1418" s="1276">
        <f>'[2]tr (2)'!Q961</f>
        <v>117.1</v>
      </c>
      <c r="Q1418" s="1277" t="s">
        <v>2824</v>
      </c>
    </row>
    <row r="1419" spans="1:17" ht="15" customHeight="1">
      <c r="A1419" s="1244" t="s">
        <v>2825</v>
      </c>
      <c r="B1419" s="1272">
        <f>'[2]tr (2)'!C962</f>
        <v>119</v>
      </c>
      <c r="C1419" s="1224">
        <f>'[2]tr (2)'!D962</f>
        <v>119</v>
      </c>
      <c r="D1419" s="1276">
        <f>'[2]tr (2)'!E962</f>
        <v>119.3</v>
      </c>
      <c r="E1419" s="1224">
        <f>'[2]tr (2)'!F962</f>
        <v>121.3</v>
      </c>
      <c r="F1419" s="1224">
        <f>'[2]tr (2)'!G962</f>
        <v>121.6</v>
      </c>
      <c r="G1419" s="1224">
        <f>'[2]tr (2)'!H962</f>
        <v>121.6</v>
      </c>
      <c r="H1419" s="1224">
        <f>'[2]tr (2)'!I962</f>
        <v>121.6</v>
      </c>
      <c r="I1419" s="1224">
        <f>'[2]tr (2)'!J962</f>
        <v>121.6</v>
      </c>
      <c r="J1419" s="1224">
        <f>'[2]tr (2)'!K962</f>
        <v>121.6</v>
      </c>
      <c r="K1419" s="1224">
        <f>'[2]tr (2)'!L962</f>
        <v>120.7</v>
      </c>
      <c r="L1419" s="1224">
        <f>'[2]tr (2)'!M962</f>
        <v>120.7</v>
      </c>
      <c r="M1419" s="1224">
        <f>'[2]tr (2)'!N962</f>
        <v>121.6</v>
      </c>
      <c r="N1419" s="1272">
        <f>'[2]tr (2)'!O962</f>
        <v>121.6</v>
      </c>
      <c r="O1419" s="1224">
        <f>'[2]tr (2)'!P962</f>
        <v>120.6</v>
      </c>
      <c r="P1419" s="1276">
        <f>'[2]tr (2)'!Q962</f>
        <v>120.6</v>
      </c>
      <c r="Q1419" s="1278" t="s">
        <v>2826</v>
      </c>
    </row>
    <row r="1420" spans="1:17" ht="15" customHeight="1">
      <c r="A1420" s="1244" t="s">
        <v>2827</v>
      </c>
      <c r="B1420" s="1272">
        <f>'[2]tr (2)'!C963</f>
        <v>107.7</v>
      </c>
      <c r="C1420" s="1224">
        <f>'[2]tr (2)'!D963</f>
        <v>107.7</v>
      </c>
      <c r="D1420" s="1276">
        <f>'[2]tr (2)'!E963</f>
        <v>109.7</v>
      </c>
      <c r="E1420" s="1224">
        <f>'[2]tr (2)'!F963</f>
        <v>109.8</v>
      </c>
      <c r="F1420" s="1224">
        <f>'[2]tr (2)'!G963</f>
        <v>109.5</v>
      </c>
      <c r="G1420" s="1224">
        <f>'[2]tr (2)'!H963</f>
        <v>109.5</v>
      </c>
      <c r="H1420" s="1224">
        <f>'[2]tr (2)'!I963</f>
        <v>109.5</v>
      </c>
      <c r="I1420" s="1224">
        <f>'[2]tr (2)'!J963</f>
        <v>109.5</v>
      </c>
      <c r="J1420" s="1224">
        <f>'[2]tr (2)'!K963</f>
        <v>109.4</v>
      </c>
      <c r="K1420" s="1224">
        <f>'[2]tr (2)'!L963</f>
        <v>109.5</v>
      </c>
      <c r="L1420" s="1224">
        <f>'[2]tr (2)'!M963</f>
        <v>109.5</v>
      </c>
      <c r="M1420" s="1224">
        <f>'[2]tr (2)'!N963</f>
        <v>109.5</v>
      </c>
      <c r="N1420" s="1272">
        <f>'[2]tr (2)'!O963</f>
        <v>109.5</v>
      </c>
      <c r="O1420" s="1224">
        <f>'[2]tr (2)'!P963</f>
        <v>109.9</v>
      </c>
      <c r="P1420" s="1276">
        <f>'[2]tr (2)'!Q963</f>
        <v>109.6</v>
      </c>
      <c r="Q1420" s="1277" t="s">
        <v>2828</v>
      </c>
    </row>
    <row r="1421" spans="1:17" ht="15" customHeight="1">
      <c r="A1421" s="1244" t="s">
        <v>2829</v>
      </c>
      <c r="B1421" s="1272">
        <f>'[2]tr (2)'!C964</f>
        <v>175.9</v>
      </c>
      <c r="C1421" s="1224">
        <f>'[2]tr (2)'!D964</f>
        <v>175.9</v>
      </c>
      <c r="D1421" s="1276">
        <f>'[2]tr (2)'!E964</f>
        <v>175.9</v>
      </c>
      <c r="E1421" s="1224">
        <f>'[2]tr (2)'!F964</f>
        <v>175.9</v>
      </c>
      <c r="F1421" s="1224">
        <f>'[2]tr (2)'!G964</f>
        <v>175.9</v>
      </c>
      <c r="G1421" s="1224">
        <f>'[2]tr (2)'!H964</f>
        <v>175.9</v>
      </c>
      <c r="H1421" s="1224">
        <f>'[2]tr (2)'!I964</f>
        <v>175.9</v>
      </c>
      <c r="I1421" s="1224">
        <f>'[2]tr (2)'!J964</f>
        <v>175.9</v>
      </c>
      <c r="J1421" s="1224">
        <f>'[2]tr (2)'!K964</f>
        <v>175.9</v>
      </c>
      <c r="K1421" s="1224">
        <f>'[2]tr (2)'!L964</f>
        <v>175.9</v>
      </c>
      <c r="L1421" s="1224">
        <f>'[2]tr (2)'!M964</f>
        <v>175.9</v>
      </c>
      <c r="M1421" s="1224">
        <f>'[2]tr (2)'!N964</f>
        <v>175.9</v>
      </c>
      <c r="N1421" s="1272">
        <f>'[2]tr (2)'!O964</f>
        <v>175.9</v>
      </c>
      <c r="O1421" s="1224">
        <f>'[2]tr (2)'!P964</f>
        <v>175.9</v>
      </c>
      <c r="P1421" s="1276">
        <f>'[2]tr (2)'!Q964</f>
        <v>175.9</v>
      </c>
      <c r="Q1421" s="1278" t="s">
        <v>2830</v>
      </c>
    </row>
    <row r="1422" spans="1:17" ht="15" customHeight="1">
      <c r="B1422" s="1272"/>
      <c r="C1422" s="1224"/>
      <c r="D1422" s="1268"/>
      <c r="E1422" s="1267"/>
      <c r="F1422" s="1267"/>
      <c r="G1422" s="1267"/>
      <c r="H1422" s="1267"/>
      <c r="I1422" s="1267"/>
      <c r="J1422" s="1267"/>
      <c r="K1422" s="1267"/>
      <c r="L1422" s="1267"/>
      <c r="M1422" s="1267"/>
      <c r="N1422" s="1266"/>
      <c r="O1422" s="1267"/>
      <c r="P1422" s="1268"/>
      <c r="Q1422" s="1278"/>
    </row>
    <row r="1423" spans="1:17" ht="15" customHeight="1">
      <c r="A1423" s="1274" t="s">
        <v>2831</v>
      </c>
      <c r="B1423" s="1266">
        <f>'[2]tr (2)'!C966</f>
        <v>113.1</v>
      </c>
      <c r="C1423" s="1267">
        <f>'[2]tr (2)'!D966</f>
        <v>113.1</v>
      </c>
      <c r="D1423" s="1268">
        <f>'[2]tr (2)'!E966</f>
        <v>113.1</v>
      </c>
      <c r="E1423" s="1267">
        <f>'[2]tr (2)'!F966</f>
        <v>113.1</v>
      </c>
      <c r="F1423" s="1267">
        <f>'[2]tr (2)'!G966</f>
        <v>111.9</v>
      </c>
      <c r="G1423" s="1267">
        <f>'[2]tr (2)'!H966</f>
        <v>111.9</v>
      </c>
      <c r="H1423" s="1267">
        <f>'[2]tr (2)'!I966</f>
        <v>111.9</v>
      </c>
      <c r="I1423" s="1267">
        <f>'[2]tr (2)'!J966</f>
        <v>111.9</v>
      </c>
      <c r="J1423" s="1267">
        <f>'[2]tr (2)'!K966</f>
        <v>111.9</v>
      </c>
      <c r="K1423" s="1267">
        <f>'[2]tr (2)'!L966</f>
        <v>111.8</v>
      </c>
      <c r="L1423" s="1267">
        <f>'[2]tr (2)'!M966</f>
        <v>109.4</v>
      </c>
      <c r="M1423" s="1267">
        <f>'[2]tr (2)'!N966</f>
        <v>109.5</v>
      </c>
      <c r="N1423" s="1266">
        <f>'[2]tr (2)'!O966</f>
        <v>109.4</v>
      </c>
      <c r="O1423" s="1267">
        <f>'[2]tr (2)'!P966</f>
        <v>109.3</v>
      </c>
      <c r="P1423" s="1268">
        <f>'[2]tr (2)'!Q966</f>
        <v>109.3</v>
      </c>
      <c r="Q1423" s="1273" t="s">
        <v>2832</v>
      </c>
    </row>
    <row r="1424" spans="1:17" ht="15" customHeight="1">
      <c r="A1424" s="1244" t="s">
        <v>2833</v>
      </c>
      <c r="B1424" s="1272">
        <f>'[2]tr (2)'!C967</f>
        <v>93.7</v>
      </c>
      <c r="C1424" s="1224">
        <f>'[2]tr (2)'!D967</f>
        <v>93.7</v>
      </c>
      <c r="D1424" s="1276">
        <f>'[2]tr (2)'!E967</f>
        <v>93.7</v>
      </c>
      <c r="E1424" s="1224">
        <f>'[2]tr (2)'!F967</f>
        <v>93.7</v>
      </c>
      <c r="F1424" s="1224">
        <f>'[2]tr (2)'!G967</f>
        <v>93.7</v>
      </c>
      <c r="G1424" s="1224">
        <f>'[2]tr (2)'!H967</f>
        <v>93.7</v>
      </c>
      <c r="H1424" s="1224">
        <f>'[2]tr (2)'!I967</f>
        <v>93.7</v>
      </c>
      <c r="I1424" s="1224">
        <f>'[2]tr (2)'!J967</f>
        <v>93.7</v>
      </c>
      <c r="J1424" s="1224">
        <f>'[2]tr (2)'!K967</f>
        <v>93.7</v>
      </c>
      <c r="K1424" s="1224">
        <f>'[2]tr (2)'!L967</f>
        <v>93.7</v>
      </c>
      <c r="L1424" s="1224">
        <f>'[2]tr (2)'!M967</f>
        <v>93.8</v>
      </c>
      <c r="M1424" s="1224">
        <f>'[2]tr (2)'!N967</f>
        <v>93.8</v>
      </c>
      <c r="N1424" s="1272">
        <f>'[2]tr (2)'!O967</f>
        <v>93.8</v>
      </c>
      <c r="O1424" s="1224">
        <f>'[2]tr (2)'!P967</f>
        <v>93.8</v>
      </c>
      <c r="P1424" s="1276">
        <f>'[2]tr (2)'!Q967</f>
        <v>93.8</v>
      </c>
      <c r="Q1424" s="1278" t="s">
        <v>2834</v>
      </c>
    </row>
    <row r="1425" spans="1:17" ht="15" customHeight="1">
      <c r="A1425" s="1244" t="s">
        <v>2835</v>
      </c>
      <c r="B1425" s="1272">
        <f>'[2]tr (2)'!C968</f>
        <v>104.8</v>
      </c>
      <c r="C1425" s="1224">
        <f>'[2]tr (2)'!D968</f>
        <v>104.8</v>
      </c>
      <c r="D1425" s="1276">
        <f>'[2]tr (2)'!E968</f>
        <v>104.8</v>
      </c>
      <c r="E1425" s="1224">
        <f>'[2]tr (2)'!F968</f>
        <v>104.8</v>
      </c>
      <c r="F1425" s="1224">
        <f>'[2]tr (2)'!G968</f>
        <v>104.8</v>
      </c>
      <c r="G1425" s="1224">
        <f>'[2]tr (2)'!H968</f>
        <v>104.8</v>
      </c>
      <c r="H1425" s="1224">
        <f>'[2]tr (2)'!I968</f>
        <v>104.8</v>
      </c>
      <c r="I1425" s="1224">
        <f>'[2]tr (2)'!J968</f>
        <v>104.8</v>
      </c>
      <c r="J1425" s="1224">
        <f>'[2]tr (2)'!K968</f>
        <v>104.8</v>
      </c>
      <c r="K1425" s="1224">
        <f>'[2]tr (2)'!L968</f>
        <v>104.8</v>
      </c>
      <c r="L1425" s="1224">
        <f>'[2]tr (2)'!M968</f>
        <v>104.8</v>
      </c>
      <c r="M1425" s="1224">
        <f>'[2]tr (2)'!N968</f>
        <v>104.8</v>
      </c>
      <c r="N1425" s="1272">
        <f>'[2]tr (2)'!O968</f>
        <v>104.8</v>
      </c>
      <c r="O1425" s="1224">
        <f>'[2]tr (2)'!P968</f>
        <v>104.8</v>
      </c>
      <c r="P1425" s="1276">
        <f>'[2]tr (2)'!Q968</f>
        <v>104.8</v>
      </c>
      <c r="Q1425" s="1278" t="s">
        <v>2836</v>
      </c>
    </row>
    <row r="1426" spans="1:17" ht="15" customHeight="1">
      <c r="A1426" s="1244" t="s">
        <v>2837</v>
      </c>
      <c r="B1426" s="1272">
        <f>'[2]tr (2)'!C969</f>
        <v>98.9</v>
      </c>
      <c r="C1426" s="1224">
        <f>'[2]tr (2)'!D969</f>
        <v>98.9</v>
      </c>
      <c r="D1426" s="1276">
        <f>'[2]tr (2)'!E969</f>
        <v>98.9</v>
      </c>
      <c r="E1426" s="1224">
        <f>'[2]tr (2)'!F969</f>
        <v>98.9</v>
      </c>
      <c r="F1426" s="1224">
        <f>'[2]tr (2)'!G969</f>
        <v>98.9</v>
      </c>
      <c r="G1426" s="1224">
        <f>'[2]tr (2)'!H969</f>
        <v>97.7</v>
      </c>
      <c r="H1426" s="1224">
        <f>'[2]tr (2)'!I969</f>
        <v>97.7</v>
      </c>
      <c r="I1426" s="1224">
        <f>'[2]tr (2)'!J969</f>
        <v>97.7</v>
      </c>
      <c r="J1426" s="1224">
        <f>'[2]tr (2)'!K969</f>
        <v>97.7</v>
      </c>
      <c r="K1426" s="1224">
        <f>'[2]tr (2)'!L969</f>
        <v>97.7</v>
      </c>
      <c r="L1426" s="1224">
        <f>'[2]tr (2)'!M969</f>
        <v>97.7</v>
      </c>
      <c r="M1426" s="1224">
        <f>'[2]tr (2)'!N969</f>
        <v>98.9</v>
      </c>
      <c r="N1426" s="1272">
        <f>'[2]tr (2)'!O969</f>
        <v>100</v>
      </c>
      <c r="O1426" s="1224">
        <f>'[2]tr (2)'!P969</f>
        <v>98.9</v>
      </c>
      <c r="P1426" s="1276">
        <f>'[2]tr (2)'!Q969</f>
        <v>97.7</v>
      </c>
      <c r="Q1426" s="1278" t="s">
        <v>2838</v>
      </c>
    </row>
    <row r="1427" spans="1:17" ht="15" customHeight="1">
      <c r="A1427" s="1244" t="s">
        <v>2839</v>
      </c>
      <c r="B1427" s="1272">
        <f>'[2]tr (2)'!C970</f>
        <v>147.69999999999999</v>
      </c>
      <c r="C1427" s="1224">
        <f>'[2]tr (2)'!D970</f>
        <v>147.69999999999999</v>
      </c>
      <c r="D1427" s="1276">
        <f>'[2]tr (2)'!E970</f>
        <v>147.69999999999999</v>
      </c>
      <c r="E1427" s="1224">
        <f>'[2]tr (2)'!F970</f>
        <v>147.69999999999999</v>
      </c>
      <c r="F1427" s="1224">
        <f>'[2]tr (2)'!G970</f>
        <v>139.69999999999999</v>
      </c>
      <c r="G1427" s="1224">
        <f>'[2]tr (2)'!H970</f>
        <v>139.69999999999999</v>
      </c>
      <c r="H1427" s="1224">
        <f>'[2]tr (2)'!I970</f>
        <v>139.69999999999999</v>
      </c>
      <c r="I1427" s="1224">
        <f>'[2]tr (2)'!J970</f>
        <v>139.69999999999999</v>
      </c>
      <c r="J1427" s="1224">
        <f>'[2]tr (2)'!K970</f>
        <v>139.69999999999999</v>
      </c>
      <c r="K1427" s="1224">
        <f>'[2]tr (2)'!L970</f>
        <v>139.69999999999999</v>
      </c>
      <c r="L1427" s="1224">
        <f>'[2]tr (2)'!M970</f>
        <v>123.6</v>
      </c>
      <c r="M1427" s="1224">
        <f>'[2]tr (2)'!N970</f>
        <v>123.6</v>
      </c>
      <c r="N1427" s="1272">
        <f>'[2]tr (2)'!O970</f>
        <v>122.8</v>
      </c>
      <c r="O1427" s="1224">
        <f>'[2]tr (2)'!P970</f>
        <v>122.8</v>
      </c>
      <c r="P1427" s="1276">
        <f>'[2]tr (2)'!Q970</f>
        <v>122.8</v>
      </c>
      <c r="Q1427" s="1278" t="s">
        <v>2840</v>
      </c>
    </row>
    <row r="1428" spans="1:17" ht="15" customHeight="1">
      <c r="A1428" s="1244" t="s">
        <v>2841</v>
      </c>
      <c r="B1428" s="1272">
        <f>'[2]tr (2)'!C971</f>
        <v>164.5</v>
      </c>
      <c r="C1428" s="1224">
        <f>'[2]tr (2)'!D971</f>
        <v>164.5</v>
      </c>
      <c r="D1428" s="1276">
        <f>'[2]tr (2)'!E971</f>
        <v>164.5</v>
      </c>
      <c r="E1428" s="1224">
        <f>'[2]tr (2)'!F971</f>
        <v>164.5</v>
      </c>
      <c r="F1428" s="1224">
        <f>'[2]tr (2)'!G971</f>
        <v>164.5</v>
      </c>
      <c r="G1428" s="1224">
        <f>'[2]tr (2)'!H971</f>
        <v>164.5</v>
      </c>
      <c r="H1428" s="1224">
        <f>'[2]tr (2)'!I971</f>
        <v>164.5</v>
      </c>
      <c r="I1428" s="1224">
        <f>'[2]tr (2)'!J971</f>
        <v>164.5</v>
      </c>
      <c r="J1428" s="1224">
        <f>'[2]tr (2)'!K971</f>
        <v>164.5</v>
      </c>
      <c r="K1428" s="1224">
        <f>'[2]tr (2)'!L971</f>
        <v>164.5</v>
      </c>
      <c r="L1428" s="1224">
        <f>'[2]tr (2)'!M971</f>
        <v>164.5</v>
      </c>
      <c r="M1428" s="1224">
        <f>'[2]tr (2)'!N971</f>
        <v>164.5</v>
      </c>
      <c r="N1428" s="1272">
        <f>'[2]tr (2)'!O971</f>
        <v>164.5</v>
      </c>
      <c r="O1428" s="1224">
        <f>'[2]tr (2)'!P971</f>
        <v>164.5</v>
      </c>
      <c r="P1428" s="1276">
        <f>'[2]tr (2)'!Q971</f>
        <v>164.5</v>
      </c>
      <c r="Q1428" s="1278" t="s">
        <v>2842</v>
      </c>
    </row>
    <row r="1429" spans="1:17" ht="15" customHeight="1">
      <c r="A1429" s="1244" t="s">
        <v>2843</v>
      </c>
      <c r="B1429" s="1272">
        <f>'[2]tr (2)'!C972</f>
        <v>106</v>
      </c>
      <c r="C1429" s="1224">
        <f>'[2]tr (2)'!D972</f>
        <v>106</v>
      </c>
      <c r="D1429" s="1276">
        <f>'[2]tr (2)'!E972</f>
        <v>106</v>
      </c>
      <c r="E1429" s="1224">
        <f>'[2]tr (2)'!F972</f>
        <v>106</v>
      </c>
      <c r="F1429" s="1224">
        <f>'[2]tr (2)'!G972</f>
        <v>106</v>
      </c>
      <c r="G1429" s="1224">
        <f>'[2]tr (2)'!H972</f>
        <v>106</v>
      </c>
      <c r="H1429" s="1224">
        <f>'[2]tr (2)'!I972</f>
        <v>106</v>
      </c>
      <c r="I1429" s="1224">
        <f>'[2]tr (2)'!J972</f>
        <v>106</v>
      </c>
      <c r="J1429" s="1224">
        <f>'[2]tr (2)'!K972</f>
        <v>106</v>
      </c>
      <c r="K1429" s="1224">
        <f>'[2]tr (2)'!L972</f>
        <v>105.7</v>
      </c>
      <c r="L1429" s="1224">
        <f>'[2]tr (2)'!M972</f>
        <v>105.7</v>
      </c>
      <c r="M1429" s="1224">
        <f>'[2]tr (2)'!N972</f>
        <v>105.7</v>
      </c>
      <c r="N1429" s="1272">
        <f>'[2]tr (2)'!O972</f>
        <v>105.7</v>
      </c>
      <c r="O1429" s="1224">
        <f>'[2]tr (2)'!P972</f>
        <v>105.7</v>
      </c>
      <c r="P1429" s="1276">
        <f>'[2]tr (2)'!Q972</f>
        <v>105.7</v>
      </c>
      <c r="Q1429" s="1278" t="s">
        <v>2844</v>
      </c>
    </row>
    <row r="1430" spans="1:17" ht="15" customHeight="1">
      <c r="A1430" s="1244" t="s">
        <v>2845</v>
      </c>
      <c r="B1430" s="1272">
        <f>'[2]tr (2)'!C973</f>
        <v>118.2</v>
      </c>
      <c r="C1430" s="1224">
        <f>'[2]tr (2)'!D973</f>
        <v>118.2</v>
      </c>
      <c r="D1430" s="1276">
        <f>'[2]tr (2)'!E973</f>
        <v>118.2</v>
      </c>
      <c r="E1430" s="1224">
        <f>'[2]tr (2)'!F973</f>
        <v>118.2</v>
      </c>
      <c r="F1430" s="1224">
        <f>'[2]tr (2)'!G973</f>
        <v>118.2</v>
      </c>
      <c r="G1430" s="1224">
        <f>'[2]tr (2)'!H973</f>
        <v>118.2</v>
      </c>
      <c r="H1430" s="1224">
        <f>'[2]tr (2)'!I973</f>
        <v>118.2</v>
      </c>
      <c r="I1430" s="1224">
        <f>'[2]tr (2)'!J973</f>
        <v>118.2</v>
      </c>
      <c r="J1430" s="1224">
        <f>'[2]tr (2)'!K973</f>
        <v>118.2</v>
      </c>
      <c r="K1430" s="1224">
        <f>'[2]tr (2)'!L973</f>
        <v>118.2</v>
      </c>
      <c r="L1430" s="1224">
        <f>'[2]tr (2)'!M973</f>
        <v>118.2</v>
      </c>
      <c r="M1430" s="1224">
        <f>'[2]tr (2)'!N973</f>
        <v>118.2</v>
      </c>
      <c r="N1430" s="1272">
        <f>'[2]tr (2)'!O973</f>
        <v>118.2</v>
      </c>
      <c r="O1430" s="1224">
        <f>'[2]tr (2)'!P973</f>
        <v>118</v>
      </c>
      <c r="P1430" s="1276">
        <f>'[2]tr (2)'!Q973</f>
        <v>118</v>
      </c>
      <c r="Q1430" s="1278" t="s">
        <v>2846</v>
      </c>
    </row>
    <row r="1431" spans="1:17" ht="15" customHeight="1">
      <c r="B1431" s="1272"/>
      <c r="C1431" s="1224"/>
      <c r="D1431" s="1268"/>
      <c r="E1431" s="1267"/>
      <c r="F1431" s="1267"/>
      <c r="G1431" s="1267"/>
      <c r="H1431" s="1267"/>
      <c r="I1431" s="1267"/>
      <c r="J1431" s="1267"/>
      <c r="K1431" s="1267"/>
      <c r="L1431" s="1267"/>
      <c r="M1431" s="1267"/>
      <c r="N1431" s="1266"/>
      <c r="O1431" s="1267"/>
      <c r="P1431" s="1268"/>
      <c r="Q1431" s="1278"/>
    </row>
    <row r="1432" spans="1:17" ht="15" customHeight="1">
      <c r="A1432" s="1274" t="s">
        <v>2847</v>
      </c>
      <c r="B1432" s="1266">
        <f>'[2]tr (2)'!C975</f>
        <v>107.8</v>
      </c>
      <c r="C1432" s="1267">
        <f>'[2]tr (2)'!D975</f>
        <v>110.3</v>
      </c>
      <c r="D1432" s="1268">
        <f>'[2]tr (2)'!E975</f>
        <v>110.9</v>
      </c>
      <c r="E1432" s="1267">
        <f>'[2]tr (2)'!F975</f>
        <v>110.4</v>
      </c>
      <c r="F1432" s="1267">
        <f>'[2]tr (2)'!G975</f>
        <v>110.3</v>
      </c>
      <c r="G1432" s="1267">
        <f>'[2]tr (2)'!H975</f>
        <v>110.3</v>
      </c>
      <c r="H1432" s="1267">
        <f>'[2]tr (2)'!I975</f>
        <v>110.3</v>
      </c>
      <c r="I1432" s="1267">
        <f>'[2]tr (2)'!J975</f>
        <v>110.1</v>
      </c>
      <c r="J1432" s="1267">
        <f>'[2]tr (2)'!K975</f>
        <v>109.7</v>
      </c>
      <c r="K1432" s="1267">
        <f>'[2]tr (2)'!L975</f>
        <v>108.9</v>
      </c>
      <c r="L1432" s="1267">
        <f>'[2]tr (2)'!M975</f>
        <v>109.4</v>
      </c>
      <c r="M1432" s="1267">
        <f>'[2]tr (2)'!N975</f>
        <v>109.4</v>
      </c>
      <c r="N1432" s="1266">
        <f>'[2]tr (2)'!O975</f>
        <v>109.1</v>
      </c>
      <c r="O1432" s="1267">
        <f>'[2]tr (2)'!P975</f>
        <v>109</v>
      </c>
      <c r="P1432" s="1268">
        <f>'[2]tr (2)'!Q975</f>
        <v>108.4</v>
      </c>
      <c r="Q1432" s="1273" t="s">
        <v>2848</v>
      </c>
    </row>
    <row r="1433" spans="1:17" ht="15" customHeight="1">
      <c r="A1433" s="1244" t="s">
        <v>2849</v>
      </c>
      <c r="B1433" s="1272">
        <f>'[2]tr (2)'!C976</f>
        <v>105.1</v>
      </c>
      <c r="C1433" s="1224">
        <f>'[2]tr (2)'!D976</f>
        <v>105.1</v>
      </c>
      <c r="D1433" s="1276">
        <f>'[2]tr (2)'!E976</f>
        <v>105.1</v>
      </c>
      <c r="E1433" s="1224">
        <f>'[2]tr (2)'!F976</f>
        <v>105.1</v>
      </c>
      <c r="F1433" s="1224">
        <f>'[2]tr (2)'!G976</f>
        <v>105.1</v>
      </c>
      <c r="G1433" s="1224">
        <f>'[2]tr (2)'!H976</f>
        <v>105.1</v>
      </c>
      <c r="H1433" s="1224">
        <f>'[2]tr (2)'!I976</f>
        <v>105.1</v>
      </c>
      <c r="I1433" s="1224">
        <f>'[2]tr (2)'!J976</f>
        <v>105.1</v>
      </c>
      <c r="J1433" s="1224">
        <f>'[2]tr (2)'!K976</f>
        <v>105.1</v>
      </c>
      <c r="K1433" s="1224">
        <f>'[2]tr (2)'!L976</f>
        <v>105.1</v>
      </c>
      <c r="L1433" s="1224">
        <f>'[2]tr (2)'!M976</f>
        <v>105.1</v>
      </c>
      <c r="M1433" s="1224">
        <f>'[2]tr (2)'!N976</f>
        <v>105.1</v>
      </c>
      <c r="N1433" s="1272">
        <f>'[2]tr (2)'!O976</f>
        <v>105.1</v>
      </c>
      <c r="O1433" s="1224">
        <f>'[2]tr (2)'!P976</f>
        <v>105.1</v>
      </c>
      <c r="P1433" s="1276">
        <f>'[2]tr (2)'!Q976</f>
        <v>105.1</v>
      </c>
      <c r="Q1433" s="1278" t="s">
        <v>2850</v>
      </c>
    </row>
    <row r="1434" spans="1:17" ht="15" customHeight="1">
      <c r="A1434" s="1244" t="s">
        <v>2851</v>
      </c>
      <c r="B1434" s="1272">
        <f>'[2]tr (2)'!C977</f>
        <v>100</v>
      </c>
      <c r="C1434" s="1224">
        <f>'[2]tr (2)'!D977</f>
        <v>100</v>
      </c>
      <c r="D1434" s="1276">
        <f>'[2]tr (2)'!E977</f>
        <v>100</v>
      </c>
      <c r="E1434" s="1224">
        <f>'[2]tr (2)'!F977</f>
        <v>100</v>
      </c>
      <c r="F1434" s="1224">
        <f>'[2]tr (2)'!G977</f>
        <v>100</v>
      </c>
      <c r="G1434" s="1224">
        <f>'[2]tr (2)'!H977</f>
        <v>100</v>
      </c>
      <c r="H1434" s="1224">
        <f>'[2]tr (2)'!I977</f>
        <v>100</v>
      </c>
      <c r="I1434" s="1224">
        <f>'[2]tr (2)'!J977</f>
        <v>100</v>
      </c>
      <c r="J1434" s="1224">
        <f>'[2]tr (2)'!K977</f>
        <v>100</v>
      </c>
      <c r="K1434" s="1224">
        <f>'[2]tr (2)'!L977</f>
        <v>100</v>
      </c>
      <c r="L1434" s="1224">
        <f>'[2]tr (2)'!M977</f>
        <v>100</v>
      </c>
      <c r="M1434" s="1224">
        <f>'[2]tr (2)'!N977</f>
        <v>100</v>
      </c>
      <c r="N1434" s="1272">
        <f>'[2]tr (2)'!O977</f>
        <v>100</v>
      </c>
      <c r="O1434" s="1224">
        <f>'[2]tr (2)'!P977</f>
        <v>100</v>
      </c>
      <c r="P1434" s="1276">
        <f>'[2]tr (2)'!Q977</f>
        <v>100</v>
      </c>
      <c r="Q1434" s="1278" t="s">
        <v>2852</v>
      </c>
    </row>
    <row r="1435" spans="1:17" ht="15" customHeight="1">
      <c r="A1435" s="1244" t="s">
        <v>2853</v>
      </c>
      <c r="B1435" s="1272">
        <f>'[2]tr (2)'!C978</f>
        <v>96.9</v>
      </c>
      <c r="C1435" s="1224">
        <f>'[2]tr (2)'!D978</f>
        <v>96.9</v>
      </c>
      <c r="D1435" s="1276">
        <f>'[2]tr (2)'!E978</f>
        <v>98.1</v>
      </c>
      <c r="E1435" s="1224">
        <f>'[2]tr (2)'!F978</f>
        <v>98.1</v>
      </c>
      <c r="F1435" s="1224">
        <f>'[2]tr (2)'!G978</f>
        <v>98.1</v>
      </c>
      <c r="G1435" s="1224">
        <f>'[2]tr (2)'!H978</f>
        <v>98.1</v>
      </c>
      <c r="H1435" s="1224">
        <f>'[2]tr (2)'!I978</f>
        <v>98.1</v>
      </c>
      <c r="I1435" s="1224">
        <f>'[2]tr (2)'!J978</f>
        <v>98.1</v>
      </c>
      <c r="J1435" s="1224">
        <f>'[2]tr (2)'!K978</f>
        <v>96.9</v>
      </c>
      <c r="K1435" s="1224">
        <f>'[2]tr (2)'!L978</f>
        <v>96.9</v>
      </c>
      <c r="L1435" s="1224">
        <f>'[2]tr (2)'!M978</f>
        <v>86.9</v>
      </c>
      <c r="M1435" s="1224">
        <f>'[2]tr (2)'!N978</f>
        <v>86.9</v>
      </c>
      <c r="N1435" s="1272">
        <f>'[2]tr (2)'!O978</f>
        <v>86.9</v>
      </c>
      <c r="O1435" s="1224">
        <f>'[2]tr (2)'!P978</f>
        <v>86.9</v>
      </c>
      <c r="P1435" s="1276">
        <f>'[2]tr (2)'!Q978</f>
        <v>86.9</v>
      </c>
      <c r="Q1435" s="1277" t="s">
        <v>2854</v>
      </c>
    </row>
    <row r="1436" spans="1:17" ht="15" customHeight="1">
      <c r="A1436" s="1244" t="s">
        <v>2855</v>
      </c>
      <c r="B1436" s="1272">
        <f>'[2]tr (2)'!C979</f>
        <v>124.8</v>
      </c>
      <c r="C1436" s="1224">
        <f>'[2]tr (2)'!D979</f>
        <v>124.8</v>
      </c>
      <c r="D1436" s="1276">
        <f>'[2]tr (2)'!E979</f>
        <v>124.8</v>
      </c>
      <c r="E1436" s="1224">
        <f>'[2]tr (2)'!F979</f>
        <v>124.8</v>
      </c>
      <c r="F1436" s="1224">
        <f>'[2]tr (2)'!G979</f>
        <v>124.8</v>
      </c>
      <c r="G1436" s="1224">
        <f>'[2]tr (2)'!H979</f>
        <v>124.8</v>
      </c>
      <c r="H1436" s="1224">
        <f>'[2]tr (2)'!I979</f>
        <v>124.8</v>
      </c>
      <c r="I1436" s="1224">
        <f>'[2]tr (2)'!J979</f>
        <v>124.8</v>
      </c>
      <c r="J1436" s="1224">
        <f>'[2]tr (2)'!K979</f>
        <v>123.6</v>
      </c>
      <c r="K1436" s="1224">
        <f>'[2]tr (2)'!L979</f>
        <v>123.6</v>
      </c>
      <c r="L1436" s="1224">
        <f>'[2]tr (2)'!M979</f>
        <v>121.7</v>
      </c>
      <c r="M1436" s="1224">
        <f>'[2]tr (2)'!N979</f>
        <v>121.7</v>
      </c>
      <c r="N1436" s="1272">
        <f>'[2]tr (2)'!O979</f>
        <v>121.7</v>
      </c>
      <c r="O1436" s="1224">
        <f>'[2]tr (2)'!P979</f>
        <v>121.7</v>
      </c>
      <c r="P1436" s="1276">
        <f>'[2]tr (2)'!Q979</f>
        <v>121.7</v>
      </c>
      <c r="Q1436" s="1278" t="s">
        <v>2856</v>
      </c>
    </row>
    <row r="1437" spans="1:17" ht="15" customHeight="1">
      <c r="A1437" s="1244" t="s">
        <v>2857</v>
      </c>
      <c r="B1437" s="1272">
        <f>'[2]tr (2)'!C980</f>
        <v>114.9</v>
      </c>
      <c r="C1437" s="1224">
        <f>'[2]tr (2)'!D980</f>
        <v>126.1</v>
      </c>
      <c r="D1437" s="1276">
        <f>'[2]tr (2)'!E980</f>
        <v>128</v>
      </c>
      <c r="E1437" s="1224">
        <f>'[2]tr (2)'!F980</f>
        <v>125.6</v>
      </c>
      <c r="F1437" s="1224">
        <f>'[2]tr (2)'!G980</f>
        <v>125.1</v>
      </c>
      <c r="G1437" s="1224">
        <f>'[2]tr (2)'!H980</f>
        <v>125.3</v>
      </c>
      <c r="H1437" s="1224">
        <f>'[2]tr (2)'!I980</f>
        <v>125.3</v>
      </c>
      <c r="I1437" s="1224">
        <f>'[2]tr (2)'!J980</f>
        <v>124.3</v>
      </c>
      <c r="J1437" s="1224">
        <f>'[2]tr (2)'!K980</f>
        <v>122.7</v>
      </c>
      <c r="K1437" s="1224">
        <f>'[2]tr (2)'!L980</f>
        <v>119.4</v>
      </c>
      <c r="L1437" s="1224">
        <f>'[2]tr (2)'!M980</f>
        <v>121.7</v>
      </c>
      <c r="M1437" s="1224">
        <f>'[2]tr (2)'!N980</f>
        <v>121.5</v>
      </c>
      <c r="N1437" s="1272">
        <f>'[2]tr (2)'!O980</f>
        <v>120.3</v>
      </c>
      <c r="O1437" s="1224">
        <f>'[2]tr (2)'!P980</f>
        <v>119.7</v>
      </c>
      <c r="P1437" s="1276">
        <f>'[2]tr (2)'!Q980</f>
        <v>115.4</v>
      </c>
      <c r="Q1437" s="1277" t="s">
        <v>2858</v>
      </c>
    </row>
    <row r="1438" spans="1:17" ht="15" customHeight="1">
      <c r="A1438" s="1244" t="s">
        <v>2859</v>
      </c>
      <c r="B1438" s="1272">
        <f>'[2]tr (2)'!C981</f>
        <v>103.3</v>
      </c>
      <c r="C1438" s="1224">
        <f>'[2]tr (2)'!D981</f>
        <v>103.3</v>
      </c>
      <c r="D1438" s="1276">
        <f>'[2]tr (2)'!E981</f>
        <v>105.3</v>
      </c>
      <c r="E1438" s="1224">
        <f>'[2]tr (2)'!F981</f>
        <v>105.3</v>
      </c>
      <c r="F1438" s="1224">
        <f>'[2]tr (2)'!G981</f>
        <v>105.3</v>
      </c>
      <c r="G1438" s="1224">
        <f>'[2]tr (2)'!H981</f>
        <v>105.3</v>
      </c>
      <c r="H1438" s="1224">
        <f>'[2]tr (2)'!I981</f>
        <v>105.3</v>
      </c>
      <c r="I1438" s="1224">
        <f>'[2]tr (2)'!J981</f>
        <v>105.3</v>
      </c>
      <c r="J1438" s="1224">
        <f>'[2]tr (2)'!K981</f>
        <v>105.3</v>
      </c>
      <c r="K1438" s="1224">
        <f>'[2]tr (2)'!L981</f>
        <v>105.3</v>
      </c>
      <c r="L1438" s="1224">
        <f>'[2]tr (2)'!M981</f>
        <v>105.3</v>
      </c>
      <c r="M1438" s="1224">
        <f>'[2]tr (2)'!N981</f>
        <v>105.3</v>
      </c>
      <c r="N1438" s="1272">
        <f>'[2]tr (2)'!O981</f>
        <v>105.3</v>
      </c>
      <c r="O1438" s="1224">
        <f>'[2]tr (2)'!P981</f>
        <v>105.3</v>
      </c>
      <c r="P1438" s="1276">
        <f>'[2]tr (2)'!Q981</f>
        <v>105.3</v>
      </c>
      <c r="Q1438" s="1278" t="s">
        <v>2860</v>
      </c>
    </row>
    <row r="1439" spans="1:17" ht="15" customHeight="1">
      <c r="A1439" s="1244" t="s">
        <v>2861</v>
      </c>
      <c r="B1439" s="1272">
        <f>'[2]tr (2)'!C982</f>
        <v>125.1</v>
      </c>
      <c r="C1439" s="1224">
        <f>'[2]tr (2)'!D982</f>
        <v>125.1</v>
      </c>
      <c r="D1439" s="1276">
        <f>'[2]tr (2)'!E982</f>
        <v>125.1</v>
      </c>
      <c r="E1439" s="1224">
        <f>'[2]tr (2)'!F982</f>
        <v>125.1</v>
      </c>
      <c r="F1439" s="1224">
        <f>'[2]tr (2)'!G982</f>
        <v>125.1</v>
      </c>
      <c r="G1439" s="1224">
        <f>'[2]tr (2)'!H982</f>
        <v>125.1</v>
      </c>
      <c r="H1439" s="1224">
        <f>'[2]tr (2)'!I982</f>
        <v>125.1</v>
      </c>
      <c r="I1439" s="1224">
        <f>'[2]tr (2)'!J982</f>
        <v>125.1</v>
      </c>
      <c r="J1439" s="1224">
        <f>'[2]tr (2)'!K982</f>
        <v>125.1</v>
      </c>
      <c r="K1439" s="1224">
        <f>'[2]tr (2)'!L982</f>
        <v>125.1</v>
      </c>
      <c r="L1439" s="1224">
        <f>'[2]tr (2)'!M982</f>
        <v>125.1</v>
      </c>
      <c r="M1439" s="1224">
        <f>'[2]tr (2)'!N982</f>
        <v>125.1</v>
      </c>
      <c r="N1439" s="1272">
        <f>'[2]tr (2)'!O982</f>
        <v>125.1</v>
      </c>
      <c r="O1439" s="1224">
        <f>'[2]tr (2)'!P982</f>
        <v>123.8</v>
      </c>
      <c r="P1439" s="1276">
        <f>'[2]tr (2)'!Q982</f>
        <v>123.8</v>
      </c>
      <c r="Q1439" s="1278" t="s">
        <v>2862</v>
      </c>
    </row>
    <row r="1440" spans="1:17" ht="15" customHeight="1">
      <c r="A1440" s="1244" t="s">
        <v>2863</v>
      </c>
      <c r="B1440" s="1272">
        <f>'[2]tr (2)'!C983</f>
        <v>108.8</v>
      </c>
      <c r="C1440" s="1224">
        <f>'[2]tr (2)'!D983</f>
        <v>108.8</v>
      </c>
      <c r="D1440" s="1276">
        <f>'[2]tr (2)'!E983</f>
        <v>108.8</v>
      </c>
      <c r="E1440" s="1224">
        <f>'[2]tr (2)'!F983</f>
        <v>108.8</v>
      </c>
      <c r="F1440" s="1224">
        <f>'[2]tr (2)'!G983</f>
        <v>108.8</v>
      </c>
      <c r="G1440" s="1224">
        <f>'[2]tr (2)'!H983</f>
        <v>108.8</v>
      </c>
      <c r="H1440" s="1224">
        <f>'[2]tr (2)'!I983</f>
        <v>108.8</v>
      </c>
      <c r="I1440" s="1224">
        <f>'[2]tr (2)'!J983</f>
        <v>108.8</v>
      </c>
      <c r="J1440" s="1224">
        <f>'[2]tr (2)'!K983</f>
        <v>108.8</v>
      </c>
      <c r="K1440" s="1224">
        <f>'[2]tr (2)'!L983</f>
        <v>108.8</v>
      </c>
      <c r="L1440" s="1224">
        <f>'[2]tr (2)'!M983</f>
        <v>108.8</v>
      </c>
      <c r="M1440" s="1224">
        <f>'[2]tr (2)'!N983</f>
        <v>108.8</v>
      </c>
      <c r="N1440" s="1272">
        <f>'[2]tr (2)'!O983</f>
        <v>108.8</v>
      </c>
      <c r="O1440" s="1224">
        <f>'[2]tr (2)'!P983</f>
        <v>108.8</v>
      </c>
      <c r="P1440" s="1276">
        <f>'[2]tr (2)'!Q983</f>
        <v>108.8</v>
      </c>
      <c r="Q1440" s="1278" t="s">
        <v>2864</v>
      </c>
    </row>
    <row r="1441" spans="1:17" ht="15" customHeight="1">
      <c r="A1441" s="1244" t="s">
        <v>2865</v>
      </c>
      <c r="B1441" s="1272">
        <f>'[2]tr (2)'!C984</f>
        <v>111.6</v>
      </c>
      <c r="C1441" s="1224">
        <f>'[2]tr (2)'!D984</f>
        <v>111.6</v>
      </c>
      <c r="D1441" s="1276">
        <f>'[2]tr (2)'!E984</f>
        <v>111.6</v>
      </c>
      <c r="E1441" s="1224">
        <f>'[2]tr (2)'!F984</f>
        <v>111.6</v>
      </c>
      <c r="F1441" s="1224">
        <f>'[2]tr (2)'!G984</f>
        <v>111.6</v>
      </c>
      <c r="G1441" s="1224">
        <f>'[2]tr (2)'!H984</f>
        <v>111.6</v>
      </c>
      <c r="H1441" s="1224">
        <f>'[2]tr (2)'!I984</f>
        <v>111.6</v>
      </c>
      <c r="I1441" s="1224">
        <f>'[2]tr (2)'!J984</f>
        <v>111.6</v>
      </c>
      <c r="J1441" s="1224">
        <f>'[2]tr (2)'!K984</f>
        <v>111.6</v>
      </c>
      <c r="K1441" s="1224">
        <f>'[2]tr (2)'!L984</f>
        <v>111.6</v>
      </c>
      <c r="L1441" s="1224">
        <f>'[2]tr (2)'!M984</f>
        <v>111.6</v>
      </c>
      <c r="M1441" s="1224">
        <f>'[2]tr (2)'!N984</f>
        <v>111.6</v>
      </c>
      <c r="N1441" s="1272">
        <f>'[2]tr (2)'!O984</f>
        <v>111.6</v>
      </c>
      <c r="O1441" s="1224">
        <f>'[2]tr (2)'!P984</f>
        <v>111.6</v>
      </c>
      <c r="P1441" s="1276">
        <f>'[2]tr (2)'!Q984</f>
        <v>111.6</v>
      </c>
      <c r="Q1441" s="1278" t="s">
        <v>2866</v>
      </c>
    </row>
    <row r="1442" spans="1:17" ht="15" customHeight="1">
      <c r="A1442" s="1244" t="s">
        <v>2867</v>
      </c>
      <c r="B1442" s="1272">
        <f>'[2]tr (2)'!C985</f>
        <v>105.5</v>
      </c>
      <c r="C1442" s="1224">
        <f>'[2]tr (2)'!D985</f>
        <v>105.5</v>
      </c>
      <c r="D1442" s="1276">
        <f>'[2]tr (2)'!E985</f>
        <v>105.5</v>
      </c>
      <c r="E1442" s="1224">
        <f>'[2]tr (2)'!F985</f>
        <v>105.5</v>
      </c>
      <c r="F1442" s="1224">
        <f>'[2]tr (2)'!G985</f>
        <v>105.5</v>
      </c>
      <c r="G1442" s="1224">
        <f>'[2]tr (2)'!H985</f>
        <v>105.5</v>
      </c>
      <c r="H1442" s="1224">
        <f>'[2]tr (2)'!I985</f>
        <v>105.5</v>
      </c>
      <c r="I1442" s="1224">
        <f>'[2]tr (2)'!J985</f>
        <v>105.5</v>
      </c>
      <c r="J1442" s="1224">
        <f>'[2]tr (2)'!K985</f>
        <v>105.5</v>
      </c>
      <c r="K1442" s="1224">
        <f>'[2]tr (2)'!L985</f>
        <v>105.5</v>
      </c>
      <c r="L1442" s="1224">
        <f>'[2]tr (2)'!M985</f>
        <v>105.5</v>
      </c>
      <c r="M1442" s="1224">
        <f>'[2]tr (2)'!N985</f>
        <v>105.5</v>
      </c>
      <c r="N1442" s="1272">
        <f>'[2]tr (2)'!O985</f>
        <v>105.5</v>
      </c>
      <c r="O1442" s="1224">
        <f>'[2]tr (2)'!P985</f>
        <v>105.5</v>
      </c>
      <c r="P1442" s="1276">
        <f>'[2]tr (2)'!Q985</f>
        <v>105.5</v>
      </c>
      <c r="Q1442" s="1278" t="s">
        <v>2868</v>
      </c>
    </row>
    <row r="1443" spans="1:17" ht="15" customHeight="1">
      <c r="B1443" s="1272"/>
      <c r="C1443" s="1224"/>
      <c r="D1443" s="1268"/>
      <c r="E1443" s="1267"/>
      <c r="F1443" s="1267"/>
      <c r="G1443" s="1267"/>
      <c r="H1443" s="1267"/>
      <c r="I1443" s="1267"/>
      <c r="J1443" s="1267"/>
      <c r="K1443" s="1267"/>
      <c r="L1443" s="1267"/>
      <c r="M1443" s="1267"/>
      <c r="N1443" s="1266"/>
      <c r="O1443" s="1267"/>
      <c r="P1443" s="1268"/>
      <c r="Q1443" s="1278"/>
    </row>
    <row r="1444" spans="1:17" ht="15" customHeight="1">
      <c r="A1444" s="1274" t="s">
        <v>2869</v>
      </c>
      <c r="B1444" s="1266">
        <f>'[2]tr (2)'!C987</f>
        <v>60.6</v>
      </c>
      <c r="C1444" s="1267">
        <f>'[2]tr (2)'!D987</f>
        <v>60.6</v>
      </c>
      <c r="D1444" s="1268">
        <f>'[2]tr (2)'!E987</f>
        <v>60.6</v>
      </c>
      <c r="E1444" s="1267">
        <f>'[2]tr (2)'!F987</f>
        <v>60.3</v>
      </c>
      <c r="F1444" s="1267">
        <f>'[2]tr (2)'!G987</f>
        <v>60.3</v>
      </c>
      <c r="G1444" s="1267">
        <f>'[2]tr (2)'!H987</f>
        <v>60.3</v>
      </c>
      <c r="H1444" s="1267">
        <f>'[2]tr (2)'!I987</f>
        <v>60.3</v>
      </c>
      <c r="I1444" s="1267">
        <f>'[2]tr (2)'!J987</f>
        <v>60.3</v>
      </c>
      <c r="J1444" s="1267">
        <f>'[2]tr (2)'!K987</f>
        <v>60.3</v>
      </c>
      <c r="K1444" s="1267">
        <f>'[2]tr (2)'!L987</f>
        <v>60.3</v>
      </c>
      <c r="L1444" s="1267">
        <f>'[2]tr (2)'!M987</f>
        <v>60.3</v>
      </c>
      <c r="M1444" s="1267">
        <f>'[2]tr (2)'!N987</f>
        <v>60.3</v>
      </c>
      <c r="N1444" s="1266">
        <f>'[2]tr (2)'!O987</f>
        <v>60.3</v>
      </c>
      <c r="O1444" s="1267">
        <f>'[2]tr (2)'!P987</f>
        <v>60.3</v>
      </c>
      <c r="P1444" s="1268">
        <f>'[2]tr (2)'!Q987</f>
        <v>60.3</v>
      </c>
      <c r="Q1444" s="1273" t="s">
        <v>2870</v>
      </c>
    </row>
    <row r="1445" spans="1:17" ht="15" customHeight="1">
      <c r="A1445" s="1244" t="s">
        <v>2871</v>
      </c>
      <c r="B1445" s="1272">
        <f>'[2]tr (2)'!C988</f>
        <v>130.19999999999999</v>
      </c>
      <c r="C1445" s="1224">
        <f>'[2]tr (2)'!D988</f>
        <v>130.19999999999999</v>
      </c>
      <c r="D1445" s="1276">
        <f>'[2]tr (2)'!E988</f>
        <v>130.19999999999999</v>
      </c>
      <c r="E1445" s="1224">
        <f>'[2]tr (2)'!F988</f>
        <v>130.19999999999999</v>
      </c>
      <c r="F1445" s="1224">
        <f>'[2]tr (2)'!G988</f>
        <v>130.19999999999999</v>
      </c>
      <c r="G1445" s="1224">
        <f>'[2]tr (2)'!H988</f>
        <v>130.19999999999999</v>
      </c>
      <c r="H1445" s="1224">
        <f>'[2]tr (2)'!I988</f>
        <v>130.19999999999999</v>
      </c>
      <c r="I1445" s="1224">
        <f>'[2]tr (2)'!J988</f>
        <v>130.19999999999999</v>
      </c>
      <c r="J1445" s="1224">
        <f>'[2]tr (2)'!K988</f>
        <v>130.19999999999999</v>
      </c>
      <c r="K1445" s="1224">
        <f>'[2]tr (2)'!L988</f>
        <v>130.19999999999999</v>
      </c>
      <c r="L1445" s="1224">
        <f>'[2]tr (2)'!M988</f>
        <v>130.19999999999999</v>
      </c>
      <c r="M1445" s="1224">
        <f>'[2]tr (2)'!N988</f>
        <v>130.19999999999999</v>
      </c>
      <c r="N1445" s="1272">
        <f>'[2]tr (2)'!O988</f>
        <v>130.19999999999999</v>
      </c>
      <c r="O1445" s="1224">
        <f>'[2]tr (2)'!P988</f>
        <v>130.19999999999999</v>
      </c>
      <c r="P1445" s="1276">
        <f>'[2]tr (2)'!Q988</f>
        <v>130.19999999999999</v>
      </c>
      <c r="Q1445" s="1278" t="s">
        <v>2872</v>
      </c>
    </row>
    <row r="1446" spans="1:17" ht="15" customHeight="1">
      <c r="A1446" s="1244" t="s">
        <v>2873</v>
      </c>
      <c r="B1446" s="1272">
        <f>'[2]tr (2)'!C989</f>
        <v>92.3</v>
      </c>
      <c r="C1446" s="1224">
        <f>'[2]tr (2)'!D989</f>
        <v>92.3</v>
      </c>
      <c r="D1446" s="1276">
        <f>'[2]tr (2)'!E989</f>
        <v>92.3</v>
      </c>
      <c r="E1446" s="1224">
        <f>'[2]tr (2)'!F989</f>
        <v>91.8</v>
      </c>
      <c r="F1446" s="1224">
        <f>'[2]tr (2)'!G989</f>
        <v>91.8</v>
      </c>
      <c r="G1446" s="1224">
        <f>'[2]tr (2)'!H989</f>
        <v>91.8</v>
      </c>
      <c r="H1446" s="1224">
        <f>'[2]tr (2)'!I989</f>
        <v>91.8</v>
      </c>
      <c r="I1446" s="1224">
        <f>'[2]tr (2)'!J989</f>
        <v>91.8</v>
      </c>
      <c r="J1446" s="1224">
        <f>'[2]tr (2)'!K989</f>
        <v>91.8</v>
      </c>
      <c r="K1446" s="1224">
        <f>'[2]tr (2)'!L989</f>
        <v>91.8</v>
      </c>
      <c r="L1446" s="1224">
        <f>'[2]tr (2)'!M989</f>
        <v>91.8</v>
      </c>
      <c r="M1446" s="1224">
        <f>'[2]tr (2)'!N989</f>
        <v>91.8</v>
      </c>
      <c r="N1446" s="1272">
        <f>'[2]tr (2)'!O989</f>
        <v>91.8</v>
      </c>
      <c r="O1446" s="1224">
        <f>'[2]tr (2)'!P989</f>
        <v>91.8</v>
      </c>
      <c r="P1446" s="1276">
        <f>'[2]tr (2)'!Q989</f>
        <v>91.8</v>
      </c>
      <c r="Q1446" s="1278" t="s">
        <v>2874</v>
      </c>
    </row>
    <row r="1447" spans="1:17" ht="15" customHeight="1">
      <c r="A1447" s="1244" t="s">
        <v>2875</v>
      </c>
      <c r="B1447" s="1272">
        <f>'[2]tr (2)'!C990</f>
        <v>56.2</v>
      </c>
      <c r="C1447" s="1224">
        <f>'[2]tr (2)'!D990</f>
        <v>56.2</v>
      </c>
      <c r="D1447" s="1276">
        <f>'[2]tr (2)'!E990</f>
        <v>56.2</v>
      </c>
      <c r="E1447" s="1224">
        <f>'[2]tr (2)'!F990</f>
        <v>55.9</v>
      </c>
      <c r="F1447" s="1224">
        <f>'[2]tr (2)'!G990</f>
        <v>55.9</v>
      </c>
      <c r="G1447" s="1224">
        <f>'[2]tr (2)'!H990</f>
        <v>55.9</v>
      </c>
      <c r="H1447" s="1224">
        <f>'[2]tr (2)'!I990</f>
        <v>55.9</v>
      </c>
      <c r="I1447" s="1224">
        <f>'[2]tr (2)'!J990</f>
        <v>55.9</v>
      </c>
      <c r="J1447" s="1224">
        <f>'[2]tr (2)'!K990</f>
        <v>55.9</v>
      </c>
      <c r="K1447" s="1224">
        <f>'[2]tr (2)'!L990</f>
        <v>55.9</v>
      </c>
      <c r="L1447" s="1224">
        <f>'[2]tr (2)'!M990</f>
        <v>55.9</v>
      </c>
      <c r="M1447" s="1224">
        <f>'[2]tr (2)'!N990</f>
        <v>55.9</v>
      </c>
      <c r="N1447" s="1272">
        <f>'[2]tr (2)'!O990</f>
        <v>55.9</v>
      </c>
      <c r="O1447" s="1224">
        <f>'[2]tr (2)'!P990</f>
        <v>55.9</v>
      </c>
      <c r="P1447" s="1276">
        <f>'[2]tr (2)'!Q990</f>
        <v>55.9</v>
      </c>
      <c r="Q1447" s="1278" t="s">
        <v>2876</v>
      </c>
    </row>
    <row r="1448" spans="1:17" ht="15" customHeight="1">
      <c r="B1448" s="1272"/>
      <c r="C1448" s="1224"/>
      <c r="D1448" s="1276"/>
      <c r="P1448" s="1263"/>
      <c r="Q1448" s="1278"/>
    </row>
    <row r="1449" spans="1:17" ht="15" customHeight="1">
      <c r="B1449" s="1272"/>
      <c r="C1449" s="1224"/>
      <c r="D1449" s="1276"/>
      <c r="P1449" s="1263"/>
      <c r="Q1449" s="1278"/>
    </row>
    <row r="1450" spans="1:17" ht="15" customHeight="1">
      <c r="B1450" s="1272"/>
      <c r="C1450" s="1224"/>
      <c r="D1450" s="1276"/>
      <c r="P1450" s="1263"/>
      <c r="Q1450" s="1278"/>
    </row>
    <row r="1451" spans="1:17" ht="15" customHeight="1">
      <c r="B1451" s="1272"/>
      <c r="C1451" s="1224"/>
      <c r="D1451" s="1276"/>
      <c r="P1451" s="1263"/>
      <c r="Q1451" s="1278"/>
    </row>
    <row r="1452" spans="1:17" ht="15" customHeight="1">
      <c r="B1452" s="1272"/>
      <c r="C1452" s="1224"/>
      <c r="D1452" s="1276"/>
      <c r="P1452" s="1263"/>
      <c r="Q1452" s="1278"/>
    </row>
    <row r="1453" spans="1:17" ht="15" customHeight="1">
      <c r="B1453" s="1272"/>
      <c r="C1453" s="1224"/>
      <c r="D1453" s="1276"/>
      <c r="P1453" s="1263"/>
      <c r="Q1453" s="1278"/>
    </row>
    <row r="1454" spans="1:17" ht="15" customHeight="1">
      <c r="A1454" s="1297"/>
      <c r="B1454" s="1282"/>
      <c r="C1454" s="1283"/>
      <c r="D1454" s="1284"/>
      <c r="E1454" s="1240"/>
      <c r="F1454" s="1240"/>
      <c r="G1454" s="1240"/>
      <c r="H1454" s="1240"/>
      <c r="I1454" s="1240"/>
      <c r="J1454" s="1240"/>
      <c r="K1454" s="1240"/>
      <c r="L1454" s="1240"/>
      <c r="M1454" s="1240"/>
      <c r="N1454" s="1319"/>
      <c r="O1454" s="1240"/>
      <c r="P1454" s="1320"/>
      <c r="Q1454" s="1298" t="s">
        <v>249</v>
      </c>
    </row>
    <row r="1455" spans="1:17" ht="12.95" customHeight="1">
      <c r="B1455" s="1224"/>
      <c r="C1455" s="1224"/>
      <c r="D1455" s="1224"/>
      <c r="N1455" s="1321"/>
    </row>
    <row r="1456" spans="1:17" ht="12.95" customHeight="1">
      <c r="B1456" s="1224"/>
      <c r="C1456" s="1224"/>
      <c r="D1456" s="1224"/>
      <c r="N1456" s="1220"/>
    </row>
    <row r="1457" spans="1:18" ht="12.95" customHeight="1">
      <c r="A1457" s="1300"/>
      <c r="B1457" s="1224"/>
      <c r="C1457" s="1224"/>
      <c r="D1457" s="1224"/>
      <c r="N1457" s="1220"/>
      <c r="Q1457" s="1301"/>
    </row>
    <row r="1458" spans="1:18" ht="24" customHeight="1">
      <c r="A1458" s="1219" t="s">
        <v>2666</v>
      </c>
      <c r="C1458" s="1224"/>
      <c r="D1458" s="1224"/>
      <c r="N1458" s="1220"/>
      <c r="Q1458" s="1225" t="s">
        <v>2667</v>
      </c>
    </row>
    <row r="1459" spans="1:18" ht="20.25">
      <c r="A1459" s="1228" t="s">
        <v>2994</v>
      </c>
      <c r="C1459" s="1224"/>
      <c r="D1459" s="1224"/>
      <c r="N1459" s="1220"/>
      <c r="Q1459" s="1230" t="s">
        <v>2995</v>
      </c>
    </row>
    <row r="1460" spans="1:18" ht="18" customHeight="1">
      <c r="A1460" s="1233" t="s">
        <v>2739</v>
      </c>
      <c r="C1460" s="1224"/>
      <c r="D1460" s="1224"/>
      <c r="N1460" s="1220"/>
      <c r="Q1460" s="1236" t="s">
        <v>2740</v>
      </c>
    </row>
    <row r="1461" spans="1:18" ht="15.95" customHeight="1">
      <c r="A1461" s="1239"/>
      <c r="B1461" s="1240"/>
      <c r="C1461" s="1240"/>
      <c r="D1461" s="1240"/>
      <c r="E1461" s="1240"/>
      <c r="F1461" s="1240"/>
      <c r="G1461" s="1240"/>
      <c r="H1461" s="1240"/>
      <c r="I1461" s="1240"/>
      <c r="J1461" s="1240"/>
      <c r="K1461" s="1240"/>
      <c r="L1461" s="1240"/>
      <c r="M1461" s="1240"/>
      <c r="N1461" s="1240"/>
      <c r="O1461" s="1240"/>
      <c r="P1461" s="1240"/>
      <c r="Q1461" s="1242"/>
    </row>
    <row r="1462" spans="1:18" ht="11.1" customHeight="1">
      <c r="A1462" s="1245"/>
      <c r="B1462" s="2390">
        <v>2018</v>
      </c>
      <c r="C1462" s="2391"/>
      <c r="D1462" s="2391"/>
      <c r="E1462" s="2391"/>
      <c r="F1462" s="2391"/>
      <c r="G1462" s="2391"/>
      <c r="H1462" s="2391"/>
      <c r="I1462" s="2391"/>
      <c r="J1462" s="2391"/>
      <c r="K1462" s="2391"/>
      <c r="L1462" s="2391"/>
      <c r="M1462" s="2391"/>
      <c r="N1462" s="2390">
        <v>2017</v>
      </c>
      <c r="O1462" s="2391"/>
      <c r="P1462" s="2395"/>
      <c r="Q1462" s="1246"/>
    </row>
    <row r="1463" spans="1:18" ht="11.1" customHeight="1">
      <c r="A1463" s="1245"/>
      <c r="B1463" s="2392"/>
      <c r="C1463" s="2393"/>
      <c r="D1463" s="2393"/>
      <c r="E1463" s="2393"/>
      <c r="F1463" s="2393"/>
      <c r="G1463" s="2393"/>
      <c r="H1463" s="2394"/>
      <c r="I1463" s="2393"/>
      <c r="J1463" s="2393"/>
      <c r="K1463" s="2393"/>
      <c r="L1463" s="2393"/>
      <c r="M1463" s="2393"/>
      <c r="N1463" s="2392"/>
      <c r="O1463" s="2393"/>
      <c r="P1463" s="2396"/>
      <c r="Q1463" s="1246" t="s">
        <v>2501</v>
      </c>
    </row>
    <row r="1464" spans="1:18" ht="11.1" customHeight="1">
      <c r="A1464" s="1245"/>
      <c r="B1464" s="1247" t="s">
        <v>2502</v>
      </c>
      <c r="C1464" s="1248" t="s">
        <v>2675</v>
      </c>
      <c r="D1464" s="1249" t="s">
        <v>11</v>
      </c>
      <c r="E1464" s="1250" t="s">
        <v>21</v>
      </c>
      <c r="F1464" s="1250" t="s">
        <v>23</v>
      </c>
      <c r="G1464" s="1250" t="s">
        <v>12</v>
      </c>
      <c r="H1464" s="1251" t="s">
        <v>13</v>
      </c>
      <c r="I1464" s="1251" t="s">
        <v>14</v>
      </c>
      <c r="J1464" s="1251" t="s">
        <v>15</v>
      </c>
      <c r="K1464" s="1252" t="s">
        <v>8</v>
      </c>
      <c r="L1464" s="1252" t="s">
        <v>9</v>
      </c>
      <c r="M1464" s="1252" t="s">
        <v>10</v>
      </c>
      <c r="N1464" s="1247" t="s">
        <v>2502</v>
      </c>
      <c r="O1464" s="1248" t="s">
        <v>2675</v>
      </c>
      <c r="P1464" s="1249" t="s">
        <v>11</v>
      </c>
      <c r="Q1464" s="1246"/>
    </row>
    <row r="1465" spans="1:18" ht="11.1" customHeight="1">
      <c r="A1465" s="1253"/>
      <c r="B1465" s="1254" t="s">
        <v>2406</v>
      </c>
      <c r="C1465" s="1255" t="s">
        <v>2506</v>
      </c>
      <c r="D1465" s="1256" t="s">
        <v>2507</v>
      </c>
      <c r="E1465" s="1257" t="s">
        <v>7</v>
      </c>
      <c r="F1465" s="1257" t="s">
        <v>22</v>
      </c>
      <c r="G1465" s="1257" t="s">
        <v>6</v>
      </c>
      <c r="H1465" s="1258" t="s">
        <v>5</v>
      </c>
      <c r="I1465" s="1258" t="s">
        <v>4</v>
      </c>
      <c r="J1465" s="1258" t="s">
        <v>3</v>
      </c>
      <c r="K1465" s="1259" t="s">
        <v>2</v>
      </c>
      <c r="L1465" s="1259" t="s">
        <v>1</v>
      </c>
      <c r="M1465" s="1259" t="s">
        <v>0</v>
      </c>
      <c r="N1465" s="1254" t="s">
        <v>2406</v>
      </c>
      <c r="O1465" s="1255" t="s">
        <v>2506</v>
      </c>
      <c r="P1465" s="1256" t="s">
        <v>2507</v>
      </c>
      <c r="Q1465" s="1260"/>
    </row>
    <row r="1466" spans="1:18" ht="15" customHeight="1">
      <c r="A1466" s="1290"/>
      <c r="B1466" s="1266"/>
      <c r="C1466" s="1267"/>
      <c r="D1466" s="1268"/>
      <c r="P1466" s="1263"/>
      <c r="Q1466" s="1264"/>
      <c r="R1466" s="1317"/>
    </row>
    <row r="1467" spans="1:18" ht="15" customHeight="1">
      <c r="A1467" s="1274" t="s">
        <v>2879</v>
      </c>
      <c r="B1467" s="1266">
        <f>'[2]tr (2)'!C992</f>
        <v>97.7</v>
      </c>
      <c r="C1467" s="1267">
        <f>'[2]tr (2)'!D992</f>
        <v>97.7</v>
      </c>
      <c r="D1467" s="1268">
        <f>'[2]tr (2)'!E992</f>
        <v>97.7</v>
      </c>
      <c r="E1467" s="1267">
        <f>'[2]tr (2)'!F992</f>
        <v>97.6</v>
      </c>
      <c r="F1467" s="1267">
        <f>'[2]tr (2)'!G992</f>
        <v>97.6</v>
      </c>
      <c r="G1467" s="1267">
        <f>'[2]tr (2)'!H992</f>
        <v>97.6</v>
      </c>
      <c r="H1467" s="1267">
        <f>'[2]tr (2)'!I992</f>
        <v>97.6</v>
      </c>
      <c r="I1467" s="1267">
        <f>'[2]tr (2)'!J992</f>
        <v>97.6</v>
      </c>
      <c r="J1467" s="1267">
        <f>'[2]tr (2)'!K992</f>
        <v>97.6</v>
      </c>
      <c r="K1467" s="1267">
        <f>'[2]tr (2)'!L992</f>
        <v>97.7</v>
      </c>
      <c r="L1467" s="1267">
        <f>'[2]tr (2)'!M992</f>
        <v>97.7</v>
      </c>
      <c r="M1467" s="1267">
        <f>'[2]tr (2)'!N992</f>
        <v>97.7</v>
      </c>
      <c r="N1467" s="1266">
        <f>'[2]tr (2)'!O992</f>
        <v>97.7</v>
      </c>
      <c r="O1467" s="1267">
        <f>'[2]tr (2)'!P992</f>
        <v>97.7</v>
      </c>
      <c r="P1467" s="1268">
        <f>'[2]tr (2)'!Q992</f>
        <v>97.7</v>
      </c>
      <c r="Q1467" s="1269" t="s">
        <v>2880</v>
      </c>
      <c r="R1467" s="1317"/>
    </row>
    <row r="1468" spans="1:18" ht="15" customHeight="1">
      <c r="A1468" s="1244" t="s">
        <v>2881</v>
      </c>
      <c r="B1468" s="1272">
        <f>'[2]tr (2)'!C993</f>
        <v>56</v>
      </c>
      <c r="C1468" s="1224">
        <f>'[2]tr (2)'!D993</f>
        <v>56.2</v>
      </c>
      <c r="D1468" s="1276">
        <f>'[2]tr (2)'!E993</f>
        <v>56.2</v>
      </c>
      <c r="E1468" s="1224">
        <f>'[2]tr (2)'!F993</f>
        <v>56.2</v>
      </c>
      <c r="F1468" s="1224">
        <f>'[2]tr (2)'!G993</f>
        <v>56.2</v>
      </c>
      <c r="G1468" s="1224">
        <f>'[2]tr (2)'!H993</f>
        <v>56.2</v>
      </c>
      <c r="H1468" s="1224">
        <f>'[2]tr (2)'!I993</f>
        <v>56.2</v>
      </c>
      <c r="I1468" s="1224">
        <f>'[2]tr (2)'!J993</f>
        <v>56.2</v>
      </c>
      <c r="J1468" s="1224">
        <f>'[2]tr (2)'!K993</f>
        <v>56.2</v>
      </c>
      <c r="K1468" s="1224">
        <f>'[2]tr (2)'!L993</f>
        <v>56.6</v>
      </c>
      <c r="L1468" s="1224">
        <f>'[2]tr (2)'!M993</f>
        <v>56.6</v>
      </c>
      <c r="M1468" s="1224">
        <f>'[2]tr (2)'!N993</f>
        <v>56.6</v>
      </c>
      <c r="N1468" s="1272">
        <f>'[2]tr (2)'!O993</f>
        <v>56.6</v>
      </c>
      <c r="O1468" s="1224">
        <f>'[2]tr (2)'!P993</f>
        <v>56.6</v>
      </c>
      <c r="P1468" s="1276">
        <f>'[2]tr (2)'!Q993</f>
        <v>56.6</v>
      </c>
      <c r="Q1468" s="1278" t="s">
        <v>2882</v>
      </c>
      <c r="R1468" s="1317"/>
    </row>
    <row r="1469" spans="1:18" ht="15" customHeight="1">
      <c r="A1469" s="1244" t="s">
        <v>2883</v>
      </c>
      <c r="B1469" s="1272">
        <f>'[2]tr (2)'!C994</f>
        <v>86.3</v>
      </c>
      <c r="C1469" s="1224">
        <f>'[2]tr (2)'!D994</f>
        <v>86.3</v>
      </c>
      <c r="D1469" s="1276">
        <f>'[2]tr (2)'!E994</f>
        <v>86.3</v>
      </c>
      <c r="E1469" s="1224">
        <f>'[2]tr (2)'!F994</f>
        <v>86.3</v>
      </c>
      <c r="F1469" s="1224">
        <f>'[2]tr (2)'!G994</f>
        <v>86.3</v>
      </c>
      <c r="G1469" s="1224">
        <f>'[2]tr (2)'!H994</f>
        <v>86.3</v>
      </c>
      <c r="H1469" s="1224">
        <f>'[2]tr (2)'!I994</f>
        <v>86.3</v>
      </c>
      <c r="I1469" s="1224">
        <f>'[2]tr (2)'!J994</f>
        <v>86.3</v>
      </c>
      <c r="J1469" s="1224">
        <f>'[2]tr (2)'!K994</f>
        <v>86.3</v>
      </c>
      <c r="K1469" s="1224">
        <f>'[2]tr (2)'!L994</f>
        <v>86.3</v>
      </c>
      <c r="L1469" s="1224">
        <f>'[2]tr (2)'!M994</f>
        <v>86.3</v>
      </c>
      <c r="M1469" s="1224">
        <f>'[2]tr (2)'!N994</f>
        <v>86.3</v>
      </c>
      <c r="N1469" s="1272">
        <f>'[2]tr (2)'!O994</f>
        <v>86.3</v>
      </c>
      <c r="O1469" s="1224">
        <f>'[2]tr (2)'!P994</f>
        <v>86.3</v>
      </c>
      <c r="P1469" s="1276">
        <f>'[2]tr (2)'!Q994</f>
        <v>86.3</v>
      </c>
      <c r="Q1469" s="1277" t="s">
        <v>2884</v>
      </c>
      <c r="R1469" s="1317"/>
    </row>
    <row r="1470" spans="1:18" ht="15" customHeight="1">
      <c r="A1470" s="1244" t="s">
        <v>2885</v>
      </c>
      <c r="B1470" s="1272">
        <f>'[2]tr (2)'!C995</f>
        <v>34.200000000000003</v>
      </c>
      <c r="C1470" s="1224">
        <f>'[2]tr (2)'!D995</f>
        <v>34.200000000000003</v>
      </c>
      <c r="D1470" s="1276">
        <f>'[2]tr (2)'!E995</f>
        <v>34.200000000000003</v>
      </c>
      <c r="E1470" s="1224">
        <f>'[2]tr (2)'!F995</f>
        <v>34.200000000000003</v>
      </c>
      <c r="F1470" s="1224">
        <f>'[2]tr (2)'!G995</f>
        <v>34.200000000000003</v>
      </c>
      <c r="G1470" s="1224">
        <f>'[2]tr (2)'!H995</f>
        <v>34.200000000000003</v>
      </c>
      <c r="H1470" s="1224">
        <f>'[2]tr (2)'!I995</f>
        <v>34.200000000000003</v>
      </c>
      <c r="I1470" s="1224">
        <f>'[2]tr (2)'!J995</f>
        <v>34.200000000000003</v>
      </c>
      <c r="J1470" s="1224">
        <f>'[2]tr (2)'!K995</f>
        <v>34.200000000000003</v>
      </c>
      <c r="K1470" s="1224">
        <f>'[2]tr (2)'!L995</f>
        <v>34.200000000000003</v>
      </c>
      <c r="L1470" s="1224">
        <f>'[2]tr (2)'!M995</f>
        <v>34.200000000000003</v>
      </c>
      <c r="M1470" s="1224">
        <f>'[2]tr (2)'!N995</f>
        <v>34.4</v>
      </c>
      <c r="N1470" s="1272">
        <f>'[2]tr (2)'!O995</f>
        <v>34.4</v>
      </c>
      <c r="O1470" s="1224">
        <f>'[2]tr (2)'!P995</f>
        <v>34.4</v>
      </c>
      <c r="P1470" s="1276">
        <f>'[2]tr (2)'!Q995</f>
        <v>34.4</v>
      </c>
      <c r="Q1470" s="1277" t="s">
        <v>2886</v>
      </c>
      <c r="R1470" s="1317"/>
    </row>
    <row r="1471" spans="1:18" ht="15" customHeight="1">
      <c r="A1471" s="1244" t="s">
        <v>2887</v>
      </c>
      <c r="B1471" s="1272">
        <f>'[2]tr (2)'!C996</f>
        <v>79.3</v>
      </c>
      <c r="C1471" s="1224">
        <f>'[2]tr (2)'!D996</f>
        <v>79.3</v>
      </c>
      <c r="D1471" s="1276">
        <f>'[2]tr (2)'!E996</f>
        <v>79.3</v>
      </c>
      <c r="E1471" s="1224">
        <f>'[2]tr (2)'!F996</f>
        <v>79.3</v>
      </c>
      <c r="F1471" s="1224">
        <f>'[2]tr (2)'!G996</f>
        <v>79.3</v>
      </c>
      <c r="G1471" s="1224">
        <f>'[2]tr (2)'!H996</f>
        <v>79.3</v>
      </c>
      <c r="H1471" s="1224">
        <f>'[2]tr (2)'!I996</f>
        <v>79.3</v>
      </c>
      <c r="I1471" s="1224">
        <f>'[2]tr (2)'!J996</f>
        <v>79.3</v>
      </c>
      <c r="J1471" s="1224">
        <f>'[2]tr (2)'!K996</f>
        <v>79.3</v>
      </c>
      <c r="K1471" s="1224">
        <f>'[2]tr (2)'!L996</f>
        <v>79.3</v>
      </c>
      <c r="L1471" s="1224">
        <f>'[2]tr (2)'!M996</f>
        <v>79.3</v>
      </c>
      <c r="M1471" s="1224">
        <f>'[2]tr (2)'!N996</f>
        <v>79.3</v>
      </c>
      <c r="N1471" s="1272">
        <f>'[2]tr (2)'!O996</f>
        <v>79.3</v>
      </c>
      <c r="O1471" s="1224">
        <f>'[2]tr (2)'!P996</f>
        <v>79.3</v>
      </c>
      <c r="P1471" s="1276">
        <f>'[2]tr (2)'!Q996</f>
        <v>79.3</v>
      </c>
      <c r="Q1471" s="1277" t="s">
        <v>2888</v>
      </c>
      <c r="R1471" s="1317"/>
    </row>
    <row r="1472" spans="1:18" ht="15" customHeight="1">
      <c r="A1472" s="1308" t="s">
        <v>2889</v>
      </c>
      <c r="B1472" s="1272">
        <f>'[2]tr (2)'!C997</f>
        <v>150</v>
      </c>
      <c r="C1472" s="1224">
        <f>'[2]tr (2)'!D997</f>
        <v>150</v>
      </c>
      <c r="D1472" s="1276">
        <f>'[2]tr (2)'!E997</f>
        <v>150</v>
      </c>
      <c r="E1472" s="1224">
        <f>'[2]tr (2)'!F997</f>
        <v>150</v>
      </c>
      <c r="F1472" s="1224">
        <f>'[2]tr (2)'!G997</f>
        <v>150</v>
      </c>
      <c r="G1472" s="1224">
        <f>'[2]tr (2)'!H997</f>
        <v>150</v>
      </c>
      <c r="H1472" s="1224">
        <f>'[2]tr (2)'!I997</f>
        <v>150</v>
      </c>
      <c r="I1472" s="1224">
        <f>'[2]tr (2)'!J997</f>
        <v>150</v>
      </c>
      <c r="J1472" s="1224">
        <f>'[2]tr (2)'!K997</f>
        <v>150</v>
      </c>
      <c r="K1472" s="1224">
        <f>'[2]tr (2)'!L997</f>
        <v>150</v>
      </c>
      <c r="L1472" s="1224">
        <f>'[2]tr (2)'!M997</f>
        <v>150</v>
      </c>
      <c r="M1472" s="1224">
        <f>'[2]tr (2)'!N997</f>
        <v>150</v>
      </c>
      <c r="N1472" s="1272">
        <f>'[2]tr (2)'!O997</f>
        <v>150</v>
      </c>
      <c r="O1472" s="1224">
        <f>'[2]tr (2)'!P997</f>
        <v>150</v>
      </c>
      <c r="P1472" s="1276">
        <f>'[2]tr (2)'!Q997</f>
        <v>150</v>
      </c>
      <c r="Q1472" s="1280" t="s">
        <v>2890</v>
      </c>
      <c r="R1472" s="1317"/>
    </row>
    <row r="1473" spans="1:17" ht="15" customHeight="1">
      <c r="A1473" s="1244" t="s">
        <v>2891</v>
      </c>
      <c r="B1473" s="1272">
        <f>'[2]tr (2)'!C998</f>
        <v>86.4</v>
      </c>
      <c r="C1473" s="1224">
        <f>'[2]tr (2)'!D998</f>
        <v>86.4</v>
      </c>
      <c r="D1473" s="1276">
        <f>'[2]tr (2)'!E998</f>
        <v>86.4</v>
      </c>
      <c r="E1473" s="1224">
        <f>'[2]tr (2)'!F998</f>
        <v>86.4</v>
      </c>
      <c r="F1473" s="1224">
        <f>'[2]tr (2)'!G998</f>
        <v>83.4</v>
      </c>
      <c r="G1473" s="1224">
        <f>'[2]tr (2)'!H998</f>
        <v>85.3</v>
      </c>
      <c r="H1473" s="1224">
        <f>'[2]tr (2)'!I998</f>
        <v>85.3</v>
      </c>
      <c r="I1473" s="1224">
        <f>'[2]tr (2)'!J998</f>
        <v>85.3</v>
      </c>
      <c r="J1473" s="1224">
        <f>'[2]tr (2)'!K998</f>
        <v>85.3</v>
      </c>
      <c r="K1473" s="1224">
        <f>'[2]tr (2)'!L998</f>
        <v>85.3</v>
      </c>
      <c r="L1473" s="1224">
        <f>'[2]tr (2)'!M998</f>
        <v>86.9</v>
      </c>
      <c r="M1473" s="1224">
        <f>'[2]tr (2)'!N998</f>
        <v>88.9</v>
      </c>
      <c r="N1473" s="1272">
        <f>'[2]tr (2)'!O998</f>
        <v>88.9</v>
      </c>
      <c r="O1473" s="1224">
        <f>'[2]tr (2)'!P998</f>
        <v>88.5</v>
      </c>
      <c r="P1473" s="1276">
        <f>'[2]tr (2)'!Q998</f>
        <v>88.5</v>
      </c>
      <c r="Q1473" s="1278" t="s">
        <v>2892</v>
      </c>
    </row>
    <row r="1474" spans="1:17" ht="15" customHeight="1">
      <c r="A1474" s="1244" t="s">
        <v>2893</v>
      </c>
      <c r="B1474" s="1272">
        <f>'[2]tr (2)'!C999</f>
        <v>93.7</v>
      </c>
      <c r="C1474" s="1224">
        <f>'[2]tr (2)'!D999</f>
        <v>93.7</v>
      </c>
      <c r="D1474" s="1276">
        <f>'[2]tr (2)'!E999</f>
        <v>93.7</v>
      </c>
      <c r="E1474" s="1224">
        <f>'[2]tr (2)'!F999</f>
        <v>93.7</v>
      </c>
      <c r="F1474" s="1224">
        <f>'[2]tr (2)'!G999</f>
        <v>93.7</v>
      </c>
      <c r="G1474" s="1224">
        <f>'[2]tr (2)'!H999</f>
        <v>93.7</v>
      </c>
      <c r="H1474" s="1224">
        <f>'[2]tr (2)'!I999</f>
        <v>93.7</v>
      </c>
      <c r="I1474" s="1224">
        <f>'[2]tr (2)'!J999</f>
        <v>93.7</v>
      </c>
      <c r="J1474" s="1224">
        <f>'[2]tr (2)'!K999</f>
        <v>93.7</v>
      </c>
      <c r="K1474" s="1224">
        <f>'[2]tr (2)'!L999</f>
        <v>93.7</v>
      </c>
      <c r="L1474" s="1224">
        <f>'[2]tr (2)'!M999</f>
        <v>93.7</v>
      </c>
      <c r="M1474" s="1224">
        <f>'[2]tr (2)'!N999</f>
        <v>93.7</v>
      </c>
      <c r="N1474" s="1272">
        <f>'[2]tr (2)'!O999</f>
        <v>88.9</v>
      </c>
      <c r="O1474" s="1224">
        <f>'[2]tr (2)'!P999</f>
        <v>88.9</v>
      </c>
      <c r="P1474" s="1276">
        <f>'[2]tr (2)'!Q999</f>
        <v>88.9</v>
      </c>
      <c r="Q1474" s="1278" t="s">
        <v>2894</v>
      </c>
    </row>
    <row r="1475" spans="1:17" ht="15" customHeight="1">
      <c r="A1475" s="1244" t="s">
        <v>2895</v>
      </c>
      <c r="B1475" s="1272">
        <f>'[2]tr (2)'!C1000</f>
        <v>190</v>
      </c>
      <c r="C1475" s="1224">
        <f>'[2]tr (2)'!D1000</f>
        <v>190</v>
      </c>
      <c r="D1475" s="1276">
        <f>'[2]tr (2)'!E1000</f>
        <v>172.5</v>
      </c>
      <c r="E1475" s="1224">
        <f>'[2]tr (2)'!F1000</f>
        <v>172.5</v>
      </c>
      <c r="F1475" s="1224">
        <f>'[2]tr (2)'!G1000</f>
        <v>172.5</v>
      </c>
      <c r="G1475" s="1224">
        <f>'[2]tr (2)'!H1000</f>
        <v>172.5</v>
      </c>
      <c r="H1475" s="1224">
        <f>'[2]tr (2)'!I1000</f>
        <v>172.5</v>
      </c>
      <c r="I1475" s="1224">
        <f>'[2]tr (2)'!J1000</f>
        <v>172.5</v>
      </c>
      <c r="J1475" s="1224">
        <f>'[2]tr (2)'!K1000</f>
        <v>172.5</v>
      </c>
      <c r="K1475" s="1224">
        <f>'[2]tr (2)'!L1000</f>
        <v>172.5</v>
      </c>
      <c r="L1475" s="1224">
        <f>'[2]tr (2)'!M1000</f>
        <v>172.5</v>
      </c>
      <c r="M1475" s="1224">
        <f>'[2]tr (2)'!N1000</f>
        <v>172.5</v>
      </c>
      <c r="N1475" s="1272">
        <f>'[2]tr (2)'!O1000</f>
        <v>172.5</v>
      </c>
      <c r="O1475" s="1224">
        <f>'[2]tr (2)'!P1000</f>
        <v>172.5</v>
      </c>
      <c r="P1475" s="1276">
        <f>'[2]tr (2)'!Q1000</f>
        <v>172.5</v>
      </c>
      <c r="Q1475" s="1278" t="s">
        <v>2896</v>
      </c>
    </row>
    <row r="1476" spans="1:17" ht="15" customHeight="1">
      <c r="A1476" s="1244" t="s">
        <v>2897</v>
      </c>
      <c r="B1476" s="1272">
        <f>'[2]tr (2)'!C1001</f>
        <v>106.6</v>
      </c>
      <c r="C1476" s="1224">
        <f>'[2]tr (2)'!D1001</f>
        <v>106.6</v>
      </c>
      <c r="D1476" s="1276">
        <f>'[2]tr (2)'!E1001</f>
        <v>106.6</v>
      </c>
      <c r="E1476" s="1224">
        <f>'[2]tr (2)'!F1001</f>
        <v>106.6</v>
      </c>
      <c r="F1476" s="1224">
        <f>'[2]tr (2)'!G1001</f>
        <v>106.6</v>
      </c>
      <c r="G1476" s="1224">
        <f>'[2]tr (2)'!H1001</f>
        <v>106.6</v>
      </c>
      <c r="H1476" s="1224">
        <f>'[2]tr (2)'!I1001</f>
        <v>106.6</v>
      </c>
      <c r="I1476" s="1224">
        <f>'[2]tr (2)'!J1001</f>
        <v>106.6</v>
      </c>
      <c r="J1476" s="1224">
        <f>'[2]tr (2)'!K1001</f>
        <v>106.6</v>
      </c>
      <c r="K1476" s="1224">
        <f>'[2]tr (2)'!L1001</f>
        <v>106.6</v>
      </c>
      <c r="L1476" s="1224">
        <f>'[2]tr (2)'!M1001</f>
        <v>106.6</v>
      </c>
      <c r="M1476" s="1224">
        <f>'[2]tr (2)'!N1001</f>
        <v>106.6</v>
      </c>
      <c r="N1476" s="1272">
        <f>'[2]tr (2)'!O1001</f>
        <v>106.6</v>
      </c>
      <c r="O1476" s="1224">
        <f>'[2]tr (2)'!P1001</f>
        <v>106.6</v>
      </c>
      <c r="P1476" s="1276">
        <f>'[2]tr (2)'!Q1001</f>
        <v>106.6</v>
      </c>
      <c r="Q1476" s="1278" t="s">
        <v>2898</v>
      </c>
    </row>
    <row r="1477" spans="1:17" ht="15" customHeight="1">
      <c r="A1477" s="1244" t="s">
        <v>2899</v>
      </c>
      <c r="B1477" s="1272">
        <f>'[2]tr (2)'!C1002</f>
        <v>105.3</v>
      </c>
      <c r="C1477" s="1224">
        <f>'[2]tr (2)'!D1002</f>
        <v>105.3</v>
      </c>
      <c r="D1477" s="1276">
        <f>'[2]tr (2)'!E1002</f>
        <v>105.3</v>
      </c>
      <c r="E1477" s="1224">
        <f>'[2]tr (2)'!F1002</f>
        <v>105.3</v>
      </c>
      <c r="F1477" s="1224">
        <f>'[2]tr (2)'!G1002</f>
        <v>105.3</v>
      </c>
      <c r="G1477" s="1224">
        <f>'[2]tr (2)'!H1002</f>
        <v>105.3</v>
      </c>
      <c r="H1477" s="1224">
        <f>'[2]tr (2)'!I1002</f>
        <v>105.3</v>
      </c>
      <c r="I1477" s="1224">
        <f>'[2]tr (2)'!J1002</f>
        <v>105.3</v>
      </c>
      <c r="J1477" s="1224">
        <f>'[2]tr (2)'!K1002</f>
        <v>105.3</v>
      </c>
      <c r="K1477" s="1224">
        <f>'[2]tr (2)'!L1002</f>
        <v>105.3</v>
      </c>
      <c r="L1477" s="1224">
        <f>'[2]tr (2)'!M1002</f>
        <v>105.3</v>
      </c>
      <c r="M1477" s="1224">
        <f>'[2]tr (2)'!N1002</f>
        <v>105.3</v>
      </c>
      <c r="N1477" s="1272">
        <f>'[2]tr (2)'!O1002</f>
        <v>105.3</v>
      </c>
      <c r="O1477" s="1224">
        <f>'[2]tr (2)'!P1002</f>
        <v>105.3</v>
      </c>
      <c r="P1477" s="1276">
        <f>'[2]tr (2)'!Q1002</f>
        <v>105.3</v>
      </c>
      <c r="Q1477" s="1278" t="s">
        <v>2900</v>
      </c>
    </row>
    <row r="1478" spans="1:17" ht="15" customHeight="1">
      <c r="A1478" s="1244" t="s">
        <v>2901</v>
      </c>
      <c r="B1478" s="1272">
        <f>'[2]tr (2)'!C1003</f>
        <v>100</v>
      </c>
      <c r="C1478" s="1224">
        <f>'[2]tr (2)'!D1003</f>
        <v>100</v>
      </c>
      <c r="D1478" s="1276">
        <f>'[2]tr (2)'!E1003</f>
        <v>100</v>
      </c>
      <c r="E1478" s="1224">
        <f>'[2]tr (2)'!F1003</f>
        <v>100</v>
      </c>
      <c r="F1478" s="1224">
        <f>'[2]tr (2)'!G1003</f>
        <v>100</v>
      </c>
      <c r="G1478" s="1224">
        <f>'[2]tr (2)'!H1003</f>
        <v>100</v>
      </c>
      <c r="H1478" s="1224">
        <f>'[2]tr (2)'!I1003</f>
        <v>100</v>
      </c>
      <c r="I1478" s="1224">
        <f>'[2]tr (2)'!J1003</f>
        <v>100</v>
      </c>
      <c r="J1478" s="1224">
        <f>'[2]tr (2)'!K1003</f>
        <v>100</v>
      </c>
      <c r="K1478" s="1224">
        <f>'[2]tr (2)'!L1003</f>
        <v>100</v>
      </c>
      <c r="L1478" s="1224">
        <f>'[2]tr (2)'!M1003</f>
        <v>100</v>
      </c>
      <c r="M1478" s="1224">
        <f>'[2]tr (2)'!N1003</f>
        <v>100</v>
      </c>
      <c r="N1478" s="1272">
        <f>'[2]tr (2)'!O1003</f>
        <v>100</v>
      </c>
      <c r="O1478" s="1224">
        <f>'[2]tr (2)'!P1003</f>
        <v>100</v>
      </c>
      <c r="P1478" s="1276">
        <f>'[2]tr (2)'!Q1003</f>
        <v>100</v>
      </c>
      <c r="Q1478" s="1278" t="s">
        <v>2902</v>
      </c>
    </row>
    <row r="1479" spans="1:17" ht="15" customHeight="1">
      <c r="A1479" s="1244" t="s">
        <v>2903</v>
      </c>
      <c r="B1479" s="1272">
        <f>'[2]tr (2)'!C1004</f>
        <v>105.2</v>
      </c>
      <c r="C1479" s="1224">
        <f>'[2]tr (2)'!D1004</f>
        <v>105.2</v>
      </c>
      <c r="D1479" s="1276">
        <f>'[2]tr (2)'!E1004</f>
        <v>105.2</v>
      </c>
      <c r="E1479" s="1224">
        <f>'[2]tr (2)'!F1004</f>
        <v>105.2</v>
      </c>
      <c r="F1479" s="1224">
        <f>'[2]tr (2)'!G1004</f>
        <v>105.2</v>
      </c>
      <c r="G1479" s="1224">
        <f>'[2]tr (2)'!H1004</f>
        <v>105.2</v>
      </c>
      <c r="H1479" s="1224">
        <f>'[2]tr (2)'!I1004</f>
        <v>105.2</v>
      </c>
      <c r="I1479" s="1224">
        <f>'[2]tr (2)'!J1004</f>
        <v>105.2</v>
      </c>
      <c r="J1479" s="1224">
        <f>'[2]tr (2)'!K1004</f>
        <v>105.2</v>
      </c>
      <c r="K1479" s="1224">
        <f>'[2]tr (2)'!L1004</f>
        <v>105.2</v>
      </c>
      <c r="L1479" s="1224">
        <f>'[2]tr (2)'!M1004</f>
        <v>105.2</v>
      </c>
      <c r="M1479" s="1224">
        <f>'[2]tr (2)'!N1004</f>
        <v>105.2</v>
      </c>
      <c r="N1479" s="1272">
        <f>'[2]tr (2)'!O1004</f>
        <v>105.2</v>
      </c>
      <c r="O1479" s="1224">
        <f>'[2]tr (2)'!P1004</f>
        <v>105.2</v>
      </c>
      <c r="P1479" s="1276">
        <f>'[2]tr (2)'!Q1004</f>
        <v>105.2</v>
      </c>
      <c r="Q1479" s="1278" t="s">
        <v>2904</v>
      </c>
    </row>
    <row r="1480" spans="1:17" ht="15" customHeight="1">
      <c r="A1480" s="1244" t="s">
        <v>2905</v>
      </c>
      <c r="B1480" s="1272">
        <f>'[2]tr (2)'!C1005</f>
        <v>186.7</v>
      </c>
      <c r="C1480" s="1224">
        <f>'[2]tr (2)'!D1005</f>
        <v>186.7</v>
      </c>
      <c r="D1480" s="1276">
        <f>'[2]tr (2)'!E1005</f>
        <v>186.7</v>
      </c>
      <c r="E1480" s="1224">
        <f>'[2]tr (2)'!F1005</f>
        <v>186.7</v>
      </c>
      <c r="F1480" s="1224">
        <f>'[2]tr (2)'!G1005</f>
        <v>186.7</v>
      </c>
      <c r="G1480" s="1224">
        <f>'[2]tr (2)'!H1005</f>
        <v>186.7</v>
      </c>
      <c r="H1480" s="1224">
        <f>'[2]tr (2)'!I1005</f>
        <v>186.7</v>
      </c>
      <c r="I1480" s="1224">
        <f>'[2]tr (2)'!J1005</f>
        <v>186.7</v>
      </c>
      <c r="J1480" s="1224">
        <f>'[2]tr (2)'!K1005</f>
        <v>186.7</v>
      </c>
      <c r="K1480" s="1224">
        <f>'[2]tr (2)'!L1005</f>
        <v>186.7</v>
      </c>
      <c r="L1480" s="1224">
        <f>'[2]tr (2)'!M1005</f>
        <v>186.7</v>
      </c>
      <c r="M1480" s="1224">
        <f>'[2]tr (2)'!N1005</f>
        <v>186.7</v>
      </c>
      <c r="N1480" s="1272">
        <f>'[2]tr (2)'!O1005</f>
        <v>186.7</v>
      </c>
      <c r="O1480" s="1224">
        <f>'[2]tr (2)'!P1005</f>
        <v>186.7</v>
      </c>
      <c r="P1480" s="1276">
        <f>'[2]tr (2)'!Q1005</f>
        <v>186.7</v>
      </c>
      <c r="Q1480" s="1278" t="s">
        <v>2906</v>
      </c>
    </row>
    <row r="1481" spans="1:17" ht="15" customHeight="1">
      <c r="A1481" s="1244" t="s">
        <v>2907</v>
      </c>
      <c r="B1481" s="1272">
        <f>'[2]tr (2)'!C1006</f>
        <v>129.19999999999999</v>
      </c>
      <c r="C1481" s="1224">
        <f>'[2]tr (2)'!D1006</f>
        <v>129.19999999999999</v>
      </c>
      <c r="D1481" s="1276">
        <f>'[2]tr (2)'!E1006</f>
        <v>129.19999999999999</v>
      </c>
      <c r="E1481" s="1224">
        <f>'[2]tr (2)'!F1006</f>
        <v>128</v>
      </c>
      <c r="F1481" s="1224">
        <f>'[2]tr (2)'!G1006</f>
        <v>127.4</v>
      </c>
      <c r="G1481" s="1224">
        <f>'[2]tr (2)'!H1006</f>
        <v>127.4</v>
      </c>
      <c r="H1481" s="1224">
        <f>'[2]tr (2)'!I1006</f>
        <v>127.4</v>
      </c>
      <c r="I1481" s="1224">
        <f>'[2]tr (2)'!J1006</f>
        <v>127.4</v>
      </c>
      <c r="J1481" s="1224">
        <f>'[2]tr (2)'!K1006</f>
        <v>126.8</v>
      </c>
      <c r="K1481" s="1224">
        <f>'[2]tr (2)'!L1006</f>
        <v>125.6</v>
      </c>
      <c r="L1481" s="1224">
        <f>'[2]tr (2)'!M1006</f>
        <v>125.6</v>
      </c>
      <c r="M1481" s="1224">
        <f>'[2]tr (2)'!N1006</f>
        <v>125.6</v>
      </c>
      <c r="N1481" s="1272">
        <f>'[2]tr (2)'!O1006</f>
        <v>125.6</v>
      </c>
      <c r="O1481" s="1224">
        <f>'[2]tr (2)'!P1006</f>
        <v>125.6</v>
      </c>
      <c r="P1481" s="1276">
        <f>'[2]tr (2)'!Q1006</f>
        <v>125.6</v>
      </c>
      <c r="Q1481" s="1278" t="s">
        <v>2908</v>
      </c>
    </row>
    <row r="1482" spans="1:17" ht="15" customHeight="1">
      <c r="A1482" s="1244" t="s">
        <v>2909</v>
      </c>
      <c r="B1482" s="1272">
        <f>'[2]tr (2)'!C1007</f>
        <v>138.30000000000001</v>
      </c>
      <c r="C1482" s="1224">
        <f>'[2]tr (2)'!D1007</f>
        <v>138.30000000000001</v>
      </c>
      <c r="D1482" s="1276">
        <f>'[2]tr (2)'!E1007</f>
        <v>138.30000000000001</v>
      </c>
      <c r="E1482" s="1224">
        <f>'[2]tr (2)'!F1007</f>
        <v>138.30000000000001</v>
      </c>
      <c r="F1482" s="1224">
        <f>'[2]tr (2)'!G1007</f>
        <v>138.30000000000001</v>
      </c>
      <c r="G1482" s="1224">
        <f>'[2]tr (2)'!H1007</f>
        <v>138.30000000000001</v>
      </c>
      <c r="H1482" s="1224">
        <f>'[2]tr (2)'!I1007</f>
        <v>138.30000000000001</v>
      </c>
      <c r="I1482" s="1224">
        <f>'[2]tr (2)'!J1007</f>
        <v>138.30000000000001</v>
      </c>
      <c r="J1482" s="1224">
        <f>'[2]tr (2)'!K1007</f>
        <v>138.30000000000001</v>
      </c>
      <c r="K1482" s="1224">
        <f>'[2]tr (2)'!L1007</f>
        <v>138.30000000000001</v>
      </c>
      <c r="L1482" s="1224">
        <f>'[2]tr (2)'!M1007</f>
        <v>138.30000000000001</v>
      </c>
      <c r="M1482" s="1224">
        <f>'[2]tr (2)'!N1007</f>
        <v>138.30000000000001</v>
      </c>
      <c r="N1482" s="1272">
        <f>'[2]tr (2)'!O1007</f>
        <v>138.30000000000001</v>
      </c>
      <c r="O1482" s="1224">
        <f>'[2]tr (2)'!P1007</f>
        <v>138.30000000000001</v>
      </c>
      <c r="P1482" s="1276">
        <f>'[2]tr (2)'!Q1007</f>
        <v>138.30000000000001</v>
      </c>
      <c r="Q1482" s="1278" t="s">
        <v>2910</v>
      </c>
    </row>
    <row r="1483" spans="1:17" ht="15" customHeight="1">
      <c r="B1483" s="1272"/>
      <c r="C1483" s="1224"/>
      <c r="D1483" s="1268"/>
      <c r="E1483" s="1267"/>
      <c r="F1483" s="1267"/>
      <c r="G1483" s="1267"/>
      <c r="H1483" s="1267"/>
      <c r="I1483" s="1267"/>
      <c r="J1483" s="1267"/>
      <c r="K1483" s="1267"/>
      <c r="L1483" s="1267"/>
      <c r="M1483" s="1267"/>
      <c r="N1483" s="1266"/>
      <c r="O1483" s="1267"/>
      <c r="P1483" s="1268"/>
      <c r="Q1483" s="1278"/>
    </row>
    <row r="1484" spans="1:17" ht="15" customHeight="1">
      <c r="A1484" s="1274" t="s">
        <v>2911</v>
      </c>
      <c r="B1484" s="1266">
        <f>'[2]tr (2)'!C1009</f>
        <v>167.3</v>
      </c>
      <c r="C1484" s="1267">
        <f>'[2]tr (2)'!D1009</f>
        <v>167.3</v>
      </c>
      <c r="D1484" s="1268">
        <f>'[2]tr (2)'!E1009</f>
        <v>167.3</v>
      </c>
      <c r="E1484" s="1267">
        <f>'[2]tr (2)'!F1009</f>
        <v>167.1</v>
      </c>
      <c r="F1484" s="1267">
        <f>'[2]tr (2)'!G1009</f>
        <v>145.5</v>
      </c>
      <c r="G1484" s="1267">
        <f>'[2]tr (2)'!H1009</f>
        <v>145.5</v>
      </c>
      <c r="H1484" s="1267">
        <f>'[2]tr (2)'!I1009</f>
        <v>145.5</v>
      </c>
      <c r="I1484" s="1267">
        <f>'[2]tr (2)'!J1009</f>
        <v>145.5</v>
      </c>
      <c r="J1484" s="1267">
        <f>'[2]tr (2)'!K1009</f>
        <v>145.5</v>
      </c>
      <c r="K1484" s="1267">
        <f>'[2]tr (2)'!L1009</f>
        <v>145.5</v>
      </c>
      <c r="L1484" s="1267">
        <f>'[2]tr (2)'!M1009</f>
        <v>145.5</v>
      </c>
      <c r="M1484" s="1267">
        <f>'[2]tr (2)'!N1009</f>
        <v>145.5</v>
      </c>
      <c r="N1484" s="1266">
        <f>'[2]tr (2)'!O1009</f>
        <v>145.5</v>
      </c>
      <c r="O1484" s="1267">
        <f>'[2]tr (2)'!P1009</f>
        <v>145.5</v>
      </c>
      <c r="P1484" s="1268">
        <f>'[2]tr (2)'!Q1009</f>
        <v>145.5</v>
      </c>
      <c r="Q1484" s="1275" t="s">
        <v>2912</v>
      </c>
    </row>
    <row r="1485" spans="1:17" ht="15" customHeight="1">
      <c r="A1485" s="1244" t="s">
        <v>2913</v>
      </c>
      <c r="B1485" s="1272">
        <f>'[2]tr (2)'!C1010</f>
        <v>161.19999999999999</v>
      </c>
      <c r="C1485" s="1224">
        <f>'[2]tr (2)'!D1010</f>
        <v>161.19999999999999</v>
      </c>
      <c r="D1485" s="1276">
        <f>'[2]tr (2)'!E1010</f>
        <v>161.19999999999999</v>
      </c>
      <c r="E1485" s="1224">
        <f>'[2]tr (2)'!F1010</f>
        <v>160.1</v>
      </c>
      <c r="F1485" s="1224">
        <f>'[2]tr (2)'!G1010</f>
        <v>153.9</v>
      </c>
      <c r="G1485" s="1224">
        <f>'[2]tr (2)'!H1010</f>
        <v>153.9</v>
      </c>
      <c r="H1485" s="1224">
        <f>'[2]tr (2)'!I1010</f>
        <v>153.9</v>
      </c>
      <c r="I1485" s="1224">
        <f>'[2]tr (2)'!J1010</f>
        <v>153.9</v>
      </c>
      <c r="J1485" s="1224">
        <f>'[2]tr (2)'!K1010</f>
        <v>153.9</v>
      </c>
      <c r="K1485" s="1224">
        <f>'[2]tr (2)'!L1010</f>
        <v>153.9</v>
      </c>
      <c r="L1485" s="1224">
        <f>'[2]tr (2)'!M1010</f>
        <v>153.9</v>
      </c>
      <c r="M1485" s="1224">
        <f>'[2]tr (2)'!N1010</f>
        <v>153.9</v>
      </c>
      <c r="N1485" s="1272">
        <f>'[2]tr (2)'!O1010</f>
        <v>153.9</v>
      </c>
      <c r="O1485" s="1224">
        <f>'[2]tr (2)'!P1010</f>
        <v>153.9</v>
      </c>
      <c r="P1485" s="1276">
        <f>'[2]tr (2)'!Q1010</f>
        <v>153.9</v>
      </c>
      <c r="Q1485" s="1278" t="s">
        <v>2914</v>
      </c>
    </row>
    <row r="1486" spans="1:17" ht="15" customHeight="1">
      <c r="A1486" s="1244" t="s">
        <v>2915</v>
      </c>
      <c r="B1486" s="1272">
        <f>'[2]tr (2)'!C1011</f>
        <v>201.4</v>
      </c>
      <c r="C1486" s="1224">
        <f>'[2]tr (2)'!D1011</f>
        <v>201.4</v>
      </c>
      <c r="D1486" s="1276">
        <f>'[2]tr (2)'!E1011</f>
        <v>201.4</v>
      </c>
      <c r="E1486" s="1224">
        <f>'[2]tr (2)'!F1011</f>
        <v>201.4</v>
      </c>
      <c r="F1486" s="1224">
        <f>'[2]tr (2)'!G1011</f>
        <v>201.4</v>
      </c>
      <c r="G1486" s="1224">
        <f>'[2]tr (2)'!H1011</f>
        <v>201.4</v>
      </c>
      <c r="H1486" s="1224">
        <f>'[2]tr (2)'!I1011</f>
        <v>201.4</v>
      </c>
      <c r="I1486" s="1224">
        <f>'[2]tr (2)'!J1011</f>
        <v>201.4</v>
      </c>
      <c r="J1486" s="1224">
        <f>'[2]tr (2)'!K1011</f>
        <v>201.4</v>
      </c>
      <c r="K1486" s="1224">
        <f>'[2]tr (2)'!L1011</f>
        <v>201.4</v>
      </c>
      <c r="L1486" s="1224">
        <f>'[2]tr (2)'!M1011</f>
        <v>201.4</v>
      </c>
      <c r="M1486" s="1224">
        <f>'[2]tr (2)'!N1011</f>
        <v>201.4</v>
      </c>
      <c r="N1486" s="1272">
        <f>'[2]tr (2)'!O1011</f>
        <v>201.4</v>
      </c>
      <c r="O1486" s="1224">
        <f>'[2]tr (2)'!P1011</f>
        <v>201.4</v>
      </c>
      <c r="P1486" s="1276">
        <f>'[2]tr (2)'!Q1011</f>
        <v>201.4</v>
      </c>
      <c r="Q1486" s="1278" t="s">
        <v>2916</v>
      </c>
    </row>
    <row r="1487" spans="1:17" ht="15" customHeight="1">
      <c r="A1487" s="1244" t="s">
        <v>2917</v>
      </c>
      <c r="B1487" s="1272">
        <f>'[2]tr (2)'!C1012</f>
        <v>100</v>
      </c>
      <c r="C1487" s="1224">
        <f>'[2]tr (2)'!D1012</f>
        <v>100</v>
      </c>
      <c r="D1487" s="1276">
        <f>'[2]tr (2)'!E1012</f>
        <v>100</v>
      </c>
      <c r="E1487" s="1224">
        <f>'[2]tr (2)'!F1012</f>
        <v>100</v>
      </c>
      <c r="F1487" s="1224">
        <f>'[2]tr (2)'!G1012</f>
        <v>100</v>
      </c>
      <c r="G1487" s="1224">
        <f>'[2]tr (2)'!H1012</f>
        <v>100</v>
      </c>
      <c r="H1487" s="1224">
        <f>'[2]tr (2)'!I1012</f>
        <v>100</v>
      </c>
      <c r="I1487" s="1224">
        <f>'[2]tr (2)'!J1012</f>
        <v>100</v>
      </c>
      <c r="J1487" s="1224">
        <f>'[2]tr (2)'!K1012</f>
        <v>100</v>
      </c>
      <c r="K1487" s="1224">
        <f>'[2]tr (2)'!L1012</f>
        <v>100</v>
      </c>
      <c r="L1487" s="1224">
        <f>'[2]tr (2)'!M1012</f>
        <v>100</v>
      </c>
      <c r="M1487" s="1224">
        <f>'[2]tr (2)'!N1012</f>
        <v>100</v>
      </c>
      <c r="N1487" s="1272">
        <f>'[2]tr (2)'!O1012</f>
        <v>100</v>
      </c>
      <c r="O1487" s="1224">
        <f>'[2]tr (2)'!P1012</f>
        <v>100</v>
      </c>
      <c r="P1487" s="1276">
        <f>'[2]tr (2)'!Q1012</f>
        <v>100</v>
      </c>
      <c r="Q1487" s="1278" t="s">
        <v>2918</v>
      </c>
    </row>
    <row r="1488" spans="1:17" ht="15" customHeight="1">
      <c r="A1488" s="1244" t="s">
        <v>2919</v>
      </c>
      <c r="B1488" s="1272">
        <f>'[2]tr (2)'!C1013</f>
        <v>122.3</v>
      </c>
      <c r="C1488" s="1224">
        <f>'[2]tr (2)'!D1013</f>
        <v>122.3</v>
      </c>
      <c r="D1488" s="1276">
        <f>'[2]tr (2)'!E1013</f>
        <v>122.3</v>
      </c>
      <c r="E1488" s="1224">
        <f>'[2]tr (2)'!F1013</f>
        <v>122.3</v>
      </c>
      <c r="F1488" s="1224">
        <f>'[2]tr (2)'!G1013</f>
        <v>122.3</v>
      </c>
      <c r="G1488" s="1224">
        <f>'[2]tr (2)'!H1013</f>
        <v>122.3</v>
      </c>
      <c r="H1488" s="1224">
        <f>'[2]tr (2)'!I1013</f>
        <v>122.3</v>
      </c>
      <c r="I1488" s="1224">
        <f>'[2]tr (2)'!J1013</f>
        <v>122.3</v>
      </c>
      <c r="J1488" s="1224">
        <f>'[2]tr (2)'!K1013</f>
        <v>122.3</v>
      </c>
      <c r="K1488" s="1224">
        <f>'[2]tr (2)'!L1013</f>
        <v>122.3</v>
      </c>
      <c r="L1488" s="1224">
        <f>'[2]tr (2)'!M1013</f>
        <v>122.3</v>
      </c>
      <c r="M1488" s="1224">
        <f>'[2]tr (2)'!N1013</f>
        <v>122.3</v>
      </c>
      <c r="N1488" s="1272">
        <f>'[2]tr (2)'!O1013</f>
        <v>122.3</v>
      </c>
      <c r="O1488" s="1224">
        <f>'[2]tr (2)'!P1013</f>
        <v>122.3</v>
      </c>
      <c r="P1488" s="1276">
        <f>'[2]tr (2)'!Q1013</f>
        <v>122.3</v>
      </c>
      <c r="Q1488" s="1278" t="s">
        <v>2920</v>
      </c>
    </row>
    <row r="1489" spans="1:17" ht="15" customHeight="1">
      <c r="A1489" s="1244" t="s">
        <v>2921</v>
      </c>
      <c r="B1489" s="1272">
        <f>'[2]tr (2)'!C1014</f>
        <v>181.8</v>
      </c>
      <c r="C1489" s="1224">
        <f>'[2]tr (2)'!D1014</f>
        <v>181.8</v>
      </c>
      <c r="D1489" s="1276">
        <f>'[2]tr (2)'!E1014</f>
        <v>181.8</v>
      </c>
      <c r="E1489" s="1224">
        <f>'[2]tr (2)'!F1014</f>
        <v>181.8</v>
      </c>
      <c r="F1489" s="1224">
        <f>'[2]tr (2)'!G1014</f>
        <v>136.4</v>
      </c>
      <c r="G1489" s="1224">
        <f>'[2]tr (2)'!H1014</f>
        <v>136.4</v>
      </c>
      <c r="H1489" s="1224">
        <f>'[2]tr (2)'!I1014</f>
        <v>136.4</v>
      </c>
      <c r="I1489" s="1224">
        <f>'[2]tr (2)'!J1014</f>
        <v>136.4</v>
      </c>
      <c r="J1489" s="1224">
        <f>'[2]tr (2)'!K1014</f>
        <v>136.4</v>
      </c>
      <c r="K1489" s="1224">
        <f>'[2]tr (2)'!L1014</f>
        <v>136.4</v>
      </c>
      <c r="L1489" s="1224">
        <f>'[2]tr (2)'!M1014</f>
        <v>136.4</v>
      </c>
      <c r="M1489" s="1224">
        <f>'[2]tr (2)'!N1014</f>
        <v>136.4</v>
      </c>
      <c r="N1489" s="1272">
        <f>'[2]tr (2)'!O1014</f>
        <v>136.4</v>
      </c>
      <c r="O1489" s="1224">
        <f>'[2]tr (2)'!P1014</f>
        <v>136.4</v>
      </c>
      <c r="P1489" s="1276">
        <f>'[2]tr (2)'!Q1014</f>
        <v>136.4</v>
      </c>
      <c r="Q1489" s="1278" t="s">
        <v>2922</v>
      </c>
    </row>
    <row r="1490" spans="1:17" ht="15" customHeight="1">
      <c r="B1490" s="1272"/>
      <c r="C1490" s="1224"/>
      <c r="D1490" s="1268"/>
      <c r="E1490" s="1267"/>
      <c r="F1490" s="1267"/>
      <c r="G1490" s="1267"/>
      <c r="H1490" s="1267"/>
      <c r="I1490" s="1267"/>
      <c r="J1490" s="1267"/>
      <c r="K1490" s="1267"/>
      <c r="L1490" s="1267"/>
      <c r="M1490" s="1267"/>
      <c r="N1490" s="1266"/>
      <c r="O1490" s="1267"/>
      <c r="P1490" s="1268"/>
      <c r="Q1490" s="1278"/>
    </row>
    <row r="1491" spans="1:17" ht="15" customHeight="1">
      <c r="A1491" s="1274" t="s">
        <v>2923</v>
      </c>
      <c r="B1491" s="1266">
        <f>'[2]tr (2)'!C1016</f>
        <v>143.19999999999999</v>
      </c>
      <c r="C1491" s="1267">
        <f>'[2]tr (2)'!D1016</f>
        <v>143.19999999999999</v>
      </c>
      <c r="D1491" s="1268">
        <f>'[2]tr (2)'!E1016</f>
        <v>143.19999999999999</v>
      </c>
      <c r="E1491" s="1267">
        <f>'[2]tr (2)'!F1016</f>
        <v>143.30000000000001</v>
      </c>
      <c r="F1491" s="1267">
        <f>'[2]tr (2)'!G1016</f>
        <v>144.80000000000001</v>
      </c>
      <c r="G1491" s="1267">
        <f>'[2]tr (2)'!H1016</f>
        <v>144.69999999999999</v>
      </c>
      <c r="H1491" s="1267">
        <f>'[2]tr (2)'!I1016</f>
        <v>144.30000000000001</v>
      </c>
      <c r="I1491" s="1267">
        <f>'[2]tr (2)'!J1016</f>
        <v>144.19999999999999</v>
      </c>
      <c r="J1491" s="1267">
        <f>'[2]tr (2)'!K1016</f>
        <v>144.19999999999999</v>
      </c>
      <c r="K1491" s="1267">
        <f>'[2]tr (2)'!L1016</f>
        <v>144.19999999999999</v>
      </c>
      <c r="L1491" s="1267">
        <f>'[2]tr (2)'!M1016</f>
        <v>141.1</v>
      </c>
      <c r="M1491" s="1267">
        <f>'[2]tr (2)'!N1016</f>
        <v>139</v>
      </c>
      <c r="N1491" s="1266">
        <f>'[2]tr (2)'!O1016</f>
        <v>139</v>
      </c>
      <c r="O1491" s="1267">
        <f>'[2]tr (2)'!P1016</f>
        <v>139</v>
      </c>
      <c r="P1491" s="1268">
        <f>'[2]tr (2)'!Q1016</f>
        <v>139</v>
      </c>
      <c r="Q1491" s="1273" t="s">
        <v>2924</v>
      </c>
    </row>
    <row r="1492" spans="1:17" ht="15" customHeight="1">
      <c r="A1492" s="1244" t="s">
        <v>2925</v>
      </c>
      <c r="B1492" s="1272">
        <f>'[2]tr (2)'!C1017</f>
        <v>145.69999999999999</v>
      </c>
      <c r="C1492" s="1224">
        <f>'[2]tr (2)'!D1017</f>
        <v>145.69999999999999</v>
      </c>
      <c r="D1492" s="1276">
        <f>'[2]tr (2)'!E1017</f>
        <v>145.69999999999999</v>
      </c>
      <c r="E1492" s="1224">
        <f>'[2]tr (2)'!F1017</f>
        <v>145.69999999999999</v>
      </c>
      <c r="F1492" s="1224">
        <f>'[2]tr (2)'!G1017</f>
        <v>145.69999999999999</v>
      </c>
      <c r="G1492" s="1224">
        <f>'[2]tr (2)'!H1017</f>
        <v>145.69999999999999</v>
      </c>
      <c r="H1492" s="1224">
        <f>'[2]tr (2)'!I1017</f>
        <v>145.69999999999999</v>
      </c>
      <c r="I1492" s="1224">
        <f>'[2]tr (2)'!J1017</f>
        <v>145.69999999999999</v>
      </c>
      <c r="J1492" s="1224">
        <f>'[2]tr (2)'!K1017</f>
        <v>145.69999999999999</v>
      </c>
      <c r="K1492" s="1224">
        <f>'[2]tr (2)'!L1017</f>
        <v>145.69999999999999</v>
      </c>
      <c r="L1492" s="1224">
        <f>'[2]tr (2)'!M1017</f>
        <v>142.1</v>
      </c>
      <c r="M1492" s="1224">
        <f>'[2]tr (2)'!N1017</f>
        <v>139.69999999999999</v>
      </c>
      <c r="N1492" s="1272">
        <f>'[2]tr (2)'!O1017</f>
        <v>139.69999999999999</v>
      </c>
      <c r="O1492" s="1224">
        <f>'[2]tr (2)'!P1017</f>
        <v>139.69999999999999</v>
      </c>
      <c r="P1492" s="1276">
        <f>'[2]tr (2)'!Q1017</f>
        <v>139.69999999999999</v>
      </c>
      <c r="Q1492" s="1278" t="s">
        <v>2926</v>
      </c>
    </row>
    <row r="1493" spans="1:17" ht="15" customHeight="1">
      <c r="A1493" s="1244" t="s">
        <v>2927</v>
      </c>
      <c r="B1493" s="1272">
        <f>'[2]tr (2)'!C1018</f>
        <v>100</v>
      </c>
      <c r="C1493" s="1224">
        <f>'[2]tr (2)'!D1018</f>
        <v>100</v>
      </c>
      <c r="D1493" s="1276">
        <f>'[2]tr (2)'!E1018</f>
        <v>100</v>
      </c>
      <c r="E1493" s="1224">
        <f>'[2]tr (2)'!F1018</f>
        <v>100</v>
      </c>
      <c r="F1493" s="1224">
        <f>'[2]tr (2)'!G1018</f>
        <v>100</v>
      </c>
      <c r="G1493" s="1224">
        <f>'[2]tr (2)'!H1018</f>
        <v>100</v>
      </c>
      <c r="H1493" s="1224">
        <f>'[2]tr (2)'!I1018</f>
        <v>100</v>
      </c>
      <c r="I1493" s="1224">
        <f>'[2]tr (2)'!J1018</f>
        <v>100</v>
      </c>
      <c r="J1493" s="1224">
        <f>'[2]tr (2)'!K1018</f>
        <v>100</v>
      </c>
      <c r="K1493" s="1224">
        <f>'[2]tr (2)'!L1018</f>
        <v>100</v>
      </c>
      <c r="L1493" s="1224">
        <f>'[2]tr (2)'!M1018</f>
        <v>100</v>
      </c>
      <c r="M1493" s="1224">
        <f>'[2]tr (2)'!N1018</f>
        <v>100</v>
      </c>
      <c r="N1493" s="1272">
        <f>'[2]tr (2)'!O1018</f>
        <v>100</v>
      </c>
      <c r="O1493" s="1224">
        <f>'[2]tr (2)'!P1018</f>
        <v>100</v>
      </c>
      <c r="P1493" s="1276">
        <f>'[2]tr (2)'!Q1018</f>
        <v>100</v>
      </c>
      <c r="Q1493" s="1278" t="s">
        <v>2928</v>
      </c>
    </row>
    <row r="1494" spans="1:17" ht="15" customHeight="1">
      <c r="A1494" s="1244" t="s">
        <v>2929</v>
      </c>
      <c r="B1494" s="1272">
        <f>'[2]tr (2)'!C1019</f>
        <v>92</v>
      </c>
      <c r="C1494" s="1224">
        <f>'[2]tr (2)'!D1019</f>
        <v>92</v>
      </c>
      <c r="D1494" s="1276">
        <f>'[2]tr (2)'!E1019</f>
        <v>92</v>
      </c>
      <c r="E1494" s="1224">
        <f>'[2]tr (2)'!F1019</f>
        <v>93.7</v>
      </c>
      <c r="F1494" s="1224">
        <f>'[2]tr (2)'!G1019</f>
        <v>114.9</v>
      </c>
      <c r="G1494" s="1224">
        <f>'[2]tr (2)'!H1019</f>
        <v>113.2</v>
      </c>
      <c r="H1494" s="1224">
        <f>'[2]tr (2)'!I1019</f>
        <v>108.1</v>
      </c>
      <c r="I1494" s="1224">
        <f>'[2]tr (2)'!J1019</f>
        <v>106.4</v>
      </c>
      <c r="J1494" s="1224">
        <f>'[2]tr (2)'!K1019</f>
        <v>106.4</v>
      </c>
      <c r="K1494" s="1224">
        <f>'[2]tr (2)'!L1019</f>
        <v>106.4</v>
      </c>
      <c r="L1494" s="1224">
        <f>'[2]tr (2)'!M1019</f>
        <v>109.8</v>
      </c>
      <c r="M1494" s="1224">
        <f>'[2]tr (2)'!N1019</f>
        <v>111.5</v>
      </c>
      <c r="N1494" s="1272">
        <f>'[2]tr (2)'!O1019</f>
        <v>111.5</v>
      </c>
      <c r="O1494" s="1224">
        <f>'[2]tr (2)'!P1019</f>
        <v>113.2</v>
      </c>
      <c r="P1494" s="1276">
        <f>'[2]tr (2)'!Q1019</f>
        <v>113.2</v>
      </c>
      <c r="Q1494" s="1278" t="s">
        <v>2930</v>
      </c>
    </row>
    <row r="1495" spans="1:17" ht="9" customHeight="1">
      <c r="B1495" s="1272"/>
      <c r="C1495" s="1224"/>
      <c r="D1495" s="1268"/>
      <c r="E1495" s="1267"/>
      <c r="F1495" s="1267"/>
      <c r="G1495" s="1267"/>
      <c r="H1495" s="1267"/>
      <c r="I1495" s="1267"/>
      <c r="J1495" s="1267"/>
      <c r="K1495" s="1267"/>
      <c r="L1495" s="1267"/>
      <c r="M1495" s="1267"/>
      <c r="N1495" s="1266"/>
      <c r="O1495" s="1267"/>
      <c r="P1495" s="1268"/>
      <c r="Q1495" s="1278"/>
    </row>
    <row r="1496" spans="1:17" ht="15" customHeight="1">
      <c r="A1496" s="1274" t="s">
        <v>2931</v>
      </c>
      <c r="B1496" s="1266">
        <f>'[2]tr (2)'!C1021</f>
        <v>124.2</v>
      </c>
      <c r="C1496" s="1267">
        <f>'[2]tr (2)'!D1021</f>
        <v>124.2</v>
      </c>
      <c r="D1496" s="1268">
        <f>'[2]tr (2)'!E1021</f>
        <v>124.3</v>
      </c>
      <c r="E1496" s="1267">
        <f>'[2]tr (2)'!F1021</f>
        <v>124.5</v>
      </c>
      <c r="F1496" s="1267">
        <f>'[2]tr (2)'!G1021</f>
        <v>124.5</v>
      </c>
      <c r="G1496" s="1267">
        <f>'[2]tr (2)'!H1021</f>
        <v>124.2</v>
      </c>
      <c r="H1496" s="1267">
        <f>'[2]tr (2)'!I1021</f>
        <v>124.2</v>
      </c>
      <c r="I1496" s="1267">
        <f>'[2]tr (2)'!J1021</f>
        <v>124.3</v>
      </c>
      <c r="J1496" s="1267">
        <f>'[2]tr (2)'!K1021</f>
        <v>124.2</v>
      </c>
      <c r="K1496" s="1267">
        <f>'[2]tr (2)'!L1021</f>
        <v>124.3</v>
      </c>
      <c r="L1496" s="1267">
        <f>'[2]tr (2)'!M1021</f>
        <v>124.3</v>
      </c>
      <c r="M1496" s="1267">
        <f>'[2]tr (2)'!N1021</f>
        <v>124.4</v>
      </c>
      <c r="N1496" s="1266">
        <f>'[2]tr (2)'!O1021</f>
        <v>117</v>
      </c>
      <c r="O1496" s="1267">
        <f>'[2]tr (2)'!P1021</f>
        <v>116.7</v>
      </c>
      <c r="P1496" s="1268">
        <f>'[2]tr (2)'!Q1021</f>
        <v>116.7</v>
      </c>
      <c r="Q1496" s="1273" t="s">
        <v>2932</v>
      </c>
    </row>
    <row r="1497" spans="1:17" ht="15" customHeight="1">
      <c r="A1497" s="1244" t="s">
        <v>2933</v>
      </c>
      <c r="B1497" s="1272">
        <f>'[2]tr (2)'!C1022</f>
        <v>145.6</v>
      </c>
      <c r="C1497" s="1224">
        <f>'[2]tr (2)'!D1022</f>
        <v>145.6</v>
      </c>
      <c r="D1497" s="1276">
        <f>'[2]tr (2)'!E1022</f>
        <v>145.6</v>
      </c>
      <c r="E1497" s="1224">
        <f>'[2]tr (2)'!F1022</f>
        <v>145.6</v>
      </c>
      <c r="F1497" s="1224">
        <f>'[2]tr (2)'!G1022</f>
        <v>145.6</v>
      </c>
      <c r="G1497" s="1224">
        <f>'[2]tr (2)'!H1022</f>
        <v>145.6</v>
      </c>
      <c r="H1497" s="1224">
        <f>'[2]tr (2)'!I1022</f>
        <v>145.6</v>
      </c>
      <c r="I1497" s="1224">
        <f>'[2]tr (2)'!J1022</f>
        <v>145.6</v>
      </c>
      <c r="J1497" s="1224">
        <f>'[2]tr (2)'!K1022</f>
        <v>145.6</v>
      </c>
      <c r="K1497" s="1224">
        <f>'[2]tr (2)'!L1022</f>
        <v>145.6</v>
      </c>
      <c r="L1497" s="1224">
        <f>'[2]tr (2)'!M1022</f>
        <v>145.6</v>
      </c>
      <c r="M1497" s="1224">
        <f>'[2]tr (2)'!N1022</f>
        <v>145.6</v>
      </c>
      <c r="N1497" s="1272">
        <f>'[2]tr (2)'!O1022</f>
        <v>145.6</v>
      </c>
      <c r="O1497" s="1224">
        <f>'[2]tr (2)'!P1022</f>
        <v>145.6</v>
      </c>
      <c r="P1497" s="1276">
        <f>'[2]tr (2)'!Q1022</f>
        <v>145.6</v>
      </c>
      <c r="Q1497" s="1278" t="s">
        <v>2934</v>
      </c>
    </row>
    <row r="1498" spans="1:17" ht="15" customHeight="1">
      <c r="A1498" s="1244" t="s">
        <v>2935</v>
      </c>
      <c r="B1498" s="1272">
        <f>'[2]tr (2)'!C1023</f>
        <v>101.3</v>
      </c>
      <c r="C1498" s="1224">
        <f>'[2]tr (2)'!D1023</f>
        <v>101.3</v>
      </c>
      <c r="D1498" s="1276">
        <f>'[2]tr (2)'!E1023</f>
        <v>101.3</v>
      </c>
      <c r="E1498" s="1224">
        <f>'[2]tr (2)'!F1023</f>
        <v>103.5</v>
      </c>
      <c r="F1498" s="1224">
        <f>'[2]tr (2)'!G1023</f>
        <v>103.5</v>
      </c>
      <c r="G1498" s="1224">
        <f>'[2]tr (2)'!H1023</f>
        <v>103.5</v>
      </c>
      <c r="H1498" s="1224">
        <f>'[2]tr (2)'!I1023</f>
        <v>104.6</v>
      </c>
      <c r="I1498" s="1224">
        <f>'[2]tr (2)'!J1023</f>
        <v>109</v>
      </c>
      <c r="J1498" s="1224">
        <f>'[2]tr (2)'!K1023</f>
        <v>107.9</v>
      </c>
      <c r="K1498" s="1224">
        <f>'[2]tr (2)'!L1023</f>
        <v>106.8</v>
      </c>
      <c r="L1498" s="1224">
        <f>'[2]tr (2)'!M1023</f>
        <v>104.6</v>
      </c>
      <c r="M1498" s="1224">
        <f>'[2]tr (2)'!N1023</f>
        <v>101.3</v>
      </c>
      <c r="N1498" s="1272">
        <f>'[2]tr (2)'!O1023</f>
        <v>101.3</v>
      </c>
      <c r="O1498" s="1224">
        <f>'[2]tr (2)'!P1023</f>
        <v>101.3</v>
      </c>
      <c r="P1498" s="1276">
        <f>'[2]tr (2)'!Q1023</f>
        <v>101.3</v>
      </c>
      <c r="Q1498" s="1277" t="s">
        <v>2936</v>
      </c>
    </row>
    <row r="1499" spans="1:17" ht="15" customHeight="1">
      <c r="A1499" s="1244" t="s">
        <v>2937</v>
      </c>
      <c r="B1499" s="1272">
        <f>'[2]tr (2)'!C1024</f>
        <v>112.7</v>
      </c>
      <c r="C1499" s="1224">
        <f>'[2]tr (2)'!D1024</f>
        <v>112.6</v>
      </c>
      <c r="D1499" s="1276">
        <f>'[2]tr (2)'!E1024</f>
        <v>112.9</v>
      </c>
      <c r="E1499" s="1224">
        <f>'[2]tr (2)'!F1024</f>
        <v>113.1</v>
      </c>
      <c r="F1499" s="1224">
        <f>'[2]tr (2)'!G1024</f>
        <v>113.1</v>
      </c>
      <c r="G1499" s="1224">
        <f>'[2]tr (2)'!H1024</f>
        <v>112.5</v>
      </c>
      <c r="H1499" s="1224">
        <f>'[2]tr (2)'!I1024</f>
        <v>112.5</v>
      </c>
      <c r="I1499" s="1224">
        <f>'[2]tr (2)'!J1024</f>
        <v>112.9</v>
      </c>
      <c r="J1499" s="1224">
        <f>'[2]tr (2)'!K1024</f>
        <v>113</v>
      </c>
      <c r="K1499" s="1224">
        <f>'[2]tr (2)'!L1024</f>
        <v>113</v>
      </c>
      <c r="L1499" s="1224">
        <f>'[2]tr (2)'!M1024</f>
        <v>112.8</v>
      </c>
      <c r="M1499" s="1224">
        <f>'[2]tr (2)'!N1024</f>
        <v>112.8</v>
      </c>
      <c r="N1499" s="1272">
        <f>'[2]tr (2)'!O1024</f>
        <v>112.5</v>
      </c>
      <c r="O1499" s="1224">
        <f>'[2]tr (2)'!P1024</f>
        <v>110.4</v>
      </c>
      <c r="P1499" s="1276">
        <f>'[2]tr (2)'!Q1024</f>
        <v>110.4</v>
      </c>
      <c r="Q1499" s="1277" t="s">
        <v>2938</v>
      </c>
    </row>
    <row r="1500" spans="1:17" ht="15" customHeight="1">
      <c r="A1500" s="1244" t="s">
        <v>2939</v>
      </c>
      <c r="B1500" s="1272">
        <f>'[2]tr (2)'!C1025</f>
        <v>218.4</v>
      </c>
      <c r="C1500" s="1224">
        <f>'[2]tr (2)'!D1025</f>
        <v>218.6</v>
      </c>
      <c r="D1500" s="1276">
        <f>'[2]tr (2)'!E1025</f>
        <v>219.8</v>
      </c>
      <c r="E1500" s="1224">
        <f>'[2]tr (2)'!F1025</f>
        <v>220.9</v>
      </c>
      <c r="F1500" s="1224">
        <f>'[2]tr (2)'!G1025</f>
        <v>222.1</v>
      </c>
      <c r="G1500" s="1224">
        <f>'[2]tr (2)'!H1025</f>
        <v>219.5</v>
      </c>
      <c r="H1500" s="1224">
        <f>'[2]tr (2)'!I1025</f>
        <v>219.4</v>
      </c>
      <c r="I1500" s="1224">
        <f>'[2]tr (2)'!J1025</f>
        <v>219.4</v>
      </c>
      <c r="J1500" s="1224">
        <f>'[2]tr (2)'!K1025</f>
        <v>218</v>
      </c>
      <c r="K1500" s="1224">
        <f>'[2]tr (2)'!L1025</f>
        <v>219.1</v>
      </c>
      <c r="L1500" s="1224">
        <f>'[2]tr (2)'!M1025</f>
        <v>220.5</v>
      </c>
      <c r="M1500" s="1224">
        <f>'[2]tr (2)'!N1025</f>
        <v>222.1</v>
      </c>
      <c r="N1500" s="1272">
        <f>'[2]tr (2)'!O1025</f>
        <v>220.9</v>
      </c>
      <c r="O1500" s="1224">
        <f>'[2]tr (2)'!P1025</f>
        <v>223.4</v>
      </c>
      <c r="P1500" s="1276">
        <f>'[2]tr (2)'!Q1025</f>
        <v>223.4</v>
      </c>
      <c r="Q1500" s="1278" t="s">
        <v>2940</v>
      </c>
    </row>
    <row r="1501" spans="1:17" ht="15" customHeight="1">
      <c r="A1501" s="1244" t="s">
        <v>2941</v>
      </c>
      <c r="B1501" s="1272">
        <f>'[2]tr (2)'!C1026</f>
        <v>116.6</v>
      </c>
      <c r="C1501" s="1224">
        <f>'[2]tr (2)'!D1026</f>
        <v>119.1</v>
      </c>
      <c r="D1501" s="1276">
        <f>'[2]tr (2)'!E1026</f>
        <v>118.4</v>
      </c>
      <c r="E1501" s="1224">
        <f>'[2]tr (2)'!F1026</f>
        <v>120.9</v>
      </c>
      <c r="F1501" s="1224">
        <f>'[2]tr (2)'!G1026</f>
        <v>120.2</v>
      </c>
      <c r="G1501" s="1224">
        <f>'[2]tr (2)'!H1026</f>
        <v>119.2</v>
      </c>
      <c r="H1501" s="1224">
        <f>'[2]tr (2)'!I1026</f>
        <v>119</v>
      </c>
      <c r="I1501" s="1224">
        <f>'[2]tr (2)'!J1026</f>
        <v>117.7</v>
      </c>
      <c r="J1501" s="1224">
        <f>'[2]tr (2)'!K1026</f>
        <v>117.3</v>
      </c>
      <c r="K1501" s="1224">
        <f>'[2]tr (2)'!L1026</f>
        <v>116.5</v>
      </c>
      <c r="L1501" s="1224">
        <f>'[2]tr (2)'!M1026</f>
        <v>117.6</v>
      </c>
      <c r="M1501" s="1224">
        <f>'[2]tr (2)'!N1026</f>
        <v>119.9</v>
      </c>
      <c r="N1501" s="1272">
        <f>'[2]tr (2)'!O1026</f>
        <v>118</v>
      </c>
      <c r="O1501" s="1224">
        <f>'[2]tr (2)'!P1026</f>
        <v>117.8</v>
      </c>
      <c r="P1501" s="1276">
        <f>'[2]tr (2)'!Q1026</f>
        <v>119</v>
      </c>
      <c r="Q1501" s="1277" t="s">
        <v>2942</v>
      </c>
    </row>
    <row r="1502" spans="1:17" ht="15" customHeight="1">
      <c r="A1502" s="1244" t="s">
        <v>2943</v>
      </c>
      <c r="B1502" s="1272">
        <f>'[2]tr (2)'!C1027</f>
        <v>101.2</v>
      </c>
      <c r="C1502" s="1224">
        <f>'[2]tr (2)'!D1027</f>
        <v>101.2</v>
      </c>
      <c r="D1502" s="1276">
        <f>'[2]tr (2)'!E1027</f>
        <v>101.2</v>
      </c>
      <c r="E1502" s="1224">
        <f>'[2]tr (2)'!F1027</f>
        <v>101.2</v>
      </c>
      <c r="F1502" s="1224">
        <f>'[2]tr (2)'!G1027</f>
        <v>101.2</v>
      </c>
      <c r="G1502" s="1224">
        <f>'[2]tr (2)'!H1027</f>
        <v>101.2</v>
      </c>
      <c r="H1502" s="1224">
        <f>'[2]tr (2)'!I1027</f>
        <v>101.2</v>
      </c>
      <c r="I1502" s="1224">
        <f>'[2]tr (2)'!J1027</f>
        <v>101.2</v>
      </c>
      <c r="J1502" s="1224">
        <f>'[2]tr (2)'!K1027</f>
        <v>101.2</v>
      </c>
      <c r="K1502" s="1224">
        <f>'[2]tr (2)'!L1027</f>
        <v>101.2</v>
      </c>
      <c r="L1502" s="1224">
        <f>'[2]tr (2)'!M1027</f>
        <v>101.2</v>
      </c>
      <c r="M1502" s="1224">
        <f>'[2]tr (2)'!N1027</f>
        <v>101.2</v>
      </c>
      <c r="N1502" s="1272">
        <f>'[2]tr (2)'!O1027</f>
        <v>101.1</v>
      </c>
      <c r="O1502" s="1224">
        <f>'[2]tr (2)'!P1027</f>
        <v>101.1</v>
      </c>
      <c r="P1502" s="1276">
        <f>'[2]tr (2)'!Q1027</f>
        <v>101.1</v>
      </c>
      <c r="Q1502" s="1277" t="s">
        <v>2944</v>
      </c>
    </row>
    <row r="1503" spans="1:17" ht="15" customHeight="1">
      <c r="A1503" s="1244" t="s">
        <v>2945</v>
      </c>
      <c r="B1503" s="1272">
        <f>'[2]tr (2)'!C1028</f>
        <v>120.1</v>
      </c>
      <c r="C1503" s="1224">
        <f>'[2]tr (2)'!D1028</f>
        <v>120.1</v>
      </c>
      <c r="D1503" s="1276">
        <f>'[2]tr (2)'!E1028</f>
        <v>120.1</v>
      </c>
      <c r="E1503" s="1224">
        <f>'[2]tr (2)'!F1028</f>
        <v>120.1</v>
      </c>
      <c r="F1503" s="1224">
        <f>'[2]tr (2)'!G1028</f>
        <v>120.1</v>
      </c>
      <c r="G1503" s="1224">
        <f>'[2]tr (2)'!H1028</f>
        <v>120.1</v>
      </c>
      <c r="H1503" s="1224">
        <f>'[2]tr (2)'!I1028</f>
        <v>120.1</v>
      </c>
      <c r="I1503" s="1224">
        <f>'[2]tr (2)'!J1028</f>
        <v>120.1</v>
      </c>
      <c r="J1503" s="1224">
        <f>'[2]tr (2)'!K1028</f>
        <v>120.1</v>
      </c>
      <c r="K1503" s="1224">
        <f>'[2]tr (2)'!L1028</f>
        <v>120.1</v>
      </c>
      <c r="L1503" s="1224">
        <f>'[2]tr (2)'!M1028</f>
        <v>120.1</v>
      </c>
      <c r="M1503" s="1224">
        <f>'[2]tr (2)'!N1028</f>
        <v>120.1</v>
      </c>
      <c r="N1503" s="1272">
        <f>'[2]tr (2)'!O1028</f>
        <v>100</v>
      </c>
      <c r="O1503" s="1224">
        <f>'[2]tr (2)'!P1028</f>
        <v>100</v>
      </c>
      <c r="P1503" s="1276">
        <f>'[2]tr (2)'!Q1028</f>
        <v>100</v>
      </c>
      <c r="Q1503" s="1277" t="s">
        <v>2946</v>
      </c>
    </row>
    <row r="1504" spans="1:17" ht="15" customHeight="1">
      <c r="B1504" s="1272"/>
      <c r="C1504" s="1224"/>
      <c r="D1504" s="1276"/>
      <c r="P1504" s="1263"/>
      <c r="Q1504" s="1277"/>
    </row>
    <row r="1505" spans="1:17" ht="15" customHeight="1">
      <c r="B1505" s="1272"/>
      <c r="C1505" s="1224"/>
      <c r="D1505" s="1276"/>
      <c r="P1505" s="1263"/>
      <c r="Q1505" s="1277"/>
    </row>
    <row r="1506" spans="1:17" ht="15" customHeight="1">
      <c r="B1506" s="1272"/>
      <c r="C1506" s="1224"/>
      <c r="D1506" s="1276"/>
      <c r="P1506" s="1263"/>
      <c r="Q1506" s="1277"/>
    </row>
    <row r="1507" spans="1:17" ht="15" customHeight="1">
      <c r="B1507" s="1272"/>
      <c r="C1507" s="1224"/>
      <c r="D1507" s="1276"/>
      <c r="P1507" s="1263"/>
      <c r="Q1507" s="1277"/>
    </row>
    <row r="1508" spans="1:17" ht="15" customHeight="1">
      <c r="B1508" s="1272"/>
      <c r="C1508" s="1224"/>
      <c r="D1508" s="1276"/>
      <c r="P1508" s="1263"/>
      <c r="Q1508" s="1277"/>
    </row>
    <row r="1509" spans="1:17" ht="15" customHeight="1">
      <c r="B1509" s="1272"/>
      <c r="C1509" s="1224"/>
      <c r="D1509" s="1276"/>
      <c r="P1509" s="1263"/>
      <c r="Q1509" s="1277"/>
    </row>
    <row r="1510" spans="1:17" ht="15" customHeight="1">
      <c r="A1510" s="1297"/>
      <c r="B1510" s="1282"/>
      <c r="C1510" s="1283"/>
      <c r="D1510" s="1284"/>
      <c r="E1510" s="1240"/>
      <c r="F1510" s="1240"/>
      <c r="G1510" s="1240"/>
      <c r="H1510" s="1240"/>
      <c r="I1510" s="1240"/>
      <c r="J1510" s="1240"/>
      <c r="K1510" s="1240"/>
      <c r="L1510" s="1240"/>
      <c r="M1510" s="1240"/>
      <c r="N1510" s="1319"/>
      <c r="O1510" s="1240"/>
      <c r="P1510" s="1320"/>
      <c r="Q1510" s="1242"/>
    </row>
    <row r="1511" spans="1:17" ht="12.95" customHeight="1">
      <c r="A1511" s="1300" t="s">
        <v>2735</v>
      </c>
      <c r="B1511" s="1224"/>
      <c r="C1511" s="1224"/>
      <c r="D1511" s="1224"/>
      <c r="N1511" s="1220"/>
      <c r="Q1511" s="1301" t="s">
        <v>2947</v>
      </c>
    </row>
    <row r="1512" spans="1:17" ht="12.95" customHeight="1">
      <c r="A1512" s="1300"/>
      <c r="B1512" s="1224"/>
      <c r="C1512" s="1224"/>
      <c r="D1512" s="1224"/>
      <c r="N1512" s="1220"/>
      <c r="Q1512" s="1301"/>
    </row>
    <row r="1513" spans="1:17" ht="12.95" customHeight="1">
      <c r="A1513" s="1316"/>
      <c r="B1513" s="1224"/>
      <c r="C1513" s="1224"/>
      <c r="D1513" s="1224"/>
      <c r="N1513" s="1220"/>
    </row>
    <row r="1514" spans="1:17" ht="24" customHeight="1">
      <c r="A1514" s="1219" t="s">
        <v>2666</v>
      </c>
      <c r="C1514" s="1224"/>
      <c r="D1514" s="1224"/>
      <c r="N1514" s="1220"/>
      <c r="Q1514" s="1225" t="s">
        <v>2667</v>
      </c>
    </row>
    <row r="1515" spans="1:17" ht="20.25">
      <c r="A1515" s="1228" t="s">
        <v>2996</v>
      </c>
      <c r="C1515" s="1224"/>
      <c r="D1515" s="1224"/>
      <c r="N1515" s="1220"/>
      <c r="Q1515" s="1230" t="s">
        <v>2997</v>
      </c>
    </row>
    <row r="1516" spans="1:17" ht="18" customHeight="1">
      <c r="A1516" s="1233" t="s">
        <v>2739</v>
      </c>
      <c r="C1516" s="1224"/>
      <c r="D1516" s="1224"/>
      <c r="N1516" s="1220"/>
      <c r="Q1516" s="1236" t="s">
        <v>2740</v>
      </c>
    </row>
    <row r="1517" spans="1:17" ht="15.95" customHeight="1">
      <c r="A1517" s="1239"/>
      <c r="B1517" s="1240"/>
      <c r="C1517" s="1240"/>
      <c r="D1517" s="1240"/>
      <c r="E1517" s="1240"/>
      <c r="F1517" s="1240"/>
      <c r="G1517" s="1240"/>
      <c r="H1517" s="1240"/>
      <c r="I1517" s="1240"/>
      <c r="J1517" s="1240"/>
      <c r="K1517" s="1240"/>
      <c r="L1517" s="1240"/>
      <c r="M1517" s="1240"/>
      <c r="N1517" s="1240"/>
      <c r="O1517" s="1240"/>
      <c r="P1517" s="1240"/>
      <c r="Q1517" s="1242"/>
    </row>
    <row r="1518" spans="1:17" ht="11.1" customHeight="1">
      <c r="A1518" s="1245"/>
      <c r="B1518" s="2390">
        <v>2018</v>
      </c>
      <c r="C1518" s="2391"/>
      <c r="D1518" s="2391"/>
      <c r="E1518" s="2391"/>
      <c r="F1518" s="2391"/>
      <c r="G1518" s="2391"/>
      <c r="H1518" s="2391"/>
      <c r="I1518" s="2391"/>
      <c r="J1518" s="2391"/>
      <c r="K1518" s="2391"/>
      <c r="L1518" s="2391"/>
      <c r="M1518" s="2391"/>
      <c r="N1518" s="2390">
        <v>2017</v>
      </c>
      <c r="O1518" s="2391"/>
      <c r="P1518" s="2395"/>
      <c r="Q1518" s="1246"/>
    </row>
    <row r="1519" spans="1:17" ht="11.1" customHeight="1">
      <c r="A1519" s="1245"/>
      <c r="B1519" s="2392"/>
      <c r="C1519" s="2393"/>
      <c r="D1519" s="2393"/>
      <c r="E1519" s="2393"/>
      <c r="F1519" s="2393"/>
      <c r="G1519" s="2393"/>
      <c r="H1519" s="2394"/>
      <c r="I1519" s="2393"/>
      <c r="J1519" s="2393"/>
      <c r="K1519" s="2393"/>
      <c r="L1519" s="2393"/>
      <c r="M1519" s="2393"/>
      <c r="N1519" s="2392"/>
      <c r="O1519" s="2393"/>
      <c r="P1519" s="2396"/>
      <c r="Q1519" s="1246" t="s">
        <v>2501</v>
      </c>
    </row>
    <row r="1520" spans="1:17" ht="11.1" customHeight="1">
      <c r="A1520" s="1245"/>
      <c r="B1520" s="1247" t="s">
        <v>2502</v>
      </c>
      <c r="C1520" s="1248" t="s">
        <v>2675</v>
      </c>
      <c r="D1520" s="1249" t="s">
        <v>11</v>
      </c>
      <c r="E1520" s="1250" t="s">
        <v>21</v>
      </c>
      <c r="F1520" s="1250" t="s">
        <v>23</v>
      </c>
      <c r="G1520" s="1250" t="s">
        <v>12</v>
      </c>
      <c r="H1520" s="1251" t="s">
        <v>13</v>
      </c>
      <c r="I1520" s="1251" t="s">
        <v>14</v>
      </c>
      <c r="J1520" s="1251" t="s">
        <v>15</v>
      </c>
      <c r="K1520" s="1252" t="s">
        <v>8</v>
      </c>
      <c r="L1520" s="1252" t="s">
        <v>9</v>
      </c>
      <c r="M1520" s="1252" t="s">
        <v>10</v>
      </c>
      <c r="N1520" s="1247" t="s">
        <v>2502</v>
      </c>
      <c r="O1520" s="1248" t="s">
        <v>2675</v>
      </c>
      <c r="P1520" s="1249" t="s">
        <v>11</v>
      </c>
      <c r="Q1520" s="1246"/>
    </row>
    <row r="1521" spans="1:17" ht="11.1" customHeight="1">
      <c r="A1521" s="1253"/>
      <c r="B1521" s="1254" t="s">
        <v>2406</v>
      </c>
      <c r="C1521" s="1255" t="s">
        <v>2506</v>
      </c>
      <c r="D1521" s="1256" t="s">
        <v>2507</v>
      </c>
      <c r="E1521" s="1257" t="s">
        <v>7</v>
      </c>
      <c r="F1521" s="1257" t="s">
        <v>22</v>
      </c>
      <c r="G1521" s="1257" t="s">
        <v>6</v>
      </c>
      <c r="H1521" s="1258" t="s">
        <v>5</v>
      </c>
      <c r="I1521" s="1258" t="s">
        <v>4</v>
      </c>
      <c r="J1521" s="1258" t="s">
        <v>3</v>
      </c>
      <c r="K1521" s="1259" t="s">
        <v>2</v>
      </c>
      <c r="L1521" s="1259" t="s">
        <v>1</v>
      </c>
      <c r="M1521" s="1259" t="s">
        <v>0</v>
      </c>
      <c r="N1521" s="1254" t="s">
        <v>2406</v>
      </c>
      <c r="O1521" s="1255" t="s">
        <v>2506</v>
      </c>
      <c r="P1521" s="1256" t="s">
        <v>2507</v>
      </c>
      <c r="Q1521" s="1260"/>
    </row>
    <row r="1522" spans="1:17" ht="15" customHeight="1">
      <c r="A1522" s="1316"/>
      <c r="B1522" s="1272"/>
      <c r="C1522" s="1224"/>
      <c r="D1522" s="1276"/>
      <c r="P1522" s="1263"/>
      <c r="Q1522" s="1264"/>
    </row>
    <row r="1523" spans="1:17" ht="15" customHeight="1">
      <c r="A1523" s="1265" t="s">
        <v>2741</v>
      </c>
      <c r="B1523" s="1266">
        <f>'[2]tr (2)'!C1030</f>
        <v>121.8</v>
      </c>
      <c r="C1523" s="1267">
        <f>'[2]tr (2)'!D1030</f>
        <v>122</v>
      </c>
      <c r="D1523" s="1268">
        <f>'[2]tr (2)'!E1030</f>
        <v>121</v>
      </c>
      <c r="E1523" s="1267">
        <f>'[2]tr (2)'!F1030</f>
        <v>121.2</v>
      </c>
      <c r="F1523" s="1267">
        <f>'[2]tr (2)'!G1030</f>
        <v>120.5</v>
      </c>
      <c r="G1523" s="1267">
        <f>'[2]tr (2)'!H1030</f>
        <v>121.1</v>
      </c>
      <c r="H1523" s="1267">
        <f>'[2]tr (2)'!I1030</f>
        <v>122.7</v>
      </c>
      <c r="I1523" s="1267">
        <f>'[2]tr (2)'!J1030</f>
        <v>122.2</v>
      </c>
      <c r="J1523" s="1267">
        <f>'[2]tr (2)'!K1030</f>
        <v>122.1</v>
      </c>
      <c r="K1523" s="1267">
        <f>'[2]tr (2)'!L1030</f>
        <v>121.7</v>
      </c>
      <c r="L1523" s="1267">
        <f>'[2]tr (2)'!M1030</f>
        <v>121.4</v>
      </c>
      <c r="M1523" s="1267">
        <f>'[2]tr (2)'!N1030</f>
        <v>122.2</v>
      </c>
      <c r="N1523" s="1266">
        <f>'[2]tr (2)'!O1030</f>
        <v>122.1</v>
      </c>
      <c r="O1523" s="1267">
        <f>'[2]tr (2)'!P1030</f>
        <v>120.6</v>
      </c>
      <c r="P1523" s="1268">
        <f>'[2]tr (2)'!Q1030</f>
        <v>120.2</v>
      </c>
      <c r="Q1523" s="1269" t="s">
        <v>2742</v>
      </c>
    </row>
    <row r="1524" spans="1:17" ht="15" customHeight="1">
      <c r="A1524" s="1271"/>
      <c r="B1524" s="1272"/>
      <c r="C1524" s="1224"/>
      <c r="D1524" s="1268"/>
      <c r="E1524" s="1267"/>
      <c r="F1524" s="1267"/>
      <c r="G1524" s="1267"/>
      <c r="H1524" s="1267"/>
      <c r="I1524" s="1267"/>
      <c r="J1524" s="1267"/>
      <c r="K1524" s="1267"/>
      <c r="L1524" s="1267"/>
      <c r="M1524" s="1267"/>
      <c r="N1524" s="1266"/>
      <c r="O1524" s="1267"/>
      <c r="P1524" s="1268"/>
      <c r="Q1524" s="1273"/>
    </row>
    <row r="1525" spans="1:17" ht="15" customHeight="1">
      <c r="A1525" s="1274" t="s">
        <v>2743</v>
      </c>
      <c r="B1525" s="1266">
        <f>'[2]tr (2)'!C1032</f>
        <v>128.80000000000001</v>
      </c>
      <c r="C1525" s="1267">
        <f>'[2]tr (2)'!D1032</f>
        <v>128.9</v>
      </c>
      <c r="D1525" s="1268">
        <f>'[2]tr (2)'!E1032</f>
        <v>126.3</v>
      </c>
      <c r="E1525" s="1267">
        <f>'[2]tr (2)'!F1032</f>
        <v>127</v>
      </c>
      <c r="F1525" s="1267">
        <f>'[2]tr (2)'!G1032</f>
        <v>126.7</v>
      </c>
      <c r="G1525" s="1267">
        <f>'[2]tr (2)'!H1032</f>
        <v>128.4</v>
      </c>
      <c r="H1525" s="1267">
        <f>'[2]tr (2)'!I1032</f>
        <v>132.4</v>
      </c>
      <c r="I1525" s="1267">
        <f>'[2]tr (2)'!J1032</f>
        <v>131.4</v>
      </c>
      <c r="J1525" s="1267">
        <f>'[2]tr (2)'!K1032</f>
        <v>131.4</v>
      </c>
      <c r="K1525" s="1267">
        <f>'[2]tr (2)'!L1032</f>
        <v>131.1</v>
      </c>
      <c r="L1525" s="1267">
        <f>'[2]tr (2)'!M1032</f>
        <v>130.19999999999999</v>
      </c>
      <c r="M1525" s="1267">
        <f>'[2]tr (2)'!N1032</f>
        <v>132.30000000000001</v>
      </c>
      <c r="N1525" s="1266">
        <f>'[2]tr (2)'!O1032</f>
        <v>134.4</v>
      </c>
      <c r="O1525" s="1267">
        <f>'[2]tr (2)'!P1032</f>
        <v>130.9</v>
      </c>
      <c r="P1525" s="1268">
        <f>'[2]tr (2)'!Q1032</f>
        <v>130.30000000000001</v>
      </c>
      <c r="Q1525" s="1275" t="s">
        <v>2744</v>
      </c>
    </row>
    <row r="1526" spans="1:17" ht="15" customHeight="1">
      <c r="A1526" s="1244" t="s">
        <v>2745</v>
      </c>
      <c r="B1526" s="1272">
        <f>'[2]tr (2)'!C1033</f>
        <v>118.8</v>
      </c>
      <c r="C1526" s="1224">
        <f>'[2]tr (2)'!D1033</f>
        <v>119.5</v>
      </c>
      <c r="D1526" s="1276">
        <f>'[2]tr (2)'!E1033</f>
        <v>119.5</v>
      </c>
      <c r="E1526" s="1224">
        <f>'[2]tr (2)'!F1033</f>
        <v>119.3</v>
      </c>
      <c r="F1526" s="1224">
        <f>'[2]tr (2)'!G1033</f>
        <v>119.1</v>
      </c>
      <c r="G1526" s="1224">
        <f>'[2]tr (2)'!H1033</f>
        <v>118.8</v>
      </c>
      <c r="H1526" s="1224">
        <f>'[2]tr (2)'!I1033</f>
        <v>118.8</v>
      </c>
      <c r="I1526" s="1224">
        <f>'[2]tr (2)'!J1033</f>
        <v>119.7</v>
      </c>
      <c r="J1526" s="1224">
        <f>'[2]tr (2)'!K1033</f>
        <v>119.8</v>
      </c>
      <c r="K1526" s="1224">
        <f>'[2]tr (2)'!L1033</f>
        <v>119.5</v>
      </c>
      <c r="L1526" s="1224">
        <f>'[2]tr (2)'!M1033</f>
        <v>119.5</v>
      </c>
      <c r="M1526" s="1224">
        <f>'[2]tr (2)'!N1033</f>
        <v>121.8</v>
      </c>
      <c r="N1526" s="1272">
        <f>'[2]tr (2)'!O1033</f>
        <v>123.2</v>
      </c>
      <c r="O1526" s="1224">
        <f>'[2]tr (2)'!P1033</f>
        <v>121.9</v>
      </c>
      <c r="P1526" s="1276">
        <f>'[2]tr (2)'!Q1033</f>
        <v>121.8</v>
      </c>
      <c r="Q1526" s="1277" t="s">
        <v>2746</v>
      </c>
    </row>
    <row r="1527" spans="1:17" ht="15" customHeight="1">
      <c r="A1527" s="1244" t="s">
        <v>2747</v>
      </c>
      <c r="B1527" s="1272">
        <f>'[2]tr (2)'!C1034</f>
        <v>121.4</v>
      </c>
      <c r="C1527" s="1224">
        <f>'[2]tr (2)'!D1034</f>
        <v>118.3</v>
      </c>
      <c r="D1527" s="1276">
        <f>'[2]tr (2)'!E1034</f>
        <v>113.4</v>
      </c>
      <c r="E1527" s="1224">
        <f>'[2]tr (2)'!F1034</f>
        <v>113.6</v>
      </c>
      <c r="F1527" s="1224">
        <f>'[2]tr (2)'!G1034</f>
        <v>115.2</v>
      </c>
      <c r="G1527" s="1224">
        <f>'[2]tr (2)'!H1034</f>
        <v>114.9</v>
      </c>
      <c r="H1527" s="1224">
        <f>'[2]tr (2)'!I1034</f>
        <v>116.6</v>
      </c>
      <c r="I1527" s="1224">
        <f>'[2]tr (2)'!J1034</f>
        <v>115.7</v>
      </c>
      <c r="J1527" s="1224">
        <f>'[2]tr (2)'!K1034</f>
        <v>116.1</v>
      </c>
      <c r="K1527" s="1224">
        <f>'[2]tr (2)'!L1034</f>
        <v>115</v>
      </c>
      <c r="L1527" s="1224">
        <f>'[2]tr (2)'!M1034</f>
        <v>111.2</v>
      </c>
      <c r="M1527" s="1224">
        <f>'[2]tr (2)'!N1034</f>
        <v>112.7</v>
      </c>
      <c r="N1527" s="1272">
        <f>'[2]tr (2)'!O1034</f>
        <v>115.3</v>
      </c>
      <c r="O1527" s="1224">
        <f>'[2]tr (2)'!P1034</f>
        <v>113.2</v>
      </c>
      <c r="P1527" s="1276">
        <f>'[2]tr (2)'!Q1034</f>
        <v>112.8</v>
      </c>
      <c r="Q1527" s="1277" t="s">
        <v>2748</v>
      </c>
    </row>
    <row r="1528" spans="1:17" ht="15" customHeight="1">
      <c r="A1528" s="1244" t="s">
        <v>2749</v>
      </c>
      <c r="B1528" s="1272">
        <f>'[2]tr (2)'!C1035</f>
        <v>163.5</v>
      </c>
      <c r="C1528" s="1224">
        <f>'[2]tr (2)'!D1035</f>
        <v>157.69999999999999</v>
      </c>
      <c r="D1528" s="1276">
        <f>'[2]tr (2)'!E1035</f>
        <v>161.80000000000001</v>
      </c>
      <c r="E1528" s="1224">
        <f>'[2]tr (2)'!F1035</f>
        <v>164.9</v>
      </c>
      <c r="F1528" s="1224">
        <f>'[2]tr (2)'!G1035</f>
        <v>165.2</v>
      </c>
      <c r="G1528" s="1224">
        <f>'[2]tr (2)'!H1035</f>
        <v>167.2</v>
      </c>
      <c r="H1528" s="1224">
        <f>'[2]tr (2)'!I1035</f>
        <v>181.1</v>
      </c>
      <c r="I1528" s="1224">
        <f>'[2]tr (2)'!J1035</f>
        <v>173.6</v>
      </c>
      <c r="J1528" s="1224">
        <f>'[2]tr (2)'!K1035</f>
        <v>165.9</v>
      </c>
      <c r="K1528" s="1224">
        <f>'[2]tr (2)'!L1035</f>
        <v>176.6</v>
      </c>
      <c r="L1528" s="1224">
        <f>'[2]tr (2)'!M1035</f>
        <v>166</v>
      </c>
      <c r="M1528" s="1224">
        <f>'[2]tr (2)'!N1035</f>
        <v>164.6</v>
      </c>
      <c r="N1528" s="1272">
        <f>'[2]tr (2)'!O1035</f>
        <v>160.30000000000001</v>
      </c>
      <c r="O1528" s="1224">
        <f>'[2]tr (2)'!P1035</f>
        <v>162.1</v>
      </c>
      <c r="P1528" s="1276">
        <f>'[2]tr (2)'!Q1035</f>
        <v>176.7</v>
      </c>
      <c r="Q1528" s="1278" t="s">
        <v>2750</v>
      </c>
    </row>
    <row r="1529" spans="1:17" ht="15" customHeight="1">
      <c r="A1529" s="1244" t="s">
        <v>2751</v>
      </c>
      <c r="B1529" s="1272">
        <f>'[2]tr (2)'!C1036</f>
        <v>119.9</v>
      </c>
      <c r="C1529" s="1224">
        <f>'[2]tr (2)'!D1036</f>
        <v>119.5</v>
      </c>
      <c r="D1529" s="1276">
        <f>'[2]tr (2)'!E1036</f>
        <v>117.9</v>
      </c>
      <c r="E1529" s="1224">
        <f>'[2]tr (2)'!F1036</f>
        <v>120.7</v>
      </c>
      <c r="F1529" s="1224">
        <f>'[2]tr (2)'!G1036</f>
        <v>121.5</v>
      </c>
      <c r="G1529" s="1224">
        <f>'[2]tr (2)'!H1036</f>
        <v>123.2</v>
      </c>
      <c r="H1529" s="1224">
        <f>'[2]tr (2)'!I1036</f>
        <v>124.5</v>
      </c>
      <c r="I1529" s="1224">
        <f>'[2]tr (2)'!J1036</f>
        <v>122</v>
      </c>
      <c r="J1529" s="1224">
        <f>'[2]tr (2)'!K1036</f>
        <v>124.5</v>
      </c>
      <c r="K1529" s="1224">
        <f>'[2]tr (2)'!L1036</f>
        <v>124.8</v>
      </c>
      <c r="L1529" s="1224">
        <f>'[2]tr (2)'!M1036</f>
        <v>124.8</v>
      </c>
      <c r="M1529" s="1224">
        <f>'[2]tr (2)'!N1036</f>
        <v>124.7</v>
      </c>
      <c r="N1529" s="1272">
        <f>'[2]tr (2)'!O1036</f>
        <v>124.8</v>
      </c>
      <c r="O1529" s="1224">
        <f>'[2]tr (2)'!P1036</f>
        <v>122.2</v>
      </c>
      <c r="P1529" s="1276">
        <f>'[2]tr (2)'!Q1036</f>
        <v>119</v>
      </c>
      <c r="Q1529" s="1278" t="s">
        <v>2752</v>
      </c>
    </row>
    <row r="1530" spans="1:17" ht="15" customHeight="1">
      <c r="A1530" s="1244" t="s">
        <v>2753</v>
      </c>
      <c r="B1530" s="1272">
        <f>'[2]tr (2)'!C1037</f>
        <v>141.69999999999999</v>
      </c>
      <c r="C1530" s="1224">
        <f>'[2]tr (2)'!D1037</f>
        <v>143</v>
      </c>
      <c r="D1530" s="1276">
        <f>'[2]tr (2)'!E1037</f>
        <v>148</v>
      </c>
      <c r="E1530" s="1224">
        <f>'[2]tr (2)'!F1037</f>
        <v>147.19999999999999</v>
      </c>
      <c r="F1530" s="1224">
        <f>'[2]tr (2)'!G1037</f>
        <v>146.6</v>
      </c>
      <c r="G1530" s="1224">
        <f>'[2]tr (2)'!H1037</f>
        <v>147.1</v>
      </c>
      <c r="H1530" s="1224">
        <f>'[2]tr (2)'!I1037</f>
        <v>148.1</v>
      </c>
      <c r="I1530" s="1224">
        <f>'[2]tr (2)'!J1037</f>
        <v>148.9</v>
      </c>
      <c r="J1530" s="1224">
        <f>'[2]tr (2)'!K1037</f>
        <v>149.30000000000001</v>
      </c>
      <c r="K1530" s="1224">
        <f>'[2]tr (2)'!L1037</f>
        <v>150.5</v>
      </c>
      <c r="L1530" s="1224">
        <f>'[2]tr (2)'!M1037</f>
        <v>152.1</v>
      </c>
      <c r="M1530" s="1224">
        <f>'[2]tr (2)'!N1037</f>
        <v>152.4</v>
      </c>
      <c r="N1530" s="1272">
        <f>'[2]tr (2)'!O1037</f>
        <v>152.1</v>
      </c>
      <c r="O1530" s="1224">
        <f>'[2]tr (2)'!P1037</f>
        <v>151.69999999999999</v>
      </c>
      <c r="P1530" s="1276">
        <f>'[2]tr (2)'!Q1037</f>
        <v>150.4</v>
      </c>
      <c r="Q1530" s="1278" t="s">
        <v>2754</v>
      </c>
    </row>
    <row r="1531" spans="1:17" ht="15" customHeight="1">
      <c r="A1531" s="1244" t="s">
        <v>2755</v>
      </c>
      <c r="B1531" s="1272">
        <f>'[2]tr (2)'!C1038</f>
        <v>155.1</v>
      </c>
      <c r="C1531" s="1224">
        <f>'[2]tr (2)'!D1038</f>
        <v>159.19999999999999</v>
      </c>
      <c r="D1531" s="1276">
        <f>'[2]tr (2)'!E1038</f>
        <v>160.80000000000001</v>
      </c>
      <c r="E1531" s="1224">
        <f>'[2]tr (2)'!F1038</f>
        <v>168.9</v>
      </c>
      <c r="F1531" s="1224">
        <f>'[2]tr (2)'!G1038</f>
        <v>158.9</v>
      </c>
      <c r="G1531" s="1224">
        <f>'[2]tr (2)'!H1038</f>
        <v>154.30000000000001</v>
      </c>
      <c r="H1531" s="1224">
        <f>'[2]tr (2)'!I1038</f>
        <v>177.2</v>
      </c>
      <c r="I1531" s="1224">
        <f>'[2]tr (2)'!J1038</f>
        <v>179.4</v>
      </c>
      <c r="J1531" s="1224">
        <f>'[2]tr (2)'!K1038</f>
        <v>166</v>
      </c>
      <c r="K1531" s="1224">
        <f>'[2]tr (2)'!L1038</f>
        <v>155.30000000000001</v>
      </c>
      <c r="L1531" s="1224">
        <f>'[2]tr (2)'!M1038</f>
        <v>150.9</v>
      </c>
      <c r="M1531" s="1224">
        <f>'[2]tr (2)'!N1038</f>
        <v>154</v>
      </c>
      <c r="N1531" s="1272">
        <f>'[2]tr (2)'!O1038</f>
        <v>158.6</v>
      </c>
      <c r="O1531" s="1224">
        <f>'[2]tr (2)'!P1038</f>
        <v>152.5</v>
      </c>
      <c r="P1531" s="1276">
        <f>'[2]tr (2)'!Q1038</f>
        <v>157.19999999999999</v>
      </c>
      <c r="Q1531" s="1278" t="s">
        <v>2756</v>
      </c>
    </row>
    <row r="1532" spans="1:17" ht="15" customHeight="1">
      <c r="A1532" s="1244" t="s">
        <v>2757</v>
      </c>
      <c r="B1532" s="1272">
        <f>'[2]tr (2)'!C1039</f>
        <v>128.19999999999999</v>
      </c>
      <c r="C1532" s="1224">
        <f>'[2]tr (2)'!D1039</f>
        <v>133</v>
      </c>
      <c r="D1532" s="1276">
        <f>'[2]tr (2)'!E1039</f>
        <v>117.1</v>
      </c>
      <c r="E1532" s="1224">
        <f>'[2]tr (2)'!F1039</f>
        <v>113.6</v>
      </c>
      <c r="F1532" s="1224">
        <f>'[2]tr (2)'!G1039</f>
        <v>115.4</v>
      </c>
      <c r="G1532" s="1224">
        <f>'[2]tr (2)'!H1039</f>
        <v>130.5</v>
      </c>
      <c r="H1532" s="1224">
        <f>'[2]tr (2)'!I1039</f>
        <v>136</v>
      </c>
      <c r="I1532" s="1224">
        <f>'[2]tr (2)'!J1039</f>
        <v>130.30000000000001</v>
      </c>
      <c r="J1532" s="1224">
        <f>'[2]tr (2)'!K1039</f>
        <v>138.4</v>
      </c>
      <c r="K1532" s="1224">
        <f>'[2]tr (2)'!L1039</f>
        <v>141</v>
      </c>
      <c r="L1532" s="1224">
        <f>'[2]tr (2)'!M1039</f>
        <v>147.4</v>
      </c>
      <c r="M1532" s="1224">
        <f>'[2]tr (2)'!N1039</f>
        <v>155.30000000000001</v>
      </c>
      <c r="N1532" s="1272">
        <f>'[2]tr (2)'!O1039</f>
        <v>163.69999999999999</v>
      </c>
      <c r="O1532" s="1224">
        <f>'[2]tr (2)'!P1039</f>
        <v>148.9</v>
      </c>
      <c r="P1532" s="1276">
        <f>'[2]tr (2)'!Q1039</f>
        <v>140.6</v>
      </c>
      <c r="Q1532" s="1278" t="s">
        <v>2758</v>
      </c>
    </row>
    <row r="1533" spans="1:17" ht="15" customHeight="1">
      <c r="A1533" s="1244" t="s">
        <v>2759</v>
      </c>
      <c r="B1533" s="1272">
        <f>'[2]tr (2)'!C1040</f>
        <v>117.2</v>
      </c>
      <c r="C1533" s="1224">
        <f>'[2]tr (2)'!D1040</f>
        <v>116.7</v>
      </c>
      <c r="D1533" s="1276">
        <f>'[2]tr (2)'!E1040</f>
        <v>117.1</v>
      </c>
      <c r="E1533" s="1224">
        <f>'[2]tr (2)'!F1040</f>
        <v>117.1</v>
      </c>
      <c r="F1533" s="1224">
        <f>'[2]tr (2)'!G1040</f>
        <v>116.8</v>
      </c>
      <c r="G1533" s="1224">
        <f>'[2]tr (2)'!H1040</f>
        <v>116.4</v>
      </c>
      <c r="H1533" s="1224">
        <f>'[2]tr (2)'!I1040</f>
        <v>116.1</v>
      </c>
      <c r="I1533" s="1224">
        <f>'[2]tr (2)'!J1040</f>
        <v>116</v>
      </c>
      <c r="J1533" s="1224">
        <f>'[2]tr (2)'!K1040</f>
        <v>116.1</v>
      </c>
      <c r="K1533" s="1224">
        <f>'[2]tr (2)'!L1040</f>
        <v>116</v>
      </c>
      <c r="L1533" s="1224">
        <f>'[2]tr (2)'!M1040</f>
        <v>116.4</v>
      </c>
      <c r="M1533" s="1224">
        <f>'[2]tr (2)'!N1040</f>
        <v>116.3</v>
      </c>
      <c r="N1533" s="1272">
        <f>'[2]tr (2)'!O1040</f>
        <v>116.4</v>
      </c>
      <c r="O1533" s="1224">
        <f>'[2]tr (2)'!P1040</f>
        <v>116.4</v>
      </c>
      <c r="P1533" s="1276">
        <f>'[2]tr (2)'!Q1040</f>
        <v>116.5</v>
      </c>
      <c r="Q1533" s="1278" t="s">
        <v>2760</v>
      </c>
    </row>
    <row r="1534" spans="1:17" ht="15" customHeight="1">
      <c r="A1534" s="1244" t="s">
        <v>2761</v>
      </c>
      <c r="B1534" s="1272">
        <f>'[2]tr (2)'!C1041</f>
        <v>144.30000000000001</v>
      </c>
      <c r="C1534" s="1224">
        <f>'[2]tr (2)'!D1041</f>
        <v>143.80000000000001</v>
      </c>
      <c r="D1534" s="1276">
        <f>'[2]tr (2)'!E1041</f>
        <v>145.69999999999999</v>
      </c>
      <c r="E1534" s="1224">
        <f>'[2]tr (2)'!F1041</f>
        <v>144.69999999999999</v>
      </c>
      <c r="F1534" s="1224">
        <f>'[2]tr (2)'!G1041</f>
        <v>144.5</v>
      </c>
      <c r="G1534" s="1224">
        <f>'[2]tr (2)'!H1041</f>
        <v>146.19999999999999</v>
      </c>
      <c r="H1534" s="1224">
        <f>'[2]tr (2)'!I1041</f>
        <v>151</v>
      </c>
      <c r="I1534" s="1224">
        <f>'[2]tr (2)'!J1041</f>
        <v>151</v>
      </c>
      <c r="J1534" s="1224">
        <f>'[2]tr (2)'!K1041</f>
        <v>153.1</v>
      </c>
      <c r="K1534" s="1224">
        <f>'[2]tr (2)'!L1041</f>
        <v>157.9</v>
      </c>
      <c r="L1534" s="1224">
        <f>'[2]tr (2)'!M1041</f>
        <v>158.6</v>
      </c>
      <c r="M1534" s="1224">
        <f>'[2]tr (2)'!N1041</f>
        <v>160.4</v>
      </c>
      <c r="N1534" s="1272">
        <f>'[2]tr (2)'!O1041</f>
        <v>157.1</v>
      </c>
      <c r="O1534" s="1224">
        <f>'[2]tr (2)'!P1041</f>
        <v>157.9</v>
      </c>
      <c r="P1534" s="1276">
        <f>'[2]tr (2)'!Q1041</f>
        <v>163.9</v>
      </c>
      <c r="Q1534" s="1278" t="s">
        <v>2762</v>
      </c>
    </row>
    <row r="1535" spans="1:17" ht="15" customHeight="1">
      <c r="A1535" s="1244" t="s">
        <v>2763</v>
      </c>
      <c r="B1535" s="1272">
        <f>'[2]tr (2)'!C1042</f>
        <v>145.5</v>
      </c>
      <c r="C1535" s="1224">
        <f>'[2]tr (2)'!D1042</f>
        <v>144.80000000000001</v>
      </c>
      <c r="D1535" s="1276">
        <f>'[2]tr (2)'!E1042</f>
        <v>144.80000000000001</v>
      </c>
      <c r="E1535" s="1224">
        <f>'[2]tr (2)'!F1042</f>
        <v>144.80000000000001</v>
      </c>
      <c r="F1535" s="1224">
        <f>'[2]tr (2)'!G1042</f>
        <v>144.80000000000001</v>
      </c>
      <c r="G1535" s="1224">
        <f>'[2]tr (2)'!H1042</f>
        <v>146.19999999999999</v>
      </c>
      <c r="H1535" s="1224">
        <f>'[2]tr (2)'!I1042</f>
        <v>146.19999999999999</v>
      </c>
      <c r="I1535" s="1224">
        <f>'[2]tr (2)'!J1042</f>
        <v>146.30000000000001</v>
      </c>
      <c r="J1535" s="1224">
        <f>'[2]tr (2)'!K1042</f>
        <v>146.30000000000001</v>
      </c>
      <c r="K1535" s="1224">
        <f>'[2]tr (2)'!L1042</f>
        <v>147.80000000000001</v>
      </c>
      <c r="L1535" s="1224">
        <f>'[2]tr (2)'!M1042</f>
        <v>146.19999999999999</v>
      </c>
      <c r="M1535" s="1224">
        <f>'[2]tr (2)'!N1042</f>
        <v>146.6</v>
      </c>
      <c r="N1535" s="1272">
        <f>'[2]tr (2)'!O1042</f>
        <v>147.30000000000001</v>
      </c>
      <c r="O1535" s="1224">
        <f>'[2]tr (2)'!P1042</f>
        <v>147.30000000000001</v>
      </c>
      <c r="P1535" s="1276">
        <f>'[2]tr (2)'!Q1042</f>
        <v>147.30000000000001</v>
      </c>
      <c r="Q1535" s="1278" t="s">
        <v>2764</v>
      </c>
    </row>
    <row r="1536" spans="1:17" ht="15" customHeight="1">
      <c r="A1536" s="1244" t="s">
        <v>2765</v>
      </c>
      <c r="B1536" s="1272">
        <f>'[2]tr (2)'!C1043</f>
        <v>116</v>
      </c>
      <c r="C1536" s="1224">
        <f>'[2]tr (2)'!D1043</f>
        <v>116</v>
      </c>
      <c r="D1536" s="1276">
        <f>'[2]tr (2)'!E1043</f>
        <v>115.6</v>
      </c>
      <c r="E1536" s="1224">
        <f>'[2]tr (2)'!F1043</f>
        <v>115.6</v>
      </c>
      <c r="F1536" s="1224">
        <f>'[2]tr (2)'!G1043</f>
        <v>115.5</v>
      </c>
      <c r="G1536" s="1224">
        <f>'[2]tr (2)'!H1043</f>
        <v>116.4</v>
      </c>
      <c r="H1536" s="1224">
        <f>'[2]tr (2)'!I1043</f>
        <v>116.7</v>
      </c>
      <c r="I1536" s="1224">
        <f>'[2]tr (2)'!J1043</f>
        <v>116.6</v>
      </c>
      <c r="J1536" s="1224">
        <f>'[2]tr (2)'!K1043</f>
        <v>116.7</v>
      </c>
      <c r="K1536" s="1224">
        <f>'[2]tr (2)'!L1043</f>
        <v>117.3</v>
      </c>
      <c r="L1536" s="1224">
        <f>'[2]tr (2)'!M1043</f>
        <v>118.2</v>
      </c>
      <c r="M1536" s="1224">
        <f>'[2]tr (2)'!N1043</f>
        <v>121.4</v>
      </c>
      <c r="N1536" s="1272">
        <f>'[2]tr (2)'!O1043</f>
        <v>121.6</v>
      </c>
      <c r="O1536" s="1224">
        <f>'[2]tr (2)'!P1043</f>
        <v>121.4</v>
      </c>
      <c r="P1536" s="1276">
        <f>'[2]tr (2)'!Q1043</f>
        <v>121.5</v>
      </c>
      <c r="Q1536" s="1278" t="s">
        <v>2766</v>
      </c>
    </row>
    <row r="1537" spans="1:17" ht="15" customHeight="1">
      <c r="B1537" s="1272"/>
      <c r="C1537" s="1224"/>
      <c r="D1537" s="1268"/>
      <c r="E1537" s="1267"/>
      <c r="F1537" s="1267"/>
      <c r="G1537" s="1267"/>
      <c r="H1537" s="1267"/>
      <c r="I1537" s="1267"/>
      <c r="J1537" s="1267"/>
      <c r="K1537" s="1267"/>
      <c r="L1537" s="1267"/>
      <c r="M1537" s="1267"/>
      <c r="N1537" s="1266"/>
      <c r="O1537" s="1267"/>
      <c r="P1537" s="1268"/>
      <c r="Q1537" s="1278"/>
    </row>
    <row r="1538" spans="1:17" ht="15" customHeight="1">
      <c r="A1538" s="1274" t="s">
        <v>2767</v>
      </c>
      <c r="B1538" s="1266">
        <f>'[2]tr (2)'!C1045</f>
        <v>137.69999999999999</v>
      </c>
      <c r="C1538" s="1267">
        <f>'[2]tr (2)'!D1045</f>
        <v>137.69999999999999</v>
      </c>
      <c r="D1538" s="1268">
        <f>'[2]tr (2)'!E1045</f>
        <v>137.69999999999999</v>
      </c>
      <c r="E1538" s="1267">
        <f>'[2]tr (2)'!F1045</f>
        <v>137.69999999999999</v>
      </c>
      <c r="F1538" s="1267">
        <f>'[2]tr (2)'!G1045</f>
        <v>137.69999999999999</v>
      </c>
      <c r="G1538" s="1267">
        <f>'[2]tr (2)'!H1045</f>
        <v>137.69999999999999</v>
      </c>
      <c r="H1538" s="1267">
        <f>'[2]tr (2)'!I1045</f>
        <v>137.69999999999999</v>
      </c>
      <c r="I1538" s="1267">
        <f>'[2]tr (2)'!J1045</f>
        <v>137.69999999999999</v>
      </c>
      <c r="J1538" s="1267">
        <f>'[2]tr (2)'!K1045</f>
        <v>137.69999999999999</v>
      </c>
      <c r="K1538" s="1267">
        <f>'[2]tr (2)'!L1045</f>
        <v>137.69999999999999</v>
      </c>
      <c r="L1538" s="1267">
        <f>'[2]tr (2)'!M1045</f>
        <v>137.69999999999999</v>
      </c>
      <c r="M1538" s="1267">
        <f>'[2]tr (2)'!N1045</f>
        <v>137.69999999999999</v>
      </c>
      <c r="N1538" s="1266">
        <f>'[2]tr (2)'!O1045</f>
        <v>124.5</v>
      </c>
      <c r="O1538" s="1267">
        <f>'[2]tr (2)'!P1045</f>
        <v>124.5</v>
      </c>
      <c r="P1538" s="1268">
        <f>'[2]tr (2)'!Q1045</f>
        <v>124.5</v>
      </c>
      <c r="Q1538" s="1273" t="s">
        <v>2768</v>
      </c>
    </row>
    <row r="1539" spans="1:17" ht="15" customHeight="1">
      <c r="A1539" s="1244" t="s">
        <v>2769</v>
      </c>
      <c r="B1539" s="1272">
        <f>'[2]tr (2)'!C1046</f>
        <v>156.1</v>
      </c>
      <c r="C1539" s="1224">
        <f>'[2]tr (2)'!D1046</f>
        <v>156.1</v>
      </c>
      <c r="D1539" s="1276">
        <f>'[2]tr (2)'!E1046</f>
        <v>156.1</v>
      </c>
      <c r="E1539" s="1224">
        <f>'[2]tr (2)'!F1046</f>
        <v>156.1</v>
      </c>
      <c r="F1539" s="1224">
        <f>'[2]tr (2)'!G1046</f>
        <v>156.1</v>
      </c>
      <c r="G1539" s="1224">
        <f>'[2]tr (2)'!H1046</f>
        <v>156.1</v>
      </c>
      <c r="H1539" s="1224">
        <f>'[2]tr (2)'!I1046</f>
        <v>156.1</v>
      </c>
      <c r="I1539" s="1224">
        <f>'[2]tr (2)'!J1046</f>
        <v>156.1</v>
      </c>
      <c r="J1539" s="1224">
        <f>'[2]tr (2)'!K1046</f>
        <v>156.1</v>
      </c>
      <c r="K1539" s="1224">
        <f>'[2]tr (2)'!L1046</f>
        <v>156.1</v>
      </c>
      <c r="L1539" s="1224">
        <f>'[2]tr (2)'!M1046</f>
        <v>156.1</v>
      </c>
      <c r="M1539" s="1224">
        <f>'[2]tr (2)'!N1046</f>
        <v>156.1</v>
      </c>
      <c r="N1539" s="1272">
        <f>'[2]tr (2)'!O1046</f>
        <v>156.1</v>
      </c>
      <c r="O1539" s="1224">
        <f>'[2]tr (2)'!P1046</f>
        <v>156.1</v>
      </c>
      <c r="P1539" s="1276">
        <f>'[2]tr (2)'!Q1046</f>
        <v>156.1</v>
      </c>
      <c r="Q1539" s="1277" t="s">
        <v>2770</v>
      </c>
    </row>
    <row r="1540" spans="1:17" ht="15" customHeight="1">
      <c r="A1540" s="1244" t="s">
        <v>2771</v>
      </c>
      <c r="B1540" s="1272">
        <f>'[2]tr (2)'!C1047</f>
        <v>139.80000000000001</v>
      </c>
      <c r="C1540" s="1224">
        <f>'[2]tr (2)'!D1047</f>
        <v>139.80000000000001</v>
      </c>
      <c r="D1540" s="1276">
        <f>'[2]tr (2)'!E1047</f>
        <v>139.80000000000001</v>
      </c>
      <c r="E1540" s="1224">
        <f>'[2]tr (2)'!F1047</f>
        <v>139.80000000000001</v>
      </c>
      <c r="F1540" s="1224">
        <f>'[2]tr (2)'!G1047</f>
        <v>139.80000000000001</v>
      </c>
      <c r="G1540" s="1224">
        <f>'[2]tr (2)'!H1047</f>
        <v>139.80000000000001</v>
      </c>
      <c r="H1540" s="1224">
        <f>'[2]tr (2)'!I1047</f>
        <v>139.80000000000001</v>
      </c>
      <c r="I1540" s="1224">
        <f>'[2]tr (2)'!J1047</f>
        <v>139.80000000000001</v>
      </c>
      <c r="J1540" s="1224">
        <f>'[2]tr (2)'!K1047</f>
        <v>139.80000000000001</v>
      </c>
      <c r="K1540" s="1224">
        <f>'[2]tr (2)'!L1047</f>
        <v>139.80000000000001</v>
      </c>
      <c r="L1540" s="1224">
        <f>'[2]tr (2)'!M1047</f>
        <v>139.80000000000001</v>
      </c>
      <c r="M1540" s="1224">
        <f>'[2]tr (2)'!N1047</f>
        <v>139.80000000000001</v>
      </c>
      <c r="N1540" s="1272">
        <f>'[2]tr (2)'!O1047</f>
        <v>139.80000000000001</v>
      </c>
      <c r="O1540" s="1224">
        <f>'[2]tr (2)'!P1047</f>
        <v>139.80000000000001</v>
      </c>
      <c r="P1540" s="1276">
        <f>'[2]tr (2)'!Q1047</f>
        <v>139.80000000000001</v>
      </c>
      <c r="Q1540" s="1278" t="s">
        <v>2772</v>
      </c>
    </row>
    <row r="1541" spans="1:17" ht="15" customHeight="1">
      <c r="A1541" s="1244" t="s">
        <v>2773</v>
      </c>
      <c r="B1541" s="1272">
        <f>'[2]tr (2)'!C1048</f>
        <v>160.9</v>
      </c>
      <c r="C1541" s="1224">
        <f>'[2]tr (2)'!D1048</f>
        <v>160.9</v>
      </c>
      <c r="D1541" s="1276">
        <f>'[2]tr (2)'!E1048</f>
        <v>160.9</v>
      </c>
      <c r="E1541" s="1224">
        <f>'[2]tr (2)'!F1048</f>
        <v>160.9</v>
      </c>
      <c r="F1541" s="1224">
        <f>'[2]tr (2)'!G1048</f>
        <v>160.9</v>
      </c>
      <c r="G1541" s="1224">
        <f>'[2]tr (2)'!H1048</f>
        <v>160.9</v>
      </c>
      <c r="H1541" s="1224">
        <f>'[2]tr (2)'!I1048</f>
        <v>160.9</v>
      </c>
      <c r="I1541" s="1224">
        <f>'[2]tr (2)'!J1048</f>
        <v>160.9</v>
      </c>
      <c r="J1541" s="1224">
        <f>'[2]tr (2)'!K1048</f>
        <v>160.9</v>
      </c>
      <c r="K1541" s="1224">
        <f>'[2]tr (2)'!L1048</f>
        <v>160.9</v>
      </c>
      <c r="L1541" s="1224">
        <f>'[2]tr (2)'!M1048</f>
        <v>160.9</v>
      </c>
      <c r="M1541" s="1224">
        <f>'[2]tr (2)'!N1048</f>
        <v>160.9</v>
      </c>
      <c r="N1541" s="1272">
        <f>'[2]tr (2)'!O1048</f>
        <v>160.9</v>
      </c>
      <c r="O1541" s="1224">
        <f>'[2]tr (2)'!P1048</f>
        <v>160.9</v>
      </c>
      <c r="P1541" s="1276">
        <f>'[2]tr (2)'!Q1048</f>
        <v>160.9</v>
      </c>
      <c r="Q1541" s="1278" t="s">
        <v>2774</v>
      </c>
    </row>
    <row r="1542" spans="1:17" ht="15" customHeight="1">
      <c r="A1542" s="1244" t="s">
        <v>2775</v>
      </c>
      <c r="B1542" s="1272">
        <f>'[2]tr (2)'!C1049</f>
        <v>137.6</v>
      </c>
      <c r="C1542" s="1224">
        <f>'[2]tr (2)'!D1049</f>
        <v>137.6</v>
      </c>
      <c r="D1542" s="1276">
        <f>'[2]tr (2)'!E1049</f>
        <v>137.6</v>
      </c>
      <c r="E1542" s="1224">
        <f>'[2]tr (2)'!F1049</f>
        <v>137.6</v>
      </c>
      <c r="F1542" s="1224">
        <f>'[2]tr (2)'!G1049</f>
        <v>137.6</v>
      </c>
      <c r="G1542" s="1224">
        <f>'[2]tr (2)'!H1049</f>
        <v>137.6</v>
      </c>
      <c r="H1542" s="1224">
        <f>'[2]tr (2)'!I1049</f>
        <v>137.6</v>
      </c>
      <c r="I1542" s="1224">
        <f>'[2]tr (2)'!J1049</f>
        <v>137.6</v>
      </c>
      <c r="J1542" s="1224">
        <f>'[2]tr (2)'!K1049</f>
        <v>137.6</v>
      </c>
      <c r="K1542" s="1224">
        <f>'[2]tr (2)'!L1049</f>
        <v>137.6</v>
      </c>
      <c r="L1542" s="1224">
        <f>'[2]tr (2)'!M1049</f>
        <v>137.6</v>
      </c>
      <c r="M1542" s="1224">
        <f>'[2]tr (2)'!N1049</f>
        <v>137.6</v>
      </c>
      <c r="N1542" s="1272">
        <f>'[2]tr (2)'!O1049</f>
        <v>124.3</v>
      </c>
      <c r="O1542" s="1224">
        <f>'[2]tr (2)'!P1049</f>
        <v>124.3</v>
      </c>
      <c r="P1542" s="1276">
        <f>'[2]tr (2)'!Q1049</f>
        <v>124.3</v>
      </c>
      <c r="Q1542" s="1278" t="s">
        <v>2776</v>
      </c>
    </row>
    <row r="1543" spans="1:17" ht="15" customHeight="1">
      <c r="B1543" s="1272"/>
      <c r="C1543" s="1224"/>
      <c r="D1543" s="1268"/>
      <c r="E1543" s="1267"/>
      <c r="F1543" s="1267"/>
      <c r="G1543" s="1267"/>
      <c r="H1543" s="1267"/>
      <c r="I1543" s="1267"/>
      <c r="J1543" s="1267"/>
      <c r="K1543" s="1267"/>
      <c r="L1543" s="1267"/>
      <c r="M1543" s="1267"/>
      <c r="N1543" s="1266"/>
      <c r="O1543" s="1267"/>
      <c r="P1543" s="1268"/>
      <c r="Q1543" s="1278"/>
    </row>
    <row r="1544" spans="1:17" ht="15" customHeight="1">
      <c r="A1544" s="1274" t="s">
        <v>2777</v>
      </c>
      <c r="B1544" s="1266">
        <f>'[2]tr (2)'!C1051</f>
        <v>110</v>
      </c>
      <c r="C1544" s="1267">
        <f>'[2]tr (2)'!D1051</f>
        <v>109.7</v>
      </c>
      <c r="D1544" s="1268">
        <f>'[2]tr (2)'!E1051</f>
        <v>109.5</v>
      </c>
      <c r="E1544" s="1267">
        <f>'[2]tr (2)'!F1051</f>
        <v>109.6</v>
      </c>
      <c r="F1544" s="1267">
        <f>'[2]tr (2)'!G1051</f>
        <v>109.4</v>
      </c>
      <c r="G1544" s="1267">
        <f>'[2]tr (2)'!H1051</f>
        <v>109.4</v>
      </c>
      <c r="H1544" s="1267">
        <f>'[2]tr (2)'!I1051</f>
        <v>109.3</v>
      </c>
      <c r="I1544" s="1267">
        <f>'[2]tr (2)'!J1051</f>
        <v>109.3</v>
      </c>
      <c r="J1544" s="1267">
        <f>'[2]tr (2)'!K1051</f>
        <v>108.4</v>
      </c>
      <c r="K1544" s="1267">
        <f>'[2]tr (2)'!L1051</f>
        <v>108.4</v>
      </c>
      <c r="L1544" s="1267">
        <f>'[2]tr (2)'!M1051</f>
        <v>107.8</v>
      </c>
      <c r="M1544" s="1267">
        <f>'[2]tr (2)'!N1051</f>
        <v>107.9</v>
      </c>
      <c r="N1544" s="1266">
        <f>'[2]tr (2)'!O1051</f>
        <v>107.9</v>
      </c>
      <c r="O1544" s="1267">
        <f>'[2]tr (2)'!P1051</f>
        <v>107.9</v>
      </c>
      <c r="P1544" s="1268">
        <f>'[2]tr (2)'!Q1051</f>
        <v>107.9</v>
      </c>
      <c r="Q1544" s="1273" t="s">
        <v>2778</v>
      </c>
    </row>
    <row r="1545" spans="1:17" ht="15" customHeight="1">
      <c r="A1545" s="1244" t="s">
        <v>2779</v>
      </c>
      <c r="B1545" s="1272">
        <f>'[2]tr (2)'!C1052</f>
        <v>99.4</v>
      </c>
      <c r="C1545" s="1224">
        <f>'[2]tr (2)'!D1052</f>
        <v>99.4</v>
      </c>
      <c r="D1545" s="1276">
        <f>'[2]tr (2)'!E1052</f>
        <v>99.4</v>
      </c>
      <c r="E1545" s="1224">
        <f>'[2]tr (2)'!F1052</f>
        <v>99.4</v>
      </c>
      <c r="F1545" s="1224">
        <f>'[2]tr (2)'!G1052</f>
        <v>99.4</v>
      </c>
      <c r="G1545" s="1224">
        <f>'[2]tr (2)'!H1052</f>
        <v>99.4</v>
      </c>
      <c r="H1545" s="1224">
        <f>'[2]tr (2)'!I1052</f>
        <v>99.4</v>
      </c>
      <c r="I1545" s="1224">
        <f>'[2]tr (2)'!J1052</f>
        <v>99.4</v>
      </c>
      <c r="J1545" s="1224">
        <f>'[2]tr (2)'!K1052</f>
        <v>99.4</v>
      </c>
      <c r="K1545" s="1224">
        <f>'[2]tr (2)'!L1052</f>
        <v>99.4</v>
      </c>
      <c r="L1545" s="1224">
        <f>'[2]tr (2)'!M1052</f>
        <v>99.4</v>
      </c>
      <c r="M1545" s="1224">
        <f>'[2]tr (2)'!N1052</f>
        <v>99.4</v>
      </c>
      <c r="N1545" s="1272">
        <f>'[2]tr (2)'!O1052</f>
        <v>99.4</v>
      </c>
      <c r="O1545" s="1224">
        <f>'[2]tr (2)'!P1052</f>
        <v>99.4</v>
      </c>
      <c r="P1545" s="1276">
        <f>'[2]tr (2)'!Q1052</f>
        <v>99.4</v>
      </c>
      <c r="Q1545" s="1278" t="s">
        <v>2780</v>
      </c>
    </row>
    <row r="1546" spans="1:17" ht="15" customHeight="1">
      <c r="A1546" s="1244" t="s">
        <v>2781</v>
      </c>
      <c r="B1546" s="1272">
        <f>'[2]tr (2)'!C1053</f>
        <v>112.2</v>
      </c>
      <c r="C1546" s="1224">
        <f>'[2]tr (2)'!D1053</f>
        <v>112.2</v>
      </c>
      <c r="D1546" s="1276">
        <f>'[2]tr (2)'!E1053</f>
        <v>112</v>
      </c>
      <c r="E1546" s="1224">
        <f>'[2]tr (2)'!F1053</f>
        <v>112.1</v>
      </c>
      <c r="F1546" s="1224">
        <f>'[2]tr (2)'!G1053</f>
        <v>111.9</v>
      </c>
      <c r="G1546" s="1224">
        <f>'[2]tr (2)'!H1053</f>
        <v>111.9</v>
      </c>
      <c r="H1546" s="1224">
        <f>'[2]tr (2)'!I1053</f>
        <v>111.9</v>
      </c>
      <c r="I1546" s="1224">
        <f>'[2]tr (2)'!J1053</f>
        <v>111.9</v>
      </c>
      <c r="J1546" s="1224">
        <f>'[2]tr (2)'!K1053</f>
        <v>110.8</v>
      </c>
      <c r="K1546" s="1224">
        <f>'[2]tr (2)'!L1053</f>
        <v>110.8</v>
      </c>
      <c r="L1546" s="1224">
        <f>'[2]tr (2)'!M1053</f>
        <v>110</v>
      </c>
      <c r="M1546" s="1224">
        <f>'[2]tr (2)'!N1053</f>
        <v>110.2</v>
      </c>
      <c r="N1546" s="1272">
        <f>'[2]tr (2)'!O1053</f>
        <v>110.2</v>
      </c>
      <c r="O1546" s="1224">
        <f>'[2]tr (2)'!P1053</f>
        <v>110.2</v>
      </c>
      <c r="P1546" s="1276">
        <f>'[2]tr (2)'!Q1053</f>
        <v>110.1</v>
      </c>
      <c r="Q1546" s="1278" t="s">
        <v>2782</v>
      </c>
    </row>
    <row r="1547" spans="1:17" ht="15" customHeight="1">
      <c r="A1547" s="1244" t="s">
        <v>2783</v>
      </c>
      <c r="B1547" s="1272">
        <f>'[2]tr (2)'!C1054</f>
        <v>115.3</v>
      </c>
      <c r="C1547" s="1224">
        <f>'[2]tr (2)'!D1054</f>
        <v>115.3</v>
      </c>
      <c r="D1547" s="1276">
        <f>'[2]tr (2)'!E1054</f>
        <v>115.3</v>
      </c>
      <c r="E1547" s="1224">
        <f>'[2]tr (2)'!F1054</f>
        <v>115.3</v>
      </c>
      <c r="F1547" s="1224">
        <f>'[2]tr (2)'!G1054</f>
        <v>115.3</v>
      </c>
      <c r="G1547" s="1224">
        <f>'[2]tr (2)'!H1054</f>
        <v>115.3</v>
      </c>
      <c r="H1547" s="1224">
        <f>'[2]tr (2)'!I1054</f>
        <v>115.3</v>
      </c>
      <c r="I1547" s="1224">
        <f>'[2]tr (2)'!J1054</f>
        <v>115.3</v>
      </c>
      <c r="J1547" s="1224">
        <f>'[2]tr (2)'!K1054</f>
        <v>111.6</v>
      </c>
      <c r="K1547" s="1224">
        <f>'[2]tr (2)'!L1054</f>
        <v>111.6</v>
      </c>
      <c r="L1547" s="1224">
        <f>'[2]tr (2)'!M1054</f>
        <v>111.6</v>
      </c>
      <c r="M1547" s="1224">
        <f>'[2]tr (2)'!N1054</f>
        <v>111.6</v>
      </c>
      <c r="N1547" s="1272">
        <f>'[2]tr (2)'!O1054</f>
        <v>111.6</v>
      </c>
      <c r="O1547" s="1224">
        <f>'[2]tr (2)'!P1054</f>
        <v>111.6</v>
      </c>
      <c r="P1547" s="1276">
        <f>'[2]tr (2)'!Q1054</f>
        <v>111.6</v>
      </c>
      <c r="Q1547" s="1278" t="s">
        <v>2784</v>
      </c>
    </row>
    <row r="1548" spans="1:17" ht="15" customHeight="1">
      <c r="A1548" s="1244" t="s">
        <v>2785</v>
      </c>
      <c r="B1548" s="1272">
        <f>'[2]tr (2)'!C1055</f>
        <v>110.3</v>
      </c>
      <c r="C1548" s="1224">
        <f>'[2]tr (2)'!D1055</f>
        <v>110.3</v>
      </c>
      <c r="D1548" s="1276">
        <f>'[2]tr (2)'!E1055</f>
        <v>110.3</v>
      </c>
      <c r="E1548" s="1224">
        <f>'[2]tr (2)'!F1055</f>
        <v>110.3</v>
      </c>
      <c r="F1548" s="1224">
        <f>'[2]tr (2)'!G1055</f>
        <v>110.3</v>
      </c>
      <c r="G1548" s="1224">
        <f>'[2]tr (2)'!H1055</f>
        <v>110.3</v>
      </c>
      <c r="H1548" s="1224">
        <f>'[2]tr (2)'!I1055</f>
        <v>110.3</v>
      </c>
      <c r="I1548" s="1224">
        <f>'[2]tr (2)'!J1055</f>
        <v>110.3</v>
      </c>
      <c r="J1548" s="1224">
        <f>'[2]tr (2)'!K1055</f>
        <v>110.3</v>
      </c>
      <c r="K1548" s="1224">
        <f>'[2]tr (2)'!L1055</f>
        <v>110.3</v>
      </c>
      <c r="L1548" s="1224">
        <f>'[2]tr (2)'!M1055</f>
        <v>110.3</v>
      </c>
      <c r="M1548" s="1224">
        <f>'[2]tr (2)'!N1055</f>
        <v>110.3</v>
      </c>
      <c r="N1548" s="1272">
        <f>'[2]tr (2)'!O1055</f>
        <v>110.3</v>
      </c>
      <c r="O1548" s="1224">
        <f>'[2]tr (2)'!P1055</f>
        <v>110.3</v>
      </c>
      <c r="P1548" s="1276">
        <f>'[2]tr (2)'!Q1055</f>
        <v>110.3</v>
      </c>
      <c r="Q1548" s="1278" t="s">
        <v>2786</v>
      </c>
    </row>
    <row r="1549" spans="1:17" ht="15" customHeight="1">
      <c r="A1549" s="1244" t="s">
        <v>2787</v>
      </c>
      <c r="B1549" s="1272">
        <f>'[2]tr (2)'!C1056</f>
        <v>100.2</v>
      </c>
      <c r="C1549" s="1224">
        <f>'[2]tr (2)'!D1056</f>
        <v>98.2</v>
      </c>
      <c r="D1549" s="1276">
        <f>'[2]tr (2)'!E1056</f>
        <v>98.2</v>
      </c>
      <c r="E1549" s="1224">
        <f>'[2]tr (2)'!F1056</f>
        <v>98.2</v>
      </c>
      <c r="F1549" s="1224">
        <f>'[2]tr (2)'!G1056</f>
        <v>97.9</v>
      </c>
      <c r="G1549" s="1224">
        <f>'[2]tr (2)'!H1056</f>
        <v>97.9</v>
      </c>
      <c r="H1549" s="1224">
        <f>'[2]tr (2)'!I1056</f>
        <v>97.4</v>
      </c>
      <c r="I1549" s="1224">
        <f>'[2]tr (2)'!J1056</f>
        <v>97.4</v>
      </c>
      <c r="J1549" s="1224">
        <f>'[2]tr (2)'!K1056</f>
        <v>97.5</v>
      </c>
      <c r="K1549" s="1224">
        <f>'[2]tr (2)'!L1056</f>
        <v>97.5</v>
      </c>
      <c r="L1549" s="1224">
        <f>'[2]tr (2)'!M1056</f>
        <v>97.5</v>
      </c>
      <c r="M1549" s="1224">
        <f>'[2]tr (2)'!N1056</f>
        <v>97.5</v>
      </c>
      <c r="N1549" s="1272">
        <f>'[2]tr (2)'!O1056</f>
        <v>97.5</v>
      </c>
      <c r="O1549" s="1224">
        <f>'[2]tr (2)'!P1056</f>
        <v>97.5</v>
      </c>
      <c r="P1549" s="1276">
        <f>'[2]tr (2)'!Q1056</f>
        <v>97.5</v>
      </c>
      <c r="Q1549" s="1278" t="s">
        <v>2788</v>
      </c>
    </row>
    <row r="1550" spans="1:17" ht="15" customHeight="1">
      <c r="A1550" s="1244" t="s">
        <v>2789</v>
      </c>
      <c r="B1550" s="1272">
        <f>'[2]tr (2)'!C1057</f>
        <v>119.2</v>
      </c>
      <c r="C1550" s="1224">
        <f>'[2]tr (2)'!D1057</f>
        <v>119.2</v>
      </c>
      <c r="D1550" s="1276">
        <f>'[2]tr (2)'!E1057</f>
        <v>119.2</v>
      </c>
      <c r="E1550" s="1224">
        <f>'[2]tr (2)'!F1057</f>
        <v>119.2</v>
      </c>
      <c r="F1550" s="1224">
        <f>'[2]tr (2)'!G1057</f>
        <v>119.2</v>
      </c>
      <c r="G1550" s="1224">
        <f>'[2]tr (2)'!H1057</f>
        <v>119.2</v>
      </c>
      <c r="H1550" s="1224">
        <f>'[2]tr (2)'!I1057</f>
        <v>119.2</v>
      </c>
      <c r="I1550" s="1224">
        <f>'[2]tr (2)'!J1057</f>
        <v>119.2</v>
      </c>
      <c r="J1550" s="1224">
        <f>'[2]tr (2)'!K1057</f>
        <v>119.2</v>
      </c>
      <c r="K1550" s="1224">
        <f>'[2]tr (2)'!L1057</f>
        <v>119.2</v>
      </c>
      <c r="L1550" s="1224">
        <f>'[2]tr (2)'!M1057</f>
        <v>119.2</v>
      </c>
      <c r="M1550" s="1224">
        <f>'[2]tr (2)'!N1057</f>
        <v>119.2</v>
      </c>
      <c r="N1550" s="1272">
        <f>'[2]tr (2)'!O1057</f>
        <v>119.2</v>
      </c>
      <c r="O1550" s="1224">
        <f>'[2]tr (2)'!P1057</f>
        <v>119.2</v>
      </c>
      <c r="P1550" s="1276">
        <f>'[2]tr (2)'!Q1057</f>
        <v>119.2</v>
      </c>
      <c r="Q1550" s="1278" t="s">
        <v>2790</v>
      </c>
    </row>
    <row r="1551" spans="1:17" ht="15" customHeight="1">
      <c r="B1551" s="1272"/>
      <c r="C1551" s="1224"/>
      <c r="D1551" s="1268"/>
      <c r="E1551" s="1267"/>
      <c r="F1551" s="1267"/>
      <c r="G1551" s="1267"/>
      <c r="H1551" s="1267"/>
      <c r="I1551" s="1267"/>
      <c r="J1551" s="1267"/>
      <c r="K1551" s="1267"/>
      <c r="L1551" s="1267"/>
      <c r="M1551" s="1267"/>
      <c r="N1551" s="1266"/>
      <c r="O1551" s="1267"/>
      <c r="P1551" s="1268"/>
      <c r="Q1551" s="1277"/>
    </row>
    <row r="1552" spans="1:17" ht="15" customHeight="1">
      <c r="A1552" s="1274" t="s">
        <v>2791</v>
      </c>
      <c r="B1552" s="1266">
        <f>'[2]tr (2)'!C1059</f>
        <v>117.4</v>
      </c>
      <c r="C1552" s="1267">
        <f>'[2]tr (2)'!D1059</f>
        <v>117.4</v>
      </c>
      <c r="D1552" s="1268">
        <f>'[2]tr (2)'!E1059</f>
        <v>117.2</v>
      </c>
      <c r="E1552" s="1267">
        <f>'[2]tr (2)'!F1059</f>
        <v>117.2</v>
      </c>
      <c r="F1552" s="1267">
        <f>'[2]tr (2)'!G1059</f>
        <v>116.2</v>
      </c>
      <c r="G1552" s="1267">
        <f>'[2]tr (2)'!H1059</f>
        <v>116.1</v>
      </c>
      <c r="H1552" s="1267">
        <f>'[2]tr (2)'!I1059</f>
        <v>116.1</v>
      </c>
      <c r="I1552" s="1267">
        <f>'[2]tr (2)'!J1059</f>
        <v>116</v>
      </c>
      <c r="J1552" s="1267">
        <f>'[2]tr (2)'!K1059</f>
        <v>116</v>
      </c>
      <c r="K1552" s="1267">
        <f>'[2]tr (2)'!L1059</f>
        <v>116</v>
      </c>
      <c r="L1552" s="1267">
        <f>'[2]tr (2)'!M1059</f>
        <v>116</v>
      </c>
      <c r="M1552" s="1267">
        <f>'[2]tr (2)'!N1059</f>
        <v>116</v>
      </c>
      <c r="N1552" s="1266">
        <f>'[2]tr (2)'!O1059</f>
        <v>116</v>
      </c>
      <c r="O1552" s="1267">
        <f>'[2]tr (2)'!P1059</f>
        <v>116</v>
      </c>
      <c r="P1552" s="1268">
        <f>'[2]tr (2)'!Q1059</f>
        <v>115.9</v>
      </c>
      <c r="Q1552" s="1275" t="s">
        <v>2792</v>
      </c>
    </row>
    <row r="1553" spans="1:17" ht="15" customHeight="1">
      <c r="A1553" s="1244" t="s">
        <v>2793</v>
      </c>
      <c r="B1553" s="1272">
        <f>'[2]tr (2)'!C1060</f>
        <v>116.9</v>
      </c>
      <c r="C1553" s="1224">
        <f>'[2]tr (2)'!D1060</f>
        <v>116.8</v>
      </c>
      <c r="D1553" s="1276">
        <f>'[2]tr (2)'!E1060</f>
        <v>115.9</v>
      </c>
      <c r="E1553" s="1224">
        <f>'[2]tr (2)'!F1060</f>
        <v>115.8</v>
      </c>
      <c r="F1553" s="1224">
        <f>'[2]tr (2)'!G1060</f>
        <v>115.8</v>
      </c>
      <c r="G1553" s="1224">
        <f>'[2]tr (2)'!H1060</f>
        <v>116</v>
      </c>
      <c r="H1553" s="1224">
        <f>'[2]tr (2)'!I1060</f>
        <v>115.9</v>
      </c>
      <c r="I1553" s="1224">
        <f>'[2]tr (2)'!J1060</f>
        <v>115.9</v>
      </c>
      <c r="J1553" s="1224">
        <f>'[2]tr (2)'!K1060</f>
        <v>115.9</v>
      </c>
      <c r="K1553" s="1224">
        <f>'[2]tr (2)'!L1060</f>
        <v>115.9</v>
      </c>
      <c r="L1553" s="1224">
        <f>'[2]tr (2)'!M1060</f>
        <v>115.9</v>
      </c>
      <c r="M1553" s="1224">
        <f>'[2]tr (2)'!N1060</f>
        <v>115.9</v>
      </c>
      <c r="N1553" s="1272">
        <f>'[2]tr (2)'!O1060</f>
        <v>116</v>
      </c>
      <c r="O1553" s="1224">
        <f>'[2]tr (2)'!P1060</f>
        <v>116</v>
      </c>
      <c r="P1553" s="1276">
        <f>'[2]tr (2)'!Q1060</f>
        <v>115.5</v>
      </c>
      <c r="Q1553" s="1278" t="s">
        <v>2794</v>
      </c>
    </row>
    <row r="1554" spans="1:17" ht="15" customHeight="1">
      <c r="A1554" s="1244" t="s">
        <v>2795</v>
      </c>
      <c r="B1554" s="1272">
        <f>'[2]tr (2)'!C1061</f>
        <v>120.6</v>
      </c>
      <c r="C1554" s="1224">
        <f>'[2]tr (2)'!D1061</f>
        <v>120.6</v>
      </c>
      <c r="D1554" s="1276">
        <f>'[2]tr (2)'!E1061</f>
        <v>120.6</v>
      </c>
      <c r="E1554" s="1224">
        <f>'[2]tr (2)'!F1061</f>
        <v>120.2</v>
      </c>
      <c r="F1554" s="1224">
        <f>'[2]tr (2)'!G1061</f>
        <v>120.4</v>
      </c>
      <c r="G1554" s="1224">
        <f>'[2]tr (2)'!H1061</f>
        <v>120.4</v>
      </c>
      <c r="H1554" s="1224">
        <f>'[2]tr (2)'!I1061</f>
        <v>118.8</v>
      </c>
      <c r="I1554" s="1224">
        <f>'[2]tr (2)'!J1061</f>
        <v>115.9</v>
      </c>
      <c r="J1554" s="1224">
        <f>'[2]tr (2)'!K1061</f>
        <v>115.9</v>
      </c>
      <c r="K1554" s="1224">
        <f>'[2]tr (2)'!L1061</f>
        <v>115.9</v>
      </c>
      <c r="L1554" s="1224">
        <f>'[2]tr (2)'!M1061</f>
        <v>115.9</v>
      </c>
      <c r="M1554" s="1224">
        <f>'[2]tr (2)'!N1061</f>
        <v>115.9</v>
      </c>
      <c r="N1554" s="1272">
        <f>'[2]tr (2)'!O1061</f>
        <v>115.9</v>
      </c>
      <c r="O1554" s="1224">
        <f>'[2]tr (2)'!P1061</f>
        <v>115.9</v>
      </c>
      <c r="P1554" s="1276">
        <f>'[2]tr (2)'!Q1061</f>
        <v>115.9</v>
      </c>
      <c r="Q1554" s="1277" t="s">
        <v>2796</v>
      </c>
    </row>
    <row r="1555" spans="1:17" ht="15" customHeight="1">
      <c r="A1555" s="1244" t="s">
        <v>2797</v>
      </c>
      <c r="B1555" s="1272">
        <f>'[2]tr (2)'!C1062</f>
        <v>141.4</v>
      </c>
      <c r="C1555" s="1224">
        <f>'[2]tr (2)'!D1062</f>
        <v>141.4</v>
      </c>
      <c r="D1555" s="1276">
        <f>'[2]tr (2)'!E1062</f>
        <v>141.4</v>
      </c>
      <c r="E1555" s="1224">
        <f>'[2]tr (2)'!F1062</f>
        <v>141.4</v>
      </c>
      <c r="F1555" s="1224">
        <f>'[2]tr (2)'!G1062</f>
        <v>135</v>
      </c>
      <c r="G1555" s="1224">
        <f>'[2]tr (2)'!H1062</f>
        <v>135</v>
      </c>
      <c r="H1555" s="1224">
        <f>'[2]tr (2)'!I1062</f>
        <v>135</v>
      </c>
      <c r="I1555" s="1224">
        <f>'[2]tr (2)'!J1062</f>
        <v>135</v>
      </c>
      <c r="J1555" s="1224">
        <f>'[2]tr (2)'!K1062</f>
        <v>135</v>
      </c>
      <c r="K1555" s="1224">
        <f>'[2]tr (2)'!L1062</f>
        <v>135</v>
      </c>
      <c r="L1555" s="1224">
        <f>'[2]tr (2)'!M1062</f>
        <v>135</v>
      </c>
      <c r="M1555" s="1224">
        <f>'[2]tr (2)'!N1062</f>
        <v>135</v>
      </c>
      <c r="N1555" s="1272">
        <f>'[2]tr (2)'!O1062</f>
        <v>135</v>
      </c>
      <c r="O1555" s="1224">
        <f>'[2]tr (2)'!P1062</f>
        <v>135</v>
      </c>
      <c r="P1555" s="1276">
        <f>'[2]tr (2)'!Q1062</f>
        <v>135</v>
      </c>
      <c r="Q1555" s="1277" t="s">
        <v>2798</v>
      </c>
    </row>
    <row r="1556" spans="1:17" ht="15" customHeight="1">
      <c r="A1556" s="1244" t="s">
        <v>2799</v>
      </c>
      <c r="B1556" s="1272">
        <f>'[2]tr (2)'!C1063</f>
        <v>116.5</v>
      </c>
      <c r="C1556" s="1224">
        <f>'[2]tr (2)'!D1063</f>
        <v>116.5</v>
      </c>
      <c r="D1556" s="1276">
        <f>'[2]tr (2)'!E1063</f>
        <v>116.5</v>
      </c>
      <c r="E1556" s="1224">
        <f>'[2]tr (2)'!F1063</f>
        <v>116.5</v>
      </c>
      <c r="F1556" s="1224">
        <f>'[2]tr (2)'!G1063</f>
        <v>116.5</v>
      </c>
      <c r="G1556" s="1224">
        <f>'[2]tr (2)'!H1063</f>
        <v>116.5</v>
      </c>
      <c r="H1556" s="1224">
        <f>'[2]tr (2)'!I1063</f>
        <v>116.5</v>
      </c>
      <c r="I1556" s="1224">
        <f>'[2]tr (2)'!J1063</f>
        <v>116.5</v>
      </c>
      <c r="J1556" s="1224">
        <f>'[2]tr (2)'!K1063</f>
        <v>116.5</v>
      </c>
      <c r="K1556" s="1224">
        <f>'[2]tr (2)'!L1063</f>
        <v>116.5</v>
      </c>
      <c r="L1556" s="1224">
        <f>'[2]tr (2)'!M1063</f>
        <v>116.5</v>
      </c>
      <c r="M1556" s="1224">
        <f>'[2]tr (2)'!N1063</f>
        <v>116.5</v>
      </c>
      <c r="N1556" s="1272">
        <f>'[2]tr (2)'!O1063</f>
        <v>116.5</v>
      </c>
      <c r="O1556" s="1224">
        <f>'[2]tr (2)'!P1063</f>
        <v>116.5</v>
      </c>
      <c r="P1556" s="1276">
        <f>'[2]tr (2)'!Q1063</f>
        <v>116.5</v>
      </c>
      <c r="Q1556" s="1280" t="s">
        <v>2800</v>
      </c>
    </row>
    <row r="1557" spans="1:17" ht="15" customHeight="1">
      <c r="A1557" s="1244" t="s">
        <v>2801</v>
      </c>
      <c r="B1557" s="1272">
        <f>'[2]tr (2)'!C1064</f>
        <v>120.1</v>
      </c>
      <c r="C1557" s="1224">
        <f>'[2]tr (2)'!D1064</f>
        <v>120.1</v>
      </c>
      <c r="D1557" s="1276">
        <f>'[2]tr (2)'!E1064</f>
        <v>120.1</v>
      </c>
      <c r="E1557" s="1224">
        <f>'[2]tr (2)'!F1064</f>
        <v>120.1</v>
      </c>
      <c r="F1557" s="1224">
        <f>'[2]tr (2)'!G1064</f>
        <v>120.1</v>
      </c>
      <c r="G1557" s="1224">
        <f>'[2]tr (2)'!H1064</f>
        <v>120.1</v>
      </c>
      <c r="H1557" s="1224">
        <f>'[2]tr (2)'!I1064</f>
        <v>120.1</v>
      </c>
      <c r="I1557" s="1224">
        <f>'[2]tr (2)'!J1064</f>
        <v>120.1</v>
      </c>
      <c r="J1557" s="1224">
        <f>'[2]tr (2)'!K1064</f>
        <v>120.1</v>
      </c>
      <c r="K1557" s="1224">
        <f>'[2]tr (2)'!L1064</f>
        <v>120.1</v>
      </c>
      <c r="L1557" s="1224">
        <f>'[2]tr (2)'!M1064</f>
        <v>120.1</v>
      </c>
      <c r="M1557" s="1224">
        <f>'[2]tr (2)'!N1064</f>
        <v>120.1</v>
      </c>
      <c r="N1557" s="1272">
        <f>'[2]tr (2)'!O1064</f>
        <v>120.1</v>
      </c>
      <c r="O1557" s="1224">
        <f>'[2]tr (2)'!P1064</f>
        <v>120.1</v>
      </c>
      <c r="P1557" s="1276">
        <f>'[2]tr (2)'!Q1064</f>
        <v>120.1</v>
      </c>
      <c r="Q1557" s="1280" t="s">
        <v>2802</v>
      </c>
    </row>
    <row r="1558" spans="1:17" ht="15" customHeight="1">
      <c r="A1558" s="1244" t="s">
        <v>2803</v>
      </c>
      <c r="B1558" s="1272">
        <f>'[2]tr (2)'!C1065</f>
        <v>100</v>
      </c>
      <c r="C1558" s="1224">
        <f>'[2]tr (2)'!D1065</f>
        <v>100</v>
      </c>
      <c r="D1558" s="1276">
        <f>'[2]tr (2)'!E1065</f>
        <v>100</v>
      </c>
      <c r="E1558" s="1224">
        <f>'[2]tr (2)'!F1065</f>
        <v>100</v>
      </c>
      <c r="F1558" s="1224">
        <f>'[2]tr (2)'!G1065</f>
        <v>100</v>
      </c>
      <c r="G1558" s="1224">
        <f>'[2]tr (2)'!H1065</f>
        <v>100</v>
      </c>
      <c r="H1558" s="1224">
        <f>'[2]tr (2)'!I1065</f>
        <v>100</v>
      </c>
      <c r="I1558" s="1224">
        <f>'[2]tr (2)'!J1065</f>
        <v>100</v>
      </c>
      <c r="J1558" s="1224">
        <f>'[2]tr (2)'!K1065</f>
        <v>100</v>
      </c>
      <c r="K1558" s="1224">
        <f>'[2]tr (2)'!L1065</f>
        <v>100</v>
      </c>
      <c r="L1558" s="1224">
        <f>'[2]tr (2)'!M1065</f>
        <v>100</v>
      </c>
      <c r="M1558" s="1224">
        <f>'[2]tr (2)'!N1065</f>
        <v>100</v>
      </c>
      <c r="N1558" s="1272">
        <f>'[2]tr (2)'!O1065</f>
        <v>100</v>
      </c>
      <c r="O1558" s="1224">
        <f>'[2]tr (2)'!P1065</f>
        <v>100</v>
      </c>
      <c r="P1558" s="1276">
        <f>'[2]tr (2)'!Q1065</f>
        <v>100</v>
      </c>
      <c r="Q1558" s="1280" t="s">
        <v>2804</v>
      </c>
    </row>
    <row r="1559" spans="1:17" ht="15" customHeight="1">
      <c r="A1559" s="1244" t="s">
        <v>2805</v>
      </c>
      <c r="B1559" s="1272">
        <f>'[2]tr (2)'!C1066</f>
        <v>125.5</v>
      </c>
      <c r="C1559" s="1224">
        <f>'[2]tr (2)'!D1066</f>
        <v>125.5</v>
      </c>
      <c r="D1559" s="1276">
        <f>'[2]tr (2)'!E1066</f>
        <v>125.5</v>
      </c>
      <c r="E1559" s="1224">
        <f>'[2]tr (2)'!F1066</f>
        <v>125.5</v>
      </c>
      <c r="F1559" s="1224">
        <f>'[2]tr (2)'!G1066</f>
        <v>123.8</v>
      </c>
      <c r="G1559" s="1224">
        <f>'[2]tr (2)'!H1066</f>
        <v>122.9</v>
      </c>
      <c r="H1559" s="1224">
        <f>'[2]tr (2)'!I1066</f>
        <v>122.9</v>
      </c>
      <c r="I1559" s="1224">
        <f>'[2]tr (2)'!J1066</f>
        <v>122.9</v>
      </c>
      <c r="J1559" s="1224">
        <f>'[2]tr (2)'!K1066</f>
        <v>122.9</v>
      </c>
      <c r="K1559" s="1224">
        <f>'[2]tr (2)'!L1066</f>
        <v>122.9</v>
      </c>
      <c r="L1559" s="1224">
        <f>'[2]tr (2)'!M1066</f>
        <v>122.9</v>
      </c>
      <c r="M1559" s="1224">
        <f>'[2]tr (2)'!N1066</f>
        <v>122.9</v>
      </c>
      <c r="N1559" s="1272">
        <f>'[2]tr (2)'!O1066</f>
        <v>122.9</v>
      </c>
      <c r="O1559" s="1224">
        <f>'[2]tr (2)'!P1066</f>
        <v>122.9</v>
      </c>
      <c r="P1559" s="1276">
        <f>'[2]tr (2)'!Q1066</f>
        <v>122.9</v>
      </c>
      <c r="Q1559" s="1280" t="s">
        <v>2806</v>
      </c>
    </row>
    <row r="1560" spans="1:17" ht="15" customHeight="1">
      <c r="B1560" s="1272"/>
      <c r="C1560" s="1224"/>
      <c r="D1560" s="1276"/>
      <c r="P1560" s="1263"/>
      <c r="Q1560" s="1280"/>
    </row>
    <row r="1561" spans="1:17" ht="15" customHeight="1">
      <c r="B1561" s="1272"/>
      <c r="C1561" s="1224"/>
      <c r="D1561" s="1276"/>
      <c r="P1561" s="1263"/>
      <c r="Q1561" s="1280"/>
    </row>
    <row r="1562" spans="1:17" ht="15" customHeight="1">
      <c r="B1562" s="1272"/>
      <c r="C1562" s="1224"/>
      <c r="D1562" s="1276"/>
      <c r="P1562" s="1263"/>
      <c r="Q1562" s="1280"/>
    </row>
    <row r="1563" spans="1:17" ht="15" customHeight="1">
      <c r="B1563" s="1272"/>
      <c r="C1563" s="1224"/>
      <c r="D1563" s="1276"/>
      <c r="P1563" s="1263"/>
      <c r="Q1563" s="1280"/>
    </row>
    <row r="1564" spans="1:17" ht="15" customHeight="1">
      <c r="B1564" s="1272"/>
      <c r="C1564" s="1224"/>
      <c r="D1564" s="1276"/>
      <c r="P1564" s="1263"/>
      <c r="Q1564" s="1280"/>
    </row>
    <row r="1565" spans="1:17" ht="15" customHeight="1">
      <c r="B1565" s="1272"/>
      <c r="C1565" s="1224"/>
      <c r="D1565" s="1276"/>
      <c r="P1565" s="1263"/>
      <c r="Q1565" s="1280"/>
    </row>
    <row r="1566" spans="1:17" ht="15" customHeight="1">
      <c r="A1566" s="1281"/>
      <c r="B1566" s="1282"/>
      <c r="C1566" s="1283"/>
      <c r="D1566" s="1284"/>
      <c r="E1566" s="1240"/>
      <c r="F1566" s="1240"/>
      <c r="G1566" s="1240"/>
      <c r="H1566" s="1240"/>
      <c r="I1566" s="1240"/>
      <c r="J1566" s="1240"/>
      <c r="K1566" s="1240"/>
      <c r="L1566" s="1240"/>
      <c r="M1566" s="1240"/>
      <c r="N1566" s="1319"/>
      <c r="O1566" s="1240"/>
      <c r="P1566" s="1320"/>
      <c r="Q1566" s="1285"/>
    </row>
    <row r="1567" spans="1:17" ht="12.95" customHeight="1">
      <c r="A1567" s="1286"/>
      <c r="B1567" s="1224"/>
      <c r="C1567" s="1224"/>
      <c r="D1567" s="1224"/>
      <c r="N1567" s="1220"/>
      <c r="Q1567" s="1288"/>
    </row>
    <row r="1568" spans="1:17" ht="12.95" customHeight="1">
      <c r="A1568" s="1286"/>
      <c r="B1568" s="1224"/>
      <c r="C1568" s="1224"/>
      <c r="D1568" s="1224"/>
      <c r="N1568" s="1220"/>
      <c r="Q1568" s="1288"/>
    </row>
    <row r="1569" spans="1:17" ht="12.95" customHeight="1">
      <c r="A1569" s="1286"/>
      <c r="B1569" s="1224"/>
      <c r="C1569" s="1224"/>
      <c r="D1569" s="1224"/>
      <c r="N1569" s="1220"/>
      <c r="Q1569" s="1288"/>
    </row>
    <row r="1570" spans="1:17" ht="24" customHeight="1">
      <c r="A1570" s="1322" t="s">
        <v>2666</v>
      </c>
      <c r="C1570" s="1224"/>
      <c r="D1570" s="1224"/>
      <c r="N1570" s="1220"/>
      <c r="Q1570" s="1225" t="s">
        <v>2667</v>
      </c>
    </row>
    <row r="1571" spans="1:17" ht="20.25">
      <c r="A1571" s="1323" t="s">
        <v>2998</v>
      </c>
      <c r="C1571" s="1224"/>
      <c r="D1571" s="1224"/>
      <c r="N1571" s="1220"/>
      <c r="Q1571" s="1230" t="s">
        <v>2999</v>
      </c>
    </row>
    <row r="1572" spans="1:17" ht="18" customHeight="1">
      <c r="A1572" s="1233" t="s">
        <v>2739</v>
      </c>
      <c r="C1572" s="1224"/>
      <c r="D1572" s="1224"/>
      <c r="N1572" s="1220"/>
      <c r="Q1572" s="1236" t="s">
        <v>2740</v>
      </c>
    </row>
    <row r="1573" spans="1:17" ht="15.95" customHeight="1">
      <c r="A1573" s="1239"/>
      <c r="B1573" s="1240"/>
      <c r="C1573" s="1240"/>
      <c r="D1573" s="1240"/>
      <c r="E1573" s="1240"/>
      <c r="F1573" s="1240"/>
      <c r="G1573" s="1240"/>
      <c r="H1573" s="1240"/>
      <c r="I1573" s="1240"/>
      <c r="J1573" s="1240"/>
      <c r="K1573" s="1240"/>
      <c r="L1573" s="1240"/>
      <c r="M1573" s="1240"/>
      <c r="N1573" s="1240"/>
      <c r="O1573" s="1240"/>
      <c r="P1573" s="1240"/>
      <c r="Q1573" s="1242"/>
    </row>
    <row r="1574" spans="1:17" ht="11.1" customHeight="1">
      <c r="A1574" s="1245"/>
      <c r="B1574" s="2390">
        <v>2018</v>
      </c>
      <c r="C1574" s="2391"/>
      <c r="D1574" s="2391"/>
      <c r="E1574" s="2391"/>
      <c r="F1574" s="2391"/>
      <c r="G1574" s="2391"/>
      <c r="H1574" s="2391"/>
      <c r="I1574" s="2391"/>
      <c r="J1574" s="2391"/>
      <c r="K1574" s="2391"/>
      <c r="L1574" s="2391"/>
      <c r="M1574" s="2391"/>
      <c r="N1574" s="2390">
        <v>2017</v>
      </c>
      <c r="O1574" s="2391"/>
      <c r="P1574" s="2395"/>
      <c r="Q1574" s="1246"/>
    </row>
    <row r="1575" spans="1:17" ht="11.1" customHeight="1">
      <c r="A1575" s="1245"/>
      <c r="B1575" s="2392"/>
      <c r="C1575" s="2393"/>
      <c r="D1575" s="2393"/>
      <c r="E1575" s="2393"/>
      <c r="F1575" s="2393"/>
      <c r="G1575" s="2393"/>
      <c r="H1575" s="2394"/>
      <c r="I1575" s="2393"/>
      <c r="J1575" s="2393"/>
      <c r="K1575" s="2393"/>
      <c r="L1575" s="2393"/>
      <c r="M1575" s="2393"/>
      <c r="N1575" s="2392"/>
      <c r="O1575" s="2393"/>
      <c r="P1575" s="2396"/>
      <c r="Q1575" s="1246" t="s">
        <v>2501</v>
      </c>
    </row>
    <row r="1576" spans="1:17" ht="11.1" customHeight="1">
      <c r="A1576" s="1245"/>
      <c r="B1576" s="1247" t="s">
        <v>2502</v>
      </c>
      <c r="C1576" s="1248" t="s">
        <v>2675</v>
      </c>
      <c r="D1576" s="1249" t="s">
        <v>11</v>
      </c>
      <c r="E1576" s="1250" t="s">
        <v>21</v>
      </c>
      <c r="F1576" s="1250" t="s">
        <v>23</v>
      </c>
      <c r="G1576" s="1250" t="s">
        <v>12</v>
      </c>
      <c r="H1576" s="1251" t="s">
        <v>13</v>
      </c>
      <c r="I1576" s="1251" t="s">
        <v>14</v>
      </c>
      <c r="J1576" s="1251" t="s">
        <v>15</v>
      </c>
      <c r="K1576" s="1252" t="s">
        <v>8</v>
      </c>
      <c r="L1576" s="1252" t="s">
        <v>9</v>
      </c>
      <c r="M1576" s="1252" t="s">
        <v>10</v>
      </c>
      <c r="N1576" s="1247" t="s">
        <v>2502</v>
      </c>
      <c r="O1576" s="1248" t="s">
        <v>2675</v>
      </c>
      <c r="P1576" s="1249" t="s">
        <v>11</v>
      </c>
      <c r="Q1576" s="1246"/>
    </row>
    <row r="1577" spans="1:17" ht="11.1" customHeight="1">
      <c r="A1577" s="1253"/>
      <c r="B1577" s="1254" t="s">
        <v>2406</v>
      </c>
      <c r="C1577" s="1255" t="s">
        <v>2506</v>
      </c>
      <c r="D1577" s="1256" t="s">
        <v>2507</v>
      </c>
      <c r="E1577" s="1257" t="s">
        <v>7</v>
      </c>
      <c r="F1577" s="1257" t="s">
        <v>22</v>
      </c>
      <c r="G1577" s="1257" t="s">
        <v>6</v>
      </c>
      <c r="H1577" s="1258" t="s">
        <v>5</v>
      </c>
      <c r="I1577" s="1258" t="s">
        <v>4</v>
      </c>
      <c r="J1577" s="1258" t="s">
        <v>3</v>
      </c>
      <c r="K1577" s="1259" t="s">
        <v>2</v>
      </c>
      <c r="L1577" s="1259" t="s">
        <v>1</v>
      </c>
      <c r="M1577" s="1259" t="s">
        <v>0</v>
      </c>
      <c r="N1577" s="1254" t="s">
        <v>2406</v>
      </c>
      <c r="O1577" s="1255" t="s">
        <v>2506</v>
      </c>
      <c r="P1577" s="1256" t="s">
        <v>2507</v>
      </c>
      <c r="Q1577" s="1260"/>
    </row>
    <row r="1578" spans="1:17" ht="15" customHeight="1">
      <c r="A1578" s="1290"/>
      <c r="B1578" s="1266"/>
      <c r="C1578" s="1267"/>
      <c r="D1578" s="1268"/>
      <c r="P1578" s="1263"/>
      <c r="Q1578" s="1280"/>
    </row>
    <row r="1579" spans="1:17" ht="15" customHeight="1">
      <c r="A1579" s="1274" t="s">
        <v>2809</v>
      </c>
      <c r="B1579" s="1266">
        <f>'[2]tr (2)'!C1068</f>
        <v>113.5</v>
      </c>
      <c r="C1579" s="1267">
        <f>'[2]tr (2)'!D1068</f>
        <v>113.5</v>
      </c>
      <c r="D1579" s="1268">
        <f>'[2]tr (2)'!E1068</f>
        <v>113.5</v>
      </c>
      <c r="E1579" s="1267">
        <f>'[2]tr (2)'!F1068</f>
        <v>113.5</v>
      </c>
      <c r="F1579" s="1267">
        <f>'[2]tr (2)'!G1068</f>
        <v>113.3</v>
      </c>
      <c r="G1579" s="1267">
        <f>'[2]tr (2)'!H1068</f>
        <v>113.3</v>
      </c>
      <c r="H1579" s="1267">
        <f>'[2]tr (2)'!I1068</f>
        <v>113.4</v>
      </c>
      <c r="I1579" s="1267">
        <f>'[2]tr (2)'!J1068</f>
        <v>113.4</v>
      </c>
      <c r="J1579" s="1267">
        <f>'[2]tr (2)'!K1068</f>
        <v>111</v>
      </c>
      <c r="K1579" s="1267">
        <f>'[2]tr (2)'!L1068</f>
        <v>111</v>
      </c>
      <c r="L1579" s="1267">
        <f>'[2]tr (2)'!M1068</f>
        <v>111</v>
      </c>
      <c r="M1579" s="1267">
        <f>'[2]tr (2)'!N1068</f>
        <v>111</v>
      </c>
      <c r="N1579" s="1266">
        <f>'[2]tr (2)'!O1068</f>
        <v>110.9</v>
      </c>
      <c r="O1579" s="1267">
        <f>'[2]tr (2)'!P1068</f>
        <v>110.9</v>
      </c>
      <c r="P1579" s="1268">
        <f>'[2]tr (2)'!Q1068</f>
        <v>110.9</v>
      </c>
      <c r="Q1579" s="1273" t="s">
        <v>2810</v>
      </c>
    </row>
    <row r="1580" spans="1:17" ht="15" customHeight="1">
      <c r="A1580" s="1244" t="s">
        <v>2811</v>
      </c>
      <c r="B1580" s="1272">
        <f>'[2]tr (2)'!C1069</f>
        <v>137.4</v>
      </c>
      <c r="C1580" s="1224">
        <f>'[2]tr (2)'!D1069</f>
        <v>137.4</v>
      </c>
      <c r="D1580" s="1276">
        <f>'[2]tr (2)'!E1069</f>
        <v>137.4</v>
      </c>
      <c r="E1580" s="1224">
        <f>'[2]tr (2)'!F1069</f>
        <v>137.4</v>
      </c>
      <c r="F1580" s="1224">
        <f>'[2]tr (2)'!G1069</f>
        <v>137.4</v>
      </c>
      <c r="G1580" s="1224">
        <f>'[2]tr (2)'!H1069</f>
        <v>137.4</v>
      </c>
      <c r="H1580" s="1224">
        <f>'[2]tr (2)'!I1069</f>
        <v>137.4</v>
      </c>
      <c r="I1580" s="1224">
        <f>'[2]tr (2)'!J1069</f>
        <v>137.4</v>
      </c>
      <c r="J1580" s="1224">
        <f>'[2]tr (2)'!K1069</f>
        <v>137.4</v>
      </c>
      <c r="K1580" s="1224">
        <f>'[2]tr (2)'!L1069</f>
        <v>137.4</v>
      </c>
      <c r="L1580" s="1224">
        <f>'[2]tr (2)'!M1069</f>
        <v>137.4</v>
      </c>
      <c r="M1580" s="1224">
        <f>'[2]tr (2)'!N1069</f>
        <v>137.4</v>
      </c>
      <c r="N1580" s="1272">
        <f>'[2]tr (2)'!O1069</f>
        <v>137.4</v>
      </c>
      <c r="O1580" s="1224">
        <f>'[2]tr (2)'!P1069</f>
        <v>137.4</v>
      </c>
      <c r="P1580" s="1276">
        <f>'[2]tr (2)'!Q1069</f>
        <v>137.4</v>
      </c>
      <c r="Q1580" s="1277" t="s">
        <v>2812</v>
      </c>
    </row>
    <row r="1581" spans="1:17" ht="15" customHeight="1">
      <c r="A1581" s="1244" t="s">
        <v>2813</v>
      </c>
      <c r="B1581" s="1272">
        <f>'[2]tr (2)'!C1070</f>
        <v>103.8</v>
      </c>
      <c r="C1581" s="1224">
        <f>'[2]tr (2)'!D1070</f>
        <v>103.8</v>
      </c>
      <c r="D1581" s="1276">
        <f>'[2]tr (2)'!E1070</f>
        <v>103.8</v>
      </c>
      <c r="E1581" s="1224">
        <f>'[2]tr (2)'!F1070</f>
        <v>103.8</v>
      </c>
      <c r="F1581" s="1224">
        <f>'[2]tr (2)'!G1070</f>
        <v>103.8</v>
      </c>
      <c r="G1581" s="1224">
        <f>'[2]tr (2)'!H1070</f>
        <v>103.8</v>
      </c>
      <c r="H1581" s="1224">
        <f>'[2]tr (2)'!I1070</f>
        <v>103.8</v>
      </c>
      <c r="I1581" s="1224">
        <f>'[2]tr (2)'!J1070</f>
        <v>103.8</v>
      </c>
      <c r="J1581" s="1224">
        <f>'[2]tr (2)'!K1070</f>
        <v>103.8</v>
      </c>
      <c r="K1581" s="1224">
        <f>'[2]tr (2)'!L1070</f>
        <v>103.8</v>
      </c>
      <c r="L1581" s="1224">
        <f>'[2]tr (2)'!M1070</f>
        <v>103.8</v>
      </c>
      <c r="M1581" s="1224">
        <f>'[2]tr (2)'!N1070</f>
        <v>103.8</v>
      </c>
      <c r="N1581" s="1272">
        <f>'[2]tr (2)'!O1070</f>
        <v>103.8</v>
      </c>
      <c r="O1581" s="1224">
        <f>'[2]tr (2)'!P1070</f>
        <v>103.8</v>
      </c>
      <c r="P1581" s="1276">
        <f>'[2]tr (2)'!Q1070</f>
        <v>103.8</v>
      </c>
      <c r="Q1581" s="1278" t="s">
        <v>2814</v>
      </c>
    </row>
    <row r="1582" spans="1:17" ht="15" customHeight="1">
      <c r="A1582" s="1244" t="s">
        <v>2815</v>
      </c>
      <c r="B1582" s="1272">
        <f>'[2]tr (2)'!C1071</f>
        <v>104</v>
      </c>
      <c r="C1582" s="1224">
        <f>'[2]tr (2)'!D1071</f>
        <v>103.9</v>
      </c>
      <c r="D1582" s="1276">
        <f>'[2]tr (2)'!E1071</f>
        <v>103.9</v>
      </c>
      <c r="E1582" s="1224">
        <f>'[2]tr (2)'!F1071</f>
        <v>104</v>
      </c>
      <c r="F1582" s="1224">
        <f>'[2]tr (2)'!G1071</f>
        <v>104</v>
      </c>
      <c r="G1582" s="1224">
        <f>'[2]tr (2)'!H1071</f>
        <v>104</v>
      </c>
      <c r="H1582" s="1224">
        <f>'[2]tr (2)'!I1071</f>
        <v>104.6</v>
      </c>
      <c r="I1582" s="1224">
        <f>'[2]tr (2)'!J1071</f>
        <v>104.6</v>
      </c>
      <c r="J1582" s="1224">
        <f>'[2]tr (2)'!K1071</f>
        <v>104.6</v>
      </c>
      <c r="K1582" s="1224">
        <f>'[2]tr (2)'!L1071</f>
        <v>104.6</v>
      </c>
      <c r="L1582" s="1224">
        <f>'[2]tr (2)'!M1071</f>
        <v>104.5</v>
      </c>
      <c r="M1582" s="1224">
        <f>'[2]tr (2)'!N1071</f>
        <v>104.5</v>
      </c>
      <c r="N1582" s="1272">
        <f>'[2]tr (2)'!O1071</f>
        <v>104.6</v>
      </c>
      <c r="O1582" s="1224">
        <f>'[2]tr (2)'!P1071</f>
        <v>104.4</v>
      </c>
      <c r="P1582" s="1276">
        <f>'[2]tr (2)'!Q1071</f>
        <v>104.4</v>
      </c>
      <c r="Q1582" s="1278" t="s">
        <v>2816</v>
      </c>
    </row>
    <row r="1583" spans="1:17" ht="15" customHeight="1">
      <c r="A1583" s="1244" t="s">
        <v>2817</v>
      </c>
      <c r="B1583" s="1272">
        <f>'[2]tr (2)'!C1072</f>
        <v>94.1</v>
      </c>
      <c r="C1583" s="1224">
        <f>'[2]tr (2)'!D1072</f>
        <v>94.1</v>
      </c>
      <c r="D1583" s="1276">
        <f>'[2]tr (2)'!E1072</f>
        <v>94.1</v>
      </c>
      <c r="E1583" s="1224">
        <f>'[2]tr (2)'!F1072</f>
        <v>94.1</v>
      </c>
      <c r="F1583" s="1224">
        <f>'[2]tr (2)'!G1072</f>
        <v>93.6</v>
      </c>
      <c r="G1583" s="1224">
        <f>'[2]tr (2)'!H1072</f>
        <v>93.6</v>
      </c>
      <c r="H1583" s="1224">
        <f>'[2]tr (2)'!I1072</f>
        <v>93.5</v>
      </c>
      <c r="I1583" s="1224">
        <f>'[2]tr (2)'!J1072</f>
        <v>93.5</v>
      </c>
      <c r="J1583" s="1224">
        <f>'[2]tr (2)'!K1072</f>
        <v>93.5</v>
      </c>
      <c r="K1583" s="1224">
        <f>'[2]tr (2)'!L1072</f>
        <v>93.5</v>
      </c>
      <c r="L1583" s="1224">
        <f>'[2]tr (2)'!M1072</f>
        <v>93.5</v>
      </c>
      <c r="M1583" s="1224">
        <f>'[2]tr (2)'!N1072</f>
        <v>93.5</v>
      </c>
      <c r="N1583" s="1272">
        <f>'[2]tr (2)'!O1072</f>
        <v>93.5</v>
      </c>
      <c r="O1583" s="1224">
        <f>'[2]tr (2)'!P1072</f>
        <v>93.5</v>
      </c>
      <c r="P1583" s="1276">
        <f>'[2]tr (2)'!Q1072</f>
        <v>93.5</v>
      </c>
      <c r="Q1583" s="1278" t="s">
        <v>2818</v>
      </c>
    </row>
    <row r="1584" spans="1:17" ht="15" customHeight="1">
      <c r="A1584" s="1244" t="s">
        <v>2819</v>
      </c>
      <c r="B1584" s="1272">
        <f>'[2]tr (2)'!C1073</f>
        <v>98.3</v>
      </c>
      <c r="C1584" s="1224">
        <f>'[2]tr (2)'!D1073</f>
        <v>98.3</v>
      </c>
      <c r="D1584" s="1276">
        <f>'[2]tr (2)'!E1073</f>
        <v>98.3</v>
      </c>
      <c r="E1584" s="1224">
        <f>'[2]tr (2)'!F1073</f>
        <v>98.3</v>
      </c>
      <c r="F1584" s="1224">
        <f>'[2]tr (2)'!G1073</f>
        <v>98.3</v>
      </c>
      <c r="G1584" s="1224">
        <f>'[2]tr (2)'!H1073</f>
        <v>98.3</v>
      </c>
      <c r="H1584" s="1224">
        <f>'[2]tr (2)'!I1073</f>
        <v>98.3</v>
      </c>
      <c r="I1584" s="1224">
        <f>'[2]tr (2)'!J1073</f>
        <v>98.3</v>
      </c>
      <c r="J1584" s="1224">
        <f>'[2]tr (2)'!K1073</f>
        <v>98.3</v>
      </c>
      <c r="K1584" s="1224">
        <f>'[2]tr (2)'!L1073</f>
        <v>98.3</v>
      </c>
      <c r="L1584" s="1224">
        <f>'[2]tr (2)'!M1073</f>
        <v>98.3</v>
      </c>
      <c r="M1584" s="1224">
        <f>'[2]tr (2)'!N1073</f>
        <v>98.3</v>
      </c>
      <c r="N1584" s="1272">
        <f>'[2]tr (2)'!O1073</f>
        <v>98.3</v>
      </c>
      <c r="O1584" s="1224">
        <f>'[2]tr (2)'!P1073</f>
        <v>98.3</v>
      </c>
      <c r="P1584" s="1276">
        <f>'[2]tr (2)'!Q1073</f>
        <v>98.3</v>
      </c>
      <c r="Q1584" s="1278" t="s">
        <v>2820</v>
      </c>
    </row>
    <row r="1585" spans="1:17" ht="15" customHeight="1">
      <c r="A1585" s="1244" t="s">
        <v>2821</v>
      </c>
      <c r="B1585" s="1272">
        <f>'[2]tr (2)'!C1074</f>
        <v>123.5</v>
      </c>
      <c r="C1585" s="1224">
        <f>'[2]tr (2)'!D1074</f>
        <v>120.4</v>
      </c>
      <c r="D1585" s="1276">
        <f>'[2]tr (2)'!E1074</f>
        <v>120.4</v>
      </c>
      <c r="E1585" s="1224">
        <f>'[2]tr (2)'!F1074</f>
        <v>120.4</v>
      </c>
      <c r="F1585" s="1224">
        <f>'[2]tr (2)'!G1074</f>
        <v>120.4</v>
      </c>
      <c r="G1585" s="1224">
        <f>'[2]tr (2)'!H1074</f>
        <v>120.4</v>
      </c>
      <c r="H1585" s="1224">
        <f>'[2]tr (2)'!I1074</f>
        <v>120.4</v>
      </c>
      <c r="I1585" s="1224">
        <f>'[2]tr (2)'!J1074</f>
        <v>120.4</v>
      </c>
      <c r="J1585" s="1224">
        <f>'[2]tr (2)'!K1074</f>
        <v>120.4</v>
      </c>
      <c r="K1585" s="1224">
        <f>'[2]tr (2)'!L1074</f>
        <v>120.4</v>
      </c>
      <c r="L1585" s="1224">
        <f>'[2]tr (2)'!M1074</f>
        <v>120.4</v>
      </c>
      <c r="M1585" s="1224">
        <f>'[2]tr (2)'!N1074</f>
        <v>120.4</v>
      </c>
      <c r="N1585" s="1272">
        <f>'[2]tr (2)'!O1074</f>
        <v>120.4</v>
      </c>
      <c r="O1585" s="1224">
        <f>'[2]tr (2)'!P1074</f>
        <v>120.4</v>
      </c>
      <c r="P1585" s="1276">
        <f>'[2]tr (2)'!Q1074</f>
        <v>120.4</v>
      </c>
      <c r="Q1585" s="1278" t="s">
        <v>2822</v>
      </c>
    </row>
    <row r="1586" spans="1:17" ht="15" customHeight="1">
      <c r="A1586" s="1244" t="s">
        <v>2823</v>
      </c>
      <c r="B1586" s="1272">
        <f>'[2]tr (2)'!C1075</f>
        <v>121.2</v>
      </c>
      <c r="C1586" s="1224">
        <f>'[2]tr (2)'!D1075</f>
        <v>120.8</v>
      </c>
      <c r="D1586" s="1276">
        <f>'[2]tr (2)'!E1075</f>
        <v>120.8</v>
      </c>
      <c r="E1586" s="1224">
        <f>'[2]tr (2)'!F1075</f>
        <v>120.8</v>
      </c>
      <c r="F1586" s="1224">
        <f>'[2]tr (2)'!G1075</f>
        <v>120.8</v>
      </c>
      <c r="G1586" s="1224">
        <f>'[2]tr (2)'!H1075</f>
        <v>119.3</v>
      </c>
      <c r="H1586" s="1224">
        <f>'[2]tr (2)'!I1075</f>
        <v>119.3</v>
      </c>
      <c r="I1586" s="1224">
        <f>'[2]tr (2)'!J1075</f>
        <v>119.3</v>
      </c>
      <c r="J1586" s="1224">
        <f>'[2]tr (2)'!K1075</f>
        <v>119.2</v>
      </c>
      <c r="K1586" s="1224">
        <f>'[2]tr (2)'!L1075</f>
        <v>119.2</v>
      </c>
      <c r="L1586" s="1224">
        <f>'[2]tr (2)'!M1075</f>
        <v>119.2</v>
      </c>
      <c r="M1586" s="1224">
        <f>'[2]tr (2)'!N1075</f>
        <v>119.2</v>
      </c>
      <c r="N1586" s="1272">
        <f>'[2]tr (2)'!O1075</f>
        <v>119</v>
      </c>
      <c r="O1586" s="1224">
        <f>'[2]tr (2)'!P1075</f>
        <v>119</v>
      </c>
      <c r="P1586" s="1276">
        <f>'[2]tr (2)'!Q1075</f>
        <v>119</v>
      </c>
      <c r="Q1586" s="1277" t="s">
        <v>2824</v>
      </c>
    </row>
    <row r="1587" spans="1:17" ht="15" customHeight="1">
      <c r="A1587" s="1244" t="s">
        <v>2825</v>
      </c>
      <c r="B1587" s="1272">
        <f>'[2]tr (2)'!C1076</f>
        <v>78</v>
      </c>
      <c r="C1587" s="1224">
        <f>'[2]tr (2)'!D1076</f>
        <v>78</v>
      </c>
      <c r="D1587" s="1276">
        <f>'[2]tr (2)'!E1076</f>
        <v>78</v>
      </c>
      <c r="E1587" s="1224">
        <f>'[2]tr (2)'!F1076</f>
        <v>78</v>
      </c>
      <c r="F1587" s="1224">
        <f>'[2]tr (2)'!G1076</f>
        <v>78</v>
      </c>
      <c r="G1587" s="1224">
        <f>'[2]tr (2)'!H1076</f>
        <v>78</v>
      </c>
      <c r="H1587" s="1224">
        <f>'[2]tr (2)'!I1076</f>
        <v>78.3</v>
      </c>
      <c r="I1587" s="1224">
        <f>'[2]tr (2)'!J1076</f>
        <v>78.3</v>
      </c>
      <c r="J1587" s="1224">
        <f>'[2]tr (2)'!K1076</f>
        <v>78.3</v>
      </c>
      <c r="K1587" s="1224">
        <f>'[2]tr (2)'!L1076</f>
        <v>78.3</v>
      </c>
      <c r="L1587" s="1224">
        <f>'[2]tr (2)'!M1076</f>
        <v>78.3</v>
      </c>
      <c r="M1587" s="1224">
        <f>'[2]tr (2)'!N1076</f>
        <v>78.099999999999994</v>
      </c>
      <c r="N1587" s="1272">
        <f>'[2]tr (2)'!O1076</f>
        <v>78.099999999999994</v>
      </c>
      <c r="O1587" s="1224">
        <f>'[2]tr (2)'!P1076</f>
        <v>78.099999999999994</v>
      </c>
      <c r="P1587" s="1276">
        <f>'[2]tr (2)'!Q1076</f>
        <v>78.099999999999994</v>
      </c>
      <c r="Q1587" s="1278" t="s">
        <v>2826</v>
      </c>
    </row>
    <row r="1588" spans="1:17" ht="15" customHeight="1">
      <c r="A1588" s="1244" t="s">
        <v>2827</v>
      </c>
      <c r="B1588" s="1272">
        <f>'[2]tr (2)'!C1077</f>
        <v>118.5</v>
      </c>
      <c r="C1588" s="1224">
        <f>'[2]tr (2)'!D1077</f>
        <v>118.5</v>
      </c>
      <c r="D1588" s="1276">
        <f>'[2]tr (2)'!E1077</f>
        <v>118.5</v>
      </c>
      <c r="E1588" s="1224">
        <f>'[2]tr (2)'!F1077</f>
        <v>118.5</v>
      </c>
      <c r="F1588" s="1224">
        <f>'[2]tr (2)'!G1077</f>
        <v>118.3</v>
      </c>
      <c r="G1588" s="1224">
        <f>'[2]tr (2)'!H1077</f>
        <v>118.5</v>
      </c>
      <c r="H1588" s="1224">
        <f>'[2]tr (2)'!I1077</f>
        <v>118.5</v>
      </c>
      <c r="I1588" s="1224">
        <f>'[2]tr (2)'!J1077</f>
        <v>118.5</v>
      </c>
      <c r="J1588" s="1224">
        <f>'[2]tr (2)'!K1077</f>
        <v>110.6</v>
      </c>
      <c r="K1588" s="1224">
        <f>'[2]tr (2)'!L1077</f>
        <v>110.6</v>
      </c>
      <c r="L1588" s="1224">
        <f>'[2]tr (2)'!M1077</f>
        <v>110.6</v>
      </c>
      <c r="M1588" s="1224">
        <f>'[2]tr (2)'!N1077</f>
        <v>110.6</v>
      </c>
      <c r="N1588" s="1272">
        <f>'[2]tr (2)'!O1077</f>
        <v>110.6</v>
      </c>
      <c r="O1588" s="1224">
        <f>'[2]tr (2)'!P1077</f>
        <v>110.6</v>
      </c>
      <c r="P1588" s="1276">
        <f>'[2]tr (2)'!Q1077</f>
        <v>110.6</v>
      </c>
      <c r="Q1588" s="1277" t="s">
        <v>2828</v>
      </c>
    </row>
    <row r="1589" spans="1:17" ht="15" customHeight="1">
      <c r="A1589" s="1244" t="s">
        <v>2829</v>
      </c>
      <c r="B1589" s="1272">
        <f>'[2]tr (2)'!C1078</f>
        <v>123.2</v>
      </c>
      <c r="C1589" s="1224">
        <f>'[2]tr (2)'!D1078</f>
        <v>123.2</v>
      </c>
      <c r="D1589" s="1276">
        <f>'[2]tr (2)'!E1078</f>
        <v>123.2</v>
      </c>
      <c r="E1589" s="1224">
        <f>'[2]tr (2)'!F1078</f>
        <v>123.2</v>
      </c>
      <c r="F1589" s="1224">
        <f>'[2]tr (2)'!G1078</f>
        <v>123.2</v>
      </c>
      <c r="G1589" s="1224">
        <f>'[2]tr (2)'!H1078</f>
        <v>123.2</v>
      </c>
      <c r="H1589" s="1224">
        <f>'[2]tr (2)'!I1078</f>
        <v>123.2</v>
      </c>
      <c r="I1589" s="1224">
        <f>'[2]tr (2)'!J1078</f>
        <v>123.2</v>
      </c>
      <c r="J1589" s="1224">
        <f>'[2]tr (2)'!K1078</f>
        <v>123.2</v>
      </c>
      <c r="K1589" s="1224">
        <f>'[2]tr (2)'!L1078</f>
        <v>123.2</v>
      </c>
      <c r="L1589" s="1224">
        <f>'[2]tr (2)'!M1078</f>
        <v>123.2</v>
      </c>
      <c r="M1589" s="1224">
        <f>'[2]tr (2)'!N1078</f>
        <v>123.2</v>
      </c>
      <c r="N1589" s="1272">
        <f>'[2]tr (2)'!O1078</f>
        <v>123.2</v>
      </c>
      <c r="O1589" s="1224">
        <f>'[2]tr (2)'!P1078</f>
        <v>123.2</v>
      </c>
      <c r="P1589" s="1276">
        <f>'[2]tr (2)'!Q1078</f>
        <v>123.2</v>
      </c>
      <c r="Q1589" s="1278" t="s">
        <v>2830</v>
      </c>
    </row>
    <row r="1590" spans="1:17" ht="15" customHeight="1">
      <c r="B1590" s="1272"/>
      <c r="C1590" s="1224"/>
      <c r="D1590" s="1268"/>
      <c r="E1590" s="1267"/>
      <c r="F1590" s="1267"/>
      <c r="G1590" s="1267"/>
      <c r="H1590" s="1267"/>
      <c r="I1590" s="1267"/>
      <c r="J1590" s="1267"/>
      <c r="K1590" s="1267"/>
      <c r="L1590" s="1267"/>
      <c r="M1590" s="1267"/>
      <c r="N1590" s="1266"/>
      <c r="O1590" s="1267"/>
      <c r="P1590" s="1268"/>
      <c r="Q1590" s="1278"/>
    </row>
    <row r="1591" spans="1:17" ht="15" customHeight="1">
      <c r="A1591" s="1274" t="s">
        <v>2831</v>
      </c>
      <c r="B1591" s="1266">
        <f>'[2]tr (2)'!C1080</f>
        <v>102.1</v>
      </c>
      <c r="C1591" s="1267">
        <f>'[2]tr (2)'!D1080</f>
        <v>102.1</v>
      </c>
      <c r="D1591" s="1268">
        <f>'[2]tr (2)'!E1080</f>
        <v>102.1</v>
      </c>
      <c r="E1591" s="1267">
        <f>'[2]tr (2)'!F1080</f>
        <v>102.1</v>
      </c>
      <c r="F1591" s="1267">
        <f>'[2]tr (2)'!G1080</f>
        <v>102.1</v>
      </c>
      <c r="G1591" s="1267">
        <f>'[2]tr (2)'!H1080</f>
        <v>102.1</v>
      </c>
      <c r="H1591" s="1267">
        <f>'[2]tr (2)'!I1080</f>
        <v>102.1</v>
      </c>
      <c r="I1591" s="1267">
        <f>'[2]tr (2)'!J1080</f>
        <v>102.1</v>
      </c>
      <c r="J1591" s="1267">
        <f>'[2]tr (2)'!K1080</f>
        <v>102.1</v>
      </c>
      <c r="K1591" s="1267">
        <f>'[2]tr (2)'!L1080</f>
        <v>102.1</v>
      </c>
      <c r="L1591" s="1267">
        <f>'[2]tr (2)'!M1080</f>
        <v>102.2</v>
      </c>
      <c r="M1591" s="1267">
        <f>'[2]tr (2)'!N1080</f>
        <v>102.2</v>
      </c>
      <c r="N1591" s="1266">
        <f>'[2]tr (2)'!O1080</f>
        <v>102.2</v>
      </c>
      <c r="O1591" s="1267">
        <f>'[2]tr (2)'!P1080</f>
        <v>102.2</v>
      </c>
      <c r="P1591" s="1268">
        <f>'[2]tr (2)'!Q1080</f>
        <v>102.2</v>
      </c>
      <c r="Q1591" s="1273" t="s">
        <v>2832</v>
      </c>
    </row>
    <row r="1592" spans="1:17" ht="15" customHeight="1">
      <c r="A1592" s="1244" t="s">
        <v>2833</v>
      </c>
      <c r="B1592" s="1272">
        <f>'[2]tr (2)'!C1081</f>
        <v>93.7</v>
      </c>
      <c r="C1592" s="1224">
        <f>'[2]tr (2)'!D1081</f>
        <v>93.7</v>
      </c>
      <c r="D1592" s="1276">
        <f>'[2]tr (2)'!E1081</f>
        <v>93.7</v>
      </c>
      <c r="E1592" s="1224">
        <f>'[2]tr (2)'!F1081</f>
        <v>93.7</v>
      </c>
      <c r="F1592" s="1224">
        <f>'[2]tr (2)'!G1081</f>
        <v>93.7</v>
      </c>
      <c r="G1592" s="1224">
        <f>'[2]tr (2)'!H1081</f>
        <v>93.7</v>
      </c>
      <c r="H1592" s="1224">
        <f>'[2]tr (2)'!I1081</f>
        <v>93.7</v>
      </c>
      <c r="I1592" s="1224">
        <f>'[2]tr (2)'!J1081</f>
        <v>93.7</v>
      </c>
      <c r="J1592" s="1224">
        <f>'[2]tr (2)'!K1081</f>
        <v>93.7</v>
      </c>
      <c r="K1592" s="1224">
        <f>'[2]tr (2)'!L1081</f>
        <v>93.7</v>
      </c>
      <c r="L1592" s="1224">
        <f>'[2]tr (2)'!M1081</f>
        <v>93.8</v>
      </c>
      <c r="M1592" s="1224">
        <f>'[2]tr (2)'!N1081</f>
        <v>93.8</v>
      </c>
      <c r="N1592" s="1272">
        <f>'[2]tr (2)'!O1081</f>
        <v>93.8</v>
      </c>
      <c r="O1592" s="1224">
        <f>'[2]tr (2)'!P1081</f>
        <v>93.8</v>
      </c>
      <c r="P1592" s="1276">
        <f>'[2]tr (2)'!Q1081</f>
        <v>93.8</v>
      </c>
      <c r="Q1592" s="1278" t="s">
        <v>2834</v>
      </c>
    </row>
    <row r="1593" spans="1:17" ht="15" customHeight="1">
      <c r="A1593" s="1244" t="s">
        <v>2835</v>
      </c>
      <c r="B1593" s="1272">
        <f>'[2]tr (2)'!C1082</f>
        <v>106.6</v>
      </c>
      <c r="C1593" s="1224">
        <f>'[2]tr (2)'!D1082</f>
        <v>106.6</v>
      </c>
      <c r="D1593" s="1276">
        <f>'[2]tr (2)'!E1082</f>
        <v>106.6</v>
      </c>
      <c r="E1593" s="1224">
        <f>'[2]tr (2)'!F1082</f>
        <v>106.6</v>
      </c>
      <c r="F1593" s="1224">
        <f>'[2]tr (2)'!G1082</f>
        <v>106.6</v>
      </c>
      <c r="G1593" s="1224">
        <f>'[2]tr (2)'!H1082</f>
        <v>106.6</v>
      </c>
      <c r="H1593" s="1224">
        <f>'[2]tr (2)'!I1082</f>
        <v>106.6</v>
      </c>
      <c r="I1593" s="1224">
        <f>'[2]tr (2)'!J1082</f>
        <v>106.6</v>
      </c>
      <c r="J1593" s="1224">
        <f>'[2]tr (2)'!K1082</f>
        <v>106.6</v>
      </c>
      <c r="K1593" s="1224">
        <f>'[2]tr (2)'!L1082</f>
        <v>106.6</v>
      </c>
      <c r="L1593" s="1224">
        <f>'[2]tr (2)'!M1082</f>
        <v>106.6</v>
      </c>
      <c r="M1593" s="1224">
        <f>'[2]tr (2)'!N1082</f>
        <v>106.6</v>
      </c>
      <c r="N1593" s="1272">
        <f>'[2]tr (2)'!O1082</f>
        <v>106.6</v>
      </c>
      <c r="O1593" s="1224">
        <f>'[2]tr (2)'!P1082</f>
        <v>106.6</v>
      </c>
      <c r="P1593" s="1276">
        <f>'[2]tr (2)'!Q1082</f>
        <v>106.6</v>
      </c>
      <c r="Q1593" s="1278" t="s">
        <v>2836</v>
      </c>
    </row>
    <row r="1594" spans="1:17" ht="15" customHeight="1">
      <c r="A1594" s="1244" t="s">
        <v>2837</v>
      </c>
      <c r="B1594" s="1272">
        <f>'[2]tr (2)'!C1083</f>
        <v>100.6</v>
      </c>
      <c r="C1594" s="1224">
        <f>'[2]tr (2)'!D1083</f>
        <v>100.6</v>
      </c>
      <c r="D1594" s="1276">
        <f>'[2]tr (2)'!E1083</f>
        <v>100.6</v>
      </c>
      <c r="E1594" s="1224">
        <f>'[2]tr (2)'!F1083</f>
        <v>100.6</v>
      </c>
      <c r="F1594" s="1224">
        <f>'[2]tr (2)'!G1083</f>
        <v>100.6</v>
      </c>
      <c r="G1594" s="1224">
        <f>'[2]tr (2)'!H1083</f>
        <v>100.6</v>
      </c>
      <c r="H1594" s="1224">
        <f>'[2]tr (2)'!I1083</f>
        <v>100.6</v>
      </c>
      <c r="I1594" s="1224">
        <f>'[2]tr (2)'!J1083</f>
        <v>100.6</v>
      </c>
      <c r="J1594" s="1224">
        <f>'[2]tr (2)'!K1083</f>
        <v>100.6</v>
      </c>
      <c r="K1594" s="1224">
        <f>'[2]tr (2)'!L1083</f>
        <v>100.6</v>
      </c>
      <c r="L1594" s="1224">
        <f>'[2]tr (2)'!M1083</f>
        <v>100.6</v>
      </c>
      <c r="M1594" s="1224">
        <f>'[2]tr (2)'!N1083</f>
        <v>100.6</v>
      </c>
      <c r="N1594" s="1272">
        <f>'[2]tr (2)'!O1083</f>
        <v>100.6</v>
      </c>
      <c r="O1594" s="1224">
        <f>'[2]tr (2)'!P1083</f>
        <v>100.6</v>
      </c>
      <c r="P1594" s="1276">
        <f>'[2]tr (2)'!Q1083</f>
        <v>100.6</v>
      </c>
      <c r="Q1594" s="1278" t="s">
        <v>2838</v>
      </c>
    </row>
    <row r="1595" spans="1:17" ht="15" customHeight="1">
      <c r="A1595" s="1244" t="s">
        <v>2839</v>
      </c>
      <c r="B1595" s="1272">
        <f>'[2]tr (2)'!C1084</f>
        <v>119</v>
      </c>
      <c r="C1595" s="1224">
        <f>'[2]tr (2)'!D1084</f>
        <v>119</v>
      </c>
      <c r="D1595" s="1276">
        <f>'[2]tr (2)'!E1084</f>
        <v>119</v>
      </c>
      <c r="E1595" s="1224">
        <f>'[2]tr (2)'!F1084</f>
        <v>119</v>
      </c>
      <c r="F1595" s="1224">
        <f>'[2]tr (2)'!G1084</f>
        <v>119</v>
      </c>
      <c r="G1595" s="1224">
        <f>'[2]tr (2)'!H1084</f>
        <v>119</v>
      </c>
      <c r="H1595" s="1224">
        <f>'[2]tr (2)'!I1084</f>
        <v>119</v>
      </c>
      <c r="I1595" s="1224">
        <f>'[2]tr (2)'!J1084</f>
        <v>119</v>
      </c>
      <c r="J1595" s="1224">
        <f>'[2]tr (2)'!K1084</f>
        <v>119</v>
      </c>
      <c r="K1595" s="1224">
        <f>'[2]tr (2)'!L1084</f>
        <v>119</v>
      </c>
      <c r="L1595" s="1224">
        <f>'[2]tr (2)'!M1084</f>
        <v>119</v>
      </c>
      <c r="M1595" s="1224">
        <f>'[2]tr (2)'!N1084</f>
        <v>119</v>
      </c>
      <c r="N1595" s="1272">
        <f>'[2]tr (2)'!O1084</f>
        <v>119</v>
      </c>
      <c r="O1595" s="1224">
        <f>'[2]tr (2)'!P1084</f>
        <v>119</v>
      </c>
      <c r="P1595" s="1276">
        <f>'[2]tr (2)'!Q1084</f>
        <v>119</v>
      </c>
      <c r="Q1595" s="1278" t="s">
        <v>2840</v>
      </c>
    </row>
    <row r="1596" spans="1:17" ht="15" customHeight="1">
      <c r="A1596" s="1244" t="s">
        <v>2841</v>
      </c>
      <c r="B1596" s="1272">
        <f>'[2]tr (2)'!C1085</f>
        <v>101.6</v>
      </c>
      <c r="C1596" s="1224">
        <f>'[2]tr (2)'!D1085</f>
        <v>101.6</v>
      </c>
      <c r="D1596" s="1276">
        <f>'[2]tr (2)'!E1085</f>
        <v>101.6</v>
      </c>
      <c r="E1596" s="1224">
        <f>'[2]tr (2)'!F1085</f>
        <v>101.6</v>
      </c>
      <c r="F1596" s="1224">
        <f>'[2]tr (2)'!G1085</f>
        <v>101.6</v>
      </c>
      <c r="G1596" s="1224">
        <f>'[2]tr (2)'!H1085</f>
        <v>101.6</v>
      </c>
      <c r="H1596" s="1224">
        <f>'[2]tr (2)'!I1085</f>
        <v>101.6</v>
      </c>
      <c r="I1596" s="1224">
        <f>'[2]tr (2)'!J1085</f>
        <v>101.6</v>
      </c>
      <c r="J1596" s="1224">
        <f>'[2]tr (2)'!K1085</f>
        <v>101.6</v>
      </c>
      <c r="K1596" s="1224">
        <f>'[2]tr (2)'!L1085</f>
        <v>101.6</v>
      </c>
      <c r="L1596" s="1224">
        <f>'[2]tr (2)'!M1085</f>
        <v>101.6</v>
      </c>
      <c r="M1596" s="1224">
        <f>'[2]tr (2)'!N1085</f>
        <v>101.6</v>
      </c>
      <c r="N1596" s="1272">
        <f>'[2]tr (2)'!O1085</f>
        <v>101.6</v>
      </c>
      <c r="O1596" s="1224">
        <f>'[2]tr (2)'!P1085</f>
        <v>101.6</v>
      </c>
      <c r="P1596" s="1276">
        <f>'[2]tr (2)'!Q1085</f>
        <v>101.6</v>
      </c>
      <c r="Q1596" s="1278" t="s">
        <v>2842</v>
      </c>
    </row>
    <row r="1597" spans="1:17" ht="15" customHeight="1">
      <c r="A1597" s="1244" t="s">
        <v>2843</v>
      </c>
      <c r="B1597" s="1272">
        <f>'[2]tr (2)'!C1086</f>
        <v>104.5</v>
      </c>
      <c r="C1597" s="1224">
        <f>'[2]tr (2)'!D1086</f>
        <v>104.5</v>
      </c>
      <c r="D1597" s="1276">
        <f>'[2]tr (2)'!E1086</f>
        <v>104.5</v>
      </c>
      <c r="E1597" s="1224">
        <f>'[2]tr (2)'!F1086</f>
        <v>104.5</v>
      </c>
      <c r="F1597" s="1224">
        <f>'[2]tr (2)'!G1086</f>
        <v>104.5</v>
      </c>
      <c r="G1597" s="1224">
        <f>'[2]tr (2)'!H1086</f>
        <v>104.5</v>
      </c>
      <c r="H1597" s="1224">
        <f>'[2]tr (2)'!I1086</f>
        <v>104.5</v>
      </c>
      <c r="I1597" s="1224">
        <f>'[2]tr (2)'!J1086</f>
        <v>104.5</v>
      </c>
      <c r="J1597" s="1224">
        <f>'[2]tr (2)'!K1086</f>
        <v>104.5</v>
      </c>
      <c r="K1597" s="1224">
        <f>'[2]tr (2)'!L1086</f>
        <v>104.5</v>
      </c>
      <c r="L1597" s="1224">
        <f>'[2]tr (2)'!M1086</f>
        <v>104.5</v>
      </c>
      <c r="M1597" s="1224">
        <f>'[2]tr (2)'!N1086</f>
        <v>104.5</v>
      </c>
      <c r="N1597" s="1272">
        <f>'[2]tr (2)'!O1086</f>
        <v>104.5</v>
      </c>
      <c r="O1597" s="1224">
        <f>'[2]tr (2)'!P1086</f>
        <v>104.5</v>
      </c>
      <c r="P1597" s="1276">
        <f>'[2]tr (2)'!Q1086</f>
        <v>104.5</v>
      </c>
      <c r="Q1597" s="1278" t="s">
        <v>2844</v>
      </c>
    </row>
    <row r="1598" spans="1:17" ht="15" customHeight="1">
      <c r="A1598" s="1244" t="s">
        <v>2845</v>
      </c>
      <c r="B1598" s="1272">
        <f>'[2]tr (2)'!C1087</f>
        <v>110.2</v>
      </c>
      <c r="C1598" s="1224">
        <f>'[2]tr (2)'!D1087</f>
        <v>110.2</v>
      </c>
      <c r="D1598" s="1276">
        <f>'[2]tr (2)'!E1087</f>
        <v>110.2</v>
      </c>
      <c r="E1598" s="1224">
        <f>'[2]tr (2)'!F1087</f>
        <v>110.2</v>
      </c>
      <c r="F1598" s="1224">
        <f>'[2]tr (2)'!G1087</f>
        <v>110.2</v>
      </c>
      <c r="G1598" s="1224">
        <f>'[2]tr (2)'!H1087</f>
        <v>110.2</v>
      </c>
      <c r="H1598" s="1224">
        <f>'[2]tr (2)'!I1087</f>
        <v>110.2</v>
      </c>
      <c r="I1598" s="1224">
        <f>'[2]tr (2)'!J1087</f>
        <v>110.2</v>
      </c>
      <c r="J1598" s="1224">
        <f>'[2]tr (2)'!K1087</f>
        <v>110.2</v>
      </c>
      <c r="K1598" s="1224">
        <f>'[2]tr (2)'!L1087</f>
        <v>110.2</v>
      </c>
      <c r="L1598" s="1224">
        <f>'[2]tr (2)'!M1087</f>
        <v>110.2</v>
      </c>
      <c r="M1598" s="1224">
        <f>'[2]tr (2)'!N1087</f>
        <v>110.2</v>
      </c>
      <c r="N1598" s="1272">
        <f>'[2]tr (2)'!O1087</f>
        <v>110.2</v>
      </c>
      <c r="O1598" s="1224">
        <f>'[2]tr (2)'!P1087</f>
        <v>110.2</v>
      </c>
      <c r="P1598" s="1276">
        <f>'[2]tr (2)'!Q1087</f>
        <v>110.2</v>
      </c>
      <c r="Q1598" s="1278" t="s">
        <v>2846</v>
      </c>
    </row>
    <row r="1599" spans="1:17" ht="15" customHeight="1">
      <c r="B1599" s="1272"/>
      <c r="C1599" s="1224"/>
      <c r="D1599" s="1268"/>
      <c r="E1599" s="1267"/>
      <c r="F1599" s="1267"/>
      <c r="G1599" s="1267"/>
      <c r="H1599" s="1267"/>
      <c r="I1599" s="1267"/>
      <c r="J1599" s="1267"/>
      <c r="K1599" s="1267"/>
      <c r="L1599" s="1267"/>
      <c r="M1599" s="1267"/>
      <c r="N1599" s="1266"/>
      <c r="O1599" s="1267"/>
      <c r="P1599" s="1268"/>
      <c r="Q1599" s="1278"/>
    </row>
    <row r="1600" spans="1:17" ht="15" customHeight="1">
      <c r="A1600" s="1274" t="s">
        <v>2847</v>
      </c>
      <c r="B1600" s="1266">
        <f>'[2]tr (2)'!C1089</f>
        <v>116.9</v>
      </c>
      <c r="C1600" s="1267">
        <f>'[2]tr (2)'!D1089</f>
        <v>118.9</v>
      </c>
      <c r="D1600" s="1268">
        <f>'[2]tr (2)'!E1089</f>
        <v>119</v>
      </c>
      <c r="E1600" s="1267">
        <f>'[2]tr (2)'!F1089</f>
        <v>118.8</v>
      </c>
      <c r="F1600" s="1267">
        <f>'[2]tr (2)'!G1089</f>
        <v>118.2</v>
      </c>
      <c r="G1600" s="1267">
        <f>'[2]tr (2)'!H1089</f>
        <v>118.2</v>
      </c>
      <c r="H1600" s="1267">
        <f>'[2]tr (2)'!I1089</f>
        <v>118.2</v>
      </c>
      <c r="I1600" s="1267">
        <f>'[2]tr (2)'!J1089</f>
        <v>118.3</v>
      </c>
      <c r="J1600" s="1267">
        <f>'[2]tr (2)'!K1089</f>
        <v>118.1</v>
      </c>
      <c r="K1600" s="1267">
        <f>'[2]tr (2)'!L1089</f>
        <v>117.1</v>
      </c>
      <c r="L1600" s="1267">
        <f>'[2]tr (2)'!M1089</f>
        <v>117.6</v>
      </c>
      <c r="M1600" s="1267">
        <f>'[2]tr (2)'!N1089</f>
        <v>117.6</v>
      </c>
      <c r="N1600" s="1266">
        <f>'[2]tr (2)'!O1089</f>
        <v>117.3</v>
      </c>
      <c r="O1600" s="1267">
        <f>'[2]tr (2)'!P1089</f>
        <v>117.2</v>
      </c>
      <c r="P1600" s="1268">
        <f>'[2]tr (2)'!Q1089</f>
        <v>116.7</v>
      </c>
      <c r="Q1600" s="1273" t="s">
        <v>2848</v>
      </c>
    </row>
    <row r="1601" spans="1:17" ht="15" customHeight="1">
      <c r="A1601" s="1244" t="s">
        <v>2849</v>
      </c>
      <c r="B1601" s="1272">
        <f>'[2]tr (2)'!C1090</f>
        <v>109.3</v>
      </c>
      <c r="C1601" s="1224">
        <f>'[2]tr (2)'!D1090</f>
        <v>109.3</v>
      </c>
      <c r="D1601" s="1276">
        <f>'[2]tr (2)'!E1090</f>
        <v>109.3</v>
      </c>
      <c r="E1601" s="1224">
        <f>'[2]tr (2)'!F1090</f>
        <v>109.3</v>
      </c>
      <c r="F1601" s="1224">
        <f>'[2]tr (2)'!G1090</f>
        <v>109.3</v>
      </c>
      <c r="G1601" s="1224">
        <f>'[2]tr (2)'!H1090</f>
        <v>109.3</v>
      </c>
      <c r="H1601" s="1224">
        <f>'[2]tr (2)'!I1090</f>
        <v>109.3</v>
      </c>
      <c r="I1601" s="1224">
        <f>'[2]tr (2)'!J1090</f>
        <v>109.3</v>
      </c>
      <c r="J1601" s="1224">
        <f>'[2]tr (2)'!K1090</f>
        <v>109.3</v>
      </c>
      <c r="K1601" s="1224">
        <f>'[2]tr (2)'!L1090</f>
        <v>109.3</v>
      </c>
      <c r="L1601" s="1224">
        <f>'[2]tr (2)'!M1090</f>
        <v>109.3</v>
      </c>
      <c r="M1601" s="1224">
        <f>'[2]tr (2)'!N1090</f>
        <v>109.3</v>
      </c>
      <c r="N1601" s="1272">
        <f>'[2]tr (2)'!O1090</f>
        <v>109.3</v>
      </c>
      <c r="O1601" s="1224">
        <f>'[2]tr (2)'!P1090</f>
        <v>109.3</v>
      </c>
      <c r="P1601" s="1276">
        <f>'[2]tr (2)'!Q1090</f>
        <v>109.3</v>
      </c>
      <c r="Q1601" s="1278" t="s">
        <v>2850</v>
      </c>
    </row>
    <row r="1602" spans="1:17" ht="15" customHeight="1">
      <c r="A1602" s="1244" t="s">
        <v>2851</v>
      </c>
      <c r="B1602" s="1272">
        <f>'[2]tr (2)'!C1091</f>
        <v>101.4</v>
      </c>
      <c r="C1602" s="1224">
        <f>'[2]tr (2)'!D1091</f>
        <v>101.4</v>
      </c>
      <c r="D1602" s="1276">
        <f>'[2]tr (2)'!E1091</f>
        <v>101.4</v>
      </c>
      <c r="E1602" s="1224">
        <f>'[2]tr (2)'!F1091</f>
        <v>101.4</v>
      </c>
      <c r="F1602" s="1224">
        <f>'[2]tr (2)'!G1091</f>
        <v>101.4</v>
      </c>
      <c r="G1602" s="1224">
        <f>'[2]tr (2)'!H1091</f>
        <v>101.4</v>
      </c>
      <c r="H1602" s="1224">
        <f>'[2]tr (2)'!I1091</f>
        <v>101.4</v>
      </c>
      <c r="I1602" s="1224">
        <f>'[2]tr (2)'!J1091</f>
        <v>101.4</v>
      </c>
      <c r="J1602" s="1224">
        <f>'[2]tr (2)'!K1091</f>
        <v>101.4</v>
      </c>
      <c r="K1602" s="1224">
        <f>'[2]tr (2)'!L1091</f>
        <v>101.4</v>
      </c>
      <c r="L1602" s="1224">
        <f>'[2]tr (2)'!M1091</f>
        <v>101.4</v>
      </c>
      <c r="M1602" s="1224">
        <f>'[2]tr (2)'!N1091</f>
        <v>101.4</v>
      </c>
      <c r="N1602" s="1272">
        <f>'[2]tr (2)'!O1091</f>
        <v>101.4</v>
      </c>
      <c r="O1602" s="1224">
        <f>'[2]tr (2)'!P1091</f>
        <v>101.4</v>
      </c>
      <c r="P1602" s="1276">
        <f>'[2]tr (2)'!Q1091</f>
        <v>101.4</v>
      </c>
      <c r="Q1602" s="1278" t="s">
        <v>2852</v>
      </c>
    </row>
    <row r="1603" spans="1:17" ht="15" customHeight="1">
      <c r="A1603" s="1244" t="s">
        <v>2853</v>
      </c>
      <c r="B1603" s="1272">
        <f>'[2]tr (2)'!C1092</f>
        <v>134.80000000000001</v>
      </c>
      <c r="C1603" s="1224">
        <f>'[2]tr (2)'!D1092</f>
        <v>134.80000000000001</v>
      </c>
      <c r="D1603" s="1276">
        <f>'[2]tr (2)'!E1092</f>
        <v>134.80000000000001</v>
      </c>
      <c r="E1603" s="1224">
        <f>'[2]tr (2)'!F1092</f>
        <v>134.80000000000001</v>
      </c>
      <c r="F1603" s="1224">
        <f>'[2]tr (2)'!G1092</f>
        <v>134.80000000000001</v>
      </c>
      <c r="G1603" s="1224">
        <f>'[2]tr (2)'!H1092</f>
        <v>134.80000000000001</v>
      </c>
      <c r="H1603" s="1224">
        <f>'[2]tr (2)'!I1092</f>
        <v>134.80000000000001</v>
      </c>
      <c r="I1603" s="1224">
        <f>'[2]tr (2)'!J1092</f>
        <v>134.80000000000001</v>
      </c>
      <c r="J1603" s="1224">
        <f>'[2]tr (2)'!K1092</f>
        <v>134.80000000000001</v>
      </c>
      <c r="K1603" s="1224">
        <f>'[2]tr (2)'!L1092</f>
        <v>134.80000000000001</v>
      </c>
      <c r="L1603" s="1224">
        <f>'[2]tr (2)'!M1092</f>
        <v>134.80000000000001</v>
      </c>
      <c r="M1603" s="1224">
        <f>'[2]tr (2)'!N1092</f>
        <v>134.80000000000001</v>
      </c>
      <c r="N1603" s="1272">
        <f>'[2]tr (2)'!O1092</f>
        <v>134.80000000000001</v>
      </c>
      <c r="O1603" s="1224">
        <f>'[2]tr (2)'!P1092</f>
        <v>134.80000000000001</v>
      </c>
      <c r="P1603" s="1276">
        <f>'[2]tr (2)'!Q1092</f>
        <v>134.80000000000001</v>
      </c>
      <c r="Q1603" s="1277" t="s">
        <v>2854</v>
      </c>
    </row>
    <row r="1604" spans="1:17" ht="15" customHeight="1">
      <c r="A1604" s="1244" t="s">
        <v>2855</v>
      </c>
      <c r="B1604" s="1272">
        <f>'[2]tr (2)'!C1093</f>
        <v>111</v>
      </c>
      <c r="C1604" s="1224">
        <f>'[2]tr (2)'!D1093</f>
        <v>111</v>
      </c>
      <c r="D1604" s="1276">
        <f>'[2]tr (2)'!E1093</f>
        <v>111</v>
      </c>
      <c r="E1604" s="1224">
        <f>'[2]tr (2)'!F1093</f>
        <v>111</v>
      </c>
      <c r="F1604" s="1224">
        <f>'[2]tr (2)'!G1093</f>
        <v>110</v>
      </c>
      <c r="G1604" s="1224">
        <f>'[2]tr (2)'!H1093</f>
        <v>110</v>
      </c>
      <c r="H1604" s="1224">
        <f>'[2]tr (2)'!I1093</f>
        <v>110</v>
      </c>
      <c r="I1604" s="1224">
        <f>'[2]tr (2)'!J1093</f>
        <v>110</v>
      </c>
      <c r="J1604" s="1224">
        <f>'[2]tr (2)'!K1093</f>
        <v>110</v>
      </c>
      <c r="K1604" s="1224">
        <f>'[2]tr (2)'!L1093</f>
        <v>110</v>
      </c>
      <c r="L1604" s="1224">
        <f>'[2]tr (2)'!M1093</f>
        <v>110</v>
      </c>
      <c r="M1604" s="1224">
        <f>'[2]tr (2)'!N1093</f>
        <v>110</v>
      </c>
      <c r="N1604" s="1272">
        <f>'[2]tr (2)'!O1093</f>
        <v>110</v>
      </c>
      <c r="O1604" s="1224">
        <f>'[2]tr (2)'!P1093</f>
        <v>110</v>
      </c>
      <c r="P1604" s="1276">
        <f>'[2]tr (2)'!Q1093</f>
        <v>110</v>
      </c>
      <c r="Q1604" s="1278" t="s">
        <v>2856</v>
      </c>
    </row>
    <row r="1605" spans="1:17" ht="15" customHeight="1">
      <c r="A1605" s="1244" t="s">
        <v>2857</v>
      </c>
      <c r="B1605" s="1272">
        <f>'[2]tr (2)'!C1094</f>
        <v>117.7</v>
      </c>
      <c r="C1605" s="1224">
        <f>'[2]tr (2)'!D1094</f>
        <v>128.1</v>
      </c>
      <c r="D1605" s="1276">
        <f>'[2]tr (2)'!E1094</f>
        <v>128.80000000000001</v>
      </c>
      <c r="E1605" s="1224">
        <f>'[2]tr (2)'!F1094</f>
        <v>127.6</v>
      </c>
      <c r="F1605" s="1224">
        <f>'[2]tr (2)'!G1094</f>
        <v>127.3</v>
      </c>
      <c r="G1605" s="1224">
        <f>'[2]tr (2)'!H1094</f>
        <v>127.1</v>
      </c>
      <c r="H1605" s="1224">
        <f>'[2]tr (2)'!I1094</f>
        <v>127.5</v>
      </c>
      <c r="I1605" s="1224">
        <f>'[2]tr (2)'!J1094</f>
        <v>126.4</v>
      </c>
      <c r="J1605" s="1224">
        <f>'[2]tr (2)'!K1094</f>
        <v>126.4</v>
      </c>
      <c r="K1605" s="1224">
        <f>'[2]tr (2)'!L1094</f>
        <v>121.1</v>
      </c>
      <c r="L1605" s="1224">
        <f>'[2]tr (2)'!M1094</f>
        <v>123.7</v>
      </c>
      <c r="M1605" s="1224">
        <f>'[2]tr (2)'!N1094</f>
        <v>123.5</v>
      </c>
      <c r="N1605" s="1272">
        <f>'[2]tr (2)'!O1094</f>
        <v>122.5</v>
      </c>
      <c r="O1605" s="1224">
        <f>'[2]tr (2)'!P1094</f>
        <v>121.6</v>
      </c>
      <c r="P1605" s="1276">
        <f>'[2]tr (2)'!Q1094</f>
        <v>119.4</v>
      </c>
      <c r="Q1605" s="1277" t="s">
        <v>2858</v>
      </c>
    </row>
    <row r="1606" spans="1:17" ht="15" customHeight="1">
      <c r="A1606" s="1244" t="s">
        <v>2859</v>
      </c>
      <c r="B1606" s="1272">
        <f>'[2]tr (2)'!C1095</f>
        <v>132.19999999999999</v>
      </c>
      <c r="C1606" s="1224">
        <f>'[2]tr (2)'!D1095</f>
        <v>132.19999999999999</v>
      </c>
      <c r="D1606" s="1276">
        <f>'[2]tr (2)'!E1095</f>
        <v>132.19999999999999</v>
      </c>
      <c r="E1606" s="1224">
        <f>'[2]tr (2)'!F1095</f>
        <v>132.19999999999999</v>
      </c>
      <c r="F1606" s="1224">
        <f>'[2]tr (2)'!G1095</f>
        <v>128.30000000000001</v>
      </c>
      <c r="G1606" s="1224">
        <f>'[2]tr (2)'!H1095</f>
        <v>128.30000000000001</v>
      </c>
      <c r="H1606" s="1224">
        <f>'[2]tr (2)'!I1095</f>
        <v>128.30000000000001</v>
      </c>
      <c r="I1606" s="1224">
        <f>'[2]tr (2)'!J1095</f>
        <v>130.30000000000001</v>
      </c>
      <c r="J1606" s="1224">
        <f>'[2]tr (2)'!K1095</f>
        <v>129</v>
      </c>
      <c r="K1606" s="1224">
        <f>'[2]tr (2)'!L1095</f>
        <v>129</v>
      </c>
      <c r="L1606" s="1224">
        <f>'[2]tr (2)'!M1095</f>
        <v>129</v>
      </c>
      <c r="M1606" s="1224">
        <f>'[2]tr (2)'!N1095</f>
        <v>129</v>
      </c>
      <c r="N1606" s="1272">
        <f>'[2]tr (2)'!O1095</f>
        <v>129</v>
      </c>
      <c r="O1606" s="1224">
        <f>'[2]tr (2)'!P1095</f>
        <v>129</v>
      </c>
      <c r="P1606" s="1276">
        <f>'[2]tr (2)'!Q1095</f>
        <v>129</v>
      </c>
      <c r="Q1606" s="1278" t="s">
        <v>2860</v>
      </c>
    </row>
    <row r="1607" spans="1:17" ht="15" customHeight="1">
      <c r="A1607" s="1244" t="s">
        <v>2861</v>
      </c>
      <c r="B1607" s="1272">
        <f>'[2]tr (2)'!C1096</f>
        <v>121.9</v>
      </c>
      <c r="C1607" s="1224">
        <f>'[2]tr (2)'!D1096</f>
        <v>121.9</v>
      </c>
      <c r="D1607" s="1276">
        <f>'[2]tr (2)'!E1096</f>
        <v>121.9</v>
      </c>
      <c r="E1607" s="1224">
        <f>'[2]tr (2)'!F1096</f>
        <v>121.9</v>
      </c>
      <c r="F1607" s="1224">
        <f>'[2]tr (2)'!G1096</f>
        <v>121.9</v>
      </c>
      <c r="G1607" s="1224">
        <f>'[2]tr (2)'!H1096</f>
        <v>121.9</v>
      </c>
      <c r="H1607" s="1224">
        <f>'[2]tr (2)'!I1096</f>
        <v>121.9</v>
      </c>
      <c r="I1607" s="1224">
        <f>'[2]tr (2)'!J1096</f>
        <v>121.9</v>
      </c>
      <c r="J1607" s="1224">
        <f>'[2]tr (2)'!K1096</f>
        <v>121.9</v>
      </c>
      <c r="K1607" s="1224">
        <f>'[2]tr (2)'!L1096</f>
        <v>121.9</v>
      </c>
      <c r="L1607" s="1224">
        <f>'[2]tr (2)'!M1096</f>
        <v>121.9</v>
      </c>
      <c r="M1607" s="1224">
        <f>'[2]tr (2)'!N1096</f>
        <v>121.9</v>
      </c>
      <c r="N1607" s="1272">
        <f>'[2]tr (2)'!O1096</f>
        <v>120.5</v>
      </c>
      <c r="O1607" s="1224">
        <f>'[2]tr (2)'!P1096</f>
        <v>120.5</v>
      </c>
      <c r="P1607" s="1276">
        <f>'[2]tr (2)'!Q1096</f>
        <v>120.5</v>
      </c>
      <c r="Q1607" s="1278" t="s">
        <v>2862</v>
      </c>
    </row>
    <row r="1608" spans="1:17" ht="15" customHeight="1">
      <c r="A1608" s="1244" t="s">
        <v>2863</v>
      </c>
      <c r="B1608" s="1272">
        <f>'[2]tr (2)'!C1097</f>
        <v>111.1</v>
      </c>
      <c r="C1608" s="1224">
        <f>'[2]tr (2)'!D1097</f>
        <v>111.1</v>
      </c>
      <c r="D1608" s="1276">
        <f>'[2]tr (2)'!E1097</f>
        <v>111.1</v>
      </c>
      <c r="E1608" s="1224">
        <f>'[2]tr (2)'!F1097</f>
        <v>111.1</v>
      </c>
      <c r="F1608" s="1224">
        <f>'[2]tr (2)'!G1097</f>
        <v>111.1</v>
      </c>
      <c r="G1608" s="1224">
        <f>'[2]tr (2)'!H1097</f>
        <v>111.1</v>
      </c>
      <c r="H1608" s="1224">
        <f>'[2]tr (2)'!I1097</f>
        <v>111.1</v>
      </c>
      <c r="I1608" s="1224">
        <f>'[2]tr (2)'!J1097</f>
        <v>111.1</v>
      </c>
      <c r="J1608" s="1224">
        <f>'[2]tr (2)'!K1097</f>
        <v>111.1</v>
      </c>
      <c r="K1608" s="1224">
        <f>'[2]tr (2)'!L1097</f>
        <v>111.1</v>
      </c>
      <c r="L1608" s="1224">
        <f>'[2]tr (2)'!M1097</f>
        <v>111.1</v>
      </c>
      <c r="M1608" s="1224">
        <f>'[2]tr (2)'!N1097</f>
        <v>111.1</v>
      </c>
      <c r="N1608" s="1272">
        <f>'[2]tr (2)'!O1097</f>
        <v>111.1</v>
      </c>
      <c r="O1608" s="1224">
        <f>'[2]tr (2)'!P1097</f>
        <v>111.1</v>
      </c>
      <c r="P1608" s="1276">
        <f>'[2]tr (2)'!Q1097</f>
        <v>111.1</v>
      </c>
      <c r="Q1608" s="1278" t="s">
        <v>2864</v>
      </c>
    </row>
    <row r="1609" spans="1:17" ht="15" customHeight="1">
      <c r="A1609" s="1244" t="s">
        <v>2865</v>
      </c>
      <c r="B1609" s="1272">
        <f>'[2]tr (2)'!C1098</f>
        <v>123.9</v>
      </c>
      <c r="C1609" s="1224">
        <f>'[2]tr (2)'!D1098</f>
        <v>123.9</v>
      </c>
      <c r="D1609" s="1276">
        <f>'[2]tr (2)'!E1098</f>
        <v>123.9</v>
      </c>
      <c r="E1609" s="1224">
        <f>'[2]tr (2)'!F1098</f>
        <v>123.9</v>
      </c>
      <c r="F1609" s="1224">
        <f>'[2]tr (2)'!G1098</f>
        <v>123.9</v>
      </c>
      <c r="G1609" s="1224">
        <f>'[2]tr (2)'!H1098</f>
        <v>123.9</v>
      </c>
      <c r="H1609" s="1224">
        <f>'[2]tr (2)'!I1098</f>
        <v>123.9</v>
      </c>
      <c r="I1609" s="1224">
        <f>'[2]tr (2)'!J1098</f>
        <v>123.9</v>
      </c>
      <c r="J1609" s="1224">
        <f>'[2]tr (2)'!K1098</f>
        <v>123.9</v>
      </c>
      <c r="K1609" s="1224">
        <f>'[2]tr (2)'!L1098</f>
        <v>123.9</v>
      </c>
      <c r="L1609" s="1224">
        <f>'[2]tr (2)'!M1098</f>
        <v>123.9</v>
      </c>
      <c r="M1609" s="1224">
        <f>'[2]tr (2)'!N1098</f>
        <v>123.9</v>
      </c>
      <c r="N1609" s="1272">
        <f>'[2]tr (2)'!O1098</f>
        <v>123.9</v>
      </c>
      <c r="O1609" s="1224">
        <f>'[2]tr (2)'!P1098</f>
        <v>123.9</v>
      </c>
      <c r="P1609" s="1276">
        <f>'[2]tr (2)'!Q1098</f>
        <v>123.9</v>
      </c>
      <c r="Q1609" s="1278" t="s">
        <v>2866</v>
      </c>
    </row>
    <row r="1610" spans="1:17" ht="15" customHeight="1">
      <c r="B1610" s="1272"/>
      <c r="C1610" s="1224"/>
      <c r="D1610" s="1268"/>
      <c r="E1610" s="1267"/>
      <c r="F1610" s="1267"/>
      <c r="G1610" s="1267"/>
      <c r="H1610" s="1267"/>
      <c r="I1610" s="1267"/>
      <c r="J1610" s="1267"/>
      <c r="K1610" s="1267"/>
      <c r="L1610" s="1267"/>
      <c r="M1610" s="1267"/>
      <c r="N1610" s="1266"/>
      <c r="O1610" s="1267"/>
      <c r="P1610" s="1268"/>
      <c r="Q1610" s="1278"/>
    </row>
    <row r="1611" spans="1:17" ht="15" customHeight="1">
      <c r="A1611" s="1274" t="s">
        <v>2869</v>
      </c>
      <c r="B1611" s="1266">
        <f>'[2]tr (2)'!C1100</f>
        <v>60.1</v>
      </c>
      <c r="C1611" s="1267">
        <f>'[2]tr (2)'!D1100</f>
        <v>60.1</v>
      </c>
      <c r="D1611" s="1268">
        <f>'[2]tr (2)'!E1100</f>
        <v>60.1</v>
      </c>
      <c r="E1611" s="1267">
        <f>'[2]tr (2)'!F1100</f>
        <v>59.7</v>
      </c>
      <c r="F1611" s="1267">
        <f>'[2]tr (2)'!G1100</f>
        <v>59.7</v>
      </c>
      <c r="G1611" s="1267">
        <f>'[2]tr (2)'!H1100</f>
        <v>59.7</v>
      </c>
      <c r="H1611" s="1267">
        <f>'[2]tr (2)'!I1100</f>
        <v>59.7</v>
      </c>
      <c r="I1611" s="1267">
        <f>'[2]tr (2)'!J1100</f>
        <v>59.7</v>
      </c>
      <c r="J1611" s="1267">
        <f>'[2]tr (2)'!K1100</f>
        <v>59.7</v>
      </c>
      <c r="K1611" s="1267">
        <f>'[2]tr (2)'!L1100</f>
        <v>59.7</v>
      </c>
      <c r="L1611" s="1267">
        <f>'[2]tr (2)'!M1100</f>
        <v>59.7</v>
      </c>
      <c r="M1611" s="1267">
        <f>'[2]tr (2)'!N1100</f>
        <v>59.7</v>
      </c>
      <c r="N1611" s="1266">
        <f>'[2]tr (2)'!O1100</f>
        <v>59.7</v>
      </c>
      <c r="O1611" s="1267">
        <f>'[2]tr (2)'!P1100</f>
        <v>59.7</v>
      </c>
      <c r="P1611" s="1268">
        <f>'[2]tr (2)'!Q1100</f>
        <v>59.7</v>
      </c>
      <c r="Q1611" s="1273" t="s">
        <v>2870</v>
      </c>
    </row>
    <row r="1612" spans="1:17" ht="15" customHeight="1">
      <c r="A1612" s="1244" t="s">
        <v>2871</v>
      </c>
      <c r="B1612" s="1272">
        <f>'[2]tr (2)'!C1101</f>
        <v>128.9</v>
      </c>
      <c r="C1612" s="1224">
        <f>'[2]tr (2)'!D1101</f>
        <v>128.9</v>
      </c>
      <c r="D1612" s="1276">
        <f>'[2]tr (2)'!E1101</f>
        <v>128.9</v>
      </c>
      <c r="E1612" s="1224">
        <f>'[2]tr (2)'!F1101</f>
        <v>128.9</v>
      </c>
      <c r="F1612" s="1224">
        <f>'[2]tr (2)'!G1101</f>
        <v>128.9</v>
      </c>
      <c r="G1612" s="1224">
        <f>'[2]tr (2)'!H1101</f>
        <v>128.9</v>
      </c>
      <c r="H1612" s="1224">
        <f>'[2]tr (2)'!I1101</f>
        <v>128.9</v>
      </c>
      <c r="I1612" s="1224">
        <f>'[2]tr (2)'!J1101</f>
        <v>128.9</v>
      </c>
      <c r="J1612" s="1224">
        <f>'[2]tr (2)'!K1101</f>
        <v>128.9</v>
      </c>
      <c r="K1612" s="1224">
        <f>'[2]tr (2)'!L1101</f>
        <v>128.9</v>
      </c>
      <c r="L1612" s="1224">
        <f>'[2]tr (2)'!M1101</f>
        <v>128.9</v>
      </c>
      <c r="M1612" s="1224">
        <f>'[2]tr (2)'!N1101</f>
        <v>128.9</v>
      </c>
      <c r="N1612" s="1272">
        <f>'[2]tr (2)'!O1101</f>
        <v>128.9</v>
      </c>
      <c r="O1612" s="1224">
        <f>'[2]tr (2)'!P1101</f>
        <v>128.9</v>
      </c>
      <c r="P1612" s="1276">
        <f>'[2]tr (2)'!Q1101</f>
        <v>128.9</v>
      </c>
      <c r="Q1612" s="1278" t="s">
        <v>2872</v>
      </c>
    </row>
    <row r="1613" spans="1:17" ht="15" customHeight="1">
      <c r="A1613" s="1244" t="s">
        <v>2873</v>
      </c>
      <c r="B1613" s="1272">
        <f>'[2]tr (2)'!C1102</f>
        <v>100</v>
      </c>
      <c r="C1613" s="1224">
        <f>'[2]tr (2)'!D1102</f>
        <v>100</v>
      </c>
      <c r="D1613" s="1276">
        <f>'[2]tr (2)'!E1102</f>
        <v>100</v>
      </c>
      <c r="E1613" s="1224">
        <f>'[2]tr (2)'!F1102</f>
        <v>100</v>
      </c>
      <c r="F1613" s="1224">
        <f>'[2]tr (2)'!G1102</f>
        <v>100</v>
      </c>
      <c r="G1613" s="1224">
        <f>'[2]tr (2)'!H1102</f>
        <v>100</v>
      </c>
      <c r="H1613" s="1224">
        <f>'[2]tr (2)'!I1102</f>
        <v>100</v>
      </c>
      <c r="I1613" s="1224">
        <f>'[2]tr (2)'!J1102</f>
        <v>100</v>
      </c>
      <c r="J1613" s="1224">
        <f>'[2]tr (2)'!K1102</f>
        <v>100</v>
      </c>
      <c r="K1613" s="1224">
        <f>'[2]tr (2)'!L1102</f>
        <v>100</v>
      </c>
      <c r="L1613" s="1224">
        <f>'[2]tr (2)'!M1102</f>
        <v>100</v>
      </c>
      <c r="M1613" s="1224">
        <f>'[2]tr (2)'!N1102</f>
        <v>100</v>
      </c>
      <c r="N1613" s="1272">
        <f>'[2]tr (2)'!O1102</f>
        <v>100</v>
      </c>
      <c r="O1613" s="1224">
        <f>'[2]tr (2)'!P1102</f>
        <v>100</v>
      </c>
      <c r="P1613" s="1276">
        <f>'[2]tr (2)'!Q1102</f>
        <v>100</v>
      </c>
      <c r="Q1613" s="1278" t="s">
        <v>2874</v>
      </c>
    </row>
    <row r="1614" spans="1:17" ht="15" customHeight="1">
      <c r="A1614" s="1244" t="s">
        <v>2875</v>
      </c>
      <c r="B1614" s="1272">
        <f>'[2]tr (2)'!C1103</f>
        <v>53.8</v>
      </c>
      <c r="C1614" s="1224">
        <f>'[2]tr (2)'!D1103</f>
        <v>53.8</v>
      </c>
      <c r="D1614" s="1276">
        <f>'[2]tr (2)'!E1103</f>
        <v>53.8</v>
      </c>
      <c r="E1614" s="1224">
        <f>'[2]tr (2)'!F1103</f>
        <v>53.4</v>
      </c>
      <c r="F1614" s="1224">
        <f>'[2]tr (2)'!G1103</f>
        <v>53.4</v>
      </c>
      <c r="G1614" s="1224">
        <f>'[2]tr (2)'!H1103</f>
        <v>53.4</v>
      </c>
      <c r="H1614" s="1224">
        <f>'[2]tr (2)'!I1103</f>
        <v>53.4</v>
      </c>
      <c r="I1614" s="1224">
        <f>'[2]tr (2)'!J1103</f>
        <v>53.4</v>
      </c>
      <c r="J1614" s="1224">
        <f>'[2]tr (2)'!K1103</f>
        <v>53.4</v>
      </c>
      <c r="K1614" s="1224">
        <f>'[2]tr (2)'!L1103</f>
        <v>53.4</v>
      </c>
      <c r="L1614" s="1224">
        <f>'[2]tr (2)'!M1103</f>
        <v>53.4</v>
      </c>
      <c r="M1614" s="1224">
        <f>'[2]tr (2)'!N1103</f>
        <v>53.4</v>
      </c>
      <c r="N1614" s="1272">
        <f>'[2]tr (2)'!O1103</f>
        <v>53.4</v>
      </c>
      <c r="O1614" s="1224">
        <f>'[2]tr (2)'!P1103</f>
        <v>53.4</v>
      </c>
      <c r="P1614" s="1276">
        <f>'[2]tr (2)'!Q1103</f>
        <v>53.4</v>
      </c>
      <c r="Q1614" s="1278" t="s">
        <v>2876</v>
      </c>
    </row>
    <row r="1615" spans="1:17" ht="15" customHeight="1">
      <c r="B1615" s="1272"/>
      <c r="C1615" s="1224"/>
      <c r="D1615" s="1276"/>
      <c r="P1615" s="1263"/>
      <c r="Q1615" s="1278"/>
    </row>
    <row r="1616" spans="1:17" ht="15" customHeight="1">
      <c r="B1616" s="1272"/>
      <c r="C1616" s="1224"/>
      <c r="D1616" s="1276"/>
      <c r="P1616" s="1263"/>
      <c r="Q1616" s="1278"/>
    </row>
    <row r="1617" spans="1:17" ht="15" customHeight="1">
      <c r="B1617" s="1272"/>
      <c r="C1617" s="1224"/>
      <c r="D1617" s="1276"/>
      <c r="P1617" s="1263"/>
      <c r="Q1617" s="1278"/>
    </row>
    <row r="1618" spans="1:17" ht="15" customHeight="1">
      <c r="B1618" s="1272"/>
      <c r="C1618" s="1224"/>
      <c r="D1618" s="1276"/>
      <c r="P1618" s="1263"/>
      <c r="Q1618" s="1278"/>
    </row>
    <row r="1619" spans="1:17" ht="15" customHeight="1">
      <c r="B1619" s="1272"/>
      <c r="C1619" s="1224"/>
      <c r="D1619" s="1276"/>
      <c r="P1619" s="1263"/>
      <c r="Q1619" s="1278"/>
    </row>
    <row r="1620" spans="1:17" ht="15" customHeight="1">
      <c r="B1620" s="1272"/>
      <c r="C1620" s="1224"/>
      <c r="D1620" s="1276"/>
      <c r="P1620" s="1263"/>
      <c r="Q1620" s="1278"/>
    </row>
    <row r="1621" spans="1:17" ht="15" customHeight="1">
      <c r="A1621" s="1295"/>
      <c r="B1621" s="1272"/>
      <c r="C1621" s="1224"/>
      <c r="D1621" s="1276"/>
      <c r="P1621" s="1263"/>
      <c r="Q1621" s="1278"/>
    </row>
    <row r="1622" spans="1:17" ht="15" customHeight="1">
      <c r="A1622" s="1297"/>
      <c r="B1622" s="1282"/>
      <c r="C1622" s="1283"/>
      <c r="D1622" s="1284"/>
      <c r="E1622" s="1240"/>
      <c r="F1622" s="1240"/>
      <c r="G1622" s="1240"/>
      <c r="H1622" s="1240"/>
      <c r="I1622" s="1240"/>
      <c r="J1622" s="1240"/>
      <c r="K1622" s="1240"/>
      <c r="L1622" s="1240"/>
      <c r="M1622" s="1240"/>
      <c r="N1622" s="1324"/>
      <c r="O1622" s="1325"/>
      <c r="P1622" s="1326"/>
      <c r="Q1622" s="1298" t="s">
        <v>249</v>
      </c>
    </row>
    <row r="1623" spans="1:17" ht="12.95" customHeight="1">
      <c r="B1623" s="1224"/>
      <c r="C1623" s="1224"/>
      <c r="D1623" s="1224"/>
      <c r="N1623" s="1220"/>
    </row>
    <row r="1624" spans="1:17" ht="12.95" customHeight="1">
      <c r="B1624" s="1224"/>
      <c r="C1624" s="1224"/>
      <c r="D1624" s="1224"/>
      <c r="N1624" s="1220"/>
    </row>
    <row r="1625" spans="1:17" ht="12.95" customHeight="1">
      <c r="A1625" s="1300"/>
      <c r="B1625" s="1224"/>
      <c r="C1625" s="1224"/>
      <c r="D1625" s="1224"/>
      <c r="N1625" s="1220"/>
      <c r="Q1625" s="1301"/>
    </row>
    <row r="1626" spans="1:17" ht="24" customHeight="1">
      <c r="A1626" s="1219" t="s">
        <v>2666</v>
      </c>
      <c r="C1626" s="1224"/>
      <c r="D1626" s="1224"/>
      <c r="N1626" s="1220"/>
      <c r="Q1626" s="1225" t="s">
        <v>2667</v>
      </c>
    </row>
    <row r="1627" spans="1:17" ht="20.25">
      <c r="A1627" s="1289" t="s">
        <v>3000</v>
      </c>
      <c r="C1627" s="1224"/>
      <c r="D1627" s="1224"/>
      <c r="N1627" s="1220"/>
      <c r="Q1627" s="1230" t="s">
        <v>3001</v>
      </c>
    </row>
    <row r="1628" spans="1:17" ht="18" customHeight="1">
      <c r="A1628" s="1233" t="s">
        <v>2739</v>
      </c>
      <c r="C1628" s="1224"/>
      <c r="D1628" s="1224"/>
      <c r="N1628" s="1220"/>
      <c r="Q1628" s="1236" t="s">
        <v>2740</v>
      </c>
    </row>
    <row r="1629" spans="1:17" ht="15.95" customHeight="1">
      <c r="A1629" s="1239"/>
      <c r="B1629" s="1240"/>
      <c r="C1629" s="1240"/>
      <c r="D1629" s="1240"/>
      <c r="E1629" s="1240"/>
      <c r="F1629" s="1240"/>
      <c r="G1629" s="1240"/>
      <c r="H1629" s="1240"/>
      <c r="I1629" s="1240"/>
      <c r="J1629" s="1240"/>
      <c r="K1629" s="1240"/>
      <c r="L1629" s="1240"/>
      <c r="M1629" s="1240"/>
      <c r="N1629" s="1240"/>
      <c r="O1629" s="1240"/>
      <c r="P1629" s="1240"/>
      <c r="Q1629" s="1242"/>
    </row>
    <row r="1630" spans="1:17" ht="11.1" customHeight="1">
      <c r="A1630" s="1245"/>
      <c r="B1630" s="2390">
        <v>2018</v>
      </c>
      <c r="C1630" s="2391"/>
      <c r="D1630" s="2391"/>
      <c r="E1630" s="2391"/>
      <c r="F1630" s="2391"/>
      <c r="G1630" s="2391"/>
      <c r="H1630" s="2391"/>
      <c r="I1630" s="2391"/>
      <c r="J1630" s="2391"/>
      <c r="K1630" s="2391"/>
      <c r="L1630" s="2391"/>
      <c r="M1630" s="2391"/>
      <c r="N1630" s="2390">
        <v>2017</v>
      </c>
      <c r="O1630" s="2391"/>
      <c r="P1630" s="2395"/>
      <c r="Q1630" s="1246"/>
    </row>
    <row r="1631" spans="1:17" ht="11.1" customHeight="1">
      <c r="A1631" s="1245"/>
      <c r="B1631" s="2392"/>
      <c r="C1631" s="2393"/>
      <c r="D1631" s="2393"/>
      <c r="E1631" s="2393"/>
      <c r="F1631" s="2393"/>
      <c r="G1631" s="2393"/>
      <c r="H1631" s="2394"/>
      <c r="I1631" s="2393"/>
      <c r="J1631" s="2393"/>
      <c r="K1631" s="2393"/>
      <c r="L1631" s="2393"/>
      <c r="M1631" s="2393"/>
      <c r="N1631" s="2392"/>
      <c r="O1631" s="2393"/>
      <c r="P1631" s="2396"/>
      <c r="Q1631" s="1246" t="s">
        <v>2501</v>
      </c>
    </row>
    <row r="1632" spans="1:17" ht="11.1" customHeight="1">
      <c r="A1632" s="1245"/>
      <c r="B1632" s="1247" t="s">
        <v>2502</v>
      </c>
      <c r="C1632" s="1248" t="s">
        <v>2675</v>
      </c>
      <c r="D1632" s="1249" t="s">
        <v>11</v>
      </c>
      <c r="E1632" s="1250" t="s">
        <v>21</v>
      </c>
      <c r="F1632" s="1250" t="s">
        <v>23</v>
      </c>
      <c r="G1632" s="1250" t="s">
        <v>12</v>
      </c>
      <c r="H1632" s="1251" t="s">
        <v>13</v>
      </c>
      <c r="I1632" s="1251" t="s">
        <v>14</v>
      </c>
      <c r="J1632" s="1251" t="s">
        <v>15</v>
      </c>
      <c r="K1632" s="1252" t="s">
        <v>8</v>
      </c>
      <c r="L1632" s="1252" t="s">
        <v>9</v>
      </c>
      <c r="M1632" s="1252" t="s">
        <v>10</v>
      </c>
      <c r="N1632" s="1247" t="s">
        <v>2502</v>
      </c>
      <c r="O1632" s="1248" t="s">
        <v>2675</v>
      </c>
      <c r="P1632" s="1249" t="s">
        <v>11</v>
      </c>
      <c r="Q1632" s="1246"/>
    </row>
    <row r="1633" spans="1:17" ht="11.1" customHeight="1">
      <c r="A1633" s="1253"/>
      <c r="B1633" s="1254" t="s">
        <v>2406</v>
      </c>
      <c r="C1633" s="1255" t="s">
        <v>2506</v>
      </c>
      <c r="D1633" s="1256" t="s">
        <v>2507</v>
      </c>
      <c r="E1633" s="1257" t="s">
        <v>7</v>
      </c>
      <c r="F1633" s="1257" t="s">
        <v>22</v>
      </c>
      <c r="G1633" s="1257" t="s">
        <v>6</v>
      </c>
      <c r="H1633" s="1258" t="s">
        <v>5</v>
      </c>
      <c r="I1633" s="1258" t="s">
        <v>4</v>
      </c>
      <c r="J1633" s="1258" t="s">
        <v>3</v>
      </c>
      <c r="K1633" s="1259" t="s">
        <v>2</v>
      </c>
      <c r="L1633" s="1259" t="s">
        <v>1</v>
      </c>
      <c r="M1633" s="1259" t="s">
        <v>0</v>
      </c>
      <c r="N1633" s="1254" t="s">
        <v>2406</v>
      </c>
      <c r="O1633" s="1255" t="s">
        <v>2506</v>
      </c>
      <c r="P1633" s="1256" t="s">
        <v>2507</v>
      </c>
      <c r="Q1633" s="1260"/>
    </row>
    <row r="1634" spans="1:17" ht="15" customHeight="1">
      <c r="A1634" s="1290"/>
      <c r="B1634" s="1266"/>
      <c r="C1634" s="1267"/>
      <c r="D1634" s="1268"/>
      <c r="P1634" s="1263"/>
      <c r="Q1634" s="1264"/>
    </row>
    <row r="1635" spans="1:17" ht="15" customHeight="1">
      <c r="A1635" s="1274" t="s">
        <v>2879</v>
      </c>
      <c r="B1635" s="1266">
        <f>'[2]tr (2)'!C1105</f>
        <v>93.2</v>
      </c>
      <c r="C1635" s="1267">
        <f>'[2]tr (2)'!D1105</f>
        <v>93.2</v>
      </c>
      <c r="D1635" s="1268">
        <f>'[2]tr (2)'!E1105</f>
        <v>93.2</v>
      </c>
      <c r="E1635" s="1267">
        <f>'[2]tr (2)'!F1105</f>
        <v>93.2</v>
      </c>
      <c r="F1635" s="1267">
        <f>'[2]tr (2)'!G1105</f>
        <v>93.2</v>
      </c>
      <c r="G1635" s="1267">
        <f>'[2]tr (2)'!H1105</f>
        <v>93.2</v>
      </c>
      <c r="H1635" s="1267">
        <f>'[2]tr (2)'!I1105</f>
        <v>93.2</v>
      </c>
      <c r="I1635" s="1267">
        <f>'[2]tr (2)'!J1105</f>
        <v>93.2</v>
      </c>
      <c r="J1635" s="1267">
        <f>'[2]tr (2)'!K1105</f>
        <v>93.2</v>
      </c>
      <c r="K1635" s="1267">
        <f>'[2]tr (2)'!L1105</f>
        <v>93.2</v>
      </c>
      <c r="L1635" s="1267">
        <f>'[2]tr (2)'!M1105</f>
        <v>93.2</v>
      </c>
      <c r="M1635" s="1267">
        <f>'[2]tr (2)'!N1105</f>
        <v>93.2</v>
      </c>
      <c r="N1635" s="1266">
        <f>'[2]tr (2)'!O1105</f>
        <v>93.2</v>
      </c>
      <c r="O1635" s="1267">
        <f>'[2]tr (2)'!P1105</f>
        <v>93.2</v>
      </c>
      <c r="P1635" s="1268">
        <f>'[2]tr (2)'!Q1105</f>
        <v>93.2</v>
      </c>
      <c r="Q1635" s="1269" t="s">
        <v>2880</v>
      </c>
    </row>
    <row r="1636" spans="1:17" ht="15" customHeight="1">
      <c r="A1636" s="1244" t="s">
        <v>2881</v>
      </c>
      <c r="B1636" s="1272">
        <f>'[2]tr (2)'!C1106</f>
        <v>61.4</v>
      </c>
      <c r="C1636" s="1224">
        <f>'[2]tr (2)'!D1106</f>
        <v>61.4</v>
      </c>
      <c r="D1636" s="1276">
        <f>'[2]tr (2)'!E1106</f>
        <v>61.4</v>
      </c>
      <c r="E1636" s="1224">
        <f>'[2]tr (2)'!F1106</f>
        <v>61.4</v>
      </c>
      <c r="F1636" s="1224">
        <f>'[2]tr (2)'!G1106</f>
        <v>61.3</v>
      </c>
      <c r="G1636" s="1224">
        <f>'[2]tr (2)'!H1106</f>
        <v>61.3</v>
      </c>
      <c r="H1636" s="1224">
        <f>'[2]tr (2)'!I1106</f>
        <v>61.3</v>
      </c>
      <c r="I1636" s="1224">
        <f>'[2]tr (2)'!J1106</f>
        <v>61.3</v>
      </c>
      <c r="J1636" s="1224">
        <f>'[2]tr (2)'!K1106</f>
        <v>61.3</v>
      </c>
      <c r="K1636" s="1224">
        <f>'[2]tr (2)'!L1106</f>
        <v>61.2</v>
      </c>
      <c r="L1636" s="1224">
        <f>'[2]tr (2)'!M1106</f>
        <v>61.2</v>
      </c>
      <c r="M1636" s="1224">
        <f>'[2]tr (2)'!N1106</f>
        <v>61.3</v>
      </c>
      <c r="N1636" s="1272">
        <f>'[2]tr (2)'!O1106</f>
        <v>61.3</v>
      </c>
      <c r="O1636" s="1224">
        <f>'[2]tr (2)'!P1106</f>
        <v>61.3</v>
      </c>
      <c r="P1636" s="1276">
        <f>'[2]tr (2)'!Q1106</f>
        <v>61.3</v>
      </c>
      <c r="Q1636" s="1278" t="s">
        <v>2882</v>
      </c>
    </row>
    <row r="1637" spans="1:17" ht="15" customHeight="1">
      <c r="A1637" s="1244" t="s">
        <v>2883</v>
      </c>
      <c r="B1637" s="1272">
        <f>'[2]tr (2)'!C1107</f>
        <v>79.7</v>
      </c>
      <c r="C1637" s="1224">
        <f>'[2]tr (2)'!D1107</f>
        <v>79.7</v>
      </c>
      <c r="D1637" s="1276">
        <f>'[2]tr (2)'!E1107</f>
        <v>79.7</v>
      </c>
      <c r="E1637" s="1224">
        <f>'[2]tr (2)'!F1107</f>
        <v>79.7</v>
      </c>
      <c r="F1637" s="1224">
        <f>'[2]tr (2)'!G1107</f>
        <v>79.7</v>
      </c>
      <c r="G1637" s="1224">
        <f>'[2]tr (2)'!H1107</f>
        <v>79.7</v>
      </c>
      <c r="H1637" s="1224">
        <f>'[2]tr (2)'!I1107</f>
        <v>79.7</v>
      </c>
      <c r="I1637" s="1224">
        <f>'[2]tr (2)'!J1107</f>
        <v>79.7</v>
      </c>
      <c r="J1637" s="1224">
        <f>'[2]tr (2)'!K1107</f>
        <v>79.7</v>
      </c>
      <c r="K1637" s="1224">
        <f>'[2]tr (2)'!L1107</f>
        <v>79.7</v>
      </c>
      <c r="L1637" s="1224">
        <f>'[2]tr (2)'!M1107</f>
        <v>79.7</v>
      </c>
      <c r="M1637" s="1224">
        <f>'[2]tr (2)'!N1107</f>
        <v>79.7</v>
      </c>
      <c r="N1637" s="1272">
        <f>'[2]tr (2)'!O1107</f>
        <v>79.7</v>
      </c>
      <c r="O1637" s="1224">
        <f>'[2]tr (2)'!P1107</f>
        <v>79.7</v>
      </c>
      <c r="P1637" s="1276">
        <f>'[2]tr (2)'!Q1107</f>
        <v>79.7</v>
      </c>
      <c r="Q1637" s="1277" t="s">
        <v>2884</v>
      </c>
    </row>
    <row r="1638" spans="1:17" ht="15" customHeight="1">
      <c r="A1638" s="1244" t="s">
        <v>2885</v>
      </c>
      <c r="B1638" s="1272">
        <f>'[2]tr (2)'!C1108</f>
        <v>62.2</v>
      </c>
      <c r="C1638" s="1224">
        <f>'[2]tr (2)'!D1108</f>
        <v>62.2</v>
      </c>
      <c r="D1638" s="1276">
        <f>'[2]tr (2)'!E1108</f>
        <v>62.2</v>
      </c>
      <c r="E1638" s="1224">
        <f>'[2]tr (2)'!F1108</f>
        <v>62.2</v>
      </c>
      <c r="F1638" s="1224">
        <f>'[2]tr (2)'!G1108</f>
        <v>62.2</v>
      </c>
      <c r="G1638" s="1224">
        <f>'[2]tr (2)'!H1108</f>
        <v>62.2</v>
      </c>
      <c r="H1638" s="1224">
        <f>'[2]tr (2)'!I1108</f>
        <v>62.2</v>
      </c>
      <c r="I1638" s="1224">
        <f>'[2]tr (2)'!J1108</f>
        <v>62.2</v>
      </c>
      <c r="J1638" s="1224">
        <f>'[2]tr (2)'!K1108</f>
        <v>62.2</v>
      </c>
      <c r="K1638" s="1224">
        <f>'[2]tr (2)'!L1108</f>
        <v>62.2</v>
      </c>
      <c r="L1638" s="1224">
        <f>'[2]tr (2)'!M1108</f>
        <v>62.2</v>
      </c>
      <c r="M1638" s="1224">
        <f>'[2]tr (2)'!N1108</f>
        <v>62.2</v>
      </c>
      <c r="N1638" s="1272">
        <f>'[2]tr (2)'!O1108</f>
        <v>62.2</v>
      </c>
      <c r="O1638" s="1224">
        <f>'[2]tr (2)'!P1108</f>
        <v>62.2</v>
      </c>
      <c r="P1638" s="1276">
        <f>'[2]tr (2)'!Q1108</f>
        <v>62.2</v>
      </c>
      <c r="Q1638" s="1277" t="s">
        <v>2886</v>
      </c>
    </row>
    <row r="1639" spans="1:17" ht="15" customHeight="1">
      <c r="A1639" s="1244" t="s">
        <v>2887</v>
      </c>
      <c r="B1639" s="1272">
        <f>'[2]tr (2)'!C1109</f>
        <v>96.2</v>
      </c>
      <c r="C1639" s="1224">
        <f>'[2]tr (2)'!D1109</f>
        <v>96.2</v>
      </c>
      <c r="D1639" s="1276">
        <f>'[2]tr (2)'!E1109</f>
        <v>96.2</v>
      </c>
      <c r="E1639" s="1224">
        <f>'[2]tr (2)'!F1109</f>
        <v>96.2</v>
      </c>
      <c r="F1639" s="1224">
        <f>'[2]tr (2)'!G1109</f>
        <v>96.2</v>
      </c>
      <c r="G1639" s="1224">
        <f>'[2]tr (2)'!H1109</f>
        <v>96.2</v>
      </c>
      <c r="H1639" s="1224">
        <f>'[2]tr (2)'!I1109</f>
        <v>96.2</v>
      </c>
      <c r="I1639" s="1224">
        <f>'[2]tr (2)'!J1109</f>
        <v>96.2</v>
      </c>
      <c r="J1639" s="1224">
        <f>'[2]tr (2)'!K1109</f>
        <v>96.2</v>
      </c>
      <c r="K1639" s="1224">
        <f>'[2]tr (2)'!L1109</f>
        <v>96.2</v>
      </c>
      <c r="L1639" s="1224">
        <f>'[2]tr (2)'!M1109</f>
        <v>96.2</v>
      </c>
      <c r="M1639" s="1224">
        <f>'[2]tr (2)'!N1109</f>
        <v>96.2</v>
      </c>
      <c r="N1639" s="1272">
        <f>'[2]tr (2)'!O1109</f>
        <v>96.2</v>
      </c>
      <c r="O1639" s="1224">
        <f>'[2]tr (2)'!P1109</f>
        <v>96.2</v>
      </c>
      <c r="P1639" s="1276">
        <f>'[2]tr (2)'!Q1109</f>
        <v>96.2</v>
      </c>
      <c r="Q1639" s="1277" t="s">
        <v>2888</v>
      </c>
    </row>
    <row r="1640" spans="1:17" ht="15" customHeight="1">
      <c r="A1640" s="1308" t="s">
        <v>2889</v>
      </c>
      <c r="B1640" s="1272">
        <f>'[2]tr (2)'!C1110</f>
        <v>105.3</v>
      </c>
      <c r="C1640" s="1224">
        <f>'[2]tr (2)'!D1110</f>
        <v>105.3</v>
      </c>
      <c r="D1640" s="1276">
        <f>'[2]tr (2)'!E1110</f>
        <v>105.3</v>
      </c>
      <c r="E1640" s="1224">
        <f>'[2]tr (2)'!F1110</f>
        <v>105.3</v>
      </c>
      <c r="F1640" s="1224">
        <f>'[2]tr (2)'!G1110</f>
        <v>105.3</v>
      </c>
      <c r="G1640" s="1224">
        <f>'[2]tr (2)'!H1110</f>
        <v>105.3</v>
      </c>
      <c r="H1640" s="1224">
        <f>'[2]tr (2)'!I1110</f>
        <v>105.3</v>
      </c>
      <c r="I1640" s="1224">
        <f>'[2]tr (2)'!J1110</f>
        <v>105.3</v>
      </c>
      <c r="J1640" s="1224">
        <f>'[2]tr (2)'!K1110</f>
        <v>105.3</v>
      </c>
      <c r="K1640" s="1224">
        <f>'[2]tr (2)'!L1110</f>
        <v>105.3</v>
      </c>
      <c r="L1640" s="1224">
        <f>'[2]tr (2)'!M1110</f>
        <v>105.3</v>
      </c>
      <c r="M1640" s="1224">
        <f>'[2]tr (2)'!N1110</f>
        <v>105.3</v>
      </c>
      <c r="N1640" s="1272">
        <f>'[2]tr (2)'!O1110</f>
        <v>105.3</v>
      </c>
      <c r="O1640" s="1224">
        <f>'[2]tr (2)'!P1110</f>
        <v>105.3</v>
      </c>
      <c r="P1640" s="1276">
        <f>'[2]tr (2)'!Q1110</f>
        <v>105.3</v>
      </c>
      <c r="Q1640" s="1280" t="s">
        <v>2890</v>
      </c>
    </row>
    <row r="1641" spans="1:17" ht="15" customHeight="1">
      <c r="A1641" s="1244" t="s">
        <v>2891</v>
      </c>
      <c r="B1641" s="1272">
        <f>'[2]tr (2)'!C1111</f>
        <v>103.8</v>
      </c>
      <c r="C1641" s="1224">
        <f>'[2]tr (2)'!D1111</f>
        <v>103.8</v>
      </c>
      <c r="D1641" s="1276">
        <f>'[2]tr (2)'!E1111</f>
        <v>103.8</v>
      </c>
      <c r="E1641" s="1224">
        <f>'[2]tr (2)'!F1111</f>
        <v>103.8</v>
      </c>
      <c r="F1641" s="1224">
        <f>'[2]tr (2)'!G1111</f>
        <v>103.8</v>
      </c>
      <c r="G1641" s="1224">
        <f>'[2]tr (2)'!H1111</f>
        <v>103.8</v>
      </c>
      <c r="H1641" s="1224">
        <f>'[2]tr (2)'!I1111</f>
        <v>103.8</v>
      </c>
      <c r="I1641" s="1224">
        <f>'[2]tr (2)'!J1111</f>
        <v>103.8</v>
      </c>
      <c r="J1641" s="1224">
        <f>'[2]tr (2)'!K1111</f>
        <v>103.8</v>
      </c>
      <c r="K1641" s="1224">
        <f>'[2]tr (2)'!L1111</f>
        <v>103.8</v>
      </c>
      <c r="L1641" s="1224">
        <f>'[2]tr (2)'!M1111</f>
        <v>103.8</v>
      </c>
      <c r="M1641" s="1224">
        <f>'[2]tr (2)'!N1111</f>
        <v>103.8</v>
      </c>
      <c r="N1641" s="1272">
        <f>'[2]tr (2)'!O1111</f>
        <v>103.8</v>
      </c>
      <c r="O1641" s="1224">
        <f>'[2]tr (2)'!P1111</f>
        <v>103.8</v>
      </c>
      <c r="P1641" s="1276">
        <f>'[2]tr (2)'!Q1111</f>
        <v>103.8</v>
      </c>
      <c r="Q1641" s="1278" t="s">
        <v>2892</v>
      </c>
    </row>
    <row r="1642" spans="1:17" ht="15" customHeight="1">
      <c r="A1642" s="1244" t="s">
        <v>2893</v>
      </c>
      <c r="B1642" s="1272">
        <f>'[2]tr (2)'!C1112</f>
        <v>110.1</v>
      </c>
      <c r="C1642" s="1224">
        <f>'[2]tr (2)'!D1112</f>
        <v>110.1</v>
      </c>
      <c r="D1642" s="1276">
        <f>'[2]tr (2)'!E1112</f>
        <v>110.1</v>
      </c>
      <c r="E1642" s="1224">
        <f>'[2]tr (2)'!F1112</f>
        <v>110.1</v>
      </c>
      <c r="F1642" s="1224">
        <f>'[2]tr (2)'!G1112</f>
        <v>110.1</v>
      </c>
      <c r="G1642" s="1224">
        <f>'[2]tr (2)'!H1112</f>
        <v>110.1</v>
      </c>
      <c r="H1642" s="1224">
        <f>'[2]tr (2)'!I1112</f>
        <v>110.1</v>
      </c>
      <c r="I1642" s="1224">
        <f>'[2]tr (2)'!J1112</f>
        <v>110.1</v>
      </c>
      <c r="J1642" s="1224">
        <f>'[2]tr (2)'!K1112</f>
        <v>110.1</v>
      </c>
      <c r="K1642" s="1224">
        <f>'[2]tr (2)'!L1112</f>
        <v>110.1</v>
      </c>
      <c r="L1642" s="1224">
        <f>'[2]tr (2)'!M1112</f>
        <v>110.1</v>
      </c>
      <c r="M1642" s="1224">
        <f>'[2]tr (2)'!N1112</f>
        <v>110.1</v>
      </c>
      <c r="N1642" s="1272">
        <f>'[2]tr (2)'!O1112</f>
        <v>110.1</v>
      </c>
      <c r="O1642" s="1224">
        <f>'[2]tr (2)'!P1112</f>
        <v>110.1</v>
      </c>
      <c r="P1642" s="1276">
        <f>'[2]tr (2)'!Q1112</f>
        <v>110.1</v>
      </c>
      <c r="Q1642" s="1278" t="s">
        <v>2894</v>
      </c>
    </row>
    <row r="1643" spans="1:17" ht="15" customHeight="1">
      <c r="A1643" s="1244" t="s">
        <v>2895</v>
      </c>
      <c r="B1643" s="1272">
        <f>'[2]tr (2)'!C1113</f>
        <v>125</v>
      </c>
      <c r="C1643" s="1224">
        <f>'[2]tr (2)'!D1113</f>
        <v>125</v>
      </c>
      <c r="D1643" s="1276">
        <f>'[2]tr (2)'!E1113</f>
        <v>125</v>
      </c>
      <c r="E1643" s="1224">
        <f>'[2]tr (2)'!F1113</f>
        <v>125</v>
      </c>
      <c r="F1643" s="1224">
        <f>'[2]tr (2)'!G1113</f>
        <v>125</v>
      </c>
      <c r="G1643" s="1224">
        <f>'[2]tr (2)'!H1113</f>
        <v>125</v>
      </c>
      <c r="H1643" s="1224">
        <f>'[2]tr (2)'!I1113</f>
        <v>125</v>
      </c>
      <c r="I1643" s="1224">
        <f>'[2]tr (2)'!J1113</f>
        <v>125</v>
      </c>
      <c r="J1643" s="1224">
        <f>'[2]tr (2)'!K1113</f>
        <v>125</v>
      </c>
      <c r="K1643" s="1224">
        <f>'[2]tr (2)'!L1113</f>
        <v>125</v>
      </c>
      <c r="L1643" s="1224">
        <f>'[2]tr (2)'!M1113</f>
        <v>125</v>
      </c>
      <c r="M1643" s="1224">
        <f>'[2]tr (2)'!N1113</f>
        <v>125</v>
      </c>
      <c r="N1643" s="1272">
        <f>'[2]tr (2)'!O1113</f>
        <v>125</v>
      </c>
      <c r="O1643" s="1224">
        <f>'[2]tr (2)'!P1113</f>
        <v>125</v>
      </c>
      <c r="P1643" s="1276">
        <f>'[2]tr (2)'!Q1113</f>
        <v>125</v>
      </c>
      <c r="Q1643" s="1278" t="s">
        <v>2896</v>
      </c>
    </row>
    <row r="1644" spans="1:17" ht="15" customHeight="1">
      <c r="A1644" s="1244" t="s">
        <v>2897</v>
      </c>
      <c r="B1644" s="1272">
        <f>'[2]tr (2)'!C1114</f>
        <v>119.4</v>
      </c>
      <c r="C1644" s="1224">
        <f>'[2]tr (2)'!D1114</f>
        <v>119.4</v>
      </c>
      <c r="D1644" s="1276">
        <f>'[2]tr (2)'!E1114</f>
        <v>119.4</v>
      </c>
      <c r="E1644" s="1224">
        <f>'[2]tr (2)'!F1114</f>
        <v>119.4</v>
      </c>
      <c r="F1644" s="1224">
        <f>'[2]tr (2)'!G1114</f>
        <v>119.4</v>
      </c>
      <c r="G1644" s="1224">
        <f>'[2]tr (2)'!H1114</f>
        <v>119.4</v>
      </c>
      <c r="H1644" s="1224">
        <f>'[2]tr (2)'!I1114</f>
        <v>119.4</v>
      </c>
      <c r="I1644" s="1224">
        <f>'[2]tr (2)'!J1114</f>
        <v>119.4</v>
      </c>
      <c r="J1644" s="1224">
        <f>'[2]tr (2)'!K1114</f>
        <v>119.4</v>
      </c>
      <c r="K1644" s="1224">
        <f>'[2]tr (2)'!L1114</f>
        <v>119.4</v>
      </c>
      <c r="L1644" s="1224">
        <f>'[2]tr (2)'!M1114</f>
        <v>119.4</v>
      </c>
      <c r="M1644" s="1224">
        <f>'[2]tr (2)'!N1114</f>
        <v>119.4</v>
      </c>
      <c r="N1644" s="1272">
        <f>'[2]tr (2)'!O1114</f>
        <v>119.4</v>
      </c>
      <c r="O1644" s="1224">
        <f>'[2]tr (2)'!P1114</f>
        <v>119.4</v>
      </c>
      <c r="P1644" s="1276">
        <f>'[2]tr (2)'!Q1114</f>
        <v>119.4</v>
      </c>
      <c r="Q1644" s="1278" t="s">
        <v>2898</v>
      </c>
    </row>
    <row r="1645" spans="1:17" ht="15" customHeight="1">
      <c r="A1645" s="1244" t="s">
        <v>2899</v>
      </c>
      <c r="B1645" s="1272">
        <f>'[2]tr (2)'!C1115</f>
        <v>96.4</v>
      </c>
      <c r="C1645" s="1224">
        <f>'[2]tr (2)'!D1115</f>
        <v>96.4</v>
      </c>
      <c r="D1645" s="1276">
        <f>'[2]tr (2)'!E1115</f>
        <v>96.4</v>
      </c>
      <c r="E1645" s="1224">
        <f>'[2]tr (2)'!F1115</f>
        <v>96.4</v>
      </c>
      <c r="F1645" s="1224">
        <f>'[2]tr (2)'!G1115</f>
        <v>96.4</v>
      </c>
      <c r="G1645" s="1224">
        <f>'[2]tr (2)'!H1115</f>
        <v>96.4</v>
      </c>
      <c r="H1645" s="1224">
        <f>'[2]tr (2)'!I1115</f>
        <v>96.4</v>
      </c>
      <c r="I1645" s="1224">
        <f>'[2]tr (2)'!J1115</f>
        <v>96.4</v>
      </c>
      <c r="J1645" s="1224">
        <f>'[2]tr (2)'!K1115</f>
        <v>96.4</v>
      </c>
      <c r="K1645" s="1224">
        <f>'[2]tr (2)'!L1115</f>
        <v>96.4</v>
      </c>
      <c r="L1645" s="1224">
        <f>'[2]tr (2)'!M1115</f>
        <v>96.4</v>
      </c>
      <c r="M1645" s="1224">
        <f>'[2]tr (2)'!N1115</f>
        <v>96.4</v>
      </c>
      <c r="N1645" s="1272">
        <f>'[2]tr (2)'!O1115</f>
        <v>96.4</v>
      </c>
      <c r="O1645" s="1224">
        <f>'[2]tr (2)'!P1115</f>
        <v>96.4</v>
      </c>
      <c r="P1645" s="1276">
        <f>'[2]tr (2)'!Q1115</f>
        <v>96.4</v>
      </c>
      <c r="Q1645" s="1278" t="s">
        <v>2900</v>
      </c>
    </row>
    <row r="1646" spans="1:17" ht="15" customHeight="1">
      <c r="A1646" s="1244" t="s">
        <v>2901</v>
      </c>
      <c r="B1646" s="1272">
        <f>'[2]tr (2)'!C1116</f>
        <v>100</v>
      </c>
      <c r="C1646" s="1224">
        <f>'[2]tr (2)'!D1116</f>
        <v>100</v>
      </c>
      <c r="D1646" s="1276">
        <f>'[2]tr (2)'!E1116</f>
        <v>100</v>
      </c>
      <c r="E1646" s="1224">
        <f>'[2]tr (2)'!F1116</f>
        <v>100</v>
      </c>
      <c r="F1646" s="1224">
        <f>'[2]tr (2)'!G1116</f>
        <v>100</v>
      </c>
      <c r="G1646" s="1224">
        <f>'[2]tr (2)'!H1116</f>
        <v>100</v>
      </c>
      <c r="H1646" s="1224">
        <f>'[2]tr (2)'!I1116</f>
        <v>100</v>
      </c>
      <c r="I1646" s="1224">
        <f>'[2]tr (2)'!J1116</f>
        <v>100</v>
      </c>
      <c r="J1646" s="1224">
        <f>'[2]tr (2)'!K1116</f>
        <v>100</v>
      </c>
      <c r="K1646" s="1224">
        <f>'[2]tr (2)'!L1116</f>
        <v>100</v>
      </c>
      <c r="L1646" s="1224">
        <f>'[2]tr (2)'!M1116</f>
        <v>100</v>
      </c>
      <c r="M1646" s="1224">
        <f>'[2]tr (2)'!N1116</f>
        <v>100</v>
      </c>
      <c r="N1646" s="1272">
        <f>'[2]tr (2)'!O1116</f>
        <v>100</v>
      </c>
      <c r="O1646" s="1224">
        <f>'[2]tr (2)'!P1116</f>
        <v>100</v>
      </c>
      <c r="P1646" s="1276">
        <f>'[2]tr (2)'!Q1116</f>
        <v>100</v>
      </c>
      <c r="Q1646" s="1278" t="s">
        <v>2902</v>
      </c>
    </row>
    <row r="1647" spans="1:17" ht="15" customHeight="1">
      <c r="A1647" s="1244" t="s">
        <v>2903</v>
      </c>
      <c r="B1647" s="1272">
        <f>'[2]tr (2)'!C1117</f>
        <v>100.2</v>
      </c>
      <c r="C1647" s="1224">
        <f>'[2]tr (2)'!D1117</f>
        <v>100.2</v>
      </c>
      <c r="D1647" s="1276">
        <f>'[2]tr (2)'!E1117</f>
        <v>100.2</v>
      </c>
      <c r="E1647" s="1224">
        <f>'[2]tr (2)'!F1117</f>
        <v>100.2</v>
      </c>
      <c r="F1647" s="1224">
        <f>'[2]tr (2)'!G1117</f>
        <v>100.2</v>
      </c>
      <c r="G1647" s="1224">
        <f>'[2]tr (2)'!H1117</f>
        <v>100.2</v>
      </c>
      <c r="H1647" s="1224">
        <f>'[2]tr (2)'!I1117</f>
        <v>100.2</v>
      </c>
      <c r="I1647" s="1224">
        <f>'[2]tr (2)'!J1117</f>
        <v>100.2</v>
      </c>
      <c r="J1647" s="1224">
        <f>'[2]tr (2)'!K1117</f>
        <v>100.2</v>
      </c>
      <c r="K1647" s="1224">
        <f>'[2]tr (2)'!L1117</f>
        <v>100.2</v>
      </c>
      <c r="L1647" s="1224">
        <f>'[2]tr (2)'!M1117</f>
        <v>100.2</v>
      </c>
      <c r="M1647" s="1224">
        <f>'[2]tr (2)'!N1117</f>
        <v>100.2</v>
      </c>
      <c r="N1647" s="1272">
        <f>'[2]tr (2)'!O1117</f>
        <v>100.2</v>
      </c>
      <c r="O1647" s="1224">
        <f>'[2]tr (2)'!P1117</f>
        <v>100.2</v>
      </c>
      <c r="P1647" s="1276">
        <f>'[2]tr (2)'!Q1117</f>
        <v>100.2</v>
      </c>
      <c r="Q1647" s="1278" t="s">
        <v>2904</v>
      </c>
    </row>
    <row r="1648" spans="1:17" ht="15" customHeight="1">
      <c r="A1648" s="1244" t="s">
        <v>2905</v>
      </c>
      <c r="B1648" s="1272">
        <f>'[2]tr (2)'!C1118</f>
        <v>172.9</v>
      </c>
      <c r="C1648" s="1224">
        <f>'[2]tr (2)'!D1118</f>
        <v>172.9</v>
      </c>
      <c r="D1648" s="1276">
        <f>'[2]tr (2)'!E1118</f>
        <v>172.9</v>
      </c>
      <c r="E1648" s="1224">
        <f>'[2]tr (2)'!F1118</f>
        <v>172.9</v>
      </c>
      <c r="F1648" s="1224">
        <f>'[2]tr (2)'!G1118</f>
        <v>172.6</v>
      </c>
      <c r="G1648" s="1224">
        <f>'[2]tr (2)'!H1118</f>
        <v>172.6</v>
      </c>
      <c r="H1648" s="1224">
        <f>'[2]tr (2)'!I1118</f>
        <v>172.6</v>
      </c>
      <c r="I1648" s="1224">
        <f>'[2]tr (2)'!J1118</f>
        <v>172.6</v>
      </c>
      <c r="J1648" s="1224">
        <f>'[2]tr (2)'!K1118</f>
        <v>172.6</v>
      </c>
      <c r="K1648" s="1224">
        <f>'[2]tr (2)'!L1118</f>
        <v>172.6</v>
      </c>
      <c r="L1648" s="1224">
        <f>'[2]tr (2)'!M1118</f>
        <v>172.6</v>
      </c>
      <c r="M1648" s="1224">
        <f>'[2]tr (2)'!N1118</f>
        <v>172.6</v>
      </c>
      <c r="N1648" s="1272">
        <f>'[2]tr (2)'!O1118</f>
        <v>172.6</v>
      </c>
      <c r="O1648" s="1224">
        <f>'[2]tr (2)'!P1118</f>
        <v>172.6</v>
      </c>
      <c r="P1648" s="1276">
        <f>'[2]tr (2)'!Q1118</f>
        <v>172.6</v>
      </c>
      <c r="Q1648" s="1278" t="s">
        <v>2906</v>
      </c>
    </row>
    <row r="1649" spans="1:17" ht="15" customHeight="1">
      <c r="A1649" s="1244" t="s">
        <v>2907</v>
      </c>
      <c r="B1649" s="1272">
        <f>'[2]tr (2)'!C1119</f>
        <v>105.7</v>
      </c>
      <c r="C1649" s="1224">
        <f>'[2]tr (2)'!D1119</f>
        <v>105.7</v>
      </c>
      <c r="D1649" s="1276">
        <f>'[2]tr (2)'!E1119</f>
        <v>105.7</v>
      </c>
      <c r="E1649" s="1224">
        <f>'[2]tr (2)'!F1119</f>
        <v>105.7</v>
      </c>
      <c r="F1649" s="1224">
        <f>'[2]tr (2)'!G1119</f>
        <v>105.7</v>
      </c>
      <c r="G1649" s="1224">
        <f>'[2]tr (2)'!H1119</f>
        <v>105.7</v>
      </c>
      <c r="H1649" s="1224">
        <f>'[2]tr (2)'!I1119</f>
        <v>105.7</v>
      </c>
      <c r="I1649" s="1224">
        <f>'[2]tr (2)'!J1119</f>
        <v>105.7</v>
      </c>
      <c r="J1649" s="1224">
        <f>'[2]tr (2)'!K1119</f>
        <v>106.2</v>
      </c>
      <c r="K1649" s="1224">
        <f>'[2]tr (2)'!L1119</f>
        <v>106.2</v>
      </c>
      <c r="L1649" s="1224">
        <f>'[2]tr (2)'!M1119</f>
        <v>106.2</v>
      </c>
      <c r="M1649" s="1224">
        <f>'[2]tr (2)'!N1119</f>
        <v>106.2</v>
      </c>
      <c r="N1649" s="1272">
        <f>'[2]tr (2)'!O1119</f>
        <v>106.2</v>
      </c>
      <c r="O1649" s="1224">
        <f>'[2]tr (2)'!P1119</f>
        <v>106.2</v>
      </c>
      <c r="P1649" s="1276">
        <f>'[2]tr (2)'!Q1119</f>
        <v>106.2</v>
      </c>
      <c r="Q1649" s="1278" t="s">
        <v>2908</v>
      </c>
    </row>
    <row r="1650" spans="1:17" ht="15" customHeight="1">
      <c r="A1650" s="1244" t="s">
        <v>2909</v>
      </c>
      <c r="B1650" s="1272">
        <f>'[2]tr (2)'!C1120</f>
        <v>124.6</v>
      </c>
      <c r="C1650" s="1224">
        <f>'[2]tr (2)'!D1120</f>
        <v>124.6</v>
      </c>
      <c r="D1650" s="1276">
        <f>'[2]tr (2)'!E1120</f>
        <v>124.6</v>
      </c>
      <c r="E1650" s="1224">
        <f>'[2]tr (2)'!F1120</f>
        <v>124.6</v>
      </c>
      <c r="F1650" s="1224">
        <f>'[2]tr (2)'!G1120</f>
        <v>124.6</v>
      </c>
      <c r="G1650" s="1224">
        <f>'[2]tr (2)'!H1120</f>
        <v>124.6</v>
      </c>
      <c r="H1650" s="1224">
        <f>'[2]tr (2)'!I1120</f>
        <v>124.6</v>
      </c>
      <c r="I1650" s="1224">
        <f>'[2]tr (2)'!J1120</f>
        <v>124.6</v>
      </c>
      <c r="J1650" s="1224">
        <f>'[2]tr (2)'!K1120</f>
        <v>124.6</v>
      </c>
      <c r="K1650" s="1224">
        <f>'[2]tr (2)'!L1120</f>
        <v>124.6</v>
      </c>
      <c r="L1650" s="1224">
        <f>'[2]tr (2)'!M1120</f>
        <v>124.6</v>
      </c>
      <c r="M1650" s="1224">
        <f>'[2]tr (2)'!N1120</f>
        <v>124.6</v>
      </c>
      <c r="N1650" s="1272">
        <f>'[2]tr (2)'!O1120</f>
        <v>124.6</v>
      </c>
      <c r="O1650" s="1224">
        <f>'[2]tr (2)'!P1120</f>
        <v>124.6</v>
      </c>
      <c r="P1650" s="1276">
        <f>'[2]tr (2)'!Q1120</f>
        <v>124.6</v>
      </c>
      <c r="Q1650" s="1278" t="s">
        <v>2910</v>
      </c>
    </row>
    <row r="1651" spans="1:17" ht="15" customHeight="1">
      <c r="B1651" s="1272"/>
      <c r="C1651" s="1224"/>
      <c r="D1651" s="1268"/>
      <c r="E1651" s="1267"/>
      <c r="F1651" s="1267"/>
      <c r="G1651" s="1267"/>
      <c r="H1651" s="1267"/>
      <c r="I1651" s="1267"/>
      <c r="J1651" s="1267"/>
      <c r="K1651" s="1267"/>
      <c r="L1651" s="1267"/>
      <c r="M1651" s="1267"/>
      <c r="N1651" s="1266"/>
      <c r="O1651" s="1267"/>
      <c r="P1651" s="1268"/>
      <c r="Q1651" s="1278"/>
    </row>
    <row r="1652" spans="1:17" ht="15" customHeight="1">
      <c r="A1652" s="1274" t="s">
        <v>2911</v>
      </c>
      <c r="B1652" s="1266">
        <f>'[2]tr (2)'!C1122</f>
        <v>152.80000000000001</v>
      </c>
      <c r="C1652" s="1267">
        <f>'[2]tr (2)'!D1122</f>
        <v>152.80000000000001</v>
      </c>
      <c r="D1652" s="1268">
        <f>'[2]tr (2)'!E1122</f>
        <v>152.80000000000001</v>
      </c>
      <c r="E1652" s="1267">
        <f>'[2]tr (2)'!F1122</f>
        <v>152.80000000000001</v>
      </c>
      <c r="F1652" s="1267">
        <f>'[2]tr (2)'!G1122</f>
        <v>146.5</v>
      </c>
      <c r="G1652" s="1267">
        <f>'[2]tr (2)'!H1122</f>
        <v>146.5</v>
      </c>
      <c r="H1652" s="1267">
        <f>'[2]tr (2)'!I1122</f>
        <v>146.5</v>
      </c>
      <c r="I1652" s="1267">
        <f>'[2]tr (2)'!J1122</f>
        <v>146.5</v>
      </c>
      <c r="J1652" s="1267">
        <f>'[2]tr (2)'!K1122</f>
        <v>146.5</v>
      </c>
      <c r="K1652" s="1267">
        <f>'[2]tr (2)'!L1122</f>
        <v>146.5</v>
      </c>
      <c r="L1652" s="1267">
        <f>'[2]tr (2)'!M1122</f>
        <v>146.5</v>
      </c>
      <c r="M1652" s="1267">
        <f>'[2]tr (2)'!N1122</f>
        <v>146.5</v>
      </c>
      <c r="N1652" s="1266">
        <f>'[2]tr (2)'!O1122</f>
        <v>146.5</v>
      </c>
      <c r="O1652" s="1267">
        <f>'[2]tr (2)'!P1122</f>
        <v>146.5</v>
      </c>
      <c r="P1652" s="1268">
        <f>'[2]tr (2)'!Q1122</f>
        <v>146.5</v>
      </c>
      <c r="Q1652" s="1275" t="s">
        <v>2912</v>
      </c>
    </row>
    <row r="1653" spans="1:17" ht="15" customHeight="1">
      <c r="A1653" s="1244" t="s">
        <v>2913</v>
      </c>
      <c r="B1653" s="1272">
        <f>'[2]tr (2)'!C1123</f>
        <v>160.19999999999999</v>
      </c>
      <c r="C1653" s="1224">
        <f>'[2]tr (2)'!D1123</f>
        <v>160.19999999999999</v>
      </c>
      <c r="D1653" s="1276">
        <f>'[2]tr (2)'!E1123</f>
        <v>160.19999999999999</v>
      </c>
      <c r="E1653" s="1224">
        <f>'[2]tr (2)'!F1123</f>
        <v>160.19999999999999</v>
      </c>
      <c r="F1653" s="1224">
        <f>'[2]tr (2)'!G1123</f>
        <v>149.19999999999999</v>
      </c>
      <c r="G1653" s="1224">
        <f>'[2]tr (2)'!H1123</f>
        <v>149.19999999999999</v>
      </c>
      <c r="H1653" s="1224">
        <f>'[2]tr (2)'!I1123</f>
        <v>149.19999999999999</v>
      </c>
      <c r="I1653" s="1224">
        <f>'[2]tr (2)'!J1123</f>
        <v>149.19999999999999</v>
      </c>
      <c r="J1653" s="1224">
        <f>'[2]tr (2)'!K1123</f>
        <v>149.19999999999999</v>
      </c>
      <c r="K1653" s="1224">
        <f>'[2]tr (2)'!L1123</f>
        <v>149.19999999999999</v>
      </c>
      <c r="L1653" s="1224">
        <f>'[2]tr (2)'!M1123</f>
        <v>149.19999999999999</v>
      </c>
      <c r="M1653" s="1224">
        <f>'[2]tr (2)'!N1123</f>
        <v>149.19999999999999</v>
      </c>
      <c r="N1653" s="1272">
        <f>'[2]tr (2)'!O1123</f>
        <v>149.19999999999999</v>
      </c>
      <c r="O1653" s="1224">
        <f>'[2]tr (2)'!P1123</f>
        <v>149.19999999999999</v>
      </c>
      <c r="P1653" s="1276">
        <f>'[2]tr (2)'!Q1123</f>
        <v>149.19999999999999</v>
      </c>
      <c r="Q1653" s="1278" t="s">
        <v>2914</v>
      </c>
    </row>
    <row r="1654" spans="1:17" ht="15" customHeight="1">
      <c r="A1654" s="1244" t="s">
        <v>2915</v>
      </c>
      <c r="B1654" s="1272">
        <f>'[2]tr (2)'!C1124</f>
        <v>158.4</v>
      </c>
      <c r="C1654" s="1224">
        <f>'[2]tr (2)'!D1124</f>
        <v>158.4</v>
      </c>
      <c r="D1654" s="1276">
        <f>'[2]tr (2)'!E1124</f>
        <v>158.4</v>
      </c>
      <c r="E1654" s="1224">
        <f>'[2]tr (2)'!F1124</f>
        <v>158.4</v>
      </c>
      <c r="F1654" s="1224">
        <f>'[2]tr (2)'!G1124</f>
        <v>137.6</v>
      </c>
      <c r="G1654" s="1224">
        <f>'[2]tr (2)'!H1124</f>
        <v>137.6</v>
      </c>
      <c r="H1654" s="1224">
        <f>'[2]tr (2)'!I1124</f>
        <v>137.6</v>
      </c>
      <c r="I1654" s="1224">
        <f>'[2]tr (2)'!J1124</f>
        <v>137.6</v>
      </c>
      <c r="J1654" s="1224">
        <f>'[2]tr (2)'!K1124</f>
        <v>137.6</v>
      </c>
      <c r="K1654" s="1224">
        <f>'[2]tr (2)'!L1124</f>
        <v>137.6</v>
      </c>
      <c r="L1654" s="1224">
        <f>'[2]tr (2)'!M1124</f>
        <v>137.6</v>
      </c>
      <c r="M1654" s="1224">
        <f>'[2]tr (2)'!N1124</f>
        <v>137.6</v>
      </c>
      <c r="N1654" s="1272">
        <f>'[2]tr (2)'!O1124</f>
        <v>137.6</v>
      </c>
      <c r="O1654" s="1224">
        <f>'[2]tr (2)'!P1124</f>
        <v>137.6</v>
      </c>
      <c r="P1654" s="1276">
        <f>'[2]tr (2)'!Q1124</f>
        <v>137.6</v>
      </c>
      <c r="Q1654" s="1278" t="s">
        <v>2916</v>
      </c>
    </row>
    <row r="1655" spans="1:17" ht="15" customHeight="1">
      <c r="A1655" s="1244" t="s">
        <v>2917</v>
      </c>
      <c r="B1655" s="1272">
        <f>'[2]tr (2)'!C1125</f>
        <v>108.8</v>
      </c>
      <c r="C1655" s="1224">
        <f>'[2]tr (2)'!D1125</f>
        <v>108.8</v>
      </c>
      <c r="D1655" s="1276">
        <f>'[2]tr (2)'!E1125</f>
        <v>108.8</v>
      </c>
      <c r="E1655" s="1224">
        <f>'[2]tr (2)'!F1125</f>
        <v>108.8</v>
      </c>
      <c r="F1655" s="1224">
        <f>'[2]tr (2)'!G1125</f>
        <v>108.8</v>
      </c>
      <c r="G1655" s="1224">
        <f>'[2]tr (2)'!H1125</f>
        <v>108.8</v>
      </c>
      <c r="H1655" s="1224">
        <f>'[2]tr (2)'!I1125</f>
        <v>108.8</v>
      </c>
      <c r="I1655" s="1224">
        <f>'[2]tr (2)'!J1125</f>
        <v>108.8</v>
      </c>
      <c r="J1655" s="1224">
        <f>'[2]tr (2)'!K1125</f>
        <v>108.8</v>
      </c>
      <c r="K1655" s="1224">
        <f>'[2]tr (2)'!L1125</f>
        <v>108.8</v>
      </c>
      <c r="L1655" s="1224">
        <f>'[2]tr (2)'!M1125</f>
        <v>108.8</v>
      </c>
      <c r="M1655" s="1224">
        <f>'[2]tr (2)'!N1125</f>
        <v>108.8</v>
      </c>
      <c r="N1655" s="1272">
        <f>'[2]tr (2)'!O1125</f>
        <v>108.8</v>
      </c>
      <c r="O1655" s="1224">
        <f>'[2]tr (2)'!P1125</f>
        <v>108.8</v>
      </c>
      <c r="P1655" s="1276">
        <f>'[2]tr (2)'!Q1125</f>
        <v>108.8</v>
      </c>
      <c r="Q1655" s="1278" t="s">
        <v>2918</v>
      </c>
    </row>
    <row r="1656" spans="1:17" ht="15" customHeight="1">
      <c r="A1656" s="1244" t="s">
        <v>2919</v>
      </c>
      <c r="B1656" s="1272">
        <f>'[2]tr (2)'!C1126</f>
        <v>142.69999999999999</v>
      </c>
      <c r="C1656" s="1224">
        <f>'[2]tr (2)'!D1126</f>
        <v>142.69999999999999</v>
      </c>
      <c r="D1656" s="1276">
        <f>'[2]tr (2)'!E1126</f>
        <v>142.69999999999999</v>
      </c>
      <c r="E1656" s="1224">
        <f>'[2]tr (2)'!F1126</f>
        <v>142.69999999999999</v>
      </c>
      <c r="F1656" s="1224">
        <f>'[2]tr (2)'!G1126</f>
        <v>142.69999999999999</v>
      </c>
      <c r="G1656" s="1224">
        <f>'[2]tr (2)'!H1126</f>
        <v>142.69999999999999</v>
      </c>
      <c r="H1656" s="1224">
        <f>'[2]tr (2)'!I1126</f>
        <v>142.69999999999999</v>
      </c>
      <c r="I1656" s="1224">
        <f>'[2]tr (2)'!J1126</f>
        <v>142.69999999999999</v>
      </c>
      <c r="J1656" s="1224">
        <f>'[2]tr (2)'!K1126</f>
        <v>142.69999999999999</v>
      </c>
      <c r="K1656" s="1224">
        <f>'[2]tr (2)'!L1126</f>
        <v>142.69999999999999</v>
      </c>
      <c r="L1656" s="1224">
        <f>'[2]tr (2)'!M1126</f>
        <v>142.69999999999999</v>
      </c>
      <c r="M1656" s="1224">
        <f>'[2]tr (2)'!N1126</f>
        <v>142.69999999999999</v>
      </c>
      <c r="N1656" s="1272">
        <f>'[2]tr (2)'!O1126</f>
        <v>142.69999999999999</v>
      </c>
      <c r="O1656" s="1224">
        <f>'[2]tr (2)'!P1126</f>
        <v>142.69999999999999</v>
      </c>
      <c r="P1656" s="1276">
        <f>'[2]tr (2)'!Q1126</f>
        <v>142.69999999999999</v>
      </c>
      <c r="Q1656" s="1278" t="s">
        <v>2920</v>
      </c>
    </row>
    <row r="1657" spans="1:17" ht="15" customHeight="1">
      <c r="A1657" s="1244" t="s">
        <v>2921</v>
      </c>
      <c r="B1657" s="1272">
        <f>'[2]tr (2)'!C1127</f>
        <v>166.7</v>
      </c>
      <c r="C1657" s="1224">
        <f>'[2]tr (2)'!D1127</f>
        <v>166.7</v>
      </c>
      <c r="D1657" s="1276">
        <f>'[2]tr (2)'!E1127</f>
        <v>166.7</v>
      </c>
      <c r="E1657" s="1224">
        <f>'[2]tr (2)'!F1127</f>
        <v>166.7</v>
      </c>
      <c r="F1657" s="1224">
        <f>'[2]tr (2)'!G1127</f>
        <v>166.7</v>
      </c>
      <c r="G1657" s="1224">
        <f>'[2]tr (2)'!H1127</f>
        <v>166.7</v>
      </c>
      <c r="H1657" s="1224">
        <f>'[2]tr (2)'!I1127</f>
        <v>166.7</v>
      </c>
      <c r="I1657" s="1224">
        <f>'[2]tr (2)'!J1127</f>
        <v>166.7</v>
      </c>
      <c r="J1657" s="1224">
        <f>'[2]tr (2)'!K1127</f>
        <v>166.7</v>
      </c>
      <c r="K1657" s="1224">
        <f>'[2]tr (2)'!L1127</f>
        <v>166.7</v>
      </c>
      <c r="L1657" s="1224">
        <f>'[2]tr (2)'!M1127</f>
        <v>166.7</v>
      </c>
      <c r="M1657" s="1224">
        <f>'[2]tr (2)'!N1127</f>
        <v>166.7</v>
      </c>
      <c r="N1657" s="1272">
        <f>'[2]tr (2)'!O1127</f>
        <v>166.7</v>
      </c>
      <c r="O1657" s="1224">
        <f>'[2]tr (2)'!P1127</f>
        <v>166.7</v>
      </c>
      <c r="P1657" s="1276">
        <f>'[2]tr (2)'!Q1127</f>
        <v>166.7</v>
      </c>
      <c r="Q1657" s="1278" t="s">
        <v>2922</v>
      </c>
    </row>
    <row r="1658" spans="1:17" ht="15" customHeight="1">
      <c r="B1658" s="1272"/>
      <c r="C1658" s="1224"/>
      <c r="D1658" s="1268"/>
      <c r="E1658" s="1267"/>
      <c r="F1658" s="1267"/>
      <c r="G1658" s="1267"/>
      <c r="H1658" s="1267"/>
      <c r="I1658" s="1267"/>
      <c r="J1658" s="1267"/>
      <c r="K1658" s="1267"/>
      <c r="L1658" s="1267"/>
      <c r="M1658" s="1267"/>
      <c r="N1658" s="1266"/>
      <c r="O1658" s="1267"/>
      <c r="P1658" s="1268"/>
      <c r="Q1658" s="1278"/>
    </row>
    <row r="1659" spans="1:17" ht="15" customHeight="1">
      <c r="A1659" s="1274" t="s">
        <v>2923</v>
      </c>
      <c r="B1659" s="1266">
        <f>'[2]tr (2)'!C1129</f>
        <v>144.1</v>
      </c>
      <c r="C1659" s="1267">
        <f>'[2]tr (2)'!D1129</f>
        <v>144.1</v>
      </c>
      <c r="D1659" s="1268">
        <f>'[2]tr (2)'!E1129</f>
        <v>144.1</v>
      </c>
      <c r="E1659" s="1267">
        <f>'[2]tr (2)'!F1129</f>
        <v>144.1</v>
      </c>
      <c r="F1659" s="1267">
        <f>'[2]tr (2)'!G1129</f>
        <v>144.1</v>
      </c>
      <c r="G1659" s="1267">
        <f>'[2]tr (2)'!H1129</f>
        <v>144.1</v>
      </c>
      <c r="H1659" s="1267">
        <f>'[2]tr (2)'!I1129</f>
        <v>144.1</v>
      </c>
      <c r="I1659" s="1267">
        <f>'[2]tr (2)'!J1129</f>
        <v>143.80000000000001</v>
      </c>
      <c r="J1659" s="1267">
        <f>'[2]tr (2)'!K1129</f>
        <v>143.80000000000001</v>
      </c>
      <c r="K1659" s="1267">
        <f>'[2]tr (2)'!L1129</f>
        <v>143.80000000000001</v>
      </c>
      <c r="L1659" s="1267">
        <f>'[2]tr (2)'!M1129</f>
        <v>143.80000000000001</v>
      </c>
      <c r="M1659" s="1267">
        <f>'[2]tr (2)'!N1129</f>
        <v>143.80000000000001</v>
      </c>
      <c r="N1659" s="1266">
        <f>'[2]tr (2)'!O1129</f>
        <v>143.80000000000001</v>
      </c>
      <c r="O1659" s="1267">
        <f>'[2]tr (2)'!P1129</f>
        <v>143.80000000000001</v>
      </c>
      <c r="P1659" s="1268">
        <f>'[2]tr (2)'!Q1129</f>
        <v>143.80000000000001</v>
      </c>
      <c r="Q1659" s="1273" t="s">
        <v>2924</v>
      </c>
    </row>
    <row r="1660" spans="1:17" ht="15" customHeight="1">
      <c r="A1660" s="1244" t="s">
        <v>2925</v>
      </c>
      <c r="B1660" s="1272">
        <f>'[2]tr (2)'!C1130</f>
        <v>144.69999999999999</v>
      </c>
      <c r="C1660" s="1224">
        <f>'[2]tr (2)'!D1130</f>
        <v>144.69999999999999</v>
      </c>
      <c r="D1660" s="1276">
        <f>'[2]tr (2)'!E1130</f>
        <v>144.69999999999999</v>
      </c>
      <c r="E1660" s="1224">
        <f>'[2]tr (2)'!F1130</f>
        <v>144.69999999999999</v>
      </c>
      <c r="F1660" s="1224">
        <f>'[2]tr (2)'!G1130</f>
        <v>144.69999999999999</v>
      </c>
      <c r="G1660" s="1224">
        <f>'[2]tr (2)'!H1130</f>
        <v>144.69999999999999</v>
      </c>
      <c r="H1660" s="1224">
        <f>'[2]tr (2)'!I1130</f>
        <v>144.69999999999999</v>
      </c>
      <c r="I1660" s="1224">
        <f>'[2]tr (2)'!J1130</f>
        <v>144.4</v>
      </c>
      <c r="J1660" s="1224">
        <f>'[2]tr (2)'!K1130</f>
        <v>144.4</v>
      </c>
      <c r="K1660" s="1224">
        <f>'[2]tr (2)'!L1130</f>
        <v>144.4</v>
      </c>
      <c r="L1660" s="1224">
        <f>'[2]tr (2)'!M1130</f>
        <v>144.4</v>
      </c>
      <c r="M1660" s="1224">
        <f>'[2]tr (2)'!N1130</f>
        <v>144.4</v>
      </c>
      <c r="N1660" s="1272">
        <f>'[2]tr (2)'!O1130</f>
        <v>144.4</v>
      </c>
      <c r="O1660" s="1224">
        <f>'[2]tr (2)'!P1130</f>
        <v>144.4</v>
      </c>
      <c r="P1660" s="1276">
        <f>'[2]tr (2)'!Q1130</f>
        <v>144.4</v>
      </c>
      <c r="Q1660" s="1278" t="s">
        <v>2926</v>
      </c>
    </row>
    <row r="1661" spans="1:17" ht="15" customHeight="1">
      <c r="A1661" s="1244" t="s">
        <v>2927</v>
      </c>
      <c r="B1661" s="1272">
        <f>'[2]tr (2)'!C1131</f>
        <v>124.4</v>
      </c>
      <c r="C1661" s="1224">
        <f>'[2]tr (2)'!D1131</f>
        <v>124.4</v>
      </c>
      <c r="D1661" s="1276">
        <f>'[2]tr (2)'!E1131</f>
        <v>124.4</v>
      </c>
      <c r="E1661" s="1224">
        <f>'[2]tr (2)'!F1131</f>
        <v>124.4</v>
      </c>
      <c r="F1661" s="1224">
        <f>'[2]tr (2)'!G1131</f>
        <v>124.4</v>
      </c>
      <c r="G1661" s="1224">
        <f>'[2]tr (2)'!H1131</f>
        <v>124.4</v>
      </c>
      <c r="H1661" s="1224">
        <f>'[2]tr (2)'!I1131</f>
        <v>124.4</v>
      </c>
      <c r="I1661" s="1224">
        <f>'[2]tr (2)'!J1131</f>
        <v>124.4</v>
      </c>
      <c r="J1661" s="1224">
        <f>'[2]tr (2)'!K1131</f>
        <v>124.4</v>
      </c>
      <c r="K1661" s="1224">
        <f>'[2]tr (2)'!L1131</f>
        <v>124.4</v>
      </c>
      <c r="L1661" s="1224">
        <f>'[2]tr (2)'!M1131</f>
        <v>124.4</v>
      </c>
      <c r="M1661" s="1224">
        <f>'[2]tr (2)'!N1131</f>
        <v>124.4</v>
      </c>
      <c r="N1661" s="1272">
        <f>'[2]tr (2)'!O1131</f>
        <v>124.4</v>
      </c>
      <c r="O1661" s="1224">
        <f>'[2]tr (2)'!P1131</f>
        <v>124.4</v>
      </c>
      <c r="P1661" s="1276">
        <f>'[2]tr (2)'!Q1131</f>
        <v>124.4</v>
      </c>
      <c r="Q1661" s="1278" t="s">
        <v>2928</v>
      </c>
    </row>
    <row r="1662" spans="1:17" ht="15" customHeight="1">
      <c r="A1662" s="1244" t="s">
        <v>2929</v>
      </c>
      <c r="B1662" s="1272">
        <f>'[2]tr (2)'!C1132</f>
        <v>130.1</v>
      </c>
      <c r="C1662" s="1224">
        <f>'[2]tr (2)'!D1132</f>
        <v>130.1</v>
      </c>
      <c r="D1662" s="1276">
        <f>'[2]tr (2)'!E1132</f>
        <v>130.1</v>
      </c>
      <c r="E1662" s="1224">
        <f>'[2]tr (2)'!F1132</f>
        <v>130.1</v>
      </c>
      <c r="F1662" s="1224">
        <f>'[2]tr (2)'!G1132</f>
        <v>130.1</v>
      </c>
      <c r="G1662" s="1224">
        <f>'[2]tr (2)'!H1132</f>
        <v>130.1</v>
      </c>
      <c r="H1662" s="1224">
        <f>'[2]tr (2)'!I1132</f>
        <v>130.1</v>
      </c>
      <c r="I1662" s="1224">
        <f>'[2]tr (2)'!J1132</f>
        <v>130.1</v>
      </c>
      <c r="J1662" s="1224">
        <f>'[2]tr (2)'!K1132</f>
        <v>130.1</v>
      </c>
      <c r="K1662" s="1224">
        <f>'[2]tr (2)'!L1132</f>
        <v>130.1</v>
      </c>
      <c r="L1662" s="1224">
        <f>'[2]tr (2)'!M1132</f>
        <v>130.1</v>
      </c>
      <c r="M1662" s="1224">
        <f>'[2]tr (2)'!N1132</f>
        <v>130.1</v>
      </c>
      <c r="N1662" s="1272">
        <f>'[2]tr (2)'!O1132</f>
        <v>130.1</v>
      </c>
      <c r="O1662" s="1224">
        <f>'[2]tr (2)'!P1132</f>
        <v>130.1</v>
      </c>
      <c r="P1662" s="1276">
        <f>'[2]tr (2)'!Q1132</f>
        <v>130.1</v>
      </c>
      <c r="Q1662" s="1278" t="s">
        <v>2930</v>
      </c>
    </row>
    <row r="1663" spans="1:17" ht="11.25" customHeight="1">
      <c r="B1663" s="1272"/>
      <c r="C1663" s="1224"/>
      <c r="D1663" s="1268"/>
      <c r="E1663" s="1267"/>
      <c r="F1663" s="1267"/>
      <c r="G1663" s="1267"/>
      <c r="H1663" s="1267"/>
      <c r="I1663" s="1267"/>
      <c r="J1663" s="1267"/>
      <c r="K1663" s="1267"/>
      <c r="L1663" s="1267"/>
      <c r="M1663" s="1267"/>
      <c r="N1663" s="1266"/>
      <c r="O1663" s="1267"/>
      <c r="P1663" s="1268"/>
      <c r="Q1663" s="1278"/>
    </row>
    <row r="1664" spans="1:17" ht="15" customHeight="1">
      <c r="A1664" s="1274" t="s">
        <v>2931</v>
      </c>
      <c r="B1664" s="1266">
        <f>'[2]tr (2)'!C1134</f>
        <v>129.4</v>
      </c>
      <c r="C1664" s="1267">
        <f>'[2]tr (2)'!D1134</f>
        <v>129.4</v>
      </c>
      <c r="D1664" s="1268">
        <f>'[2]tr (2)'!E1134</f>
        <v>129.4</v>
      </c>
      <c r="E1664" s="1267">
        <f>'[2]tr (2)'!F1134</f>
        <v>129.4</v>
      </c>
      <c r="F1664" s="1267">
        <f>'[2]tr (2)'!G1134</f>
        <v>128.69999999999999</v>
      </c>
      <c r="G1664" s="1267">
        <f>'[2]tr (2)'!H1134</f>
        <v>128.69999999999999</v>
      </c>
      <c r="H1664" s="1267">
        <f>'[2]tr (2)'!I1134</f>
        <v>128.69999999999999</v>
      </c>
      <c r="I1664" s="1267">
        <f>'[2]tr (2)'!J1134</f>
        <v>128.6</v>
      </c>
      <c r="J1664" s="1267">
        <f>'[2]tr (2)'!K1134</f>
        <v>128.6</v>
      </c>
      <c r="K1664" s="1267">
        <f>'[2]tr (2)'!L1134</f>
        <v>126.5</v>
      </c>
      <c r="L1664" s="1267">
        <f>'[2]tr (2)'!M1134</f>
        <v>126.5</v>
      </c>
      <c r="M1664" s="1267">
        <f>'[2]tr (2)'!N1134</f>
        <v>126.5</v>
      </c>
      <c r="N1664" s="1266">
        <f>'[2]tr (2)'!O1134</f>
        <v>117.7</v>
      </c>
      <c r="O1664" s="1267">
        <f>'[2]tr (2)'!P1134</f>
        <v>116.7</v>
      </c>
      <c r="P1664" s="1268">
        <f>'[2]tr (2)'!Q1134</f>
        <v>116.7</v>
      </c>
      <c r="Q1664" s="1273" t="s">
        <v>2932</v>
      </c>
    </row>
    <row r="1665" spans="1:17" ht="15" customHeight="1">
      <c r="A1665" s="1244" t="s">
        <v>2933</v>
      </c>
      <c r="B1665" s="1272">
        <f>'[2]tr (2)'!C1135</f>
        <v>145.5</v>
      </c>
      <c r="C1665" s="1224">
        <f>'[2]tr (2)'!D1135</f>
        <v>145.5</v>
      </c>
      <c r="D1665" s="1276">
        <f>'[2]tr (2)'!E1135</f>
        <v>145.5</v>
      </c>
      <c r="E1665" s="1224">
        <f>'[2]tr (2)'!F1135</f>
        <v>145.5</v>
      </c>
      <c r="F1665" s="1224">
        <f>'[2]tr (2)'!G1135</f>
        <v>145.5</v>
      </c>
      <c r="G1665" s="1224">
        <f>'[2]tr (2)'!H1135</f>
        <v>145.5</v>
      </c>
      <c r="H1665" s="1224">
        <f>'[2]tr (2)'!I1135</f>
        <v>145.5</v>
      </c>
      <c r="I1665" s="1224">
        <f>'[2]tr (2)'!J1135</f>
        <v>145.5</v>
      </c>
      <c r="J1665" s="1224">
        <f>'[2]tr (2)'!K1135</f>
        <v>145.5</v>
      </c>
      <c r="K1665" s="1224">
        <f>'[2]tr (2)'!L1135</f>
        <v>136.6</v>
      </c>
      <c r="L1665" s="1224">
        <f>'[2]tr (2)'!M1135</f>
        <v>136.6</v>
      </c>
      <c r="M1665" s="1224">
        <f>'[2]tr (2)'!N1135</f>
        <v>136.6</v>
      </c>
      <c r="N1665" s="1272">
        <f>'[2]tr (2)'!O1135</f>
        <v>135.6</v>
      </c>
      <c r="O1665" s="1224">
        <f>'[2]tr (2)'!P1135</f>
        <v>132.80000000000001</v>
      </c>
      <c r="P1665" s="1276">
        <f>'[2]tr (2)'!Q1135</f>
        <v>132.80000000000001</v>
      </c>
      <c r="Q1665" s="1278" t="s">
        <v>2934</v>
      </c>
    </row>
    <row r="1666" spans="1:17" ht="15" customHeight="1">
      <c r="A1666" s="1244" t="s">
        <v>2935</v>
      </c>
      <c r="B1666" s="1272">
        <f>'[2]tr (2)'!C1136</f>
        <v>100.5</v>
      </c>
      <c r="C1666" s="1224">
        <f>'[2]tr (2)'!D1136</f>
        <v>100.5</v>
      </c>
      <c r="D1666" s="1276">
        <f>'[2]tr (2)'!E1136</f>
        <v>100.5</v>
      </c>
      <c r="E1666" s="1224">
        <f>'[2]tr (2)'!F1136</f>
        <v>100.5</v>
      </c>
      <c r="F1666" s="1224">
        <f>'[2]tr (2)'!G1136</f>
        <v>100.5</v>
      </c>
      <c r="G1666" s="1224">
        <f>'[2]tr (2)'!H1136</f>
        <v>100.5</v>
      </c>
      <c r="H1666" s="1224">
        <f>'[2]tr (2)'!I1136</f>
        <v>100.5</v>
      </c>
      <c r="I1666" s="1224">
        <f>'[2]tr (2)'!J1136</f>
        <v>100.5</v>
      </c>
      <c r="J1666" s="1224">
        <f>'[2]tr (2)'!K1136</f>
        <v>100.5</v>
      </c>
      <c r="K1666" s="1224">
        <f>'[2]tr (2)'!L1136</f>
        <v>100.5</v>
      </c>
      <c r="L1666" s="1224">
        <f>'[2]tr (2)'!M1136</f>
        <v>100.5</v>
      </c>
      <c r="M1666" s="1224">
        <f>'[2]tr (2)'!N1136</f>
        <v>100.5</v>
      </c>
      <c r="N1666" s="1272">
        <f>'[2]tr (2)'!O1136</f>
        <v>100.5</v>
      </c>
      <c r="O1666" s="1224">
        <f>'[2]tr (2)'!P1136</f>
        <v>100.5</v>
      </c>
      <c r="P1666" s="1276">
        <f>'[2]tr (2)'!Q1136</f>
        <v>100.5</v>
      </c>
      <c r="Q1666" s="1277" t="s">
        <v>2936</v>
      </c>
    </row>
    <row r="1667" spans="1:17" ht="15" customHeight="1">
      <c r="A1667" s="1244" t="s">
        <v>2937</v>
      </c>
      <c r="B1667" s="1272">
        <f>'[2]tr (2)'!C1137</f>
        <v>113.9</v>
      </c>
      <c r="C1667" s="1224">
        <f>'[2]tr (2)'!D1137</f>
        <v>113.9</v>
      </c>
      <c r="D1667" s="1276">
        <f>'[2]tr (2)'!E1137</f>
        <v>113.6</v>
      </c>
      <c r="E1667" s="1224">
        <f>'[2]tr (2)'!F1137</f>
        <v>113.7</v>
      </c>
      <c r="F1667" s="1224">
        <f>'[2]tr (2)'!G1137</f>
        <v>113.6</v>
      </c>
      <c r="G1667" s="1224">
        <f>'[2]tr (2)'!H1137</f>
        <v>113.7</v>
      </c>
      <c r="H1667" s="1224">
        <f>'[2]tr (2)'!I1137</f>
        <v>113.7</v>
      </c>
      <c r="I1667" s="1224">
        <f>'[2]tr (2)'!J1137</f>
        <v>113.2</v>
      </c>
      <c r="J1667" s="1224">
        <f>'[2]tr (2)'!K1137</f>
        <v>113.2</v>
      </c>
      <c r="K1667" s="1224">
        <f>'[2]tr (2)'!L1137</f>
        <v>113.1</v>
      </c>
      <c r="L1667" s="1224">
        <f>'[2]tr (2)'!M1137</f>
        <v>113.1</v>
      </c>
      <c r="M1667" s="1224">
        <f>'[2]tr (2)'!N1137</f>
        <v>112.9</v>
      </c>
      <c r="N1667" s="1272">
        <f>'[2]tr (2)'!O1137</f>
        <v>112.8</v>
      </c>
      <c r="O1667" s="1224">
        <f>'[2]tr (2)'!P1137</f>
        <v>112.2</v>
      </c>
      <c r="P1667" s="1276">
        <f>'[2]tr (2)'!Q1137</f>
        <v>112.2</v>
      </c>
      <c r="Q1667" s="1277" t="s">
        <v>2938</v>
      </c>
    </row>
    <row r="1668" spans="1:17" ht="15" customHeight="1">
      <c r="A1668" s="1244" t="s">
        <v>2939</v>
      </c>
      <c r="B1668" s="1272">
        <f>'[2]tr (2)'!C1138</f>
        <v>233.9</v>
      </c>
      <c r="C1668" s="1224">
        <f>'[2]tr (2)'!D1138</f>
        <v>233.9</v>
      </c>
      <c r="D1668" s="1276">
        <f>'[2]tr (2)'!E1138</f>
        <v>233.9</v>
      </c>
      <c r="E1668" s="1224">
        <f>'[2]tr (2)'!F1138</f>
        <v>233.9</v>
      </c>
      <c r="F1668" s="1224">
        <f>'[2]tr (2)'!G1138</f>
        <v>235.7</v>
      </c>
      <c r="G1668" s="1224">
        <f>'[2]tr (2)'!H1138</f>
        <v>233.1</v>
      </c>
      <c r="H1668" s="1224">
        <f>'[2]tr (2)'!I1138</f>
        <v>233.1</v>
      </c>
      <c r="I1668" s="1224">
        <f>'[2]tr (2)'!J1138</f>
        <v>233.1</v>
      </c>
      <c r="J1668" s="1224">
        <f>'[2]tr (2)'!K1138</f>
        <v>233.1</v>
      </c>
      <c r="K1668" s="1224">
        <f>'[2]tr (2)'!L1138</f>
        <v>233.3</v>
      </c>
      <c r="L1668" s="1224">
        <f>'[2]tr (2)'!M1138</f>
        <v>233.3</v>
      </c>
      <c r="M1668" s="1224">
        <f>'[2]tr (2)'!N1138</f>
        <v>231.4</v>
      </c>
      <c r="N1668" s="1272">
        <f>'[2]tr (2)'!O1138</f>
        <v>231.4</v>
      </c>
      <c r="O1668" s="1224">
        <f>'[2]tr (2)'!P1138</f>
        <v>231.4</v>
      </c>
      <c r="P1668" s="1276">
        <f>'[2]tr (2)'!Q1138</f>
        <v>231.4</v>
      </c>
      <c r="Q1668" s="1278" t="s">
        <v>2940</v>
      </c>
    </row>
    <row r="1669" spans="1:17" ht="15" customHeight="1">
      <c r="A1669" s="1244" t="s">
        <v>2941</v>
      </c>
      <c r="B1669" s="1272">
        <f>'[2]tr (2)'!C1139</f>
        <v>109.9</v>
      </c>
      <c r="C1669" s="1224">
        <f>'[2]tr (2)'!D1139</f>
        <v>109.9</v>
      </c>
      <c r="D1669" s="1276">
        <f>'[2]tr (2)'!E1139</f>
        <v>109.9</v>
      </c>
      <c r="E1669" s="1224">
        <f>'[2]tr (2)'!F1139</f>
        <v>109.9</v>
      </c>
      <c r="F1669" s="1224">
        <f>'[2]tr (2)'!G1139</f>
        <v>109.9</v>
      </c>
      <c r="G1669" s="1224">
        <f>'[2]tr (2)'!H1139</f>
        <v>109.9</v>
      </c>
      <c r="H1669" s="1224">
        <f>'[2]tr (2)'!I1139</f>
        <v>109.9</v>
      </c>
      <c r="I1669" s="1224">
        <f>'[2]tr (2)'!J1139</f>
        <v>109.9</v>
      </c>
      <c r="J1669" s="1224">
        <f>'[2]tr (2)'!K1139</f>
        <v>109.9</v>
      </c>
      <c r="K1669" s="1224">
        <f>'[2]tr (2)'!L1139</f>
        <v>108.3</v>
      </c>
      <c r="L1669" s="1224">
        <f>'[2]tr (2)'!M1139</f>
        <v>108.3</v>
      </c>
      <c r="M1669" s="1224">
        <f>'[2]tr (2)'!N1139</f>
        <v>108.3</v>
      </c>
      <c r="N1669" s="1272">
        <f>'[2]tr (2)'!O1139</f>
        <v>106.7</v>
      </c>
      <c r="O1669" s="1224">
        <f>'[2]tr (2)'!P1139</f>
        <v>106.7</v>
      </c>
      <c r="P1669" s="1276">
        <f>'[2]tr (2)'!Q1139</f>
        <v>106.7</v>
      </c>
      <c r="Q1669" s="1277" t="s">
        <v>2942</v>
      </c>
    </row>
    <row r="1670" spans="1:17" ht="15" customHeight="1">
      <c r="A1670" s="1244" t="s">
        <v>2943</v>
      </c>
      <c r="B1670" s="1272">
        <f>'[2]tr (2)'!C1140</f>
        <v>105.8</v>
      </c>
      <c r="C1670" s="1224">
        <f>'[2]tr (2)'!D1140</f>
        <v>105.8</v>
      </c>
      <c r="D1670" s="1276">
        <f>'[2]tr (2)'!E1140</f>
        <v>105.8</v>
      </c>
      <c r="E1670" s="1224">
        <f>'[2]tr (2)'!F1140</f>
        <v>105.8</v>
      </c>
      <c r="F1670" s="1224">
        <f>'[2]tr (2)'!G1140</f>
        <v>100.9</v>
      </c>
      <c r="G1670" s="1224">
        <f>'[2]tr (2)'!H1140</f>
        <v>100.9</v>
      </c>
      <c r="H1670" s="1224">
        <f>'[2]tr (2)'!I1140</f>
        <v>100.9</v>
      </c>
      <c r="I1670" s="1224">
        <f>'[2]tr (2)'!J1140</f>
        <v>100.9</v>
      </c>
      <c r="J1670" s="1224">
        <f>'[2]tr (2)'!K1140</f>
        <v>100.9</v>
      </c>
      <c r="K1670" s="1224">
        <f>'[2]tr (2)'!L1140</f>
        <v>100.9</v>
      </c>
      <c r="L1670" s="1224">
        <f>'[2]tr (2)'!M1140</f>
        <v>100.9</v>
      </c>
      <c r="M1670" s="1224">
        <f>'[2]tr (2)'!N1140</f>
        <v>100.9</v>
      </c>
      <c r="N1670" s="1272">
        <f>'[2]tr (2)'!O1140</f>
        <v>100.9</v>
      </c>
      <c r="O1670" s="1224">
        <f>'[2]tr (2)'!P1140</f>
        <v>100.9</v>
      </c>
      <c r="P1670" s="1276">
        <f>'[2]tr (2)'!Q1140</f>
        <v>100.9</v>
      </c>
      <c r="Q1670" s="1277" t="s">
        <v>2944</v>
      </c>
    </row>
    <row r="1671" spans="1:17" ht="15" customHeight="1">
      <c r="A1671" s="1244" t="s">
        <v>2945</v>
      </c>
      <c r="B1671" s="1272">
        <f>'[2]tr (2)'!C1141</f>
        <v>121.1</v>
      </c>
      <c r="C1671" s="1224">
        <f>'[2]tr (2)'!D1141</f>
        <v>121.1</v>
      </c>
      <c r="D1671" s="1276">
        <f>'[2]tr (2)'!E1141</f>
        <v>121.1</v>
      </c>
      <c r="E1671" s="1224">
        <f>'[2]tr (2)'!F1141</f>
        <v>121.1</v>
      </c>
      <c r="F1671" s="1224">
        <f>'[2]tr (2)'!G1141</f>
        <v>121.1</v>
      </c>
      <c r="G1671" s="1224">
        <f>'[2]tr (2)'!H1141</f>
        <v>121.1</v>
      </c>
      <c r="H1671" s="1224">
        <f>'[2]tr (2)'!I1141</f>
        <v>121.1</v>
      </c>
      <c r="I1671" s="1224">
        <f>'[2]tr (2)'!J1141</f>
        <v>121.1</v>
      </c>
      <c r="J1671" s="1224">
        <f>'[2]tr (2)'!K1141</f>
        <v>121.1</v>
      </c>
      <c r="K1671" s="1224">
        <f>'[2]tr (2)'!L1141</f>
        <v>121.1</v>
      </c>
      <c r="L1671" s="1224">
        <f>'[2]tr (2)'!M1141</f>
        <v>121.1</v>
      </c>
      <c r="M1671" s="1224">
        <f>'[2]tr (2)'!N1141</f>
        <v>121.1</v>
      </c>
      <c r="N1671" s="1272">
        <f>'[2]tr (2)'!O1141</f>
        <v>100</v>
      </c>
      <c r="O1671" s="1224">
        <f>'[2]tr (2)'!P1141</f>
        <v>100</v>
      </c>
      <c r="P1671" s="1276">
        <f>'[2]tr (2)'!Q1141</f>
        <v>100</v>
      </c>
      <c r="Q1671" s="1277" t="s">
        <v>2946</v>
      </c>
    </row>
    <row r="1672" spans="1:17" ht="15" customHeight="1">
      <c r="B1672" s="1272"/>
      <c r="C1672" s="1224"/>
      <c r="D1672" s="1276"/>
      <c r="P1672" s="1263"/>
      <c r="Q1672" s="1277"/>
    </row>
    <row r="1673" spans="1:17" ht="15" customHeight="1">
      <c r="B1673" s="1272"/>
      <c r="C1673" s="1224"/>
      <c r="D1673" s="1276"/>
      <c r="P1673" s="1263"/>
      <c r="Q1673" s="1277"/>
    </row>
    <row r="1674" spans="1:17" ht="15" customHeight="1">
      <c r="B1674" s="1272"/>
      <c r="C1674" s="1224"/>
      <c r="D1674" s="1276"/>
      <c r="P1674" s="1263"/>
      <c r="Q1674" s="1277"/>
    </row>
    <row r="1675" spans="1:17" ht="15" customHeight="1">
      <c r="B1675" s="1272"/>
      <c r="C1675" s="1224"/>
      <c r="D1675" s="1276"/>
      <c r="P1675" s="1263"/>
      <c r="Q1675" s="1277"/>
    </row>
    <row r="1676" spans="1:17" ht="15" customHeight="1">
      <c r="B1676" s="1272"/>
      <c r="C1676" s="1224"/>
      <c r="D1676" s="1276"/>
      <c r="P1676" s="1263"/>
      <c r="Q1676" s="1277"/>
    </row>
    <row r="1677" spans="1:17" ht="15" customHeight="1">
      <c r="B1677" s="1272"/>
      <c r="C1677" s="1224"/>
      <c r="D1677" s="1276"/>
      <c r="P1677" s="1263"/>
      <c r="Q1677" s="1277"/>
    </row>
    <row r="1678" spans="1:17" ht="15" customHeight="1">
      <c r="A1678" s="1297"/>
      <c r="B1678" s="1282"/>
      <c r="C1678" s="1283"/>
      <c r="D1678" s="1284"/>
      <c r="E1678" s="1240"/>
      <c r="F1678" s="1240"/>
      <c r="G1678" s="1240"/>
      <c r="H1678" s="1240"/>
      <c r="I1678" s="1240"/>
      <c r="J1678" s="1240"/>
      <c r="K1678" s="1240"/>
      <c r="L1678" s="1240"/>
      <c r="M1678" s="1240"/>
      <c r="N1678" s="1319"/>
      <c r="O1678" s="1240"/>
      <c r="P1678" s="1320"/>
      <c r="Q1678" s="1242"/>
    </row>
    <row r="1679" spans="1:17" ht="12.95" customHeight="1">
      <c r="A1679" s="1300" t="s">
        <v>2735</v>
      </c>
      <c r="B1679" s="1224"/>
      <c r="C1679" s="1224"/>
      <c r="D1679" s="1224"/>
      <c r="N1679" s="1220"/>
      <c r="Q1679" s="1301" t="s">
        <v>2947</v>
      </c>
    </row>
    <row r="1680" spans="1:17" ht="12.95" customHeight="1">
      <c r="A1680" s="1300"/>
      <c r="B1680" s="1224"/>
      <c r="C1680" s="1224"/>
      <c r="D1680" s="1224"/>
      <c r="N1680" s="1220"/>
      <c r="Q1680" s="1301"/>
    </row>
    <row r="1681" spans="1:17" ht="12.95" customHeight="1">
      <c r="A1681" s="1316"/>
      <c r="B1681" s="1224"/>
      <c r="C1681" s="1224"/>
      <c r="D1681" s="1224"/>
      <c r="N1681" s="1220"/>
    </row>
    <row r="1682" spans="1:17" ht="24" customHeight="1">
      <c r="A1682" s="1219" t="s">
        <v>2666</v>
      </c>
      <c r="C1682" s="1224"/>
      <c r="D1682" s="1224"/>
      <c r="N1682" s="1220"/>
      <c r="Q1682" s="1225" t="s">
        <v>2667</v>
      </c>
    </row>
    <row r="1683" spans="1:17" ht="20.25">
      <c r="A1683" s="1228" t="s">
        <v>3002</v>
      </c>
      <c r="C1683" s="1224"/>
      <c r="D1683" s="1224"/>
      <c r="N1683" s="1220"/>
      <c r="Q1683" s="1230" t="s">
        <v>3003</v>
      </c>
    </row>
    <row r="1684" spans="1:17" ht="18" customHeight="1">
      <c r="A1684" s="1233" t="s">
        <v>2739</v>
      </c>
      <c r="C1684" s="1224"/>
      <c r="D1684" s="1224"/>
      <c r="N1684" s="1220"/>
      <c r="Q1684" s="1236" t="s">
        <v>2740</v>
      </c>
    </row>
    <row r="1685" spans="1:17" ht="15.95" customHeight="1">
      <c r="A1685" s="1239"/>
      <c r="B1685" s="1240"/>
      <c r="C1685" s="1240"/>
      <c r="D1685" s="1240"/>
      <c r="E1685" s="1240"/>
      <c r="F1685" s="1240"/>
      <c r="G1685" s="1240"/>
      <c r="H1685" s="1240"/>
      <c r="I1685" s="1240"/>
      <c r="J1685" s="1240"/>
      <c r="K1685" s="1240"/>
      <c r="L1685" s="1240"/>
      <c r="M1685" s="1240"/>
      <c r="N1685" s="1240"/>
      <c r="O1685" s="1240"/>
      <c r="P1685" s="1240"/>
      <c r="Q1685" s="1242"/>
    </row>
    <row r="1686" spans="1:17" ht="11.1" customHeight="1">
      <c r="A1686" s="1245"/>
      <c r="B1686" s="2390">
        <v>2018</v>
      </c>
      <c r="C1686" s="2391"/>
      <c r="D1686" s="2391"/>
      <c r="E1686" s="2391"/>
      <c r="F1686" s="2391"/>
      <c r="G1686" s="2391"/>
      <c r="H1686" s="2391"/>
      <c r="I1686" s="2391"/>
      <c r="J1686" s="2391"/>
      <c r="K1686" s="2391"/>
      <c r="L1686" s="2391"/>
      <c r="M1686" s="2391"/>
      <c r="N1686" s="2390">
        <v>2017</v>
      </c>
      <c r="O1686" s="2391"/>
      <c r="P1686" s="2395"/>
      <c r="Q1686" s="1246"/>
    </row>
    <row r="1687" spans="1:17" ht="11.1" customHeight="1">
      <c r="A1687" s="1245"/>
      <c r="B1687" s="2392"/>
      <c r="C1687" s="2393"/>
      <c r="D1687" s="2393"/>
      <c r="E1687" s="2393"/>
      <c r="F1687" s="2393"/>
      <c r="G1687" s="2393"/>
      <c r="H1687" s="2394"/>
      <c r="I1687" s="2393"/>
      <c r="J1687" s="2393"/>
      <c r="K1687" s="2393"/>
      <c r="L1687" s="2393"/>
      <c r="M1687" s="2393"/>
      <c r="N1687" s="2392"/>
      <c r="O1687" s="2393"/>
      <c r="P1687" s="2396"/>
      <c r="Q1687" s="1246" t="s">
        <v>2501</v>
      </c>
    </row>
    <row r="1688" spans="1:17" ht="11.1" customHeight="1">
      <c r="A1688" s="1245"/>
      <c r="B1688" s="1247" t="s">
        <v>2502</v>
      </c>
      <c r="C1688" s="1248" t="s">
        <v>2675</v>
      </c>
      <c r="D1688" s="1249" t="s">
        <v>11</v>
      </c>
      <c r="E1688" s="1250" t="s">
        <v>21</v>
      </c>
      <c r="F1688" s="1250" t="s">
        <v>23</v>
      </c>
      <c r="G1688" s="1250" t="s">
        <v>12</v>
      </c>
      <c r="H1688" s="1251" t="s">
        <v>13</v>
      </c>
      <c r="I1688" s="1251" t="s">
        <v>14</v>
      </c>
      <c r="J1688" s="1251" t="s">
        <v>15</v>
      </c>
      <c r="K1688" s="1252" t="s">
        <v>8</v>
      </c>
      <c r="L1688" s="1252" t="s">
        <v>9</v>
      </c>
      <c r="M1688" s="1252" t="s">
        <v>10</v>
      </c>
      <c r="N1688" s="1247" t="s">
        <v>2502</v>
      </c>
      <c r="O1688" s="1248" t="s">
        <v>2675</v>
      </c>
      <c r="P1688" s="1249" t="s">
        <v>11</v>
      </c>
      <c r="Q1688" s="1246"/>
    </row>
    <row r="1689" spans="1:17" ht="11.1" customHeight="1">
      <c r="A1689" s="1253"/>
      <c r="B1689" s="1254" t="s">
        <v>2406</v>
      </c>
      <c r="C1689" s="1255" t="s">
        <v>2506</v>
      </c>
      <c r="D1689" s="1256" t="s">
        <v>2507</v>
      </c>
      <c r="E1689" s="1257" t="s">
        <v>7</v>
      </c>
      <c r="F1689" s="1257" t="s">
        <v>22</v>
      </c>
      <c r="G1689" s="1257" t="s">
        <v>6</v>
      </c>
      <c r="H1689" s="1258" t="s">
        <v>5</v>
      </c>
      <c r="I1689" s="1258" t="s">
        <v>4</v>
      </c>
      <c r="J1689" s="1258" t="s">
        <v>3</v>
      </c>
      <c r="K1689" s="1259" t="s">
        <v>2</v>
      </c>
      <c r="L1689" s="1259" t="s">
        <v>1</v>
      </c>
      <c r="M1689" s="1259" t="s">
        <v>0</v>
      </c>
      <c r="N1689" s="1254" t="s">
        <v>2406</v>
      </c>
      <c r="O1689" s="1255" t="s">
        <v>2506</v>
      </c>
      <c r="P1689" s="1256" t="s">
        <v>2507</v>
      </c>
      <c r="Q1689" s="1260"/>
    </row>
    <row r="1690" spans="1:17" ht="15" customHeight="1">
      <c r="A1690" s="1316"/>
      <c r="B1690" s="1266"/>
      <c r="C1690" s="1267"/>
      <c r="D1690" s="1268"/>
      <c r="P1690" s="1263"/>
      <c r="Q1690" s="1264"/>
    </row>
    <row r="1691" spans="1:17" ht="15" customHeight="1">
      <c r="A1691" s="1265" t="s">
        <v>2741</v>
      </c>
      <c r="B1691" s="1266">
        <f>'[2]tr (2)'!C1143</f>
        <v>121.2</v>
      </c>
      <c r="C1691" s="1267">
        <f>'[2]tr (2)'!D1143</f>
        <v>122.1</v>
      </c>
      <c r="D1691" s="1268">
        <f>'[2]tr (2)'!E1143</f>
        <v>121.1</v>
      </c>
      <c r="E1691" s="1267">
        <f>'[2]tr (2)'!F1143</f>
        <v>121.2</v>
      </c>
      <c r="F1691" s="1267">
        <f>'[2]tr (2)'!G1143</f>
        <v>121.5</v>
      </c>
      <c r="G1691" s="1267">
        <f>'[2]tr (2)'!H1143</f>
        <v>122.2</v>
      </c>
      <c r="H1691" s="1267">
        <f>'[2]tr (2)'!I1143</f>
        <v>122.9</v>
      </c>
      <c r="I1691" s="1267">
        <f>'[2]tr (2)'!J1143</f>
        <v>122.5</v>
      </c>
      <c r="J1691" s="1267">
        <f>'[2]tr (2)'!K1143</f>
        <v>121.7</v>
      </c>
      <c r="K1691" s="1267">
        <f>'[2]tr (2)'!L1143</f>
        <v>121.3</v>
      </c>
      <c r="L1691" s="1267">
        <f>'[2]tr (2)'!M1143</f>
        <v>121.8</v>
      </c>
      <c r="M1691" s="1267">
        <f>'[2]tr (2)'!N1143</f>
        <v>121.8</v>
      </c>
      <c r="N1691" s="1266">
        <f>'[2]tr (2)'!O1143</f>
        <v>121.8</v>
      </c>
      <c r="O1691" s="1267">
        <f>'[2]tr (2)'!P1143</f>
        <v>121.3</v>
      </c>
      <c r="P1691" s="1268">
        <f>'[2]tr (2)'!Q1143</f>
        <v>120.9</v>
      </c>
      <c r="Q1691" s="1269" t="s">
        <v>2742</v>
      </c>
    </row>
    <row r="1692" spans="1:17" ht="15" customHeight="1">
      <c r="A1692" s="1271"/>
      <c r="B1692" s="1272"/>
      <c r="C1692" s="1224"/>
      <c r="D1692" s="1268"/>
      <c r="E1692" s="1267"/>
      <c r="F1692" s="1267"/>
      <c r="G1692" s="1267"/>
      <c r="H1692" s="1267"/>
      <c r="I1692" s="1267"/>
      <c r="J1692" s="1267"/>
      <c r="K1692" s="1267"/>
      <c r="L1692" s="1267"/>
      <c r="M1692" s="1267"/>
      <c r="N1692" s="1266"/>
      <c r="O1692" s="1267"/>
      <c r="P1692" s="1268"/>
      <c r="Q1692" s="1273"/>
    </row>
    <row r="1693" spans="1:17" ht="15" customHeight="1">
      <c r="A1693" s="1274" t="s">
        <v>2743</v>
      </c>
      <c r="B1693" s="1266">
        <f>'[2]tr (2)'!C1145</f>
        <v>125.6</v>
      </c>
      <c r="C1693" s="1267">
        <f>'[2]tr (2)'!D1145</f>
        <v>127.7</v>
      </c>
      <c r="D1693" s="1268">
        <f>'[2]tr (2)'!E1145</f>
        <v>125.4</v>
      </c>
      <c r="E1693" s="1267">
        <f>'[2]tr (2)'!F1145</f>
        <v>126</v>
      </c>
      <c r="F1693" s="1267">
        <f>'[2]tr (2)'!G1145</f>
        <v>127</v>
      </c>
      <c r="G1693" s="1267">
        <f>'[2]tr (2)'!H1145</f>
        <v>129</v>
      </c>
      <c r="H1693" s="1267">
        <f>'[2]tr (2)'!I1145</f>
        <v>131.5</v>
      </c>
      <c r="I1693" s="1267">
        <f>'[2]tr (2)'!J1145</f>
        <v>131</v>
      </c>
      <c r="J1693" s="1267">
        <f>'[2]tr (2)'!K1145</f>
        <v>128.9</v>
      </c>
      <c r="K1693" s="1267">
        <f>'[2]tr (2)'!L1145</f>
        <v>128.30000000000001</v>
      </c>
      <c r="L1693" s="1267">
        <f>'[2]tr (2)'!M1145</f>
        <v>129.1</v>
      </c>
      <c r="M1693" s="1267">
        <f>'[2]tr (2)'!N1145</f>
        <v>128.9</v>
      </c>
      <c r="N1693" s="1266">
        <f>'[2]tr (2)'!O1145</f>
        <v>131.1</v>
      </c>
      <c r="O1693" s="1267">
        <f>'[2]tr (2)'!P1145</f>
        <v>129.80000000000001</v>
      </c>
      <c r="P1693" s="1268">
        <f>'[2]tr (2)'!Q1145</f>
        <v>128.69999999999999</v>
      </c>
      <c r="Q1693" s="1275" t="s">
        <v>2744</v>
      </c>
    </row>
    <row r="1694" spans="1:17" ht="15" customHeight="1">
      <c r="A1694" s="1244" t="s">
        <v>2745</v>
      </c>
      <c r="B1694" s="1272">
        <f>'[2]tr (2)'!C1146</f>
        <v>127.4</v>
      </c>
      <c r="C1694" s="1224">
        <f>'[2]tr (2)'!D1146</f>
        <v>127.7</v>
      </c>
      <c r="D1694" s="1276">
        <f>'[2]tr (2)'!E1146</f>
        <v>128.1</v>
      </c>
      <c r="E1694" s="1224">
        <f>'[2]tr (2)'!F1146</f>
        <v>128.1</v>
      </c>
      <c r="F1694" s="1224">
        <f>'[2]tr (2)'!G1146</f>
        <v>128.1</v>
      </c>
      <c r="G1694" s="1224">
        <f>'[2]tr (2)'!H1146</f>
        <v>128.1</v>
      </c>
      <c r="H1694" s="1224">
        <f>'[2]tr (2)'!I1146</f>
        <v>128.6</v>
      </c>
      <c r="I1694" s="1224">
        <f>'[2]tr (2)'!J1146</f>
        <v>128.6</v>
      </c>
      <c r="J1694" s="1224">
        <f>'[2]tr (2)'!K1146</f>
        <v>128.30000000000001</v>
      </c>
      <c r="K1694" s="1224">
        <f>'[2]tr (2)'!L1146</f>
        <v>128.30000000000001</v>
      </c>
      <c r="L1694" s="1224">
        <f>'[2]tr (2)'!M1146</f>
        <v>128.4</v>
      </c>
      <c r="M1694" s="1224">
        <f>'[2]tr (2)'!N1146</f>
        <v>128.30000000000001</v>
      </c>
      <c r="N1694" s="1272">
        <f>'[2]tr (2)'!O1146</f>
        <v>128.6</v>
      </c>
      <c r="O1694" s="1224">
        <f>'[2]tr (2)'!P1146</f>
        <v>128.69999999999999</v>
      </c>
      <c r="P1694" s="1276">
        <f>'[2]tr (2)'!Q1146</f>
        <v>128.4</v>
      </c>
      <c r="Q1694" s="1277" t="s">
        <v>2746</v>
      </c>
    </row>
    <row r="1695" spans="1:17" ht="15" customHeight="1">
      <c r="A1695" s="1244" t="s">
        <v>2747</v>
      </c>
      <c r="B1695" s="1272">
        <f>'[2]tr (2)'!C1147</f>
        <v>120.3</v>
      </c>
      <c r="C1695" s="1224">
        <f>'[2]tr (2)'!D1147</f>
        <v>121.4</v>
      </c>
      <c r="D1695" s="1276">
        <f>'[2]tr (2)'!E1147</f>
        <v>115.9</v>
      </c>
      <c r="E1695" s="1224">
        <f>'[2]tr (2)'!F1147</f>
        <v>116.5</v>
      </c>
      <c r="F1695" s="1224">
        <f>'[2]tr (2)'!G1147</f>
        <v>120.3</v>
      </c>
      <c r="G1695" s="1224">
        <f>'[2]tr (2)'!H1147</f>
        <v>118</v>
      </c>
      <c r="H1695" s="1224">
        <f>'[2]tr (2)'!I1147</f>
        <v>119.4</v>
      </c>
      <c r="I1695" s="1224">
        <f>'[2]tr (2)'!J1147</f>
        <v>117.8</v>
      </c>
      <c r="J1695" s="1224">
        <f>'[2]tr (2)'!K1147</f>
        <v>115.6</v>
      </c>
      <c r="K1695" s="1224">
        <f>'[2]tr (2)'!L1147</f>
        <v>114.3</v>
      </c>
      <c r="L1695" s="1224">
        <f>'[2]tr (2)'!M1147</f>
        <v>113.5</v>
      </c>
      <c r="M1695" s="1224">
        <f>'[2]tr (2)'!N1147</f>
        <v>113.2</v>
      </c>
      <c r="N1695" s="1272">
        <f>'[2]tr (2)'!O1147</f>
        <v>117.4</v>
      </c>
      <c r="O1695" s="1224">
        <f>'[2]tr (2)'!P1147</f>
        <v>113.4</v>
      </c>
      <c r="P1695" s="1276">
        <f>'[2]tr (2)'!Q1147</f>
        <v>113.8</v>
      </c>
      <c r="Q1695" s="1277" t="s">
        <v>2748</v>
      </c>
    </row>
    <row r="1696" spans="1:17" ht="15" customHeight="1">
      <c r="A1696" s="1244" t="s">
        <v>2749</v>
      </c>
      <c r="B1696" s="1272">
        <f>'[2]tr (2)'!C1148</f>
        <v>118.1</v>
      </c>
      <c r="C1696" s="1224">
        <f>'[2]tr (2)'!D1148</f>
        <v>123.6</v>
      </c>
      <c r="D1696" s="1276">
        <f>'[2]tr (2)'!E1148</f>
        <v>124.5</v>
      </c>
      <c r="E1696" s="1224">
        <f>'[2]tr (2)'!F1148</f>
        <v>128.1</v>
      </c>
      <c r="F1696" s="1224">
        <f>'[2]tr (2)'!G1148</f>
        <v>132.9</v>
      </c>
      <c r="G1696" s="1224">
        <f>'[2]tr (2)'!H1148</f>
        <v>133.4</v>
      </c>
      <c r="H1696" s="1224">
        <f>'[2]tr (2)'!I1148</f>
        <v>140.80000000000001</v>
      </c>
      <c r="I1696" s="1224">
        <f>'[2]tr (2)'!J1148</f>
        <v>136.19999999999999</v>
      </c>
      <c r="J1696" s="1224">
        <f>'[2]tr (2)'!K1148</f>
        <v>123.7</v>
      </c>
      <c r="K1696" s="1224">
        <f>'[2]tr (2)'!L1148</f>
        <v>126.1</v>
      </c>
      <c r="L1696" s="1224">
        <f>'[2]tr (2)'!M1148</f>
        <v>128.19999999999999</v>
      </c>
      <c r="M1696" s="1224">
        <f>'[2]tr (2)'!N1148</f>
        <v>112.7</v>
      </c>
      <c r="N1696" s="1272">
        <f>'[2]tr (2)'!O1148</f>
        <v>121.6</v>
      </c>
      <c r="O1696" s="1224">
        <f>'[2]tr (2)'!P1148</f>
        <v>119.7</v>
      </c>
      <c r="P1696" s="1276">
        <f>'[2]tr (2)'!Q1148</f>
        <v>119.4</v>
      </c>
      <c r="Q1696" s="1278" t="s">
        <v>2750</v>
      </c>
    </row>
    <row r="1697" spans="1:17" ht="15" customHeight="1">
      <c r="A1697" s="1244" t="s">
        <v>2751</v>
      </c>
      <c r="B1697" s="1272">
        <f>'[2]tr (2)'!C1149</f>
        <v>118.4</v>
      </c>
      <c r="C1697" s="1224">
        <f>'[2]tr (2)'!D1149</f>
        <v>117.3</v>
      </c>
      <c r="D1697" s="1276">
        <f>'[2]tr (2)'!E1149</f>
        <v>117.9</v>
      </c>
      <c r="E1697" s="1224">
        <f>'[2]tr (2)'!F1149</f>
        <v>117.9</v>
      </c>
      <c r="F1697" s="1224">
        <f>'[2]tr (2)'!G1149</f>
        <v>121.4</v>
      </c>
      <c r="G1697" s="1224">
        <f>'[2]tr (2)'!H1149</f>
        <v>121.6</v>
      </c>
      <c r="H1697" s="1224">
        <f>'[2]tr (2)'!I1149</f>
        <v>122</v>
      </c>
      <c r="I1697" s="1224">
        <f>'[2]tr (2)'!J1149</f>
        <v>122.5</v>
      </c>
      <c r="J1697" s="1224">
        <f>'[2]tr (2)'!K1149</f>
        <v>122.3</v>
      </c>
      <c r="K1697" s="1224">
        <f>'[2]tr (2)'!L1149</f>
        <v>122.9</v>
      </c>
      <c r="L1697" s="1224">
        <f>'[2]tr (2)'!M1149</f>
        <v>122.9</v>
      </c>
      <c r="M1697" s="1224">
        <f>'[2]tr (2)'!N1149</f>
        <v>123.7</v>
      </c>
      <c r="N1697" s="1272">
        <f>'[2]tr (2)'!O1149</f>
        <v>123.4</v>
      </c>
      <c r="O1697" s="1224">
        <f>'[2]tr (2)'!P1149</f>
        <v>121.1</v>
      </c>
      <c r="P1697" s="1276">
        <f>'[2]tr (2)'!Q1149</f>
        <v>118</v>
      </c>
      <c r="Q1697" s="1278" t="s">
        <v>2752</v>
      </c>
    </row>
    <row r="1698" spans="1:17" ht="15" customHeight="1">
      <c r="A1698" s="1244" t="s">
        <v>2753</v>
      </c>
      <c r="B1698" s="1272">
        <f>'[2]tr (2)'!C1150</f>
        <v>146.5</v>
      </c>
      <c r="C1698" s="1224">
        <f>'[2]tr (2)'!D1150</f>
        <v>147.4</v>
      </c>
      <c r="D1698" s="1276">
        <f>'[2]tr (2)'!E1150</f>
        <v>147.4</v>
      </c>
      <c r="E1698" s="1224">
        <f>'[2]tr (2)'!F1150</f>
        <v>146.80000000000001</v>
      </c>
      <c r="F1698" s="1224">
        <f>'[2]tr (2)'!G1150</f>
        <v>149.5</v>
      </c>
      <c r="G1698" s="1224">
        <f>'[2]tr (2)'!H1150</f>
        <v>151.6</v>
      </c>
      <c r="H1698" s="1224">
        <f>'[2]tr (2)'!I1150</f>
        <v>153.1</v>
      </c>
      <c r="I1698" s="1224">
        <f>'[2]tr (2)'!J1150</f>
        <v>152.30000000000001</v>
      </c>
      <c r="J1698" s="1224">
        <f>'[2]tr (2)'!K1150</f>
        <v>154.1</v>
      </c>
      <c r="K1698" s="1224">
        <f>'[2]tr (2)'!L1150</f>
        <v>155.19999999999999</v>
      </c>
      <c r="L1698" s="1224">
        <f>'[2]tr (2)'!M1150</f>
        <v>156.4</v>
      </c>
      <c r="M1698" s="1224">
        <f>'[2]tr (2)'!N1150</f>
        <v>156.80000000000001</v>
      </c>
      <c r="N1698" s="1272">
        <f>'[2]tr (2)'!O1150</f>
        <v>156.6</v>
      </c>
      <c r="O1698" s="1224">
        <f>'[2]tr (2)'!P1150</f>
        <v>155.4</v>
      </c>
      <c r="P1698" s="1276">
        <f>'[2]tr (2)'!Q1150</f>
        <v>155.69999999999999</v>
      </c>
      <c r="Q1698" s="1278" t="s">
        <v>2754</v>
      </c>
    </row>
    <row r="1699" spans="1:17" ht="15" customHeight="1">
      <c r="A1699" s="1244" t="s">
        <v>2755</v>
      </c>
      <c r="B1699" s="1272">
        <f>'[2]tr (2)'!C1151</f>
        <v>129.5</v>
      </c>
      <c r="C1699" s="1224">
        <f>'[2]tr (2)'!D1151</f>
        <v>141.5</v>
      </c>
      <c r="D1699" s="1276">
        <f>'[2]tr (2)'!E1151</f>
        <v>143</v>
      </c>
      <c r="E1699" s="1224">
        <f>'[2]tr (2)'!F1151</f>
        <v>150.69999999999999</v>
      </c>
      <c r="F1699" s="1224">
        <f>'[2]tr (2)'!G1151</f>
        <v>141.30000000000001</v>
      </c>
      <c r="G1699" s="1224">
        <f>'[2]tr (2)'!H1151</f>
        <v>141.1</v>
      </c>
      <c r="H1699" s="1224">
        <f>'[2]tr (2)'!I1151</f>
        <v>153.4</v>
      </c>
      <c r="I1699" s="1224">
        <f>'[2]tr (2)'!J1151</f>
        <v>153.4</v>
      </c>
      <c r="J1699" s="1224">
        <f>'[2]tr (2)'!K1151</f>
        <v>140.19999999999999</v>
      </c>
      <c r="K1699" s="1224">
        <f>'[2]tr (2)'!L1151</f>
        <v>134.6</v>
      </c>
      <c r="L1699" s="1224">
        <f>'[2]tr (2)'!M1151</f>
        <v>134.6</v>
      </c>
      <c r="M1699" s="1224">
        <f>'[2]tr (2)'!N1151</f>
        <v>130.9</v>
      </c>
      <c r="N1699" s="1272">
        <f>'[2]tr (2)'!O1151</f>
        <v>132.69999999999999</v>
      </c>
      <c r="O1699" s="1224">
        <f>'[2]tr (2)'!P1151</f>
        <v>141.9</v>
      </c>
      <c r="P1699" s="1276">
        <f>'[2]tr (2)'!Q1151</f>
        <v>143.19999999999999</v>
      </c>
      <c r="Q1699" s="1278" t="s">
        <v>2756</v>
      </c>
    </row>
    <row r="1700" spans="1:17" ht="15" customHeight="1">
      <c r="A1700" s="1244" t="s">
        <v>2757</v>
      </c>
      <c r="B1700" s="1272">
        <f>'[2]tr (2)'!C1152</f>
        <v>126.2</v>
      </c>
      <c r="C1700" s="1224">
        <f>'[2]tr (2)'!D1152</f>
        <v>129.1</v>
      </c>
      <c r="D1700" s="1276">
        <f>'[2]tr (2)'!E1152</f>
        <v>116</v>
      </c>
      <c r="E1700" s="1224">
        <f>'[2]tr (2)'!F1152</f>
        <v>112.9</v>
      </c>
      <c r="F1700" s="1224">
        <f>'[2]tr (2)'!G1152</f>
        <v>113.4</v>
      </c>
      <c r="G1700" s="1224">
        <f>'[2]tr (2)'!H1152</f>
        <v>131</v>
      </c>
      <c r="H1700" s="1224">
        <f>'[2]tr (2)'!I1152</f>
        <v>134.5</v>
      </c>
      <c r="I1700" s="1224">
        <f>'[2]tr (2)'!J1152</f>
        <v>134.9</v>
      </c>
      <c r="J1700" s="1224">
        <f>'[2]tr (2)'!K1152</f>
        <v>137.5</v>
      </c>
      <c r="K1700" s="1224">
        <f>'[2]tr (2)'!L1152</f>
        <v>136.4</v>
      </c>
      <c r="L1700" s="1224">
        <f>'[2]tr (2)'!M1152</f>
        <v>139</v>
      </c>
      <c r="M1700" s="1224">
        <f>'[2]tr (2)'!N1152</f>
        <v>147.4</v>
      </c>
      <c r="N1700" s="1272">
        <f>'[2]tr (2)'!O1152</f>
        <v>150.9</v>
      </c>
      <c r="O1700" s="1224">
        <f>'[2]tr (2)'!P1152</f>
        <v>147.69999999999999</v>
      </c>
      <c r="P1700" s="1276">
        <f>'[2]tr (2)'!Q1152</f>
        <v>139.1</v>
      </c>
      <c r="Q1700" s="1278" t="s">
        <v>2758</v>
      </c>
    </row>
    <row r="1701" spans="1:17" ht="15" customHeight="1">
      <c r="A1701" s="1244" t="s">
        <v>2759</v>
      </c>
      <c r="B1701" s="1272">
        <f>'[2]tr (2)'!C1153</f>
        <v>116</v>
      </c>
      <c r="C1701" s="1224">
        <f>'[2]tr (2)'!D1153</f>
        <v>116</v>
      </c>
      <c r="D1701" s="1276">
        <f>'[2]tr (2)'!E1153</f>
        <v>115.8</v>
      </c>
      <c r="E1701" s="1224">
        <f>'[2]tr (2)'!F1153</f>
        <v>115.6</v>
      </c>
      <c r="F1701" s="1224">
        <f>'[2]tr (2)'!G1153</f>
        <v>115.6</v>
      </c>
      <c r="G1701" s="1224">
        <f>'[2]tr (2)'!H1153</f>
        <v>115.7</v>
      </c>
      <c r="H1701" s="1224">
        <f>'[2]tr (2)'!I1153</f>
        <v>116.3</v>
      </c>
      <c r="I1701" s="1224">
        <f>'[2]tr (2)'!J1153</f>
        <v>116.3</v>
      </c>
      <c r="J1701" s="1224">
        <f>'[2]tr (2)'!K1153</f>
        <v>115.9</v>
      </c>
      <c r="K1701" s="1224">
        <f>'[2]tr (2)'!L1153</f>
        <v>115.2</v>
      </c>
      <c r="L1701" s="1224">
        <f>'[2]tr (2)'!M1153</f>
        <v>115.2</v>
      </c>
      <c r="M1701" s="1224">
        <f>'[2]tr (2)'!N1153</f>
        <v>116.5</v>
      </c>
      <c r="N1701" s="1272">
        <f>'[2]tr (2)'!O1153</f>
        <v>116.5</v>
      </c>
      <c r="O1701" s="1224">
        <f>'[2]tr (2)'!P1153</f>
        <v>116.5</v>
      </c>
      <c r="P1701" s="1276">
        <f>'[2]tr (2)'!Q1153</f>
        <v>116.5</v>
      </c>
      <c r="Q1701" s="1278" t="s">
        <v>2760</v>
      </c>
    </row>
    <row r="1702" spans="1:17" ht="15" customHeight="1">
      <c r="A1702" s="1244" t="s">
        <v>2761</v>
      </c>
      <c r="B1702" s="1272">
        <f>'[2]tr (2)'!C1154</f>
        <v>155.69999999999999</v>
      </c>
      <c r="C1702" s="1224">
        <f>'[2]tr (2)'!D1154</f>
        <v>156.9</v>
      </c>
      <c r="D1702" s="1276">
        <f>'[2]tr (2)'!E1154</f>
        <v>162.4</v>
      </c>
      <c r="E1702" s="1224">
        <f>'[2]tr (2)'!F1154</f>
        <v>163.30000000000001</v>
      </c>
      <c r="F1702" s="1224">
        <f>'[2]tr (2)'!G1154</f>
        <v>163.6</v>
      </c>
      <c r="G1702" s="1224">
        <f>'[2]tr (2)'!H1154</f>
        <v>160.9</v>
      </c>
      <c r="H1702" s="1224">
        <f>'[2]tr (2)'!I1154</f>
        <v>160.6</v>
      </c>
      <c r="I1702" s="1224">
        <f>'[2]tr (2)'!J1154</f>
        <v>162.9</v>
      </c>
      <c r="J1702" s="1224">
        <f>'[2]tr (2)'!K1154</f>
        <v>161.30000000000001</v>
      </c>
      <c r="K1702" s="1224">
        <f>'[2]tr (2)'!L1154</f>
        <v>162.19999999999999</v>
      </c>
      <c r="L1702" s="1224">
        <f>'[2]tr (2)'!M1154</f>
        <v>175.6</v>
      </c>
      <c r="M1702" s="1224">
        <f>'[2]tr (2)'!N1154</f>
        <v>177.1</v>
      </c>
      <c r="N1702" s="1272">
        <f>'[2]tr (2)'!O1154</f>
        <v>179.8</v>
      </c>
      <c r="O1702" s="1224">
        <f>'[2]tr (2)'!P1154</f>
        <v>181</v>
      </c>
      <c r="P1702" s="1276">
        <f>'[2]tr (2)'!Q1154</f>
        <v>189.3</v>
      </c>
      <c r="Q1702" s="1278" t="s">
        <v>2762</v>
      </c>
    </row>
    <row r="1703" spans="1:17" ht="15" customHeight="1">
      <c r="A1703" s="1244" t="s">
        <v>2763</v>
      </c>
      <c r="B1703" s="1272">
        <f>'[2]tr (2)'!C1155</f>
        <v>133.4</v>
      </c>
      <c r="C1703" s="1224">
        <f>'[2]tr (2)'!D1155</f>
        <v>133.4</v>
      </c>
      <c r="D1703" s="1276">
        <f>'[2]tr (2)'!E1155</f>
        <v>133.4</v>
      </c>
      <c r="E1703" s="1224">
        <f>'[2]tr (2)'!F1155</f>
        <v>133.6</v>
      </c>
      <c r="F1703" s="1224">
        <f>'[2]tr (2)'!G1155</f>
        <v>133.6</v>
      </c>
      <c r="G1703" s="1224">
        <f>'[2]tr (2)'!H1155</f>
        <v>135.5</v>
      </c>
      <c r="H1703" s="1224">
        <f>'[2]tr (2)'!I1155</f>
        <v>133.5</v>
      </c>
      <c r="I1703" s="1224">
        <f>'[2]tr (2)'!J1155</f>
        <v>133.5</v>
      </c>
      <c r="J1703" s="1224">
        <f>'[2]tr (2)'!K1155</f>
        <v>133.5</v>
      </c>
      <c r="K1703" s="1224">
        <f>'[2]tr (2)'!L1155</f>
        <v>133.5</v>
      </c>
      <c r="L1703" s="1224">
        <f>'[2]tr (2)'!M1155</f>
        <v>133.5</v>
      </c>
      <c r="M1703" s="1224">
        <f>'[2]tr (2)'!N1155</f>
        <v>133.4</v>
      </c>
      <c r="N1703" s="1272">
        <f>'[2]tr (2)'!O1155</f>
        <v>133.4</v>
      </c>
      <c r="O1703" s="1224">
        <f>'[2]tr (2)'!P1155</f>
        <v>133.69999999999999</v>
      </c>
      <c r="P1703" s="1276">
        <f>'[2]tr (2)'!Q1155</f>
        <v>134</v>
      </c>
      <c r="Q1703" s="1278" t="s">
        <v>2764</v>
      </c>
    </row>
    <row r="1704" spans="1:17" ht="15" customHeight="1">
      <c r="A1704" s="1244" t="s">
        <v>2765</v>
      </c>
      <c r="B1704" s="1272">
        <f>'[2]tr (2)'!C1156</f>
        <v>113.7</v>
      </c>
      <c r="C1704" s="1224">
        <f>'[2]tr (2)'!D1156</f>
        <v>113.7</v>
      </c>
      <c r="D1704" s="1276">
        <f>'[2]tr (2)'!E1156</f>
        <v>113.7</v>
      </c>
      <c r="E1704" s="1224">
        <f>'[2]tr (2)'!F1156</f>
        <v>111.3</v>
      </c>
      <c r="F1704" s="1224">
        <f>'[2]tr (2)'!G1156</f>
        <v>111.3</v>
      </c>
      <c r="G1704" s="1224">
        <f>'[2]tr (2)'!H1156</f>
        <v>111.4</v>
      </c>
      <c r="H1704" s="1224">
        <f>'[2]tr (2)'!I1156</f>
        <v>111.5</v>
      </c>
      <c r="I1704" s="1224">
        <f>'[2]tr (2)'!J1156</f>
        <v>111.4</v>
      </c>
      <c r="J1704" s="1224">
        <f>'[2]tr (2)'!K1156</f>
        <v>111.4</v>
      </c>
      <c r="K1704" s="1224">
        <f>'[2]tr (2)'!L1156</f>
        <v>111.4</v>
      </c>
      <c r="L1704" s="1224">
        <f>'[2]tr (2)'!M1156</f>
        <v>111.5</v>
      </c>
      <c r="M1704" s="1224">
        <f>'[2]tr (2)'!N1156</f>
        <v>111.5</v>
      </c>
      <c r="N1704" s="1272">
        <f>'[2]tr (2)'!O1156</f>
        <v>111.5</v>
      </c>
      <c r="O1704" s="1224">
        <f>'[2]tr (2)'!P1156</f>
        <v>111.5</v>
      </c>
      <c r="P1704" s="1276">
        <f>'[2]tr (2)'!Q1156</f>
        <v>111.5</v>
      </c>
      <c r="Q1704" s="1278" t="s">
        <v>2766</v>
      </c>
    </row>
    <row r="1705" spans="1:17" ht="15" customHeight="1">
      <c r="B1705" s="1272"/>
      <c r="C1705" s="1224"/>
      <c r="D1705" s="1268"/>
      <c r="E1705" s="1267"/>
      <c r="F1705" s="1267"/>
      <c r="G1705" s="1267"/>
      <c r="H1705" s="1267"/>
      <c r="I1705" s="1267"/>
      <c r="J1705" s="1267"/>
      <c r="K1705" s="1267"/>
      <c r="L1705" s="1267"/>
      <c r="M1705" s="1267"/>
      <c r="N1705" s="1266"/>
      <c r="O1705" s="1267"/>
      <c r="P1705" s="1268"/>
      <c r="Q1705" s="1278"/>
    </row>
    <row r="1706" spans="1:17" ht="15" customHeight="1">
      <c r="A1706" s="1274" t="s">
        <v>2767</v>
      </c>
      <c r="B1706" s="1266">
        <f>'[2]tr (2)'!C1158</f>
        <v>136.19999999999999</v>
      </c>
      <c r="C1706" s="1267">
        <f>'[2]tr (2)'!D1158</f>
        <v>136.19999999999999</v>
      </c>
      <c r="D1706" s="1268">
        <f>'[2]tr (2)'!E1158</f>
        <v>136.19999999999999</v>
      </c>
      <c r="E1706" s="1267">
        <f>'[2]tr (2)'!F1158</f>
        <v>136.19999999999999</v>
      </c>
      <c r="F1706" s="1267">
        <f>'[2]tr (2)'!G1158</f>
        <v>136.19999999999999</v>
      </c>
      <c r="G1706" s="1267">
        <f>'[2]tr (2)'!H1158</f>
        <v>136.19999999999999</v>
      </c>
      <c r="H1706" s="1267">
        <f>'[2]tr (2)'!I1158</f>
        <v>136.19999999999999</v>
      </c>
      <c r="I1706" s="1267">
        <f>'[2]tr (2)'!J1158</f>
        <v>136.19999999999999</v>
      </c>
      <c r="J1706" s="1267">
        <f>'[2]tr (2)'!K1158</f>
        <v>136.19999999999999</v>
      </c>
      <c r="K1706" s="1267">
        <f>'[2]tr (2)'!L1158</f>
        <v>136.19999999999999</v>
      </c>
      <c r="L1706" s="1267">
        <f>'[2]tr (2)'!M1158</f>
        <v>136.19999999999999</v>
      </c>
      <c r="M1706" s="1267">
        <f>'[2]tr (2)'!N1158</f>
        <v>136.19999999999999</v>
      </c>
      <c r="N1706" s="1266">
        <f>'[2]tr (2)'!O1158</f>
        <v>124.3</v>
      </c>
      <c r="O1706" s="1267">
        <f>'[2]tr (2)'!P1158</f>
        <v>124.3</v>
      </c>
      <c r="P1706" s="1268">
        <f>'[2]tr (2)'!Q1158</f>
        <v>124.3</v>
      </c>
      <c r="Q1706" s="1273" t="s">
        <v>2768</v>
      </c>
    </row>
    <row r="1707" spans="1:17" ht="15" customHeight="1">
      <c r="A1707" s="1244" t="s">
        <v>2769</v>
      </c>
      <c r="B1707" s="1272">
        <f>'[2]tr (2)'!C1159</f>
        <v>146.69999999999999</v>
      </c>
      <c r="C1707" s="1224">
        <f>'[2]tr (2)'!D1159</f>
        <v>146.69999999999999</v>
      </c>
      <c r="D1707" s="1276">
        <f>'[2]tr (2)'!E1159</f>
        <v>146.69999999999999</v>
      </c>
      <c r="E1707" s="1224">
        <f>'[2]tr (2)'!F1159</f>
        <v>146.69999999999999</v>
      </c>
      <c r="F1707" s="1224">
        <f>'[2]tr (2)'!G1159</f>
        <v>146.69999999999999</v>
      </c>
      <c r="G1707" s="1224">
        <f>'[2]tr (2)'!H1159</f>
        <v>146.69999999999999</v>
      </c>
      <c r="H1707" s="1224">
        <f>'[2]tr (2)'!I1159</f>
        <v>146.69999999999999</v>
      </c>
      <c r="I1707" s="1224">
        <f>'[2]tr (2)'!J1159</f>
        <v>146.69999999999999</v>
      </c>
      <c r="J1707" s="1224">
        <f>'[2]tr (2)'!K1159</f>
        <v>146.69999999999999</v>
      </c>
      <c r="K1707" s="1224">
        <f>'[2]tr (2)'!L1159</f>
        <v>146.69999999999999</v>
      </c>
      <c r="L1707" s="1224">
        <f>'[2]tr (2)'!M1159</f>
        <v>146.69999999999999</v>
      </c>
      <c r="M1707" s="1224">
        <f>'[2]tr (2)'!N1159</f>
        <v>146.69999999999999</v>
      </c>
      <c r="N1707" s="1272">
        <f>'[2]tr (2)'!O1159</f>
        <v>146.69999999999999</v>
      </c>
      <c r="O1707" s="1224">
        <f>'[2]tr (2)'!P1159</f>
        <v>146.69999999999999</v>
      </c>
      <c r="P1707" s="1276">
        <f>'[2]tr (2)'!Q1159</f>
        <v>146.69999999999999</v>
      </c>
      <c r="Q1707" s="1277" t="s">
        <v>2770</v>
      </c>
    </row>
    <row r="1708" spans="1:17" ht="15" customHeight="1">
      <c r="A1708" s="1244" t="s">
        <v>2771</v>
      </c>
      <c r="B1708" s="1272">
        <f>'[2]tr (2)'!C1160</f>
        <v>144.80000000000001</v>
      </c>
      <c r="C1708" s="1224">
        <f>'[2]tr (2)'!D1160</f>
        <v>144.80000000000001</v>
      </c>
      <c r="D1708" s="1276">
        <f>'[2]tr (2)'!E1160</f>
        <v>144.80000000000001</v>
      </c>
      <c r="E1708" s="1224">
        <f>'[2]tr (2)'!F1160</f>
        <v>144.80000000000001</v>
      </c>
      <c r="F1708" s="1224">
        <f>'[2]tr (2)'!G1160</f>
        <v>144.80000000000001</v>
      </c>
      <c r="G1708" s="1224">
        <f>'[2]tr (2)'!H1160</f>
        <v>144.80000000000001</v>
      </c>
      <c r="H1708" s="1224">
        <f>'[2]tr (2)'!I1160</f>
        <v>144.80000000000001</v>
      </c>
      <c r="I1708" s="1224">
        <f>'[2]tr (2)'!J1160</f>
        <v>144.80000000000001</v>
      </c>
      <c r="J1708" s="1224">
        <f>'[2]tr (2)'!K1160</f>
        <v>144.80000000000001</v>
      </c>
      <c r="K1708" s="1224">
        <f>'[2]tr (2)'!L1160</f>
        <v>144.80000000000001</v>
      </c>
      <c r="L1708" s="1224">
        <f>'[2]tr (2)'!M1160</f>
        <v>144.80000000000001</v>
      </c>
      <c r="M1708" s="1224">
        <f>'[2]tr (2)'!N1160</f>
        <v>144.80000000000001</v>
      </c>
      <c r="N1708" s="1272">
        <f>'[2]tr (2)'!O1160</f>
        <v>144.80000000000001</v>
      </c>
      <c r="O1708" s="1224">
        <f>'[2]tr (2)'!P1160</f>
        <v>144.80000000000001</v>
      </c>
      <c r="P1708" s="1276">
        <f>'[2]tr (2)'!Q1160</f>
        <v>144.80000000000001</v>
      </c>
      <c r="Q1708" s="1278" t="s">
        <v>2772</v>
      </c>
    </row>
    <row r="1709" spans="1:17" ht="15" customHeight="1">
      <c r="A1709" s="1244" t="s">
        <v>2773</v>
      </c>
      <c r="B1709" s="1272">
        <f>'[2]tr (2)'!C1161</f>
        <v>142</v>
      </c>
      <c r="C1709" s="1224">
        <f>'[2]tr (2)'!D1161</f>
        <v>142</v>
      </c>
      <c r="D1709" s="1276">
        <f>'[2]tr (2)'!E1161</f>
        <v>142</v>
      </c>
      <c r="E1709" s="1224">
        <f>'[2]tr (2)'!F1161</f>
        <v>142</v>
      </c>
      <c r="F1709" s="1224">
        <f>'[2]tr (2)'!G1161</f>
        <v>142</v>
      </c>
      <c r="G1709" s="1224">
        <f>'[2]tr (2)'!H1161</f>
        <v>142</v>
      </c>
      <c r="H1709" s="1224">
        <f>'[2]tr (2)'!I1161</f>
        <v>142</v>
      </c>
      <c r="I1709" s="1224">
        <f>'[2]tr (2)'!J1161</f>
        <v>142</v>
      </c>
      <c r="J1709" s="1224">
        <f>'[2]tr (2)'!K1161</f>
        <v>142</v>
      </c>
      <c r="K1709" s="1224">
        <f>'[2]tr (2)'!L1161</f>
        <v>142</v>
      </c>
      <c r="L1709" s="1224">
        <f>'[2]tr (2)'!M1161</f>
        <v>142</v>
      </c>
      <c r="M1709" s="1224">
        <f>'[2]tr (2)'!N1161</f>
        <v>142</v>
      </c>
      <c r="N1709" s="1272">
        <f>'[2]tr (2)'!O1161</f>
        <v>142</v>
      </c>
      <c r="O1709" s="1224">
        <f>'[2]tr (2)'!P1161</f>
        <v>142</v>
      </c>
      <c r="P1709" s="1276">
        <f>'[2]tr (2)'!Q1161</f>
        <v>142</v>
      </c>
      <c r="Q1709" s="1278" t="s">
        <v>2774</v>
      </c>
    </row>
    <row r="1710" spans="1:17" ht="15" customHeight="1">
      <c r="A1710" s="1244" t="s">
        <v>2775</v>
      </c>
      <c r="B1710" s="1272">
        <f>'[2]tr (2)'!C1162</f>
        <v>135.69999999999999</v>
      </c>
      <c r="C1710" s="1224">
        <f>'[2]tr (2)'!D1162</f>
        <v>135.69999999999999</v>
      </c>
      <c r="D1710" s="1276">
        <f>'[2]tr (2)'!E1162</f>
        <v>135.69999999999999</v>
      </c>
      <c r="E1710" s="1224">
        <f>'[2]tr (2)'!F1162</f>
        <v>135.69999999999999</v>
      </c>
      <c r="F1710" s="1224">
        <f>'[2]tr (2)'!G1162</f>
        <v>135.69999999999999</v>
      </c>
      <c r="G1710" s="1224">
        <f>'[2]tr (2)'!H1162</f>
        <v>135.69999999999999</v>
      </c>
      <c r="H1710" s="1224">
        <f>'[2]tr (2)'!I1162</f>
        <v>135.69999999999999</v>
      </c>
      <c r="I1710" s="1224">
        <f>'[2]tr (2)'!J1162</f>
        <v>135.69999999999999</v>
      </c>
      <c r="J1710" s="1224">
        <f>'[2]tr (2)'!K1162</f>
        <v>135.69999999999999</v>
      </c>
      <c r="K1710" s="1224">
        <f>'[2]tr (2)'!L1162</f>
        <v>135.69999999999999</v>
      </c>
      <c r="L1710" s="1224">
        <f>'[2]tr (2)'!M1162</f>
        <v>135.69999999999999</v>
      </c>
      <c r="M1710" s="1224">
        <f>'[2]tr (2)'!N1162</f>
        <v>135.69999999999999</v>
      </c>
      <c r="N1710" s="1272">
        <f>'[2]tr (2)'!O1162</f>
        <v>123.1</v>
      </c>
      <c r="O1710" s="1224">
        <f>'[2]tr (2)'!P1162</f>
        <v>123.1</v>
      </c>
      <c r="P1710" s="1276">
        <f>'[2]tr (2)'!Q1162</f>
        <v>123.1</v>
      </c>
      <c r="Q1710" s="1278" t="s">
        <v>2776</v>
      </c>
    </row>
    <row r="1711" spans="1:17" ht="15" customHeight="1">
      <c r="B1711" s="1272"/>
      <c r="C1711" s="1224"/>
      <c r="D1711" s="1268"/>
      <c r="E1711" s="1267"/>
      <c r="F1711" s="1267"/>
      <c r="G1711" s="1267"/>
      <c r="H1711" s="1267"/>
      <c r="I1711" s="1267"/>
      <c r="J1711" s="1267"/>
      <c r="K1711" s="1267"/>
      <c r="L1711" s="1267"/>
      <c r="M1711" s="1267"/>
      <c r="N1711" s="1266"/>
      <c r="O1711" s="1267"/>
      <c r="P1711" s="1268"/>
      <c r="Q1711" s="1278"/>
    </row>
    <row r="1712" spans="1:17" ht="15" customHeight="1">
      <c r="A1712" s="1274" t="s">
        <v>2777</v>
      </c>
      <c r="B1712" s="1266">
        <f>'[2]tr (2)'!C1164</f>
        <v>136.6</v>
      </c>
      <c r="C1712" s="1267">
        <f>'[2]tr (2)'!D1164</f>
        <v>136.1</v>
      </c>
      <c r="D1712" s="1268">
        <f>'[2]tr (2)'!E1164</f>
        <v>135.5</v>
      </c>
      <c r="E1712" s="1267">
        <f>'[2]tr (2)'!F1164</f>
        <v>135.5</v>
      </c>
      <c r="F1712" s="1267">
        <f>'[2]tr (2)'!G1164</f>
        <v>135.1</v>
      </c>
      <c r="G1712" s="1267">
        <f>'[2]tr (2)'!H1164</f>
        <v>135.19999999999999</v>
      </c>
      <c r="H1712" s="1267">
        <f>'[2]tr (2)'!I1164</f>
        <v>135.19999999999999</v>
      </c>
      <c r="I1712" s="1267">
        <f>'[2]tr (2)'!J1164</f>
        <v>133.19999999999999</v>
      </c>
      <c r="J1712" s="1267">
        <f>'[2]tr (2)'!K1164</f>
        <v>132.9</v>
      </c>
      <c r="K1712" s="1267">
        <f>'[2]tr (2)'!L1164</f>
        <v>134.19999999999999</v>
      </c>
      <c r="L1712" s="1267">
        <f>'[2]tr (2)'!M1164</f>
        <v>135.4</v>
      </c>
      <c r="M1712" s="1267">
        <f>'[2]tr (2)'!N1164</f>
        <v>136.80000000000001</v>
      </c>
      <c r="N1712" s="1266">
        <f>'[2]tr (2)'!O1164</f>
        <v>136.5</v>
      </c>
      <c r="O1712" s="1267">
        <f>'[2]tr (2)'!P1164</f>
        <v>135.80000000000001</v>
      </c>
      <c r="P1712" s="1268">
        <f>'[2]tr (2)'!Q1164</f>
        <v>134.69999999999999</v>
      </c>
      <c r="Q1712" s="1273" t="s">
        <v>2778</v>
      </c>
    </row>
    <row r="1713" spans="1:17" ht="15" customHeight="1">
      <c r="A1713" s="1244" t="s">
        <v>2779</v>
      </c>
      <c r="B1713" s="1272">
        <f>'[2]tr (2)'!C1165</f>
        <v>113.7</v>
      </c>
      <c r="C1713" s="1224">
        <f>'[2]tr (2)'!D1165</f>
        <v>113.7</v>
      </c>
      <c r="D1713" s="1276">
        <f>'[2]tr (2)'!E1165</f>
        <v>113.7</v>
      </c>
      <c r="E1713" s="1224">
        <f>'[2]tr (2)'!F1165</f>
        <v>113.7</v>
      </c>
      <c r="F1713" s="1224">
        <f>'[2]tr (2)'!G1165</f>
        <v>113.7</v>
      </c>
      <c r="G1713" s="1224">
        <f>'[2]tr (2)'!H1165</f>
        <v>112.8</v>
      </c>
      <c r="H1713" s="1224">
        <f>'[2]tr (2)'!I1165</f>
        <v>112.8</v>
      </c>
      <c r="I1713" s="1224">
        <f>'[2]tr (2)'!J1165</f>
        <v>112.8</v>
      </c>
      <c r="J1713" s="1224">
        <f>'[2]tr (2)'!K1165</f>
        <v>113</v>
      </c>
      <c r="K1713" s="1224">
        <f>'[2]tr (2)'!L1165</f>
        <v>114.2</v>
      </c>
      <c r="L1713" s="1224">
        <f>'[2]tr (2)'!M1165</f>
        <v>114.2</v>
      </c>
      <c r="M1713" s="1224">
        <f>'[2]tr (2)'!N1165</f>
        <v>114.2</v>
      </c>
      <c r="N1713" s="1272">
        <f>'[2]tr (2)'!O1165</f>
        <v>111.8</v>
      </c>
      <c r="O1713" s="1224">
        <f>'[2]tr (2)'!P1165</f>
        <v>111.8</v>
      </c>
      <c r="P1713" s="1276">
        <f>'[2]tr (2)'!Q1165</f>
        <v>113.8</v>
      </c>
      <c r="Q1713" s="1278" t="s">
        <v>2780</v>
      </c>
    </row>
    <row r="1714" spans="1:17" ht="15" customHeight="1">
      <c r="A1714" s="1244" t="s">
        <v>2781</v>
      </c>
      <c r="B1714" s="1272">
        <f>'[2]tr (2)'!C1166</f>
        <v>141.80000000000001</v>
      </c>
      <c r="C1714" s="1224">
        <f>'[2]tr (2)'!D1166</f>
        <v>141.5</v>
      </c>
      <c r="D1714" s="1276">
        <f>'[2]tr (2)'!E1166</f>
        <v>140.9</v>
      </c>
      <c r="E1714" s="1224">
        <f>'[2]tr (2)'!F1166</f>
        <v>141.1</v>
      </c>
      <c r="F1714" s="1224">
        <f>'[2]tr (2)'!G1166</f>
        <v>141.1</v>
      </c>
      <c r="G1714" s="1224">
        <f>'[2]tr (2)'!H1166</f>
        <v>141.1</v>
      </c>
      <c r="H1714" s="1224">
        <f>'[2]tr (2)'!I1166</f>
        <v>141.19999999999999</v>
      </c>
      <c r="I1714" s="1224">
        <f>'[2]tr (2)'!J1166</f>
        <v>138.6</v>
      </c>
      <c r="J1714" s="1224">
        <f>'[2]tr (2)'!K1166</f>
        <v>138.19999999999999</v>
      </c>
      <c r="K1714" s="1224">
        <f>'[2]tr (2)'!L1166</f>
        <v>139.4</v>
      </c>
      <c r="L1714" s="1224">
        <f>'[2]tr (2)'!M1166</f>
        <v>141.1</v>
      </c>
      <c r="M1714" s="1224">
        <f>'[2]tr (2)'!N1166</f>
        <v>143</v>
      </c>
      <c r="N1714" s="1272">
        <f>'[2]tr (2)'!O1166</f>
        <v>142.6</v>
      </c>
      <c r="O1714" s="1224">
        <f>'[2]tr (2)'!P1166</f>
        <v>141.6</v>
      </c>
      <c r="P1714" s="1276">
        <f>'[2]tr (2)'!Q1166</f>
        <v>140.19999999999999</v>
      </c>
      <c r="Q1714" s="1278" t="s">
        <v>2782</v>
      </c>
    </row>
    <row r="1715" spans="1:17" ht="15" customHeight="1">
      <c r="A1715" s="1244" t="s">
        <v>2783</v>
      </c>
      <c r="B1715" s="1272">
        <f>'[2]tr (2)'!C1167</f>
        <v>131.1</v>
      </c>
      <c r="C1715" s="1224">
        <f>'[2]tr (2)'!D1167</f>
        <v>129.6</v>
      </c>
      <c r="D1715" s="1276">
        <f>'[2]tr (2)'!E1167</f>
        <v>129.6</v>
      </c>
      <c r="E1715" s="1224">
        <f>'[2]tr (2)'!F1167</f>
        <v>129.6</v>
      </c>
      <c r="F1715" s="1224">
        <f>'[2]tr (2)'!G1167</f>
        <v>129.1</v>
      </c>
      <c r="G1715" s="1224">
        <f>'[2]tr (2)'!H1167</f>
        <v>129.1</v>
      </c>
      <c r="H1715" s="1224">
        <f>'[2]tr (2)'!I1167</f>
        <v>129.6</v>
      </c>
      <c r="I1715" s="1224">
        <f>'[2]tr (2)'!J1167</f>
        <v>129.1</v>
      </c>
      <c r="J1715" s="1224">
        <f>'[2]tr (2)'!K1167</f>
        <v>129.1</v>
      </c>
      <c r="K1715" s="1224">
        <f>'[2]tr (2)'!L1167</f>
        <v>129.1</v>
      </c>
      <c r="L1715" s="1224">
        <f>'[2]tr (2)'!M1167</f>
        <v>132.1</v>
      </c>
      <c r="M1715" s="1224">
        <f>'[2]tr (2)'!N1167</f>
        <v>131.1</v>
      </c>
      <c r="N1715" s="1272">
        <f>'[2]tr (2)'!O1167</f>
        <v>131</v>
      </c>
      <c r="O1715" s="1224">
        <f>'[2]tr (2)'!P1167</f>
        <v>130</v>
      </c>
      <c r="P1715" s="1276">
        <f>'[2]tr (2)'!Q1167</f>
        <v>130.1</v>
      </c>
      <c r="Q1715" s="1278" t="s">
        <v>2784</v>
      </c>
    </row>
    <row r="1716" spans="1:17" ht="15" customHeight="1">
      <c r="A1716" s="1244" t="s">
        <v>2785</v>
      </c>
      <c r="B1716" s="1272">
        <f>'[2]tr (2)'!C1168</f>
        <v>105.8</v>
      </c>
      <c r="C1716" s="1224">
        <f>'[2]tr (2)'!D1168</f>
        <v>105.8</v>
      </c>
      <c r="D1716" s="1276">
        <f>'[2]tr (2)'!E1168</f>
        <v>105.8</v>
      </c>
      <c r="E1716" s="1224">
        <f>'[2]tr (2)'!F1168</f>
        <v>105.8</v>
      </c>
      <c r="F1716" s="1224">
        <f>'[2]tr (2)'!G1168</f>
        <v>105.8</v>
      </c>
      <c r="G1716" s="1224">
        <f>'[2]tr (2)'!H1168</f>
        <v>105.8</v>
      </c>
      <c r="H1716" s="1224">
        <f>'[2]tr (2)'!I1168</f>
        <v>105.8</v>
      </c>
      <c r="I1716" s="1224">
        <f>'[2]tr (2)'!J1168</f>
        <v>105.8</v>
      </c>
      <c r="J1716" s="1224">
        <f>'[2]tr (2)'!K1168</f>
        <v>105.8</v>
      </c>
      <c r="K1716" s="1224">
        <f>'[2]tr (2)'!L1168</f>
        <v>105.8</v>
      </c>
      <c r="L1716" s="1224">
        <f>'[2]tr (2)'!M1168</f>
        <v>105.8</v>
      </c>
      <c r="M1716" s="1224">
        <f>'[2]tr (2)'!N1168</f>
        <v>105.8</v>
      </c>
      <c r="N1716" s="1272">
        <f>'[2]tr (2)'!O1168</f>
        <v>105.8</v>
      </c>
      <c r="O1716" s="1224">
        <f>'[2]tr (2)'!P1168</f>
        <v>105.8</v>
      </c>
      <c r="P1716" s="1276">
        <f>'[2]tr (2)'!Q1168</f>
        <v>105.8</v>
      </c>
      <c r="Q1716" s="1278" t="s">
        <v>2786</v>
      </c>
    </row>
    <row r="1717" spans="1:17" ht="15" customHeight="1">
      <c r="A1717" s="1244" t="s">
        <v>2787</v>
      </c>
      <c r="B1717" s="1272">
        <f>'[2]tr (2)'!C1169</f>
        <v>129.19999999999999</v>
      </c>
      <c r="C1717" s="1224">
        <f>'[2]tr (2)'!D1169</f>
        <v>128.19999999999999</v>
      </c>
      <c r="D1717" s="1276">
        <f>'[2]tr (2)'!E1169</f>
        <v>127.3</v>
      </c>
      <c r="E1717" s="1224">
        <f>'[2]tr (2)'!F1169</f>
        <v>126.6</v>
      </c>
      <c r="F1717" s="1224">
        <f>'[2]tr (2)'!G1169</f>
        <v>124.7</v>
      </c>
      <c r="G1717" s="1224">
        <f>'[2]tr (2)'!H1169</f>
        <v>125.4</v>
      </c>
      <c r="H1717" s="1224">
        <f>'[2]tr (2)'!I1169</f>
        <v>124.7</v>
      </c>
      <c r="I1717" s="1224">
        <f>'[2]tr (2)'!J1169</f>
        <v>124.1</v>
      </c>
      <c r="J1717" s="1224">
        <f>'[2]tr (2)'!K1169</f>
        <v>124.2</v>
      </c>
      <c r="K1717" s="1224">
        <f>'[2]tr (2)'!L1169</f>
        <v>125.8</v>
      </c>
      <c r="L1717" s="1224">
        <f>'[2]tr (2)'!M1169</f>
        <v>125.8</v>
      </c>
      <c r="M1717" s="1224">
        <f>'[2]tr (2)'!N1169</f>
        <v>125.6</v>
      </c>
      <c r="N1717" s="1272">
        <f>'[2]tr (2)'!O1169</f>
        <v>125.9</v>
      </c>
      <c r="O1717" s="1224">
        <f>'[2]tr (2)'!P1169</f>
        <v>126.2</v>
      </c>
      <c r="P1717" s="1276">
        <f>'[2]tr (2)'!Q1169</f>
        <v>125.1</v>
      </c>
      <c r="Q1717" s="1278" t="s">
        <v>2788</v>
      </c>
    </row>
    <row r="1718" spans="1:17" ht="15" customHeight="1">
      <c r="A1718" s="1244" t="s">
        <v>2789</v>
      </c>
      <c r="B1718" s="1272">
        <f>'[2]tr (2)'!C1170</f>
        <v>99.6</v>
      </c>
      <c r="C1718" s="1224">
        <f>'[2]tr (2)'!D1170</f>
        <v>99.6</v>
      </c>
      <c r="D1718" s="1276">
        <f>'[2]tr (2)'!E1170</f>
        <v>99.6</v>
      </c>
      <c r="E1718" s="1224">
        <f>'[2]tr (2)'!F1170</f>
        <v>99.6</v>
      </c>
      <c r="F1718" s="1224">
        <f>'[2]tr (2)'!G1170</f>
        <v>99.6</v>
      </c>
      <c r="G1718" s="1224">
        <f>'[2]tr (2)'!H1170</f>
        <v>99.6</v>
      </c>
      <c r="H1718" s="1224">
        <f>'[2]tr (2)'!I1170</f>
        <v>99.6</v>
      </c>
      <c r="I1718" s="1224">
        <f>'[2]tr (2)'!J1170</f>
        <v>99.6</v>
      </c>
      <c r="J1718" s="1224">
        <f>'[2]tr (2)'!K1170</f>
        <v>99.6</v>
      </c>
      <c r="K1718" s="1224">
        <f>'[2]tr (2)'!L1170</f>
        <v>99.6</v>
      </c>
      <c r="L1718" s="1224">
        <f>'[2]tr (2)'!M1170</f>
        <v>99.6</v>
      </c>
      <c r="M1718" s="1224">
        <f>'[2]tr (2)'!N1170</f>
        <v>99.6</v>
      </c>
      <c r="N1718" s="1272">
        <f>'[2]tr (2)'!O1170</f>
        <v>99.6</v>
      </c>
      <c r="O1718" s="1224">
        <f>'[2]tr (2)'!P1170</f>
        <v>99.6</v>
      </c>
      <c r="P1718" s="1276">
        <f>'[2]tr (2)'!Q1170</f>
        <v>99.6</v>
      </c>
      <c r="Q1718" s="1278" t="s">
        <v>2790</v>
      </c>
    </row>
    <row r="1719" spans="1:17" ht="15" customHeight="1">
      <c r="B1719" s="1272"/>
      <c r="C1719" s="1224"/>
      <c r="D1719" s="1268"/>
      <c r="E1719" s="1267"/>
      <c r="F1719" s="1267"/>
      <c r="G1719" s="1267"/>
      <c r="H1719" s="1267"/>
      <c r="I1719" s="1267"/>
      <c r="J1719" s="1267"/>
      <c r="K1719" s="1267"/>
      <c r="L1719" s="1267"/>
      <c r="M1719" s="1267"/>
      <c r="N1719" s="1266"/>
      <c r="O1719" s="1267"/>
      <c r="P1719" s="1268"/>
      <c r="Q1719" s="1277"/>
    </row>
    <row r="1720" spans="1:17" ht="15" customHeight="1">
      <c r="A1720" s="1274" t="s">
        <v>2791</v>
      </c>
      <c r="B1720" s="1266">
        <f>'[2]tr (2)'!C1172</f>
        <v>127.9</v>
      </c>
      <c r="C1720" s="1267">
        <f>'[2]tr (2)'!D1172</f>
        <v>127.6</v>
      </c>
      <c r="D1720" s="1268">
        <f>'[2]tr (2)'!E1172</f>
        <v>127.3</v>
      </c>
      <c r="E1720" s="1267">
        <f>'[2]tr (2)'!F1172</f>
        <v>127.5</v>
      </c>
      <c r="F1720" s="1267">
        <f>'[2]tr (2)'!G1172</f>
        <v>127.4</v>
      </c>
      <c r="G1720" s="1267">
        <f>'[2]tr (2)'!H1172</f>
        <v>127.3</v>
      </c>
      <c r="H1720" s="1267">
        <f>'[2]tr (2)'!I1172</f>
        <v>127.3</v>
      </c>
      <c r="I1720" s="1267">
        <f>'[2]tr (2)'!J1172</f>
        <v>127.2</v>
      </c>
      <c r="J1720" s="1267">
        <f>'[2]tr (2)'!K1172</f>
        <v>127.1</v>
      </c>
      <c r="K1720" s="1267">
        <f>'[2]tr (2)'!L1172</f>
        <v>127.1</v>
      </c>
      <c r="L1720" s="1267">
        <f>'[2]tr (2)'!M1172</f>
        <v>127.1</v>
      </c>
      <c r="M1720" s="1267">
        <f>'[2]tr (2)'!N1172</f>
        <v>127.2</v>
      </c>
      <c r="N1720" s="1266">
        <f>'[2]tr (2)'!O1172</f>
        <v>127.1</v>
      </c>
      <c r="O1720" s="1267">
        <f>'[2]tr (2)'!P1172</f>
        <v>127.2</v>
      </c>
      <c r="P1720" s="1268">
        <f>'[2]tr (2)'!Q1172</f>
        <v>127.2</v>
      </c>
      <c r="Q1720" s="1275" t="s">
        <v>2792</v>
      </c>
    </row>
    <row r="1721" spans="1:17" ht="15" customHeight="1">
      <c r="A1721" s="1244" t="s">
        <v>2793</v>
      </c>
      <c r="B1721" s="1272">
        <f>'[2]tr (2)'!C1173</f>
        <v>108.9</v>
      </c>
      <c r="C1721" s="1224">
        <f>'[2]tr (2)'!D1173</f>
        <v>108.9</v>
      </c>
      <c r="D1721" s="1276">
        <f>'[2]tr (2)'!E1173</f>
        <v>108.9</v>
      </c>
      <c r="E1721" s="1224">
        <f>'[2]tr (2)'!F1173</f>
        <v>108.9</v>
      </c>
      <c r="F1721" s="1224">
        <f>'[2]tr (2)'!G1173</f>
        <v>108.6</v>
      </c>
      <c r="G1721" s="1224">
        <f>'[2]tr (2)'!H1173</f>
        <v>108.6</v>
      </c>
      <c r="H1721" s="1224">
        <f>'[2]tr (2)'!I1173</f>
        <v>108.6</v>
      </c>
      <c r="I1721" s="1224">
        <f>'[2]tr (2)'!J1173</f>
        <v>108.6</v>
      </c>
      <c r="J1721" s="1224">
        <f>'[2]tr (2)'!K1173</f>
        <v>108.6</v>
      </c>
      <c r="K1721" s="1224">
        <f>'[2]tr (2)'!L1173</f>
        <v>108.6</v>
      </c>
      <c r="L1721" s="1224">
        <f>'[2]tr (2)'!M1173</f>
        <v>108.6</v>
      </c>
      <c r="M1721" s="1224">
        <f>'[2]tr (2)'!N1173</f>
        <v>108.6</v>
      </c>
      <c r="N1721" s="1272">
        <f>'[2]tr (2)'!O1173</f>
        <v>108.6</v>
      </c>
      <c r="O1721" s="1224">
        <f>'[2]tr (2)'!P1173</f>
        <v>108.6</v>
      </c>
      <c r="P1721" s="1276">
        <f>'[2]tr (2)'!Q1173</f>
        <v>108.6</v>
      </c>
      <c r="Q1721" s="1278" t="s">
        <v>2794</v>
      </c>
    </row>
    <row r="1722" spans="1:17" ht="15" customHeight="1">
      <c r="A1722" s="1244" t="s">
        <v>2795</v>
      </c>
      <c r="B1722" s="1272">
        <f>'[2]tr (2)'!C1174</f>
        <v>136.6</v>
      </c>
      <c r="C1722" s="1224">
        <f>'[2]tr (2)'!D1174</f>
        <v>136.6</v>
      </c>
      <c r="D1722" s="1276">
        <f>'[2]tr (2)'!E1174</f>
        <v>136.6</v>
      </c>
      <c r="E1722" s="1224">
        <f>'[2]tr (2)'!F1174</f>
        <v>136.6</v>
      </c>
      <c r="F1722" s="1224">
        <f>'[2]tr (2)'!G1174</f>
        <v>136.6</v>
      </c>
      <c r="G1722" s="1224">
        <f>'[2]tr (2)'!H1174</f>
        <v>136.6</v>
      </c>
      <c r="H1722" s="1224">
        <f>'[2]tr (2)'!I1174</f>
        <v>136.6</v>
      </c>
      <c r="I1722" s="1224">
        <f>'[2]tr (2)'!J1174</f>
        <v>136.6</v>
      </c>
      <c r="J1722" s="1224">
        <f>'[2]tr (2)'!K1174</f>
        <v>136.6</v>
      </c>
      <c r="K1722" s="1224">
        <f>'[2]tr (2)'!L1174</f>
        <v>136.6</v>
      </c>
      <c r="L1722" s="1224">
        <f>'[2]tr (2)'!M1174</f>
        <v>136.6</v>
      </c>
      <c r="M1722" s="1224">
        <f>'[2]tr (2)'!N1174</f>
        <v>136.6</v>
      </c>
      <c r="N1722" s="1272">
        <f>'[2]tr (2)'!O1174</f>
        <v>136.6</v>
      </c>
      <c r="O1722" s="1224">
        <f>'[2]tr (2)'!P1174</f>
        <v>136.6</v>
      </c>
      <c r="P1722" s="1276">
        <f>'[2]tr (2)'!Q1174</f>
        <v>136.6</v>
      </c>
      <c r="Q1722" s="1277" t="s">
        <v>2796</v>
      </c>
    </row>
    <row r="1723" spans="1:17" ht="15" customHeight="1">
      <c r="A1723" s="1244" t="s">
        <v>2797</v>
      </c>
      <c r="B1723" s="1272">
        <f>'[2]tr (2)'!C1175</f>
        <v>267</v>
      </c>
      <c r="C1723" s="1224">
        <f>'[2]tr (2)'!D1175</f>
        <v>267</v>
      </c>
      <c r="D1723" s="1276">
        <f>'[2]tr (2)'!E1175</f>
        <v>264.39999999999998</v>
      </c>
      <c r="E1723" s="1224">
        <f>'[2]tr (2)'!F1175</f>
        <v>264.39999999999998</v>
      </c>
      <c r="F1723" s="1224">
        <f>'[2]tr (2)'!G1175</f>
        <v>264.39999999999998</v>
      </c>
      <c r="G1723" s="1224">
        <f>'[2]tr (2)'!H1175</f>
        <v>264.39999999999998</v>
      </c>
      <c r="H1723" s="1224">
        <f>'[2]tr (2)'!I1175</f>
        <v>264.39999999999998</v>
      </c>
      <c r="I1723" s="1224">
        <f>'[2]tr (2)'!J1175</f>
        <v>264.39999999999998</v>
      </c>
      <c r="J1723" s="1224">
        <f>'[2]tr (2)'!K1175</f>
        <v>264.39999999999998</v>
      </c>
      <c r="K1723" s="1224">
        <f>'[2]tr (2)'!L1175</f>
        <v>264.39999999999998</v>
      </c>
      <c r="L1723" s="1224">
        <f>'[2]tr (2)'!M1175</f>
        <v>264.39999999999998</v>
      </c>
      <c r="M1723" s="1224">
        <f>'[2]tr (2)'!N1175</f>
        <v>264.39999999999998</v>
      </c>
      <c r="N1723" s="1272">
        <f>'[2]tr (2)'!O1175</f>
        <v>264.39999999999998</v>
      </c>
      <c r="O1723" s="1224">
        <f>'[2]tr (2)'!P1175</f>
        <v>264.39999999999998</v>
      </c>
      <c r="P1723" s="1276">
        <f>'[2]tr (2)'!Q1175</f>
        <v>264.39999999999998</v>
      </c>
      <c r="Q1723" s="1277" t="s">
        <v>2798</v>
      </c>
    </row>
    <row r="1724" spans="1:17" ht="15" customHeight="1">
      <c r="A1724" s="1244" t="s">
        <v>2799</v>
      </c>
      <c r="B1724" s="1272">
        <f>'[2]tr (2)'!C1176</f>
        <v>125.3</v>
      </c>
      <c r="C1724" s="1224">
        <f>'[2]tr (2)'!D1176</f>
        <v>125.3</v>
      </c>
      <c r="D1724" s="1276">
        <f>'[2]tr (2)'!E1176</f>
        <v>125.3</v>
      </c>
      <c r="E1724" s="1224">
        <f>'[2]tr (2)'!F1176</f>
        <v>125.3</v>
      </c>
      <c r="F1724" s="1224">
        <f>'[2]tr (2)'!G1176</f>
        <v>125.3</v>
      </c>
      <c r="G1724" s="1224">
        <f>'[2]tr (2)'!H1176</f>
        <v>125.3</v>
      </c>
      <c r="H1724" s="1224">
        <f>'[2]tr (2)'!I1176</f>
        <v>125.3</v>
      </c>
      <c r="I1724" s="1224">
        <f>'[2]tr (2)'!J1176</f>
        <v>125.3</v>
      </c>
      <c r="J1724" s="1224">
        <f>'[2]tr (2)'!K1176</f>
        <v>125.3</v>
      </c>
      <c r="K1724" s="1224">
        <f>'[2]tr (2)'!L1176</f>
        <v>125.3</v>
      </c>
      <c r="L1724" s="1224">
        <f>'[2]tr (2)'!M1176</f>
        <v>125.3</v>
      </c>
      <c r="M1724" s="1224">
        <f>'[2]tr (2)'!N1176</f>
        <v>125.3</v>
      </c>
      <c r="N1724" s="1272">
        <f>'[2]tr (2)'!O1176</f>
        <v>125.3</v>
      </c>
      <c r="O1724" s="1224">
        <f>'[2]tr (2)'!P1176</f>
        <v>125.3</v>
      </c>
      <c r="P1724" s="1276">
        <f>'[2]tr (2)'!Q1176</f>
        <v>125.3</v>
      </c>
      <c r="Q1724" s="1280" t="s">
        <v>2800</v>
      </c>
    </row>
    <row r="1725" spans="1:17" ht="15" customHeight="1">
      <c r="A1725" s="1244" t="s">
        <v>2801</v>
      </c>
      <c r="B1725" s="1272">
        <f>'[2]tr (2)'!C1177</f>
        <v>128.19999999999999</v>
      </c>
      <c r="C1725" s="1224">
        <f>'[2]tr (2)'!D1177</f>
        <v>128.19999999999999</v>
      </c>
      <c r="D1725" s="1276">
        <f>'[2]tr (2)'!E1177</f>
        <v>128.19999999999999</v>
      </c>
      <c r="E1725" s="1224">
        <f>'[2]tr (2)'!F1177</f>
        <v>128.19999999999999</v>
      </c>
      <c r="F1725" s="1224">
        <f>'[2]tr (2)'!G1177</f>
        <v>128.19999999999999</v>
      </c>
      <c r="G1725" s="1224">
        <f>'[2]tr (2)'!H1177</f>
        <v>128.19999999999999</v>
      </c>
      <c r="H1725" s="1224">
        <f>'[2]tr (2)'!I1177</f>
        <v>128.19999999999999</v>
      </c>
      <c r="I1725" s="1224">
        <f>'[2]tr (2)'!J1177</f>
        <v>128.19999999999999</v>
      </c>
      <c r="J1725" s="1224">
        <f>'[2]tr (2)'!K1177</f>
        <v>128.19999999999999</v>
      </c>
      <c r="K1725" s="1224">
        <f>'[2]tr (2)'!L1177</f>
        <v>128.19999999999999</v>
      </c>
      <c r="L1725" s="1224">
        <f>'[2]tr (2)'!M1177</f>
        <v>128.19999999999999</v>
      </c>
      <c r="M1725" s="1224">
        <f>'[2]tr (2)'!N1177</f>
        <v>128.19999999999999</v>
      </c>
      <c r="N1725" s="1272">
        <f>'[2]tr (2)'!O1177</f>
        <v>128.19999999999999</v>
      </c>
      <c r="O1725" s="1224">
        <f>'[2]tr (2)'!P1177</f>
        <v>128.19999999999999</v>
      </c>
      <c r="P1725" s="1276">
        <f>'[2]tr (2)'!Q1177</f>
        <v>128.19999999999999</v>
      </c>
      <c r="Q1725" s="1280" t="s">
        <v>2802</v>
      </c>
    </row>
    <row r="1726" spans="1:17" ht="15" customHeight="1">
      <c r="A1726" s="1244" t="s">
        <v>2803</v>
      </c>
      <c r="B1726" s="1272">
        <f>'[2]tr (2)'!C1178</f>
        <v>105.9</v>
      </c>
      <c r="C1726" s="1224">
        <f>'[2]tr (2)'!D1178</f>
        <v>105.9</v>
      </c>
      <c r="D1726" s="1276">
        <f>'[2]tr (2)'!E1178</f>
        <v>105.9</v>
      </c>
      <c r="E1726" s="1224">
        <f>'[2]tr (2)'!F1178</f>
        <v>105.9</v>
      </c>
      <c r="F1726" s="1224">
        <f>'[2]tr (2)'!G1178</f>
        <v>105.9</v>
      </c>
      <c r="G1726" s="1224">
        <f>'[2]tr (2)'!H1178</f>
        <v>105.9</v>
      </c>
      <c r="H1726" s="1224">
        <f>'[2]tr (2)'!I1178</f>
        <v>105.9</v>
      </c>
      <c r="I1726" s="1224">
        <f>'[2]tr (2)'!J1178</f>
        <v>105.9</v>
      </c>
      <c r="J1726" s="1224">
        <f>'[2]tr (2)'!K1178</f>
        <v>105.9</v>
      </c>
      <c r="K1726" s="1224">
        <f>'[2]tr (2)'!L1178</f>
        <v>105.9</v>
      </c>
      <c r="L1726" s="1224">
        <f>'[2]tr (2)'!M1178</f>
        <v>105.9</v>
      </c>
      <c r="M1726" s="1224">
        <f>'[2]tr (2)'!N1178</f>
        <v>105.9</v>
      </c>
      <c r="N1726" s="1272">
        <f>'[2]tr (2)'!O1178</f>
        <v>105.9</v>
      </c>
      <c r="O1726" s="1224">
        <f>'[2]tr (2)'!P1178</f>
        <v>105.9</v>
      </c>
      <c r="P1726" s="1276">
        <f>'[2]tr (2)'!Q1178</f>
        <v>105.9</v>
      </c>
      <c r="Q1726" s="1280" t="s">
        <v>2804</v>
      </c>
    </row>
    <row r="1727" spans="1:17" ht="15" customHeight="1">
      <c r="A1727" s="1244" t="s">
        <v>2805</v>
      </c>
      <c r="B1727" s="1272">
        <f>'[2]tr (2)'!C1179</f>
        <v>168.6</v>
      </c>
      <c r="C1727" s="1224">
        <f>'[2]tr (2)'!D1179</f>
        <v>150.1</v>
      </c>
      <c r="D1727" s="1276">
        <f>'[2]tr (2)'!E1179</f>
        <v>143.6</v>
      </c>
      <c r="E1727" s="1224">
        <f>'[2]tr (2)'!F1179</f>
        <v>156.69999999999999</v>
      </c>
      <c r="F1727" s="1224">
        <f>'[2]tr (2)'!G1179</f>
        <v>156.69999999999999</v>
      </c>
      <c r="G1727" s="1224">
        <f>'[2]tr (2)'!H1179</f>
        <v>146.9</v>
      </c>
      <c r="H1727" s="1224">
        <f>'[2]tr (2)'!I1179</f>
        <v>146.9</v>
      </c>
      <c r="I1727" s="1224">
        <f>'[2]tr (2)'!J1179</f>
        <v>143.6</v>
      </c>
      <c r="J1727" s="1224">
        <f>'[2]tr (2)'!K1179</f>
        <v>137.1</v>
      </c>
      <c r="K1727" s="1224">
        <f>'[2]tr (2)'!L1179</f>
        <v>137.1</v>
      </c>
      <c r="L1727" s="1224">
        <f>'[2]tr (2)'!M1179</f>
        <v>137.1</v>
      </c>
      <c r="M1727" s="1224">
        <f>'[2]tr (2)'!N1179</f>
        <v>142.5</v>
      </c>
      <c r="N1727" s="1272">
        <f>'[2]tr (2)'!O1179</f>
        <v>137</v>
      </c>
      <c r="O1727" s="1224">
        <f>'[2]tr (2)'!P1179</f>
        <v>140.19999999999999</v>
      </c>
      <c r="P1727" s="1276">
        <f>'[2]tr (2)'!Q1179</f>
        <v>140.19999999999999</v>
      </c>
      <c r="Q1727" s="1280" t="s">
        <v>2806</v>
      </c>
    </row>
    <row r="1728" spans="1:17" ht="15" customHeight="1">
      <c r="B1728" s="1272"/>
      <c r="C1728" s="1224"/>
      <c r="D1728" s="1276"/>
      <c r="P1728" s="1263"/>
      <c r="Q1728" s="1280"/>
    </row>
    <row r="1729" spans="1:17" ht="15" customHeight="1">
      <c r="B1729" s="1272"/>
      <c r="C1729" s="1224"/>
      <c r="D1729" s="1276"/>
      <c r="P1729" s="1263"/>
      <c r="Q1729" s="1280"/>
    </row>
    <row r="1730" spans="1:17" ht="15" customHeight="1">
      <c r="B1730" s="1272"/>
      <c r="C1730" s="1224"/>
      <c r="D1730" s="1276"/>
      <c r="P1730" s="1263"/>
      <c r="Q1730" s="1280"/>
    </row>
    <row r="1731" spans="1:17" ht="15" customHeight="1">
      <c r="B1731" s="1272"/>
      <c r="C1731" s="1224"/>
      <c r="D1731" s="1276"/>
      <c r="P1731" s="1263"/>
      <c r="Q1731" s="1280"/>
    </row>
    <row r="1732" spans="1:17" ht="15" customHeight="1">
      <c r="B1732" s="1272"/>
      <c r="C1732" s="1224"/>
      <c r="D1732" s="1276"/>
      <c r="P1732" s="1263"/>
      <c r="Q1732" s="1280"/>
    </row>
    <row r="1733" spans="1:17" ht="15" customHeight="1">
      <c r="B1733" s="1272"/>
      <c r="C1733" s="1224"/>
      <c r="D1733" s="1276"/>
      <c r="P1733" s="1263"/>
      <c r="Q1733" s="1280"/>
    </row>
    <row r="1734" spans="1:17" ht="15" customHeight="1">
      <c r="A1734" s="1281"/>
      <c r="B1734" s="1282"/>
      <c r="C1734" s="1283"/>
      <c r="D1734" s="1284"/>
      <c r="E1734" s="1240"/>
      <c r="F1734" s="1240"/>
      <c r="G1734" s="1240"/>
      <c r="H1734" s="1240"/>
      <c r="I1734" s="1240"/>
      <c r="J1734" s="1240"/>
      <c r="K1734" s="1240"/>
      <c r="L1734" s="1240"/>
      <c r="M1734" s="1240"/>
      <c r="N1734" s="1319"/>
      <c r="O1734" s="1240"/>
      <c r="P1734" s="1320"/>
      <c r="Q1734" s="1285"/>
    </row>
    <row r="1735" spans="1:17" ht="12.95" customHeight="1">
      <c r="A1735" s="1286"/>
      <c r="B1735" s="1224"/>
      <c r="C1735" s="1224"/>
      <c r="D1735" s="1224"/>
      <c r="N1735" s="1321"/>
      <c r="Q1735" s="1288"/>
    </row>
    <row r="1736" spans="1:17" ht="12.95" customHeight="1">
      <c r="A1736" s="1286"/>
      <c r="B1736" s="1224"/>
      <c r="C1736" s="1224"/>
      <c r="D1736" s="1224"/>
      <c r="N1736" s="1220"/>
      <c r="Q1736" s="1288"/>
    </row>
    <row r="1737" spans="1:17" ht="12.95" customHeight="1">
      <c r="A1737" s="1286"/>
      <c r="B1737" s="1224"/>
      <c r="C1737" s="1224"/>
      <c r="D1737" s="1224"/>
      <c r="N1737" s="1220"/>
      <c r="Q1737" s="1288"/>
    </row>
    <row r="1738" spans="1:17" ht="24" customHeight="1">
      <c r="A1738" s="1219" t="s">
        <v>2666</v>
      </c>
      <c r="B1738" s="1224"/>
      <c r="C1738" s="1224"/>
      <c r="D1738" s="1224"/>
      <c r="N1738" s="1220"/>
      <c r="Q1738" s="1225" t="s">
        <v>2667</v>
      </c>
    </row>
    <row r="1739" spans="1:17" ht="20.25">
      <c r="A1739" s="1228" t="s">
        <v>3004</v>
      </c>
      <c r="B1739" s="1224"/>
      <c r="C1739" s="1224"/>
      <c r="D1739" s="1224"/>
      <c r="N1739" s="1220"/>
      <c r="Q1739" s="1230" t="s">
        <v>3005</v>
      </c>
    </row>
    <row r="1740" spans="1:17" ht="18" customHeight="1">
      <c r="A1740" s="1233" t="s">
        <v>2739</v>
      </c>
      <c r="B1740" s="1224"/>
      <c r="C1740" s="1224"/>
      <c r="D1740" s="1224"/>
      <c r="N1740" s="1220"/>
      <c r="Q1740" s="1236" t="s">
        <v>2740</v>
      </c>
    </row>
    <row r="1741" spans="1:17" ht="15.95" customHeight="1">
      <c r="A1741" s="1239"/>
      <c r="B1741" s="1240"/>
      <c r="C1741" s="1240"/>
      <c r="D1741" s="1240"/>
      <c r="E1741" s="1240"/>
      <c r="F1741" s="1240"/>
      <c r="G1741" s="1240"/>
      <c r="H1741" s="1240"/>
      <c r="I1741" s="1240"/>
      <c r="J1741" s="1240"/>
      <c r="K1741" s="1240"/>
      <c r="L1741" s="1240"/>
      <c r="M1741" s="1240"/>
      <c r="N1741" s="1240"/>
      <c r="O1741" s="1240"/>
      <c r="P1741" s="1240"/>
      <c r="Q1741" s="1242"/>
    </row>
    <row r="1742" spans="1:17" ht="11.1" customHeight="1">
      <c r="A1742" s="1245"/>
      <c r="B1742" s="2390">
        <v>2018</v>
      </c>
      <c r="C1742" s="2391"/>
      <c r="D1742" s="2391"/>
      <c r="E1742" s="2391"/>
      <c r="F1742" s="2391"/>
      <c r="G1742" s="2391"/>
      <c r="H1742" s="2391"/>
      <c r="I1742" s="2391"/>
      <c r="J1742" s="2391"/>
      <c r="K1742" s="2391"/>
      <c r="L1742" s="2391"/>
      <c r="M1742" s="2391"/>
      <c r="N1742" s="2390">
        <v>2017</v>
      </c>
      <c r="O1742" s="2391"/>
      <c r="P1742" s="2395"/>
      <c r="Q1742" s="1246"/>
    </row>
    <row r="1743" spans="1:17" ht="11.1" customHeight="1">
      <c r="A1743" s="1245"/>
      <c r="B1743" s="2392"/>
      <c r="C1743" s="2393"/>
      <c r="D1743" s="2393"/>
      <c r="E1743" s="2393"/>
      <c r="F1743" s="2393"/>
      <c r="G1743" s="2393"/>
      <c r="H1743" s="2394"/>
      <c r="I1743" s="2393"/>
      <c r="J1743" s="2393"/>
      <c r="K1743" s="2393"/>
      <c r="L1743" s="2393"/>
      <c r="M1743" s="2393"/>
      <c r="N1743" s="2392"/>
      <c r="O1743" s="2393"/>
      <c r="P1743" s="2396"/>
      <c r="Q1743" s="1246" t="s">
        <v>2501</v>
      </c>
    </row>
    <row r="1744" spans="1:17" ht="11.1" customHeight="1">
      <c r="A1744" s="1245"/>
      <c r="B1744" s="1247" t="s">
        <v>2502</v>
      </c>
      <c r="C1744" s="1248" t="s">
        <v>2675</v>
      </c>
      <c r="D1744" s="1249" t="s">
        <v>11</v>
      </c>
      <c r="E1744" s="1250" t="s">
        <v>21</v>
      </c>
      <c r="F1744" s="1250" t="s">
        <v>23</v>
      </c>
      <c r="G1744" s="1250" t="s">
        <v>12</v>
      </c>
      <c r="H1744" s="1251" t="s">
        <v>13</v>
      </c>
      <c r="I1744" s="1251" t="s">
        <v>14</v>
      </c>
      <c r="J1744" s="1251" t="s">
        <v>15</v>
      </c>
      <c r="K1744" s="1252" t="s">
        <v>8</v>
      </c>
      <c r="L1744" s="1252" t="s">
        <v>9</v>
      </c>
      <c r="M1744" s="1252" t="s">
        <v>10</v>
      </c>
      <c r="N1744" s="1247" t="s">
        <v>2502</v>
      </c>
      <c r="O1744" s="1248" t="s">
        <v>2675</v>
      </c>
      <c r="P1744" s="1249" t="s">
        <v>11</v>
      </c>
      <c r="Q1744" s="1246"/>
    </row>
    <row r="1745" spans="1:17" ht="11.1" customHeight="1">
      <c r="A1745" s="1253"/>
      <c r="B1745" s="1254" t="s">
        <v>2406</v>
      </c>
      <c r="C1745" s="1255" t="s">
        <v>2506</v>
      </c>
      <c r="D1745" s="1256" t="s">
        <v>2507</v>
      </c>
      <c r="E1745" s="1257" t="s">
        <v>7</v>
      </c>
      <c r="F1745" s="1257" t="s">
        <v>22</v>
      </c>
      <c r="G1745" s="1257" t="s">
        <v>6</v>
      </c>
      <c r="H1745" s="1258" t="s">
        <v>5</v>
      </c>
      <c r="I1745" s="1258" t="s">
        <v>4</v>
      </c>
      <c r="J1745" s="1258" t="s">
        <v>3</v>
      </c>
      <c r="K1745" s="1259" t="s">
        <v>2</v>
      </c>
      <c r="L1745" s="1259" t="s">
        <v>1</v>
      </c>
      <c r="M1745" s="1259" t="s">
        <v>0</v>
      </c>
      <c r="N1745" s="1254" t="s">
        <v>2406</v>
      </c>
      <c r="O1745" s="1255" t="s">
        <v>2506</v>
      </c>
      <c r="P1745" s="1256" t="s">
        <v>2507</v>
      </c>
      <c r="Q1745" s="1260"/>
    </row>
    <row r="1746" spans="1:17" ht="15" customHeight="1">
      <c r="A1746" s="1290"/>
      <c r="B1746" s="1266"/>
      <c r="C1746" s="1267"/>
      <c r="D1746" s="1268"/>
      <c r="P1746" s="1263"/>
      <c r="Q1746" s="1280"/>
    </row>
    <row r="1747" spans="1:17" ht="15" customHeight="1">
      <c r="A1747" s="1274" t="s">
        <v>2809</v>
      </c>
      <c r="B1747" s="1266">
        <f>'[2]tr (2)'!C1181</f>
        <v>113.4</v>
      </c>
      <c r="C1747" s="1267">
        <f>'[2]tr (2)'!D1181</f>
        <v>113.4</v>
      </c>
      <c r="D1747" s="1268">
        <f>'[2]tr (2)'!E1181</f>
        <v>113.5</v>
      </c>
      <c r="E1747" s="1267">
        <f>'[2]tr (2)'!F1181</f>
        <v>113.3</v>
      </c>
      <c r="F1747" s="1267">
        <f>'[2]tr (2)'!G1181</f>
        <v>113.4</v>
      </c>
      <c r="G1747" s="1267">
        <f>'[2]tr (2)'!H1181</f>
        <v>113.5</v>
      </c>
      <c r="H1747" s="1267">
        <f>'[2]tr (2)'!I1181</f>
        <v>110.3</v>
      </c>
      <c r="I1747" s="1267">
        <f>'[2]tr (2)'!J1181</f>
        <v>110.6</v>
      </c>
      <c r="J1747" s="1267">
        <f>'[2]tr (2)'!K1181</f>
        <v>110.8</v>
      </c>
      <c r="K1747" s="1267">
        <f>'[2]tr (2)'!L1181</f>
        <v>110.5</v>
      </c>
      <c r="L1747" s="1267">
        <f>'[2]tr (2)'!M1181</f>
        <v>110.7</v>
      </c>
      <c r="M1747" s="1267">
        <f>'[2]tr (2)'!N1181</f>
        <v>110.7</v>
      </c>
      <c r="N1747" s="1266">
        <f>'[2]tr (2)'!O1181</f>
        <v>110.5</v>
      </c>
      <c r="O1747" s="1267">
        <f>'[2]tr (2)'!P1181</f>
        <v>110.7</v>
      </c>
      <c r="P1747" s="1268">
        <f>'[2]tr (2)'!Q1181</f>
        <v>110.8</v>
      </c>
      <c r="Q1747" s="1273" t="s">
        <v>2810</v>
      </c>
    </row>
    <row r="1748" spans="1:17" ht="15" customHeight="1">
      <c r="A1748" s="1244" t="s">
        <v>2811</v>
      </c>
      <c r="B1748" s="1272">
        <f>'[2]tr (2)'!C1182</f>
        <v>102.1</v>
      </c>
      <c r="C1748" s="1224">
        <f>'[2]tr (2)'!D1182</f>
        <v>102</v>
      </c>
      <c r="D1748" s="1276">
        <f>'[2]tr (2)'!E1182</f>
        <v>102.8</v>
      </c>
      <c r="E1748" s="1224">
        <f>'[2]tr (2)'!F1182</f>
        <v>102.9</v>
      </c>
      <c r="F1748" s="1224">
        <f>'[2]tr (2)'!G1182</f>
        <v>102.9</v>
      </c>
      <c r="G1748" s="1224">
        <f>'[2]tr (2)'!H1182</f>
        <v>102.9</v>
      </c>
      <c r="H1748" s="1224">
        <f>'[2]tr (2)'!I1182</f>
        <v>102.8</v>
      </c>
      <c r="I1748" s="1224">
        <f>'[2]tr (2)'!J1182</f>
        <v>102.8</v>
      </c>
      <c r="J1748" s="1224">
        <f>'[2]tr (2)'!K1182</f>
        <v>102.8</v>
      </c>
      <c r="K1748" s="1224">
        <f>'[2]tr (2)'!L1182</f>
        <v>102.8</v>
      </c>
      <c r="L1748" s="1224">
        <f>'[2]tr (2)'!M1182</f>
        <v>102.8</v>
      </c>
      <c r="M1748" s="1224">
        <f>'[2]tr (2)'!N1182</f>
        <v>102.6</v>
      </c>
      <c r="N1748" s="1272">
        <f>'[2]tr (2)'!O1182</f>
        <v>102.5</v>
      </c>
      <c r="O1748" s="1224">
        <f>'[2]tr (2)'!P1182</f>
        <v>102.2</v>
      </c>
      <c r="P1748" s="1276">
        <f>'[2]tr (2)'!Q1182</f>
        <v>101.5</v>
      </c>
      <c r="Q1748" s="1277" t="s">
        <v>2812</v>
      </c>
    </row>
    <row r="1749" spans="1:17" ht="15" customHeight="1">
      <c r="A1749" s="1244" t="s">
        <v>2813</v>
      </c>
      <c r="B1749" s="1272">
        <f>'[2]tr (2)'!C1183</f>
        <v>112.2</v>
      </c>
      <c r="C1749" s="1224">
        <f>'[2]tr (2)'!D1183</f>
        <v>112.2</v>
      </c>
      <c r="D1749" s="1276">
        <f>'[2]tr (2)'!E1183</f>
        <v>112.2</v>
      </c>
      <c r="E1749" s="1224">
        <f>'[2]tr (2)'!F1183</f>
        <v>112.2</v>
      </c>
      <c r="F1749" s="1224">
        <f>'[2]tr (2)'!G1183</f>
        <v>112.2</v>
      </c>
      <c r="G1749" s="1224">
        <f>'[2]tr (2)'!H1183</f>
        <v>112.2</v>
      </c>
      <c r="H1749" s="1224">
        <f>'[2]tr (2)'!I1183</f>
        <v>112.2</v>
      </c>
      <c r="I1749" s="1224">
        <f>'[2]tr (2)'!J1183</f>
        <v>112.2</v>
      </c>
      <c r="J1749" s="1224">
        <f>'[2]tr (2)'!K1183</f>
        <v>112.2</v>
      </c>
      <c r="K1749" s="1224">
        <f>'[2]tr (2)'!L1183</f>
        <v>112.2</v>
      </c>
      <c r="L1749" s="1224">
        <f>'[2]tr (2)'!M1183</f>
        <v>112.2</v>
      </c>
      <c r="M1749" s="1224">
        <f>'[2]tr (2)'!N1183</f>
        <v>112.2</v>
      </c>
      <c r="N1749" s="1272">
        <f>'[2]tr (2)'!O1183</f>
        <v>112.2</v>
      </c>
      <c r="O1749" s="1224">
        <f>'[2]tr (2)'!P1183</f>
        <v>112.2</v>
      </c>
      <c r="P1749" s="1276">
        <f>'[2]tr (2)'!Q1183</f>
        <v>112.2</v>
      </c>
      <c r="Q1749" s="1278" t="s">
        <v>2814</v>
      </c>
    </row>
    <row r="1750" spans="1:17" ht="15" customHeight="1">
      <c r="A1750" s="1244" t="s">
        <v>2815</v>
      </c>
      <c r="B1750" s="1272">
        <f>'[2]tr (2)'!C1184</f>
        <v>88.3</v>
      </c>
      <c r="C1750" s="1224">
        <f>'[2]tr (2)'!D1184</f>
        <v>87.7</v>
      </c>
      <c r="D1750" s="1276">
        <f>'[2]tr (2)'!E1184</f>
        <v>87.3</v>
      </c>
      <c r="E1750" s="1224">
        <f>'[2]tr (2)'!F1184</f>
        <v>86.8</v>
      </c>
      <c r="F1750" s="1224">
        <f>'[2]tr (2)'!G1184</f>
        <v>86.9</v>
      </c>
      <c r="G1750" s="1224">
        <f>'[2]tr (2)'!H1184</f>
        <v>86.9</v>
      </c>
      <c r="H1750" s="1224">
        <f>'[2]tr (2)'!I1184</f>
        <v>87.3</v>
      </c>
      <c r="I1750" s="1224">
        <f>'[2]tr (2)'!J1184</f>
        <v>87.5</v>
      </c>
      <c r="J1750" s="1224">
        <f>'[2]tr (2)'!K1184</f>
        <v>88.3</v>
      </c>
      <c r="K1750" s="1224">
        <f>'[2]tr (2)'!L1184</f>
        <v>87.5</v>
      </c>
      <c r="L1750" s="1224">
        <f>'[2]tr (2)'!M1184</f>
        <v>87.9</v>
      </c>
      <c r="M1750" s="1224">
        <f>'[2]tr (2)'!N1184</f>
        <v>87.9</v>
      </c>
      <c r="N1750" s="1272">
        <f>'[2]tr (2)'!O1184</f>
        <v>87.9</v>
      </c>
      <c r="O1750" s="1224">
        <f>'[2]tr (2)'!P1184</f>
        <v>88</v>
      </c>
      <c r="P1750" s="1276">
        <f>'[2]tr (2)'!Q1184</f>
        <v>88.4</v>
      </c>
      <c r="Q1750" s="1278" t="s">
        <v>2816</v>
      </c>
    </row>
    <row r="1751" spans="1:17" ht="15" customHeight="1">
      <c r="A1751" s="1244" t="s">
        <v>2817</v>
      </c>
      <c r="B1751" s="1272">
        <f>'[2]tr (2)'!C1185</f>
        <v>92.2</v>
      </c>
      <c r="C1751" s="1224">
        <f>'[2]tr (2)'!D1185</f>
        <v>92</v>
      </c>
      <c r="D1751" s="1276">
        <f>'[2]tr (2)'!E1185</f>
        <v>91.5</v>
      </c>
      <c r="E1751" s="1224">
        <f>'[2]tr (2)'!F1185</f>
        <v>91.4</v>
      </c>
      <c r="F1751" s="1224">
        <f>'[2]tr (2)'!G1185</f>
        <v>91.4</v>
      </c>
      <c r="G1751" s="1224">
        <f>'[2]tr (2)'!H1185</f>
        <v>92.1</v>
      </c>
      <c r="H1751" s="1224">
        <f>'[2]tr (2)'!I1185</f>
        <v>91.8</v>
      </c>
      <c r="I1751" s="1224">
        <f>'[2]tr (2)'!J1185</f>
        <v>93.1</v>
      </c>
      <c r="J1751" s="1224">
        <f>'[2]tr (2)'!K1185</f>
        <v>93.4</v>
      </c>
      <c r="K1751" s="1224">
        <f>'[2]tr (2)'!L1185</f>
        <v>91.9</v>
      </c>
      <c r="L1751" s="1224">
        <f>'[2]tr (2)'!M1185</f>
        <v>92.7</v>
      </c>
      <c r="M1751" s="1224">
        <f>'[2]tr (2)'!N1185</f>
        <v>92.4</v>
      </c>
      <c r="N1751" s="1272">
        <f>'[2]tr (2)'!O1185</f>
        <v>90.8</v>
      </c>
      <c r="O1751" s="1224">
        <f>'[2]tr (2)'!P1185</f>
        <v>91.8</v>
      </c>
      <c r="P1751" s="1276">
        <f>'[2]tr (2)'!Q1185</f>
        <v>93</v>
      </c>
      <c r="Q1751" s="1278" t="s">
        <v>2818</v>
      </c>
    </row>
    <row r="1752" spans="1:17" ht="15" customHeight="1">
      <c r="A1752" s="1244" t="s">
        <v>2819</v>
      </c>
      <c r="B1752" s="1272">
        <f>'[2]tr (2)'!C1186</f>
        <v>112.1</v>
      </c>
      <c r="C1752" s="1224">
        <f>'[2]tr (2)'!D1186</f>
        <v>112.7</v>
      </c>
      <c r="D1752" s="1276">
        <f>'[2]tr (2)'!E1186</f>
        <v>112.7</v>
      </c>
      <c r="E1752" s="1224">
        <f>'[2]tr (2)'!F1186</f>
        <v>112.7</v>
      </c>
      <c r="F1752" s="1224">
        <f>'[2]tr (2)'!G1186</f>
        <v>112.1</v>
      </c>
      <c r="G1752" s="1224">
        <f>'[2]tr (2)'!H1186</f>
        <v>118.7</v>
      </c>
      <c r="H1752" s="1224">
        <f>'[2]tr (2)'!I1186</f>
        <v>110.7</v>
      </c>
      <c r="I1752" s="1224">
        <f>'[2]tr (2)'!J1186</f>
        <v>110.7</v>
      </c>
      <c r="J1752" s="1224">
        <f>'[2]tr (2)'!K1186</f>
        <v>104.6</v>
      </c>
      <c r="K1752" s="1224">
        <f>'[2]tr (2)'!L1186</f>
        <v>105.2</v>
      </c>
      <c r="L1752" s="1224">
        <f>'[2]tr (2)'!M1186</f>
        <v>105.2</v>
      </c>
      <c r="M1752" s="1224">
        <f>'[2]tr (2)'!N1186</f>
        <v>105.8</v>
      </c>
      <c r="N1752" s="1272">
        <f>'[2]tr (2)'!O1186</f>
        <v>105.8</v>
      </c>
      <c r="O1752" s="1224">
        <f>'[2]tr (2)'!P1186</f>
        <v>105.6</v>
      </c>
      <c r="P1752" s="1276">
        <f>'[2]tr (2)'!Q1186</f>
        <v>105.7</v>
      </c>
      <c r="Q1752" s="1278" t="s">
        <v>2820</v>
      </c>
    </row>
    <row r="1753" spans="1:17" ht="15" customHeight="1">
      <c r="A1753" s="1244" t="s">
        <v>2821</v>
      </c>
      <c r="B1753" s="1272">
        <f>'[2]tr (2)'!C1187</f>
        <v>145.19999999999999</v>
      </c>
      <c r="C1753" s="1224">
        <f>'[2]tr (2)'!D1187</f>
        <v>145.19999999999999</v>
      </c>
      <c r="D1753" s="1276">
        <f>'[2]tr (2)'!E1187</f>
        <v>145.19999999999999</v>
      </c>
      <c r="E1753" s="1224">
        <f>'[2]tr (2)'!F1187</f>
        <v>145.19999999999999</v>
      </c>
      <c r="F1753" s="1224">
        <f>'[2]tr (2)'!G1187</f>
        <v>145.19999999999999</v>
      </c>
      <c r="G1753" s="1224">
        <f>'[2]tr (2)'!H1187</f>
        <v>145.19999999999999</v>
      </c>
      <c r="H1753" s="1224">
        <f>'[2]tr (2)'!I1187</f>
        <v>145.19999999999999</v>
      </c>
      <c r="I1753" s="1224">
        <f>'[2]tr (2)'!J1187</f>
        <v>145.19999999999999</v>
      </c>
      <c r="J1753" s="1224">
        <f>'[2]tr (2)'!K1187</f>
        <v>145.19999999999999</v>
      </c>
      <c r="K1753" s="1224">
        <f>'[2]tr (2)'!L1187</f>
        <v>145.19999999999999</v>
      </c>
      <c r="L1753" s="1224">
        <f>'[2]tr (2)'!M1187</f>
        <v>145.19999999999999</v>
      </c>
      <c r="M1753" s="1224">
        <f>'[2]tr (2)'!N1187</f>
        <v>145.19999999999999</v>
      </c>
      <c r="N1753" s="1272">
        <f>'[2]tr (2)'!O1187</f>
        <v>145.19999999999999</v>
      </c>
      <c r="O1753" s="1224">
        <f>'[2]tr (2)'!P1187</f>
        <v>145.19999999999999</v>
      </c>
      <c r="P1753" s="1276">
        <f>'[2]tr (2)'!Q1187</f>
        <v>145.19999999999999</v>
      </c>
      <c r="Q1753" s="1278" t="s">
        <v>2822</v>
      </c>
    </row>
    <row r="1754" spans="1:17" ht="15" customHeight="1">
      <c r="A1754" s="1244" t="s">
        <v>2823</v>
      </c>
      <c r="B1754" s="1272">
        <f>'[2]tr (2)'!C1188</f>
        <v>119</v>
      </c>
      <c r="C1754" s="1224">
        <f>'[2]tr (2)'!D1188</f>
        <v>119</v>
      </c>
      <c r="D1754" s="1276">
        <f>'[2]tr (2)'!E1188</f>
        <v>119</v>
      </c>
      <c r="E1754" s="1224">
        <f>'[2]tr (2)'!F1188</f>
        <v>120.2</v>
      </c>
      <c r="F1754" s="1224">
        <f>'[2]tr (2)'!G1188</f>
        <v>120.7</v>
      </c>
      <c r="G1754" s="1224">
        <f>'[2]tr (2)'!H1188</f>
        <v>120.6</v>
      </c>
      <c r="H1754" s="1224">
        <f>'[2]tr (2)'!I1188</f>
        <v>121.3</v>
      </c>
      <c r="I1754" s="1224">
        <f>'[2]tr (2)'!J1188</f>
        <v>122.3</v>
      </c>
      <c r="J1754" s="1224">
        <f>'[2]tr (2)'!K1188</f>
        <v>122.1</v>
      </c>
      <c r="K1754" s="1224">
        <f>'[2]tr (2)'!L1188</f>
        <v>120.9</v>
      </c>
      <c r="L1754" s="1224">
        <f>'[2]tr (2)'!M1188</f>
        <v>121.2</v>
      </c>
      <c r="M1754" s="1224">
        <f>'[2]tr (2)'!N1188</f>
        <v>120.4</v>
      </c>
      <c r="N1754" s="1272">
        <f>'[2]tr (2)'!O1188</f>
        <v>120.4</v>
      </c>
      <c r="O1754" s="1224">
        <f>'[2]tr (2)'!P1188</f>
        <v>120.5</v>
      </c>
      <c r="P1754" s="1276">
        <f>'[2]tr (2)'!Q1188</f>
        <v>120.5</v>
      </c>
      <c r="Q1754" s="1277" t="s">
        <v>2824</v>
      </c>
    </row>
    <row r="1755" spans="1:17" ht="15" customHeight="1">
      <c r="A1755" s="1244" t="s">
        <v>2825</v>
      </c>
      <c r="B1755" s="1272">
        <f>'[2]tr (2)'!C1189</f>
        <v>98.2</v>
      </c>
      <c r="C1755" s="1224">
        <f>'[2]tr (2)'!D1189</f>
        <v>98.2</v>
      </c>
      <c r="D1755" s="1276">
        <f>'[2]tr (2)'!E1189</f>
        <v>98.2</v>
      </c>
      <c r="E1755" s="1224">
        <f>'[2]tr (2)'!F1189</f>
        <v>98.2</v>
      </c>
      <c r="F1755" s="1224">
        <f>'[2]tr (2)'!G1189</f>
        <v>98.2</v>
      </c>
      <c r="G1755" s="1224">
        <f>'[2]tr (2)'!H1189</f>
        <v>98.2</v>
      </c>
      <c r="H1755" s="1224">
        <f>'[2]tr (2)'!I1189</f>
        <v>98.2</v>
      </c>
      <c r="I1755" s="1224">
        <f>'[2]tr (2)'!J1189</f>
        <v>98.2</v>
      </c>
      <c r="J1755" s="1224">
        <f>'[2]tr (2)'!K1189</f>
        <v>98.2</v>
      </c>
      <c r="K1755" s="1224">
        <f>'[2]tr (2)'!L1189</f>
        <v>98.2</v>
      </c>
      <c r="L1755" s="1224">
        <f>'[2]tr (2)'!M1189</f>
        <v>98.2</v>
      </c>
      <c r="M1755" s="1224">
        <f>'[2]tr (2)'!N1189</f>
        <v>98.6</v>
      </c>
      <c r="N1755" s="1272">
        <f>'[2]tr (2)'!O1189</f>
        <v>98.6</v>
      </c>
      <c r="O1755" s="1224">
        <f>'[2]tr (2)'!P1189</f>
        <v>98.6</v>
      </c>
      <c r="P1755" s="1276">
        <f>'[2]tr (2)'!Q1189</f>
        <v>98.6</v>
      </c>
      <c r="Q1755" s="1278" t="s">
        <v>2826</v>
      </c>
    </row>
    <row r="1756" spans="1:17" ht="15" customHeight="1">
      <c r="A1756" s="1244" t="s">
        <v>2827</v>
      </c>
      <c r="B1756" s="1272">
        <f>'[2]tr (2)'!C1190</f>
        <v>110.5</v>
      </c>
      <c r="C1756" s="1224">
        <f>'[2]tr (2)'!D1190</f>
        <v>110.6</v>
      </c>
      <c r="D1756" s="1276">
        <f>'[2]tr (2)'!E1190</f>
        <v>110.6</v>
      </c>
      <c r="E1756" s="1224">
        <f>'[2]tr (2)'!F1190</f>
        <v>109.3</v>
      </c>
      <c r="F1756" s="1224">
        <f>'[2]tr (2)'!G1190</f>
        <v>109.3</v>
      </c>
      <c r="G1756" s="1224">
        <f>'[2]tr (2)'!H1190</f>
        <v>109.3</v>
      </c>
      <c r="H1756" s="1224">
        <f>'[2]tr (2)'!I1190</f>
        <v>109.3</v>
      </c>
      <c r="I1756" s="1224">
        <f>'[2]tr (2)'!J1190</f>
        <v>109.4</v>
      </c>
      <c r="J1756" s="1224">
        <f>'[2]tr (2)'!K1190</f>
        <v>110.4</v>
      </c>
      <c r="K1756" s="1224">
        <f>'[2]tr (2)'!L1190</f>
        <v>110.4</v>
      </c>
      <c r="L1756" s="1224">
        <f>'[2]tr (2)'!M1190</f>
        <v>110.6</v>
      </c>
      <c r="M1756" s="1224">
        <f>'[2]tr (2)'!N1190</f>
        <v>111.6</v>
      </c>
      <c r="N1756" s="1272">
        <f>'[2]tr (2)'!O1190</f>
        <v>111.6</v>
      </c>
      <c r="O1756" s="1224">
        <f>'[2]tr (2)'!P1190</f>
        <v>112.1</v>
      </c>
      <c r="P1756" s="1276">
        <f>'[2]tr (2)'!Q1190</f>
        <v>112.3</v>
      </c>
      <c r="Q1756" s="1277" t="s">
        <v>2828</v>
      </c>
    </row>
    <row r="1757" spans="1:17" ht="15" customHeight="1">
      <c r="A1757" s="1244" t="s">
        <v>2829</v>
      </c>
      <c r="B1757" s="1272">
        <f>'[2]tr (2)'!C1191</f>
        <v>356.8</v>
      </c>
      <c r="C1757" s="1224">
        <f>'[2]tr (2)'!D1191</f>
        <v>356.8</v>
      </c>
      <c r="D1757" s="1276">
        <f>'[2]tr (2)'!E1191</f>
        <v>356.8</v>
      </c>
      <c r="E1757" s="1224">
        <f>'[2]tr (2)'!F1191</f>
        <v>356.8</v>
      </c>
      <c r="F1757" s="1224">
        <f>'[2]tr (2)'!G1191</f>
        <v>356.8</v>
      </c>
      <c r="G1757" s="1224">
        <f>'[2]tr (2)'!H1191</f>
        <v>356.8</v>
      </c>
      <c r="H1757" s="1224">
        <f>'[2]tr (2)'!I1191</f>
        <v>318.2</v>
      </c>
      <c r="I1757" s="1224">
        <f>'[2]tr (2)'!J1191</f>
        <v>318.2</v>
      </c>
      <c r="J1757" s="1224">
        <f>'[2]tr (2)'!K1191</f>
        <v>318.2</v>
      </c>
      <c r="K1757" s="1224">
        <f>'[2]tr (2)'!L1191</f>
        <v>318.2</v>
      </c>
      <c r="L1757" s="1224">
        <f>'[2]tr (2)'!M1191</f>
        <v>318.2</v>
      </c>
      <c r="M1757" s="1224">
        <f>'[2]tr (2)'!N1191</f>
        <v>318.2</v>
      </c>
      <c r="N1757" s="1272">
        <f>'[2]tr (2)'!O1191</f>
        <v>318.2</v>
      </c>
      <c r="O1757" s="1224">
        <f>'[2]tr (2)'!P1191</f>
        <v>318.2</v>
      </c>
      <c r="P1757" s="1276">
        <f>'[2]tr (2)'!Q1191</f>
        <v>318.2</v>
      </c>
      <c r="Q1757" s="1278" t="s">
        <v>2830</v>
      </c>
    </row>
    <row r="1758" spans="1:17" ht="15" customHeight="1">
      <c r="B1758" s="1272"/>
      <c r="C1758" s="1224"/>
      <c r="D1758" s="1268"/>
      <c r="E1758" s="1267"/>
      <c r="F1758" s="1267"/>
      <c r="G1758" s="1267"/>
      <c r="H1758" s="1267"/>
      <c r="I1758" s="1267"/>
      <c r="J1758" s="1267"/>
      <c r="K1758" s="1267"/>
      <c r="L1758" s="1267"/>
      <c r="M1758" s="1267"/>
      <c r="N1758" s="1266"/>
      <c r="O1758" s="1267"/>
      <c r="P1758" s="1268"/>
      <c r="Q1758" s="1278"/>
    </row>
    <row r="1759" spans="1:17" ht="15" customHeight="1">
      <c r="A1759" s="1274" t="s">
        <v>2831</v>
      </c>
      <c r="B1759" s="1266">
        <f>'[2]tr (2)'!C1193</f>
        <v>108.4</v>
      </c>
      <c r="C1759" s="1267">
        <f>'[2]tr (2)'!D1193</f>
        <v>108.4</v>
      </c>
      <c r="D1759" s="1268">
        <f>'[2]tr (2)'!E1193</f>
        <v>108.5</v>
      </c>
      <c r="E1759" s="1267">
        <f>'[2]tr (2)'!F1193</f>
        <v>108.5</v>
      </c>
      <c r="F1759" s="1267">
        <f>'[2]tr (2)'!G1193</f>
        <v>108.5</v>
      </c>
      <c r="G1759" s="1267">
        <f>'[2]tr (2)'!H1193</f>
        <v>108.5</v>
      </c>
      <c r="H1759" s="1267">
        <f>'[2]tr (2)'!I1193</f>
        <v>108.5</v>
      </c>
      <c r="I1759" s="1267">
        <f>'[2]tr (2)'!J1193</f>
        <v>108.5</v>
      </c>
      <c r="J1759" s="1267">
        <f>'[2]tr (2)'!K1193</f>
        <v>108.5</v>
      </c>
      <c r="K1759" s="1267">
        <f>'[2]tr (2)'!L1193</f>
        <v>108</v>
      </c>
      <c r="L1759" s="1267">
        <f>'[2]tr (2)'!M1193</f>
        <v>108</v>
      </c>
      <c r="M1759" s="1267">
        <f>'[2]tr (2)'!N1193</f>
        <v>107.9</v>
      </c>
      <c r="N1759" s="1266">
        <f>'[2]tr (2)'!O1193</f>
        <v>108</v>
      </c>
      <c r="O1759" s="1267">
        <f>'[2]tr (2)'!P1193</f>
        <v>108</v>
      </c>
      <c r="P1759" s="1268">
        <f>'[2]tr (2)'!Q1193</f>
        <v>108</v>
      </c>
      <c r="Q1759" s="1273" t="s">
        <v>2832</v>
      </c>
    </row>
    <row r="1760" spans="1:17" ht="15" customHeight="1">
      <c r="A1760" s="1244" t="s">
        <v>2833</v>
      </c>
      <c r="B1760" s="1272">
        <f>'[2]tr (2)'!C1194</f>
        <v>93.7</v>
      </c>
      <c r="C1760" s="1224">
        <f>'[2]tr (2)'!D1194</f>
        <v>93.7</v>
      </c>
      <c r="D1760" s="1276">
        <f>'[2]tr (2)'!E1194</f>
        <v>93.7</v>
      </c>
      <c r="E1760" s="1224">
        <f>'[2]tr (2)'!F1194</f>
        <v>93.7</v>
      </c>
      <c r="F1760" s="1224">
        <f>'[2]tr (2)'!G1194</f>
        <v>93.7</v>
      </c>
      <c r="G1760" s="1224">
        <f>'[2]tr (2)'!H1194</f>
        <v>93.7</v>
      </c>
      <c r="H1760" s="1224">
        <f>'[2]tr (2)'!I1194</f>
        <v>93.7</v>
      </c>
      <c r="I1760" s="1224">
        <f>'[2]tr (2)'!J1194</f>
        <v>93.7</v>
      </c>
      <c r="J1760" s="1224">
        <f>'[2]tr (2)'!K1194</f>
        <v>93.7</v>
      </c>
      <c r="K1760" s="1224">
        <f>'[2]tr (2)'!L1194</f>
        <v>93.7</v>
      </c>
      <c r="L1760" s="1224">
        <f>'[2]tr (2)'!M1194</f>
        <v>93.8</v>
      </c>
      <c r="M1760" s="1224">
        <f>'[2]tr (2)'!N1194</f>
        <v>93.8</v>
      </c>
      <c r="N1760" s="1272">
        <f>'[2]tr (2)'!O1194</f>
        <v>93.8</v>
      </c>
      <c r="O1760" s="1224">
        <f>'[2]tr (2)'!P1194</f>
        <v>93.8</v>
      </c>
      <c r="P1760" s="1276">
        <f>'[2]tr (2)'!Q1194</f>
        <v>93.8</v>
      </c>
      <c r="Q1760" s="1278" t="s">
        <v>2834</v>
      </c>
    </row>
    <row r="1761" spans="1:17" ht="15" customHeight="1">
      <c r="A1761" s="1244" t="s">
        <v>2835</v>
      </c>
      <c r="B1761" s="1272">
        <f>'[2]tr (2)'!C1195</f>
        <v>109.8</v>
      </c>
      <c r="C1761" s="1224">
        <f>'[2]tr (2)'!D1195</f>
        <v>109.8</v>
      </c>
      <c r="D1761" s="1276">
        <f>'[2]tr (2)'!E1195</f>
        <v>109.8</v>
      </c>
      <c r="E1761" s="1224">
        <f>'[2]tr (2)'!F1195</f>
        <v>109.8</v>
      </c>
      <c r="F1761" s="1224">
        <f>'[2]tr (2)'!G1195</f>
        <v>109.8</v>
      </c>
      <c r="G1761" s="1224">
        <f>'[2]tr (2)'!H1195</f>
        <v>109.8</v>
      </c>
      <c r="H1761" s="1224">
        <f>'[2]tr (2)'!I1195</f>
        <v>109.8</v>
      </c>
      <c r="I1761" s="1224">
        <f>'[2]tr (2)'!J1195</f>
        <v>109.8</v>
      </c>
      <c r="J1761" s="1224">
        <f>'[2]tr (2)'!K1195</f>
        <v>109.8</v>
      </c>
      <c r="K1761" s="1224">
        <f>'[2]tr (2)'!L1195</f>
        <v>109.8</v>
      </c>
      <c r="L1761" s="1224">
        <f>'[2]tr (2)'!M1195</f>
        <v>109.8</v>
      </c>
      <c r="M1761" s="1224">
        <f>'[2]tr (2)'!N1195</f>
        <v>109.8</v>
      </c>
      <c r="N1761" s="1272">
        <f>'[2]tr (2)'!O1195</f>
        <v>109.8</v>
      </c>
      <c r="O1761" s="1224">
        <f>'[2]tr (2)'!P1195</f>
        <v>109.8</v>
      </c>
      <c r="P1761" s="1276">
        <f>'[2]tr (2)'!Q1195</f>
        <v>109.8</v>
      </c>
      <c r="Q1761" s="1278" t="s">
        <v>2836</v>
      </c>
    </row>
    <row r="1762" spans="1:17" ht="15" customHeight="1">
      <c r="A1762" s="1244" t="s">
        <v>2837</v>
      </c>
      <c r="B1762" s="1272">
        <f>'[2]tr (2)'!C1196</f>
        <v>169.5</v>
      </c>
      <c r="C1762" s="1224">
        <f>'[2]tr (2)'!D1196</f>
        <v>169.5</v>
      </c>
      <c r="D1762" s="1276">
        <f>'[2]tr (2)'!E1196</f>
        <v>171.8</v>
      </c>
      <c r="E1762" s="1224">
        <f>'[2]tr (2)'!F1196</f>
        <v>171.8</v>
      </c>
      <c r="F1762" s="1224">
        <f>'[2]tr (2)'!G1196</f>
        <v>171.8</v>
      </c>
      <c r="G1762" s="1224">
        <f>'[2]tr (2)'!H1196</f>
        <v>171.8</v>
      </c>
      <c r="H1762" s="1224">
        <f>'[2]tr (2)'!I1196</f>
        <v>171.8</v>
      </c>
      <c r="I1762" s="1224">
        <f>'[2]tr (2)'!J1196</f>
        <v>171.8</v>
      </c>
      <c r="J1762" s="1224">
        <f>'[2]tr (2)'!K1196</f>
        <v>171.8</v>
      </c>
      <c r="K1762" s="1224">
        <f>'[2]tr (2)'!L1196</f>
        <v>171.8</v>
      </c>
      <c r="L1762" s="1224">
        <f>'[2]tr (2)'!M1196</f>
        <v>171.8</v>
      </c>
      <c r="M1762" s="1224">
        <f>'[2]tr (2)'!N1196</f>
        <v>171.8</v>
      </c>
      <c r="N1762" s="1272">
        <f>'[2]tr (2)'!O1196</f>
        <v>174.1</v>
      </c>
      <c r="O1762" s="1224">
        <f>'[2]tr (2)'!P1196</f>
        <v>174.1</v>
      </c>
      <c r="P1762" s="1276">
        <f>'[2]tr (2)'!Q1196</f>
        <v>174.1</v>
      </c>
      <c r="Q1762" s="1278" t="s">
        <v>2838</v>
      </c>
    </row>
    <row r="1763" spans="1:17" ht="15" customHeight="1">
      <c r="A1763" s="1244" t="s">
        <v>2839</v>
      </c>
      <c r="B1763" s="1272">
        <f>'[2]tr (2)'!C1197</f>
        <v>112.8</v>
      </c>
      <c r="C1763" s="1224">
        <f>'[2]tr (2)'!D1197</f>
        <v>112.8</v>
      </c>
      <c r="D1763" s="1276">
        <f>'[2]tr (2)'!E1197</f>
        <v>112.8</v>
      </c>
      <c r="E1763" s="1224">
        <f>'[2]tr (2)'!F1197</f>
        <v>112.8</v>
      </c>
      <c r="F1763" s="1224">
        <f>'[2]tr (2)'!G1197</f>
        <v>112.8</v>
      </c>
      <c r="G1763" s="1224">
        <f>'[2]tr (2)'!H1197</f>
        <v>112.8</v>
      </c>
      <c r="H1763" s="1224">
        <f>'[2]tr (2)'!I1197</f>
        <v>112.8</v>
      </c>
      <c r="I1763" s="1224">
        <f>'[2]tr (2)'!J1197</f>
        <v>112.8</v>
      </c>
      <c r="J1763" s="1224">
        <f>'[2]tr (2)'!K1197</f>
        <v>112.8</v>
      </c>
      <c r="K1763" s="1224">
        <f>'[2]tr (2)'!L1197</f>
        <v>112.8</v>
      </c>
      <c r="L1763" s="1224">
        <f>'[2]tr (2)'!M1197</f>
        <v>112.8</v>
      </c>
      <c r="M1763" s="1224">
        <f>'[2]tr (2)'!N1197</f>
        <v>112.8</v>
      </c>
      <c r="N1763" s="1272">
        <f>'[2]tr (2)'!O1197</f>
        <v>112.8</v>
      </c>
      <c r="O1763" s="1224">
        <f>'[2]tr (2)'!P1197</f>
        <v>112.8</v>
      </c>
      <c r="P1763" s="1276">
        <f>'[2]tr (2)'!Q1197</f>
        <v>112.8</v>
      </c>
      <c r="Q1763" s="1278" t="s">
        <v>2840</v>
      </c>
    </row>
    <row r="1764" spans="1:17" ht="15" customHeight="1">
      <c r="A1764" s="1244" t="s">
        <v>2841</v>
      </c>
      <c r="B1764" s="1272">
        <f>'[2]tr (2)'!C1198</f>
        <v>153.30000000000001</v>
      </c>
      <c r="C1764" s="1224">
        <f>'[2]tr (2)'!D1198</f>
        <v>153.30000000000001</v>
      </c>
      <c r="D1764" s="1276">
        <f>'[2]tr (2)'!E1198</f>
        <v>153.30000000000001</v>
      </c>
      <c r="E1764" s="1224">
        <f>'[2]tr (2)'!F1198</f>
        <v>153.30000000000001</v>
      </c>
      <c r="F1764" s="1224">
        <f>'[2]tr (2)'!G1198</f>
        <v>153.30000000000001</v>
      </c>
      <c r="G1764" s="1224">
        <f>'[2]tr (2)'!H1198</f>
        <v>153.30000000000001</v>
      </c>
      <c r="H1764" s="1224">
        <f>'[2]tr (2)'!I1198</f>
        <v>153.30000000000001</v>
      </c>
      <c r="I1764" s="1224">
        <f>'[2]tr (2)'!J1198</f>
        <v>153.30000000000001</v>
      </c>
      <c r="J1764" s="1224">
        <f>'[2]tr (2)'!K1198</f>
        <v>153.30000000000001</v>
      </c>
      <c r="K1764" s="1224">
        <f>'[2]tr (2)'!L1198</f>
        <v>149.5</v>
      </c>
      <c r="L1764" s="1224">
        <f>'[2]tr (2)'!M1198</f>
        <v>149.5</v>
      </c>
      <c r="M1764" s="1224">
        <f>'[2]tr (2)'!N1198</f>
        <v>149.5</v>
      </c>
      <c r="N1764" s="1272">
        <f>'[2]tr (2)'!O1198</f>
        <v>149.5</v>
      </c>
      <c r="O1764" s="1224">
        <f>'[2]tr (2)'!P1198</f>
        <v>149.5</v>
      </c>
      <c r="P1764" s="1276">
        <f>'[2]tr (2)'!Q1198</f>
        <v>149.5</v>
      </c>
      <c r="Q1764" s="1278" t="s">
        <v>2842</v>
      </c>
    </row>
    <row r="1765" spans="1:17" ht="15" customHeight="1">
      <c r="A1765" s="1244" t="s">
        <v>2843</v>
      </c>
      <c r="B1765" s="1272">
        <f>'[2]tr (2)'!C1199</f>
        <v>112.6</v>
      </c>
      <c r="C1765" s="1224">
        <f>'[2]tr (2)'!D1199</f>
        <v>112.6</v>
      </c>
      <c r="D1765" s="1276">
        <f>'[2]tr (2)'!E1199</f>
        <v>112.6</v>
      </c>
      <c r="E1765" s="1224">
        <f>'[2]tr (2)'!F1199</f>
        <v>112.6</v>
      </c>
      <c r="F1765" s="1224">
        <f>'[2]tr (2)'!G1199</f>
        <v>112.6</v>
      </c>
      <c r="G1765" s="1224">
        <f>'[2]tr (2)'!H1199</f>
        <v>112.6</v>
      </c>
      <c r="H1765" s="1224">
        <f>'[2]tr (2)'!I1199</f>
        <v>112.6</v>
      </c>
      <c r="I1765" s="1224">
        <f>'[2]tr (2)'!J1199</f>
        <v>112.6</v>
      </c>
      <c r="J1765" s="1224">
        <f>'[2]tr (2)'!K1199</f>
        <v>112.6</v>
      </c>
      <c r="K1765" s="1224">
        <f>'[2]tr (2)'!L1199</f>
        <v>112.6</v>
      </c>
      <c r="L1765" s="1224">
        <f>'[2]tr (2)'!M1199</f>
        <v>112.6</v>
      </c>
      <c r="M1765" s="1224">
        <f>'[2]tr (2)'!N1199</f>
        <v>112.6</v>
      </c>
      <c r="N1765" s="1272">
        <f>'[2]tr (2)'!O1199</f>
        <v>112.6</v>
      </c>
      <c r="O1765" s="1224">
        <f>'[2]tr (2)'!P1199</f>
        <v>112.6</v>
      </c>
      <c r="P1765" s="1276">
        <f>'[2]tr (2)'!Q1199</f>
        <v>112.6</v>
      </c>
      <c r="Q1765" s="1278" t="s">
        <v>2844</v>
      </c>
    </row>
    <row r="1766" spans="1:17" ht="15" customHeight="1">
      <c r="A1766" s="1244" t="s">
        <v>2845</v>
      </c>
      <c r="B1766" s="1272">
        <f>'[2]tr (2)'!C1200</f>
        <v>105.5</v>
      </c>
      <c r="C1766" s="1224">
        <f>'[2]tr (2)'!D1200</f>
        <v>105.5</v>
      </c>
      <c r="D1766" s="1276">
        <f>'[2]tr (2)'!E1200</f>
        <v>105.5</v>
      </c>
      <c r="E1766" s="1224">
        <f>'[2]tr (2)'!F1200</f>
        <v>105.5</v>
      </c>
      <c r="F1766" s="1224">
        <f>'[2]tr (2)'!G1200</f>
        <v>105.5</v>
      </c>
      <c r="G1766" s="1224">
        <f>'[2]tr (2)'!H1200</f>
        <v>105.5</v>
      </c>
      <c r="H1766" s="1224">
        <f>'[2]tr (2)'!I1200</f>
        <v>105.5</v>
      </c>
      <c r="I1766" s="1224">
        <f>'[2]tr (2)'!J1200</f>
        <v>105.5</v>
      </c>
      <c r="J1766" s="1224">
        <f>'[2]tr (2)'!K1200</f>
        <v>105.5</v>
      </c>
      <c r="K1766" s="1224">
        <f>'[2]tr (2)'!L1200</f>
        <v>105.5</v>
      </c>
      <c r="L1766" s="1224">
        <f>'[2]tr (2)'!M1200</f>
        <v>105.5</v>
      </c>
      <c r="M1766" s="1224">
        <f>'[2]tr (2)'!N1200</f>
        <v>104.4</v>
      </c>
      <c r="N1766" s="1272">
        <f>'[2]tr (2)'!O1200</f>
        <v>104.4</v>
      </c>
      <c r="O1766" s="1224">
        <f>'[2]tr (2)'!P1200</f>
        <v>104.4</v>
      </c>
      <c r="P1766" s="1276">
        <f>'[2]tr (2)'!Q1200</f>
        <v>104.4</v>
      </c>
      <c r="Q1766" s="1278" t="s">
        <v>2846</v>
      </c>
    </row>
    <row r="1767" spans="1:17" ht="15" customHeight="1">
      <c r="B1767" s="1272"/>
      <c r="C1767" s="1224"/>
      <c r="D1767" s="1268"/>
      <c r="E1767" s="1267"/>
      <c r="F1767" s="1267"/>
      <c r="G1767" s="1267"/>
      <c r="H1767" s="1267"/>
      <c r="I1767" s="1267"/>
      <c r="J1767" s="1267"/>
      <c r="K1767" s="1267"/>
      <c r="L1767" s="1267"/>
      <c r="M1767" s="1267"/>
      <c r="N1767" s="1266"/>
      <c r="O1767" s="1267"/>
      <c r="P1767" s="1268"/>
      <c r="Q1767" s="1278"/>
    </row>
    <row r="1768" spans="1:17" ht="15" customHeight="1">
      <c r="A1768" s="1274" t="s">
        <v>2847</v>
      </c>
      <c r="B1768" s="1266">
        <f>'[2]tr (2)'!C1202</f>
        <v>111.5</v>
      </c>
      <c r="C1768" s="1267">
        <f>'[2]tr (2)'!D1202</f>
        <v>114</v>
      </c>
      <c r="D1768" s="1268">
        <f>'[2]tr (2)'!E1202</f>
        <v>112.9</v>
      </c>
      <c r="E1768" s="1267">
        <f>'[2]tr (2)'!F1202</f>
        <v>112.4</v>
      </c>
      <c r="F1768" s="1267">
        <f>'[2]tr (2)'!G1202</f>
        <v>112.9</v>
      </c>
      <c r="G1768" s="1267">
        <f>'[2]tr (2)'!H1202</f>
        <v>112.9</v>
      </c>
      <c r="H1768" s="1267">
        <f>'[2]tr (2)'!I1202</f>
        <v>112.4</v>
      </c>
      <c r="I1768" s="1267">
        <f>'[2]tr (2)'!J1202</f>
        <v>111.8</v>
      </c>
      <c r="J1768" s="1267">
        <f>'[2]tr (2)'!K1202</f>
        <v>112</v>
      </c>
      <c r="K1768" s="1267">
        <f>'[2]tr (2)'!L1202</f>
        <v>111</v>
      </c>
      <c r="L1768" s="1267">
        <f>'[2]tr (2)'!M1202</f>
        <v>111.4</v>
      </c>
      <c r="M1768" s="1267">
        <f>'[2]tr (2)'!N1202</f>
        <v>111.3</v>
      </c>
      <c r="N1768" s="1266">
        <f>'[2]tr (2)'!O1202</f>
        <v>110.9</v>
      </c>
      <c r="O1768" s="1267">
        <f>'[2]tr (2)'!P1202</f>
        <v>110.6</v>
      </c>
      <c r="P1768" s="1268">
        <f>'[2]tr (2)'!Q1202</f>
        <v>110.4</v>
      </c>
      <c r="Q1768" s="1273" t="s">
        <v>2848</v>
      </c>
    </row>
    <row r="1769" spans="1:17" ht="15" customHeight="1">
      <c r="A1769" s="1244" t="s">
        <v>2849</v>
      </c>
      <c r="B1769" s="1272">
        <f>'[2]tr (2)'!C1203</f>
        <v>105.4</v>
      </c>
      <c r="C1769" s="1224">
        <f>'[2]tr (2)'!D1203</f>
        <v>105.4</v>
      </c>
      <c r="D1769" s="1276">
        <f>'[2]tr (2)'!E1203</f>
        <v>103.2</v>
      </c>
      <c r="E1769" s="1224">
        <f>'[2]tr (2)'!F1203</f>
        <v>103.2</v>
      </c>
      <c r="F1769" s="1224">
        <f>'[2]tr (2)'!G1203</f>
        <v>103.2</v>
      </c>
      <c r="G1769" s="1224">
        <f>'[2]tr (2)'!H1203</f>
        <v>103.2</v>
      </c>
      <c r="H1769" s="1224">
        <f>'[2]tr (2)'!I1203</f>
        <v>103.2</v>
      </c>
      <c r="I1769" s="1224">
        <f>'[2]tr (2)'!J1203</f>
        <v>103.2</v>
      </c>
      <c r="J1769" s="1224">
        <f>'[2]tr (2)'!K1203</f>
        <v>103.2</v>
      </c>
      <c r="K1769" s="1224">
        <f>'[2]tr (2)'!L1203</f>
        <v>103.2</v>
      </c>
      <c r="L1769" s="1224">
        <f>'[2]tr (2)'!M1203</f>
        <v>103.2</v>
      </c>
      <c r="M1769" s="1224">
        <f>'[2]tr (2)'!N1203</f>
        <v>103.2</v>
      </c>
      <c r="N1769" s="1272">
        <f>'[2]tr (2)'!O1203</f>
        <v>103.2</v>
      </c>
      <c r="O1769" s="1224">
        <f>'[2]tr (2)'!P1203</f>
        <v>103.2</v>
      </c>
      <c r="P1769" s="1276">
        <f>'[2]tr (2)'!Q1203</f>
        <v>103.2</v>
      </c>
      <c r="Q1769" s="1278" t="s">
        <v>2850</v>
      </c>
    </row>
    <row r="1770" spans="1:17" ht="15" customHeight="1">
      <c r="A1770" s="1244" t="s">
        <v>2851</v>
      </c>
      <c r="B1770" s="1272">
        <f>'[2]tr (2)'!C1204</f>
        <v>100</v>
      </c>
      <c r="C1770" s="1224">
        <f>'[2]tr (2)'!D1204</f>
        <v>100</v>
      </c>
      <c r="D1770" s="1276">
        <f>'[2]tr (2)'!E1204</f>
        <v>100</v>
      </c>
      <c r="E1770" s="1224">
        <f>'[2]tr (2)'!F1204</f>
        <v>100</v>
      </c>
      <c r="F1770" s="1224">
        <f>'[2]tr (2)'!G1204</f>
        <v>100</v>
      </c>
      <c r="G1770" s="1224">
        <f>'[2]tr (2)'!H1204</f>
        <v>100</v>
      </c>
      <c r="H1770" s="1224">
        <f>'[2]tr (2)'!I1204</f>
        <v>100</v>
      </c>
      <c r="I1770" s="1224">
        <f>'[2]tr (2)'!J1204</f>
        <v>100</v>
      </c>
      <c r="J1770" s="1224">
        <f>'[2]tr (2)'!K1204</f>
        <v>100</v>
      </c>
      <c r="K1770" s="1224">
        <f>'[2]tr (2)'!L1204</f>
        <v>100</v>
      </c>
      <c r="L1770" s="1224">
        <f>'[2]tr (2)'!M1204</f>
        <v>100</v>
      </c>
      <c r="M1770" s="1224">
        <f>'[2]tr (2)'!N1204</f>
        <v>100</v>
      </c>
      <c r="N1770" s="1272">
        <f>'[2]tr (2)'!O1204</f>
        <v>100</v>
      </c>
      <c r="O1770" s="1224">
        <f>'[2]tr (2)'!P1204</f>
        <v>100</v>
      </c>
      <c r="P1770" s="1276">
        <f>'[2]tr (2)'!Q1204</f>
        <v>100</v>
      </c>
      <c r="Q1770" s="1278" t="s">
        <v>2852</v>
      </c>
    </row>
    <row r="1771" spans="1:17" ht="15" customHeight="1">
      <c r="A1771" s="1244" t="s">
        <v>2853</v>
      </c>
      <c r="B1771" s="1272">
        <f>'[2]tr (2)'!C1205</f>
        <v>145.5</v>
      </c>
      <c r="C1771" s="1224">
        <f>'[2]tr (2)'!D1205</f>
        <v>145.5</v>
      </c>
      <c r="D1771" s="1276">
        <f>'[2]tr (2)'!E1205</f>
        <v>145.5</v>
      </c>
      <c r="E1771" s="1224">
        <f>'[2]tr (2)'!F1205</f>
        <v>145.5</v>
      </c>
      <c r="F1771" s="1224">
        <f>'[2]tr (2)'!G1205</f>
        <v>145.5</v>
      </c>
      <c r="G1771" s="1224">
        <f>'[2]tr (2)'!H1205</f>
        <v>145.5</v>
      </c>
      <c r="H1771" s="1224">
        <f>'[2]tr (2)'!I1205</f>
        <v>145.5</v>
      </c>
      <c r="I1771" s="1224">
        <f>'[2]tr (2)'!J1205</f>
        <v>145.5</v>
      </c>
      <c r="J1771" s="1224">
        <f>'[2]tr (2)'!K1205</f>
        <v>145.5</v>
      </c>
      <c r="K1771" s="1224">
        <f>'[2]tr (2)'!L1205</f>
        <v>145.5</v>
      </c>
      <c r="L1771" s="1224">
        <f>'[2]tr (2)'!M1205</f>
        <v>145.5</v>
      </c>
      <c r="M1771" s="1224">
        <f>'[2]tr (2)'!N1205</f>
        <v>145.5</v>
      </c>
      <c r="N1771" s="1272">
        <f>'[2]tr (2)'!O1205</f>
        <v>145.5</v>
      </c>
      <c r="O1771" s="1224">
        <f>'[2]tr (2)'!P1205</f>
        <v>145.5</v>
      </c>
      <c r="P1771" s="1276">
        <f>'[2]tr (2)'!Q1205</f>
        <v>145.5</v>
      </c>
      <c r="Q1771" s="1277" t="s">
        <v>2854</v>
      </c>
    </row>
    <row r="1772" spans="1:17" ht="15" customHeight="1">
      <c r="A1772" s="1244" t="s">
        <v>2855</v>
      </c>
      <c r="B1772" s="1272">
        <f>'[2]tr (2)'!C1206</f>
        <v>112.6</v>
      </c>
      <c r="C1772" s="1224">
        <f>'[2]tr (2)'!D1206</f>
        <v>112.6</v>
      </c>
      <c r="D1772" s="1276">
        <f>'[2]tr (2)'!E1206</f>
        <v>112.6</v>
      </c>
      <c r="E1772" s="1224">
        <f>'[2]tr (2)'!F1206</f>
        <v>112.6</v>
      </c>
      <c r="F1772" s="1224">
        <f>'[2]tr (2)'!G1206</f>
        <v>112.6</v>
      </c>
      <c r="G1772" s="1224">
        <f>'[2]tr (2)'!H1206</f>
        <v>112.6</v>
      </c>
      <c r="H1772" s="1224">
        <f>'[2]tr (2)'!I1206</f>
        <v>112.6</v>
      </c>
      <c r="I1772" s="1224">
        <f>'[2]tr (2)'!J1206</f>
        <v>112.6</v>
      </c>
      <c r="J1772" s="1224">
        <f>'[2]tr (2)'!K1206</f>
        <v>112.6</v>
      </c>
      <c r="K1772" s="1224">
        <f>'[2]tr (2)'!L1206</f>
        <v>112.6</v>
      </c>
      <c r="L1772" s="1224">
        <f>'[2]tr (2)'!M1206</f>
        <v>112.6</v>
      </c>
      <c r="M1772" s="1224">
        <f>'[2]tr (2)'!N1206</f>
        <v>112.6</v>
      </c>
      <c r="N1772" s="1272">
        <f>'[2]tr (2)'!O1206</f>
        <v>112.6</v>
      </c>
      <c r="O1772" s="1224">
        <f>'[2]tr (2)'!P1206</f>
        <v>112.6</v>
      </c>
      <c r="P1772" s="1276">
        <f>'[2]tr (2)'!Q1206</f>
        <v>112.6</v>
      </c>
      <c r="Q1772" s="1278" t="s">
        <v>2856</v>
      </c>
    </row>
    <row r="1773" spans="1:17" ht="15" customHeight="1">
      <c r="A1773" s="1244" t="s">
        <v>2857</v>
      </c>
      <c r="B1773" s="1272">
        <f>'[2]tr (2)'!C1207</f>
        <v>111.4</v>
      </c>
      <c r="C1773" s="1224">
        <f>'[2]tr (2)'!D1207</f>
        <v>122.8</v>
      </c>
      <c r="D1773" s="1276">
        <f>'[2]tr (2)'!E1207</f>
        <v>124.5</v>
      </c>
      <c r="E1773" s="1224">
        <f>'[2]tr (2)'!F1207</f>
        <v>122.3</v>
      </c>
      <c r="F1773" s="1224">
        <f>'[2]tr (2)'!G1207</f>
        <v>121.9</v>
      </c>
      <c r="G1773" s="1224">
        <f>'[2]tr (2)'!H1207</f>
        <v>121.7</v>
      </c>
      <c r="H1773" s="1224">
        <f>'[2]tr (2)'!I1207</f>
        <v>122.1</v>
      </c>
      <c r="I1773" s="1224">
        <f>'[2]tr (2)'!J1207</f>
        <v>120.8</v>
      </c>
      <c r="J1773" s="1224">
        <f>'[2]tr (2)'!K1207</f>
        <v>119.5</v>
      </c>
      <c r="K1773" s="1224">
        <f>'[2]tr (2)'!L1207</f>
        <v>117.1</v>
      </c>
      <c r="L1773" s="1224">
        <f>'[2]tr (2)'!M1207</f>
        <v>119.4</v>
      </c>
      <c r="M1773" s="1224">
        <f>'[2]tr (2)'!N1207</f>
        <v>119</v>
      </c>
      <c r="N1773" s="1272">
        <f>'[2]tr (2)'!O1207</f>
        <v>117.5</v>
      </c>
      <c r="O1773" s="1224">
        <f>'[2]tr (2)'!P1207</f>
        <v>116.5</v>
      </c>
      <c r="P1773" s="1276">
        <f>'[2]tr (2)'!Q1207</f>
        <v>114.6</v>
      </c>
      <c r="Q1773" s="1277" t="s">
        <v>2858</v>
      </c>
    </row>
    <row r="1774" spans="1:17" ht="15" customHeight="1">
      <c r="A1774" s="1244" t="s">
        <v>2859</v>
      </c>
      <c r="B1774" s="1272">
        <f>'[2]tr (2)'!C1208</f>
        <v>170.3</v>
      </c>
      <c r="C1774" s="1224">
        <f>'[2]tr (2)'!D1208</f>
        <v>170.3</v>
      </c>
      <c r="D1774" s="1276">
        <f>'[2]tr (2)'!E1208</f>
        <v>170.3</v>
      </c>
      <c r="E1774" s="1224">
        <f>'[2]tr (2)'!F1208</f>
        <v>170.3</v>
      </c>
      <c r="F1774" s="1224">
        <f>'[2]tr (2)'!G1208</f>
        <v>170.3</v>
      </c>
      <c r="G1774" s="1224">
        <f>'[2]tr (2)'!H1208</f>
        <v>170.3</v>
      </c>
      <c r="H1774" s="1224">
        <f>'[2]tr (2)'!I1208</f>
        <v>170.3</v>
      </c>
      <c r="I1774" s="1224">
        <f>'[2]tr (2)'!J1208</f>
        <v>167.4</v>
      </c>
      <c r="J1774" s="1224">
        <f>'[2]tr (2)'!K1208</f>
        <v>167.4</v>
      </c>
      <c r="K1774" s="1224">
        <f>'[2]tr (2)'!L1208</f>
        <v>167.4</v>
      </c>
      <c r="L1774" s="1224">
        <f>'[2]tr (2)'!M1208</f>
        <v>167.4</v>
      </c>
      <c r="M1774" s="1224">
        <f>'[2]tr (2)'!N1208</f>
        <v>167.4</v>
      </c>
      <c r="N1774" s="1272">
        <f>'[2]tr (2)'!O1208</f>
        <v>167.4</v>
      </c>
      <c r="O1774" s="1224">
        <f>'[2]tr (2)'!P1208</f>
        <v>162.6</v>
      </c>
      <c r="P1774" s="1276">
        <f>'[2]tr (2)'!Q1208</f>
        <v>162.6</v>
      </c>
      <c r="Q1774" s="1278" t="s">
        <v>2860</v>
      </c>
    </row>
    <row r="1775" spans="1:17" ht="15" customHeight="1">
      <c r="A1775" s="1244" t="s">
        <v>2861</v>
      </c>
      <c r="B1775" s="1272">
        <f>'[2]tr (2)'!C1209</f>
        <v>133.30000000000001</v>
      </c>
      <c r="C1775" s="1224">
        <f>'[2]tr (2)'!D1209</f>
        <v>133.30000000000001</v>
      </c>
      <c r="D1775" s="1276">
        <f>'[2]tr (2)'!E1209</f>
        <v>133.30000000000001</v>
      </c>
      <c r="E1775" s="1224">
        <f>'[2]tr (2)'!F1209</f>
        <v>133.30000000000001</v>
      </c>
      <c r="F1775" s="1224">
        <f>'[2]tr (2)'!G1209</f>
        <v>133.30000000000001</v>
      </c>
      <c r="G1775" s="1224">
        <f>'[2]tr (2)'!H1209</f>
        <v>133.30000000000001</v>
      </c>
      <c r="H1775" s="1224">
        <f>'[2]tr (2)'!I1209</f>
        <v>133.30000000000001</v>
      </c>
      <c r="I1775" s="1224">
        <f>'[2]tr (2)'!J1209</f>
        <v>133.30000000000001</v>
      </c>
      <c r="J1775" s="1224">
        <f>'[2]tr (2)'!K1209</f>
        <v>133.30000000000001</v>
      </c>
      <c r="K1775" s="1224">
        <f>'[2]tr (2)'!L1209</f>
        <v>132</v>
      </c>
      <c r="L1775" s="1224">
        <f>'[2]tr (2)'!M1209</f>
        <v>131.6</v>
      </c>
      <c r="M1775" s="1224">
        <f>'[2]tr (2)'!N1209</f>
        <v>131.6</v>
      </c>
      <c r="N1775" s="1272">
        <f>'[2]tr (2)'!O1209</f>
        <v>131.30000000000001</v>
      </c>
      <c r="O1775" s="1224">
        <f>'[2]tr (2)'!P1209</f>
        <v>131.30000000000001</v>
      </c>
      <c r="P1775" s="1276">
        <f>'[2]tr (2)'!Q1209</f>
        <v>131.30000000000001</v>
      </c>
      <c r="Q1775" s="1278" t="s">
        <v>2862</v>
      </c>
    </row>
    <row r="1776" spans="1:17" ht="15" customHeight="1">
      <c r="A1776" s="1244" t="s">
        <v>2863</v>
      </c>
      <c r="B1776" s="1272">
        <f>'[2]tr (2)'!C1210</f>
        <v>115.7</v>
      </c>
      <c r="C1776" s="1224">
        <f>'[2]tr (2)'!D1210</f>
        <v>115.7</v>
      </c>
      <c r="D1776" s="1276">
        <f>'[2]tr (2)'!E1210</f>
        <v>115.7</v>
      </c>
      <c r="E1776" s="1224">
        <f>'[2]tr (2)'!F1210</f>
        <v>115.7</v>
      </c>
      <c r="F1776" s="1224">
        <f>'[2]tr (2)'!G1210</f>
        <v>115.7</v>
      </c>
      <c r="G1776" s="1224">
        <f>'[2]tr (2)'!H1210</f>
        <v>115.7</v>
      </c>
      <c r="H1776" s="1224">
        <f>'[2]tr (2)'!I1210</f>
        <v>115.7</v>
      </c>
      <c r="I1776" s="1224">
        <f>'[2]tr (2)'!J1210</f>
        <v>115.7</v>
      </c>
      <c r="J1776" s="1224">
        <f>'[2]tr (2)'!K1210</f>
        <v>115.7</v>
      </c>
      <c r="K1776" s="1224">
        <f>'[2]tr (2)'!L1210</f>
        <v>115.7</v>
      </c>
      <c r="L1776" s="1224">
        <f>'[2]tr (2)'!M1210</f>
        <v>115.7</v>
      </c>
      <c r="M1776" s="1224">
        <f>'[2]tr (2)'!N1210</f>
        <v>115.7</v>
      </c>
      <c r="N1776" s="1272">
        <f>'[2]tr (2)'!O1210</f>
        <v>115.7</v>
      </c>
      <c r="O1776" s="1224">
        <f>'[2]tr (2)'!P1210</f>
        <v>115.7</v>
      </c>
      <c r="P1776" s="1276">
        <f>'[2]tr (2)'!Q1210</f>
        <v>115.7</v>
      </c>
      <c r="Q1776" s="1278" t="s">
        <v>2864</v>
      </c>
    </row>
    <row r="1777" spans="1:17" ht="15" customHeight="1">
      <c r="A1777" s="1244" t="s">
        <v>2865</v>
      </c>
      <c r="B1777" s="1272">
        <f>'[2]tr (2)'!C1211</f>
        <v>121.4</v>
      </c>
      <c r="C1777" s="1224">
        <f>'[2]tr (2)'!D1211</f>
        <v>121.4</v>
      </c>
      <c r="D1777" s="1276">
        <f>'[2]tr (2)'!E1211</f>
        <v>117.9</v>
      </c>
      <c r="E1777" s="1224">
        <f>'[2]tr (2)'!F1211</f>
        <v>117.9</v>
      </c>
      <c r="F1777" s="1224">
        <f>'[2]tr (2)'!G1211</f>
        <v>117.9</v>
      </c>
      <c r="G1777" s="1224">
        <f>'[2]tr (2)'!H1211</f>
        <v>117.9</v>
      </c>
      <c r="H1777" s="1224">
        <f>'[2]tr (2)'!I1211</f>
        <v>117.9</v>
      </c>
      <c r="I1777" s="1224">
        <f>'[2]tr (2)'!J1211</f>
        <v>117.9</v>
      </c>
      <c r="J1777" s="1224">
        <f>'[2]tr (2)'!K1211</f>
        <v>117.9</v>
      </c>
      <c r="K1777" s="1224">
        <f>'[2]tr (2)'!L1211</f>
        <v>117.9</v>
      </c>
      <c r="L1777" s="1224">
        <f>'[2]tr (2)'!M1211</f>
        <v>117.9</v>
      </c>
      <c r="M1777" s="1224">
        <f>'[2]tr (2)'!N1211</f>
        <v>117.9</v>
      </c>
      <c r="N1777" s="1272">
        <f>'[2]tr (2)'!O1211</f>
        <v>117.9</v>
      </c>
      <c r="O1777" s="1224">
        <f>'[2]tr (2)'!P1211</f>
        <v>117.9</v>
      </c>
      <c r="P1777" s="1276">
        <f>'[2]tr (2)'!Q1211</f>
        <v>117.9</v>
      </c>
      <c r="Q1777" s="1278" t="s">
        <v>2866</v>
      </c>
    </row>
    <row r="1778" spans="1:17" ht="15" customHeight="1">
      <c r="A1778" s="1244" t="s">
        <v>2867</v>
      </c>
      <c r="B1778" s="1272">
        <f>'[2]tr (2)'!C1212</f>
        <v>104.5</v>
      </c>
      <c r="C1778" s="1224">
        <f>'[2]tr (2)'!D1212</f>
        <v>104.5</v>
      </c>
      <c r="D1778" s="1276">
        <f>'[2]tr (2)'!E1212</f>
        <v>107</v>
      </c>
      <c r="E1778" s="1224">
        <f>'[2]tr (2)'!F1212</f>
        <v>107</v>
      </c>
      <c r="F1778" s="1224">
        <f>'[2]tr (2)'!G1212</f>
        <v>149.5</v>
      </c>
      <c r="G1778" s="1224">
        <f>'[2]tr (2)'!H1212</f>
        <v>149.5</v>
      </c>
      <c r="H1778" s="1224">
        <f>'[2]tr (2)'!I1212</f>
        <v>107.8</v>
      </c>
      <c r="I1778" s="1224">
        <f>'[2]tr (2)'!J1212</f>
        <v>107.8</v>
      </c>
      <c r="J1778" s="1224">
        <f>'[2]tr (2)'!K1212</f>
        <v>138.5</v>
      </c>
      <c r="K1778" s="1224">
        <f>'[2]tr (2)'!L1212</f>
        <v>110.4</v>
      </c>
      <c r="L1778" s="1224">
        <f>'[2]tr (2)'!M1212</f>
        <v>110.4</v>
      </c>
      <c r="M1778" s="1224">
        <f>'[2]tr (2)'!N1212</f>
        <v>110.4</v>
      </c>
      <c r="N1778" s="1272">
        <f>'[2]tr (2)'!O1212</f>
        <v>104.9</v>
      </c>
      <c r="O1778" s="1224">
        <f>'[2]tr (2)'!P1212</f>
        <v>104.9</v>
      </c>
      <c r="P1778" s="1276">
        <f>'[2]tr (2)'!Q1212</f>
        <v>101.2</v>
      </c>
      <c r="Q1778" s="1278" t="s">
        <v>2868</v>
      </c>
    </row>
    <row r="1779" spans="1:17" ht="15" customHeight="1">
      <c r="B1779" s="1272"/>
      <c r="C1779" s="1224"/>
      <c r="D1779" s="1268"/>
      <c r="E1779" s="1267"/>
      <c r="F1779" s="1267"/>
      <c r="G1779" s="1267"/>
      <c r="H1779" s="1267"/>
      <c r="I1779" s="1267"/>
      <c r="J1779" s="1267"/>
      <c r="K1779" s="1267"/>
      <c r="L1779" s="1267"/>
      <c r="M1779" s="1267"/>
      <c r="N1779" s="1266"/>
      <c r="O1779" s="1267"/>
      <c r="P1779" s="1268"/>
      <c r="Q1779" s="1278"/>
    </row>
    <row r="1780" spans="1:17" ht="15" customHeight="1">
      <c r="A1780" s="1274" t="s">
        <v>2869</v>
      </c>
      <c r="B1780" s="1266">
        <f>'[2]tr (2)'!C1214</f>
        <v>58.9</v>
      </c>
      <c r="C1780" s="1267">
        <f>'[2]tr (2)'!D1214</f>
        <v>58.9</v>
      </c>
      <c r="D1780" s="1268">
        <f>'[2]tr (2)'!E1214</f>
        <v>58.9</v>
      </c>
      <c r="E1780" s="1267">
        <f>'[2]tr (2)'!F1214</f>
        <v>58.6</v>
      </c>
      <c r="F1780" s="1267">
        <f>'[2]tr (2)'!G1214</f>
        <v>58.6</v>
      </c>
      <c r="G1780" s="1267">
        <f>'[2]tr (2)'!H1214</f>
        <v>58.6</v>
      </c>
      <c r="H1780" s="1267">
        <f>'[2]tr (2)'!I1214</f>
        <v>58.6</v>
      </c>
      <c r="I1780" s="1267">
        <f>'[2]tr (2)'!J1214</f>
        <v>58.6</v>
      </c>
      <c r="J1780" s="1267">
        <f>'[2]tr (2)'!K1214</f>
        <v>58.6</v>
      </c>
      <c r="K1780" s="1267">
        <f>'[2]tr (2)'!L1214</f>
        <v>58.6</v>
      </c>
      <c r="L1780" s="1267">
        <f>'[2]tr (2)'!M1214</f>
        <v>58.6</v>
      </c>
      <c r="M1780" s="1267">
        <f>'[2]tr (2)'!N1214</f>
        <v>58.6</v>
      </c>
      <c r="N1780" s="1266">
        <f>'[2]tr (2)'!O1214</f>
        <v>58.6</v>
      </c>
      <c r="O1780" s="1267">
        <f>'[2]tr (2)'!P1214</f>
        <v>58.6</v>
      </c>
      <c r="P1780" s="1268">
        <f>'[2]tr (2)'!Q1214</f>
        <v>58.6</v>
      </c>
      <c r="Q1780" s="1273" t="s">
        <v>2870</v>
      </c>
    </row>
    <row r="1781" spans="1:17" ht="15" customHeight="1">
      <c r="A1781" s="1244" t="s">
        <v>2871</v>
      </c>
      <c r="B1781" s="1272">
        <f>'[2]tr (2)'!C1215</f>
        <v>141.69999999999999</v>
      </c>
      <c r="C1781" s="1224">
        <f>'[2]tr (2)'!D1215</f>
        <v>141.69999999999999</v>
      </c>
      <c r="D1781" s="1276">
        <f>'[2]tr (2)'!E1215</f>
        <v>141.69999999999999</v>
      </c>
      <c r="E1781" s="1224">
        <f>'[2]tr (2)'!F1215</f>
        <v>141.69999999999999</v>
      </c>
      <c r="F1781" s="1224">
        <f>'[2]tr (2)'!G1215</f>
        <v>141.69999999999999</v>
      </c>
      <c r="G1781" s="1224">
        <f>'[2]tr (2)'!H1215</f>
        <v>141.69999999999999</v>
      </c>
      <c r="H1781" s="1224">
        <f>'[2]tr (2)'!I1215</f>
        <v>139.6</v>
      </c>
      <c r="I1781" s="1224">
        <f>'[2]tr (2)'!J1215</f>
        <v>139.6</v>
      </c>
      <c r="J1781" s="1224">
        <f>'[2]tr (2)'!K1215</f>
        <v>139.6</v>
      </c>
      <c r="K1781" s="1224">
        <f>'[2]tr (2)'!L1215</f>
        <v>139.6</v>
      </c>
      <c r="L1781" s="1224">
        <f>'[2]tr (2)'!M1215</f>
        <v>139.6</v>
      </c>
      <c r="M1781" s="1224">
        <f>'[2]tr (2)'!N1215</f>
        <v>139.6</v>
      </c>
      <c r="N1781" s="1272">
        <f>'[2]tr (2)'!O1215</f>
        <v>139.6</v>
      </c>
      <c r="O1781" s="1224">
        <f>'[2]tr (2)'!P1215</f>
        <v>139.6</v>
      </c>
      <c r="P1781" s="1276">
        <f>'[2]tr (2)'!Q1215</f>
        <v>139.6</v>
      </c>
      <c r="Q1781" s="1278" t="s">
        <v>2872</v>
      </c>
    </row>
    <row r="1782" spans="1:17" ht="15" customHeight="1">
      <c r="A1782" s="1244" t="s">
        <v>2873</v>
      </c>
      <c r="B1782" s="1272">
        <f>'[2]tr (2)'!C1216</f>
        <v>65.5</v>
      </c>
      <c r="C1782" s="1224">
        <f>'[2]tr (2)'!D1216</f>
        <v>65.5</v>
      </c>
      <c r="D1782" s="1276">
        <f>'[2]tr (2)'!E1216</f>
        <v>65.5</v>
      </c>
      <c r="E1782" s="1224">
        <f>'[2]tr (2)'!F1216</f>
        <v>65.099999999999994</v>
      </c>
      <c r="F1782" s="1224">
        <f>'[2]tr (2)'!G1216</f>
        <v>65.099999999999994</v>
      </c>
      <c r="G1782" s="1224">
        <f>'[2]tr (2)'!H1216</f>
        <v>65.099999999999994</v>
      </c>
      <c r="H1782" s="1224">
        <f>'[2]tr (2)'!I1216</f>
        <v>65.099999999999994</v>
      </c>
      <c r="I1782" s="1224">
        <f>'[2]tr (2)'!J1216</f>
        <v>65.099999999999994</v>
      </c>
      <c r="J1782" s="1224">
        <f>'[2]tr (2)'!K1216</f>
        <v>65.099999999999994</v>
      </c>
      <c r="K1782" s="1224">
        <f>'[2]tr (2)'!L1216</f>
        <v>65.099999999999994</v>
      </c>
      <c r="L1782" s="1224">
        <f>'[2]tr (2)'!M1216</f>
        <v>65.099999999999994</v>
      </c>
      <c r="M1782" s="1224">
        <f>'[2]tr (2)'!N1216</f>
        <v>65.099999999999994</v>
      </c>
      <c r="N1782" s="1272">
        <f>'[2]tr (2)'!O1216</f>
        <v>65.099999999999994</v>
      </c>
      <c r="O1782" s="1224">
        <f>'[2]tr (2)'!P1216</f>
        <v>65.099999999999994</v>
      </c>
      <c r="P1782" s="1276">
        <f>'[2]tr (2)'!Q1216</f>
        <v>65.099999999999994</v>
      </c>
      <c r="Q1782" s="1278" t="s">
        <v>2874</v>
      </c>
    </row>
    <row r="1783" spans="1:17" ht="15" customHeight="1">
      <c r="A1783" s="1244" t="s">
        <v>2875</v>
      </c>
      <c r="B1783" s="1272">
        <f>'[2]tr (2)'!C1217</f>
        <v>57.4</v>
      </c>
      <c r="C1783" s="1224">
        <f>'[2]tr (2)'!D1217</f>
        <v>57.4</v>
      </c>
      <c r="D1783" s="1276">
        <f>'[2]tr (2)'!E1217</f>
        <v>57.4</v>
      </c>
      <c r="E1783" s="1224">
        <f>'[2]tr (2)'!F1217</f>
        <v>57.1</v>
      </c>
      <c r="F1783" s="1224">
        <f>'[2]tr (2)'!G1217</f>
        <v>57.1</v>
      </c>
      <c r="G1783" s="1224">
        <f>'[2]tr (2)'!H1217</f>
        <v>57.1</v>
      </c>
      <c r="H1783" s="1224">
        <f>'[2]tr (2)'!I1217</f>
        <v>57.1</v>
      </c>
      <c r="I1783" s="1224">
        <f>'[2]tr (2)'!J1217</f>
        <v>57.1</v>
      </c>
      <c r="J1783" s="1224">
        <f>'[2]tr (2)'!K1217</f>
        <v>57.1</v>
      </c>
      <c r="K1783" s="1224">
        <f>'[2]tr (2)'!L1217</f>
        <v>57.1</v>
      </c>
      <c r="L1783" s="1224">
        <f>'[2]tr (2)'!M1217</f>
        <v>57.1</v>
      </c>
      <c r="M1783" s="1224">
        <f>'[2]tr (2)'!N1217</f>
        <v>57.1</v>
      </c>
      <c r="N1783" s="1272">
        <f>'[2]tr (2)'!O1217</f>
        <v>57.1</v>
      </c>
      <c r="O1783" s="1224">
        <f>'[2]tr (2)'!P1217</f>
        <v>57.1</v>
      </c>
      <c r="P1783" s="1276">
        <f>'[2]tr (2)'!Q1217</f>
        <v>57.1</v>
      </c>
      <c r="Q1783" s="1278" t="s">
        <v>2876</v>
      </c>
    </row>
    <row r="1784" spans="1:17" ht="15" customHeight="1">
      <c r="B1784" s="1272"/>
      <c r="C1784" s="1224"/>
      <c r="D1784" s="1276"/>
      <c r="P1784" s="1263"/>
      <c r="Q1784" s="1278"/>
    </row>
    <row r="1785" spans="1:17" ht="15" customHeight="1">
      <c r="B1785" s="1272"/>
      <c r="C1785" s="1224"/>
      <c r="D1785" s="1276"/>
      <c r="P1785" s="1263"/>
      <c r="Q1785" s="1278"/>
    </row>
    <row r="1786" spans="1:17" ht="15" customHeight="1">
      <c r="B1786" s="1272"/>
      <c r="C1786" s="1224"/>
      <c r="D1786" s="1276"/>
      <c r="P1786" s="1263"/>
      <c r="Q1786" s="1278"/>
    </row>
    <row r="1787" spans="1:17" ht="15" customHeight="1">
      <c r="B1787" s="1272"/>
      <c r="C1787" s="1224"/>
      <c r="D1787" s="1276"/>
      <c r="P1787" s="1263"/>
      <c r="Q1787" s="1278"/>
    </row>
    <row r="1788" spans="1:17" ht="15" customHeight="1">
      <c r="B1788" s="1272"/>
      <c r="C1788" s="1224"/>
      <c r="D1788" s="1276"/>
      <c r="P1788" s="1263"/>
      <c r="Q1788" s="1278"/>
    </row>
    <row r="1789" spans="1:17" ht="15" customHeight="1">
      <c r="B1789" s="1272"/>
      <c r="C1789" s="1224"/>
      <c r="D1789" s="1276"/>
      <c r="P1789" s="1263"/>
      <c r="Q1789" s="1278"/>
    </row>
    <row r="1790" spans="1:17" ht="15" customHeight="1">
      <c r="A1790" s="1297"/>
      <c r="B1790" s="1282"/>
      <c r="C1790" s="1283"/>
      <c r="D1790" s="1284"/>
      <c r="E1790" s="1240"/>
      <c r="F1790" s="1240"/>
      <c r="G1790" s="1240"/>
      <c r="H1790" s="1240"/>
      <c r="I1790" s="1240"/>
      <c r="J1790" s="1240"/>
      <c r="K1790" s="1240"/>
      <c r="L1790" s="1240"/>
      <c r="N1790" s="1319"/>
      <c r="O1790" s="1240"/>
      <c r="P1790" s="1320"/>
      <c r="Q1790" s="1298" t="s">
        <v>249</v>
      </c>
    </row>
    <row r="1791" spans="1:17" ht="12.95" customHeight="1">
      <c r="B1791" s="1224"/>
      <c r="C1791" s="1224"/>
      <c r="D1791" s="1224"/>
      <c r="M1791" s="1321"/>
      <c r="N1791" s="1321"/>
    </row>
    <row r="1792" spans="1:17" ht="12.95" customHeight="1">
      <c r="B1792" s="1224"/>
      <c r="C1792" s="1224"/>
      <c r="D1792" s="1224"/>
      <c r="N1792" s="1220"/>
    </row>
    <row r="1793" spans="1:17" ht="12.95" customHeight="1">
      <c r="A1793" s="1300"/>
      <c r="B1793" s="1224"/>
      <c r="C1793" s="1224"/>
      <c r="D1793" s="1224"/>
      <c r="N1793" s="1220"/>
      <c r="Q1793" s="1301"/>
    </row>
    <row r="1794" spans="1:17" ht="24" customHeight="1">
      <c r="A1794" s="1219" t="s">
        <v>2666</v>
      </c>
      <c r="B1794" s="1224"/>
      <c r="C1794" s="1224"/>
      <c r="D1794" s="1224"/>
      <c r="N1794" s="1220"/>
      <c r="Q1794" s="1225" t="s">
        <v>2667</v>
      </c>
    </row>
    <row r="1795" spans="1:17" ht="20.25">
      <c r="A1795" s="1228" t="s">
        <v>3006</v>
      </c>
      <c r="B1795" s="1224"/>
      <c r="C1795" s="1224"/>
      <c r="D1795" s="1224"/>
      <c r="N1795" s="1220"/>
      <c r="Q1795" s="1230" t="s">
        <v>3007</v>
      </c>
    </row>
    <row r="1796" spans="1:17" ht="18" customHeight="1">
      <c r="A1796" s="1233" t="s">
        <v>2739</v>
      </c>
      <c r="B1796" s="1224"/>
      <c r="C1796" s="1224"/>
      <c r="D1796" s="1224"/>
      <c r="N1796" s="1220"/>
      <c r="Q1796" s="1236" t="s">
        <v>2740</v>
      </c>
    </row>
    <row r="1797" spans="1:17" ht="15.95" customHeight="1">
      <c r="A1797" s="1239"/>
      <c r="B1797" s="1240"/>
      <c r="C1797" s="1240"/>
      <c r="D1797" s="1240"/>
      <c r="E1797" s="1240"/>
      <c r="F1797" s="1240"/>
      <c r="G1797" s="1240"/>
      <c r="H1797" s="1240"/>
      <c r="I1797" s="1240"/>
      <c r="J1797" s="1240"/>
      <c r="K1797" s="1240"/>
      <c r="L1797" s="1240"/>
      <c r="M1797" s="1240"/>
      <c r="N1797" s="1240"/>
      <c r="O1797" s="1240"/>
      <c r="P1797" s="1240"/>
      <c r="Q1797" s="1242"/>
    </row>
    <row r="1798" spans="1:17" ht="11.1" customHeight="1">
      <c r="A1798" s="1245"/>
      <c r="B1798" s="2390">
        <v>2018</v>
      </c>
      <c r="C1798" s="2391"/>
      <c r="D1798" s="2391"/>
      <c r="E1798" s="2391"/>
      <c r="F1798" s="2391"/>
      <c r="G1798" s="2391"/>
      <c r="H1798" s="2391"/>
      <c r="I1798" s="2391"/>
      <c r="J1798" s="2391"/>
      <c r="K1798" s="2391"/>
      <c r="L1798" s="2391"/>
      <c r="M1798" s="2391"/>
      <c r="N1798" s="2390">
        <v>2017</v>
      </c>
      <c r="O1798" s="2391"/>
      <c r="P1798" s="2395"/>
      <c r="Q1798" s="1246"/>
    </row>
    <row r="1799" spans="1:17" ht="11.1" customHeight="1">
      <c r="A1799" s="1245"/>
      <c r="B1799" s="2392"/>
      <c r="C1799" s="2393"/>
      <c r="D1799" s="2393"/>
      <c r="E1799" s="2393"/>
      <c r="F1799" s="2393"/>
      <c r="G1799" s="2393"/>
      <c r="H1799" s="2394"/>
      <c r="I1799" s="2393"/>
      <c r="J1799" s="2393"/>
      <c r="K1799" s="2393"/>
      <c r="L1799" s="2393"/>
      <c r="M1799" s="2393"/>
      <c r="N1799" s="2392"/>
      <c r="O1799" s="2393"/>
      <c r="P1799" s="2396"/>
      <c r="Q1799" s="1246" t="s">
        <v>2501</v>
      </c>
    </row>
    <row r="1800" spans="1:17" ht="11.1" customHeight="1">
      <c r="A1800" s="1245"/>
      <c r="B1800" s="1247" t="s">
        <v>2502</v>
      </c>
      <c r="C1800" s="1248" t="s">
        <v>2675</v>
      </c>
      <c r="D1800" s="1249" t="s">
        <v>11</v>
      </c>
      <c r="E1800" s="1250" t="s">
        <v>21</v>
      </c>
      <c r="F1800" s="1250" t="s">
        <v>23</v>
      </c>
      <c r="G1800" s="1250" t="s">
        <v>12</v>
      </c>
      <c r="H1800" s="1251" t="s">
        <v>13</v>
      </c>
      <c r="I1800" s="1251" t="s">
        <v>14</v>
      </c>
      <c r="J1800" s="1251" t="s">
        <v>15</v>
      </c>
      <c r="K1800" s="1252" t="s">
        <v>8</v>
      </c>
      <c r="L1800" s="1252" t="s">
        <v>9</v>
      </c>
      <c r="M1800" s="1252" t="s">
        <v>10</v>
      </c>
      <c r="N1800" s="1247" t="s">
        <v>2502</v>
      </c>
      <c r="O1800" s="1248" t="s">
        <v>2675</v>
      </c>
      <c r="P1800" s="1249" t="s">
        <v>11</v>
      </c>
      <c r="Q1800" s="1246"/>
    </row>
    <row r="1801" spans="1:17" ht="11.1" customHeight="1">
      <c r="A1801" s="1253"/>
      <c r="B1801" s="1254" t="s">
        <v>2406</v>
      </c>
      <c r="C1801" s="1255" t="s">
        <v>2506</v>
      </c>
      <c r="D1801" s="1256" t="s">
        <v>2507</v>
      </c>
      <c r="E1801" s="1257" t="s">
        <v>7</v>
      </c>
      <c r="F1801" s="1257" t="s">
        <v>22</v>
      </c>
      <c r="G1801" s="1257" t="s">
        <v>6</v>
      </c>
      <c r="H1801" s="1258" t="s">
        <v>5</v>
      </c>
      <c r="I1801" s="1258" t="s">
        <v>4</v>
      </c>
      <c r="J1801" s="1258" t="s">
        <v>3</v>
      </c>
      <c r="K1801" s="1259" t="s">
        <v>2</v>
      </c>
      <c r="L1801" s="1259" t="s">
        <v>1</v>
      </c>
      <c r="M1801" s="1259" t="s">
        <v>0</v>
      </c>
      <c r="N1801" s="1254" t="s">
        <v>2406</v>
      </c>
      <c r="O1801" s="1255" t="s">
        <v>2506</v>
      </c>
      <c r="P1801" s="1256" t="s">
        <v>2507</v>
      </c>
      <c r="Q1801" s="1260"/>
    </row>
    <row r="1802" spans="1:17" ht="15" customHeight="1">
      <c r="A1802" s="1290"/>
      <c r="B1802" s="1266"/>
      <c r="C1802" s="1267"/>
      <c r="D1802" s="1268"/>
      <c r="P1802" s="1263"/>
      <c r="Q1802" s="1264"/>
    </row>
    <row r="1803" spans="1:17" ht="15" customHeight="1">
      <c r="A1803" s="1274" t="s">
        <v>2879</v>
      </c>
      <c r="B1803" s="1266">
        <f>'[2]tr (2)'!C1219</f>
        <v>104</v>
      </c>
      <c r="C1803" s="1267">
        <f>'[2]tr (2)'!D1219</f>
        <v>104</v>
      </c>
      <c r="D1803" s="1268">
        <f>'[2]tr (2)'!E1219</f>
        <v>104</v>
      </c>
      <c r="E1803" s="1267">
        <f>'[2]tr (2)'!F1219</f>
        <v>103.9</v>
      </c>
      <c r="F1803" s="1267">
        <f>'[2]tr (2)'!G1219</f>
        <v>103.9</v>
      </c>
      <c r="G1803" s="1267">
        <f>'[2]tr (2)'!H1219</f>
        <v>103.9</v>
      </c>
      <c r="H1803" s="1267">
        <f>'[2]tr (2)'!I1219</f>
        <v>103.8</v>
      </c>
      <c r="I1803" s="1267">
        <f>'[2]tr (2)'!J1219</f>
        <v>103.8</v>
      </c>
      <c r="J1803" s="1267">
        <f>'[2]tr (2)'!K1219</f>
        <v>103.8</v>
      </c>
      <c r="K1803" s="1267">
        <f>'[2]tr (2)'!L1219</f>
        <v>103.8</v>
      </c>
      <c r="L1803" s="1267">
        <f>'[2]tr (2)'!M1219</f>
        <v>103.8</v>
      </c>
      <c r="M1803" s="1267">
        <f>'[2]tr (2)'!N1219</f>
        <v>103.9</v>
      </c>
      <c r="N1803" s="1266">
        <f>'[2]tr (2)'!O1219</f>
        <v>103.9</v>
      </c>
      <c r="O1803" s="1267">
        <f>'[2]tr (2)'!P1219</f>
        <v>103.9</v>
      </c>
      <c r="P1803" s="1268">
        <f>'[2]tr (2)'!Q1219</f>
        <v>103.9</v>
      </c>
      <c r="Q1803" s="1269" t="s">
        <v>2880</v>
      </c>
    </row>
    <row r="1804" spans="1:17" ht="15" customHeight="1">
      <c r="A1804" s="1244" t="s">
        <v>2881</v>
      </c>
      <c r="B1804" s="1272">
        <f>'[2]tr (2)'!C1220</f>
        <v>54.7</v>
      </c>
      <c r="C1804" s="1224">
        <f>'[2]tr (2)'!D1220</f>
        <v>54.7</v>
      </c>
      <c r="D1804" s="1276">
        <f>'[2]tr (2)'!E1220</f>
        <v>54.7</v>
      </c>
      <c r="E1804" s="1224">
        <f>'[2]tr (2)'!F1220</f>
        <v>54.7</v>
      </c>
      <c r="F1804" s="1224">
        <f>'[2]tr (2)'!G1220</f>
        <v>54.7</v>
      </c>
      <c r="G1804" s="1224">
        <f>'[2]tr (2)'!H1220</f>
        <v>54.7</v>
      </c>
      <c r="H1804" s="1224">
        <f>'[2]tr (2)'!I1220</f>
        <v>54.7</v>
      </c>
      <c r="I1804" s="1224">
        <f>'[2]tr (2)'!J1220</f>
        <v>54.7</v>
      </c>
      <c r="J1804" s="1224">
        <f>'[2]tr (2)'!K1220</f>
        <v>54.7</v>
      </c>
      <c r="K1804" s="1224">
        <f>'[2]tr (2)'!L1220</f>
        <v>54.7</v>
      </c>
      <c r="L1804" s="1224">
        <f>'[2]tr (2)'!M1220</f>
        <v>54.7</v>
      </c>
      <c r="M1804" s="1224">
        <f>'[2]tr (2)'!N1220</f>
        <v>54.8</v>
      </c>
      <c r="N1804" s="1272">
        <f>'[2]tr (2)'!O1220</f>
        <v>54.8</v>
      </c>
      <c r="O1804" s="1224">
        <f>'[2]tr (2)'!P1220</f>
        <v>55</v>
      </c>
      <c r="P1804" s="1276">
        <f>'[2]tr (2)'!Q1220</f>
        <v>55</v>
      </c>
      <c r="Q1804" s="1278" t="s">
        <v>2882</v>
      </c>
    </row>
    <row r="1805" spans="1:17" ht="15" customHeight="1">
      <c r="A1805" s="1244" t="s">
        <v>2883</v>
      </c>
      <c r="B1805" s="1272">
        <f>'[2]tr (2)'!C1221</f>
        <v>94.7</v>
      </c>
      <c r="C1805" s="1224">
        <f>'[2]tr (2)'!D1221</f>
        <v>94.7</v>
      </c>
      <c r="D1805" s="1276">
        <f>'[2]tr (2)'!E1221</f>
        <v>94.7</v>
      </c>
      <c r="E1805" s="1224">
        <f>'[2]tr (2)'!F1221</f>
        <v>94.7</v>
      </c>
      <c r="F1805" s="1224">
        <f>'[2]tr (2)'!G1221</f>
        <v>94.7</v>
      </c>
      <c r="G1805" s="1224">
        <f>'[2]tr (2)'!H1221</f>
        <v>94.7</v>
      </c>
      <c r="H1805" s="1224">
        <f>'[2]tr (2)'!I1221</f>
        <v>94.7</v>
      </c>
      <c r="I1805" s="1224">
        <f>'[2]tr (2)'!J1221</f>
        <v>94.7</v>
      </c>
      <c r="J1805" s="1224">
        <f>'[2]tr (2)'!K1221</f>
        <v>94.7</v>
      </c>
      <c r="K1805" s="1224">
        <f>'[2]tr (2)'!L1221</f>
        <v>94.7</v>
      </c>
      <c r="L1805" s="1224">
        <f>'[2]tr (2)'!M1221</f>
        <v>94.7</v>
      </c>
      <c r="M1805" s="1224">
        <f>'[2]tr (2)'!N1221</f>
        <v>94.7</v>
      </c>
      <c r="N1805" s="1272">
        <f>'[2]tr (2)'!O1221</f>
        <v>94.7</v>
      </c>
      <c r="O1805" s="1224">
        <f>'[2]tr (2)'!P1221</f>
        <v>94.7</v>
      </c>
      <c r="P1805" s="1276">
        <f>'[2]tr (2)'!Q1221</f>
        <v>94.7</v>
      </c>
      <c r="Q1805" s="1277" t="s">
        <v>2884</v>
      </c>
    </row>
    <row r="1806" spans="1:17" ht="15" customHeight="1">
      <c r="A1806" s="1244" t="s">
        <v>2885</v>
      </c>
      <c r="B1806" s="1272">
        <f>'[2]tr (2)'!C1222</f>
        <v>56.3</v>
      </c>
      <c r="C1806" s="1224">
        <f>'[2]tr (2)'!D1222</f>
        <v>56.3</v>
      </c>
      <c r="D1806" s="1276">
        <f>'[2]tr (2)'!E1222</f>
        <v>56.3</v>
      </c>
      <c r="E1806" s="1224">
        <f>'[2]tr (2)'!F1222</f>
        <v>56.3</v>
      </c>
      <c r="F1806" s="1224">
        <f>'[2]tr (2)'!G1222</f>
        <v>56.3</v>
      </c>
      <c r="G1806" s="1224">
        <f>'[2]tr (2)'!H1222</f>
        <v>56.3</v>
      </c>
      <c r="H1806" s="1224">
        <f>'[2]tr (2)'!I1222</f>
        <v>55.7</v>
      </c>
      <c r="I1806" s="1224">
        <f>'[2]tr (2)'!J1222</f>
        <v>55.7</v>
      </c>
      <c r="J1806" s="1224">
        <f>'[2]tr (2)'!K1222</f>
        <v>55.7</v>
      </c>
      <c r="K1806" s="1224">
        <f>'[2]tr (2)'!L1222</f>
        <v>55.7</v>
      </c>
      <c r="L1806" s="1224">
        <f>'[2]tr (2)'!M1222</f>
        <v>55.7</v>
      </c>
      <c r="M1806" s="1224">
        <f>'[2]tr (2)'!N1222</f>
        <v>55.7</v>
      </c>
      <c r="N1806" s="1272">
        <f>'[2]tr (2)'!O1222</f>
        <v>55.7</v>
      </c>
      <c r="O1806" s="1224">
        <f>'[2]tr (2)'!P1222</f>
        <v>55.7</v>
      </c>
      <c r="P1806" s="1276">
        <f>'[2]tr (2)'!Q1222</f>
        <v>55.7</v>
      </c>
      <c r="Q1806" s="1277" t="s">
        <v>2886</v>
      </c>
    </row>
    <row r="1807" spans="1:17" ht="15" customHeight="1">
      <c r="A1807" s="1244" t="s">
        <v>2887</v>
      </c>
      <c r="B1807" s="1272">
        <f>'[2]tr (2)'!C1223</f>
        <v>95.3</v>
      </c>
      <c r="C1807" s="1224">
        <f>'[2]tr (2)'!D1223</f>
        <v>95.3</v>
      </c>
      <c r="D1807" s="1276">
        <f>'[2]tr (2)'!E1223</f>
        <v>95.3</v>
      </c>
      <c r="E1807" s="1224">
        <f>'[2]tr (2)'!F1223</f>
        <v>95.3</v>
      </c>
      <c r="F1807" s="1224">
        <f>'[2]tr (2)'!G1223</f>
        <v>95.3</v>
      </c>
      <c r="G1807" s="1224">
        <f>'[2]tr (2)'!H1223</f>
        <v>95.3</v>
      </c>
      <c r="H1807" s="1224">
        <f>'[2]tr (2)'!I1223</f>
        <v>95.3</v>
      </c>
      <c r="I1807" s="1224">
        <f>'[2]tr (2)'!J1223</f>
        <v>95.3</v>
      </c>
      <c r="J1807" s="1224">
        <f>'[2]tr (2)'!K1223</f>
        <v>95.3</v>
      </c>
      <c r="K1807" s="1224">
        <f>'[2]tr (2)'!L1223</f>
        <v>95.3</v>
      </c>
      <c r="L1807" s="1224">
        <f>'[2]tr (2)'!M1223</f>
        <v>95.3</v>
      </c>
      <c r="M1807" s="1224">
        <f>'[2]tr (2)'!N1223</f>
        <v>95.3</v>
      </c>
      <c r="N1807" s="1272">
        <f>'[2]tr (2)'!O1223</f>
        <v>95.3</v>
      </c>
      <c r="O1807" s="1224">
        <f>'[2]tr (2)'!P1223</f>
        <v>95.3</v>
      </c>
      <c r="P1807" s="1276">
        <f>'[2]tr (2)'!Q1223</f>
        <v>95.3</v>
      </c>
      <c r="Q1807" s="1277" t="s">
        <v>2888</v>
      </c>
    </row>
    <row r="1808" spans="1:17" ht="15" customHeight="1">
      <c r="A1808" s="1303" t="s">
        <v>2889</v>
      </c>
      <c r="B1808" s="1272">
        <f>'[2]tr (2)'!C1224</f>
        <v>310.8</v>
      </c>
      <c r="C1808" s="1224">
        <f>'[2]tr (2)'!D1224</f>
        <v>310.8</v>
      </c>
      <c r="D1808" s="1276">
        <f>'[2]tr (2)'!E1224</f>
        <v>310.8</v>
      </c>
      <c r="E1808" s="1224">
        <f>'[2]tr (2)'!F1224</f>
        <v>310.8</v>
      </c>
      <c r="F1808" s="1224">
        <f>'[2]tr (2)'!G1224</f>
        <v>310.8</v>
      </c>
      <c r="G1808" s="1224">
        <f>'[2]tr (2)'!H1224</f>
        <v>310.8</v>
      </c>
      <c r="H1808" s="1224">
        <f>'[2]tr (2)'!I1224</f>
        <v>310.8</v>
      </c>
      <c r="I1808" s="1224">
        <f>'[2]tr (2)'!J1224</f>
        <v>310.8</v>
      </c>
      <c r="J1808" s="1224">
        <f>'[2]tr (2)'!K1224</f>
        <v>310.8</v>
      </c>
      <c r="K1808" s="1224">
        <f>'[2]tr (2)'!L1224</f>
        <v>310.8</v>
      </c>
      <c r="L1808" s="1224">
        <f>'[2]tr (2)'!M1224</f>
        <v>310.8</v>
      </c>
      <c r="M1808" s="1224">
        <f>'[2]tr (2)'!N1224</f>
        <v>310.8</v>
      </c>
      <c r="N1808" s="1272">
        <f>'[2]tr (2)'!O1224</f>
        <v>310.8</v>
      </c>
      <c r="O1808" s="1224">
        <f>'[2]tr (2)'!P1224</f>
        <v>310.8</v>
      </c>
      <c r="P1808" s="1276">
        <f>'[2]tr (2)'!Q1224</f>
        <v>310.8</v>
      </c>
      <c r="Q1808" s="1280" t="s">
        <v>2890</v>
      </c>
    </row>
    <row r="1809" spans="1:17" ht="15" customHeight="1">
      <c r="A1809" s="1244" t="s">
        <v>2891</v>
      </c>
      <c r="B1809" s="1272">
        <f>'[2]tr (2)'!C1225</f>
        <v>148.69999999999999</v>
      </c>
      <c r="C1809" s="1224">
        <f>'[2]tr (2)'!D1225</f>
        <v>148.69999999999999</v>
      </c>
      <c r="D1809" s="1276">
        <f>'[2]tr (2)'!E1225</f>
        <v>149.9</v>
      </c>
      <c r="E1809" s="1224">
        <f>'[2]tr (2)'!F1225</f>
        <v>148.4</v>
      </c>
      <c r="F1809" s="1224">
        <f>'[2]tr (2)'!G1225</f>
        <v>148.4</v>
      </c>
      <c r="G1809" s="1224">
        <f>'[2]tr (2)'!H1225</f>
        <v>147.80000000000001</v>
      </c>
      <c r="H1809" s="1224">
        <f>'[2]tr (2)'!I1225</f>
        <v>144.5</v>
      </c>
      <c r="I1809" s="1224">
        <f>'[2]tr (2)'!J1225</f>
        <v>144.5</v>
      </c>
      <c r="J1809" s="1224">
        <f>'[2]tr (2)'!K1225</f>
        <v>144.5</v>
      </c>
      <c r="K1809" s="1224">
        <f>'[2]tr (2)'!L1225</f>
        <v>144.5</v>
      </c>
      <c r="L1809" s="1224">
        <f>'[2]tr (2)'!M1225</f>
        <v>142.19999999999999</v>
      </c>
      <c r="M1809" s="1224">
        <f>'[2]tr (2)'!N1225</f>
        <v>149.4</v>
      </c>
      <c r="N1809" s="1272">
        <f>'[2]tr (2)'!O1225</f>
        <v>148.19999999999999</v>
      </c>
      <c r="O1809" s="1224">
        <f>'[2]tr (2)'!P1225</f>
        <v>148.19999999999999</v>
      </c>
      <c r="P1809" s="1276">
        <f>'[2]tr (2)'!Q1225</f>
        <v>148.19999999999999</v>
      </c>
      <c r="Q1809" s="1278" t="s">
        <v>2892</v>
      </c>
    </row>
    <row r="1810" spans="1:17" ht="15" customHeight="1">
      <c r="A1810" s="1244" t="s">
        <v>2893</v>
      </c>
      <c r="B1810" s="1272">
        <f>'[2]tr (2)'!C1226</f>
        <v>102.9</v>
      </c>
      <c r="C1810" s="1224">
        <f>'[2]tr (2)'!D1226</f>
        <v>102.9</v>
      </c>
      <c r="D1810" s="1276">
        <f>'[2]tr (2)'!E1226</f>
        <v>102.9</v>
      </c>
      <c r="E1810" s="1224">
        <f>'[2]tr (2)'!F1226</f>
        <v>102.9</v>
      </c>
      <c r="F1810" s="1224">
        <f>'[2]tr (2)'!G1226</f>
        <v>102.9</v>
      </c>
      <c r="G1810" s="1224">
        <f>'[2]tr (2)'!H1226</f>
        <v>102.9</v>
      </c>
      <c r="H1810" s="1224">
        <f>'[2]tr (2)'!I1226</f>
        <v>102.9</v>
      </c>
      <c r="I1810" s="1224">
        <f>'[2]tr (2)'!J1226</f>
        <v>102.9</v>
      </c>
      <c r="J1810" s="1224">
        <f>'[2]tr (2)'!K1226</f>
        <v>102.9</v>
      </c>
      <c r="K1810" s="1224">
        <f>'[2]tr (2)'!L1226</f>
        <v>102.9</v>
      </c>
      <c r="L1810" s="1224">
        <f>'[2]tr (2)'!M1226</f>
        <v>102.9</v>
      </c>
      <c r="M1810" s="1224">
        <f>'[2]tr (2)'!N1226</f>
        <v>102.9</v>
      </c>
      <c r="N1810" s="1272">
        <f>'[2]tr (2)'!O1226</f>
        <v>102.9</v>
      </c>
      <c r="O1810" s="1224">
        <f>'[2]tr (2)'!P1226</f>
        <v>102.9</v>
      </c>
      <c r="P1810" s="1276">
        <f>'[2]tr (2)'!Q1226</f>
        <v>102.9</v>
      </c>
      <c r="Q1810" s="1278" t="s">
        <v>2894</v>
      </c>
    </row>
    <row r="1811" spans="1:17" ht="15" customHeight="1">
      <c r="A1811" s="1244" t="s">
        <v>2895</v>
      </c>
      <c r="B1811" s="1272">
        <f>'[2]tr (2)'!C1227</f>
        <v>126</v>
      </c>
      <c r="C1811" s="1224">
        <f>'[2]tr (2)'!D1227</f>
        <v>126</v>
      </c>
      <c r="D1811" s="1276">
        <f>'[2]tr (2)'!E1227</f>
        <v>126</v>
      </c>
      <c r="E1811" s="1224">
        <f>'[2]tr (2)'!F1227</f>
        <v>126</v>
      </c>
      <c r="F1811" s="1224">
        <f>'[2]tr (2)'!G1227</f>
        <v>126</v>
      </c>
      <c r="G1811" s="1224">
        <f>'[2]tr (2)'!H1227</f>
        <v>126</v>
      </c>
      <c r="H1811" s="1224">
        <f>'[2]tr (2)'!I1227</f>
        <v>107.8</v>
      </c>
      <c r="I1811" s="1224">
        <f>'[2]tr (2)'!J1227</f>
        <v>107.8</v>
      </c>
      <c r="J1811" s="1224">
        <f>'[2]tr (2)'!K1227</f>
        <v>107.8</v>
      </c>
      <c r="K1811" s="1224">
        <f>'[2]tr (2)'!L1227</f>
        <v>107.8</v>
      </c>
      <c r="L1811" s="1224">
        <f>'[2]tr (2)'!M1227</f>
        <v>107.8</v>
      </c>
      <c r="M1811" s="1224">
        <f>'[2]tr (2)'!N1227</f>
        <v>107.8</v>
      </c>
      <c r="N1811" s="1272">
        <f>'[2]tr (2)'!O1227</f>
        <v>107.8</v>
      </c>
      <c r="O1811" s="1224">
        <f>'[2]tr (2)'!P1227</f>
        <v>107.8</v>
      </c>
      <c r="P1811" s="1276">
        <f>'[2]tr (2)'!Q1227</f>
        <v>107.8</v>
      </c>
      <c r="Q1811" s="1278" t="s">
        <v>2896</v>
      </c>
    </row>
    <row r="1812" spans="1:17" ht="15" customHeight="1">
      <c r="A1812" s="1244" t="s">
        <v>2897</v>
      </c>
      <c r="B1812" s="1272">
        <f>'[2]tr (2)'!C1228</f>
        <v>133.19999999999999</v>
      </c>
      <c r="C1812" s="1224">
        <f>'[2]tr (2)'!D1228</f>
        <v>133.19999999999999</v>
      </c>
      <c r="D1812" s="1276">
        <f>'[2]tr (2)'!E1228</f>
        <v>133.19999999999999</v>
      </c>
      <c r="E1812" s="1224">
        <f>'[2]tr (2)'!F1228</f>
        <v>133.19999999999999</v>
      </c>
      <c r="F1812" s="1224">
        <f>'[2]tr (2)'!G1228</f>
        <v>133.19999999999999</v>
      </c>
      <c r="G1812" s="1224">
        <f>'[2]tr (2)'!H1228</f>
        <v>133.19999999999999</v>
      </c>
      <c r="H1812" s="1224">
        <f>'[2]tr (2)'!I1228</f>
        <v>133.19999999999999</v>
      </c>
      <c r="I1812" s="1224">
        <f>'[2]tr (2)'!J1228</f>
        <v>133.19999999999999</v>
      </c>
      <c r="J1812" s="1224">
        <f>'[2]tr (2)'!K1228</f>
        <v>133.19999999999999</v>
      </c>
      <c r="K1812" s="1224">
        <f>'[2]tr (2)'!L1228</f>
        <v>133.19999999999999</v>
      </c>
      <c r="L1812" s="1224">
        <f>'[2]tr (2)'!M1228</f>
        <v>133.19999999999999</v>
      </c>
      <c r="M1812" s="1224">
        <f>'[2]tr (2)'!N1228</f>
        <v>133.19999999999999</v>
      </c>
      <c r="N1812" s="1272">
        <f>'[2]tr (2)'!O1228</f>
        <v>133.19999999999999</v>
      </c>
      <c r="O1812" s="1224">
        <f>'[2]tr (2)'!P1228</f>
        <v>133.19999999999999</v>
      </c>
      <c r="P1812" s="1276">
        <f>'[2]tr (2)'!Q1228</f>
        <v>133.19999999999999</v>
      </c>
      <c r="Q1812" s="1278" t="s">
        <v>2898</v>
      </c>
    </row>
    <row r="1813" spans="1:17" ht="15" customHeight="1">
      <c r="A1813" s="1244" t="s">
        <v>2899</v>
      </c>
      <c r="B1813" s="1272">
        <f>'[2]tr (2)'!C1229</f>
        <v>91.8</v>
      </c>
      <c r="C1813" s="1224">
        <f>'[2]tr (2)'!D1229</f>
        <v>91.8</v>
      </c>
      <c r="D1813" s="1276">
        <f>'[2]tr (2)'!E1229</f>
        <v>91.8</v>
      </c>
      <c r="E1813" s="1224">
        <f>'[2]tr (2)'!F1229</f>
        <v>91.8</v>
      </c>
      <c r="F1813" s="1224">
        <f>'[2]tr (2)'!G1229</f>
        <v>91.8</v>
      </c>
      <c r="G1813" s="1224">
        <f>'[2]tr (2)'!H1229</f>
        <v>91.8</v>
      </c>
      <c r="H1813" s="1224">
        <f>'[2]tr (2)'!I1229</f>
        <v>91.8</v>
      </c>
      <c r="I1813" s="1224">
        <f>'[2]tr (2)'!J1229</f>
        <v>91.8</v>
      </c>
      <c r="J1813" s="1224">
        <f>'[2]tr (2)'!K1229</f>
        <v>91.8</v>
      </c>
      <c r="K1813" s="1224">
        <f>'[2]tr (2)'!L1229</f>
        <v>91.8</v>
      </c>
      <c r="L1813" s="1224">
        <f>'[2]tr (2)'!M1229</f>
        <v>91.8</v>
      </c>
      <c r="M1813" s="1224">
        <f>'[2]tr (2)'!N1229</f>
        <v>91.8</v>
      </c>
      <c r="N1813" s="1272">
        <f>'[2]tr (2)'!O1229</f>
        <v>91.8</v>
      </c>
      <c r="O1813" s="1224">
        <f>'[2]tr (2)'!P1229</f>
        <v>91.8</v>
      </c>
      <c r="P1813" s="1276">
        <f>'[2]tr (2)'!Q1229</f>
        <v>91.8</v>
      </c>
      <c r="Q1813" s="1278" t="s">
        <v>2900</v>
      </c>
    </row>
    <row r="1814" spans="1:17" ht="15" customHeight="1">
      <c r="A1814" s="1244" t="s">
        <v>2901</v>
      </c>
      <c r="B1814" s="1272">
        <f>'[2]tr (2)'!C1230</f>
        <v>100</v>
      </c>
      <c r="C1814" s="1224">
        <f>'[2]tr (2)'!D1230</f>
        <v>100</v>
      </c>
      <c r="D1814" s="1276">
        <f>'[2]tr (2)'!E1230</f>
        <v>100</v>
      </c>
      <c r="E1814" s="1224">
        <f>'[2]tr (2)'!F1230</f>
        <v>100</v>
      </c>
      <c r="F1814" s="1224">
        <f>'[2]tr (2)'!G1230</f>
        <v>100</v>
      </c>
      <c r="G1814" s="1224">
        <f>'[2]tr (2)'!H1230</f>
        <v>100</v>
      </c>
      <c r="H1814" s="1224">
        <f>'[2]tr (2)'!I1230</f>
        <v>100</v>
      </c>
      <c r="I1814" s="1224">
        <f>'[2]tr (2)'!J1230</f>
        <v>100</v>
      </c>
      <c r="J1814" s="1224">
        <f>'[2]tr (2)'!K1230</f>
        <v>100</v>
      </c>
      <c r="K1814" s="1224">
        <f>'[2]tr (2)'!L1230</f>
        <v>100</v>
      </c>
      <c r="L1814" s="1224">
        <f>'[2]tr (2)'!M1230</f>
        <v>100</v>
      </c>
      <c r="M1814" s="1224">
        <f>'[2]tr (2)'!N1230</f>
        <v>100</v>
      </c>
      <c r="N1814" s="1272">
        <f>'[2]tr (2)'!O1230</f>
        <v>100</v>
      </c>
      <c r="O1814" s="1224">
        <f>'[2]tr (2)'!P1230</f>
        <v>100</v>
      </c>
      <c r="P1814" s="1276">
        <f>'[2]tr (2)'!Q1230</f>
        <v>100</v>
      </c>
      <c r="Q1814" s="1278" t="s">
        <v>2902</v>
      </c>
    </row>
    <row r="1815" spans="1:17" ht="15" customHeight="1">
      <c r="A1815" s="1244" t="s">
        <v>2903</v>
      </c>
      <c r="B1815" s="1272">
        <f>'[2]tr (2)'!C1231</f>
        <v>99.2</v>
      </c>
      <c r="C1815" s="1224">
        <f>'[2]tr (2)'!D1231</f>
        <v>99.2</v>
      </c>
      <c r="D1815" s="1276">
        <f>'[2]tr (2)'!E1231</f>
        <v>99.2</v>
      </c>
      <c r="E1815" s="1224">
        <f>'[2]tr (2)'!F1231</f>
        <v>99.2</v>
      </c>
      <c r="F1815" s="1224">
        <f>'[2]tr (2)'!G1231</f>
        <v>99.2</v>
      </c>
      <c r="G1815" s="1224">
        <f>'[2]tr (2)'!H1231</f>
        <v>99.2</v>
      </c>
      <c r="H1815" s="1224">
        <f>'[2]tr (2)'!I1231</f>
        <v>99.2</v>
      </c>
      <c r="I1815" s="1224">
        <f>'[2]tr (2)'!J1231</f>
        <v>99.2</v>
      </c>
      <c r="J1815" s="1224">
        <f>'[2]tr (2)'!K1231</f>
        <v>99.2</v>
      </c>
      <c r="K1815" s="1224">
        <f>'[2]tr (2)'!L1231</f>
        <v>99.2</v>
      </c>
      <c r="L1815" s="1224">
        <f>'[2]tr (2)'!M1231</f>
        <v>99.2</v>
      </c>
      <c r="M1815" s="1224">
        <f>'[2]tr (2)'!N1231</f>
        <v>99.2</v>
      </c>
      <c r="N1815" s="1272">
        <f>'[2]tr (2)'!O1231</f>
        <v>99.2</v>
      </c>
      <c r="O1815" s="1224">
        <f>'[2]tr (2)'!P1231</f>
        <v>99.2</v>
      </c>
      <c r="P1815" s="1276">
        <f>'[2]tr (2)'!Q1231</f>
        <v>99.2</v>
      </c>
      <c r="Q1815" s="1278" t="s">
        <v>2904</v>
      </c>
    </row>
    <row r="1816" spans="1:17" ht="15" customHeight="1">
      <c r="A1816" s="1244" t="s">
        <v>2905</v>
      </c>
      <c r="B1816" s="1272">
        <f>'[2]tr (2)'!C1232</f>
        <v>175.7</v>
      </c>
      <c r="C1816" s="1224">
        <f>'[2]tr (2)'!D1232</f>
        <v>175.7</v>
      </c>
      <c r="D1816" s="1276">
        <f>'[2]tr (2)'!E1232</f>
        <v>175.7</v>
      </c>
      <c r="E1816" s="1224">
        <f>'[2]tr (2)'!F1232</f>
        <v>175.7</v>
      </c>
      <c r="F1816" s="1224">
        <f>'[2]tr (2)'!G1232</f>
        <v>175.7</v>
      </c>
      <c r="G1816" s="1224">
        <f>'[2]tr (2)'!H1232</f>
        <v>175.7</v>
      </c>
      <c r="H1816" s="1224">
        <f>'[2]tr (2)'!I1232</f>
        <v>175.7</v>
      </c>
      <c r="I1816" s="1224">
        <f>'[2]tr (2)'!J1232</f>
        <v>175.7</v>
      </c>
      <c r="J1816" s="1224">
        <f>'[2]tr (2)'!K1232</f>
        <v>175.7</v>
      </c>
      <c r="K1816" s="1224">
        <f>'[2]tr (2)'!L1232</f>
        <v>175.7</v>
      </c>
      <c r="L1816" s="1224">
        <f>'[2]tr (2)'!M1232</f>
        <v>175.7</v>
      </c>
      <c r="M1816" s="1224">
        <f>'[2]tr (2)'!N1232</f>
        <v>175.7</v>
      </c>
      <c r="N1816" s="1272">
        <f>'[2]tr (2)'!O1232</f>
        <v>175.7</v>
      </c>
      <c r="O1816" s="1224">
        <f>'[2]tr (2)'!P1232</f>
        <v>175.7</v>
      </c>
      <c r="P1816" s="1276">
        <f>'[2]tr (2)'!Q1232</f>
        <v>175.7</v>
      </c>
      <c r="Q1816" s="1278" t="s">
        <v>2906</v>
      </c>
    </row>
    <row r="1817" spans="1:17" ht="15" customHeight="1">
      <c r="A1817" s="1244" t="s">
        <v>2907</v>
      </c>
      <c r="B1817" s="1272">
        <f>'[2]tr (2)'!C1233</f>
        <v>132.1</v>
      </c>
      <c r="C1817" s="1224">
        <f>'[2]tr (2)'!D1233</f>
        <v>132.1</v>
      </c>
      <c r="D1817" s="1276">
        <f>'[2]tr (2)'!E1233</f>
        <v>132.1</v>
      </c>
      <c r="E1817" s="1224">
        <f>'[2]tr (2)'!F1233</f>
        <v>131.1</v>
      </c>
      <c r="F1817" s="1224">
        <f>'[2]tr (2)'!G1233</f>
        <v>131.1</v>
      </c>
      <c r="G1817" s="1224">
        <f>'[2]tr (2)'!H1233</f>
        <v>131.1</v>
      </c>
      <c r="H1817" s="1224">
        <f>'[2]tr (2)'!I1233</f>
        <v>131.1</v>
      </c>
      <c r="I1817" s="1224">
        <f>'[2]tr (2)'!J1233</f>
        <v>131.1</v>
      </c>
      <c r="J1817" s="1224">
        <f>'[2]tr (2)'!K1233</f>
        <v>131.1</v>
      </c>
      <c r="K1817" s="1224">
        <f>'[2]tr (2)'!L1233</f>
        <v>131.1</v>
      </c>
      <c r="L1817" s="1224">
        <f>'[2]tr (2)'!M1233</f>
        <v>131.1</v>
      </c>
      <c r="M1817" s="1224">
        <f>'[2]tr (2)'!N1233</f>
        <v>131.1</v>
      </c>
      <c r="N1817" s="1272">
        <f>'[2]tr (2)'!O1233</f>
        <v>131.1</v>
      </c>
      <c r="O1817" s="1224">
        <f>'[2]tr (2)'!P1233</f>
        <v>131.1</v>
      </c>
      <c r="P1817" s="1276">
        <f>'[2]tr (2)'!Q1233</f>
        <v>131.1</v>
      </c>
      <c r="Q1817" s="1278" t="s">
        <v>2908</v>
      </c>
    </row>
    <row r="1818" spans="1:17" ht="15" customHeight="1">
      <c r="A1818" s="1244" t="s">
        <v>2909</v>
      </c>
      <c r="B1818" s="1272">
        <f>'[2]tr (2)'!C1234</f>
        <v>145.6</v>
      </c>
      <c r="C1818" s="1224">
        <f>'[2]tr (2)'!D1234</f>
        <v>145.6</v>
      </c>
      <c r="D1818" s="1276">
        <f>'[2]tr (2)'!E1234</f>
        <v>145.6</v>
      </c>
      <c r="E1818" s="1224">
        <f>'[2]tr (2)'!F1234</f>
        <v>145.6</v>
      </c>
      <c r="F1818" s="1224">
        <f>'[2]tr (2)'!G1234</f>
        <v>145.6</v>
      </c>
      <c r="G1818" s="1224">
        <f>'[2]tr (2)'!H1234</f>
        <v>145.6</v>
      </c>
      <c r="H1818" s="1224">
        <f>'[2]tr (2)'!I1234</f>
        <v>145.6</v>
      </c>
      <c r="I1818" s="1224">
        <f>'[2]tr (2)'!J1234</f>
        <v>145.6</v>
      </c>
      <c r="J1818" s="1224">
        <f>'[2]tr (2)'!K1234</f>
        <v>145.6</v>
      </c>
      <c r="K1818" s="1224">
        <f>'[2]tr (2)'!L1234</f>
        <v>145.6</v>
      </c>
      <c r="L1818" s="1224">
        <f>'[2]tr (2)'!M1234</f>
        <v>145.6</v>
      </c>
      <c r="M1818" s="1224">
        <f>'[2]tr (2)'!N1234</f>
        <v>145.6</v>
      </c>
      <c r="N1818" s="1272">
        <f>'[2]tr (2)'!O1234</f>
        <v>145.6</v>
      </c>
      <c r="O1818" s="1224">
        <f>'[2]tr (2)'!P1234</f>
        <v>145.6</v>
      </c>
      <c r="P1818" s="1276">
        <f>'[2]tr (2)'!Q1234</f>
        <v>145.6</v>
      </c>
      <c r="Q1818" s="1278" t="s">
        <v>2910</v>
      </c>
    </row>
    <row r="1819" spans="1:17" ht="15" customHeight="1">
      <c r="B1819" s="1272"/>
      <c r="C1819" s="1224"/>
      <c r="D1819" s="1268"/>
      <c r="E1819" s="1267"/>
      <c r="F1819" s="1267"/>
      <c r="G1819" s="1267"/>
      <c r="H1819" s="1267"/>
      <c r="I1819" s="1267"/>
      <c r="J1819" s="1267"/>
      <c r="K1819" s="1267"/>
      <c r="L1819" s="1267"/>
      <c r="M1819" s="1267"/>
      <c r="N1819" s="1266"/>
      <c r="O1819" s="1267"/>
      <c r="P1819" s="1268"/>
      <c r="Q1819" s="1278"/>
    </row>
    <row r="1820" spans="1:17" ht="15" customHeight="1">
      <c r="A1820" s="1274" t="s">
        <v>2911</v>
      </c>
      <c r="B1820" s="1266">
        <f>'[2]tr (2)'!C1236</f>
        <v>143.80000000000001</v>
      </c>
      <c r="C1820" s="1267">
        <f>'[2]tr (2)'!D1236</f>
        <v>143.80000000000001</v>
      </c>
      <c r="D1820" s="1268">
        <f>'[2]tr (2)'!E1236</f>
        <v>143.80000000000001</v>
      </c>
      <c r="E1820" s="1267">
        <f>'[2]tr (2)'!F1236</f>
        <v>142.5</v>
      </c>
      <c r="F1820" s="1267">
        <f>'[2]tr (2)'!G1236</f>
        <v>140.69999999999999</v>
      </c>
      <c r="G1820" s="1267">
        <f>'[2]tr (2)'!H1236</f>
        <v>140.19999999999999</v>
      </c>
      <c r="H1820" s="1267">
        <f>'[2]tr (2)'!I1236</f>
        <v>140.19999999999999</v>
      </c>
      <c r="I1820" s="1267">
        <f>'[2]tr (2)'!J1236</f>
        <v>140.19999999999999</v>
      </c>
      <c r="J1820" s="1267">
        <f>'[2]tr (2)'!K1236</f>
        <v>140.19999999999999</v>
      </c>
      <c r="K1820" s="1267">
        <f>'[2]tr (2)'!L1236</f>
        <v>140.19999999999999</v>
      </c>
      <c r="L1820" s="1267">
        <f>'[2]tr (2)'!M1236</f>
        <v>140.19999999999999</v>
      </c>
      <c r="M1820" s="1267">
        <f>'[2]tr (2)'!N1236</f>
        <v>140.19999999999999</v>
      </c>
      <c r="N1820" s="1266">
        <f>'[2]tr (2)'!O1236</f>
        <v>140.19999999999999</v>
      </c>
      <c r="O1820" s="1267">
        <f>'[2]tr (2)'!P1236</f>
        <v>140.19999999999999</v>
      </c>
      <c r="P1820" s="1268">
        <f>'[2]tr (2)'!Q1236</f>
        <v>140.19999999999999</v>
      </c>
      <c r="Q1820" s="1275" t="s">
        <v>2912</v>
      </c>
    </row>
    <row r="1821" spans="1:17" ht="15" customHeight="1">
      <c r="A1821" s="1244" t="s">
        <v>2913</v>
      </c>
      <c r="B1821" s="1272">
        <f>'[2]tr (2)'!C1237</f>
        <v>166.7</v>
      </c>
      <c r="C1821" s="1224">
        <f>'[2]tr (2)'!D1237</f>
        <v>166.7</v>
      </c>
      <c r="D1821" s="1276">
        <f>'[2]tr (2)'!E1237</f>
        <v>166.7</v>
      </c>
      <c r="E1821" s="1224">
        <f>'[2]tr (2)'!F1237</f>
        <v>166.7</v>
      </c>
      <c r="F1821" s="1224">
        <f>'[2]tr (2)'!G1237</f>
        <v>166.7</v>
      </c>
      <c r="G1821" s="1224">
        <f>'[2]tr (2)'!H1237</f>
        <v>164.5</v>
      </c>
      <c r="H1821" s="1224">
        <f>'[2]tr (2)'!I1237</f>
        <v>164.5</v>
      </c>
      <c r="I1821" s="1224">
        <f>'[2]tr (2)'!J1237</f>
        <v>164.5</v>
      </c>
      <c r="J1821" s="1224">
        <f>'[2]tr (2)'!K1237</f>
        <v>164.5</v>
      </c>
      <c r="K1821" s="1224">
        <f>'[2]tr (2)'!L1237</f>
        <v>164.5</v>
      </c>
      <c r="L1821" s="1224">
        <f>'[2]tr (2)'!M1237</f>
        <v>164.5</v>
      </c>
      <c r="M1821" s="1224">
        <f>'[2]tr (2)'!N1237</f>
        <v>164.5</v>
      </c>
      <c r="N1821" s="1272">
        <f>'[2]tr (2)'!O1237</f>
        <v>164.5</v>
      </c>
      <c r="O1821" s="1224">
        <f>'[2]tr (2)'!P1237</f>
        <v>164.5</v>
      </c>
      <c r="P1821" s="1276">
        <f>'[2]tr (2)'!Q1237</f>
        <v>164.5</v>
      </c>
      <c r="Q1821" s="1278" t="s">
        <v>2914</v>
      </c>
    </row>
    <row r="1822" spans="1:17" ht="15" customHeight="1">
      <c r="A1822" s="1244" t="s">
        <v>2915</v>
      </c>
      <c r="B1822" s="1272">
        <f>'[2]tr (2)'!C1238</f>
        <v>140.9</v>
      </c>
      <c r="C1822" s="1224">
        <f>'[2]tr (2)'!D1238</f>
        <v>140.9</v>
      </c>
      <c r="D1822" s="1276">
        <f>'[2]tr (2)'!E1238</f>
        <v>140.9</v>
      </c>
      <c r="E1822" s="1224">
        <f>'[2]tr (2)'!F1238</f>
        <v>131.30000000000001</v>
      </c>
      <c r="F1822" s="1224">
        <f>'[2]tr (2)'!G1238</f>
        <v>117</v>
      </c>
      <c r="G1822" s="1224">
        <f>'[2]tr (2)'!H1238</f>
        <v>117</v>
      </c>
      <c r="H1822" s="1224">
        <f>'[2]tr (2)'!I1238</f>
        <v>117</v>
      </c>
      <c r="I1822" s="1224">
        <f>'[2]tr (2)'!J1238</f>
        <v>117</v>
      </c>
      <c r="J1822" s="1224">
        <f>'[2]tr (2)'!K1238</f>
        <v>117</v>
      </c>
      <c r="K1822" s="1224">
        <f>'[2]tr (2)'!L1238</f>
        <v>117</v>
      </c>
      <c r="L1822" s="1224">
        <f>'[2]tr (2)'!M1238</f>
        <v>117</v>
      </c>
      <c r="M1822" s="1224">
        <f>'[2]tr (2)'!N1238</f>
        <v>117</v>
      </c>
      <c r="N1822" s="1272">
        <f>'[2]tr (2)'!O1238</f>
        <v>117</v>
      </c>
      <c r="O1822" s="1224">
        <f>'[2]tr (2)'!P1238</f>
        <v>117</v>
      </c>
      <c r="P1822" s="1276">
        <f>'[2]tr (2)'!Q1238</f>
        <v>117</v>
      </c>
      <c r="Q1822" s="1278" t="s">
        <v>2916</v>
      </c>
    </row>
    <row r="1823" spans="1:17" ht="15" customHeight="1">
      <c r="A1823" s="1244" t="s">
        <v>2917</v>
      </c>
      <c r="B1823" s="1272">
        <f>'[2]tr (2)'!C1239</f>
        <v>121.2</v>
      </c>
      <c r="C1823" s="1224">
        <f>'[2]tr (2)'!D1239</f>
        <v>121.2</v>
      </c>
      <c r="D1823" s="1276">
        <f>'[2]tr (2)'!E1239</f>
        <v>121.2</v>
      </c>
      <c r="E1823" s="1224">
        <f>'[2]tr (2)'!F1239</f>
        <v>121.2</v>
      </c>
      <c r="F1823" s="1224">
        <f>'[2]tr (2)'!G1239</f>
        <v>121.2</v>
      </c>
      <c r="G1823" s="1224">
        <f>'[2]tr (2)'!H1239</f>
        <v>121.2</v>
      </c>
      <c r="H1823" s="1224">
        <f>'[2]tr (2)'!I1239</f>
        <v>121.2</v>
      </c>
      <c r="I1823" s="1224">
        <f>'[2]tr (2)'!J1239</f>
        <v>121.2</v>
      </c>
      <c r="J1823" s="1224">
        <f>'[2]tr (2)'!K1239</f>
        <v>121.2</v>
      </c>
      <c r="K1823" s="1224">
        <f>'[2]tr (2)'!L1239</f>
        <v>121.2</v>
      </c>
      <c r="L1823" s="1224">
        <f>'[2]tr (2)'!M1239</f>
        <v>121.2</v>
      </c>
      <c r="M1823" s="1224">
        <f>'[2]tr (2)'!N1239</f>
        <v>121.2</v>
      </c>
      <c r="N1823" s="1272">
        <f>'[2]tr (2)'!O1239</f>
        <v>121.2</v>
      </c>
      <c r="O1823" s="1224">
        <f>'[2]tr (2)'!P1239</f>
        <v>121.2</v>
      </c>
      <c r="P1823" s="1276">
        <f>'[2]tr (2)'!Q1239</f>
        <v>121.2</v>
      </c>
      <c r="Q1823" s="1278" t="s">
        <v>2918</v>
      </c>
    </row>
    <row r="1824" spans="1:17" ht="15" customHeight="1">
      <c r="A1824" s="1244" t="s">
        <v>2919</v>
      </c>
      <c r="B1824" s="1272">
        <f>'[2]tr (2)'!C1240</f>
        <v>100</v>
      </c>
      <c r="C1824" s="1224">
        <f>'[2]tr (2)'!D1240</f>
        <v>100</v>
      </c>
      <c r="D1824" s="1276">
        <f>'[2]tr (2)'!E1240</f>
        <v>100</v>
      </c>
      <c r="E1824" s="1224">
        <f>'[2]tr (2)'!F1240</f>
        <v>100</v>
      </c>
      <c r="F1824" s="1224">
        <f>'[2]tr (2)'!G1240</f>
        <v>100</v>
      </c>
      <c r="G1824" s="1224">
        <f>'[2]tr (2)'!H1240</f>
        <v>100</v>
      </c>
      <c r="H1824" s="1224">
        <f>'[2]tr (2)'!I1240</f>
        <v>100</v>
      </c>
      <c r="I1824" s="1224">
        <f>'[2]tr (2)'!J1240</f>
        <v>100</v>
      </c>
      <c r="J1824" s="1224">
        <f>'[2]tr (2)'!K1240</f>
        <v>100</v>
      </c>
      <c r="K1824" s="1224">
        <f>'[2]tr (2)'!L1240</f>
        <v>100</v>
      </c>
      <c r="L1824" s="1224">
        <f>'[2]tr (2)'!M1240</f>
        <v>100</v>
      </c>
      <c r="M1824" s="1224">
        <f>'[2]tr (2)'!N1240</f>
        <v>100</v>
      </c>
      <c r="N1824" s="1272">
        <f>'[2]tr (2)'!O1240</f>
        <v>100</v>
      </c>
      <c r="O1824" s="1224">
        <f>'[2]tr (2)'!P1240</f>
        <v>100</v>
      </c>
      <c r="P1824" s="1276">
        <f>'[2]tr (2)'!Q1240</f>
        <v>100</v>
      </c>
      <c r="Q1824" s="1278" t="s">
        <v>2920</v>
      </c>
    </row>
    <row r="1825" spans="1:17" ht="15" customHeight="1">
      <c r="A1825" s="1244" t="s">
        <v>2921</v>
      </c>
      <c r="B1825" s="1272">
        <f>'[2]tr (2)'!C1241</f>
        <v>100</v>
      </c>
      <c r="C1825" s="1224">
        <f>'[2]tr (2)'!D1241</f>
        <v>100</v>
      </c>
      <c r="D1825" s="1276">
        <f>'[2]tr (2)'!E1241</f>
        <v>100</v>
      </c>
      <c r="E1825" s="1224">
        <f>'[2]tr (2)'!F1241</f>
        <v>100</v>
      </c>
      <c r="F1825" s="1224">
        <f>'[2]tr (2)'!G1241</f>
        <v>100</v>
      </c>
      <c r="G1825" s="1224">
        <f>'[2]tr (2)'!H1241</f>
        <v>100</v>
      </c>
      <c r="H1825" s="1224">
        <f>'[2]tr (2)'!I1241</f>
        <v>100</v>
      </c>
      <c r="I1825" s="1224">
        <f>'[2]tr (2)'!J1241</f>
        <v>100</v>
      </c>
      <c r="J1825" s="1224">
        <f>'[2]tr (2)'!K1241</f>
        <v>100</v>
      </c>
      <c r="K1825" s="1224">
        <f>'[2]tr (2)'!L1241</f>
        <v>100</v>
      </c>
      <c r="L1825" s="1224">
        <f>'[2]tr (2)'!M1241</f>
        <v>100</v>
      </c>
      <c r="M1825" s="1224">
        <f>'[2]tr (2)'!N1241</f>
        <v>100</v>
      </c>
      <c r="N1825" s="1272">
        <f>'[2]tr (2)'!O1241</f>
        <v>100</v>
      </c>
      <c r="O1825" s="1224">
        <f>'[2]tr (2)'!P1241</f>
        <v>100</v>
      </c>
      <c r="P1825" s="1276">
        <f>'[2]tr (2)'!Q1241</f>
        <v>100</v>
      </c>
      <c r="Q1825" s="1278" t="s">
        <v>2922</v>
      </c>
    </row>
    <row r="1826" spans="1:17" ht="15" customHeight="1">
      <c r="B1826" s="1272"/>
      <c r="C1826" s="1224"/>
      <c r="D1826" s="1268"/>
      <c r="E1826" s="1267"/>
      <c r="F1826" s="1267"/>
      <c r="G1826" s="1267"/>
      <c r="H1826" s="1267"/>
      <c r="I1826" s="1267"/>
      <c r="J1826" s="1267"/>
      <c r="K1826" s="1267"/>
      <c r="L1826" s="1267"/>
      <c r="M1826" s="1267"/>
      <c r="N1826" s="1266"/>
      <c r="O1826" s="1267"/>
      <c r="P1826" s="1268"/>
      <c r="Q1826" s="1278"/>
    </row>
    <row r="1827" spans="1:17" ht="15" customHeight="1">
      <c r="A1827" s="1274" t="s">
        <v>2923</v>
      </c>
      <c r="B1827" s="1266">
        <f>'[2]tr (2)'!C1243</f>
        <v>134.6</v>
      </c>
      <c r="C1827" s="1267">
        <f>'[2]tr (2)'!D1243</f>
        <v>134.6</v>
      </c>
      <c r="D1827" s="1268">
        <f>'[2]tr (2)'!E1243</f>
        <v>134.6</v>
      </c>
      <c r="E1827" s="1267">
        <f>'[2]tr (2)'!F1243</f>
        <v>134.6</v>
      </c>
      <c r="F1827" s="1267">
        <f>'[2]tr (2)'!G1243</f>
        <v>134.6</v>
      </c>
      <c r="G1827" s="1267">
        <f>'[2]tr (2)'!H1243</f>
        <v>134.6</v>
      </c>
      <c r="H1827" s="1267">
        <f>'[2]tr (2)'!I1243</f>
        <v>134.6</v>
      </c>
      <c r="I1827" s="1267">
        <f>'[2]tr (2)'!J1243</f>
        <v>134.6</v>
      </c>
      <c r="J1827" s="1267">
        <f>'[2]tr (2)'!K1243</f>
        <v>134.6</v>
      </c>
      <c r="K1827" s="1267">
        <f>'[2]tr (2)'!L1243</f>
        <v>134.6</v>
      </c>
      <c r="L1827" s="1267">
        <f>'[2]tr (2)'!M1243</f>
        <v>134.6</v>
      </c>
      <c r="M1827" s="1267">
        <f>'[2]tr (2)'!N1243</f>
        <v>134.6</v>
      </c>
      <c r="N1827" s="1266">
        <f>'[2]tr (2)'!O1243</f>
        <v>135.1</v>
      </c>
      <c r="O1827" s="1267">
        <f>'[2]tr (2)'!P1243</f>
        <v>135.19999999999999</v>
      </c>
      <c r="P1827" s="1268">
        <f>'[2]tr (2)'!Q1243</f>
        <v>136.30000000000001</v>
      </c>
      <c r="Q1827" s="1273" t="s">
        <v>2924</v>
      </c>
    </row>
    <row r="1828" spans="1:17" ht="15" customHeight="1">
      <c r="A1828" s="1244" t="s">
        <v>2925</v>
      </c>
      <c r="B1828" s="1272">
        <f>'[2]tr (2)'!C1244</f>
        <v>135.1</v>
      </c>
      <c r="C1828" s="1224">
        <f>'[2]tr (2)'!D1244</f>
        <v>135.1</v>
      </c>
      <c r="D1828" s="1276">
        <f>'[2]tr (2)'!E1244</f>
        <v>135.1</v>
      </c>
      <c r="E1828" s="1224">
        <f>'[2]tr (2)'!F1244</f>
        <v>135.1</v>
      </c>
      <c r="F1828" s="1224">
        <f>'[2]tr (2)'!G1244</f>
        <v>135.1</v>
      </c>
      <c r="G1828" s="1224">
        <f>'[2]tr (2)'!H1244</f>
        <v>135.1</v>
      </c>
      <c r="H1828" s="1224">
        <f>'[2]tr (2)'!I1244</f>
        <v>135.1</v>
      </c>
      <c r="I1828" s="1224">
        <f>'[2]tr (2)'!J1244</f>
        <v>135.1</v>
      </c>
      <c r="J1828" s="1224">
        <f>'[2]tr (2)'!K1244</f>
        <v>135.1</v>
      </c>
      <c r="K1828" s="1224">
        <f>'[2]tr (2)'!L1244</f>
        <v>135.1</v>
      </c>
      <c r="L1828" s="1224">
        <f>'[2]tr (2)'!M1244</f>
        <v>135.1</v>
      </c>
      <c r="M1828" s="1224">
        <f>'[2]tr (2)'!N1244</f>
        <v>135.1</v>
      </c>
      <c r="N1828" s="1272">
        <f>'[2]tr (2)'!O1244</f>
        <v>135.1</v>
      </c>
      <c r="O1828" s="1224">
        <f>'[2]tr (2)'!P1244</f>
        <v>135.1</v>
      </c>
      <c r="P1828" s="1276">
        <f>'[2]tr (2)'!Q1244</f>
        <v>136.19999999999999</v>
      </c>
      <c r="Q1828" s="1278" t="s">
        <v>2926</v>
      </c>
    </row>
    <row r="1829" spans="1:17" ht="15" customHeight="1">
      <c r="A1829" s="1244" t="s">
        <v>2927</v>
      </c>
      <c r="B1829" s="1272">
        <f>'[2]tr (2)'!C1245</f>
        <v>101.5</v>
      </c>
      <c r="C1829" s="1224">
        <f>'[2]tr (2)'!D1245</f>
        <v>101.5</v>
      </c>
      <c r="D1829" s="1276">
        <f>'[2]tr (2)'!E1245</f>
        <v>101.5</v>
      </c>
      <c r="E1829" s="1224">
        <f>'[2]tr (2)'!F1245</f>
        <v>101.5</v>
      </c>
      <c r="F1829" s="1224">
        <f>'[2]tr (2)'!G1245</f>
        <v>101.5</v>
      </c>
      <c r="G1829" s="1224">
        <f>'[2]tr (2)'!H1245</f>
        <v>101.5</v>
      </c>
      <c r="H1829" s="1224">
        <f>'[2]tr (2)'!I1245</f>
        <v>101.5</v>
      </c>
      <c r="I1829" s="1224">
        <f>'[2]tr (2)'!J1245</f>
        <v>101.5</v>
      </c>
      <c r="J1829" s="1224">
        <f>'[2]tr (2)'!K1245</f>
        <v>101.5</v>
      </c>
      <c r="K1829" s="1224">
        <f>'[2]tr (2)'!L1245</f>
        <v>101.5</v>
      </c>
      <c r="L1829" s="1224">
        <f>'[2]tr (2)'!M1245</f>
        <v>101.5</v>
      </c>
      <c r="M1829" s="1224">
        <f>'[2]tr (2)'!N1245</f>
        <v>101.5</v>
      </c>
      <c r="N1829" s="1272">
        <f>'[2]tr (2)'!O1245</f>
        <v>101.5</v>
      </c>
      <c r="O1829" s="1224">
        <f>'[2]tr (2)'!P1245</f>
        <v>101.5</v>
      </c>
      <c r="P1829" s="1276">
        <f>'[2]tr (2)'!Q1245</f>
        <v>101.5</v>
      </c>
      <c r="Q1829" s="1278" t="s">
        <v>2928</v>
      </c>
    </row>
    <row r="1830" spans="1:17" ht="15" customHeight="1">
      <c r="A1830" s="1244" t="s">
        <v>2929</v>
      </c>
      <c r="B1830" s="1272">
        <f>'[2]tr (2)'!C1246</f>
        <v>137.4</v>
      </c>
      <c r="C1830" s="1224">
        <f>'[2]tr (2)'!D1246</f>
        <v>137.4</v>
      </c>
      <c r="D1830" s="1276">
        <f>'[2]tr (2)'!E1246</f>
        <v>137.4</v>
      </c>
      <c r="E1830" s="1224">
        <f>'[2]tr (2)'!F1246</f>
        <v>137.4</v>
      </c>
      <c r="F1830" s="1224">
        <f>'[2]tr (2)'!G1246</f>
        <v>137.4</v>
      </c>
      <c r="G1830" s="1224">
        <f>'[2]tr (2)'!H1246</f>
        <v>137.4</v>
      </c>
      <c r="H1830" s="1224">
        <f>'[2]tr (2)'!I1246</f>
        <v>137.4</v>
      </c>
      <c r="I1830" s="1224">
        <f>'[2]tr (2)'!J1246</f>
        <v>137.4</v>
      </c>
      <c r="J1830" s="1224">
        <f>'[2]tr (2)'!K1246</f>
        <v>137.4</v>
      </c>
      <c r="K1830" s="1224">
        <f>'[2]tr (2)'!L1246</f>
        <v>137.4</v>
      </c>
      <c r="L1830" s="1224">
        <f>'[2]tr (2)'!M1246</f>
        <v>137.4</v>
      </c>
      <c r="M1830" s="1224">
        <f>'[2]tr (2)'!N1246</f>
        <v>137.4</v>
      </c>
      <c r="N1830" s="1272">
        <f>'[2]tr (2)'!O1246</f>
        <v>143.5</v>
      </c>
      <c r="O1830" s="1224">
        <f>'[2]tr (2)'!P1246</f>
        <v>154.30000000000001</v>
      </c>
      <c r="P1830" s="1276">
        <f>'[2]tr (2)'!Q1246</f>
        <v>154.30000000000001</v>
      </c>
      <c r="Q1830" s="1278" t="s">
        <v>2930</v>
      </c>
    </row>
    <row r="1831" spans="1:17" ht="15" customHeight="1">
      <c r="B1831" s="1272"/>
      <c r="C1831" s="1224"/>
      <c r="D1831" s="1268"/>
      <c r="E1831" s="1267"/>
      <c r="F1831" s="1267"/>
      <c r="G1831" s="1267"/>
      <c r="H1831" s="1267"/>
      <c r="I1831" s="1267"/>
      <c r="J1831" s="1267"/>
      <c r="K1831" s="1267"/>
      <c r="L1831" s="1267"/>
      <c r="M1831" s="1267"/>
      <c r="N1831" s="1266"/>
      <c r="O1831" s="1267"/>
      <c r="P1831" s="1268"/>
      <c r="Q1831" s="1278"/>
    </row>
    <row r="1832" spans="1:17" ht="15" customHeight="1">
      <c r="A1832" s="1274" t="s">
        <v>2931</v>
      </c>
      <c r="B1832" s="1266">
        <f>'[2]tr (2)'!C1248</f>
        <v>125.6</v>
      </c>
      <c r="C1832" s="1267">
        <f>'[2]tr (2)'!D1248</f>
        <v>125.6</v>
      </c>
      <c r="D1832" s="1268">
        <f>'[2]tr (2)'!E1248</f>
        <v>125.5</v>
      </c>
      <c r="E1832" s="1267">
        <f>'[2]tr (2)'!F1248</f>
        <v>125.5</v>
      </c>
      <c r="F1832" s="1267">
        <f>'[2]tr (2)'!G1248</f>
        <v>125.6</v>
      </c>
      <c r="G1832" s="1267">
        <f>'[2]tr (2)'!H1248</f>
        <v>125.6</v>
      </c>
      <c r="H1832" s="1267">
        <f>'[2]tr (2)'!I1248</f>
        <v>124.7</v>
      </c>
      <c r="I1832" s="1267">
        <f>'[2]tr (2)'!J1248</f>
        <v>124.7</v>
      </c>
      <c r="J1832" s="1267">
        <f>'[2]tr (2)'!K1248</f>
        <v>124.7</v>
      </c>
      <c r="K1832" s="1267">
        <f>'[2]tr (2)'!L1248</f>
        <v>122.8</v>
      </c>
      <c r="L1832" s="1267">
        <f>'[2]tr (2)'!M1248</f>
        <v>122.8</v>
      </c>
      <c r="M1832" s="1267">
        <f>'[2]tr (2)'!N1248</f>
        <v>122.8</v>
      </c>
      <c r="N1832" s="1266">
        <f>'[2]tr (2)'!O1248</f>
        <v>115.6</v>
      </c>
      <c r="O1832" s="1267">
        <f>'[2]tr (2)'!P1248</f>
        <v>115.6</v>
      </c>
      <c r="P1832" s="1268">
        <f>'[2]tr (2)'!Q1248</f>
        <v>115.5</v>
      </c>
      <c r="Q1832" s="1273" t="s">
        <v>2932</v>
      </c>
    </row>
    <row r="1833" spans="1:17" ht="15" customHeight="1">
      <c r="A1833" s="1244" t="s">
        <v>2933</v>
      </c>
      <c r="B1833" s="1272">
        <f>'[2]tr (2)'!C1249</f>
        <v>153.69999999999999</v>
      </c>
      <c r="C1833" s="1224">
        <f>'[2]tr (2)'!D1249</f>
        <v>153.69999999999999</v>
      </c>
      <c r="D1833" s="1276">
        <f>'[2]tr (2)'!E1249</f>
        <v>153.69999999999999</v>
      </c>
      <c r="E1833" s="1224">
        <f>'[2]tr (2)'!F1249</f>
        <v>153.69999999999999</v>
      </c>
      <c r="F1833" s="1224">
        <f>'[2]tr (2)'!G1249</f>
        <v>153.69999999999999</v>
      </c>
      <c r="G1833" s="1224">
        <f>'[2]tr (2)'!H1249</f>
        <v>153.69999999999999</v>
      </c>
      <c r="H1833" s="1224">
        <f>'[2]tr (2)'!I1249</f>
        <v>148.30000000000001</v>
      </c>
      <c r="I1833" s="1224">
        <f>'[2]tr (2)'!J1249</f>
        <v>148.30000000000001</v>
      </c>
      <c r="J1833" s="1224">
        <f>'[2]tr (2)'!K1249</f>
        <v>148.30000000000001</v>
      </c>
      <c r="K1833" s="1224">
        <f>'[2]tr (2)'!L1249</f>
        <v>137.19999999999999</v>
      </c>
      <c r="L1833" s="1224">
        <f>'[2]tr (2)'!M1249</f>
        <v>137.19999999999999</v>
      </c>
      <c r="M1833" s="1224">
        <f>'[2]tr (2)'!N1249</f>
        <v>137.19999999999999</v>
      </c>
      <c r="N1833" s="1272">
        <f>'[2]tr (2)'!O1249</f>
        <v>137.19999999999999</v>
      </c>
      <c r="O1833" s="1224">
        <f>'[2]tr (2)'!P1249</f>
        <v>137.19999999999999</v>
      </c>
      <c r="P1833" s="1276">
        <f>'[2]tr (2)'!Q1249</f>
        <v>137.19999999999999</v>
      </c>
      <c r="Q1833" s="1278" t="s">
        <v>2934</v>
      </c>
    </row>
    <row r="1834" spans="1:17" ht="15" customHeight="1">
      <c r="A1834" s="1244" t="s">
        <v>2935</v>
      </c>
      <c r="B1834" s="1272">
        <f>'[2]tr (2)'!C1250</f>
        <v>103.4</v>
      </c>
      <c r="C1834" s="1224">
        <f>'[2]tr (2)'!D1250</f>
        <v>103.4</v>
      </c>
      <c r="D1834" s="1276">
        <f>'[2]tr (2)'!E1250</f>
        <v>103.4</v>
      </c>
      <c r="E1834" s="1224">
        <f>'[2]tr (2)'!F1250</f>
        <v>103.4</v>
      </c>
      <c r="F1834" s="1224">
        <f>'[2]tr (2)'!G1250</f>
        <v>103.4</v>
      </c>
      <c r="G1834" s="1224">
        <f>'[2]tr (2)'!H1250</f>
        <v>103.4</v>
      </c>
      <c r="H1834" s="1224">
        <f>'[2]tr (2)'!I1250</f>
        <v>103.4</v>
      </c>
      <c r="I1834" s="1224">
        <f>'[2]tr (2)'!J1250</f>
        <v>103.4</v>
      </c>
      <c r="J1834" s="1224">
        <f>'[2]tr (2)'!K1250</f>
        <v>103.4</v>
      </c>
      <c r="K1834" s="1224">
        <f>'[2]tr (2)'!L1250</f>
        <v>103.4</v>
      </c>
      <c r="L1834" s="1224">
        <f>'[2]tr (2)'!M1250</f>
        <v>103.4</v>
      </c>
      <c r="M1834" s="1224">
        <f>'[2]tr (2)'!N1250</f>
        <v>103.4</v>
      </c>
      <c r="N1834" s="1272">
        <f>'[2]tr (2)'!O1250</f>
        <v>103.4</v>
      </c>
      <c r="O1834" s="1224">
        <f>'[2]tr (2)'!P1250</f>
        <v>103.4</v>
      </c>
      <c r="P1834" s="1276">
        <f>'[2]tr (2)'!Q1250</f>
        <v>103.4</v>
      </c>
      <c r="Q1834" s="1277" t="s">
        <v>2936</v>
      </c>
    </row>
    <row r="1835" spans="1:17" ht="15" customHeight="1">
      <c r="A1835" s="1244" t="s">
        <v>2937</v>
      </c>
      <c r="B1835" s="1272">
        <f>'[2]tr (2)'!C1251</f>
        <v>112.4</v>
      </c>
      <c r="C1835" s="1224">
        <f>'[2]tr (2)'!D1251</f>
        <v>112.4</v>
      </c>
      <c r="D1835" s="1276">
        <f>'[2]tr (2)'!E1251</f>
        <v>112.3</v>
      </c>
      <c r="E1835" s="1224">
        <f>'[2]tr (2)'!F1251</f>
        <v>112.3</v>
      </c>
      <c r="F1835" s="1224">
        <f>'[2]tr (2)'!G1251</f>
        <v>112.3</v>
      </c>
      <c r="G1835" s="1224">
        <f>'[2]tr (2)'!H1251</f>
        <v>112.6</v>
      </c>
      <c r="H1835" s="1224">
        <f>'[2]tr (2)'!I1251</f>
        <v>112.6</v>
      </c>
      <c r="I1835" s="1224">
        <f>'[2]tr (2)'!J1251</f>
        <v>112.6</v>
      </c>
      <c r="J1835" s="1224">
        <f>'[2]tr (2)'!K1251</f>
        <v>112.6</v>
      </c>
      <c r="K1835" s="1224">
        <f>'[2]tr (2)'!L1251</f>
        <v>112.6</v>
      </c>
      <c r="L1835" s="1224">
        <f>'[2]tr (2)'!M1251</f>
        <v>112.6</v>
      </c>
      <c r="M1835" s="1224">
        <f>'[2]tr (2)'!N1251</f>
        <v>112.6</v>
      </c>
      <c r="N1835" s="1272">
        <f>'[2]tr (2)'!O1251</f>
        <v>112.4</v>
      </c>
      <c r="O1835" s="1224">
        <f>'[2]tr (2)'!P1251</f>
        <v>112.5</v>
      </c>
      <c r="P1835" s="1276">
        <f>'[2]tr (2)'!Q1251</f>
        <v>112.4</v>
      </c>
      <c r="Q1835" s="1277" t="s">
        <v>2938</v>
      </c>
    </row>
    <row r="1836" spans="1:17" ht="15" customHeight="1">
      <c r="A1836" s="1244" t="s">
        <v>2939</v>
      </c>
      <c r="B1836" s="1272">
        <f>'[2]tr (2)'!C1252</f>
        <v>218.3</v>
      </c>
      <c r="C1836" s="1224">
        <f>'[2]tr (2)'!D1252</f>
        <v>218.3</v>
      </c>
      <c r="D1836" s="1276">
        <f>'[2]tr (2)'!E1252</f>
        <v>218.3</v>
      </c>
      <c r="E1836" s="1224">
        <f>'[2]tr (2)'!F1252</f>
        <v>218.3</v>
      </c>
      <c r="F1836" s="1224">
        <f>'[2]tr (2)'!G1252</f>
        <v>218.3</v>
      </c>
      <c r="G1836" s="1224">
        <f>'[2]tr (2)'!H1252</f>
        <v>218.3</v>
      </c>
      <c r="H1836" s="1224">
        <f>'[2]tr (2)'!I1252</f>
        <v>218.3</v>
      </c>
      <c r="I1836" s="1224">
        <f>'[2]tr (2)'!J1252</f>
        <v>218.3</v>
      </c>
      <c r="J1836" s="1224">
        <f>'[2]tr (2)'!K1252</f>
        <v>218.3</v>
      </c>
      <c r="K1836" s="1224">
        <f>'[2]tr (2)'!L1252</f>
        <v>218.3</v>
      </c>
      <c r="L1836" s="1224">
        <f>'[2]tr (2)'!M1252</f>
        <v>218.3</v>
      </c>
      <c r="M1836" s="1224">
        <f>'[2]tr (2)'!N1252</f>
        <v>218.3</v>
      </c>
      <c r="N1836" s="1272">
        <f>'[2]tr (2)'!O1252</f>
        <v>218.3</v>
      </c>
      <c r="O1836" s="1224">
        <f>'[2]tr (2)'!P1252</f>
        <v>218.3</v>
      </c>
      <c r="P1836" s="1276">
        <f>'[2]tr (2)'!Q1252</f>
        <v>218.3</v>
      </c>
      <c r="Q1836" s="1278" t="s">
        <v>2940</v>
      </c>
    </row>
    <row r="1837" spans="1:17" ht="15" customHeight="1">
      <c r="A1837" s="1244" t="s">
        <v>2941</v>
      </c>
      <c r="B1837" s="1272">
        <f>'[2]tr (2)'!C1253</f>
        <v>107.8</v>
      </c>
      <c r="C1837" s="1224">
        <f>'[2]tr (2)'!D1253</f>
        <v>107.8</v>
      </c>
      <c r="D1837" s="1276">
        <f>'[2]tr (2)'!E1253</f>
        <v>107.7</v>
      </c>
      <c r="E1837" s="1224">
        <f>'[2]tr (2)'!F1253</f>
        <v>107.7</v>
      </c>
      <c r="F1837" s="1224">
        <f>'[2]tr (2)'!G1253</f>
        <v>107.7</v>
      </c>
      <c r="G1837" s="1224">
        <f>'[2]tr (2)'!H1253</f>
        <v>107.2</v>
      </c>
      <c r="H1837" s="1224">
        <f>'[2]tr (2)'!I1253</f>
        <v>107.1</v>
      </c>
      <c r="I1837" s="1224">
        <f>'[2]tr (2)'!J1253</f>
        <v>107.1</v>
      </c>
      <c r="J1837" s="1224">
        <f>'[2]tr (2)'!K1253</f>
        <v>107.1</v>
      </c>
      <c r="K1837" s="1224">
        <f>'[2]tr (2)'!L1253</f>
        <v>107.1</v>
      </c>
      <c r="L1837" s="1224">
        <f>'[2]tr (2)'!M1253</f>
        <v>107.1</v>
      </c>
      <c r="M1837" s="1224">
        <f>'[2]tr (2)'!N1253</f>
        <v>107.3</v>
      </c>
      <c r="N1837" s="1272">
        <f>'[2]tr (2)'!O1253</f>
        <v>107.3</v>
      </c>
      <c r="O1837" s="1224">
        <f>'[2]tr (2)'!P1253</f>
        <v>107.3</v>
      </c>
      <c r="P1837" s="1276">
        <f>'[2]tr (2)'!Q1253</f>
        <v>106.6</v>
      </c>
      <c r="Q1837" s="1277" t="s">
        <v>2942</v>
      </c>
    </row>
    <row r="1838" spans="1:17" ht="15" customHeight="1">
      <c r="A1838" s="1244" t="s">
        <v>2943</v>
      </c>
      <c r="B1838" s="1272">
        <f>'[2]tr (2)'!C1254</f>
        <v>105.1</v>
      </c>
      <c r="C1838" s="1224">
        <f>'[2]tr (2)'!D1254</f>
        <v>105.1</v>
      </c>
      <c r="D1838" s="1276">
        <f>'[2]tr (2)'!E1254</f>
        <v>105.1</v>
      </c>
      <c r="E1838" s="1224">
        <f>'[2]tr (2)'!F1254</f>
        <v>105.1</v>
      </c>
      <c r="F1838" s="1224">
        <f>'[2]tr (2)'!G1254</f>
        <v>105.1</v>
      </c>
      <c r="G1838" s="1224">
        <f>'[2]tr (2)'!H1254</f>
        <v>105.1</v>
      </c>
      <c r="H1838" s="1224">
        <f>'[2]tr (2)'!I1254</f>
        <v>105.1</v>
      </c>
      <c r="I1838" s="1224">
        <f>'[2]tr (2)'!J1254</f>
        <v>105.1</v>
      </c>
      <c r="J1838" s="1224">
        <f>'[2]tr (2)'!K1254</f>
        <v>105.1</v>
      </c>
      <c r="K1838" s="1224">
        <f>'[2]tr (2)'!L1254</f>
        <v>105.1</v>
      </c>
      <c r="L1838" s="1224">
        <f>'[2]tr (2)'!M1254</f>
        <v>105.1</v>
      </c>
      <c r="M1838" s="1224">
        <f>'[2]tr (2)'!N1254</f>
        <v>105.1</v>
      </c>
      <c r="N1838" s="1272">
        <f>'[2]tr (2)'!O1254</f>
        <v>105.1</v>
      </c>
      <c r="O1838" s="1224">
        <f>'[2]tr (2)'!P1254</f>
        <v>105.1</v>
      </c>
      <c r="P1838" s="1276">
        <f>'[2]tr (2)'!Q1254</f>
        <v>105.1</v>
      </c>
      <c r="Q1838" s="1277" t="s">
        <v>2944</v>
      </c>
    </row>
    <row r="1839" spans="1:17" ht="15" customHeight="1">
      <c r="A1839" s="1244" t="s">
        <v>2945</v>
      </c>
      <c r="B1839" s="1272">
        <f>'[2]tr (2)'!C1255</f>
        <v>120.1</v>
      </c>
      <c r="C1839" s="1224">
        <f>'[2]tr (2)'!D1255</f>
        <v>120.1</v>
      </c>
      <c r="D1839" s="1276">
        <f>'[2]tr (2)'!E1255</f>
        <v>120.1</v>
      </c>
      <c r="E1839" s="1224">
        <f>'[2]tr (2)'!F1255</f>
        <v>120.1</v>
      </c>
      <c r="F1839" s="1224">
        <f>'[2]tr (2)'!G1255</f>
        <v>120.1</v>
      </c>
      <c r="G1839" s="1224">
        <f>'[2]tr (2)'!H1255</f>
        <v>120.1</v>
      </c>
      <c r="H1839" s="1224">
        <f>'[2]tr (2)'!I1255</f>
        <v>120.1</v>
      </c>
      <c r="I1839" s="1224">
        <f>'[2]tr (2)'!J1255</f>
        <v>120.1</v>
      </c>
      <c r="J1839" s="1224">
        <f>'[2]tr (2)'!K1255</f>
        <v>120.1</v>
      </c>
      <c r="K1839" s="1224">
        <f>'[2]tr (2)'!L1255</f>
        <v>120.1</v>
      </c>
      <c r="L1839" s="1224">
        <f>'[2]tr (2)'!M1255</f>
        <v>120.1</v>
      </c>
      <c r="M1839" s="1224">
        <f>'[2]tr (2)'!N1255</f>
        <v>120.1</v>
      </c>
      <c r="N1839" s="1272">
        <f>'[2]tr (2)'!O1255</f>
        <v>100</v>
      </c>
      <c r="O1839" s="1224">
        <f>'[2]tr (2)'!P1255</f>
        <v>100</v>
      </c>
      <c r="P1839" s="1276">
        <f>'[2]tr (2)'!Q1255</f>
        <v>100</v>
      </c>
      <c r="Q1839" s="1277" t="s">
        <v>2946</v>
      </c>
    </row>
    <row r="1840" spans="1:17" ht="15" customHeight="1">
      <c r="B1840" s="1272"/>
      <c r="C1840" s="1224"/>
      <c r="D1840" s="1276"/>
      <c r="P1840" s="1263"/>
      <c r="Q1840" s="1277"/>
    </row>
    <row r="1841" spans="1:17" ht="15" customHeight="1">
      <c r="B1841" s="1272"/>
      <c r="C1841" s="1224"/>
      <c r="D1841" s="1276"/>
      <c r="P1841" s="1263"/>
      <c r="Q1841" s="1277"/>
    </row>
    <row r="1842" spans="1:17" ht="15" customHeight="1">
      <c r="B1842" s="1272"/>
      <c r="C1842" s="1224"/>
      <c r="D1842" s="1276"/>
      <c r="P1842" s="1263"/>
      <c r="Q1842" s="1277"/>
    </row>
    <row r="1843" spans="1:17" ht="15" customHeight="1">
      <c r="B1843" s="1272"/>
      <c r="C1843" s="1224"/>
      <c r="D1843" s="1276"/>
      <c r="P1843" s="1263"/>
      <c r="Q1843" s="1277"/>
    </row>
    <row r="1844" spans="1:17" ht="15" customHeight="1">
      <c r="B1844" s="1272"/>
      <c r="C1844" s="1224"/>
      <c r="D1844" s="1276"/>
      <c r="P1844" s="1263"/>
      <c r="Q1844" s="1277"/>
    </row>
    <row r="1845" spans="1:17" ht="15" customHeight="1">
      <c r="B1845" s="1272"/>
      <c r="C1845" s="1224"/>
      <c r="D1845" s="1276"/>
      <c r="P1845" s="1263"/>
      <c r="Q1845" s="1277"/>
    </row>
    <row r="1846" spans="1:17" ht="15" customHeight="1">
      <c r="A1846" s="1297"/>
      <c r="B1846" s="1282"/>
      <c r="C1846" s="1283"/>
      <c r="D1846" s="1284"/>
      <c r="E1846" s="1240"/>
      <c r="F1846" s="1240"/>
      <c r="G1846" s="1240"/>
      <c r="H1846" s="1240"/>
      <c r="I1846" s="1240"/>
      <c r="J1846" s="1240"/>
      <c r="K1846" s="1240"/>
      <c r="L1846" s="1240"/>
      <c r="M1846" s="1240"/>
      <c r="N1846" s="1319"/>
      <c r="O1846" s="1240"/>
      <c r="P1846" s="1320"/>
      <c r="Q1846" s="1242"/>
    </row>
    <row r="1847" spans="1:17" ht="12.95" customHeight="1">
      <c r="A1847" s="1300" t="s">
        <v>2735</v>
      </c>
      <c r="B1847" s="1224"/>
      <c r="C1847" s="1224"/>
      <c r="D1847" s="1224"/>
      <c r="N1847" s="1220"/>
      <c r="Q1847" s="1301" t="s">
        <v>2947</v>
      </c>
    </row>
    <row r="1848" spans="1:17" ht="12.95" customHeight="1">
      <c r="A1848" s="1300"/>
      <c r="B1848" s="1224"/>
      <c r="C1848" s="1224"/>
      <c r="D1848" s="1224"/>
      <c r="N1848" s="1220"/>
      <c r="Q1848" s="1301"/>
    </row>
    <row r="1849" spans="1:17" ht="12.95" customHeight="1">
      <c r="A1849" s="1300"/>
      <c r="B1849" s="1224"/>
      <c r="C1849" s="1224"/>
      <c r="D1849" s="1224"/>
      <c r="N1849" s="1220"/>
    </row>
    <row r="1850" spans="1:17" ht="24" customHeight="1">
      <c r="A1850" s="1219" t="s">
        <v>2666</v>
      </c>
      <c r="B1850" s="1224"/>
      <c r="C1850" s="1224"/>
      <c r="D1850" s="1224"/>
      <c r="N1850" s="1220"/>
      <c r="Q1850" s="1225" t="s">
        <v>2667</v>
      </c>
    </row>
    <row r="1851" spans="1:17" ht="20.25">
      <c r="A1851" s="1289" t="s">
        <v>3008</v>
      </c>
      <c r="B1851" s="1224"/>
      <c r="C1851" s="1224"/>
      <c r="D1851" s="1224"/>
      <c r="N1851" s="1220"/>
      <c r="Q1851" s="1230" t="s">
        <v>3009</v>
      </c>
    </row>
    <row r="1852" spans="1:17" ht="18" customHeight="1">
      <c r="A1852" s="1233" t="s">
        <v>2739</v>
      </c>
      <c r="B1852" s="1224"/>
      <c r="C1852" s="1224"/>
      <c r="D1852" s="1224"/>
      <c r="N1852" s="1220"/>
      <c r="Q1852" s="1236" t="s">
        <v>2740</v>
      </c>
    </row>
    <row r="1853" spans="1:17" ht="15.95" customHeight="1">
      <c r="A1853" s="1239"/>
      <c r="B1853" s="1240"/>
      <c r="C1853" s="1240"/>
      <c r="D1853" s="1240"/>
      <c r="E1853" s="1240"/>
      <c r="F1853" s="1240"/>
      <c r="G1853" s="1240"/>
      <c r="H1853" s="1240"/>
      <c r="I1853" s="1240"/>
      <c r="J1853" s="1240"/>
      <c r="K1853" s="1240"/>
      <c r="L1853" s="1240"/>
      <c r="M1853" s="1240"/>
      <c r="N1853" s="1240"/>
      <c r="O1853" s="1240"/>
      <c r="P1853" s="1240"/>
      <c r="Q1853" s="1242"/>
    </row>
    <row r="1854" spans="1:17" ht="11.1" customHeight="1">
      <c r="A1854" s="1245"/>
      <c r="B1854" s="2390">
        <v>2018</v>
      </c>
      <c r="C1854" s="2391"/>
      <c r="D1854" s="2391"/>
      <c r="E1854" s="2391"/>
      <c r="F1854" s="2391"/>
      <c r="G1854" s="2391"/>
      <c r="H1854" s="2391"/>
      <c r="I1854" s="2391"/>
      <c r="J1854" s="2391"/>
      <c r="K1854" s="2391"/>
      <c r="L1854" s="2391"/>
      <c r="M1854" s="2391"/>
      <c r="N1854" s="2390">
        <v>2017</v>
      </c>
      <c r="O1854" s="2391"/>
      <c r="P1854" s="2395"/>
      <c r="Q1854" s="1246"/>
    </row>
    <row r="1855" spans="1:17" ht="11.1" customHeight="1">
      <c r="A1855" s="1245"/>
      <c r="B1855" s="2392"/>
      <c r="C1855" s="2393"/>
      <c r="D1855" s="2393"/>
      <c r="E1855" s="2393"/>
      <c r="F1855" s="2393"/>
      <c r="G1855" s="2393"/>
      <c r="H1855" s="2394"/>
      <c r="I1855" s="2393"/>
      <c r="J1855" s="2393"/>
      <c r="K1855" s="2393"/>
      <c r="L1855" s="2393"/>
      <c r="M1855" s="2393"/>
      <c r="N1855" s="2392"/>
      <c r="O1855" s="2393"/>
      <c r="P1855" s="2396"/>
      <c r="Q1855" s="1246" t="s">
        <v>2501</v>
      </c>
    </row>
    <row r="1856" spans="1:17" ht="11.1" customHeight="1">
      <c r="A1856" s="1245"/>
      <c r="B1856" s="1247" t="s">
        <v>2502</v>
      </c>
      <c r="C1856" s="1248" t="s">
        <v>2675</v>
      </c>
      <c r="D1856" s="1249" t="s">
        <v>11</v>
      </c>
      <c r="E1856" s="1250" t="s">
        <v>21</v>
      </c>
      <c r="F1856" s="1250" t="s">
        <v>23</v>
      </c>
      <c r="G1856" s="1250" t="s">
        <v>12</v>
      </c>
      <c r="H1856" s="1251" t="s">
        <v>13</v>
      </c>
      <c r="I1856" s="1251" t="s">
        <v>14</v>
      </c>
      <c r="J1856" s="1251" t="s">
        <v>15</v>
      </c>
      <c r="K1856" s="1252" t="s">
        <v>8</v>
      </c>
      <c r="L1856" s="1252" t="s">
        <v>9</v>
      </c>
      <c r="M1856" s="1252" t="s">
        <v>10</v>
      </c>
      <c r="N1856" s="1247" t="s">
        <v>2502</v>
      </c>
      <c r="O1856" s="1248" t="s">
        <v>2675</v>
      </c>
      <c r="P1856" s="1249" t="s">
        <v>11</v>
      </c>
      <c r="Q1856" s="1246"/>
    </row>
    <row r="1857" spans="1:17" ht="11.1" customHeight="1">
      <c r="A1857" s="1253"/>
      <c r="B1857" s="1254" t="s">
        <v>2406</v>
      </c>
      <c r="C1857" s="1255" t="s">
        <v>2506</v>
      </c>
      <c r="D1857" s="1256" t="s">
        <v>2507</v>
      </c>
      <c r="E1857" s="1257" t="s">
        <v>7</v>
      </c>
      <c r="F1857" s="1257" t="s">
        <v>22</v>
      </c>
      <c r="G1857" s="1257" t="s">
        <v>6</v>
      </c>
      <c r="H1857" s="1258" t="s">
        <v>5</v>
      </c>
      <c r="I1857" s="1258" t="s">
        <v>4</v>
      </c>
      <c r="J1857" s="1258" t="s">
        <v>3</v>
      </c>
      <c r="K1857" s="1259" t="s">
        <v>2</v>
      </c>
      <c r="L1857" s="1259" t="s">
        <v>1</v>
      </c>
      <c r="M1857" s="1259" t="s">
        <v>0</v>
      </c>
      <c r="N1857" s="1254" t="s">
        <v>2406</v>
      </c>
      <c r="O1857" s="1255" t="s">
        <v>2506</v>
      </c>
      <c r="P1857" s="1256" t="s">
        <v>2507</v>
      </c>
      <c r="Q1857" s="1260"/>
    </row>
    <row r="1858" spans="1:17" ht="15" customHeight="1">
      <c r="A1858" s="1316"/>
      <c r="B1858" s="1266"/>
      <c r="C1858" s="1267"/>
      <c r="D1858" s="1268"/>
      <c r="P1858" s="1263"/>
      <c r="Q1858" s="1264"/>
    </row>
    <row r="1859" spans="1:17" ht="15" customHeight="1">
      <c r="A1859" s="1265" t="s">
        <v>2741</v>
      </c>
      <c r="B1859" s="1266">
        <f>'[2]tr (2)'!C1257</f>
        <v>122.3</v>
      </c>
      <c r="C1859" s="1267">
        <f>'[2]tr (2)'!D1257</f>
        <v>123.3</v>
      </c>
      <c r="D1859" s="1268">
        <f>'[2]tr (2)'!E1257</f>
        <v>122</v>
      </c>
      <c r="E1859" s="1267">
        <f>'[2]tr (2)'!F1257</f>
        <v>122.3</v>
      </c>
      <c r="F1859" s="1267">
        <f>'[2]tr (2)'!G1257</f>
        <v>122.1</v>
      </c>
      <c r="G1859" s="1267">
        <f>'[2]tr (2)'!H1257</f>
        <v>121.3</v>
      </c>
      <c r="H1859" s="1267">
        <f>'[2]tr (2)'!I1257</f>
        <v>122.6</v>
      </c>
      <c r="I1859" s="1267">
        <f>'[2]tr (2)'!J1257</f>
        <v>122.5</v>
      </c>
      <c r="J1859" s="1267">
        <f>'[2]tr (2)'!K1257</f>
        <v>121.9</v>
      </c>
      <c r="K1859" s="1267">
        <f>'[2]tr (2)'!L1257</f>
        <v>121.5</v>
      </c>
      <c r="L1859" s="1267">
        <f>'[2]tr (2)'!M1257</f>
        <v>121.1</v>
      </c>
      <c r="M1859" s="1267">
        <f>'[2]tr (2)'!N1257</f>
        <v>122</v>
      </c>
      <c r="N1859" s="1266">
        <f>'[2]tr (2)'!O1257</f>
        <v>121.1</v>
      </c>
      <c r="O1859" s="1267">
        <f>'[2]tr (2)'!P1257</f>
        <v>120.6</v>
      </c>
      <c r="P1859" s="1268">
        <f>'[2]tr (2)'!Q1257</f>
        <v>120.3</v>
      </c>
      <c r="Q1859" s="1269" t="s">
        <v>2742</v>
      </c>
    </row>
    <row r="1860" spans="1:17" ht="15" customHeight="1">
      <c r="A1860" s="1271"/>
      <c r="B1860" s="1272"/>
      <c r="C1860" s="1224"/>
      <c r="D1860" s="1268"/>
      <c r="E1860" s="1267"/>
      <c r="F1860" s="1267"/>
      <c r="G1860" s="1267"/>
      <c r="H1860" s="1267"/>
      <c r="I1860" s="1267"/>
      <c r="J1860" s="1267"/>
      <c r="K1860" s="1267"/>
      <c r="L1860" s="1267"/>
      <c r="M1860" s="1267"/>
      <c r="N1860" s="1266"/>
      <c r="O1860" s="1267"/>
      <c r="P1860" s="1268"/>
      <c r="Q1860" s="1273"/>
    </row>
    <row r="1861" spans="1:17" ht="15" customHeight="1">
      <c r="A1861" s="1274" t="s">
        <v>2743</v>
      </c>
      <c r="B1861" s="1266">
        <f>'[2]tr (2)'!C1259</f>
        <v>129.30000000000001</v>
      </c>
      <c r="C1861" s="1267">
        <f>'[2]tr (2)'!D1259</f>
        <v>131.30000000000001</v>
      </c>
      <c r="D1861" s="1268">
        <f>'[2]tr (2)'!E1259</f>
        <v>127.7</v>
      </c>
      <c r="E1861" s="1267">
        <f>'[2]tr (2)'!F1259</f>
        <v>128.80000000000001</v>
      </c>
      <c r="F1861" s="1267">
        <f>'[2]tr (2)'!G1259</f>
        <v>128.69999999999999</v>
      </c>
      <c r="G1861" s="1267">
        <f>'[2]tr (2)'!H1259</f>
        <v>126.5</v>
      </c>
      <c r="H1861" s="1267">
        <f>'[2]tr (2)'!I1259</f>
        <v>130.4</v>
      </c>
      <c r="I1861" s="1267">
        <f>'[2]tr (2)'!J1259</f>
        <v>130.1</v>
      </c>
      <c r="J1861" s="1267">
        <f>'[2]tr (2)'!K1259</f>
        <v>128.9</v>
      </c>
      <c r="K1861" s="1267">
        <f>'[2]tr (2)'!L1259</f>
        <v>128.1</v>
      </c>
      <c r="L1861" s="1267">
        <f>'[2]tr (2)'!M1259</f>
        <v>126.8</v>
      </c>
      <c r="M1861" s="1267">
        <f>'[2]tr (2)'!N1259</f>
        <v>129.5</v>
      </c>
      <c r="N1861" s="1266">
        <f>'[2]tr (2)'!O1259</f>
        <v>129.4</v>
      </c>
      <c r="O1861" s="1267">
        <f>'[2]tr (2)'!P1259</f>
        <v>128.5</v>
      </c>
      <c r="P1861" s="1268">
        <f>'[2]tr (2)'!Q1259</f>
        <v>128</v>
      </c>
      <c r="Q1861" s="1275" t="s">
        <v>2744</v>
      </c>
    </row>
    <row r="1862" spans="1:17" ht="15" customHeight="1">
      <c r="A1862" s="1244" t="s">
        <v>2745</v>
      </c>
      <c r="B1862" s="1272">
        <f>'[2]tr (2)'!C1260</f>
        <v>119.1</v>
      </c>
      <c r="C1862" s="1224">
        <f>'[2]tr (2)'!D1260</f>
        <v>119.1</v>
      </c>
      <c r="D1862" s="1276">
        <f>'[2]tr (2)'!E1260</f>
        <v>118.9</v>
      </c>
      <c r="E1862" s="1224">
        <f>'[2]tr (2)'!F1260</f>
        <v>118.9</v>
      </c>
      <c r="F1862" s="1224">
        <f>'[2]tr (2)'!G1260</f>
        <v>119</v>
      </c>
      <c r="G1862" s="1224">
        <f>'[2]tr (2)'!H1260</f>
        <v>119</v>
      </c>
      <c r="H1862" s="1224">
        <f>'[2]tr (2)'!I1260</f>
        <v>118.5</v>
      </c>
      <c r="I1862" s="1224">
        <f>'[2]tr (2)'!J1260</f>
        <v>118.1</v>
      </c>
      <c r="J1862" s="1224">
        <f>'[2]tr (2)'!K1260</f>
        <v>118.5</v>
      </c>
      <c r="K1862" s="1224">
        <f>'[2]tr (2)'!L1260</f>
        <v>117.3</v>
      </c>
      <c r="L1862" s="1224">
        <f>'[2]tr (2)'!M1260</f>
        <v>117.3</v>
      </c>
      <c r="M1862" s="1224">
        <f>'[2]tr (2)'!N1260</f>
        <v>117.3</v>
      </c>
      <c r="N1862" s="1272">
        <f>'[2]tr (2)'!O1260</f>
        <v>117.3</v>
      </c>
      <c r="O1862" s="1224">
        <f>'[2]tr (2)'!P1260</f>
        <v>117.3</v>
      </c>
      <c r="P1862" s="1276">
        <f>'[2]tr (2)'!Q1260</f>
        <v>117.6</v>
      </c>
      <c r="Q1862" s="1277" t="s">
        <v>2746</v>
      </c>
    </row>
    <row r="1863" spans="1:17" ht="15" customHeight="1">
      <c r="A1863" s="1244" t="s">
        <v>2747</v>
      </c>
      <c r="B1863" s="1272">
        <f>'[2]tr (2)'!C1261</f>
        <v>130</v>
      </c>
      <c r="C1863" s="1224">
        <f>'[2]tr (2)'!D1261</f>
        <v>129.9</v>
      </c>
      <c r="D1863" s="1276">
        <f>'[2]tr (2)'!E1261</f>
        <v>127.5</v>
      </c>
      <c r="E1863" s="1224">
        <f>'[2]tr (2)'!F1261</f>
        <v>126.7</v>
      </c>
      <c r="F1863" s="1224">
        <f>'[2]tr (2)'!G1261</f>
        <v>125.8</v>
      </c>
      <c r="G1863" s="1224">
        <f>'[2]tr (2)'!H1261</f>
        <v>124.1</v>
      </c>
      <c r="H1863" s="1224">
        <f>'[2]tr (2)'!I1261</f>
        <v>126.5</v>
      </c>
      <c r="I1863" s="1224">
        <f>'[2]tr (2)'!J1261</f>
        <v>127.4</v>
      </c>
      <c r="J1863" s="1224">
        <f>'[2]tr (2)'!K1261</f>
        <v>125.8</v>
      </c>
      <c r="K1863" s="1224">
        <f>'[2]tr (2)'!L1261</f>
        <v>123.6</v>
      </c>
      <c r="L1863" s="1224">
        <f>'[2]tr (2)'!M1261</f>
        <v>124.7</v>
      </c>
      <c r="M1863" s="1224">
        <f>'[2]tr (2)'!N1261</f>
        <v>126.3</v>
      </c>
      <c r="N1863" s="1272">
        <f>'[2]tr (2)'!O1261</f>
        <v>124.2</v>
      </c>
      <c r="O1863" s="1224">
        <f>'[2]tr (2)'!P1261</f>
        <v>122.6</v>
      </c>
      <c r="P1863" s="1276">
        <f>'[2]tr (2)'!Q1261</f>
        <v>120.5</v>
      </c>
      <c r="Q1863" s="1277" t="s">
        <v>2748</v>
      </c>
    </row>
    <row r="1864" spans="1:17" ht="15" customHeight="1">
      <c r="A1864" s="1244" t="s">
        <v>2749</v>
      </c>
      <c r="B1864" s="1272">
        <f>'[2]tr (2)'!C1262</f>
        <v>181.4</v>
      </c>
      <c r="C1864" s="1224">
        <f>'[2]tr (2)'!D1262</f>
        <v>177.8</v>
      </c>
      <c r="D1864" s="1276">
        <f>'[2]tr (2)'!E1262</f>
        <v>174</v>
      </c>
      <c r="E1864" s="1224">
        <f>'[2]tr (2)'!F1262</f>
        <v>178.5</v>
      </c>
      <c r="F1864" s="1224">
        <f>'[2]tr (2)'!G1262</f>
        <v>195.2</v>
      </c>
      <c r="G1864" s="1224">
        <f>'[2]tr (2)'!H1262</f>
        <v>178.5</v>
      </c>
      <c r="H1864" s="1224">
        <f>'[2]tr (2)'!I1262</f>
        <v>200.5</v>
      </c>
      <c r="I1864" s="1224">
        <f>'[2]tr (2)'!J1262</f>
        <v>200.9</v>
      </c>
      <c r="J1864" s="1224">
        <f>'[2]tr (2)'!K1262</f>
        <v>195.7</v>
      </c>
      <c r="K1864" s="1224">
        <f>'[2]tr (2)'!L1262</f>
        <v>199.8</v>
      </c>
      <c r="L1864" s="1224">
        <f>'[2]tr (2)'!M1262</f>
        <v>185.8</v>
      </c>
      <c r="M1864" s="1224">
        <f>'[2]tr (2)'!N1262</f>
        <v>187.2</v>
      </c>
      <c r="N1864" s="1272">
        <f>'[2]tr (2)'!O1262</f>
        <v>183.3</v>
      </c>
      <c r="O1864" s="1224">
        <f>'[2]tr (2)'!P1262</f>
        <v>172.3</v>
      </c>
      <c r="P1864" s="1276">
        <f>'[2]tr (2)'!Q1262</f>
        <v>173</v>
      </c>
      <c r="Q1864" s="1278" t="s">
        <v>2750</v>
      </c>
    </row>
    <row r="1865" spans="1:17" ht="15" customHeight="1">
      <c r="A1865" s="1244" t="s">
        <v>2751</v>
      </c>
      <c r="B1865" s="1272">
        <f>'[2]tr (2)'!C1263</f>
        <v>118</v>
      </c>
      <c r="C1865" s="1224">
        <f>'[2]tr (2)'!D1263</f>
        <v>118.2</v>
      </c>
      <c r="D1865" s="1276">
        <f>'[2]tr (2)'!E1263</f>
        <v>116.7</v>
      </c>
      <c r="E1865" s="1224">
        <f>'[2]tr (2)'!F1263</f>
        <v>116.9</v>
      </c>
      <c r="F1865" s="1224">
        <f>'[2]tr (2)'!G1263</f>
        <v>118.4</v>
      </c>
      <c r="G1865" s="1224">
        <f>'[2]tr (2)'!H1263</f>
        <v>118.6</v>
      </c>
      <c r="H1865" s="1224">
        <f>'[2]tr (2)'!I1263</f>
        <v>118.2</v>
      </c>
      <c r="I1865" s="1224">
        <f>'[2]tr (2)'!J1263</f>
        <v>118.2</v>
      </c>
      <c r="J1865" s="1224">
        <f>'[2]tr (2)'!K1263</f>
        <v>118.3</v>
      </c>
      <c r="K1865" s="1224">
        <f>'[2]tr (2)'!L1263</f>
        <v>118.2</v>
      </c>
      <c r="L1865" s="1224">
        <f>'[2]tr (2)'!M1263</f>
        <v>118.2</v>
      </c>
      <c r="M1865" s="1224">
        <f>'[2]tr (2)'!N1263</f>
        <v>119.1</v>
      </c>
      <c r="N1865" s="1272">
        <f>'[2]tr (2)'!O1263</f>
        <v>118.8</v>
      </c>
      <c r="O1865" s="1224">
        <f>'[2]tr (2)'!P1263</f>
        <v>117.6</v>
      </c>
      <c r="P1865" s="1276">
        <f>'[2]tr (2)'!Q1263</f>
        <v>116.9</v>
      </c>
      <c r="Q1865" s="1278" t="s">
        <v>2752</v>
      </c>
    </row>
    <row r="1866" spans="1:17" ht="15" customHeight="1">
      <c r="A1866" s="1244" t="s">
        <v>2753</v>
      </c>
      <c r="B1866" s="1272">
        <f>'[2]tr (2)'!C1264</f>
        <v>137.5</v>
      </c>
      <c r="C1866" s="1224">
        <f>'[2]tr (2)'!D1264</f>
        <v>140.9</v>
      </c>
      <c r="D1866" s="1276">
        <f>'[2]tr (2)'!E1264</f>
        <v>140.69999999999999</v>
      </c>
      <c r="E1866" s="1224">
        <f>'[2]tr (2)'!F1264</f>
        <v>141</v>
      </c>
      <c r="F1866" s="1224">
        <f>'[2]tr (2)'!G1264</f>
        <v>142.1</v>
      </c>
      <c r="G1866" s="1224">
        <f>'[2]tr (2)'!H1264</f>
        <v>141.69999999999999</v>
      </c>
      <c r="H1866" s="1224">
        <f>'[2]tr (2)'!I1264</f>
        <v>145.19999999999999</v>
      </c>
      <c r="I1866" s="1224">
        <f>'[2]tr (2)'!J1264</f>
        <v>146.5</v>
      </c>
      <c r="J1866" s="1224">
        <f>'[2]tr (2)'!K1264</f>
        <v>146.5</v>
      </c>
      <c r="K1866" s="1224">
        <f>'[2]tr (2)'!L1264</f>
        <v>148.6</v>
      </c>
      <c r="L1866" s="1224">
        <f>'[2]tr (2)'!M1264</f>
        <v>148.6</v>
      </c>
      <c r="M1866" s="1224">
        <f>'[2]tr (2)'!N1264</f>
        <v>149.80000000000001</v>
      </c>
      <c r="N1866" s="1272">
        <f>'[2]tr (2)'!O1264</f>
        <v>147.19999999999999</v>
      </c>
      <c r="O1866" s="1224">
        <f>'[2]tr (2)'!P1264</f>
        <v>147.6</v>
      </c>
      <c r="P1866" s="1276">
        <f>'[2]tr (2)'!Q1264</f>
        <v>147.9</v>
      </c>
      <c r="Q1866" s="1278" t="s">
        <v>2754</v>
      </c>
    </row>
    <row r="1867" spans="1:17" ht="15" customHeight="1">
      <c r="A1867" s="1244" t="s">
        <v>2755</v>
      </c>
      <c r="B1867" s="1272">
        <f>'[2]tr (2)'!C1265</f>
        <v>127.5</v>
      </c>
      <c r="C1867" s="1224">
        <f>'[2]tr (2)'!D1265</f>
        <v>136.9</v>
      </c>
      <c r="D1867" s="1276">
        <f>'[2]tr (2)'!E1265</f>
        <v>138.6</v>
      </c>
      <c r="E1867" s="1224">
        <f>'[2]tr (2)'!F1265</f>
        <v>148</v>
      </c>
      <c r="F1867" s="1224">
        <f>'[2]tr (2)'!G1265</f>
        <v>134.1</v>
      </c>
      <c r="G1867" s="1224">
        <f>'[2]tr (2)'!H1265</f>
        <v>128.69999999999999</v>
      </c>
      <c r="H1867" s="1224">
        <f>'[2]tr (2)'!I1265</f>
        <v>140.19999999999999</v>
      </c>
      <c r="I1867" s="1224">
        <f>'[2]tr (2)'!J1265</f>
        <v>137.30000000000001</v>
      </c>
      <c r="J1867" s="1224">
        <f>'[2]tr (2)'!K1265</f>
        <v>125.2</v>
      </c>
      <c r="K1867" s="1224">
        <f>'[2]tr (2)'!L1265</f>
        <v>117.5</v>
      </c>
      <c r="L1867" s="1224">
        <f>'[2]tr (2)'!M1265</f>
        <v>116.9</v>
      </c>
      <c r="M1867" s="1224">
        <f>'[2]tr (2)'!N1265</f>
        <v>119.5</v>
      </c>
      <c r="N1867" s="1272">
        <f>'[2]tr (2)'!O1265</f>
        <v>123.7</v>
      </c>
      <c r="O1867" s="1224">
        <f>'[2]tr (2)'!P1265</f>
        <v>124</v>
      </c>
      <c r="P1867" s="1276">
        <f>'[2]tr (2)'!Q1265</f>
        <v>133.9</v>
      </c>
      <c r="Q1867" s="1278" t="s">
        <v>2756</v>
      </c>
    </row>
    <row r="1868" spans="1:17" ht="15" customHeight="1">
      <c r="A1868" s="1244" t="s">
        <v>2757</v>
      </c>
      <c r="B1868" s="1272">
        <f>'[2]tr (2)'!C1266</f>
        <v>125.4</v>
      </c>
      <c r="C1868" s="1224">
        <f>'[2]tr (2)'!D1266</f>
        <v>136.5</v>
      </c>
      <c r="D1868" s="1276">
        <f>'[2]tr (2)'!E1266</f>
        <v>111.7</v>
      </c>
      <c r="E1868" s="1224">
        <f>'[2]tr (2)'!F1266</f>
        <v>112.8</v>
      </c>
      <c r="F1868" s="1224">
        <f>'[2]tr (2)'!G1266</f>
        <v>113.8</v>
      </c>
      <c r="G1868" s="1224">
        <f>'[2]tr (2)'!H1266</f>
        <v>113.6</v>
      </c>
      <c r="H1868" s="1224">
        <f>'[2]tr (2)'!I1266</f>
        <v>118.1</v>
      </c>
      <c r="I1868" s="1224">
        <f>'[2]tr (2)'!J1266</f>
        <v>114.2</v>
      </c>
      <c r="J1868" s="1224">
        <f>'[2]tr (2)'!K1266</f>
        <v>120.2</v>
      </c>
      <c r="K1868" s="1224">
        <f>'[2]tr (2)'!L1266</f>
        <v>124.5</v>
      </c>
      <c r="L1868" s="1224">
        <f>'[2]tr (2)'!M1266</f>
        <v>117.6</v>
      </c>
      <c r="M1868" s="1224">
        <f>'[2]tr (2)'!N1266</f>
        <v>134.6</v>
      </c>
      <c r="N1868" s="1272">
        <f>'[2]tr (2)'!O1266</f>
        <v>140.69999999999999</v>
      </c>
      <c r="O1868" s="1224">
        <f>'[2]tr (2)'!P1266</f>
        <v>141.9</v>
      </c>
      <c r="P1868" s="1276">
        <f>'[2]tr (2)'!Q1266</f>
        <v>138.6</v>
      </c>
      <c r="Q1868" s="1278" t="s">
        <v>2758</v>
      </c>
    </row>
    <row r="1869" spans="1:17" ht="15" customHeight="1">
      <c r="A1869" s="1244" t="s">
        <v>2759</v>
      </c>
      <c r="B1869" s="1272">
        <f>'[2]tr (2)'!C1267</f>
        <v>109.1</v>
      </c>
      <c r="C1869" s="1224">
        <f>'[2]tr (2)'!D1267</f>
        <v>109.9</v>
      </c>
      <c r="D1869" s="1276">
        <f>'[2]tr (2)'!E1267</f>
        <v>110.2</v>
      </c>
      <c r="E1869" s="1224">
        <f>'[2]tr (2)'!F1267</f>
        <v>110.1</v>
      </c>
      <c r="F1869" s="1224">
        <f>'[2]tr (2)'!G1267</f>
        <v>110.5</v>
      </c>
      <c r="G1869" s="1224">
        <f>'[2]tr (2)'!H1267</f>
        <v>110.1</v>
      </c>
      <c r="H1869" s="1224">
        <f>'[2]tr (2)'!I1267</f>
        <v>111.5</v>
      </c>
      <c r="I1869" s="1224">
        <f>'[2]tr (2)'!J1267</f>
        <v>111.5</v>
      </c>
      <c r="J1869" s="1224">
        <f>'[2]tr (2)'!K1267</f>
        <v>112.1</v>
      </c>
      <c r="K1869" s="1224">
        <f>'[2]tr (2)'!L1267</f>
        <v>110.6</v>
      </c>
      <c r="L1869" s="1224">
        <f>'[2]tr (2)'!M1267</f>
        <v>110.6</v>
      </c>
      <c r="M1869" s="1224">
        <f>'[2]tr (2)'!N1267</f>
        <v>109.9</v>
      </c>
      <c r="N1869" s="1272">
        <f>'[2]tr (2)'!O1267</f>
        <v>110</v>
      </c>
      <c r="O1869" s="1224">
        <f>'[2]tr (2)'!P1267</f>
        <v>110</v>
      </c>
      <c r="P1869" s="1276">
        <f>'[2]tr (2)'!Q1267</f>
        <v>109.4</v>
      </c>
      <c r="Q1869" s="1278" t="s">
        <v>2760</v>
      </c>
    </row>
    <row r="1870" spans="1:17" ht="15" customHeight="1">
      <c r="A1870" s="1244" t="s">
        <v>2761</v>
      </c>
      <c r="B1870" s="1272">
        <f>'[2]tr (2)'!C1268</f>
        <v>138</v>
      </c>
      <c r="C1870" s="1224">
        <f>'[2]tr (2)'!D1268</f>
        <v>137.80000000000001</v>
      </c>
      <c r="D1870" s="1276">
        <f>'[2]tr (2)'!E1268</f>
        <v>137.30000000000001</v>
      </c>
      <c r="E1870" s="1224">
        <f>'[2]tr (2)'!F1268</f>
        <v>137.30000000000001</v>
      </c>
      <c r="F1870" s="1224">
        <f>'[2]tr (2)'!G1268</f>
        <v>137</v>
      </c>
      <c r="G1870" s="1224">
        <f>'[2]tr (2)'!H1268</f>
        <v>136.80000000000001</v>
      </c>
      <c r="H1870" s="1224">
        <f>'[2]tr (2)'!I1268</f>
        <v>136.19999999999999</v>
      </c>
      <c r="I1870" s="1224">
        <f>'[2]tr (2)'!J1268</f>
        <v>138.1</v>
      </c>
      <c r="J1870" s="1224">
        <f>'[2]tr (2)'!K1268</f>
        <v>139.1</v>
      </c>
      <c r="K1870" s="1224">
        <f>'[2]tr (2)'!L1268</f>
        <v>140.1</v>
      </c>
      <c r="L1870" s="1224">
        <f>'[2]tr (2)'!M1268</f>
        <v>140.1</v>
      </c>
      <c r="M1870" s="1224">
        <f>'[2]tr (2)'!N1268</f>
        <v>140.69999999999999</v>
      </c>
      <c r="N1870" s="1272">
        <f>'[2]tr (2)'!O1268</f>
        <v>140.4</v>
      </c>
      <c r="O1870" s="1224">
        <f>'[2]tr (2)'!P1268</f>
        <v>140.6</v>
      </c>
      <c r="P1870" s="1276">
        <f>'[2]tr (2)'!Q1268</f>
        <v>142.19999999999999</v>
      </c>
      <c r="Q1870" s="1278" t="s">
        <v>2762</v>
      </c>
    </row>
    <row r="1871" spans="1:17" ht="15" customHeight="1">
      <c r="A1871" s="1244" t="s">
        <v>2763</v>
      </c>
      <c r="B1871" s="1272">
        <f>'[2]tr (2)'!C1269</f>
        <v>133.6</v>
      </c>
      <c r="C1871" s="1224">
        <f>'[2]tr (2)'!D1269</f>
        <v>133.69999999999999</v>
      </c>
      <c r="D1871" s="1276">
        <f>'[2]tr (2)'!E1269</f>
        <v>133.69999999999999</v>
      </c>
      <c r="E1871" s="1224">
        <f>'[2]tr (2)'!F1269</f>
        <v>133.69999999999999</v>
      </c>
      <c r="F1871" s="1224">
        <f>'[2]tr (2)'!G1269</f>
        <v>133.1</v>
      </c>
      <c r="G1871" s="1224">
        <f>'[2]tr (2)'!H1269</f>
        <v>133.19999999999999</v>
      </c>
      <c r="H1871" s="1224">
        <f>'[2]tr (2)'!I1269</f>
        <v>133.30000000000001</v>
      </c>
      <c r="I1871" s="1224">
        <f>'[2]tr (2)'!J1269</f>
        <v>133.30000000000001</v>
      </c>
      <c r="J1871" s="1224">
        <f>'[2]tr (2)'!K1269</f>
        <v>133.30000000000001</v>
      </c>
      <c r="K1871" s="1224">
        <f>'[2]tr (2)'!L1269</f>
        <v>133.4</v>
      </c>
      <c r="L1871" s="1224">
        <f>'[2]tr (2)'!M1269</f>
        <v>133.4</v>
      </c>
      <c r="M1871" s="1224">
        <f>'[2]tr (2)'!N1269</f>
        <v>133.4</v>
      </c>
      <c r="N1871" s="1272">
        <f>'[2]tr (2)'!O1269</f>
        <v>133.4</v>
      </c>
      <c r="O1871" s="1224">
        <f>'[2]tr (2)'!P1269</f>
        <v>132.4</v>
      </c>
      <c r="P1871" s="1276">
        <f>'[2]tr (2)'!Q1269</f>
        <v>131.69999999999999</v>
      </c>
      <c r="Q1871" s="1278" t="s">
        <v>2764</v>
      </c>
    </row>
    <row r="1872" spans="1:17" ht="15" customHeight="1">
      <c r="A1872" s="1244" t="s">
        <v>2765</v>
      </c>
      <c r="B1872" s="1272">
        <f>'[2]tr (2)'!C1270</f>
        <v>106.1</v>
      </c>
      <c r="C1872" s="1224">
        <f>'[2]tr (2)'!D1270</f>
        <v>106.1</v>
      </c>
      <c r="D1872" s="1276">
        <f>'[2]tr (2)'!E1270</f>
        <v>105.6</v>
      </c>
      <c r="E1872" s="1224">
        <f>'[2]tr (2)'!F1270</f>
        <v>105.8</v>
      </c>
      <c r="F1872" s="1224">
        <f>'[2]tr (2)'!G1270</f>
        <v>105.8</v>
      </c>
      <c r="G1872" s="1224">
        <f>'[2]tr (2)'!H1270</f>
        <v>105.3</v>
      </c>
      <c r="H1872" s="1224">
        <f>'[2]tr (2)'!I1270</f>
        <v>105.7</v>
      </c>
      <c r="I1872" s="1224">
        <f>'[2]tr (2)'!J1270</f>
        <v>105.3</v>
      </c>
      <c r="J1872" s="1224">
        <f>'[2]tr (2)'!K1270</f>
        <v>105.3</v>
      </c>
      <c r="K1872" s="1224">
        <f>'[2]tr (2)'!L1270</f>
        <v>105.6</v>
      </c>
      <c r="L1872" s="1224">
        <f>'[2]tr (2)'!M1270</f>
        <v>105.6</v>
      </c>
      <c r="M1872" s="1224">
        <f>'[2]tr (2)'!N1270</f>
        <v>105.6</v>
      </c>
      <c r="N1872" s="1272">
        <f>'[2]tr (2)'!O1270</f>
        <v>105.6</v>
      </c>
      <c r="O1872" s="1224">
        <f>'[2]tr (2)'!P1270</f>
        <v>105.6</v>
      </c>
      <c r="P1872" s="1276">
        <f>'[2]tr (2)'!Q1270</f>
        <v>105.6</v>
      </c>
      <c r="Q1872" s="1278" t="s">
        <v>2766</v>
      </c>
    </row>
    <row r="1873" spans="1:17" ht="15" customHeight="1">
      <c r="B1873" s="1272"/>
      <c r="C1873" s="1224"/>
      <c r="D1873" s="1268"/>
      <c r="E1873" s="1267"/>
      <c r="F1873" s="1267"/>
      <c r="G1873" s="1267"/>
      <c r="H1873" s="1267"/>
      <c r="I1873" s="1267"/>
      <c r="J1873" s="1267"/>
      <c r="K1873" s="1267"/>
      <c r="L1873" s="1267"/>
      <c r="M1873" s="1267"/>
      <c r="N1873" s="1266"/>
      <c r="O1873" s="1267"/>
      <c r="P1873" s="1268"/>
      <c r="Q1873" s="1278"/>
    </row>
    <row r="1874" spans="1:17" ht="15" customHeight="1">
      <c r="A1874" s="1274" t="s">
        <v>2767</v>
      </c>
      <c r="B1874" s="1266">
        <f>'[2]tr (2)'!C1272</f>
        <v>147.69999999999999</v>
      </c>
      <c r="C1874" s="1267">
        <f>'[2]tr (2)'!D1272</f>
        <v>147.69999999999999</v>
      </c>
      <c r="D1874" s="1268">
        <f>'[2]tr (2)'!E1272</f>
        <v>147.69999999999999</v>
      </c>
      <c r="E1874" s="1267">
        <f>'[2]tr (2)'!F1272</f>
        <v>147.69999999999999</v>
      </c>
      <c r="F1874" s="1267">
        <f>'[2]tr (2)'!G1272</f>
        <v>147.69999999999999</v>
      </c>
      <c r="G1874" s="1267">
        <f>'[2]tr (2)'!H1272</f>
        <v>147.69999999999999</v>
      </c>
      <c r="H1874" s="1267">
        <f>'[2]tr (2)'!I1272</f>
        <v>147.69999999999999</v>
      </c>
      <c r="I1874" s="1267">
        <f>'[2]tr (2)'!J1272</f>
        <v>147.69999999999999</v>
      </c>
      <c r="J1874" s="1267">
        <f>'[2]tr (2)'!K1272</f>
        <v>147.69999999999999</v>
      </c>
      <c r="K1874" s="1267">
        <f>'[2]tr (2)'!L1272</f>
        <v>147.69999999999999</v>
      </c>
      <c r="L1874" s="1267">
        <f>'[2]tr (2)'!M1272</f>
        <v>147.69999999999999</v>
      </c>
      <c r="M1874" s="1267">
        <f>'[2]tr (2)'!N1272</f>
        <v>147.69999999999999</v>
      </c>
      <c r="N1874" s="1266">
        <f>'[2]tr (2)'!O1272</f>
        <v>130.9</v>
      </c>
      <c r="O1874" s="1267">
        <f>'[2]tr (2)'!P1272</f>
        <v>130.9</v>
      </c>
      <c r="P1874" s="1268">
        <f>'[2]tr (2)'!Q1272</f>
        <v>130.9</v>
      </c>
      <c r="Q1874" s="1273" t="s">
        <v>2768</v>
      </c>
    </row>
    <row r="1875" spans="1:17" ht="15" customHeight="1">
      <c r="A1875" s="1244" t="s">
        <v>2775</v>
      </c>
      <c r="B1875" s="1272">
        <f>'[2]tr (2)'!C1273</f>
        <v>147.69999999999999</v>
      </c>
      <c r="C1875" s="1224">
        <f>'[2]tr (2)'!D1273</f>
        <v>147.69999999999999</v>
      </c>
      <c r="D1875" s="1276">
        <f>'[2]tr (2)'!E1273</f>
        <v>147.69999999999999</v>
      </c>
      <c r="E1875" s="1224">
        <f>'[2]tr (2)'!F1273</f>
        <v>147.69999999999999</v>
      </c>
      <c r="F1875" s="1224">
        <f>'[2]tr (2)'!G1273</f>
        <v>147.69999999999999</v>
      </c>
      <c r="G1875" s="1224">
        <f>'[2]tr (2)'!H1273</f>
        <v>147.69999999999999</v>
      </c>
      <c r="H1875" s="1224">
        <f>'[2]tr (2)'!I1273</f>
        <v>147.69999999999999</v>
      </c>
      <c r="I1875" s="1224">
        <f>'[2]tr (2)'!J1273</f>
        <v>147.69999999999999</v>
      </c>
      <c r="J1875" s="1224">
        <f>'[2]tr (2)'!K1273</f>
        <v>147.69999999999999</v>
      </c>
      <c r="K1875" s="1224">
        <f>'[2]tr (2)'!L1273</f>
        <v>147.69999999999999</v>
      </c>
      <c r="L1875" s="1224">
        <f>'[2]tr (2)'!M1273</f>
        <v>147.69999999999999</v>
      </c>
      <c r="M1875" s="1224">
        <f>'[2]tr (2)'!N1273</f>
        <v>147.69999999999999</v>
      </c>
      <c r="N1875" s="1272">
        <f>'[2]tr (2)'!O1273</f>
        <v>130.9</v>
      </c>
      <c r="O1875" s="1224">
        <f>'[2]tr (2)'!P1273</f>
        <v>130.9</v>
      </c>
      <c r="P1875" s="1276">
        <f>'[2]tr (2)'!Q1273</f>
        <v>130.9</v>
      </c>
      <c r="Q1875" s="1278" t="s">
        <v>2776</v>
      </c>
    </row>
    <row r="1876" spans="1:17" ht="15" customHeight="1">
      <c r="B1876" s="1272"/>
      <c r="C1876" s="1224"/>
      <c r="D1876" s="1268"/>
      <c r="E1876" s="1267"/>
      <c r="F1876" s="1267"/>
      <c r="G1876" s="1267"/>
      <c r="H1876" s="1267"/>
      <c r="I1876" s="1267"/>
      <c r="J1876" s="1267"/>
      <c r="K1876" s="1267"/>
      <c r="L1876" s="1267"/>
      <c r="M1876" s="1267"/>
      <c r="N1876" s="1266"/>
      <c r="O1876" s="1267"/>
      <c r="P1876" s="1268"/>
      <c r="Q1876" s="1278"/>
    </row>
    <row r="1877" spans="1:17" ht="15" customHeight="1">
      <c r="A1877" s="1274" t="s">
        <v>2777</v>
      </c>
      <c r="B1877" s="1266">
        <f>'[2]tr (2)'!C1275</f>
        <v>126.2</v>
      </c>
      <c r="C1877" s="1267">
        <f>'[2]tr (2)'!D1275</f>
        <v>125.7</v>
      </c>
      <c r="D1877" s="1268">
        <f>'[2]tr (2)'!E1275</f>
        <v>125.2</v>
      </c>
      <c r="E1877" s="1267">
        <f>'[2]tr (2)'!F1275</f>
        <v>125.4</v>
      </c>
      <c r="F1877" s="1267">
        <f>'[2]tr (2)'!G1275</f>
        <v>124.7</v>
      </c>
      <c r="G1877" s="1267">
        <f>'[2]tr (2)'!H1275</f>
        <v>124.7</v>
      </c>
      <c r="H1877" s="1267">
        <f>'[2]tr (2)'!I1275</f>
        <v>125.8</v>
      </c>
      <c r="I1877" s="1267">
        <f>'[2]tr (2)'!J1275</f>
        <v>126.3</v>
      </c>
      <c r="J1877" s="1267">
        <f>'[2]tr (2)'!K1275</f>
        <v>126.6</v>
      </c>
      <c r="K1877" s="1267">
        <f>'[2]tr (2)'!L1275</f>
        <v>126.6</v>
      </c>
      <c r="L1877" s="1267">
        <f>'[2]tr (2)'!M1275</f>
        <v>126.5</v>
      </c>
      <c r="M1877" s="1267">
        <f>'[2]tr (2)'!N1275</f>
        <v>126.5</v>
      </c>
      <c r="N1877" s="1266">
        <f>'[2]tr (2)'!O1275</f>
        <v>126.5</v>
      </c>
      <c r="O1877" s="1267">
        <f>'[2]tr (2)'!P1275</f>
        <v>126.7</v>
      </c>
      <c r="P1877" s="1268">
        <f>'[2]tr (2)'!Q1275</f>
        <v>126.7</v>
      </c>
      <c r="Q1877" s="1273" t="s">
        <v>2778</v>
      </c>
    </row>
    <row r="1878" spans="1:17" ht="15" customHeight="1">
      <c r="A1878" s="1244" t="s">
        <v>2779</v>
      </c>
      <c r="B1878" s="1272">
        <f>'[2]tr (2)'!C1276</f>
        <v>102.5</v>
      </c>
      <c r="C1878" s="1224">
        <f>'[2]tr (2)'!D1276</f>
        <v>102.5</v>
      </c>
      <c r="D1878" s="1276">
        <f>'[2]tr (2)'!E1276</f>
        <v>102.5</v>
      </c>
      <c r="E1878" s="1224">
        <f>'[2]tr (2)'!F1276</f>
        <v>102.5</v>
      </c>
      <c r="F1878" s="1224">
        <f>'[2]tr (2)'!G1276</f>
        <v>102.5</v>
      </c>
      <c r="G1878" s="1224">
        <f>'[2]tr (2)'!H1276</f>
        <v>102.5</v>
      </c>
      <c r="H1878" s="1224">
        <f>'[2]tr (2)'!I1276</f>
        <v>102.5</v>
      </c>
      <c r="I1878" s="1224">
        <f>'[2]tr (2)'!J1276</f>
        <v>102.5</v>
      </c>
      <c r="J1878" s="1224">
        <f>'[2]tr (2)'!K1276</f>
        <v>102.5</v>
      </c>
      <c r="K1878" s="1224">
        <f>'[2]tr (2)'!L1276</f>
        <v>102.5</v>
      </c>
      <c r="L1878" s="1224">
        <f>'[2]tr (2)'!M1276</f>
        <v>102.5</v>
      </c>
      <c r="M1878" s="1224">
        <f>'[2]tr (2)'!N1276</f>
        <v>102.5</v>
      </c>
      <c r="N1878" s="1272">
        <f>'[2]tr (2)'!O1276</f>
        <v>102.5</v>
      </c>
      <c r="O1878" s="1224">
        <f>'[2]tr (2)'!P1276</f>
        <v>102.5</v>
      </c>
      <c r="P1878" s="1276">
        <f>'[2]tr (2)'!Q1276</f>
        <v>102.5</v>
      </c>
      <c r="Q1878" s="1278" t="s">
        <v>2780</v>
      </c>
    </row>
    <row r="1879" spans="1:17" ht="15" customHeight="1">
      <c r="A1879" s="1244" t="s">
        <v>2781</v>
      </c>
      <c r="B1879" s="1272">
        <f>'[2]tr (2)'!C1277</f>
        <v>128.19999999999999</v>
      </c>
      <c r="C1879" s="1224">
        <f>'[2]tr (2)'!D1277</f>
        <v>128</v>
      </c>
      <c r="D1879" s="1276">
        <f>'[2]tr (2)'!E1277</f>
        <v>127.5</v>
      </c>
      <c r="E1879" s="1224">
        <f>'[2]tr (2)'!F1277</f>
        <v>127.7</v>
      </c>
      <c r="F1879" s="1224">
        <f>'[2]tr (2)'!G1277</f>
        <v>126.8</v>
      </c>
      <c r="G1879" s="1224">
        <f>'[2]tr (2)'!H1277</f>
        <v>126.8</v>
      </c>
      <c r="H1879" s="1224">
        <f>'[2]tr (2)'!I1277</f>
        <v>128.19999999999999</v>
      </c>
      <c r="I1879" s="1224">
        <f>'[2]tr (2)'!J1277</f>
        <v>129</v>
      </c>
      <c r="J1879" s="1224">
        <f>'[2]tr (2)'!K1277</f>
        <v>129.30000000000001</v>
      </c>
      <c r="K1879" s="1224">
        <f>'[2]tr (2)'!L1277</f>
        <v>129.30000000000001</v>
      </c>
      <c r="L1879" s="1224">
        <f>'[2]tr (2)'!M1277</f>
        <v>129.30000000000001</v>
      </c>
      <c r="M1879" s="1224">
        <f>'[2]tr (2)'!N1277</f>
        <v>129.19999999999999</v>
      </c>
      <c r="N1879" s="1272">
        <f>'[2]tr (2)'!O1277</f>
        <v>129.19999999999999</v>
      </c>
      <c r="O1879" s="1224">
        <f>'[2]tr (2)'!P1277</f>
        <v>129.4</v>
      </c>
      <c r="P1879" s="1276">
        <f>'[2]tr (2)'!Q1277</f>
        <v>129.80000000000001</v>
      </c>
      <c r="Q1879" s="1278" t="s">
        <v>2782</v>
      </c>
    </row>
    <row r="1880" spans="1:17" ht="15" customHeight="1">
      <c r="A1880" s="1244" t="s">
        <v>2783</v>
      </c>
      <c r="B1880" s="1272">
        <f>'[2]tr (2)'!C1278</f>
        <v>108.6</v>
      </c>
      <c r="C1880" s="1224">
        <f>'[2]tr (2)'!D1278</f>
        <v>108.6</v>
      </c>
      <c r="D1880" s="1276">
        <f>'[2]tr (2)'!E1278</f>
        <v>108.6</v>
      </c>
      <c r="E1880" s="1224">
        <f>'[2]tr (2)'!F1278</f>
        <v>108.6</v>
      </c>
      <c r="F1880" s="1224">
        <f>'[2]tr (2)'!G1278</f>
        <v>108.6</v>
      </c>
      <c r="G1880" s="1224">
        <f>'[2]tr (2)'!H1278</f>
        <v>108.6</v>
      </c>
      <c r="H1880" s="1224">
        <f>'[2]tr (2)'!I1278</f>
        <v>108.6</v>
      </c>
      <c r="I1880" s="1224">
        <f>'[2]tr (2)'!J1278</f>
        <v>108.6</v>
      </c>
      <c r="J1880" s="1224">
        <f>'[2]tr (2)'!K1278</f>
        <v>108.6</v>
      </c>
      <c r="K1880" s="1224">
        <f>'[2]tr (2)'!L1278</f>
        <v>108.6</v>
      </c>
      <c r="L1880" s="1224">
        <f>'[2]tr (2)'!M1278</f>
        <v>108.6</v>
      </c>
      <c r="M1880" s="1224">
        <f>'[2]tr (2)'!N1278</f>
        <v>108.6</v>
      </c>
      <c r="N1880" s="1272">
        <f>'[2]tr (2)'!O1278</f>
        <v>107</v>
      </c>
      <c r="O1880" s="1224">
        <f>'[2]tr (2)'!P1278</f>
        <v>107</v>
      </c>
      <c r="P1880" s="1276">
        <f>'[2]tr (2)'!Q1278</f>
        <v>107</v>
      </c>
      <c r="Q1880" s="1278" t="s">
        <v>2784</v>
      </c>
    </row>
    <row r="1881" spans="1:17" ht="15" customHeight="1">
      <c r="A1881" s="1244" t="s">
        <v>2785</v>
      </c>
      <c r="B1881" s="1272">
        <f>'[2]tr (2)'!C1279</f>
        <v>115.3</v>
      </c>
      <c r="C1881" s="1224">
        <f>'[2]tr (2)'!D1279</f>
        <v>115.3</v>
      </c>
      <c r="D1881" s="1276">
        <f>'[2]tr (2)'!E1279</f>
        <v>113.8</v>
      </c>
      <c r="E1881" s="1224">
        <f>'[2]tr (2)'!F1279</f>
        <v>113.8</v>
      </c>
      <c r="F1881" s="1224">
        <f>'[2]tr (2)'!G1279</f>
        <v>113.8</v>
      </c>
      <c r="G1881" s="1224">
        <f>'[2]tr (2)'!H1279</f>
        <v>113.8</v>
      </c>
      <c r="H1881" s="1224">
        <f>'[2]tr (2)'!I1279</f>
        <v>113.8</v>
      </c>
      <c r="I1881" s="1224">
        <f>'[2]tr (2)'!J1279</f>
        <v>113.8</v>
      </c>
      <c r="J1881" s="1224">
        <f>'[2]tr (2)'!K1279</f>
        <v>113.8</v>
      </c>
      <c r="K1881" s="1224">
        <f>'[2]tr (2)'!L1279</f>
        <v>113.8</v>
      </c>
      <c r="L1881" s="1224">
        <f>'[2]tr (2)'!M1279</f>
        <v>113.8</v>
      </c>
      <c r="M1881" s="1224">
        <f>'[2]tr (2)'!N1279</f>
        <v>113.8</v>
      </c>
      <c r="N1881" s="1272">
        <f>'[2]tr (2)'!O1279</f>
        <v>113.8</v>
      </c>
      <c r="O1881" s="1224">
        <f>'[2]tr (2)'!P1279</f>
        <v>113.8</v>
      </c>
      <c r="P1881" s="1276">
        <f>'[2]tr (2)'!Q1279</f>
        <v>113.8</v>
      </c>
      <c r="Q1881" s="1278" t="s">
        <v>2786</v>
      </c>
    </row>
    <row r="1882" spans="1:17" ht="15" customHeight="1">
      <c r="A1882" s="1244" t="s">
        <v>2787</v>
      </c>
      <c r="B1882" s="1272">
        <f>'[2]tr (2)'!C1280</f>
        <v>124.5</v>
      </c>
      <c r="C1882" s="1224">
        <f>'[2]tr (2)'!D1280</f>
        <v>121.5</v>
      </c>
      <c r="D1882" s="1276">
        <f>'[2]tr (2)'!E1280</f>
        <v>121.2</v>
      </c>
      <c r="E1882" s="1224">
        <f>'[2]tr (2)'!F1280</f>
        <v>121.2</v>
      </c>
      <c r="F1882" s="1224">
        <f>'[2]tr (2)'!G1280</f>
        <v>121.2</v>
      </c>
      <c r="G1882" s="1224">
        <f>'[2]tr (2)'!H1280</f>
        <v>121.2</v>
      </c>
      <c r="H1882" s="1224">
        <f>'[2]tr (2)'!I1280</f>
        <v>121.2</v>
      </c>
      <c r="I1882" s="1224">
        <f>'[2]tr (2)'!J1280</f>
        <v>120.5</v>
      </c>
      <c r="J1882" s="1224">
        <f>'[2]tr (2)'!K1280</f>
        <v>120.5</v>
      </c>
      <c r="K1882" s="1224">
        <f>'[2]tr (2)'!L1280</f>
        <v>120.5</v>
      </c>
      <c r="L1882" s="1224">
        <f>'[2]tr (2)'!M1280</f>
        <v>120.4</v>
      </c>
      <c r="M1882" s="1224">
        <f>'[2]tr (2)'!N1280</f>
        <v>120.4</v>
      </c>
      <c r="N1882" s="1272">
        <f>'[2]tr (2)'!O1280</f>
        <v>120.4</v>
      </c>
      <c r="O1882" s="1224">
        <f>'[2]tr (2)'!P1280</f>
        <v>120.4</v>
      </c>
      <c r="P1882" s="1276">
        <f>'[2]tr (2)'!Q1280</f>
        <v>118</v>
      </c>
      <c r="Q1882" s="1278" t="s">
        <v>2788</v>
      </c>
    </row>
    <row r="1883" spans="1:17" ht="15" customHeight="1">
      <c r="A1883" s="1244" t="s">
        <v>2789</v>
      </c>
      <c r="B1883" s="1272">
        <f>'[2]tr (2)'!C1281</f>
        <v>115.5</v>
      </c>
      <c r="C1883" s="1224">
        <f>'[2]tr (2)'!D1281</f>
        <v>115.5</v>
      </c>
      <c r="D1883" s="1276">
        <f>'[2]tr (2)'!E1281</f>
        <v>115.5</v>
      </c>
      <c r="E1883" s="1224">
        <f>'[2]tr (2)'!F1281</f>
        <v>115.5</v>
      </c>
      <c r="F1883" s="1224">
        <f>'[2]tr (2)'!G1281</f>
        <v>115.5</v>
      </c>
      <c r="G1883" s="1224">
        <f>'[2]tr (2)'!H1281</f>
        <v>115.5</v>
      </c>
      <c r="H1883" s="1224">
        <f>'[2]tr (2)'!I1281</f>
        <v>115.5</v>
      </c>
      <c r="I1883" s="1224">
        <f>'[2]tr (2)'!J1281</f>
        <v>115.5</v>
      </c>
      <c r="J1883" s="1224">
        <f>'[2]tr (2)'!K1281</f>
        <v>115.5</v>
      </c>
      <c r="K1883" s="1224">
        <f>'[2]tr (2)'!L1281</f>
        <v>115.5</v>
      </c>
      <c r="L1883" s="1224">
        <f>'[2]tr (2)'!M1281</f>
        <v>115.5</v>
      </c>
      <c r="M1883" s="1224">
        <f>'[2]tr (2)'!N1281</f>
        <v>115.5</v>
      </c>
      <c r="N1883" s="1272">
        <f>'[2]tr (2)'!O1281</f>
        <v>115.5</v>
      </c>
      <c r="O1883" s="1224">
        <f>'[2]tr (2)'!P1281</f>
        <v>115.5</v>
      </c>
      <c r="P1883" s="1276">
        <f>'[2]tr (2)'!Q1281</f>
        <v>115.5</v>
      </c>
      <c r="Q1883" s="1278" t="s">
        <v>2790</v>
      </c>
    </row>
    <row r="1884" spans="1:17" ht="15" customHeight="1">
      <c r="B1884" s="1272"/>
      <c r="C1884" s="1224"/>
      <c r="D1884" s="1268"/>
      <c r="E1884" s="1267"/>
      <c r="F1884" s="1267"/>
      <c r="G1884" s="1267"/>
      <c r="H1884" s="1267"/>
      <c r="I1884" s="1267"/>
      <c r="J1884" s="1267"/>
      <c r="K1884" s="1267"/>
      <c r="L1884" s="1267"/>
      <c r="M1884" s="1267"/>
      <c r="N1884" s="1266"/>
      <c r="O1884" s="1267"/>
      <c r="P1884" s="1268"/>
      <c r="Q1884" s="1277"/>
    </row>
    <row r="1885" spans="1:17" ht="15" customHeight="1">
      <c r="A1885" s="1274" t="s">
        <v>2791</v>
      </c>
      <c r="B1885" s="1266">
        <f>'[2]tr (2)'!C1283</f>
        <v>115.6</v>
      </c>
      <c r="C1885" s="1267">
        <f>'[2]tr (2)'!D1283</f>
        <v>114.9</v>
      </c>
      <c r="D1885" s="1268">
        <f>'[2]tr (2)'!E1283</f>
        <v>114.3</v>
      </c>
      <c r="E1885" s="1267">
        <f>'[2]tr (2)'!F1283</f>
        <v>114.9</v>
      </c>
      <c r="F1885" s="1267">
        <f>'[2]tr (2)'!G1283</f>
        <v>114.9</v>
      </c>
      <c r="G1885" s="1267">
        <f>'[2]tr (2)'!H1283</f>
        <v>114.3</v>
      </c>
      <c r="H1885" s="1267">
        <f>'[2]tr (2)'!I1283</f>
        <v>114.3</v>
      </c>
      <c r="I1885" s="1267">
        <f>'[2]tr (2)'!J1283</f>
        <v>114.3</v>
      </c>
      <c r="J1885" s="1267">
        <f>'[2]tr (2)'!K1283</f>
        <v>114.3</v>
      </c>
      <c r="K1885" s="1267">
        <f>'[2]tr (2)'!L1283</f>
        <v>114.3</v>
      </c>
      <c r="L1885" s="1267">
        <f>'[2]tr (2)'!M1283</f>
        <v>114.3</v>
      </c>
      <c r="M1885" s="1267">
        <f>'[2]tr (2)'!N1283</f>
        <v>114.3</v>
      </c>
      <c r="N1885" s="1266">
        <f>'[2]tr (2)'!O1283</f>
        <v>114.3</v>
      </c>
      <c r="O1885" s="1267">
        <f>'[2]tr (2)'!P1283</f>
        <v>114.3</v>
      </c>
      <c r="P1885" s="1268">
        <f>'[2]tr (2)'!Q1283</f>
        <v>114.3</v>
      </c>
      <c r="Q1885" s="1275" t="s">
        <v>2792</v>
      </c>
    </row>
    <row r="1886" spans="1:17" ht="15" customHeight="1">
      <c r="A1886" s="1244" t="s">
        <v>2793</v>
      </c>
      <c r="B1886" s="1272">
        <f>'[2]tr (2)'!C1284</f>
        <v>107.6</v>
      </c>
      <c r="C1886" s="1224">
        <f>'[2]tr (2)'!D1284</f>
        <v>107.6</v>
      </c>
      <c r="D1886" s="1276">
        <f>'[2]tr (2)'!E1284</f>
        <v>107.6</v>
      </c>
      <c r="E1886" s="1224">
        <f>'[2]tr (2)'!F1284</f>
        <v>107.6</v>
      </c>
      <c r="F1886" s="1224">
        <f>'[2]tr (2)'!G1284</f>
        <v>107.6</v>
      </c>
      <c r="G1886" s="1224">
        <f>'[2]tr (2)'!H1284</f>
        <v>107.6</v>
      </c>
      <c r="H1886" s="1224">
        <f>'[2]tr (2)'!I1284</f>
        <v>107.6</v>
      </c>
      <c r="I1886" s="1224">
        <f>'[2]tr (2)'!J1284</f>
        <v>107.6</v>
      </c>
      <c r="J1886" s="1224">
        <f>'[2]tr (2)'!K1284</f>
        <v>107.6</v>
      </c>
      <c r="K1886" s="1224">
        <f>'[2]tr (2)'!L1284</f>
        <v>107.6</v>
      </c>
      <c r="L1886" s="1224">
        <f>'[2]tr (2)'!M1284</f>
        <v>107.6</v>
      </c>
      <c r="M1886" s="1224">
        <f>'[2]tr (2)'!N1284</f>
        <v>107.6</v>
      </c>
      <c r="N1886" s="1272">
        <f>'[2]tr (2)'!O1284</f>
        <v>107.6</v>
      </c>
      <c r="O1886" s="1224">
        <f>'[2]tr (2)'!P1284</f>
        <v>107.6</v>
      </c>
      <c r="P1886" s="1276">
        <f>'[2]tr (2)'!Q1284</f>
        <v>107.6</v>
      </c>
      <c r="Q1886" s="1278" t="s">
        <v>2794</v>
      </c>
    </row>
    <row r="1887" spans="1:17" ht="15" customHeight="1">
      <c r="A1887" s="1244" t="s">
        <v>2795</v>
      </c>
      <c r="B1887" s="1272">
        <f>'[2]tr (2)'!C1285</f>
        <v>107.7</v>
      </c>
      <c r="C1887" s="1224">
        <f>'[2]tr (2)'!D1285</f>
        <v>107.7</v>
      </c>
      <c r="D1887" s="1276">
        <f>'[2]tr (2)'!E1285</f>
        <v>107.8</v>
      </c>
      <c r="E1887" s="1224">
        <f>'[2]tr (2)'!F1285</f>
        <v>107.8</v>
      </c>
      <c r="F1887" s="1224">
        <f>'[2]tr (2)'!G1285</f>
        <v>107.8</v>
      </c>
      <c r="G1887" s="1224">
        <f>'[2]tr (2)'!H1285</f>
        <v>107.8</v>
      </c>
      <c r="H1887" s="1224">
        <f>'[2]tr (2)'!I1285</f>
        <v>107.8</v>
      </c>
      <c r="I1887" s="1224">
        <f>'[2]tr (2)'!J1285</f>
        <v>107.8</v>
      </c>
      <c r="J1887" s="1224">
        <f>'[2]tr (2)'!K1285</f>
        <v>107.8</v>
      </c>
      <c r="K1887" s="1224">
        <f>'[2]tr (2)'!L1285</f>
        <v>107.8</v>
      </c>
      <c r="L1887" s="1224">
        <f>'[2]tr (2)'!M1285</f>
        <v>107.8</v>
      </c>
      <c r="M1887" s="1224">
        <f>'[2]tr (2)'!N1285</f>
        <v>107.8</v>
      </c>
      <c r="N1887" s="1272">
        <f>'[2]tr (2)'!O1285</f>
        <v>107.8</v>
      </c>
      <c r="O1887" s="1224">
        <f>'[2]tr (2)'!P1285</f>
        <v>107.8</v>
      </c>
      <c r="P1887" s="1276">
        <f>'[2]tr (2)'!Q1285</f>
        <v>107.8</v>
      </c>
      <c r="Q1887" s="1277" t="s">
        <v>2796</v>
      </c>
    </row>
    <row r="1888" spans="1:17" ht="15" customHeight="1">
      <c r="A1888" s="1244" t="s">
        <v>2797</v>
      </c>
      <c r="B1888" s="1272">
        <f>'[2]tr (2)'!C1286</f>
        <v>101.4</v>
      </c>
      <c r="C1888" s="1224">
        <f>'[2]tr (2)'!D1286</f>
        <v>101.4</v>
      </c>
      <c r="D1888" s="1276">
        <f>'[2]tr (2)'!E1286</f>
        <v>101.4</v>
      </c>
      <c r="E1888" s="1224">
        <f>'[2]tr (2)'!F1286</f>
        <v>101.4</v>
      </c>
      <c r="F1888" s="1224">
        <f>'[2]tr (2)'!G1286</f>
        <v>101.4</v>
      </c>
      <c r="G1888" s="1224">
        <f>'[2]tr (2)'!H1286</f>
        <v>101.4</v>
      </c>
      <c r="H1888" s="1224">
        <f>'[2]tr (2)'!I1286</f>
        <v>101.4</v>
      </c>
      <c r="I1888" s="1224">
        <f>'[2]tr (2)'!J1286</f>
        <v>101.4</v>
      </c>
      <c r="J1888" s="1224">
        <f>'[2]tr (2)'!K1286</f>
        <v>101.4</v>
      </c>
      <c r="K1888" s="1224">
        <f>'[2]tr (2)'!L1286</f>
        <v>101.4</v>
      </c>
      <c r="L1888" s="1224">
        <f>'[2]tr (2)'!M1286</f>
        <v>101.4</v>
      </c>
      <c r="M1888" s="1224">
        <f>'[2]tr (2)'!N1286</f>
        <v>101.4</v>
      </c>
      <c r="N1888" s="1272">
        <f>'[2]tr (2)'!O1286</f>
        <v>101.4</v>
      </c>
      <c r="O1888" s="1224">
        <f>'[2]tr (2)'!P1286</f>
        <v>101.4</v>
      </c>
      <c r="P1888" s="1276">
        <f>'[2]tr (2)'!Q1286</f>
        <v>101.4</v>
      </c>
      <c r="Q1888" s="1277" t="s">
        <v>2798</v>
      </c>
    </row>
    <row r="1889" spans="1:17" ht="15" customHeight="1">
      <c r="A1889" s="1244" t="s">
        <v>2799</v>
      </c>
      <c r="B1889" s="1272">
        <f>'[2]tr (2)'!C1287</f>
        <v>135.80000000000001</v>
      </c>
      <c r="C1889" s="1224">
        <f>'[2]tr (2)'!D1287</f>
        <v>135.80000000000001</v>
      </c>
      <c r="D1889" s="1276">
        <f>'[2]tr (2)'!E1287</f>
        <v>135.80000000000001</v>
      </c>
      <c r="E1889" s="1224">
        <f>'[2]tr (2)'!F1287</f>
        <v>135.80000000000001</v>
      </c>
      <c r="F1889" s="1224">
        <f>'[2]tr (2)'!G1287</f>
        <v>135.80000000000001</v>
      </c>
      <c r="G1889" s="1224">
        <f>'[2]tr (2)'!H1287</f>
        <v>135.80000000000001</v>
      </c>
      <c r="H1889" s="1224">
        <f>'[2]tr (2)'!I1287</f>
        <v>135.80000000000001</v>
      </c>
      <c r="I1889" s="1224">
        <f>'[2]tr (2)'!J1287</f>
        <v>135.80000000000001</v>
      </c>
      <c r="J1889" s="1224">
        <f>'[2]tr (2)'!K1287</f>
        <v>135.80000000000001</v>
      </c>
      <c r="K1889" s="1224">
        <f>'[2]tr (2)'!L1287</f>
        <v>135.80000000000001</v>
      </c>
      <c r="L1889" s="1224">
        <f>'[2]tr (2)'!M1287</f>
        <v>135.80000000000001</v>
      </c>
      <c r="M1889" s="1224">
        <f>'[2]tr (2)'!N1287</f>
        <v>135.80000000000001</v>
      </c>
      <c r="N1889" s="1272">
        <f>'[2]tr (2)'!O1287</f>
        <v>135.80000000000001</v>
      </c>
      <c r="O1889" s="1224">
        <f>'[2]tr (2)'!P1287</f>
        <v>135.80000000000001</v>
      </c>
      <c r="P1889" s="1276">
        <f>'[2]tr (2)'!Q1287</f>
        <v>135.80000000000001</v>
      </c>
      <c r="Q1889" s="1280" t="s">
        <v>2800</v>
      </c>
    </row>
    <row r="1890" spans="1:17" ht="15" customHeight="1">
      <c r="A1890" s="1244" t="s">
        <v>2801</v>
      </c>
      <c r="B1890" s="1272">
        <f>'[2]tr (2)'!C1288</f>
        <v>120</v>
      </c>
      <c r="C1890" s="1224">
        <f>'[2]tr (2)'!D1288</f>
        <v>120</v>
      </c>
      <c r="D1890" s="1276">
        <f>'[2]tr (2)'!E1288</f>
        <v>120</v>
      </c>
      <c r="E1890" s="1224">
        <f>'[2]tr (2)'!F1288</f>
        <v>120</v>
      </c>
      <c r="F1890" s="1224">
        <f>'[2]tr (2)'!G1288</f>
        <v>120</v>
      </c>
      <c r="G1890" s="1224">
        <f>'[2]tr (2)'!H1288</f>
        <v>120</v>
      </c>
      <c r="H1890" s="1224">
        <f>'[2]tr (2)'!I1288</f>
        <v>120</v>
      </c>
      <c r="I1890" s="1224">
        <f>'[2]tr (2)'!J1288</f>
        <v>120</v>
      </c>
      <c r="J1890" s="1224">
        <f>'[2]tr (2)'!K1288</f>
        <v>120</v>
      </c>
      <c r="K1890" s="1224">
        <f>'[2]tr (2)'!L1288</f>
        <v>120</v>
      </c>
      <c r="L1890" s="1224">
        <f>'[2]tr (2)'!M1288</f>
        <v>120</v>
      </c>
      <c r="M1890" s="1224">
        <f>'[2]tr (2)'!N1288</f>
        <v>120</v>
      </c>
      <c r="N1890" s="1272">
        <f>'[2]tr (2)'!O1288</f>
        <v>120</v>
      </c>
      <c r="O1890" s="1224">
        <f>'[2]tr (2)'!P1288</f>
        <v>120</v>
      </c>
      <c r="P1890" s="1276">
        <f>'[2]tr (2)'!Q1288</f>
        <v>120</v>
      </c>
      <c r="Q1890" s="1280" t="s">
        <v>2802</v>
      </c>
    </row>
    <row r="1891" spans="1:17" ht="15" customHeight="1">
      <c r="A1891" s="1244" t="s">
        <v>2803</v>
      </c>
      <c r="B1891" s="1272">
        <f>'[2]tr (2)'!C1289</f>
        <v>100</v>
      </c>
      <c r="C1891" s="1224">
        <f>'[2]tr (2)'!D1289</f>
        <v>100</v>
      </c>
      <c r="D1891" s="1276">
        <f>'[2]tr (2)'!E1289</f>
        <v>100</v>
      </c>
      <c r="E1891" s="1224">
        <f>'[2]tr (2)'!F1289</f>
        <v>100</v>
      </c>
      <c r="F1891" s="1224">
        <f>'[2]tr (2)'!G1289</f>
        <v>100</v>
      </c>
      <c r="G1891" s="1224">
        <f>'[2]tr (2)'!H1289</f>
        <v>100</v>
      </c>
      <c r="H1891" s="1224">
        <f>'[2]tr (2)'!I1289</f>
        <v>100</v>
      </c>
      <c r="I1891" s="1224">
        <f>'[2]tr (2)'!J1289</f>
        <v>100</v>
      </c>
      <c r="J1891" s="1224">
        <f>'[2]tr (2)'!K1289</f>
        <v>100</v>
      </c>
      <c r="K1891" s="1224">
        <f>'[2]tr (2)'!L1289</f>
        <v>100</v>
      </c>
      <c r="L1891" s="1224">
        <f>'[2]tr (2)'!M1289</f>
        <v>100</v>
      </c>
      <c r="M1891" s="1224">
        <f>'[2]tr (2)'!N1289</f>
        <v>100</v>
      </c>
      <c r="N1891" s="1272">
        <f>'[2]tr (2)'!O1289</f>
        <v>100</v>
      </c>
      <c r="O1891" s="1224">
        <f>'[2]tr (2)'!P1289</f>
        <v>100</v>
      </c>
      <c r="P1891" s="1276">
        <f>'[2]tr (2)'!Q1289</f>
        <v>100</v>
      </c>
      <c r="Q1891" s="1280" t="s">
        <v>2804</v>
      </c>
    </row>
    <row r="1892" spans="1:17" ht="15" customHeight="1">
      <c r="A1892" s="1244" t="s">
        <v>2805</v>
      </c>
      <c r="B1892" s="1272">
        <f>'[2]tr (2)'!C1290</f>
        <v>212</v>
      </c>
      <c r="C1892" s="1224">
        <f>'[2]tr (2)'!D1290</f>
        <v>195.7</v>
      </c>
      <c r="D1892" s="1276">
        <f>'[2]tr (2)'!E1290</f>
        <v>182.6</v>
      </c>
      <c r="E1892" s="1224">
        <f>'[2]tr (2)'!F1290</f>
        <v>195.7</v>
      </c>
      <c r="F1892" s="1224">
        <f>'[2]tr (2)'!G1290</f>
        <v>195.7</v>
      </c>
      <c r="G1892" s="1224">
        <f>'[2]tr (2)'!H1290</f>
        <v>182.6</v>
      </c>
      <c r="H1892" s="1224">
        <f>'[2]tr (2)'!I1290</f>
        <v>182.6</v>
      </c>
      <c r="I1892" s="1224">
        <f>'[2]tr (2)'!J1290</f>
        <v>182.6</v>
      </c>
      <c r="J1892" s="1224">
        <f>'[2]tr (2)'!K1290</f>
        <v>182.6</v>
      </c>
      <c r="K1892" s="1224">
        <f>'[2]tr (2)'!L1290</f>
        <v>182.6</v>
      </c>
      <c r="L1892" s="1224">
        <f>'[2]tr (2)'!M1290</f>
        <v>182.6</v>
      </c>
      <c r="M1892" s="1224">
        <f>'[2]tr (2)'!N1290</f>
        <v>182.6</v>
      </c>
      <c r="N1892" s="1272">
        <f>'[2]tr (2)'!O1290</f>
        <v>182.6</v>
      </c>
      <c r="O1892" s="1224">
        <f>'[2]tr (2)'!P1290</f>
        <v>182.6</v>
      </c>
      <c r="P1892" s="1276">
        <f>'[2]tr (2)'!Q1290</f>
        <v>182.6</v>
      </c>
      <c r="Q1892" s="1280" t="s">
        <v>2806</v>
      </c>
    </row>
    <row r="1893" spans="1:17" ht="15" customHeight="1">
      <c r="B1893" s="1272"/>
      <c r="C1893" s="1224"/>
      <c r="D1893" s="1276"/>
      <c r="P1893" s="1263"/>
      <c r="Q1893" s="1280"/>
    </row>
    <row r="1894" spans="1:17" ht="15" customHeight="1">
      <c r="B1894" s="1272"/>
      <c r="C1894" s="1224"/>
      <c r="D1894" s="1276"/>
      <c r="P1894" s="1263"/>
      <c r="Q1894" s="1280"/>
    </row>
    <row r="1895" spans="1:17" ht="15" customHeight="1">
      <c r="B1895" s="1272"/>
      <c r="C1895" s="1224"/>
      <c r="D1895" s="1276"/>
      <c r="P1895" s="1263"/>
      <c r="Q1895" s="1280"/>
    </row>
    <row r="1896" spans="1:17" ht="15" customHeight="1">
      <c r="B1896" s="1272"/>
      <c r="C1896" s="1224"/>
      <c r="D1896" s="1276"/>
      <c r="P1896" s="1263"/>
      <c r="Q1896" s="1280"/>
    </row>
    <row r="1897" spans="1:17" ht="15" customHeight="1">
      <c r="B1897" s="1272"/>
      <c r="C1897" s="1224"/>
      <c r="D1897" s="1276"/>
      <c r="P1897" s="1263"/>
      <c r="Q1897" s="1280"/>
    </row>
    <row r="1898" spans="1:17" ht="15" customHeight="1">
      <c r="B1898" s="1272"/>
      <c r="C1898" s="1224"/>
      <c r="D1898" s="1276"/>
      <c r="P1898" s="1263"/>
      <c r="Q1898" s="1280"/>
    </row>
    <row r="1899" spans="1:17" ht="15" customHeight="1">
      <c r="B1899" s="1272"/>
      <c r="C1899" s="1224"/>
      <c r="D1899" s="1276"/>
      <c r="P1899" s="1263"/>
      <c r="Q1899" s="1280"/>
    </row>
    <row r="1900" spans="1:17" ht="15" customHeight="1">
      <c r="B1900" s="1272"/>
      <c r="C1900" s="1224"/>
      <c r="D1900" s="1276"/>
      <c r="P1900" s="1263"/>
      <c r="Q1900" s="1280"/>
    </row>
    <row r="1901" spans="1:17" ht="15" customHeight="1">
      <c r="A1901" s="1290"/>
      <c r="B1901" s="1272"/>
      <c r="C1901" s="1224"/>
      <c r="D1901" s="1276"/>
      <c r="P1901" s="1263"/>
      <c r="Q1901" s="1280"/>
    </row>
    <row r="1902" spans="1:17" ht="15" customHeight="1">
      <c r="A1902" s="1281"/>
      <c r="B1902" s="1282"/>
      <c r="C1902" s="1283"/>
      <c r="D1902" s="1284"/>
      <c r="E1902" s="1240"/>
      <c r="F1902" s="1240"/>
      <c r="G1902" s="1240"/>
      <c r="H1902" s="1240"/>
      <c r="I1902" s="1240"/>
      <c r="J1902" s="1240"/>
      <c r="K1902" s="1240"/>
      <c r="L1902" s="1240"/>
      <c r="N1902" s="1319"/>
      <c r="O1902" s="1240"/>
      <c r="P1902" s="1320"/>
      <c r="Q1902" s="1285"/>
    </row>
    <row r="1903" spans="1:17" ht="12.95" customHeight="1">
      <c r="A1903" s="1286"/>
      <c r="B1903" s="1224"/>
      <c r="C1903" s="1224"/>
      <c r="D1903" s="1224"/>
      <c r="M1903" s="1321"/>
      <c r="N1903" s="1321"/>
      <c r="Q1903" s="1288"/>
    </row>
    <row r="1904" spans="1:17" ht="12.95" customHeight="1">
      <c r="A1904" s="1286"/>
      <c r="B1904" s="1224"/>
      <c r="C1904" s="1224"/>
      <c r="D1904" s="1224"/>
      <c r="N1904" s="1220"/>
      <c r="Q1904" s="1288"/>
    </row>
    <row r="1905" spans="1:17" ht="12.95" customHeight="1">
      <c r="A1905" s="1286"/>
      <c r="B1905" s="1224"/>
      <c r="C1905" s="1224"/>
      <c r="D1905" s="1224"/>
      <c r="N1905" s="1220"/>
      <c r="Q1905" s="1288"/>
    </row>
    <row r="1906" spans="1:17" ht="24" customHeight="1">
      <c r="A1906" s="1219" t="s">
        <v>2666</v>
      </c>
      <c r="B1906" s="1224"/>
      <c r="C1906" s="1224"/>
      <c r="D1906" s="1224"/>
      <c r="N1906" s="1220"/>
      <c r="Q1906" s="1225" t="s">
        <v>2667</v>
      </c>
    </row>
    <row r="1907" spans="1:17" ht="20.25">
      <c r="A1907" s="1289" t="s">
        <v>3010</v>
      </c>
      <c r="B1907" s="1224"/>
      <c r="C1907" s="1224"/>
      <c r="D1907" s="1224"/>
      <c r="N1907" s="1220"/>
      <c r="Q1907" s="1230" t="s">
        <v>3011</v>
      </c>
    </row>
    <row r="1908" spans="1:17" ht="18" customHeight="1">
      <c r="A1908" s="1233" t="s">
        <v>2739</v>
      </c>
      <c r="B1908" s="1224"/>
      <c r="C1908" s="1224"/>
      <c r="D1908" s="1224"/>
      <c r="N1908" s="1220"/>
      <c r="Q1908" s="1236" t="s">
        <v>2740</v>
      </c>
    </row>
    <row r="1909" spans="1:17" ht="15.95" customHeight="1">
      <c r="A1909" s="1239"/>
      <c r="B1909" s="1240"/>
      <c r="C1909" s="1240"/>
      <c r="D1909" s="1240"/>
      <c r="E1909" s="1240"/>
      <c r="F1909" s="1240"/>
      <c r="G1909" s="1240"/>
      <c r="H1909" s="1240"/>
      <c r="I1909" s="1240"/>
      <c r="J1909" s="1240"/>
      <c r="K1909" s="1240"/>
      <c r="L1909" s="1240"/>
      <c r="M1909" s="1240"/>
      <c r="N1909" s="1240"/>
      <c r="O1909" s="1240"/>
      <c r="P1909" s="1240"/>
      <c r="Q1909" s="1242"/>
    </row>
    <row r="1910" spans="1:17" ht="11.1" customHeight="1">
      <c r="A1910" s="1245"/>
      <c r="B1910" s="2390">
        <v>2018</v>
      </c>
      <c r="C1910" s="2391"/>
      <c r="D1910" s="2391"/>
      <c r="E1910" s="2391"/>
      <c r="F1910" s="2391"/>
      <c r="G1910" s="2391"/>
      <c r="H1910" s="2391"/>
      <c r="I1910" s="2391"/>
      <c r="J1910" s="2391"/>
      <c r="K1910" s="2391"/>
      <c r="L1910" s="2391"/>
      <c r="M1910" s="2391"/>
      <c r="N1910" s="2390">
        <v>2017</v>
      </c>
      <c r="O1910" s="2391"/>
      <c r="P1910" s="2395"/>
      <c r="Q1910" s="1246"/>
    </row>
    <row r="1911" spans="1:17" ht="11.1" customHeight="1">
      <c r="A1911" s="1245"/>
      <c r="B1911" s="2392"/>
      <c r="C1911" s="2393"/>
      <c r="D1911" s="2393"/>
      <c r="E1911" s="2393"/>
      <c r="F1911" s="2393"/>
      <c r="G1911" s="2393"/>
      <c r="H1911" s="2394"/>
      <c r="I1911" s="2393"/>
      <c r="J1911" s="2393"/>
      <c r="K1911" s="2393"/>
      <c r="L1911" s="2393"/>
      <c r="M1911" s="2393"/>
      <c r="N1911" s="2392"/>
      <c r="O1911" s="2393"/>
      <c r="P1911" s="2396"/>
      <c r="Q1911" s="1246" t="s">
        <v>2501</v>
      </c>
    </row>
    <row r="1912" spans="1:17" ht="11.1" customHeight="1">
      <c r="A1912" s="1245"/>
      <c r="B1912" s="1247" t="s">
        <v>2502</v>
      </c>
      <c r="C1912" s="1248" t="s">
        <v>2675</v>
      </c>
      <c r="D1912" s="1249" t="s">
        <v>11</v>
      </c>
      <c r="E1912" s="1250" t="s">
        <v>21</v>
      </c>
      <c r="F1912" s="1250" t="s">
        <v>23</v>
      </c>
      <c r="G1912" s="1250" t="s">
        <v>12</v>
      </c>
      <c r="H1912" s="1251" t="s">
        <v>13</v>
      </c>
      <c r="I1912" s="1251" t="s">
        <v>14</v>
      </c>
      <c r="J1912" s="1251" t="s">
        <v>15</v>
      </c>
      <c r="K1912" s="1252" t="s">
        <v>8</v>
      </c>
      <c r="L1912" s="1252" t="s">
        <v>9</v>
      </c>
      <c r="M1912" s="1252" t="s">
        <v>10</v>
      </c>
      <c r="N1912" s="1247" t="s">
        <v>2502</v>
      </c>
      <c r="O1912" s="1248" t="s">
        <v>2675</v>
      </c>
      <c r="P1912" s="1249" t="s">
        <v>11</v>
      </c>
      <c r="Q1912" s="1246"/>
    </row>
    <row r="1913" spans="1:17" ht="11.1" customHeight="1">
      <c r="A1913" s="1253"/>
      <c r="B1913" s="1254" t="s">
        <v>2406</v>
      </c>
      <c r="C1913" s="1255" t="s">
        <v>2506</v>
      </c>
      <c r="D1913" s="1256" t="s">
        <v>2507</v>
      </c>
      <c r="E1913" s="1257" t="s">
        <v>7</v>
      </c>
      <c r="F1913" s="1257" t="s">
        <v>22</v>
      </c>
      <c r="G1913" s="1257" t="s">
        <v>6</v>
      </c>
      <c r="H1913" s="1258" t="s">
        <v>5</v>
      </c>
      <c r="I1913" s="1258" t="s">
        <v>4</v>
      </c>
      <c r="J1913" s="1258" t="s">
        <v>3</v>
      </c>
      <c r="K1913" s="1259" t="s">
        <v>2</v>
      </c>
      <c r="L1913" s="1259" t="s">
        <v>1</v>
      </c>
      <c r="M1913" s="1259" t="s">
        <v>0</v>
      </c>
      <c r="N1913" s="1254" t="s">
        <v>2406</v>
      </c>
      <c r="O1913" s="1255" t="s">
        <v>2506</v>
      </c>
      <c r="P1913" s="1256" t="s">
        <v>2507</v>
      </c>
      <c r="Q1913" s="1260"/>
    </row>
    <row r="1914" spans="1:17" ht="15" customHeight="1">
      <c r="A1914" s="1290"/>
      <c r="B1914" s="1266"/>
      <c r="C1914" s="1267"/>
      <c r="D1914" s="1268"/>
      <c r="P1914" s="1327"/>
      <c r="Q1914" s="1280"/>
    </row>
    <row r="1915" spans="1:17" ht="15" customHeight="1">
      <c r="A1915" s="1274" t="s">
        <v>2809</v>
      </c>
      <c r="B1915" s="1266">
        <f>'[2]tr (2)'!C1292</f>
        <v>111.4</v>
      </c>
      <c r="C1915" s="1267">
        <f>'[2]tr (2)'!D1292</f>
        <v>111.1</v>
      </c>
      <c r="D1915" s="1268">
        <f>'[2]tr (2)'!E1292</f>
        <v>110.5</v>
      </c>
      <c r="E1915" s="1267">
        <f>'[2]tr (2)'!F1292</f>
        <v>110.6</v>
      </c>
      <c r="F1915" s="1267">
        <f>'[2]tr (2)'!G1292</f>
        <v>110.6</v>
      </c>
      <c r="G1915" s="1267">
        <f>'[2]tr (2)'!H1292</f>
        <v>110.6</v>
      </c>
      <c r="H1915" s="1267">
        <f>'[2]tr (2)'!I1292</f>
        <v>110.6</v>
      </c>
      <c r="I1915" s="1267">
        <f>'[2]tr (2)'!J1292</f>
        <v>110.6</v>
      </c>
      <c r="J1915" s="1267">
        <f>'[2]tr (2)'!K1292</f>
        <v>110.6</v>
      </c>
      <c r="K1915" s="1267">
        <f>'[2]tr (2)'!L1292</f>
        <v>110.6</v>
      </c>
      <c r="L1915" s="1267">
        <f>'[2]tr (2)'!M1292</f>
        <v>110.5</v>
      </c>
      <c r="M1915" s="1267">
        <f>'[2]tr (2)'!N1292</f>
        <v>108.9</v>
      </c>
      <c r="N1915" s="1266">
        <f>'[2]tr (2)'!O1292</f>
        <v>109</v>
      </c>
      <c r="O1915" s="1267">
        <f>'[2]tr (2)'!P1292</f>
        <v>109</v>
      </c>
      <c r="P1915" s="1268">
        <f>'[2]tr (2)'!Q1292</f>
        <v>108.5</v>
      </c>
      <c r="Q1915" s="1273" t="s">
        <v>2810</v>
      </c>
    </row>
    <row r="1916" spans="1:17" ht="15" customHeight="1">
      <c r="A1916" s="1244" t="s">
        <v>2811</v>
      </c>
      <c r="B1916" s="1272">
        <f>'[2]tr (2)'!C1293</f>
        <v>126.2</v>
      </c>
      <c r="C1916" s="1224">
        <f>'[2]tr (2)'!D1293</f>
        <v>125.6</v>
      </c>
      <c r="D1916" s="1276">
        <f>'[2]tr (2)'!E1293</f>
        <v>124.2</v>
      </c>
      <c r="E1916" s="1224">
        <f>'[2]tr (2)'!F1293</f>
        <v>124.2</v>
      </c>
      <c r="F1916" s="1224">
        <f>'[2]tr (2)'!G1293</f>
        <v>124.2</v>
      </c>
      <c r="G1916" s="1224">
        <f>'[2]tr (2)'!H1293</f>
        <v>124.2</v>
      </c>
      <c r="H1916" s="1224">
        <f>'[2]tr (2)'!I1293</f>
        <v>124.2</v>
      </c>
      <c r="I1916" s="1224">
        <f>'[2]tr (2)'!J1293</f>
        <v>124.2</v>
      </c>
      <c r="J1916" s="1224">
        <f>'[2]tr (2)'!K1293</f>
        <v>124.2</v>
      </c>
      <c r="K1916" s="1224">
        <f>'[2]tr (2)'!L1293</f>
        <v>124.2</v>
      </c>
      <c r="L1916" s="1224">
        <f>'[2]tr (2)'!M1293</f>
        <v>123.9</v>
      </c>
      <c r="M1916" s="1224">
        <f>'[2]tr (2)'!N1293</f>
        <v>123.9</v>
      </c>
      <c r="N1916" s="1272">
        <f>'[2]tr (2)'!O1293</f>
        <v>123.9</v>
      </c>
      <c r="O1916" s="1224">
        <f>'[2]tr (2)'!P1293</f>
        <v>123.9</v>
      </c>
      <c r="P1916" s="1276">
        <f>'[2]tr (2)'!Q1293</f>
        <v>121.3</v>
      </c>
      <c r="Q1916" s="1277" t="s">
        <v>2812</v>
      </c>
    </row>
    <row r="1917" spans="1:17" ht="15" customHeight="1">
      <c r="A1917" s="1244" t="s">
        <v>2813</v>
      </c>
      <c r="B1917" s="1272">
        <f>'[2]tr (2)'!C1294</f>
        <v>96.6</v>
      </c>
      <c r="C1917" s="1224">
        <f>'[2]tr (2)'!D1294</f>
        <v>96.6</v>
      </c>
      <c r="D1917" s="1276">
        <f>'[2]tr (2)'!E1294</f>
        <v>96.6</v>
      </c>
      <c r="E1917" s="1224">
        <f>'[2]tr (2)'!F1294</f>
        <v>96.6</v>
      </c>
      <c r="F1917" s="1224">
        <f>'[2]tr (2)'!G1294</f>
        <v>96.6</v>
      </c>
      <c r="G1917" s="1224">
        <f>'[2]tr (2)'!H1294</f>
        <v>96.6</v>
      </c>
      <c r="H1917" s="1224">
        <f>'[2]tr (2)'!I1294</f>
        <v>96.6</v>
      </c>
      <c r="I1917" s="1224">
        <f>'[2]tr (2)'!J1294</f>
        <v>96.6</v>
      </c>
      <c r="J1917" s="1224">
        <f>'[2]tr (2)'!K1294</f>
        <v>96.6</v>
      </c>
      <c r="K1917" s="1224">
        <f>'[2]tr (2)'!L1294</f>
        <v>96.6</v>
      </c>
      <c r="L1917" s="1224">
        <f>'[2]tr (2)'!M1294</f>
        <v>96.6</v>
      </c>
      <c r="M1917" s="1224">
        <f>'[2]tr (2)'!N1294</f>
        <v>96.6</v>
      </c>
      <c r="N1917" s="1272">
        <f>'[2]tr (2)'!O1294</f>
        <v>96.6</v>
      </c>
      <c r="O1917" s="1224">
        <f>'[2]tr (2)'!P1294</f>
        <v>96.6</v>
      </c>
      <c r="P1917" s="1276">
        <f>'[2]tr (2)'!Q1294</f>
        <v>96.6</v>
      </c>
      <c r="Q1917" s="1278" t="s">
        <v>2814</v>
      </c>
    </row>
    <row r="1918" spans="1:17" ht="15" customHeight="1">
      <c r="A1918" s="1244" t="s">
        <v>2815</v>
      </c>
      <c r="B1918" s="1272">
        <f>'[2]tr (2)'!C1295</f>
        <v>105.5</v>
      </c>
      <c r="C1918" s="1224">
        <f>'[2]tr (2)'!D1295</f>
        <v>105.5</v>
      </c>
      <c r="D1918" s="1276">
        <f>'[2]tr (2)'!E1295</f>
        <v>105.5</v>
      </c>
      <c r="E1918" s="1224">
        <f>'[2]tr (2)'!F1295</f>
        <v>105.5</v>
      </c>
      <c r="F1918" s="1224">
        <f>'[2]tr (2)'!G1295</f>
        <v>106</v>
      </c>
      <c r="G1918" s="1224">
        <f>'[2]tr (2)'!H1295</f>
        <v>106</v>
      </c>
      <c r="H1918" s="1224">
        <f>'[2]tr (2)'!I1295</f>
        <v>106</v>
      </c>
      <c r="I1918" s="1224">
        <f>'[2]tr (2)'!J1295</f>
        <v>106</v>
      </c>
      <c r="J1918" s="1224">
        <f>'[2]tr (2)'!K1295</f>
        <v>106</v>
      </c>
      <c r="K1918" s="1224">
        <f>'[2]tr (2)'!L1295</f>
        <v>106</v>
      </c>
      <c r="L1918" s="1224">
        <f>'[2]tr (2)'!M1295</f>
        <v>106.8</v>
      </c>
      <c r="M1918" s="1224">
        <f>'[2]tr (2)'!N1295</f>
        <v>106.8</v>
      </c>
      <c r="N1918" s="1272">
        <f>'[2]tr (2)'!O1295</f>
        <v>106.8</v>
      </c>
      <c r="O1918" s="1224">
        <f>'[2]tr (2)'!P1295</f>
        <v>106.8</v>
      </c>
      <c r="P1918" s="1276">
        <f>'[2]tr (2)'!Q1295</f>
        <v>106</v>
      </c>
      <c r="Q1918" s="1278" t="s">
        <v>2816</v>
      </c>
    </row>
    <row r="1919" spans="1:17" ht="15" customHeight="1">
      <c r="A1919" s="1244" t="s">
        <v>2817</v>
      </c>
      <c r="B1919" s="1272">
        <f>'[2]tr (2)'!C1296</f>
        <v>90.3</v>
      </c>
      <c r="C1919" s="1224">
        <f>'[2]tr (2)'!D1296</f>
        <v>90.1</v>
      </c>
      <c r="D1919" s="1276">
        <f>'[2]tr (2)'!E1296</f>
        <v>89.9</v>
      </c>
      <c r="E1919" s="1224">
        <f>'[2]tr (2)'!F1296</f>
        <v>91.3</v>
      </c>
      <c r="F1919" s="1224">
        <f>'[2]tr (2)'!G1296</f>
        <v>91.3</v>
      </c>
      <c r="G1919" s="1224">
        <f>'[2]tr (2)'!H1296</f>
        <v>91.3</v>
      </c>
      <c r="H1919" s="1224">
        <f>'[2]tr (2)'!I1296</f>
        <v>91.3</v>
      </c>
      <c r="I1919" s="1224">
        <f>'[2]tr (2)'!J1296</f>
        <v>91.3</v>
      </c>
      <c r="J1919" s="1224">
        <f>'[2]tr (2)'!K1296</f>
        <v>91.3</v>
      </c>
      <c r="K1919" s="1224">
        <f>'[2]tr (2)'!L1296</f>
        <v>91.3</v>
      </c>
      <c r="L1919" s="1224">
        <f>'[2]tr (2)'!M1296</f>
        <v>91</v>
      </c>
      <c r="M1919" s="1224">
        <f>'[2]tr (2)'!N1296</f>
        <v>90.6</v>
      </c>
      <c r="N1919" s="1272">
        <f>'[2]tr (2)'!O1296</f>
        <v>90.6</v>
      </c>
      <c r="O1919" s="1224">
        <f>'[2]tr (2)'!P1296</f>
        <v>90.6</v>
      </c>
      <c r="P1919" s="1276">
        <f>'[2]tr (2)'!Q1296</f>
        <v>90.4</v>
      </c>
      <c r="Q1919" s="1278" t="s">
        <v>2818</v>
      </c>
    </row>
    <row r="1920" spans="1:17" ht="15" customHeight="1">
      <c r="A1920" s="1244" t="s">
        <v>2819</v>
      </c>
      <c r="B1920" s="1272">
        <f>'[2]tr (2)'!C1297</f>
        <v>79.3</v>
      </c>
      <c r="C1920" s="1224">
        <f>'[2]tr (2)'!D1297</f>
        <v>79.900000000000006</v>
      </c>
      <c r="D1920" s="1276">
        <f>'[2]tr (2)'!E1297</f>
        <v>79.900000000000006</v>
      </c>
      <c r="E1920" s="1224">
        <f>'[2]tr (2)'!F1297</f>
        <v>80.5</v>
      </c>
      <c r="F1920" s="1224">
        <f>'[2]tr (2)'!G1297</f>
        <v>80.5</v>
      </c>
      <c r="G1920" s="1224">
        <f>'[2]tr (2)'!H1297</f>
        <v>80.5</v>
      </c>
      <c r="H1920" s="1224">
        <f>'[2]tr (2)'!I1297</f>
        <v>80.5</v>
      </c>
      <c r="I1920" s="1224">
        <f>'[2]tr (2)'!J1297</f>
        <v>80.5</v>
      </c>
      <c r="J1920" s="1224">
        <f>'[2]tr (2)'!K1297</f>
        <v>80.5</v>
      </c>
      <c r="K1920" s="1224">
        <f>'[2]tr (2)'!L1297</f>
        <v>81.2</v>
      </c>
      <c r="L1920" s="1224">
        <f>'[2]tr (2)'!M1297</f>
        <v>81.2</v>
      </c>
      <c r="M1920" s="1224">
        <f>'[2]tr (2)'!N1297</f>
        <v>80.5</v>
      </c>
      <c r="N1920" s="1272">
        <f>'[2]tr (2)'!O1297</f>
        <v>80.5</v>
      </c>
      <c r="O1920" s="1224">
        <f>'[2]tr (2)'!P1297</f>
        <v>80.5</v>
      </c>
      <c r="P1920" s="1276">
        <f>'[2]tr (2)'!Q1297</f>
        <v>80.5</v>
      </c>
      <c r="Q1920" s="1278" t="s">
        <v>2820</v>
      </c>
    </row>
    <row r="1921" spans="1:17" ht="15" customHeight="1">
      <c r="A1921" s="1244" t="s">
        <v>2821</v>
      </c>
      <c r="B1921" s="1272">
        <f>'[2]tr (2)'!C1298</f>
        <v>119.4</v>
      </c>
      <c r="C1921" s="1224">
        <f>'[2]tr (2)'!D1298</f>
        <v>119.4</v>
      </c>
      <c r="D1921" s="1276">
        <f>'[2]tr (2)'!E1298</f>
        <v>119.4</v>
      </c>
      <c r="E1921" s="1224">
        <f>'[2]tr (2)'!F1298</f>
        <v>119.4</v>
      </c>
      <c r="F1921" s="1224">
        <f>'[2]tr (2)'!G1298</f>
        <v>119.4</v>
      </c>
      <c r="G1921" s="1224">
        <f>'[2]tr (2)'!H1298</f>
        <v>119.4</v>
      </c>
      <c r="H1921" s="1224">
        <f>'[2]tr (2)'!I1298</f>
        <v>119.4</v>
      </c>
      <c r="I1921" s="1224">
        <f>'[2]tr (2)'!J1298</f>
        <v>119.4</v>
      </c>
      <c r="J1921" s="1224">
        <f>'[2]tr (2)'!K1298</f>
        <v>119.4</v>
      </c>
      <c r="K1921" s="1224">
        <f>'[2]tr (2)'!L1298</f>
        <v>119.4</v>
      </c>
      <c r="L1921" s="1224">
        <f>'[2]tr (2)'!M1298</f>
        <v>119.4</v>
      </c>
      <c r="M1921" s="1224">
        <f>'[2]tr (2)'!N1298</f>
        <v>119.4</v>
      </c>
      <c r="N1921" s="1272">
        <f>'[2]tr (2)'!O1298</f>
        <v>119.4</v>
      </c>
      <c r="O1921" s="1224">
        <f>'[2]tr (2)'!P1298</f>
        <v>119.4</v>
      </c>
      <c r="P1921" s="1276">
        <f>'[2]tr (2)'!Q1298</f>
        <v>119.4</v>
      </c>
      <c r="Q1921" s="1278" t="s">
        <v>2822</v>
      </c>
    </row>
    <row r="1922" spans="1:17" ht="15" customHeight="1">
      <c r="A1922" s="1244" t="s">
        <v>2823</v>
      </c>
      <c r="B1922" s="1272">
        <f>'[2]tr (2)'!C1299</f>
        <v>111.4</v>
      </c>
      <c r="C1922" s="1224">
        <f>'[2]tr (2)'!D1299</f>
        <v>111.4</v>
      </c>
      <c r="D1922" s="1276">
        <f>'[2]tr (2)'!E1299</f>
        <v>111.4</v>
      </c>
      <c r="E1922" s="1224">
        <f>'[2]tr (2)'!F1299</f>
        <v>111.4</v>
      </c>
      <c r="F1922" s="1224">
        <f>'[2]tr (2)'!G1299</f>
        <v>111.4</v>
      </c>
      <c r="G1922" s="1224">
        <f>'[2]tr (2)'!H1299</f>
        <v>111.4</v>
      </c>
      <c r="H1922" s="1224">
        <f>'[2]tr (2)'!I1299</f>
        <v>111.4</v>
      </c>
      <c r="I1922" s="1224">
        <f>'[2]tr (2)'!J1299</f>
        <v>111.4</v>
      </c>
      <c r="J1922" s="1224">
        <f>'[2]tr (2)'!K1299</f>
        <v>111.4</v>
      </c>
      <c r="K1922" s="1224">
        <f>'[2]tr (2)'!L1299</f>
        <v>111.4</v>
      </c>
      <c r="L1922" s="1224">
        <f>'[2]tr (2)'!M1299</f>
        <v>111.4</v>
      </c>
      <c r="M1922" s="1224">
        <f>'[2]tr (2)'!N1299</f>
        <v>111.5</v>
      </c>
      <c r="N1922" s="1272">
        <f>'[2]tr (2)'!O1299</f>
        <v>111.5</v>
      </c>
      <c r="O1922" s="1224">
        <f>'[2]tr (2)'!P1299</f>
        <v>111.4</v>
      </c>
      <c r="P1922" s="1276">
        <f>'[2]tr (2)'!Q1299</f>
        <v>111.6</v>
      </c>
      <c r="Q1922" s="1277" t="s">
        <v>2824</v>
      </c>
    </row>
    <row r="1923" spans="1:17" ht="15" customHeight="1">
      <c r="A1923" s="1244" t="s">
        <v>2825</v>
      </c>
      <c r="B1923" s="1272">
        <f>'[2]tr (2)'!C1300</f>
        <v>109.1</v>
      </c>
      <c r="C1923" s="1224">
        <f>'[2]tr (2)'!D1300</f>
        <v>109.1</v>
      </c>
      <c r="D1923" s="1276">
        <f>'[2]tr (2)'!E1300</f>
        <v>107</v>
      </c>
      <c r="E1923" s="1224">
        <f>'[2]tr (2)'!F1300</f>
        <v>107</v>
      </c>
      <c r="F1923" s="1224">
        <f>'[2]tr (2)'!G1300</f>
        <v>107</v>
      </c>
      <c r="G1923" s="1224">
        <f>'[2]tr (2)'!H1300</f>
        <v>107</v>
      </c>
      <c r="H1923" s="1224">
        <f>'[2]tr (2)'!I1300</f>
        <v>107</v>
      </c>
      <c r="I1923" s="1224">
        <f>'[2]tr (2)'!J1300</f>
        <v>107</v>
      </c>
      <c r="J1923" s="1224">
        <f>'[2]tr (2)'!K1300</f>
        <v>107</v>
      </c>
      <c r="K1923" s="1224">
        <f>'[2]tr (2)'!L1300</f>
        <v>107</v>
      </c>
      <c r="L1923" s="1224">
        <f>'[2]tr (2)'!M1300</f>
        <v>107</v>
      </c>
      <c r="M1923" s="1224">
        <f>'[2]tr (2)'!N1300</f>
        <v>107</v>
      </c>
      <c r="N1923" s="1272">
        <f>'[2]tr (2)'!O1300</f>
        <v>108.8</v>
      </c>
      <c r="O1923" s="1224">
        <f>'[2]tr (2)'!P1300</f>
        <v>108.8</v>
      </c>
      <c r="P1923" s="1276">
        <f>'[2]tr (2)'!Q1300</f>
        <v>113.6</v>
      </c>
      <c r="Q1923" s="1278" t="s">
        <v>2826</v>
      </c>
    </row>
    <row r="1924" spans="1:17" ht="15" customHeight="1">
      <c r="A1924" s="1244" t="s">
        <v>2827</v>
      </c>
      <c r="B1924" s="1272">
        <f>'[2]tr (2)'!C1301</f>
        <v>112</v>
      </c>
      <c r="C1924" s="1224">
        <f>'[2]tr (2)'!D1301</f>
        <v>111.9</v>
      </c>
      <c r="D1924" s="1276">
        <f>'[2]tr (2)'!E1301</f>
        <v>111.2</v>
      </c>
      <c r="E1924" s="1224">
        <f>'[2]tr (2)'!F1301</f>
        <v>111.2</v>
      </c>
      <c r="F1924" s="1224">
        <f>'[2]tr (2)'!G1301</f>
        <v>111.2</v>
      </c>
      <c r="G1924" s="1224">
        <f>'[2]tr (2)'!H1301</f>
        <v>111.2</v>
      </c>
      <c r="H1924" s="1224">
        <f>'[2]tr (2)'!I1301</f>
        <v>111.2</v>
      </c>
      <c r="I1924" s="1224">
        <f>'[2]tr (2)'!J1301</f>
        <v>111.2</v>
      </c>
      <c r="J1924" s="1224">
        <f>'[2]tr (2)'!K1301</f>
        <v>111.2</v>
      </c>
      <c r="K1924" s="1224">
        <f>'[2]tr (2)'!L1301</f>
        <v>111.2</v>
      </c>
      <c r="L1924" s="1224">
        <f>'[2]tr (2)'!M1301</f>
        <v>111.2</v>
      </c>
      <c r="M1924" s="1224">
        <f>'[2]tr (2)'!N1301</f>
        <v>111.2</v>
      </c>
      <c r="N1924" s="1272">
        <f>'[2]tr (2)'!O1301</f>
        <v>111.2</v>
      </c>
      <c r="O1924" s="1224">
        <f>'[2]tr (2)'!P1301</f>
        <v>111.2</v>
      </c>
      <c r="P1924" s="1276">
        <f>'[2]tr (2)'!Q1301</f>
        <v>111.4</v>
      </c>
      <c r="Q1924" s="1277" t="s">
        <v>2828</v>
      </c>
    </row>
    <row r="1925" spans="1:17" ht="15" customHeight="1">
      <c r="A1925" s="1244" t="s">
        <v>2829</v>
      </c>
      <c r="B1925" s="1272">
        <f>'[2]tr (2)'!C1302</f>
        <v>129.6</v>
      </c>
      <c r="C1925" s="1224">
        <f>'[2]tr (2)'!D1302</f>
        <v>129.6</v>
      </c>
      <c r="D1925" s="1276">
        <f>'[2]tr (2)'!E1302</f>
        <v>129.6</v>
      </c>
      <c r="E1925" s="1224">
        <f>'[2]tr (2)'!F1302</f>
        <v>129.6</v>
      </c>
      <c r="F1925" s="1224">
        <f>'[2]tr (2)'!G1302</f>
        <v>129.6</v>
      </c>
      <c r="G1925" s="1224">
        <f>'[2]tr (2)'!H1302</f>
        <v>129.6</v>
      </c>
      <c r="H1925" s="1224">
        <f>'[2]tr (2)'!I1302</f>
        <v>129.6</v>
      </c>
      <c r="I1925" s="1224">
        <f>'[2]tr (2)'!J1302</f>
        <v>129.6</v>
      </c>
      <c r="J1925" s="1224">
        <f>'[2]tr (2)'!K1302</f>
        <v>129.6</v>
      </c>
      <c r="K1925" s="1224">
        <f>'[2]tr (2)'!L1302</f>
        <v>129.6</v>
      </c>
      <c r="L1925" s="1224">
        <f>'[2]tr (2)'!M1302</f>
        <v>129.6</v>
      </c>
      <c r="M1925" s="1224">
        <f>'[2]tr (2)'!N1302</f>
        <v>119.8</v>
      </c>
      <c r="N1925" s="1272">
        <f>'[2]tr (2)'!O1302</f>
        <v>119.8</v>
      </c>
      <c r="O1925" s="1224">
        <f>'[2]tr (2)'!P1302</f>
        <v>119.8</v>
      </c>
      <c r="P1925" s="1276">
        <f>'[2]tr (2)'!Q1302</f>
        <v>119.8</v>
      </c>
      <c r="Q1925" s="1278" t="s">
        <v>2830</v>
      </c>
    </row>
    <row r="1926" spans="1:17" ht="15" customHeight="1">
      <c r="B1926" s="1272"/>
      <c r="C1926" s="1224"/>
      <c r="D1926" s="1268"/>
      <c r="E1926" s="1267"/>
      <c r="F1926" s="1267"/>
      <c r="G1926" s="1267"/>
      <c r="H1926" s="1267"/>
      <c r="I1926" s="1267"/>
      <c r="J1926" s="1267"/>
      <c r="K1926" s="1267"/>
      <c r="L1926" s="1267"/>
      <c r="M1926" s="1267"/>
      <c r="N1926" s="1266"/>
      <c r="O1926" s="1267"/>
      <c r="P1926" s="1268"/>
      <c r="Q1926" s="1278"/>
    </row>
    <row r="1927" spans="1:17" ht="15" customHeight="1">
      <c r="A1927" s="1274" t="s">
        <v>2831</v>
      </c>
      <c r="B1927" s="1266">
        <f>'[2]tr (2)'!C1304</f>
        <v>98.7</v>
      </c>
      <c r="C1927" s="1267">
        <f>'[2]tr (2)'!D1304</f>
        <v>98.7</v>
      </c>
      <c r="D1927" s="1268">
        <f>'[2]tr (2)'!E1304</f>
        <v>98.7</v>
      </c>
      <c r="E1927" s="1267">
        <f>'[2]tr (2)'!F1304</f>
        <v>98.7</v>
      </c>
      <c r="F1927" s="1267">
        <f>'[2]tr (2)'!G1304</f>
        <v>98.7</v>
      </c>
      <c r="G1927" s="1267">
        <f>'[2]tr (2)'!H1304</f>
        <v>98.7</v>
      </c>
      <c r="H1927" s="1267">
        <f>'[2]tr (2)'!I1304</f>
        <v>98.7</v>
      </c>
      <c r="I1927" s="1267">
        <f>'[2]tr (2)'!J1304</f>
        <v>98.7</v>
      </c>
      <c r="J1927" s="1267">
        <f>'[2]tr (2)'!K1304</f>
        <v>98.7</v>
      </c>
      <c r="K1927" s="1267">
        <f>'[2]tr (2)'!L1304</f>
        <v>98.7</v>
      </c>
      <c r="L1927" s="1267">
        <f>'[2]tr (2)'!M1304</f>
        <v>98.7</v>
      </c>
      <c r="M1927" s="1267">
        <f>'[2]tr (2)'!N1304</f>
        <v>98.7</v>
      </c>
      <c r="N1927" s="1266">
        <f>'[2]tr (2)'!O1304</f>
        <v>98.7</v>
      </c>
      <c r="O1927" s="1267">
        <f>'[2]tr (2)'!P1304</f>
        <v>98.7</v>
      </c>
      <c r="P1927" s="1268">
        <f>'[2]tr (2)'!Q1304</f>
        <v>98.7</v>
      </c>
      <c r="Q1927" s="1273" t="s">
        <v>2832</v>
      </c>
    </row>
    <row r="1928" spans="1:17" ht="15" customHeight="1">
      <c r="A1928" s="1244" t="s">
        <v>2833</v>
      </c>
      <c r="B1928" s="1272">
        <f>'[2]tr (2)'!C1305</f>
        <v>93.7</v>
      </c>
      <c r="C1928" s="1224">
        <f>'[2]tr (2)'!D1305</f>
        <v>93.7</v>
      </c>
      <c r="D1928" s="1276">
        <f>'[2]tr (2)'!E1305</f>
        <v>93.7</v>
      </c>
      <c r="E1928" s="1224">
        <f>'[2]tr (2)'!F1305</f>
        <v>93.7</v>
      </c>
      <c r="F1928" s="1224">
        <f>'[2]tr (2)'!G1305</f>
        <v>93.7</v>
      </c>
      <c r="G1928" s="1224">
        <f>'[2]tr (2)'!H1305</f>
        <v>93.7</v>
      </c>
      <c r="H1928" s="1224">
        <f>'[2]tr (2)'!I1305</f>
        <v>93.7</v>
      </c>
      <c r="I1928" s="1224">
        <f>'[2]tr (2)'!J1305</f>
        <v>93.7</v>
      </c>
      <c r="J1928" s="1224">
        <f>'[2]tr (2)'!K1305</f>
        <v>93.7</v>
      </c>
      <c r="K1928" s="1224">
        <f>'[2]tr (2)'!L1305</f>
        <v>93.7</v>
      </c>
      <c r="L1928" s="1224">
        <f>'[2]tr (2)'!M1305</f>
        <v>93.8</v>
      </c>
      <c r="M1928" s="1224">
        <f>'[2]tr (2)'!N1305</f>
        <v>93.8</v>
      </c>
      <c r="N1928" s="1272">
        <f>'[2]tr (2)'!O1305</f>
        <v>93.8</v>
      </c>
      <c r="O1928" s="1224">
        <f>'[2]tr (2)'!P1305</f>
        <v>93.8</v>
      </c>
      <c r="P1928" s="1276">
        <f>'[2]tr (2)'!Q1305</f>
        <v>93.8</v>
      </c>
      <c r="Q1928" s="1278" t="s">
        <v>2834</v>
      </c>
    </row>
    <row r="1929" spans="1:17" ht="15" customHeight="1">
      <c r="A1929" s="1244" t="s">
        <v>2835</v>
      </c>
      <c r="B1929" s="1272">
        <f>'[2]tr (2)'!C1306</f>
        <v>96.3</v>
      </c>
      <c r="C1929" s="1224">
        <f>'[2]tr (2)'!D1306</f>
        <v>96.3</v>
      </c>
      <c r="D1929" s="1276">
        <f>'[2]tr (2)'!E1306</f>
        <v>96.3</v>
      </c>
      <c r="E1929" s="1224">
        <f>'[2]tr (2)'!F1306</f>
        <v>96.3</v>
      </c>
      <c r="F1929" s="1224">
        <f>'[2]tr (2)'!G1306</f>
        <v>96.3</v>
      </c>
      <c r="G1929" s="1224">
        <f>'[2]tr (2)'!H1306</f>
        <v>96.3</v>
      </c>
      <c r="H1929" s="1224">
        <f>'[2]tr (2)'!I1306</f>
        <v>96.3</v>
      </c>
      <c r="I1929" s="1224">
        <f>'[2]tr (2)'!J1306</f>
        <v>96.3</v>
      </c>
      <c r="J1929" s="1224">
        <f>'[2]tr (2)'!K1306</f>
        <v>96.3</v>
      </c>
      <c r="K1929" s="1224">
        <f>'[2]tr (2)'!L1306</f>
        <v>96.3</v>
      </c>
      <c r="L1929" s="1224">
        <f>'[2]tr (2)'!M1306</f>
        <v>96.3</v>
      </c>
      <c r="M1929" s="1224">
        <f>'[2]tr (2)'!N1306</f>
        <v>96.3</v>
      </c>
      <c r="N1929" s="1272">
        <f>'[2]tr (2)'!O1306</f>
        <v>96.3</v>
      </c>
      <c r="O1929" s="1224">
        <f>'[2]tr (2)'!P1306</f>
        <v>96.3</v>
      </c>
      <c r="P1929" s="1276">
        <f>'[2]tr (2)'!Q1306</f>
        <v>96.3</v>
      </c>
      <c r="Q1929" s="1278" t="s">
        <v>2836</v>
      </c>
    </row>
    <row r="1930" spans="1:17" ht="15" customHeight="1">
      <c r="A1930" s="1244" t="s">
        <v>2837</v>
      </c>
      <c r="B1930" s="1272">
        <f>'[2]tr (2)'!C1307</f>
        <v>106.3</v>
      </c>
      <c r="C1930" s="1224">
        <f>'[2]tr (2)'!D1307</f>
        <v>106.3</v>
      </c>
      <c r="D1930" s="1276">
        <f>'[2]tr (2)'!E1307</f>
        <v>106.3</v>
      </c>
      <c r="E1930" s="1224">
        <f>'[2]tr (2)'!F1307</f>
        <v>106.3</v>
      </c>
      <c r="F1930" s="1224">
        <f>'[2]tr (2)'!G1307</f>
        <v>106.3</v>
      </c>
      <c r="G1930" s="1224">
        <f>'[2]tr (2)'!H1307</f>
        <v>106.3</v>
      </c>
      <c r="H1930" s="1224">
        <f>'[2]tr (2)'!I1307</f>
        <v>106.3</v>
      </c>
      <c r="I1930" s="1224">
        <f>'[2]tr (2)'!J1307</f>
        <v>106.3</v>
      </c>
      <c r="J1930" s="1224">
        <f>'[2]tr (2)'!K1307</f>
        <v>106.3</v>
      </c>
      <c r="K1930" s="1224">
        <f>'[2]tr (2)'!L1307</f>
        <v>106.3</v>
      </c>
      <c r="L1930" s="1224">
        <f>'[2]tr (2)'!M1307</f>
        <v>106.3</v>
      </c>
      <c r="M1930" s="1224">
        <f>'[2]tr (2)'!N1307</f>
        <v>106.3</v>
      </c>
      <c r="N1930" s="1272">
        <f>'[2]tr (2)'!O1307</f>
        <v>106.3</v>
      </c>
      <c r="O1930" s="1224">
        <f>'[2]tr (2)'!P1307</f>
        <v>106.3</v>
      </c>
      <c r="P1930" s="1276">
        <f>'[2]tr (2)'!Q1307</f>
        <v>106.3</v>
      </c>
      <c r="Q1930" s="1278" t="s">
        <v>2838</v>
      </c>
    </row>
    <row r="1931" spans="1:17" ht="15" customHeight="1">
      <c r="A1931" s="1244" t="s">
        <v>2839</v>
      </c>
      <c r="B1931" s="1272">
        <f>'[2]tr (2)'!C1308</f>
        <v>123.9</v>
      </c>
      <c r="C1931" s="1224">
        <f>'[2]tr (2)'!D1308</f>
        <v>123.9</v>
      </c>
      <c r="D1931" s="1276">
        <f>'[2]tr (2)'!E1308</f>
        <v>123.9</v>
      </c>
      <c r="E1931" s="1224">
        <f>'[2]tr (2)'!F1308</f>
        <v>123.9</v>
      </c>
      <c r="F1931" s="1224">
        <f>'[2]tr (2)'!G1308</f>
        <v>123.9</v>
      </c>
      <c r="G1931" s="1224">
        <f>'[2]tr (2)'!H1308</f>
        <v>123.9</v>
      </c>
      <c r="H1931" s="1224">
        <f>'[2]tr (2)'!I1308</f>
        <v>123.9</v>
      </c>
      <c r="I1931" s="1224">
        <f>'[2]tr (2)'!J1308</f>
        <v>123.9</v>
      </c>
      <c r="J1931" s="1224">
        <f>'[2]tr (2)'!K1308</f>
        <v>123.9</v>
      </c>
      <c r="K1931" s="1224">
        <f>'[2]tr (2)'!L1308</f>
        <v>123.9</v>
      </c>
      <c r="L1931" s="1224">
        <f>'[2]tr (2)'!M1308</f>
        <v>123.9</v>
      </c>
      <c r="M1931" s="1224">
        <f>'[2]tr (2)'!N1308</f>
        <v>123.9</v>
      </c>
      <c r="N1931" s="1272">
        <f>'[2]tr (2)'!O1308</f>
        <v>123.9</v>
      </c>
      <c r="O1931" s="1224">
        <f>'[2]tr (2)'!P1308</f>
        <v>123.9</v>
      </c>
      <c r="P1931" s="1276">
        <f>'[2]tr (2)'!Q1308</f>
        <v>123.9</v>
      </c>
      <c r="Q1931" s="1278" t="s">
        <v>2840</v>
      </c>
    </row>
    <row r="1932" spans="1:17" ht="15" customHeight="1">
      <c r="A1932" s="1244" t="s">
        <v>2841</v>
      </c>
      <c r="B1932" s="1272">
        <f>'[2]tr (2)'!C1309</f>
        <v>100</v>
      </c>
      <c r="C1932" s="1224">
        <f>'[2]tr (2)'!D1309</f>
        <v>100</v>
      </c>
      <c r="D1932" s="1276">
        <f>'[2]tr (2)'!E1309</f>
        <v>100</v>
      </c>
      <c r="E1932" s="1224">
        <f>'[2]tr (2)'!F1309</f>
        <v>100</v>
      </c>
      <c r="F1932" s="1224">
        <f>'[2]tr (2)'!G1309</f>
        <v>100</v>
      </c>
      <c r="G1932" s="1224">
        <f>'[2]tr (2)'!H1309</f>
        <v>100</v>
      </c>
      <c r="H1932" s="1224">
        <f>'[2]tr (2)'!I1309</f>
        <v>100</v>
      </c>
      <c r="I1932" s="1224">
        <f>'[2]tr (2)'!J1309</f>
        <v>100</v>
      </c>
      <c r="J1932" s="1224">
        <f>'[2]tr (2)'!K1309</f>
        <v>100</v>
      </c>
      <c r="K1932" s="1224">
        <f>'[2]tr (2)'!L1309</f>
        <v>100</v>
      </c>
      <c r="L1932" s="1224">
        <f>'[2]tr (2)'!M1309</f>
        <v>100</v>
      </c>
      <c r="M1932" s="1224">
        <f>'[2]tr (2)'!N1309</f>
        <v>100</v>
      </c>
      <c r="N1932" s="1272">
        <f>'[2]tr (2)'!O1309</f>
        <v>100</v>
      </c>
      <c r="O1932" s="1224">
        <f>'[2]tr (2)'!P1309</f>
        <v>100</v>
      </c>
      <c r="P1932" s="1276">
        <f>'[2]tr (2)'!Q1309</f>
        <v>100</v>
      </c>
      <c r="Q1932" s="1278" t="s">
        <v>2842</v>
      </c>
    </row>
    <row r="1933" spans="1:17" ht="15" customHeight="1">
      <c r="A1933" s="1244" t="s">
        <v>2843</v>
      </c>
      <c r="B1933" s="1272">
        <f>'[2]tr (2)'!C1310</f>
        <v>101.9</v>
      </c>
      <c r="C1933" s="1224">
        <f>'[2]tr (2)'!D1310</f>
        <v>101.9</v>
      </c>
      <c r="D1933" s="1276">
        <f>'[2]tr (2)'!E1310</f>
        <v>101.9</v>
      </c>
      <c r="E1933" s="1224">
        <f>'[2]tr (2)'!F1310</f>
        <v>101.9</v>
      </c>
      <c r="F1933" s="1224">
        <f>'[2]tr (2)'!G1310</f>
        <v>101.9</v>
      </c>
      <c r="G1933" s="1224">
        <f>'[2]tr (2)'!H1310</f>
        <v>101.9</v>
      </c>
      <c r="H1933" s="1224">
        <f>'[2]tr (2)'!I1310</f>
        <v>101.9</v>
      </c>
      <c r="I1933" s="1224">
        <f>'[2]tr (2)'!J1310</f>
        <v>101.9</v>
      </c>
      <c r="J1933" s="1224">
        <f>'[2]tr (2)'!K1310</f>
        <v>101.9</v>
      </c>
      <c r="K1933" s="1224">
        <f>'[2]tr (2)'!L1310</f>
        <v>101.9</v>
      </c>
      <c r="L1933" s="1224">
        <f>'[2]tr (2)'!M1310</f>
        <v>101.9</v>
      </c>
      <c r="M1933" s="1224">
        <f>'[2]tr (2)'!N1310</f>
        <v>101.9</v>
      </c>
      <c r="N1933" s="1272">
        <f>'[2]tr (2)'!O1310</f>
        <v>101.9</v>
      </c>
      <c r="O1933" s="1224">
        <f>'[2]tr (2)'!P1310</f>
        <v>101.9</v>
      </c>
      <c r="P1933" s="1276">
        <f>'[2]tr (2)'!Q1310</f>
        <v>101.9</v>
      </c>
      <c r="Q1933" s="1278" t="s">
        <v>2844</v>
      </c>
    </row>
    <row r="1934" spans="1:17" ht="15" customHeight="1">
      <c r="A1934" s="1244" t="s">
        <v>2845</v>
      </c>
      <c r="B1934" s="1272">
        <f>'[2]tr (2)'!C1311</f>
        <v>98.3</v>
      </c>
      <c r="C1934" s="1224">
        <f>'[2]tr (2)'!D1311</f>
        <v>98.3</v>
      </c>
      <c r="D1934" s="1276">
        <f>'[2]tr (2)'!E1311</f>
        <v>98.3</v>
      </c>
      <c r="E1934" s="1224">
        <f>'[2]tr (2)'!F1311</f>
        <v>98.3</v>
      </c>
      <c r="F1934" s="1224">
        <f>'[2]tr (2)'!G1311</f>
        <v>98.3</v>
      </c>
      <c r="G1934" s="1224">
        <f>'[2]tr (2)'!H1311</f>
        <v>98.3</v>
      </c>
      <c r="H1934" s="1224">
        <f>'[2]tr (2)'!I1311</f>
        <v>98.3</v>
      </c>
      <c r="I1934" s="1224">
        <f>'[2]tr (2)'!J1311</f>
        <v>98.3</v>
      </c>
      <c r="J1934" s="1224">
        <f>'[2]tr (2)'!K1311</f>
        <v>98.3</v>
      </c>
      <c r="K1934" s="1224">
        <f>'[2]tr (2)'!L1311</f>
        <v>98.3</v>
      </c>
      <c r="L1934" s="1224">
        <f>'[2]tr (2)'!M1311</f>
        <v>98.3</v>
      </c>
      <c r="M1934" s="1224">
        <f>'[2]tr (2)'!N1311</f>
        <v>98.3</v>
      </c>
      <c r="N1934" s="1272">
        <f>'[2]tr (2)'!O1311</f>
        <v>98.3</v>
      </c>
      <c r="O1934" s="1224">
        <f>'[2]tr (2)'!P1311</f>
        <v>98.3</v>
      </c>
      <c r="P1934" s="1276">
        <f>'[2]tr (2)'!Q1311</f>
        <v>98.3</v>
      </c>
      <c r="Q1934" s="1278" t="s">
        <v>2846</v>
      </c>
    </row>
    <row r="1935" spans="1:17" ht="15" customHeight="1">
      <c r="B1935" s="1272"/>
      <c r="C1935" s="1224"/>
      <c r="D1935" s="1268"/>
      <c r="E1935" s="1267"/>
      <c r="F1935" s="1267"/>
      <c r="G1935" s="1267"/>
      <c r="H1935" s="1267"/>
      <c r="I1935" s="1267"/>
      <c r="J1935" s="1267"/>
      <c r="K1935" s="1267"/>
      <c r="L1935" s="1267"/>
      <c r="M1935" s="1267"/>
      <c r="N1935" s="1266"/>
      <c r="O1935" s="1267"/>
      <c r="P1935" s="1268"/>
      <c r="Q1935" s="1278"/>
    </row>
    <row r="1936" spans="1:17" ht="15" customHeight="1">
      <c r="A1936" s="1274" t="s">
        <v>2847</v>
      </c>
      <c r="B1936" s="1266">
        <f>'[2]tr (2)'!C1313</f>
        <v>120.7</v>
      </c>
      <c r="C1936" s="1267">
        <f>'[2]tr (2)'!D1313</f>
        <v>125.6</v>
      </c>
      <c r="D1936" s="1268">
        <f>'[2]tr (2)'!E1313</f>
        <v>126.6</v>
      </c>
      <c r="E1936" s="1267">
        <f>'[2]tr (2)'!F1313</f>
        <v>125.2</v>
      </c>
      <c r="F1936" s="1267">
        <f>'[2]tr (2)'!G1313</f>
        <v>124.9</v>
      </c>
      <c r="G1936" s="1267">
        <f>'[2]tr (2)'!H1313</f>
        <v>124.9</v>
      </c>
      <c r="H1936" s="1267">
        <f>'[2]tr (2)'!I1313</f>
        <v>124.9</v>
      </c>
      <c r="I1936" s="1267">
        <f>'[2]tr (2)'!J1313</f>
        <v>124.3</v>
      </c>
      <c r="J1936" s="1267">
        <f>'[2]tr (2)'!K1313</f>
        <v>122.9</v>
      </c>
      <c r="K1936" s="1267">
        <f>'[2]tr (2)'!L1313</f>
        <v>121.3</v>
      </c>
      <c r="L1936" s="1267">
        <f>'[2]tr (2)'!M1313</f>
        <v>122.7</v>
      </c>
      <c r="M1936" s="1267">
        <f>'[2]tr (2)'!N1313</f>
        <v>122</v>
      </c>
      <c r="N1936" s="1266">
        <f>'[2]tr (2)'!O1313</f>
        <v>121.4</v>
      </c>
      <c r="O1936" s="1267">
        <f>'[2]tr (2)'!P1313</f>
        <v>121</v>
      </c>
      <c r="P1936" s="1268">
        <f>'[2]tr (2)'!Q1313</f>
        <v>120.4</v>
      </c>
      <c r="Q1936" s="1273" t="s">
        <v>2848</v>
      </c>
    </row>
    <row r="1937" spans="1:17" ht="15" customHeight="1">
      <c r="A1937" s="1244" t="s">
        <v>2849</v>
      </c>
      <c r="B1937" s="1272">
        <f>'[2]tr (2)'!C1314</f>
        <v>96.7</v>
      </c>
      <c r="C1937" s="1224">
        <f>'[2]tr (2)'!D1314</f>
        <v>96.7</v>
      </c>
      <c r="D1937" s="1276">
        <f>'[2]tr (2)'!E1314</f>
        <v>96.7</v>
      </c>
      <c r="E1937" s="1224">
        <f>'[2]tr (2)'!F1314</f>
        <v>96.7</v>
      </c>
      <c r="F1937" s="1224">
        <f>'[2]tr (2)'!G1314</f>
        <v>96.7</v>
      </c>
      <c r="G1937" s="1224">
        <f>'[2]tr (2)'!H1314</f>
        <v>96.7</v>
      </c>
      <c r="H1937" s="1224">
        <f>'[2]tr (2)'!I1314</f>
        <v>96.7</v>
      </c>
      <c r="I1937" s="1224">
        <f>'[2]tr (2)'!J1314</f>
        <v>96.7</v>
      </c>
      <c r="J1937" s="1224">
        <f>'[2]tr (2)'!K1314</f>
        <v>96.7</v>
      </c>
      <c r="K1937" s="1224">
        <f>'[2]tr (2)'!L1314</f>
        <v>96.7</v>
      </c>
      <c r="L1937" s="1224">
        <f>'[2]tr (2)'!M1314</f>
        <v>96.7</v>
      </c>
      <c r="M1937" s="1224">
        <f>'[2]tr (2)'!N1314</f>
        <v>96.7</v>
      </c>
      <c r="N1937" s="1272">
        <f>'[2]tr (2)'!O1314</f>
        <v>96.7</v>
      </c>
      <c r="O1937" s="1224">
        <f>'[2]tr (2)'!P1314</f>
        <v>96.7</v>
      </c>
      <c r="P1937" s="1276">
        <f>'[2]tr (2)'!Q1314</f>
        <v>96.7</v>
      </c>
      <c r="Q1937" s="1278" t="s">
        <v>2850</v>
      </c>
    </row>
    <row r="1938" spans="1:17" ht="15" customHeight="1">
      <c r="A1938" s="1244" t="s">
        <v>2851</v>
      </c>
      <c r="B1938" s="1272">
        <f>'[2]tr (2)'!C1315</f>
        <v>106.4</v>
      </c>
      <c r="C1938" s="1224">
        <f>'[2]tr (2)'!D1315</f>
        <v>106.4</v>
      </c>
      <c r="D1938" s="1276">
        <f>'[2]tr (2)'!E1315</f>
        <v>106.4</v>
      </c>
      <c r="E1938" s="1224">
        <f>'[2]tr (2)'!F1315</f>
        <v>106.4</v>
      </c>
      <c r="F1938" s="1224">
        <f>'[2]tr (2)'!G1315</f>
        <v>106.4</v>
      </c>
      <c r="G1938" s="1224">
        <f>'[2]tr (2)'!H1315</f>
        <v>106.4</v>
      </c>
      <c r="H1938" s="1224">
        <f>'[2]tr (2)'!I1315</f>
        <v>106.4</v>
      </c>
      <c r="I1938" s="1224">
        <f>'[2]tr (2)'!J1315</f>
        <v>106.4</v>
      </c>
      <c r="J1938" s="1224">
        <f>'[2]tr (2)'!K1315</f>
        <v>106.4</v>
      </c>
      <c r="K1938" s="1224">
        <f>'[2]tr (2)'!L1315</f>
        <v>106.4</v>
      </c>
      <c r="L1938" s="1224">
        <f>'[2]tr (2)'!M1315</f>
        <v>106.4</v>
      </c>
      <c r="M1938" s="1224">
        <f>'[2]tr (2)'!N1315</f>
        <v>106.4</v>
      </c>
      <c r="N1938" s="1272">
        <f>'[2]tr (2)'!O1315</f>
        <v>106.4</v>
      </c>
      <c r="O1938" s="1224">
        <f>'[2]tr (2)'!P1315</f>
        <v>106.4</v>
      </c>
      <c r="P1938" s="1276">
        <f>'[2]tr (2)'!Q1315</f>
        <v>106.4</v>
      </c>
      <c r="Q1938" s="1278" t="s">
        <v>2852</v>
      </c>
    </row>
    <row r="1939" spans="1:17" ht="15" customHeight="1">
      <c r="A1939" s="1244" t="s">
        <v>2853</v>
      </c>
      <c r="B1939" s="1272">
        <f>'[2]tr (2)'!C1316</f>
        <v>146.9</v>
      </c>
      <c r="C1939" s="1224">
        <f>'[2]tr (2)'!D1316</f>
        <v>149.30000000000001</v>
      </c>
      <c r="D1939" s="1276">
        <f>'[2]tr (2)'!E1316</f>
        <v>149.30000000000001</v>
      </c>
      <c r="E1939" s="1224">
        <f>'[2]tr (2)'!F1316</f>
        <v>148.9</v>
      </c>
      <c r="F1939" s="1224">
        <f>'[2]tr (2)'!G1316</f>
        <v>148.9</v>
      </c>
      <c r="G1939" s="1224">
        <f>'[2]tr (2)'!H1316</f>
        <v>148.9</v>
      </c>
      <c r="H1939" s="1224">
        <f>'[2]tr (2)'!I1316</f>
        <v>148.9</v>
      </c>
      <c r="I1939" s="1224">
        <f>'[2]tr (2)'!J1316</f>
        <v>148.9</v>
      </c>
      <c r="J1939" s="1224">
        <f>'[2]tr (2)'!K1316</f>
        <v>149.80000000000001</v>
      </c>
      <c r="K1939" s="1224">
        <f>'[2]tr (2)'!L1316</f>
        <v>149.80000000000001</v>
      </c>
      <c r="L1939" s="1224">
        <f>'[2]tr (2)'!M1316</f>
        <v>149.80000000000001</v>
      </c>
      <c r="M1939" s="1224">
        <f>'[2]tr (2)'!N1316</f>
        <v>149.80000000000001</v>
      </c>
      <c r="N1939" s="1272">
        <f>'[2]tr (2)'!O1316</f>
        <v>149.80000000000001</v>
      </c>
      <c r="O1939" s="1224">
        <f>'[2]tr (2)'!P1316</f>
        <v>149.80000000000001</v>
      </c>
      <c r="P1939" s="1276">
        <f>'[2]tr (2)'!Q1316</f>
        <v>149.80000000000001</v>
      </c>
      <c r="Q1939" s="1277" t="s">
        <v>2854</v>
      </c>
    </row>
    <row r="1940" spans="1:17" ht="15" customHeight="1">
      <c r="A1940" s="1244" t="s">
        <v>2855</v>
      </c>
      <c r="B1940" s="1272">
        <f>'[2]tr (2)'!C1317</f>
        <v>117.4</v>
      </c>
      <c r="C1940" s="1224">
        <f>'[2]tr (2)'!D1317</f>
        <v>117.4</v>
      </c>
      <c r="D1940" s="1276">
        <f>'[2]tr (2)'!E1317</f>
        <v>117.4</v>
      </c>
      <c r="E1940" s="1224">
        <f>'[2]tr (2)'!F1317</f>
        <v>117.4</v>
      </c>
      <c r="F1940" s="1224">
        <f>'[2]tr (2)'!G1317</f>
        <v>117.3</v>
      </c>
      <c r="G1940" s="1224">
        <f>'[2]tr (2)'!H1317</f>
        <v>117.3</v>
      </c>
      <c r="H1940" s="1224">
        <f>'[2]tr (2)'!I1317</f>
        <v>117.3</v>
      </c>
      <c r="I1940" s="1224">
        <f>'[2]tr (2)'!J1317</f>
        <v>115.6</v>
      </c>
      <c r="J1940" s="1224">
        <f>'[2]tr (2)'!K1317</f>
        <v>115.6</v>
      </c>
      <c r="K1940" s="1224">
        <f>'[2]tr (2)'!L1317</f>
        <v>115.6</v>
      </c>
      <c r="L1940" s="1224">
        <f>'[2]tr (2)'!M1317</f>
        <v>115.6</v>
      </c>
      <c r="M1940" s="1224">
        <f>'[2]tr (2)'!N1317</f>
        <v>115.6</v>
      </c>
      <c r="N1940" s="1272">
        <f>'[2]tr (2)'!O1317</f>
        <v>115.6</v>
      </c>
      <c r="O1940" s="1224">
        <f>'[2]tr (2)'!P1317</f>
        <v>115.6</v>
      </c>
      <c r="P1940" s="1276">
        <f>'[2]tr (2)'!Q1317</f>
        <v>115.6</v>
      </c>
      <c r="Q1940" s="1278" t="s">
        <v>2856</v>
      </c>
    </row>
    <row r="1941" spans="1:17" ht="15" customHeight="1">
      <c r="A1941" s="1244" t="s">
        <v>2857</v>
      </c>
      <c r="B1941" s="1272">
        <f>'[2]tr (2)'!C1318</f>
        <v>141</v>
      </c>
      <c r="C1941" s="1224">
        <f>'[2]tr (2)'!D1318</f>
        <v>157.19999999999999</v>
      </c>
      <c r="D1941" s="1276">
        <f>'[2]tr (2)'!E1318</f>
        <v>161.6</v>
      </c>
      <c r="E1941" s="1224">
        <f>'[2]tr (2)'!F1318</f>
        <v>156.5</v>
      </c>
      <c r="F1941" s="1224">
        <f>'[2]tr (2)'!G1318</f>
        <v>154.9</v>
      </c>
      <c r="G1941" s="1224">
        <f>'[2]tr (2)'!H1318</f>
        <v>154.9</v>
      </c>
      <c r="H1941" s="1224">
        <f>'[2]tr (2)'!I1318</f>
        <v>154.9</v>
      </c>
      <c r="I1941" s="1224">
        <f>'[2]tr (2)'!J1318</f>
        <v>153.6</v>
      </c>
      <c r="J1941" s="1224">
        <f>'[2]tr (2)'!K1318</f>
        <v>147.4</v>
      </c>
      <c r="K1941" s="1224">
        <f>'[2]tr (2)'!L1318</f>
        <v>140.4</v>
      </c>
      <c r="L1941" s="1224">
        <f>'[2]tr (2)'!M1318</f>
        <v>146.4</v>
      </c>
      <c r="M1941" s="1224">
        <f>'[2]tr (2)'!N1318</f>
        <v>144.9</v>
      </c>
      <c r="N1941" s="1272">
        <f>'[2]tr (2)'!O1318</f>
        <v>142.1</v>
      </c>
      <c r="O1941" s="1224">
        <f>'[2]tr (2)'!P1318</f>
        <v>140.30000000000001</v>
      </c>
      <c r="P1941" s="1276">
        <f>'[2]tr (2)'!Q1318</f>
        <v>136.1</v>
      </c>
      <c r="Q1941" s="1277" t="s">
        <v>2858</v>
      </c>
    </row>
    <row r="1942" spans="1:17" ht="15" customHeight="1">
      <c r="A1942" s="1244" t="s">
        <v>2859</v>
      </c>
      <c r="B1942" s="1272">
        <f>'[2]tr (2)'!C1319</f>
        <v>125.2</v>
      </c>
      <c r="C1942" s="1224">
        <f>'[2]tr (2)'!D1319</f>
        <v>125.2</v>
      </c>
      <c r="D1942" s="1276">
        <f>'[2]tr (2)'!E1319</f>
        <v>125.2</v>
      </c>
      <c r="E1942" s="1224">
        <f>'[2]tr (2)'!F1319</f>
        <v>125.2</v>
      </c>
      <c r="F1942" s="1224">
        <f>'[2]tr (2)'!G1319</f>
        <v>125.2</v>
      </c>
      <c r="G1942" s="1224">
        <f>'[2]tr (2)'!H1319</f>
        <v>125.2</v>
      </c>
      <c r="H1942" s="1224">
        <f>'[2]tr (2)'!I1319</f>
        <v>125.2</v>
      </c>
      <c r="I1942" s="1224">
        <f>'[2]tr (2)'!J1319</f>
        <v>125.2</v>
      </c>
      <c r="J1942" s="1224">
        <f>'[2]tr (2)'!K1319</f>
        <v>125.2</v>
      </c>
      <c r="K1942" s="1224">
        <f>'[2]tr (2)'!L1319</f>
        <v>125.2</v>
      </c>
      <c r="L1942" s="1224">
        <f>'[2]tr (2)'!M1319</f>
        <v>125.2</v>
      </c>
      <c r="M1942" s="1224">
        <f>'[2]tr (2)'!N1319</f>
        <v>125.2</v>
      </c>
      <c r="N1942" s="1272">
        <f>'[2]tr (2)'!O1319</f>
        <v>125.2</v>
      </c>
      <c r="O1942" s="1224">
        <f>'[2]tr (2)'!P1319</f>
        <v>125.2</v>
      </c>
      <c r="P1942" s="1276">
        <f>'[2]tr (2)'!Q1319</f>
        <v>125.2</v>
      </c>
      <c r="Q1942" s="1278" t="s">
        <v>2860</v>
      </c>
    </row>
    <row r="1943" spans="1:17" ht="15" customHeight="1">
      <c r="A1943" s="1244" t="s">
        <v>2861</v>
      </c>
      <c r="B1943" s="1272">
        <f>'[2]tr (2)'!C1320</f>
        <v>111.5</v>
      </c>
      <c r="C1943" s="1224">
        <f>'[2]tr (2)'!D1320</f>
        <v>111.5</v>
      </c>
      <c r="D1943" s="1276">
        <f>'[2]tr (2)'!E1320</f>
        <v>111.5</v>
      </c>
      <c r="E1943" s="1224">
        <f>'[2]tr (2)'!F1320</f>
        <v>111.5</v>
      </c>
      <c r="F1943" s="1224">
        <f>'[2]tr (2)'!G1320</f>
        <v>112.8</v>
      </c>
      <c r="G1943" s="1224">
        <f>'[2]tr (2)'!H1320</f>
        <v>112.8</v>
      </c>
      <c r="H1943" s="1224">
        <f>'[2]tr (2)'!I1320</f>
        <v>112.7</v>
      </c>
      <c r="I1943" s="1224">
        <f>'[2]tr (2)'!J1320</f>
        <v>112.7</v>
      </c>
      <c r="J1943" s="1224">
        <f>'[2]tr (2)'!K1320</f>
        <v>112.7</v>
      </c>
      <c r="K1943" s="1224">
        <f>'[2]tr (2)'!L1320</f>
        <v>112.3</v>
      </c>
      <c r="L1943" s="1224">
        <f>'[2]tr (2)'!M1320</f>
        <v>112.4</v>
      </c>
      <c r="M1943" s="1224">
        <f>'[2]tr (2)'!N1320</f>
        <v>112.4</v>
      </c>
      <c r="N1943" s="1272">
        <f>'[2]tr (2)'!O1320</f>
        <v>112.4</v>
      </c>
      <c r="O1943" s="1224">
        <f>'[2]tr (2)'!P1320</f>
        <v>112.4</v>
      </c>
      <c r="P1943" s="1276">
        <f>'[2]tr (2)'!Q1320</f>
        <v>112.4</v>
      </c>
      <c r="Q1943" s="1278" t="s">
        <v>2862</v>
      </c>
    </row>
    <row r="1944" spans="1:17" ht="15" customHeight="1">
      <c r="A1944" s="1244" t="s">
        <v>2865</v>
      </c>
      <c r="B1944" s="1272">
        <f>'[2]tr (2)'!C1321</f>
        <v>137.4</v>
      </c>
      <c r="C1944" s="1224">
        <f>'[2]tr (2)'!D1321</f>
        <v>137.4</v>
      </c>
      <c r="D1944" s="1276">
        <f>'[2]tr (2)'!E1321</f>
        <v>137.4</v>
      </c>
      <c r="E1944" s="1224">
        <f>'[2]tr (2)'!F1321</f>
        <v>137.4</v>
      </c>
      <c r="F1944" s="1224">
        <f>'[2]tr (2)'!G1321</f>
        <v>137.4</v>
      </c>
      <c r="G1944" s="1224">
        <f>'[2]tr (2)'!H1321</f>
        <v>137.4</v>
      </c>
      <c r="H1944" s="1224">
        <f>'[2]tr (2)'!I1321</f>
        <v>137.4</v>
      </c>
      <c r="I1944" s="1224">
        <f>'[2]tr (2)'!J1321</f>
        <v>137.4</v>
      </c>
      <c r="J1944" s="1224">
        <f>'[2]tr (2)'!K1321</f>
        <v>137.4</v>
      </c>
      <c r="K1944" s="1224">
        <f>'[2]tr (2)'!L1321</f>
        <v>137.4</v>
      </c>
      <c r="L1944" s="1224">
        <f>'[2]tr (2)'!M1321</f>
        <v>137.4</v>
      </c>
      <c r="M1944" s="1224">
        <f>'[2]tr (2)'!N1321</f>
        <v>137.4</v>
      </c>
      <c r="N1944" s="1272">
        <f>'[2]tr (2)'!O1321</f>
        <v>137.4</v>
      </c>
      <c r="O1944" s="1224">
        <f>'[2]tr (2)'!P1321</f>
        <v>136.80000000000001</v>
      </c>
      <c r="P1944" s="1276">
        <f>'[2]tr (2)'!Q1321</f>
        <v>136.80000000000001</v>
      </c>
      <c r="Q1944" s="1278" t="s">
        <v>2866</v>
      </c>
    </row>
    <row r="1945" spans="1:17" ht="15" customHeight="1">
      <c r="A1945" s="1244" t="s">
        <v>2867</v>
      </c>
      <c r="B1945" s="1272">
        <f>'[2]tr (2)'!C1322</f>
        <v>77.7</v>
      </c>
      <c r="C1945" s="1224">
        <f>'[2]tr (2)'!D1322</f>
        <v>92</v>
      </c>
      <c r="D1945" s="1276">
        <f>'[2]tr (2)'!E1322</f>
        <v>92</v>
      </c>
      <c r="E1945" s="1224">
        <f>'[2]tr (2)'!F1322</f>
        <v>89.1</v>
      </c>
      <c r="F1945" s="1224">
        <f>'[2]tr (2)'!G1322</f>
        <v>89.1</v>
      </c>
      <c r="G1945" s="1224">
        <f>'[2]tr (2)'!H1322</f>
        <v>89.1</v>
      </c>
      <c r="H1945" s="1224">
        <f>'[2]tr (2)'!I1322</f>
        <v>89.1</v>
      </c>
      <c r="I1945" s="1224">
        <f>'[2]tr (2)'!J1322</f>
        <v>86</v>
      </c>
      <c r="J1945" s="1224">
        <f>'[2]tr (2)'!K1322</f>
        <v>86</v>
      </c>
      <c r="K1945" s="1224">
        <f>'[2]tr (2)'!L1322</f>
        <v>86.6</v>
      </c>
      <c r="L1945" s="1224">
        <f>'[2]tr (2)'!M1322</f>
        <v>86.6</v>
      </c>
      <c r="M1945" s="1224">
        <f>'[2]tr (2)'!N1322</f>
        <v>82.9</v>
      </c>
      <c r="N1945" s="1272">
        <f>'[2]tr (2)'!O1322</f>
        <v>82.9</v>
      </c>
      <c r="O1945" s="1224">
        <f>'[2]tr (2)'!P1322</f>
        <v>82.9</v>
      </c>
      <c r="P1945" s="1276">
        <f>'[2]tr (2)'!Q1322</f>
        <v>91.8</v>
      </c>
      <c r="Q1945" s="1278" t="s">
        <v>2868</v>
      </c>
    </row>
    <row r="1946" spans="1:17" ht="15" customHeight="1">
      <c r="B1946" s="1272"/>
      <c r="C1946" s="1224"/>
      <c r="D1946" s="1268"/>
      <c r="E1946" s="1267"/>
      <c r="F1946" s="1267"/>
      <c r="G1946" s="1267"/>
      <c r="H1946" s="1267"/>
      <c r="I1946" s="1267"/>
      <c r="J1946" s="1267"/>
      <c r="K1946" s="1267"/>
      <c r="L1946" s="1267"/>
      <c r="M1946" s="1267"/>
      <c r="N1946" s="1266"/>
      <c r="O1946" s="1267"/>
      <c r="P1946" s="1268"/>
      <c r="Q1946" s="1278"/>
    </row>
    <row r="1947" spans="1:17" ht="15" customHeight="1">
      <c r="A1947" s="1274" t="s">
        <v>2869</v>
      </c>
      <c r="B1947" s="1266">
        <f>'[2]tr (2)'!C1324</f>
        <v>55.8</v>
      </c>
      <c r="C1947" s="1267">
        <f>'[2]tr (2)'!D1324</f>
        <v>55.8</v>
      </c>
      <c r="D1947" s="1268">
        <f>'[2]tr (2)'!E1324</f>
        <v>55.8</v>
      </c>
      <c r="E1947" s="1267">
        <f>'[2]tr (2)'!F1324</f>
        <v>55.7</v>
      </c>
      <c r="F1947" s="1267">
        <f>'[2]tr (2)'!G1324</f>
        <v>55.7</v>
      </c>
      <c r="G1947" s="1267">
        <f>'[2]tr (2)'!H1324</f>
        <v>55.7</v>
      </c>
      <c r="H1947" s="1267">
        <f>'[2]tr (2)'!I1324</f>
        <v>55.7</v>
      </c>
      <c r="I1947" s="1267">
        <f>'[2]tr (2)'!J1324</f>
        <v>55.7</v>
      </c>
      <c r="J1947" s="1267">
        <f>'[2]tr (2)'!K1324</f>
        <v>55.7</v>
      </c>
      <c r="K1947" s="1267">
        <f>'[2]tr (2)'!L1324</f>
        <v>55.7</v>
      </c>
      <c r="L1947" s="1267">
        <f>'[2]tr (2)'!M1324</f>
        <v>55.7</v>
      </c>
      <c r="M1947" s="1267">
        <f>'[2]tr (2)'!N1324</f>
        <v>56.4</v>
      </c>
      <c r="N1947" s="1266">
        <f>'[2]tr (2)'!O1324</f>
        <v>56.4</v>
      </c>
      <c r="O1947" s="1267">
        <f>'[2]tr (2)'!P1324</f>
        <v>56.4</v>
      </c>
      <c r="P1947" s="1268">
        <f>'[2]tr (2)'!Q1324</f>
        <v>56.4</v>
      </c>
      <c r="Q1947" s="1273" t="s">
        <v>2870</v>
      </c>
    </row>
    <row r="1948" spans="1:17" ht="15" customHeight="1">
      <c r="A1948" s="1244" t="s">
        <v>2871</v>
      </c>
      <c r="B1948" s="1272">
        <f>'[2]tr (2)'!C1325</f>
        <v>127.1</v>
      </c>
      <c r="C1948" s="1224">
        <f>'[2]tr (2)'!D1325</f>
        <v>127.1</v>
      </c>
      <c r="D1948" s="1276">
        <f>'[2]tr (2)'!E1325</f>
        <v>127.1</v>
      </c>
      <c r="E1948" s="1224">
        <f>'[2]tr (2)'!F1325</f>
        <v>127.1</v>
      </c>
      <c r="F1948" s="1224">
        <f>'[2]tr (2)'!G1325</f>
        <v>127.1</v>
      </c>
      <c r="G1948" s="1224">
        <f>'[2]tr (2)'!H1325</f>
        <v>127.1</v>
      </c>
      <c r="H1948" s="1224">
        <f>'[2]tr (2)'!I1325</f>
        <v>127.1</v>
      </c>
      <c r="I1948" s="1224">
        <f>'[2]tr (2)'!J1325</f>
        <v>127.1</v>
      </c>
      <c r="J1948" s="1224">
        <f>'[2]tr (2)'!K1325</f>
        <v>127.1</v>
      </c>
      <c r="K1948" s="1224">
        <f>'[2]tr (2)'!L1325</f>
        <v>127.1</v>
      </c>
      <c r="L1948" s="1224">
        <f>'[2]tr (2)'!M1325</f>
        <v>127.1</v>
      </c>
      <c r="M1948" s="1224">
        <f>'[2]tr (2)'!N1325</f>
        <v>127.1</v>
      </c>
      <c r="N1948" s="1272">
        <f>'[2]tr (2)'!O1325</f>
        <v>127.1</v>
      </c>
      <c r="O1948" s="1224">
        <f>'[2]tr (2)'!P1325</f>
        <v>127.1</v>
      </c>
      <c r="P1948" s="1276">
        <f>'[2]tr (2)'!Q1325</f>
        <v>127.1</v>
      </c>
      <c r="Q1948" s="1278" t="s">
        <v>2872</v>
      </c>
    </row>
    <row r="1949" spans="1:17" ht="15" customHeight="1">
      <c r="A1949" s="1244" t="s">
        <v>2873</v>
      </c>
      <c r="B1949" s="1272">
        <f>'[2]tr (2)'!C1326</f>
        <v>71.8</v>
      </c>
      <c r="C1949" s="1224">
        <f>'[2]tr (2)'!D1326</f>
        <v>71.8</v>
      </c>
      <c r="D1949" s="1276">
        <f>'[2]tr (2)'!E1326</f>
        <v>71.8</v>
      </c>
      <c r="E1949" s="1224">
        <f>'[2]tr (2)'!F1326</f>
        <v>71.8</v>
      </c>
      <c r="F1949" s="1224">
        <f>'[2]tr (2)'!G1326</f>
        <v>71.8</v>
      </c>
      <c r="G1949" s="1224">
        <f>'[2]tr (2)'!H1326</f>
        <v>71.8</v>
      </c>
      <c r="H1949" s="1224">
        <f>'[2]tr (2)'!I1326</f>
        <v>71.8</v>
      </c>
      <c r="I1949" s="1224">
        <f>'[2]tr (2)'!J1326</f>
        <v>71.8</v>
      </c>
      <c r="J1949" s="1224">
        <f>'[2]tr (2)'!K1326</f>
        <v>71.8</v>
      </c>
      <c r="K1949" s="1224">
        <f>'[2]tr (2)'!L1326</f>
        <v>71.8</v>
      </c>
      <c r="L1949" s="1224">
        <f>'[2]tr (2)'!M1326</f>
        <v>71.8</v>
      </c>
      <c r="M1949" s="1224">
        <f>'[2]tr (2)'!N1326</f>
        <v>81.900000000000006</v>
      </c>
      <c r="N1949" s="1272">
        <f>'[2]tr (2)'!O1326</f>
        <v>81.900000000000006</v>
      </c>
      <c r="O1949" s="1224">
        <f>'[2]tr (2)'!P1326</f>
        <v>81.900000000000006</v>
      </c>
      <c r="P1949" s="1276">
        <f>'[2]tr (2)'!Q1326</f>
        <v>81.900000000000006</v>
      </c>
      <c r="Q1949" s="1278" t="s">
        <v>2874</v>
      </c>
    </row>
    <row r="1950" spans="1:17" ht="15" customHeight="1">
      <c r="A1950" s="1244" t="s">
        <v>2875</v>
      </c>
      <c r="B1950" s="1272">
        <f>'[2]tr (2)'!C1327</f>
        <v>52.7</v>
      </c>
      <c r="C1950" s="1224">
        <f>'[2]tr (2)'!D1327</f>
        <v>52.7</v>
      </c>
      <c r="D1950" s="1276">
        <f>'[2]tr (2)'!E1327</f>
        <v>52.7</v>
      </c>
      <c r="E1950" s="1224">
        <f>'[2]tr (2)'!F1327</f>
        <v>52.5</v>
      </c>
      <c r="F1950" s="1224">
        <f>'[2]tr (2)'!G1327</f>
        <v>52.5</v>
      </c>
      <c r="G1950" s="1224">
        <f>'[2]tr (2)'!H1327</f>
        <v>52.5</v>
      </c>
      <c r="H1950" s="1224">
        <f>'[2]tr (2)'!I1327</f>
        <v>52.5</v>
      </c>
      <c r="I1950" s="1224">
        <f>'[2]tr (2)'!J1327</f>
        <v>52.5</v>
      </c>
      <c r="J1950" s="1224">
        <f>'[2]tr (2)'!K1327</f>
        <v>52.5</v>
      </c>
      <c r="K1950" s="1224">
        <f>'[2]tr (2)'!L1327</f>
        <v>52.5</v>
      </c>
      <c r="L1950" s="1224">
        <f>'[2]tr (2)'!M1327</f>
        <v>52.5</v>
      </c>
      <c r="M1950" s="1224">
        <f>'[2]tr (2)'!N1327</f>
        <v>52.5</v>
      </c>
      <c r="N1950" s="1272">
        <f>'[2]tr (2)'!O1327</f>
        <v>52.5</v>
      </c>
      <c r="O1950" s="1224">
        <f>'[2]tr (2)'!P1327</f>
        <v>52.5</v>
      </c>
      <c r="P1950" s="1276">
        <f>'[2]tr (2)'!Q1327</f>
        <v>52.5</v>
      </c>
      <c r="Q1950" s="1278" t="s">
        <v>2876</v>
      </c>
    </row>
    <row r="1951" spans="1:17" ht="15" customHeight="1">
      <c r="A1951" s="1295"/>
      <c r="B1951" s="1272"/>
      <c r="C1951" s="1224"/>
      <c r="D1951" s="1276"/>
      <c r="P1951" s="1263"/>
      <c r="Q1951" s="1278"/>
    </row>
    <row r="1952" spans="1:17" ht="15" customHeight="1">
      <c r="A1952" s="1295"/>
      <c r="B1952" s="1272"/>
      <c r="C1952" s="1224"/>
      <c r="D1952" s="1276"/>
      <c r="P1952" s="1263"/>
      <c r="Q1952" s="1278"/>
    </row>
    <row r="1953" spans="1:17" ht="15" customHeight="1">
      <c r="A1953" s="1295"/>
      <c r="B1953" s="1272"/>
      <c r="C1953" s="1224"/>
      <c r="D1953" s="1276"/>
      <c r="P1953" s="1263"/>
      <c r="Q1953" s="1278"/>
    </row>
    <row r="1954" spans="1:17" ht="15" customHeight="1">
      <c r="A1954" s="1295"/>
      <c r="B1954" s="1272"/>
      <c r="C1954" s="1224"/>
      <c r="D1954" s="1276"/>
      <c r="P1954" s="1263"/>
      <c r="Q1954" s="1278"/>
    </row>
    <row r="1955" spans="1:17" ht="15" customHeight="1">
      <c r="A1955" s="1295"/>
      <c r="B1955" s="1272"/>
      <c r="C1955" s="1224"/>
      <c r="D1955" s="1276"/>
      <c r="P1955" s="1263"/>
      <c r="Q1955" s="1278"/>
    </row>
    <row r="1956" spans="1:17" ht="15" customHeight="1">
      <c r="A1956" s="1295"/>
      <c r="B1956" s="1272"/>
      <c r="C1956" s="1224"/>
      <c r="D1956" s="1276"/>
      <c r="P1956" s="1263"/>
      <c r="Q1956" s="1278"/>
    </row>
    <row r="1957" spans="1:17" ht="15" customHeight="1">
      <c r="A1957" s="1295"/>
      <c r="B1957" s="1272"/>
      <c r="C1957" s="1224"/>
      <c r="D1957" s="1276"/>
      <c r="P1957" s="1263"/>
      <c r="Q1957" s="1278"/>
    </row>
    <row r="1958" spans="1:17" ht="15" customHeight="1">
      <c r="A1958" s="1297"/>
      <c r="B1958" s="1282"/>
      <c r="C1958" s="1283"/>
      <c r="D1958" s="1284"/>
      <c r="E1958" s="1240"/>
      <c r="F1958" s="1240"/>
      <c r="G1958" s="1240"/>
      <c r="H1958" s="1240"/>
      <c r="I1958" s="1240"/>
      <c r="J1958" s="1240"/>
      <c r="K1958" s="1240"/>
      <c r="L1958" s="1240"/>
      <c r="N1958" s="1319"/>
      <c r="O1958" s="1240"/>
      <c r="P1958" s="1320"/>
      <c r="Q1958" s="1298" t="s">
        <v>249</v>
      </c>
    </row>
    <row r="1959" spans="1:17" ht="12.95" customHeight="1">
      <c r="B1959" s="1224"/>
      <c r="C1959" s="1224"/>
      <c r="D1959" s="1224"/>
      <c r="M1959" s="1321"/>
      <c r="N1959" s="1321"/>
    </row>
    <row r="1960" spans="1:17" ht="12.95" customHeight="1">
      <c r="B1960" s="1224"/>
      <c r="C1960" s="1224"/>
      <c r="D1960" s="1224"/>
      <c r="N1960" s="1220"/>
    </row>
    <row r="1961" spans="1:17" ht="12.95" customHeight="1">
      <c r="A1961" s="1300"/>
      <c r="B1961" s="1224"/>
      <c r="C1961" s="1224"/>
      <c r="D1961" s="1224"/>
      <c r="N1961" s="1220"/>
      <c r="Q1961" s="1301"/>
    </row>
    <row r="1962" spans="1:17" ht="24" customHeight="1">
      <c r="A1962" s="1219" t="s">
        <v>2666</v>
      </c>
      <c r="B1962" s="1224"/>
      <c r="C1962" s="1224"/>
      <c r="D1962" s="1224"/>
      <c r="N1962" s="1220"/>
      <c r="Q1962" s="1225" t="s">
        <v>2667</v>
      </c>
    </row>
    <row r="1963" spans="1:17" ht="20.25">
      <c r="A1963" s="1289" t="s">
        <v>3012</v>
      </c>
      <c r="B1963" s="1224"/>
      <c r="C1963" s="1224"/>
      <c r="D1963" s="1224"/>
      <c r="N1963" s="1220"/>
      <c r="Q1963" s="1230" t="s">
        <v>3013</v>
      </c>
    </row>
    <row r="1964" spans="1:17" ht="18" customHeight="1">
      <c r="A1964" s="1233" t="s">
        <v>2739</v>
      </c>
      <c r="B1964" s="1224"/>
      <c r="C1964" s="1224"/>
      <c r="D1964" s="1224"/>
      <c r="N1964" s="1220"/>
      <c r="Q1964" s="1236" t="s">
        <v>2740</v>
      </c>
    </row>
    <row r="1965" spans="1:17" ht="15.95" customHeight="1">
      <c r="A1965" s="1239"/>
      <c r="B1965" s="1240"/>
      <c r="C1965" s="1240"/>
      <c r="D1965" s="1240"/>
      <c r="E1965" s="1240"/>
      <c r="F1965" s="1240"/>
      <c r="G1965" s="1240"/>
      <c r="H1965" s="1240"/>
      <c r="I1965" s="1240"/>
      <c r="J1965" s="1240"/>
      <c r="K1965" s="1240"/>
      <c r="L1965" s="1240"/>
      <c r="M1965" s="1240"/>
      <c r="N1965" s="1240"/>
      <c r="O1965" s="1240"/>
      <c r="P1965" s="1240"/>
      <c r="Q1965" s="1242"/>
    </row>
    <row r="1966" spans="1:17" ht="11.1" customHeight="1">
      <c r="A1966" s="1245"/>
      <c r="B1966" s="2390">
        <v>2018</v>
      </c>
      <c r="C1966" s="2391"/>
      <c r="D1966" s="2391"/>
      <c r="E1966" s="2391"/>
      <c r="F1966" s="2391"/>
      <c r="G1966" s="2391"/>
      <c r="H1966" s="2391"/>
      <c r="I1966" s="2391"/>
      <c r="J1966" s="2391"/>
      <c r="K1966" s="2391"/>
      <c r="L1966" s="2391"/>
      <c r="M1966" s="2391"/>
      <c r="N1966" s="2390">
        <v>2017</v>
      </c>
      <c r="O1966" s="2391"/>
      <c r="P1966" s="2395"/>
      <c r="Q1966" s="1246"/>
    </row>
    <row r="1967" spans="1:17" ht="11.1" customHeight="1">
      <c r="A1967" s="1245"/>
      <c r="B1967" s="2392"/>
      <c r="C1967" s="2393"/>
      <c r="D1967" s="2393"/>
      <c r="E1967" s="2393"/>
      <c r="F1967" s="2393"/>
      <c r="G1967" s="2393"/>
      <c r="H1967" s="2394"/>
      <c r="I1967" s="2393"/>
      <c r="J1967" s="2393"/>
      <c r="K1967" s="2393"/>
      <c r="L1967" s="2393"/>
      <c r="M1967" s="2393"/>
      <c r="N1967" s="2392"/>
      <c r="O1967" s="2393"/>
      <c r="P1967" s="2396"/>
      <c r="Q1967" s="1246" t="s">
        <v>2501</v>
      </c>
    </row>
    <row r="1968" spans="1:17" ht="11.1" customHeight="1">
      <c r="A1968" s="1245"/>
      <c r="B1968" s="1247" t="s">
        <v>2502</v>
      </c>
      <c r="C1968" s="1248" t="s">
        <v>2675</v>
      </c>
      <c r="D1968" s="1249" t="s">
        <v>11</v>
      </c>
      <c r="E1968" s="1250" t="s">
        <v>21</v>
      </c>
      <c r="F1968" s="1250" t="s">
        <v>23</v>
      </c>
      <c r="G1968" s="1250" t="s">
        <v>12</v>
      </c>
      <c r="H1968" s="1251" t="s">
        <v>13</v>
      </c>
      <c r="I1968" s="1251" t="s">
        <v>14</v>
      </c>
      <c r="J1968" s="1251" t="s">
        <v>15</v>
      </c>
      <c r="K1968" s="1252" t="s">
        <v>8</v>
      </c>
      <c r="L1968" s="1252" t="s">
        <v>9</v>
      </c>
      <c r="M1968" s="1252" t="s">
        <v>10</v>
      </c>
      <c r="N1968" s="1247" t="s">
        <v>2502</v>
      </c>
      <c r="O1968" s="1248" t="s">
        <v>2675</v>
      </c>
      <c r="P1968" s="1249" t="s">
        <v>11</v>
      </c>
      <c r="Q1968" s="1246"/>
    </row>
    <row r="1969" spans="1:17" ht="11.1" customHeight="1">
      <c r="A1969" s="1253"/>
      <c r="B1969" s="1254" t="s">
        <v>2406</v>
      </c>
      <c r="C1969" s="1255" t="s">
        <v>2506</v>
      </c>
      <c r="D1969" s="1256" t="s">
        <v>2507</v>
      </c>
      <c r="E1969" s="1257" t="s">
        <v>7</v>
      </c>
      <c r="F1969" s="1257" t="s">
        <v>22</v>
      </c>
      <c r="G1969" s="1257" t="s">
        <v>6</v>
      </c>
      <c r="H1969" s="1258" t="s">
        <v>5</v>
      </c>
      <c r="I1969" s="1258" t="s">
        <v>4</v>
      </c>
      <c r="J1969" s="1258" t="s">
        <v>3</v>
      </c>
      <c r="K1969" s="1259" t="s">
        <v>2</v>
      </c>
      <c r="L1969" s="1259" t="s">
        <v>1</v>
      </c>
      <c r="M1969" s="1259" t="s">
        <v>0</v>
      </c>
      <c r="N1969" s="1254" t="s">
        <v>2406</v>
      </c>
      <c r="O1969" s="1255" t="s">
        <v>2506</v>
      </c>
      <c r="P1969" s="1256" t="s">
        <v>2507</v>
      </c>
      <c r="Q1969" s="1260"/>
    </row>
    <row r="1970" spans="1:17" ht="15" customHeight="1">
      <c r="A1970" s="1290"/>
      <c r="B1970" s="1266"/>
      <c r="C1970" s="1267"/>
      <c r="D1970" s="1268"/>
      <c r="P1970" s="1263"/>
      <c r="Q1970" s="1264"/>
    </row>
    <row r="1971" spans="1:17" ht="15" customHeight="1">
      <c r="A1971" s="1274" t="s">
        <v>2879</v>
      </c>
      <c r="B1971" s="1266">
        <f>'[2]tr (2)'!C1329</f>
        <v>88.3</v>
      </c>
      <c r="C1971" s="1267">
        <f>'[2]tr (2)'!D1329</f>
        <v>88.3</v>
      </c>
      <c r="D1971" s="1268">
        <f>'[2]tr (2)'!E1329</f>
        <v>88.3</v>
      </c>
      <c r="E1971" s="1267">
        <f>'[2]tr (2)'!F1329</f>
        <v>88.4</v>
      </c>
      <c r="F1971" s="1267">
        <f>'[2]tr (2)'!G1329</f>
        <v>88.3</v>
      </c>
      <c r="G1971" s="1267">
        <f>'[2]tr (2)'!H1329</f>
        <v>88.3</v>
      </c>
      <c r="H1971" s="1267">
        <f>'[2]tr (2)'!I1329</f>
        <v>88.4</v>
      </c>
      <c r="I1971" s="1267">
        <f>'[2]tr (2)'!J1329</f>
        <v>88.4</v>
      </c>
      <c r="J1971" s="1267">
        <f>'[2]tr (2)'!K1329</f>
        <v>88.4</v>
      </c>
      <c r="K1971" s="1267">
        <f>'[2]tr (2)'!L1329</f>
        <v>88.3</v>
      </c>
      <c r="L1971" s="1267">
        <f>'[2]tr (2)'!M1329</f>
        <v>88.3</v>
      </c>
      <c r="M1971" s="1267">
        <f>'[2]tr (2)'!N1329</f>
        <v>88.3</v>
      </c>
      <c r="N1971" s="1266">
        <f>'[2]tr (2)'!O1329</f>
        <v>88.3</v>
      </c>
      <c r="O1971" s="1267">
        <f>'[2]tr (2)'!P1329</f>
        <v>88.3</v>
      </c>
      <c r="P1971" s="1268">
        <f>'[2]tr (2)'!Q1329</f>
        <v>88.2</v>
      </c>
      <c r="Q1971" s="1269" t="s">
        <v>2880</v>
      </c>
    </row>
    <row r="1972" spans="1:17" ht="15" customHeight="1">
      <c r="A1972" s="1244" t="s">
        <v>2881</v>
      </c>
      <c r="B1972" s="1272">
        <f>'[2]tr (2)'!C1330</f>
        <v>64.8</v>
      </c>
      <c r="C1972" s="1224">
        <f>'[2]tr (2)'!D1330</f>
        <v>64.8</v>
      </c>
      <c r="D1972" s="1276">
        <f>'[2]tr (2)'!E1330</f>
        <v>65</v>
      </c>
      <c r="E1972" s="1224">
        <f>'[2]tr (2)'!F1330</f>
        <v>65.2</v>
      </c>
      <c r="F1972" s="1224">
        <f>'[2]tr (2)'!G1330</f>
        <v>65.2</v>
      </c>
      <c r="G1972" s="1224">
        <f>'[2]tr (2)'!H1330</f>
        <v>65.2</v>
      </c>
      <c r="H1972" s="1224">
        <f>'[2]tr (2)'!I1330</f>
        <v>65.2</v>
      </c>
      <c r="I1972" s="1224">
        <f>'[2]tr (2)'!J1330</f>
        <v>65.2</v>
      </c>
      <c r="J1972" s="1224">
        <f>'[2]tr (2)'!K1330</f>
        <v>65.2</v>
      </c>
      <c r="K1972" s="1224">
        <f>'[2]tr (2)'!L1330</f>
        <v>65.2</v>
      </c>
      <c r="L1972" s="1224">
        <f>'[2]tr (2)'!M1330</f>
        <v>65.2</v>
      </c>
      <c r="M1972" s="1224">
        <f>'[2]tr (2)'!N1330</f>
        <v>65.2</v>
      </c>
      <c r="N1972" s="1272">
        <f>'[2]tr (2)'!O1330</f>
        <v>65.2</v>
      </c>
      <c r="O1972" s="1224">
        <f>'[2]tr (2)'!P1330</f>
        <v>65.2</v>
      </c>
      <c r="P1972" s="1276">
        <f>'[2]tr (2)'!Q1330</f>
        <v>65.2</v>
      </c>
      <c r="Q1972" s="1278" t="s">
        <v>2882</v>
      </c>
    </row>
    <row r="1973" spans="1:17" ht="15" customHeight="1">
      <c r="A1973" s="1244" t="s">
        <v>2883</v>
      </c>
      <c r="B1973" s="1272">
        <f>'[2]tr (2)'!C1331</f>
        <v>66.900000000000006</v>
      </c>
      <c r="C1973" s="1224">
        <f>'[2]tr (2)'!D1331</f>
        <v>66.900000000000006</v>
      </c>
      <c r="D1973" s="1276">
        <f>'[2]tr (2)'!E1331</f>
        <v>66.900000000000006</v>
      </c>
      <c r="E1973" s="1224">
        <f>'[2]tr (2)'!F1331</f>
        <v>66.900000000000006</v>
      </c>
      <c r="F1973" s="1224">
        <f>'[2]tr (2)'!G1331</f>
        <v>66.900000000000006</v>
      </c>
      <c r="G1973" s="1224">
        <f>'[2]tr (2)'!H1331</f>
        <v>66.900000000000006</v>
      </c>
      <c r="H1973" s="1224">
        <f>'[2]tr (2)'!I1331</f>
        <v>66.900000000000006</v>
      </c>
      <c r="I1973" s="1224">
        <f>'[2]tr (2)'!J1331</f>
        <v>66.900000000000006</v>
      </c>
      <c r="J1973" s="1224">
        <f>'[2]tr (2)'!K1331</f>
        <v>66.900000000000006</v>
      </c>
      <c r="K1973" s="1224">
        <f>'[2]tr (2)'!L1331</f>
        <v>66.900000000000006</v>
      </c>
      <c r="L1973" s="1224">
        <f>'[2]tr (2)'!M1331</f>
        <v>66.900000000000006</v>
      </c>
      <c r="M1973" s="1224">
        <f>'[2]tr (2)'!N1331</f>
        <v>69.3</v>
      </c>
      <c r="N1973" s="1272">
        <f>'[2]tr (2)'!O1331</f>
        <v>69.3</v>
      </c>
      <c r="O1973" s="1224">
        <f>'[2]tr (2)'!P1331</f>
        <v>69.3</v>
      </c>
      <c r="P1973" s="1276">
        <f>'[2]tr (2)'!Q1331</f>
        <v>69.3</v>
      </c>
      <c r="Q1973" s="1277" t="s">
        <v>2884</v>
      </c>
    </row>
    <row r="1974" spans="1:17" ht="15" customHeight="1">
      <c r="A1974" s="1244" t="s">
        <v>2885</v>
      </c>
      <c r="B1974" s="1272">
        <f>'[2]tr (2)'!C1332</f>
        <v>85.7</v>
      </c>
      <c r="C1974" s="1224">
        <f>'[2]tr (2)'!D1332</f>
        <v>85.7</v>
      </c>
      <c r="D1974" s="1276">
        <f>'[2]tr (2)'!E1332</f>
        <v>85.7</v>
      </c>
      <c r="E1974" s="1224">
        <f>'[2]tr (2)'!F1332</f>
        <v>85.7</v>
      </c>
      <c r="F1974" s="1224">
        <f>'[2]tr (2)'!G1332</f>
        <v>85.7</v>
      </c>
      <c r="G1974" s="1224">
        <f>'[2]tr (2)'!H1332</f>
        <v>85.7</v>
      </c>
      <c r="H1974" s="1224">
        <f>'[2]tr (2)'!I1332</f>
        <v>85.7</v>
      </c>
      <c r="I1974" s="1224">
        <f>'[2]tr (2)'!J1332</f>
        <v>85.7</v>
      </c>
      <c r="J1974" s="1224">
        <f>'[2]tr (2)'!K1332</f>
        <v>85.7</v>
      </c>
      <c r="K1974" s="1224">
        <f>'[2]tr (2)'!L1332</f>
        <v>85.7</v>
      </c>
      <c r="L1974" s="1224">
        <f>'[2]tr (2)'!M1332</f>
        <v>85.7</v>
      </c>
      <c r="M1974" s="1224">
        <f>'[2]tr (2)'!N1332</f>
        <v>85.7</v>
      </c>
      <c r="N1974" s="1272">
        <f>'[2]tr (2)'!O1332</f>
        <v>85.7</v>
      </c>
      <c r="O1974" s="1224">
        <f>'[2]tr (2)'!P1332</f>
        <v>85.7</v>
      </c>
      <c r="P1974" s="1276">
        <f>'[2]tr (2)'!Q1332</f>
        <v>85.7</v>
      </c>
      <c r="Q1974" s="1277" t="s">
        <v>2886</v>
      </c>
    </row>
    <row r="1975" spans="1:17" ht="15" customHeight="1">
      <c r="A1975" s="1244" t="s">
        <v>2887</v>
      </c>
      <c r="B1975" s="1272">
        <f>'[2]tr (2)'!C1333</f>
        <v>96.2</v>
      </c>
      <c r="C1975" s="1224">
        <f>'[2]tr (2)'!D1333</f>
        <v>96.2</v>
      </c>
      <c r="D1975" s="1276">
        <f>'[2]tr (2)'!E1333</f>
        <v>96.2</v>
      </c>
      <c r="E1975" s="1224">
        <f>'[2]tr (2)'!F1333</f>
        <v>96.2</v>
      </c>
      <c r="F1975" s="1224">
        <f>'[2]tr (2)'!G1333</f>
        <v>96.2</v>
      </c>
      <c r="G1975" s="1224">
        <f>'[2]tr (2)'!H1333</f>
        <v>96.2</v>
      </c>
      <c r="H1975" s="1224">
        <f>'[2]tr (2)'!I1333</f>
        <v>96.2</v>
      </c>
      <c r="I1975" s="1224">
        <f>'[2]tr (2)'!J1333</f>
        <v>96.2</v>
      </c>
      <c r="J1975" s="1224">
        <f>'[2]tr (2)'!K1333</f>
        <v>96.2</v>
      </c>
      <c r="K1975" s="1224">
        <f>'[2]tr (2)'!L1333</f>
        <v>96.2</v>
      </c>
      <c r="L1975" s="1224">
        <f>'[2]tr (2)'!M1333</f>
        <v>96.2</v>
      </c>
      <c r="M1975" s="1224">
        <f>'[2]tr (2)'!N1333</f>
        <v>96.2</v>
      </c>
      <c r="N1975" s="1272">
        <f>'[2]tr (2)'!O1333</f>
        <v>96.2</v>
      </c>
      <c r="O1975" s="1224">
        <f>'[2]tr (2)'!P1333</f>
        <v>96.2</v>
      </c>
      <c r="P1975" s="1276">
        <f>'[2]tr (2)'!Q1333</f>
        <v>96.2</v>
      </c>
      <c r="Q1975" s="1277" t="s">
        <v>2888</v>
      </c>
    </row>
    <row r="1976" spans="1:17" ht="15" customHeight="1">
      <c r="A1976" s="1308" t="s">
        <v>2889</v>
      </c>
      <c r="B1976" s="1272">
        <f>'[2]tr (2)'!C1334</f>
        <v>152.4</v>
      </c>
      <c r="C1976" s="1224">
        <f>'[2]tr (2)'!D1334</f>
        <v>152.4</v>
      </c>
      <c r="D1976" s="1276">
        <f>'[2]tr (2)'!E1334</f>
        <v>152.4</v>
      </c>
      <c r="E1976" s="1224">
        <f>'[2]tr (2)'!F1334</f>
        <v>152.4</v>
      </c>
      <c r="F1976" s="1224">
        <f>'[2]tr (2)'!G1334</f>
        <v>152.4</v>
      </c>
      <c r="G1976" s="1224">
        <f>'[2]tr (2)'!H1334</f>
        <v>152.4</v>
      </c>
      <c r="H1976" s="1224">
        <f>'[2]tr (2)'!I1334</f>
        <v>152.4</v>
      </c>
      <c r="I1976" s="1224">
        <f>'[2]tr (2)'!J1334</f>
        <v>152.4</v>
      </c>
      <c r="J1976" s="1224">
        <f>'[2]tr (2)'!K1334</f>
        <v>152.4</v>
      </c>
      <c r="K1976" s="1224">
        <f>'[2]tr (2)'!L1334</f>
        <v>138.1</v>
      </c>
      <c r="L1976" s="1224">
        <f>'[2]tr (2)'!M1334</f>
        <v>142.9</v>
      </c>
      <c r="M1976" s="1224">
        <f>'[2]tr (2)'!N1334</f>
        <v>142.9</v>
      </c>
      <c r="N1976" s="1272">
        <f>'[2]tr (2)'!O1334</f>
        <v>142.9</v>
      </c>
      <c r="O1976" s="1224">
        <f>'[2]tr (2)'!P1334</f>
        <v>142.9</v>
      </c>
      <c r="P1976" s="1276">
        <f>'[2]tr (2)'!Q1334</f>
        <v>128.6</v>
      </c>
      <c r="Q1976" s="1280" t="s">
        <v>2890</v>
      </c>
    </row>
    <row r="1977" spans="1:17" ht="15" customHeight="1">
      <c r="A1977" s="1244" t="s">
        <v>2891</v>
      </c>
      <c r="B1977" s="1272">
        <f>'[2]tr (2)'!C1335</f>
        <v>109.9</v>
      </c>
      <c r="C1977" s="1224">
        <f>'[2]tr (2)'!D1335</f>
        <v>109.9</v>
      </c>
      <c r="D1977" s="1276">
        <f>'[2]tr (2)'!E1335</f>
        <v>109.9</v>
      </c>
      <c r="E1977" s="1224">
        <f>'[2]tr (2)'!F1335</f>
        <v>109.9</v>
      </c>
      <c r="F1977" s="1224">
        <f>'[2]tr (2)'!G1335</f>
        <v>109.9</v>
      </c>
      <c r="G1977" s="1224">
        <f>'[2]tr (2)'!H1335</f>
        <v>109.9</v>
      </c>
      <c r="H1977" s="1224">
        <f>'[2]tr (2)'!I1335</f>
        <v>109.9</v>
      </c>
      <c r="I1977" s="1224">
        <f>'[2]tr (2)'!J1335</f>
        <v>109.9</v>
      </c>
      <c r="J1977" s="1224">
        <f>'[2]tr (2)'!K1335</f>
        <v>109.9</v>
      </c>
      <c r="K1977" s="1224">
        <f>'[2]tr (2)'!L1335</f>
        <v>109.9</v>
      </c>
      <c r="L1977" s="1224">
        <f>'[2]tr (2)'!M1335</f>
        <v>109.9</v>
      </c>
      <c r="M1977" s="1224">
        <f>'[2]tr (2)'!N1335</f>
        <v>109.9</v>
      </c>
      <c r="N1977" s="1272">
        <f>'[2]tr (2)'!O1335</f>
        <v>109.9</v>
      </c>
      <c r="O1977" s="1224">
        <f>'[2]tr (2)'!P1335</f>
        <v>109.9</v>
      </c>
      <c r="P1977" s="1276">
        <f>'[2]tr (2)'!Q1335</f>
        <v>109.9</v>
      </c>
      <c r="Q1977" s="1278" t="s">
        <v>2892</v>
      </c>
    </row>
    <row r="1978" spans="1:17" ht="15" customHeight="1">
      <c r="A1978" s="1244" t="s">
        <v>2893</v>
      </c>
      <c r="B1978" s="1272">
        <f>'[2]tr (2)'!C1336</f>
        <v>100.8</v>
      </c>
      <c r="C1978" s="1224">
        <f>'[2]tr (2)'!D1336</f>
        <v>100.8</v>
      </c>
      <c r="D1978" s="1276">
        <f>'[2]tr (2)'!E1336</f>
        <v>100.8</v>
      </c>
      <c r="E1978" s="1224">
        <f>'[2]tr (2)'!F1336</f>
        <v>100.8</v>
      </c>
      <c r="F1978" s="1224">
        <f>'[2]tr (2)'!G1336</f>
        <v>100.8</v>
      </c>
      <c r="G1978" s="1224">
        <f>'[2]tr (2)'!H1336</f>
        <v>100.8</v>
      </c>
      <c r="H1978" s="1224">
        <f>'[2]tr (2)'!I1336</f>
        <v>100.8</v>
      </c>
      <c r="I1978" s="1224">
        <f>'[2]tr (2)'!J1336</f>
        <v>100.8</v>
      </c>
      <c r="J1978" s="1224">
        <f>'[2]tr (2)'!K1336</f>
        <v>100.8</v>
      </c>
      <c r="K1978" s="1224">
        <f>'[2]tr (2)'!L1336</f>
        <v>100.8</v>
      </c>
      <c r="L1978" s="1224">
        <f>'[2]tr (2)'!M1336</f>
        <v>100.8</v>
      </c>
      <c r="M1978" s="1224">
        <f>'[2]tr (2)'!N1336</f>
        <v>100.8</v>
      </c>
      <c r="N1978" s="1272">
        <f>'[2]tr (2)'!O1336</f>
        <v>100.8</v>
      </c>
      <c r="O1978" s="1224">
        <f>'[2]tr (2)'!P1336</f>
        <v>100.8</v>
      </c>
      <c r="P1978" s="1276">
        <f>'[2]tr (2)'!Q1336</f>
        <v>100.8</v>
      </c>
      <c r="Q1978" s="1278" t="s">
        <v>2894</v>
      </c>
    </row>
    <row r="1979" spans="1:17" ht="15" customHeight="1">
      <c r="A1979" s="1244" t="s">
        <v>2895</v>
      </c>
      <c r="B1979" s="1272">
        <f>'[2]tr (2)'!C1337</f>
        <v>94.2</v>
      </c>
      <c r="C1979" s="1224">
        <f>'[2]tr (2)'!D1337</f>
        <v>94.2</v>
      </c>
      <c r="D1979" s="1276">
        <f>'[2]tr (2)'!E1337</f>
        <v>94.2</v>
      </c>
      <c r="E1979" s="1224">
        <f>'[2]tr (2)'!F1337</f>
        <v>94.2</v>
      </c>
      <c r="F1979" s="1224">
        <f>'[2]tr (2)'!G1337</f>
        <v>94.2</v>
      </c>
      <c r="G1979" s="1224">
        <f>'[2]tr (2)'!H1337</f>
        <v>94.2</v>
      </c>
      <c r="H1979" s="1224">
        <f>'[2]tr (2)'!I1337</f>
        <v>94.2</v>
      </c>
      <c r="I1979" s="1224">
        <f>'[2]tr (2)'!J1337</f>
        <v>94.2</v>
      </c>
      <c r="J1979" s="1224">
        <f>'[2]tr (2)'!K1337</f>
        <v>94.2</v>
      </c>
      <c r="K1979" s="1224">
        <f>'[2]tr (2)'!L1337</f>
        <v>94.2</v>
      </c>
      <c r="L1979" s="1224">
        <f>'[2]tr (2)'!M1337</f>
        <v>94.2</v>
      </c>
      <c r="M1979" s="1224">
        <f>'[2]tr (2)'!N1337</f>
        <v>94.2</v>
      </c>
      <c r="N1979" s="1272">
        <f>'[2]tr (2)'!O1337</f>
        <v>94.2</v>
      </c>
      <c r="O1979" s="1224">
        <f>'[2]tr (2)'!P1337</f>
        <v>94.2</v>
      </c>
      <c r="P1979" s="1276">
        <f>'[2]tr (2)'!Q1337</f>
        <v>94.2</v>
      </c>
      <c r="Q1979" s="1278" t="s">
        <v>2896</v>
      </c>
    </row>
    <row r="1980" spans="1:17" ht="15" customHeight="1">
      <c r="A1980" s="1244" t="s">
        <v>2897</v>
      </c>
      <c r="B1980" s="1272">
        <f>'[2]tr (2)'!C1338</f>
        <v>101.4</v>
      </c>
      <c r="C1980" s="1224">
        <f>'[2]tr (2)'!D1338</f>
        <v>101.4</v>
      </c>
      <c r="D1980" s="1276">
        <f>'[2]tr (2)'!E1338</f>
        <v>101.4</v>
      </c>
      <c r="E1980" s="1224">
        <f>'[2]tr (2)'!F1338</f>
        <v>101.4</v>
      </c>
      <c r="F1980" s="1224">
        <f>'[2]tr (2)'!G1338</f>
        <v>101.4</v>
      </c>
      <c r="G1980" s="1224">
        <f>'[2]tr (2)'!H1338</f>
        <v>101.4</v>
      </c>
      <c r="H1980" s="1224">
        <f>'[2]tr (2)'!I1338</f>
        <v>101.4</v>
      </c>
      <c r="I1980" s="1224">
        <f>'[2]tr (2)'!J1338</f>
        <v>101.4</v>
      </c>
      <c r="J1980" s="1224">
        <f>'[2]tr (2)'!K1338</f>
        <v>101.4</v>
      </c>
      <c r="K1980" s="1224">
        <f>'[2]tr (2)'!L1338</f>
        <v>101.4</v>
      </c>
      <c r="L1980" s="1224">
        <f>'[2]tr (2)'!M1338</f>
        <v>101.4</v>
      </c>
      <c r="M1980" s="1224">
        <f>'[2]tr (2)'!N1338</f>
        <v>101.4</v>
      </c>
      <c r="N1980" s="1272">
        <f>'[2]tr (2)'!O1338</f>
        <v>101.4</v>
      </c>
      <c r="O1980" s="1224">
        <f>'[2]tr (2)'!P1338</f>
        <v>101.4</v>
      </c>
      <c r="P1980" s="1276">
        <f>'[2]tr (2)'!Q1338</f>
        <v>101.4</v>
      </c>
      <c r="Q1980" s="1278" t="s">
        <v>2898</v>
      </c>
    </row>
    <row r="1981" spans="1:17" ht="15" customHeight="1">
      <c r="A1981" s="1244" t="s">
        <v>2899</v>
      </c>
      <c r="B1981" s="1272">
        <f>'[2]tr (2)'!C1339</f>
        <v>90</v>
      </c>
      <c r="C1981" s="1224">
        <f>'[2]tr (2)'!D1339</f>
        <v>90</v>
      </c>
      <c r="D1981" s="1276">
        <f>'[2]tr (2)'!E1339</f>
        <v>90</v>
      </c>
      <c r="E1981" s="1224">
        <f>'[2]tr (2)'!F1339</f>
        <v>90</v>
      </c>
      <c r="F1981" s="1224">
        <f>'[2]tr (2)'!G1339</f>
        <v>90</v>
      </c>
      <c r="G1981" s="1224">
        <f>'[2]tr (2)'!H1339</f>
        <v>90</v>
      </c>
      <c r="H1981" s="1224">
        <f>'[2]tr (2)'!I1339</f>
        <v>90</v>
      </c>
      <c r="I1981" s="1224">
        <f>'[2]tr (2)'!J1339</f>
        <v>90</v>
      </c>
      <c r="J1981" s="1224">
        <f>'[2]tr (2)'!K1339</f>
        <v>90</v>
      </c>
      <c r="K1981" s="1224">
        <f>'[2]tr (2)'!L1339</f>
        <v>90</v>
      </c>
      <c r="L1981" s="1224">
        <f>'[2]tr (2)'!M1339</f>
        <v>90</v>
      </c>
      <c r="M1981" s="1224">
        <f>'[2]tr (2)'!N1339</f>
        <v>90</v>
      </c>
      <c r="N1981" s="1272">
        <f>'[2]tr (2)'!O1339</f>
        <v>90</v>
      </c>
      <c r="O1981" s="1224">
        <f>'[2]tr (2)'!P1339</f>
        <v>90</v>
      </c>
      <c r="P1981" s="1276">
        <f>'[2]tr (2)'!Q1339</f>
        <v>90</v>
      </c>
      <c r="Q1981" s="1278" t="s">
        <v>2900</v>
      </c>
    </row>
    <row r="1982" spans="1:17" ht="15" customHeight="1">
      <c r="A1982" s="1244" t="s">
        <v>2901</v>
      </c>
      <c r="B1982" s="1272">
        <f>'[2]tr (2)'!C1340</f>
        <v>100</v>
      </c>
      <c r="C1982" s="1224">
        <f>'[2]tr (2)'!D1340</f>
        <v>100</v>
      </c>
      <c r="D1982" s="1276">
        <f>'[2]tr (2)'!E1340</f>
        <v>100</v>
      </c>
      <c r="E1982" s="1224">
        <f>'[2]tr (2)'!F1340</f>
        <v>100</v>
      </c>
      <c r="F1982" s="1224">
        <f>'[2]tr (2)'!G1340</f>
        <v>100</v>
      </c>
      <c r="G1982" s="1224">
        <f>'[2]tr (2)'!H1340</f>
        <v>100</v>
      </c>
      <c r="H1982" s="1224">
        <f>'[2]tr (2)'!I1340</f>
        <v>100</v>
      </c>
      <c r="I1982" s="1224">
        <f>'[2]tr (2)'!J1340</f>
        <v>100</v>
      </c>
      <c r="J1982" s="1224">
        <f>'[2]tr (2)'!K1340</f>
        <v>100</v>
      </c>
      <c r="K1982" s="1224">
        <f>'[2]tr (2)'!L1340</f>
        <v>100</v>
      </c>
      <c r="L1982" s="1224">
        <f>'[2]tr (2)'!M1340</f>
        <v>100</v>
      </c>
      <c r="M1982" s="1224">
        <f>'[2]tr (2)'!N1340</f>
        <v>100</v>
      </c>
      <c r="N1982" s="1272">
        <f>'[2]tr (2)'!O1340</f>
        <v>100</v>
      </c>
      <c r="O1982" s="1224">
        <f>'[2]tr (2)'!P1340</f>
        <v>100</v>
      </c>
      <c r="P1982" s="1276">
        <f>'[2]tr (2)'!Q1340</f>
        <v>100</v>
      </c>
      <c r="Q1982" s="1278" t="s">
        <v>2902</v>
      </c>
    </row>
    <row r="1983" spans="1:17" ht="15" customHeight="1">
      <c r="A1983" s="1244" t="s">
        <v>2903</v>
      </c>
      <c r="B1983" s="1272">
        <f>'[2]tr (2)'!C1341</f>
        <v>101.1</v>
      </c>
      <c r="C1983" s="1224">
        <f>'[2]tr (2)'!D1341</f>
        <v>101.1</v>
      </c>
      <c r="D1983" s="1276">
        <f>'[2]tr (2)'!E1341</f>
        <v>101.1</v>
      </c>
      <c r="E1983" s="1224">
        <f>'[2]tr (2)'!F1341</f>
        <v>101.1</v>
      </c>
      <c r="F1983" s="1224">
        <f>'[2]tr (2)'!G1341</f>
        <v>101.1</v>
      </c>
      <c r="G1983" s="1224">
        <f>'[2]tr (2)'!H1341</f>
        <v>101.1</v>
      </c>
      <c r="H1983" s="1224">
        <f>'[2]tr (2)'!I1341</f>
        <v>101.1</v>
      </c>
      <c r="I1983" s="1224">
        <f>'[2]tr (2)'!J1341</f>
        <v>101.1</v>
      </c>
      <c r="J1983" s="1224">
        <f>'[2]tr (2)'!K1341</f>
        <v>101.1</v>
      </c>
      <c r="K1983" s="1224">
        <f>'[2]tr (2)'!L1341</f>
        <v>101.1</v>
      </c>
      <c r="L1983" s="1224">
        <f>'[2]tr (2)'!M1341</f>
        <v>101.1</v>
      </c>
      <c r="M1983" s="1224">
        <f>'[2]tr (2)'!N1341</f>
        <v>101.1</v>
      </c>
      <c r="N1983" s="1272">
        <f>'[2]tr (2)'!O1341</f>
        <v>101.1</v>
      </c>
      <c r="O1983" s="1224">
        <f>'[2]tr (2)'!P1341</f>
        <v>101.1</v>
      </c>
      <c r="P1983" s="1276">
        <f>'[2]tr (2)'!Q1341</f>
        <v>101.1</v>
      </c>
      <c r="Q1983" s="1278" t="s">
        <v>2904</v>
      </c>
    </row>
    <row r="1984" spans="1:17" ht="15" customHeight="1">
      <c r="A1984" s="1244" t="s">
        <v>2905</v>
      </c>
      <c r="B1984" s="1272">
        <f>'[2]tr (2)'!C1342</f>
        <v>139.9</v>
      </c>
      <c r="C1984" s="1224">
        <f>'[2]tr (2)'!D1342</f>
        <v>139.9</v>
      </c>
      <c r="D1984" s="1276">
        <f>'[2]tr (2)'!E1342</f>
        <v>139.9</v>
      </c>
      <c r="E1984" s="1224">
        <f>'[2]tr (2)'!F1342</f>
        <v>139.9</v>
      </c>
      <c r="F1984" s="1224">
        <f>'[2]tr (2)'!G1342</f>
        <v>139.9</v>
      </c>
      <c r="G1984" s="1224">
        <f>'[2]tr (2)'!H1342</f>
        <v>139.9</v>
      </c>
      <c r="H1984" s="1224">
        <f>'[2]tr (2)'!I1342</f>
        <v>139.9</v>
      </c>
      <c r="I1984" s="1224">
        <f>'[2]tr (2)'!J1342</f>
        <v>139.9</v>
      </c>
      <c r="J1984" s="1224">
        <f>'[2]tr (2)'!K1342</f>
        <v>139.9</v>
      </c>
      <c r="K1984" s="1224">
        <f>'[2]tr (2)'!L1342</f>
        <v>139.9</v>
      </c>
      <c r="L1984" s="1224">
        <f>'[2]tr (2)'!M1342</f>
        <v>139.9</v>
      </c>
      <c r="M1984" s="1224">
        <f>'[2]tr (2)'!N1342</f>
        <v>139.9</v>
      </c>
      <c r="N1984" s="1272">
        <f>'[2]tr (2)'!O1342</f>
        <v>139.9</v>
      </c>
      <c r="O1984" s="1224">
        <f>'[2]tr (2)'!P1342</f>
        <v>139.9</v>
      </c>
      <c r="P1984" s="1276">
        <f>'[2]tr (2)'!Q1342</f>
        <v>139.9</v>
      </c>
      <c r="Q1984" s="1278" t="s">
        <v>2906</v>
      </c>
    </row>
    <row r="1985" spans="1:17" ht="15" customHeight="1">
      <c r="A1985" s="1244" t="s">
        <v>2907</v>
      </c>
      <c r="B1985" s="1272">
        <f>'[2]tr (2)'!C1343</f>
        <v>118.1</v>
      </c>
      <c r="C1985" s="1224">
        <f>'[2]tr (2)'!D1343</f>
        <v>118.1</v>
      </c>
      <c r="D1985" s="1276">
        <f>'[2]tr (2)'!E1343</f>
        <v>118.1</v>
      </c>
      <c r="E1985" s="1224">
        <f>'[2]tr (2)'!F1343</f>
        <v>118.1</v>
      </c>
      <c r="F1985" s="1224">
        <f>'[2]tr (2)'!G1343</f>
        <v>117.4</v>
      </c>
      <c r="G1985" s="1224">
        <f>'[2]tr (2)'!H1343</f>
        <v>117.4</v>
      </c>
      <c r="H1985" s="1224">
        <f>'[2]tr (2)'!I1343</f>
        <v>118.1</v>
      </c>
      <c r="I1985" s="1224">
        <f>'[2]tr (2)'!J1343</f>
        <v>118.1</v>
      </c>
      <c r="J1985" s="1224">
        <f>'[2]tr (2)'!K1343</f>
        <v>118.1</v>
      </c>
      <c r="K1985" s="1224">
        <f>'[2]tr (2)'!L1343</f>
        <v>118.1</v>
      </c>
      <c r="L1985" s="1224">
        <f>'[2]tr (2)'!M1343</f>
        <v>118.1</v>
      </c>
      <c r="M1985" s="1224">
        <f>'[2]tr (2)'!N1343</f>
        <v>118.1</v>
      </c>
      <c r="N1985" s="1272">
        <f>'[2]tr (2)'!O1343</f>
        <v>117.1</v>
      </c>
      <c r="O1985" s="1224">
        <f>'[2]tr (2)'!P1343</f>
        <v>117.1</v>
      </c>
      <c r="P1985" s="1276">
        <f>'[2]tr (2)'!Q1343</f>
        <v>117.1</v>
      </c>
      <c r="Q1985" s="1278" t="s">
        <v>2908</v>
      </c>
    </row>
    <row r="1986" spans="1:17" ht="15" customHeight="1">
      <c r="A1986" s="1244" t="s">
        <v>2909</v>
      </c>
      <c r="B1986" s="1272">
        <f>'[2]tr (2)'!C1344</f>
        <v>100</v>
      </c>
      <c r="C1986" s="1224">
        <f>'[2]tr (2)'!D1344</f>
        <v>100</v>
      </c>
      <c r="D1986" s="1276">
        <f>'[2]tr (2)'!E1344</f>
        <v>100</v>
      </c>
      <c r="E1986" s="1224">
        <f>'[2]tr (2)'!F1344</f>
        <v>100</v>
      </c>
      <c r="F1986" s="1224">
        <f>'[2]tr (2)'!G1344</f>
        <v>100</v>
      </c>
      <c r="G1986" s="1224">
        <f>'[2]tr (2)'!H1344</f>
        <v>100</v>
      </c>
      <c r="H1986" s="1224">
        <f>'[2]tr (2)'!I1344</f>
        <v>100</v>
      </c>
      <c r="I1986" s="1224">
        <f>'[2]tr (2)'!J1344</f>
        <v>100</v>
      </c>
      <c r="J1986" s="1224">
        <f>'[2]tr (2)'!K1344</f>
        <v>100</v>
      </c>
      <c r="K1986" s="1224">
        <f>'[2]tr (2)'!L1344</f>
        <v>100</v>
      </c>
      <c r="L1986" s="1224">
        <f>'[2]tr (2)'!M1344</f>
        <v>100</v>
      </c>
      <c r="M1986" s="1224">
        <f>'[2]tr (2)'!N1344</f>
        <v>100</v>
      </c>
      <c r="N1986" s="1272">
        <f>'[2]tr (2)'!O1344</f>
        <v>100</v>
      </c>
      <c r="O1986" s="1224">
        <f>'[2]tr (2)'!P1344</f>
        <v>100</v>
      </c>
      <c r="P1986" s="1276">
        <f>'[2]tr (2)'!Q1344</f>
        <v>100</v>
      </c>
      <c r="Q1986" s="1278" t="s">
        <v>2910</v>
      </c>
    </row>
    <row r="1987" spans="1:17" ht="15" customHeight="1">
      <c r="B1987" s="1272"/>
      <c r="C1987" s="1224"/>
      <c r="D1987" s="1268"/>
      <c r="E1987" s="1267"/>
      <c r="F1987" s="1267"/>
      <c r="G1987" s="1267"/>
      <c r="H1987" s="1267"/>
      <c r="I1987" s="1267"/>
      <c r="J1987" s="1267"/>
      <c r="K1987" s="1267"/>
      <c r="L1987" s="1267"/>
      <c r="M1987" s="1267"/>
      <c r="N1987" s="1266"/>
      <c r="O1987" s="1267"/>
      <c r="P1987" s="1268"/>
      <c r="Q1987" s="1278"/>
    </row>
    <row r="1988" spans="1:17" ht="15" customHeight="1">
      <c r="A1988" s="1274" t="s">
        <v>2911</v>
      </c>
      <c r="B1988" s="1266">
        <f>'[2]tr (2)'!C1346</f>
        <v>143.19999999999999</v>
      </c>
      <c r="C1988" s="1267">
        <f>'[2]tr (2)'!D1346</f>
        <v>143.19999999999999</v>
      </c>
      <c r="D1988" s="1268">
        <f>'[2]tr (2)'!E1346</f>
        <v>143.19999999999999</v>
      </c>
      <c r="E1988" s="1267">
        <f>'[2]tr (2)'!F1346</f>
        <v>143.19999999999999</v>
      </c>
      <c r="F1988" s="1267">
        <f>'[2]tr (2)'!G1346</f>
        <v>143.19999999999999</v>
      </c>
      <c r="G1988" s="1267">
        <f>'[2]tr (2)'!H1346</f>
        <v>144.80000000000001</v>
      </c>
      <c r="H1988" s="1267">
        <f>'[2]tr (2)'!I1346</f>
        <v>144.80000000000001</v>
      </c>
      <c r="I1988" s="1267">
        <f>'[2]tr (2)'!J1346</f>
        <v>144.80000000000001</v>
      </c>
      <c r="J1988" s="1267">
        <f>'[2]tr (2)'!K1346</f>
        <v>144.80000000000001</v>
      </c>
      <c r="K1988" s="1267">
        <f>'[2]tr (2)'!L1346</f>
        <v>144.80000000000001</v>
      </c>
      <c r="L1988" s="1267">
        <f>'[2]tr (2)'!M1346</f>
        <v>144.80000000000001</v>
      </c>
      <c r="M1988" s="1267">
        <f>'[2]tr (2)'!N1346</f>
        <v>144.80000000000001</v>
      </c>
      <c r="N1988" s="1266">
        <f>'[2]tr (2)'!O1346</f>
        <v>144.80000000000001</v>
      </c>
      <c r="O1988" s="1267">
        <f>'[2]tr (2)'!P1346</f>
        <v>144.80000000000001</v>
      </c>
      <c r="P1988" s="1268">
        <f>'[2]tr (2)'!Q1346</f>
        <v>144.80000000000001</v>
      </c>
      <c r="Q1988" s="1275" t="s">
        <v>2912</v>
      </c>
    </row>
    <row r="1989" spans="1:17" ht="15" customHeight="1">
      <c r="A1989" s="1244" t="s">
        <v>2913</v>
      </c>
      <c r="B1989" s="1272">
        <f>'[2]tr (2)'!C1347</f>
        <v>175.4</v>
      </c>
      <c r="C1989" s="1224">
        <f>'[2]tr (2)'!D1347</f>
        <v>175.4</v>
      </c>
      <c r="D1989" s="1276">
        <f>'[2]tr (2)'!E1347</f>
        <v>175.4</v>
      </c>
      <c r="E1989" s="1224">
        <f>'[2]tr (2)'!F1347</f>
        <v>175.4</v>
      </c>
      <c r="F1989" s="1224">
        <f>'[2]tr (2)'!G1347</f>
        <v>175.4</v>
      </c>
      <c r="G1989" s="1224">
        <f>'[2]tr (2)'!H1347</f>
        <v>175.4</v>
      </c>
      <c r="H1989" s="1224">
        <f>'[2]tr (2)'!I1347</f>
        <v>175.4</v>
      </c>
      <c r="I1989" s="1224">
        <f>'[2]tr (2)'!J1347</f>
        <v>175.4</v>
      </c>
      <c r="J1989" s="1224">
        <f>'[2]tr (2)'!K1347</f>
        <v>175.4</v>
      </c>
      <c r="K1989" s="1224">
        <f>'[2]tr (2)'!L1347</f>
        <v>175.4</v>
      </c>
      <c r="L1989" s="1224">
        <f>'[2]tr (2)'!M1347</f>
        <v>175.4</v>
      </c>
      <c r="M1989" s="1224">
        <f>'[2]tr (2)'!N1347</f>
        <v>175.4</v>
      </c>
      <c r="N1989" s="1272">
        <f>'[2]tr (2)'!O1347</f>
        <v>175.4</v>
      </c>
      <c r="O1989" s="1224">
        <f>'[2]tr (2)'!P1347</f>
        <v>175.4</v>
      </c>
      <c r="P1989" s="1276">
        <f>'[2]tr (2)'!Q1347</f>
        <v>175.4</v>
      </c>
      <c r="Q1989" s="1278" t="s">
        <v>2914</v>
      </c>
    </row>
    <row r="1990" spans="1:17" ht="15" customHeight="1">
      <c r="A1990" s="1244" t="s">
        <v>2915</v>
      </c>
      <c r="B1990" s="1272">
        <f>'[2]tr (2)'!C1348</f>
        <v>134.30000000000001</v>
      </c>
      <c r="C1990" s="1224">
        <f>'[2]tr (2)'!D1348</f>
        <v>134.30000000000001</v>
      </c>
      <c r="D1990" s="1276">
        <f>'[2]tr (2)'!E1348</f>
        <v>134.30000000000001</v>
      </c>
      <c r="E1990" s="1224">
        <f>'[2]tr (2)'!F1348</f>
        <v>134.30000000000001</v>
      </c>
      <c r="F1990" s="1224">
        <f>'[2]tr (2)'!G1348</f>
        <v>134.30000000000001</v>
      </c>
      <c r="G1990" s="1224">
        <f>'[2]tr (2)'!H1348</f>
        <v>142.19999999999999</v>
      </c>
      <c r="H1990" s="1224">
        <f>'[2]tr (2)'!I1348</f>
        <v>142.19999999999999</v>
      </c>
      <c r="I1990" s="1224">
        <f>'[2]tr (2)'!J1348</f>
        <v>142.19999999999999</v>
      </c>
      <c r="J1990" s="1224">
        <f>'[2]tr (2)'!K1348</f>
        <v>142.19999999999999</v>
      </c>
      <c r="K1990" s="1224">
        <f>'[2]tr (2)'!L1348</f>
        <v>142.19999999999999</v>
      </c>
      <c r="L1990" s="1224">
        <f>'[2]tr (2)'!M1348</f>
        <v>142.19999999999999</v>
      </c>
      <c r="M1990" s="1224">
        <f>'[2]tr (2)'!N1348</f>
        <v>142.19999999999999</v>
      </c>
      <c r="N1990" s="1272">
        <f>'[2]tr (2)'!O1348</f>
        <v>142.19999999999999</v>
      </c>
      <c r="O1990" s="1224">
        <f>'[2]tr (2)'!P1348</f>
        <v>142.19999999999999</v>
      </c>
      <c r="P1990" s="1276">
        <f>'[2]tr (2)'!Q1348</f>
        <v>142.19999999999999</v>
      </c>
      <c r="Q1990" s="1278" t="s">
        <v>2916</v>
      </c>
    </row>
    <row r="1991" spans="1:17" ht="15" customHeight="1">
      <c r="A1991" s="1244" t="s">
        <v>2917</v>
      </c>
      <c r="B1991" s="1272">
        <f>'[2]tr (2)'!C1349</f>
        <v>100</v>
      </c>
      <c r="C1991" s="1224">
        <f>'[2]tr (2)'!D1349</f>
        <v>100</v>
      </c>
      <c r="D1991" s="1276">
        <f>'[2]tr (2)'!E1349</f>
        <v>100</v>
      </c>
      <c r="E1991" s="1224">
        <f>'[2]tr (2)'!F1349</f>
        <v>100</v>
      </c>
      <c r="F1991" s="1224">
        <f>'[2]tr (2)'!G1349</f>
        <v>100</v>
      </c>
      <c r="G1991" s="1224">
        <f>'[2]tr (2)'!H1349</f>
        <v>100</v>
      </c>
      <c r="H1991" s="1224">
        <f>'[2]tr (2)'!I1349</f>
        <v>100</v>
      </c>
      <c r="I1991" s="1224">
        <f>'[2]tr (2)'!J1349</f>
        <v>100</v>
      </c>
      <c r="J1991" s="1224">
        <f>'[2]tr (2)'!K1349</f>
        <v>100</v>
      </c>
      <c r="K1991" s="1224">
        <f>'[2]tr (2)'!L1349</f>
        <v>100</v>
      </c>
      <c r="L1991" s="1224">
        <f>'[2]tr (2)'!M1349</f>
        <v>100</v>
      </c>
      <c r="M1991" s="1224">
        <f>'[2]tr (2)'!N1349</f>
        <v>100</v>
      </c>
      <c r="N1991" s="1272">
        <f>'[2]tr (2)'!O1349</f>
        <v>100</v>
      </c>
      <c r="O1991" s="1224">
        <f>'[2]tr (2)'!P1349</f>
        <v>100</v>
      </c>
      <c r="P1991" s="1276">
        <f>'[2]tr (2)'!Q1349</f>
        <v>100</v>
      </c>
      <c r="Q1991" s="1278" t="s">
        <v>2918</v>
      </c>
    </row>
    <row r="1992" spans="1:17" ht="15" customHeight="1">
      <c r="A1992" s="1244" t="s">
        <v>2919</v>
      </c>
      <c r="B1992" s="1272">
        <f>'[2]tr (2)'!C1350</f>
        <v>100</v>
      </c>
      <c r="C1992" s="1224">
        <f>'[2]tr (2)'!D1350</f>
        <v>100</v>
      </c>
      <c r="D1992" s="1276">
        <f>'[2]tr (2)'!E1350</f>
        <v>100</v>
      </c>
      <c r="E1992" s="1224">
        <f>'[2]tr (2)'!F1350</f>
        <v>100</v>
      </c>
      <c r="F1992" s="1224">
        <f>'[2]tr (2)'!G1350</f>
        <v>100</v>
      </c>
      <c r="G1992" s="1224">
        <f>'[2]tr (2)'!H1350</f>
        <v>100</v>
      </c>
      <c r="H1992" s="1224">
        <f>'[2]tr (2)'!I1350</f>
        <v>100</v>
      </c>
      <c r="I1992" s="1224">
        <f>'[2]tr (2)'!J1350</f>
        <v>100</v>
      </c>
      <c r="J1992" s="1224">
        <f>'[2]tr (2)'!K1350</f>
        <v>100</v>
      </c>
      <c r="K1992" s="1224">
        <f>'[2]tr (2)'!L1350</f>
        <v>100</v>
      </c>
      <c r="L1992" s="1224">
        <f>'[2]tr (2)'!M1350</f>
        <v>100</v>
      </c>
      <c r="M1992" s="1224">
        <f>'[2]tr (2)'!N1350</f>
        <v>100</v>
      </c>
      <c r="N1992" s="1272">
        <f>'[2]tr (2)'!O1350</f>
        <v>100</v>
      </c>
      <c r="O1992" s="1224">
        <f>'[2]tr (2)'!P1350</f>
        <v>100</v>
      </c>
      <c r="P1992" s="1276">
        <f>'[2]tr (2)'!Q1350</f>
        <v>100</v>
      </c>
      <c r="Q1992" s="1278" t="s">
        <v>2920</v>
      </c>
    </row>
    <row r="1993" spans="1:17" ht="15" customHeight="1">
      <c r="A1993" s="1244" t="s">
        <v>2921</v>
      </c>
      <c r="B1993" s="1272">
        <f>'[2]tr (2)'!C1351</f>
        <v>100</v>
      </c>
      <c r="C1993" s="1224">
        <f>'[2]tr (2)'!D1351</f>
        <v>100</v>
      </c>
      <c r="D1993" s="1276">
        <f>'[2]tr (2)'!E1351</f>
        <v>100</v>
      </c>
      <c r="E1993" s="1224">
        <f>'[2]tr (2)'!F1351</f>
        <v>100</v>
      </c>
      <c r="F1993" s="1224">
        <f>'[2]tr (2)'!G1351</f>
        <v>100</v>
      </c>
      <c r="G1993" s="1224">
        <f>'[2]tr (2)'!H1351</f>
        <v>100</v>
      </c>
      <c r="H1993" s="1224">
        <f>'[2]tr (2)'!I1351</f>
        <v>100</v>
      </c>
      <c r="I1993" s="1224">
        <f>'[2]tr (2)'!J1351</f>
        <v>100</v>
      </c>
      <c r="J1993" s="1224">
        <f>'[2]tr (2)'!K1351</f>
        <v>100</v>
      </c>
      <c r="K1993" s="1224">
        <f>'[2]tr (2)'!L1351</f>
        <v>100</v>
      </c>
      <c r="L1993" s="1224">
        <f>'[2]tr (2)'!M1351</f>
        <v>100</v>
      </c>
      <c r="M1993" s="1224">
        <f>'[2]tr (2)'!N1351</f>
        <v>100</v>
      </c>
      <c r="N1993" s="1272">
        <f>'[2]tr (2)'!O1351</f>
        <v>100</v>
      </c>
      <c r="O1993" s="1224">
        <f>'[2]tr (2)'!P1351</f>
        <v>100</v>
      </c>
      <c r="P1993" s="1276">
        <f>'[2]tr (2)'!Q1351</f>
        <v>100</v>
      </c>
      <c r="Q1993" s="1278" t="s">
        <v>2922</v>
      </c>
    </row>
    <row r="1994" spans="1:17" ht="15" customHeight="1">
      <c r="B1994" s="1272"/>
      <c r="C1994" s="1224"/>
      <c r="D1994" s="1268"/>
      <c r="E1994" s="1267"/>
      <c r="F1994" s="1267"/>
      <c r="G1994" s="1267"/>
      <c r="H1994" s="1267"/>
      <c r="I1994" s="1267"/>
      <c r="J1994" s="1267"/>
      <c r="K1994" s="1267"/>
      <c r="L1994" s="1267"/>
      <c r="M1994" s="1267"/>
      <c r="N1994" s="1266"/>
      <c r="O1994" s="1267"/>
      <c r="P1994" s="1268"/>
      <c r="Q1994" s="1278"/>
    </row>
    <row r="1995" spans="1:17" ht="15" customHeight="1">
      <c r="A1995" s="1274" t="s">
        <v>2923</v>
      </c>
      <c r="B1995" s="1266">
        <f>'[2]tr (2)'!C1353</f>
        <v>148.6</v>
      </c>
      <c r="C1995" s="1267">
        <f>'[2]tr (2)'!D1353</f>
        <v>148.6</v>
      </c>
      <c r="D1995" s="1268">
        <f>'[2]tr (2)'!E1353</f>
        <v>148.5</v>
      </c>
      <c r="E1995" s="1267">
        <f>'[2]tr (2)'!F1353</f>
        <v>148.5</v>
      </c>
      <c r="F1995" s="1267">
        <f>'[2]tr (2)'!G1353</f>
        <v>148.5</v>
      </c>
      <c r="G1995" s="1267">
        <f>'[2]tr (2)'!H1353</f>
        <v>148.5</v>
      </c>
      <c r="H1995" s="1267">
        <f>'[2]tr (2)'!I1353</f>
        <v>148.5</v>
      </c>
      <c r="I1995" s="1267">
        <f>'[2]tr (2)'!J1353</f>
        <v>148.5</v>
      </c>
      <c r="J1995" s="1267">
        <f>'[2]tr (2)'!K1353</f>
        <v>148.5</v>
      </c>
      <c r="K1995" s="1267">
        <f>'[2]tr (2)'!L1353</f>
        <v>148.5</v>
      </c>
      <c r="L1995" s="1267">
        <f>'[2]tr (2)'!M1353</f>
        <v>148.5</v>
      </c>
      <c r="M1995" s="1267">
        <f>'[2]tr (2)'!N1353</f>
        <v>148.5</v>
      </c>
      <c r="N1995" s="1266">
        <f>'[2]tr (2)'!O1353</f>
        <v>148.5</v>
      </c>
      <c r="O1995" s="1267">
        <f>'[2]tr (2)'!P1353</f>
        <v>148.5</v>
      </c>
      <c r="P1995" s="1268">
        <f>'[2]tr (2)'!Q1353</f>
        <v>148.5</v>
      </c>
      <c r="Q1995" s="1273" t="s">
        <v>2924</v>
      </c>
    </row>
    <row r="1996" spans="1:17" ht="15" customHeight="1">
      <c r="A1996" s="1244" t="s">
        <v>2925</v>
      </c>
      <c r="B1996" s="1272">
        <f>'[2]tr (2)'!C1354</f>
        <v>149.5</v>
      </c>
      <c r="C1996" s="1224">
        <f>'[2]tr (2)'!D1354</f>
        <v>149.5</v>
      </c>
      <c r="D1996" s="1276">
        <f>'[2]tr (2)'!E1354</f>
        <v>149.4</v>
      </c>
      <c r="E1996" s="1224">
        <f>'[2]tr (2)'!F1354</f>
        <v>149.4</v>
      </c>
      <c r="F1996" s="1224">
        <f>'[2]tr (2)'!G1354</f>
        <v>149.4</v>
      </c>
      <c r="G1996" s="1224">
        <f>'[2]tr (2)'!H1354</f>
        <v>149.4</v>
      </c>
      <c r="H1996" s="1224">
        <f>'[2]tr (2)'!I1354</f>
        <v>149.4</v>
      </c>
      <c r="I1996" s="1224">
        <f>'[2]tr (2)'!J1354</f>
        <v>149.4</v>
      </c>
      <c r="J1996" s="1224">
        <f>'[2]tr (2)'!K1354</f>
        <v>149.4</v>
      </c>
      <c r="K1996" s="1224">
        <f>'[2]tr (2)'!L1354</f>
        <v>149.4</v>
      </c>
      <c r="L1996" s="1224">
        <f>'[2]tr (2)'!M1354</f>
        <v>149.4</v>
      </c>
      <c r="M1996" s="1224">
        <f>'[2]tr (2)'!N1354</f>
        <v>149.4</v>
      </c>
      <c r="N1996" s="1272">
        <f>'[2]tr (2)'!O1354</f>
        <v>149.4</v>
      </c>
      <c r="O1996" s="1224">
        <f>'[2]tr (2)'!P1354</f>
        <v>149.4</v>
      </c>
      <c r="P1996" s="1276">
        <f>'[2]tr (2)'!Q1354</f>
        <v>149.4</v>
      </c>
      <c r="Q1996" s="1278" t="s">
        <v>2926</v>
      </c>
    </row>
    <row r="1997" spans="1:17" ht="15" customHeight="1">
      <c r="A1997" s="1244" t="s">
        <v>2929</v>
      </c>
      <c r="B1997" s="1272">
        <f>'[2]tr (2)'!C1355</f>
        <v>118.6</v>
      </c>
      <c r="C1997" s="1224">
        <f>'[2]tr (2)'!D1355</f>
        <v>118.6</v>
      </c>
      <c r="D1997" s="1276">
        <f>'[2]tr (2)'!E1355</f>
        <v>118.6</v>
      </c>
      <c r="E1997" s="1224">
        <f>'[2]tr (2)'!F1355</f>
        <v>118.6</v>
      </c>
      <c r="F1997" s="1224">
        <f>'[2]tr (2)'!G1355</f>
        <v>118.6</v>
      </c>
      <c r="G1997" s="1224">
        <f>'[2]tr (2)'!H1355</f>
        <v>118.6</v>
      </c>
      <c r="H1997" s="1224">
        <f>'[2]tr (2)'!I1355</f>
        <v>118.6</v>
      </c>
      <c r="I1997" s="1224">
        <f>'[2]tr (2)'!J1355</f>
        <v>118.6</v>
      </c>
      <c r="J1997" s="1224">
        <f>'[2]tr (2)'!K1355</f>
        <v>118.6</v>
      </c>
      <c r="K1997" s="1224">
        <f>'[2]tr (2)'!L1355</f>
        <v>118.6</v>
      </c>
      <c r="L1997" s="1224">
        <f>'[2]tr (2)'!M1355</f>
        <v>118.6</v>
      </c>
      <c r="M1997" s="1224">
        <f>'[2]tr (2)'!N1355</f>
        <v>118.6</v>
      </c>
      <c r="N1997" s="1272">
        <f>'[2]tr (2)'!O1355</f>
        <v>118.6</v>
      </c>
      <c r="O1997" s="1224">
        <f>'[2]tr (2)'!P1355</f>
        <v>118.6</v>
      </c>
      <c r="P1997" s="1276">
        <f>'[2]tr (2)'!Q1355</f>
        <v>118.6</v>
      </c>
      <c r="Q1997" s="1278" t="s">
        <v>2930</v>
      </c>
    </row>
    <row r="1998" spans="1:17" ht="15" customHeight="1">
      <c r="B1998" s="1272"/>
      <c r="C1998" s="1224"/>
      <c r="D1998" s="1268"/>
      <c r="E1998" s="1267"/>
      <c r="F1998" s="1267"/>
      <c r="G1998" s="1267"/>
      <c r="H1998" s="1267"/>
      <c r="I1998" s="1267"/>
      <c r="J1998" s="1267"/>
      <c r="K1998" s="1267"/>
      <c r="L1998" s="1267"/>
      <c r="M1998" s="1267"/>
      <c r="N1998" s="1266"/>
      <c r="O1998" s="1267"/>
      <c r="P1998" s="1268"/>
      <c r="Q1998" s="1278"/>
    </row>
    <row r="1999" spans="1:17" ht="15" customHeight="1">
      <c r="A1999" s="1274" t="s">
        <v>2931</v>
      </c>
      <c r="B1999" s="1266">
        <f>'[2]tr (2)'!C1357</f>
        <v>144.1</v>
      </c>
      <c r="C1999" s="1267">
        <f>'[2]tr (2)'!D1357</f>
        <v>144</v>
      </c>
      <c r="D1999" s="1268">
        <f>'[2]tr (2)'!E1357</f>
        <v>144</v>
      </c>
      <c r="E1999" s="1267">
        <f>'[2]tr (2)'!F1357</f>
        <v>143.9</v>
      </c>
      <c r="F1999" s="1267">
        <f>'[2]tr (2)'!G1357</f>
        <v>141.5</v>
      </c>
      <c r="G1999" s="1267">
        <f>'[2]tr (2)'!H1357</f>
        <v>141.5</v>
      </c>
      <c r="H1999" s="1267">
        <f>'[2]tr (2)'!I1357</f>
        <v>138.30000000000001</v>
      </c>
      <c r="I1999" s="1267">
        <f>'[2]tr (2)'!J1357</f>
        <v>138.1</v>
      </c>
      <c r="J1999" s="1267">
        <f>'[2]tr (2)'!K1357</f>
        <v>138</v>
      </c>
      <c r="K1999" s="1267">
        <f>'[2]tr (2)'!L1357</f>
        <v>137.9</v>
      </c>
      <c r="L1999" s="1267">
        <f>'[2]tr (2)'!M1357</f>
        <v>137.9</v>
      </c>
      <c r="M1999" s="1267">
        <f>'[2]tr (2)'!N1357</f>
        <v>137.80000000000001</v>
      </c>
      <c r="N1999" s="1266">
        <f>'[2]tr (2)'!O1357</f>
        <v>131.30000000000001</v>
      </c>
      <c r="O1999" s="1267">
        <f>'[2]tr (2)'!P1357</f>
        <v>131.19999999999999</v>
      </c>
      <c r="P1999" s="1268">
        <f>'[2]tr (2)'!Q1357</f>
        <v>131.1</v>
      </c>
      <c r="Q1999" s="1273" t="s">
        <v>2932</v>
      </c>
    </row>
    <row r="2000" spans="1:17" ht="15" customHeight="1">
      <c r="A2000" s="1244" t="s">
        <v>2933</v>
      </c>
      <c r="B2000" s="1272">
        <f>'[2]tr (2)'!C1358</f>
        <v>174.3</v>
      </c>
      <c r="C2000" s="1224">
        <f>'[2]tr (2)'!D1358</f>
        <v>174.3</v>
      </c>
      <c r="D2000" s="1276">
        <f>'[2]tr (2)'!E1358</f>
        <v>174.3</v>
      </c>
      <c r="E2000" s="1224">
        <f>'[2]tr (2)'!F1358</f>
        <v>174.3</v>
      </c>
      <c r="F2000" s="1224">
        <f>'[2]tr (2)'!G1358</f>
        <v>164.5</v>
      </c>
      <c r="G2000" s="1224">
        <f>'[2]tr (2)'!H1358</f>
        <v>164.5</v>
      </c>
      <c r="H2000" s="1224">
        <f>'[2]tr (2)'!I1358</f>
        <v>152.19999999999999</v>
      </c>
      <c r="I2000" s="1224">
        <f>'[2]tr (2)'!J1358</f>
        <v>152.19999999999999</v>
      </c>
      <c r="J2000" s="1224">
        <f>'[2]tr (2)'!K1358</f>
        <v>152.19999999999999</v>
      </c>
      <c r="K2000" s="1224">
        <f>'[2]tr (2)'!L1358</f>
        <v>152.19999999999999</v>
      </c>
      <c r="L2000" s="1224">
        <f>'[2]tr (2)'!M1358</f>
        <v>152.19999999999999</v>
      </c>
      <c r="M2000" s="1224">
        <f>'[2]tr (2)'!N1358</f>
        <v>152.19999999999999</v>
      </c>
      <c r="N2000" s="1272">
        <f>'[2]tr (2)'!O1358</f>
        <v>152.19999999999999</v>
      </c>
      <c r="O2000" s="1224">
        <f>'[2]tr (2)'!P1358</f>
        <v>152.19999999999999</v>
      </c>
      <c r="P2000" s="1276">
        <f>'[2]tr (2)'!Q1358</f>
        <v>152.19999999999999</v>
      </c>
      <c r="Q2000" s="1278" t="s">
        <v>2934</v>
      </c>
    </row>
    <row r="2001" spans="1:17" ht="15" customHeight="1">
      <c r="A2001" s="1244" t="s">
        <v>2935</v>
      </c>
      <c r="B2001" s="1272">
        <f>'[2]tr (2)'!C1359</f>
        <v>145</v>
      </c>
      <c r="C2001" s="1224">
        <f>'[2]tr (2)'!D1359</f>
        <v>145</v>
      </c>
      <c r="D2001" s="1276">
        <f>'[2]tr (2)'!E1359</f>
        <v>145</v>
      </c>
      <c r="E2001" s="1224">
        <f>'[2]tr (2)'!F1359</f>
        <v>145</v>
      </c>
      <c r="F2001" s="1224">
        <f>'[2]tr (2)'!G1359</f>
        <v>145</v>
      </c>
      <c r="G2001" s="1224">
        <f>'[2]tr (2)'!H1359</f>
        <v>145</v>
      </c>
      <c r="H2001" s="1224">
        <f>'[2]tr (2)'!I1359</f>
        <v>145</v>
      </c>
      <c r="I2001" s="1224">
        <f>'[2]tr (2)'!J1359</f>
        <v>145</v>
      </c>
      <c r="J2001" s="1224">
        <f>'[2]tr (2)'!K1359</f>
        <v>145</v>
      </c>
      <c r="K2001" s="1224">
        <f>'[2]tr (2)'!L1359</f>
        <v>145</v>
      </c>
      <c r="L2001" s="1224">
        <f>'[2]tr (2)'!M1359</f>
        <v>145</v>
      </c>
      <c r="M2001" s="1224">
        <f>'[2]tr (2)'!N1359</f>
        <v>145</v>
      </c>
      <c r="N2001" s="1272">
        <f>'[2]tr (2)'!O1359</f>
        <v>145</v>
      </c>
      <c r="O2001" s="1224">
        <f>'[2]tr (2)'!P1359</f>
        <v>145</v>
      </c>
      <c r="P2001" s="1276">
        <f>'[2]tr (2)'!Q1359</f>
        <v>128.5</v>
      </c>
      <c r="Q2001" s="1277" t="s">
        <v>2936</v>
      </c>
    </row>
    <row r="2002" spans="1:17" ht="15" customHeight="1">
      <c r="A2002" s="1244" t="s">
        <v>2937</v>
      </c>
      <c r="B2002" s="1272">
        <f>'[2]tr (2)'!C1360</f>
        <v>112.7</v>
      </c>
      <c r="C2002" s="1224">
        <f>'[2]tr (2)'!D1360</f>
        <v>112.6</v>
      </c>
      <c r="D2002" s="1276">
        <f>'[2]tr (2)'!E1360</f>
        <v>112.5</v>
      </c>
      <c r="E2002" s="1224">
        <f>'[2]tr (2)'!F1360</f>
        <v>112.5</v>
      </c>
      <c r="F2002" s="1224">
        <f>'[2]tr (2)'!G1360</f>
        <v>112.5</v>
      </c>
      <c r="G2002" s="1224">
        <f>'[2]tr (2)'!H1360</f>
        <v>112.4</v>
      </c>
      <c r="H2002" s="1224">
        <f>'[2]tr (2)'!I1360</f>
        <v>111.8</v>
      </c>
      <c r="I2002" s="1224">
        <f>'[2]tr (2)'!J1360</f>
        <v>111.3</v>
      </c>
      <c r="J2002" s="1224">
        <f>'[2]tr (2)'!K1360</f>
        <v>111.1</v>
      </c>
      <c r="K2002" s="1224">
        <f>'[2]tr (2)'!L1360</f>
        <v>110.9</v>
      </c>
      <c r="L2002" s="1224">
        <f>'[2]tr (2)'!M1360</f>
        <v>110.9</v>
      </c>
      <c r="M2002" s="1224">
        <f>'[2]tr (2)'!N1360</f>
        <v>110.5</v>
      </c>
      <c r="N2002" s="1272">
        <f>'[2]tr (2)'!O1360</f>
        <v>110.5</v>
      </c>
      <c r="O2002" s="1224">
        <f>'[2]tr (2)'!P1360</f>
        <v>110.3</v>
      </c>
      <c r="P2002" s="1276">
        <f>'[2]tr (2)'!Q1360</f>
        <v>110.1</v>
      </c>
      <c r="Q2002" s="1277" t="s">
        <v>2938</v>
      </c>
    </row>
    <row r="2003" spans="1:17" ht="15" customHeight="1">
      <c r="A2003" s="1244" t="s">
        <v>2939</v>
      </c>
      <c r="B2003" s="1272">
        <f>'[2]tr (2)'!C1361</f>
        <v>207.1</v>
      </c>
      <c r="C2003" s="1224">
        <f>'[2]tr (2)'!D1361</f>
        <v>207.1</v>
      </c>
      <c r="D2003" s="1276">
        <f>'[2]tr (2)'!E1361</f>
        <v>207.1</v>
      </c>
      <c r="E2003" s="1224">
        <f>'[2]tr (2)'!F1361</f>
        <v>203.2</v>
      </c>
      <c r="F2003" s="1224">
        <f>'[2]tr (2)'!G1361</f>
        <v>203.2</v>
      </c>
      <c r="G2003" s="1224">
        <f>'[2]tr (2)'!H1361</f>
        <v>203.2</v>
      </c>
      <c r="H2003" s="1224">
        <f>'[2]tr (2)'!I1361</f>
        <v>203.2</v>
      </c>
      <c r="I2003" s="1224">
        <f>'[2]tr (2)'!J1361</f>
        <v>203.2</v>
      </c>
      <c r="J2003" s="1224">
        <f>'[2]tr (2)'!K1361</f>
        <v>203.2</v>
      </c>
      <c r="K2003" s="1224">
        <f>'[2]tr (2)'!L1361</f>
        <v>203.2</v>
      </c>
      <c r="L2003" s="1224">
        <f>'[2]tr (2)'!M1361</f>
        <v>201.3</v>
      </c>
      <c r="M2003" s="1224">
        <f>'[2]tr (2)'!N1361</f>
        <v>201.3</v>
      </c>
      <c r="N2003" s="1272">
        <f>'[2]tr (2)'!O1361</f>
        <v>201.3</v>
      </c>
      <c r="O2003" s="1224">
        <f>'[2]tr (2)'!P1361</f>
        <v>201.3</v>
      </c>
      <c r="P2003" s="1276">
        <f>'[2]tr (2)'!Q1361</f>
        <v>201.3</v>
      </c>
      <c r="Q2003" s="1278" t="s">
        <v>2940</v>
      </c>
    </row>
    <row r="2004" spans="1:17" ht="15" customHeight="1">
      <c r="A2004" s="1244" t="s">
        <v>2941</v>
      </c>
      <c r="B2004" s="1272">
        <f>'[2]tr (2)'!C1362</f>
        <v>107.5</v>
      </c>
      <c r="C2004" s="1224">
        <f>'[2]tr (2)'!D1362</f>
        <v>107.5</v>
      </c>
      <c r="D2004" s="1276">
        <f>'[2]tr (2)'!E1362</f>
        <v>107.5</v>
      </c>
      <c r="E2004" s="1224">
        <f>'[2]tr (2)'!F1362</f>
        <v>107.5</v>
      </c>
      <c r="F2004" s="1224">
        <f>'[2]tr (2)'!G1362</f>
        <v>107.5</v>
      </c>
      <c r="G2004" s="1224">
        <f>'[2]tr (2)'!H1362</f>
        <v>107.5</v>
      </c>
      <c r="H2004" s="1224">
        <f>'[2]tr (2)'!I1362</f>
        <v>107.5</v>
      </c>
      <c r="I2004" s="1224">
        <f>'[2]tr (2)'!J1362</f>
        <v>107.5</v>
      </c>
      <c r="J2004" s="1224">
        <f>'[2]tr (2)'!K1362</f>
        <v>107.5</v>
      </c>
      <c r="K2004" s="1224">
        <f>'[2]tr (2)'!L1362</f>
        <v>107.5</v>
      </c>
      <c r="L2004" s="1224">
        <f>'[2]tr (2)'!M1362</f>
        <v>107.5</v>
      </c>
      <c r="M2004" s="1224">
        <f>'[2]tr (2)'!N1362</f>
        <v>107.5</v>
      </c>
      <c r="N2004" s="1272">
        <f>'[2]tr (2)'!O1362</f>
        <v>107.5</v>
      </c>
      <c r="O2004" s="1224">
        <f>'[2]tr (2)'!P1362</f>
        <v>107.5</v>
      </c>
      <c r="P2004" s="1276">
        <f>'[2]tr (2)'!Q1362</f>
        <v>107.5</v>
      </c>
      <c r="Q2004" s="1277" t="s">
        <v>2942</v>
      </c>
    </row>
    <row r="2005" spans="1:17" ht="15" customHeight="1">
      <c r="A2005" s="1244" t="s">
        <v>2943</v>
      </c>
      <c r="B2005" s="1272">
        <f>'[2]tr (2)'!C1363</f>
        <v>100.4</v>
      </c>
      <c r="C2005" s="1224">
        <f>'[2]tr (2)'!D1363</f>
        <v>100.4</v>
      </c>
      <c r="D2005" s="1276">
        <f>'[2]tr (2)'!E1363</f>
        <v>100.4</v>
      </c>
      <c r="E2005" s="1224">
        <f>'[2]tr (2)'!F1363</f>
        <v>100.4</v>
      </c>
      <c r="F2005" s="1224">
        <f>'[2]tr (2)'!G1363</f>
        <v>100.4</v>
      </c>
      <c r="G2005" s="1224">
        <f>'[2]tr (2)'!H1363</f>
        <v>100.4</v>
      </c>
      <c r="H2005" s="1224">
        <f>'[2]tr (2)'!I1363</f>
        <v>100.4</v>
      </c>
      <c r="I2005" s="1224">
        <f>'[2]tr (2)'!J1363</f>
        <v>100.4</v>
      </c>
      <c r="J2005" s="1224">
        <f>'[2]tr (2)'!K1363</f>
        <v>100.4</v>
      </c>
      <c r="K2005" s="1224">
        <f>'[2]tr (2)'!L1363</f>
        <v>100.4</v>
      </c>
      <c r="L2005" s="1224">
        <f>'[2]tr (2)'!M1363</f>
        <v>100.4</v>
      </c>
      <c r="M2005" s="1224">
        <f>'[2]tr (2)'!N1363</f>
        <v>100.4</v>
      </c>
      <c r="N2005" s="1272">
        <f>'[2]tr (2)'!O1363</f>
        <v>100.4</v>
      </c>
      <c r="O2005" s="1224">
        <f>'[2]tr (2)'!P1363</f>
        <v>100.4</v>
      </c>
      <c r="P2005" s="1276">
        <f>'[2]tr (2)'!Q1363</f>
        <v>100.4</v>
      </c>
      <c r="Q2005" s="1277" t="s">
        <v>2944</v>
      </c>
    </row>
    <row r="2006" spans="1:17" ht="15" customHeight="1">
      <c r="A2006" s="1244" t="s">
        <v>2945</v>
      </c>
      <c r="B2006" s="1272">
        <f>'[2]tr (2)'!C1364</f>
        <v>119.6</v>
      </c>
      <c r="C2006" s="1224">
        <f>'[2]tr (2)'!D1364</f>
        <v>119.6</v>
      </c>
      <c r="D2006" s="1276">
        <f>'[2]tr (2)'!E1364</f>
        <v>119.6</v>
      </c>
      <c r="E2006" s="1224">
        <f>'[2]tr (2)'!F1364</f>
        <v>119.6</v>
      </c>
      <c r="F2006" s="1224">
        <f>'[2]tr (2)'!G1364</f>
        <v>119.6</v>
      </c>
      <c r="G2006" s="1224">
        <f>'[2]tr (2)'!H1364</f>
        <v>119.6</v>
      </c>
      <c r="H2006" s="1224">
        <f>'[2]tr (2)'!I1364</f>
        <v>119.6</v>
      </c>
      <c r="I2006" s="1224">
        <f>'[2]tr (2)'!J1364</f>
        <v>119.6</v>
      </c>
      <c r="J2006" s="1224">
        <f>'[2]tr (2)'!K1364</f>
        <v>119.6</v>
      </c>
      <c r="K2006" s="1224">
        <f>'[2]tr (2)'!L1364</f>
        <v>119.6</v>
      </c>
      <c r="L2006" s="1224">
        <f>'[2]tr (2)'!M1364</f>
        <v>119.6</v>
      </c>
      <c r="M2006" s="1224">
        <f>'[2]tr (2)'!N1364</f>
        <v>119.6</v>
      </c>
      <c r="N2006" s="1272">
        <f>'[2]tr (2)'!O1364</f>
        <v>100</v>
      </c>
      <c r="O2006" s="1224">
        <f>'[2]tr (2)'!P1364</f>
        <v>100</v>
      </c>
      <c r="P2006" s="1276">
        <f>'[2]tr (2)'!Q1364</f>
        <v>100</v>
      </c>
      <c r="Q2006" s="1277" t="s">
        <v>2946</v>
      </c>
    </row>
    <row r="2007" spans="1:17" ht="15" customHeight="1">
      <c r="B2007" s="1272"/>
      <c r="C2007" s="1224"/>
      <c r="D2007" s="1276"/>
      <c r="P2007" s="1263"/>
      <c r="Q2007" s="1277"/>
    </row>
    <row r="2008" spans="1:17" ht="15" customHeight="1">
      <c r="B2008" s="1272"/>
      <c r="C2008" s="1224"/>
      <c r="D2008" s="1276"/>
      <c r="P2008" s="1263"/>
      <c r="Q2008" s="1277"/>
    </row>
    <row r="2009" spans="1:17" ht="15" customHeight="1">
      <c r="B2009" s="1272"/>
      <c r="C2009" s="1224"/>
      <c r="D2009" s="1276"/>
      <c r="P2009" s="1263"/>
      <c r="Q2009" s="1277"/>
    </row>
    <row r="2010" spans="1:17" ht="15" customHeight="1">
      <c r="B2010" s="1272"/>
      <c r="C2010" s="1224"/>
      <c r="D2010" s="1276"/>
      <c r="P2010" s="1263"/>
      <c r="Q2010" s="1277"/>
    </row>
    <row r="2011" spans="1:17" ht="15" customHeight="1">
      <c r="B2011" s="1272"/>
      <c r="C2011" s="1224"/>
      <c r="D2011" s="1276"/>
      <c r="P2011" s="1263"/>
      <c r="Q2011" s="1277"/>
    </row>
    <row r="2012" spans="1:17" ht="15" customHeight="1">
      <c r="B2012" s="1272"/>
      <c r="C2012" s="1224"/>
      <c r="D2012" s="1276"/>
      <c r="P2012" s="1263"/>
      <c r="Q2012" s="1277"/>
    </row>
    <row r="2013" spans="1:17" ht="15" customHeight="1">
      <c r="A2013" s="1318"/>
      <c r="B2013" s="1272"/>
      <c r="C2013" s="1224"/>
      <c r="D2013" s="1276"/>
      <c r="P2013" s="1263"/>
    </row>
    <row r="2014" spans="1:17" ht="15" customHeight="1">
      <c r="A2014" s="1297"/>
      <c r="B2014" s="1282"/>
      <c r="C2014" s="1283"/>
      <c r="D2014" s="1284"/>
      <c r="E2014" s="1240"/>
      <c r="F2014" s="1240"/>
      <c r="G2014" s="1240"/>
      <c r="H2014" s="1240"/>
      <c r="I2014" s="1240"/>
      <c r="J2014" s="1240"/>
      <c r="K2014" s="1240"/>
      <c r="L2014" s="1240"/>
      <c r="M2014" s="1240"/>
      <c r="N2014" s="1319"/>
      <c r="O2014" s="1240"/>
      <c r="P2014" s="1320"/>
      <c r="Q2014" s="1242"/>
    </row>
    <row r="2015" spans="1:17" ht="12.95" customHeight="1">
      <c r="A2015" s="1300" t="s">
        <v>2735</v>
      </c>
      <c r="B2015" s="1224"/>
      <c r="C2015" s="1224"/>
      <c r="D2015" s="1224"/>
      <c r="N2015" s="1220"/>
      <c r="Q2015" s="1301" t="s">
        <v>2947</v>
      </c>
    </row>
    <row r="2016" spans="1:17" ht="12.95" customHeight="1">
      <c r="A2016" s="1300"/>
      <c r="B2016" s="1224"/>
      <c r="C2016" s="1224"/>
      <c r="D2016" s="1224"/>
      <c r="N2016" s="1220"/>
      <c r="Q2016" s="1301"/>
    </row>
    <row r="2017" spans="1:17" ht="12.95" customHeight="1">
      <c r="B2017" s="1224"/>
      <c r="C2017" s="1224"/>
      <c r="D2017" s="1224"/>
      <c r="N2017" s="1220"/>
    </row>
    <row r="2018" spans="1:17" ht="24" customHeight="1">
      <c r="A2018" s="1219" t="s">
        <v>2666</v>
      </c>
      <c r="B2018" s="1224"/>
      <c r="C2018" s="1224"/>
      <c r="D2018" s="1224"/>
      <c r="N2018" s="1220"/>
      <c r="Q2018" s="1225" t="s">
        <v>2667</v>
      </c>
    </row>
    <row r="2019" spans="1:17" ht="20.25">
      <c r="A2019" s="1289" t="s">
        <v>3014</v>
      </c>
      <c r="B2019" s="1224"/>
      <c r="C2019" s="1224"/>
      <c r="D2019" s="1224"/>
      <c r="N2019" s="1220"/>
      <c r="Q2019" s="1230" t="s">
        <v>3015</v>
      </c>
    </row>
    <row r="2020" spans="1:17" ht="18" customHeight="1">
      <c r="A2020" s="1233" t="s">
        <v>2739</v>
      </c>
      <c r="B2020" s="1224"/>
      <c r="C2020" s="1224"/>
      <c r="D2020" s="1224"/>
      <c r="N2020" s="1220"/>
      <c r="Q2020" s="1236" t="s">
        <v>2740</v>
      </c>
    </row>
    <row r="2021" spans="1:17" ht="15.95" customHeight="1">
      <c r="A2021" s="1239"/>
      <c r="B2021" s="1240"/>
      <c r="C2021" s="1240"/>
      <c r="D2021" s="1240"/>
      <c r="E2021" s="1240"/>
      <c r="F2021" s="1240"/>
      <c r="G2021" s="1240"/>
      <c r="H2021" s="1240"/>
      <c r="I2021" s="1240"/>
      <c r="J2021" s="1240"/>
      <c r="K2021" s="1240"/>
      <c r="L2021" s="1240"/>
      <c r="M2021" s="1240"/>
      <c r="N2021" s="1240"/>
      <c r="O2021" s="1240"/>
      <c r="P2021" s="1240"/>
      <c r="Q2021" s="1242"/>
    </row>
    <row r="2022" spans="1:17" ht="11.1" customHeight="1">
      <c r="A2022" s="1245"/>
      <c r="B2022" s="2390">
        <v>2018</v>
      </c>
      <c r="C2022" s="2391"/>
      <c r="D2022" s="2391"/>
      <c r="E2022" s="2391"/>
      <c r="F2022" s="2391"/>
      <c r="G2022" s="2391"/>
      <c r="H2022" s="2391"/>
      <c r="I2022" s="2391"/>
      <c r="J2022" s="2391"/>
      <c r="K2022" s="2391"/>
      <c r="L2022" s="2391"/>
      <c r="M2022" s="2391"/>
      <c r="N2022" s="2390">
        <v>2017</v>
      </c>
      <c r="O2022" s="2391"/>
      <c r="P2022" s="2395"/>
      <c r="Q2022" s="1246"/>
    </row>
    <row r="2023" spans="1:17" ht="11.1" customHeight="1">
      <c r="A2023" s="1245"/>
      <c r="B2023" s="2392"/>
      <c r="C2023" s="2393"/>
      <c r="D2023" s="2393"/>
      <c r="E2023" s="2393"/>
      <c r="F2023" s="2393"/>
      <c r="G2023" s="2393"/>
      <c r="H2023" s="2394"/>
      <c r="I2023" s="2393"/>
      <c r="J2023" s="2393"/>
      <c r="K2023" s="2393"/>
      <c r="L2023" s="2393"/>
      <c r="M2023" s="2393"/>
      <c r="N2023" s="2392"/>
      <c r="O2023" s="2393"/>
      <c r="P2023" s="2396"/>
      <c r="Q2023" s="1246" t="s">
        <v>2501</v>
      </c>
    </row>
    <row r="2024" spans="1:17" ht="11.1" customHeight="1">
      <c r="A2024" s="1245"/>
      <c r="B2024" s="1247" t="s">
        <v>2502</v>
      </c>
      <c r="C2024" s="1248" t="s">
        <v>2675</v>
      </c>
      <c r="D2024" s="1249" t="s">
        <v>11</v>
      </c>
      <c r="E2024" s="1250" t="s">
        <v>21</v>
      </c>
      <c r="F2024" s="1250" t="s">
        <v>23</v>
      </c>
      <c r="G2024" s="1250" t="s">
        <v>12</v>
      </c>
      <c r="H2024" s="1251" t="s">
        <v>13</v>
      </c>
      <c r="I2024" s="1251" t="s">
        <v>14</v>
      </c>
      <c r="J2024" s="1251" t="s">
        <v>15</v>
      </c>
      <c r="K2024" s="1252" t="s">
        <v>8</v>
      </c>
      <c r="L2024" s="1252" t="s">
        <v>9</v>
      </c>
      <c r="M2024" s="1252" t="s">
        <v>10</v>
      </c>
      <c r="N2024" s="1247" t="s">
        <v>2502</v>
      </c>
      <c r="O2024" s="1248" t="s">
        <v>2675</v>
      </c>
      <c r="P2024" s="1249" t="s">
        <v>11</v>
      </c>
      <c r="Q2024" s="1246"/>
    </row>
    <row r="2025" spans="1:17" ht="11.1" customHeight="1">
      <c r="A2025" s="1253"/>
      <c r="B2025" s="1254" t="s">
        <v>2406</v>
      </c>
      <c r="C2025" s="1255" t="s">
        <v>2506</v>
      </c>
      <c r="D2025" s="1256" t="s">
        <v>2507</v>
      </c>
      <c r="E2025" s="1257" t="s">
        <v>7</v>
      </c>
      <c r="F2025" s="1257" t="s">
        <v>22</v>
      </c>
      <c r="G2025" s="1257" t="s">
        <v>6</v>
      </c>
      <c r="H2025" s="1258" t="s">
        <v>5</v>
      </c>
      <c r="I2025" s="1258" t="s">
        <v>4</v>
      </c>
      <c r="J2025" s="1258" t="s">
        <v>3</v>
      </c>
      <c r="K2025" s="1259" t="s">
        <v>2</v>
      </c>
      <c r="L2025" s="1259" t="s">
        <v>1</v>
      </c>
      <c r="M2025" s="1259" t="s">
        <v>0</v>
      </c>
      <c r="N2025" s="1254" t="s">
        <v>2406</v>
      </c>
      <c r="O2025" s="1255" t="s">
        <v>2506</v>
      </c>
      <c r="P2025" s="1256" t="s">
        <v>2507</v>
      </c>
      <c r="Q2025" s="1260"/>
    </row>
    <row r="2026" spans="1:17" ht="15" customHeight="1">
      <c r="B2026" s="1266"/>
      <c r="C2026" s="1267"/>
      <c r="D2026" s="1268"/>
      <c r="P2026" s="1327"/>
      <c r="Q2026" s="1264"/>
    </row>
    <row r="2027" spans="1:17" ht="15" customHeight="1">
      <c r="A2027" s="1265" t="s">
        <v>2741</v>
      </c>
      <c r="B2027" s="1266">
        <f>'[2]tr (2)'!C1366</f>
        <v>121.6</v>
      </c>
      <c r="C2027" s="1267">
        <f>'[2]tr (2)'!D1366</f>
        <v>122.5</v>
      </c>
      <c r="D2027" s="1268">
        <f>'[2]tr (2)'!E1366</f>
        <v>121.4</v>
      </c>
      <c r="E2027" s="1267">
        <f>'[2]tr (2)'!F1366</f>
        <v>121.5</v>
      </c>
      <c r="F2027" s="1267">
        <f>'[2]tr (2)'!G1366</f>
        <v>122</v>
      </c>
      <c r="G2027" s="1267">
        <f>'[2]tr (2)'!H1366</f>
        <v>121.1</v>
      </c>
      <c r="H2027" s="1267">
        <f>'[2]tr (2)'!I1366</f>
        <v>122.9</v>
      </c>
      <c r="I2027" s="1267">
        <f>'[2]tr (2)'!J1366</f>
        <v>122.7</v>
      </c>
      <c r="J2027" s="1267">
        <f>'[2]tr (2)'!K1366</f>
        <v>122.3</v>
      </c>
      <c r="K2027" s="1267">
        <f>'[2]tr (2)'!L1366</f>
        <v>121.6</v>
      </c>
      <c r="L2027" s="1267">
        <f>'[2]tr (2)'!M1366</f>
        <v>122.2</v>
      </c>
      <c r="M2027" s="1267">
        <f>'[2]tr (2)'!N1366</f>
        <v>121.5</v>
      </c>
      <c r="N2027" s="1266">
        <f>'[2]tr (2)'!O1366</f>
        <v>121.7</v>
      </c>
      <c r="O2027" s="1267">
        <f>'[2]tr (2)'!P1366</f>
        <v>120.6</v>
      </c>
      <c r="P2027" s="1268">
        <f>'[2]tr (2)'!Q1366</f>
        <v>119.8</v>
      </c>
      <c r="Q2027" s="1269" t="s">
        <v>2742</v>
      </c>
    </row>
    <row r="2028" spans="1:17" ht="15" customHeight="1">
      <c r="A2028" s="1271"/>
      <c r="B2028" s="1272"/>
      <c r="C2028" s="1224"/>
      <c r="D2028" s="1268"/>
      <c r="E2028" s="1267"/>
      <c r="F2028" s="1267"/>
      <c r="G2028" s="1267"/>
      <c r="H2028" s="1267"/>
      <c r="I2028" s="1267"/>
      <c r="J2028" s="1267"/>
      <c r="K2028" s="1267"/>
      <c r="L2028" s="1267"/>
      <c r="M2028" s="1267"/>
      <c r="N2028" s="1266"/>
      <c r="O2028" s="1267"/>
      <c r="P2028" s="1268"/>
      <c r="Q2028" s="1273"/>
    </row>
    <row r="2029" spans="1:17" ht="15" customHeight="1">
      <c r="A2029" s="1274" t="s">
        <v>2743</v>
      </c>
      <c r="B2029" s="1266">
        <f>'[2]tr (2)'!C1368</f>
        <v>128.19999999999999</v>
      </c>
      <c r="C2029" s="1267">
        <f>'[2]tr (2)'!D1368</f>
        <v>129.69999999999999</v>
      </c>
      <c r="D2029" s="1268">
        <f>'[2]tr (2)'!E1368</f>
        <v>126.8</v>
      </c>
      <c r="E2029" s="1267">
        <f>'[2]tr (2)'!F1368</f>
        <v>127.3</v>
      </c>
      <c r="F2029" s="1267">
        <f>'[2]tr (2)'!G1368</f>
        <v>128.69999999999999</v>
      </c>
      <c r="G2029" s="1267">
        <f>'[2]tr (2)'!H1368</f>
        <v>126.5</v>
      </c>
      <c r="H2029" s="1267">
        <f>'[2]tr (2)'!I1368</f>
        <v>131.19999999999999</v>
      </c>
      <c r="I2029" s="1267">
        <f>'[2]tr (2)'!J1368</f>
        <v>130.9</v>
      </c>
      <c r="J2029" s="1267">
        <f>'[2]tr (2)'!K1368</f>
        <v>130</v>
      </c>
      <c r="K2029" s="1267">
        <f>'[2]tr (2)'!L1368</f>
        <v>128.6</v>
      </c>
      <c r="L2029" s="1267">
        <f>'[2]tr (2)'!M1368</f>
        <v>129.80000000000001</v>
      </c>
      <c r="M2029" s="1267">
        <f>'[2]tr (2)'!N1368</f>
        <v>128.1</v>
      </c>
      <c r="N2029" s="1266">
        <f>'[2]tr (2)'!O1368</f>
        <v>131.6</v>
      </c>
      <c r="O2029" s="1267">
        <f>'[2]tr (2)'!P1368</f>
        <v>129.30000000000001</v>
      </c>
      <c r="P2029" s="1268">
        <f>'[2]tr (2)'!Q1368</f>
        <v>127.9</v>
      </c>
      <c r="Q2029" s="1275" t="s">
        <v>2744</v>
      </c>
    </row>
    <row r="2030" spans="1:17" ht="15" customHeight="1">
      <c r="A2030" s="1244" t="s">
        <v>2745</v>
      </c>
      <c r="B2030" s="1272">
        <f>'[2]tr (2)'!C1369</f>
        <v>114.6</v>
      </c>
      <c r="C2030" s="1224">
        <f>'[2]tr (2)'!D1369</f>
        <v>114.8</v>
      </c>
      <c r="D2030" s="1276">
        <f>'[2]tr (2)'!E1369</f>
        <v>115.4</v>
      </c>
      <c r="E2030" s="1224">
        <f>'[2]tr (2)'!F1369</f>
        <v>114.7</v>
      </c>
      <c r="F2030" s="1224">
        <f>'[2]tr (2)'!G1369</f>
        <v>114.4</v>
      </c>
      <c r="G2030" s="1224">
        <f>'[2]tr (2)'!H1369</f>
        <v>115.4</v>
      </c>
      <c r="H2030" s="1224">
        <f>'[2]tr (2)'!I1369</f>
        <v>114.8</v>
      </c>
      <c r="I2030" s="1224">
        <f>'[2]tr (2)'!J1369</f>
        <v>114.4</v>
      </c>
      <c r="J2030" s="1224">
        <f>'[2]tr (2)'!K1369</f>
        <v>114.5</v>
      </c>
      <c r="K2030" s="1224">
        <f>'[2]tr (2)'!L1369</f>
        <v>114.2</v>
      </c>
      <c r="L2030" s="1224">
        <f>'[2]tr (2)'!M1369</f>
        <v>114.2</v>
      </c>
      <c r="M2030" s="1224">
        <f>'[2]tr (2)'!N1369</f>
        <v>114.2</v>
      </c>
      <c r="N2030" s="1272">
        <f>'[2]tr (2)'!O1369</f>
        <v>114.5</v>
      </c>
      <c r="O2030" s="1224">
        <f>'[2]tr (2)'!P1369</f>
        <v>114.8</v>
      </c>
      <c r="P2030" s="1276">
        <f>'[2]tr (2)'!Q1369</f>
        <v>114.4</v>
      </c>
      <c r="Q2030" s="1277" t="s">
        <v>2746</v>
      </c>
    </row>
    <row r="2031" spans="1:17" ht="15" customHeight="1">
      <c r="A2031" s="1244" t="s">
        <v>2747</v>
      </c>
      <c r="B2031" s="1272">
        <f>'[2]tr (2)'!C1370</f>
        <v>129.19999999999999</v>
      </c>
      <c r="C2031" s="1224">
        <f>'[2]tr (2)'!D1370</f>
        <v>129.9</v>
      </c>
      <c r="D2031" s="1276">
        <f>'[2]tr (2)'!E1370</f>
        <v>125.8</v>
      </c>
      <c r="E2031" s="1224">
        <f>'[2]tr (2)'!F1370</f>
        <v>127</v>
      </c>
      <c r="F2031" s="1224">
        <f>'[2]tr (2)'!G1370</f>
        <v>124.2</v>
      </c>
      <c r="G2031" s="1224">
        <f>'[2]tr (2)'!H1370</f>
        <v>122.9</v>
      </c>
      <c r="H2031" s="1224">
        <f>'[2]tr (2)'!I1370</f>
        <v>124</v>
      </c>
      <c r="I2031" s="1224">
        <f>'[2]tr (2)'!J1370</f>
        <v>123</v>
      </c>
      <c r="J2031" s="1224">
        <f>'[2]tr (2)'!K1370</f>
        <v>123.6</v>
      </c>
      <c r="K2031" s="1224">
        <f>'[2]tr (2)'!L1370</f>
        <v>123.1</v>
      </c>
      <c r="L2031" s="1224">
        <f>'[2]tr (2)'!M1370</f>
        <v>122.5</v>
      </c>
      <c r="M2031" s="1224">
        <f>'[2]tr (2)'!N1370</f>
        <v>121.3</v>
      </c>
      <c r="N2031" s="1272">
        <f>'[2]tr (2)'!O1370</f>
        <v>122.4</v>
      </c>
      <c r="O2031" s="1224">
        <f>'[2]tr (2)'!P1370</f>
        <v>122.1</v>
      </c>
      <c r="P2031" s="1276">
        <f>'[2]tr (2)'!Q1370</f>
        <v>121.6</v>
      </c>
      <c r="Q2031" s="1277" t="s">
        <v>2748</v>
      </c>
    </row>
    <row r="2032" spans="1:17" ht="15" customHeight="1">
      <c r="A2032" s="1244" t="s">
        <v>2749</v>
      </c>
      <c r="B2032" s="1272">
        <f>'[2]tr (2)'!C1371</f>
        <v>189</v>
      </c>
      <c r="C2032" s="1224">
        <f>'[2]tr (2)'!D1371</f>
        <v>188</v>
      </c>
      <c r="D2032" s="1276">
        <f>'[2]tr (2)'!E1371</f>
        <v>179.4</v>
      </c>
      <c r="E2032" s="1224">
        <f>'[2]tr (2)'!F1371</f>
        <v>184.9</v>
      </c>
      <c r="F2032" s="1224">
        <f>'[2]tr (2)'!G1371</f>
        <v>200.5</v>
      </c>
      <c r="G2032" s="1224">
        <f>'[2]tr (2)'!H1371</f>
        <v>191.3</v>
      </c>
      <c r="H2032" s="1224">
        <f>'[2]tr (2)'!I1371</f>
        <v>210.9</v>
      </c>
      <c r="I2032" s="1224">
        <f>'[2]tr (2)'!J1371</f>
        <v>210.9</v>
      </c>
      <c r="J2032" s="1224">
        <f>'[2]tr (2)'!K1371</f>
        <v>204.1</v>
      </c>
      <c r="K2032" s="1224">
        <f>'[2]tr (2)'!L1371</f>
        <v>195.2</v>
      </c>
      <c r="L2032" s="1224">
        <f>'[2]tr (2)'!M1371</f>
        <v>210.2</v>
      </c>
      <c r="M2032" s="1224">
        <f>'[2]tr (2)'!N1371</f>
        <v>196.8</v>
      </c>
      <c r="N2032" s="1272">
        <f>'[2]tr (2)'!O1371</f>
        <v>209.3</v>
      </c>
      <c r="O2032" s="1224">
        <f>'[2]tr (2)'!P1371</f>
        <v>180.1</v>
      </c>
      <c r="P2032" s="1276">
        <f>'[2]tr (2)'!Q1371</f>
        <v>181.2</v>
      </c>
      <c r="Q2032" s="1278" t="s">
        <v>2750</v>
      </c>
    </row>
    <row r="2033" spans="1:17" ht="15" customHeight="1">
      <c r="A2033" s="1244" t="s">
        <v>2751</v>
      </c>
      <c r="B2033" s="1272">
        <f>'[2]tr (2)'!C1372</f>
        <v>114.8</v>
      </c>
      <c r="C2033" s="1224">
        <f>'[2]tr (2)'!D1372</f>
        <v>113.6</v>
      </c>
      <c r="D2033" s="1276">
        <f>'[2]tr (2)'!E1372</f>
        <v>112</v>
      </c>
      <c r="E2033" s="1224">
        <f>'[2]tr (2)'!F1372</f>
        <v>113.1</v>
      </c>
      <c r="F2033" s="1224">
        <f>'[2]tr (2)'!G1372</f>
        <v>115.3</v>
      </c>
      <c r="G2033" s="1224">
        <f>'[2]tr (2)'!H1372</f>
        <v>115.3</v>
      </c>
      <c r="H2033" s="1224">
        <f>'[2]tr (2)'!I1372</f>
        <v>117.4</v>
      </c>
      <c r="I2033" s="1224">
        <f>'[2]tr (2)'!J1372</f>
        <v>115.3</v>
      </c>
      <c r="J2033" s="1224">
        <f>'[2]tr (2)'!K1372</f>
        <v>114.7</v>
      </c>
      <c r="K2033" s="1224">
        <f>'[2]tr (2)'!L1372</f>
        <v>116.3</v>
      </c>
      <c r="L2033" s="1224">
        <f>'[2]tr (2)'!M1372</f>
        <v>115.2</v>
      </c>
      <c r="M2033" s="1224">
        <f>'[2]tr (2)'!N1372</f>
        <v>115.2</v>
      </c>
      <c r="N2033" s="1272">
        <f>'[2]tr (2)'!O1372</f>
        <v>115.2</v>
      </c>
      <c r="O2033" s="1224">
        <f>'[2]tr (2)'!P1372</f>
        <v>115.2</v>
      </c>
      <c r="P2033" s="1276">
        <f>'[2]tr (2)'!Q1372</f>
        <v>113.8</v>
      </c>
      <c r="Q2033" s="1278" t="s">
        <v>2752</v>
      </c>
    </row>
    <row r="2034" spans="1:17" ht="15" customHeight="1">
      <c r="A2034" s="1244" t="s">
        <v>2753</v>
      </c>
      <c r="B2034" s="1272">
        <f>'[2]tr (2)'!C1373</f>
        <v>134.9</v>
      </c>
      <c r="C2034" s="1224">
        <f>'[2]tr (2)'!D1373</f>
        <v>135.4</v>
      </c>
      <c r="D2034" s="1276">
        <f>'[2]tr (2)'!E1373</f>
        <v>135.9</v>
      </c>
      <c r="E2034" s="1224">
        <f>'[2]tr (2)'!F1373</f>
        <v>134.69999999999999</v>
      </c>
      <c r="F2034" s="1224">
        <f>'[2]tr (2)'!G1373</f>
        <v>136.1</v>
      </c>
      <c r="G2034" s="1224">
        <f>'[2]tr (2)'!H1373</f>
        <v>136.69999999999999</v>
      </c>
      <c r="H2034" s="1224">
        <f>'[2]tr (2)'!I1373</f>
        <v>138.1</v>
      </c>
      <c r="I2034" s="1224">
        <f>'[2]tr (2)'!J1373</f>
        <v>136.4</v>
      </c>
      <c r="J2034" s="1224">
        <f>'[2]tr (2)'!K1373</f>
        <v>135.69999999999999</v>
      </c>
      <c r="K2034" s="1224">
        <f>'[2]tr (2)'!L1373</f>
        <v>138.69999999999999</v>
      </c>
      <c r="L2034" s="1224">
        <f>'[2]tr (2)'!M1373</f>
        <v>139.5</v>
      </c>
      <c r="M2034" s="1224">
        <f>'[2]tr (2)'!N1373</f>
        <v>138.80000000000001</v>
      </c>
      <c r="N2034" s="1272">
        <f>'[2]tr (2)'!O1373</f>
        <v>140.1</v>
      </c>
      <c r="O2034" s="1224">
        <f>'[2]tr (2)'!P1373</f>
        <v>141.5</v>
      </c>
      <c r="P2034" s="1276">
        <f>'[2]tr (2)'!Q1373</f>
        <v>140.5</v>
      </c>
      <c r="Q2034" s="1278" t="s">
        <v>2754</v>
      </c>
    </row>
    <row r="2035" spans="1:17" ht="15" customHeight="1">
      <c r="A2035" s="1244" t="s">
        <v>2755</v>
      </c>
      <c r="B2035" s="1272">
        <f>'[2]tr (2)'!C1374</f>
        <v>120.6</v>
      </c>
      <c r="C2035" s="1224">
        <f>'[2]tr (2)'!D1374</f>
        <v>125.3</v>
      </c>
      <c r="D2035" s="1276">
        <f>'[2]tr (2)'!E1374</f>
        <v>126.3</v>
      </c>
      <c r="E2035" s="1224">
        <f>'[2]tr (2)'!F1374</f>
        <v>131</v>
      </c>
      <c r="F2035" s="1224">
        <f>'[2]tr (2)'!G1374</f>
        <v>127.6</v>
      </c>
      <c r="G2035" s="1224">
        <f>'[2]tr (2)'!H1374</f>
        <v>126.7</v>
      </c>
      <c r="H2035" s="1224">
        <f>'[2]tr (2)'!I1374</f>
        <v>135.9</v>
      </c>
      <c r="I2035" s="1224">
        <f>'[2]tr (2)'!J1374</f>
        <v>136.30000000000001</v>
      </c>
      <c r="J2035" s="1224">
        <f>'[2]tr (2)'!K1374</f>
        <v>127.1</v>
      </c>
      <c r="K2035" s="1224">
        <f>'[2]tr (2)'!L1374</f>
        <v>119.6</v>
      </c>
      <c r="L2035" s="1224">
        <f>'[2]tr (2)'!M1374</f>
        <v>122.2</v>
      </c>
      <c r="M2035" s="1224">
        <f>'[2]tr (2)'!N1374</f>
        <v>119.7</v>
      </c>
      <c r="N2035" s="1272">
        <f>'[2]tr (2)'!O1374</f>
        <v>120.3</v>
      </c>
      <c r="O2035" s="1224">
        <f>'[2]tr (2)'!P1374</f>
        <v>124.7</v>
      </c>
      <c r="P2035" s="1276">
        <f>'[2]tr (2)'!Q1374</f>
        <v>119</v>
      </c>
      <c r="Q2035" s="1278" t="s">
        <v>2756</v>
      </c>
    </row>
    <row r="2036" spans="1:17" ht="15" customHeight="1">
      <c r="A2036" s="1244" t="s">
        <v>2757</v>
      </c>
      <c r="B2036" s="1272">
        <f>'[2]tr (2)'!C1375</f>
        <v>132.5</v>
      </c>
      <c r="C2036" s="1224">
        <f>'[2]tr (2)'!D1375</f>
        <v>142.6</v>
      </c>
      <c r="D2036" s="1276">
        <f>'[2]tr (2)'!E1375</f>
        <v>133</v>
      </c>
      <c r="E2036" s="1224">
        <f>'[2]tr (2)'!F1375</f>
        <v>126.3</v>
      </c>
      <c r="F2036" s="1224">
        <f>'[2]tr (2)'!G1375</f>
        <v>130.19999999999999</v>
      </c>
      <c r="G2036" s="1224">
        <f>'[2]tr (2)'!H1375</f>
        <v>118.5</v>
      </c>
      <c r="H2036" s="1224">
        <f>'[2]tr (2)'!I1375</f>
        <v>132</v>
      </c>
      <c r="I2036" s="1224">
        <f>'[2]tr (2)'!J1375</f>
        <v>136.9</v>
      </c>
      <c r="J2036" s="1224">
        <f>'[2]tr (2)'!K1375</f>
        <v>143.9</v>
      </c>
      <c r="K2036" s="1224">
        <f>'[2]tr (2)'!L1375</f>
        <v>142.69999999999999</v>
      </c>
      <c r="L2036" s="1224">
        <f>'[2]tr (2)'!M1375</f>
        <v>137.4</v>
      </c>
      <c r="M2036" s="1224">
        <f>'[2]tr (2)'!N1375</f>
        <v>140.80000000000001</v>
      </c>
      <c r="N2036" s="1272">
        <f>'[2]tr (2)'!O1375</f>
        <v>159.4</v>
      </c>
      <c r="O2036" s="1224">
        <f>'[2]tr (2)'!P1375</f>
        <v>151.69999999999999</v>
      </c>
      <c r="P2036" s="1276">
        <f>'[2]tr (2)'!Q1375</f>
        <v>145.5</v>
      </c>
      <c r="Q2036" s="1278" t="s">
        <v>2758</v>
      </c>
    </row>
    <row r="2037" spans="1:17" ht="15" customHeight="1">
      <c r="A2037" s="1244" t="s">
        <v>2759</v>
      </c>
      <c r="B2037" s="1272">
        <f>'[2]tr (2)'!C1376</f>
        <v>113.2</v>
      </c>
      <c r="C2037" s="1224">
        <f>'[2]tr (2)'!D1376</f>
        <v>113.2</v>
      </c>
      <c r="D2037" s="1276">
        <f>'[2]tr (2)'!E1376</f>
        <v>111.7</v>
      </c>
      <c r="E2037" s="1224">
        <f>'[2]tr (2)'!F1376</f>
        <v>112.2</v>
      </c>
      <c r="F2037" s="1224">
        <f>'[2]tr (2)'!G1376</f>
        <v>115.5</v>
      </c>
      <c r="G2037" s="1224">
        <f>'[2]tr (2)'!H1376</f>
        <v>115.5</v>
      </c>
      <c r="H2037" s="1224">
        <f>'[2]tr (2)'!I1376</f>
        <v>113.2</v>
      </c>
      <c r="I2037" s="1224">
        <f>'[2]tr (2)'!J1376</f>
        <v>110.9</v>
      </c>
      <c r="J2037" s="1224">
        <f>'[2]tr (2)'!K1376</f>
        <v>113.2</v>
      </c>
      <c r="K2037" s="1224">
        <f>'[2]tr (2)'!L1376</f>
        <v>113.4</v>
      </c>
      <c r="L2037" s="1224">
        <f>'[2]tr (2)'!M1376</f>
        <v>115.7</v>
      </c>
      <c r="M2037" s="1224">
        <f>'[2]tr (2)'!N1376</f>
        <v>114.3</v>
      </c>
      <c r="N2037" s="1272">
        <f>'[2]tr (2)'!O1376</f>
        <v>113.5</v>
      </c>
      <c r="O2037" s="1224">
        <f>'[2]tr (2)'!P1376</f>
        <v>113.4</v>
      </c>
      <c r="P2037" s="1276">
        <f>'[2]tr (2)'!Q1376</f>
        <v>113.9</v>
      </c>
      <c r="Q2037" s="1278" t="s">
        <v>2760</v>
      </c>
    </row>
    <row r="2038" spans="1:17" ht="15" customHeight="1">
      <c r="A2038" s="1244" t="s">
        <v>2761</v>
      </c>
      <c r="B2038" s="1272">
        <f>'[2]tr (2)'!C1377</f>
        <v>137.5</v>
      </c>
      <c r="C2038" s="1224">
        <f>'[2]tr (2)'!D1377</f>
        <v>137.80000000000001</v>
      </c>
      <c r="D2038" s="1276">
        <f>'[2]tr (2)'!E1377</f>
        <v>136</v>
      </c>
      <c r="E2038" s="1224">
        <f>'[2]tr (2)'!F1377</f>
        <v>137.19999999999999</v>
      </c>
      <c r="F2038" s="1224">
        <f>'[2]tr (2)'!G1377</f>
        <v>141.9</v>
      </c>
      <c r="G2038" s="1224">
        <f>'[2]tr (2)'!H1377</f>
        <v>144.1</v>
      </c>
      <c r="H2038" s="1224">
        <f>'[2]tr (2)'!I1377</f>
        <v>142.9</v>
      </c>
      <c r="I2038" s="1224">
        <f>'[2]tr (2)'!J1377</f>
        <v>138.4</v>
      </c>
      <c r="J2038" s="1224">
        <f>'[2]tr (2)'!K1377</f>
        <v>138.5</v>
      </c>
      <c r="K2038" s="1224">
        <f>'[2]tr (2)'!L1377</f>
        <v>138.9</v>
      </c>
      <c r="L2038" s="1224">
        <f>'[2]tr (2)'!M1377</f>
        <v>139.80000000000001</v>
      </c>
      <c r="M2038" s="1224">
        <f>'[2]tr (2)'!N1377</f>
        <v>138.1</v>
      </c>
      <c r="N2038" s="1272">
        <f>'[2]tr (2)'!O1377</f>
        <v>138.4</v>
      </c>
      <c r="O2038" s="1224">
        <f>'[2]tr (2)'!P1377</f>
        <v>140</v>
      </c>
      <c r="P2038" s="1276">
        <f>'[2]tr (2)'!Q1377</f>
        <v>139.69999999999999</v>
      </c>
      <c r="Q2038" s="1278" t="s">
        <v>2762</v>
      </c>
    </row>
    <row r="2039" spans="1:17" ht="15" customHeight="1">
      <c r="A2039" s="1244" t="s">
        <v>2763</v>
      </c>
      <c r="B2039" s="1272">
        <f>'[2]tr (2)'!C1378</f>
        <v>135.9</v>
      </c>
      <c r="C2039" s="1224">
        <f>'[2]tr (2)'!D1378</f>
        <v>135.69999999999999</v>
      </c>
      <c r="D2039" s="1276">
        <f>'[2]tr (2)'!E1378</f>
        <v>139.30000000000001</v>
      </c>
      <c r="E2039" s="1224">
        <f>'[2]tr (2)'!F1378</f>
        <v>136.30000000000001</v>
      </c>
      <c r="F2039" s="1224">
        <f>'[2]tr (2)'!G1378</f>
        <v>135.19999999999999</v>
      </c>
      <c r="G2039" s="1224">
        <f>'[2]tr (2)'!H1378</f>
        <v>135.9</v>
      </c>
      <c r="H2039" s="1224">
        <f>'[2]tr (2)'!I1378</f>
        <v>137.69999999999999</v>
      </c>
      <c r="I2039" s="1224">
        <f>'[2]tr (2)'!J1378</f>
        <v>137.9</v>
      </c>
      <c r="J2039" s="1224">
        <f>'[2]tr (2)'!K1378</f>
        <v>136.4</v>
      </c>
      <c r="K2039" s="1224">
        <f>'[2]tr (2)'!L1378</f>
        <v>138.1</v>
      </c>
      <c r="L2039" s="1224">
        <f>'[2]tr (2)'!M1378</f>
        <v>137.80000000000001</v>
      </c>
      <c r="M2039" s="1224">
        <f>'[2]tr (2)'!N1378</f>
        <v>137.19999999999999</v>
      </c>
      <c r="N2039" s="1272">
        <f>'[2]tr (2)'!O1378</f>
        <v>135.30000000000001</v>
      </c>
      <c r="O2039" s="1224">
        <f>'[2]tr (2)'!P1378</f>
        <v>132.6</v>
      </c>
      <c r="P2039" s="1276">
        <f>'[2]tr (2)'!Q1378</f>
        <v>141.9</v>
      </c>
      <c r="Q2039" s="1278" t="s">
        <v>2764</v>
      </c>
    </row>
    <row r="2040" spans="1:17" ht="15" customHeight="1">
      <c r="A2040" s="1244" t="s">
        <v>2765</v>
      </c>
      <c r="B2040" s="1272">
        <f>'[2]tr (2)'!C1379</f>
        <v>111.4</v>
      </c>
      <c r="C2040" s="1224">
        <f>'[2]tr (2)'!D1379</f>
        <v>111.5</v>
      </c>
      <c r="D2040" s="1276">
        <f>'[2]tr (2)'!E1379</f>
        <v>110.2</v>
      </c>
      <c r="E2040" s="1224">
        <f>'[2]tr (2)'!F1379</f>
        <v>109.1</v>
      </c>
      <c r="F2040" s="1224">
        <f>'[2]tr (2)'!G1379</f>
        <v>108.7</v>
      </c>
      <c r="G2040" s="1224">
        <f>'[2]tr (2)'!H1379</f>
        <v>109.1</v>
      </c>
      <c r="H2040" s="1224">
        <f>'[2]tr (2)'!I1379</f>
        <v>109.1</v>
      </c>
      <c r="I2040" s="1224">
        <f>'[2]tr (2)'!J1379</f>
        <v>109.1</v>
      </c>
      <c r="J2040" s="1224">
        <f>'[2]tr (2)'!K1379</f>
        <v>108.1</v>
      </c>
      <c r="K2040" s="1224">
        <f>'[2]tr (2)'!L1379</f>
        <v>108.1</v>
      </c>
      <c r="L2040" s="1224">
        <f>'[2]tr (2)'!M1379</f>
        <v>111.1</v>
      </c>
      <c r="M2040" s="1224">
        <f>'[2]tr (2)'!N1379</f>
        <v>111.4</v>
      </c>
      <c r="N2040" s="1272">
        <f>'[2]tr (2)'!O1379</f>
        <v>111.4</v>
      </c>
      <c r="O2040" s="1224">
        <f>'[2]tr (2)'!P1379</f>
        <v>111.4</v>
      </c>
      <c r="P2040" s="1276">
        <f>'[2]tr (2)'!Q1379</f>
        <v>111.4</v>
      </c>
      <c r="Q2040" s="1278" t="s">
        <v>2766</v>
      </c>
    </row>
    <row r="2041" spans="1:17" ht="15" customHeight="1">
      <c r="B2041" s="1272"/>
      <c r="C2041" s="1224"/>
      <c r="D2041" s="1268"/>
      <c r="E2041" s="1267"/>
      <c r="F2041" s="1267"/>
      <c r="G2041" s="1267"/>
      <c r="H2041" s="1267"/>
      <c r="I2041" s="1267"/>
      <c r="J2041" s="1267"/>
      <c r="K2041" s="1267"/>
      <c r="L2041" s="1267"/>
      <c r="M2041" s="1267"/>
      <c r="N2041" s="1266"/>
      <c r="O2041" s="1267"/>
      <c r="P2041" s="1268"/>
      <c r="Q2041" s="1278"/>
    </row>
    <row r="2042" spans="1:17" ht="15" customHeight="1">
      <c r="A2042" s="1274" t="s">
        <v>2767</v>
      </c>
      <c r="B2042" s="1266">
        <f>'[2]tr (2)'!C1381</f>
        <v>137.4</v>
      </c>
      <c r="C2042" s="1267">
        <f>'[2]tr (2)'!D1381</f>
        <v>137.4</v>
      </c>
      <c r="D2042" s="1268">
        <f>'[2]tr (2)'!E1381</f>
        <v>137.4</v>
      </c>
      <c r="E2042" s="1267">
        <f>'[2]tr (2)'!F1381</f>
        <v>137.4</v>
      </c>
      <c r="F2042" s="1267">
        <f>'[2]tr (2)'!G1381</f>
        <v>137.4</v>
      </c>
      <c r="G2042" s="1267">
        <f>'[2]tr (2)'!H1381</f>
        <v>137.4</v>
      </c>
      <c r="H2042" s="1267">
        <f>'[2]tr (2)'!I1381</f>
        <v>137.4</v>
      </c>
      <c r="I2042" s="1267">
        <f>'[2]tr (2)'!J1381</f>
        <v>137.4</v>
      </c>
      <c r="J2042" s="1267">
        <f>'[2]tr (2)'!K1381</f>
        <v>137.4</v>
      </c>
      <c r="K2042" s="1267">
        <f>'[2]tr (2)'!L1381</f>
        <v>137.4</v>
      </c>
      <c r="L2042" s="1267">
        <f>'[2]tr (2)'!M1381</f>
        <v>137.4</v>
      </c>
      <c r="M2042" s="1267">
        <f>'[2]tr (2)'!N1381</f>
        <v>137.4</v>
      </c>
      <c r="N2042" s="1266">
        <f>'[2]tr (2)'!O1381</f>
        <v>124.4</v>
      </c>
      <c r="O2042" s="1267">
        <f>'[2]tr (2)'!P1381</f>
        <v>124.4</v>
      </c>
      <c r="P2042" s="1268">
        <f>'[2]tr (2)'!Q1381</f>
        <v>124.4</v>
      </c>
      <c r="Q2042" s="1273" t="s">
        <v>2768</v>
      </c>
    </row>
    <row r="2043" spans="1:17" ht="15" customHeight="1">
      <c r="A2043" s="1244" t="s">
        <v>2775</v>
      </c>
      <c r="B2043" s="1272">
        <f>'[2]tr (2)'!C1382</f>
        <v>137.4</v>
      </c>
      <c r="C2043" s="1224">
        <f>'[2]tr (2)'!D1382</f>
        <v>137.4</v>
      </c>
      <c r="D2043" s="1276">
        <f>'[2]tr (2)'!E1382</f>
        <v>137.4</v>
      </c>
      <c r="E2043" s="1224">
        <f>'[2]tr (2)'!F1382</f>
        <v>137.4</v>
      </c>
      <c r="F2043" s="1224">
        <f>'[2]tr (2)'!G1382</f>
        <v>137.4</v>
      </c>
      <c r="G2043" s="1224">
        <f>'[2]tr (2)'!H1382</f>
        <v>137.4</v>
      </c>
      <c r="H2043" s="1224">
        <f>'[2]tr (2)'!I1382</f>
        <v>137.4</v>
      </c>
      <c r="I2043" s="1224">
        <f>'[2]tr (2)'!J1382</f>
        <v>137.4</v>
      </c>
      <c r="J2043" s="1224">
        <f>'[2]tr (2)'!K1382</f>
        <v>137.4</v>
      </c>
      <c r="K2043" s="1224">
        <f>'[2]tr (2)'!L1382</f>
        <v>137.4</v>
      </c>
      <c r="L2043" s="1224">
        <f>'[2]tr (2)'!M1382</f>
        <v>137.4</v>
      </c>
      <c r="M2043" s="1224">
        <f>'[2]tr (2)'!N1382</f>
        <v>137.4</v>
      </c>
      <c r="N2043" s="1272">
        <f>'[2]tr (2)'!O1382</f>
        <v>124.4</v>
      </c>
      <c r="O2043" s="1224">
        <f>'[2]tr (2)'!P1382</f>
        <v>124.4</v>
      </c>
      <c r="P2043" s="1276">
        <f>'[2]tr (2)'!Q1382</f>
        <v>124.4</v>
      </c>
      <c r="Q2043" s="1278" t="s">
        <v>2776</v>
      </c>
    </row>
    <row r="2044" spans="1:17" ht="15" customHeight="1">
      <c r="B2044" s="1272"/>
      <c r="C2044" s="1224"/>
      <c r="D2044" s="1268"/>
      <c r="E2044" s="1267"/>
      <c r="F2044" s="1267"/>
      <c r="G2044" s="1267"/>
      <c r="H2044" s="1267"/>
      <c r="I2044" s="1267"/>
      <c r="J2044" s="1267"/>
      <c r="K2044" s="1267"/>
      <c r="L2044" s="1267"/>
      <c r="M2044" s="1267"/>
      <c r="N2044" s="1266"/>
      <c r="O2044" s="1267"/>
      <c r="P2044" s="1268"/>
      <c r="Q2044" s="1278"/>
    </row>
    <row r="2045" spans="1:17" ht="15" customHeight="1">
      <c r="A2045" s="1274" t="s">
        <v>2777</v>
      </c>
      <c r="B2045" s="1266">
        <f>'[2]tr (2)'!C1384</f>
        <v>125</v>
      </c>
      <c r="C2045" s="1267">
        <f>'[2]tr (2)'!D1384</f>
        <v>125</v>
      </c>
      <c r="D2045" s="1268">
        <f>'[2]tr (2)'!E1384</f>
        <v>124.9</v>
      </c>
      <c r="E2045" s="1267">
        <f>'[2]tr (2)'!F1384</f>
        <v>124.3</v>
      </c>
      <c r="F2045" s="1267">
        <f>'[2]tr (2)'!G1384</f>
        <v>124.2</v>
      </c>
      <c r="G2045" s="1267">
        <f>'[2]tr (2)'!H1384</f>
        <v>124.4</v>
      </c>
      <c r="H2045" s="1267">
        <f>'[2]tr (2)'!I1384</f>
        <v>124.2</v>
      </c>
      <c r="I2045" s="1267">
        <f>'[2]tr (2)'!J1384</f>
        <v>124</v>
      </c>
      <c r="J2045" s="1267">
        <f>'[2]tr (2)'!K1384</f>
        <v>124</v>
      </c>
      <c r="K2045" s="1267">
        <f>'[2]tr (2)'!L1384</f>
        <v>124.1</v>
      </c>
      <c r="L2045" s="1267">
        <f>'[2]tr (2)'!M1384</f>
        <v>124.2</v>
      </c>
      <c r="M2045" s="1267">
        <f>'[2]tr (2)'!N1384</f>
        <v>124.2</v>
      </c>
      <c r="N2045" s="1266">
        <f>'[2]tr (2)'!O1384</f>
        <v>124.2</v>
      </c>
      <c r="O2045" s="1267">
        <f>'[2]tr (2)'!P1384</f>
        <v>124.2</v>
      </c>
      <c r="P2045" s="1268">
        <f>'[2]tr (2)'!Q1384</f>
        <v>124.1</v>
      </c>
      <c r="Q2045" s="1273" t="s">
        <v>2778</v>
      </c>
    </row>
    <row r="2046" spans="1:17" ht="15" customHeight="1">
      <c r="A2046" s="1244" t="s">
        <v>2779</v>
      </c>
      <c r="B2046" s="1272">
        <f>'[2]tr (2)'!C1385</f>
        <v>116.1</v>
      </c>
      <c r="C2046" s="1224">
        <f>'[2]tr (2)'!D1385</f>
        <v>116.1</v>
      </c>
      <c r="D2046" s="1276">
        <f>'[2]tr (2)'!E1385</f>
        <v>114.3</v>
      </c>
      <c r="E2046" s="1224">
        <f>'[2]tr (2)'!F1385</f>
        <v>114.3</v>
      </c>
      <c r="F2046" s="1224">
        <f>'[2]tr (2)'!G1385</f>
        <v>114.3</v>
      </c>
      <c r="G2046" s="1224">
        <f>'[2]tr (2)'!H1385</f>
        <v>114.3</v>
      </c>
      <c r="H2046" s="1224">
        <f>'[2]tr (2)'!I1385</f>
        <v>116.1</v>
      </c>
      <c r="I2046" s="1224">
        <f>'[2]tr (2)'!J1385</f>
        <v>116.1</v>
      </c>
      <c r="J2046" s="1224">
        <f>'[2]tr (2)'!K1385</f>
        <v>116.1</v>
      </c>
      <c r="K2046" s="1224">
        <f>'[2]tr (2)'!L1385</f>
        <v>116.1</v>
      </c>
      <c r="L2046" s="1224">
        <f>'[2]tr (2)'!M1385</f>
        <v>116.1</v>
      </c>
      <c r="M2046" s="1224">
        <f>'[2]tr (2)'!N1385</f>
        <v>109.1</v>
      </c>
      <c r="N2046" s="1272">
        <f>'[2]tr (2)'!O1385</f>
        <v>109.1</v>
      </c>
      <c r="O2046" s="1224">
        <f>'[2]tr (2)'!P1385</f>
        <v>109.1</v>
      </c>
      <c r="P2046" s="1276">
        <f>'[2]tr (2)'!Q1385</f>
        <v>109.1</v>
      </c>
      <c r="Q2046" s="1278" t="s">
        <v>2780</v>
      </c>
    </row>
    <row r="2047" spans="1:17" ht="15" customHeight="1">
      <c r="A2047" s="1244" t="s">
        <v>2781</v>
      </c>
      <c r="B2047" s="1272">
        <f>'[2]tr (2)'!C1386</f>
        <v>125.9</v>
      </c>
      <c r="C2047" s="1224">
        <f>'[2]tr (2)'!D1386</f>
        <v>125.9</v>
      </c>
      <c r="D2047" s="1276">
        <f>'[2]tr (2)'!E1386</f>
        <v>125.7</v>
      </c>
      <c r="E2047" s="1224">
        <f>'[2]tr (2)'!F1386</f>
        <v>124.9</v>
      </c>
      <c r="F2047" s="1224">
        <f>'[2]tr (2)'!G1386</f>
        <v>124.8</v>
      </c>
      <c r="G2047" s="1224">
        <f>'[2]tr (2)'!H1386</f>
        <v>125</v>
      </c>
      <c r="H2047" s="1224">
        <f>'[2]tr (2)'!I1386</f>
        <v>124.8</v>
      </c>
      <c r="I2047" s="1224">
        <f>'[2]tr (2)'!J1386</f>
        <v>124.6</v>
      </c>
      <c r="J2047" s="1224">
        <f>'[2]tr (2)'!K1386</f>
        <v>124.6</v>
      </c>
      <c r="K2047" s="1224">
        <f>'[2]tr (2)'!L1386</f>
        <v>124.6</v>
      </c>
      <c r="L2047" s="1224">
        <f>'[2]tr (2)'!M1386</f>
        <v>124.7</v>
      </c>
      <c r="M2047" s="1224">
        <f>'[2]tr (2)'!N1386</f>
        <v>124.7</v>
      </c>
      <c r="N2047" s="1272">
        <f>'[2]tr (2)'!O1386</f>
        <v>124.7</v>
      </c>
      <c r="O2047" s="1224">
        <f>'[2]tr (2)'!P1386</f>
        <v>124.7</v>
      </c>
      <c r="P2047" s="1276">
        <f>'[2]tr (2)'!Q1386</f>
        <v>124.6</v>
      </c>
      <c r="Q2047" s="1278" t="s">
        <v>2782</v>
      </c>
    </row>
    <row r="2048" spans="1:17" ht="15" customHeight="1">
      <c r="A2048" s="1244" t="s">
        <v>2783</v>
      </c>
      <c r="B2048" s="1272">
        <f>'[2]tr (2)'!C1387</f>
        <v>99.5</v>
      </c>
      <c r="C2048" s="1224">
        <f>'[2]tr (2)'!D1387</f>
        <v>99.5</v>
      </c>
      <c r="D2048" s="1276">
        <f>'[2]tr (2)'!E1387</f>
        <v>99.5</v>
      </c>
      <c r="E2048" s="1224">
        <f>'[2]tr (2)'!F1387</f>
        <v>99.5</v>
      </c>
      <c r="F2048" s="1224">
        <f>'[2]tr (2)'!G1387</f>
        <v>99.5</v>
      </c>
      <c r="G2048" s="1224">
        <f>'[2]tr (2)'!H1387</f>
        <v>99.5</v>
      </c>
      <c r="H2048" s="1224">
        <f>'[2]tr (2)'!I1387</f>
        <v>99.5</v>
      </c>
      <c r="I2048" s="1224">
        <f>'[2]tr (2)'!J1387</f>
        <v>99.5</v>
      </c>
      <c r="J2048" s="1224">
        <f>'[2]tr (2)'!K1387</f>
        <v>99.5</v>
      </c>
      <c r="K2048" s="1224">
        <f>'[2]tr (2)'!L1387</f>
        <v>99.5</v>
      </c>
      <c r="L2048" s="1224">
        <f>'[2]tr (2)'!M1387</f>
        <v>99.5</v>
      </c>
      <c r="M2048" s="1224">
        <f>'[2]tr (2)'!N1387</f>
        <v>99.5</v>
      </c>
      <c r="N2048" s="1272">
        <f>'[2]tr (2)'!O1387</f>
        <v>99.5</v>
      </c>
      <c r="O2048" s="1224">
        <f>'[2]tr (2)'!P1387</f>
        <v>99.5</v>
      </c>
      <c r="P2048" s="1276">
        <f>'[2]tr (2)'!Q1387</f>
        <v>99.5</v>
      </c>
      <c r="Q2048" s="1278" t="s">
        <v>2784</v>
      </c>
    </row>
    <row r="2049" spans="1:17" ht="15" customHeight="1">
      <c r="A2049" s="1244" t="s">
        <v>2785</v>
      </c>
      <c r="B2049" s="1272">
        <f>'[2]tr (2)'!C1388</f>
        <v>93.3</v>
      </c>
      <c r="C2049" s="1224">
        <f>'[2]tr (2)'!D1388</f>
        <v>93.3</v>
      </c>
      <c r="D2049" s="1276">
        <f>'[2]tr (2)'!E1388</f>
        <v>93.3</v>
      </c>
      <c r="E2049" s="1224">
        <f>'[2]tr (2)'!F1388</f>
        <v>93.3</v>
      </c>
      <c r="F2049" s="1224">
        <f>'[2]tr (2)'!G1388</f>
        <v>93.3</v>
      </c>
      <c r="G2049" s="1224">
        <f>'[2]tr (2)'!H1388</f>
        <v>93.3</v>
      </c>
      <c r="H2049" s="1224">
        <f>'[2]tr (2)'!I1388</f>
        <v>93.3</v>
      </c>
      <c r="I2049" s="1224">
        <f>'[2]tr (2)'!J1388</f>
        <v>93.3</v>
      </c>
      <c r="J2049" s="1224">
        <f>'[2]tr (2)'!K1388</f>
        <v>93.3</v>
      </c>
      <c r="K2049" s="1224">
        <f>'[2]tr (2)'!L1388</f>
        <v>96.7</v>
      </c>
      <c r="L2049" s="1224">
        <f>'[2]tr (2)'!M1388</f>
        <v>96.7</v>
      </c>
      <c r="M2049" s="1224">
        <f>'[2]tr (2)'!N1388</f>
        <v>96.7</v>
      </c>
      <c r="N2049" s="1272">
        <f>'[2]tr (2)'!O1388</f>
        <v>96.7</v>
      </c>
      <c r="O2049" s="1224">
        <f>'[2]tr (2)'!P1388</f>
        <v>96.7</v>
      </c>
      <c r="P2049" s="1276">
        <f>'[2]tr (2)'!Q1388</f>
        <v>96.7</v>
      </c>
      <c r="Q2049" s="1278" t="s">
        <v>2786</v>
      </c>
    </row>
    <row r="2050" spans="1:17" ht="15" customHeight="1">
      <c r="A2050" s="1244" t="s">
        <v>2787</v>
      </c>
      <c r="B2050" s="1272">
        <f>'[2]tr (2)'!C1389</f>
        <v>136</v>
      </c>
      <c r="C2050" s="1224">
        <f>'[2]tr (2)'!D1389</f>
        <v>136</v>
      </c>
      <c r="D2050" s="1276">
        <f>'[2]tr (2)'!E1389</f>
        <v>137</v>
      </c>
      <c r="E2050" s="1224">
        <f>'[2]tr (2)'!F1389</f>
        <v>137.1</v>
      </c>
      <c r="F2050" s="1224">
        <f>'[2]tr (2)'!G1389</f>
        <v>137.1</v>
      </c>
      <c r="G2050" s="1224">
        <f>'[2]tr (2)'!H1389</f>
        <v>137.1</v>
      </c>
      <c r="H2050" s="1224">
        <f>'[2]tr (2)'!I1389</f>
        <v>137.1</v>
      </c>
      <c r="I2050" s="1224">
        <f>'[2]tr (2)'!J1389</f>
        <v>137.1</v>
      </c>
      <c r="J2050" s="1224">
        <f>'[2]tr (2)'!K1389</f>
        <v>137.1</v>
      </c>
      <c r="K2050" s="1224">
        <f>'[2]tr (2)'!L1389</f>
        <v>137.1</v>
      </c>
      <c r="L2050" s="1224">
        <f>'[2]tr (2)'!M1389</f>
        <v>137.1</v>
      </c>
      <c r="M2050" s="1224">
        <f>'[2]tr (2)'!N1389</f>
        <v>137.1</v>
      </c>
      <c r="N2050" s="1272">
        <f>'[2]tr (2)'!O1389</f>
        <v>137.19999999999999</v>
      </c>
      <c r="O2050" s="1224">
        <f>'[2]tr (2)'!P1389</f>
        <v>137.19999999999999</v>
      </c>
      <c r="P2050" s="1276">
        <f>'[2]tr (2)'!Q1389</f>
        <v>137.19999999999999</v>
      </c>
      <c r="Q2050" s="1278" t="s">
        <v>2788</v>
      </c>
    </row>
    <row r="2051" spans="1:17" ht="15" customHeight="1">
      <c r="A2051" s="1244" t="s">
        <v>2789</v>
      </c>
      <c r="B2051" s="1272">
        <f>'[2]tr (2)'!C1390</f>
        <v>114.3</v>
      </c>
      <c r="C2051" s="1224">
        <f>'[2]tr (2)'!D1390</f>
        <v>114.3</v>
      </c>
      <c r="D2051" s="1276">
        <f>'[2]tr (2)'!E1390</f>
        <v>114.3</v>
      </c>
      <c r="E2051" s="1224">
        <f>'[2]tr (2)'!F1390</f>
        <v>114.3</v>
      </c>
      <c r="F2051" s="1224">
        <f>'[2]tr (2)'!G1390</f>
        <v>114.3</v>
      </c>
      <c r="G2051" s="1224">
        <f>'[2]tr (2)'!H1390</f>
        <v>114.3</v>
      </c>
      <c r="H2051" s="1224">
        <f>'[2]tr (2)'!I1390</f>
        <v>114.3</v>
      </c>
      <c r="I2051" s="1224">
        <f>'[2]tr (2)'!J1390</f>
        <v>114.3</v>
      </c>
      <c r="J2051" s="1224">
        <f>'[2]tr (2)'!K1390</f>
        <v>114.3</v>
      </c>
      <c r="K2051" s="1224">
        <f>'[2]tr (2)'!L1390</f>
        <v>114.3</v>
      </c>
      <c r="L2051" s="1224">
        <f>'[2]tr (2)'!M1390</f>
        <v>114.3</v>
      </c>
      <c r="M2051" s="1224">
        <f>'[2]tr (2)'!N1390</f>
        <v>114.3</v>
      </c>
      <c r="N2051" s="1272">
        <f>'[2]tr (2)'!O1390</f>
        <v>114.3</v>
      </c>
      <c r="O2051" s="1224">
        <f>'[2]tr (2)'!P1390</f>
        <v>114.3</v>
      </c>
      <c r="P2051" s="1276">
        <f>'[2]tr (2)'!Q1390</f>
        <v>114.3</v>
      </c>
      <c r="Q2051" s="1278" t="s">
        <v>2790</v>
      </c>
    </row>
    <row r="2052" spans="1:17" ht="15" customHeight="1">
      <c r="B2052" s="1272"/>
      <c r="C2052" s="1224"/>
      <c r="D2052" s="1268"/>
      <c r="E2052" s="1267"/>
      <c r="F2052" s="1267"/>
      <c r="G2052" s="1267"/>
      <c r="H2052" s="1267"/>
      <c r="I2052" s="1267"/>
      <c r="J2052" s="1267"/>
      <c r="K2052" s="1267"/>
      <c r="L2052" s="1267"/>
      <c r="M2052" s="1267"/>
      <c r="N2052" s="1266"/>
      <c r="O2052" s="1267"/>
      <c r="P2052" s="1268"/>
      <c r="Q2052" s="1277"/>
    </row>
    <row r="2053" spans="1:17" ht="15" customHeight="1">
      <c r="A2053" s="1274" t="s">
        <v>2791</v>
      </c>
      <c r="B2053" s="1266">
        <f>'[2]tr (2)'!C1392</f>
        <v>114.7</v>
      </c>
      <c r="C2053" s="1267">
        <f>'[2]tr (2)'!D1392</f>
        <v>114.8</v>
      </c>
      <c r="D2053" s="1268">
        <f>'[2]tr (2)'!E1392</f>
        <v>114.8</v>
      </c>
      <c r="E2053" s="1267">
        <f>'[2]tr (2)'!F1392</f>
        <v>114.8</v>
      </c>
      <c r="F2053" s="1267">
        <f>'[2]tr (2)'!G1392</f>
        <v>114.8</v>
      </c>
      <c r="G2053" s="1267">
        <f>'[2]tr (2)'!H1392</f>
        <v>114.8</v>
      </c>
      <c r="H2053" s="1267">
        <f>'[2]tr (2)'!I1392</f>
        <v>114.8</v>
      </c>
      <c r="I2053" s="1267">
        <f>'[2]tr (2)'!J1392</f>
        <v>114.8</v>
      </c>
      <c r="J2053" s="1267">
        <f>'[2]tr (2)'!K1392</f>
        <v>114.8</v>
      </c>
      <c r="K2053" s="1267">
        <f>'[2]tr (2)'!L1392</f>
        <v>114.8</v>
      </c>
      <c r="L2053" s="1267">
        <f>'[2]tr (2)'!M1392</f>
        <v>114.8</v>
      </c>
      <c r="M2053" s="1267">
        <f>'[2]tr (2)'!N1392</f>
        <v>114.8</v>
      </c>
      <c r="N2053" s="1266">
        <f>'[2]tr (2)'!O1392</f>
        <v>114.8</v>
      </c>
      <c r="O2053" s="1267">
        <f>'[2]tr (2)'!P1392</f>
        <v>114.8</v>
      </c>
      <c r="P2053" s="1268">
        <f>'[2]tr (2)'!Q1392</f>
        <v>114.7</v>
      </c>
      <c r="Q2053" s="1275" t="s">
        <v>2792</v>
      </c>
    </row>
    <row r="2054" spans="1:17" ht="15" customHeight="1">
      <c r="A2054" s="1244" t="s">
        <v>2793</v>
      </c>
      <c r="B2054" s="1272">
        <f>'[2]tr (2)'!C1393</f>
        <v>111.2</v>
      </c>
      <c r="C2054" s="1224">
        <f>'[2]tr (2)'!D1393</f>
        <v>111.2</v>
      </c>
      <c r="D2054" s="1276">
        <f>'[2]tr (2)'!E1393</f>
        <v>111.2</v>
      </c>
      <c r="E2054" s="1224">
        <f>'[2]tr (2)'!F1393</f>
        <v>111.2</v>
      </c>
      <c r="F2054" s="1224">
        <f>'[2]tr (2)'!G1393</f>
        <v>111.2</v>
      </c>
      <c r="G2054" s="1224">
        <f>'[2]tr (2)'!H1393</f>
        <v>111.2</v>
      </c>
      <c r="H2054" s="1224">
        <f>'[2]tr (2)'!I1393</f>
        <v>111.2</v>
      </c>
      <c r="I2054" s="1224">
        <f>'[2]tr (2)'!J1393</f>
        <v>111.2</v>
      </c>
      <c r="J2054" s="1224">
        <f>'[2]tr (2)'!K1393</f>
        <v>111.2</v>
      </c>
      <c r="K2054" s="1224">
        <f>'[2]tr (2)'!L1393</f>
        <v>111.2</v>
      </c>
      <c r="L2054" s="1224">
        <f>'[2]tr (2)'!M1393</f>
        <v>111.2</v>
      </c>
      <c r="M2054" s="1224">
        <f>'[2]tr (2)'!N1393</f>
        <v>111.2</v>
      </c>
      <c r="N2054" s="1272">
        <f>'[2]tr (2)'!O1393</f>
        <v>111.2</v>
      </c>
      <c r="O2054" s="1224">
        <f>'[2]tr (2)'!P1393</f>
        <v>111.2</v>
      </c>
      <c r="P2054" s="1276">
        <f>'[2]tr (2)'!Q1393</f>
        <v>111.2</v>
      </c>
      <c r="Q2054" s="1278" t="s">
        <v>2794</v>
      </c>
    </row>
    <row r="2055" spans="1:17" ht="15" customHeight="1">
      <c r="A2055" s="1244" t="s">
        <v>2795</v>
      </c>
      <c r="B2055" s="1272">
        <f>'[2]tr (2)'!C1394</f>
        <v>106.4</v>
      </c>
      <c r="C2055" s="1224">
        <f>'[2]tr (2)'!D1394</f>
        <v>106.4</v>
      </c>
      <c r="D2055" s="1276">
        <f>'[2]tr (2)'!E1394</f>
        <v>106.3</v>
      </c>
      <c r="E2055" s="1224">
        <f>'[2]tr (2)'!F1394</f>
        <v>106.3</v>
      </c>
      <c r="F2055" s="1224">
        <f>'[2]tr (2)'!G1394</f>
        <v>106.4</v>
      </c>
      <c r="G2055" s="1224">
        <f>'[2]tr (2)'!H1394</f>
        <v>106.4</v>
      </c>
      <c r="H2055" s="1224">
        <f>'[2]tr (2)'!I1394</f>
        <v>106.4</v>
      </c>
      <c r="I2055" s="1224">
        <f>'[2]tr (2)'!J1394</f>
        <v>106.4</v>
      </c>
      <c r="J2055" s="1224">
        <f>'[2]tr (2)'!K1394</f>
        <v>106.4</v>
      </c>
      <c r="K2055" s="1224">
        <f>'[2]tr (2)'!L1394</f>
        <v>106.4</v>
      </c>
      <c r="L2055" s="1224">
        <f>'[2]tr (2)'!M1394</f>
        <v>106.4</v>
      </c>
      <c r="M2055" s="1224">
        <f>'[2]tr (2)'!N1394</f>
        <v>106.4</v>
      </c>
      <c r="N2055" s="1272">
        <f>'[2]tr (2)'!O1394</f>
        <v>106.4</v>
      </c>
      <c r="O2055" s="1224">
        <f>'[2]tr (2)'!P1394</f>
        <v>106.4</v>
      </c>
      <c r="P2055" s="1276">
        <f>'[2]tr (2)'!Q1394</f>
        <v>106.4</v>
      </c>
      <c r="Q2055" s="1277" t="s">
        <v>2796</v>
      </c>
    </row>
    <row r="2056" spans="1:17" ht="15" customHeight="1">
      <c r="A2056" s="1244" t="s">
        <v>2797</v>
      </c>
      <c r="B2056" s="1272">
        <f>'[2]tr (2)'!C1395</f>
        <v>111.6</v>
      </c>
      <c r="C2056" s="1224">
        <f>'[2]tr (2)'!D1395</f>
        <v>111.6</v>
      </c>
      <c r="D2056" s="1276">
        <f>'[2]tr (2)'!E1395</f>
        <v>111.6</v>
      </c>
      <c r="E2056" s="1224">
        <f>'[2]tr (2)'!F1395</f>
        <v>111.6</v>
      </c>
      <c r="F2056" s="1224">
        <f>'[2]tr (2)'!G1395</f>
        <v>111.6</v>
      </c>
      <c r="G2056" s="1224">
        <f>'[2]tr (2)'!H1395</f>
        <v>111.6</v>
      </c>
      <c r="H2056" s="1224">
        <f>'[2]tr (2)'!I1395</f>
        <v>111.6</v>
      </c>
      <c r="I2056" s="1224">
        <f>'[2]tr (2)'!J1395</f>
        <v>111.6</v>
      </c>
      <c r="J2056" s="1224">
        <f>'[2]tr (2)'!K1395</f>
        <v>111.6</v>
      </c>
      <c r="K2056" s="1224">
        <f>'[2]tr (2)'!L1395</f>
        <v>111.6</v>
      </c>
      <c r="L2056" s="1224">
        <f>'[2]tr (2)'!M1395</f>
        <v>111.6</v>
      </c>
      <c r="M2056" s="1224">
        <f>'[2]tr (2)'!N1395</f>
        <v>111.6</v>
      </c>
      <c r="N2056" s="1272">
        <f>'[2]tr (2)'!O1395</f>
        <v>111.6</v>
      </c>
      <c r="O2056" s="1224">
        <f>'[2]tr (2)'!P1395</f>
        <v>111.6</v>
      </c>
      <c r="P2056" s="1276">
        <f>'[2]tr (2)'!Q1395</f>
        <v>111.6</v>
      </c>
      <c r="Q2056" s="1277" t="s">
        <v>2798</v>
      </c>
    </row>
    <row r="2057" spans="1:17" ht="15" customHeight="1">
      <c r="A2057" s="1244" t="s">
        <v>2799</v>
      </c>
      <c r="B2057" s="1272">
        <f>'[2]tr (2)'!C1396</f>
        <v>132</v>
      </c>
      <c r="C2057" s="1224">
        <f>'[2]tr (2)'!D1396</f>
        <v>132</v>
      </c>
      <c r="D2057" s="1276">
        <f>'[2]tr (2)'!E1396</f>
        <v>132</v>
      </c>
      <c r="E2057" s="1224">
        <f>'[2]tr (2)'!F1396</f>
        <v>132</v>
      </c>
      <c r="F2057" s="1224">
        <f>'[2]tr (2)'!G1396</f>
        <v>132</v>
      </c>
      <c r="G2057" s="1224">
        <f>'[2]tr (2)'!H1396</f>
        <v>132</v>
      </c>
      <c r="H2057" s="1224">
        <f>'[2]tr (2)'!I1396</f>
        <v>132</v>
      </c>
      <c r="I2057" s="1224">
        <f>'[2]tr (2)'!J1396</f>
        <v>132</v>
      </c>
      <c r="J2057" s="1224">
        <f>'[2]tr (2)'!K1396</f>
        <v>132</v>
      </c>
      <c r="K2057" s="1224">
        <f>'[2]tr (2)'!L1396</f>
        <v>132</v>
      </c>
      <c r="L2057" s="1224">
        <f>'[2]tr (2)'!M1396</f>
        <v>132</v>
      </c>
      <c r="M2057" s="1224">
        <f>'[2]tr (2)'!N1396</f>
        <v>132</v>
      </c>
      <c r="N2057" s="1272">
        <f>'[2]tr (2)'!O1396</f>
        <v>132</v>
      </c>
      <c r="O2057" s="1224">
        <f>'[2]tr (2)'!P1396</f>
        <v>132</v>
      </c>
      <c r="P2057" s="1276">
        <f>'[2]tr (2)'!Q1396</f>
        <v>132</v>
      </c>
      <c r="Q2057" s="1280" t="s">
        <v>2800</v>
      </c>
    </row>
    <row r="2058" spans="1:17" ht="15" customHeight="1">
      <c r="A2058" s="1244" t="s">
        <v>2801</v>
      </c>
      <c r="B2058" s="1272">
        <f>'[2]tr (2)'!C1397</f>
        <v>120</v>
      </c>
      <c r="C2058" s="1224">
        <f>'[2]tr (2)'!D1397</f>
        <v>120</v>
      </c>
      <c r="D2058" s="1276">
        <f>'[2]tr (2)'!E1397</f>
        <v>120</v>
      </c>
      <c r="E2058" s="1224">
        <f>'[2]tr (2)'!F1397</f>
        <v>120</v>
      </c>
      <c r="F2058" s="1224">
        <f>'[2]tr (2)'!G1397</f>
        <v>120</v>
      </c>
      <c r="G2058" s="1224">
        <f>'[2]tr (2)'!H1397</f>
        <v>120</v>
      </c>
      <c r="H2058" s="1224">
        <f>'[2]tr (2)'!I1397</f>
        <v>120</v>
      </c>
      <c r="I2058" s="1224">
        <f>'[2]tr (2)'!J1397</f>
        <v>120</v>
      </c>
      <c r="J2058" s="1224">
        <f>'[2]tr (2)'!K1397</f>
        <v>120</v>
      </c>
      <c r="K2058" s="1224">
        <f>'[2]tr (2)'!L1397</f>
        <v>120</v>
      </c>
      <c r="L2058" s="1224">
        <f>'[2]tr (2)'!M1397</f>
        <v>120</v>
      </c>
      <c r="M2058" s="1224">
        <f>'[2]tr (2)'!N1397</f>
        <v>120</v>
      </c>
      <c r="N2058" s="1272">
        <f>'[2]tr (2)'!O1397</f>
        <v>120</v>
      </c>
      <c r="O2058" s="1224">
        <f>'[2]tr (2)'!P1397</f>
        <v>120</v>
      </c>
      <c r="P2058" s="1276">
        <f>'[2]tr (2)'!Q1397</f>
        <v>120</v>
      </c>
      <c r="Q2058" s="1280" t="s">
        <v>2802</v>
      </c>
    </row>
    <row r="2059" spans="1:17" ht="15" customHeight="1">
      <c r="A2059" s="1244" t="s">
        <v>2803</v>
      </c>
      <c r="B2059" s="1272">
        <f>'[2]tr (2)'!C1398</f>
        <v>96.9</v>
      </c>
      <c r="C2059" s="1224">
        <f>'[2]tr (2)'!D1398</f>
        <v>97.6</v>
      </c>
      <c r="D2059" s="1276">
        <f>'[2]tr (2)'!E1398</f>
        <v>97.6</v>
      </c>
      <c r="E2059" s="1224">
        <f>'[2]tr (2)'!F1398</f>
        <v>97.6</v>
      </c>
      <c r="F2059" s="1224">
        <f>'[2]tr (2)'!G1398</f>
        <v>97.6</v>
      </c>
      <c r="G2059" s="1224">
        <f>'[2]tr (2)'!H1398</f>
        <v>97.6</v>
      </c>
      <c r="H2059" s="1224">
        <f>'[2]tr (2)'!I1398</f>
        <v>97.6</v>
      </c>
      <c r="I2059" s="1224">
        <f>'[2]tr (2)'!J1398</f>
        <v>97.6</v>
      </c>
      <c r="J2059" s="1224">
        <f>'[2]tr (2)'!K1398</f>
        <v>97.6</v>
      </c>
      <c r="K2059" s="1224">
        <f>'[2]tr (2)'!L1398</f>
        <v>97.6</v>
      </c>
      <c r="L2059" s="1224">
        <f>'[2]tr (2)'!M1398</f>
        <v>97.6</v>
      </c>
      <c r="M2059" s="1224">
        <f>'[2]tr (2)'!N1398</f>
        <v>97.6</v>
      </c>
      <c r="N2059" s="1272">
        <f>'[2]tr (2)'!O1398</f>
        <v>97.6</v>
      </c>
      <c r="O2059" s="1224">
        <f>'[2]tr (2)'!P1398</f>
        <v>97.6</v>
      </c>
      <c r="P2059" s="1276">
        <f>'[2]tr (2)'!Q1398</f>
        <v>97.6</v>
      </c>
      <c r="Q2059" s="1280" t="s">
        <v>2804</v>
      </c>
    </row>
    <row r="2060" spans="1:17" ht="15" customHeight="1">
      <c r="A2060" s="1244" t="s">
        <v>2805</v>
      </c>
      <c r="B2060" s="1272">
        <f>'[2]tr (2)'!C1399</f>
        <v>142.9</v>
      </c>
      <c r="C2060" s="1224">
        <f>'[2]tr (2)'!D1399</f>
        <v>142.9</v>
      </c>
      <c r="D2060" s="1276">
        <f>'[2]tr (2)'!E1399</f>
        <v>142.9</v>
      </c>
      <c r="E2060" s="1224">
        <f>'[2]tr (2)'!F1399</f>
        <v>142.9</v>
      </c>
      <c r="F2060" s="1224">
        <f>'[2]tr (2)'!G1399</f>
        <v>142.9</v>
      </c>
      <c r="G2060" s="1224">
        <f>'[2]tr (2)'!H1399</f>
        <v>142.9</v>
      </c>
      <c r="H2060" s="1224">
        <f>'[2]tr (2)'!I1399</f>
        <v>142.9</v>
      </c>
      <c r="I2060" s="1224">
        <f>'[2]tr (2)'!J1399</f>
        <v>142.9</v>
      </c>
      <c r="J2060" s="1224">
        <f>'[2]tr (2)'!K1399</f>
        <v>142.9</v>
      </c>
      <c r="K2060" s="1224">
        <f>'[2]tr (2)'!L1399</f>
        <v>142.9</v>
      </c>
      <c r="L2060" s="1224">
        <f>'[2]tr (2)'!M1399</f>
        <v>142.9</v>
      </c>
      <c r="M2060" s="1224">
        <f>'[2]tr (2)'!N1399</f>
        <v>142.9</v>
      </c>
      <c r="N2060" s="1272">
        <f>'[2]tr (2)'!O1399</f>
        <v>142.9</v>
      </c>
      <c r="O2060" s="1224">
        <f>'[2]tr (2)'!P1399</f>
        <v>142.9</v>
      </c>
      <c r="P2060" s="1276">
        <f>'[2]tr (2)'!Q1399</f>
        <v>142.9</v>
      </c>
      <c r="Q2060" s="1280" t="s">
        <v>2806</v>
      </c>
    </row>
    <row r="2061" spans="1:17" ht="15" customHeight="1">
      <c r="A2061" s="1313"/>
      <c r="B2061" s="1272"/>
      <c r="C2061" s="1224"/>
      <c r="D2061" s="1276"/>
      <c r="P2061" s="1263"/>
      <c r="Q2061" s="1280"/>
    </row>
    <row r="2062" spans="1:17" ht="12.95" customHeight="1">
      <c r="A2062" s="1290"/>
      <c r="B2062" s="1272"/>
      <c r="C2062" s="1224"/>
      <c r="D2062" s="1276"/>
      <c r="P2062" s="1263"/>
      <c r="Q2062" s="1280"/>
    </row>
    <row r="2063" spans="1:17" ht="12.95" customHeight="1">
      <c r="A2063" s="1290"/>
      <c r="B2063" s="1272"/>
      <c r="C2063" s="1224"/>
      <c r="D2063" s="1276"/>
      <c r="P2063" s="1263"/>
      <c r="Q2063" s="1280"/>
    </row>
    <row r="2064" spans="1:17" ht="12.95" customHeight="1">
      <c r="A2064" s="1290"/>
      <c r="B2064" s="1272"/>
      <c r="C2064" s="1224"/>
      <c r="D2064" s="1276"/>
      <c r="P2064" s="1263"/>
      <c r="Q2064" s="1280"/>
    </row>
    <row r="2065" spans="1:17" ht="12.95" customHeight="1">
      <c r="A2065" s="1290"/>
      <c r="B2065" s="1272"/>
      <c r="C2065" s="1224"/>
      <c r="D2065" s="1276"/>
      <c r="P2065" s="1263"/>
      <c r="Q2065" s="1280"/>
    </row>
    <row r="2066" spans="1:17" ht="12.95" customHeight="1">
      <c r="A2066" s="1290"/>
      <c r="B2066" s="1272"/>
      <c r="C2066" s="1224"/>
      <c r="D2066" s="1276"/>
      <c r="P2066" s="1263"/>
      <c r="Q2066" s="1280"/>
    </row>
    <row r="2067" spans="1:17" ht="12.95" customHeight="1">
      <c r="A2067" s="1290"/>
      <c r="B2067" s="1272"/>
      <c r="C2067" s="1224"/>
      <c r="D2067" s="1276"/>
      <c r="P2067" s="1263"/>
      <c r="Q2067" s="1280"/>
    </row>
    <row r="2068" spans="1:17" ht="12.95" customHeight="1">
      <c r="A2068" s="1290"/>
      <c r="B2068" s="1272"/>
      <c r="C2068" s="1224"/>
      <c r="D2068" s="1276"/>
      <c r="P2068" s="1263"/>
      <c r="Q2068" s="1280"/>
    </row>
    <row r="2069" spans="1:17" ht="12.95" customHeight="1">
      <c r="A2069" s="1290"/>
      <c r="B2069" s="1272"/>
      <c r="C2069" s="1224"/>
      <c r="D2069" s="1276"/>
      <c r="P2069" s="1263"/>
      <c r="Q2069" s="1280"/>
    </row>
    <row r="2070" spans="1:17" ht="15" customHeight="1">
      <c r="A2070" s="1290"/>
      <c r="B2070" s="1272"/>
      <c r="C2070" s="1224"/>
      <c r="D2070" s="1276"/>
      <c r="P2070" s="1263"/>
      <c r="Q2070" s="1280"/>
    </row>
    <row r="2071" spans="1:17" ht="15" customHeight="1">
      <c r="A2071" s="1281"/>
      <c r="B2071" s="1282"/>
      <c r="C2071" s="1283"/>
      <c r="D2071" s="1284"/>
      <c r="E2071" s="1240"/>
      <c r="F2071" s="1240"/>
      <c r="G2071" s="1240"/>
      <c r="H2071" s="1240"/>
      <c r="I2071" s="1240"/>
      <c r="J2071" s="1240"/>
      <c r="K2071" s="1240"/>
      <c r="L2071" s="1240"/>
      <c r="M2071" s="1240"/>
      <c r="N2071" s="1319"/>
      <c r="O2071" s="1240"/>
      <c r="P2071" s="1320"/>
      <c r="Q2071" s="1285"/>
    </row>
    <row r="2072" spans="1:17" ht="12.95" customHeight="1">
      <c r="A2072" s="1286"/>
      <c r="B2072" s="1224"/>
      <c r="C2072" s="1224"/>
      <c r="D2072" s="1224"/>
      <c r="N2072" s="1220"/>
      <c r="Q2072" s="1288"/>
    </row>
    <row r="2073" spans="1:17" ht="12.95" customHeight="1">
      <c r="A2073" s="1286"/>
      <c r="B2073" s="1224"/>
      <c r="C2073" s="1224"/>
      <c r="D2073" s="1224"/>
      <c r="N2073" s="1220"/>
      <c r="Q2073" s="1288"/>
    </row>
    <row r="2074" spans="1:17" ht="12.95" customHeight="1">
      <c r="A2074" s="1286"/>
      <c r="B2074" s="1224"/>
      <c r="C2074" s="1224"/>
      <c r="D2074" s="1224"/>
      <c r="N2074" s="1220"/>
      <c r="Q2074" s="1288"/>
    </row>
    <row r="2075" spans="1:17" ht="24" customHeight="1">
      <c r="A2075" s="1219" t="s">
        <v>2666</v>
      </c>
      <c r="B2075" s="1224"/>
      <c r="C2075" s="1224"/>
      <c r="D2075" s="1224"/>
      <c r="N2075" s="1220"/>
      <c r="Q2075" s="1225" t="s">
        <v>2667</v>
      </c>
    </row>
    <row r="2076" spans="1:17" ht="20.25">
      <c r="A2076" s="1289" t="s">
        <v>3016</v>
      </c>
      <c r="B2076" s="1224"/>
      <c r="C2076" s="1224"/>
      <c r="D2076" s="1224"/>
      <c r="N2076" s="1220"/>
      <c r="Q2076" s="1230" t="s">
        <v>3017</v>
      </c>
    </row>
    <row r="2077" spans="1:17" ht="18" customHeight="1">
      <c r="A2077" s="1233" t="s">
        <v>2739</v>
      </c>
      <c r="B2077" s="1224"/>
      <c r="C2077" s="1224"/>
      <c r="D2077" s="1224"/>
      <c r="N2077" s="1220"/>
      <c r="Q2077" s="1236" t="s">
        <v>2740</v>
      </c>
    </row>
    <row r="2078" spans="1:17" ht="15.95" customHeight="1">
      <c r="A2078" s="1239"/>
      <c r="B2078" s="1240"/>
      <c r="C2078" s="1240"/>
      <c r="D2078" s="1240"/>
      <c r="E2078" s="1240"/>
      <c r="F2078" s="1240"/>
      <c r="G2078" s="1240"/>
      <c r="H2078" s="1240"/>
      <c r="I2078" s="1240"/>
      <c r="J2078" s="1240"/>
      <c r="K2078" s="1240"/>
      <c r="L2078" s="1240"/>
      <c r="M2078" s="1240"/>
      <c r="N2078" s="1240"/>
      <c r="O2078" s="1240"/>
      <c r="P2078" s="1240"/>
      <c r="Q2078" s="1242"/>
    </row>
    <row r="2079" spans="1:17" ht="11.1" customHeight="1">
      <c r="A2079" s="1245"/>
      <c r="B2079" s="2390">
        <v>2018</v>
      </c>
      <c r="C2079" s="2391"/>
      <c r="D2079" s="2391"/>
      <c r="E2079" s="2391"/>
      <c r="F2079" s="2391"/>
      <c r="G2079" s="2391"/>
      <c r="H2079" s="2391"/>
      <c r="I2079" s="2391"/>
      <c r="J2079" s="2391"/>
      <c r="K2079" s="2391"/>
      <c r="L2079" s="2391"/>
      <c r="M2079" s="2391"/>
      <c r="N2079" s="2390">
        <v>2017</v>
      </c>
      <c r="O2079" s="2391"/>
      <c r="P2079" s="2395"/>
      <c r="Q2079" s="1246"/>
    </row>
    <row r="2080" spans="1:17" ht="11.1" customHeight="1">
      <c r="A2080" s="1245"/>
      <c r="B2080" s="2392"/>
      <c r="C2080" s="2393"/>
      <c r="D2080" s="2393"/>
      <c r="E2080" s="2393"/>
      <c r="F2080" s="2393"/>
      <c r="G2080" s="2393"/>
      <c r="H2080" s="2394"/>
      <c r="I2080" s="2393"/>
      <c r="J2080" s="2393"/>
      <c r="K2080" s="2393"/>
      <c r="L2080" s="2393"/>
      <c r="M2080" s="2393"/>
      <c r="N2080" s="2392"/>
      <c r="O2080" s="2393"/>
      <c r="P2080" s="2396"/>
      <c r="Q2080" s="1246" t="s">
        <v>2501</v>
      </c>
    </row>
    <row r="2081" spans="1:17" ht="11.1" customHeight="1">
      <c r="A2081" s="1245"/>
      <c r="B2081" s="1247" t="s">
        <v>2502</v>
      </c>
      <c r="C2081" s="1248" t="s">
        <v>2675</v>
      </c>
      <c r="D2081" s="1249" t="s">
        <v>11</v>
      </c>
      <c r="E2081" s="1250" t="s">
        <v>21</v>
      </c>
      <c r="F2081" s="1250" t="s">
        <v>23</v>
      </c>
      <c r="G2081" s="1250" t="s">
        <v>12</v>
      </c>
      <c r="H2081" s="1251" t="s">
        <v>13</v>
      </c>
      <c r="I2081" s="1251" t="s">
        <v>14</v>
      </c>
      <c r="J2081" s="1251" t="s">
        <v>15</v>
      </c>
      <c r="K2081" s="1252" t="s">
        <v>8</v>
      </c>
      <c r="L2081" s="1252" t="s">
        <v>9</v>
      </c>
      <c r="M2081" s="1252" t="s">
        <v>10</v>
      </c>
      <c r="N2081" s="1247" t="s">
        <v>2502</v>
      </c>
      <c r="O2081" s="1248" t="s">
        <v>2675</v>
      </c>
      <c r="P2081" s="1249" t="s">
        <v>11</v>
      </c>
      <c r="Q2081" s="1246"/>
    </row>
    <row r="2082" spans="1:17" ht="11.1" customHeight="1">
      <c r="A2082" s="1253"/>
      <c r="B2082" s="1254" t="s">
        <v>2406</v>
      </c>
      <c r="C2082" s="1255" t="s">
        <v>2506</v>
      </c>
      <c r="D2082" s="1256" t="s">
        <v>2507</v>
      </c>
      <c r="E2082" s="1257" t="s">
        <v>7</v>
      </c>
      <c r="F2082" s="1257" t="s">
        <v>22</v>
      </c>
      <c r="G2082" s="1257" t="s">
        <v>6</v>
      </c>
      <c r="H2082" s="1258" t="s">
        <v>5</v>
      </c>
      <c r="I2082" s="1258" t="s">
        <v>4</v>
      </c>
      <c r="J2082" s="1258" t="s">
        <v>3</v>
      </c>
      <c r="K2082" s="1259" t="s">
        <v>2</v>
      </c>
      <c r="L2082" s="1259" t="s">
        <v>1</v>
      </c>
      <c r="M2082" s="1259" t="s">
        <v>0</v>
      </c>
      <c r="N2082" s="1254" t="s">
        <v>2406</v>
      </c>
      <c r="O2082" s="1255" t="s">
        <v>2506</v>
      </c>
      <c r="P2082" s="1256" t="s">
        <v>2507</v>
      </c>
      <c r="Q2082" s="1260"/>
    </row>
    <row r="2083" spans="1:17" ht="15" customHeight="1">
      <c r="A2083" s="1290"/>
      <c r="B2083" s="1266"/>
      <c r="C2083" s="1267"/>
      <c r="D2083" s="1268"/>
      <c r="P2083" s="1263"/>
      <c r="Q2083" s="1280"/>
    </row>
    <row r="2084" spans="1:17" ht="15" customHeight="1">
      <c r="A2084" s="1274" t="s">
        <v>2809</v>
      </c>
      <c r="B2084" s="1266">
        <f>'[2]tr (2)'!C1401</f>
        <v>107</v>
      </c>
      <c r="C2084" s="1267">
        <f>'[2]tr (2)'!D1401</f>
        <v>107</v>
      </c>
      <c r="D2084" s="1268">
        <f>'[2]tr (2)'!E1401</f>
        <v>107</v>
      </c>
      <c r="E2084" s="1267">
        <f>'[2]tr (2)'!F1401</f>
        <v>107</v>
      </c>
      <c r="F2084" s="1267">
        <f>'[2]tr (2)'!G1401</f>
        <v>107</v>
      </c>
      <c r="G2084" s="1267">
        <f>'[2]tr (2)'!H1401</f>
        <v>107</v>
      </c>
      <c r="H2084" s="1267">
        <f>'[2]tr (2)'!I1401</f>
        <v>107.1</v>
      </c>
      <c r="I2084" s="1267">
        <f>'[2]tr (2)'!J1401</f>
        <v>107.1</v>
      </c>
      <c r="J2084" s="1267">
        <f>'[2]tr (2)'!K1401</f>
        <v>107.1</v>
      </c>
      <c r="K2084" s="1267">
        <f>'[2]tr (2)'!L1401</f>
        <v>107.1</v>
      </c>
      <c r="L2084" s="1267">
        <f>'[2]tr (2)'!M1401</f>
        <v>106.8</v>
      </c>
      <c r="M2084" s="1267">
        <f>'[2]tr (2)'!N1401</f>
        <v>106.2</v>
      </c>
      <c r="N2084" s="1266">
        <f>'[2]tr (2)'!O1401</f>
        <v>106.1</v>
      </c>
      <c r="O2084" s="1267">
        <f>'[2]tr (2)'!P1401</f>
        <v>106.1</v>
      </c>
      <c r="P2084" s="1268">
        <f>'[2]tr (2)'!Q1401</f>
        <v>106.1</v>
      </c>
      <c r="Q2084" s="1273" t="s">
        <v>2810</v>
      </c>
    </row>
    <row r="2085" spans="1:17" ht="15" customHeight="1">
      <c r="A2085" s="1244" t="s">
        <v>2811</v>
      </c>
      <c r="B2085" s="1272">
        <f>'[2]tr (2)'!C1402</f>
        <v>119.1</v>
      </c>
      <c r="C2085" s="1224">
        <f>'[2]tr (2)'!D1402</f>
        <v>119.1</v>
      </c>
      <c r="D2085" s="1276">
        <f>'[2]tr (2)'!E1402</f>
        <v>119.1</v>
      </c>
      <c r="E2085" s="1224">
        <f>'[2]tr (2)'!F1402</f>
        <v>119.1</v>
      </c>
      <c r="F2085" s="1224">
        <f>'[2]tr (2)'!G1402</f>
        <v>119.1</v>
      </c>
      <c r="G2085" s="1224">
        <f>'[2]tr (2)'!H1402</f>
        <v>119.1</v>
      </c>
      <c r="H2085" s="1224">
        <f>'[2]tr (2)'!I1402</f>
        <v>119.1</v>
      </c>
      <c r="I2085" s="1224">
        <f>'[2]tr (2)'!J1402</f>
        <v>119.1</v>
      </c>
      <c r="J2085" s="1224">
        <f>'[2]tr (2)'!K1402</f>
        <v>119.1</v>
      </c>
      <c r="K2085" s="1224">
        <f>'[2]tr (2)'!L1402</f>
        <v>119.1</v>
      </c>
      <c r="L2085" s="1224">
        <f>'[2]tr (2)'!M1402</f>
        <v>119</v>
      </c>
      <c r="M2085" s="1224">
        <f>'[2]tr (2)'!N1402</f>
        <v>119</v>
      </c>
      <c r="N2085" s="1272">
        <f>'[2]tr (2)'!O1402</f>
        <v>119</v>
      </c>
      <c r="O2085" s="1224">
        <f>'[2]tr (2)'!P1402</f>
        <v>119</v>
      </c>
      <c r="P2085" s="1276">
        <f>'[2]tr (2)'!Q1402</f>
        <v>119</v>
      </c>
      <c r="Q2085" s="1277" t="s">
        <v>2812</v>
      </c>
    </row>
    <row r="2086" spans="1:17" ht="15" customHeight="1">
      <c r="A2086" s="1244" t="s">
        <v>2813</v>
      </c>
      <c r="B2086" s="1272">
        <f>'[2]tr (2)'!C1403</f>
        <v>95.3</v>
      </c>
      <c r="C2086" s="1224">
        <f>'[2]tr (2)'!D1403</f>
        <v>95.3</v>
      </c>
      <c r="D2086" s="1276">
        <f>'[2]tr (2)'!E1403</f>
        <v>95.3</v>
      </c>
      <c r="E2086" s="1224">
        <f>'[2]tr (2)'!F1403</f>
        <v>95.3</v>
      </c>
      <c r="F2086" s="1224">
        <f>'[2]tr (2)'!G1403</f>
        <v>95.3</v>
      </c>
      <c r="G2086" s="1224">
        <f>'[2]tr (2)'!H1403</f>
        <v>95.3</v>
      </c>
      <c r="H2086" s="1224">
        <f>'[2]tr (2)'!I1403</f>
        <v>95.3</v>
      </c>
      <c r="I2086" s="1224">
        <f>'[2]tr (2)'!J1403</f>
        <v>95.3</v>
      </c>
      <c r="J2086" s="1224">
        <f>'[2]tr (2)'!K1403</f>
        <v>95.3</v>
      </c>
      <c r="K2086" s="1224">
        <f>'[2]tr (2)'!L1403</f>
        <v>95.3</v>
      </c>
      <c r="L2086" s="1224">
        <f>'[2]tr (2)'!M1403</f>
        <v>95.3</v>
      </c>
      <c r="M2086" s="1224">
        <f>'[2]tr (2)'!N1403</f>
        <v>95.3</v>
      </c>
      <c r="N2086" s="1272">
        <f>'[2]tr (2)'!O1403</f>
        <v>95.3</v>
      </c>
      <c r="O2086" s="1224">
        <f>'[2]tr (2)'!P1403</f>
        <v>95.3</v>
      </c>
      <c r="P2086" s="1276">
        <f>'[2]tr (2)'!Q1403</f>
        <v>95.3</v>
      </c>
      <c r="Q2086" s="1278" t="s">
        <v>2814</v>
      </c>
    </row>
    <row r="2087" spans="1:17" ht="15" customHeight="1">
      <c r="A2087" s="1244" t="s">
        <v>2815</v>
      </c>
      <c r="B2087" s="1272">
        <f>'[2]tr (2)'!C1404</f>
        <v>112.9</v>
      </c>
      <c r="C2087" s="1224">
        <f>'[2]tr (2)'!D1404</f>
        <v>112.9</v>
      </c>
      <c r="D2087" s="1276">
        <f>'[2]tr (2)'!E1404</f>
        <v>112.9</v>
      </c>
      <c r="E2087" s="1224">
        <f>'[2]tr (2)'!F1404</f>
        <v>112.9</v>
      </c>
      <c r="F2087" s="1224">
        <f>'[2]tr (2)'!G1404</f>
        <v>112.9</v>
      </c>
      <c r="G2087" s="1224">
        <f>'[2]tr (2)'!H1404</f>
        <v>112.9</v>
      </c>
      <c r="H2087" s="1224">
        <f>'[2]tr (2)'!I1404</f>
        <v>112.9</v>
      </c>
      <c r="I2087" s="1224">
        <f>'[2]tr (2)'!J1404</f>
        <v>112.9</v>
      </c>
      <c r="J2087" s="1224">
        <f>'[2]tr (2)'!K1404</f>
        <v>112.9</v>
      </c>
      <c r="K2087" s="1224">
        <f>'[2]tr (2)'!L1404</f>
        <v>112.9</v>
      </c>
      <c r="L2087" s="1224">
        <f>'[2]tr (2)'!M1404</f>
        <v>112.9</v>
      </c>
      <c r="M2087" s="1224">
        <f>'[2]tr (2)'!N1404</f>
        <v>112.9</v>
      </c>
      <c r="N2087" s="1272">
        <f>'[2]tr (2)'!O1404</f>
        <v>112.9</v>
      </c>
      <c r="O2087" s="1224">
        <f>'[2]tr (2)'!P1404</f>
        <v>112.9</v>
      </c>
      <c r="P2087" s="1276">
        <f>'[2]tr (2)'!Q1404</f>
        <v>112.9</v>
      </c>
      <c r="Q2087" s="1278" t="s">
        <v>2816</v>
      </c>
    </row>
    <row r="2088" spans="1:17" ht="15" customHeight="1">
      <c r="A2088" s="1244" t="s">
        <v>2817</v>
      </c>
      <c r="B2088" s="1272">
        <f>'[2]tr (2)'!C1405</f>
        <v>93.5</v>
      </c>
      <c r="C2088" s="1224">
        <f>'[2]tr (2)'!D1405</f>
        <v>93.5</v>
      </c>
      <c r="D2088" s="1276">
        <f>'[2]tr (2)'!E1405</f>
        <v>93.5</v>
      </c>
      <c r="E2088" s="1224">
        <f>'[2]tr (2)'!F1405</f>
        <v>93.5</v>
      </c>
      <c r="F2088" s="1224">
        <f>'[2]tr (2)'!G1405</f>
        <v>93.5</v>
      </c>
      <c r="G2088" s="1224">
        <f>'[2]tr (2)'!H1405</f>
        <v>93.5</v>
      </c>
      <c r="H2088" s="1224">
        <f>'[2]tr (2)'!I1405</f>
        <v>93.5</v>
      </c>
      <c r="I2088" s="1224">
        <f>'[2]tr (2)'!J1405</f>
        <v>93.5</v>
      </c>
      <c r="J2088" s="1224">
        <f>'[2]tr (2)'!K1405</f>
        <v>93.5</v>
      </c>
      <c r="K2088" s="1224">
        <f>'[2]tr (2)'!L1405</f>
        <v>93.5</v>
      </c>
      <c r="L2088" s="1224">
        <f>'[2]tr (2)'!M1405</f>
        <v>93.5</v>
      </c>
      <c r="M2088" s="1224">
        <f>'[2]tr (2)'!N1405</f>
        <v>89.5</v>
      </c>
      <c r="N2088" s="1272">
        <f>'[2]tr (2)'!O1405</f>
        <v>89.5</v>
      </c>
      <c r="O2088" s="1224">
        <f>'[2]tr (2)'!P1405</f>
        <v>89.5</v>
      </c>
      <c r="P2088" s="1276">
        <f>'[2]tr (2)'!Q1405</f>
        <v>89.5</v>
      </c>
      <c r="Q2088" s="1278" t="s">
        <v>2818</v>
      </c>
    </row>
    <row r="2089" spans="1:17" ht="15" customHeight="1">
      <c r="A2089" s="1244" t="s">
        <v>2819</v>
      </c>
      <c r="B2089" s="1272">
        <f>'[2]tr (2)'!C1406</f>
        <v>127.5</v>
      </c>
      <c r="C2089" s="1224">
        <f>'[2]tr (2)'!D1406</f>
        <v>127.5</v>
      </c>
      <c r="D2089" s="1276">
        <f>'[2]tr (2)'!E1406</f>
        <v>127.5</v>
      </c>
      <c r="E2089" s="1224">
        <f>'[2]tr (2)'!F1406</f>
        <v>127.5</v>
      </c>
      <c r="F2089" s="1224">
        <f>'[2]tr (2)'!G1406</f>
        <v>127.5</v>
      </c>
      <c r="G2089" s="1224">
        <f>'[2]tr (2)'!H1406</f>
        <v>127.5</v>
      </c>
      <c r="H2089" s="1224">
        <f>'[2]tr (2)'!I1406</f>
        <v>127.5</v>
      </c>
      <c r="I2089" s="1224">
        <f>'[2]tr (2)'!J1406</f>
        <v>127.5</v>
      </c>
      <c r="J2089" s="1224">
        <f>'[2]tr (2)'!K1406</f>
        <v>127.5</v>
      </c>
      <c r="K2089" s="1224">
        <f>'[2]tr (2)'!L1406</f>
        <v>127.5</v>
      </c>
      <c r="L2089" s="1224">
        <f>'[2]tr (2)'!M1406</f>
        <v>117.1</v>
      </c>
      <c r="M2089" s="1224">
        <f>'[2]tr (2)'!N1406</f>
        <v>117.1</v>
      </c>
      <c r="N2089" s="1272">
        <f>'[2]tr (2)'!O1406</f>
        <v>117.1</v>
      </c>
      <c r="O2089" s="1224">
        <f>'[2]tr (2)'!P1406</f>
        <v>117.1</v>
      </c>
      <c r="P2089" s="1276">
        <f>'[2]tr (2)'!Q1406</f>
        <v>117.1</v>
      </c>
      <c r="Q2089" s="1278" t="s">
        <v>2820</v>
      </c>
    </row>
    <row r="2090" spans="1:17" ht="15" customHeight="1">
      <c r="A2090" s="1244" t="s">
        <v>2821</v>
      </c>
      <c r="B2090" s="1272">
        <f>'[2]tr (2)'!C1407</f>
        <v>147.6</v>
      </c>
      <c r="C2090" s="1224">
        <f>'[2]tr (2)'!D1407</f>
        <v>147.6</v>
      </c>
      <c r="D2090" s="1276">
        <f>'[2]tr (2)'!E1407</f>
        <v>147.6</v>
      </c>
      <c r="E2090" s="1224">
        <f>'[2]tr (2)'!F1407</f>
        <v>147.6</v>
      </c>
      <c r="F2090" s="1224">
        <f>'[2]tr (2)'!G1407</f>
        <v>147.6</v>
      </c>
      <c r="G2090" s="1224">
        <f>'[2]tr (2)'!H1407</f>
        <v>147.6</v>
      </c>
      <c r="H2090" s="1224">
        <f>'[2]tr (2)'!I1407</f>
        <v>147.6</v>
      </c>
      <c r="I2090" s="1224">
        <f>'[2]tr (2)'!J1407</f>
        <v>147.6</v>
      </c>
      <c r="J2090" s="1224">
        <f>'[2]tr (2)'!K1407</f>
        <v>147.6</v>
      </c>
      <c r="K2090" s="1224">
        <f>'[2]tr (2)'!L1407</f>
        <v>147.6</v>
      </c>
      <c r="L2090" s="1224">
        <f>'[2]tr (2)'!M1407</f>
        <v>147.6</v>
      </c>
      <c r="M2090" s="1224">
        <f>'[2]tr (2)'!N1407</f>
        <v>147.6</v>
      </c>
      <c r="N2090" s="1272">
        <f>'[2]tr (2)'!O1407</f>
        <v>147.6</v>
      </c>
      <c r="O2090" s="1224">
        <f>'[2]tr (2)'!P1407</f>
        <v>147.6</v>
      </c>
      <c r="P2090" s="1276">
        <f>'[2]tr (2)'!Q1407</f>
        <v>147.6</v>
      </c>
      <c r="Q2090" s="1278" t="s">
        <v>2822</v>
      </c>
    </row>
    <row r="2091" spans="1:17" ht="15" customHeight="1">
      <c r="A2091" s="1244" t="s">
        <v>2823</v>
      </c>
      <c r="B2091" s="1272">
        <f>'[2]tr (2)'!C1408</f>
        <v>120.4</v>
      </c>
      <c r="C2091" s="1224">
        <f>'[2]tr (2)'!D1408</f>
        <v>120.4</v>
      </c>
      <c r="D2091" s="1276">
        <f>'[2]tr (2)'!E1408</f>
        <v>120.6</v>
      </c>
      <c r="E2091" s="1224">
        <f>'[2]tr (2)'!F1408</f>
        <v>120.6</v>
      </c>
      <c r="F2091" s="1224">
        <f>'[2]tr (2)'!G1408</f>
        <v>120.8</v>
      </c>
      <c r="G2091" s="1224">
        <f>'[2]tr (2)'!H1408</f>
        <v>120.8</v>
      </c>
      <c r="H2091" s="1224">
        <f>'[2]tr (2)'!I1408</f>
        <v>121.3</v>
      </c>
      <c r="I2091" s="1224">
        <f>'[2]tr (2)'!J1408</f>
        <v>121.3</v>
      </c>
      <c r="J2091" s="1224">
        <f>'[2]tr (2)'!K1408</f>
        <v>121.3</v>
      </c>
      <c r="K2091" s="1224">
        <f>'[2]tr (2)'!L1408</f>
        <v>121.3</v>
      </c>
      <c r="L2091" s="1224">
        <f>'[2]tr (2)'!M1408</f>
        <v>121.4</v>
      </c>
      <c r="M2091" s="1224">
        <f>'[2]tr (2)'!N1408</f>
        <v>121.4</v>
      </c>
      <c r="N2091" s="1272">
        <f>'[2]tr (2)'!O1408</f>
        <v>121.4</v>
      </c>
      <c r="O2091" s="1224">
        <f>'[2]tr (2)'!P1408</f>
        <v>121.4</v>
      </c>
      <c r="P2091" s="1276">
        <f>'[2]tr (2)'!Q1408</f>
        <v>121.4</v>
      </c>
      <c r="Q2091" s="1277" t="s">
        <v>2824</v>
      </c>
    </row>
    <row r="2092" spans="1:17" ht="15" customHeight="1">
      <c r="A2092" s="1244" t="s">
        <v>2825</v>
      </c>
      <c r="B2092" s="1272">
        <f>'[2]tr (2)'!C1409</f>
        <v>109.7</v>
      </c>
      <c r="C2092" s="1224">
        <f>'[2]tr (2)'!D1409</f>
        <v>109.7</v>
      </c>
      <c r="D2092" s="1276">
        <f>'[2]tr (2)'!E1409</f>
        <v>109.7</v>
      </c>
      <c r="E2092" s="1224">
        <f>'[2]tr (2)'!F1409</f>
        <v>109.7</v>
      </c>
      <c r="F2092" s="1224">
        <f>'[2]tr (2)'!G1409</f>
        <v>109.7</v>
      </c>
      <c r="G2092" s="1224">
        <f>'[2]tr (2)'!H1409</f>
        <v>109.7</v>
      </c>
      <c r="H2092" s="1224">
        <f>'[2]tr (2)'!I1409</f>
        <v>109.7</v>
      </c>
      <c r="I2092" s="1224">
        <f>'[2]tr (2)'!J1409</f>
        <v>109.7</v>
      </c>
      <c r="J2092" s="1224">
        <f>'[2]tr (2)'!K1409</f>
        <v>109.4</v>
      </c>
      <c r="K2092" s="1224">
        <f>'[2]tr (2)'!L1409</f>
        <v>109.4</v>
      </c>
      <c r="L2092" s="1224">
        <f>'[2]tr (2)'!M1409</f>
        <v>109.4</v>
      </c>
      <c r="M2092" s="1224">
        <f>'[2]tr (2)'!N1409</f>
        <v>109.4</v>
      </c>
      <c r="N2092" s="1272">
        <f>'[2]tr (2)'!O1409</f>
        <v>109.4</v>
      </c>
      <c r="O2092" s="1224">
        <f>'[2]tr (2)'!P1409</f>
        <v>109.4</v>
      </c>
      <c r="P2092" s="1276">
        <f>'[2]tr (2)'!Q1409</f>
        <v>109.4</v>
      </c>
      <c r="Q2092" s="1278" t="s">
        <v>2826</v>
      </c>
    </row>
    <row r="2093" spans="1:17" ht="15" customHeight="1">
      <c r="A2093" s="1244" t="s">
        <v>2827</v>
      </c>
      <c r="B2093" s="1272">
        <f>'[2]tr (2)'!C1410</f>
        <v>108.9</v>
      </c>
      <c r="C2093" s="1224">
        <f>'[2]tr (2)'!D1410</f>
        <v>108.9</v>
      </c>
      <c r="D2093" s="1276">
        <f>'[2]tr (2)'!E1410</f>
        <v>108.9</v>
      </c>
      <c r="E2093" s="1224">
        <f>'[2]tr (2)'!F1410</f>
        <v>108.9</v>
      </c>
      <c r="F2093" s="1224">
        <f>'[2]tr (2)'!G1410</f>
        <v>108.9</v>
      </c>
      <c r="G2093" s="1224">
        <f>'[2]tr (2)'!H1410</f>
        <v>108.9</v>
      </c>
      <c r="H2093" s="1224">
        <f>'[2]tr (2)'!I1410</f>
        <v>108.9</v>
      </c>
      <c r="I2093" s="1224">
        <f>'[2]tr (2)'!J1410</f>
        <v>108.9</v>
      </c>
      <c r="J2093" s="1224">
        <f>'[2]tr (2)'!K1410</f>
        <v>108.9</v>
      </c>
      <c r="K2093" s="1224">
        <f>'[2]tr (2)'!L1410</f>
        <v>108.9</v>
      </c>
      <c r="L2093" s="1224">
        <f>'[2]tr (2)'!M1410</f>
        <v>108.9</v>
      </c>
      <c r="M2093" s="1224">
        <f>'[2]tr (2)'!N1410</f>
        <v>108.9</v>
      </c>
      <c r="N2093" s="1272">
        <f>'[2]tr (2)'!O1410</f>
        <v>108.6</v>
      </c>
      <c r="O2093" s="1224">
        <f>'[2]tr (2)'!P1410</f>
        <v>108.6</v>
      </c>
      <c r="P2093" s="1276">
        <f>'[2]tr (2)'!Q1410</f>
        <v>108.6</v>
      </c>
      <c r="Q2093" s="1277" t="s">
        <v>2828</v>
      </c>
    </row>
    <row r="2094" spans="1:17" ht="15" customHeight="1">
      <c r="A2094" s="1244" t="s">
        <v>2829</v>
      </c>
      <c r="B2094" s="1272">
        <f>'[2]tr (2)'!C1411</f>
        <v>100</v>
      </c>
      <c r="C2094" s="1224">
        <f>'[2]tr (2)'!D1411</f>
        <v>100</v>
      </c>
      <c r="D2094" s="1276">
        <f>'[2]tr (2)'!E1411</f>
        <v>100</v>
      </c>
      <c r="E2094" s="1224">
        <f>'[2]tr (2)'!F1411</f>
        <v>100</v>
      </c>
      <c r="F2094" s="1224">
        <f>'[2]tr (2)'!G1411</f>
        <v>100</v>
      </c>
      <c r="G2094" s="1224">
        <f>'[2]tr (2)'!H1411</f>
        <v>100</v>
      </c>
      <c r="H2094" s="1224">
        <f>'[2]tr (2)'!I1411</f>
        <v>100</v>
      </c>
      <c r="I2094" s="1224">
        <f>'[2]tr (2)'!J1411</f>
        <v>100</v>
      </c>
      <c r="J2094" s="1224">
        <f>'[2]tr (2)'!K1411</f>
        <v>100</v>
      </c>
      <c r="K2094" s="1224">
        <f>'[2]tr (2)'!L1411</f>
        <v>100</v>
      </c>
      <c r="L2094" s="1224">
        <f>'[2]tr (2)'!M1411</f>
        <v>100</v>
      </c>
      <c r="M2094" s="1224">
        <f>'[2]tr (2)'!N1411</f>
        <v>100</v>
      </c>
      <c r="N2094" s="1272">
        <f>'[2]tr (2)'!O1411</f>
        <v>100</v>
      </c>
      <c r="O2094" s="1224">
        <f>'[2]tr (2)'!P1411</f>
        <v>100</v>
      </c>
      <c r="P2094" s="1276">
        <f>'[2]tr (2)'!Q1411</f>
        <v>100</v>
      </c>
      <c r="Q2094" s="1278" t="s">
        <v>2830</v>
      </c>
    </row>
    <row r="2095" spans="1:17" ht="15" customHeight="1">
      <c r="B2095" s="1272"/>
      <c r="C2095" s="1224"/>
      <c r="D2095" s="1268"/>
      <c r="E2095" s="1267"/>
      <c r="F2095" s="1267"/>
      <c r="G2095" s="1267"/>
      <c r="H2095" s="1267"/>
      <c r="I2095" s="1267"/>
      <c r="J2095" s="1267"/>
      <c r="K2095" s="1267"/>
      <c r="L2095" s="1267"/>
      <c r="M2095" s="1267"/>
      <c r="N2095" s="1266"/>
      <c r="O2095" s="1267"/>
      <c r="P2095" s="1268"/>
      <c r="Q2095" s="1278"/>
    </row>
    <row r="2096" spans="1:17" ht="15" customHeight="1">
      <c r="A2096" s="1274" t="s">
        <v>2831</v>
      </c>
      <c r="B2096" s="1266">
        <f>'[2]tr (2)'!C1413</f>
        <v>100.6</v>
      </c>
      <c r="C2096" s="1267">
        <f>'[2]tr (2)'!D1413</f>
        <v>100.6</v>
      </c>
      <c r="D2096" s="1268">
        <f>'[2]tr (2)'!E1413</f>
        <v>100.6</v>
      </c>
      <c r="E2096" s="1267">
        <f>'[2]tr (2)'!F1413</f>
        <v>100.6</v>
      </c>
      <c r="F2096" s="1267">
        <f>'[2]tr (2)'!G1413</f>
        <v>100.6</v>
      </c>
      <c r="G2096" s="1267">
        <f>'[2]tr (2)'!H1413</f>
        <v>100.6</v>
      </c>
      <c r="H2096" s="1267">
        <f>'[2]tr (2)'!I1413</f>
        <v>100.6</v>
      </c>
      <c r="I2096" s="1267">
        <f>'[2]tr (2)'!J1413</f>
        <v>100.6</v>
      </c>
      <c r="J2096" s="1267">
        <f>'[2]tr (2)'!K1413</f>
        <v>100.6</v>
      </c>
      <c r="K2096" s="1267">
        <f>'[2]tr (2)'!L1413</f>
        <v>100.6</v>
      </c>
      <c r="L2096" s="1267">
        <f>'[2]tr (2)'!M1413</f>
        <v>100.7</v>
      </c>
      <c r="M2096" s="1267">
        <f>'[2]tr (2)'!N1413</f>
        <v>100.7</v>
      </c>
      <c r="N2096" s="1266">
        <f>'[2]tr (2)'!O1413</f>
        <v>100.7</v>
      </c>
      <c r="O2096" s="1267">
        <f>'[2]tr (2)'!P1413</f>
        <v>100.7</v>
      </c>
      <c r="P2096" s="1268">
        <f>'[2]tr (2)'!Q1413</f>
        <v>100.7</v>
      </c>
      <c r="Q2096" s="1273" t="s">
        <v>2832</v>
      </c>
    </row>
    <row r="2097" spans="1:17" ht="15" customHeight="1">
      <c r="A2097" s="1244" t="s">
        <v>2833</v>
      </c>
      <c r="B2097" s="1272">
        <f>'[2]tr (2)'!C1414</f>
        <v>93.7</v>
      </c>
      <c r="C2097" s="1224">
        <f>'[2]tr (2)'!D1414</f>
        <v>93.7</v>
      </c>
      <c r="D2097" s="1276">
        <f>'[2]tr (2)'!E1414</f>
        <v>93.7</v>
      </c>
      <c r="E2097" s="1224">
        <f>'[2]tr (2)'!F1414</f>
        <v>93.7</v>
      </c>
      <c r="F2097" s="1224">
        <f>'[2]tr (2)'!G1414</f>
        <v>93.7</v>
      </c>
      <c r="G2097" s="1224">
        <f>'[2]tr (2)'!H1414</f>
        <v>93.7</v>
      </c>
      <c r="H2097" s="1224">
        <f>'[2]tr (2)'!I1414</f>
        <v>93.7</v>
      </c>
      <c r="I2097" s="1224">
        <f>'[2]tr (2)'!J1414</f>
        <v>93.7</v>
      </c>
      <c r="J2097" s="1224">
        <f>'[2]tr (2)'!K1414</f>
        <v>93.7</v>
      </c>
      <c r="K2097" s="1224">
        <f>'[2]tr (2)'!L1414</f>
        <v>93.7</v>
      </c>
      <c r="L2097" s="1224">
        <f>'[2]tr (2)'!M1414</f>
        <v>93.8</v>
      </c>
      <c r="M2097" s="1224">
        <f>'[2]tr (2)'!N1414</f>
        <v>93.8</v>
      </c>
      <c r="N2097" s="1272">
        <f>'[2]tr (2)'!O1414</f>
        <v>93.8</v>
      </c>
      <c r="O2097" s="1224">
        <f>'[2]tr (2)'!P1414</f>
        <v>93.8</v>
      </c>
      <c r="P2097" s="1276">
        <f>'[2]tr (2)'!Q1414</f>
        <v>93.8</v>
      </c>
      <c r="Q2097" s="1278" t="s">
        <v>2834</v>
      </c>
    </row>
    <row r="2098" spans="1:17" ht="15" customHeight="1">
      <c r="A2098" s="1244" t="s">
        <v>2835</v>
      </c>
      <c r="B2098" s="1272">
        <f>'[2]tr (2)'!C1415</f>
        <v>157.80000000000001</v>
      </c>
      <c r="C2098" s="1224">
        <f>'[2]tr (2)'!D1415</f>
        <v>157.80000000000001</v>
      </c>
      <c r="D2098" s="1276">
        <f>'[2]tr (2)'!E1415</f>
        <v>157.80000000000001</v>
      </c>
      <c r="E2098" s="1224">
        <f>'[2]tr (2)'!F1415</f>
        <v>154.9</v>
      </c>
      <c r="F2098" s="1224">
        <f>'[2]tr (2)'!G1415</f>
        <v>154.9</v>
      </c>
      <c r="G2098" s="1224">
        <f>'[2]tr (2)'!H1415</f>
        <v>154.9</v>
      </c>
      <c r="H2098" s="1224">
        <f>'[2]tr (2)'!I1415</f>
        <v>154.9</v>
      </c>
      <c r="I2098" s="1224">
        <f>'[2]tr (2)'!J1415</f>
        <v>154.9</v>
      </c>
      <c r="J2098" s="1224">
        <f>'[2]tr (2)'!K1415</f>
        <v>154.9</v>
      </c>
      <c r="K2098" s="1224">
        <f>'[2]tr (2)'!L1415</f>
        <v>154.9</v>
      </c>
      <c r="L2098" s="1224">
        <f>'[2]tr (2)'!M1415</f>
        <v>154.9</v>
      </c>
      <c r="M2098" s="1224">
        <f>'[2]tr (2)'!N1415</f>
        <v>154.9</v>
      </c>
      <c r="N2098" s="1272">
        <f>'[2]tr (2)'!O1415</f>
        <v>154.9</v>
      </c>
      <c r="O2098" s="1224">
        <f>'[2]tr (2)'!P1415</f>
        <v>154.9</v>
      </c>
      <c r="P2098" s="1276">
        <f>'[2]tr (2)'!Q1415</f>
        <v>154.9</v>
      </c>
      <c r="Q2098" s="1278" t="s">
        <v>2836</v>
      </c>
    </row>
    <row r="2099" spans="1:17" ht="15" customHeight="1">
      <c r="A2099" s="1244" t="s">
        <v>2837</v>
      </c>
      <c r="B2099" s="1272">
        <f>'[2]tr (2)'!C1416</f>
        <v>100</v>
      </c>
      <c r="C2099" s="1224">
        <f>'[2]tr (2)'!D1416</f>
        <v>100</v>
      </c>
      <c r="D2099" s="1276">
        <f>'[2]tr (2)'!E1416</f>
        <v>100</v>
      </c>
      <c r="E2099" s="1224">
        <f>'[2]tr (2)'!F1416</f>
        <v>100</v>
      </c>
      <c r="F2099" s="1224">
        <f>'[2]tr (2)'!G1416</f>
        <v>100</v>
      </c>
      <c r="G2099" s="1224">
        <f>'[2]tr (2)'!H1416</f>
        <v>100</v>
      </c>
      <c r="H2099" s="1224">
        <f>'[2]tr (2)'!I1416</f>
        <v>100</v>
      </c>
      <c r="I2099" s="1224">
        <f>'[2]tr (2)'!J1416</f>
        <v>100</v>
      </c>
      <c r="J2099" s="1224">
        <f>'[2]tr (2)'!K1416</f>
        <v>100</v>
      </c>
      <c r="K2099" s="1224">
        <f>'[2]tr (2)'!L1416</f>
        <v>100</v>
      </c>
      <c r="L2099" s="1224">
        <f>'[2]tr (2)'!M1416</f>
        <v>100</v>
      </c>
      <c r="M2099" s="1224">
        <f>'[2]tr (2)'!N1416</f>
        <v>100</v>
      </c>
      <c r="N2099" s="1272">
        <f>'[2]tr (2)'!O1416</f>
        <v>100</v>
      </c>
      <c r="O2099" s="1224">
        <f>'[2]tr (2)'!P1416</f>
        <v>100</v>
      </c>
      <c r="P2099" s="1276">
        <f>'[2]tr (2)'!Q1416</f>
        <v>100</v>
      </c>
      <c r="Q2099" s="1278" t="s">
        <v>2838</v>
      </c>
    </row>
    <row r="2100" spans="1:17" ht="15" customHeight="1">
      <c r="A2100" s="1244" t="s">
        <v>2839</v>
      </c>
      <c r="B2100" s="1272">
        <f>'[2]tr (2)'!C1417</f>
        <v>125</v>
      </c>
      <c r="C2100" s="1224">
        <f>'[2]tr (2)'!D1417</f>
        <v>125</v>
      </c>
      <c r="D2100" s="1276">
        <f>'[2]tr (2)'!E1417</f>
        <v>125</v>
      </c>
      <c r="E2100" s="1224">
        <f>'[2]tr (2)'!F1417</f>
        <v>125</v>
      </c>
      <c r="F2100" s="1224">
        <f>'[2]tr (2)'!G1417</f>
        <v>125</v>
      </c>
      <c r="G2100" s="1224">
        <f>'[2]tr (2)'!H1417</f>
        <v>125</v>
      </c>
      <c r="H2100" s="1224">
        <f>'[2]tr (2)'!I1417</f>
        <v>125</v>
      </c>
      <c r="I2100" s="1224">
        <f>'[2]tr (2)'!J1417</f>
        <v>125</v>
      </c>
      <c r="J2100" s="1224">
        <f>'[2]tr (2)'!K1417</f>
        <v>125</v>
      </c>
      <c r="K2100" s="1224">
        <f>'[2]tr (2)'!L1417</f>
        <v>125</v>
      </c>
      <c r="L2100" s="1224">
        <f>'[2]tr (2)'!M1417</f>
        <v>125</v>
      </c>
      <c r="M2100" s="1224">
        <f>'[2]tr (2)'!N1417</f>
        <v>125</v>
      </c>
      <c r="N2100" s="1272">
        <f>'[2]tr (2)'!O1417</f>
        <v>125</v>
      </c>
      <c r="O2100" s="1224">
        <f>'[2]tr (2)'!P1417</f>
        <v>125</v>
      </c>
      <c r="P2100" s="1276">
        <f>'[2]tr (2)'!Q1417</f>
        <v>125</v>
      </c>
      <c r="Q2100" s="1278" t="s">
        <v>2840</v>
      </c>
    </row>
    <row r="2101" spans="1:17" ht="15" customHeight="1">
      <c r="A2101" s="1244" t="s">
        <v>2841</v>
      </c>
      <c r="B2101" s="1272">
        <f>'[2]tr (2)'!C1418</f>
        <v>123.1</v>
      </c>
      <c r="C2101" s="1224">
        <f>'[2]tr (2)'!D1418</f>
        <v>123.1</v>
      </c>
      <c r="D2101" s="1276">
        <f>'[2]tr (2)'!E1418</f>
        <v>123.1</v>
      </c>
      <c r="E2101" s="1224">
        <f>'[2]tr (2)'!F1418</f>
        <v>123.1</v>
      </c>
      <c r="F2101" s="1224">
        <f>'[2]tr (2)'!G1418</f>
        <v>123.1</v>
      </c>
      <c r="G2101" s="1224">
        <f>'[2]tr (2)'!H1418</f>
        <v>123.1</v>
      </c>
      <c r="H2101" s="1224">
        <f>'[2]tr (2)'!I1418</f>
        <v>123.1</v>
      </c>
      <c r="I2101" s="1224">
        <f>'[2]tr (2)'!J1418</f>
        <v>123.1</v>
      </c>
      <c r="J2101" s="1224">
        <f>'[2]tr (2)'!K1418</f>
        <v>123.1</v>
      </c>
      <c r="K2101" s="1224">
        <f>'[2]tr (2)'!L1418</f>
        <v>123.1</v>
      </c>
      <c r="L2101" s="1224">
        <f>'[2]tr (2)'!M1418</f>
        <v>123.1</v>
      </c>
      <c r="M2101" s="1224">
        <f>'[2]tr (2)'!N1418</f>
        <v>123.1</v>
      </c>
      <c r="N2101" s="1272">
        <f>'[2]tr (2)'!O1418</f>
        <v>123.1</v>
      </c>
      <c r="O2101" s="1224">
        <f>'[2]tr (2)'!P1418</f>
        <v>123.1</v>
      </c>
      <c r="P2101" s="1276">
        <f>'[2]tr (2)'!Q1418</f>
        <v>123.1</v>
      </c>
      <c r="Q2101" s="1278" t="s">
        <v>2842</v>
      </c>
    </row>
    <row r="2102" spans="1:17" ht="15" customHeight="1">
      <c r="A2102" s="1244" t="s">
        <v>2843</v>
      </c>
      <c r="B2102" s="1272">
        <f>'[2]tr (2)'!C1419</f>
        <v>101.8</v>
      </c>
      <c r="C2102" s="1224">
        <f>'[2]tr (2)'!D1419</f>
        <v>101.8</v>
      </c>
      <c r="D2102" s="1276">
        <f>'[2]tr (2)'!E1419</f>
        <v>101.8</v>
      </c>
      <c r="E2102" s="1224">
        <f>'[2]tr (2)'!F1419</f>
        <v>101.8</v>
      </c>
      <c r="F2102" s="1224">
        <f>'[2]tr (2)'!G1419</f>
        <v>101.8</v>
      </c>
      <c r="G2102" s="1224">
        <f>'[2]tr (2)'!H1419</f>
        <v>101.8</v>
      </c>
      <c r="H2102" s="1224">
        <f>'[2]tr (2)'!I1419</f>
        <v>101.8</v>
      </c>
      <c r="I2102" s="1224">
        <f>'[2]tr (2)'!J1419</f>
        <v>101.8</v>
      </c>
      <c r="J2102" s="1224">
        <f>'[2]tr (2)'!K1419</f>
        <v>101.8</v>
      </c>
      <c r="K2102" s="1224">
        <f>'[2]tr (2)'!L1419</f>
        <v>101.8</v>
      </c>
      <c r="L2102" s="1224">
        <f>'[2]tr (2)'!M1419</f>
        <v>101.8</v>
      </c>
      <c r="M2102" s="1224">
        <f>'[2]tr (2)'!N1419</f>
        <v>101.8</v>
      </c>
      <c r="N2102" s="1272">
        <f>'[2]tr (2)'!O1419</f>
        <v>101.8</v>
      </c>
      <c r="O2102" s="1224">
        <f>'[2]tr (2)'!P1419</f>
        <v>101.8</v>
      </c>
      <c r="P2102" s="1276">
        <f>'[2]tr (2)'!Q1419</f>
        <v>101.8</v>
      </c>
      <c r="Q2102" s="1278" t="s">
        <v>2844</v>
      </c>
    </row>
    <row r="2103" spans="1:17" ht="15" customHeight="1">
      <c r="A2103" s="1244" t="s">
        <v>2845</v>
      </c>
      <c r="B2103" s="1272">
        <f>'[2]tr (2)'!C1420</f>
        <v>100.6</v>
      </c>
      <c r="C2103" s="1224">
        <f>'[2]tr (2)'!D1420</f>
        <v>100.6</v>
      </c>
      <c r="D2103" s="1276">
        <f>'[2]tr (2)'!E1420</f>
        <v>100.6</v>
      </c>
      <c r="E2103" s="1224">
        <f>'[2]tr (2)'!F1420</f>
        <v>100.6</v>
      </c>
      <c r="F2103" s="1224">
        <f>'[2]tr (2)'!G1420</f>
        <v>100.6</v>
      </c>
      <c r="G2103" s="1224">
        <f>'[2]tr (2)'!H1420</f>
        <v>100.6</v>
      </c>
      <c r="H2103" s="1224">
        <f>'[2]tr (2)'!I1420</f>
        <v>100.6</v>
      </c>
      <c r="I2103" s="1224">
        <f>'[2]tr (2)'!J1420</f>
        <v>100.6</v>
      </c>
      <c r="J2103" s="1224">
        <f>'[2]tr (2)'!K1420</f>
        <v>100.6</v>
      </c>
      <c r="K2103" s="1224">
        <f>'[2]tr (2)'!L1420</f>
        <v>100.6</v>
      </c>
      <c r="L2103" s="1224">
        <f>'[2]tr (2)'!M1420</f>
        <v>100.6</v>
      </c>
      <c r="M2103" s="1224">
        <f>'[2]tr (2)'!N1420</f>
        <v>100.6</v>
      </c>
      <c r="N2103" s="1272">
        <f>'[2]tr (2)'!O1420</f>
        <v>100.6</v>
      </c>
      <c r="O2103" s="1224">
        <f>'[2]tr (2)'!P1420</f>
        <v>100.6</v>
      </c>
      <c r="P2103" s="1276">
        <f>'[2]tr (2)'!Q1420</f>
        <v>100.6</v>
      </c>
      <c r="Q2103" s="1278" t="s">
        <v>2846</v>
      </c>
    </row>
    <row r="2104" spans="1:17" ht="15" customHeight="1">
      <c r="B2104" s="1272"/>
      <c r="C2104" s="1224"/>
      <c r="D2104" s="1268"/>
      <c r="E2104" s="1267"/>
      <c r="F2104" s="1267"/>
      <c r="G2104" s="1267"/>
      <c r="H2104" s="1267"/>
      <c r="I2104" s="1267"/>
      <c r="J2104" s="1267"/>
      <c r="K2104" s="1267"/>
      <c r="L2104" s="1267"/>
      <c r="M2104" s="1267"/>
      <c r="N2104" s="1266"/>
      <c r="O2104" s="1267"/>
      <c r="P2104" s="1268"/>
      <c r="Q2104" s="1278"/>
    </row>
    <row r="2105" spans="1:17" ht="15" customHeight="1">
      <c r="A2105" s="1274" t="s">
        <v>2847</v>
      </c>
      <c r="B2105" s="1266">
        <f>'[2]tr (2)'!C1422</f>
        <v>117.4</v>
      </c>
      <c r="C2105" s="1267">
        <f>'[2]tr (2)'!D1422</f>
        <v>120.7</v>
      </c>
      <c r="D2105" s="1268">
        <f>'[2]tr (2)'!E1422</f>
        <v>121.4</v>
      </c>
      <c r="E2105" s="1267">
        <f>'[2]tr (2)'!F1422</f>
        <v>120.8</v>
      </c>
      <c r="F2105" s="1267">
        <f>'[2]tr (2)'!G1422</f>
        <v>120.6</v>
      </c>
      <c r="G2105" s="1267">
        <f>'[2]tr (2)'!H1422</f>
        <v>120.6</v>
      </c>
      <c r="H2105" s="1267">
        <f>'[2]tr (2)'!I1422</f>
        <v>120.5</v>
      </c>
      <c r="I2105" s="1267">
        <f>'[2]tr (2)'!J1422</f>
        <v>120.3</v>
      </c>
      <c r="J2105" s="1267">
        <f>'[2]tr (2)'!K1422</f>
        <v>119.4</v>
      </c>
      <c r="K2105" s="1267">
        <f>'[2]tr (2)'!L1422</f>
        <v>117.7</v>
      </c>
      <c r="L2105" s="1267">
        <f>'[2]tr (2)'!M1422</f>
        <v>119.3</v>
      </c>
      <c r="M2105" s="1267">
        <f>'[2]tr (2)'!N1422</f>
        <v>119</v>
      </c>
      <c r="N2105" s="1266">
        <f>'[2]tr (2)'!O1422</f>
        <v>118.7</v>
      </c>
      <c r="O2105" s="1267">
        <f>'[2]tr (2)'!P1422</f>
        <v>118</v>
      </c>
      <c r="P2105" s="1268">
        <f>'[2]tr (2)'!Q1422</f>
        <v>116.5</v>
      </c>
      <c r="Q2105" s="1273" t="s">
        <v>2848</v>
      </c>
    </row>
    <row r="2106" spans="1:17" ht="15" customHeight="1">
      <c r="A2106" s="1244" t="s">
        <v>2851</v>
      </c>
      <c r="B2106" s="1272">
        <f>'[2]tr (2)'!C1423</f>
        <v>102.3</v>
      </c>
      <c r="C2106" s="1224">
        <f>'[2]tr (2)'!D1423</f>
        <v>102.3</v>
      </c>
      <c r="D2106" s="1276">
        <f>'[2]tr (2)'!E1423</f>
        <v>102.3</v>
      </c>
      <c r="E2106" s="1224">
        <f>'[2]tr (2)'!F1423</f>
        <v>102.3</v>
      </c>
      <c r="F2106" s="1224">
        <f>'[2]tr (2)'!G1423</f>
        <v>102.3</v>
      </c>
      <c r="G2106" s="1224">
        <f>'[2]tr (2)'!H1423</f>
        <v>102.3</v>
      </c>
      <c r="H2106" s="1224">
        <f>'[2]tr (2)'!I1423</f>
        <v>102.3</v>
      </c>
      <c r="I2106" s="1224">
        <f>'[2]tr (2)'!J1423</f>
        <v>102.3</v>
      </c>
      <c r="J2106" s="1224">
        <f>'[2]tr (2)'!K1423</f>
        <v>102.3</v>
      </c>
      <c r="K2106" s="1224">
        <f>'[2]tr (2)'!L1423</f>
        <v>102.3</v>
      </c>
      <c r="L2106" s="1224">
        <f>'[2]tr (2)'!M1423</f>
        <v>102.3</v>
      </c>
      <c r="M2106" s="1224">
        <f>'[2]tr (2)'!N1423</f>
        <v>102.3</v>
      </c>
      <c r="N2106" s="1272">
        <f>'[2]tr (2)'!O1423</f>
        <v>102.3</v>
      </c>
      <c r="O2106" s="1224">
        <f>'[2]tr (2)'!P1423</f>
        <v>102.3</v>
      </c>
      <c r="P2106" s="1276">
        <f>'[2]tr (2)'!Q1423</f>
        <v>102.3</v>
      </c>
      <c r="Q2106" s="1278" t="s">
        <v>2852</v>
      </c>
    </row>
    <row r="2107" spans="1:17" ht="15" customHeight="1">
      <c r="A2107" s="1244" t="s">
        <v>2853</v>
      </c>
      <c r="B2107" s="1272">
        <f>'[2]tr (2)'!C1424</f>
        <v>126.1</v>
      </c>
      <c r="C2107" s="1224">
        <f>'[2]tr (2)'!D1424</f>
        <v>126.1</v>
      </c>
      <c r="D2107" s="1276">
        <f>'[2]tr (2)'!E1424</f>
        <v>126.1</v>
      </c>
      <c r="E2107" s="1224">
        <f>'[2]tr (2)'!F1424</f>
        <v>126.1</v>
      </c>
      <c r="F2107" s="1224">
        <f>'[2]tr (2)'!G1424</f>
        <v>126.1</v>
      </c>
      <c r="G2107" s="1224">
        <f>'[2]tr (2)'!H1424</f>
        <v>126.1</v>
      </c>
      <c r="H2107" s="1224">
        <f>'[2]tr (2)'!I1424</f>
        <v>126.1</v>
      </c>
      <c r="I2107" s="1224">
        <f>'[2]tr (2)'!J1424</f>
        <v>126.1</v>
      </c>
      <c r="J2107" s="1224">
        <f>'[2]tr (2)'!K1424</f>
        <v>126.1</v>
      </c>
      <c r="K2107" s="1224">
        <f>'[2]tr (2)'!L1424</f>
        <v>126.1</v>
      </c>
      <c r="L2107" s="1224">
        <f>'[2]tr (2)'!M1424</f>
        <v>126.1</v>
      </c>
      <c r="M2107" s="1224">
        <f>'[2]tr (2)'!N1424</f>
        <v>126.1</v>
      </c>
      <c r="N2107" s="1272">
        <f>'[2]tr (2)'!O1424</f>
        <v>126.1</v>
      </c>
      <c r="O2107" s="1224">
        <f>'[2]tr (2)'!P1424</f>
        <v>126.1</v>
      </c>
      <c r="P2107" s="1276">
        <f>'[2]tr (2)'!Q1424</f>
        <v>126.1</v>
      </c>
      <c r="Q2107" s="1277" t="s">
        <v>2854</v>
      </c>
    </row>
    <row r="2108" spans="1:17" ht="15" customHeight="1">
      <c r="A2108" s="1244" t="s">
        <v>2855</v>
      </c>
      <c r="B2108" s="1272">
        <f>'[2]tr (2)'!C1425</f>
        <v>111.9</v>
      </c>
      <c r="C2108" s="1224">
        <f>'[2]tr (2)'!D1425</f>
        <v>111.9</v>
      </c>
      <c r="D2108" s="1276">
        <f>'[2]tr (2)'!E1425</f>
        <v>111.9</v>
      </c>
      <c r="E2108" s="1224">
        <f>'[2]tr (2)'!F1425</f>
        <v>111.9</v>
      </c>
      <c r="F2108" s="1224">
        <f>'[2]tr (2)'!G1425</f>
        <v>111.9</v>
      </c>
      <c r="G2108" s="1224">
        <f>'[2]tr (2)'!H1425</f>
        <v>110.3</v>
      </c>
      <c r="H2108" s="1224">
        <f>'[2]tr (2)'!I1425</f>
        <v>110.3</v>
      </c>
      <c r="I2108" s="1224">
        <f>'[2]tr (2)'!J1425</f>
        <v>110.3</v>
      </c>
      <c r="J2108" s="1224">
        <f>'[2]tr (2)'!K1425</f>
        <v>110.3</v>
      </c>
      <c r="K2108" s="1224">
        <f>'[2]tr (2)'!L1425</f>
        <v>110.3</v>
      </c>
      <c r="L2108" s="1224">
        <f>'[2]tr (2)'!M1425</f>
        <v>110.3</v>
      </c>
      <c r="M2108" s="1224">
        <f>'[2]tr (2)'!N1425</f>
        <v>110.3</v>
      </c>
      <c r="N2108" s="1272">
        <f>'[2]tr (2)'!O1425</f>
        <v>110.3</v>
      </c>
      <c r="O2108" s="1224">
        <f>'[2]tr (2)'!P1425</f>
        <v>110.3</v>
      </c>
      <c r="P2108" s="1276">
        <f>'[2]tr (2)'!Q1425</f>
        <v>110.3</v>
      </c>
      <c r="Q2108" s="1278" t="s">
        <v>2856</v>
      </c>
    </row>
    <row r="2109" spans="1:17" ht="15" customHeight="1">
      <c r="A2109" s="1244" t="s">
        <v>2857</v>
      </c>
      <c r="B2109" s="1272">
        <f>'[2]tr (2)'!C1426</f>
        <v>128.4</v>
      </c>
      <c r="C2109" s="1224">
        <f>'[2]tr (2)'!D1426</f>
        <v>143.4</v>
      </c>
      <c r="D2109" s="1276">
        <f>'[2]tr (2)'!E1426</f>
        <v>146.6</v>
      </c>
      <c r="E2109" s="1224">
        <f>'[2]tr (2)'!F1426</f>
        <v>143.80000000000001</v>
      </c>
      <c r="F2109" s="1224">
        <f>'[2]tr (2)'!G1426</f>
        <v>143</v>
      </c>
      <c r="G2109" s="1224">
        <f>'[2]tr (2)'!H1426</f>
        <v>143</v>
      </c>
      <c r="H2109" s="1224">
        <f>'[2]tr (2)'!I1426</f>
        <v>142.5</v>
      </c>
      <c r="I2109" s="1224">
        <f>'[2]tr (2)'!J1426</f>
        <v>141.80000000000001</v>
      </c>
      <c r="J2109" s="1224">
        <f>'[2]tr (2)'!K1426</f>
        <v>137.80000000000001</v>
      </c>
      <c r="K2109" s="1224">
        <f>'[2]tr (2)'!L1426</f>
        <v>129.80000000000001</v>
      </c>
      <c r="L2109" s="1224">
        <f>'[2]tr (2)'!M1426</f>
        <v>137.19999999999999</v>
      </c>
      <c r="M2109" s="1224">
        <f>'[2]tr (2)'!N1426</f>
        <v>136.1</v>
      </c>
      <c r="N2109" s="1272">
        <f>'[2]tr (2)'!O1426</f>
        <v>134.5</v>
      </c>
      <c r="O2109" s="1224">
        <f>'[2]tr (2)'!P1426</f>
        <v>132.1</v>
      </c>
      <c r="P2109" s="1276">
        <f>'[2]tr (2)'!Q1426</f>
        <v>127.2</v>
      </c>
      <c r="Q2109" s="1277" t="s">
        <v>2858</v>
      </c>
    </row>
    <row r="2110" spans="1:17" ht="15" customHeight="1">
      <c r="A2110" s="1244" t="s">
        <v>2859</v>
      </c>
      <c r="B2110" s="1272">
        <f>'[2]tr (2)'!C1427</f>
        <v>140.9</v>
      </c>
      <c r="C2110" s="1224">
        <f>'[2]tr (2)'!D1427</f>
        <v>140.9</v>
      </c>
      <c r="D2110" s="1276">
        <f>'[2]tr (2)'!E1427</f>
        <v>140.9</v>
      </c>
      <c r="E2110" s="1224">
        <f>'[2]tr (2)'!F1427</f>
        <v>140.9</v>
      </c>
      <c r="F2110" s="1224">
        <f>'[2]tr (2)'!G1427</f>
        <v>140.9</v>
      </c>
      <c r="G2110" s="1224">
        <f>'[2]tr (2)'!H1427</f>
        <v>140.9</v>
      </c>
      <c r="H2110" s="1224">
        <f>'[2]tr (2)'!I1427</f>
        <v>140.9</v>
      </c>
      <c r="I2110" s="1224">
        <f>'[2]tr (2)'!J1427</f>
        <v>140.9</v>
      </c>
      <c r="J2110" s="1224">
        <f>'[2]tr (2)'!K1427</f>
        <v>140.9</v>
      </c>
      <c r="K2110" s="1224">
        <f>'[2]tr (2)'!L1427</f>
        <v>140.9</v>
      </c>
      <c r="L2110" s="1224">
        <f>'[2]tr (2)'!M1427</f>
        <v>140.9</v>
      </c>
      <c r="M2110" s="1224">
        <f>'[2]tr (2)'!N1427</f>
        <v>140.9</v>
      </c>
      <c r="N2110" s="1272">
        <f>'[2]tr (2)'!O1427</f>
        <v>140.9</v>
      </c>
      <c r="O2110" s="1224">
        <f>'[2]tr (2)'!P1427</f>
        <v>140.9</v>
      </c>
      <c r="P2110" s="1276">
        <f>'[2]tr (2)'!Q1427</f>
        <v>140.9</v>
      </c>
      <c r="Q2110" s="1278" t="s">
        <v>2860</v>
      </c>
    </row>
    <row r="2111" spans="1:17" ht="15" customHeight="1">
      <c r="A2111" s="1244" t="s">
        <v>2861</v>
      </c>
      <c r="B2111" s="1272">
        <f>'[2]tr (2)'!C1428</f>
        <v>118.1</v>
      </c>
      <c r="C2111" s="1224">
        <f>'[2]tr (2)'!D1428</f>
        <v>118.1</v>
      </c>
      <c r="D2111" s="1276">
        <f>'[2]tr (2)'!E1428</f>
        <v>118.1</v>
      </c>
      <c r="E2111" s="1224">
        <f>'[2]tr (2)'!F1428</f>
        <v>118.1</v>
      </c>
      <c r="F2111" s="1224">
        <f>'[2]tr (2)'!G1428</f>
        <v>118.1</v>
      </c>
      <c r="G2111" s="1224">
        <f>'[2]tr (2)'!H1428</f>
        <v>118.1</v>
      </c>
      <c r="H2111" s="1224">
        <f>'[2]tr (2)'!I1428</f>
        <v>118.1</v>
      </c>
      <c r="I2111" s="1224">
        <f>'[2]tr (2)'!J1428</f>
        <v>118.1</v>
      </c>
      <c r="J2111" s="1224">
        <f>'[2]tr (2)'!K1428</f>
        <v>118.1</v>
      </c>
      <c r="K2111" s="1224">
        <f>'[2]tr (2)'!L1428</f>
        <v>118.1</v>
      </c>
      <c r="L2111" s="1224">
        <f>'[2]tr (2)'!M1428</f>
        <v>118.1</v>
      </c>
      <c r="M2111" s="1224">
        <f>'[2]tr (2)'!N1428</f>
        <v>118.1</v>
      </c>
      <c r="N2111" s="1272">
        <f>'[2]tr (2)'!O1428</f>
        <v>118.1</v>
      </c>
      <c r="O2111" s="1224">
        <f>'[2]tr (2)'!P1428</f>
        <v>118.1</v>
      </c>
      <c r="P2111" s="1276">
        <f>'[2]tr (2)'!Q1428</f>
        <v>118.1</v>
      </c>
      <c r="Q2111" s="1278" t="s">
        <v>2862</v>
      </c>
    </row>
    <row r="2112" spans="1:17" ht="15" customHeight="1">
      <c r="A2112" s="1244" t="s">
        <v>2865</v>
      </c>
      <c r="B2112" s="1272">
        <f>'[2]tr (2)'!C1429</f>
        <v>109.7</v>
      </c>
      <c r="C2112" s="1224">
        <f>'[2]tr (2)'!D1429</f>
        <v>109.7</v>
      </c>
      <c r="D2112" s="1276">
        <f>'[2]tr (2)'!E1429</f>
        <v>109.7</v>
      </c>
      <c r="E2112" s="1224">
        <f>'[2]tr (2)'!F1429</f>
        <v>109.7</v>
      </c>
      <c r="F2112" s="1224">
        <f>'[2]tr (2)'!G1429</f>
        <v>109.7</v>
      </c>
      <c r="G2112" s="1224">
        <f>'[2]tr (2)'!H1429</f>
        <v>109.7</v>
      </c>
      <c r="H2112" s="1224">
        <f>'[2]tr (2)'!I1429</f>
        <v>109.7</v>
      </c>
      <c r="I2112" s="1224">
        <f>'[2]tr (2)'!J1429</f>
        <v>109.7</v>
      </c>
      <c r="J2112" s="1224">
        <f>'[2]tr (2)'!K1429</f>
        <v>109.7</v>
      </c>
      <c r="K2112" s="1224">
        <f>'[2]tr (2)'!L1429</f>
        <v>109.7</v>
      </c>
      <c r="L2112" s="1224">
        <f>'[2]tr (2)'!M1429</f>
        <v>109.7</v>
      </c>
      <c r="M2112" s="1224">
        <f>'[2]tr (2)'!N1429</f>
        <v>109.7</v>
      </c>
      <c r="N2112" s="1272">
        <f>'[2]tr (2)'!O1429</f>
        <v>109.7</v>
      </c>
      <c r="O2112" s="1224">
        <f>'[2]tr (2)'!P1429</f>
        <v>109.7</v>
      </c>
      <c r="P2112" s="1276">
        <f>'[2]tr (2)'!Q1429</f>
        <v>109.7</v>
      </c>
      <c r="Q2112" s="1278" t="s">
        <v>2866</v>
      </c>
    </row>
    <row r="2113" spans="1:17" ht="15" customHeight="1">
      <c r="A2113" s="1244" t="s">
        <v>2867</v>
      </c>
      <c r="B2113" s="1272">
        <f>'[2]tr (2)'!C1430</f>
        <v>85.5</v>
      </c>
      <c r="C2113" s="1224">
        <f>'[2]tr (2)'!D1430</f>
        <v>85.5</v>
      </c>
      <c r="D2113" s="1276">
        <f>'[2]tr (2)'!E1430</f>
        <v>85.5</v>
      </c>
      <c r="E2113" s="1224">
        <f>'[2]tr (2)'!F1430</f>
        <v>85.5</v>
      </c>
      <c r="F2113" s="1224">
        <f>'[2]tr (2)'!G1430</f>
        <v>85.5</v>
      </c>
      <c r="G2113" s="1224">
        <f>'[2]tr (2)'!H1430</f>
        <v>85.5</v>
      </c>
      <c r="H2113" s="1224">
        <f>'[2]tr (2)'!I1430</f>
        <v>85.5</v>
      </c>
      <c r="I2113" s="1224">
        <f>'[2]tr (2)'!J1430</f>
        <v>85.5</v>
      </c>
      <c r="J2113" s="1224">
        <f>'[2]tr (2)'!K1430</f>
        <v>85.5</v>
      </c>
      <c r="K2113" s="1224">
        <f>'[2]tr (2)'!L1430</f>
        <v>85.5</v>
      </c>
      <c r="L2113" s="1224">
        <f>'[2]tr (2)'!M1430</f>
        <v>85.5</v>
      </c>
      <c r="M2113" s="1224">
        <f>'[2]tr (2)'!N1430</f>
        <v>85.5</v>
      </c>
      <c r="N2113" s="1272">
        <f>'[2]tr (2)'!O1430</f>
        <v>85.5</v>
      </c>
      <c r="O2113" s="1224">
        <f>'[2]tr (2)'!P1430</f>
        <v>85.5</v>
      </c>
      <c r="P2113" s="1276">
        <f>'[2]tr (2)'!Q1430</f>
        <v>85.5</v>
      </c>
      <c r="Q2113" s="1278" t="s">
        <v>2868</v>
      </c>
    </row>
    <row r="2114" spans="1:17" ht="15" customHeight="1">
      <c r="B2114" s="1272"/>
      <c r="C2114" s="1224"/>
      <c r="D2114" s="1268"/>
      <c r="E2114" s="1267"/>
      <c r="F2114" s="1267"/>
      <c r="G2114" s="1267"/>
      <c r="H2114" s="1267"/>
      <c r="I2114" s="1267"/>
      <c r="J2114" s="1267"/>
      <c r="K2114" s="1267"/>
      <c r="L2114" s="1267"/>
      <c r="M2114" s="1267"/>
      <c r="N2114" s="1266"/>
      <c r="O2114" s="1267"/>
      <c r="P2114" s="1268"/>
      <c r="Q2114" s="1278"/>
    </row>
    <row r="2115" spans="1:17" ht="15" customHeight="1">
      <c r="A2115" s="1274" t="s">
        <v>2869</v>
      </c>
      <c r="B2115" s="1266">
        <f>'[2]tr (2)'!C1432</f>
        <v>70.7</v>
      </c>
      <c r="C2115" s="1267">
        <f>'[2]tr (2)'!D1432</f>
        <v>70.7</v>
      </c>
      <c r="D2115" s="1268">
        <f>'[2]tr (2)'!E1432</f>
        <v>70.7</v>
      </c>
      <c r="E2115" s="1267">
        <f>'[2]tr (2)'!F1432</f>
        <v>70.400000000000006</v>
      </c>
      <c r="F2115" s="1267">
        <f>'[2]tr (2)'!G1432</f>
        <v>70.400000000000006</v>
      </c>
      <c r="G2115" s="1267">
        <f>'[2]tr (2)'!H1432</f>
        <v>70.400000000000006</v>
      </c>
      <c r="H2115" s="1267">
        <f>'[2]tr (2)'!I1432</f>
        <v>70.400000000000006</v>
      </c>
      <c r="I2115" s="1267">
        <f>'[2]tr (2)'!J1432</f>
        <v>70.400000000000006</v>
      </c>
      <c r="J2115" s="1267">
        <f>'[2]tr (2)'!K1432</f>
        <v>70.400000000000006</v>
      </c>
      <c r="K2115" s="1267">
        <f>'[2]tr (2)'!L1432</f>
        <v>70.400000000000006</v>
      </c>
      <c r="L2115" s="1267">
        <f>'[2]tr (2)'!M1432</f>
        <v>70.400000000000006</v>
      </c>
      <c r="M2115" s="1267">
        <f>'[2]tr (2)'!N1432</f>
        <v>70.400000000000006</v>
      </c>
      <c r="N2115" s="1266">
        <f>'[2]tr (2)'!O1432</f>
        <v>70.400000000000006</v>
      </c>
      <c r="O2115" s="1267">
        <f>'[2]tr (2)'!P1432</f>
        <v>70.400000000000006</v>
      </c>
      <c r="P2115" s="1268">
        <f>'[2]tr (2)'!Q1432</f>
        <v>70.400000000000006</v>
      </c>
      <c r="Q2115" s="1273" t="s">
        <v>2870</v>
      </c>
    </row>
    <row r="2116" spans="1:17" ht="15" customHeight="1">
      <c r="A2116" s="1244" t="s">
        <v>2871</v>
      </c>
      <c r="B2116" s="1272">
        <f>'[2]tr (2)'!C1433</f>
        <v>134.4</v>
      </c>
      <c r="C2116" s="1224">
        <f>'[2]tr (2)'!D1433</f>
        <v>134.4</v>
      </c>
      <c r="D2116" s="1276">
        <f>'[2]tr (2)'!E1433</f>
        <v>134.4</v>
      </c>
      <c r="E2116" s="1224">
        <f>'[2]tr (2)'!F1433</f>
        <v>134.4</v>
      </c>
      <c r="F2116" s="1224">
        <f>'[2]tr (2)'!G1433</f>
        <v>134.4</v>
      </c>
      <c r="G2116" s="1224">
        <f>'[2]tr (2)'!H1433</f>
        <v>134.4</v>
      </c>
      <c r="H2116" s="1224">
        <f>'[2]tr (2)'!I1433</f>
        <v>134.4</v>
      </c>
      <c r="I2116" s="1224">
        <f>'[2]tr (2)'!J1433</f>
        <v>134.4</v>
      </c>
      <c r="J2116" s="1224">
        <f>'[2]tr (2)'!K1433</f>
        <v>134.4</v>
      </c>
      <c r="K2116" s="1224">
        <f>'[2]tr (2)'!L1433</f>
        <v>134.4</v>
      </c>
      <c r="L2116" s="1224">
        <f>'[2]tr (2)'!M1433</f>
        <v>134.4</v>
      </c>
      <c r="M2116" s="1224">
        <f>'[2]tr (2)'!N1433</f>
        <v>134.4</v>
      </c>
      <c r="N2116" s="1272">
        <f>'[2]tr (2)'!O1433</f>
        <v>134.4</v>
      </c>
      <c r="O2116" s="1224">
        <f>'[2]tr (2)'!P1433</f>
        <v>134.4</v>
      </c>
      <c r="P2116" s="1276">
        <f>'[2]tr (2)'!Q1433</f>
        <v>134.4</v>
      </c>
      <c r="Q2116" s="1278" t="s">
        <v>2872</v>
      </c>
    </row>
    <row r="2117" spans="1:17" ht="15" customHeight="1">
      <c r="A2117" s="1244" t="s">
        <v>2873</v>
      </c>
      <c r="B2117" s="1272">
        <f>'[2]tr (2)'!C1434</f>
        <v>100</v>
      </c>
      <c r="C2117" s="1224">
        <f>'[2]tr (2)'!D1434</f>
        <v>100</v>
      </c>
      <c r="D2117" s="1276">
        <f>'[2]tr (2)'!E1434</f>
        <v>100</v>
      </c>
      <c r="E2117" s="1224">
        <f>'[2]tr (2)'!F1434</f>
        <v>100</v>
      </c>
      <c r="F2117" s="1224">
        <f>'[2]tr (2)'!G1434</f>
        <v>100</v>
      </c>
      <c r="G2117" s="1224">
        <f>'[2]tr (2)'!H1434</f>
        <v>100</v>
      </c>
      <c r="H2117" s="1224">
        <f>'[2]tr (2)'!I1434</f>
        <v>100</v>
      </c>
      <c r="I2117" s="1224">
        <f>'[2]tr (2)'!J1434</f>
        <v>100</v>
      </c>
      <c r="J2117" s="1224">
        <f>'[2]tr (2)'!K1434</f>
        <v>100</v>
      </c>
      <c r="K2117" s="1224">
        <f>'[2]tr (2)'!L1434</f>
        <v>100</v>
      </c>
      <c r="L2117" s="1224">
        <f>'[2]tr (2)'!M1434</f>
        <v>100</v>
      </c>
      <c r="M2117" s="1224">
        <f>'[2]tr (2)'!N1434</f>
        <v>100</v>
      </c>
      <c r="N2117" s="1272">
        <f>'[2]tr (2)'!O1434</f>
        <v>100</v>
      </c>
      <c r="O2117" s="1224">
        <f>'[2]tr (2)'!P1434</f>
        <v>100</v>
      </c>
      <c r="P2117" s="1276">
        <f>'[2]tr (2)'!Q1434</f>
        <v>100</v>
      </c>
      <c r="Q2117" s="1278" t="s">
        <v>2874</v>
      </c>
    </row>
    <row r="2118" spans="1:17" ht="15" customHeight="1">
      <c r="A2118" s="1244" t="s">
        <v>2875</v>
      </c>
      <c r="B2118" s="1272">
        <f>'[2]tr (2)'!C1435</f>
        <v>69.5</v>
      </c>
      <c r="C2118" s="1224">
        <f>'[2]tr (2)'!D1435</f>
        <v>69.5</v>
      </c>
      <c r="D2118" s="1276">
        <f>'[2]tr (2)'!E1435</f>
        <v>69.5</v>
      </c>
      <c r="E2118" s="1224">
        <f>'[2]tr (2)'!F1435</f>
        <v>69.099999999999994</v>
      </c>
      <c r="F2118" s="1224">
        <f>'[2]tr (2)'!G1435</f>
        <v>69.099999999999994</v>
      </c>
      <c r="G2118" s="1224">
        <f>'[2]tr (2)'!H1435</f>
        <v>69.099999999999994</v>
      </c>
      <c r="H2118" s="1224">
        <f>'[2]tr (2)'!I1435</f>
        <v>69.099999999999994</v>
      </c>
      <c r="I2118" s="1224">
        <f>'[2]tr (2)'!J1435</f>
        <v>69.099999999999994</v>
      </c>
      <c r="J2118" s="1224">
        <f>'[2]tr (2)'!K1435</f>
        <v>69.099999999999994</v>
      </c>
      <c r="K2118" s="1224">
        <f>'[2]tr (2)'!L1435</f>
        <v>69.099999999999994</v>
      </c>
      <c r="L2118" s="1224">
        <f>'[2]tr (2)'!M1435</f>
        <v>69.099999999999994</v>
      </c>
      <c r="M2118" s="1224">
        <f>'[2]tr (2)'!N1435</f>
        <v>69.099999999999994</v>
      </c>
      <c r="N2118" s="1272">
        <f>'[2]tr (2)'!O1435</f>
        <v>69.099999999999994</v>
      </c>
      <c r="O2118" s="1224">
        <f>'[2]tr (2)'!P1435</f>
        <v>69.099999999999994</v>
      </c>
      <c r="P2118" s="1276">
        <f>'[2]tr (2)'!Q1435</f>
        <v>69.099999999999994</v>
      </c>
      <c r="Q2118" s="1278" t="s">
        <v>2876</v>
      </c>
    </row>
    <row r="2119" spans="1:17" ht="15" customHeight="1">
      <c r="A2119" s="1313"/>
      <c r="B2119" s="1272"/>
      <c r="C2119" s="1224"/>
      <c r="D2119" s="1276"/>
      <c r="P2119" s="1263"/>
      <c r="Q2119" s="1278"/>
    </row>
    <row r="2120" spans="1:17" ht="15" customHeight="1">
      <c r="A2120" s="1313"/>
      <c r="B2120" s="1272"/>
      <c r="C2120" s="1224"/>
      <c r="D2120" s="1276"/>
      <c r="P2120" s="1263"/>
      <c r="Q2120" s="1278"/>
    </row>
    <row r="2121" spans="1:17" ht="15" customHeight="1">
      <c r="A2121" s="1313"/>
      <c r="B2121" s="1272"/>
      <c r="C2121" s="1224"/>
      <c r="D2121" s="1276"/>
      <c r="P2121" s="1263"/>
      <c r="Q2121" s="1278"/>
    </row>
    <row r="2122" spans="1:17" ht="15" customHeight="1">
      <c r="A2122" s="1313"/>
      <c r="B2122" s="1272"/>
      <c r="C2122" s="1224"/>
      <c r="D2122" s="1276"/>
      <c r="P2122" s="1263"/>
      <c r="Q2122" s="1278"/>
    </row>
    <row r="2123" spans="1:17" ht="15" customHeight="1">
      <c r="A2123" s="1313"/>
      <c r="B2123" s="1272"/>
      <c r="C2123" s="1224"/>
      <c r="D2123" s="1276"/>
      <c r="P2123" s="1263"/>
      <c r="Q2123" s="1278"/>
    </row>
    <row r="2124" spans="1:17" ht="15" customHeight="1">
      <c r="A2124" s="1313"/>
      <c r="B2124" s="1272"/>
      <c r="C2124" s="1224"/>
      <c r="D2124" s="1276"/>
      <c r="P2124" s="1263"/>
      <c r="Q2124" s="1278"/>
    </row>
    <row r="2125" spans="1:17" ht="15" customHeight="1">
      <c r="A2125" s="1313"/>
      <c r="B2125" s="1272"/>
      <c r="C2125" s="1224"/>
      <c r="D2125" s="1276"/>
      <c r="P2125" s="1263"/>
      <c r="Q2125" s="1278"/>
    </row>
    <row r="2126" spans="1:17" ht="15" customHeight="1">
      <c r="A2126" s="1306"/>
      <c r="B2126" s="1272"/>
      <c r="C2126" s="1224"/>
      <c r="D2126" s="1276"/>
      <c r="P2126" s="1263"/>
      <c r="Q2126" s="1278"/>
    </row>
    <row r="2127" spans="1:17" ht="15" customHeight="1">
      <c r="A2127" s="1297"/>
      <c r="B2127" s="1282"/>
      <c r="C2127" s="1283"/>
      <c r="D2127" s="1284"/>
      <c r="E2127" s="1240"/>
      <c r="F2127" s="1240"/>
      <c r="G2127" s="1240"/>
      <c r="H2127" s="1240"/>
      <c r="I2127" s="1240"/>
      <c r="J2127" s="1240"/>
      <c r="K2127" s="1240"/>
      <c r="L2127" s="1240"/>
      <c r="M2127" s="1240"/>
      <c r="N2127" s="1319"/>
      <c r="O2127" s="1240"/>
      <c r="P2127" s="1320"/>
      <c r="Q2127" s="1298" t="s">
        <v>249</v>
      </c>
    </row>
    <row r="2128" spans="1:17" ht="12.95" customHeight="1">
      <c r="B2128" s="1224"/>
      <c r="C2128" s="1224"/>
      <c r="D2128" s="1224"/>
      <c r="N2128" s="1220"/>
    </row>
    <row r="2129" spans="1:18" ht="12.95" customHeight="1">
      <c r="B2129" s="1224"/>
      <c r="C2129" s="1224"/>
      <c r="D2129" s="1224"/>
      <c r="N2129" s="1220"/>
    </row>
    <row r="2130" spans="1:18" ht="12.95" customHeight="1">
      <c r="A2130" s="1300"/>
      <c r="B2130" s="1224"/>
      <c r="C2130" s="1224"/>
      <c r="D2130" s="1224"/>
      <c r="N2130" s="1220"/>
      <c r="Q2130" s="1301"/>
    </row>
    <row r="2131" spans="1:18" ht="24" customHeight="1">
      <c r="A2131" s="1219" t="s">
        <v>2666</v>
      </c>
      <c r="B2131" s="1224"/>
      <c r="C2131" s="1224"/>
      <c r="D2131" s="1224"/>
      <c r="N2131" s="1220"/>
      <c r="Q2131" s="1225" t="s">
        <v>2667</v>
      </c>
    </row>
    <row r="2132" spans="1:18" ht="20.25">
      <c r="A2132" s="1289" t="s">
        <v>3018</v>
      </c>
      <c r="B2132" s="1224"/>
      <c r="C2132" s="1224"/>
      <c r="D2132" s="1224"/>
      <c r="N2132" s="1220"/>
      <c r="Q2132" s="1230" t="s">
        <v>3019</v>
      </c>
    </row>
    <row r="2133" spans="1:18" ht="18" customHeight="1">
      <c r="A2133" s="1233" t="s">
        <v>2739</v>
      </c>
      <c r="B2133" s="1224"/>
      <c r="C2133" s="1224"/>
      <c r="D2133" s="1224"/>
      <c r="N2133" s="1220"/>
      <c r="Q2133" s="1236" t="s">
        <v>2740</v>
      </c>
    </row>
    <row r="2134" spans="1:18" ht="15.95" customHeight="1">
      <c r="A2134" s="1239"/>
      <c r="B2134" s="1240"/>
      <c r="C2134" s="1240"/>
      <c r="D2134" s="1240"/>
      <c r="E2134" s="1240"/>
      <c r="F2134" s="1240"/>
      <c r="G2134" s="1240"/>
      <c r="H2134" s="1240"/>
      <c r="I2134" s="1240"/>
      <c r="J2134" s="1240"/>
      <c r="K2134" s="1240"/>
      <c r="L2134" s="1240"/>
      <c r="M2134" s="1240"/>
      <c r="N2134" s="1240"/>
      <c r="O2134" s="1240"/>
      <c r="P2134" s="1240"/>
      <c r="Q2134" s="1242"/>
    </row>
    <row r="2135" spans="1:18" ht="11.1" customHeight="1">
      <c r="A2135" s="1245"/>
      <c r="B2135" s="2390">
        <v>2018</v>
      </c>
      <c r="C2135" s="2391"/>
      <c r="D2135" s="2391"/>
      <c r="E2135" s="2391"/>
      <c r="F2135" s="2391"/>
      <c r="G2135" s="2391"/>
      <c r="H2135" s="2391"/>
      <c r="I2135" s="2391"/>
      <c r="J2135" s="2391"/>
      <c r="K2135" s="2391"/>
      <c r="L2135" s="2391"/>
      <c r="M2135" s="2391"/>
      <c r="N2135" s="2390">
        <v>2017</v>
      </c>
      <c r="O2135" s="2391"/>
      <c r="P2135" s="2395"/>
      <c r="Q2135" s="1246"/>
    </row>
    <row r="2136" spans="1:18" ht="11.1" customHeight="1">
      <c r="A2136" s="1245"/>
      <c r="B2136" s="2392"/>
      <c r="C2136" s="2393"/>
      <c r="D2136" s="2393"/>
      <c r="E2136" s="2393"/>
      <c r="F2136" s="2393"/>
      <c r="G2136" s="2393"/>
      <c r="H2136" s="2394"/>
      <c r="I2136" s="2393"/>
      <c r="J2136" s="2393"/>
      <c r="K2136" s="2393"/>
      <c r="L2136" s="2393"/>
      <c r="M2136" s="2393"/>
      <c r="N2136" s="2392"/>
      <c r="O2136" s="2393"/>
      <c r="P2136" s="2396"/>
      <c r="Q2136" s="1246" t="s">
        <v>2501</v>
      </c>
    </row>
    <row r="2137" spans="1:18" ht="11.1" customHeight="1">
      <c r="A2137" s="1245"/>
      <c r="B2137" s="1247" t="s">
        <v>2502</v>
      </c>
      <c r="C2137" s="1248" t="s">
        <v>2675</v>
      </c>
      <c r="D2137" s="1249" t="s">
        <v>11</v>
      </c>
      <c r="E2137" s="1250" t="s">
        <v>21</v>
      </c>
      <c r="F2137" s="1250" t="s">
        <v>23</v>
      </c>
      <c r="G2137" s="1250" t="s">
        <v>12</v>
      </c>
      <c r="H2137" s="1251" t="s">
        <v>13</v>
      </c>
      <c r="I2137" s="1251" t="s">
        <v>14</v>
      </c>
      <c r="J2137" s="1251" t="s">
        <v>15</v>
      </c>
      <c r="K2137" s="1252" t="s">
        <v>8</v>
      </c>
      <c r="L2137" s="1252" t="s">
        <v>9</v>
      </c>
      <c r="M2137" s="1252" t="s">
        <v>10</v>
      </c>
      <c r="N2137" s="1247" t="s">
        <v>2502</v>
      </c>
      <c r="O2137" s="1248" t="s">
        <v>2675</v>
      </c>
      <c r="P2137" s="1249" t="s">
        <v>11</v>
      </c>
      <c r="Q2137" s="1246"/>
    </row>
    <row r="2138" spans="1:18" ht="11.1" customHeight="1">
      <c r="A2138" s="1253"/>
      <c r="B2138" s="1254" t="s">
        <v>2406</v>
      </c>
      <c r="C2138" s="1255" t="s">
        <v>2506</v>
      </c>
      <c r="D2138" s="1256" t="s">
        <v>2507</v>
      </c>
      <c r="E2138" s="1257" t="s">
        <v>7</v>
      </c>
      <c r="F2138" s="1257" t="s">
        <v>22</v>
      </c>
      <c r="G2138" s="1257" t="s">
        <v>6</v>
      </c>
      <c r="H2138" s="1258" t="s">
        <v>5</v>
      </c>
      <c r="I2138" s="1258" t="s">
        <v>4</v>
      </c>
      <c r="J2138" s="1258" t="s">
        <v>3</v>
      </c>
      <c r="K2138" s="1259" t="s">
        <v>2</v>
      </c>
      <c r="L2138" s="1259" t="s">
        <v>1</v>
      </c>
      <c r="M2138" s="1259" t="s">
        <v>0</v>
      </c>
      <c r="N2138" s="1254" t="s">
        <v>2406</v>
      </c>
      <c r="O2138" s="1255" t="s">
        <v>2506</v>
      </c>
      <c r="P2138" s="1256" t="s">
        <v>2507</v>
      </c>
      <c r="Q2138" s="1260"/>
    </row>
    <row r="2139" spans="1:18" ht="15" customHeight="1">
      <c r="A2139" s="1290"/>
      <c r="B2139" s="1266"/>
      <c r="C2139" s="1267"/>
      <c r="D2139" s="1268"/>
      <c r="P2139" s="1327"/>
      <c r="Q2139" s="1264"/>
      <c r="R2139" s="1317"/>
    </row>
    <row r="2140" spans="1:18" ht="15" customHeight="1">
      <c r="A2140" s="1274" t="s">
        <v>2879</v>
      </c>
      <c r="B2140" s="1266">
        <f>'[2]tr (2)'!C1437</f>
        <v>90.7</v>
      </c>
      <c r="C2140" s="1267">
        <f>'[2]tr (2)'!D1437</f>
        <v>90.7</v>
      </c>
      <c r="D2140" s="1268">
        <f>'[2]tr (2)'!E1437</f>
        <v>90.7</v>
      </c>
      <c r="E2140" s="1267">
        <f>'[2]tr (2)'!F1437</f>
        <v>90.7</v>
      </c>
      <c r="F2140" s="1267">
        <f>'[2]tr (2)'!G1437</f>
        <v>90.7</v>
      </c>
      <c r="G2140" s="1267">
        <f>'[2]tr (2)'!H1437</f>
        <v>90.6</v>
      </c>
      <c r="H2140" s="1267">
        <f>'[2]tr (2)'!I1437</f>
        <v>90.6</v>
      </c>
      <c r="I2140" s="1267">
        <f>'[2]tr (2)'!J1437</f>
        <v>90.6</v>
      </c>
      <c r="J2140" s="1267">
        <f>'[2]tr (2)'!K1437</f>
        <v>90.6</v>
      </c>
      <c r="K2140" s="1267">
        <f>'[2]tr (2)'!L1437</f>
        <v>90.6</v>
      </c>
      <c r="L2140" s="1267">
        <f>'[2]tr (2)'!M1437</f>
        <v>90.6</v>
      </c>
      <c r="M2140" s="1267">
        <f>'[2]tr (2)'!N1437</f>
        <v>90.6</v>
      </c>
      <c r="N2140" s="1266">
        <f>'[2]tr (2)'!O1437</f>
        <v>90.6</v>
      </c>
      <c r="O2140" s="1267">
        <f>'[2]tr (2)'!P1437</f>
        <v>90.6</v>
      </c>
      <c r="P2140" s="1268">
        <f>'[2]tr (2)'!Q1437</f>
        <v>90.7</v>
      </c>
      <c r="Q2140" s="1269" t="s">
        <v>2880</v>
      </c>
      <c r="R2140" s="1317"/>
    </row>
    <row r="2141" spans="1:18" ht="15" customHeight="1">
      <c r="A2141" s="1244" t="s">
        <v>2881</v>
      </c>
      <c r="B2141" s="1272">
        <f>'[2]tr (2)'!C1438</f>
        <v>69.099999999999994</v>
      </c>
      <c r="C2141" s="1224">
        <f>'[2]tr (2)'!D1438</f>
        <v>69.099999999999994</v>
      </c>
      <c r="D2141" s="1276">
        <f>'[2]tr (2)'!E1438</f>
        <v>69.099999999999994</v>
      </c>
      <c r="E2141" s="1224">
        <f>'[2]tr (2)'!F1438</f>
        <v>69.099999999999994</v>
      </c>
      <c r="F2141" s="1224">
        <f>'[2]tr (2)'!G1438</f>
        <v>69.099999999999994</v>
      </c>
      <c r="G2141" s="1224">
        <f>'[2]tr (2)'!H1438</f>
        <v>69.099999999999994</v>
      </c>
      <c r="H2141" s="1224">
        <f>'[2]tr (2)'!I1438</f>
        <v>69.099999999999994</v>
      </c>
      <c r="I2141" s="1224">
        <f>'[2]tr (2)'!J1438</f>
        <v>69.099999999999994</v>
      </c>
      <c r="J2141" s="1224">
        <f>'[2]tr (2)'!K1438</f>
        <v>69.099999999999994</v>
      </c>
      <c r="K2141" s="1224">
        <f>'[2]tr (2)'!L1438</f>
        <v>69.099999999999994</v>
      </c>
      <c r="L2141" s="1224">
        <f>'[2]tr (2)'!M1438</f>
        <v>69.099999999999994</v>
      </c>
      <c r="M2141" s="1224">
        <f>'[2]tr (2)'!N1438</f>
        <v>68.900000000000006</v>
      </c>
      <c r="N2141" s="1272">
        <f>'[2]tr (2)'!O1438</f>
        <v>68.900000000000006</v>
      </c>
      <c r="O2141" s="1224">
        <f>'[2]tr (2)'!P1438</f>
        <v>68.900000000000006</v>
      </c>
      <c r="P2141" s="1276">
        <f>'[2]tr (2)'!Q1438</f>
        <v>68.900000000000006</v>
      </c>
      <c r="Q2141" s="1278" t="s">
        <v>2882</v>
      </c>
      <c r="R2141" s="1317"/>
    </row>
    <row r="2142" spans="1:18" ht="15" customHeight="1">
      <c r="A2142" s="1244" t="s">
        <v>2883</v>
      </c>
      <c r="B2142" s="1272">
        <f>'[2]tr (2)'!C1439</f>
        <v>100.2</v>
      </c>
      <c r="C2142" s="1224">
        <f>'[2]tr (2)'!D1439</f>
        <v>100.2</v>
      </c>
      <c r="D2142" s="1276">
        <f>'[2]tr (2)'!E1439</f>
        <v>100.2</v>
      </c>
      <c r="E2142" s="1224">
        <f>'[2]tr (2)'!F1439</f>
        <v>100.2</v>
      </c>
      <c r="F2142" s="1224">
        <f>'[2]tr (2)'!G1439</f>
        <v>100.2</v>
      </c>
      <c r="G2142" s="1224">
        <f>'[2]tr (2)'!H1439</f>
        <v>100.2</v>
      </c>
      <c r="H2142" s="1224">
        <f>'[2]tr (2)'!I1439</f>
        <v>100.2</v>
      </c>
      <c r="I2142" s="1224">
        <f>'[2]tr (2)'!J1439</f>
        <v>100.2</v>
      </c>
      <c r="J2142" s="1224">
        <f>'[2]tr (2)'!K1439</f>
        <v>100.2</v>
      </c>
      <c r="K2142" s="1224">
        <f>'[2]tr (2)'!L1439</f>
        <v>100.2</v>
      </c>
      <c r="L2142" s="1224">
        <f>'[2]tr (2)'!M1439</f>
        <v>100.2</v>
      </c>
      <c r="M2142" s="1224">
        <f>'[2]tr (2)'!N1439</f>
        <v>100.2</v>
      </c>
      <c r="N2142" s="1272">
        <f>'[2]tr (2)'!O1439</f>
        <v>100.2</v>
      </c>
      <c r="O2142" s="1224">
        <f>'[2]tr (2)'!P1439</f>
        <v>100.2</v>
      </c>
      <c r="P2142" s="1276">
        <f>'[2]tr (2)'!Q1439</f>
        <v>100.2</v>
      </c>
      <c r="Q2142" s="1277" t="s">
        <v>2884</v>
      </c>
      <c r="R2142" s="1317"/>
    </row>
    <row r="2143" spans="1:18" ht="15" customHeight="1">
      <c r="A2143" s="1244" t="s">
        <v>2887</v>
      </c>
      <c r="B2143" s="1272">
        <f>'[2]tr (2)'!C1440</f>
        <v>93.8</v>
      </c>
      <c r="C2143" s="1224">
        <f>'[2]tr (2)'!D1440</f>
        <v>93.8</v>
      </c>
      <c r="D2143" s="1276">
        <f>'[2]tr (2)'!E1440</f>
        <v>93.8</v>
      </c>
      <c r="E2143" s="1224">
        <f>'[2]tr (2)'!F1440</f>
        <v>93.8</v>
      </c>
      <c r="F2143" s="1224">
        <f>'[2]tr (2)'!G1440</f>
        <v>93.8</v>
      </c>
      <c r="G2143" s="1224">
        <f>'[2]tr (2)'!H1440</f>
        <v>93.8</v>
      </c>
      <c r="H2143" s="1224">
        <f>'[2]tr (2)'!I1440</f>
        <v>93.8</v>
      </c>
      <c r="I2143" s="1224">
        <f>'[2]tr (2)'!J1440</f>
        <v>93.8</v>
      </c>
      <c r="J2143" s="1224">
        <f>'[2]tr (2)'!K1440</f>
        <v>93.8</v>
      </c>
      <c r="K2143" s="1224">
        <f>'[2]tr (2)'!L1440</f>
        <v>93.8</v>
      </c>
      <c r="L2143" s="1224">
        <f>'[2]tr (2)'!M1440</f>
        <v>93.8</v>
      </c>
      <c r="M2143" s="1224">
        <f>'[2]tr (2)'!N1440</f>
        <v>93.8</v>
      </c>
      <c r="N2143" s="1272">
        <f>'[2]tr (2)'!O1440</f>
        <v>93.8</v>
      </c>
      <c r="O2143" s="1224">
        <f>'[2]tr (2)'!P1440</f>
        <v>93.8</v>
      </c>
      <c r="P2143" s="1276">
        <f>'[2]tr (2)'!Q1440</f>
        <v>93.8</v>
      </c>
      <c r="Q2143" s="1277" t="s">
        <v>2888</v>
      </c>
      <c r="R2143" s="1317"/>
    </row>
    <row r="2144" spans="1:18" ht="15" customHeight="1">
      <c r="A2144" s="1308" t="s">
        <v>2889</v>
      </c>
      <c r="B2144" s="1272">
        <f>'[2]tr (2)'!C1441</f>
        <v>100</v>
      </c>
      <c r="C2144" s="1224">
        <f>'[2]tr (2)'!D1441</f>
        <v>100</v>
      </c>
      <c r="D2144" s="1276">
        <f>'[2]tr (2)'!E1441</f>
        <v>100</v>
      </c>
      <c r="E2144" s="1224">
        <f>'[2]tr (2)'!F1441</f>
        <v>100</v>
      </c>
      <c r="F2144" s="1224">
        <f>'[2]tr (2)'!G1441</f>
        <v>100</v>
      </c>
      <c r="G2144" s="1224">
        <f>'[2]tr (2)'!H1441</f>
        <v>100</v>
      </c>
      <c r="H2144" s="1224">
        <f>'[2]tr (2)'!I1441</f>
        <v>100</v>
      </c>
      <c r="I2144" s="1224">
        <f>'[2]tr (2)'!J1441</f>
        <v>100</v>
      </c>
      <c r="J2144" s="1224">
        <f>'[2]tr (2)'!K1441</f>
        <v>100</v>
      </c>
      <c r="K2144" s="1224">
        <f>'[2]tr (2)'!L1441</f>
        <v>100</v>
      </c>
      <c r="L2144" s="1224">
        <f>'[2]tr (2)'!M1441</f>
        <v>100</v>
      </c>
      <c r="M2144" s="1224">
        <f>'[2]tr (2)'!N1441</f>
        <v>100</v>
      </c>
      <c r="N2144" s="1272">
        <f>'[2]tr (2)'!O1441</f>
        <v>100</v>
      </c>
      <c r="O2144" s="1224">
        <f>'[2]tr (2)'!P1441</f>
        <v>100</v>
      </c>
      <c r="P2144" s="1276">
        <f>'[2]tr (2)'!Q1441</f>
        <v>100</v>
      </c>
      <c r="Q2144" s="1280" t="s">
        <v>2890</v>
      </c>
    </row>
    <row r="2145" spans="1:17" ht="15" customHeight="1">
      <c r="A2145" s="1244" t="s">
        <v>2891</v>
      </c>
      <c r="B2145" s="1272">
        <f>'[2]tr (2)'!C1442</f>
        <v>102.9</v>
      </c>
      <c r="C2145" s="1224">
        <f>'[2]tr (2)'!D1442</f>
        <v>102.9</v>
      </c>
      <c r="D2145" s="1276">
        <f>'[2]tr (2)'!E1442</f>
        <v>102.9</v>
      </c>
      <c r="E2145" s="1224">
        <f>'[2]tr (2)'!F1442</f>
        <v>102.9</v>
      </c>
      <c r="F2145" s="1224">
        <f>'[2]tr (2)'!G1442</f>
        <v>102.9</v>
      </c>
      <c r="G2145" s="1224">
        <f>'[2]tr (2)'!H1442</f>
        <v>102.9</v>
      </c>
      <c r="H2145" s="1224">
        <f>'[2]tr (2)'!I1442</f>
        <v>102.9</v>
      </c>
      <c r="I2145" s="1224">
        <f>'[2]tr (2)'!J1442</f>
        <v>102.9</v>
      </c>
      <c r="J2145" s="1224">
        <f>'[2]tr (2)'!K1442</f>
        <v>102.9</v>
      </c>
      <c r="K2145" s="1224">
        <f>'[2]tr (2)'!L1442</f>
        <v>102.9</v>
      </c>
      <c r="L2145" s="1224">
        <f>'[2]tr (2)'!M1442</f>
        <v>102.9</v>
      </c>
      <c r="M2145" s="1224">
        <f>'[2]tr (2)'!N1442</f>
        <v>102.9</v>
      </c>
      <c r="N2145" s="1272">
        <f>'[2]tr (2)'!O1442</f>
        <v>102.8</v>
      </c>
      <c r="O2145" s="1224">
        <f>'[2]tr (2)'!P1442</f>
        <v>104.2</v>
      </c>
      <c r="P2145" s="1276">
        <f>'[2]tr (2)'!Q1442</f>
        <v>105.6</v>
      </c>
      <c r="Q2145" s="1278" t="s">
        <v>2892</v>
      </c>
    </row>
    <row r="2146" spans="1:17" ht="15" customHeight="1">
      <c r="A2146" s="1244" t="s">
        <v>2893</v>
      </c>
      <c r="B2146" s="1272">
        <f>'[2]tr (2)'!C1443</f>
        <v>107.1</v>
      </c>
      <c r="C2146" s="1224">
        <f>'[2]tr (2)'!D1443</f>
        <v>107.1</v>
      </c>
      <c r="D2146" s="1276">
        <f>'[2]tr (2)'!E1443</f>
        <v>107.1</v>
      </c>
      <c r="E2146" s="1224">
        <f>'[2]tr (2)'!F1443</f>
        <v>107.1</v>
      </c>
      <c r="F2146" s="1224">
        <f>'[2]tr (2)'!G1443</f>
        <v>107.1</v>
      </c>
      <c r="G2146" s="1224">
        <f>'[2]tr (2)'!H1443</f>
        <v>107.1</v>
      </c>
      <c r="H2146" s="1224">
        <f>'[2]tr (2)'!I1443</f>
        <v>107.1</v>
      </c>
      <c r="I2146" s="1224">
        <f>'[2]tr (2)'!J1443</f>
        <v>107.1</v>
      </c>
      <c r="J2146" s="1224">
        <f>'[2]tr (2)'!K1443</f>
        <v>107.1</v>
      </c>
      <c r="K2146" s="1224">
        <f>'[2]tr (2)'!L1443</f>
        <v>107.1</v>
      </c>
      <c r="L2146" s="1224">
        <f>'[2]tr (2)'!M1443</f>
        <v>107.1</v>
      </c>
      <c r="M2146" s="1224">
        <f>'[2]tr (2)'!N1443</f>
        <v>107.1</v>
      </c>
      <c r="N2146" s="1272">
        <f>'[2]tr (2)'!O1443</f>
        <v>107.1</v>
      </c>
      <c r="O2146" s="1224">
        <f>'[2]tr (2)'!P1443</f>
        <v>107.1</v>
      </c>
      <c r="P2146" s="1276">
        <f>'[2]tr (2)'!Q1443</f>
        <v>107.1</v>
      </c>
      <c r="Q2146" s="1278" t="s">
        <v>2894</v>
      </c>
    </row>
    <row r="2147" spans="1:17" ht="15" customHeight="1">
      <c r="A2147" s="1244" t="s">
        <v>2895</v>
      </c>
      <c r="B2147" s="1272">
        <f>'[2]tr (2)'!C1444</f>
        <v>100</v>
      </c>
      <c r="C2147" s="1224">
        <f>'[2]tr (2)'!D1444</f>
        <v>100</v>
      </c>
      <c r="D2147" s="1276">
        <f>'[2]tr (2)'!E1444</f>
        <v>100</v>
      </c>
      <c r="E2147" s="1224">
        <f>'[2]tr (2)'!F1444</f>
        <v>100</v>
      </c>
      <c r="F2147" s="1224">
        <f>'[2]tr (2)'!G1444</f>
        <v>100</v>
      </c>
      <c r="G2147" s="1224">
        <f>'[2]tr (2)'!H1444</f>
        <v>100</v>
      </c>
      <c r="H2147" s="1224">
        <f>'[2]tr (2)'!I1444</f>
        <v>100</v>
      </c>
      <c r="I2147" s="1224">
        <f>'[2]tr (2)'!J1444</f>
        <v>100</v>
      </c>
      <c r="J2147" s="1224">
        <f>'[2]tr (2)'!K1444</f>
        <v>100</v>
      </c>
      <c r="K2147" s="1224">
        <f>'[2]tr (2)'!L1444</f>
        <v>100</v>
      </c>
      <c r="L2147" s="1224">
        <f>'[2]tr (2)'!M1444</f>
        <v>100</v>
      </c>
      <c r="M2147" s="1224">
        <f>'[2]tr (2)'!N1444</f>
        <v>100</v>
      </c>
      <c r="N2147" s="1272">
        <f>'[2]tr (2)'!O1444</f>
        <v>100</v>
      </c>
      <c r="O2147" s="1224">
        <f>'[2]tr (2)'!P1444</f>
        <v>100</v>
      </c>
      <c r="P2147" s="1276">
        <f>'[2]tr (2)'!Q1444</f>
        <v>100</v>
      </c>
      <c r="Q2147" s="1278" t="s">
        <v>2896</v>
      </c>
    </row>
    <row r="2148" spans="1:17" ht="15" customHeight="1">
      <c r="A2148" s="1244" t="s">
        <v>2897</v>
      </c>
      <c r="B2148" s="1272">
        <f>'[2]tr (2)'!C1445</f>
        <v>117.9</v>
      </c>
      <c r="C2148" s="1224">
        <f>'[2]tr (2)'!D1445</f>
        <v>117.9</v>
      </c>
      <c r="D2148" s="1276">
        <f>'[2]tr (2)'!E1445</f>
        <v>117.9</v>
      </c>
      <c r="E2148" s="1224">
        <f>'[2]tr (2)'!F1445</f>
        <v>117.9</v>
      </c>
      <c r="F2148" s="1224">
        <f>'[2]tr (2)'!G1445</f>
        <v>117.9</v>
      </c>
      <c r="G2148" s="1224">
        <f>'[2]tr (2)'!H1445</f>
        <v>117.9</v>
      </c>
      <c r="H2148" s="1224">
        <f>'[2]tr (2)'!I1445</f>
        <v>117.9</v>
      </c>
      <c r="I2148" s="1224">
        <f>'[2]tr (2)'!J1445</f>
        <v>117.9</v>
      </c>
      <c r="J2148" s="1224">
        <f>'[2]tr (2)'!K1445</f>
        <v>117.9</v>
      </c>
      <c r="K2148" s="1224">
        <f>'[2]tr (2)'!L1445</f>
        <v>117.9</v>
      </c>
      <c r="L2148" s="1224">
        <f>'[2]tr (2)'!M1445</f>
        <v>117.9</v>
      </c>
      <c r="M2148" s="1224">
        <f>'[2]tr (2)'!N1445</f>
        <v>117.9</v>
      </c>
      <c r="N2148" s="1272">
        <f>'[2]tr (2)'!O1445</f>
        <v>117.9</v>
      </c>
      <c r="O2148" s="1224">
        <f>'[2]tr (2)'!P1445</f>
        <v>117.9</v>
      </c>
      <c r="P2148" s="1276">
        <f>'[2]tr (2)'!Q1445</f>
        <v>117.9</v>
      </c>
      <c r="Q2148" s="1278" t="s">
        <v>2898</v>
      </c>
    </row>
    <row r="2149" spans="1:17" ht="15" customHeight="1">
      <c r="A2149" s="1244" t="s">
        <v>2899</v>
      </c>
      <c r="B2149" s="1272">
        <f>'[2]tr (2)'!C1446</f>
        <v>100</v>
      </c>
      <c r="C2149" s="1224">
        <f>'[2]tr (2)'!D1446</f>
        <v>100</v>
      </c>
      <c r="D2149" s="1276">
        <f>'[2]tr (2)'!E1446</f>
        <v>100</v>
      </c>
      <c r="E2149" s="1224">
        <f>'[2]tr (2)'!F1446</f>
        <v>100</v>
      </c>
      <c r="F2149" s="1224">
        <f>'[2]tr (2)'!G1446</f>
        <v>100</v>
      </c>
      <c r="G2149" s="1224">
        <f>'[2]tr (2)'!H1446</f>
        <v>100</v>
      </c>
      <c r="H2149" s="1224">
        <f>'[2]tr (2)'!I1446</f>
        <v>100</v>
      </c>
      <c r="I2149" s="1224">
        <f>'[2]tr (2)'!J1446</f>
        <v>100</v>
      </c>
      <c r="J2149" s="1224">
        <f>'[2]tr (2)'!K1446</f>
        <v>100</v>
      </c>
      <c r="K2149" s="1224">
        <f>'[2]tr (2)'!L1446</f>
        <v>100</v>
      </c>
      <c r="L2149" s="1224">
        <f>'[2]tr (2)'!M1446</f>
        <v>100</v>
      </c>
      <c r="M2149" s="1224">
        <f>'[2]tr (2)'!N1446</f>
        <v>100</v>
      </c>
      <c r="N2149" s="1272">
        <f>'[2]tr (2)'!O1446</f>
        <v>100</v>
      </c>
      <c r="O2149" s="1224">
        <f>'[2]tr (2)'!P1446</f>
        <v>100</v>
      </c>
      <c r="P2149" s="1276">
        <f>'[2]tr (2)'!Q1446</f>
        <v>100</v>
      </c>
      <c r="Q2149" s="1278" t="s">
        <v>2900</v>
      </c>
    </row>
    <row r="2150" spans="1:17" ht="15" customHeight="1">
      <c r="A2150" s="1244" t="s">
        <v>2901</v>
      </c>
      <c r="B2150" s="1272">
        <f>'[2]tr (2)'!C1447</f>
        <v>100</v>
      </c>
      <c r="C2150" s="1224">
        <f>'[2]tr (2)'!D1447</f>
        <v>100</v>
      </c>
      <c r="D2150" s="1276">
        <f>'[2]tr (2)'!E1447</f>
        <v>100</v>
      </c>
      <c r="E2150" s="1224">
        <f>'[2]tr (2)'!F1447</f>
        <v>100</v>
      </c>
      <c r="F2150" s="1224">
        <f>'[2]tr (2)'!G1447</f>
        <v>100</v>
      </c>
      <c r="G2150" s="1224">
        <f>'[2]tr (2)'!H1447</f>
        <v>100</v>
      </c>
      <c r="H2150" s="1224">
        <f>'[2]tr (2)'!I1447</f>
        <v>100</v>
      </c>
      <c r="I2150" s="1224">
        <f>'[2]tr (2)'!J1447</f>
        <v>100</v>
      </c>
      <c r="J2150" s="1224">
        <f>'[2]tr (2)'!K1447</f>
        <v>100</v>
      </c>
      <c r="K2150" s="1224">
        <f>'[2]tr (2)'!L1447</f>
        <v>100</v>
      </c>
      <c r="L2150" s="1224">
        <f>'[2]tr (2)'!M1447</f>
        <v>100</v>
      </c>
      <c r="M2150" s="1224">
        <f>'[2]tr (2)'!N1447</f>
        <v>100</v>
      </c>
      <c r="N2150" s="1272">
        <f>'[2]tr (2)'!O1447</f>
        <v>100</v>
      </c>
      <c r="O2150" s="1224">
        <f>'[2]tr (2)'!P1447</f>
        <v>100</v>
      </c>
      <c r="P2150" s="1276">
        <f>'[2]tr (2)'!Q1447</f>
        <v>100</v>
      </c>
      <c r="Q2150" s="1278" t="s">
        <v>2902</v>
      </c>
    </row>
    <row r="2151" spans="1:17" ht="15" customHeight="1">
      <c r="A2151" s="1244" t="s">
        <v>2903</v>
      </c>
      <c r="B2151" s="1272">
        <f>'[2]tr (2)'!C1448</f>
        <v>100.9</v>
      </c>
      <c r="C2151" s="1224">
        <f>'[2]tr (2)'!D1448</f>
        <v>100.9</v>
      </c>
      <c r="D2151" s="1276">
        <f>'[2]tr (2)'!E1448</f>
        <v>100.9</v>
      </c>
      <c r="E2151" s="1224">
        <f>'[2]tr (2)'!F1448</f>
        <v>100.9</v>
      </c>
      <c r="F2151" s="1224">
        <f>'[2]tr (2)'!G1448</f>
        <v>100.9</v>
      </c>
      <c r="G2151" s="1224">
        <f>'[2]tr (2)'!H1448</f>
        <v>100.9</v>
      </c>
      <c r="H2151" s="1224">
        <f>'[2]tr (2)'!I1448</f>
        <v>100.9</v>
      </c>
      <c r="I2151" s="1224">
        <f>'[2]tr (2)'!J1448</f>
        <v>100.9</v>
      </c>
      <c r="J2151" s="1224">
        <f>'[2]tr (2)'!K1448</f>
        <v>100.9</v>
      </c>
      <c r="K2151" s="1224">
        <f>'[2]tr (2)'!L1448</f>
        <v>100.9</v>
      </c>
      <c r="L2151" s="1224">
        <f>'[2]tr (2)'!M1448</f>
        <v>100.9</v>
      </c>
      <c r="M2151" s="1224">
        <f>'[2]tr (2)'!N1448</f>
        <v>100.9</v>
      </c>
      <c r="N2151" s="1272">
        <f>'[2]tr (2)'!O1448</f>
        <v>100.9</v>
      </c>
      <c r="O2151" s="1224">
        <f>'[2]tr (2)'!P1448</f>
        <v>100.9</v>
      </c>
      <c r="P2151" s="1276">
        <f>'[2]tr (2)'!Q1448</f>
        <v>100.9</v>
      </c>
      <c r="Q2151" s="1278" t="s">
        <v>2904</v>
      </c>
    </row>
    <row r="2152" spans="1:17" ht="15" customHeight="1">
      <c r="A2152" s="1244" t="s">
        <v>2905</v>
      </c>
      <c r="B2152" s="1272">
        <f>'[2]tr (2)'!C1449</f>
        <v>128.4</v>
      </c>
      <c r="C2152" s="1224">
        <f>'[2]tr (2)'!D1449</f>
        <v>128.4</v>
      </c>
      <c r="D2152" s="1276">
        <f>'[2]tr (2)'!E1449</f>
        <v>128.4</v>
      </c>
      <c r="E2152" s="1224">
        <f>'[2]tr (2)'!F1449</f>
        <v>128.4</v>
      </c>
      <c r="F2152" s="1224">
        <f>'[2]tr (2)'!G1449</f>
        <v>128.4</v>
      </c>
      <c r="G2152" s="1224">
        <f>'[2]tr (2)'!H1449</f>
        <v>128.4</v>
      </c>
      <c r="H2152" s="1224">
        <f>'[2]tr (2)'!I1449</f>
        <v>128.4</v>
      </c>
      <c r="I2152" s="1224">
        <f>'[2]tr (2)'!J1449</f>
        <v>128.4</v>
      </c>
      <c r="J2152" s="1224">
        <f>'[2]tr (2)'!K1449</f>
        <v>128.4</v>
      </c>
      <c r="K2152" s="1224">
        <f>'[2]tr (2)'!L1449</f>
        <v>128.4</v>
      </c>
      <c r="L2152" s="1224">
        <f>'[2]tr (2)'!M1449</f>
        <v>128.4</v>
      </c>
      <c r="M2152" s="1224">
        <f>'[2]tr (2)'!N1449</f>
        <v>128.4</v>
      </c>
      <c r="N2152" s="1272">
        <f>'[2]tr (2)'!O1449</f>
        <v>128.4</v>
      </c>
      <c r="O2152" s="1224">
        <f>'[2]tr (2)'!P1449</f>
        <v>128.4</v>
      </c>
      <c r="P2152" s="1276">
        <f>'[2]tr (2)'!Q1449</f>
        <v>128.4</v>
      </c>
      <c r="Q2152" s="1278" t="s">
        <v>2906</v>
      </c>
    </row>
    <row r="2153" spans="1:17" ht="15" customHeight="1">
      <c r="A2153" s="1244" t="s">
        <v>2907</v>
      </c>
      <c r="B2153" s="1272">
        <f>'[2]tr (2)'!C1450</f>
        <v>107.2</v>
      </c>
      <c r="C2153" s="1224">
        <f>'[2]tr (2)'!D1450</f>
        <v>107.2</v>
      </c>
      <c r="D2153" s="1276">
        <f>'[2]tr (2)'!E1450</f>
        <v>107.2</v>
      </c>
      <c r="E2153" s="1224">
        <f>'[2]tr (2)'!F1450</f>
        <v>107.2</v>
      </c>
      <c r="F2153" s="1224">
        <f>'[2]tr (2)'!G1450</f>
        <v>107.2</v>
      </c>
      <c r="G2153" s="1224">
        <f>'[2]tr (2)'!H1450</f>
        <v>102.5</v>
      </c>
      <c r="H2153" s="1224">
        <f>'[2]tr (2)'!I1450</f>
        <v>102.5</v>
      </c>
      <c r="I2153" s="1224">
        <f>'[2]tr (2)'!J1450</f>
        <v>102.5</v>
      </c>
      <c r="J2153" s="1224">
        <f>'[2]tr (2)'!K1450</f>
        <v>102.5</v>
      </c>
      <c r="K2153" s="1224">
        <f>'[2]tr (2)'!L1450</f>
        <v>102.5</v>
      </c>
      <c r="L2153" s="1224">
        <f>'[2]tr (2)'!M1450</f>
        <v>102.5</v>
      </c>
      <c r="M2153" s="1224">
        <f>'[2]tr (2)'!N1450</f>
        <v>102.5</v>
      </c>
      <c r="N2153" s="1272">
        <f>'[2]tr (2)'!O1450</f>
        <v>102.5</v>
      </c>
      <c r="O2153" s="1224">
        <f>'[2]tr (2)'!P1450</f>
        <v>102.5</v>
      </c>
      <c r="P2153" s="1276">
        <f>'[2]tr (2)'!Q1450</f>
        <v>102.5</v>
      </c>
      <c r="Q2153" s="1278" t="s">
        <v>2908</v>
      </c>
    </row>
    <row r="2154" spans="1:17" ht="15" customHeight="1">
      <c r="A2154" s="1244" t="s">
        <v>2909</v>
      </c>
      <c r="B2154" s="1272">
        <f>'[2]tr (2)'!C1451</f>
        <v>100</v>
      </c>
      <c r="C2154" s="1224">
        <f>'[2]tr (2)'!D1451</f>
        <v>100</v>
      </c>
      <c r="D2154" s="1276">
        <f>'[2]tr (2)'!E1451</f>
        <v>100</v>
      </c>
      <c r="E2154" s="1224">
        <f>'[2]tr (2)'!F1451</f>
        <v>100</v>
      </c>
      <c r="F2154" s="1224">
        <f>'[2]tr (2)'!G1451</f>
        <v>100</v>
      </c>
      <c r="G2154" s="1224">
        <f>'[2]tr (2)'!H1451</f>
        <v>100</v>
      </c>
      <c r="H2154" s="1224">
        <f>'[2]tr (2)'!I1451</f>
        <v>100</v>
      </c>
      <c r="I2154" s="1224">
        <f>'[2]tr (2)'!J1451</f>
        <v>100</v>
      </c>
      <c r="J2154" s="1224">
        <f>'[2]tr (2)'!K1451</f>
        <v>100</v>
      </c>
      <c r="K2154" s="1224">
        <f>'[2]tr (2)'!L1451</f>
        <v>100</v>
      </c>
      <c r="L2154" s="1224">
        <f>'[2]tr (2)'!M1451</f>
        <v>100</v>
      </c>
      <c r="M2154" s="1224">
        <f>'[2]tr (2)'!N1451</f>
        <v>100</v>
      </c>
      <c r="N2154" s="1272">
        <f>'[2]tr (2)'!O1451</f>
        <v>100</v>
      </c>
      <c r="O2154" s="1224">
        <f>'[2]tr (2)'!P1451</f>
        <v>100</v>
      </c>
      <c r="P2154" s="1276">
        <f>'[2]tr (2)'!Q1451</f>
        <v>100</v>
      </c>
      <c r="Q2154" s="1278" t="s">
        <v>2910</v>
      </c>
    </row>
    <row r="2155" spans="1:17" ht="15" customHeight="1">
      <c r="B2155" s="1272"/>
      <c r="C2155" s="1224"/>
      <c r="D2155" s="1268"/>
      <c r="E2155" s="1267"/>
      <c r="F2155" s="1267"/>
      <c r="G2155" s="1267"/>
      <c r="H2155" s="1267"/>
      <c r="I2155" s="1267"/>
      <c r="J2155" s="1267"/>
      <c r="K2155" s="1267"/>
      <c r="L2155" s="1267"/>
      <c r="M2155" s="1267"/>
      <c r="N2155" s="1266"/>
      <c r="O2155" s="1267"/>
      <c r="P2155" s="1268"/>
      <c r="Q2155" s="1278"/>
    </row>
    <row r="2156" spans="1:17" ht="15" customHeight="1">
      <c r="A2156" s="1274" t="s">
        <v>2911</v>
      </c>
      <c r="B2156" s="1266">
        <f>'[2]tr (2)'!C1453</f>
        <v>170.8</v>
      </c>
      <c r="C2156" s="1267">
        <f>'[2]tr (2)'!D1453</f>
        <v>170.8</v>
      </c>
      <c r="D2156" s="1268">
        <f>'[2]tr (2)'!E1453</f>
        <v>170.8</v>
      </c>
      <c r="E2156" s="1267">
        <f>'[2]tr (2)'!F1453</f>
        <v>170.8</v>
      </c>
      <c r="F2156" s="1267">
        <f>'[2]tr (2)'!G1453</f>
        <v>170.5</v>
      </c>
      <c r="G2156" s="1267">
        <f>'[2]tr (2)'!H1453</f>
        <v>170.5</v>
      </c>
      <c r="H2156" s="1267">
        <f>'[2]tr (2)'!I1453</f>
        <v>170.5</v>
      </c>
      <c r="I2156" s="1267">
        <f>'[2]tr (2)'!J1453</f>
        <v>170.5</v>
      </c>
      <c r="J2156" s="1267">
        <f>'[2]tr (2)'!K1453</f>
        <v>170.5</v>
      </c>
      <c r="K2156" s="1267">
        <f>'[2]tr (2)'!L1453</f>
        <v>170.5</v>
      </c>
      <c r="L2156" s="1267">
        <f>'[2]tr (2)'!M1453</f>
        <v>170.5</v>
      </c>
      <c r="M2156" s="1267">
        <f>'[2]tr (2)'!N1453</f>
        <v>170.5</v>
      </c>
      <c r="N2156" s="1266">
        <f>'[2]tr (2)'!O1453</f>
        <v>170.5</v>
      </c>
      <c r="O2156" s="1267">
        <f>'[2]tr (2)'!P1453</f>
        <v>170.5</v>
      </c>
      <c r="P2156" s="1268">
        <f>'[2]tr (2)'!Q1453</f>
        <v>170.5</v>
      </c>
      <c r="Q2156" s="1275" t="s">
        <v>2912</v>
      </c>
    </row>
    <row r="2157" spans="1:17" ht="15" customHeight="1">
      <c r="A2157" s="1244" t="s">
        <v>2913</v>
      </c>
      <c r="B2157" s="1272">
        <f>'[2]tr (2)'!C1454</f>
        <v>179.3</v>
      </c>
      <c r="C2157" s="1224">
        <f>'[2]tr (2)'!D1454</f>
        <v>179.3</v>
      </c>
      <c r="D2157" s="1276">
        <f>'[2]tr (2)'!E1454</f>
        <v>179.3</v>
      </c>
      <c r="E2157" s="1224">
        <f>'[2]tr (2)'!F1454</f>
        <v>179.3</v>
      </c>
      <c r="F2157" s="1224">
        <f>'[2]tr (2)'!G1454</f>
        <v>179.3</v>
      </c>
      <c r="G2157" s="1224">
        <f>'[2]tr (2)'!H1454</f>
        <v>179.3</v>
      </c>
      <c r="H2157" s="1224">
        <f>'[2]tr (2)'!I1454</f>
        <v>179.3</v>
      </c>
      <c r="I2157" s="1224">
        <f>'[2]tr (2)'!J1454</f>
        <v>179.3</v>
      </c>
      <c r="J2157" s="1224">
        <f>'[2]tr (2)'!K1454</f>
        <v>179.3</v>
      </c>
      <c r="K2157" s="1224">
        <f>'[2]tr (2)'!L1454</f>
        <v>179.3</v>
      </c>
      <c r="L2157" s="1224">
        <f>'[2]tr (2)'!M1454</f>
        <v>179.3</v>
      </c>
      <c r="M2157" s="1224">
        <f>'[2]tr (2)'!N1454</f>
        <v>179.3</v>
      </c>
      <c r="N2157" s="1272">
        <f>'[2]tr (2)'!O1454</f>
        <v>179.3</v>
      </c>
      <c r="O2157" s="1224">
        <f>'[2]tr (2)'!P1454</f>
        <v>179.3</v>
      </c>
      <c r="P2157" s="1276">
        <f>'[2]tr (2)'!Q1454</f>
        <v>179.3</v>
      </c>
      <c r="Q2157" s="1278" t="s">
        <v>2914</v>
      </c>
    </row>
    <row r="2158" spans="1:17" ht="15" customHeight="1">
      <c r="A2158" s="1244" t="s">
        <v>2915</v>
      </c>
      <c r="B2158" s="1272">
        <f>'[2]tr (2)'!C1455</f>
        <v>147</v>
      </c>
      <c r="C2158" s="1224">
        <f>'[2]tr (2)'!D1455</f>
        <v>147</v>
      </c>
      <c r="D2158" s="1276">
        <f>'[2]tr (2)'!E1455</f>
        <v>147</v>
      </c>
      <c r="E2158" s="1224">
        <f>'[2]tr (2)'!F1455</f>
        <v>147</v>
      </c>
      <c r="F2158" s="1224">
        <f>'[2]tr (2)'!G1455</f>
        <v>144.9</v>
      </c>
      <c r="G2158" s="1224">
        <f>'[2]tr (2)'!H1455</f>
        <v>144.9</v>
      </c>
      <c r="H2158" s="1224">
        <f>'[2]tr (2)'!I1455</f>
        <v>144.9</v>
      </c>
      <c r="I2158" s="1224">
        <f>'[2]tr (2)'!J1455</f>
        <v>144.9</v>
      </c>
      <c r="J2158" s="1224">
        <f>'[2]tr (2)'!K1455</f>
        <v>144.9</v>
      </c>
      <c r="K2158" s="1224">
        <f>'[2]tr (2)'!L1455</f>
        <v>144.9</v>
      </c>
      <c r="L2158" s="1224">
        <f>'[2]tr (2)'!M1455</f>
        <v>144.9</v>
      </c>
      <c r="M2158" s="1224">
        <f>'[2]tr (2)'!N1455</f>
        <v>144.9</v>
      </c>
      <c r="N2158" s="1272">
        <f>'[2]tr (2)'!O1455</f>
        <v>144.9</v>
      </c>
      <c r="O2158" s="1224">
        <f>'[2]tr (2)'!P1455</f>
        <v>144.9</v>
      </c>
      <c r="P2158" s="1276">
        <f>'[2]tr (2)'!Q1455</f>
        <v>144.9</v>
      </c>
      <c r="Q2158" s="1278" t="s">
        <v>2916</v>
      </c>
    </row>
    <row r="2159" spans="1:17" ht="15" customHeight="1">
      <c r="A2159" s="1244" t="s">
        <v>2921</v>
      </c>
      <c r="B2159" s="1272">
        <f>'[2]tr (2)'!C1456</f>
        <v>165.3</v>
      </c>
      <c r="C2159" s="1224">
        <f>'[2]tr (2)'!D1456</f>
        <v>165.3</v>
      </c>
      <c r="D2159" s="1276">
        <f>'[2]tr (2)'!E1456</f>
        <v>165.3</v>
      </c>
      <c r="E2159" s="1224">
        <f>'[2]tr (2)'!F1456</f>
        <v>165.3</v>
      </c>
      <c r="F2159" s="1224">
        <f>'[2]tr (2)'!G1456</f>
        <v>165</v>
      </c>
      <c r="G2159" s="1224">
        <f>'[2]tr (2)'!H1456</f>
        <v>165</v>
      </c>
      <c r="H2159" s="1224">
        <f>'[2]tr (2)'!I1456</f>
        <v>165</v>
      </c>
      <c r="I2159" s="1224">
        <f>'[2]tr (2)'!J1456</f>
        <v>165</v>
      </c>
      <c r="J2159" s="1224">
        <f>'[2]tr (2)'!K1456</f>
        <v>165</v>
      </c>
      <c r="K2159" s="1224">
        <f>'[2]tr (2)'!L1456</f>
        <v>165</v>
      </c>
      <c r="L2159" s="1224">
        <f>'[2]tr (2)'!M1456</f>
        <v>165</v>
      </c>
      <c r="M2159" s="1224">
        <f>'[2]tr (2)'!N1456</f>
        <v>165</v>
      </c>
      <c r="N2159" s="1272">
        <f>'[2]tr (2)'!O1456</f>
        <v>165</v>
      </c>
      <c r="O2159" s="1224">
        <f>'[2]tr (2)'!P1456</f>
        <v>165</v>
      </c>
      <c r="P2159" s="1276">
        <f>'[2]tr (2)'!Q1456</f>
        <v>165</v>
      </c>
      <c r="Q2159" s="1278" t="s">
        <v>2922</v>
      </c>
    </row>
    <row r="2160" spans="1:17" ht="15" customHeight="1">
      <c r="B2160" s="1272"/>
      <c r="C2160" s="1224"/>
      <c r="D2160" s="1268"/>
      <c r="E2160" s="1267"/>
      <c r="F2160" s="1267"/>
      <c r="G2160" s="1267"/>
      <c r="H2160" s="1267"/>
      <c r="I2160" s="1267"/>
      <c r="J2160" s="1267"/>
      <c r="K2160" s="1267"/>
      <c r="L2160" s="1267"/>
      <c r="M2160" s="1267"/>
      <c r="N2160" s="1266"/>
      <c r="O2160" s="1267"/>
      <c r="P2160" s="1268"/>
      <c r="Q2160" s="1278"/>
    </row>
    <row r="2161" spans="1:18" ht="15" customHeight="1">
      <c r="A2161" s="1274" t="s">
        <v>2923</v>
      </c>
      <c r="B2161" s="1266">
        <f>'[2]tr (2)'!C1458</f>
        <v>145.80000000000001</v>
      </c>
      <c r="C2161" s="1267">
        <f>'[2]tr (2)'!D1458</f>
        <v>145.80000000000001</v>
      </c>
      <c r="D2161" s="1268">
        <f>'[2]tr (2)'!E1458</f>
        <v>145.80000000000001</v>
      </c>
      <c r="E2161" s="1267">
        <f>'[2]tr (2)'!F1458</f>
        <v>145.80000000000001</v>
      </c>
      <c r="F2161" s="1267">
        <f>'[2]tr (2)'!G1458</f>
        <v>143</v>
      </c>
      <c r="G2161" s="1267">
        <f>'[2]tr (2)'!H1458</f>
        <v>141.30000000000001</v>
      </c>
      <c r="H2161" s="1267">
        <f>'[2]tr (2)'!I1458</f>
        <v>138.5</v>
      </c>
      <c r="I2161" s="1267">
        <f>'[2]tr (2)'!J1458</f>
        <v>138.5</v>
      </c>
      <c r="J2161" s="1267">
        <f>'[2]tr (2)'!K1458</f>
        <v>138.5</v>
      </c>
      <c r="K2161" s="1267">
        <f>'[2]tr (2)'!L1458</f>
        <v>135.4</v>
      </c>
      <c r="L2161" s="1267">
        <f>'[2]tr (2)'!M1458</f>
        <v>135</v>
      </c>
      <c r="M2161" s="1267">
        <f>'[2]tr (2)'!N1458</f>
        <v>135</v>
      </c>
      <c r="N2161" s="1266">
        <f>'[2]tr (2)'!O1458</f>
        <v>135.4</v>
      </c>
      <c r="O2161" s="1267">
        <f>'[2]tr (2)'!P1458</f>
        <v>137.6</v>
      </c>
      <c r="P2161" s="1268">
        <f>'[2]tr (2)'!Q1458</f>
        <v>135.4</v>
      </c>
      <c r="Q2161" s="1273" t="s">
        <v>2924</v>
      </c>
    </row>
    <row r="2162" spans="1:18" ht="15" customHeight="1">
      <c r="A2162" s="1244" t="s">
        <v>2925</v>
      </c>
      <c r="B2162" s="1272">
        <f>'[2]tr (2)'!C1459</f>
        <v>142.5</v>
      </c>
      <c r="C2162" s="1224">
        <f>'[2]tr (2)'!D1459</f>
        <v>142.5</v>
      </c>
      <c r="D2162" s="1276">
        <f>'[2]tr (2)'!E1459</f>
        <v>142.5</v>
      </c>
      <c r="E2162" s="1224">
        <f>'[2]tr (2)'!F1459</f>
        <v>142.5</v>
      </c>
      <c r="F2162" s="1224">
        <f>'[2]tr (2)'!G1459</f>
        <v>139.69999999999999</v>
      </c>
      <c r="G2162" s="1224">
        <f>'[2]tr (2)'!H1459</f>
        <v>138.69999999999999</v>
      </c>
      <c r="H2162" s="1224">
        <f>'[2]tr (2)'!I1459</f>
        <v>136.1</v>
      </c>
      <c r="I2162" s="1224">
        <f>'[2]tr (2)'!J1459</f>
        <v>136.1</v>
      </c>
      <c r="J2162" s="1224">
        <f>'[2]tr (2)'!K1459</f>
        <v>136.1</v>
      </c>
      <c r="K2162" s="1224">
        <f>'[2]tr (2)'!L1459</f>
        <v>133</v>
      </c>
      <c r="L2162" s="1224">
        <f>'[2]tr (2)'!M1459</f>
        <v>132.6</v>
      </c>
      <c r="M2162" s="1224">
        <f>'[2]tr (2)'!N1459</f>
        <v>132.6</v>
      </c>
      <c r="N2162" s="1272">
        <f>'[2]tr (2)'!O1459</f>
        <v>133</v>
      </c>
      <c r="O2162" s="1224">
        <f>'[2]tr (2)'!P1459</f>
        <v>135.19999999999999</v>
      </c>
      <c r="P2162" s="1276">
        <f>'[2]tr (2)'!Q1459</f>
        <v>133</v>
      </c>
      <c r="Q2162" s="1278" t="s">
        <v>2926</v>
      </c>
    </row>
    <row r="2163" spans="1:18" ht="15" customHeight="1">
      <c r="A2163" s="1244" t="s">
        <v>2929</v>
      </c>
      <c r="B2163" s="1272">
        <f>'[2]tr (2)'!C1460</f>
        <v>283.3</v>
      </c>
      <c r="C2163" s="1224">
        <f>'[2]tr (2)'!D1460</f>
        <v>283.3</v>
      </c>
      <c r="D2163" s="1276">
        <f>'[2]tr (2)'!E1460</f>
        <v>283.3</v>
      </c>
      <c r="E2163" s="1224">
        <f>'[2]tr (2)'!F1460</f>
        <v>283.3</v>
      </c>
      <c r="F2163" s="1224">
        <f>'[2]tr (2)'!G1460</f>
        <v>283.3</v>
      </c>
      <c r="G2163" s="1224">
        <f>'[2]tr (2)'!H1460</f>
        <v>233.3</v>
      </c>
      <c r="H2163" s="1224">
        <f>'[2]tr (2)'!I1460</f>
        <v>216.7</v>
      </c>
      <c r="I2163" s="1224">
        <f>'[2]tr (2)'!J1460</f>
        <v>216.7</v>
      </c>
      <c r="J2163" s="1224">
        <f>'[2]tr (2)'!K1460</f>
        <v>216.7</v>
      </c>
      <c r="K2163" s="1224">
        <f>'[2]tr (2)'!L1460</f>
        <v>216.7</v>
      </c>
      <c r="L2163" s="1224">
        <f>'[2]tr (2)'!M1460</f>
        <v>216.7</v>
      </c>
      <c r="M2163" s="1224">
        <f>'[2]tr (2)'!N1460</f>
        <v>216.7</v>
      </c>
      <c r="N2163" s="1272">
        <f>'[2]tr (2)'!O1460</f>
        <v>216.7</v>
      </c>
      <c r="O2163" s="1224">
        <f>'[2]tr (2)'!P1460</f>
        <v>216.7</v>
      </c>
      <c r="P2163" s="1276">
        <f>'[2]tr (2)'!Q1460</f>
        <v>216.7</v>
      </c>
      <c r="Q2163" s="1278" t="s">
        <v>2930</v>
      </c>
    </row>
    <row r="2164" spans="1:18" ht="15" customHeight="1">
      <c r="B2164" s="1272"/>
      <c r="C2164" s="1224"/>
      <c r="D2164" s="1268"/>
      <c r="E2164" s="1267"/>
      <c r="F2164" s="1267"/>
      <c r="G2164" s="1267"/>
      <c r="H2164" s="1267"/>
      <c r="I2164" s="1267"/>
      <c r="J2164" s="1267"/>
      <c r="K2164" s="1267"/>
      <c r="L2164" s="1267"/>
      <c r="M2164" s="1267"/>
      <c r="N2164" s="1266"/>
      <c r="O2164" s="1267"/>
      <c r="P2164" s="1268"/>
      <c r="Q2164" s="1278"/>
    </row>
    <row r="2165" spans="1:18" ht="15" customHeight="1">
      <c r="A2165" s="1274" t="s">
        <v>2931</v>
      </c>
      <c r="B2165" s="1266">
        <f>'[2]tr (2)'!C1462</f>
        <v>126.6</v>
      </c>
      <c r="C2165" s="1267">
        <f>'[2]tr (2)'!D1462</f>
        <v>126.8</v>
      </c>
      <c r="D2165" s="1268">
        <f>'[2]tr (2)'!E1462</f>
        <v>126.2</v>
      </c>
      <c r="E2165" s="1267">
        <f>'[2]tr (2)'!F1462</f>
        <v>126.7</v>
      </c>
      <c r="F2165" s="1267">
        <f>'[2]tr (2)'!G1462</f>
        <v>126.7</v>
      </c>
      <c r="G2165" s="1267">
        <f>'[2]tr (2)'!H1462</f>
        <v>126.7</v>
      </c>
      <c r="H2165" s="1267">
        <f>'[2]tr (2)'!I1462</f>
        <v>126.6</v>
      </c>
      <c r="I2165" s="1267">
        <f>'[2]tr (2)'!J1462</f>
        <v>126.6</v>
      </c>
      <c r="J2165" s="1267">
        <f>'[2]tr (2)'!K1462</f>
        <v>126.7</v>
      </c>
      <c r="K2165" s="1267">
        <f>'[2]tr (2)'!L1462</f>
        <v>126.4</v>
      </c>
      <c r="L2165" s="1267">
        <f>'[2]tr (2)'!M1462</f>
        <v>126.7</v>
      </c>
      <c r="M2165" s="1267">
        <f>'[2]tr (2)'!N1462</f>
        <v>126.7</v>
      </c>
      <c r="N2165" s="1266">
        <f>'[2]tr (2)'!O1462</f>
        <v>117</v>
      </c>
      <c r="O2165" s="1267">
        <f>'[2]tr (2)'!P1462</f>
        <v>116.8</v>
      </c>
      <c r="P2165" s="1268">
        <f>'[2]tr (2)'!Q1462</f>
        <v>117.1</v>
      </c>
      <c r="Q2165" s="1273" t="s">
        <v>2932</v>
      </c>
    </row>
    <row r="2166" spans="1:18" ht="15" customHeight="1">
      <c r="A2166" s="1244" t="s">
        <v>2933</v>
      </c>
      <c r="B2166" s="1272">
        <f>'[2]tr (2)'!C1463</f>
        <v>132.9</v>
      </c>
      <c r="C2166" s="1224">
        <f>'[2]tr (2)'!D1463</f>
        <v>132.9</v>
      </c>
      <c r="D2166" s="1276">
        <f>'[2]tr (2)'!E1463</f>
        <v>132.9</v>
      </c>
      <c r="E2166" s="1224">
        <f>'[2]tr (2)'!F1463</f>
        <v>132.9</v>
      </c>
      <c r="F2166" s="1224">
        <f>'[2]tr (2)'!G1463</f>
        <v>132.9</v>
      </c>
      <c r="G2166" s="1224">
        <f>'[2]tr (2)'!H1463</f>
        <v>132.9</v>
      </c>
      <c r="H2166" s="1224">
        <f>'[2]tr (2)'!I1463</f>
        <v>132.9</v>
      </c>
      <c r="I2166" s="1224">
        <f>'[2]tr (2)'!J1463</f>
        <v>132.9</v>
      </c>
      <c r="J2166" s="1224">
        <f>'[2]tr (2)'!K1463</f>
        <v>132.9</v>
      </c>
      <c r="K2166" s="1224">
        <f>'[2]tr (2)'!L1463</f>
        <v>132.9</v>
      </c>
      <c r="L2166" s="1224">
        <f>'[2]tr (2)'!M1463</f>
        <v>132.9</v>
      </c>
      <c r="M2166" s="1224">
        <f>'[2]tr (2)'!N1463</f>
        <v>132.9</v>
      </c>
      <c r="N2166" s="1272">
        <f>'[2]tr (2)'!O1463</f>
        <v>132.9</v>
      </c>
      <c r="O2166" s="1224">
        <f>'[2]tr (2)'!P1463</f>
        <v>132.9</v>
      </c>
      <c r="P2166" s="1276">
        <f>'[2]tr (2)'!Q1463</f>
        <v>132.9</v>
      </c>
      <c r="Q2166" s="1278" t="s">
        <v>2934</v>
      </c>
      <c r="R2166" s="1315"/>
    </row>
    <row r="2167" spans="1:18" ht="15" customHeight="1">
      <c r="A2167" s="1244" t="s">
        <v>2935</v>
      </c>
      <c r="B2167" s="1272">
        <f>'[2]tr (2)'!C1464</f>
        <v>111.1</v>
      </c>
      <c r="C2167" s="1224">
        <f>'[2]tr (2)'!D1464</f>
        <v>111.1</v>
      </c>
      <c r="D2167" s="1276">
        <f>'[2]tr (2)'!E1464</f>
        <v>111.1</v>
      </c>
      <c r="E2167" s="1224">
        <f>'[2]tr (2)'!F1464</f>
        <v>111.1</v>
      </c>
      <c r="F2167" s="1224">
        <f>'[2]tr (2)'!G1464</f>
        <v>111.1</v>
      </c>
      <c r="G2167" s="1224">
        <f>'[2]tr (2)'!H1464</f>
        <v>111.1</v>
      </c>
      <c r="H2167" s="1224">
        <f>'[2]tr (2)'!I1464</f>
        <v>111.1</v>
      </c>
      <c r="I2167" s="1224">
        <f>'[2]tr (2)'!J1464</f>
        <v>111.1</v>
      </c>
      <c r="J2167" s="1224">
        <f>'[2]tr (2)'!K1464</f>
        <v>111.1</v>
      </c>
      <c r="K2167" s="1224">
        <f>'[2]tr (2)'!L1464</f>
        <v>111.1</v>
      </c>
      <c r="L2167" s="1224">
        <f>'[2]tr (2)'!M1464</f>
        <v>111.1</v>
      </c>
      <c r="M2167" s="1224">
        <f>'[2]tr (2)'!N1464</f>
        <v>111.1</v>
      </c>
      <c r="N2167" s="1272">
        <f>'[2]tr (2)'!O1464</f>
        <v>111.1</v>
      </c>
      <c r="O2167" s="1224">
        <f>'[2]tr (2)'!P1464</f>
        <v>111.1</v>
      </c>
      <c r="P2167" s="1276">
        <f>'[2]tr (2)'!Q1464</f>
        <v>111.1</v>
      </c>
      <c r="Q2167" s="1277" t="s">
        <v>2936</v>
      </c>
      <c r="R2167" s="1317"/>
    </row>
    <row r="2168" spans="1:18" ht="15" customHeight="1">
      <c r="A2168" s="1244" t="s">
        <v>2937</v>
      </c>
      <c r="B2168" s="1272">
        <f>'[2]tr (2)'!C1465</f>
        <v>110.6</v>
      </c>
      <c r="C2168" s="1224">
        <f>'[2]tr (2)'!D1465</f>
        <v>110.6</v>
      </c>
      <c r="D2168" s="1276">
        <f>'[2]tr (2)'!E1465</f>
        <v>110.6</v>
      </c>
      <c r="E2168" s="1224">
        <f>'[2]tr (2)'!F1465</f>
        <v>110.9</v>
      </c>
      <c r="F2168" s="1224">
        <f>'[2]tr (2)'!G1465</f>
        <v>110.8</v>
      </c>
      <c r="G2168" s="1224">
        <f>'[2]tr (2)'!H1465</f>
        <v>110.8</v>
      </c>
      <c r="H2168" s="1224">
        <f>'[2]tr (2)'!I1465</f>
        <v>110.6</v>
      </c>
      <c r="I2168" s="1224">
        <f>'[2]tr (2)'!J1465</f>
        <v>110.6</v>
      </c>
      <c r="J2168" s="1224">
        <f>'[2]tr (2)'!K1465</f>
        <v>110.4</v>
      </c>
      <c r="K2168" s="1224">
        <f>'[2]tr (2)'!L1465</f>
        <v>109.3</v>
      </c>
      <c r="L2168" s="1224">
        <f>'[2]tr (2)'!M1465</f>
        <v>110.4</v>
      </c>
      <c r="M2168" s="1224">
        <f>'[2]tr (2)'!N1465</f>
        <v>110.4</v>
      </c>
      <c r="N2168" s="1272">
        <f>'[2]tr (2)'!O1465</f>
        <v>109.3</v>
      </c>
      <c r="O2168" s="1224">
        <f>'[2]tr (2)'!P1465</f>
        <v>108.9</v>
      </c>
      <c r="P2168" s="1276">
        <f>'[2]tr (2)'!Q1465</f>
        <v>109.3</v>
      </c>
      <c r="Q2168" s="1277" t="s">
        <v>2938</v>
      </c>
      <c r="R2168" s="1317"/>
    </row>
    <row r="2169" spans="1:18" ht="15" customHeight="1">
      <c r="A2169" s="1244" t="s">
        <v>2939</v>
      </c>
      <c r="B2169" s="1272">
        <f>'[2]tr (2)'!C1466</f>
        <v>167.2</v>
      </c>
      <c r="C2169" s="1224">
        <f>'[2]tr (2)'!D1466</f>
        <v>172</v>
      </c>
      <c r="D2169" s="1276">
        <f>'[2]tr (2)'!E1466</f>
        <v>154.4</v>
      </c>
      <c r="E2169" s="1224">
        <f>'[2]tr (2)'!F1466</f>
        <v>167.2</v>
      </c>
      <c r="F2169" s="1224">
        <f>'[2]tr (2)'!G1466</f>
        <v>167.2</v>
      </c>
      <c r="G2169" s="1224">
        <f>'[2]tr (2)'!H1466</f>
        <v>167.2</v>
      </c>
      <c r="H2169" s="1224">
        <f>'[2]tr (2)'!I1466</f>
        <v>167.2</v>
      </c>
      <c r="I2169" s="1224">
        <f>'[2]tr (2)'!J1466</f>
        <v>167.2</v>
      </c>
      <c r="J2169" s="1224">
        <f>'[2]tr (2)'!K1466</f>
        <v>172</v>
      </c>
      <c r="K2169" s="1224">
        <f>'[2]tr (2)'!L1466</f>
        <v>172</v>
      </c>
      <c r="L2169" s="1224">
        <f>'[2]tr (2)'!M1466</f>
        <v>172</v>
      </c>
      <c r="M2169" s="1224">
        <f>'[2]tr (2)'!N1466</f>
        <v>172</v>
      </c>
      <c r="N2169" s="1272">
        <f>'[2]tr (2)'!O1466</f>
        <v>172</v>
      </c>
      <c r="O2169" s="1224">
        <f>'[2]tr (2)'!P1466</f>
        <v>172</v>
      </c>
      <c r="P2169" s="1276">
        <f>'[2]tr (2)'!Q1466</f>
        <v>184.7</v>
      </c>
      <c r="Q2169" s="1278" t="s">
        <v>2940</v>
      </c>
      <c r="R2169" s="1317"/>
    </row>
    <row r="2170" spans="1:18" ht="15" customHeight="1">
      <c r="A2170" s="1244" t="s">
        <v>2941</v>
      </c>
      <c r="B2170" s="1272">
        <f>'[2]tr (2)'!C1467</f>
        <v>121.5</v>
      </c>
      <c r="C2170" s="1224">
        <f>'[2]tr (2)'!D1467</f>
        <v>121.5</v>
      </c>
      <c r="D2170" s="1276">
        <f>'[2]tr (2)'!E1467</f>
        <v>120.8</v>
      </c>
      <c r="E2170" s="1224">
        <f>'[2]tr (2)'!F1467</f>
        <v>120.8</v>
      </c>
      <c r="F2170" s="1224">
        <f>'[2]tr (2)'!G1467</f>
        <v>120.8</v>
      </c>
      <c r="G2170" s="1224">
        <f>'[2]tr (2)'!H1467</f>
        <v>121.9</v>
      </c>
      <c r="H2170" s="1224">
        <f>'[2]tr (2)'!I1467</f>
        <v>121.9</v>
      </c>
      <c r="I2170" s="1224">
        <f>'[2]tr (2)'!J1467</f>
        <v>121.9</v>
      </c>
      <c r="J2170" s="1224">
        <f>'[2]tr (2)'!K1467</f>
        <v>121.9</v>
      </c>
      <c r="K2170" s="1224">
        <f>'[2]tr (2)'!L1467</f>
        <v>121.9</v>
      </c>
      <c r="L2170" s="1224">
        <f>'[2]tr (2)'!M1467</f>
        <v>121.9</v>
      </c>
      <c r="M2170" s="1224">
        <f>'[2]tr (2)'!N1467</f>
        <v>121.9</v>
      </c>
      <c r="N2170" s="1272">
        <f>'[2]tr (2)'!O1467</f>
        <v>121.9</v>
      </c>
      <c r="O2170" s="1224">
        <f>'[2]tr (2)'!P1467</f>
        <v>121.9</v>
      </c>
      <c r="P2170" s="1276">
        <f>'[2]tr (2)'!Q1467</f>
        <v>121.9</v>
      </c>
      <c r="Q2170" s="1277" t="s">
        <v>2942</v>
      </c>
      <c r="R2170" s="1317"/>
    </row>
    <row r="2171" spans="1:18" ht="15" customHeight="1">
      <c r="A2171" s="1244" t="s">
        <v>2943</v>
      </c>
      <c r="B2171" s="1272">
        <f>'[2]tr (2)'!C1468</f>
        <v>104.1</v>
      </c>
      <c r="C2171" s="1224">
        <f>'[2]tr (2)'!D1468</f>
        <v>104.1</v>
      </c>
      <c r="D2171" s="1276">
        <f>'[2]tr (2)'!E1468</f>
        <v>104.1</v>
      </c>
      <c r="E2171" s="1224">
        <f>'[2]tr (2)'!F1468</f>
        <v>104.1</v>
      </c>
      <c r="F2171" s="1224">
        <f>'[2]tr (2)'!G1468</f>
        <v>104.1</v>
      </c>
      <c r="G2171" s="1224">
        <f>'[2]tr (2)'!H1468</f>
        <v>104.1</v>
      </c>
      <c r="H2171" s="1224">
        <f>'[2]tr (2)'!I1468</f>
        <v>104.1</v>
      </c>
      <c r="I2171" s="1224">
        <f>'[2]tr (2)'!J1468</f>
        <v>104.1</v>
      </c>
      <c r="J2171" s="1224">
        <f>'[2]tr (2)'!K1468</f>
        <v>104.1</v>
      </c>
      <c r="K2171" s="1224">
        <f>'[2]tr (2)'!L1468</f>
        <v>104.1</v>
      </c>
      <c r="L2171" s="1224">
        <f>'[2]tr (2)'!M1468</f>
        <v>104.1</v>
      </c>
      <c r="M2171" s="1224">
        <f>'[2]tr (2)'!N1468</f>
        <v>104.1</v>
      </c>
      <c r="N2171" s="1272">
        <f>'[2]tr (2)'!O1468</f>
        <v>104.1</v>
      </c>
      <c r="O2171" s="1224">
        <f>'[2]tr (2)'!P1468</f>
        <v>104.1</v>
      </c>
      <c r="P2171" s="1276">
        <f>'[2]tr (2)'!Q1468</f>
        <v>104.1</v>
      </c>
      <c r="Q2171" s="1277" t="s">
        <v>2944</v>
      </c>
      <c r="R2171" s="1317"/>
    </row>
    <row r="2172" spans="1:18" ht="15" customHeight="1">
      <c r="A2172" s="1244" t="s">
        <v>2945</v>
      </c>
      <c r="B2172" s="1272">
        <f>'[2]tr (2)'!C1469</f>
        <v>121.7</v>
      </c>
      <c r="C2172" s="1224">
        <f>'[2]tr (2)'!D1469</f>
        <v>121.7</v>
      </c>
      <c r="D2172" s="1276">
        <f>'[2]tr (2)'!E1469</f>
        <v>121.7</v>
      </c>
      <c r="E2172" s="1224">
        <f>'[2]tr (2)'!F1469</f>
        <v>121.7</v>
      </c>
      <c r="F2172" s="1224">
        <f>'[2]tr (2)'!G1469</f>
        <v>121.7</v>
      </c>
      <c r="G2172" s="1224">
        <f>'[2]tr (2)'!H1469</f>
        <v>121.7</v>
      </c>
      <c r="H2172" s="1224">
        <f>'[2]tr (2)'!I1469</f>
        <v>121.7</v>
      </c>
      <c r="I2172" s="1224">
        <f>'[2]tr (2)'!J1469</f>
        <v>121.7</v>
      </c>
      <c r="J2172" s="1224">
        <f>'[2]tr (2)'!K1469</f>
        <v>121.7</v>
      </c>
      <c r="K2172" s="1224">
        <f>'[2]tr (2)'!L1469</f>
        <v>121.7</v>
      </c>
      <c r="L2172" s="1224">
        <f>'[2]tr (2)'!M1469</f>
        <v>121.7</v>
      </c>
      <c r="M2172" s="1224">
        <f>'[2]tr (2)'!N1469</f>
        <v>121.7</v>
      </c>
      <c r="N2172" s="1272">
        <f>'[2]tr (2)'!O1469</f>
        <v>100</v>
      </c>
      <c r="O2172" s="1224">
        <f>'[2]tr (2)'!P1469</f>
        <v>100</v>
      </c>
      <c r="P2172" s="1276">
        <f>'[2]tr (2)'!Q1469</f>
        <v>100</v>
      </c>
      <c r="Q2172" s="1277" t="s">
        <v>2946</v>
      </c>
      <c r="R2172" s="1317"/>
    </row>
    <row r="2173" spans="1:18" ht="15" customHeight="1">
      <c r="A2173" s="1316"/>
      <c r="B2173" s="1272"/>
      <c r="C2173" s="1224"/>
      <c r="D2173" s="1276"/>
      <c r="P2173" s="1263"/>
      <c r="R2173" s="1317"/>
    </row>
    <row r="2174" spans="1:18" ht="15" customHeight="1">
      <c r="A2174" s="1290"/>
      <c r="B2174" s="1272"/>
      <c r="C2174" s="1224"/>
      <c r="D2174" s="1276"/>
      <c r="P2174" s="1263"/>
      <c r="R2174" s="1317"/>
    </row>
    <row r="2175" spans="1:18" ht="15" customHeight="1">
      <c r="A2175" s="1290"/>
      <c r="B2175" s="1272"/>
      <c r="C2175" s="1224"/>
      <c r="D2175" s="1276"/>
      <c r="P2175" s="1263"/>
      <c r="R2175" s="1317"/>
    </row>
    <row r="2176" spans="1:18" ht="15" customHeight="1">
      <c r="A2176" s="1290"/>
      <c r="B2176" s="1272"/>
      <c r="C2176" s="1224"/>
      <c r="D2176" s="1276"/>
      <c r="P2176" s="1263"/>
      <c r="R2176" s="1317"/>
    </row>
    <row r="2177" spans="1:18" ht="15" customHeight="1">
      <c r="A2177" s="1290"/>
      <c r="B2177" s="1272"/>
      <c r="C2177" s="1224"/>
      <c r="D2177" s="1276"/>
      <c r="P2177" s="1263"/>
      <c r="R2177" s="1317"/>
    </row>
    <row r="2178" spans="1:18" ht="15" customHeight="1">
      <c r="A2178" s="1290"/>
      <c r="B2178" s="1272"/>
      <c r="C2178" s="1224"/>
      <c r="D2178" s="1276"/>
      <c r="P2178" s="1263"/>
      <c r="R2178" s="1317"/>
    </row>
    <row r="2179" spans="1:18" ht="15" customHeight="1">
      <c r="A2179" s="1290"/>
      <c r="B2179" s="1272"/>
      <c r="C2179" s="1224"/>
      <c r="D2179" s="1276"/>
      <c r="P2179" s="1263"/>
      <c r="R2179" s="1317"/>
    </row>
    <row r="2180" spans="1:18" ht="15" customHeight="1">
      <c r="A2180" s="1290"/>
      <c r="B2180" s="1272"/>
      <c r="C2180" s="1224"/>
      <c r="D2180" s="1276"/>
      <c r="P2180" s="1263"/>
      <c r="R2180" s="1317"/>
    </row>
    <row r="2181" spans="1:18" ht="15" customHeight="1">
      <c r="A2181" s="1290"/>
      <c r="B2181" s="1272"/>
      <c r="C2181" s="1224"/>
      <c r="D2181" s="1276"/>
      <c r="P2181" s="1263"/>
      <c r="R2181" s="1317"/>
    </row>
    <row r="2182" spans="1:18" ht="15" customHeight="1">
      <c r="A2182" s="1290"/>
      <c r="B2182" s="1272"/>
      <c r="C2182" s="1224"/>
      <c r="D2182" s="1276"/>
      <c r="P2182" s="1263"/>
      <c r="R2182" s="1317"/>
    </row>
    <row r="2183" spans="1:18" ht="15" customHeight="1">
      <c r="A2183" s="1297"/>
      <c r="B2183" s="1282"/>
      <c r="C2183" s="1283"/>
      <c r="D2183" s="1284"/>
      <c r="E2183" s="1240"/>
      <c r="F2183" s="1240"/>
      <c r="G2183" s="1240"/>
      <c r="H2183" s="1240"/>
      <c r="I2183" s="1240"/>
      <c r="J2183" s="1240"/>
      <c r="K2183" s="1240"/>
      <c r="L2183" s="1240"/>
      <c r="M2183" s="1240"/>
      <c r="N2183" s="1319"/>
      <c r="O2183" s="1240"/>
      <c r="P2183" s="1320"/>
      <c r="Q2183" s="1242"/>
      <c r="R2183" s="1317"/>
    </row>
    <row r="2184" spans="1:18" ht="12.95" customHeight="1">
      <c r="A2184" s="1300" t="s">
        <v>2735</v>
      </c>
      <c r="B2184" s="1224"/>
      <c r="C2184" s="1224"/>
      <c r="D2184" s="1224"/>
      <c r="N2184" s="1220"/>
      <c r="Q2184" s="1301" t="s">
        <v>2947</v>
      </c>
      <c r="R2184" s="1317"/>
    </row>
    <row r="2185" spans="1:18" ht="12.95" customHeight="1">
      <c r="A2185" s="1300"/>
      <c r="B2185" s="1224"/>
      <c r="C2185" s="1224"/>
      <c r="D2185" s="1224"/>
      <c r="N2185" s="1220"/>
      <c r="Q2185" s="1301"/>
      <c r="R2185" s="1317"/>
    </row>
    <row r="2186" spans="1:18" ht="12.95" customHeight="1">
      <c r="N2186" s="1220"/>
      <c r="R2186" s="1317"/>
    </row>
    <row r="2187" spans="1:18" ht="24" customHeight="1">
      <c r="A2187" s="1219" t="s">
        <v>2666</v>
      </c>
      <c r="B2187" s="1224"/>
      <c r="C2187" s="1224"/>
      <c r="D2187" s="1224"/>
      <c r="N2187" s="1220"/>
      <c r="Q2187" s="1225" t="s">
        <v>2667</v>
      </c>
    </row>
    <row r="2188" spans="1:18" ht="20.25">
      <c r="A2188" s="1289" t="s">
        <v>3020</v>
      </c>
      <c r="B2188" s="1224"/>
      <c r="C2188" s="1224"/>
      <c r="D2188" s="1224"/>
      <c r="N2188" s="1220"/>
      <c r="Q2188" s="1230" t="s">
        <v>3021</v>
      </c>
      <c r="R2188" s="1315"/>
    </row>
    <row r="2189" spans="1:18" ht="18" customHeight="1">
      <c r="A2189" s="1233" t="s">
        <v>2739</v>
      </c>
      <c r="B2189" s="1224"/>
      <c r="C2189" s="1224"/>
      <c r="D2189" s="1224"/>
      <c r="N2189" s="1220"/>
      <c r="Q2189" s="1236" t="s">
        <v>2740</v>
      </c>
      <c r="R2189" s="1317"/>
    </row>
    <row r="2190" spans="1:18" ht="15.95" customHeight="1">
      <c r="A2190" s="1239"/>
      <c r="B2190" s="1240"/>
      <c r="C2190" s="1240"/>
      <c r="D2190" s="1240"/>
      <c r="E2190" s="1240"/>
      <c r="F2190" s="1240"/>
      <c r="G2190" s="1240"/>
      <c r="H2190" s="1240"/>
      <c r="I2190" s="1240"/>
      <c r="J2190" s="1240"/>
      <c r="K2190" s="1240"/>
      <c r="L2190" s="1240"/>
      <c r="M2190" s="1240"/>
      <c r="N2190" s="1240"/>
      <c r="O2190" s="1240"/>
      <c r="P2190" s="1240"/>
      <c r="Q2190" s="1242"/>
    </row>
    <row r="2191" spans="1:18" ht="11.1" customHeight="1">
      <c r="A2191" s="1245"/>
      <c r="B2191" s="2390">
        <v>2018</v>
      </c>
      <c r="C2191" s="2391"/>
      <c r="D2191" s="2391"/>
      <c r="E2191" s="2391"/>
      <c r="F2191" s="2391"/>
      <c r="G2191" s="2391"/>
      <c r="H2191" s="2391"/>
      <c r="I2191" s="2391"/>
      <c r="J2191" s="2391"/>
      <c r="K2191" s="2391"/>
      <c r="L2191" s="2391"/>
      <c r="M2191" s="2391"/>
      <c r="N2191" s="2390">
        <v>2017</v>
      </c>
      <c r="O2191" s="2391"/>
      <c r="P2191" s="2395"/>
      <c r="Q2191" s="1246"/>
    </row>
    <row r="2192" spans="1:18" ht="11.1" customHeight="1">
      <c r="A2192" s="1245"/>
      <c r="B2192" s="2392"/>
      <c r="C2192" s="2393"/>
      <c r="D2192" s="2393"/>
      <c r="E2192" s="2393"/>
      <c r="F2192" s="2393"/>
      <c r="G2192" s="2393"/>
      <c r="H2192" s="2394"/>
      <c r="I2192" s="2393"/>
      <c r="J2192" s="2393"/>
      <c r="K2192" s="2393"/>
      <c r="L2192" s="2393"/>
      <c r="M2192" s="2393"/>
      <c r="N2192" s="2392"/>
      <c r="O2192" s="2393"/>
      <c r="P2192" s="2396"/>
      <c r="Q2192" s="1246" t="s">
        <v>2501</v>
      </c>
    </row>
    <row r="2193" spans="1:17" ht="11.1" customHeight="1">
      <c r="A2193" s="1245"/>
      <c r="B2193" s="1247" t="s">
        <v>2502</v>
      </c>
      <c r="C2193" s="1248" t="s">
        <v>2675</v>
      </c>
      <c r="D2193" s="1249" t="s">
        <v>11</v>
      </c>
      <c r="E2193" s="1250" t="s">
        <v>21</v>
      </c>
      <c r="F2193" s="1250" t="s">
        <v>23</v>
      </c>
      <c r="G2193" s="1250" t="s">
        <v>12</v>
      </c>
      <c r="H2193" s="1251" t="s">
        <v>13</v>
      </c>
      <c r="I2193" s="1251" t="s">
        <v>14</v>
      </c>
      <c r="J2193" s="1251" t="s">
        <v>15</v>
      </c>
      <c r="K2193" s="1252" t="s">
        <v>8</v>
      </c>
      <c r="L2193" s="1252" t="s">
        <v>9</v>
      </c>
      <c r="M2193" s="1252" t="s">
        <v>10</v>
      </c>
      <c r="N2193" s="1247" t="s">
        <v>2502</v>
      </c>
      <c r="O2193" s="1248" t="s">
        <v>2675</v>
      </c>
      <c r="P2193" s="1249" t="s">
        <v>11</v>
      </c>
      <c r="Q2193" s="1246"/>
    </row>
    <row r="2194" spans="1:17" ht="11.1" customHeight="1">
      <c r="A2194" s="1253"/>
      <c r="B2194" s="1254" t="s">
        <v>2406</v>
      </c>
      <c r="C2194" s="1255" t="s">
        <v>2506</v>
      </c>
      <c r="D2194" s="1256" t="s">
        <v>2507</v>
      </c>
      <c r="E2194" s="1257" t="s">
        <v>7</v>
      </c>
      <c r="F2194" s="1257" t="s">
        <v>22</v>
      </c>
      <c r="G2194" s="1257" t="s">
        <v>6</v>
      </c>
      <c r="H2194" s="1258" t="s">
        <v>5</v>
      </c>
      <c r="I2194" s="1258" t="s">
        <v>4</v>
      </c>
      <c r="J2194" s="1258" t="s">
        <v>3</v>
      </c>
      <c r="K2194" s="1259" t="s">
        <v>2</v>
      </c>
      <c r="L2194" s="1259" t="s">
        <v>1</v>
      </c>
      <c r="M2194" s="1259" t="s">
        <v>0</v>
      </c>
      <c r="N2194" s="1254" t="s">
        <v>2406</v>
      </c>
      <c r="O2194" s="1255" t="s">
        <v>2506</v>
      </c>
      <c r="P2194" s="1256" t="s">
        <v>2507</v>
      </c>
      <c r="Q2194" s="1260"/>
    </row>
    <row r="2195" spans="1:17" ht="15" customHeight="1">
      <c r="A2195" s="1245"/>
      <c r="B2195" s="1266"/>
      <c r="C2195" s="1267"/>
      <c r="D2195" s="1268"/>
      <c r="P2195" s="1327"/>
      <c r="Q2195" s="1264"/>
    </row>
    <row r="2196" spans="1:17" ht="15" customHeight="1">
      <c r="A2196" s="1265" t="s">
        <v>2741</v>
      </c>
      <c r="B2196" s="1266">
        <f>'[2]tr (2)'!C1471</f>
        <v>118.8</v>
      </c>
      <c r="C2196" s="1267">
        <f>'[2]tr (2)'!D1471</f>
        <v>120.4</v>
      </c>
      <c r="D2196" s="1268">
        <f>'[2]tr (2)'!E1471</f>
        <v>119</v>
      </c>
      <c r="E2196" s="1267">
        <f>'[2]tr (2)'!F1471</f>
        <v>118.8</v>
      </c>
      <c r="F2196" s="1267">
        <f>'[2]tr (2)'!G1471</f>
        <v>119.7</v>
      </c>
      <c r="G2196" s="1267">
        <f>'[2]tr (2)'!H1471</f>
        <v>118.9</v>
      </c>
      <c r="H2196" s="1267">
        <f>'[2]tr (2)'!I1471</f>
        <v>120.1</v>
      </c>
      <c r="I2196" s="1267">
        <f>'[2]tr (2)'!J1471</f>
        <v>119.7</v>
      </c>
      <c r="J2196" s="1267">
        <f>'[2]tr (2)'!K1471</f>
        <v>119.8</v>
      </c>
      <c r="K2196" s="1267">
        <f>'[2]tr (2)'!L1471</f>
        <v>119.1</v>
      </c>
      <c r="L2196" s="1267">
        <f>'[2]tr (2)'!M1471</f>
        <v>118.8</v>
      </c>
      <c r="M2196" s="1267">
        <f>'[2]tr (2)'!N1471</f>
        <v>119.9</v>
      </c>
      <c r="N2196" s="1266">
        <f>'[2]tr (2)'!O1471</f>
        <v>119.6</v>
      </c>
      <c r="O2196" s="1267">
        <f>'[2]tr (2)'!P1471</f>
        <v>118.4</v>
      </c>
      <c r="P2196" s="1268">
        <f>'[2]tr (2)'!Q1471</f>
        <v>118.6</v>
      </c>
      <c r="Q2196" s="1269" t="s">
        <v>2742</v>
      </c>
    </row>
    <row r="2197" spans="1:17" ht="15" customHeight="1">
      <c r="A2197" s="1271"/>
      <c r="B2197" s="1272"/>
      <c r="C2197" s="1224"/>
      <c r="D2197" s="1268"/>
      <c r="E2197" s="1267"/>
      <c r="F2197" s="1267"/>
      <c r="G2197" s="1267"/>
      <c r="H2197" s="1267"/>
      <c r="I2197" s="1267"/>
      <c r="J2197" s="1267"/>
      <c r="K2197" s="1267"/>
      <c r="L2197" s="1267"/>
      <c r="M2197" s="1267"/>
      <c r="N2197" s="1266"/>
      <c r="O2197" s="1267"/>
      <c r="P2197" s="1268"/>
      <c r="Q2197" s="1273"/>
    </row>
    <row r="2198" spans="1:17" ht="15" customHeight="1">
      <c r="A2198" s="1274" t="s">
        <v>2743</v>
      </c>
      <c r="B2198" s="1266">
        <f>'[2]tr (2)'!C1473</f>
        <v>125.7</v>
      </c>
      <c r="C2198" s="1267">
        <f>'[2]tr (2)'!D1473</f>
        <v>128.9</v>
      </c>
      <c r="D2198" s="1268">
        <f>'[2]tr (2)'!E1473</f>
        <v>125.5</v>
      </c>
      <c r="E2198" s="1267">
        <f>'[2]tr (2)'!F1473</f>
        <v>124.9</v>
      </c>
      <c r="F2198" s="1267">
        <f>'[2]tr (2)'!G1473</f>
        <v>127.4</v>
      </c>
      <c r="G2198" s="1267">
        <f>'[2]tr (2)'!H1473</f>
        <v>125.6</v>
      </c>
      <c r="H2198" s="1267">
        <f>'[2]tr (2)'!I1473</f>
        <v>128.30000000000001</v>
      </c>
      <c r="I2198" s="1267">
        <f>'[2]tr (2)'!J1473</f>
        <v>127.4</v>
      </c>
      <c r="J2198" s="1267">
        <f>'[2]tr (2)'!K1473</f>
        <v>127.8</v>
      </c>
      <c r="K2198" s="1267">
        <f>'[2]tr (2)'!L1473</f>
        <v>126.2</v>
      </c>
      <c r="L2198" s="1267">
        <f>'[2]tr (2)'!M1473</f>
        <v>126.3</v>
      </c>
      <c r="M2198" s="1267">
        <f>'[2]tr (2)'!N1473</f>
        <v>128.9</v>
      </c>
      <c r="N2198" s="1266">
        <f>'[2]tr (2)'!O1473</f>
        <v>130.69999999999999</v>
      </c>
      <c r="O2198" s="1267">
        <f>'[2]tr (2)'!P1473</f>
        <v>128.19999999999999</v>
      </c>
      <c r="P2198" s="1268">
        <f>'[2]tr (2)'!Q1473</f>
        <v>128.69999999999999</v>
      </c>
      <c r="Q2198" s="1275" t="s">
        <v>2744</v>
      </c>
    </row>
    <row r="2199" spans="1:17" ht="15" customHeight="1">
      <c r="A2199" s="1244" t="s">
        <v>2745</v>
      </c>
      <c r="B2199" s="1272">
        <f>'[2]tr (2)'!C1474</f>
        <v>120.5</v>
      </c>
      <c r="C2199" s="1224">
        <f>'[2]tr (2)'!D1474</f>
        <v>120.5</v>
      </c>
      <c r="D2199" s="1276">
        <f>'[2]tr (2)'!E1474</f>
        <v>120.5</v>
      </c>
      <c r="E2199" s="1224">
        <f>'[2]tr (2)'!F1474</f>
        <v>120.5</v>
      </c>
      <c r="F2199" s="1224">
        <f>'[2]tr (2)'!G1474</f>
        <v>120.5</v>
      </c>
      <c r="G2199" s="1224">
        <f>'[2]tr (2)'!H1474</f>
        <v>120.5</v>
      </c>
      <c r="H2199" s="1224">
        <f>'[2]tr (2)'!I1474</f>
        <v>120.5</v>
      </c>
      <c r="I2199" s="1224">
        <f>'[2]tr (2)'!J1474</f>
        <v>120.5</v>
      </c>
      <c r="J2199" s="1224">
        <f>'[2]tr (2)'!K1474</f>
        <v>119.8</v>
      </c>
      <c r="K2199" s="1224">
        <f>'[2]tr (2)'!L1474</f>
        <v>119.8</v>
      </c>
      <c r="L2199" s="1224">
        <f>'[2]tr (2)'!M1474</f>
        <v>119.8</v>
      </c>
      <c r="M2199" s="1224">
        <f>'[2]tr (2)'!N1474</f>
        <v>119.8</v>
      </c>
      <c r="N2199" s="1272">
        <f>'[2]tr (2)'!O1474</f>
        <v>119.8</v>
      </c>
      <c r="O2199" s="1224">
        <f>'[2]tr (2)'!P1474</f>
        <v>119.8</v>
      </c>
      <c r="P2199" s="1276">
        <f>'[2]tr (2)'!Q1474</f>
        <v>119.8</v>
      </c>
      <c r="Q2199" s="1277" t="s">
        <v>2746</v>
      </c>
    </row>
    <row r="2200" spans="1:17" ht="15" customHeight="1">
      <c r="A2200" s="1244" t="s">
        <v>2747</v>
      </c>
      <c r="B2200" s="1272">
        <f>'[2]tr (2)'!C1475</f>
        <v>123.8</v>
      </c>
      <c r="C2200" s="1224">
        <f>'[2]tr (2)'!D1475</f>
        <v>127.6</v>
      </c>
      <c r="D2200" s="1276">
        <f>'[2]tr (2)'!E1475</f>
        <v>116.4</v>
      </c>
      <c r="E2200" s="1224">
        <f>'[2]tr (2)'!F1475</f>
        <v>116.2</v>
      </c>
      <c r="F2200" s="1224">
        <f>'[2]tr (2)'!G1475</f>
        <v>116.5</v>
      </c>
      <c r="G2200" s="1224">
        <f>'[2]tr (2)'!H1475</f>
        <v>116.3</v>
      </c>
      <c r="H2200" s="1224">
        <f>'[2]tr (2)'!I1475</f>
        <v>116.8</v>
      </c>
      <c r="I2200" s="1224">
        <f>'[2]tr (2)'!J1475</f>
        <v>117.3</v>
      </c>
      <c r="J2200" s="1224">
        <f>'[2]tr (2)'!K1475</f>
        <v>118</v>
      </c>
      <c r="K2200" s="1224">
        <f>'[2]tr (2)'!L1475</f>
        <v>116.3</v>
      </c>
      <c r="L2200" s="1224">
        <f>'[2]tr (2)'!M1475</f>
        <v>116</v>
      </c>
      <c r="M2200" s="1224">
        <f>'[2]tr (2)'!N1475</f>
        <v>117.4</v>
      </c>
      <c r="N2200" s="1272">
        <f>'[2]tr (2)'!O1475</f>
        <v>118.7</v>
      </c>
      <c r="O2200" s="1224">
        <f>'[2]tr (2)'!P1475</f>
        <v>117.2</v>
      </c>
      <c r="P2200" s="1276">
        <f>'[2]tr (2)'!Q1475</f>
        <v>116.8</v>
      </c>
      <c r="Q2200" s="1277" t="s">
        <v>2748</v>
      </c>
    </row>
    <row r="2201" spans="1:17" ht="15" customHeight="1">
      <c r="A2201" s="1244" t="s">
        <v>2749</v>
      </c>
      <c r="B2201" s="1272">
        <f>'[2]tr (2)'!C1476</f>
        <v>168.9</v>
      </c>
      <c r="C2201" s="1224">
        <f>'[2]tr (2)'!D1476</f>
        <v>166.6</v>
      </c>
      <c r="D2201" s="1276">
        <f>'[2]tr (2)'!E1476</f>
        <v>174.4</v>
      </c>
      <c r="E2201" s="1224">
        <f>'[2]tr (2)'!F1476</f>
        <v>174.1</v>
      </c>
      <c r="F2201" s="1224">
        <f>'[2]tr (2)'!G1476</f>
        <v>201</v>
      </c>
      <c r="G2201" s="1224">
        <f>'[2]tr (2)'!H1476</f>
        <v>169.8</v>
      </c>
      <c r="H2201" s="1224">
        <f>'[2]tr (2)'!I1476</f>
        <v>198.2</v>
      </c>
      <c r="I2201" s="1224">
        <f>'[2]tr (2)'!J1476</f>
        <v>183</v>
      </c>
      <c r="J2201" s="1224">
        <f>'[2]tr (2)'!K1476</f>
        <v>167.8</v>
      </c>
      <c r="K2201" s="1224">
        <f>'[2]tr (2)'!L1476</f>
        <v>172.5</v>
      </c>
      <c r="L2201" s="1224">
        <f>'[2]tr (2)'!M1476</f>
        <v>177.9</v>
      </c>
      <c r="M2201" s="1224">
        <f>'[2]tr (2)'!N1476</f>
        <v>180.1</v>
      </c>
      <c r="N2201" s="1272">
        <f>'[2]tr (2)'!O1476</f>
        <v>161.4</v>
      </c>
      <c r="O2201" s="1224">
        <f>'[2]tr (2)'!P1476</f>
        <v>152.80000000000001</v>
      </c>
      <c r="P2201" s="1276">
        <f>'[2]tr (2)'!Q1476</f>
        <v>162.19999999999999</v>
      </c>
      <c r="Q2201" s="1278" t="s">
        <v>2750</v>
      </c>
    </row>
    <row r="2202" spans="1:17" ht="15" customHeight="1">
      <c r="A2202" s="1244" t="s">
        <v>2751</v>
      </c>
      <c r="B2202" s="1272">
        <f>'[2]tr (2)'!C1477</f>
        <v>122.2</v>
      </c>
      <c r="C2202" s="1224">
        <f>'[2]tr (2)'!D1477</f>
        <v>122.2</v>
      </c>
      <c r="D2202" s="1276">
        <f>'[2]tr (2)'!E1477</f>
        <v>120.4</v>
      </c>
      <c r="E2202" s="1224">
        <f>'[2]tr (2)'!F1477</f>
        <v>120.4</v>
      </c>
      <c r="F2202" s="1224">
        <f>'[2]tr (2)'!G1477</f>
        <v>120.4</v>
      </c>
      <c r="G2202" s="1224">
        <f>'[2]tr (2)'!H1477</f>
        <v>119.8</v>
      </c>
      <c r="H2202" s="1224">
        <f>'[2]tr (2)'!I1477</f>
        <v>120.4</v>
      </c>
      <c r="I2202" s="1224">
        <f>'[2]tr (2)'!J1477</f>
        <v>120.4</v>
      </c>
      <c r="J2202" s="1224">
        <f>'[2]tr (2)'!K1477</f>
        <v>120.4</v>
      </c>
      <c r="K2202" s="1224">
        <f>'[2]tr (2)'!L1477</f>
        <v>119.8</v>
      </c>
      <c r="L2202" s="1224">
        <f>'[2]tr (2)'!M1477</f>
        <v>119.2</v>
      </c>
      <c r="M2202" s="1224">
        <f>'[2]tr (2)'!N1477</f>
        <v>119.2</v>
      </c>
      <c r="N2202" s="1272">
        <f>'[2]tr (2)'!O1477</f>
        <v>119.2</v>
      </c>
      <c r="O2202" s="1224">
        <f>'[2]tr (2)'!P1477</f>
        <v>119.2</v>
      </c>
      <c r="P2202" s="1276">
        <f>'[2]tr (2)'!Q1477</f>
        <v>119.2</v>
      </c>
      <c r="Q2202" s="1278" t="s">
        <v>2752</v>
      </c>
    </row>
    <row r="2203" spans="1:17" ht="15" customHeight="1">
      <c r="A2203" s="1244" t="s">
        <v>2753</v>
      </c>
      <c r="B2203" s="1272">
        <f>'[2]tr (2)'!C1478</f>
        <v>131.69999999999999</v>
      </c>
      <c r="C2203" s="1224">
        <f>'[2]tr (2)'!D1478</f>
        <v>143.5</v>
      </c>
      <c r="D2203" s="1276">
        <f>'[2]tr (2)'!E1478</f>
        <v>143.80000000000001</v>
      </c>
      <c r="E2203" s="1224">
        <f>'[2]tr (2)'!F1478</f>
        <v>143</v>
      </c>
      <c r="F2203" s="1224">
        <f>'[2]tr (2)'!G1478</f>
        <v>143</v>
      </c>
      <c r="G2203" s="1224">
        <f>'[2]tr (2)'!H1478</f>
        <v>143</v>
      </c>
      <c r="H2203" s="1224">
        <f>'[2]tr (2)'!I1478</f>
        <v>143.80000000000001</v>
      </c>
      <c r="I2203" s="1224">
        <f>'[2]tr (2)'!J1478</f>
        <v>143.19999999999999</v>
      </c>
      <c r="J2203" s="1224">
        <f>'[2]tr (2)'!K1478</f>
        <v>143.19999999999999</v>
      </c>
      <c r="K2203" s="1224">
        <f>'[2]tr (2)'!L1478</f>
        <v>144</v>
      </c>
      <c r="L2203" s="1224">
        <f>'[2]tr (2)'!M1478</f>
        <v>144.6</v>
      </c>
      <c r="M2203" s="1224">
        <f>'[2]tr (2)'!N1478</f>
        <v>147.30000000000001</v>
      </c>
      <c r="N2203" s="1272">
        <f>'[2]tr (2)'!O1478</f>
        <v>148.4</v>
      </c>
      <c r="O2203" s="1224">
        <f>'[2]tr (2)'!P1478</f>
        <v>152.19999999999999</v>
      </c>
      <c r="P2203" s="1276">
        <f>'[2]tr (2)'!Q1478</f>
        <v>149.4</v>
      </c>
      <c r="Q2203" s="1278" t="s">
        <v>2754</v>
      </c>
    </row>
    <row r="2204" spans="1:17" ht="15" customHeight="1">
      <c r="A2204" s="1244" t="s">
        <v>2755</v>
      </c>
      <c r="B2204" s="1272">
        <f>'[2]tr (2)'!C1479</f>
        <v>127.1</v>
      </c>
      <c r="C2204" s="1224">
        <f>'[2]tr (2)'!D1479</f>
        <v>128.19999999999999</v>
      </c>
      <c r="D2204" s="1276">
        <f>'[2]tr (2)'!E1479</f>
        <v>139.69999999999999</v>
      </c>
      <c r="E2204" s="1224">
        <f>'[2]tr (2)'!F1479</f>
        <v>139.19999999999999</v>
      </c>
      <c r="F2204" s="1224">
        <f>'[2]tr (2)'!G1479</f>
        <v>139.69999999999999</v>
      </c>
      <c r="G2204" s="1224">
        <f>'[2]tr (2)'!H1479</f>
        <v>134.6</v>
      </c>
      <c r="H2204" s="1224">
        <f>'[2]tr (2)'!I1479</f>
        <v>141.6</v>
      </c>
      <c r="I2204" s="1224">
        <f>'[2]tr (2)'!J1479</f>
        <v>141.30000000000001</v>
      </c>
      <c r="J2204" s="1224">
        <f>'[2]tr (2)'!K1479</f>
        <v>139.1</v>
      </c>
      <c r="K2204" s="1224">
        <f>'[2]tr (2)'!L1479</f>
        <v>122.6</v>
      </c>
      <c r="L2204" s="1224">
        <f>'[2]tr (2)'!M1479</f>
        <v>121.7</v>
      </c>
      <c r="M2204" s="1224">
        <f>'[2]tr (2)'!N1479</f>
        <v>123.5</v>
      </c>
      <c r="N2204" s="1272">
        <f>'[2]tr (2)'!O1479</f>
        <v>130.5</v>
      </c>
      <c r="O2204" s="1224">
        <f>'[2]tr (2)'!P1479</f>
        <v>129</v>
      </c>
      <c r="P2204" s="1276">
        <f>'[2]tr (2)'!Q1479</f>
        <v>132</v>
      </c>
      <c r="Q2204" s="1278" t="s">
        <v>2756</v>
      </c>
    </row>
    <row r="2205" spans="1:17" ht="15" customHeight="1">
      <c r="A2205" s="1244" t="s">
        <v>2757</v>
      </c>
      <c r="B2205" s="1272">
        <f>'[2]tr (2)'!C1480</f>
        <v>123.2</v>
      </c>
      <c r="C2205" s="1224">
        <f>'[2]tr (2)'!D1480</f>
        <v>131</v>
      </c>
      <c r="D2205" s="1276">
        <f>'[2]tr (2)'!E1480</f>
        <v>120.1</v>
      </c>
      <c r="E2205" s="1224">
        <f>'[2]tr (2)'!F1480</f>
        <v>117.4</v>
      </c>
      <c r="F2205" s="1224">
        <f>'[2]tr (2)'!G1480</f>
        <v>128.69999999999999</v>
      </c>
      <c r="G2205" s="1224">
        <f>'[2]tr (2)'!H1480</f>
        <v>127.8</v>
      </c>
      <c r="H2205" s="1224">
        <f>'[2]tr (2)'!I1480</f>
        <v>134.9</v>
      </c>
      <c r="I2205" s="1224">
        <f>'[2]tr (2)'!J1480</f>
        <v>129.69999999999999</v>
      </c>
      <c r="J2205" s="1224">
        <f>'[2]tr (2)'!K1480</f>
        <v>138.69999999999999</v>
      </c>
      <c r="K2205" s="1224">
        <f>'[2]tr (2)'!L1480</f>
        <v>137.19999999999999</v>
      </c>
      <c r="L2205" s="1224">
        <f>'[2]tr (2)'!M1480</f>
        <v>137.69999999999999</v>
      </c>
      <c r="M2205" s="1224">
        <f>'[2]tr (2)'!N1480</f>
        <v>151.5</v>
      </c>
      <c r="N2205" s="1272">
        <f>'[2]tr (2)'!O1480</f>
        <v>166.5</v>
      </c>
      <c r="O2205" s="1224">
        <f>'[2]tr (2)'!P1480</f>
        <v>154.1</v>
      </c>
      <c r="P2205" s="1276">
        <f>'[2]tr (2)'!Q1480</f>
        <v>154.4</v>
      </c>
      <c r="Q2205" s="1278" t="s">
        <v>2758</v>
      </c>
    </row>
    <row r="2206" spans="1:17" ht="15" customHeight="1">
      <c r="A2206" s="1244" t="s">
        <v>2759</v>
      </c>
      <c r="B2206" s="1272">
        <f>'[2]tr (2)'!C1481</f>
        <v>108.5</v>
      </c>
      <c r="C2206" s="1224">
        <f>'[2]tr (2)'!D1481</f>
        <v>108.5</v>
      </c>
      <c r="D2206" s="1276">
        <f>'[2]tr (2)'!E1481</f>
        <v>108.5</v>
      </c>
      <c r="E2206" s="1224">
        <f>'[2]tr (2)'!F1481</f>
        <v>108.5</v>
      </c>
      <c r="F2206" s="1224">
        <f>'[2]tr (2)'!G1481</f>
        <v>108.5</v>
      </c>
      <c r="G2206" s="1224">
        <f>'[2]tr (2)'!H1481</f>
        <v>108.5</v>
      </c>
      <c r="H2206" s="1224">
        <f>'[2]tr (2)'!I1481</f>
        <v>108.5</v>
      </c>
      <c r="I2206" s="1224">
        <f>'[2]tr (2)'!J1481</f>
        <v>108.5</v>
      </c>
      <c r="J2206" s="1224">
        <f>'[2]tr (2)'!K1481</f>
        <v>108.5</v>
      </c>
      <c r="K2206" s="1224">
        <f>'[2]tr (2)'!L1481</f>
        <v>108.5</v>
      </c>
      <c r="L2206" s="1224">
        <f>'[2]tr (2)'!M1481</f>
        <v>108.5</v>
      </c>
      <c r="M2206" s="1224">
        <f>'[2]tr (2)'!N1481</f>
        <v>110.6</v>
      </c>
      <c r="N2206" s="1272">
        <f>'[2]tr (2)'!O1481</f>
        <v>110.6</v>
      </c>
      <c r="O2206" s="1224">
        <f>'[2]tr (2)'!P1481</f>
        <v>110.6</v>
      </c>
      <c r="P2206" s="1276">
        <f>'[2]tr (2)'!Q1481</f>
        <v>112.6</v>
      </c>
      <c r="Q2206" s="1278" t="s">
        <v>2760</v>
      </c>
    </row>
    <row r="2207" spans="1:17" ht="15" customHeight="1">
      <c r="A2207" s="1244" t="s">
        <v>2761</v>
      </c>
      <c r="B2207" s="1272">
        <f>'[2]tr (2)'!C1482</f>
        <v>120.5</v>
      </c>
      <c r="C2207" s="1224">
        <f>'[2]tr (2)'!D1482</f>
        <v>120.5</v>
      </c>
      <c r="D2207" s="1276">
        <f>'[2]tr (2)'!E1482</f>
        <v>120.5</v>
      </c>
      <c r="E2207" s="1224">
        <f>'[2]tr (2)'!F1482</f>
        <v>118.8</v>
      </c>
      <c r="F2207" s="1224">
        <f>'[2]tr (2)'!G1482</f>
        <v>118.8</v>
      </c>
      <c r="G2207" s="1224">
        <f>'[2]tr (2)'!H1482</f>
        <v>121.6</v>
      </c>
      <c r="H2207" s="1224">
        <f>'[2]tr (2)'!I1482</f>
        <v>122.2</v>
      </c>
      <c r="I2207" s="1224">
        <f>'[2]tr (2)'!J1482</f>
        <v>125.6</v>
      </c>
      <c r="J2207" s="1224">
        <f>'[2]tr (2)'!K1482</f>
        <v>131.69999999999999</v>
      </c>
      <c r="K2207" s="1224">
        <f>'[2]tr (2)'!L1482</f>
        <v>134.1</v>
      </c>
      <c r="L2207" s="1224">
        <f>'[2]tr (2)'!M1482</f>
        <v>133.69999999999999</v>
      </c>
      <c r="M2207" s="1224">
        <f>'[2]tr (2)'!N1482</f>
        <v>135.6</v>
      </c>
      <c r="N2207" s="1272">
        <f>'[2]tr (2)'!O1482</f>
        <v>135.30000000000001</v>
      </c>
      <c r="O2207" s="1224">
        <f>'[2]tr (2)'!P1482</f>
        <v>136.30000000000001</v>
      </c>
      <c r="P2207" s="1276">
        <f>'[2]tr (2)'!Q1482</f>
        <v>136.69999999999999</v>
      </c>
      <c r="Q2207" s="1278" t="s">
        <v>2762</v>
      </c>
    </row>
    <row r="2208" spans="1:17" ht="15" customHeight="1">
      <c r="A2208" s="1244" t="s">
        <v>2763</v>
      </c>
      <c r="B2208" s="1272">
        <f>'[2]tr (2)'!C1483</f>
        <v>114.5</v>
      </c>
      <c r="C2208" s="1224">
        <f>'[2]tr (2)'!D1483</f>
        <v>114.3</v>
      </c>
      <c r="D2208" s="1276">
        <f>'[2]tr (2)'!E1483</f>
        <v>114.3</v>
      </c>
      <c r="E2208" s="1224">
        <f>'[2]tr (2)'!F1483</f>
        <v>114.3</v>
      </c>
      <c r="F2208" s="1224">
        <f>'[2]tr (2)'!G1483</f>
        <v>114.3</v>
      </c>
      <c r="G2208" s="1224">
        <f>'[2]tr (2)'!H1483</f>
        <v>114.3</v>
      </c>
      <c r="H2208" s="1224">
        <f>'[2]tr (2)'!I1483</f>
        <v>114.3</v>
      </c>
      <c r="I2208" s="1224">
        <f>'[2]tr (2)'!J1483</f>
        <v>114.3</v>
      </c>
      <c r="J2208" s="1224">
        <f>'[2]tr (2)'!K1483</f>
        <v>114.3</v>
      </c>
      <c r="K2208" s="1224">
        <f>'[2]tr (2)'!L1483</f>
        <v>114.3</v>
      </c>
      <c r="L2208" s="1224">
        <f>'[2]tr (2)'!M1483</f>
        <v>114.3</v>
      </c>
      <c r="M2208" s="1224">
        <f>'[2]tr (2)'!N1483</f>
        <v>114.3</v>
      </c>
      <c r="N2208" s="1272">
        <f>'[2]tr (2)'!O1483</f>
        <v>114.3</v>
      </c>
      <c r="O2208" s="1224">
        <f>'[2]tr (2)'!P1483</f>
        <v>114.3</v>
      </c>
      <c r="P2208" s="1276">
        <f>'[2]tr (2)'!Q1483</f>
        <v>114.3</v>
      </c>
      <c r="Q2208" s="1278" t="s">
        <v>2764</v>
      </c>
    </row>
    <row r="2209" spans="1:17" ht="15" customHeight="1">
      <c r="A2209" s="1244" t="s">
        <v>2765</v>
      </c>
      <c r="B2209" s="1272">
        <f>'[2]tr (2)'!C1484</f>
        <v>108.2</v>
      </c>
      <c r="C2209" s="1224">
        <f>'[2]tr (2)'!D1484</f>
        <v>108.9</v>
      </c>
      <c r="D2209" s="1276">
        <f>'[2]tr (2)'!E1484</f>
        <v>109.3</v>
      </c>
      <c r="E2209" s="1224">
        <f>'[2]tr (2)'!F1484</f>
        <v>109.3</v>
      </c>
      <c r="F2209" s="1224">
        <f>'[2]tr (2)'!G1484</f>
        <v>109.3</v>
      </c>
      <c r="G2209" s="1224">
        <f>'[2]tr (2)'!H1484</f>
        <v>109.3</v>
      </c>
      <c r="H2209" s="1224">
        <f>'[2]tr (2)'!I1484</f>
        <v>109.3</v>
      </c>
      <c r="I2209" s="1224">
        <f>'[2]tr (2)'!J1484</f>
        <v>109.3</v>
      </c>
      <c r="J2209" s="1224">
        <f>'[2]tr (2)'!K1484</f>
        <v>109</v>
      </c>
      <c r="K2209" s="1224">
        <f>'[2]tr (2)'!L1484</f>
        <v>109.9</v>
      </c>
      <c r="L2209" s="1224">
        <f>'[2]tr (2)'!M1484</f>
        <v>109.9</v>
      </c>
      <c r="M2209" s="1224">
        <f>'[2]tr (2)'!N1484</f>
        <v>109.9</v>
      </c>
      <c r="N2209" s="1272">
        <f>'[2]tr (2)'!O1484</f>
        <v>109.9</v>
      </c>
      <c r="O2209" s="1224">
        <f>'[2]tr (2)'!P1484</f>
        <v>109.9</v>
      </c>
      <c r="P2209" s="1276">
        <f>'[2]tr (2)'!Q1484</f>
        <v>109.9</v>
      </c>
      <c r="Q2209" s="1278" t="s">
        <v>2766</v>
      </c>
    </row>
    <row r="2210" spans="1:17" ht="15" customHeight="1">
      <c r="B2210" s="1272"/>
      <c r="C2210" s="1224"/>
      <c r="D2210" s="1268"/>
      <c r="E2210" s="1267"/>
      <c r="F2210" s="1267"/>
      <c r="G2210" s="1267"/>
      <c r="H2210" s="1267"/>
      <c r="I2210" s="1267"/>
      <c r="J2210" s="1267"/>
      <c r="K2210" s="1267"/>
      <c r="L2210" s="1267"/>
      <c r="M2210" s="1267"/>
      <c r="N2210" s="1266"/>
      <c r="O2210" s="1267"/>
      <c r="P2210" s="1268"/>
      <c r="Q2210" s="1278"/>
    </row>
    <row r="2211" spans="1:17" ht="15" customHeight="1">
      <c r="A2211" s="1274" t="s">
        <v>2767</v>
      </c>
      <c r="B2211" s="1266">
        <f>'[2]tr (2)'!C1486</f>
        <v>137.30000000000001</v>
      </c>
      <c r="C2211" s="1267">
        <f>'[2]tr (2)'!D1486</f>
        <v>137.30000000000001</v>
      </c>
      <c r="D2211" s="1268">
        <f>'[2]tr (2)'!E1486</f>
        <v>137.30000000000001</v>
      </c>
      <c r="E2211" s="1267">
        <f>'[2]tr (2)'!F1486</f>
        <v>137.30000000000001</v>
      </c>
      <c r="F2211" s="1267">
        <f>'[2]tr (2)'!G1486</f>
        <v>137.30000000000001</v>
      </c>
      <c r="G2211" s="1267">
        <f>'[2]tr (2)'!H1486</f>
        <v>137.30000000000001</v>
      </c>
      <c r="H2211" s="1267">
        <f>'[2]tr (2)'!I1486</f>
        <v>137.30000000000001</v>
      </c>
      <c r="I2211" s="1267">
        <f>'[2]tr (2)'!J1486</f>
        <v>137.30000000000001</v>
      </c>
      <c r="J2211" s="1267">
        <f>'[2]tr (2)'!K1486</f>
        <v>137.30000000000001</v>
      </c>
      <c r="K2211" s="1267">
        <f>'[2]tr (2)'!L1486</f>
        <v>137.30000000000001</v>
      </c>
      <c r="L2211" s="1267">
        <f>'[2]tr (2)'!M1486</f>
        <v>137.30000000000001</v>
      </c>
      <c r="M2211" s="1267">
        <f>'[2]tr (2)'!N1486</f>
        <v>137.30000000000001</v>
      </c>
      <c r="N2211" s="1266">
        <f>'[2]tr (2)'!O1486</f>
        <v>124.8</v>
      </c>
      <c r="O2211" s="1267">
        <f>'[2]tr (2)'!P1486</f>
        <v>124.8</v>
      </c>
      <c r="P2211" s="1268">
        <f>'[2]tr (2)'!Q1486</f>
        <v>124.8</v>
      </c>
      <c r="Q2211" s="1273" t="s">
        <v>2768</v>
      </c>
    </row>
    <row r="2212" spans="1:17" ht="15" customHeight="1">
      <c r="A2212" s="1244" t="s">
        <v>2769</v>
      </c>
      <c r="B2212" s="1272">
        <f>'[2]tr (2)'!C1487</f>
        <v>112.5</v>
      </c>
      <c r="C2212" s="1224">
        <f>'[2]tr (2)'!D1487</f>
        <v>112.5</v>
      </c>
      <c r="D2212" s="1276">
        <f>'[2]tr (2)'!E1487</f>
        <v>112.5</v>
      </c>
      <c r="E2212" s="1224">
        <f>'[2]tr (2)'!F1487</f>
        <v>112.5</v>
      </c>
      <c r="F2212" s="1224">
        <f>'[2]tr (2)'!G1487</f>
        <v>112.5</v>
      </c>
      <c r="G2212" s="1224">
        <f>'[2]tr (2)'!H1487</f>
        <v>112.5</v>
      </c>
      <c r="H2212" s="1224">
        <f>'[2]tr (2)'!I1487</f>
        <v>112.5</v>
      </c>
      <c r="I2212" s="1224">
        <f>'[2]tr (2)'!J1487</f>
        <v>112.5</v>
      </c>
      <c r="J2212" s="1224">
        <f>'[2]tr (2)'!K1487</f>
        <v>112.5</v>
      </c>
      <c r="K2212" s="1224">
        <f>'[2]tr (2)'!L1487</f>
        <v>112.5</v>
      </c>
      <c r="L2212" s="1224">
        <f>'[2]tr (2)'!M1487</f>
        <v>112.5</v>
      </c>
      <c r="M2212" s="1224">
        <f>'[2]tr (2)'!N1487</f>
        <v>112.5</v>
      </c>
      <c r="N2212" s="1272">
        <f>'[2]tr (2)'!O1487</f>
        <v>112.5</v>
      </c>
      <c r="O2212" s="1224">
        <f>'[2]tr (2)'!P1487</f>
        <v>112.5</v>
      </c>
      <c r="P2212" s="1276">
        <f>'[2]tr (2)'!Q1487</f>
        <v>112.5</v>
      </c>
      <c r="Q2212" s="1277" t="s">
        <v>2770</v>
      </c>
    </row>
    <row r="2213" spans="1:17" ht="15" customHeight="1">
      <c r="A2213" s="1244" t="s">
        <v>2771</v>
      </c>
      <c r="B2213" s="1272">
        <f>'[2]tr (2)'!C1488</f>
        <v>120</v>
      </c>
      <c r="C2213" s="1224">
        <f>'[2]tr (2)'!D1488</f>
        <v>120</v>
      </c>
      <c r="D2213" s="1276">
        <f>'[2]tr (2)'!E1488</f>
        <v>120</v>
      </c>
      <c r="E2213" s="1224">
        <f>'[2]tr (2)'!F1488</f>
        <v>120</v>
      </c>
      <c r="F2213" s="1224">
        <f>'[2]tr (2)'!G1488</f>
        <v>120</v>
      </c>
      <c r="G2213" s="1224">
        <f>'[2]tr (2)'!H1488</f>
        <v>120</v>
      </c>
      <c r="H2213" s="1224">
        <f>'[2]tr (2)'!I1488</f>
        <v>120</v>
      </c>
      <c r="I2213" s="1224">
        <f>'[2]tr (2)'!J1488</f>
        <v>120</v>
      </c>
      <c r="J2213" s="1224">
        <f>'[2]tr (2)'!K1488</f>
        <v>120</v>
      </c>
      <c r="K2213" s="1224">
        <f>'[2]tr (2)'!L1488</f>
        <v>120</v>
      </c>
      <c r="L2213" s="1224">
        <f>'[2]tr (2)'!M1488</f>
        <v>120</v>
      </c>
      <c r="M2213" s="1224">
        <f>'[2]tr (2)'!N1488</f>
        <v>120</v>
      </c>
      <c r="N2213" s="1272">
        <f>'[2]tr (2)'!O1488</f>
        <v>120</v>
      </c>
      <c r="O2213" s="1224">
        <f>'[2]tr (2)'!P1488</f>
        <v>120</v>
      </c>
      <c r="P2213" s="1276">
        <f>'[2]tr (2)'!Q1488</f>
        <v>120</v>
      </c>
      <c r="Q2213" s="1278" t="s">
        <v>2772</v>
      </c>
    </row>
    <row r="2214" spans="1:17" ht="15" customHeight="1">
      <c r="A2214" s="1244" t="s">
        <v>2773</v>
      </c>
      <c r="B2214" s="1272">
        <f>'[2]tr (2)'!C1489</f>
        <v>132.6</v>
      </c>
      <c r="C2214" s="1224">
        <f>'[2]tr (2)'!D1489</f>
        <v>132.6</v>
      </c>
      <c r="D2214" s="1276">
        <f>'[2]tr (2)'!E1489</f>
        <v>132.6</v>
      </c>
      <c r="E2214" s="1224">
        <f>'[2]tr (2)'!F1489</f>
        <v>125</v>
      </c>
      <c r="F2214" s="1224">
        <f>'[2]tr (2)'!G1489</f>
        <v>125</v>
      </c>
      <c r="G2214" s="1224">
        <f>'[2]tr (2)'!H1489</f>
        <v>125</v>
      </c>
      <c r="H2214" s="1224">
        <f>'[2]tr (2)'!I1489</f>
        <v>125</v>
      </c>
      <c r="I2214" s="1224">
        <f>'[2]tr (2)'!J1489</f>
        <v>125</v>
      </c>
      <c r="J2214" s="1224">
        <f>'[2]tr (2)'!K1489</f>
        <v>125</v>
      </c>
      <c r="K2214" s="1224">
        <f>'[2]tr (2)'!L1489</f>
        <v>125</v>
      </c>
      <c r="L2214" s="1224">
        <f>'[2]tr (2)'!M1489</f>
        <v>125</v>
      </c>
      <c r="M2214" s="1224">
        <f>'[2]tr (2)'!N1489</f>
        <v>125</v>
      </c>
      <c r="N2214" s="1272">
        <f>'[2]tr (2)'!O1489</f>
        <v>125</v>
      </c>
      <c r="O2214" s="1224">
        <f>'[2]tr (2)'!P1489</f>
        <v>125</v>
      </c>
      <c r="P2214" s="1276">
        <f>'[2]tr (2)'!Q1489</f>
        <v>125</v>
      </c>
      <c r="Q2214" s="1278" t="s">
        <v>2774</v>
      </c>
    </row>
    <row r="2215" spans="1:17" ht="15" customHeight="1">
      <c r="A2215" s="1244" t="s">
        <v>2775</v>
      </c>
      <c r="B2215" s="1272">
        <f>'[2]tr (2)'!C1490</f>
        <v>137.4</v>
      </c>
      <c r="C2215" s="1224">
        <f>'[2]tr (2)'!D1490</f>
        <v>137.4</v>
      </c>
      <c r="D2215" s="1276">
        <f>'[2]tr (2)'!E1490</f>
        <v>137.4</v>
      </c>
      <c r="E2215" s="1224">
        <f>'[2]tr (2)'!F1490</f>
        <v>137.4</v>
      </c>
      <c r="F2215" s="1224">
        <f>'[2]tr (2)'!G1490</f>
        <v>137.4</v>
      </c>
      <c r="G2215" s="1224">
        <f>'[2]tr (2)'!H1490</f>
        <v>137.4</v>
      </c>
      <c r="H2215" s="1224">
        <f>'[2]tr (2)'!I1490</f>
        <v>137.4</v>
      </c>
      <c r="I2215" s="1224">
        <f>'[2]tr (2)'!J1490</f>
        <v>137.4</v>
      </c>
      <c r="J2215" s="1224">
        <f>'[2]tr (2)'!K1490</f>
        <v>137.4</v>
      </c>
      <c r="K2215" s="1224">
        <f>'[2]tr (2)'!L1490</f>
        <v>137.4</v>
      </c>
      <c r="L2215" s="1224">
        <f>'[2]tr (2)'!M1490</f>
        <v>137.4</v>
      </c>
      <c r="M2215" s="1224">
        <f>'[2]tr (2)'!N1490</f>
        <v>137.4</v>
      </c>
      <c r="N2215" s="1272">
        <f>'[2]tr (2)'!O1490</f>
        <v>124.8</v>
      </c>
      <c r="O2215" s="1224">
        <f>'[2]tr (2)'!P1490</f>
        <v>124.8</v>
      </c>
      <c r="P2215" s="1276">
        <f>'[2]tr (2)'!Q1490</f>
        <v>124.8</v>
      </c>
      <c r="Q2215" s="1278" t="s">
        <v>2776</v>
      </c>
    </row>
    <row r="2216" spans="1:17" ht="15" customHeight="1">
      <c r="B2216" s="1272"/>
      <c r="C2216" s="1224"/>
      <c r="D2216" s="1268"/>
      <c r="E2216" s="1267"/>
      <c r="F2216" s="1267"/>
      <c r="G2216" s="1267"/>
      <c r="H2216" s="1267"/>
      <c r="I2216" s="1267"/>
      <c r="J2216" s="1267"/>
      <c r="K2216" s="1267"/>
      <c r="L2216" s="1267"/>
      <c r="M2216" s="1267"/>
      <c r="N2216" s="1266"/>
      <c r="O2216" s="1267"/>
      <c r="P2216" s="1268"/>
      <c r="Q2216" s="1278"/>
    </row>
    <row r="2217" spans="1:17" ht="15" customHeight="1">
      <c r="A2217" s="1274" t="s">
        <v>2777</v>
      </c>
      <c r="B2217" s="1266">
        <f>'[2]tr (2)'!C1492</f>
        <v>108.3</v>
      </c>
      <c r="C2217" s="1267">
        <f>'[2]tr (2)'!D1492</f>
        <v>108.3</v>
      </c>
      <c r="D2217" s="1268">
        <f>'[2]tr (2)'!E1492</f>
        <v>108.3</v>
      </c>
      <c r="E2217" s="1267">
        <f>'[2]tr (2)'!F1492</f>
        <v>107.8</v>
      </c>
      <c r="F2217" s="1267">
        <f>'[2]tr (2)'!G1492</f>
        <v>107.8</v>
      </c>
      <c r="G2217" s="1267">
        <f>'[2]tr (2)'!H1492</f>
        <v>107.1</v>
      </c>
      <c r="H2217" s="1267">
        <f>'[2]tr (2)'!I1492</f>
        <v>107.1</v>
      </c>
      <c r="I2217" s="1267">
        <f>'[2]tr (2)'!J1492</f>
        <v>107.1</v>
      </c>
      <c r="J2217" s="1267">
        <f>'[2]tr (2)'!K1492</f>
        <v>107.1</v>
      </c>
      <c r="K2217" s="1267">
        <f>'[2]tr (2)'!L1492</f>
        <v>107.1</v>
      </c>
      <c r="L2217" s="1267">
        <f>'[2]tr (2)'!M1492</f>
        <v>107.2</v>
      </c>
      <c r="M2217" s="1267">
        <f>'[2]tr (2)'!N1492</f>
        <v>107.2</v>
      </c>
      <c r="N2217" s="1266">
        <f>'[2]tr (2)'!O1492</f>
        <v>107.2</v>
      </c>
      <c r="O2217" s="1267">
        <f>'[2]tr (2)'!P1492</f>
        <v>106.9</v>
      </c>
      <c r="P2217" s="1268">
        <f>'[2]tr (2)'!Q1492</f>
        <v>106.9</v>
      </c>
      <c r="Q2217" s="1273" t="s">
        <v>2778</v>
      </c>
    </row>
    <row r="2218" spans="1:17" ht="15" customHeight="1">
      <c r="A2218" s="1244" t="s">
        <v>2779</v>
      </c>
      <c r="B2218" s="1272">
        <f>'[2]tr (2)'!C1493</f>
        <v>103.2</v>
      </c>
      <c r="C2218" s="1224">
        <f>'[2]tr (2)'!D1493</f>
        <v>103.2</v>
      </c>
      <c r="D2218" s="1276">
        <f>'[2]tr (2)'!E1493</f>
        <v>103.2</v>
      </c>
      <c r="E2218" s="1224">
        <f>'[2]tr (2)'!F1493</f>
        <v>103.2</v>
      </c>
      <c r="F2218" s="1224">
        <f>'[2]tr (2)'!G1493</f>
        <v>103.2</v>
      </c>
      <c r="G2218" s="1224">
        <f>'[2]tr (2)'!H1493</f>
        <v>103.2</v>
      </c>
      <c r="H2218" s="1224">
        <f>'[2]tr (2)'!I1493</f>
        <v>103.2</v>
      </c>
      <c r="I2218" s="1224">
        <f>'[2]tr (2)'!J1493</f>
        <v>103.2</v>
      </c>
      <c r="J2218" s="1224">
        <f>'[2]tr (2)'!K1493</f>
        <v>103.2</v>
      </c>
      <c r="K2218" s="1224">
        <f>'[2]tr (2)'!L1493</f>
        <v>103.2</v>
      </c>
      <c r="L2218" s="1224">
        <f>'[2]tr (2)'!M1493</f>
        <v>103.2</v>
      </c>
      <c r="M2218" s="1224">
        <f>'[2]tr (2)'!N1493</f>
        <v>103.2</v>
      </c>
      <c r="N2218" s="1272">
        <f>'[2]tr (2)'!O1493</f>
        <v>103.2</v>
      </c>
      <c r="O2218" s="1224">
        <f>'[2]tr (2)'!P1493</f>
        <v>103.2</v>
      </c>
      <c r="P2218" s="1276">
        <f>'[2]tr (2)'!Q1493</f>
        <v>103.2</v>
      </c>
      <c r="Q2218" s="1278" t="s">
        <v>2780</v>
      </c>
    </row>
    <row r="2219" spans="1:17" ht="15" customHeight="1">
      <c r="A2219" s="1244" t="s">
        <v>2781</v>
      </c>
      <c r="B2219" s="1272">
        <f>'[2]tr (2)'!C1494</f>
        <v>109.7</v>
      </c>
      <c r="C2219" s="1224">
        <f>'[2]tr (2)'!D1494</f>
        <v>109.7</v>
      </c>
      <c r="D2219" s="1276">
        <f>'[2]tr (2)'!E1494</f>
        <v>109.6</v>
      </c>
      <c r="E2219" s="1224">
        <f>'[2]tr (2)'!F1494</f>
        <v>109.1</v>
      </c>
      <c r="F2219" s="1224">
        <f>'[2]tr (2)'!G1494</f>
        <v>109.1</v>
      </c>
      <c r="G2219" s="1224">
        <f>'[2]tr (2)'!H1494</f>
        <v>108.2</v>
      </c>
      <c r="H2219" s="1224">
        <f>'[2]tr (2)'!I1494</f>
        <v>108.2</v>
      </c>
      <c r="I2219" s="1224">
        <f>'[2]tr (2)'!J1494</f>
        <v>108.2</v>
      </c>
      <c r="J2219" s="1224">
        <f>'[2]tr (2)'!K1494</f>
        <v>108.2</v>
      </c>
      <c r="K2219" s="1224">
        <f>'[2]tr (2)'!L1494</f>
        <v>108.2</v>
      </c>
      <c r="L2219" s="1224">
        <f>'[2]tr (2)'!M1494</f>
        <v>108.2</v>
      </c>
      <c r="M2219" s="1224">
        <f>'[2]tr (2)'!N1494</f>
        <v>108.2</v>
      </c>
      <c r="N2219" s="1272">
        <f>'[2]tr (2)'!O1494</f>
        <v>108.2</v>
      </c>
      <c r="O2219" s="1224">
        <f>'[2]tr (2)'!P1494</f>
        <v>107.9</v>
      </c>
      <c r="P2219" s="1276">
        <f>'[2]tr (2)'!Q1494</f>
        <v>107.9</v>
      </c>
      <c r="Q2219" s="1278" t="s">
        <v>2782</v>
      </c>
    </row>
    <row r="2220" spans="1:17" ht="15" customHeight="1">
      <c r="A2220" s="1244" t="s">
        <v>2783</v>
      </c>
      <c r="B2220" s="1272">
        <f>'[2]tr (2)'!C1495</f>
        <v>108.2</v>
      </c>
      <c r="C2220" s="1224">
        <f>'[2]tr (2)'!D1495</f>
        <v>108.2</v>
      </c>
      <c r="D2220" s="1276">
        <f>'[2]tr (2)'!E1495</f>
        <v>108.2</v>
      </c>
      <c r="E2220" s="1224">
        <f>'[2]tr (2)'!F1495</f>
        <v>108.2</v>
      </c>
      <c r="F2220" s="1224">
        <f>'[2]tr (2)'!G1495</f>
        <v>108.2</v>
      </c>
      <c r="G2220" s="1224">
        <f>'[2]tr (2)'!H1495</f>
        <v>108.2</v>
      </c>
      <c r="H2220" s="1224">
        <f>'[2]tr (2)'!I1495</f>
        <v>108.2</v>
      </c>
      <c r="I2220" s="1224">
        <f>'[2]tr (2)'!J1495</f>
        <v>108.2</v>
      </c>
      <c r="J2220" s="1224">
        <f>'[2]tr (2)'!K1495</f>
        <v>108.2</v>
      </c>
      <c r="K2220" s="1224">
        <f>'[2]tr (2)'!L1495</f>
        <v>108.2</v>
      </c>
      <c r="L2220" s="1224">
        <f>'[2]tr (2)'!M1495</f>
        <v>108.2</v>
      </c>
      <c r="M2220" s="1224">
        <f>'[2]tr (2)'!N1495</f>
        <v>108.2</v>
      </c>
      <c r="N2220" s="1272">
        <f>'[2]tr (2)'!O1495</f>
        <v>108.2</v>
      </c>
      <c r="O2220" s="1224">
        <f>'[2]tr (2)'!P1495</f>
        <v>108.2</v>
      </c>
      <c r="P2220" s="1276">
        <f>'[2]tr (2)'!Q1495</f>
        <v>108.2</v>
      </c>
      <c r="Q2220" s="1278" t="s">
        <v>2784</v>
      </c>
    </row>
    <row r="2221" spans="1:17" ht="15" customHeight="1">
      <c r="A2221" s="1244" t="s">
        <v>2785</v>
      </c>
      <c r="B2221" s="1272">
        <f>'[2]tr (2)'!C1496</f>
        <v>109.6</v>
      </c>
      <c r="C2221" s="1224">
        <f>'[2]tr (2)'!D1496</f>
        <v>109.6</v>
      </c>
      <c r="D2221" s="1276">
        <f>'[2]tr (2)'!E1496</f>
        <v>109.6</v>
      </c>
      <c r="E2221" s="1224">
        <f>'[2]tr (2)'!F1496</f>
        <v>109.6</v>
      </c>
      <c r="F2221" s="1224">
        <f>'[2]tr (2)'!G1496</f>
        <v>109.6</v>
      </c>
      <c r="G2221" s="1224">
        <f>'[2]tr (2)'!H1496</f>
        <v>109.6</v>
      </c>
      <c r="H2221" s="1224">
        <f>'[2]tr (2)'!I1496</f>
        <v>109.6</v>
      </c>
      <c r="I2221" s="1224">
        <f>'[2]tr (2)'!J1496</f>
        <v>109.6</v>
      </c>
      <c r="J2221" s="1224">
        <f>'[2]tr (2)'!K1496</f>
        <v>109.6</v>
      </c>
      <c r="K2221" s="1224">
        <f>'[2]tr (2)'!L1496</f>
        <v>109.6</v>
      </c>
      <c r="L2221" s="1224">
        <f>'[2]tr (2)'!M1496</f>
        <v>109.6</v>
      </c>
      <c r="M2221" s="1224">
        <f>'[2]tr (2)'!N1496</f>
        <v>109.6</v>
      </c>
      <c r="N2221" s="1272">
        <f>'[2]tr (2)'!O1496</f>
        <v>109.6</v>
      </c>
      <c r="O2221" s="1224">
        <f>'[2]tr (2)'!P1496</f>
        <v>109.6</v>
      </c>
      <c r="P2221" s="1276">
        <f>'[2]tr (2)'!Q1496</f>
        <v>109.6</v>
      </c>
      <c r="Q2221" s="1278" t="s">
        <v>2786</v>
      </c>
    </row>
    <row r="2222" spans="1:17" ht="15" customHeight="1">
      <c r="A2222" s="1244" t="s">
        <v>2787</v>
      </c>
      <c r="B2222" s="1272">
        <f>'[2]tr (2)'!C1497</f>
        <v>100.7</v>
      </c>
      <c r="C2222" s="1224">
        <f>'[2]tr (2)'!D1497</f>
        <v>100.7</v>
      </c>
      <c r="D2222" s="1276">
        <f>'[2]tr (2)'!E1497</f>
        <v>100.7</v>
      </c>
      <c r="E2222" s="1224">
        <f>'[2]tr (2)'!F1497</f>
        <v>100.3</v>
      </c>
      <c r="F2222" s="1224">
        <f>'[2]tr (2)'!G1497</f>
        <v>100.3</v>
      </c>
      <c r="G2222" s="1224">
        <f>'[2]tr (2)'!H1497</f>
        <v>100.3</v>
      </c>
      <c r="H2222" s="1224">
        <f>'[2]tr (2)'!I1497</f>
        <v>100.3</v>
      </c>
      <c r="I2222" s="1224">
        <f>'[2]tr (2)'!J1497</f>
        <v>100.3</v>
      </c>
      <c r="J2222" s="1224">
        <f>'[2]tr (2)'!K1497</f>
        <v>100.3</v>
      </c>
      <c r="K2222" s="1224">
        <f>'[2]tr (2)'!L1497</f>
        <v>100.3</v>
      </c>
      <c r="L2222" s="1224">
        <f>'[2]tr (2)'!M1497</f>
        <v>100.7</v>
      </c>
      <c r="M2222" s="1224">
        <f>'[2]tr (2)'!N1497</f>
        <v>100.7</v>
      </c>
      <c r="N2222" s="1272">
        <f>'[2]tr (2)'!O1497</f>
        <v>100.7</v>
      </c>
      <c r="O2222" s="1224">
        <f>'[2]tr (2)'!P1497</f>
        <v>100.7</v>
      </c>
      <c r="P2222" s="1276">
        <f>'[2]tr (2)'!Q1497</f>
        <v>100.7</v>
      </c>
      <c r="Q2222" s="1278" t="s">
        <v>2788</v>
      </c>
    </row>
    <row r="2223" spans="1:17" ht="15" customHeight="1">
      <c r="A2223" s="1244" t="s">
        <v>2789</v>
      </c>
      <c r="B2223" s="1272">
        <f>'[2]tr (2)'!C1498</f>
        <v>105.5</v>
      </c>
      <c r="C2223" s="1224">
        <f>'[2]tr (2)'!D1498</f>
        <v>105.5</v>
      </c>
      <c r="D2223" s="1276">
        <f>'[2]tr (2)'!E1498</f>
        <v>105.5</v>
      </c>
      <c r="E2223" s="1224">
        <f>'[2]tr (2)'!F1498</f>
        <v>105.5</v>
      </c>
      <c r="F2223" s="1224">
        <f>'[2]tr (2)'!G1498</f>
        <v>105.5</v>
      </c>
      <c r="G2223" s="1224">
        <f>'[2]tr (2)'!H1498</f>
        <v>105.5</v>
      </c>
      <c r="H2223" s="1224">
        <f>'[2]tr (2)'!I1498</f>
        <v>105.5</v>
      </c>
      <c r="I2223" s="1224">
        <f>'[2]tr (2)'!J1498</f>
        <v>105.5</v>
      </c>
      <c r="J2223" s="1224">
        <f>'[2]tr (2)'!K1498</f>
        <v>105.5</v>
      </c>
      <c r="K2223" s="1224">
        <f>'[2]tr (2)'!L1498</f>
        <v>105.5</v>
      </c>
      <c r="L2223" s="1224">
        <f>'[2]tr (2)'!M1498</f>
        <v>105.5</v>
      </c>
      <c r="M2223" s="1224">
        <f>'[2]tr (2)'!N1498</f>
        <v>105.5</v>
      </c>
      <c r="N2223" s="1272">
        <f>'[2]tr (2)'!O1498</f>
        <v>105.5</v>
      </c>
      <c r="O2223" s="1224">
        <f>'[2]tr (2)'!P1498</f>
        <v>105.5</v>
      </c>
      <c r="P2223" s="1276">
        <f>'[2]tr (2)'!Q1498</f>
        <v>105.5</v>
      </c>
      <c r="Q2223" s="1278" t="s">
        <v>2790</v>
      </c>
    </row>
    <row r="2224" spans="1:17" ht="15" customHeight="1">
      <c r="B2224" s="1272"/>
      <c r="C2224" s="1224"/>
      <c r="D2224" s="1268"/>
      <c r="E2224" s="1267"/>
      <c r="F2224" s="1267"/>
      <c r="G2224" s="1267"/>
      <c r="H2224" s="1267"/>
      <c r="I2224" s="1267"/>
      <c r="J2224" s="1267"/>
      <c r="K2224" s="1267"/>
      <c r="L2224" s="1267"/>
      <c r="M2224" s="1267"/>
      <c r="N2224" s="1266"/>
      <c r="O2224" s="1267"/>
      <c r="P2224" s="1268"/>
      <c r="Q2224" s="1277"/>
    </row>
    <row r="2225" spans="1:17" ht="15" customHeight="1">
      <c r="A2225" s="1274" t="s">
        <v>2791</v>
      </c>
      <c r="B2225" s="1266">
        <f>'[2]tr (2)'!C1500</f>
        <v>115</v>
      </c>
      <c r="C2225" s="1267">
        <f>'[2]tr (2)'!D1500</f>
        <v>115</v>
      </c>
      <c r="D2225" s="1268">
        <f>'[2]tr (2)'!E1500</f>
        <v>115</v>
      </c>
      <c r="E2225" s="1267">
        <f>'[2]tr (2)'!F1500</f>
        <v>115</v>
      </c>
      <c r="F2225" s="1267">
        <f>'[2]tr (2)'!G1500</f>
        <v>115</v>
      </c>
      <c r="G2225" s="1267">
        <f>'[2]tr (2)'!H1500</f>
        <v>115</v>
      </c>
      <c r="H2225" s="1267">
        <f>'[2]tr (2)'!I1500</f>
        <v>115</v>
      </c>
      <c r="I2225" s="1267">
        <f>'[2]tr (2)'!J1500</f>
        <v>115</v>
      </c>
      <c r="J2225" s="1267">
        <f>'[2]tr (2)'!K1500</f>
        <v>115</v>
      </c>
      <c r="K2225" s="1267">
        <f>'[2]tr (2)'!L1500</f>
        <v>115</v>
      </c>
      <c r="L2225" s="1267">
        <f>'[2]tr (2)'!M1500</f>
        <v>113</v>
      </c>
      <c r="M2225" s="1267">
        <f>'[2]tr (2)'!N1500</f>
        <v>113</v>
      </c>
      <c r="N2225" s="1266">
        <f>'[2]tr (2)'!O1500</f>
        <v>113</v>
      </c>
      <c r="O2225" s="1267">
        <f>'[2]tr (2)'!P1500</f>
        <v>113</v>
      </c>
      <c r="P2225" s="1268">
        <f>'[2]tr (2)'!Q1500</f>
        <v>113</v>
      </c>
      <c r="Q2225" s="1275" t="s">
        <v>2792</v>
      </c>
    </row>
    <row r="2226" spans="1:17" ht="15" customHeight="1">
      <c r="A2226" s="1244" t="s">
        <v>2793</v>
      </c>
      <c r="B2226" s="1272">
        <f>'[2]tr (2)'!C1501</f>
        <v>107.4</v>
      </c>
      <c r="C2226" s="1224">
        <f>'[2]tr (2)'!D1501</f>
        <v>107.4</v>
      </c>
      <c r="D2226" s="1276">
        <f>'[2]tr (2)'!E1501</f>
        <v>107.4</v>
      </c>
      <c r="E2226" s="1224">
        <f>'[2]tr (2)'!F1501</f>
        <v>107.4</v>
      </c>
      <c r="F2226" s="1224">
        <f>'[2]tr (2)'!G1501</f>
        <v>107.4</v>
      </c>
      <c r="G2226" s="1224">
        <f>'[2]tr (2)'!H1501</f>
        <v>107.4</v>
      </c>
      <c r="H2226" s="1224">
        <f>'[2]tr (2)'!I1501</f>
        <v>107.4</v>
      </c>
      <c r="I2226" s="1224">
        <f>'[2]tr (2)'!J1501</f>
        <v>107.4</v>
      </c>
      <c r="J2226" s="1224">
        <f>'[2]tr (2)'!K1501</f>
        <v>107.4</v>
      </c>
      <c r="K2226" s="1224">
        <f>'[2]tr (2)'!L1501</f>
        <v>107.4</v>
      </c>
      <c r="L2226" s="1224">
        <f>'[2]tr (2)'!M1501</f>
        <v>107.4</v>
      </c>
      <c r="M2226" s="1224">
        <f>'[2]tr (2)'!N1501</f>
        <v>107.4</v>
      </c>
      <c r="N2226" s="1272">
        <f>'[2]tr (2)'!O1501</f>
        <v>107.4</v>
      </c>
      <c r="O2226" s="1224">
        <f>'[2]tr (2)'!P1501</f>
        <v>107.4</v>
      </c>
      <c r="P2226" s="1276">
        <f>'[2]tr (2)'!Q1501</f>
        <v>107.4</v>
      </c>
      <c r="Q2226" s="1278" t="s">
        <v>2794</v>
      </c>
    </row>
    <row r="2227" spans="1:17" ht="15" customHeight="1">
      <c r="A2227" s="1244" t="s">
        <v>2795</v>
      </c>
      <c r="B2227" s="1272">
        <f>'[2]tr (2)'!C1502</f>
        <v>129.5</v>
      </c>
      <c r="C2227" s="1224">
        <f>'[2]tr (2)'!D1502</f>
        <v>129.5</v>
      </c>
      <c r="D2227" s="1276">
        <f>'[2]tr (2)'!E1502</f>
        <v>129.5</v>
      </c>
      <c r="E2227" s="1224">
        <f>'[2]tr (2)'!F1502</f>
        <v>129.5</v>
      </c>
      <c r="F2227" s="1224">
        <f>'[2]tr (2)'!G1502</f>
        <v>129.5</v>
      </c>
      <c r="G2227" s="1224">
        <f>'[2]tr (2)'!H1502</f>
        <v>129.5</v>
      </c>
      <c r="H2227" s="1224">
        <f>'[2]tr (2)'!I1502</f>
        <v>129.5</v>
      </c>
      <c r="I2227" s="1224">
        <f>'[2]tr (2)'!J1502</f>
        <v>129.5</v>
      </c>
      <c r="J2227" s="1224">
        <f>'[2]tr (2)'!K1502</f>
        <v>129.5</v>
      </c>
      <c r="K2227" s="1224">
        <f>'[2]tr (2)'!L1502</f>
        <v>129.5</v>
      </c>
      <c r="L2227" s="1224">
        <f>'[2]tr (2)'!M1502</f>
        <v>129.5</v>
      </c>
      <c r="M2227" s="1224">
        <f>'[2]tr (2)'!N1502</f>
        <v>129.5</v>
      </c>
      <c r="N2227" s="1272">
        <f>'[2]tr (2)'!O1502</f>
        <v>126.6</v>
      </c>
      <c r="O2227" s="1224">
        <f>'[2]tr (2)'!P1502</f>
        <v>126.6</v>
      </c>
      <c r="P2227" s="1276">
        <f>'[2]tr (2)'!Q1502</f>
        <v>126.6</v>
      </c>
      <c r="Q2227" s="1277" t="s">
        <v>2796</v>
      </c>
    </row>
    <row r="2228" spans="1:17" ht="15" customHeight="1">
      <c r="A2228" s="1244" t="s">
        <v>2797</v>
      </c>
      <c r="B2228" s="1272">
        <f>'[2]tr (2)'!C1503</f>
        <v>104.1</v>
      </c>
      <c r="C2228" s="1224">
        <f>'[2]tr (2)'!D1503</f>
        <v>104.1</v>
      </c>
      <c r="D2228" s="1276">
        <f>'[2]tr (2)'!E1503</f>
        <v>104.1</v>
      </c>
      <c r="E2228" s="1224">
        <f>'[2]tr (2)'!F1503</f>
        <v>104.1</v>
      </c>
      <c r="F2228" s="1224">
        <f>'[2]tr (2)'!G1503</f>
        <v>104.1</v>
      </c>
      <c r="G2228" s="1224">
        <f>'[2]tr (2)'!H1503</f>
        <v>104.1</v>
      </c>
      <c r="H2228" s="1224">
        <f>'[2]tr (2)'!I1503</f>
        <v>104.1</v>
      </c>
      <c r="I2228" s="1224">
        <f>'[2]tr (2)'!J1503</f>
        <v>104.1</v>
      </c>
      <c r="J2228" s="1224">
        <f>'[2]tr (2)'!K1503</f>
        <v>104.1</v>
      </c>
      <c r="K2228" s="1224">
        <f>'[2]tr (2)'!L1503</f>
        <v>104.1</v>
      </c>
      <c r="L2228" s="1224">
        <f>'[2]tr (2)'!M1503</f>
        <v>104.1</v>
      </c>
      <c r="M2228" s="1224">
        <f>'[2]tr (2)'!N1503</f>
        <v>104.1</v>
      </c>
      <c r="N2228" s="1272">
        <f>'[2]tr (2)'!O1503</f>
        <v>104.1</v>
      </c>
      <c r="O2228" s="1224">
        <f>'[2]tr (2)'!P1503</f>
        <v>104.1</v>
      </c>
      <c r="P2228" s="1276">
        <f>'[2]tr (2)'!Q1503</f>
        <v>104.1</v>
      </c>
      <c r="Q2228" s="1277" t="s">
        <v>2798</v>
      </c>
    </row>
    <row r="2229" spans="1:17" ht="15" customHeight="1">
      <c r="A2229" s="1244" t="s">
        <v>2799</v>
      </c>
      <c r="B2229" s="1272">
        <f>'[2]tr (2)'!C1504</f>
        <v>121.3</v>
      </c>
      <c r="C2229" s="1224">
        <f>'[2]tr (2)'!D1504</f>
        <v>121.3</v>
      </c>
      <c r="D2229" s="1276">
        <f>'[2]tr (2)'!E1504</f>
        <v>121.3</v>
      </c>
      <c r="E2229" s="1224">
        <f>'[2]tr (2)'!F1504</f>
        <v>121.3</v>
      </c>
      <c r="F2229" s="1224">
        <f>'[2]tr (2)'!G1504</f>
        <v>121.3</v>
      </c>
      <c r="G2229" s="1224">
        <f>'[2]tr (2)'!H1504</f>
        <v>121.3</v>
      </c>
      <c r="H2229" s="1224">
        <f>'[2]tr (2)'!I1504</f>
        <v>121.3</v>
      </c>
      <c r="I2229" s="1224">
        <f>'[2]tr (2)'!J1504</f>
        <v>121.3</v>
      </c>
      <c r="J2229" s="1224">
        <f>'[2]tr (2)'!K1504</f>
        <v>121.3</v>
      </c>
      <c r="K2229" s="1224">
        <f>'[2]tr (2)'!L1504</f>
        <v>121.3</v>
      </c>
      <c r="L2229" s="1224">
        <f>'[2]tr (2)'!M1504</f>
        <v>121.3</v>
      </c>
      <c r="M2229" s="1224">
        <f>'[2]tr (2)'!N1504</f>
        <v>121.3</v>
      </c>
      <c r="N2229" s="1272">
        <f>'[2]tr (2)'!O1504</f>
        <v>121.3</v>
      </c>
      <c r="O2229" s="1224">
        <f>'[2]tr (2)'!P1504</f>
        <v>121.3</v>
      </c>
      <c r="P2229" s="1276">
        <f>'[2]tr (2)'!Q1504</f>
        <v>121.3</v>
      </c>
      <c r="Q2229" s="1280" t="s">
        <v>2800</v>
      </c>
    </row>
    <row r="2230" spans="1:17" ht="15" customHeight="1">
      <c r="A2230" s="1244" t="s">
        <v>2801</v>
      </c>
      <c r="B2230" s="1272">
        <f>'[2]tr (2)'!C1505</f>
        <v>115.4</v>
      </c>
      <c r="C2230" s="1224">
        <f>'[2]tr (2)'!D1505</f>
        <v>115.4</v>
      </c>
      <c r="D2230" s="1276">
        <f>'[2]tr (2)'!E1505</f>
        <v>115.4</v>
      </c>
      <c r="E2230" s="1224">
        <f>'[2]tr (2)'!F1505</f>
        <v>115.4</v>
      </c>
      <c r="F2230" s="1224">
        <f>'[2]tr (2)'!G1505</f>
        <v>115.4</v>
      </c>
      <c r="G2230" s="1224">
        <f>'[2]tr (2)'!H1505</f>
        <v>115.4</v>
      </c>
      <c r="H2230" s="1224">
        <f>'[2]tr (2)'!I1505</f>
        <v>115.4</v>
      </c>
      <c r="I2230" s="1224">
        <f>'[2]tr (2)'!J1505</f>
        <v>115.4</v>
      </c>
      <c r="J2230" s="1224">
        <f>'[2]tr (2)'!K1505</f>
        <v>115.4</v>
      </c>
      <c r="K2230" s="1224">
        <f>'[2]tr (2)'!L1505</f>
        <v>115.4</v>
      </c>
      <c r="L2230" s="1224">
        <f>'[2]tr (2)'!M1505</f>
        <v>115.4</v>
      </c>
      <c r="M2230" s="1224">
        <f>'[2]tr (2)'!N1505</f>
        <v>115.4</v>
      </c>
      <c r="N2230" s="1272">
        <f>'[2]tr (2)'!O1505</f>
        <v>115.4</v>
      </c>
      <c r="O2230" s="1224">
        <f>'[2]tr (2)'!P1505</f>
        <v>115.4</v>
      </c>
      <c r="P2230" s="1276">
        <f>'[2]tr (2)'!Q1505</f>
        <v>115.4</v>
      </c>
      <c r="Q2230" s="1280" t="s">
        <v>2802</v>
      </c>
    </row>
    <row r="2231" spans="1:17" ht="15" customHeight="1">
      <c r="A2231" s="1244" t="s">
        <v>2803</v>
      </c>
      <c r="B2231" s="1272">
        <f>'[2]tr (2)'!C1506</f>
        <v>106.9</v>
      </c>
      <c r="C2231" s="1224">
        <f>'[2]tr (2)'!D1506</f>
        <v>106.9</v>
      </c>
      <c r="D2231" s="1276">
        <f>'[2]tr (2)'!E1506</f>
        <v>106.9</v>
      </c>
      <c r="E2231" s="1224">
        <f>'[2]tr (2)'!F1506</f>
        <v>106.9</v>
      </c>
      <c r="F2231" s="1224">
        <f>'[2]tr (2)'!G1506</f>
        <v>106.9</v>
      </c>
      <c r="G2231" s="1224">
        <f>'[2]tr (2)'!H1506</f>
        <v>106.9</v>
      </c>
      <c r="H2231" s="1224">
        <f>'[2]tr (2)'!I1506</f>
        <v>106.9</v>
      </c>
      <c r="I2231" s="1224">
        <f>'[2]tr (2)'!J1506</f>
        <v>106.9</v>
      </c>
      <c r="J2231" s="1224">
        <f>'[2]tr (2)'!K1506</f>
        <v>106.9</v>
      </c>
      <c r="K2231" s="1224">
        <f>'[2]tr (2)'!L1506</f>
        <v>106.9</v>
      </c>
      <c r="L2231" s="1224">
        <f>'[2]tr (2)'!M1506</f>
        <v>106.9</v>
      </c>
      <c r="M2231" s="1224">
        <f>'[2]tr (2)'!N1506</f>
        <v>106.9</v>
      </c>
      <c r="N2231" s="1272">
        <f>'[2]tr (2)'!O1506</f>
        <v>106.9</v>
      </c>
      <c r="O2231" s="1224">
        <f>'[2]tr (2)'!P1506</f>
        <v>106.9</v>
      </c>
      <c r="P2231" s="1276">
        <f>'[2]tr (2)'!Q1506</f>
        <v>106.9</v>
      </c>
      <c r="Q2231" s="1280" t="s">
        <v>2804</v>
      </c>
    </row>
    <row r="2232" spans="1:17" ht="15" customHeight="1">
      <c r="A2232" s="1244" t="s">
        <v>2805</v>
      </c>
      <c r="B2232" s="1272">
        <f>'[2]tr (2)'!C1507</f>
        <v>201.1</v>
      </c>
      <c r="C2232" s="1224">
        <f>'[2]tr (2)'!D1507</f>
        <v>201.1</v>
      </c>
      <c r="D2232" s="1276">
        <f>'[2]tr (2)'!E1507</f>
        <v>201.1</v>
      </c>
      <c r="E2232" s="1224">
        <f>'[2]tr (2)'!F1507</f>
        <v>201.1</v>
      </c>
      <c r="F2232" s="1224">
        <f>'[2]tr (2)'!G1507</f>
        <v>201.1</v>
      </c>
      <c r="G2232" s="1224">
        <f>'[2]tr (2)'!H1507</f>
        <v>201.1</v>
      </c>
      <c r="H2232" s="1224">
        <f>'[2]tr (2)'!I1507</f>
        <v>201.1</v>
      </c>
      <c r="I2232" s="1224">
        <f>'[2]tr (2)'!J1507</f>
        <v>201.1</v>
      </c>
      <c r="J2232" s="1224">
        <f>'[2]tr (2)'!K1507</f>
        <v>201.1</v>
      </c>
      <c r="K2232" s="1224">
        <f>'[2]tr (2)'!L1507</f>
        <v>201.1</v>
      </c>
      <c r="L2232" s="1224">
        <f>'[2]tr (2)'!M1507</f>
        <v>172.4</v>
      </c>
      <c r="M2232" s="1224">
        <f>'[2]tr (2)'!N1507</f>
        <v>172.4</v>
      </c>
      <c r="N2232" s="1272">
        <f>'[2]tr (2)'!O1507</f>
        <v>172.4</v>
      </c>
      <c r="O2232" s="1224">
        <f>'[2]tr (2)'!P1507</f>
        <v>172.4</v>
      </c>
      <c r="P2232" s="1276">
        <f>'[2]tr (2)'!Q1507</f>
        <v>172.4</v>
      </c>
      <c r="Q2232" s="1280" t="s">
        <v>2806</v>
      </c>
    </row>
    <row r="2233" spans="1:17" ht="15" customHeight="1">
      <c r="B2233" s="1272"/>
      <c r="C2233" s="1224"/>
      <c r="D2233" s="1276"/>
      <c r="P2233" s="1263"/>
      <c r="Q2233" s="1280"/>
    </row>
    <row r="2234" spans="1:17" ht="15" customHeight="1">
      <c r="B2234" s="1272"/>
      <c r="C2234" s="1224"/>
      <c r="D2234" s="1276"/>
      <c r="P2234" s="1263"/>
      <c r="Q2234" s="1280"/>
    </row>
    <row r="2235" spans="1:17" ht="15" customHeight="1">
      <c r="B2235" s="1272"/>
      <c r="C2235" s="1224"/>
      <c r="D2235" s="1276"/>
      <c r="P2235" s="1263"/>
      <c r="Q2235" s="1280"/>
    </row>
    <row r="2236" spans="1:17" ht="15" customHeight="1">
      <c r="B2236" s="1272"/>
      <c r="C2236" s="1224"/>
      <c r="D2236" s="1276"/>
      <c r="P2236" s="1263"/>
      <c r="Q2236" s="1280"/>
    </row>
    <row r="2237" spans="1:17" ht="15" customHeight="1">
      <c r="B2237" s="1272"/>
      <c r="C2237" s="1224"/>
      <c r="D2237" s="1276"/>
      <c r="P2237" s="1263"/>
      <c r="Q2237" s="1280"/>
    </row>
    <row r="2238" spans="1:17" ht="15" customHeight="1">
      <c r="B2238" s="1272"/>
      <c r="C2238" s="1224"/>
      <c r="D2238" s="1276"/>
      <c r="P2238" s="1263"/>
      <c r="Q2238" s="1280"/>
    </row>
    <row r="2239" spans="1:17" ht="15" customHeight="1">
      <c r="A2239" s="1281"/>
      <c r="B2239" s="1282"/>
      <c r="C2239" s="1283"/>
      <c r="D2239" s="1284"/>
      <c r="E2239" s="1240"/>
      <c r="F2239" s="1240"/>
      <c r="G2239" s="1240"/>
      <c r="H2239" s="1240"/>
      <c r="I2239" s="1240"/>
      <c r="J2239" s="1240"/>
      <c r="K2239" s="1240"/>
      <c r="L2239" s="1240"/>
      <c r="M2239" s="1240"/>
      <c r="N2239" s="1319"/>
      <c r="O2239" s="1240"/>
      <c r="P2239" s="1320"/>
      <c r="Q2239" s="1285"/>
    </row>
    <row r="2240" spans="1:17" ht="12.95" customHeight="1">
      <c r="A2240" s="1286"/>
      <c r="B2240" s="1224"/>
      <c r="C2240" s="1224"/>
      <c r="D2240" s="1224"/>
      <c r="N2240" s="1220"/>
      <c r="Q2240" s="1288"/>
    </row>
    <row r="2241" spans="1:17" ht="12.95" customHeight="1">
      <c r="A2241" s="1286"/>
      <c r="B2241" s="1224"/>
      <c r="C2241" s="1224"/>
      <c r="D2241" s="1224"/>
      <c r="N2241" s="1220"/>
      <c r="Q2241" s="1288"/>
    </row>
    <row r="2242" spans="1:17" ht="12.95" customHeight="1">
      <c r="A2242" s="1286"/>
      <c r="B2242" s="1224"/>
      <c r="C2242" s="1224"/>
      <c r="D2242" s="1224"/>
      <c r="N2242" s="1220"/>
      <c r="Q2242" s="1288"/>
    </row>
    <row r="2243" spans="1:17" ht="24" customHeight="1">
      <c r="A2243" s="1219" t="s">
        <v>2666</v>
      </c>
      <c r="B2243" s="1224"/>
      <c r="C2243" s="1224"/>
      <c r="D2243" s="1224"/>
      <c r="N2243" s="1220"/>
      <c r="Q2243" s="1225" t="s">
        <v>2667</v>
      </c>
    </row>
    <row r="2244" spans="1:17" ht="20.25">
      <c r="A2244" s="1289" t="s">
        <v>3022</v>
      </c>
      <c r="B2244" s="1224"/>
      <c r="C2244" s="1224"/>
      <c r="D2244" s="1224"/>
      <c r="N2244" s="1220"/>
      <c r="Q2244" s="1230" t="s">
        <v>3023</v>
      </c>
    </row>
    <row r="2245" spans="1:17" ht="18" customHeight="1">
      <c r="A2245" s="1233" t="s">
        <v>2739</v>
      </c>
      <c r="B2245" s="1224"/>
      <c r="C2245" s="1224"/>
      <c r="D2245" s="1224"/>
      <c r="N2245" s="1220"/>
      <c r="Q2245" s="1236" t="s">
        <v>2740</v>
      </c>
    </row>
    <row r="2246" spans="1:17" ht="15.95" customHeight="1">
      <c r="A2246" s="1239"/>
      <c r="B2246" s="1240"/>
      <c r="C2246" s="1240"/>
      <c r="D2246" s="1240"/>
      <c r="E2246" s="1240"/>
      <c r="F2246" s="1240"/>
      <c r="G2246" s="1240"/>
      <c r="H2246" s="1240"/>
      <c r="I2246" s="1240"/>
      <c r="J2246" s="1240"/>
      <c r="K2246" s="1240"/>
      <c r="L2246" s="1240"/>
      <c r="M2246" s="1240"/>
      <c r="N2246" s="1240"/>
      <c r="O2246" s="1240"/>
      <c r="P2246" s="1240"/>
      <c r="Q2246" s="1242"/>
    </row>
    <row r="2247" spans="1:17" ht="11.1" customHeight="1">
      <c r="A2247" s="1245"/>
      <c r="B2247" s="2390">
        <v>2018</v>
      </c>
      <c r="C2247" s="2391"/>
      <c r="D2247" s="2391"/>
      <c r="E2247" s="2391"/>
      <c r="F2247" s="2391"/>
      <c r="G2247" s="2391"/>
      <c r="H2247" s="2391"/>
      <c r="I2247" s="2391"/>
      <c r="J2247" s="2391"/>
      <c r="K2247" s="2391"/>
      <c r="L2247" s="2391"/>
      <c r="M2247" s="2391"/>
      <c r="N2247" s="2390">
        <v>2017</v>
      </c>
      <c r="O2247" s="2391"/>
      <c r="P2247" s="2395"/>
      <c r="Q2247" s="1246"/>
    </row>
    <row r="2248" spans="1:17" ht="11.1" customHeight="1">
      <c r="A2248" s="1245"/>
      <c r="B2248" s="2392"/>
      <c r="C2248" s="2393"/>
      <c r="D2248" s="2393"/>
      <c r="E2248" s="2393"/>
      <c r="F2248" s="2393"/>
      <c r="G2248" s="2393"/>
      <c r="H2248" s="2394"/>
      <c r="I2248" s="2393"/>
      <c r="J2248" s="2393"/>
      <c r="K2248" s="2393"/>
      <c r="L2248" s="2393"/>
      <c r="M2248" s="2393"/>
      <c r="N2248" s="2392"/>
      <c r="O2248" s="2393"/>
      <c r="P2248" s="2396"/>
      <c r="Q2248" s="1246" t="s">
        <v>2501</v>
      </c>
    </row>
    <row r="2249" spans="1:17" ht="11.1" customHeight="1">
      <c r="A2249" s="1245"/>
      <c r="B2249" s="1247" t="s">
        <v>2502</v>
      </c>
      <c r="C2249" s="1248" t="s">
        <v>2675</v>
      </c>
      <c r="D2249" s="1249" t="s">
        <v>11</v>
      </c>
      <c r="E2249" s="1250" t="s">
        <v>21</v>
      </c>
      <c r="F2249" s="1250" t="s">
        <v>23</v>
      </c>
      <c r="G2249" s="1250" t="s">
        <v>12</v>
      </c>
      <c r="H2249" s="1251" t="s">
        <v>13</v>
      </c>
      <c r="I2249" s="1251" t="s">
        <v>14</v>
      </c>
      <c r="J2249" s="1251" t="s">
        <v>15</v>
      </c>
      <c r="K2249" s="1252" t="s">
        <v>8</v>
      </c>
      <c r="L2249" s="1252" t="s">
        <v>9</v>
      </c>
      <c r="M2249" s="1252" t="s">
        <v>10</v>
      </c>
      <c r="N2249" s="1247" t="s">
        <v>2502</v>
      </c>
      <c r="O2249" s="1248" t="s">
        <v>2675</v>
      </c>
      <c r="P2249" s="1249" t="s">
        <v>11</v>
      </c>
      <c r="Q2249" s="1246"/>
    </row>
    <row r="2250" spans="1:17" ht="11.1" customHeight="1">
      <c r="A2250" s="1253"/>
      <c r="B2250" s="1328" t="s">
        <v>2406</v>
      </c>
      <c r="C2250" s="1223" t="s">
        <v>2506</v>
      </c>
      <c r="D2250" s="1329" t="s">
        <v>2507</v>
      </c>
      <c r="E2250" s="1257" t="s">
        <v>7</v>
      </c>
      <c r="F2250" s="1257" t="s">
        <v>22</v>
      </c>
      <c r="G2250" s="1257" t="s">
        <v>6</v>
      </c>
      <c r="H2250" s="1258" t="s">
        <v>5</v>
      </c>
      <c r="I2250" s="1258" t="s">
        <v>4</v>
      </c>
      <c r="J2250" s="1258" t="s">
        <v>3</v>
      </c>
      <c r="K2250" s="1259" t="s">
        <v>2</v>
      </c>
      <c r="L2250" s="1259" t="s">
        <v>1</v>
      </c>
      <c r="M2250" s="1259" t="s">
        <v>0</v>
      </c>
      <c r="N2250" s="1254" t="s">
        <v>2406</v>
      </c>
      <c r="O2250" s="1255" t="s">
        <v>2506</v>
      </c>
      <c r="P2250" s="1256" t="s">
        <v>2507</v>
      </c>
      <c r="Q2250" s="1260"/>
    </row>
    <row r="2251" spans="1:17" ht="15" customHeight="1">
      <c r="A2251" s="1290"/>
      <c r="B2251" s="1266"/>
      <c r="C2251" s="1267"/>
      <c r="D2251" s="1268"/>
      <c r="P2251" s="1327"/>
      <c r="Q2251" s="1280"/>
    </row>
    <row r="2252" spans="1:17" ht="15" customHeight="1">
      <c r="A2252" s="1274" t="s">
        <v>2809</v>
      </c>
      <c r="B2252" s="1266">
        <f>'[2]tr (2)'!C1509</f>
        <v>110.5</v>
      </c>
      <c r="C2252" s="1267">
        <f>'[2]tr (2)'!D1509</f>
        <v>110.5</v>
      </c>
      <c r="D2252" s="1268">
        <f>'[2]tr (2)'!E1509</f>
        <v>110.5</v>
      </c>
      <c r="E2252" s="1267">
        <f>'[2]tr (2)'!F1509</f>
        <v>110.3</v>
      </c>
      <c r="F2252" s="1267">
        <f>'[2]tr (2)'!G1509</f>
        <v>110.3</v>
      </c>
      <c r="G2252" s="1267">
        <f>'[2]tr (2)'!H1509</f>
        <v>110.3</v>
      </c>
      <c r="H2252" s="1267">
        <f>'[2]tr (2)'!I1509</f>
        <v>110.3</v>
      </c>
      <c r="I2252" s="1267">
        <f>'[2]tr (2)'!J1509</f>
        <v>110.2</v>
      </c>
      <c r="J2252" s="1267">
        <f>'[2]tr (2)'!K1509</f>
        <v>110</v>
      </c>
      <c r="K2252" s="1267">
        <f>'[2]tr (2)'!L1509</f>
        <v>110</v>
      </c>
      <c r="L2252" s="1267">
        <f>'[2]tr (2)'!M1509</f>
        <v>110</v>
      </c>
      <c r="M2252" s="1267">
        <f>'[2]tr (2)'!N1509</f>
        <v>110</v>
      </c>
      <c r="N2252" s="1266">
        <f>'[2]tr (2)'!O1509</f>
        <v>110</v>
      </c>
      <c r="O2252" s="1267">
        <f>'[2]tr (2)'!P1509</f>
        <v>110</v>
      </c>
      <c r="P2252" s="1268">
        <f>'[2]tr (2)'!Q1509</f>
        <v>110</v>
      </c>
      <c r="Q2252" s="1273" t="s">
        <v>2810</v>
      </c>
    </row>
    <row r="2253" spans="1:17" ht="15" customHeight="1">
      <c r="A2253" s="1244" t="s">
        <v>2811</v>
      </c>
      <c r="B2253" s="1272">
        <f>'[2]tr (2)'!C1510</f>
        <v>108.8</v>
      </c>
      <c r="C2253" s="1224">
        <f>'[2]tr (2)'!D1510</f>
        <v>108.8</v>
      </c>
      <c r="D2253" s="1276">
        <f>'[2]tr (2)'!E1510</f>
        <v>108.8</v>
      </c>
      <c r="E2253" s="1224">
        <f>'[2]tr (2)'!F1510</f>
        <v>108.3</v>
      </c>
      <c r="F2253" s="1224">
        <f>'[2]tr (2)'!G1510</f>
        <v>108.3</v>
      </c>
      <c r="G2253" s="1224">
        <f>'[2]tr (2)'!H1510</f>
        <v>108.3</v>
      </c>
      <c r="H2253" s="1224">
        <f>'[2]tr (2)'!I1510</f>
        <v>108.3</v>
      </c>
      <c r="I2253" s="1224">
        <f>'[2]tr (2)'!J1510</f>
        <v>108.3</v>
      </c>
      <c r="J2253" s="1224">
        <f>'[2]tr (2)'!K1510</f>
        <v>108</v>
      </c>
      <c r="K2253" s="1224">
        <f>'[2]tr (2)'!L1510</f>
        <v>108</v>
      </c>
      <c r="L2253" s="1224">
        <f>'[2]tr (2)'!M1510</f>
        <v>108</v>
      </c>
      <c r="M2253" s="1224">
        <f>'[2]tr (2)'!N1510</f>
        <v>108</v>
      </c>
      <c r="N2253" s="1272">
        <f>'[2]tr (2)'!O1510</f>
        <v>108</v>
      </c>
      <c r="O2253" s="1224">
        <f>'[2]tr (2)'!P1510</f>
        <v>108</v>
      </c>
      <c r="P2253" s="1276">
        <f>'[2]tr (2)'!Q1510</f>
        <v>108</v>
      </c>
      <c r="Q2253" s="1277" t="s">
        <v>2812</v>
      </c>
    </row>
    <row r="2254" spans="1:17" ht="15" customHeight="1">
      <c r="A2254" s="1244" t="s">
        <v>2813</v>
      </c>
      <c r="B2254" s="1272">
        <f>'[2]tr (2)'!C1511</f>
        <v>101.1</v>
      </c>
      <c r="C2254" s="1224">
        <f>'[2]tr (2)'!D1511</f>
        <v>101.1</v>
      </c>
      <c r="D2254" s="1276">
        <f>'[2]tr (2)'!E1511</f>
        <v>101.1</v>
      </c>
      <c r="E2254" s="1224">
        <f>'[2]tr (2)'!F1511</f>
        <v>101.1</v>
      </c>
      <c r="F2254" s="1224">
        <f>'[2]tr (2)'!G1511</f>
        <v>101.1</v>
      </c>
      <c r="G2254" s="1224">
        <f>'[2]tr (2)'!H1511</f>
        <v>101.1</v>
      </c>
      <c r="H2254" s="1224">
        <f>'[2]tr (2)'!I1511</f>
        <v>101.1</v>
      </c>
      <c r="I2254" s="1224">
        <f>'[2]tr (2)'!J1511</f>
        <v>101.1</v>
      </c>
      <c r="J2254" s="1224">
        <f>'[2]tr (2)'!K1511</f>
        <v>101.1</v>
      </c>
      <c r="K2254" s="1224">
        <f>'[2]tr (2)'!L1511</f>
        <v>101.1</v>
      </c>
      <c r="L2254" s="1224">
        <f>'[2]tr (2)'!M1511</f>
        <v>101.1</v>
      </c>
      <c r="M2254" s="1224">
        <f>'[2]tr (2)'!N1511</f>
        <v>101.1</v>
      </c>
      <c r="N2254" s="1272">
        <f>'[2]tr (2)'!O1511</f>
        <v>101.1</v>
      </c>
      <c r="O2254" s="1224">
        <f>'[2]tr (2)'!P1511</f>
        <v>101.1</v>
      </c>
      <c r="P2254" s="1276">
        <f>'[2]tr (2)'!Q1511</f>
        <v>101.1</v>
      </c>
      <c r="Q2254" s="1278" t="s">
        <v>2814</v>
      </c>
    </row>
    <row r="2255" spans="1:17" ht="15" customHeight="1">
      <c r="A2255" s="1244" t="s">
        <v>2815</v>
      </c>
      <c r="B2255" s="1272">
        <f>'[2]tr (2)'!C1512</f>
        <v>110.3</v>
      </c>
      <c r="C2255" s="1224">
        <f>'[2]tr (2)'!D1512</f>
        <v>110.3</v>
      </c>
      <c r="D2255" s="1276">
        <f>'[2]tr (2)'!E1512</f>
        <v>110.3</v>
      </c>
      <c r="E2255" s="1224">
        <f>'[2]tr (2)'!F1512</f>
        <v>109.3</v>
      </c>
      <c r="F2255" s="1224">
        <f>'[2]tr (2)'!G1512</f>
        <v>109.3</v>
      </c>
      <c r="G2255" s="1224">
        <f>'[2]tr (2)'!H1512</f>
        <v>109.3</v>
      </c>
      <c r="H2255" s="1224">
        <f>'[2]tr (2)'!I1512</f>
        <v>108.9</v>
      </c>
      <c r="I2255" s="1224">
        <f>'[2]tr (2)'!J1512</f>
        <v>108.9</v>
      </c>
      <c r="J2255" s="1224">
        <f>'[2]tr (2)'!K1512</f>
        <v>108.9</v>
      </c>
      <c r="K2255" s="1224">
        <f>'[2]tr (2)'!L1512</f>
        <v>108.9</v>
      </c>
      <c r="L2255" s="1224">
        <f>'[2]tr (2)'!M1512</f>
        <v>108.9</v>
      </c>
      <c r="M2255" s="1224">
        <f>'[2]tr (2)'!N1512</f>
        <v>108.9</v>
      </c>
      <c r="N2255" s="1272">
        <f>'[2]tr (2)'!O1512</f>
        <v>108.9</v>
      </c>
      <c r="O2255" s="1224">
        <f>'[2]tr (2)'!P1512</f>
        <v>108.9</v>
      </c>
      <c r="P2255" s="1276">
        <f>'[2]tr (2)'!Q1512</f>
        <v>108.9</v>
      </c>
      <c r="Q2255" s="1278" t="s">
        <v>2816</v>
      </c>
    </row>
    <row r="2256" spans="1:17" ht="15" customHeight="1">
      <c r="A2256" s="1244" t="s">
        <v>2817</v>
      </c>
      <c r="B2256" s="1272">
        <f>'[2]tr (2)'!C1513</f>
        <v>102.1</v>
      </c>
      <c r="C2256" s="1224">
        <f>'[2]tr (2)'!D1513</f>
        <v>102.1</v>
      </c>
      <c r="D2256" s="1276">
        <f>'[2]tr (2)'!E1513</f>
        <v>102.1</v>
      </c>
      <c r="E2256" s="1224">
        <f>'[2]tr (2)'!F1513</f>
        <v>102.1</v>
      </c>
      <c r="F2256" s="1224">
        <f>'[2]tr (2)'!G1513</f>
        <v>102.1</v>
      </c>
      <c r="G2256" s="1224">
        <f>'[2]tr (2)'!H1513</f>
        <v>102.1</v>
      </c>
      <c r="H2256" s="1224">
        <f>'[2]tr (2)'!I1513</f>
        <v>102.1</v>
      </c>
      <c r="I2256" s="1224">
        <f>'[2]tr (2)'!J1513</f>
        <v>100.5</v>
      </c>
      <c r="J2256" s="1224">
        <f>'[2]tr (2)'!K1513</f>
        <v>100.5</v>
      </c>
      <c r="K2256" s="1224">
        <f>'[2]tr (2)'!L1513</f>
        <v>100.5</v>
      </c>
      <c r="L2256" s="1224">
        <f>'[2]tr (2)'!M1513</f>
        <v>100.5</v>
      </c>
      <c r="M2256" s="1224">
        <f>'[2]tr (2)'!N1513</f>
        <v>100.5</v>
      </c>
      <c r="N2256" s="1272">
        <f>'[2]tr (2)'!O1513</f>
        <v>100.5</v>
      </c>
      <c r="O2256" s="1224">
        <f>'[2]tr (2)'!P1513</f>
        <v>100.5</v>
      </c>
      <c r="P2256" s="1276">
        <f>'[2]tr (2)'!Q1513</f>
        <v>100.5</v>
      </c>
      <c r="Q2256" s="1278" t="s">
        <v>2818</v>
      </c>
    </row>
    <row r="2257" spans="1:17" ht="15" customHeight="1">
      <c r="A2257" s="1244" t="s">
        <v>2819</v>
      </c>
      <c r="B2257" s="1272">
        <f>'[2]tr (2)'!C1514</f>
        <v>107.1</v>
      </c>
      <c r="C2257" s="1224">
        <f>'[2]tr (2)'!D1514</f>
        <v>107.1</v>
      </c>
      <c r="D2257" s="1276">
        <f>'[2]tr (2)'!E1514</f>
        <v>107.1</v>
      </c>
      <c r="E2257" s="1224">
        <f>'[2]tr (2)'!F1514</f>
        <v>107.1</v>
      </c>
      <c r="F2257" s="1224">
        <f>'[2]tr (2)'!G1514</f>
        <v>107.1</v>
      </c>
      <c r="G2257" s="1224">
        <f>'[2]tr (2)'!H1514</f>
        <v>107.1</v>
      </c>
      <c r="H2257" s="1224">
        <f>'[2]tr (2)'!I1514</f>
        <v>107.1</v>
      </c>
      <c r="I2257" s="1224">
        <f>'[2]tr (2)'!J1514</f>
        <v>107.1</v>
      </c>
      <c r="J2257" s="1224">
        <f>'[2]tr (2)'!K1514</f>
        <v>107.1</v>
      </c>
      <c r="K2257" s="1224">
        <f>'[2]tr (2)'!L1514</f>
        <v>107.1</v>
      </c>
      <c r="L2257" s="1224">
        <f>'[2]tr (2)'!M1514</f>
        <v>107.1</v>
      </c>
      <c r="M2257" s="1224">
        <f>'[2]tr (2)'!N1514</f>
        <v>107.1</v>
      </c>
      <c r="N2257" s="1272">
        <f>'[2]tr (2)'!O1514</f>
        <v>107.1</v>
      </c>
      <c r="O2257" s="1224">
        <f>'[2]tr (2)'!P1514</f>
        <v>107.1</v>
      </c>
      <c r="P2257" s="1276">
        <f>'[2]tr (2)'!Q1514</f>
        <v>107.1</v>
      </c>
      <c r="Q2257" s="1278" t="s">
        <v>2820</v>
      </c>
    </row>
    <row r="2258" spans="1:17" ht="15" customHeight="1">
      <c r="A2258" s="1244" t="s">
        <v>2821</v>
      </c>
      <c r="B2258" s="1272">
        <f>'[2]tr (2)'!C1515</f>
        <v>109.3</v>
      </c>
      <c r="C2258" s="1224">
        <f>'[2]tr (2)'!D1515</f>
        <v>109.3</v>
      </c>
      <c r="D2258" s="1276">
        <f>'[2]tr (2)'!E1515</f>
        <v>109.3</v>
      </c>
      <c r="E2258" s="1224">
        <f>'[2]tr (2)'!F1515</f>
        <v>109.3</v>
      </c>
      <c r="F2258" s="1224">
        <f>'[2]tr (2)'!G1515</f>
        <v>109.3</v>
      </c>
      <c r="G2258" s="1224">
        <f>'[2]tr (2)'!H1515</f>
        <v>109.3</v>
      </c>
      <c r="H2258" s="1224">
        <f>'[2]tr (2)'!I1515</f>
        <v>109.3</v>
      </c>
      <c r="I2258" s="1224">
        <f>'[2]tr (2)'!J1515</f>
        <v>109.3</v>
      </c>
      <c r="J2258" s="1224">
        <f>'[2]tr (2)'!K1515</f>
        <v>109.3</v>
      </c>
      <c r="K2258" s="1224">
        <f>'[2]tr (2)'!L1515</f>
        <v>109.3</v>
      </c>
      <c r="L2258" s="1224">
        <f>'[2]tr (2)'!M1515</f>
        <v>109.3</v>
      </c>
      <c r="M2258" s="1224">
        <f>'[2]tr (2)'!N1515</f>
        <v>109.3</v>
      </c>
      <c r="N2258" s="1272">
        <f>'[2]tr (2)'!O1515</f>
        <v>109.3</v>
      </c>
      <c r="O2258" s="1224">
        <f>'[2]tr (2)'!P1515</f>
        <v>109.3</v>
      </c>
      <c r="P2258" s="1276">
        <f>'[2]tr (2)'!Q1515</f>
        <v>109.3</v>
      </c>
      <c r="Q2258" s="1278" t="s">
        <v>2822</v>
      </c>
    </row>
    <row r="2259" spans="1:17" ht="15" customHeight="1">
      <c r="A2259" s="1244" t="s">
        <v>2823</v>
      </c>
      <c r="B2259" s="1272">
        <f>'[2]tr (2)'!C1516</f>
        <v>114.5</v>
      </c>
      <c r="C2259" s="1224">
        <f>'[2]tr (2)'!D1516</f>
        <v>114.5</v>
      </c>
      <c r="D2259" s="1276">
        <f>'[2]tr (2)'!E1516</f>
        <v>114.5</v>
      </c>
      <c r="E2259" s="1224">
        <f>'[2]tr (2)'!F1516</f>
        <v>114.5</v>
      </c>
      <c r="F2259" s="1224">
        <f>'[2]tr (2)'!G1516</f>
        <v>114.5</v>
      </c>
      <c r="G2259" s="1224">
        <f>'[2]tr (2)'!H1516</f>
        <v>114.5</v>
      </c>
      <c r="H2259" s="1224">
        <f>'[2]tr (2)'!I1516</f>
        <v>114.5</v>
      </c>
      <c r="I2259" s="1224">
        <f>'[2]tr (2)'!J1516</f>
        <v>115.3</v>
      </c>
      <c r="J2259" s="1224">
        <f>'[2]tr (2)'!K1516</f>
        <v>114.5</v>
      </c>
      <c r="K2259" s="1224">
        <f>'[2]tr (2)'!L1516</f>
        <v>114.5</v>
      </c>
      <c r="L2259" s="1224">
        <f>'[2]tr (2)'!M1516</f>
        <v>114.5</v>
      </c>
      <c r="M2259" s="1224">
        <f>'[2]tr (2)'!N1516</f>
        <v>114.5</v>
      </c>
      <c r="N2259" s="1272">
        <f>'[2]tr (2)'!O1516</f>
        <v>114.5</v>
      </c>
      <c r="O2259" s="1224">
        <f>'[2]tr (2)'!P1516</f>
        <v>114.5</v>
      </c>
      <c r="P2259" s="1276">
        <f>'[2]tr (2)'!Q1516</f>
        <v>114.5</v>
      </c>
      <c r="Q2259" s="1277" t="s">
        <v>2824</v>
      </c>
    </row>
    <row r="2260" spans="1:17" ht="15" customHeight="1">
      <c r="A2260" s="1244" t="s">
        <v>2825</v>
      </c>
      <c r="B2260" s="1272">
        <f>'[2]tr (2)'!C1517</f>
        <v>109</v>
      </c>
      <c r="C2260" s="1224">
        <f>'[2]tr (2)'!D1517</f>
        <v>109</v>
      </c>
      <c r="D2260" s="1276">
        <f>'[2]tr (2)'!E1517</f>
        <v>109</v>
      </c>
      <c r="E2260" s="1224">
        <f>'[2]tr (2)'!F1517</f>
        <v>109</v>
      </c>
      <c r="F2260" s="1224">
        <f>'[2]tr (2)'!G1517</f>
        <v>109</v>
      </c>
      <c r="G2260" s="1224">
        <f>'[2]tr (2)'!H1517</f>
        <v>109</v>
      </c>
      <c r="H2260" s="1224">
        <f>'[2]tr (2)'!I1517</f>
        <v>109</v>
      </c>
      <c r="I2260" s="1224">
        <f>'[2]tr (2)'!J1517</f>
        <v>109</v>
      </c>
      <c r="J2260" s="1224">
        <f>'[2]tr (2)'!K1517</f>
        <v>109</v>
      </c>
      <c r="K2260" s="1224">
        <f>'[2]tr (2)'!L1517</f>
        <v>109</v>
      </c>
      <c r="L2260" s="1224">
        <f>'[2]tr (2)'!M1517</f>
        <v>109</v>
      </c>
      <c r="M2260" s="1224">
        <f>'[2]tr (2)'!N1517</f>
        <v>109</v>
      </c>
      <c r="N2260" s="1272">
        <f>'[2]tr (2)'!O1517</f>
        <v>109</v>
      </c>
      <c r="O2260" s="1224">
        <f>'[2]tr (2)'!P1517</f>
        <v>109</v>
      </c>
      <c r="P2260" s="1276">
        <f>'[2]tr (2)'!Q1517</f>
        <v>109</v>
      </c>
      <c r="Q2260" s="1278" t="s">
        <v>2826</v>
      </c>
    </row>
    <row r="2261" spans="1:17" ht="15" customHeight="1">
      <c r="A2261" s="1244" t="s">
        <v>2827</v>
      </c>
      <c r="B2261" s="1272">
        <f>'[2]tr (2)'!C1518</f>
        <v>107.5</v>
      </c>
      <c r="C2261" s="1224">
        <f>'[2]tr (2)'!D1518</f>
        <v>107.5</v>
      </c>
      <c r="D2261" s="1276">
        <f>'[2]tr (2)'!E1518</f>
        <v>107.5</v>
      </c>
      <c r="E2261" s="1224">
        <f>'[2]tr (2)'!F1518</f>
        <v>107.5</v>
      </c>
      <c r="F2261" s="1224">
        <f>'[2]tr (2)'!G1518</f>
        <v>107.5</v>
      </c>
      <c r="G2261" s="1224">
        <f>'[2]tr (2)'!H1518</f>
        <v>107.5</v>
      </c>
      <c r="H2261" s="1224">
        <f>'[2]tr (2)'!I1518</f>
        <v>107.5</v>
      </c>
      <c r="I2261" s="1224">
        <f>'[2]tr (2)'!J1518</f>
        <v>107.5</v>
      </c>
      <c r="J2261" s="1224">
        <f>'[2]tr (2)'!K1518</f>
        <v>107.5</v>
      </c>
      <c r="K2261" s="1224">
        <f>'[2]tr (2)'!L1518</f>
        <v>107.5</v>
      </c>
      <c r="L2261" s="1224">
        <f>'[2]tr (2)'!M1518</f>
        <v>107.5</v>
      </c>
      <c r="M2261" s="1224">
        <f>'[2]tr (2)'!N1518</f>
        <v>107.5</v>
      </c>
      <c r="N2261" s="1272">
        <f>'[2]tr (2)'!O1518</f>
        <v>107.5</v>
      </c>
      <c r="O2261" s="1224">
        <f>'[2]tr (2)'!P1518</f>
        <v>107.5</v>
      </c>
      <c r="P2261" s="1276">
        <f>'[2]tr (2)'!Q1518</f>
        <v>107.5</v>
      </c>
      <c r="Q2261" s="1277" t="s">
        <v>2828</v>
      </c>
    </row>
    <row r="2262" spans="1:17" ht="15" customHeight="1">
      <c r="A2262" s="1244" t="s">
        <v>2829</v>
      </c>
      <c r="B2262" s="1272">
        <f>'[2]tr (2)'!C1519</f>
        <v>219.9</v>
      </c>
      <c r="C2262" s="1224">
        <f>'[2]tr (2)'!D1519</f>
        <v>219.9</v>
      </c>
      <c r="D2262" s="1276">
        <f>'[2]tr (2)'!E1519</f>
        <v>219.9</v>
      </c>
      <c r="E2262" s="1224">
        <f>'[2]tr (2)'!F1519</f>
        <v>219.9</v>
      </c>
      <c r="F2262" s="1224">
        <f>'[2]tr (2)'!G1519</f>
        <v>219.9</v>
      </c>
      <c r="G2262" s="1224">
        <f>'[2]tr (2)'!H1519</f>
        <v>219.9</v>
      </c>
      <c r="H2262" s="1224">
        <f>'[2]tr (2)'!I1519</f>
        <v>219.9</v>
      </c>
      <c r="I2262" s="1224">
        <f>'[2]tr (2)'!J1519</f>
        <v>219.9</v>
      </c>
      <c r="J2262" s="1224">
        <f>'[2]tr (2)'!K1519</f>
        <v>219.9</v>
      </c>
      <c r="K2262" s="1224">
        <f>'[2]tr (2)'!L1519</f>
        <v>219.9</v>
      </c>
      <c r="L2262" s="1224">
        <f>'[2]tr (2)'!M1519</f>
        <v>219.9</v>
      </c>
      <c r="M2262" s="1224">
        <f>'[2]tr (2)'!N1519</f>
        <v>219.9</v>
      </c>
      <c r="N2262" s="1272">
        <f>'[2]tr (2)'!O1519</f>
        <v>219.9</v>
      </c>
      <c r="O2262" s="1224">
        <f>'[2]tr (2)'!P1519</f>
        <v>219.9</v>
      </c>
      <c r="P2262" s="1276">
        <f>'[2]tr (2)'!Q1519</f>
        <v>219.9</v>
      </c>
      <c r="Q2262" s="1278" t="s">
        <v>2830</v>
      </c>
    </row>
    <row r="2263" spans="1:17" ht="15" customHeight="1">
      <c r="B2263" s="1272"/>
      <c r="C2263" s="1224"/>
      <c r="D2263" s="1268"/>
      <c r="E2263" s="1267"/>
      <c r="F2263" s="1267"/>
      <c r="G2263" s="1267"/>
      <c r="H2263" s="1267"/>
      <c r="I2263" s="1267"/>
      <c r="J2263" s="1267"/>
      <c r="K2263" s="1267"/>
      <c r="L2263" s="1267"/>
      <c r="M2263" s="1267"/>
      <c r="N2263" s="1266"/>
      <c r="O2263" s="1267"/>
      <c r="P2263" s="1268"/>
      <c r="Q2263" s="1278"/>
    </row>
    <row r="2264" spans="1:17" ht="15" customHeight="1">
      <c r="A2264" s="1274" t="s">
        <v>2831</v>
      </c>
      <c r="B2264" s="1266">
        <f>'[2]tr (2)'!C1521</f>
        <v>102.4</v>
      </c>
      <c r="C2264" s="1267">
        <f>'[2]tr (2)'!D1521</f>
        <v>102.4</v>
      </c>
      <c r="D2264" s="1268">
        <f>'[2]tr (2)'!E1521</f>
        <v>102.4</v>
      </c>
      <c r="E2264" s="1267">
        <f>'[2]tr (2)'!F1521</f>
        <v>102.4</v>
      </c>
      <c r="F2264" s="1267">
        <f>'[2]tr (2)'!G1521</f>
        <v>102.4</v>
      </c>
      <c r="G2264" s="1267">
        <f>'[2]tr (2)'!H1521</f>
        <v>102.4</v>
      </c>
      <c r="H2264" s="1267">
        <f>'[2]tr (2)'!I1521</f>
        <v>102.4</v>
      </c>
      <c r="I2264" s="1267">
        <f>'[2]tr (2)'!J1521</f>
        <v>102.4</v>
      </c>
      <c r="J2264" s="1267">
        <f>'[2]tr (2)'!K1521</f>
        <v>102.4</v>
      </c>
      <c r="K2264" s="1267">
        <f>'[2]tr (2)'!L1521</f>
        <v>102.4</v>
      </c>
      <c r="L2264" s="1267">
        <f>'[2]tr (2)'!M1521</f>
        <v>102.5</v>
      </c>
      <c r="M2264" s="1267">
        <f>'[2]tr (2)'!N1521</f>
        <v>102.5</v>
      </c>
      <c r="N2264" s="1266">
        <f>'[2]tr (2)'!O1521</f>
        <v>102.5</v>
      </c>
      <c r="O2264" s="1267">
        <f>'[2]tr (2)'!P1521</f>
        <v>102.5</v>
      </c>
      <c r="P2264" s="1268">
        <f>'[2]tr (2)'!Q1521</f>
        <v>102.5</v>
      </c>
      <c r="Q2264" s="1273" t="s">
        <v>2832</v>
      </c>
    </row>
    <row r="2265" spans="1:17" ht="15" customHeight="1">
      <c r="A2265" s="1244" t="s">
        <v>2833</v>
      </c>
      <c r="B2265" s="1272">
        <f>'[2]tr (2)'!C1522</f>
        <v>93.7</v>
      </c>
      <c r="C2265" s="1224">
        <f>'[2]tr (2)'!D1522</f>
        <v>93.7</v>
      </c>
      <c r="D2265" s="1276">
        <f>'[2]tr (2)'!E1522</f>
        <v>93.7</v>
      </c>
      <c r="E2265" s="1224">
        <f>'[2]tr (2)'!F1522</f>
        <v>93.7</v>
      </c>
      <c r="F2265" s="1224">
        <f>'[2]tr (2)'!G1522</f>
        <v>93.7</v>
      </c>
      <c r="G2265" s="1224">
        <f>'[2]tr (2)'!H1522</f>
        <v>93.7</v>
      </c>
      <c r="H2265" s="1224">
        <f>'[2]tr (2)'!I1522</f>
        <v>93.7</v>
      </c>
      <c r="I2265" s="1224">
        <f>'[2]tr (2)'!J1522</f>
        <v>93.7</v>
      </c>
      <c r="J2265" s="1224">
        <f>'[2]tr (2)'!K1522</f>
        <v>93.7</v>
      </c>
      <c r="K2265" s="1224">
        <f>'[2]tr (2)'!L1522</f>
        <v>93.7</v>
      </c>
      <c r="L2265" s="1224">
        <f>'[2]tr (2)'!M1522</f>
        <v>93.8</v>
      </c>
      <c r="M2265" s="1224">
        <f>'[2]tr (2)'!N1522</f>
        <v>93.8</v>
      </c>
      <c r="N2265" s="1272">
        <f>'[2]tr (2)'!O1522</f>
        <v>93.8</v>
      </c>
      <c r="O2265" s="1224">
        <f>'[2]tr (2)'!P1522</f>
        <v>93.8</v>
      </c>
      <c r="P2265" s="1276">
        <f>'[2]tr (2)'!Q1522</f>
        <v>93.8</v>
      </c>
      <c r="Q2265" s="1278" t="s">
        <v>2834</v>
      </c>
    </row>
    <row r="2266" spans="1:17" ht="15" customHeight="1">
      <c r="A2266" s="1244" t="s">
        <v>2835</v>
      </c>
      <c r="B2266" s="1272">
        <f>'[2]tr (2)'!C1523</f>
        <v>100</v>
      </c>
      <c r="C2266" s="1224">
        <f>'[2]tr (2)'!D1523</f>
        <v>100</v>
      </c>
      <c r="D2266" s="1276">
        <f>'[2]tr (2)'!E1523</f>
        <v>100</v>
      </c>
      <c r="E2266" s="1224">
        <f>'[2]tr (2)'!F1523</f>
        <v>100</v>
      </c>
      <c r="F2266" s="1224">
        <f>'[2]tr (2)'!G1523</f>
        <v>100</v>
      </c>
      <c r="G2266" s="1224">
        <f>'[2]tr (2)'!H1523</f>
        <v>100</v>
      </c>
      <c r="H2266" s="1224">
        <f>'[2]tr (2)'!I1523</f>
        <v>100</v>
      </c>
      <c r="I2266" s="1224">
        <f>'[2]tr (2)'!J1523</f>
        <v>100</v>
      </c>
      <c r="J2266" s="1224">
        <f>'[2]tr (2)'!K1523</f>
        <v>100</v>
      </c>
      <c r="K2266" s="1224">
        <f>'[2]tr (2)'!L1523</f>
        <v>100</v>
      </c>
      <c r="L2266" s="1224">
        <f>'[2]tr (2)'!M1523</f>
        <v>100</v>
      </c>
      <c r="M2266" s="1224">
        <f>'[2]tr (2)'!N1523</f>
        <v>100</v>
      </c>
      <c r="N2266" s="1272">
        <f>'[2]tr (2)'!O1523</f>
        <v>100</v>
      </c>
      <c r="O2266" s="1224">
        <f>'[2]tr (2)'!P1523</f>
        <v>100</v>
      </c>
      <c r="P2266" s="1276">
        <f>'[2]tr (2)'!Q1523</f>
        <v>100</v>
      </c>
      <c r="Q2266" s="1278" t="s">
        <v>2836</v>
      </c>
    </row>
    <row r="2267" spans="1:17" ht="15" customHeight="1">
      <c r="A2267" s="1244" t="s">
        <v>2837</v>
      </c>
      <c r="B2267" s="1272">
        <f>'[2]tr (2)'!C1524</f>
        <v>116.4</v>
      </c>
      <c r="C2267" s="1224">
        <f>'[2]tr (2)'!D1524</f>
        <v>116.4</v>
      </c>
      <c r="D2267" s="1276">
        <f>'[2]tr (2)'!E1524</f>
        <v>116.4</v>
      </c>
      <c r="E2267" s="1224">
        <f>'[2]tr (2)'!F1524</f>
        <v>116.4</v>
      </c>
      <c r="F2267" s="1224">
        <f>'[2]tr (2)'!G1524</f>
        <v>116.4</v>
      </c>
      <c r="G2267" s="1224">
        <f>'[2]tr (2)'!H1524</f>
        <v>116.4</v>
      </c>
      <c r="H2267" s="1224">
        <f>'[2]tr (2)'!I1524</f>
        <v>116.4</v>
      </c>
      <c r="I2267" s="1224">
        <f>'[2]tr (2)'!J1524</f>
        <v>116.4</v>
      </c>
      <c r="J2267" s="1224">
        <f>'[2]tr (2)'!K1524</f>
        <v>116.4</v>
      </c>
      <c r="K2267" s="1224">
        <f>'[2]tr (2)'!L1524</f>
        <v>116.4</v>
      </c>
      <c r="L2267" s="1224">
        <f>'[2]tr (2)'!M1524</f>
        <v>116.4</v>
      </c>
      <c r="M2267" s="1224">
        <f>'[2]tr (2)'!N1524</f>
        <v>116.4</v>
      </c>
      <c r="N2267" s="1272">
        <f>'[2]tr (2)'!O1524</f>
        <v>116.4</v>
      </c>
      <c r="O2267" s="1224">
        <f>'[2]tr (2)'!P1524</f>
        <v>116.4</v>
      </c>
      <c r="P2267" s="1276">
        <f>'[2]tr (2)'!Q1524</f>
        <v>116.4</v>
      </c>
      <c r="Q2267" s="1278" t="s">
        <v>2838</v>
      </c>
    </row>
    <row r="2268" spans="1:17" ht="15" customHeight="1">
      <c r="A2268" s="1244" t="s">
        <v>2839</v>
      </c>
      <c r="B2268" s="1272">
        <f>'[2]tr (2)'!C1525</f>
        <v>130.30000000000001</v>
      </c>
      <c r="C2268" s="1224">
        <f>'[2]tr (2)'!D1525</f>
        <v>130.30000000000001</v>
      </c>
      <c r="D2268" s="1276">
        <f>'[2]tr (2)'!E1525</f>
        <v>130.30000000000001</v>
      </c>
      <c r="E2268" s="1224">
        <f>'[2]tr (2)'!F1525</f>
        <v>130.30000000000001</v>
      </c>
      <c r="F2268" s="1224">
        <f>'[2]tr (2)'!G1525</f>
        <v>130.30000000000001</v>
      </c>
      <c r="G2268" s="1224">
        <f>'[2]tr (2)'!H1525</f>
        <v>130.30000000000001</v>
      </c>
      <c r="H2268" s="1224">
        <f>'[2]tr (2)'!I1525</f>
        <v>130.30000000000001</v>
      </c>
      <c r="I2268" s="1224">
        <f>'[2]tr (2)'!J1525</f>
        <v>130.30000000000001</v>
      </c>
      <c r="J2268" s="1224">
        <f>'[2]tr (2)'!K1525</f>
        <v>130.30000000000001</v>
      </c>
      <c r="K2268" s="1224">
        <f>'[2]tr (2)'!L1525</f>
        <v>130.30000000000001</v>
      </c>
      <c r="L2268" s="1224">
        <f>'[2]tr (2)'!M1525</f>
        <v>130.30000000000001</v>
      </c>
      <c r="M2268" s="1224">
        <f>'[2]tr (2)'!N1525</f>
        <v>130.30000000000001</v>
      </c>
      <c r="N2268" s="1272">
        <f>'[2]tr (2)'!O1525</f>
        <v>130.30000000000001</v>
      </c>
      <c r="O2268" s="1224">
        <f>'[2]tr (2)'!P1525</f>
        <v>130.30000000000001</v>
      </c>
      <c r="P2268" s="1276">
        <f>'[2]tr (2)'!Q1525</f>
        <v>130.30000000000001</v>
      </c>
      <c r="Q2268" s="1278" t="s">
        <v>2840</v>
      </c>
    </row>
    <row r="2269" spans="1:17" ht="15" customHeight="1">
      <c r="A2269" s="1244" t="s">
        <v>2841</v>
      </c>
      <c r="B2269" s="1272">
        <f>'[2]tr (2)'!C1526</f>
        <v>105.6</v>
      </c>
      <c r="C2269" s="1224">
        <f>'[2]tr (2)'!D1526</f>
        <v>105.6</v>
      </c>
      <c r="D2269" s="1276">
        <f>'[2]tr (2)'!E1526</f>
        <v>105.6</v>
      </c>
      <c r="E2269" s="1224">
        <f>'[2]tr (2)'!F1526</f>
        <v>105.6</v>
      </c>
      <c r="F2269" s="1224">
        <f>'[2]tr (2)'!G1526</f>
        <v>105.6</v>
      </c>
      <c r="G2269" s="1224">
        <f>'[2]tr (2)'!H1526</f>
        <v>105.6</v>
      </c>
      <c r="H2269" s="1224">
        <f>'[2]tr (2)'!I1526</f>
        <v>105.6</v>
      </c>
      <c r="I2269" s="1224">
        <f>'[2]tr (2)'!J1526</f>
        <v>105.6</v>
      </c>
      <c r="J2269" s="1224">
        <f>'[2]tr (2)'!K1526</f>
        <v>105.6</v>
      </c>
      <c r="K2269" s="1224">
        <f>'[2]tr (2)'!L1526</f>
        <v>105.6</v>
      </c>
      <c r="L2269" s="1224">
        <f>'[2]tr (2)'!M1526</f>
        <v>105.6</v>
      </c>
      <c r="M2269" s="1224">
        <f>'[2]tr (2)'!N1526</f>
        <v>105.6</v>
      </c>
      <c r="N2269" s="1272">
        <f>'[2]tr (2)'!O1526</f>
        <v>105.6</v>
      </c>
      <c r="O2269" s="1224">
        <f>'[2]tr (2)'!P1526</f>
        <v>105.6</v>
      </c>
      <c r="P2269" s="1276">
        <f>'[2]tr (2)'!Q1526</f>
        <v>105.6</v>
      </c>
      <c r="Q2269" s="1278" t="s">
        <v>2842</v>
      </c>
    </row>
    <row r="2270" spans="1:17" ht="15" customHeight="1">
      <c r="A2270" s="1244" t="s">
        <v>2843</v>
      </c>
      <c r="B2270" s="1272">
        <f>'[2]tr (2)'!C1527</f>
        <v>101</v>
      </c>
      <c r="C2270" s="1224">
        <f>'[2]tr (2)'!D1527</f>
        <v>101</v>
      </c>
      <c r="D2270" s="1276">
        <f>'[2]tr (2)'!E1527</f>
        <v>101</v>
      </c>
      <c r="E2270" s="1224">
        <f>'[2]tr (2)'!F1527</f>
        <v>101</v>
      </c>
      <c r="F2270" s="1224">
        <f>'[2]tr (2)'!G1527</f>
        <v>101</v>
      </c>
      <c r="G2270" s="1224">
        <f>'[2]tr (2)'!H1527</f>
        <v>101</v>
      </c>
      <c r="H2270" s="1224">
        <f>'[2]tr (2)'!I1527</f>
        <v>101</v>
      </c>
      <c r="I2270" s="1224">
        <f>'[2]tr (2)'!J1527</f>
        <v>101</v>
      </c>
      <c r="J2270" s="1224">
        <f>'[2]tr (2)'!K1527</f>
        <v>101</v>
      </c>
      <c r="K2270" s="1224">
        <f>'[2]tr (2)'!L1527</f>
        <v>101</v>
      </c>
      <c r="L2270" s="1224">
        <f>'[2]tr (2)'!M1527</f>
        <v>101</v>
      </c>
      <c r="M2270" s="1224">
        <f>'[2]tr (2)'!N1527</f>
        <v>101</v>
      </c>
      <c r="N2270" s="1272">
        <f>'[2]tr (2)'!O1527</f>
        <v>101</v>
      </c>
      <c r="O2270" s="1224">
        <f>'[2]tr (2)'!P1527</f>
        <v>101</v>
      </c>
      <c r="P2270" s="1276">
        <f>'[2]tr (2)'!Q1527</f>
        <v>101</v>
      </c>
      <c r="Q2270" s="1278" t="s">
        <v>2844</v>
      </c>
    </row>
    <row r="2271" spans="1:17" ht="15" customHeight="1">
      <c r="A2271" s="1244" t="s">
        <v>2845</v>
      </c>
      <c r="B2271" s="1272">
        <f>'[2]tr (2)'!C1528</f>
        <v>100</v>
      </c>
      <c r="C2271" s="1224">
        <f>'[2]tr (2)'!D1528</f>
        <v>100</v>
      </c>
      <c r="D2271" s="1276">
        <f>'[2]tr (2)'!E1528</f>
        <v>100</v>
      </c>
      <c r="E2271" s="1224">
        <f>'[2]tr (2)'!F1528</f>
        <v>100</v>
      </c>
      <c r="F2271" s="1224">
        <f>'[2]tr (2)'!G1528</f>
        <v>100</v>
      </c>
      <c r="G2271" s="1224">
        <f>'[2]tr (2)'!H1528</f>
        <v>100</v>
      </c>
      <c r="H2271" s="1224">
        <f>'[2]tr (2)'!I1528</f>
        <v>100</v>
      </c>
      <c r="I2271" s="1224">
        <f>'[2]tr (2)'!J1528</f>
        <v>100</v>
      </c>
      <c r="J2271" s="1224">
        <f>'[2]tr (2)'!K1528</f>
        <v>100</v>
      </c>
      <c r="K2271" s="1224">
        <f>'[2]tr (2)'!L1528</f>
        <v>100</v>
      </c>
      <c r="L2271" s="1224">
        <f>'[2]tr (2)'!M1528</f>
        <v>100</v>
      </c>
      <c r="M2271" s="1224">
        <f>'[2]tr (2)'!N1528</f>
        <v>100</v>
      </c>
      <c r="N2271" s="1272">
        <f>'[2]tr (2)'!O1528</f>
        <v>100</v>
      </c>
      <c r="O2271" s="1224">
        <f>'[2]tr (2)'!P1528</f>
        <v>100</v>
      </c>
      <c r="P2271" s="1276">
        <f>'[2]tr (2)'!Q1528</f>
        <v>100</v>
      </c>
      <c r="Q2271" s="1278" t="s">
        <v>2846</v>
      </c>
    </row>
    <row r="2272" spans="1:17" ht="15" customHeight="1">
      <c r="B2272" s="1272"/>
      <c r="C2272" s="1224"/>
      <c r="D2272" s="1268"/>
      <c r="E2272" s="1267"/>
      <c r="F2272" s="1267"/>
      <c r="G2272" s="1267"/>
      <c r="H2272" s="1267"/>
      <c r="I2272" s="1267"/>
      <c r="J2272" s="1267"/>
      <c r="K2272" s="1267"/>
      <c r="L2272" s="1267"/>
      <c r="M2272" s="1267"/>
      <c r="N2272" s="1266"/>
      <c r="O2272" s="1267"/>
      <c r="P2272" s="1268"/>
      <c r="Q2272" s="1278"/>
    </row>
    <row r="2273" spans="1:17" ht="15" customHeight="1">
      <c r="A2273" s="1274" t="s">
        <v>2847</v>
      </c>
      <c r="B2273" s="1266">
        <f>'[2]tr (2)'!C1530</f>
        <v>105.7</v>
      </c>
      <c r="C2273" s="1267">
        <f>'[2]tr (2)'!D1530</f>
        <v>108.4</v>
      </c>
      <c r="D2273" s="1268">
        <f>'[2]tr (2)'!E1530</f>
        <v>109.2</v>
      </c>
      <c r="E2273" s="1267">
        <f>'[2]tr (2)'!F1530</f>
        <v>109.1</v>
      </c>
      <c r="F2273" s="1267">
        <f>'[2]tr (2)'!G1530</f>
        <v>108.8</v>
      </c>
      <c r="G2273" s="1267">
        <f>'[2]tr (2)'!H1530</f>
        <v>108.8</v>
      </c>
      <c r="H2273" s="1267">
        <f>'[2]tr (2)'!I1530</f>
        <v>108.8</v>
      </c>
      <c r="I2273" s="1267">
        <f>'[2]tr (2)'!J1530</f>
        <v>108.6</v>
      </c>
      <c r="J2273" s="1267">
        <f>'[2]tr (2)'!K1530</f>
        <v>108.3</v>
      </c>
      <c r="K2273" s="1267">
        <f>'[2]tr (2)'!L1530</f>
        <v>107.7</v>
      </c>
      <c r="L2273" s="1267">
        <f>'[2]tr (2)'!M1530</f>
        <v>108.3</v>
      </c>
      <c r="M2273" s="1267">
        <f>'[2]tr (2)'!N1530</f>
        <v>108.1</v>
      </c>
      <c r="N2273" s="1266">
        <f>'[2]tr (2)'!O1530</f>
        <v>107.8</v>
      </c>
      <c r="O2273" s="1267">
        <f>'[2]tr (2)'!P1530</f>
        <v>107.9</v>
      </c>
      <c r="P2273" s="1268">
        <f>'[2]tr (2)'!Q1530</f>
        <v>107.2</v>
      </c>
      <c r="Q2273" s="1273" t="s">
        <v>2848</v>
      </c>
    </row>
    <row r="2274" spans="1:17" ht="15" customHeight="1">
      <c r="A2274" s="1244" t="s">
        <v>2851</v>
      </c>
      <c r="B2274" s="1272">
        <f>'[2]tr (2)'!C1531</f>
        <v>102.1</v>
      </c>
      <c r="C2274" s="1224">
        <f>'[2]tr (2)'!D1531</f>
        <v>102.1</v>
      </c>
      <c r="D2274" s="1276">
        <f>'[2]tr (2)'!E1531</f>
        <v>102.1</v>
      </c>
      <c r="E2274" s="1224">
        <f>'[2]tr (2)'!F1531</f>
        <v>102.1</v>
      </c>
      <c r="F2274" s="1224">
        <f>'[2]tr (2)'!G1531</f>
        <v>102.1</v>
      </c>
      <c r="G2274" s="1224">
        <f>'[2]tr (2)'!H1531</f>
        <v>102.1</v>
      </c>
      <c r="H2274" s="1224">
        <f>'[2]tr (2)'!I1531</f>
        <v>102.1</v>
      </c>
      <c r="I2274" s="1224">
        <f>'[2]tr (2)'!J1531</f>
        <v>102.1</v>
      </c>
      <c r="J2274" s="1224">
        <f>'[2]tr (2)'!K1531</f>
        <v>102.1</v>
      </c>
      <c r="K2274" s="1224">
        <f>'[2]tr (2)'!L1531</f>
        <v>102.1</v>
      </c>
      <c r="L2274" s="1224">
        <f>'[2]tr (2)'!M1531</f>
        <v>102.1</v>
      </c>
      <c r="M2274" s="1224">
        <f>'[2]tr (2)'!N1531</f>
        <v>102.1</v>
      </c>
      <c r="N2274" s="1272">
        <f>'[2]tr (2)'!O1531</f>
        <v>102.1</v>
      </c>
      <c r="O2274" s="1224">
        <f>'[2]tr (2)'!P1531</f>
        <v>102.1</v>
      </c>
      <c r="P2274" s="1276">
        <f>'[2]tr (2)'!Q1531</f>
        <v>102.1</v>
      </c>
      <c r="Q2274" s="1278" t="s">
        <v>2852</v>
      </c>
    </row>
    <row r="2275" spans="1:17" ht="15" customHeight="1">
      <c r="A2275" s="1244" t="s">
        <v>2853</v>
      </c>
      <c r="B2275" s="1272">
        <f>'[2]tr (2)'!C1532</f>
        <v>121.1</v>
      </c>
      <c r="C2275" s="1224">
        <f>'[2]tr (2)'!D1532</f>
        <v>121.1</v>
      </c>
      <c r="D2275" s="1276">
        <f>'[2]tr (2)'!E1532</f>
        <v>121.1</v>
      </c>
      <c r="E2275" s="1224">
        <f>'[2]tr (2)'!F1532</f>
        <v>121.1</v>
      </c>
      <c r="F2275" s="1224">
        <f>'[2]tr (2)'!G1532</f>
        <v>121.1</v>
      </c>
      <c r="G2275" s="1224">
        <f>'[2]tr (2)'!H1532</f>
        <v>121.1</v>
      </c>
      <c r="H2275" s="1224">
        <f>'[2]tr (2)'!I1532</f>
        <v>121.1</v>
      </c>
      <c r="I2275" s="1224">
        <f>'[2]tr (2)'!J1532</f>
        <v>121.1</v>
      </c>
      <c r="J2275" s="1224">
        <f>'[2]tr (2)'!K1532</f>
        <v>121.1</v>
      </c>
      <c r="K2275" s="1224">
        <f>'[2]tr (2)'!L1532</f>
        <v>121.1</v>
      </c>
      <c r="L2275" s="1224">
        <f>'[2]tr (2)'!M1532</f>
        <v>121.1</v>
      </c>
      <c r="M2275" s="1224">
        <f>'[2]tr (2)'!N1532</f>
        <v>121.1</v>
      </c>
      <c r="N2275" s="1272">
        <f>'[2]tr (2)'!O1532</f>
        <v>121.1</v>
      </c>
      <c r="O2275" s="1224">
        <f>'[2]tr (2)'!P1532</f>
        <v>121.1</v>
      </c>
      <c r="P2275" s="1276">
        <f>'[2]tr (2)'!Q1532</f>
        <v>121.1</v>
      </c>
      <c r="Q2275" s="1277" t="s">
        <v>2854</v>
      </c>
    </row>
    <row r="2276" spans="1:17" ht="15" customHeight="1">
      <c r="A2276" s="1244" t="s">
        <v>2855</v>
      </c>
      <c r="B2276" s="1272">
        <f>'[2]tr (2)'!C1533</f>
        <v>104.6</v>
      </c>
      <c r="C2276" s="1224">
        <f>'[2]tr (2)'!D1533</f>
        <v>104.6</v>
      </c>
      <c r="D2276" s="1276">
        <f>'[2]tr (2)'!E1533</f>
        <v>104.6</v>
      </c>
      <c r="E2276" s="1224">
        <f>'[2]tr (2)'!F1533</f>
        <v>104.6</v>
      </c>
      <c r="F2276" s="1224">
        <f>'[2]tr (2)'!G1533</f>
        <v>104.6</v>
      </c>
      <c r="G2276" s="1224">
        <f>'[2]tr (2)'!H1533</f>
        <v>104.6</v>
      </c>
      <c r="H2276" s="1224">
        <f>'[2]tr (2)'!I1533</f>
        <v>104.6</v>
      </c>
      <c r="I2276" s="1224">
        <f>'[2]tr (2)'!J1533</f>
        <v>104.6</v>
      </c>
      <c r="J2276" s="1224">
        <f>'[2]tr (2)'!K1533</f>
        <v>104.6</v>
      </c>
      <c r="K2276" s="1224">
        <f>'[2]tr (2)'!L1533</f>
        <v>104.6</v>
      </c>
      <c r="L2276" s="1224">
        <f>'[2]tr (2)'!M1533</f>
        <v>104.6</v>
      </c>
      <c r="M2276" s="1224">
        <f>'[2]tr (2)'!N1533</f>
        <v>104.6</v>
      </c>
      <c r="N2276" s="1272">
        <f>'[2]tr (2)'!O1533</f>
        <v>104.6</v>
      </c>
      <c r="O2276" s="1224">
        <f>'[2]tr (2)'!P1533</f>
        <v>104.6</v>
      </c>
      <c r="P2276" s="1276">
        <f>'[2]tr (2)'!Q1533</f>
        <v>104.6</v>
      </c>
      <c r="Q2276" s="1278" t="s">
        <v>2856</v>
      </c>
    </row>
    <row r="2277" spans="1:17" ht="15" customHeight="1">
      <c r="A2277" s="1244" t="s">
        <v>2857</v>
      </c>
      <c r="B2277" s="1272">
        <f>'[2]tr (2)'!C1534</f>
        <v>109.5</v>
      </c>
      <c r="C2277" s="1224">
        <f>'[2]tr (2)'!D1534</f>
        <v>120</v>
      </c>
      <c r="D2277" s="1276">
        <f>'[2]tr (2)'!E1534</f>
        <v>123.1</v>
      </c>
      <c r="E2277" s="1224">
        <f>'[2]tr (2)'!F1534</f>
        <v>122.7</v>
      </c>
      <c r="F2277" s="1224">
        <f>'[2]tr (2)'!G1534</f>
        <v>121.3</v>
      </c>
      <c r="G2277" s="1224">
        <f>'[2]tr (2)'!H1534</f>
        <v>121.2</v>
      </c>
      <c r="H2277" s="1224">
        <f>'[2]tr (2)'!I1534</f>
        <v>121.3</v>
      </c>
      <c r="I2277" s="1224">
        <f>'[2]tr (2)'!J1534</f>
        <v>120.4</v>
      </c>
      <c r="J2277" s="1224">
        <f>'[2]tr (2)'!K1534</f>
        <v>119.6</v>
      </c>
      <c r="K2277" s="1224">
        <f>'[2]tr (2)'!L1534</f>
        <v>117.1</v>
      </c>
      <c r="L2277" s="1224">
        <f>'[2]tr (2)'!M1534</f>
        <v>119.5</v>
      </c>
      <c r="M2277" s="1224">
        <f>'[2]tr (2)'!N1534</f>
        <v>118.5</v>
      </c>
      <c r="N2277" s="1272">
        <f>'[2]tr (2)'!O1534</f>
        <v>117.5</v>
      </c>
      <c r="O2277" s="1224">
        <f>'[2]tr (2)'!P1534</f>
        <v>118</v>
      </c>
      <c r="P2277" s="1276">
        <f>'[2]tr (2)'!Q1534</f>
        <v>114.6</v>
      </c>
      <c r="Q2277" s="1277" t="s">
        <v>2858</v>
      </c>
    </row>
    <row r="2278" spans="1:17" ht="15" customHeight="1">
      <c r="A2278" s="1244" t="s">
        <v>2859</v>
      </c>
      <c r="B2278" s="1272">
        <f>'[2]tr (2)'!C1535</f>
        <v>107.2</v>
      </c>
      <c r="C2278" s="1224">
        <f>'[2]tr (2)'!D1535</f>
        <v>107.2</v>
      </c>
      <c r="D2278" s="1276">
        <f>'[2]tr (2)'!E1535</f>
        <v>107.2</v>
      </c>
      <c r="E2278" s="1224">
        <f>'[2]tr (2)'!F1535</f>
        <v>107.2</v>
      </c>
      <c r="F2278" s="1224">
        <f>'[2]tr (2)'!G1535</f>
        <v>107.2</v>
      </c>
      <c r="G2278" s="1224">
        <f>'[2]tr (2)'!H1535</f>
        <v>107.2</v>
      </c>
      <c r="H2278" s="1224">
        <f>'[2]tr (2)'!I1535</f>
        <v>107.2</v>
      </c>
      <c r="I2278" s="1224">
        <f>'[2]tr (2)'!J1535</f>
        <v>107.2</v>
      </c>
      <c r="J2278" s="1224">
        <f>'[2]tr (2)'!K1535</f>
        <v>107.2</v>
      </c>
      <c r="K2278" s="1224">
        <f>'[2]tr (2)'!L1535</f>
        <v>107.2</v>
      </c>
      <c r="L2278" s="1224">
        <f>'[2]tr (2)'!M1535</f>
        <v>107.2</v>
      </c>
      <c r="M2278" s="1224">
        <f>'[2]tr (2)'!N1535</f>
        <v>107.2</v>
      </c>
      <c r="N2278" s="1272">
        <f>'[2]tr (2)'!O1535</f>
        <v>107.2</v>
      </c>
      <c r="O2278" s="1224">
        <f>'[2]tr (2)'!P1535</f>
        <v>107.2</v>
      </c>
      <c r="P2278" s="1276">
        <f>'[2]tr (2)'!Q1535</f>
        <v>107.2</v>
      </c>
      <c r="Q2278" s="1278" t="s">
        <v>2860</v>
      </c>
    </row>
    <row r="2279" spans="1:17" ht="15" customHeight="1">
      <c r="A2279" s="1244" t="s">
        <v>2861</v>
      </c>
      <c r="B2279" s="1272">
        <f>'[2]tr (2)'!C1536</f>
        <v>109.2</v>
      </c>
      <c r="C2279" s="1224">
        <f>'[2]tr (2)'!D1536</f>
        <v>109.2</v>
      </c>
      <c r="D2279" s="1276">
        <f>'[2]tr (2)'!E1536</f>
        <v>109.2</v>
      </c>
      <c r="E2279" s="1224">
        <f>'[2]tr (2)'!F1536</f>
        <v>109.2</v>
      </c>
      <c r="F2279" s="1224">
        <f>'[2]tr (2)'!G1536</f>
        <v>109.2</v>
      </c>
      <c r="G2279" s="1224">
        <f>'[2]tr (2)'!H1536</f>
        <v>109.2</v>
      </c>
      <c r="H2279" s="1224">
        <f>'[2]tr (2)'!I1536</f>
        <v>109.2</v>
      </c>
      <c r="I2279" s="1224">
        <f>'[2]tr (2)'!J1536</f>
        <v>109.2</v>
      </c>
      <c r="J2279" s="1224">
        <f>'[2]tr (2)'!K1536</f>
        <v>109.2</v>
      </c>
      <c r="K2279" s="1224">
        <f>'[2]tr (2)'!L1536</f>
        <v>109.2</v>
      </c>
      <c r="L2279" s="1224">
        <f>'[2]tr (2)'!M1536</f>
        <v>109.2</v>
      </c>
      <c r="M2279" s="1224">
        <f>'[2]tr (2)'!N1536</f>
        <v>110.2</v>
      </c>
      <c r="N2279" s="1272">
        <f>'[2]tr (2)'!O1536</f>
        <v>109.2</v>
      </c>
      <c r="O2279" s="1224">
        <f>'[2]tr (2)'!P1536</f>
        <v>109.2</v>
      </c>
      <c r="P2279" s="1276">
        <f>'[2]tr (2)'!Q1536</f>
        <v>109.2</v>
      </c>
      <c r="Q2279" s="1278" t="s">
        <v>2862</v>
      </c>
    </row>
    <row r="2280" spans="1:17" ht="15" customHeight="1">
      <c r="A2280" s="1244" t="s">
        <v>2865</v>
      </c>
      <c r="B2280" s="1272">
        <f>'[2]tr (2)'!C1537</f>
        <v>102.1</v>
      </c>
      <c r="C2280" s="1224">
        <f>'[2]tr (2)'!D1537</f>
        <v>102.1</v>
      </c>
      <c r="D2280" s="1276">
        <f>'[2]tr (2)'!E1537</f>
        <v>102.1</v>
      </c>
      <c r="E2280" s="1224">
        <f>'[2]tr (2)'!F1537</f>
        <v>102.1</v>
      </c>
      <c r="F2280" s="1224">
        <f>'[2]tr (2)'!G1537</f>
        <v>102.1</v>
      </c>
      <c r="G2280" s="1224">
        <f>'[2]tr (2)'!H1537</f>
        <v>102.1</v>
      </c>
      <c r="H2280" s="1224">
        <f>'[2]tr (2)'!I1537</f>
        <v>102.1</v>
      </c>
      <c r="I2280" s="1224">
        <f>'[2]tr (2)'!J1537</f>
        <v>102.1</v>
      </c>
      <c r="J2280" s="1224">
        <f>'[2]tr (2)'!K1537</f>
        <v>102.1</v>
      </c>
      <c r="K2280" s="1224">
        <f>'[2]tr (2)'!L1537</f>
        <v>102.1</v>
      </c>
      <c r="L2280" s="1224">
        <f>'[2]tr (2)'!M1537</f>
        <v>102.1</v>
      </c>
      <c r="M2280" s="1224">
        <f>'[2]tr (2)'!N1537</f>
        <v>102.1</v>
      </c>
      <c r="N2280" s="1272">
        <f>'[2]tr (2)'!O1537</f>
        <v>102.1</v>
      </c>
      <c r="O2280" s="1224">
        <f>'[2]tr (2)'!P1537</f>
        <v>102.1</v>
      </c>
      <c r="P2280" s="1276">
        <f>'[2]tr (2)'!Q1537</f>
        <v>102.1</v>
      </c>
      <c r="Q2280" s="1278" t="s">
        <v>2866</v>
      </c>
    </row>
    <row r="2281" spans="1:17" ht="15" customHeight="1">
      <c r="A2281" s="1244" t="s">
        <v>2867</v>
      </c>
      <c r="B2281" s="1272">
        <f>'[2]tr (2)'!C1538</f>
        <v>116.9</v>
      </c>
      <c r="C2281" s="1224">
        <f>'[2]tr (2)'!D1538</f>
        <v>116.9</v>
      </c>
      <c r="D2281" s="1276">
        <f>'[2]tr (2)'!E1538</f>
        <v>116.9</v>
      </c>
      <c r="E2281" s="1224">
        <f>'[2]tr (2)'!F1538</f>
        <v>116.9</v>
      </c>
      <c r="F2281" s="1224">
        <f>'[2]tr (2)'!G1538</f>
        <v>116.9</v>
      </c>
      <c r="G2281" s="1224">
        <f>'[2]tr (2)'!H1538</f>
        <v>116.9</v>
      </c>
      <c r="H2281" s="1224">
        <f>'[2]tr (2)'!I1538</f>
        <v>116.9</v>
      </c>
      <c r="I2281" s="1224">
        <f>'[2]tr (2)'!J1538</f>
        <v>116.9</v>
      </c>
      <c r="J2281" s="1224">
        <f>'[2]tr (2)'!K1538</f>
        <v>116.9</v>
      </c>
      <c r="K2281" s="1224">
        <f>'[2]tr (2)'!L1538</f>
        <v>116.9</v>
      </c>
      <c r="L2281" s="1224">
        <f>'[2]tr (2)'!M1538</f>
        <v>116.9</v>
      </c>
      <c r="M2281" s="1224">
        <f>'[2]tr (2)'!N1538</f>
        <v>116.9</v>
      </c>
      <c r="N2281" s="1272">
        <f>'[2]tr (2)'!O1538</f>
        <v>116.9</v>
      </c>
      <c r="O2281" s="1224">
        <f>'[2]tr (2)'!P1538</f>
        <v>116.9</v>
      </c>
      <c r="P2281" s="1276">
        <f>'[2]tr (2)'!Q1538</f>
        <v>116.9</v>
      </c>
      <c r="Q2281" s="1278" t="s">
        <v>2868</v>
      </c>
    </row>
    <row r="2282" spans="1:17" ht="15" customHeight="1">
      <c r="B2282" s="1272"/>
      <c r="C2282" s="1224"/>
      <c r="D2282" s="1268"/>
      <c r="E2282" s="1267"/>
      <c r="F2282" s="1267"/>
      <c r="G2282" s="1267"/>
      <c r="H2282" s="1267"/>
      <c r="I2282" s="1267"/>
      <c r="J2282" s="1267"/>
      <c r="K2282" s="1267"/>
      <c r="L2282" s="1267"/>
      <c r="M2282" s="1267"/>
      <c r="N2282" s="1266"/>
      <c r="O2282" s="1267"/>
      <c r="P2282" s="1268"/>
      <c r="Q2282" s="1278"/>
    </row>
    <row r="2283" spans="1:17" ht="15" customHeight="1">
      <c r="A2283" s="1274" t="s">
        <v>2869</v>
      </c>
      <c r="B2283" s="1266">
        <f>'[2]tr (2)'!C1540</f>
        <v>69.400000000000006</v>
      </c>
      <c r="C2283" s="1267">
        <f>'[2]tr (2)'!D1540</f>
        <v>69.400000000000006</v>
      </c>
      <c r="D2283" s="1268">
        <f>'[2]tr (2)'!E1540</f>
        <v>69.400000000000006</v>
      </c>
      <c r="E2283" s="1267">
        <f>'[2]tr (2)'!F1540</f>
        <v>69.2</v>
      </c>
      <c r="F2283" s="1267">
        <f>'[2]tr (2)'!G1540</f>
        <v>69.2</v>
      </c>
      <c r="G2283" s="1267">
        <f>'[2]tr (2)'!H1540</f>
        <v>69.2</v>
      </c>
      <c r="H2283" s="1267">
        <f>'[2]tr (2)'!I1540</f>
        <v>69.2</v>
      </c>
      <c r="I2283" s="1267">
        <f>'[2]tr (2)'!J1540</f>
        <v>69.2</v>
      </c>
      <c r="J2283" s="1267">
        <f>'[2]tr (2)'!K1540</f>
        <v>69.2</v>
      </c>
      <c r="K2283" s="1267">
        <f>'[2]tr (2)'!L1540</f>
        <v>69.2</v>
      </c>
      <c r="L2283" s="1267">
        <f>'[2]tr (2)'!M1540</f>
        <v>69.2</v>
      </c>
      <c r="M2283" s="1267">
        <f>'[2]tr (2)'!N1540</f>
        <v>69.2</v>
      </c>
      <c r="N2283" s="1266">
        <f>'[2]tr (2)'!O1540</f>
        <v>69.2</v>
      </c>
      <c r="O2283" s="1267">
        <f>'[2]tr (2)'!P1540</f>
        <v>69.2</v>
      </c>
      <c r="P2283" s="1268">
        <f>'[2]tr (2)'!Q1540</f>
        <v>69.2</v>
      </c>
      <c r="Q2283" s="1273" t="s">
        <v>2870</v>
      </c>
    </row>
    <row r="2284" spans="1:17" ht="15" customHeight="1">
      <c r="A2284" s="1244" t="s">
        <v>2871</v>
      </c>
      <c r="B2284" s="1272">
        <f>'[2]tr (2)'!C1541</f>
        <v>137.69999999999999</v>
      </c>
      <c r="C2284" s="1224">
        <f>'[2]tr (2)'!D1541</f>
        <v>137.69999999999999</v>
      </c>
      <c r="D2284" s="1276">
        <f>'[2]tr (2)'!E1541</f>
        <v>137.69999999999999</v>
      </c>
      <c r="E2284" s="1224">
        <f>'[2]tr (2)'!F1541</f>
        <v>137.69999999999999</v>
      </c>
      <c r="F2284" s="1224">
        <f>'[2]tr (2)'!G1541</f>
        <v>137.69999999999999</v>
      </c>
      <c r="G2284" s="1224">
        <f>'[2]tr (2)'!H1541</f>
        <v>137.69999999999999</v>
      </c>
      <c r="H2284" s="1224">
        <f>'[2]tr (2)'!I1541</f>
        <v>137.69999999999999</v>
      </c>
      <c r="I2284" s="1224">
        <f>'[2]tr (2)'!J1541</f>
        <v>137.69999999999999</v>
      </c>
      <c r="J2284" s="1224">
        <f>'[2]tr (2)'!K1541</f>
        <v>137.69999999999999</v>
      </c>
      <c r="K2284" s="1224">
        <f>'[2]tr (2)'!L1541</f>
        <v>137.69999999999999</v>
      </c>
      <c r="L2284" s="1224">
        <f>'[2]tr (2)'!M1541</f>
        <v>137.69999999999999</v>
      </c>
      <c r="M2284" s="1224">
        <f>'[2]tr (2)'!N1541</f>
        <v>137.69999999999999</v>
      </c>
      <c r="N2284" s="1272">
        <f>'[2]tr (2)'!O1541</f>
        <v>137.69999999999999</v>
      </c>
      <c r="O2284" s="1224">
        <f>'[2]tr (2)'!P1541</f>
        <v>137.69999999999999</v>
      </c>
      <c r="P2284" s="1276">
        <f>'[2]tr (2)'!Q1541</f>
        <v>137.69999999999999</v>
      </c>
      <c r="Q2284" s="1278" t="s">
        <v>2872</v>
      </c>
    </row>
    <row r="2285" spans="1:17" ht="15" customHeight="1">
      <c r="A2285" s="1244" t="s">
        <v>2873</v>
      </c>
      <c r="B2285" s="1272">
        <f>'[2]tr (2)'!C1542</f>
        <v>100</v>
      </c>
      <c r="C2285" s="1224">
        <f>'[2]tr (2)'!D1542</f>
        <v>100</v>
      </c>
      <c r="D2285" s="1276">
        <f>'[2]tr (2)'!E1542</f>
        <v>100</v>
      </c>
      <c r="E2285" s="1224">
        <f>'[2]tr (2)'!F1542</f>
        <v>100</v>
      </c>
      <c r="F2285" s="1224">
        <f>'[2]tr (2)'!G1542</f>
        <v>100</v>
      </c>
      <c r="G2285" s="1224">
        <f>'[2]tr (2)'!H1542</f>
        <v>100</v>
      </c>
      <c r="H2285" s="1224">
        <f>'[2]tr (2)'!I1542</f>
        <v>100</v>
      </c>
      <c r="I2285" s="1224">
        <f>'[2]tr (2)'!J1542</f>
        <v>100</v>
      </c>
      <c r="J2285" s="1224">
        <f>'[2]tr (2)'!K1542</f>
        <v>100</v>
      </c>
      <c r="K2285" s="1224">
        <f>'[2]tr (2)'!L1542</f>
        <v>100</v>
      </c>
      <c r="L2285" s="1224">
        <f>'[2]tr (2)'!M1542</f>
        <v>100</v>
      </c>
      <c r="M2285" s="1224">
        <f>'[2]tr (2)'!N1542</f>
        <v>100</v>
      </c>
      <c r="N2285" s="1272">
        <f>'[2]tr (2)'!O1542</f>
        <v>100</v>
      </c>
      <c r="O2285" s="1224">
        <f>'[2]tr (2)'!P1542</f>
        <v>100</v>
      </c>
      <c r="P2285" s="1276">
        <f>'[2]tr (2)'!Q1542</f>
        <v>100</v>
      </c>
      <c r="Q2285" s="1278" t="s">
        <v>2874</v>
      </c>
    </row>
    <row r="2286" spans="1:17" ht="15" customHeight="1">
      <c r="A2286" s="1244" t="s">
        <v>2875</v>
      </c>
      <c r="B2286" s="1272">
        <f>'[2]tr (2)'!C1543</f>
        <v>63</v>
      </c>
      <c r="C2286" s="1224">
        <f>'[2]tr (2)'!D1543</f>
        <v>63</v>
      </c>
      <c r="D2286" s="1276">
        <f>'[2]tr (2)'!E1543</f>
        <v>63</v>
      </c>
      <c r="E2286" s="1224">
        <f>'[2]tr (2)'!F1543</f>
        <v>62.8</v>
      </c>
      <c r="F2286" s="1224">
        <f>'[2]tr (2)'!G1543</f>
        <v>62.8</v>
      </c>
      <c r="G2286" s="1224">
        <f>'[2]tr (2)'!H1543</f>
        <v>62.8</v>
      </c>
      <c r="H2286" s="1224">
        <f>'[2]tr (2)'!I1543</f>
        <v>62.8</v>
      </c>
      <c r="I2286" s="1224">
        <f>'[2]tr (2)'!J1543</f>
        <v>62.8</v>
      </c>
      <c r="J2286" s="1224">
        <f>'[2]tr (2)'!K1543</f>
        <v>62.8</v>
      </c>
      <c r="K2286" s="1224">
        <f>'[2]tr (2)'!L1543</f>
        <v>62.8</v>
      </c>
      <c r="L2286" s="1224">
        <f>'[2]tr (2)'!M1543</f>
        <v>62.8</v>
      </c>
      <c r="M2286" s="1224">
        <f>'[2]tr (2)'!N1543</f>
        <v>62.8</v>
      </c>
      <c r="N2286" s="1272">
        <f>'[2]tr (2)'!O1543</f>
        <v>62.8</v>
      </c>
      <c r="O2286" s="1224">
        <f>'[2]tr (2)'!P1543</f>
        <v>62.8</v>
      </c>
      <c r="P2286" s="1276">
        <f>'[2]tr (2)'!Q1543</f>
        <v>62.8</v>
      </c>
      <c r="Q2286" s="1278" t="s">
        <v>2876</v>
      </c>
    </row>
    <row r="2287" spans="1:17" ht="15" customHeight="1">
      <c r="A2287" s="1313"/>
      <c r="B2287" s="1272"/>
      <c r="C2287" s="1224"/>
      <c r="D2287" s="1276"/>
      <c r="P2287" s="1263"/>
      <c r="Q2287" s="1278"/>
    </row>
    <row r="2288" spans="1:17" ht="15" customHeight="1">
      <c r="A2288" s="1313"/>
      <c r="B2288" s="1272"/>
      <c r="C2288" s="1224"/>
      <c r="D2288" s="1276"/>
      <c r="P2288" s="1263"/>
      <c r="Q2288" s="1278"/>
    </row>
    <row r="2289" spans="1:17" ht="15" customHeight="1">
      <c r="A2289" s="1313"/>
      <c r="B2289" s="1272"/>
      <c r="C2289" s="1224"/>
      <c r="D2289" s="1276"/>
      <c r="P2289" s="1263"/>
      <c r="Q2289" s="1278"/>
    </row>
    <row r="2290" spans="1:17" ht="15" customHeight="1">
      <c r="A2290" s="1313"/>
      <c r="B2290" s="1272"/>
      <c r="C2290" s="1224"/>
      <c r="D2290" s="1276"/>
      <c r="P2290" s="1263"/>
      <c r="Q2290" s="1278"/>
    </row>
    <row r="2291" spans="1:17" ht="15" customHeight="1">
      <c r="A2291" s="1313"/>
      <c r="B2291" s="1272"/>
      <c r="C2291" s="1224"/>
      <c r="D2291" s="1276"/>
      <c r="P2291" s="1263"/>
      <c r="Q2291" s="1278"/>
    </row>
    <row r="2292" spans="1:17" ht="15" customHeight="1">
      <c r="A2292" s="1313"/>
      <c r="B2292" s="1272"/>
      <c r="C2292" s="1224"/>
      <c r="D2292" s="1276"/>
      <c r="P2292" s="1263"/>
      <c r="Q2292" s="1278"/>
    </row>
    <row r="2293" spans="1:17" ht="15" customHeight="1">
      <c r="A2293" s="1313"/>
      <c r="B2293" s="1272"/>
      <c r="C2293" s="1224"/>
      <c r="D2293" s="1276"/>
      <c r="P2293" s="1263"/>
      <c r="Q2293" s="1278"/>
    </row>
    <row r="2294" spans="1:17" ht="15" customHeight="1">
      <c r="A2294" s="1306"/>
      <c r="B2294" s="1272"/>
      <c r="C2294" s="1224"/>
      <c r="D2294" s="1276"/>
      <c r="P2294" s="1263"/>
      <c r="Q2294" s="1278"/>
    </row>
    <row r="2295" spans="1:17" ht="15" customHeight="1">
      <c r="A2295" s="1297"/>
      <c r="B2295" s="1282"/>
      <c r="C2295" s="1283"/>
      <c r="D2295" s="1284"/>
      <c r="E2295" s="1240"/>
      <c r="F2295" s="1240"/>
      <c r="G2295" s="1240"/>
      <c r="H2295" s="1240"/>
      <c r="I2295" s="1240"/>
      <c r="J2295" s="1240"/>
      <c r="K2295" s="1240"/>
      <c r="L2295" s="1240"/>
      <c r="M2295" s="1240"/>
      <c r="N2295" s="1319"/>
      <c r="O2295" s="1240"/>
      <c r="P2295" s="1320"/>
      <c r="Q2295" s="1298" t="s">
        <v>249</v>
      </c>
    </row>
    <row r="2296" spans="1:17" ht="12.95" customHeight="1">
      <c r="B2296" s="1224"/>
      <c r="C2296" s="1224"/>
      <c r="D2296" s="1224"/>
      <c r="N2296" s="1220"/>
    </row>
    <row r="2297" spans="1:17" ht="12.95" customHeight="1">
      <c r="B2297" s="1224"/>
      <c r="C2297" s="1224"/>
      <c r="D2297" s="1224"/>
      <c r="N2297" s="1220"/>
    </row>
    <row r="2298" spans="1:17" ht="12.95" customHeight="1">
      <c r="A2298" s="1300"/>
      <c r="B2298" s="1224"/>
      <c r="C2298" s="1224"/>
      <c r="D2298" s="1224"/>
      <c r="N2298" s="1220"/>
      <c r="Q2298" s="1301"/>
    </row>
    <row r="2299" spans="1:17" ht="24" customHeight="1">
      <c r="A2299" s="1219" t="s">
        <v>2666</v>
      </c>
      <c r="B2299" s="1224"/>
      <c r="C2299" s="1224"/>
      <c r="D2299" s="1224"/>
      <c r="N2299" s="1220"/>
      <c r="Q2299" s="1225" t="s">
        <v>2667</v>
      </c>
    </row>
    <row r="2300" spans="1:17" ht="20.25">
      <c r="A2300" s="1289" t="s">
        <v>3024</v>
      </c>
      <c r="B2300" s="1224"/>
      <c r="C2300" s="1224"/>
      <c r="D2300" s="1224"/>
      <c r="N2300" s="1220"/>
      <c r="Q2300" s="1230" t="s">
        <v>3025</v>
      </c>
    </row>
    <row r="2301" spans="1:17" ht="18" customHeight="1">
      <c r="A2301" s="1233" t="s">
        <v>2739</v>
      </c>
      <c r="B2301" s="1224"/>
      <c r="C2301" s="1224"/>
      <c r="D2301" s="1224"/>
      <c r="N2301" s="1220"/>
      <c r="Q2301" s="1236" t="s">
        <v>2740</v>
      </c>
    </row>
    <row r="2302" spans="1:17" ht="15.95" customHeight="1">
      <c r="A2302" s="1239"/>
      <c r="B2302" s="1240"/>
      <c r="C2302" s="1240"/>
      <c r="D2302" s="1240"/>
      <c r="E2302" s="1240"/>
      <c r="F2302" s="1240"/>
      <c r="G2302" s="1240"/>
      <c r="H2302" s="1240"/>
      <c r="I2302" s="1240"/>
      <c r="J2302" s="1240"/>
      <c r="K2302" s="1240"/>
      <c r="L2302" s="1240"/>
      <c r="M2302" s="1240"/>
      <c r="N2302" s="1240"/>
      <c r="O2302" s="1240"/>
      <c r="P2302" s="1240"/>
      <c r="Q2302" s="1242"/>
    </row>
    <row r="2303" spans="1:17" ht="11.1" customHeight="1">
      <c r="A2303" s="1245"/>
      <c r="B2303" s="2390">
        <v>2018</v>
      </c>
      <c r="C2303" s="2391"/>
      <c r="D2303" s="2391"/>
      <c r="E2303" s="2391"/>
      <c r="F2303" s="2391"/>
      <c r="G2303" s="2391"/>
      <c r="H2303" s="2391"/>
      <c r="I2303" s="2391"/>
      <c r="J2303" s="2391"/>
      <c r="K2303" s="2391"/>
      <c r="L2303" s="2391"/>
      <c r="M2303" s="2391"/>
      <c r="N2303" s="2390">
        <v>2017</v>
      </c>
      <c r="O2303" s="2391"/>
      <c r="P2303" s="2395"/>
      <c r="Q2303" s="1246"/>
    </row>
    <row r="2304" spans="1:17" ht="11.1" customHeight="1">
      <c r="A2304" s="1245"/>
      <c r="B2304" s="2392"/>
      <c r="C2304" s="2393"/>
      <c r="D2304" s="2393"/>
      <c r="E2304" s="2393"/>
      <c r="F2304" s="2393"/>
      <c r="G2304" s="2393"/>
      <c r="H2304" s="2394"/>
      <c r="I2304" s="2393"/>
      <c r="J2304" s="2393"/>
      <c r="K2304" s="2393"/>
      <c r="L2304" s="2393"/>
      <c r="M2304" s="2393"/>
      <c r="N2304" s="2392"/>
      <c r="O2304" s="2393"/>
      <c r="P2304" s="2396"/>
      <c r="Q2304" s="1246" t="s">
        <v>2501</v>
      </c>
    </row>
    <row r="2305" spans="1:18" ht="11.1" customHeight="1">
      <c r="A2305" s="1245"/>
      <c r="B2305" s="1247" t="s">
        <v>2502</v>
      </c>
      <c r="C2305" s="1248" t="s">
        <v>2675</v>
      </c>
      <c r="D2305" s="1249" t="s">
        <v>11</v>
      </c>
      <c r="E2305" s="1250" t="s">
        <v>21</v>
      </c>
      <c r="F2305" s="1250" t="s">
        <v>23</v>
      </c>
      <c r="G2305" s="1250" t="s">
        <v>12</v>
      </c>
      <c r="H2305" s="1251" t="s">
        <v>13</v>
      </c>
      <c r="I2305" s="1251" t="s">
        <v>14</v>
      </c>
      <c r="J2305" s="1251" t="s">
        <v>15</v>
      </c>
      <c r="K2305" s="1252" t="s">
        <v>8</v>
      </c>
      <c r="L2305" s="1252" t="s">
        <v>9</v>
      </c>
      <c r="M2305" s="1252" t="s">
        <v>10</v>
      </c>
      <c r="N2305" s="1247" t="s">
        <v>2502</v>
      </c>
      <c r="O2305" s="1248" t="s">
        <v>2675</v>
      </c>
      <c r="P2305" s="1249" t="s">
        <v>11</v>
      </c>
      <c r="Q2305" s="1246"/>
    </row>
    <row r="2306" spans="1:18" ht="11.1" customHeight="1">
      <c r="A2306" s="1253"/>
      <c r="B2306" s="1254" t="s">
        <v>2406</v>
      </c>
      <c r="C2306" s="1255" t="s">
        <v>2506</v>
      </c>
      <c r="D2306" s="1256" t="s">
        <v>2507</v>
      </c>
      <c r="E2306" s="1257" t="s">
        <v>7</v>
      </c>
      <c r="F2306" s="1257" t="s">
        <v>22</v>
      </c>
      <c r="G2306" s="1257" t="s">
        <v>6</v>
      </c>
      <c r="H2306" s="1258" t="s">
        <v>5</v>
      </c>
      <c r="I2306" s="1258" t="s">
        <v>4</v>
      </c>
      <c r="J2306" s="1258" t="s">
        <v>3</v>
      </c>
      <c r="K2306" s="1259" t="s">
        <v>2</v>
      </c>
      <c r="L2306" s="1259" t="s">
        <v>1</v>
      </c>
      <c r="M2306" s="1259" t="s">
        <v>0</v>
      </c>
      <c r="N2306" s="1254" t="s">
        <v>2406</v>
      </c>
      <c r="O2306" s="1255" t="s">
        <v>2506</v>
      </c>
      <c r="P2306" s="1256" t="s">
        <v>2507</v>
      </c>
      <c r="Q2306" s="1260"/>
    </row>
    <row r="2307" spans="1:18" ht="15" customHeight="1">
      <c r="A2307" s="1290"/>
      <c r="B2307" s="1266"/>
      <c r="C2307" s="1267"/>
      <c r="D2307" s="1268"/>
      <c r="P2307" s="1327"/>
      <c r="Q2307" s="1264"/>
      <c r="R2307" s="1317"/>
    </row>
    <row r="2308" spans="1:18" ht="15" customHeight="1">
      <c r="A2308" s="1274" t="s">
        <v>2879</v>
      </c>
      <c r="B2308" s="1266">
        <f>'[2]tr (2)'!C1545</f>
        <v>100.5</v>
      </c>
      <c r="C2308" s="1267">
        <f>'[2]tr (2)'!D1545</f>
        <v>100.5</v>
      </c>
      <c r="D2308" s="1268">
        <f>'[2]tr (2)'!E1545</f>
        <v>100.5</v>
      </c>
      <c r="E2308" s="1267">
        <f>'[2]tr (2)'!F1545</f>
        <v>100.5</v>
      </c>
      <c r="F2308" s="1267">
        <f>'[2]tr (2)'!G1545</f>
        <v>100.4</v>
      </c>
      <c r="G2308" s="1267">
        <f>'[2]tr (2)'!H1545</f>
        <v>100.4</v>
      </c>
      <c r="H2308" s="1267">
        <f>'[2]tr (2)'!I1545</f>
        <v>100.3</v>
      </c>
      <c r="I2308" s="1267">
        <f>'[2]tr (2)'!J1545</f>
        <v>100.3</v>
      </c>
      <c r="J2308" s="1267">
        <f>'[2]tr (2)'!K1545</f>
        <v>100.3</v>
      </c>
      <c r="K2308" s="1267">
        <f>'[2]tr (2)'!L1545</f>
        <v>100.3</v>
      </c>
      <c r="L2308" s="1267">
        <f>'[2]tr (2)'!M1545</f>
        <v>100.3</v>
      </c>
      <c r="M2308" s="1267">
        <f>'[2]tr (2)'!N1545</f>
        <v>100.3</v>
      </c>
      <c r="N2308" s="1266">
        <f>'[2]tr (2)'!O1545</f>
        <v>100.3</v>
      </c>
      <c r="O2308" s="1267">
        <f>'[2]tr (2)'!P1545</f>
        <v>100.3</v>
      </c>
      <c r="P2308" s="1268">
        <f>'[2]tr (2)'!Q1545</f>
        <v>100.3</v>
      </c>
      <c r="Q2308" s="1269" t="s">
        <v>2880</v>
      </c>
      <c r="R2308" s="1317"/>
    </row>
    <row r="2309" spans="1:18" ht="15" customHeight="1">
      <c r="A2309" s="1244" t="s">
        <v>2881</v>
      </c>
      <c r="B2309" s="1272">
        <f>'[2]tr (2)'!C1546</f>
        <v>106</v>
      </c>
      <c r="C2309" s="1224">
        <f>'[2]tr (2)'!D1546</f>
        <v>106</v>
      </c>
      <c r="D2309" s="1276">
        <f>'[2]tr (2)'!E1546</f>
        <v>106</v>
      </c>
      <c r="E2309" s="1224">
        <f>'[2]tr (2)'!F1546</f>
        <v>106</v>
      </c>
      <c r="F2309" s="1224">
        <f>'[2]tr (2)'!G1546</f>
        <v>106</v>
      </c>
      <c r="G2309" s="1224">
        <f>'[2]tr (2)'!H1546</f>
        <v>106</v>
      </c>
      <c r="H2309" s="1224">
        <f>'[2]tr (2)'!I1546</f>
        <v>106</v>
      </c>
      <c r="I2309" s="1224">
        <f>'[2]tr (2)'!J1546</f>
        <v>106</v>
      </c>
      <c r="J2309" s="1224">
        <f>'[2]tr (2)'!K1546</f>
        <v>106</v>
      </c>
      <c r="K2309" s="1224">
        <f>'[2]tr (2)'!L1546</f>
        <v>106</v>
      </c>
      <c r="L2309" s="1224">
        <f>'[2]tr (2)'!M1546</f>
        <v>106</v>
      </c>
      <c r="M2309" s="1224">
        <f>'[2]tr (2)'!N1546</f>
        <v>106</v>
      </c>
      <c r="N2309" s="1272">
        <f>'[2]tr (2)'!O1546</f>
        <v>106</v>
      </c>
      <c r="O2309" s="1224">
        <f>'[2]tr (2)'!P1546</f>
        <v>106</v>
      </c>
      <c r="P2309" s="1276">
        <f>'[2]tr (2)'!Q1546</f>
        <v>106</v>
      </c>
      <c r="Q2309" s="1278" t="s">
        <v>2882</v>
      </c>
      <c r="R2309" s="1317"/>
    </row>
    <row r="2310" spans="1:18" ht="15" customHeight="1">
      <c r="A2310" s="1244" t="s">
        <v>2883</v>
      </c>
      <c r="B2310" s="1272">
        <f>'[2]tr (2)'!C1547</f>
        <v>92.4</v>
      </c>
      <c r="C2310" s="1224">
        <f>'[2]tr (2)'!D1547</f>
        <v>92.4</v>
      </c>
      <c r="D2310" s="1276">
        <f>'[2]tr (2)'!E1547</f>
        <v>92.4</v>
      </c>
      <c r="E2310" s="1224">
        <f>'[2]tr (2)'!F1547</f>
        <v>92.4</v>
      </c>
      <c r="F2310" s="1224">
        <f>'[2]tr (2)'!G1547</f>
        <v>92.4</v>
      </c>
      <c r="G2310" s="1224">
        <f>'[2]tr (2)'!H1547</f>
        <v>92.4</v>
      </c>
      <c r="H2310" s="1224">
        <f>'[2]tr (2)'!I1547</f>
        <v>92.4</v>
      </c>
      <c r="I2310" s="1224">
        <f>'[2]tr (2)'!J1547</f>
        <v>92.4</v>
      </c>
      <c r="J2310" s="1224">
        <f>'[2]tr (2)'!K1547</f>
        <v>92.4</v>
      </c>
      <c r="K2310" s="1224">
        <f>'[2]tr (2)'!L1547</f>
        <v>92.4</v>
      </c>
      <c r="L2310" s="1224">
        <f>'[2]tr (2)'!M1547</f>
        <v>92.4</v>
      </c>
      <c r="M2310" s="1224">
        <f>'[2]tr (2)'!N1547</f>
        <v>92.4</v>
      </c>
      <c r="N2310" s="1272">
        <f>'[2]tr (2)'!O1547</f>
        <v>92.4</v>
      </c>
      <c r="O2310" s="1224">
        <f>'[2]tr (2)'!P1547</f>
        <v>92.4</v>
      </c>
      <c r="P2310" s="1276">
        <f>'[2]tr (2)'!Q1547</f>
        <v>92.4</v>
      </c>
      <c r="Q2310" s="1277" t="s">
        <v>2884</v>
      </c>
      <c r="R2310" s="1317"/>
    </row>
    <row r="2311" spans="1:18" ht="15" customHeight="1">
      <c r="A2311" s="1244" t="s">
        <v>2885</v>
      </c>
      <c r="B2311" s="1272">
        <f>'[2]tr (2)'!C1548</f>
        <v>87.6</v>
      </c>
      <c r="C2311" s="1224">
        <f>'[2]tr (2)'!D1548</f>
        <v>87.6</v>
      </c>
      <c r="D2311" s="1276">
        <f>'[2]tr (2)'!E1548</f>
        <v>87.6</v>
      </c>
      <c r="E2311" s="1224">
        <f>'[2]tr (2)'!F1548</f>
        <v>87.6</v>
      </c>
      <c r="F2311" s="1224">
        <f>'[2]tr (2)'!G1548</f>
        <v>87.6</v>
      </c>
      <c r="G2311" s="1224">
        <f>'[2]tr (2)'!H1548</f>
        <v>87.6</v>
      </c>
      <c r="H2311" s="1224">
        <f>'[2]tr (2)'!I1548</f>
        <v>87.6</v>
      </c>
      <c r="I2311" s="1224">
        <f>'[2]tr (2)'!J1548</f>
        <v>87.6</v>
      </c>
      <c r="J2311" s="1224">
        <f>'[2]tr (2)'!K1548</f>
        <v>87.6</v>
      </c>
      <c r="K2311" s="1224">
        <f>'[2]tr (2)'!L1548</f>
        <v>87.6</v>
      </c>
      <c r="L2311" s="1224">
        <f>'[2]tr (2)'!M1548</f>
        <v>87.6</v>
      </c>
      <c r="M2311" s="1224">
        <f>'[2]tr (2)'!N1548</f>
        <v>87.6</v>
      </c>
      <c r="N2311" s="1272">
        <f>'[2]tr (2)'!O1548</f>
        <v>87.6</v>
      </c>
      <c r="O2311" s="1224">
        <f>'[2]tr (2)'!P1548</f>
        <v>87.6</v>
      </c>
      <c r="P2311" s="1276">
        <f>'[2]tr (2)'!Q1548</f>
        <v>87.6</v>
      </c>
      <c r="Q2311" s="1277" t="s">
        <v>2886</v>
      </c>
    </row>
    <row r="2312" spans="1:18" ht="15" customHeight="1">
      <c r="A2312" s="1244" t="s">
        <v>2887</v>
      </c>
      <c r="B2312" s="1272">
        <f>'[2]tr (2)'!C1549</f>
        <v>109.9</v>
      </c>
      <c r="C2312" s="1224">
        <f>'[2]tr (2)'!D1549</f>
        <v>109.9</v>
      </c>
      <c r="D2312" s="1276">
        <f>'[2]tr (2)'!E1549</f>
        <v>109.9</v>
      </c>
      <c r="E2312" s="1224">
        <f>'[2]tr (2)'!F1549</f>
        <v>109.9</v>
      </c>
      <c r="F2312" s="1224">
        <f>'[2]tr (2)'!G1549</f>
        <v>109.9</v>
      </c>
      <c r="G2312" s="1224">
        <f>'[2]tr (2)'!H1549</f>
        <v>109.9</v>
      </c>
      <c r="H2312" s="1224">
        <f>'[2]tr (2)'!I1549</f>
        <v>109.9</v>
      </c>
      <c r="I2312" s="1224">
        <f>'[2]tr (2)'!J1549</f>
        <v>109.9</v>
      </c>
      <c r="J2312" s="1224">
        <f>'[2]tr (2)'!K1549</f>
        <v>109.9</v>
      </c>
      <c r="K2312" s="1224">
        <f>'[2]tr (2)'!L1549</f>
        <v>109.9</v>
      </c>
      <c r="L2312" s="1224">
        <f>'[2]tr (2)'!M1549</f>
        <v>109.9</v>
      </c>
      <c r="M2312" s="1224">
        <f>'[2]tr (2)'!N1549</f>
        <v>109.9</v>
      </c>
      <c r="N2312" s="1272">
        <f>'[2]tr (2)'!O1549</f>
        <v>109.9</v>
      </c>
      <c r="O2312" s="1224">
        <f>'[2]tr (2)'!P1549</f>
        <v>109.9</v>
      </c>
      <c r="P2312" s="1276">
        <f>'[2]tr (2)'!Q1549</f>
        <v>109.9</v>
      </c>
      <c r="Q2312" s="1277" t="s">
        <v>2888</v>
      </c>
    </row>
    <row r="2313" spans="1:18" ht="15" customHeight="1">
      <c r="A2313" s="1308" t="s">
        <v>2889</v>
      </c>
      <c r="B2313" s="1272">
        <f>'[2]tr (2)'!C1550</f>
        <v>100</v>
      </c>
      <c r="C2313" s="1224">
        <f>'[2]tr (2)'!D1550</f>
        <v>100</v>
      </c>
      <c r="D2313" s="1276">
        <f>'[2]tr (2)'!E1550</f>
        <v>100</v>
      </c>
      <c r="E2313" s="1224">
        <f>'[2]tr (2)'!F1550</f>
        <v>100</v>
      </c>
      <c r="F2313" s="1224">
        <f>'[2]tr (2)'!G1550</f>
        <v>100</v>
      </c>
      <c r="G2313" s="1224">
        <f>'[2]tr (2)'!H1550</f>
        <v>100</v>
      </c>
      <c r="H2313" s="1224">
        <f>'[2]tr (2)'!I1550</f>
        <v>100</v>
      </c>
      <c r="I2313" s="1224">
        <f>'[2]tr (2)'!J1550</f>
        <v>100</v>
      </c>
      <c r="J2313" s="1224">
        <f>'[2]tr (2)'!K1550</f>
        <v>100</v>
      </c>
      <c r="K2313" s="1224">
        <f>'[2]tr (2)'!L1550</f>
        <v>100</v>
      </c>
      <c r="L2313" s="1224">
        <f>'[2]tr (2)'!M1550</f>
        <v>100</v>
      </c>
      <c r="M2313" s="1224">
        <f>'[2]tr (2)'!N1550</f>
        <v>100</v>
      </c>
      <c r="N2313" s="1272">
        <f>'[2]tr (2)'!O1550</f>
        <v>100</v>
      </c>
      <c r="O2313" s="1224">
        <f>'[2]tr (2)'!P1550</f>
        <v>100</v>
      </c>
      <c r="P2313" s="1276">
        <f>'[2]tr (2)'!Q1550</f>
        <v>100</v>
      </c>
      <c r="Q2313" s="1280" t="s">
        <v>2890</v>
      </c>
    </row>
    <row r="2314" spans="1:18" ht="15" customHeight="1">
      <c r="A2314" s="1244" t="s">
        <v>2891</v>
      </c>
      <c r="B2314" s="1272">
        <f>'[2]tr (2)'!C1551</f>
        <v>105.1</v>
      </c>
      <c r="C2314" s="1224">
        <f>'[2]tr (2)'!D1551</f>
        <v>105.1</v>
      </c>
      <c r="D2314" s="1276">
        <f>'[2]tr (2)'!E1551</f>
        <v>105.1</v>
      </c>
      <c r="E2314" s="1224">
        <f>'[2]tr (2)'!F1551</f>
        <v>105.1</v>
      </c>
      <c r="F2314" s="1224">
        <f>'[2]tr (2)'!G1551</f>
        <v>105.1</v>
      </c>
      <c r="G2314" s="1224">
        <f>'[2]tr (2)'!H1551</f>
        <v>105.1</v>
      </c>
      <c r="H2314" s="1224">
        <f>'[2]tr (2)'!I1551</f>
        <v>102.5</v>
      </c>
      <c r="I2314" s="1224">
        <f>'[2]tr (2)'!J1551</f>
        <v>102.5</v>
      </c>
      <c r="J2314" s="1224">
        <f>'[2]tr (2)'!K1551</f>
        <v>102.5</v>
      </c>
      <c r="K2314" s="1224">
        <f>'[2]tr (2)'!L1551</f>
        <v>102.5</v>
      </c>
      <c r="L2314" s="1224">
        <f>'[2]tr (2)'!M1551</f>
        <v>102.5</v>
      </c>
      <c r="M2314" s="1224">
        <f>'[2]tr (2)'!N1551</f>
        <v>102.5</v>
      </c>
      <c r="N2314" s="1272">
        <f>'[2]tr (2)'!O1551</f>
        <v>102.5</v>
      </c>
      <c r="O2314" s="1224">
        <f>'[2]tr (2)'!P1551</f>
        <v>102.5</v>
      </c>
      <c r="P2314" s="1276">
        <f>'[2]tr (2)'!Q1551</f>
        <v>102.5</v>
      </c>
      <c r="Q2314" s="1278" t="s">
        <v>2892</v>
      </c>
    </row>
    <row r="2315" spans="1:18" ht="15" customHeight="1">
      <c r="A2315" s="1244" t="s">
        <v>2893</v>
      </c>
      <c r="B2315" s="1272">
        <f>'[2]tr (2)'!C1552</f>
        <v>106.5</v>
      </c>
      <c r="C2315" s="1224">
        <f>'[2]tr (2)'!D1552</f>
        <v>106.5</v>
      </c>
      <c r="D2315" s="1276">
        <f>'[2]tr (2)'!E1552</f>
        <v>106.5</v>
      </c>
      <c r="E2315" s="1224">
        <f>'[2]tr (2)'!F1552</f>
        <v>106.5</v>
      </c>
      <c r="F2315" s="1224">
        <f>'[2]tr (2)'!G1552</f>
        <v>106.5</v>
      </c>
      <c r="G2315" s="1224">
        <f>'[2]tr (2)'!H1552</f>
        <v>106.5</v>
      </c>
      <c r="H2315" s="1224">
        <f>'[2]tr (2)'!I1552</f>
        <v>106.5</v>
      </c>
      <c r="I2315" s="1224">
        <f>'[2]tr (2)'!J1552</f>
        <v>106.5</v>
      </c>
      <c r="J2315" s="1224">
        <f>'[2]tr (2)'!K1552</f>
        <v>106.5</v>
      </c>
      <c r="K2315" s="1224">
        <f>'[2]tr (2)'!L1552</f>
        <v>106.5</v>
      </c>
      <c r="L2315" s="1224">
        <f>'[2]tr (2)'!M1552</f>
        <v>106.5</v>
      </c>
      <c r="M2315" s="1224">
        <f>'[2]tr (2)'!N1552</f>
        <v>106.5</v>
      </c>
      <c r="N2315" s="1272">
        <f>'[2]tr (2)'!O1552</f>
        <v>106.5</v>
      </c>
      <c r="O2315" s="1224">
        <f>'[2]tr (2)'!P1552</f>
        <v>106.5</v>
      </c>
      <c r="P2315" s="1276">
        <f>'[2]tr (2)'!Q1552</f>
        <v>106.5</v>
      </c>
      <c r="Q2315" s="1278" t="s">
        <v>2894</v>
      </c>
    </row>
    <row r="2316" spans="1:18" ht="15" customHeight="1">
      <c r="A2316" s="1244" t="s">
        <v>2895</v>
      </c>
      <c r="B2316" s="1272">
        <f>'[2]tr (2)'!C1553</f>
        <v>101.6</v>
      </c>
      <c r="C2316" s="1224">
        <f>'[2]tr (2)'!D1553</f>
        <v>101.6</v>
      </c>
      <c r="D2316" s="1276">
        <f>'[2]tr (2)'!E1553</f>
        <v>101.6</v>
      </c>
      <c r="E2316" s="1224">
        <f>'[2]tr (2)'!F1553</f>
        <v>101.6</v>
      </c>
      <c r="F2316" s="1224">
        <f>'[2]tr (2)'!G1553</f>
        <v>101.6</v>
      </c>
      <c r="G2316" s="1224">
        <f>'[2]tr (2)'!H1553</f>
        <v>101.6</v>
      </c>
      <c r="H2316" s="1224">
        <f>'[2]tr (2)'!I1553</f>
        <v>101.6</v>
      </c>
      <c r="I2316" s="1224">
        <f>'[2]tr (2)'!J1553</f>
        <v>101.6</v>
      </c>
      <c r="J2316" s="1224">
        <f>'[2]tr (2)'!K1553</f>
        <v>101.6</v>
      </c>
      <c r="K2316" s="1224">
        <f>'[2]tr (2)'!L1553</f>
        <v>101.6</v>
      </c>
      <c r="L2316" s="1224">
        <f>'[2]tr (2)'!M1553</f>
        <v>101.6</v>
      </c>
      <c r="M2316" s="1224">
        <f>'[2]tr (2)'!N1553</f>
        <v>101.6</v>
      </c>
      <c r="N2316" s="1272">
        <f>'[2]tr (2)'!O1553</f>
        <v>101.6</v>
      </c>
      <c r="O2316" s="1224">
        <f>'[2]tr (2)'!P1553</f>
        <v>101.6</v>
      </c>
      <c r="P2316" s="1276">
        <f>'[2]tr (2)'!Q1553</f>
        <v>101.6</v>
      </c>
      <c r="Q2316" s="1278" t="s">
        <v>2896</v>
      </c>
    </row>
    <row r="2317" spans="1:18" ht="15" customHeight="1">
      <c r="A2317" s="1244" t="s">
        <v>2897</v>
      </c>
      <c r="B2317" s="1272">
        <f>'[2]tr (2)'!C1554</f>
        <v>100</v>
      </c>
      <c r="C2317" s="1224">
        <f>'[2]tr (2)'!D1554</f>
        <v>100</v>
      </c>
      <c r="D2317" s="1276">
        <f>'[2]tr (2)'!E1554</f>
        <v>100</v>
      </c>
      <c r="E2317" s="1224">
        <f>'[2]tr (2)'!F1554</f>
        <v>100</v>
      </c>
      <c r="F2317" s="1224">
        <f>'[2]tr (2)'!G1554</f>
        <v>100</v>
      </c>
      <c r="G2317" s="1224">
        <f>'[2]tr (2)'!H1554</f>
        <v>100</v>
      </c>
      <c r="H2317" s="1224">
        <f>'[2]tr (2)'!I1554</f>
        <v>100</v>
      </c>
      <c r="I2317" s="1224">
        <f>'[2]tr (2)'!J1554</f>
        <v>100</v>
      </c>
      <c r="J2317" s="1224">
        <f>'[2]tr (2)'!K1554</f>
        <v>100</v>
      </c>
      <c r="K2317" s="1224">
        <f>'[2]tr (2)'!L1554</f>
        <v>100</v>
      </c>
      <c r="L2317" s="1224">
        <f>'[2]tr (2)'!M1554</f>
        <v>100</v>
      </c>
      <c r="M2317" s="1224">
        <f>'[2]tr (2)'!N1554</f>
        <v>100</v>
      </c>
      <c r="N2317" s="1272">
        <f>'[2]tr (2)'!O1554</f>
        <v>100</v>
      </c>
      <c r="O2317" s="1224">
        <f>'[2]tr (2)'!P1554</f>
        <v>100</v>
      </c>
      <c r="P2317" s="1276">
        <f>'[2]tr (2)'!Q1554</f>
        <v>100</v>
      </c>
      <c r="Q2317" s="1278" t="s">
        <v>2898</v>
      </c>
    </row>
    <row r="2318" spans="1:18" ht="15" customHeight="1">
      <c r="A2318" s="1244" t="s">
        <v>2899</v>
      </c>
      <c r="B2318" s="1272">
        <f>'[2]tr (2)'!C1555</f>
        <v>93.6</v>
      </c>
      <c r="C2318" s="1224">
        <f>'[2]tr (2)'!D1555</f>
        <v>93.6</v>
      </c>
      <c r="D2318" s="1276">
        <f>'[2]tr (2)'!E1555</f>
        <v>93.6</v>
      </c>
      <c r="E2318" s="1224">
        <f>'[2]tr (2)'!F1555</f>
        <v>93.6</v>
      </c>
      <c r="F2318" s="1224">
        <f>'[2]tr (2)'!G1555</f>
        <v>93.6</v>
      </c>
      <c r="G2318" s="1224">
        <f>'[2]tr (2)'!H1555</f>
        <v>93.6</v>
      </c>
      <c r="H2318" s="1224">
        <f>'[2]tr (2)'!I1555</f>
        <v>93.6</v>
      </c>
      <c r="I2318" s="1224">
        <f>'[2]tr (2)'!J1555</f>
        <v>93.6</v>
      </c>
      <c r="J2318" s="1224">
        <f>'[2]tr (2)'!K1555</f>
        <v>93.6</v>
      </c>
      <c r="K2318" s="1224">
        <f>'[2]tr (2)'!L1555</f>
        <v>93.6</v>
      </c>
      <c r="L2318" s="1224">
        <f>'[2]tr (2)'!M1555</f>
        <v>93.6</v>
      </c>
      <c r="M2318" s="1224">
        <f>'[2]tr (2)'!N1555</f>
        <v>93.6</v>
      </c>
      <c r="N2318" s="1272">
        <f>'[2]tr (2)'!O1555</f>
        <v>93.6</v>
      </c>
      <c r="O2318" s="1224">
        <f>'[2]tr (2)'!P1555</f>
        <v>93.6</v>
      </c>
      <c r="P2318" s="1276">
        <f>'[2]tr (2)'!Q1555</f>
        <v>93.6</v>
      </c>
      <c r="Q2318" s="1278" t="s">
        <v>2900</v>
      </c>
    </row>
    <row r="2319" spans="1:18" ht="15" customHeight="1">
      <c r="A2319" s="1244" t="s">
        <v>2901</v>
      </c>
      <c r="B2319" s="1272">
        <f>'[2]tr (2)'!C1556</f>
        <v>100</v>
      </c>
      <c r="C2319" s="1224">
        <f>'[2]tr (2)'!D1556</f>
        <v>100</v>
      </c>
      <c r="D2319" s="1276">
        <f>'[2]tr (2)'!E1556</f>
        <v>100</v>
      </c>
      <c r="E2319" s="1224">
        <f>'[2]tr (2)'!F1556</f>
        <v>100</v>
      </c>
      <c r="F2319" s="1224">
        <f>'[2]tr (2)'!G1556</f>
        <v>100</v>
      </c>
      <c r="G2319" s="1224">
        <f>'[2]tr (2)'!H1556</f>
        <v>100</v>
      </c>
      <c r="H2319" s="1224">
        <f>'[2]tr (2)'!I1556</f>
        <v>100</v>
      </c>
      <c r="I2319" s="1224">
        <f>'[2]tr (2)'!J1556</f>
        <v>100</v>
      </c>
      <c r="J2319" s="1224">
        <f>'[2]tr (2)'!K1556</f>
        <v>100</v>
      </c>
      <c r="K2319" s="1224">
        <f>'[2]tr (2)'!L1556</f>
        <v>100</v>
      </c>
      <c r="L2319" s="1224">
        <f>'[2]tr (2)'!M1556</f>
        <v>100</v>
      </c>
      <c r="M2319" s="1224">
        <f>'[2]tr (2)'!N1556</f>
        <v>100</v>
      </c>
      <c r="N2319" s="1272">
        <f>'[2]tr (2)'!O1556</f>
        <v>100</v>
      </c>
      <c r="O2319" s="1224">
        <f>'[2]tr (2)'!P1556</f>
        <v>100</v>
      </c>
      <c r="P2319" s="1276">
        <f>'[2]tr (2)'!Q1556</f>
        <v>100</v>
      </c>
      <c r="Q2319" s="1278" t="s">
        <v>2902</v>
      </c>
    </row>
    <row r="2320" spans="1:18" ht="15" customHeight="1">
      <c r="A2320" s="1244" t="s">
        <v>2903</v>
      </c>
      <c r="B2320" s="1272">
        <f>'[2]tr (2)'!C1557</f>
        <v>100.1</v>
      </c>
      <c r="C2320" s="1224">
        <f>'[2]tr (2)'!D1557</f>
        <v>100.1</v>
      </c>
      <c r="D2320" s="1276">
        <f>'[2]tr (2)'!E1557</f>
        <v>100.1</v>
      </c>
      <c r="E2320" s="1224">
        <f>'[2]tr (2)'!F1557</f>
        <v>100.1</v>
      </c>
      <c r="F2320" s="1224">
        <f>'[2]tr (2)'!G1557</f>
        <v>100.1</v>
      </c>
      <c r="G2320" s="1224">
        <f>'[2]tr (2)'!H1557</f>
        <v>100.1</v>
      </c>
      <c r="H2320" s="1224">
        <f>'[2]tr (2)'!I1557</f>
        <v>100.1</v>
      </c>
      <c r="I2320" s="1224">
        <f>'[2]tr (2)'!J1557</f>
        <v>100.1</v>
      </c>
      <c r="J2320" s="1224">
        <f>'[2]tr (2)'!K1557</f>
        <v>100.1</v>
      </c>
      <c r="K2320" s="1224">
        <f>'[2]tr (2)'!L1557</f>
        <v>100.1</v>
      </c>
      <c r="L2320" s="1224">
        <f>'[2]tr (2)'!M1557</f>
        <v>100.1</v>
      </c>
      <c r="M2320" s="1224">
        <f>'[2]tr (2)'!N1557</f>
        <v>100.1</v>
      </c>
      <c r="N2320" s="1272">
        <f>'[2]tr (2)'!O1557</f>
        <v>100.1</v>
      </c>
      <c r="O2320" s="1224">
        <f>'[2]tr (2)'!P1557</f>
        <v>100.1</v>
      </c>
      <c r="P2320" s="1276">
        <f>'[2]tr (2)'!Q1557</f>
        <v>100.1</v>
      </c>
      <c r="Q2320" s="1278" t="s">
        <v>2904</v>
      </c>
    </row>
    <row r="2321" spans="1:17" ht="15" customHeight="1">
      <c r="A2321" s="1244" t="s">
        <v>2905</v>
      </c>
      <c r="B2321" s="1272">
        <f>'[2]tr (2)'!C1558</f>
        <v>126.1</v>
      </c>
      <c r="C2321" s="1224">
        <f>'[2]tr (2)'!D1558</f>
        <v>126.1</v>
      </c>
      <c r="D2321" s="1276">
        <f>'[2]tr (2)'!E1558</f>
        <v>126.1</v>
      </c>
      <c r="E2321" s="1224">
        <f>'[2]tr (2)'!F1558</f>
        <v>126.1</v>
      </c>
      <c r="F2321" s="1224">
        <f>'[2]tr (2)'!G1558</f>
        <v>126.1</v>
      </c>
      <c r="G2321" s="1224">
        <f>'[2]tr (2)'!H1558</f>
        <v>126.1</v>
      </c>
      <c r="H2321" s="1224">
        <f>'[2]tr (2)'!I1558</f>
        <v>126.1</v>
      </c>
      <c r="I2321" s="1224">
        <f>'[2]tr (2)'!J1558</f>
        <v>126.1</v>
      </c>
      <c r="J2321" s="1224">
        <f>'[2]tr (2)'!K1558</f>
        <v>126.1</v>
      </c>
      <c r="K2321" s="1224">
        <f>'[2]tr (2)'!L1558</f>
        <v>126.1</v>
      </c>
      <c r="L2321" s="1224">
        <f>'[2]tr (2)'!M1558</f>
        <v>126.1</v>
      </c>
      <c r="M2321" s="1224">
        <f>'[2]tr (2)'!N1558</f>
        <v>126.1</v>
      </c>
      <c r="N2321" s="1272">
        <f>'[2]tr (2)'!O1558</f>
        <v>126.1</v>
      </c>
      <c r="O2321" s="1224">
        <f>'[2]tr (2)'!P1558</f>
        <v>126.1</v>
      </c>
      <c r="P2321" s="1276">
        <f>'[2]tr (2)'!Q1558</f>
        <v>126.1</v>
      </c>
      <c r="Q2321" s="1278" t="s">
        <v>2906</v>
      </c>
    </row>
    <row r="2322" spans="1:17" ht="15" customHeight="1">
      <c r="A2322" s="1244" t="s">
        <v>2907</v>
      </c>
      <c r="B2322" s="1272">
        <f>'[2]tr (2)'!C1559</f>
        <v>102.7</v>
      </c>
      <c r="C2322" s="1224">
        <f>'[2]tr (2)'!D1559</f>
        <v>102.7</v>
      </c>
      <c r="D2322" s="1276">
        <f>'[2]tr (2)'!E1559</f>
        <v>102.7</v>
      </c>
      <c r="E2322" s="1224">
        <f>'[2]tr (2)'!F1559</f>
        <v>102.1</v>
      </c>
      <c r="F2322" s="1224">
        <f>'[2]tr (2)'!G1559</f>
        <v>101</v>
      </c>
      <c r="G2322" s="1224">
        <f>'[2]tr (2)'!H1559</f>
        <v>101</v>
      </c>
      <c r="H2322" s="1224">
        <f>'[2]tr (2)'!I1559</f>
        <v>101</v>
      </c>
      <c r="I2322" s="1224">
        <f>'[2]tr (2)'!J1559</f>
        <v>101</v>
      </c>
      <c r="J2322" s="1224">
        <f>'[2]tr (2)'!K1559</f>
        <v>101</v>
      </c>
      <c r="K2322" s="1224">
        <f>'[2]tr (2)'!L1559</f>
        <v>101</v>
      </c>
      <c r="L2322" s="1224">
        <f>'[2]tr (2)'!M1559</f>
        <v>101</v>
      </c>
      <c r="M2322" s="1224">
        <f>'[2]tr (2)'!N1559</f>
        <v>101</v>
      </c>
      <c r="N2322" s="1272">
        <f>'[2]tr (2)'!O1559</f>
        <v>101</v>
      </c>
      <c r="O2322" s="1224">
        <f>'[2]tr (2)'!P1559</f>
        <v>101</v>
      </c>
      <c r="P2322" s="1276">
        <f>'[2]tr (2)'!Q1559</f>
        <v>101</v>
      </c>
      <c r="Q2322" s="1278" t="s">
        <v>2908</v>
      </c>
    </row>
    <row r="2323" spans="1:17" ht="15" customHeight="1">
      <c r="A2323" s="1244" t="s">
        <v>2909</v>
      </c>
      <c r="B2323" s="1272">
        <f>'[2]tr (2)'!C1560</f>
        <v>100</v>
      </c>
      <c r="C2323" s="1224">
        <f>'[2]tr (2)'!D1560</f>
        <v>100</v>
      </c>
      <c r="D2323" s="1276">
        <f>'[2]tr (2)'!E1560</f>
        <v>100</v>
      </c>
      <c r="E2323" s="1224">
        <f>'[2]tr (2)'!F1560</f>
        <v>100</v>
      </c>
      <c r="F2323" s="1224">
        <f>'[2]tr (2)'!G1560</f>
        <v>100</v>
      </c>
      <c r="G2323" s="1224">
        <f>'[2]tr (2)'!H1560</f>
        <v>100</v>
      </c>
      <c r="H2323" s="1224">
        <f>'[2]tr (2)'!I1560</f>
        <v>100</v>
      </c>
      <c r="I2323" s="1224">
        <f>'[2]tr (2)'!J1560</f>
        <v>100</v>
      </c>
      <c r="J2323" s="1224">
        <f>'[2]tr (2)'!K1560</f>
        <v>100</v>
      </c>
      <c r="K2323" s="1224">
        <f>'[2]tr (2)'!L1560</f>
        <v>100</v>
      </c>
      <c r="L2323" s="1224">
        <f>'[2]tr (2)'!M1560</f>
        <v>100</v>
      </c>
      <c r="M2323" s="1224">
        <f>'[2]tr (2)'!N1560</f>
        <v>100</v>
      </c>
      <c r="N2323" s="1272">
        <f>'[2]tr (2)'!O1560</f>
        <v>100</v>
      </c>
      <c r="O2323" s="1224">
        <f>'[2]tr (2)'!P1560</f>
        <v>100</v>
      </c>
      <c r="P2323" s="1276">
        <f>'[2]tr (2)'!Q1560</f>
        <v>100</v>
      </c>
      <c r="Q2323" s="1278" t="s">
        <v>2910</v>
      </c>
    </row>
    <row r="2324" spans="1:17" ht="15" customHeight="1">
      <c r="B2324" s="1272"/>
      <c r="C2324" s="1224"/>
      <c r="D2324" s="1268"/>
      <c r="E2324" s="1267"/>
      <c r="F2324" s="1267"/>
      <c r="G2324" s="1267"/>
      <c r="H2324" s="1267"/>
      <c r="I2324" s="1267"/>
      <c r="J2324" s="1267"/>
      <c r="K2324" s="1267"/>
      <c r="L2324" s="1267"/>
      <c r="M2324" s="1267"/>
      <c r="N2324" s="1266"/>
      <c r="O2324" s="1267"/>
      <c r="P2324" s="1268"/>
      <c r="Q2324" s="1278"/>
    </row>
    <row r="2325" spans="1:17" ht="15" customHeight="1">
      <c r="A2325" s="1274" t="s">
        <v>2911</v>
      </c>
      <c r="B2325" s="1266">
        <f>'[2]tr (2)'!C1562</f>
        <v>144.80000000000001</v>
      </c>
      <c r="C2325" s="1267">
        <f>'[2]tr (2)'!D1562</f>
        <v>144.80000000000001</v>
      </c>
      <c r="D2325" s="1268">
        <f>'[2]tr (2)'!E1562</f>
        <v>144.80000000000001</v>
      </c>
      <c r="E2325" s="1267">
        <f>'[2]tr (2)'!F1562</f>
        <v>144.80000000000001</v>
      </c>
      <c r="F2325" s="1267">
        <f>'[2]tr (2)'!G1562</f>
        <v>144.80000000000001</v>
      </c>
      <c r="G2325" s="1267">
        <f>'[2]tr (2)'!H1562</f>
        <v>144.80000000000001</v>
      </c>
      <c r="H2325" s="1267">
        <f>'[2]tr (2)'!I1562</f>
        <v>144.80000000000001</v>
      </c>
      <c r="I2325" s="1267">
        <f>'[2]tr (2)'!J1562</f>
        <v>144.80000000000001</v>
      </c>
      <c r="J2325" s="1267">
        <f>'[2]tr (2)'!K1562</f>
        <v>144.80000000000001</v>
      </c>
      <c r="K2325" s="1267">
        <f>'[2]tr (2)'!L1562</f>
        <v>144.80000000000001</v>
      </c>
      <c r="L2325" s="1267">
        <f>'[2]tr (2)'!M1562</f>
        <v>144.80000000000001</v>
      </c>
      <c r="M2325" s="1267">
        <f>'[2]tr (2)'!N1562</f>
        <v>144.80000000000001</v>
      </c>
      <c r="N2325" s="1266">
        <f>'[2]tr (2)'!O1562</f>
        <v>144.80000000000001</v>
      </c>
      <c r="O2325" s="1267">
        <f>'[2]tr (2)'!P1562</f>
        <v>144.80000000000001</v>
      </c>
      <c r="P2325" s="1268">
        <f>'[2]tr (2)'!Q1562</f>
        <v>144.80000000000001</v>
      </c>
      <c r="Q2325" s="1275" t="s">
        <v>2912</v>
      </c>
    </row>
    <row r="2326" spans="1:17" ht="15" customHeight="1">
      <c r="A2326" s="1244" t="s">
        <v>2913</v>
      </c>
      <c r="B2326" s="1272">
        <f>'[2]tr (2)'!C1563</f>
        <v>174.8</v>
      </c>
      <c r="C2326" s="1224">
        <f>'[2]tr (2)'!D1563</f>
        <v>174.8</v>
      </c>
      <c r="D2326" s="1276">
        <f>'[2]tr (2)'!E1563</f>
        <v>174.8</v>
      </c>
      <c r="E2326" s="1224">
        <f>'[2]tr (2)'!F1563</f>
        <v>174.8</v>
      </c>
      <c r="F2326" s="1224">
        <f>'[2]tr (2)'!G1563</f>
        <v>174.8</v>
      </c>
      <c r="G2326" s="1224">
        <f>'[2]tr (2)'!H1563</f>
        <v>174.8</v>
      </c>
      <c r="H2326" s="1224">
        <f>'[2]tr (2)'!I1563</f>
        <v>174.8</v>
      </c>
      <c r="I2326" s="1224">
        <f>'[2]tr (2)'!J1563</f>
        <v>174.8</v>
      </c>
      <c r="J2326" s="1224">
        <f>'[2]tr (2)'!K1563</f>
        <v>174.8</v>
      </c>
      <c r="K2326" s="1224">
        <f>'[2]tr (2)'!L1563</f>
        <v>174.8</v>
      </c>
      <c r="L2326" s="1224">
        <f>'[2]tr (2)'!M1563</f>
        <v>174.8</v>
      </c>
      <c r="M2326" s="1224">
        <f>'[2]tr (2)'!N1563</f>
        <v>174.8</v>
      </c>
      <c r="N2326" s="1272">
        <f>'[2]tr (2)'!O1563</f>
        <v>174.8</v>
      </c>
      <c r="O2326" s="1224">
        <f>'[2]tr (2)'!P1563</f>
        <v>174.8</v>
      </c>
      <c r="P2326" s="1276">
        <f>'[2]tr (2)'!Q1563</f>
        <v>174.8</v>
      </c>
      <c r="Q2326" s="1278" t="s">
        <v>2914</v>
      </c>
    </row>
    <row r="2327" spans="1:17" ht="15" customHeight="1">
      <c r="A2327" s="1244" t="s">
        <v>2915</v>
      </c>
      <c r="B2327" s="1272">
        <f>'[2]tr (2)'!C1564</f>
        <v>133.5</v>
      </c>
      <c r="C2327" s="1224">
        <f>'[2]tr (2)'!D1564</f>
        <v>133.5</v>
      </c>
      <c r="D2327" s="1276">
        <f>'[2]tr (2)'!E1564</f>
        <v>133.5</v>
      </c>
      <c r="E2327" s="1224">
        <f>'[2]tr (2)'!F1564</f>
        <v>133.5</v>
      </c>
      <c r="F2327" s="1224">
        <f>'[2]tr (2)'!G1564</f>
        <v>133.5</v>
      </c>
      <c r="G2327" s="1224">
        <f>'[2]tr (2)'!H1564</f>
        <v>133.5</v>
      </c>
      <c r="H2327" s="1224">
        <f>'[2]tr (2)'!I1564</f>
        <v>133.5</v>
      </c>
      <c r="I2327" s="1224">
        <f>'[2]tr (2)'!J1564</f>
        <v>133.5</v>
      </c>
      <c r="J2327" s="1224">
        <f>'[2]tr (2)'!K1564</f>
        <v>133.5</v>
      </c>
      <c r="K2327" s="1224">
        <f>'[2]tr (2)'!L1564</f>
        <v>133.5</v>
      </c>
      <c r="L2327" s="1224">
        <f>'[2]tr (2)'!M1564</f>
        <v>133.5</v>
      </c>
      <c r="M2327" s="1224">
        <f>'[2]tr (2)'!N1564</f>
        <v>133.5</v>
      </c>
      <c r="N2327" s="1272">
        <f>'[2]tr (2)'!O1564</f>
        <v>133.5</v>
      </c>
      <c r="O2327" s="1224">
        <f>'[2]tr (2)'!P1564</f>
        <v>133.5</v>
      </c>
      <c r="P2327" s="1276">
        <f>'[2]tr (2)'!Q1564</f>
        <v>133.5</v>
      </c>
      <c r="Q2327" s="1278" t="s">
        <v>2916</v>
      </c>
    </row>
    <row r="2328" spans="1:17" s="1243" customFormat="1" ht="15" customHeight="1">
      <c r="A2328" s="1244" t="s">
        <v>2917</v>
      </c>
      <c r="B2328" s="1272">
        <f>'[2]tr (2)'!C1565</f>
        <v>135.5</v>
      </c>
      <c r="C2328" s="1224">
        <f>'[2]tr (2)'!D1565</f>
        <v>135.5</v>
      </c>
      <c r="D2328" s="1276">
        <f>'[2]tr (2)'!E1565</f>
        <v>135.5</v>
      </c>
      <c r="E2328" s="1224">
        <f>'[2]tr (2)'!F1565</f>
        <v>135.5</v>
      </c>
      <c r="F2328" s="1224">
        <f>'[2]tr (2)'!G1565</f>
        <v>135.5</v>
      </c>
      <c r="G2328" s="1224">
        <f>'[2]tr (2)'!H1565</f>
        <v>135.5</v>
      </c>
      <c r="H2328" s="1224">
        <f>'[2]tr (2)'!I1565</f>
        <v>135.5</v>
      </c>
      <c r="I2328" s="1224">
        <f>'[2]tr (2)'!J1565</f>
        <v>135.5</v>
      </c>
      <c r="J2328" s="1224">
        <f>'[2]tr (2)'!K1565</f>
        <v>135.5</v>
      </c>
      <c r="K2328" s="1224">
        <f>'[2]tr (2)'!L1565</f>
        <v>135.5</v>
      </c>
      <c r="L2328" s="1224">
        <f>'[2]tr (2)'!M1565</f>
        <v>135.5</v>
      </c>
      <c r="M2328" s="1224">
        <f>'[2]tr (2)'!N1565</f>
        <v>135.5</v>
      </c>
      <c r="N2328" s="1272">
        <f>'[2]tr (2)'!O1565</f>
        <v>135.5</v>
      </c>
      <c r="O2328" s="1224">
        <f>'[2]tr (2)'!P1565</f>
        <v>135.5</v>
      </c>
      <c r="P2328" s="1276">
        <f>'[2]tr (2)'!Q1565</f>
        <v>135.5</v>
      </c>
      <c r="Q2328" s="1278" t="s">
        <v>2918</v>
      </c>
    </row>
    <row r="2329" spans="1:17" s="1243" customFormat="1" ht="15" customHeight="1">
      <c r="A2329" s="1244" t="s">
        <v>2919</v>
      </c>
      <c r="B2329" s="1272">
        <f>[2]tr!E1805</f>
        <v>144.80000000000001</v>
      </c>
      <c r="C2329" s="1224">
        <f>[2]tr!F1805</f>
        <v>144.80000000000001</v>
      </c>
      <c r="D2329" s="1276">
        <f>[2]tr!G1805</f>
        <v>144.80000000000001</v>
      </c>
      <c r="E2329" s="1224">
        <f>[2]tr!H1805</f>
        <v>144.80000000000001</v>
      </c>
      <c r="F2329" s="1224">
        <f>[2]tr!I1805</f>
        <v>144.80000000000001</v>
      </c>
      <c r="G2329" s="1224">
        <f>[2]tr!J1805</f>
        <v>144.80000000000001</v>
      </c>
      <c r="H2329" s="1224">
        <f>[2]tr!K1805</f>
        <v>144.80000000000001</v>
      </c>
      <c r="I2329" s="1224">
        <f>[2]tr!L1805</f>
        <v>144.80000000000001</v>
      </c>
      <c r="J2329" s="1224">
        <f>[2]tr!M1805</f>
        <v>144.80000000000001</v>
      </c>
      <c r="K2329" s="1224">
        <f>[2]tr!N1805</f>
        <v>144.80000000000001</v>
      </c>
      <c r="L2329" s="1224">
        <f>[2]tr!O1805</f>
        <v>144.80000000000001</v>
      </c>
      <c r="M2329" s="1224">
        <f>[2]tr!P1805</f>
        <v>144.80000000000001</v>
      </c>
      <c r="N2329" s="1272"/>
      <c r="O2329" s="1224"/>
      <c r="P2329" s="1276"/>
      <c r="Q2329" s="1278" t="s">
        <v>2920</v>
      </c>
    </row>
    <row r="2330" spans="1:17" s="1243" customFormat="1" ht="15" customHeight="1">
      <c r="A2330" s="1244" t="s">
        <v>2921</v>
      </c>
      <c r="B2330" s="1272">
        <f>'[2]tr (2)'!C1566</f>
        <v>100</v>
      </c>
      <c r="C2330" s="1224">
        <f>'[2]tr (2)'!D1566</f>
        <v>100</v>
      </c>
      <c r="D2330" s="1276">
        <f>'[2]tr (2)'!E1566</f>
        <v>100</v>
      </c>
      <c r="E2330" s="1224">
        <f>'[2]tr (2)'!F1566</f>
        <v>100</v>
      </c>
      <c r="F2330" s="1224">
        <f>'[2]tr (2)'!G1566</f>
        <v>100</v>
      </c>
      <c r="G2330" s="1224">
        <f>'[2]tr (2)'!H1566</f>
        <v>100</v>
      </c>
      <c r="H2330" s="1224">
        <f>'[2]tr (2)'!I1566</f>
        <v>100</v>
      </c>
      <c r="I2330" s="1224">
        <f>'[2]tr (2)'!J1566</f>
        <v>100</v>
      </c>
      <c r="J2330" s="1224">
        <f>'[2]tr (2)'!K1566</f>
        <v>100</v>
      </c>
      <c r="K2330" s="1224">
        <f>'[2]tr (2)'!L1566</f>
        <v>100</v>
      </c>
      <c r="L2330" s="1224">
        <f>'[2]tr (2)'!M1566</f>
        <v>100</v>
      </c>
      <c r="M2330" s="1224">
        <f>'[2]tr (2)'!N1566</f>
        <v>100</v>
      </c>
      <c r="N2330" s="1272">
        <f>'[2]tr (2)'!O1566</f>
        <v>100</v>
      </c>
      <c r="O2330" s="1224">
        <f>'[2]tr (2)'!P1566</f>
        <v>100</v>
      </c>
      <c r="P2330" s="1276">
        <f>'[2]tr (2)'!Q1566</f>
        <v>100</v>
      </c>
      <c r="Q2330" s="1278" t="s">
        <v>2922</v>
      </c>
    </row>
    <row r="2331" spans="1:17" s="1243" customFormat="1" ht="15" customHeight="1">
      <c r="A2331" s="1244"/>
      <c r="B2331" s="1272"/>
      <c r="C2331" s="1224"/>
      <c r="D2331" s="1268"/>
      <c r="E2331" s="1267"/>
      <c r="F2331" s="1267"/>
      <c r="G2331" s="1267"/>
      <c r="H2331" s="1267"/>
      <c r="I2331" s="1267"/>
      <c r="J2331" s="1267"/>
      <c r="K2331" s="1267"/>
      <c r="L2331" s="1267"/>
      <c r="M2331" s="1267"/>
      <c r="N2331" s="1266"/>
      <c r="O2331" s="1267"/>
      <c r="P2331" s="1268"/>
      <c r="Q2331" s="1278"/>
    </row>
    <row r="2332" spans="1:17" s="1243" customFormat="1" ht="15" customHeight="1">
      <c r="A2332" s="1274" t="s">
        <v>2923</v>
      </c>
      <c r="B2332" s="1266">
        <f>'[2]tr (2)'!C1568</f>
        <v>122.5</v>
      </c>
      <c r="C2332" s="1267">
        <f>'[2]tr (2)'!D1568</f>
        <v>122.5</v>
      </c>
      <c r="D2332" s="1268">
        <f>'[2]tr (2)'!E1568</f>
        <v>122.5</v>
      </c>
      <c r="E2332" s="1267">
        <f>'[2]tr (2)'!F1568</f>
        <v>122.5</v>
      </c>
      <c r="F2332" s="1267">
        <f>'[2]tr (2)'!G1568</f>
        <v>122.5</v>
      </c>
      <c r="G2332" s="1267">
        <f>'[2]tr (2)'!H1568</f>
        <v>122.5</v>
      </c>
      <c r="H2332" s="1267">
        <f>'[2]tr (2)'!I1568</f>
        <v>122.5</v>
      </c>
      <c r="I2332" s="1267">
        <f>'[2]tr (2)'!J1568</f>
        <v>122.5</v>
      </c>
      <c r="J2332" s="1267">
        <f>'[2]tr (2)'!K1568</f>
        <v>122.5</v>
      </c>
      <c r="K2332" s="1267">
        <f>'[2]tr (2)'!L1568</f>
        <v>122.5</v>
      </c>
      <c r="L2332" s="1267">
        <f>'[2]tr (2)'!M1568</f>
        <v>122.5</v>
      </c>
      <c r="M2332" s="1267">
        <f>'[2]tr (2)'!N1568</f>
        <v>122.5</v>
      </c>
      <c r="N2332" s="1266">
        <f>'[2]tr (2)'!O1568</f>
        <v>122.5</v>
      </c>
      <c r="O2332" s="1267">
        <f>'[2]tr (2)'!P1568</f>
        <v>122.5</v>
      </c>
      <c r="P2332" s="1268">
        <f>'[2]tr (2)'!Q1568</f>
        <v>122.5</v>
      </c>
      <c r="Q2332" s="1273" t="s">
        <v>2924</v>
      </c>
    </row>
    <row r="2333" spans="1:17" s="1243" customFormat="1" ht="15" customHeight="1">
      <c r="A2333" s="1244" t="s">
        <v>2925</v>
      </c>
      <c r="B2333" s="1272">
        <f>'[2]tr (2)'!C1569</f>
        <v>123.1</v>
      </c>
      <c r="C2333" s="1224">
        <f>'[2]tr (2)'!D1569</f>
        <v>123.1</v>
      </c>
      <c r="D2333" s="1276">
        <f>'[2]tr (2)'!E1569</f>
        <v>123.1</v>
      </c>
      <c r="E2333" s="1224">
        <f>'[2]tr (2)'!F1569</f>
        <v>123.1</v>
      </c>
      <c r="F2333" s="1224">
        <f>'[2]tr (2)'!G1569</f>
        <v>123.1</v>
      </c>
      <c r="G2333" s="1224">
        <f>'[2]tr (2)'!H1569</f>
        <v>123.1</v>
      </c>
      <c r="H2333" s="1224">
        <f>'[2]tr (2)'!I1569</f>
        <v>123.1</v>
      </c>
      <c r="I2333" s="1224">
        <f>'[2]tr (2)'!J1569</f>
        <v>123.1</v>
      </c>
      <c r="J2333" s="1224">
        <f>'[2]tr (2)'!K1569</f>
        <v>123.1</v>
      </c>
      <c r="K2333" s="1224">
        <f>'[2]tr (2)'!L1569</f>
        <v>123.1</v>
      </c>
      <c r="L2333" s="1224">
        <f>'[2]tr (2)'!M1569</f>
        <v>123.1</v>
      </c>
      <c r="M2333" s="1224">
        <f>'[2]tr (2)'!N1569</f>
        <v>123.1</v>
      </c>
      <c r="N2333" s="1272">
        <f>'[2]tr (2)'!O1569</f>
        <v>123.1</v>
      </c>
      <c r="O2333" s="1224">
        <f>'[2]tr (2)'!P1569</f>
        <v>123.1</v>
      </c>
      <c r="P2333" s="1276">
        <f>'[2]tr (2)'!Q1569</f>
        <v>123.1</v>
      </c>
      <c r="Q2333" s="1278" t="s">
        <v>2926</v>
      </c>
    </row>
    <row r="2334" spans="1:17" s="1243" customFormat="1" ht="15" customHeight="1">
      <c r="A2334" s="1244" t="s">
        <v>2929</v>
      </c>
      <c r="B2334" s="1272">
        <f>'[2]tr (2)'!C1570</f>
        <v>102.8</v>
      </c>
      <c r="C2334" s="1224">
        <f>'[2]tr (2)'!D1570</f>
        <v>102.8</v>
      </c>
      <c r="D2334" s="1276">
        <f>'[2]tr (2)'!E1570</f>
        <v>102.8</v>
      </c>
      <c r="E2334" s="1224">
        <f>'[2]tr (2)'!F1570</f>
        <v>102.8</v>
      </c>
      <c r="F2334" s="1224">
        <f>'[2]tr (2)'!G1570</f>
        <v>102.8</v>
      </c>
      <c r="G2334" s="1224">
        <f>'[2]tr (2)'!H1570</f>
        <v>102.8</v>
      </c>
      <c r="H2334" s="1224">
        <f>'[2]tr (2)'!I1570</f>
        <v>102.8</v>
      </c>
      <c r="I2334" s="1224">
        <f>'[2]tr (2)'!J1570</f>
        <v>102.8</v>
      </c>
      <c r="J2334" s="1224">
        <f>'[2]tr (2)'!K1570</f>
        <v>102.8</v>
      </c>
      <c r="K2334" s="1224">
        <f>'[2]tr (2)'!L1570</f>
        <v>102.8</v>
      </c>
      <c r="L2334" s="1224">
        <f>'[2]tr (2)'!M1570</f>
        <v>102.8</v>
      </c>
      <c r="M2334" s="1224">
        <f>'[2]tr (2)'!N1570</f>
        <v>102.8</v>
      </c>
      <c r="N2334" s="1272">
        <f>'[2]tr (2)'!O1570</f>
        <v>102.8</v>
      </c>
      <c r="O2334" s="1224">
        <f>'[2]tr (2)'!P1570</f>
        <v>102.8</v>
      </c>
      <c r="P2334" s="1276">
        <f>'[2]tr (2)'!Q1570</f>
        <v>102.8</v>
      </c>
      <c r="Q2334" s="1278" t="s">
        <v>2930</v>
      </c>
    </row>
    <row r="2335" spans="1:17" s="1243" customFormat="1" ht="15" customHeight="1">
      <c r="A2335" s="1244"/>
      <c r="B2335" s="1272"/>
      <c r="C2335" s="1224"/>
      <c r="D2335" s="1268"/>
      <c r="E2335" s="1267"/>
      <c r="F2335" s="1267"/>
      <c r="G2335" s="1267"/>
      <c r="H2335" s="1267"/>
      <c r="I2335" s="1267"/>
      <c r="J2335" s="1267"/>
      <c r="K2335" s="1267"/>
      <c r="L2335" s="1267"/>
      <c r="M2335" s="1267"/>
      <c r="N2335" s="1266"/>
      <c r="O2335" s="1267"/>
      <c r="P2335" s="1268"/>
      <c r="Q2335" s="1278"/>
    </row>
    <row r="2336" spans="1:17" s="1243" customFormat="1" ht="15" customHeight="1">
      <c r="A2336" s="1274" t="s">
        <v>2931</v>
      </c>
      <c r="B2336" s="1266">
        <f>'[2]tr (2)'!C1572</f>
        <v>126.1</v>
      </c>
      <c r="C2336" s="1267">
        <f>'[2]tr (2)'!D1572</f>
        <v>126.1</v>
      </c>
      <c r="D2336" s="1268">
        <f>'[2]tr (2)'!E1572</f>
        <v>126.1</v>
      </c>
      <c r="E2336" s="1267">
        <f>'[2]tr (2)'!F1572</f>
        <v>126</v>
      </c>
      <c r="F2336" s="1267">
        <f>'[2]tr (2)'!G1572</f>
        <v>126</v>
      </c>
      <c r="G2336" s="1267">
        <f>'[2]tr (2)'!H1572</f>
        <v>125.7</v>
      </c>
      <c r="H2336" s="1267">
        <f>'[2]tr (2)'!I1572</f>
        <v>125.6</v>
      </c>
      <c r="I2336" s="1267">
        <f>'[2]tr (2)'!J1572</f>
        <v>125.6</v>
      </c>
      <c r="J2336" s="1267">
        <f>'[2]tr (2)'!K1572</f>
        <v>125.3</v>
      </c>
      <c r="K2336" s="1267">
        <f>'[2]tr (2)'!L1572</f>
        <v>125.2</v>
      </c>
      <c r="L2336" s="1267">
        <f>'[2]tr (2)'!M1572</f>
        <v>125.3</v>
      </c>
      <c r="M2336" s="1267">
        <f>'[2]tr (2)'!N1572</f>
        <v>125.3</v>
      </c>
      <c r="N2336" s="1266">
        <f>'[2]tr (2)'!O1572</f>
        <v>114.7</v>
      </c>
      <c r="O2336" s="1267">
        <f>'[2]tr (2)'!P1572</f>
        <v>114.7</v>
      </c>
      <c r="P2336" s="1268">
        <f>'[2]tr (2)'!Q1572</f>
        <v>114.7</v>
      </c>
      <c r="Q2336" s="1273" t="s">
        <v>2932</v>
      </c>
    </row>
    <row r="2337" spans="1:17" s="1243" customFormat="1" ht="15" customHeight="1">
      <c r="A2337" s="1244" t="s">
        <v>2933</v>
      </c>
      <c r="B2337" s="1272">
        <f>'[2]tr (2)'!C1573</f>
        <v>136.30000000000001</v>
      </c>
      <c r="C2337" s="1224">
        <f>'[2]tr (2)'!D1573</f>
        <v>136.30000000000001</v>
      </c>
      <c r="D2337" s="1276">
        <f>'[2]tr (2)'!E1573</f>
        <v>136.30000000000001</v>
      </c>
      <c r="E2337" s="1224">
        <f>'[2]tr (2)'!F1573</f>
        <v>136.30000000000001</v>
      </c>
      <c r="F2337" s="1224">
        <f>'[2]tr (2)'!G1573</f>
        <v>136.30000000000001</v>
      </c>
      <c r="G2337" s="1224">
        <f>'[2]tr (2)'!H1573</f>
        <v>136.30000000000001</v>
      </c>
      <c r="H2337" s="1224">
        <f>'[2]tr (2)'!I1573</f>
        <v>136.30000000000001</v>
      </c>
      <c r="I2337" s="1224">
        <f>'[2]tr (2)'!J1573</f>
        <v>136.30000000000001</v>
      </c>
      <c r="J2337" s="1224">
        <f>'[2]tr (2)'!K1573</f>
        <v>136.30000000000001</v>
      </c>
      <c r="K2337" s="1224">
        <f>'[2]tr (2)'!L1573</f>
        <v>136.30000000000001</v>
      </c>
      <c r="L2337" s="1224">
        <f>'[2]tr (2)'!M1573</f>
        <v>136.30000000000001</v>
      </c>
      <c r="M2337" s="1224">
        <f>'[2]tr (2)'!N1573</f>
        <v>136.30000000000001</v>
      </c>
      <c r="N2337" s="1272">
        <f>'[2]tr (2)'!O1573</f>
        <v>136.30000000000001</v>
      </c>
      <c r="O2337" s="1224">
        <f>'[2]tr (2)'!P1573</f>
        <v>136.30000000000001</v>
      </c>
      <c r="P2337" s="1276">
        <f>'[2]tr (2)'!Q1573</f>
        <v>136.30000000000001</v>
      </c>
      <c r="Q2337" s="1278" t="s">
        <v>2934</v>
      </c>
    </row>
    <row r="2338" spans="1:17" s="1243" customFormat="1" ht="15" customHeight="1">
      <c r="A2338" s="1244" t="s">
        <v>2935</v>
      </c>
      <c r="B2338" s="1272">
        <f>'[2]tr (2)'!C1574</f>
        <v>102.9</v>
      </c>
      <c r="C2338" s="1224">
        <f>'[2]tr (2)'!D1574</f>
        <v>102.9</v>
      </c>
      <c r="D2338" s="1276">
        <f>'[2]tr (2)'!E1574</f>
        <v>102.9</v>
      </c>
      <c r="E2338" s="1224">
        <f>'[2]tr (2)'!F1574</f>
        <v>102.9</v>
      </c>
      <c r="F2338" s="1224">
        <f>'[2]tr (2)'!G1574</f>
        <v>102.9</v>
      </c>
      <c r="G2338" s="1224">
        <f>'[2]tr (2)'!H1574</f>
        <v>102.9</v>
      </c>
      <c r="H2338" s="1224">
        <f>'[2]tr (2)'!I1574</f>
        <v>102.9</v>
      </c>
      <c r="I2338" s="1224">
        <f>'[2]tr (2)'!J1574</f>
        <v>102.9</v>
      </c>
      <c r="J2338" s="1224">
        <f>'[2]tr (2)'!K1574</f>
        <v>102.9</v>
      </c>
      <c r="K2338" s="1224">
        <f>'[2]tr (2)'!L1574</f>
        <v>102.9</v>
      </c>
      <c r="L2338" s="1224">
        <f>'[2]tr (2)'!M1574</f>
        <v>102.9</v>
      </c>
      <c r="M2338" s="1224">
        <f>'[2]tr (2)'!N1574</f>
        <v>102.9</v>
      </c>
      <c r="N2338" s="1272">
        <f>'[2]tr (2)'!O1574</f>
        <v>102.9</v>
      </c>
      <c r="O2338" s="1224">
        <f>'[2]tr (2)'!P1574</f>
        <v>102.9</v>
      </c>
      <c r="P2338" s="1276">
        <f>'[2]tr (2)'!Q1574</f>
        <v>102.9</v>
      </c>
      <c r="Q2338" s="1277" t="s">
        <v>2936</v>
      </c>
    </row>
    <row r="2339" spans="1:17" s="1243" customFormat="1" ht="15" customHeight="1">
      <c r="A2339" s="1244" t="s">
        <v>2937</v>
      </c>
      <c r="B2339" s="1272">
        <f>'[2]tr (2)'!C1575</f>
        <v>106.4</v>
      </c>
      <c r="C2339" s="1224">
        <f>'[2]tr (2)'!D1575</f>
        <v>106.4</v>
      </c>
      <c r="D2339" s="1276">
        <f>'[2]tr (2)'!E1575</f>
        <v>106.3</v>
      </c>
      <c r="E2339" s="1224">
        <f>'[2]tr (2)'!F1575</f>
        <v>105.9</v>
      </c>
      <c r="F2339" s="1224">
        <f>'[2]tr (2)'!G1575</f>
        <v>105.9</v>
      </c>
      <c r="G2339" s="1224">
        <f>'[2]tr (2)'!H1575</f>
        <v>104.7</v>
      </c>
      <c r="H2339" s="1224">
        <f>'[2]tr (2)'!I1575</f>
        <v>104.6</v>
      </c>
      <c r="I2339" s="1224">
        <f>'[2]tr (2)'!J1575</f>
        <v>104.7</v>
      </c>
      <c r="J2339" s="1224">
        <f>'[2]tr (2)'!K1575</f>
        <v>103.7</v>
      </c>
      <c r="K2339" s="1224">
        <f>'[2]tr (2)'!L1575</f>
        <v>103.4</v>
      </c>
      <c r="L2339" s="1224">
        <f>'[2]tr (2)'!M1575</f>
        <v>103.4</v>
      </c>
      <c r="M2339" s="1224">
        <f>'[2]tr (2)'!N1575</f>
        <v>103.4</v>
      </c>
      <c r="N2339" s="1272">
        <f>'[2]tr (2)'!O1575</f>
        <v>103.4</v>
      </c>
      <c r="O2339" s="1224">
        <f>'[2]tr (2)'!P1575</f>
        <v>103.4</v>
      </c>
      <c r="P2339" s="1276">
        <f>'[2]tr (2)'!Q1575</f>
        <v>103.4</v>
      </c>
      <c r="Q2339" s="1277" t="s">
        <v>2938</v>
      </c>
    </row>
    <row r="2340" spans="1:17" s="1243" customFormat="1" ht="15" customHeight="1">
      <c r="A2340" s="1244" t="s">
        <v>2939</v>
      </c>
      <c r="B2340" s="1272">
        <f>'[2]tr (2)'!C1576</f>
        <v>96.5</v>
      </c>
      <c r="C2340" s="1224">
        <f>'[2]tr (2)'!D1576</f>
        <v>96.5</v>
      </c>
      <c r="D2340" s="1276">
        <f>'[2]tr (2)'!E1576</f>
        <v>96.5</v>
      </c>
      <c r="E2340" s="1224">
        <f>'[2]tr (2)'!F1576</f>
        <v>96.5</v>
      </c>
      <c r="F2340" s="1224">
        <f>'[2]tr (2)'!G1576</f>
        <v>101.6</v>
      </c>
      <c r="G2340" s="1224">
        <f>'[2]tr (2)'!H1576</f>
        <v>101.6</v>
      </c>
      <c r="H2340" s="1224">
        <f>'[2]tr (2)'!I1576</f>
        <v>101.6</v>
      </c>
      <c r="I2340" s="1224">
        <f>'[2]tr (2)'!J1576</f>
        <v>101.6</v>
      </c>
      <c r="J2340" s="1224">
        <f>'[2]tr (2)'!K1576</f>
        <v>101.6</v>
      </c>
      <c r="K2340" s="1224">
        <f>'[2]tr (2)'!L1576</f>
        <v>101.6</v>
      </c>
      <c r="L2340" s="1224">
        <f>'[2]tr (2)'!M1576</f>
        <v>110.9</v>
      </c>
      <c r="M2340" s="1224">
        <f>'[2]tr (2)'!N1576</f>
        <v>110.9</v>
      </c>
      <c r="N2340" s="1272">
        <f>'[2]tr (2)'!O1576</f>
        <v>110.9</v>
      </c>
      <c r="O2340" s="1224">
        <f>'[2]tr (2)'!P1576</f>
        <v>110.9</v>
      </c>
      <c r="P2340" s="1276">
        <f>'[2]tr (2)'!Q1576</f>
        <v>110.9</v>
      </c>
      <c r="Q2340" s="1278" t="s">
        <v>2940</v>
      </c>
    </row>
    <row r="2341" spans="1:17" s="1243" customFormat="1" ht="15" customHeight="1">
      <c r="A2341" s="1244" t="s">
        <v>2941</v>
      </c>
      <c r="B2341" s="1272">
        <f>'[2]tr (2)'!C1577</f>
        <v>101.6</v>
      </c>
      <c r="C2341" s="1224">
        <f>'[2]tr (2)'!D1577</f>
        <v>101.6</v>
      </c>
      <c r="D2341" s="1276">
        <f>'[2]tr (2)'!E1577</f>
        <v>101.6</v>
      </c>
      <c r="E2341" s="1224">
        <f>'[2]tr (2)'!F1577</f>
        <v>101.6</v>
      </c>
      <c r="F2341" s="1224">
        <f>'[2]tr (2)'!G1577</f>
        <v>101.6</v>
      </c>
      <c r="G2341" s="1224">
        <f>'[2]tr (2)'!H1577</f>
        <v>101.6</v>
      </c>
      <c r="H2341" s="1224">
        <f>'[2]tr (2)'!I1577</f>
        <v>100</v>
      </c>
      <c r="I2341" s="1224">
        <f>'[2]tr (2)'!J1577</f>
        <v>100</v>
      </c>
      <c r="J2341" s="1224">
        <f>'[2]tr (2)'!K1577</f>
        <v>100</v>
      </c>
      <c r="K2341" s="1224">
        <f>'[2]tr (2)'!L1577</f>
        <v>100</v>
      </c>
      <c r="L2341" s="1224">
        <f>'[2]tr (2)'!M1577</f>
        <v>100</v>
      </c>
      <c r="M2341" s="1224">
        <f>'[2]tr (2)'!N1577</f>
        <v>100</v>
      </c>
      <c r="N2341" s="1272">
        <f>'[2]tr (2)'!O1577</f>
        <v>100</v>
      </c>
      <c r="O2341" s="1224">
        <f>'[2]tr (2)'!P1577</f>
        <v>100</v>
      </c>
      <c r="P2341" s="1276">
        <f>'[2]tr (2)'!Q1577</f>
        <v>100</v>
      </c>
      <c r="Q2341" s="1277" t="s">
        <v>2942</v>
      </c>
    </row>
    <row r="2342" spans="1:17" ht="15" customHeight="1">
      <c r="A2342" s="1244" t="s">
        <v>2943</v>
      </c>
      <c r="B2342" s="1272">
        <f>'[2]tr (2)'!C1578</f>
        <v>100.5</v>
      </c>
      <c r="C2342" s="1224">
        <f>'[2]tr (2)'!D1578</f>
        <v>100.5</v>
      </c>
      <c r="D2342" s="1276">
        <f>'[2]tr (2)'!E1578</f>
        <v>100.5</v>
      </c>
      <c r="E2342" s="1224">
        <f>'[2]tr (2)'!F1578</f>
        <v>100.5</v>
      </c>
      <c r="F2342" s="1224">
        <f>'[2]tr (2)'!G1578</f>
        <v>100.5</v>
      </c>
      <c r="G2342" s="1224">
        <f>'[2]tr (2)'!H1578</f>
        <v>100.5</v>
      </c>
      <c r="H2342" s="1224">
        <f>'[2]tr (2)'!I1578</f>
        <v>100.5</v>
      </c>
      <c r="I2342" s="1224">
        <f>'[2]tr (2)'!J1578</f>
        <v>100.5</v>
      </c>
      <c r="J2342" s="1224">
        <f>'[2]tr (2)'!K1578</f>
        <v>100.5</v>
      </c>
      <c r="K2342" s="1224">
        <f>'[2]tr (2)'!L1578</f>
        <v>100.5</v>
      </c>
      <c r="L2342" s="1224">
        <f>'[2]tr (2)'!M1578</f>
        <v>100.5</v>
      </c>
      <c r="M2342" s="1224">
        <f>'[2]tr (2)'!N1578</f>
        <v>100.5</v>
      </c>
      <c r="N2342" s="1272">
        <f>'[2]tr (2)'!O1578</f>
        <v>100.5</v>
      </c>
      <c r="O2342" s="1224">
        <f>'[2]tr (2)'!P1578</f>
        <v>100.5</v>
      </c>
      <c r="P2342" s="1276">
        <f>'[2]tr (2)'!Q1578</f>
        <v>100.5</v>
      </c>
      <c r="Q2342" s="1277" t="s">
        <v>2944</v>
      </c>
    </row>
    <row r="2343" spans="1:17" ht="15" customHeight="1">
      <c r="A2343" s="1244" t="s">
        <v>2945</v>
      </c>
      <c r="B2343" s="1272">
        <f>'[2]tr (2)'!C1579</f>
        <v>121.7</v>
      </c>
      <c r="C2343" s="1224">
        <f>'[2]tr (2)'!D1579</f>
        <v>121.7</v>
      </c>
      <c r="D2343" s="1276">
        <f>'[2]tr (2)'!E1579</f>
        <v>121.7</v>
      </c>
      <c r="E2343" s="1224">
        <f>'[2]tr (2)'!F1579</f>
        <v>121.7</v>
      </c>
      <c r="F2343" s="1224">
        <f>'[2]tr (2)'!G1579</f>
        <v>121.7</v>
      </c>
      <c r="G2343" s="1224">
        <f>'[2]tr (2)'!H1579</f>
        <v>121.7</v>
      </c>
      <c r="H2343" s="1224">
        <f>'[2]tr (2)'!I1579</f>
        <v>121.7</v>
      </c>
      <c r="I2343" s="1224">
        <f>'[2]tr (2)'!J1579</f>
        <v>121.7</v>
      </c>
      <c r="J2343" s="1224">
        <f>'[2]tr (2)'!K1579</f>
        <v>121.7</v>
      </c>
      <c r="K2343" s="1224">
        <f>'[2]tr (2)'!L1579</f>
        <v>121.7</v>
      </c>
      <c r="L2343" s="1224">
        <f>'[2]tr (2)'!M1579</f>
        <v>121.7</v>
      </c>
      <c r="M2343" s="1224">
        <f>'[2]tr (2)'!N1579</f>
        <v>121.7</v>
      </c>
      <c r="N2343" s="1272">
        <f>'[2]tr (2)'!O1579</f>
        <v>100</v>
      </c>
      <c r="O2343" s="1224">
        <f>'[2]tr (2)'!P1579</f>
        <v>100</v>
      </c>
      <c r="P2343" s="1276">
        <f>'[2]tr (2)'!Q1579</f>
        <v>100</v>
      </c>
      <c r="Q2343" s="1277" t="s">
        <v>2946</v>
      </c>
    </row>
    <row r="2344" spans="1:17" ht="15" customHeight="1">
      <c r="B2344" s="1272"/>
      <c r="C2344" s="1224"/>
      <c r="D2344" s="1276"/>
      <c r="P2344" s="1263"/>
      <c r="Q2344" s="1277"/>
    </row>
    <row r="2345" spans="1:17" ht="15" customHeight="1">
      <c r="B2345" s="1272"/>
      <c r="C2345" s="1224"/>
      <c r="D2345" s="1276"/>
      <c r="P2345" s="1263"/>
      <c r="Q2345" s="1277"/>
    </row>
    <row r="2346" spans="1:17" ht="15" customHeight="1">
      <c r="B2346" s="1272"/>
      <c r="C2346" s="1224"/>
      <c r="D2346" s="1276"/>
      <c r="P2346" s="1263"/>
      <c r="Q2346" s="1277"/>
    </row>
    <row r="2347" spans="1:17" ht="15" customHeight="1">
      <c r="B2347" s="1272"/>
      <c r="C2347" s="1224"/>
      <c r="D2347" s="1276"/>
      <c r="P2347" s="1263"/>
      <c r="Q2347" s="1277"/>
    </row>
    <row r="2348" spans="1:17" ht="15" customHeight="1">
      <c r="B2348" s="1272"/>
      <c r="C2348" s="1224"/>
      <c r="D2348" s="1276"/>
      <c r="P2348" s="1263"/>
      <c r="Q2348" s="1277"/>
    </row>
    <row r="2349" spans="1:17" ht="15" customHeight="1">
      <c r="B2349" s="1272"/>
      <c r="C2349" s="1224"/>
      <c r="D2349" s="1276"/>
      <c r="P2349" s="1263"/>
      <c r="Q2349" s="1277"/>
    </row>
    <row r="2350" spans="1:17" ht="15" customHeight="1">
      <c r="A2350" s="1290"/>
      <c r="B2350" s="1272"/>
      <c r="C2350" s="1224"/>
      <c r="D2350" s="1276"/>
      <c r="P2350" s="1263"/>
    </row>
    <row r="2351" spans="1:17" ht="15" customHeight="1">
      <c r="A2351" s="1245"/>
      <c r="B2351" s="1272"/>
      <c r="C2351" s="1224"/>
      <c r="D2351" s="1276"/>
      <c r="P2351" s="1263"/>
    </row>
    <row r="2352" spans="1:17" ht="15" customHeight="1">
      <c r="A2352" s="1297"/>
      <c r="B2352" s="1282"/>
      <c r="C2352" s="1283"/>
      <c r="D2352" s="1284"/>
      <c r="E2352" s="1240"/>
      <c r="F2352" s="1240"/>
      <c r="G2352" s="1240"/>
      <c r="H2352" s="1240"/>
      <c r="I2352" s="1240"/>
      <c r="J2352" s="1240"/>
      <c r="K2352" s="1240"/>
      <c r="L2352" s="1240"/>
      <c r="M2352" s="1240"/>
      <c r="N2352" s="1319"/>
      <c r="O2352" s="1240"/>
      <c r="P2352" s="1320"/>
      <c r="Q2352" s="1242"/>
    </row>
    <row r="2353" spans="1:18" ht="12.95" customHeight="1">
      <c r="A2353" s="1300" t="s">
        <v>2735</v>
      </c>
      <c r="B2353" s="1224"/>
      <c r="C2353" s="1224"/>
      <c r="D2353" s="1224"/>
      <c r="N2353" s="1220"/>
      <c r="Q2353" s="1301" t="s">
        <v>2947</v>
      </c>
    </row>
    <row r="2354" spans="1:18" ht="12.95" customHeight="1">
      <c r="A2354" s="1300"/>
      <c r="B2354" s="1224"/>
      <c r="C2354" s="1224"/>
      <c r="D2354" s="1224"/>
      <c r="N2354" s="1220"/>
      <c r="Q2354" s="1301"/>
    </row>
    <row r="2355" spans="1:18" ht="12.95" customHeight="1">
      <c r="N2355" s="1220"/>
    </row>
    <row r="2356" spans="1:18" ht="24" customHeight="1">
      <c r="A2356" s="1219" t="s">
        <v>2666</v>
      </c>
      <c r="B2356" s="1224"/>
      <c r="C2356" s="1224"/>
      <c r="D2356" s="1224"/>
      <c r="N2356" s="1220"/>
      <c r="Q2356" s="1225" t="s">
        <v>2667</v>
      </c>
      <c r="R2356" s="1315"/>
    </row>
    <row r="2357" spans="1:18" ht="20.25">
      <c r="A2357" s="1289" t="s">
        <v>3026</v>
      </c>
      <c r="B2357" s="1224"/>
      <c r="C2357" s="1224"/>
      <c r="D2357" s="1224"/>
      <c r="N2357" s="1220"/>
      <c r="Q2357" s="1230" t="s">
        <v>3027</v>
      </c>
      <c r="R2357" s="1317"/>
    </row>
    <row r="2358" spans="1:18" ht="18" customHeight="1">
      <c r="A2358" s="1233" t="s">
        <v>2739</v>
      </c>
      <c r="B2358" s="1224"/>
      <c r="C2358" s="1224"/>
      <c r="D2358" s="1224"/>
      <c r="N2358" s="1220"/>
      <c r="Q2358" s="1236" t="s">
        <v>2740</v>
      </c>
      <c r="R2358" s="1317"/>
    </row>
    <row r="2359" spans="1:18" ht="15.95" customHeight="1">
      <c r="A2359" s="1239"/>
      <c r="B2359" s="1240"/>
      <c r="C2359" s="1240"/>
      <c r="D2359" s="1240"/>
      <c r="E2359" s="1240"/>
      <c r="F2359" s="1240"/>
      <c r="G2359" s="1240"/>
      <c r="H2359" s="1240"/>
      <c r="I2359" s="1240"/>
      <c r="J2359" s="1240"/>
      <c r="K2359" s="1240"/>
      <c r="L2359" s="1240"/>
      <c r="M2359" s="1240"/>
      <c r="N2359" s="1240"/>
      <c r="O2359" s="1240"/>
      <c r="P2359" s="1240"/>
      <c r="Q2359" s="1242"/>
    </row>
    <row r="2360" spans="1:18" ht="11.1" customHeight="1">
      <c r="A2360" s="1245"/>
      <c r="B2360" s="2390">
        <v>2018</v>
      </c>
      <c r="C2360" s="2391"/>
      <c r="D2360" s="2391"/>
      <c r="E2360" s="2391"/>
      <c r="F2360" s="2391"/>
      <c r="G2360" s="2391"/>
      <c r="H2360" s="2391"/>
      <c r="I2360" s="2391"/>
      <c r="J2360" s="2391"/>
      <c r="K2360" s="2391"/>
      <c r="L2360" s="2391"/>
      <c r="M2360" s="2391"/>
      <c r="N2360" s="2390">
        <v>2017</v>
      </c>
      <c r="O2360" s="2391"/>
      <c r="P2360" s="2395"/>
      <c r="Q2360" s="1246"/>
    </row>
    <row r="2361" spans="1:18" ht="11.1" customHeight="1">
      <c r="A2361" s="1245"/>
      <c r="B2361" s="2392"/>
      <c r="C2361" s="2393"/>
      <c r="D2361" s="2393"/>
      <c r="E2361" s="2393"/>
      <c r="F2361" s="2393"/>
      <c r="G2361" s="2393"/>
      <c r="H2361" s="2394"/>
      <c r="I2361" s="2393"/>
      <c r="J2361" s="2393"/>
      <c r="K2361" s="2393"/>
      <c r="L2361" s="2393"/>
      <c r="M2361" s="2393"/>
      <c r="N2361" s="2392"/>
      <c r="O2361" s="2393"/>
      <c r="P2361" s="2396"/>
      <c r="Q2361" s="1246" t="s">
        <v>2501</v>
      </c>
    </row>
    <row r="2362" spans="1:18" ht="11.1" customHeight="1">
      <c r="A2362" s="1245"/>
      <c r="B2362" s="1247" t="s">
        <v>2502</v>
      </c>
      <c r="C2362" s="1248" t="s">
        <v>2675</v>
      </c>
      <c r="D2362" s="1249" t="s">
        <v>11</v>
      </c>
      <c r="E2362" s="1250" t="s">
        <v>21</v>
      </c>
      <c r="F2362" s="1250" t="s">
        <v>23</v>
      </c>
      <c r="G2362" s="1250" t="s">
        <v>12</v>
      </c>
      <c r="H2362" s="1251" t="s">
        <v>13</v>
      </c>
      <c r="I2362" s="1251" t="s">
        <v>14</v>
      </c>
      <c r="J2362" s="1251" t="s">
        <v>15</v>
      </c>
      <c r="K2362" s="1252" t="s">
        <v>8</v>
      </c>
      <c r="L2362" s="1252" t="s">
        <v>9</v>
      </c>
      <c r="M2362" s="1252" t="s">
        <v>10</v>
      </c>
      <c r="N2362" s="1247" t="s">
        <v>2502</v>
      </c>
      <c r="O2362" s="1248" t="s">
        <v>2675</v>
      </c>
      <c r="P2362" s="1249" t="s">
        <v>11</v>
      </c>
      <c r="Q2362" s="1246"/>
    </row>
    <row r="2363" spans="1:18" ht="11.1" customHeight="1">
      <c r="A2363" s="1253"/>
      <c r="B2363" s="1254" t="s">
        <v>2406</v>
      </c>
      <c r="C2363" s="1255" t="s">
        <v>2506</v>
      </c>
      <c r="D2363" s="1256" t="s">
        <v>2507</v>
      </c>
      <c r="E2363" s="1257" t="s">
        <v>7</v>
      </c>
      <c r="F2363" s="1257" t="s">
        <v>22</v>
      </c>
      <c r="G2363" s="1257" t="s">
        <v>6</v>
      </c>
      <c r="H2363" s="1258" t="s">
        <v>5</v>
      </c>
      <c r="I2363" s="1258" t="s">
        <v>4</v>
      </c>
      <c r="J2363" s="1258" t="s">
        <v>3</v>
      </c>
      <c r="K2363" s="1259" t="s">
        <v>2</v>
      </c>
      <c r="L2363" s="1259" t="s">
        <v>1</v>
      </c>
      <c r="M2363" s="1259" t="s">
        <v>0</v>
      </c>
      <c r="N2363" s="1254" t="s">
        <v>2406</v>
      </c>
      <c r="O2363" s="1255" t="s">
        <v>2506</v>
      </c>
      <c r="P2363" s="1256" t="s">
        <v>2507</v>
      </c>
      <c r="Q2363" s="1260"/>
    </row>
    <row r="2364" spans="1:18" ht="15" customHeight="1">
      <c r="A2364" s="1316"/>
      <c r="B2364" s="1266"/>
      <c r="C2364" s="1267"/>
      <c r="D2364" s="1268"/>
      <c r="P2364" s="1263"/>
      <c r="Q2364" s="1264"/>
      <c r="R2364" s="1317"/>
    </row>
    <row r="2365" spans="1:18" ht="15" customHeight="1">
      <c r="A2365" s="1265" t="s">
        <v>2741</v>
      </c>
      <c r="B2365" s="1266">
        <f>'[2]tr (2)'!C1581</f>
        <v>116.8</v>
      </c>
      <c r="C2365" s="1267">
        <f>'[2]tr (2)'!D1581</f>
        <v>118.3</v>
      </c>
      <c r="D2365" s="1268">
        <f>'[2]tr (2)'!E1581</f>
        <v>117.2</v>
      </c>
      <c r="E2365" s="1267">
        <f>'[2]tr (2)'!F1581</f>
        <v>116.8</v>
      </c>
      <c r="F2365" s="1267">
        <f>'[2]tr (2)'!G1581</f>
        <v>117.1</v>
      </c>
      <c r="G2365" s="1267">
        <f>'[2]tr (2)'!H1581</f>
        <v>117.3</v>
      </c>
      <c r="H2365" s="1267">
        <f>'[2]tr (2)'!I1581</f>
        <v>118.5</v>
      </c>
      <c r="I2365" s="1267">
        <f>'[2]tr (2)'!J1581</f>
        <v>118.7</v>
      </c>
      <c r="J2365" s="1267">
        <f>'[2]tr (2)'!K1581</f>
        <v>118.4</v>
      </c>
      <c r="K2365" s="1267">
        <f>'[2]tr (2)'!L1581</f>
        <v>117.8</v>
      </c>
      <c r="L2365" s="1267">
        <f>'[2]tr (2)'!M1581</f>
        <v>117.4</v>
      </c>
      <c r="M2365" s="1267">
        <f>'[2]tr (2)'!N1581</f>
        <v>118.2</v>
      </c>
      <c r="N2365" s="1266">
        <f>'[2]tr (2)'!O1581</f>
        <v>119</v>
      </c>
      <c r="O2365" s="1267">
        <f>'[2]tr (2)'!P1581</f>
        <v>117.9</v>
      </c>
      <c r="P2365" s="1268">
        <f>'[2]tr (2)'!Q1581</f>
        <v>116.9</v>
      </c>
      <c r="Q2365" s="1269" t="s">
        <v>2742</v>
      </c>
    </row>
    <row r="2366" spans="1:18" ht="15" customHeight="1">
      <c r="A2366" s="1271"/>
      <c r="B2366" s="1272"/>
      <c r="C2366" s="1224"/>
      <c r="D2366" s="1268"/>
      <c r="E2366" s="1267"/>
      <c r="F2366" s="1267"/>
      <c r="G2366" s="1267"/>
      <c r="H2366" s="1267"/>
      <c r="I2366" s="1267"/>
      <c r="J2366" s="1267"/>
      <c r="K2366" s="1267"/>
      <c r="L2366" s="1267"/>
      <c r="M2366" s="1267"/>
      <c r="N2366" s="1266"/>
      <c r="O2366" s="1267"/>
      <c r="P2366" s="1268"/>
      <c r="Q2366" s="1273"/>
    </row>
    <row r="2367" spans="1:18" ht="15" customHeight="1">
      <c r="A2367" s="1274" t="s">
        <v>2743</v>
      </c>
      <c r="B2367" s="1266">
        <f>'[2]tr (2)'!C1583</f>
        <v>121.6</v>
      </c>
      <c r="C2367" s="1267">
        <f>'[2]tr (2)'!D1583</f>
        <v>125</v>
      </c>
      <c r="D2367" s="1268">
        <f>'[2]tr (2)'!E1583</f>
        <v>122.3</v>
      </c>
      <c r="E2367" s="1267">
        <f>'[2]tr (2)'!F1583</f>
        <v>121.4</v>
      </c>
      <c r="F2367" s="1267">
        <f>'[2]tr (2)'!G1583</f>
        <v>122.1</v>
      </c>
      <c r="G2367" s="1267">
        <f>'[2]tr (2)'!H1583</f>
        <v>122.7</v>
      </c>
      <c r="H2367" s="1267">
        <f>'[2]tr (2)'!I1583</f>
        <v>125.2</v>
      </c>
      <c r="I2367" s="1267">
        <f>'[2]tr (2)'!J1583</f>
        <v>126.3</v>
      </c>
      <c r="J2367" s="1267">
        <f>'[2]tr (2)'!K1583</f>
        <v>125.6</v>
      </c>
      <c r="K2367" s="1267">
        <f>'[2]tr (2)'!L1583</f>
        <v>124</v>
      </c>
      <c r="L2367" s="1267">
        <f>'[2]tr (2)'!M1583</f>
        <v>123</v>
      </c>
      <c r="M2367" s="1267">
        <f>'[2]tr (2)'!N1583</f>
        <v>125.1</v>
      </c>
      <c r="N2367" s="1266">
        <f>'[2]tr (2)'!O1583</f>
        <v>128.5</v>
      </c>
      <c r="O2367" s="1267">
        <f>'[2]tr (2)'!P1583</f>
        <v>126.2</v>
      </c>
      <c r="P2367" s="1268">
        <f>'[2]tr (2)'!Q1583</f>
        <v>123.9</v>
      </c>
      <c r="Q2367" s="1275" t="s">
        <v>2744</v>
      </c>
    </row>
    <row r="2368" spans="1:18" ht="15" customHeight="1">
      <c r="A2368" s="1244" t="s">
        <v>2745</v>
      </c>
      <c r="B2368" s="1272">
        <f>'[2]tr (2)'!C1584</f>
        <v>124.9</v>
      </c>
      <c r="C2368" s="1224">
        <f>'[2]tr (2)'!D1584</f>
        <v>124.9</v>
      </c>
      <c r="D2368" s="1276">
        <f>'[2]tr (2)'!E1584</f>
        <v>124.9</v>
      </c>
      <c r="E2368" s="1224">
        <f>'[2]tr (2)'!F1584</f>
        <v>123.9</v>
      </c>
      <c r="F2368" s="1224">
        <f>'[2]tr (2)'!G1584</f>
        <v>123.9</v>
      </c>
      <c r="G2368" s="1224">
        <f>'[2]tr (2)'!H1584</f>
        <v>123.5</v>
      </c>
      <c r="H2368" s="1224">
        <f>'[2]tr (2)'!I1584</f>
        <v>124.4</v>
      </c>
      <c r="I2368" s="1224">
        <f>'[2]tr (2)'!J1584</f>
        <v>124.8</v>
      </c>
      <c r="J2368" s="1224">
        <f>'[2]tr (2)'!K1584</f>
        <v>124.8</v>
      </c>
      <c r="K2368" s="1224">
        <f>'[2]tr (2)'!L1584</f>
        <v>125.2</v>
      </c>
      <c r="L2368" s="1224">
        <f>'[2]tr (2)'!M1584</f>
        <v>126.3</v>
      </c>
      <c r="M2368" s="1224">
        <f>'[2]tr (2)'!N1584</f>
        <v>126.7</v>
      </c>
      <c r="N2368" s="1272">
        <f>'[2]tr (2)'!O1584</f>
        <v>126.8</v>
      </c>
      <c r="O2368" s="1224">
        <f>'[2]tr (2)'!P1584</f>
        <v>126.7</v>
      </c>
      <c r="P2368" s="1276">
        <f>'[2]tr (2)'!Q1584</f>
        <v>126.3</v>
      </c>
      <c r="Q2368" s="1277" t="s">
        <v>2746</v>
      </c>
    </row>
    <row r="2369" spans="1:17" ht="15" customHeight="1">
      <c r="A2369" s="1244" t="s">
        <v>2747</v>
      </c>
      <c r="B2369" s="1272">
        <f>'[2]tr (2)'!C1585</f>
        <v>113.1</v>
      </c>
      <c r="C2369" s="1224">
        <f>'[2]tr (2)'!D1585</f>
        <v>113.7</v>
      </c>
      <c r="D2369" s="1276">
        <f>'[2]tr (2)'!E1585</f>
        <v>110.2</v>
      </c>
      <c r="E2369" s="1224">
        <f>'[2]tr (2)'!F1585</f>
        <v>110.6</v>
      </c>
      <c r="F2369" s="1224">
        <f>'[2]tr (2)'!G1585</f>
        <v>110.4</v>
      </c>
      <c r="G2369" s="1224">
        <f>'[2]tr (2)'!H1585</f>
        <v>111.1</v>
      </c>
      <c r="H2369" s="1224">
        <f>'[2]tr (2)'!I1585</f>
        <v>113.8</v>
      </c>
      <c r="I2369" s="1224">
        <f>'[2]tr (2)'!J1585</f>
        <v>112.5</v>
      </c>
      <c r="J2369" s="1224">
        <f>'[2]tr (2)'!K1585</f>
        <v>112.3</v>
      </c>
      <c r="K2369" s="1224">
        <f>'[2]tr (2)'!L1585</f>
        <v>109.3</v>
      </c>
      <c r="L2369" s="1224">
        <f>'[2]tr (2)'!M1585</f>
        <v>108.7</v>
      </c>
      <c r="M2369" s="1224">
        <f>'[2]tr (2)'!N1585</f>
        <v>106.9</v>
      </c>
      <c r="N2369" s="1272">
        <f>'[2]tr (2)'!O1585</f>
        <v>110.2</v>
      </c>
      <c r="O2369" s="1224">
        <f>'[2]tr (2)'!P1585</f>
        <v>107.8</v>
      </c>
      <c r="P2369" s="1276">
        <f>'[2]tr (2)'!Q1585</f>
        <v>109.3</v>
      </c>
      <c r="Q2369" s="1277" t="s">
        <v>2748</v>
      </c>
    </row>
    <row r="2370" spans="1:17" ht="15" customHeight="1">
      <c r="A2370" s="1244" t="s">
        <v>2749</v>
      </c>
      <c r="B2370" s="1272">
        <f>'[2]tr (2)'!C1586</f>
        <v>137.19999999999999</v>
      </c>
      <c r="C2370" s="1224">
        <f>'[2]tr (2)'!D1586</f>
        <v>147.19999999999999</v>
      </c>
      <c r="D2370" s="1276">
        <f>'[2]tr (2)'!E1586</f>
        <v>148.30000000000001</v>
      </c>
      <c r="E2370" s="1224">
        <f>'[2]tr (2)'!F1586</f>
        <v>156.1</v>
      </c>
      <c r="F2370" s="1224">
        <f>'[2]tr (2)'!G1586</f>
        <v>151.1</v>
      </c>
      <c r="G2370" s="1224">
        <f>'[2]tr (2)'!H1586</f>
        <v>148.5</v>
      </c>
      <c r="H2370" s="1224">
        <f>'[2]tr (2)'!I1586</f>
        <v>165.6</v>
      </c>
      <c r="I2370" s="1224">
        <f>'[2]tr (2)'!J1586</f>
        <v>149.5</v>
      </c>
      <c r="J2370" s="1224">
        <f>'[2]tr (2)'!K1586</f>
        <v>144.69999999999999</v>
      </c>
      <c r="K2370" s="1224">
        <f>'[2]tr (2)'!L1586</f>
        <v>140.30000000000001</v>
      </c>
      <c r="L2370" s="1224">
        <f>'[2]tr (2)'!M1586</f>
        <v>141.80000000000001</v>
      </c>
      <c r="M2370" s="1224">
        <f>'[2]tr (2)'!N1586</f>
        <v>139.1</v>
      </c>
      <c r="N2370" s="1272">
        <f>'[2]tr (2)'!O1586</f>
        <v>136.69999999999999</v>
      </c>
      <c r="O2370" s="1224">
        <f>'[2]tr (2)'!P1586</f>
        <v>133.69999999999999</v>
      </c>
      <c r="P2370" s="1276">
        <f>'[2]tr (2)'!Q1586</f>
        <v>132.69999999999999</v>
      </c>
      <c r="Q2370" s="1278" t="s">
        <v>2750</v>
      </c>
    </row>
    <row r="2371" spans="1:17" ht="15" customHeight="1">
      <c r="A2371" s="1244" t="s">
        <v>2751</v>
      </c>
      <c r="B2371" s="1272">
        <f>'[2]tr (2)'!C1587</f>
        <v>121.3</v>
      </c>
      <c r="C2371" s="1224">
        <f>'[2]tr (2)'!D1587</f>
        <v>119.3</v>
      </c>
      <c r="D2371" s="1276">
        <f>'[2]tr (2)'!E1587</f>
        <v>119.4</v>
      </c>
      <c r="E2371" s="1224">
        <f>'[2]tr (2)'!F1587</f>
        <v>121.7</v>
      </c>
      <c r="F2371" s="1224">
        <f>'[2]tr (2)'!G1587</f>
        <v>117.6</v>
      </c>
      <c r="G2371" s="1224">
        <f>'[2]tr (2)'!H1587</f>
        <v>117.6</v>
      </c>
      <c r="H2371" s="1224">
        <f>'[2]tr (2)'!I1587</f>
        <v>120.6</v>
      </c>
      <c r="I2371" s="1224">
        <f>'[2]tr (2)'!J1587</f>
        <v>127.2</v>
      </c>
      <c r="J2371" s="1224">
        <f>'[2]tr (2)'!K1587</f>
        <v>120.6</v>
      </c>
      <c r="K2371" s="1224">
        <f>'[2]tr (2)'!L1587</f>
        <v>121.7</v>
      </c>
      <c r="L2371" s="1224">
        <f>'[2]tr (2)'!M1587</f>
        <v>125.7</v>
      </c>
      <c r="M2371" s="1224">
        <f>'[2]tr (2)'!N1587</f>
        <v>120.6</v>
      </c>
      <c r="N2371" s="1272">
        <f>'[2]tr (2)'!O1587</f>
        <v>122.7</v>
      </c>
      <c r="O2371" s="1224">
        <f>'[2]tr (2)'!P1587</f>
        <v>122.8</v>
      </c>
      <c r="P2371" s="1276">
        <f>'[2]tr (2)'!Q1587</f>
        <v>118.2</v>
      </c>
      <c r="Q2371" s="1278" t="s">
        <v>2752</v>
      </c>
    </row>
    <row r="2372" spans="1:17" ht="15" customHeight="1">
      <c r="A2372" s="1244" t="s">
        <v>2753</v>
      </c>
      <c r="B2372" s="1272">
        <f>'[2]tr (2)'!C1588</f>
        <v>134.4</v>
      </c>
      <c r="C2372" s="1224">
        <f>'[2]tr (2)'!D1588</f>
        <v>139.4</v>
      </c>
      <c r="D2372" s="1276">
        <f>'[2]tr (2)'!E1588</f>
        <v>142.5</v>
      </c>
      <c r="E2372" s="1224">
        <f>'[2]tr (2)'!F1588</f>
        <v>142.1</v>
      </c>
      <c r="F2372" s="1224">
        <f>'[2]tr (2)'!G1588</f>
        <v>144.5</v>
      </c>
      <c r="G2372" s="1224">
        <f>'[2]tr (2)'!H1588</f>
        <v>144.4</v>
      </c>
      <c r="H2372" s="1224">
        <f>'[2]tr (2)'!I1588</f>
        <v>144.4</v>
      </c>
      <c r="I2372" s="1224">
        <f>'[2]tr (2)'!J1588</f>
        <v>144.4</v>
      </c>
      <c r="J2372" s="1224">
        <f>'[2]tr (2)'!K1588</f>
        <v>146.19999999999999</v>
      </c>
      <c r="K2372" s="1224">
        <f>'[2]tr (2)'!L1588</f>
        <v>145.69999999999999</v>
      </c>
      <c r="L2372" s="1224">
        <f>'[2]tr (2)'!M1588</f>
        <v>145.9</v>
      </c>
      <c r="M2372" s="1224">
        <f>'[2]tr (2)'!N1588</f>
        <v>146.30000000000001</v>
      </c>
      <c r="N2372" s="1272">
        <f>'[2]tr (2)'!O1588</f>
        <v>145.6</v>
      </c>
      <c r="O2372" s="1224">
        <f>'[2]tr (2)'!P1588</f>
        <v>145.6</v>
      </c>
      <c r="P2372" s="1276">
        <f>'[2]tr (2)'!Q1588</f>
        <v>142.19999999999999</v>
      </c>
      <c r="Q2372" s="1278" t="s">
        <v>2754</v>
      </c>
    </row>
    <row r="2373" spans="1:17" ht="15" customHeight="1">
      <c r="A2373" s="1244" t="s">
        <v>2755</v>
      </c>
      <c r="B2373" s="1272">
        <f>'[2]tr (2)'!C1589</f>
        <v>109.1</v>
      </c>
      <c r="C2373" s="1224">
        <f>'[2]tr (2)'!D1589</f>
        <v>129.5</v>
      </c>
      <c r="D2373" s="1276">
        <f>'[2]tr (2)'!E1589</f>
        <v>137.5</v>
      </c>
      <c r="E2373" s="1224">
        <f>'[2]tr (2)'!F1589</f>
        <v>122.7</v>
      </c>
      <c r="F2373" s="1224">
        <f>'[2]tr (2)'!G1589</f>
        <v>140.19999999999999</v>
      </c>
      <c r="G2373" s="1224">
        <f>'[2]tr (2)'!H1589</f>
        <v>143.6</v>
      </c>
      <c r="H2373" s="1224">
        <f>'[2]tr (2)'!I1589</f>
        <v>150.5</v>
      </c>
      <c r="I2373" s="1224">
        <f>'[2]tr (2)'!J1589</f>
        <v>143.1</v>
      </c>
      <c r="J2373" s="1224">
        <f>'[2]tr (2)'!K1589</f>
        <v>131.5</v>
      </c>
      <c r="K2373" s="1224">
        <f>'[2]tr (2)'!L1589</f>
        <v>124</v>
      </c>
      <c r="L2373" s="1224">
        <f>'[2]tr (2)'!M1589</f>
        <v>123.1</v>
      </c>
      <c r="M2373" s="1224">
        <f>'[2]tr (2)'!N1589</f>
        <v>123.4</v>
      </c>
      <c r="N2373" s="1272">
        <f>'[2]tr (2)'!O1589</f>
        <v>121.4</v>
      </c>
      <c r="O2373" s="1224">
        <f>'[2]tr (2)'!P1589</f>
        <v>122.2</v>
      </c>
      <c r="P2373" s="1276">
        <f>'[2]tr (2)'!Q1589</f>
        <v>120.2</v>
      </c>
      <c r="Q2373" s="1278" t="s">
        <v>2756</v>
      </c>
    </row>
    <row r="2374" spans="1:17" s="1243" customFormat="1" ht="15" customHeight="1">
      <c r="A2374" s="1244" t="s">
        <v>2757</v>
      </c>
      <c r="B2374" s="1272">
        <f>'[2]tr (2)'!C1590</f>
        <v>127.5</v>
      </c>
      <c r="C2374" s="1224">
        <f>'[2]tr (2)'!D1590</f>
        <v>134.1</v>
      </c>
      <c r="D2374" s="1276">
        <f>'[2]tr (2)'!E1590</f>
        <v>112.4</v>
      </c>
      <c r="E2374" s="1224">
        <f>'[2]tr (2)'!F1590</f>
        <v>113.9</v>
      </c>
      <c r="F2374" s="1224">
        <f>'[2]tr (2)'!G1590</f>
        <v>113</v>
      </c>
      <c r="G2374" s="1224">
        <f>'[2]tr (2)'!H1590</f>
        <v>114.7</v>
      </c>
      <c r="H2374" s="1224">
        <f>'[2]tr (2)'!I1590</f>
        <v>116.9</v>
      </c>
      <c r="I2374" s="1224">
        <f>'[2]tr (2)'!J1590</f>
        <v>132.1</v>
      </c>
      <c r="J2374" s="1224">
        <f>'[2]tr (2)'!K1590</f>
        <v>137.30000000000001</v>
      </c>
      <c r="K2374" s="1224">
        <f>'[2]tr (2)'!L1590</f>
        <v>136.30000000000001</v>
      </c>
      <c r="L2374" s="1224">
        <f>'[2]tr (2)'!M1590</f>
        <v>125.3</v>
      </c>
      <c r="M2374" s="1224">
        <f>'[2]tr (2)'!N1590</f>
        <v>145.80000000000001</v>
      </c>
      <c r="N2374" s="1272">
        <f>'[2]tr (2)'!O1590</f>
        <v>161.80000000000001</v>
      </c>
      <c r="O2374" s="1224">
        <f>'[2]tr (2)'!P1590</f>
        <v>149</v>
      </c>
      <c r="P2374" s="1276">
        <f>'[2]tr (2)'!Q1590</f>
        <v>135.19999999999999</v>
      </c>
      <c r="Q2374" s="1278" t="s">
        <v>2758</v>
      </c>
    </row>
    <row r="2375" spans="1:17" s="1243" customFormat="1" ht="15" customHeight="1">
      <c r="A2375" s="1244" t="s">
        <v>2759</v>
      </c>
      <c r="B2375" s="1272">
        <f>'[2]tr (2)'!C1591</f>
        <v>113.5</v>
      </c>
      <c r="C2375" s="1224">
        <f>'[2]tr (2)'!D1591</f>
        <v>113</v>
      </c>
      <c r="D2375" s="1276">
        <f>'[2]tr (2)'!E1591</f>
        <v>112.3</v>
      </c>
      <c r="E2375" s="1224">
        <f>'[2]tr (2)'!F1591</f>
        <v>112.3</v>
      </c>
      <c r="F2375" s="1224">
        <f>'[2]tr (2)'!G1591</f>
        <v>112.3</v>
      </c>
      <c r="G2375" s="1224">
        <f>'[2]tr (2)'!H1591</f>
        <v>112.9</v>
      </c>
      <c r="H2375" s="1224">
        <f>'[2]tr (2)'!I1591</f>
        <v>112.8</v>
      </c>
      <c r="I2375" s="1224">
        <f>'[2]tr (2)'!J1591</f>
        <v>112.5</v>
      </c>
      <c r="J2375" s="1224">
        <f>'[2]tr (2)'!K1591</f>
        <v>112.5</v>
      </c>
      <c r="K2375" s="1224">
        <f>'[2]tr (2)'!L1591</f>
        <v>112.5</v>
      </c>
      <c r="L2375" s="1224">
        <f>'[2]tr (2)'!M1591</f>
        <v>112.5</v>
      </c>
      <c r="M2375" s="1224">
        <f>'[2]tr (2)'!N1591</f>
        <v>112.5</v>
      </c>
      <c r="N2375" s="1272">
        <f>'[2]tr (2)'!O1591</f>
        <v>112.5</v>
      </c>
      <c r="O2375" s="1224">
        <f>'[2]tr (2)'!P1591</f>
        <v>112.4</v>
      </c>
      <c r="P2375" s="1276">
        <f>'[2]tr (2)'!Q1591</f>
        <v>112.4</v>
      </c>
      <c r="Q2375" s="1278" t="s">
        <v>2760</v>
      </c>
    </row>
    <row r="2376" spans="1:17" s="1243" customFormat="1" ht="15" customHeight="1">
      <c r="A2376" s="1244" t="s">
        <v>2761</v>
      </c>
      <c r="B2376" s="1272">
        <f>'[2]tr (2)'!C1592</f>
        <v>144.19999999999999</v>
      </c>
      <c r="C2376" s="1224">
        <f>'[2]tr (2)'!D1592</f>
        <v>144.6</v>
      </c>
      <c r="D2376" s="1276">
        <f>'[2]tr (2)'!E1592</f>
        <v>147.6</v>
      </c>
      <c r="E2376" s="1224">
        <f>'[2]tr (2)'!F1592</f>
        <v>143.5</v>
      </c>
      <c r="F2376" s="1224">
        <f>'[2]tr (2)'!G1592</f>
        <v>138.9</v>
      </c>
      <c r="G2376" s="1224">
        <f>'[2]tr (2)'!H1592</f>
        <v>141.30000000000001</v>
      </c>
      <c r="H2376" s="1224">
        <f>'[2]tr (2)'!I1592</f>
        <v>138.80000000000001</v>
      </c>
      <c r="I2376" s="1224">
        <f>'[2]tr (2)'!J1592</f>
        <v>142.9</v>
      </c>
      <c r="J2376" s="1224">
        <f>'[2]tr (2)'!K1592</f>
        <v>144.1</v>
      </c>
      <c r="K2376" s="1224">
        <f>'[2]tr (2)'!L1592</f>
        <v>144.1</v>
      </c>
      <c r="L2376" s="1224">
        <f>'[2]tr (2)'!M1592</f>
        <v>146.5</v>
      </c>
      <c r="M2376" s="1224">
        <f>'[2]tr (2)'!N1592</f>
        <v>153</v>
      </c>
      <c r="N2376" s="1272">
        <f>'[2]tr (2)'!O1592</f>
        <v>166.5</v>
      </c>
      <c r="O2376" s="1224">
        <f>'[2]tr (2)'!P1592</f>
        <v>160.6</v>
      </c>
      <c r="P2376" s="1276">
        <f>'[2]tr (2)'!Q1592</f>
        <v>161.1</v>
      </c>
      <c r="Q2376" s="1278" t="s">
        <v>2762</v>
      </c>
    </row>
    <row r="2377" spans="1:17" s="1243" customFormat="1" ht="15" customHeight="1">
      <c r="A2377" s="1244" t="s">
        <v>2763</v>
      </c>
      <c r="B2377" s="1272">
        <f>'[2]tr (2)'!C1593</f>
        <v>137.4</v>
      </c>
      <c r="C2377" s="1224">
        <f>'[2]tr (2)'!D1593</f>
        <v>141.6</v>
      </c>
      <c r="D2377" s="1276">
        <f>'[2]tr (2)'!E1593</f>
        <v>144.19999999999999</v>
      </c>
      <c r="E2377" s="1224">
        <f>'[2]tr (2)'!F1593</f>
        <v>141.30000000000001</v>
      </c>
      <c r="F2377" s="1224">
        <f>'[2]tr (2)'!G1593</f>
        <v>138.80000000000001</v>
      </c>
      <c r="G2377" s="1224">
        <f>'[2]tr (2)'!H1593</f>
        <v>137.4</v>
      </c>
      <c r="H2377" s="1224">
        <f>'[2]tr (2)'!I1593</f>
        <v>141.1</v>
      </c>
      <c r="I2377" s="1224">
        <f>'[2]tr (2)'!J1593</f>
        <v>139</v>
      </c>
      <c r="J2377" s="1224">
        <f>'[2]tr (2)'!K1593</f>
        <v>136.6</v>
      </c>
      <c r="K2377" s="1224">
        <f>'[2]tr (2)'!L1593</f>
        <v>138.9</v>
      </c>
      <c r="L2377" s="1224">
        <f>'[2]tr (2)'!M1593</f>
        <v>138.1</v>
      </c>
      <c r="M2377" s="1224">
        <f>'[2]tr (2)'!N1593</f>
        <v>141.80000000000001</v>
      </c>
      <c r="N2377" s="1272">
        <f>'[2]tr (2)'!O1593</f>
        <v>143.5</v>
      </c>
      <c r="O2377" s="1224">
        <f>'[2]tr (2)'!P1593</f>
        <v>150.9</v>
      </c>
      <c r="P2377" s="1276">
        <f>'[2]tr (2)'!Q1593</f>
        <v>149.9</v>
      </c>
      <c r="Q2377" s="1278" t="s">
        <v>2764</v>
      </c>
    </row>
    <row r="2378" spans="1:17" s="1243" customFormat="1" ht="15" customHeight="1">
      <c r="A2378" s="1244" t="s">
        <v>2765</v>
      </c>
      <c r="B2378" s="1272">
        <f>'[2]tr (2)'!C1594</f>
        <v>109.1</v>
      </c>
      <c r="C2378" s="1224">
        <f>'[2]tr (2)'!D1594</f>
        <v>109.1</v>
      </c>
      <c r="D2378" s="1276">
        <f>'[2]tr (2)'!E1594</f>
        <v>109.1</v>
      </c>
      <c r="E2378" s="1224">
        <f>'[2]tr (2)'!F1594</f>
        <v>109.1</v>
      </c>
      <c r="F2378" s="1224">
        <f>'[2]tr (2)'!G1594</f>
        <v>111.6</v>
      </c>
      <c r="G2378" s="1224">
        <f>'[2]tr (2)'!H1594</f>
        <v>111.9</v>
      </c>
      <c r="H2378" s="1224">
        <f>'[2]tr (2)'!I1594</f>
        <v>112.3</v>
      </c>
      <c r="I2378" s="1224">
        <f>'[2]tr (2)'!J1594</f>
        <v>112.4</v>
      </c>
      <c r="J2378" s="1224">
        <f>'[2]tr (2)'!K1594</f>
        <v>112.4</v>
      </c>
      <c r="K2378" s="1224">
        <f>'[2]tr (2)'!L1594</f>
        <v>112</v>
      </c>
      <c r="L2378" s="1224">
        <f>'[2]tr (2)'!M1594</f>
        <v>111.7</v>
      </c>
      <c r="M2378" s="1224">
        <f>'[2]tr (2)'!N1594</f>
        <v>111.5</v>
      </c>
      <c r="N2378" s="1272">
        <f>'[2]tr (2)'!O1594</f>
        <v>111.5</v>
      </c>
      <c r="O2378" s="1224">
        <f>'[2]tr (2)'!P1594</f>
        <v>111.5</v>
      </c>
      <c r="P2378" s="1276">
        <f>'[2]tr (2)'!Q1594</f>
        <v>111.5</v>
      </c>
      <c r="Q2378" s="1278" t="s">
        <v>2766</v>
      </c>
    </row>
    <row r="2379" spans="1:17" s="1243" customFormat="1" ht="15" customHeight="1">
      <c r="A2379" s="1244"/>
      <c r="B2379" s="1272"/>
      <c r="C2379" s="1224"/>
      <c r="D2379" s="1268"/>
      <c r="E2379" s="1267"/>
      <c r="F2379" s="1267"/>
      <c r="G2379" s="1267"/>
      <c r="H2379" s="1267"/>
      <c r="I2379" s="1267"/>
      <c r="J2379" s="1267"/>
      <c r="K2379" s="1267"/>
      <c r="L2379" s="1267"/>
      <c r="M2379" s="1267"/>
      <c r="N2379" s="1266"/>
      <c r="O2379" s="1267"/>
      <c r="P2379" s="1268"/>
      <c r="Q2379" s="1278"/>
    </row>
    <row r="2380" spans="1:17" s="1243" customFormat="1" ht="15" customHeight="1">
      <c r="A2380" s="1274" t="s">
        <v>2767</v>
      </c>
      <c r="B2380" s="1266">
        <f>'[2]tr (2)'!C1596</f>
        <v>147.80000000000001</v>
      </c>
      <c r="C2380" s="1267">
        <f>'[2]tr (2)'!D1596</f>
        <v>147.9</v>
      </c>
      <c r="D2380" s="1268">
        <f>'[2]tr (2)'!E1596</f>
        <v>147.9</v>
      </c>
      <c r="E2380" s="1267">
        <f>'[2]tr (2)'!F1596</f>
        <v>147.9</v>
      </c>
      <c r="F2380" s="1267">
        <f>'[2]tr (2)'!G1596</f>
        <v>147.9</v>
      </c>
      <c r="G2380" s="1267">
        <f>'[2]tr (2)'!H1596</f>
        <v>147.9</v>
      </c>
      <c r="H2380" s="1267">
        <f>'[2]tr (2)'!I1596</f>
        <v>147.9</v>
      </c>
      <c r="I2380" s="1267">
        <f>'[2]tr (2)'!J1596</f>
        <v>147.9</v>
      </c>
      <c r="J2380" s="1267">
        <f>'[2]tr (2)'!K1596</f>
        <v>147.9</v>
      </c>
      <c r="K2380" s="1267">
        <f>'[2]tr (2)'!L1596</f>
        <v>147.9</v>
      </c>
      <c r="L2380" s="1267">
        <f>'[2]tr (2)'!M1596</f>
        <v>147.9</v>
      </c>
      <c r="M2380" s="1267">
        <f>'[2]tr (2)'!N1596</f>
        <v>147.9</v>
      </c>
      <c r="N2380" s="1266">
        <f>'[2]tr (2)'!O1596</f>
        <v>131.5</v>
      </c>
      <c r="O2380" s="1267">
        <f>'[2]tr (2)'!P1596</f>
        <v>131.5</v>
      </c>
      <c r="P2380" s="1268">
        <f>'[2]tr (2)'!Q1596</f>
        <v>131.5</v>
      </c>
      <c r="Q2380" s="1273" t="s">
        <v>2768</v>
      </c>
    </row>
    <row r="2381" spans="1:17" s="1243" customFormat="1" ht="15" customHeight="1">
      <c r="A2381" s="1244" t="s">
        <v>2769</v>
      </c>
      <c r="B2381" s="1272">
        <f>'[2]tr (2)'!C1597</f>
        <v>168.7</v>
      </c>
      <c r="C2381" s="1224">
        <f>'[2]tr (2)'!D1597</f>
        <v>168.7</v>
      </c>
      <c r="D2381" s="1276">
        <f>'[2]tr (2)'!E1597</f>
        <v>168.7</v>
      </c>
      <c r="E2381" s="1224">
        <f>'[2]tr (2)'!F1597</f>
        <v>168.7</v>
      </c>
      <c r="F2381" s="1224">
        <f>'[2]tr (2)'!G1597</f>
        <v>168.7</v>
      </c>
      <c r="G2381" s="1224">
        <f>'[2]tr (2)'!H1597</f>
        <v>168.7</v>
      </c>
      <c r="H2381" s="1224">
        <f>'[2]tr (2)'!I1597</f>
        <v>168.7</v>
      </c>
      <c r="I2381" s="1224">
        <f>'[2]tr (2)'!J1597</f>
        <v>168.7</v>
      </c>
      <c r="J2381" s="1224">
        <f>'[2]tr (2)'!K1597</f>
        <v>168.7</v>
      </c>
      <c r="K2381" s="1224">
        <f>'[2]tr (2)'!L1597</f>
        <v>168.7</v>
      </c>
      <c r="L2381" s="1224">
        <f>'[2]tr (2)'!M1597</f>
        <v>168.7</v>
      </c>
      <c r="M2381" s="1224">
        <f>'[2]tr (2)'!N1597</f>
        <v>168.7</v>
      </c>
      <c r="N2381" s="1272">
        <f>'[2]tr (2)'!O1597</f>
        <v>168.7</v>
      </c>
      <c r="O2381" s="1224">
        <f>'[2]tr (2)'!P1597</f>
        <v>169.4</v>
      </c>
      <c r="P2381" s="1276">
        <f>'[2]tr (2)'!Q1597</f>
        <v>169.4</v>
      </c>
      <c r="Q2381" s="1277" t="s">
        <v>2770</v>
      </c>
    </row>
    <row r="2382" spans="1:17" s="1243" customFormat="1" ht="15" customHeight="1">
      <c r="A2382" s="1244" t="s">
        <v>2771</v>
      </c>
      <c r="B2382" s="1272">
        <f>'[2]tr (2)'!C1598</f>
        <v>135.5</v>
      </c>
      <c r="C2382" s="1224">
        <f>'[2]tr (2)'!D1598</f>
        <v>144.9</v>
      </c>
      <c r="D2382" s="1276">
        <f>'[2]tr (2)'!E1598</f>
        <v>144.9</v>
      </c>
      <c r="E2382" s="1224">
        <f>'[2]tr (2)'!F1598</f>
        <v>144.9</v>
      </c>
      <c r="F2382" s="1224">
        <f>'[2]tr (2)'!G1598</f>
        <v>144.9</v>
      </c>
      <c r="G2382" s="1224">
        <f>'[2]tr (2)'!H1598</f>
        <v>144.9</v>
      </c>
      <c r="H2382" s="1224">
        <f>'[2]tr (2)'!I1598</f>
        <v>144.9</v>
      </c>
      <c r="I2382" s="1224">
        <f>'[2]tr (2)'!J1598</f>
        <v>144.9</v>
      </c>
      <c r="J2382" s="1224">
        <f>'[2]tr (2)'!K1598</f>
        <v>144.9</v>
      </c>
      <c r="K2382" s="1224">
        <f>'[2]tr (2)'!L1598</f>
        <v>144.9</v>
      </c>
      <c r="L2382" s="1224">
        <f>'[2]tr (2)'!M1598</f>
        <v>144.9</v>
      </c>
      <c r="M2382" s="1224">
        <f>'[2]tr (2)'!N1598</f>
        <v>144.9</v>
      </c>
      <c r="N2382" s="1272">
        <f>'[2]tr (2)'!O1598</f>
        <v>144.9</v>
      </c>
      <c r="O2382" s="1224">
        <f>'[2]tr (2)'!P1598</f>
        <v>144.9</v>
      </c>
      <c r="P2382" s="1276">
        <f>'[2]tr (2)'!Q1598</f>
        <v>144.9</v>
      </c>
      <c r="Q2382" s="1278" t="s">
        <v>2772</v>
      </c>
    </row>
    <row r="2383" spans="1:17" s="1243" customFormat="1" ht="15" customHeight="1">
      <c r="A2383" s="1244" t="s">
        <v>2773</v>
      </c>
      <c r="B2383" s="1272">
        <f>'[2]tr (2)'!C1599</f>
        <v>157.30000000000001</v>
      </c>
      <c r="C2383" s="1224">
        <f>'[2]tr (2)'!D1599</f>
        <v>157.30000000000001</v>
      </c>
      <c r="D2383" s="1276">
        <f>'[2]tr (2)'!E1599</f>
        <v>157.30000000000001</v>
      </c>
      <c r="E2383" s="1224">
        <f>'[2]tr (2)'!F1599</f>
        <v>157.30000000000001</v>
      </c>
      <c r="F2383" s="1224">
        <f>'[2]tr (2)'!G1599</f>
        <v>157.30000000000001</v>
      </c>
      <c r="G2383" s="1224">
        <f>'[2]tr (2)'!H1599</f>
        <v>157.30000000000001</v>
      </c>
      <c r="H2383" s="1224">
        <f>'[2]tr (2)'!I1599</f>
        <v>157.30000000000001</v>
      </c>
      <c r="I2383" s="1224">
        <f>'[2]tr (2)'!J1599</f>
        <v>157.30000000000001</v>
      </c>
      <c r="J2383" s="1224">
        <f>'[2]tr (2)'!K1599</f>
        <v>157.30000000000001</v>
      </c>
      <c r="K2383" s="1224">
        <f>'[2]tr (2)'!L1599</f>
        <v>157.30000000000001</v>
      </c>
      <c r="L2383" s="1224">
        <f>'[2]tr (2)'!M1599</f>
        <v>157.30000000000001</v>
      </c>
      <c r="M2383" s="1224">
        <f>'[2]tr (2)'!N1599</f>
        <v>157.30000000000001</v>
      </c>
      <c r="N2383" s="1272">
        <f>'[2]tr (2)'!O1599</f>
        <v>157.30000000000001</v>
      </c>
      <c r="O2383" s="1224">
        <f>'[2]tr (2)'!P1599</f>
        <v>153.9</v>
      </c>
      <c r="P2383" s="1276">
        <f>'[2]tr (2)'!Q1599</f>
        <v>153.9</v>
      </c>
      <c r="Q2383" s="1278" t="s">
        <v>2774</v>
      </c>
    </row>
    <row r="2384" spans="1:17" s="1243" customFormat="1" ht="15" customHeight="1">
      <c r="A2384" s="1244" t="s">
        <v>2775</v>
      </c>
      <c r="B2384" s="1272">
        <f>'[2]tr (2)'!C1600</f>
        <v>147.80000000000001</v>
      </c>
      <c r="C2384" s="1224">
        <f>'[2]tr (2)'!D1600</f>
        <v>147.80000000000001</v>
      </c>
      <c r="D2384" s="1276">
        <f>'[2]tr (2)'!E1600</f>
        <v>147.80000000000001</v>
      </c>
      <c r="E2384" s="1224">
        <f>'[2]tr (2)'!F1600</f>
        <v>147.80000000000001</v>
      </c>
      <c r="F2384" s="1224">
        <f>'[2]tr (2)'!G1600</f>
        <v>147.80000000000001</v>
      </c>
      <c r="G2384" s="1224">
        <f>'[2]tr (2)'!H1600</f>
        <v>147.80000000000001</v>
      </c>
      <c r="H2384" s="1224">
        <f>'[2]tr (2)'!I1600</f>
        <v>147.80000000000001</v>
      </c>
      <c r="I2384" s="1224">
        <f>'[2]tr (2)'!J1600</f>
        <v>147.80000000000001</v>
      </c>
      <c r="J2384" s="1224">
        <f>'[2]tr (2)'!K1600</f>
        <v>147.80000000000001</v>
      </c>
      <c r="K2384" s="1224">
        <f>'[2]tr (2)'!L1600</f>
        <v>147.80000000000001</v>
      </c>
      <c r="L2384" s="1224">
        <f>'[2]tr (2)'!M1600</f>
        <v>147.80000000000001</v>
      </c>
      <c r="M2384" s="1224">
        <f>'[2]tr (2)'!N1600</f>
        <v>147.80000000000001</v>
      </c>
      <c r="N2384" s="1272">
        <f>'[2]tr (2)'!O1600</f>
        <v>131</v>
      </c>
      <c r="O2384" s="1224">
        <f>'[2]tr (2)'!P1600</f>
        <v>131</v>
      </c>
      <c r="P2384" s="1276">
        <f>'[2]tr (2)'!Q1600</f>
        <v>131</v>
      </c>
      <c r="Q2384" s="1278" t="s">
        <v>2776</v>
      </c>
    </row>
    <row r="2385" spans="1:17" s="1243" customFormat="1" ht="15" customHeight="1">
      <c r="A2385" s="1244"/>
      <c r="B2385" s="1272"/>
      <c r="C2385" s="1224"/>
      <c r="D2385" s="1268"/>
      <c r="E2385" s="1267"/>
      <c r="F2385" s="1267"/>
      <c r="G2385" s="1267"/>
      <c r="H2385" s="1267"/>
      <c r="I2385" s="1267"/>
      <c r="J2385" s="1267"/>
      <c r="K2385" s="1267"/>
      <c r="L2385" s="1267"/>
      <c r="M2385" s="1267"/>
      <c r="N2385" s="1266"/>
      <c r="O2385" s="1267"/>
      <c r="P2385" s="1268"/>
      <c r="Q2385" s="1278"/>
    </row>
    <row r="2386" spans="1:17" s="1243" customFormat="1" ht="15" customHeight="1">
      <c r="A2386" s="1274" t="s">
        <v>2777</v>
      </c>
      <c r="B2386" s="1266">
        <f>'[2]tr (2)'!C1602</f>
        <v>105.9</v>
      </c>
      <c r="C2386" s="1267">
        <f>'[2]tr (2)'!D1602</f>
        <v>106.9</v>
      </c>
      <c r="D2386" s="1268">
        <f>'[2]tr (2)'!E1602</f>
        <v>106.9</v>
      </c>
      <c r="E2386" s="1267">
        <f>'[2]tr (2)'!F1602</f>
        <v>106.9</v>
      </c>
      <c r="F2386" s="1267">
        <f>'[2]tr (2)'!G1602</f>
        <v>106.9</v>
      </c>
      <c r="G2386" s="1267">
        <f>'[2]tr (2)'!H1602</f>
        <v>106.9</v>
      </c>
      <c r="H2386" s="1267">
        <f>'[2]tr (2)'!I1602</f>
        <v>106.9</v>
      </c>
      <c r="I2386" s="1267">
        <f>'[2]tr (2)'!J1602</f>
        <v>106.9</v>
      </c>
      <c r="J2386" s="1267">
        <f>'[2]tr (2)'!K1602</f>
        <v>107.4</v>
      </c>
      <c r="K2386" s="1267">
        <f>'[2]tr (2)'!L1602</f>
        <v>107.4</v>
      </c>
      <c r="L2386" s="1267">
        <f>'[2]tr (2)'!M1602</f>
        <v>107.4</v>
      </c>
      <c r="M2386" s="1267">
        <f>'[2]tr (2)'!N1602</f>
        <v>106.9</v>
      </c>
      <c r="N2386" s="1266">
        <f>'[2]tr (2)'!O1602</f>
        <v>106.9</v>
      </c>
      <c r="O2386" s="1267">
        <f>'[2]tr (2)'!P1602</f>
        <v>106.3</v>
      </c>
      <c r="P2386" s="1268">
        <f>'[2]tr (2)'!Q1602</f>
        <v>106</v>
      </c>
      <c r="Q2386" s="1273" t="s">
        <v>2778</v>
      </c>
    </row>
    <row r="2387" spans="1:17" s="1243" customFormat="1" ht="15" customHeight="1">
      <c r="A2387" s="1244" t="s">
        <v>2779</v>
      </c>
      <c r="B2387" s="1272">
        <f>'[2]tr (2)'!C1603</f>
        <v>98.9</v>
      </c>
      <c r="C2387" s="1224">
        <f>'[2]tr (2)'!D1603</f>
        <v>98.9</v>
      </c>
      <c r="D2387" s="1276">
        <f>'[2]tr (2)'!E1603</f>
        <v>98.9</v>
      </c>
      <c r="E2387" s="1224">
        <f>'[2]tr (2)'!F1603</f>
        <v>98.9</v>
      </c>
      <c r="F2387" s="1224">
        <f>'[2]tr (2)'!G1603</f>
        <v>98.9</v>
      </c>
      <c r="G2387" s="1224">
        <f>'[2]tr (2)'!H1603</f>
        <v>98.9</v>
      </c>
      <c r="H2387" s="1224">
        <f>'[2]tr (2)'!I1603</f>
        <v>98.9</v>
      </c>
      <c r="I2387" s="1224">
        <f>'[2]tr (2)'!J1603</f>
        <v>98.9</v>
      </c>
      <c r="J2387" s="1224">
        <f>'[2]tr (2)'!K1603</f>
        <v>98.9</v>
      </c>
      <c r="K2387" s="1224">
        <f>'[2]tr (2)'!L1603</f>
        <v>98.9</v>
      </c>
      <c r="L2387" s="1224">
        <f>'[2]tr (2)'!M1603</f>
        <v>98.9</v>
      </c>
      <c r="M2387" s="1224">
        <f>'[2]tr (2)'!N1603</f>
        <v>98.9</v>
      </c>
      <c r="N2387" s="1272">
        <f>'[2]tr (2)'!O1603</f>
        <v>98.9</v>
      </c>
      <c r="O2387" s="1224">
        <f>'[2]tr (2)'!P1603</f>
        <v>98.9</v>
      </c>
      <c r="P2387" s="1276">
        <f>'[2]tr (2)'!Q1603</f>
        <v>98.9</v>
      </c>
      <c r="Q2387" s="1278" t="s">
        <v>2780</v>
      </c>
    </row>
    <row r="2388" spans="1:17" s="1243" customFormat="1" ht="15" customHeight="1">
      <c r="A2388" s="1244" t="s">
        <v>2781</v>
      </c>
      <c r="B2388" s="1272">
        <f>'[2]tr (2)'!C1604</f>
        <v>105.5</v>
      </c>
      <c r="C2388" s="1224">
        <f>'[2]tr (2)'!D1604</f>
        <v>106.7</v>
      </c>
      <c r="D2388" s="1276">
        <f>'[2]tr (2)'!E1604</f>
        <v>106.7</v>
      </c>
      <c r="E2388" s="1224">
        <f>'[2]tr (2)'!F1604</f>
        <v>106.7</v>
      </c>
      <c r="F2388" s="1224">
        <f>'[2]tr (2)'!G1604</f>
        <v>106.7</v>
      </c>
      <c r="G2388" s="1224">
        <f>'[2]tr (2)'!H1604</f>
        <v>106.7</v>
      </c>
      <c r="H2388" s="1224">
        <f>'[2]tr (2)'!I1604</f>
        <v>106.7</v>
      </c>
      <c r="I2388" s="1224">
        <f>'[2]tr (2)'!J1604</f>
        <v>106.7</v>
      </c>
      <c r="J2388" s="1224">
        <f>'[2]tr (2)'!K1604</f>
        <v>107.3</v>
      </c>
      <c r="K2388" s="1224">
        <f>'[2]tr (2)'!L1604</f>
        <v>107.3</v>
      </c>
      <c r="L2388" s="1224">
        <f>'[2]tr (2)'!M1604</f>
        <v>107.3</v>
      </c>
      <c r="M2388" s="1224">
        <f>'[2]tr (2)'!N1604</f>
        <v>106.8</v>
      </c>
      <c r="N2388" s="1272">
        <f>'[2]tr (2)'!O1604</f>
        <v>106.8</v>
      </c>
      <c r="O2388" s="1224">
        <f>'[2]tr (2)'!P1604</f>
        <v>105.8</v>
      </c>
      <c r="P2388" s="1276">
        <f>'[2]tr (2)'!Q1604</f>
        <v>105.6</v>
      </c>
      <c r="Q2388" s="1278" t="s">
        <v>2782</v>
      </c>
    </row>
    <row r="2389" spans="1:17" s="1243" customFormat="1" ht="15" customHeight="1">
      <c r="A2389" s="1244" t="s">
        <v>2783</v>
      </c>
      <c r="B2389" s="1272">
        <f>'[2]tr (2)'!C1605</f>
        <v>100.3</v>
      </c>
      <c r="C2389" s="1224">
        <f>'[2]tr (2)'!D1605</f>
        <v>100.3</v>
      </c>
      <c r="D2389" s="1276">
        <f>'[2]tr (2)'!E1605</f>
        <v>100.3</v>
      </c>
      <c r="E2389" s="1224">
        <f>'[2]tr (2)'!F1605</f>
        <v>100.3</v>
      </c>
      <c r="F2389" s="1224">
        <f>'[2]tr (2)'!G1605</f>
        <v>100.3</v>
      </c>
      <c r="G2389" s="1224">
        <f>'[2]tr (2)'!H1605</f>
        <v>100.3</v>
      </c>
      <c r="H2389" s="1224">
        <f>'[2]tr (2)'!I1605</f>
        <v>100.3</v>
      </c>
      <c r="I2389" s="1224">
        <f>'[2]tr (2)'!J1605</f>
        <v>100.3</v>
      </c>
      <c r="J2389" s="1224">
        <f>'[2]tr (2)'!K1605</f>
        <v>100.3</v>
      </c>
      <c r="K2389" s="1224">
        <f>'[2]tr (2)'!L1605</f>
        <v>100.3</v>
      </c>
      <c r="L2389" s="1224">
        <f>'[2]tr (2)'!M1605</f>
        <v>100.3</v>
      </c>
      <c r="M2389" s="1224">
        <f>'[2]tr (2)'!N1605</f>
        <v>100.3</v>
      </c>
      <c r="N2389" s="1272">
        <f>'[2]tr (2)'!O1605</f>
        <v>100.3</v>
      </c>
      <c r="O2389" s="1224">
        <f>'[2]tr (2)'!P1605</f>
        <v>100.3</v>
      </c>
      <c r="P2389" s="1276">
        <f>'[2]tr (2)'!Q1605</f>
        <v>100.3</v>
      </c>
      <c r="Q2389" s="1278" t="s">
        <v>2784</v>
      </c>
    </row>
    <row r="2390" spans="1:17" s="1243" customFormat="1" ht="15" customHeight="1">
      <c r="A2390" s="1244" t="s">
        <v>2785</v>
      </c>
      <c r="B2390" s="1272">
        <f>'[2]tr (2)'!C1606</f>
        <v>160.4</v>
      </c>
      <c r="C2390" s="1224">
        <f>'[2]tr (2)'!D1606</f>
        <v>160.4</v>
      </c>
      <c r="D2390" s="1276">
        <f>'[2]tr (2)'!E1606</f>
        <v>160.4</v>
      </c>
      <c r="E2390" s="1224">
        <f>'[2]tr (2)'!F1606</f>
        <v>160.4</v>
      </c>
      <c r="F2390" s="1224">
        <f>'[2]tr (2)'!G1606</f>
        <v>160.4</v>
      </c>
      <c r="G2390" s="1224">
        <f>'[2]tr (2)'!H1606</f>
        <v>160.4</v>
      </c>
      <c r="H2390" s="1224">
        <f>'[2]tr (2)'!I1606</f>
        <v>160.4</v>
      </c>
      <c r="I2390" s="1224">
        <f>'[2]tr (2)'!J1606</f>
        <v>160.4</v>
      </c>
      <c r="J2390" s="1224">
        <f>'[2]tr (2)'!K1606</f>
        <v>160.4</v>
      </c>
      <c r="K2390" s="1224">
        <f>'[2]tr (2)'!L1606</f>
        <v>160.4</v>
      </c>
      <c r="L2390" s="1224">
        <f>'[2]tr (2)'!M1606</f>
        <v>160.4</v>
      </c>
      <c r="M2390" s="1224">
        <f>'[2]tr (2)'!N1606</f>
        <v>160.4</v>
      </c>
      <c r="N2390" s="1272">
        <f>'[2]tr (2)'!O1606</f>
        <v>160.4</v>
      </c>
      <c r="O2390" s="1224">
        <f>'[2]tr (2)'!P1606</f>
        <v>160.4</v>
      </c>
      <c r="P2390" s="1276">
        <f>'[2]tr (2)'!Q1606</f>
        <v>160.4</v>
      </c>
      <c r="Q2390" s="1278" t="s">
        <v>2786</v>
      </c>
    </row>
    <row r="2391" spans="1:17" s="1243" customFormat="1" ht="15" customHeight="1">
      <c r="A2391" s="1244" t="s">
        <v>2787</v>
      </c>
      <c r="B2391" s="1272">
        <f>'[2]tr (2)'!C1607</f>
        <v>100.1</v>
      </c>
      <c r="C2391" s="1224">
        <f>'[2]tr (2)'!D1607</f>
        <v>100.1</v>
      </c>
      <c r="D2391" s="1276">
        <f>'[2]tr (2)'!E1607</f>
        <v>100.1</v>
      </c>
      <c r="E2391" s="1224">
        <f>'[2]tr (2)'!F1607</f>
        <v>100.1</v>
      </c>
      <c r="F2391" s="1224">
        <f>'[2]tr (2)'!G1607</f>
        <v>100.1</v>
      </c>
      <c r="G2391" s="1224">
        <f>'[2]tr (2)'!H1607</f>
        <v>100.1</v>
      </c>
      <c r="H2391" s="1224">
        <f>'[2]tr (2)'!I1607</f>
        <v>100.1</v>
      </c>
      <c r="I2391" s="1224">
        <f>'[2]tr (2)'!J1607</f>
        <v>100.1</v>
      </c>
      <c r="J2391" s="1224">
        <f>'[2]tr (2)'!K1607</f>
        <v>100.1</v>
      </c>
      <c r="K2391" s="1224">
        <f>'[2]tr (2)'!L1607</f>
        <v>100.1</v>
      </c>
      <c r="L2391" s="1224">
        <f>'[2]tr (2)'!M1607</f>
        <v>100.1</v>
      </c>
      <c r="M2391" s="1224">
        <f>'[2]tr (2)'!N1607</f>
        <v>100.1</v>
      </c>
      <c r="N2391" s="1272">
        <f>'[2]tr (2)'!O1607</f>
        <v>100.1</v>
      </c>
      <c r="O2391" s="1224">
        <f>'[2]tr (2)'!P1607</f>
        <v>100.1</v>
      </c>
      <c r="P2391" s="1276">
        <f>'[2]tr (2)'!Q1607</f>
        <v>100.1</v>
      </c>
      <c r="Q2391" s="1278" t="s">
        <v>2788</v>
      </c>
    </row>
    <row r="2392" spans="1:17" s="1243" customFormat="1" ht="15" customHeight="1">
      <c r="A2392" s="1244" t="s">
        <v>2789</v>
      </c>
      <c r="B2392" s="1272">
        <f>'[2]tr (2)'!C1608</f>
        <v>116.8</v>
      </c>
      <c r="C2392" s="1224">
        <f>'[2]tr (2)'!D1608</f>
        <v>116.8</v>
      </c>
      <c r="D2392" s="1276">
        <f>'[2]tr (2)'!E1608</f>
        <v>116.8</v>
      </c>
      <c r="E2392" s="1224">
        <f>'[2]tr (2)'!F1608</f>
        <v>116.8</v>
      </c>
      <c r="F2392" s="1224">
        <f>'[2]tr (2)'!G1608</f>
        <v>116.8</v>
      </c>
      <c r="G2392" s="1224">
        <f>'[2]tr (2)'!H1608</f>
        <v>116.8</v>
      </c>
      <c r="H2392" s="1224">
        <f>'[2]tr (2)'!I1608</f>
        <v>116.8</v>
      </c>
      <c r="I2392" s="1224">
        <f>'[2]tr (2)'!J1608</f>
        <v>116.8</v>
      </c>
      <c r="J2392" s="1224">
        <f>'[2]tr (2)'!K1608</f>
        <v>116.8</v>
      </c>
      <c r="K2392" s="1224">
        <f>'[2]tr (2)'!L1608</f>
        <v>116.8</v>
      </c>
      <c r="L2392" s="1224">
        <f>'[2]tr (2)'!M1608</f>
        <v>116.8</v>
      </c>
      <c r="M2392" s="1224">
        <f>'[2]tr (2)'!N1608</f>
        <v>116.8</v>
      </c>
      <c r="N2392" s="1272">
        <f>'[2]tr (2)'!O1608</f>
        <v>116.8</v>
      </c>
      <c r="O2392" s="1224">
        <f>'[2]tr (2)'!P1608</f>
        <v>116.8</v>
      </c>
      <c r="P2392" s="1276">
        <f>'[2]tr (2)'!Q1608</f>
        <v>105.7</v>
      </c>
      <c r="Q2392" s="1278" t="s">
        <v>2790</v>
      </c>
    </row>
    <row r="2393" spans="1:17" s="1243" customFormat="1" ht="15" customHeight="1">
      <c r="A2393" s="1244"/>
      <c r="B2393" s="1272"/>
      <c r="C2393" s="1224"/>
      <c r="D2393" s="1268"/>
      <c r="E2393" s="1267"/>
      <c r="F2393" s="1267"/>
      <c r="G2393" s="1267"/>
      <c r="H2393" s="1267"/>
      <c r="I2393" s="1267"/>
      <c r="J2393" s="1267"/>
      <c r="K2393" s="1267"/>
      <c r="L2393" s="1267"/>
      <c r="M2393" s="1267"/>
      <c r="N2393" s="1266"/>
      <c r="O2393" s="1267"/>
      <c r="P2393" s="1268"/>
      <c r="Q2393" s="1277"/>
    </row>
    <row r="2394" spans="1:17" s="1243" customFormat="1" ht="15" customHeight="1">
      <c r="A2394" s="1274" t="s">
        <v>2791</v>
      </c>
      <c r="B2394" s="1266">
        <f>'[2]tr (2)'!C1610</f>
        <v>108.2</v>
      </c>
      <c r="C2394" s="1267">
        <f>'[2]tr (2)'!D1610</f>
        <v>108.2</v>
      </c>
      <c r="D2394" s="1268">
        <f>'[2]tr (2)'!E1610</f>
        <v>108.2</v>
      </c>
      <c r="E2394" s="1267">
        <f>'[2]tr (2)'!F1610</f>
        <v>108.2</v>
      </c>
      <c r="F2394" s="1267">
        <f>'[2]tr (2)'!G1610</f>
        <v>108.2</v>
      </c>
      <c r="G2394" s="1267">
        <f>'[2]tr (2)'!H1610</f>
        <v>108.2</v>
      </c>
      <c r="H2394" s="1267">
        <f>'[2]tr (2)'!I1610</f>
        <v>108.2</v>
      </c>
      <c r="I2394" s="1267">
        <f>'[2]tr (2)'!J1610</f>
        <v>108.2</v>
      </c>
      <c r="J2394" s="1267">
        <f>'[2]tr (2)'!K1610</f>
        <v>108.2</v>
      </c>
      <c r="K2394" s="1267">
        <f>'[2]tr (2)'!L1610</f>
        <v>108.2</v>
      </c>
      <c r="L2394" s="1267">
        <f>'[2]tr (2)'!M1610</f>
        <v>108.2</v>
      </c>
      <c r="M2394" s="1267">
        <f>'[2]tr (2)'!N1610</f>
        <v>108.2</v>
      </c>
      <c r="N2394" s="1266">
        <f>'[2]tr (2)'!O1610</f>
        <v>108.2</v>
      </c>
      <c r="O2394" s="1267">
        <f>'[2]tr (2)'!P1610</f>
        <v>108.2</v>
      </c>
      <c r="P2394" s="1268">
        <f>'[2]tr (2)'!Q1610</f>
        <v>108.2</v>
      </c>
      <c r="Q2394" s="1275" t="s">
        <v>2792</v>
      </c>
    </row>
    <row r="2395" spans="1:17" s="1243" customFormat="1" ht="15" customHeight="1">
      <c r="A2395" s="1244" t="s">
        <v>2793</v>
      </c>
      <c r="B2395" s="1272">
        <f>'[2]tr (2)'!C1611</f>
        <v>101.9</v>
      </c>
      <c r="C2395" s="1224">
        <f>'[2]tr (2)'!D1611</f>
        <v>101.9</v>
      </c>
      <c r="D2395" s="1276">
        <f>'[2]tr (2)'!E1611</f>
        <v>101.9</v>
      </c>
      <c r="E2395" s="1224">
        <f>'[2]tr (2)'!F1611</f>
        <v>101.9</v>
      </c>
      <c r="F2395" s="1224">
        <f>'[2]tr (2)'!G1611</f>
        <v>101.9</v>
      </c>
      <c r="G2395" s="1224">
        <f>'[2]tr (2)'!H1611</f>
        <v>101.8</v>
      </c>
      <c r="H2395" s="1224">
        <f>'[2]tr (2)'!I1611</f>
        <v>101.8</v>
      </c>
      <c r="I2395" s="1224">
        <f>'[2]tr (2)'!J1611</f>
        <v>101.8</v>
      </c>
      <c r="J2395" s="1224">
        <f>'[2]tr (2)'!K1611</f>
        <v>101.8</v>
      </c>
      <c r="K2395" s="1224">
        <f>'[2]tr (2)'!L1611</f>
        <v>101.8</v>
      </c>
      <c r="L2395" s="1224">
        <f>'[2]tr (2)'!M1611</f>
        <v>101.8</v>
      </c>
      <c r="M2395" s="1224">
        <f>'[2]tr (2)'!N1611</f>
        <v>101.8</v>
      </c>
      <c r="N2395" s="1272">
        <f>'[2]tr (2)'!O1611</f>
        <v>101.8</v>
      </c>
      <c r="O2395" s="1224">
        <f>'[2]tr (2)'!P1611</f>
        <v>101.8</v>
      </c>
      <c r="P2395" s="1276">
        <f>'[2]tr (2)'!Q1611</f>
        <v>101.8</v>
      </c>
      <c r="Q2395" s="1278" t="s">
        <v>2794</v>
      </c>
    </row>
    <row r="2396" spans="1:17" s="1243" customFormat="1" ht="15" customHeight="1">
      <c r="A2396" s="1244" t="s">
        <v>2795</v>
      </c>
      <c r="B2396" s="1272">
        <f>'[2]tr (2)'!C1612</f>
        <v>109.3</v>
      </c>
      <c r="C2396" s="1224">
        <f>'[2]tr (2)'!D1612</f>
        <v>109.3</v>
      </c>
      <c r="D2396" s="1276">
        <f>'[2]tr (2)'!E1612</f>
        <v>109.3</v>
      </c>
      <c r="E2396" s="1224">
        <f>'[2]tr (2)'!F1612</f>
        <v>109.3</v>
      </c>
      <c r="F2396" s="1224">
        <f>'[2]tr (2)'!G1612</f>
        <v>109.3</v>
      </c>
      <c r="G2396" s="1224">
        <f>'[2]tr (2)'!H1612</f>
        <v>109.3</v>
      </c>
      <c r="H2396" s="1224">
        <f>'[2]tr (2)'!I1612</f>
        <v>109.3</v>
      </c>
      <c r="I2396" s="1224">
        <f>'[2]tr (2)'!J1612</f>
        <v>109.3</v>
      </c>
      <c r="J2396" s="1224">
        <f>'[2]tr (2)'!K1612</f>
        <v>109.3</v>
      </c>
      <c r="K2396" s="1224">
        <f>'[2]tr (2)'!L1612</f>
        <v>109.3</v>
      </c>
      <c r="L2396" s="1224">
        <f>'[2]tr (2)'!M1612</f>
        <v>109.3</v>
      </c>
      <c r="M2396" s="1224">
        <f>'[2]tr (2)'!N1612</f>
        <v>109.3</v>
      </c>
      <c r="N2396" s="1272">
        <f>'[2]tr (2)'!O1612</f>
        <v>109.3</v>
      </c>
      <c r="O2396" s="1224">
        <f>'[2]tr (2)'!P1612</f>
        <v>109.3</v>
      </c>
      <c r="P2396" s="1276">
        <f>'[2]tr (2)'!Q1612</f>
        <v>109.3</v>
      </c>
      <c r="Q2396" s="1277" t="s">
        <v>2796</v>
      </c>
    </row>
    <row r="2397" spans="1:17" s="1243" customFormat="1" ht="15" customHeight="1">
      <c r="A2397" s="1244" t="s">
        <v>2797</v>
      </c>
      <c r="B2397" s="1272">
        <f>'[2]tr (2)'!C1613</f>
        <v>100</v>
      </c>
      <c r="C2397" s="1224">
        <f>'[2]tr (2)'!D1613</f>
        <v>100</v>
      </c>
      <c r="D2397" s="1276">
        <f>'[2]tr (2)'!E1613</f>
        <v>100</v>
      </c>
      <c r="E2397" s="1224">
        <f>'[2]tr (2)'!F1613</f>
        <v>100</v>
      </c>
      <c r="F2397" s="1224">
        <f>'[2]tr (2)'!G1613</f>
        <v>100</v>
      </c>
      <c r="G2397" s="1224">
        <f>'[2]tr (2)'!H1613</f>
        <v>100</v>
      </c>
      <c r="H2397" s="1224">
        <f>'[2]tr (2)'!I1613</f>
        <v>100</v>
      </c>
      <c r="I2397" s="1224">
        <f>'[2]tr (2)'!J1613</f>
        <v>100</v>
      </c>
      <c r="J2397" s="1224">
        <f>'[2]tr (2)'!K1613</f>
        <v>100</v>
      </c>
      <c r="K2397" s="1224">
        <f>'[2]tr (2)'!L1613</f>
        <v>100</v>
      </c>
      <c r="L2397" s="1224">
        <f>'[2]tr (2)'!M1613</f>
        <v>100</v>
      </c>
      <c r="M2397" s="1224">
        <f>'[2]tr (2)'!N1613</f>
        <v>100</v>
      </c>
      <c r="N2397" s="1272">
        <f>'[2]tr (2)'!O1613</f>
        <v>100</v>
      </c>
      <c r="O2397" s="1224">
        <f>'[2]tr (2)'!P1613</f>
        <v>100</v>
      </c>
      <c r="P2397" s="1276">
        <f>'[2]tr (2)'!Q1613</f>
        <v>100</v>
      </c>
      <c r="Q2397" s="1277" t="s">
        <v>2798</v>
      </c>
    </row>
    <row r="2398" spans="1:17" s="1243" customFormat="1" ht="15" customHeight="1">
      <c r="A2398" s="1244" t="s">
        <v>2799</v>
      </c>
      <c r="B2398" s="1272">
        <f>'[2]tr (2)'!C1614</f>
        <v>113.8</v>
      </c>
      <c r="C2398" s="1224">
        <f>'[2]tr (2)'!D1614</f>
        <v>113.8</v>
      </c>
      <c r="D2398" s="1276">
        <f>'[2]tr (2)'!E1614</f>
        <v>113.8</v>
      </c>
      <c r="E2398" s="1224">
        <f>'[2]tr (2)'!F1614</f>
        <v>113.8</v>
      </c>
      <c r="F2398" s="1224">
        <f>'[2]tr (2)'!G1614</f>
        <v>113.8</v>
      </c>
      <c r="G2398" s="1224">
        <f>'[2]tr (2)'!H1614</f>
        <v>113.8</v>
      </c>
      <c r="H2398" s="1224">
        <f>'[2]tr (2)'!I1614</f>
        <v>113.8</v>
      </c>
      <c r="I2398" s="1224">
        <f>'[2]tr (2)'!J1614</f>
        <v>113.8</v>
      </c>
      <c r="J2398" s="1224">
        <f>'[2]tr (2)'!K1614</f>
        <v>113.8</v>
      </c>
      <c r="K2398" s="1224">
        <f>'[2]tr (2)'!L1614</f>
        <v>113.8</v>
      </c>
      <c r="L2398" s="1224">
        <f>'[2]tr (2)'!M1614</f>
        <v>113.8</v>
      </c>
      <c r="M2398" s="1224">
        <f>'[2]tr (2)'!N1614</f>
        <v>113.8</v>
      </c>
      <c r="N2398" s="1272">
        <f>'[2]tr (2)'!O1614</f>
        <v>113.8</v>
      </c>
      <c r="O2398" s="1224">
        <f>'[2]tr (2)'!P1614</f>
        <v>113.8</v>
      </c>
      <c r="P2398" s="1276">
        <f>'[2]tr (2)'!Q1614</f>
        <v>113.8</v>
      </c>
      <c r="Q2398" s="1280" t="s">
        <v>2800</v>
      </c>
    </row>
    <row r="2399" spans="1:17" s="1243" customFormat="1" ht="15" customHeight="1">
      <c r="A2399" s="1244" t="s">
        <v>2801</v>
      </c>
      <c r="B2399" s="1272">
        <f>'[2]tr (2)'!C1615</f>
        <v>120.4</v>
      </c>
      <c r="C2399" s="1224">
        <f>'[2]tr (2)'!D1615</f>
        <v>120.4</v>
      </c>
      <c r="D2399" s="1276">
        <f>'[2]tr (2)'!E1615</f>
        <v>120.4</v>
      </c>
      <c r="E2399" s="1224">
        <f>'[2]tr (2)'!F1615</f>
        <v>120.4</v>
      </c>
      <c r="F2399" s="1224">
        <f>'[2]tr (2)'!G1615</f>
        <v>120.4</v>
      </c>
      <c r="G2399" s="1224">
        <f>'[2]tr (2)'!H1615</f>
        <v>120.4</v>
      </c>
      <c r="H2399" s="1224">
        <f>'[2]tr (2)'!I1615</f>
        <v>120.4</v>
      </c>
      <c r="I2399" s="1224">
        <f>'[2]tr (2)'!J1615</f>
        <v>120.4</v>
      </c>
      <c r="J2399" s="1224">
        <f>'[2]tr (2)'!K1615</f>
        <v>120.4</v>
      </c>
      <c r="K2399" s="1224">
        <f>'[2]tr (2)'!L1615</f>
        <v>120.4</v>
      </c>
      <c r="L2399" s="1224">
        <f>'[2]tr (2)'!M1615</f>
        <v>120.4</v>
      </c>
      <c r="M2399" s="1224">
        <f>'[2]tr (2)'!N1615</f>
        <v>120.4</v>
      </c>
      <c r="N2399" s="1272">
        <f>'[2]tr (2)'!O1615</f>
        <v>120.4</v>
      </c>
      <c r="O2399" s="1224">
        <f>'[2]tr (2)'!P1615</f>
        <v>120.4</v>
      </c>
      <c r="P2399" s="1276">
        <f>'[2]tr (2)'!Q1615</f>
        <v>120.4</v>
      </c>
      <c r="Q2399" s="1280" t="s">
        <v>2802</v>
      </c>
    </row>
    <row r="2400" spans="1:17" s="1243" customFormat="1" ht="15" customHeight="1">
      <c r="A2400" s="1244" t="s">
        <v>2803</v>
      </c>
      <c r="B2400" s="1272">
        <f>'[2]tr (2)'!C1616</f>
        <v>100.9</v>
      </c>
      <c r="C2400" s="1224">
        <f>'[2]tr (2)'!D1616</f>
        <v>100.9</v>
      </c>
      <c r="D2400" s="1276">
        <f>'[2]tr (2)'!E1616</f>
        <v>100.9</v>
      </c>
      <c r="E2400" s="1224">
        <f>'[2]tr (2)'!F1616</f>
        <v>100.9</v>
      </c>
      <c r="F2400" s="1224">
        <f>'[2]tr (2)'!G1616</f>
        <v>100.9</v>
      </c>
      <c r="G2400" s="1224">
        <f>'[2]tr (2)'!H1616</f>
        <v>100.9</v>
      </c>
      <c r="H2400" s="1224">
        <f>'[2]tr (2)'!I1616</f>
        <v>100.9</v>
      </c>
      <c r="I2400" s="1224">
        <f>'[2]tr (2)'!J1616</f>
        <v>100.9</v>
      </c>
      <c r="J2400" s="1224">
        <f>'[2]tr (2)'!K1616</f>
        <v>100.9</v>
      </c>
      <c r="K2400" s="1224">
        <f>'[2]tr (2)'!L1616</f>
        <v>100.9</v>
      </c>
      <c r="L2400" s="1224">
        <f>'[2]tr (2)'!M1616</f>
        <v>100.9</v>
      </c>
      <c r="M2400" s="1224">
        <f>'[2]tr (2)'!N1616</f>
        <v>100.9</v>
      </c>
      <c r="N2400" s="1272">
        <f>'[2]tr (2)'!O1616</f>
        <v>100.9</v>
      </c>
      <c r="O2400" s="1224">
        <f>'[2]tr (2)'!P1616</f>
        <v>100.9</v>
      </c>
      <c r="P2400" s="1276">
        <f>'[2]tr (2)'!Q1616</f>
        <v>100.9</v>
      </c>
      <c r="Q2400" s="1280" t="s">
        <v>2804</v>
      </c>
    </row>
    <row r="2401" spans="1:17" s="1243" customFormat="1" ht="15" customHeight="1">
      <c r="A2401" s="1244" t="s">
        <v>2805</v>
      </c>
      <c r="B2401" s="1272">
        <f>'[2]tr (2)'!C1617</f>
        <v>180.6</v>
      </c>
      <c r="C2401" s="1224">
        <f>'[2]tr (2)'!D1617</f>
        <v>180.6</v>
      </c>
      <c r="D2401" s="1276">
        <f>'[2]tr (2)'!E1617</f>
        <v>180.6</v>
      </c>
      <c r="E2401" s="1224">
        <f>'[2]tr (2)'!F1617</f>
        <v>180.6</v>
      </c>
      <c r="F2401" s="1224">
        <f>'[2]tr (2)'!G1617</f>
        <v>180.6</v>
      </c>
      <c r="G2401" s="1224">
        <f>'[2]tr (2)'!H1617</f>
        <v>180.6</v>
      </c>
      <c r="H2401" s="1224">
        <f>'[2]tr (2)'!I1617</f>
        <v>180.6</v>
      </c>
      <c r="I2401" s="1224">
        <f>'[2]tr (2)'!J1617</f>
        <v>180.6</v>
      </c>
      <c r="J2401" s="1224">
        <f>'[2]tr (2)'!K1617</f>
        <v>180.6</v>
      </c>
      <c r="K2401" s="1224">
        <f>'[2]tr (2)'!L1617</f>
        <v>180.6</v>
      </c>
      <c r="L2401" s="1224">
        <f>'[2]tr (2)'!M1617</f>
        <v>180.6</v>
      </c>
      <c r="M2401" s="1224">
        <f>'[2]tr (2)'!N1617</f>
        <v>180.6</v>
      </c>
      <c r="N2401" s="1272">
        <f>'[2]tr (2)'!O1617</f>
        <v>180.6</v>
      </c>
      <c r="O2401" s="1224">
        <f>'[2]tr (2)'!P1617</f>
        <v>180.6</v>
      </c>
      <c r="P2401" s="1276">
        <f>'[2]tr (2)'!Q1617</f>
        <v>180.6</v>
      </c>
      <c r="Q2401" s="1280" t="s">
        <v>2806</v>
      </c>
    </row>
    <row r="2402" spans="1:17" s="1243" customFormat="1" ht="15" customHeight="1">
      <c r="A2402" s="1244"/>
      <c r="B2402" s="1272"/>
      <c r="C2402" s="1224"/>
      <c r="D2402" s="1276"/>
      <c r="E2402" s="1220"/>
      <c r="F2402" s="1220"/>
      <c r="G2402" s="1220"/>
      <c r="H2402" s="1220"/>
      <c r="I2402" s="1221"/>
      <c r="J2402" s="1220"/>
      <c r="K2402" s="1220"/>
      <c r="L2402" s="1221"/>
      <c r="M2402" s="1220"/>
      <c r="N2402" s="1262"/>
      <c r="O2402" s="1220"/>
      <c r="P2402" s="1263"/>
      <c r="Q2402" s="1280"/>
    </row>
    <row r="2403" spans="1:17" s="1243" customFormat="1" ht="15" customHeight="1">
      <c r="A2403" s="1244"/>
      <c r="B2403" s="1272"/>
      <c r="C2403" s="1224"/>
      <c r="D2403" s="1276"/>
      <c r="E2403" s="1220"/>
      <c r="F2403" s="1220"/>
      <c r="G2403" s="1220"/>
      <c r="H2403" s="1220"/>
      <c r="I2403" s="1221"/>
      <c r="J2403" s="1220"/>
      <c r="K2403" s="1220"/>
      <c r="L2403" s="1221"/>
      <c r="M2403" s="1220"/>
      <c r="N2403" s="1262"/>
      <c r="O2403" s="1220"/>
      <c r="P2403" s="1263"/>
      <c r="Q2403" s="1280"/>
    </row>
    <row r="2404" spans="1:17" s="1243" customFormat="1" ht="15" customHeight="1">
      <c r="A2404" s="1244"/>
      <c r="B2404" s="1272"/>
      <c r="C2404" s="1224"/>
      <c r="D2404" s="1276"/>
      <c r="E2404" s="1220"/>
      <c r="F2404" s="1220"/>
      <c r="G2404" s="1220"/>
      <c r="H2404" s="1220"/>
      <c r="I2404" s="1221"/>
      <c r="J2404" s="1220"/>
      <c r="K2404" s="1220"/>
      <c r="L2404" s="1221"/>
      <c r="M2404" s="1220"/>
      <c r="N2404" s="1262"/>
      <c r="O2404" s="1220"/>
      <c r="P2404" s="1263"/>
      <c r="Q2404" s="1280"/>
    </row>
    <row r="2405" spans="1:17" s="1243" customFormat="1" ht="15" customHeight="1">
      <c r="A2405" s="1244"/>
      <c r="B2405" s="1272"/>
      <c r="C2405" s="1224"/>
      <c r="D2405" s="1276"/>
      <c r="E2405" s="1220"/>
      <c r="F2405" s="1220"/>
      <c r="G2405" s="1220"/>
      <c r="H2405" s="1220"/>
      <c r="I2405" s="1221"/>
      <c r="J2405" s="1220"/>
      <c r="K2405" s="1220"/>
      <c r="L2405" s="1221"/>
      <c r="M2405" s="1220"/>
      <c r="N2405" s="1262"/>
      <c r="O2405" s="1220"/>
      <c r="P2405" s="1263"/>
      <c r="Q2405" s="1280"/>
    </row>
    <row r="2406" spans="1:17" s="1243" customFormat="1" ht="15" customHeight="1">
      <c r="A2406" s="1244"/>
      <c r="B2406" s="1272"/>
      <c r="C2406" s="1224"/>
      <c r="D2406" s="1276"/>
      <c r="E2406" s="1220"/>
      <c r="F2406" s="1220"/>
      <c r="G2406" s="1220"/>
      <c r="H2406" s="1220"/>
      <c r="I2406" s="1221"/>
      <c r="J2406" s="1220"/>
      <c r="K2406" s="1220"/>
      <c r="L2406" s="1221"/>
      <c r="M2406" s="1220"/>
      <c r="N2406" s="1262"/>
      <c r="O2406" s="1220"/>
      <c r="P2406" s="1263"/>
      <c r="Q2406" s="1280"/>
    </row>
    <row r="2407" spans="1:17" s="1243" customFormat="1" ht="15" customHeight="1">
      <c r="A2407" s="1290"/>
      <c r="B2407" s="1272"/>
      <c r="C2407" s="1224"/>
      <c r="D2407" s="1276"/>
      <c r="E2407" s="1220"/>
      <c r="F2407" s="1220"/>
      <c r="G2407" s="1220"/>
      <c r="H2407" s="1220"/>
      <c r="I2407" s="1221"/>
      <c r="J2407" s="1220"/>
      <c r="K2407" s="1220"/>
      <c r="L2407" s="1221"/>
      <c r="M2407" s="1220"/>
      <c r="N2407" s="1262"/>
      <c r="O2407" s="1220"/>
      <c r="P2407" s="1263"/>
      <c r="Q2407" s="1280"/>
    </row>
    <row r="2408" spans="1:17" s="1243" customFormat="1" ht="15" customHeight="1">
      <c r="A2408" s="1281"/>
      <c r="B2408" s="1282"/>
      <c r="C2408" s="1283"/>
      <c r="D2408" s="1284"/>
      <c r="E2408" s="1240"/>
      <c r="F2408" s="1240"/>
      <c r="G2408" s="1240"/>
      <c r="H2408" s="1240"/>
      <c r="I2408" s="1240"/>
      <c r="J2408" s="1240"/>
      <c r="K2408" s="1240"/>
      <c r="L2408" s="1240"/>
      <c r="M2408" s="1240"/>
      <c r="N2408" s="1319"/>
      <c r="O2408" s="1240"/>
      <c r="P2408" s="1320"/>
      <c r="Q2408" s="1285"/>
    </row>
    <row r="2409" spans="1:17" s="1243" customFormat="1" ht="12.95" customHeight="1">
      <c r="A2409" s="1286"/>
      <c r="B2409" s="1224"/>
      <c r="C2409" s="1224"/>
      <c r="D2409" s="1224"/>
      <c r="E2409" s="1220"/>
      <c r="F2409" s="1220"/>
      <c r="G2409" s="1220"/>
      <c r="H2409" s="1220"/>
      <c r="I2409" s="1221"/>
      <c r="J2409" s="1220"/>
      <c r="K2409" s="1220"/>
      <c r="L2409" s="1220"/>
      <c r="M2409" s="1220"/>
      <c r="N2409" s="1220"/>
      <c r="O2409" s="1220"/>
      <c r="P2409" s="1220"/>
      <c r="Q2409" s="1288"/>
    </row>
    <row r="2410" spans="1:17" s="1243" customFormat="1" ht="12.95" customHeight="1">
      <c r="A2410" s="1286"/>
      <c r="B2410" s="1224"/>
      <c r="C2410" s="1224"/>
      <c r="D2410" s="1224"/>
      <c r="E2410" s="1220"/>
      <c r="F2410" s="1220"/>
      <c r="G2410" s="1220"/>
      <c r="H2410" s="1220"/>
      <c r="I2410" s="1221"/>
      <c r="J2410" s="1220"/>
      <c r="K2410" s="1220"/>
      <c r="L2410" s="1220"/>
      <c r="M2410" s="1220"/>
      <c r="N2410" s="1220"/>
      <c r="O2410" s="1220"/>
      <c r="P2410" s="1220"/>
      <c r="Q2410" s="1288"/>
    </row>
    <row r="2411" spans="1:17" s="1243" customFormat="1" ht="12.95" customHeight="1">
      <c r="A2411" s="1286"/>
      <c r="B2411" s="1224"/>
      <c r="C2411" s="1224"/>
      <c r="D2411" s="1224"/>
      <c r="E2411" s="1220"/>
      <c r="F2411" s="1220"/>
      <c r="G2411" s="1220"/>
      <c r="H2411" s="1220"/>
      <c r="I2411" s="1221"/>
      <c r="J2411" s="1220"/>
      <c r="K2411" s="1220"/>
      <c r="L2411" s="1220"/>
      <c r="M2411" s="1220"/>
      <c r="N2411" s="1220"/>
      <c r="O2411" s="1220"/>
      <c r="P2411" s="1220"/>
      <c r="Q2411" s="1288"/>
    </row>
    <row r="2412" spans="1:17" s="1243" customFormat="1" ht="24" customHeight="1">
      <c r="A2412" s="1219" t="s">
        <v>2666</v>
      </c>
      <c r="B2412" s="1224"/>
      <c r="C2412" s="1224"/>
      <c r="D2412" s="1224"/>
      <c r="E2412" s="1220"/>
      <c r="F2412" s="1220"/>
      <c r="G2412" s="1220"/>
      <c r="H2412" s="1220"/>
      <c r="I2412" s="1221"/>
      <c r="J2412" s="1220"/>
      <c r="K2412" s="1220"/>
      <c r="L2412" s="1220"/>
      <c r="M2412" s="1220"/>
      <c r="N2412" s="1220"/>
      <c r="O2412" s="1220"/>
      <c r="P2412" s="1220"/>
      <c r="Q2412" s="1330" t="s">
        <v>2667</v>
      </c>
    </row>
    <row r="2413" spans="1:17" s="1243" customFormat="1" ht="20.25">
      <c r="A2413" s="1289" t="s">
        <v>3028</v>
      </c>
      <c r="B2413" s="1224"/>
      <c r="C2413" s="1224"/>
      <c r="D2413" s="1224"/>
      <c r="E2413" s="1220"/>
      <c r="F2413" s="1220"/>
      <c r="G2413" s="1220"/>
      <c r="H2413" s="1220"/>
      <c r="I2413" s="1221"/>
      <c r="J2413" s="1220"/>
      <c r="K2413" s="1220"/>
      <c r="L2413" s="1220"/>
      <c r="M2413" s="1220"/>
      <c r="N2413" s="1220"/>
      <c r="O2413" s="1220"/>
      <c r="P2413" s="1220"/>
      <c r="Q2413" s="1331" t="s">
        <v>3029</v>
      </c>
    </row>
    <row r="2414" spans="1:17" s="1243" customFormat="1" ht="18" customHeight="1">
      <c r="A2414" s="1233" t="s">
        <v>2739</v>
      </c>
      <c r="B2414" s="1224"/>
      <c r="C2414" s="1224"/>
      <c r="D2414" s="1224"/>
      <c r="E2414" s="1220"/>
      <c r="F2414" s="1220"/>
      <c r="G2414" s="1220"/>
      <c r="H2414" s="1220"/>
      <c r="I2414" s="1221"/>
      <c r="J2414" s="1220"/>
      <c r="K2414" s="1220"/>
      <c r="L2414" s="1220"/>
      <c r="M2414" s="1220"/>
      <c r="N2414" s="1220"/>
      <c r="O2414" s="1220"/>
      <c r="P2414" s="1220"/>
      <c r="Q2414" s="1332" t="s">
        <v>2740</v>
      </c>
    </row>
    <row r="2415" spans="1:17" s="1243" customFormat="1" ht="15.95" customHeight="1">
      <c r="A2415" s="1239"/>
      <c r="B2415" s="1240"/>
      <c r="C2415" s="1240"/>
      <c r="D2415" s="1240"/>
      <c r="E2415" s="1240"/>
      <c r="F2415" s="1240"/>
      <c r="G2415" s="1240"/>
      <c r="H2415" s="1240"/>
      <c r="I2415" s="1240"/>
      <c r="J2415" s="1240"/>
      <c r="K2415" s="1240"/>
      <c r="L2415" s="1240"/>
      <c r="M2415" s="1240"/>
      <c r="N2415" s="1240"/>
      <c r="O2415" s="1240"/>
      <c r="P2415" s="1240"/>
      <c r="Q2415" s="1242"/>
    </row>
    <row r="2416" spans="1:17" s="1243" customFormat="1" ht="11.1" customHeight="1">
      <c r="A2416" s="1245"/>
      <c r="B2416" s="2390">
        <v>2018</v>
      </c>
      <c r="C2416" s="2391"/>
      <c r="D2416" s="2391"/>
      <c r="E2416" s="2391"/>
      <c r="F2416" s="2391"/>
      <c r="G2416" s="2391"/>
      <c r="H2416" s="2391"/>
      <c r="I2416" s="2391"/>
      <c r="J2416" s="2391"/>
      <c r="K2416" s="2391"/>
      <c r="L2416" s="2391"/>
      <c r="M2416" s="2391"/>
      <c r="N2416" s="2390">
        <v>2017</v>
      </c>
      <c r="O2416" s="2391"/>
      <c r="P2416" s="2395"/>
      <c r="Q2416" s="1246"/>
    </row>
    <row r="2417" spans="1:17" s="1243" customFormat="1" ht="11.1" customHeight="1">
      <c r="A2417" s="1245"/>
      <c r="B2417" s="2392"/>
      <c r="C2417" s="2393"/>
      <c r="D2417" s="2393"/>
      <c r="E2417" s="2393"/>
      <c r="F2417" s="2393"/>
      <c r="G2417" s="2393"/>
      <c r="H2417" s="2394"/>
      <c r="I2417" s="2393"/>
      <c r="J2417" s="2393"/>
      <c r="K2417" s="2393"/>
      <c r="L2417" s="2393"/>
      <c r="M2417" s="2393"/>
      <c r="N2417" s="2392"/>
      <c r="O2417" s="2393"/>
      <c r="P2417" s="2396"/>
      <c r="Q2417" s="1246" t="s">
        <v>2501</v>
      </c>
    </row>
    <row r="2418" spans="1:17" s="1243" customFormat="1" ht="11.1" customHeight="1">
      <c r="A2418" s="1245"/>
      <c r="B2418" s="1247" t="s">
        <v>2502</v>
      </c>
      <c r="C2418" s="1248" t="s">
        <v>2675</v>
      </c>
      <c r="D2418" s="1249" t="s">
        <v>11</v>
      </c>
      <c r="E2418" s="1250" t="s">
        <v>21</v>
      </c>
      <c r="F2418" s="1250" t="s">
        <v>23</v>
      </c>
      <c r="G2418" s="1250" t="s">
        <v>12</v>
      </c>
      <c r="H2418" s="1251" t="s">
        <v>13</v>
      </c>
      <c r="I2418" s="1251" t="s">
        <v>14</v>
      </c>
      <c r="J2418" s="1251" t="s">
        <v>15</v>
      </c>
      <c r="K2418" s="1252" t="s">
        <v>8</v>
      </c>
      <c r="L2418" s="1252" t="s">
        <v>9</v>
      </c>
      <c r="M2418" s="1252" t="s">
        <v>10</v>
      </c>
      <c r="N2418" s="1247" t="s">
        <v>2502</v>
      </c>
      <c r="O2418" s="1248" t="s">
        <v>2675</v>
      </c>
      <c r="P2418" s="1249" t="s">
        <v>11</v>
      </c>
      <c r="Q2418" s="1246"/>
    </row>
    <row r="2419" spans="1:17" s="1243" customFormat="1" ht="11.1" customHeight="1">
      <c r="A2419" s="1253"/>
      <c r="B2419" s="1254" t="s">
        <v>2406</v>
      </c>
      <c r="C2419" s="1255" t="s">
        <v>2506</v>
      </c>
      <c r="D2419" s="1256" t="s">
        <v>2507</v>
      </c>
      <c r="E2419" s="1257" t="s">
        <v>7</v>
      </c>
      <c r="F2419" s="1257" t="s">
        <v>22</v>
      </c>
      <c r="G2419" s="1257" t="s">
        <v>6</v>
      </c>
      <c r="H2419" s="1258" t="s">
        <v>5</v>
      </c>
      <c r="I2419" s="1258" t="s">
        <v>4</v>
      </c>
      <c r="J2419" s="1258" t="s">
        <v>3</v>
      </c>
      <c r="K2419" s="1259" t="s">
        <v>2</v>
      </c>
      <c r="L2419" s="1259" t="s">
        <v>1</v>
      </c>
      <c r="M2419" s="1259" t="s">
        <v>0</v>
      </c>
      <c r="N2419" s="1254" t="s">
        <v>2406</v>
      </c>
      <c r="O2419" s="1255" t="s">
        <v>2506</v>
      </c>
      <c r="P2419" s="1256" t="s">
        <v>2507</v>
      </c>
      <c r="Q2419" s="1260"/>
    </row>
    <row r="2420" spans="1:17" s="1243" customFormat="1" ht="15" customHeight="1">
      <c r="A2420" s="1290"/>
      <c r="B2420" s="1266"/>
      <c r="C2420" s="1267"/>
      <c r="D2420" s="1268"/>
      <c r="E2420" s="1220"/>
      <c r="F2420" s="1220"/>
      <c r="G2420" s="1220"/>
      <c r="H2420" s="1220"/>
      <c r="I2420" s="1221"/>
      <c r="J2420" s="1220"/>
      <c r="K2420" s="1220"/>
      <c r="L2420" s="1221"/>
      <c r="M2420" s="1220"/>
      <c r="N2420" s="1262"/>
      <c r="O2420" s="1220"/>
      <c r="P2420" s="1263"/>
      <c r="Q2420" s="1280"/>
    </row>
    <row r="2421" spans="1:17" s="1243" customFormat="1" ht="15" customHeight="1">
      <c r="A2421" s="1274" t="s">
        <v>2809</v>
      </c>
      <c r="B2421" s="1266">
        <f>'[2]tr (2)'!C1619</f>
        <v>105.5</v>
      </c>
      <c r="C2421" s="1267">
        <f>'[2]tr (2)'!D1619</f>
        <v>105.5</v>
      </c>
      <c r="D2421" s="1268">
        <f>'[2]tr (2)'!E1619</f>
        <v>105.5</v>
      </c>
      <c r="E2421" s="1267">
        <f>'[2]tr (2)'!F1619</f>
        <v>105.5</v>
      </c>
      <c r="F2421" s="1267">
        <f>'[2]tr (2)'!G1619</f>
        <v>105.6</v>
      </c>
      <c r="G2421" s="1267">
        <f>'[2]tr (2)'!H1619</f>
        <v>105.6</v>
      </c>
      <c r="H2421" s="1267">
        <f>'[2]tr (2)'!I1619</f>
        <v>107.7</v>
      </c>
      <c r="I2421" s="1267">
        <f>'[2]tr (2)'!J1619</f>
        <v>107.7</v>
      </c>
      <c r="J2421" s="1267">
        <f>'[2]tr (2)'!K1619</f>
        <v>107.8</v>
      </c>
      <c r="K2421" s="1267">
        <f>'[2]tr (2)'!L1619</f>
        <v>107.8</v>
      </c>
      <c r="L2421" s="1267">
        <f>'[2]tr (2)'!M1619</f>
        <v>107.8</v>
      </c>
      <c r="M2421" s="1267">
        <f>'[2]tr (2)'!N1619</f>
        <v>107.6</v>
      </c>
      <c r="N2421" s="1266">
        <f>'[2]tr (2)'!O1619</f>
        <v>107.4</v>
      </c>
      <c r="O2421" s="1267">
        <f>'[2]tr (2)'!P1619</f>
        <v>107.5</v>
      </c>
      <c r="P2421" s="1268">
        <f>'[2]tr (2)'!Q1619</f>
        <v>107.5</v>
      </c>
      <c r="Q2421" s="1273" t="s">
        <v>2810</v>
      </c>
    </row>
    <row r="2422" spans="1:17" s="1243" customFormat="1" ht="15" customHeight="1">
      <c r="A2422" s="1244" t="s">
        <v>2811</v>
      </c>
      <c r="B2422" s="1272">
        <f>'[2]tr (2)'!C1620</f>
        <v>119.8</v>
      </c>
      <c r="C2422" s="1224">
        <f>'[2]tr (2)'!D1620</f>
        <v>119.8</v>
      </c>
      <c r="D2422" s="1276">
        <f>'[2]tr (2)'!E1620</f>
        <v>119.8</v>
      </c>
      <c r="E2422" s="1224">
        <f>'[2]tr (2)'!F1620</f>
        <v>119.8</v>
      </c>
      <c r="F2422" s="1224">
        <f>'[2]tr (2)'!G1620</f>
        <v>119.8</v>
      </c>
      <c r="G2422" s="1224">
        <f>'[2]tr (2)'!H1620</f>
        <v>119.8</v>
      </c>
      <c r="H2422" s="1224">
        <f>'[2]tr (2)'!I1620</f>
        <v>119.8</v>
      </c>
      <c r="I2422" s="1224">
        <f>'[2]tr (2)'!J1620</f>
        <v>119.8</v>
      </c>
      <c r="J2422" s="1224">
        <f>'[2]tr (2)'!K1620</f>
        <v>119.8</v>
      </c>
      <c r="K2422" s="1224">
        <f>'[2]tr (2)'!L1620</f>
        <v>119.8</v>
      </c>
      <c r="L2422" s="1224">
        <f>'[2]tr (2)'!M1620</f>
        <v>119.8</v>
      </c>
      <c r="M2422" s="1224">
        <f>'[2]tr (2)'!N1620</f>
        <v>118.9</v>
      </c>
      <c r="N2422" s="1272">
        <f>'[2]tr (2)'!O1620</f>
        <v>118.1</v>
      </c>
      <c r="O2422" s="1224">
        <f>'[2]tr (2)'!P1620</f>
        <v>118.1</v>
      </c>
      <c r="P2422" s="1276">
        <f>'[2]tr (2)'!Q1620</f>
        <v>118.1</v>
      </c>
      <c r="Q2422" s="1277" t="s">
        <v>2812</v>
      </c>
    </row>
    <row r="2423" spans="1:17" s="1243" customFormat="1" ht="15" customHeight="1">
      <c r="A2423" s="1244" t="s">
        <v>2813</v>
      </c>
      <c r="B2423" s="1272">
        <f>'[2]tr (2)'!C1621</f>
        <v>113.6</v>
      </c>
      <c r="C2423" s="1224">
        <f>'[2]tr (2)'!D1621</f>
        <v>113.6</v>
      </c>
      <c r="D2423" s="1276">
        <f>'[2]tr (2)'!E1621</f>
        <v>113.6</v>
      </c>
      <c r="E2423" s="1224">
        <f>'[2]tr (2)'!F1621</f>
        <v>113.6</v>
      </c>
      <c r="F2423" s="1224">
        <f>'[2]tr (2)'!G1621</f>
        <v>113.6</v>
      </c>
      <c r="G2423" s="1224">
        <f>'[2]tr (2)'!H1621</f>
        <v>113.6</v>
      </c>
      <c r="H2423" s="1224">
        <f>'[2]tr (2)'!I1621</f>
        <v>113.6</v>
      </c>
      <c r="I2423" s="1224">
        <f>'[2]tr (2)'!J1621</f>
        <v>113.6</v>
      </c>
      <c r="J2423" s="1224">
        <f>'[2]tr (2)'!K1621</f>
        <v>113.6</v>
      </c>
      <c r="K2423" s="1224">
        <f>'[2]tr (2)'!L1621</f>
        <v>113.6</v>
      </c>
      <c r="L2423" s="1224">
        <f>'[2]tr (2)'!M1621</f>
        <v>113.6</v>
      </c>
      <c r="M2423" s="1224">
        <f>'[2]tr (2)'!N1621</f>
        <v>113.6</v>
      </c>
      <c r="N2423" s="1272">
        <f>'[2]tr (2)'!O1621</f>
        <v>113.6</v>
      </c>
      <c r="O2423" s="1224">
        <f>'[2]tr (2)'!P1621</f>
        <v>113.6</v>
      </c>
      <c r="P2423" s="1276">
        <f>'[2]tr (2)'!Q1621</f>
        <v>113.6</v>
      </c>
      <c r="Q2423" s="1278" t="s">
        <v>2814</v>
      </c>
    </row>
    <row r="2424" spans="1:17" s="1243" customFormat="1" ht="15" customHeight="1">
      <c r="A2424" s="1244" t="s">
        <v>2815</v>
      </c>
      <c r="B2424" s="1272">
        <f>'[2]tr (2)'!C1622</f>
        <v>96</v>
      </c>
      <c r="C2424" s="1224">
        <f>'[2]tr (2)'!D1622</f>
        <v>96</v>
      </c>
      <c r="D2424" s="1276">
        <f>'[2]tr (2)'!E1622</f>
        <v>96</v>
      </c>
      <c r="E2424" s="1224">
        <f>'[2]tr (2)'!F1622</f>
        <v>96</v>
      </c>
      <c r="F2424" s="1224">
        <f>'[2]tr (2)'!G1622</f>
        <v>96</v>
      </c>
      <c r="G2424" s="1224">
        <f>'[2]tr (2)'!H1622</f>
        <v>96</v>
      </c>
      <c r="H2424" s="1224">
        <f>'[2]tr (2)'!I1622</f>
        <v>96</v>
      </c>
      <c r="I2424" s="1224">
        <f>'[2]tr (2)'!J1622</f>
        <v>96</v>
      </c>
      <c r="J2424" s="1224">
        <f>'[2]tr (2)'!K1622</f>
        <v>96</v>
      </c>
      <c r="K2424" s="1224">
        <f>'[2]tr (2)'!L1622</f>
        <v>96</v>
      </c>
      <c r="L2424" s="1224">
        <f>'[2]tr (2)'!M1622</f>
        <v>96</v>
      </c>
      <c r="M2424" s="1224">
        <f>'[2]tr (2)'!N1622</f>
        <v>96</v>
      </c>
      <c r="N2424" s="1272">
        <f>'[2]tr (2)'!O1622</f>
        <v>96</v>
      </c>
      <c r="O2424" s="1224">
        <f>'[2]tr (2)'!P1622</f>
        <v>96</v>
      </c>
      <c r="P2424" s="1276">
        <f>'[2]tr (2)'!Q1622</f>
        <v>96</v>
      </c>
      <c r="Q2424" s="1278" t="s">
        <v>2816</v>
      </c>
    </row>
    <row r="2425" spans="1:17" s="1243" customFormat="1" ht="15" customHeight="1">
      <c r="A2425" s="1244" t="s">
        <v>2817</v>
      </c>
      <c r="B2425" s="1272">
        <f>'[2]tr (2)'!C1623</f>
        <v>94.6</v>
      </c>
      <c r="C2425" s="1224">
        <f>'[2]tr (2)'!D1623</f>
        <v>94.6</v>
      </c>
      <c r="D2425" s="1276">
        <f>'[2]tr (2)'!E1623</f>
        <v>94.6</v>
      </c>
      <c r="E2425" s="1224">
        <f>'[2]tr (2)'!F1623</f>
        <v>94.6</v>
      </c>
      <c r="F2425" s="1224">
        <f>'[2]tr (2)'!G1623</f>
        <v>94.6</v>
      </c>
      <c r="G2425" s="1224">
        <f>'[2]tr (2)'!H1623</f>
        <v>94.6</v>
      </c>
      <c r="H2425" s="1224">
        <f>'[2]tr (2)'!I1623</f>
        <v>94.6</v>
      </c>
      <c r="I2425" s="1224">
        <f>'[2]tr (2)'!J1623</f>
        <v>94.6</v>
      </c>
      <c r="J2425" s="1224">
        <f>'[2]tr (2)'!K1623</f>
        <v>94.8</v>
      </c>
      <c r="K2425" s="1224">
        <f>'[2]tr (2)'!L1623</f>
        <v>94.8</v>
      </c>
      <c r="L2425" s="1224">
        <f>'[2]tr (2)'!M1623</f>
        <v>94.8</v>
      </c>
      <c r="M2425" s="1224">
        <f>'[2]tr (2)'!N1623</f>
        <v>94.8</v>
      </c>
      <c r="N2425" s="1272">
        <f>'[2]tr (2)'!O1623</f>
        <v>94.8</v>
      </c>
      <c r="O2425" s="1224">
        <f>'[2]tr (2)'!P1623</f>
        <v>94.8</v>
      </c>
      <c r="P2425" s="1276">
        <f>'[2]tr (2)'!Q1623</f>
        <v>94.8</v>
      </c>
      <c r="Q2425" s="1278" t="s">
        <v>2818</v>
      </c>
    </row>
    <row r="2426" spans="1:17" s="1243" customFormat="1" ht="15" customHeight="1">
      <c r="A2426" s="1244" t="s">
        <v>2819</v>
      </c>
      <c r="B2426" s="1272">
        <f>'[2]tr (2)'!C1624</f>
        <v>109.8</v>
      </c>
      <c r="C2426" s="1224">
        <f>'[2]tr (2)'!D1624</f>
        <v>109.8</v>
      </c>
      <c r="D2426" s="1276">
        <f>'[2]tr (2)'!E1624</f>
        <v>109.8</v>
      </c>
      <c r="E2426" s="1224">
        <f>'[2]tr (2)'!F1624</f>
        <v>109.8</v>
      </c>
      <c r="F2426" s="1224">
        <f>'[2]tr (2)'!G1624</f>
        <v>109.8</v>
      </c>
      <c r="G2426" s="1224">
        <f>'[2]tr (2)'!H1624</f>
        <v>109.8</v>
      </c>
      <c r="H2426" s="1224">
        <f>'[2]tr (2)'!I1624</f>
        <v>109.8</v>
      </c>
      <c r="I2426" s="1224">
        <f>'[2]tr (2)'!J1624</f>
        <v>109.8</v>
      </c>
      <c r="J2426" s="1224">
        <f>'[2]tr (2)'!K1624</f>
        <v>109.8</v>
      </c>
      <c r="K2426" s="1224">
        <f>'[2]tr (2)'!L1624</f>
        <v>109.8</v>
      </c>
      <c r="L2426" s="1224">
        <f>'[2]tr (2)'!M1624</f>
        <v>109.8</v>
      </c>
      <c r="M2426" s="1224">
        <f>'[2]tr (2)'!N1624</f>
        <v>109.8</v>
      </c>
      <c r="N2426" s="1272">
        <f>'[2]tr (2)'!O1624</f>
        <v>109.8</v>
      </c>
      <c r="O2426" s="1224">
        <f>'[2]tr (2)'!P1624</f>
        <v>109.8</v>
      </c>
      <c r="P2426" s="1276">
        <f>'[2]tr (2)'!Q1624</f>
        <v>109.8</v>
      </c>
      <c r="Q2426" s="1278" t="s">
        <v>2820</v>
      </c>
    </row>
    <row r="2427" spans="1:17" s="1243" customFormat="1" ht="15" customHeight="1">
      <c r="A2427" s="1244" t="s">
        <v>2821</v>
      </c>
      <c r="B2427" s="1272">
        <f>'[2]tr (2)'!C1625</f>
        <v>125</v>
      </c>
      <c r="C2427" s="1224">
        <f>'[2]tr (2)'!D1625</f>
        <v>122</v>
      </c>
      <c r="D2427" s="1276">
        <f>'[2]tr (2)'!E1625</f>
        <v>122</v>
      </c>
      <c r="E2427" s="1224">
        <f>'[2]tr (2)'!F1625</f>
        <v>115.9</v>
      </c>
      <c r="F2427" s="1224">
        <f>'[2]tr (2)'!G1625</f>
        <v>115.9</v>
      </c>
      <c r="G2427" s="1224">
        <f>'[2]tr (2)'!H1625</f>
        <v>115.9</v>
      </c>
      <c r="H2427" s="1224">
        <f>'[2]tr (2)'!I1625</f>
        <v>115.9</v>
      </c>
      <c r="I2427" s="1224">
        <f>'[2]tr (2)'!J1625</f>
        <v>115.9</v>
      </c>
      <c r="J2427" s="1224">
        <f>'[2]tr (2)'!K1625</f>
        <v>115.9</v>
      </c>
      <c r="K2427" s="1224">
        <f>'[2]tr (2)'!L1625</f>
        <v>115.9</v>
      </c>
      <c r="L2427" s="1224">
        <f>'[2]tr (2)'!M1625</f>
        <v>115.9</v>
      </c>
      <c r="M2427" s="1224">
        <f>'[2]tr (2)'!N1625</f>
        <v>100</v>
      </c>
      <c r="N2427" s="1272">
        <f>'[2]tr (2)'!O1625</f>
        <v>100</v>
      </c>
      <c r="O2427" s="1224">
        <f>'[2]tr (2)'!P1625</f>
        <v>100</v>
      </c>
      <c r="P2427" s="1276">
        <f>'[2]tr (2)'!Q1625</f>
        <v>100</v>
      </c>
      <c r="Q2427" s="1278" t="s">
        <v>2822</v>
      </c>
    </row>
    <row r="2428" spans="1:17" s="1243" customFormat="1" ht="15" customHeight="1">
      <c r="A2428" s="1244" t="s">
        <v>2823</v>
      </c>
      <c r="B2428" s="1272">
        <f>'[2]tr (2)'!C1626</f>
        <v>105.6</v>
      </c>
      <c r="C2428" s="1224">
        <f>'[2]tr (2)'!D1626</f>
        <v>105.6</v>
      </c>
      <c r="D2428" s="1276">
        <f>'[2]tr (2)'!E1626</f>
        <v>105.6</v>
      </c>
      <c r="E2428" s="1224">
        <f>'[2]tr (2)'!F1626</f>
        <v>105.6</v>
      </c>
      <c r="F2428" s="1224">
        <f>'[2]tr (2)'!G1626</f>
        <v>105.6</v>
      </c>
      <c r="G2428" s="1224">
        <f>'[2]tr (2)'!H1626</f>
        <v>105.6</v>
      </c>
      <c r="H2428" s="1224">
        <f>'[2]tr (2)'!I1626</f>
        <v>105.6</v>
      </c>
      <c r="I2428" s="1224">
        <f>'[2]tr (2)'!J1626</f>
        <v>105.6</v>
      </c>
      <c r="J2428" s="1224">
        <f>'[2]tr (2)'!K1626</f>
        <v>105.6</v>
      </c>
      <c r="K2428" s="1224">
        <f>'[2]tr (2)'!L1626</f>
        <v>105.6</v>
      </c>
      <c r="L2428" s="1224">
        <f>'[2]tr (2)'!M1626</f>
        <v>105.6</v>
      </c>
      <c r="M2428" s="1224">
        <f>'[2]tr (2)'!N1626</f>
        <v>105.6</v>
      </c>
      <c r="N2428" s="1272">
        <f>'[2]tr (2)'!O1626</f>
        <v>105.6</v>
      </c>
      <c r="O2428" s="1224">
        <f>'[2]tr (2)'!P1626</f>
        <v>105.6</v>
      </c>
      <c r="P2428" s="1276">
        <f>'[2]tr (2)'!Q1626</f>
        <v>105.6</v>
      </c>
      <c r="Q2428" s="1277" t="s">
        <v>2824</v>
      </c>
    </row>
    <row r="2429" spans="1:17" s="1243" customFormat="1" ht="15" customHeight="1">
      <c r="A2429" s="1244" t="s">
        <v>2825</v>
      </c>
      <c r="B2429" s="1272">
        <f>'[2]tr (2)'!C1627</f>
        <v>99.5</v>
      </c>
      <c r="C2429" s="1224">
        <f>'[2]tr (2)'!D1627</f>
        <v>99.5</v>
      </c>
      <c r="D2429" s="1276">
        <f>'[2]tr (2)'!E1627</f>
        <v>99.5</v>
      </c>
      <c r="E2429" s="1224">
        <f>'[2]tr (2)'!F1627</f>
        <v>99.5</v>
      </c>
      <c r="F2429" s="1224">
        <f>'[2]tr (2)'!G1627</f>
        <v>104.3</v>
      </c>
      <c r="G2429" s="1224">
        <f>'[2]tr (2)'!H1627</f>
        <v>104.3</v>
      </c>
      <c r="H2429" s="1224">
        <f>'[2]tr (2)'!I1627</f>
        <v>102.1</v>
      </c>
      <c r="I2429" s="1224">
        <f>'[2]tr (2)'!J1627</f>
        <v>102.1</v>
      </c>
      <c r="J2429" s="1224">
        <f>'[2]tr (2)'!K1627</f>
        <v>102.1</v>
      </c>
      <c r="K2429" s="1224">
        <f>'[2]tr (2)'!L1627</f>
        <v>102.1</v>
      </c>
      <c r="L2429" s="1224">
        <f>'[2]tr (2)'!M1627</f>
        <v>102.1</v>
      </c>
      <c r="M2429" s="1224">
        <f>'[2]tr (2)'!N1627</f>
        <v>102.1</v>
      </c>
      <c r="N2429" s="1272">
        <f>'[2]tr (2)'!O1627</f>
        <v>102.1</v>
      </c>
      <c r="O2429" s="1224">
        <f>'[2]tr (2)'!P1627</f>
        <v>102.1</v>
      </c>
      <c r="P2429" s="1276">
        <f>'[2]tr (2)'!Q1627</f>
        <v>102.1</v>
      </c>
      <c r="Q2429" s="1278" t="s">
        <v>2826</v>
      </c>
    </row>
    <row r="2430" spans="1:17" s="1243" customFormat="1" ht="15" customHeight="1">
      <c r="A2430" s="1244" t="s">
        <v>2827</v>
      </c>
      <c r="B2430" s="1272">
        <f>'[2]tr (2)'!C1628</f>
        <v>104.1</v>
      </c>
      <c r="C2430" s="1224">
        <f>'[2]tr (2)'!D1628</f>
        <v>104.1</v>
      </c>
      <c r="D2430" s="1276">
        <f>'[2]tr (2)'!E1628</f>
        <v>104.1</v>
      </c>
      <c r="E2430" s="1224">
        <f>'[2]tr (2)'!F1628</f>
        <v>104.1</v>
      </c>
      <c r="F2430" s="1224">
        <f>'[2]tr (2)'!G1628</f>
        <v>104.1</v>
      </c>
      <c r="G2430" s="1224">
        <f>'[2]tr (2)'!H1628</f>
        <v>104.1</v>
      </c>
      <c r="H2430" s="1224">
        <f>'[2]tr (2)'!I1628</f>
        <v>110.8</v>
      </c>
      <c r="I2430" s="1224">
        <f>'[2]tr (2)'!J1628</f>
        <v>110.8</v>
      </c>
      <c r="J2430" s="1224">
        <f>'[2]tr (2)'!K1628</f>
        <v>110.8</v>
      </c>
      <c r="K2430" s="1224">
        <f>'[2]tr (2)'!L1628</f>
        <v>110.8</v>
      </c>
      <c r="L2430" s="1224">
        <f>'[2]tr (2)'!M1628</f>
        <v>110.8</v>
      </c>
      <c r="M2430" s="1224">
        <f>'[2]tr (2)'!N1628</f>
        <v>110.8</v>
      </c>
      <c r="N2430" s="1272">
        <f>'[2]tr (2)'!O1628</f>
        <v>110.8</v>
      </c>
      <c r="O2430" s="1224">
        <f>'[2]tr (2)'!P1628</f>
        <v>111.2</v>
      </c>
      <c r="P2430" s="1276">
        <f>'[2]tr (2)'!Q1628</f>
        <v>111.2</v>
      </c>
      <c r="Q2430" s="1277" t="s">
        <v>2828</v>
      </c>
    </row>
    <row r="2431" spans="1:17" s="1243" customFormat="1" ht="15" customHeight="1">
      <c r="A2431" s="1244" t="s">
        <v>2829</v>
      </c>
      <c r="B2431" s="1272">
        <f>'[2]tr (2)'!C1629</f>
        <v>100</v>
      </c>
      <c r="C2431" s="1224">
        <f>'[2]tr (2)'!D1629</f>
        <v>100</v>
      </c>
      <c r="D2431" s="1276">
        <f>'[2]tr (2)'!E1629</f>
        <v>100</v>
      </c>
      <c r="E2431" s="1224">
        <f>'[2]tr (2)'!F1629</f>
        <v>100</v>
      </c>
      <c r="F2431" s="1224">
        <f>'[2]tr (2)'!G1629</f>
        <v>100</v>
      </c>
      <c r="G2431" s="1224">
        <f>'[2]tr (2)'!H1629</f>
        <v>100</v>
      </c>
      <c r="H2431" s="1224">
        <f>'[2]tr (2)'!I1629</f>
        <v>100</v>
      </c>
      <c r="I2431" s="1224">
        <f>'[2]tr (2)'!J1629</f>
        <v>100</v>
      </c>
      <c r="J2431" s="1224">
        <f>'[2]tr (2)'!K1629</f>
        <v>100</v>
      </c>
      <c r="K2431" s="1224">
        <f>'[2]tr (2)'!L1629</f>
        <v>100</v>
      </c>
      <c r="L2431" s="1224">
        <f>'[2]tr (2)'!M1629</f>
        <v>100</v>
      </c>
      <c r="M2431" s="1224">
        <f>'[2]tr (2)'!N1629</f>
        <v>100</v>
      </c>
      <c r="N2431" s="1272">
        <f>'[2]tr (2)'!O1629</f>
        <v>100</v>
      </c>
      <c r="O2431" s="1224">
        <f>'[2]tr (2)'!P1629</f>
        <v>100</v>
      </c>
      <c r="P2431" s="1276">
        <f>'[2]tr (2)'!Q1629</f>
        <v>100</v>
      </c>
      <c r="Q2431" s="1278" t="s">
        <v>2830</v>
      </c>
    </row>
    <row r="2432" spans="1:17" s="1243" customFormat="1" ht="15" customHeight="1">
      <c r="A2432" s="1244"/>
      <c r="B2432" s="1272"/>
      <c r="C2432" s="1224"/>
      <c r="D2432" s="1268"/>
      <c r="E2432" s="1267"/>
      <c r="F2432" s="1267"/>
      <c r="G2432" s="1267"/>
      <c r="H2432" s="1267"/>
      <c r="I2432" s="1267"/>
      <c r="J2432" s="1267"/>
      <c r="K2432" s="1267"/>
      <c r="L2432" s="1267"/>
      <c r="M2432" s="1267"/>
      <c r="N2432" s="1266"/>
      <c r="O2432" s="1267"/>
      <c r="P2432" s="1268"/>
      <c r="Q2432" s="1278"/>
    </row>
    <row r="2433" spans="1:17" s="1243" customFormat="1" ht="15" customHeight="1">
      <c r="A2433" s="1274" t="s">
        <v>2831</v>
      </c>
      <c r="B2433" s="1266">
        <f>'[2]tr (2)'!C1631</f>
        <v>107.7</v>
      </c>
      <c r="C2433" s="1267">
        <f>'[2]tr (2)'!D1631</f>
        <v>107.3</v>
      </c>
      <c r="D2433" s="1268">
        <f>'[2]tr (2)'!E1631</f>
        <v>106.8</v>
      </c>
      <c r="E2433" s="1267">
        <f>'[2]tr (2)'!F1631</f>
        <v>106.6</v>
      </c>
      <c r="F2433" s="1267">
        <f>'[2]tr (2)'!G1631</f>
        <v>106.6</v>
      </c>
      <c r="G2433" s="1267">
        <f>'[2]tr (2)'!H1631</f>
        <v>106.6</v>
      </c>
      <c r="H2433" s="1267">
        <f>'[2]tr (2)'!I1631</f>
        <v>106.6</v>
      </c>
      <c r="I2433" s="1267">
        <f>'[2]tr (2)'!J1631</f>
        <v>106.6</v>
      </c>
      <c r="J2433" s="1267">
        <f>'[2]tr (2)'!K1631</f>
        <v>106.6</v>
      </c>
      <c r="K2433" s="1267">
        <f>'[2]tr (2)'!L1631</f>
        <v>106.6</v>
      </c>
      <c r="L2433" s="1267">
        <f>'[2]tr (2)'!M1631</f>
        <v>106.6</v>
      </c>
      <c r="M2433" s="1267">
        <f>'[2]tr (2)'!N1631</f>
        <v>106.6</v>
      </c>
      <c r="N2433" s="1266">
        <f>'[2]tr (2)'!O1631</f>
        <v>106.6</v>
      </c>
      <c r="O2433" s="1267">
        <f>'[2]tr (2)'!P1631</f>
        <v>106.6</v>
      </c>
      <c r="P2433" s="1268">
        <f>'[2]tr (2)'!Q1631</f>
        <v>106.6</v>
      </c>
      <c r="Q2433" s="1273" t="s">
        <v>2832</v>
      </c>
    </row>
    <row r="2434" spans="1:17" s="1243" customFormat="1" ht="15" customHeight="1">
      <c r="A2434" s="1244" t="s">
        <v>2833</v>
      </c>
      <c r="B2434" s="1272">
        <f>'[2]tr (2)'!C1632</f>
        <v>93.7</v>
      </c>
      <c r="C2434" s="1224">
        <f>'[2]tr (2)'!D1632</f>
        <v>93.7</v>
      </c>
      <c r="D2434" s="1276">
        <f>'[2]tr (2)'!E1632</f>
        <v>93.7</v>
      </c>
      <c r="E2434" s="1224">
        <f>'[2]tr (2)'!F1632</f>
        <v>93.7</v>
      </c>
      <c r="F2434" s="1224">
        <f>'[2]tr (2)'!G1632</f>
        <v>93.7</v>
      </c>
      <c r="G2434" s="1224">
        <f>'[2]tr (2)'!H1632</f>
        <v>93.7</v>
      </c>
      <c r="H2434" s="1224">
        <f>'[2]tr (2)'!I1632</f>
        <v>93.7</v>
      </c>
      <c r="I2434" s="1224">
        <f>'[2]tr (2)'!J1632</f>
        <v>93.7</v>
      </c>
      <c r="J2434" s="1224">
        <f>'[2]tr (2)'!K1632</f>
        <v>93.7</v>
      </c>
      <c r="K2434" s="1224">
        <f>'[2]tr (2)'!L1632</f>
        <v>93.7</v>
      </c>
      <c r="L2434" s="1224">
        <f>'[2]tr (2)'!M1632</f>
        <v>93.8</v>
      </c>
      <c r="M2434" s="1224">
        <f>'[2]tr (2)'!N1632</f>
        <v>93.8</v>
      </c>
      <c r="N2434" s="1272">
        <f>'[2]tr (2)'!O1632</f>
        <v>93.8</v>
      </c>
      <c r="O2434" s="1224">
        <f>'[2]tr (2)'!P1632</f>
        <v>93.8</v>
      </c>
      <c r="P2434" s="1276">
        <f>'[2]tr (2)'!Q1632</f>
        <v>93.8</v>
      </c>
      <c r="Q2434" s="1278" t="s">
        <v>2834</v>
      </c>
    </row>
    <row r="2435" spans="1:17" s="1243" customFormat="1" ht="15" customHeight="1">
      <c r="A2435" s="1244" t="s">
        <v>2835</v>
      </c>
      <c r="B2435" s="1272">
        <f>'[2]tr (2)'!C1633</f>
        <v>101.3</v>
      </c>
      <c r="C2435" s="1224">
        <f>'[2]tr (2)'!D1633</f>
        <v>101.3</v>
      </c>
      <c r="D2435" s="1276">
        <f>'[2]tr (2)'!E1633</f>
        <v>101.3</v>
      </c>
      <c r="E2435" s="1224">
        <f>'[2]tr (2)'!F1633</f>
        <v>101.3</v>
      </c>
      <c r="F2435" s="1224">
        <f>'[2]tr (2)'!G1633</f>
        <v>101.3</v>
      </c>
      <c r="G2435" s="1224">
        <f>'[2]tr (2)'!H1633</f>
        <v>101.3</v>
      </c>
      <c r="H2435" s="1224">
        <f>'[2]tr (2)'!I1633</f>
        <v>101.3</v>
      </c>
      <c r="I2435" s="1224">
        <f>'[2]tr (2)'!J1633</f>
        <v>101.3</v>
      </c>
      <c r="J2435" s="1224">
        <f>'[2]tr (2)'!K1633</f>
        <v>101.3</v>
      </c>
      <c r="K2435" s="1224">
        <f>'[2]tr (2)'!L1633</f>
        <v>101.3</v>
      </c>
      <c r="L2435" s="1224">
        <f>'[2]tr (2)'!M1633</f>
        <v>101.3</v>
      </c>
      <c r="M2435" s="1224">
        <f>'[2]tr (2)'!N1633</f>
        <v>101.3</v>
      </c>
      <c r="N2435" s="1272">
        <f>'[2]tr (2)'!O1633</f>
        <v>101.3</v>
      </c>
      <c r="O2435" s="1224">
        <f>'[2]tr (2)'!P1633</f>
        <v>101.3</v>
      </c>
      <c r="P2435" s="1276">
        <f>'[2]tr (2)'!Q1633</f>
        <v>101.3</v>
      </c>
      <c r="Q2435" s="1278" t="s">
        <v>2836</v>
      </c>
    </row>
    <row r="2436" spans="1:17" s="1243" customFormat="1" ht="15" customHeight="1">
      <c r="A2436" s="1244" t="s">
        <v>2837</v>
      </c>
      <c r="B2436" s="1272">
        <f>'[2]tr (2)'!C1634</f>
        <v>125</v>
      </c>
      <c r="C2436" s="1224">
        <f>'[2]tr (2)'!D1634</f>
        <v>115</v>
      </c>
      <c r="D2436" s="1276">
        <f>'[2]tr (2)'!E1634</f>
        <v>105</v>
      </c>
      <c r="E2436" s="1224">
        <f>'[2]tr (2)'!F1634</f>
        <v>100</v>
      </c>
      <c r="F2436" s="1224">
        <f>'[2]tr (2)'!G1634</f>
        <v>100</v>
      </c>
      <c r="G2436" s="1224">
        <f>'[2]tr (2)'!H1634</f>
        <v>100</v>
      </c>
      <c r="H2436" s="1224">
        <f>'[2]tr (2)'!I1634</f>
        <v>100</v>
      </c>
      <c r="I2436" s="1224">
        <f>'[2]tr (2)'!J1634</f>
        <v>100</v>
      </c>
      <c r="J2436" s="1224">
        <f>'[2]tr (2)'!K1634</f>
        <v>100</v>
      </c>
      <c r="K2436" s="1224">
        <f>'[2]tr (2)'!L1634</f>
        <v>100</v>
      </c>
      <c r="L2436" s="1224">
        <f>'[2]tr (2)'!M1634</f>
        <v>100</v>
      </c>
      <c r="M2436" s="1224">
        <f>'[2]tr (2)'!N1634</f>
        <v>100</v>
      </c>
      <c r="N2436" s="1272">
        <f>'[2]tr (2)'!O1634</f>
        <v>100</v>
      </c>
      <c r="O2436" s="1224">
        <f>'[2]tr (2)'!P1634</f>
        <v>100</v>
      </c>
      <c r="P2436" s="1276">
        <f>'[2]tr (2)'!Q1634</f>
        <v>100</v>
      </c>
      <c r="Q2436" s="1278" t="s">
        <v>2838</v>
      </c>
    </row>
    <row r="2437" spans="1:17" s="1243" customFormat="1" ht="15" customHeight="1">
      <c r="A2437" s="1244" t="s">
        <v>2839</v>
      </c>
      <c r="B2437" s="1272">
        <f>'[2]tr (2)'!C1635</f>
        <v>135.30000000000001</v>
      </c>
      <c r="C2437" s="1224">
        <f>'[2]tr (2)'!D1635</f>
        <v>135.30000000000001</v>
      </c>
      <c r="D2437" s="1276">
        <f>'[2]tr (2)'!E1635</f>
        <v>134.30000000000001</v>
      </c>
      <c r="E2437" s="1224">
        <f>'[2]tr (2)'!F1635</f>
        <v>134.30000000000001</v>
      </c>
      <c r="F2437" s="1224">
        <f>'[2]tr (2)'!G1635</f>
        <v>134.30000000000001</v>
      </c>
      <c r="G2437" s="1224">
        <f>'[2]tr (2)'!H1635</f>
        <v>134.30000000000001</v>
      </c>
      <c r="H2437" s="1224">
        <f>'[2]tr (2)'!I1635</f>
        <v>134.30000000000001</v>
      </c>
      <c r="I2437" s="1224">
        <f>'[2]tr (2)'!J1635</f>
        <v>134.30000000000001</v>
      </c>
      <c r="J2437" s="1224">
        <f>'[2]tr (2)'!K1635</f>
        <v>134.30000000000001</v>
      </c>
      <c r="K2437" s="1224">
        <f>'[2]tr (2)'!L1635</f>
        <v>134.30000000000001</v>
      </c>
      <c r="L2437" s="1224">
        <f>'[2]tr (2)'!M1635</f>
        <v>134.30000000000001</v>
      </c>
      <c r="M2437" s="1224">
        <f>'[2]tr (2)'!N1635</f>
        <v>134.30000000000001</v>
      </c>
      <c r="N2437" s="1272">
        <f>'[2]tr (2)'!O1635</f>
        <v>134.30000000000001</v>
      </c>
      <c r="O2437" s="1224">
        <f>'[2]tr (2)'!P1635</f>
        <v>134.30000000000001</v>
      </c>
      <c r="P2437" s="1276">
        <f>'[2]tr (2)'!Q1635</f>
        <v>134.30000000000001</v>
      </c>
      <c r="Q2437" s="1278" t="s">
        <v>2840</v>
      </c>
    </row>
    <row r="2438" spans="1:17" s="1243" customFormat="1" ht="15" customHeight="1">
      <c r="A2438" s="1244" t="s">
        <v>2841</v>
      </c>
      <c r="B2438" s="1272">
        <f>'[2]tr (2)'!C1636</f>
        <v>143.30000000000001</v>
      </c>
      <c r="C2438" s="1224">
        <f>'[2]tr (2)'!D1636</f>
        <v>143.30000000000001</v>
      </c>
      <c r="D2438" s="1276">
        <f>'[2]tr (2)'!E1636</f>
        <v>143.30000000000001</v>
      </c>
      <c r="E2438" s="1224">
        <f>'[2]tr (2)'!F1636</f>
        <v>143.30000000000001</v>
      </c>
      <c r="F2438" s="1224">
        <f>'[2]tr (2)'!G1636</f>
        <v>143.30000000000001</v>
      </c>
      <c r="G2438" s="1224">
        <f>'[2]tr (2)'!H1636</f>
        <v>143.30000000000001</v>
      </c>
      <c r="H2438" s="1224">
        <f>'[2]tr (2)'!I1636</f>
        <v>143.30000000000001</v>
      </c>
      <c r="I2438" s="1224">
        <f>'[2]tr (2)'!J1636</f>
        <v>143.30000000000001</v>
      </c>
      <c r="J2438" s="1224">
        <f>'[2]tr (2)'!K1636</f>
        <v>143.30000000000001</v>
      </c>
      <c r="K2438" s="1224">
        <f>'[2]tr (2)'!L1636</f>
        <v>143.30000000000001</v>
      </c>
      <c r="L2438" s="1224">
        <f>'[2]tr (2)'!M1636</f>
        <v>143.30000000000001</v>
      </c>
      <c r="M2438" s="1224">
        <f>'[2]tr (2)'!N1636</f>
        <v>143.30000000000001</v>
      </c>
      <c r="N2438" s="1272">
        <f>'[2]tr (2)'!O1636</f>
        <v>143.30000000000001</v>
      </c>
      <c r="O2438" s="1224">
        <f>'[2]tr (2)'!P1636</f>
        <v>143.30000000000001</v>
      </c>
      <c r="P2438" s="1276">
        <f>'[2]tr (2)'!Q1636</f>
        <v>143.30000000000001</v>
      </c>
      <c r="Q2438" s="1278" t="s">
        <v>2842</v>
      </c>
    </row>
    <row r="2439" spans="1:17" s="1243" customFormat="1" ht="15" customHeight="1">
      <c r="A2439" s="1244" t="s">
        <v>2843</v>
      </c>
      <c r="B2439" s="1272">
        <f>'[2]tr (2)'!C1637</f>
        <v>101.7</v>
      </c>
      <c r="C2439" s="1224">
        <f>'[2]tr (2)'!D1637</f>
        <v>101.7</v>
      </c>
      <c r="D2439" s="1276">
        <f>'[2]tr (2)'!E1637</f>
        <v>101.7</v>
      </c>
      <c r="E2439" s="1224">
        <f>'[2]tr (2)'!F1637</f>
        <v>101.7</v>
      </c>
      <c r="F2439" s="1224">
        <f>'[2]tr (2)'!G1637</f>
        <v>101.7</v>
      </c>
      <c r="G2439" s="1224">
        <f>'[2]tr (2)'!H1637</f>
        <v>101.7</v>
      </c>
      <c r="H2439" s="1224">
        <f>'[2]tr (2)'!I1637</f>
        <v>101.7</v>
      </c>
      <c r="I2439" s="1224">
        <f>'[2]tr (2)'!J1637</f>
        <v>101.7</v>
      </c>
      <c r="J2439" s="1224">
        <f>'[2]tr (2)'!K1637</f>
        <v>101.7</v>
      </c>
      <c r="K2439" s="1224">
        <f>'[2]tr (2)'!L1637</f>
        <v>101.7</v>
      </c>
      <c r="L2439" s="1224">
        <f>'[2]tr (2)'!M1637</f>
        <v>101.7</v>
      </c>
      <c r="M2439" s="1224">
        <f>'[2]tr (2)'!N1637</f>
        <v>101.7</v>
      </c>
      <c r="N2439" s="1272">
        <f>'[2]tr (2)'!O1637</f>
        <v>101.7</v>
      </c>
      <c r="O2439" s="1224">
        <f>'[2]tr (2)'!P1637</f>
        <v>101.7</v>
      </c>
      <c r="P2439" s="1276">
        <f>'[2]tr (2)'!Q1637</f>
        <v>101.7</v>
      </c>
      <c r="Q2439" s="1278" t="s">
        <v>2844</v>
      </c>
    </row>
    <row r="2440" spans="1:17" s="1243" customFormat="1" ht="15" customHeight="1">
      <c r="A2440" s="1244" t="s">
        <v>2845</v>
      </c>
      <c r="B2440" s="1272">
        <f>'[2]tr (2)'!C1638</f>
        <v>114.8</v>
      </c>
      <c r="C2440" s="1224">
        <f>'[2]tr (2)'!D1638</f>
        <v>114.8</v>
      </c>
      <c r="D2440" s="1276">
        <f>'[2]tr (2)'!E1638</f>
        <v>114.8</v>
      </c>
      <c r="E2440" s="1224">
        <f>'[2]tr (2)'!F1638</f>
        <v>114.8</v>
      </c>
      <c r="F2440" s="1224">
        <f>'[2]tr (2)'!G1638</f>
        <v>114.8</v>
      </c>
      <c r="G2440" s="1224">
        <f>'[2]tr (2)'!H1638</f>
        <v>114.8</v>
      </c>
      <c r="H2440" s="1224">
        <f>'[2]tr (2)'!I1638</f>
        <v>114.8</v>
      </c>
      <c r="I2440" s="1224">
        <f>'[2]tr (2)'!J1638</f>
        <v>114.8</v>
      </c>
      <c r="J2440" s="1224">
        <f>'[2]tr (2)'!K1638</f>
        <v>114.8</v>
      </c>
      <c r="K2440" s="1224">
        <f>'[2]tr (2)'!L1638</f>
        <v>114.8</v>
      </c>
      <c r="L2440" s="1224">
        <f>'[2]tr (2)'!M1638</f>
        <v>114.8</v>
      </c>
      <c r="M2440" s="1224">
        <f>'[2]tr (2)'!N1638</f>
        <v>114.8</v>
      </c>
      <c r="N2440" s="1272">
        <f>'[2]tr (2)'!O1638</f>
        <v>114.8</v>
      </c>
      <c r="O2440" s="1224">
        <f>'[2]tr (2)'!P1638</f>
        <v>114.8</v>
      </c>
      <c r="P2440" s="1276">
        <f>'[2]tr (2)'!Q1638</f>
        <v>114.8</v>
      </c>
      <c r="Q2440" s="1278" t="s">
        <v>2846</v>
      </c>
    </row>
    <row r="2441" spans="1:17" s="1243" customFormat="1" ht="15" customHeight="1">
      <c r="A2441" s="1244"/>
      <c r="B2441" s="1272"/>
      <c r="C2441" s="1224"/>
      <c r="D2441" s="1268"/>
      <c r="E2441" s="1267"/>
      <c r="F2441" s="1267"/>
      <c r="G2441" s="1267"/>
      <c r="H2441" s="1267"/>
      <c r="I2441" s="1267"/>
      <c r="J2441" s="1267"/>
      <c r="K2441" s="1267"/>
      <c r="L2441" s="1267"/>
      <c r="M2441" s="1267"/>
      <c r="N2441" s="1266"/>
      <c r="O2441" s="1267"/>
      <c r="P2441" s="1268"/>
      <c r="Q2441" s="1278"/>
    </row>
    <row r="2442" spans="1:17" s="1243" customFormat="1" ht="15" customHeight="1">
      <c r="A2442" s="1274" t="s">
        <v>2847</v>
      </c>
      <c r="B2442" s="1266">
        <f>'[2]tr (2)'!C1640</f>
        <v>111.9</v>
      </c>
      <c r="C2442" s="1267">
        <f>'[2]tr (2)'!D1640</f>
        <v>113.2</v>
      </c>
      <c r="D2442" s="1268">
        <f>'[2]tr (2)'!E1640</f>
        <v>113.7</v>
      </c>
      <c r="E2442" s="1267">
        <f>'[2]tr (2)'!F1640</f>
        <v>113.5</v>
      </c>
      <c r="F2442" s="1267">
        <f>'[2]tr (2)'!G1640</f>
        <v>113.4</v>
      </c>
      <c r="G2442" s="1267">
        <f>'[2]tr (2)'!H1640</f>
        <v>113.4</v>
      </c>
      <c r="H2442" s="1267">
        <f>'[2]tr (2)'!I1640</f>
        <v>113.5</v>
      </c>
      <c r="I2442" s="1267">
        <f>'[2]tr (2)'!J1640</f>
        <v>113</v>
      </c>
      <c r="J2442" s="1267">
        <f>'[2]tr (2)'!K1640</f>
        <v>112.4</v>
      </c>
      <c r="K2442" s="1267">
        <f>'[2]tr (2)'!L1640</f>
        <v>112.2</v>
      </c>
      <c r="L2442" s="1267">
        <f>'[2]tr (2)'!M1640</f>
        <v>112.7</v>
      </c>
      <c r="M2442" s="1267">
        <f>'[2]tr (2)'!N1640</f>
        <v>112.6</v>
      </c>
      <c r="N2442" s="1266">
        <f>'[2]tr (2)'!O1640</f>
        <v>112.3</v>
      </c>
      <c r="O2442" s="1267">
        <f>'[2]tr (2)'!P1640</f>
        <v>111.5</v>
      </c>
      <c r="P2442" s="1268">
        <f>'[2]tr (2)'!Q1640</f>
        <v>110.9</v>
      </c>
      <c r="Q2442" s="1273" t="s">
        <v>2848</v>
      </c>
    </row>
    <row r="2443" spans="1:17" s="1243" customFormat="1" ht="15" customHeight="1">
      <c r="A2443" s="1244" t="s">
        <v>2849</v>
      </c>
      <c r="B2443" s="1272">
        <f>'[2]tr (2)'!C1641</f>
        <v>111.1</v>
      </c>
      <c r="C2443" s="1224">
        <f>'[2]tr (2)'!D1641</f>
        <v>111.1</v>
      </c>
      <c r="D2443" s="1276">
        <f>'[2]tr (2)'!E1641</f>
        <v>111.1</v>
      </c>
      <c r="E2443" s="1224">
        <f>'[2]tr (2)'!F1641</f>
        <v>111.1</v>
      </c>
      <c r="F2443" s="1224">
        <f>'[2]tr (2)'!G1641</f>
        <v>111.1</v>
      </c>
      <c r="G2443" s="1224">
        <f>'[2]tr (2)'!H1641</f>
        <v>111.1</v>
      </c>
      <c r="H2443" s="1224">
        <f>'[2]tr (2)'!I1641</f>
        <v>111.1</v>
      </c>
      <c r="I2443" s="1224">
        <f>'[2]tr (2)'!J1641</f>
        <v>111.1</v>
      </c>
      <c r="J2443" s="1224">
        <f>'[2]tr (2)'!K1641</f>
        <v>111.1</v>
      </c>
      <c r="K2443" s="1224">
        <f>'[2]tr (2)'!L1641</f>
        <v>111.1</v>
      </c>
      <c r="L2443" s="1224">
        <f>'[2]tr (2)'!M1641</f>
        <v>111.1</v>
      </c>
      <c r="M2443" s="1224">
        <f>'[2]tr (2)'!N1641</f>
        <v>111.1</v>
      </c>
      <c r="N2443" s="1272">
        <f>'[2]tr (2)'!O1641</f>
        <v>111.1</v>
      </c>
      <c r="O2443" s="1224">
        <f>'[2]tr (2)'!P1641</f>
        <v>111.1</v>
      </c>
      <c r="P2443" s="1276">
        <f>'[2]tr (2)'!Q1641</f>
        <v>111.1</v>
      </c>
      <c r="Q2443" s="1278" t="s">
        <v>2850</v>
      </c>
    </row>
    <row r="2444" spans="1:17" s="1243" customFormat="1" ht="15" customHeight="1">
      <c r="A2444" s="1244" t="s">
        <v>2851</v>
      </c>
      <c r="B2444" s="1272">
        <f>'[2]tr (2)'!C1642</f>
        <v>105.1</v>
      </c>
      <c r="C2444" s="1224">
        <f>'[2]tr (2)'!D1642</f>
        <v>105.1</v>
      </c>
      <c r="D2444" s="1276">
        <f>'[2]tr (2)'!E1642</f>
        <v>105.1</v>
      </c>
      <c r="E2444" s="1224">
        <f>'[2]tr (2)'!F1642</f>
        <v>105.1</v>
      </c>
      <c r="F2444" s="1224">
        <f>'[2]tr (2)'!G1642</f>
        <v>105.1</v>
      </c>
      <c r="G2444" s="1224">
        <f>'[2]tr (2)'!H1642</f>
        <v>105.1</v>
      </c>
      <c r="H2444" s="1224">
        <f>'[2]tr (2)'!I1642</f>
        <v>105.1</v>
      </c>
      <c r="I2444" s="1224">
        <f>'[2]tr (2)'!J1642</f>
        <v>105.1</v>
      </c>
      <c r="J2444" s="1224">
        <f>'[2]tr (2)'!K1642</f>
        <v>105.1</v>
      </c>
      <c r="K2444" s="1224">
        <f>'[2]tr (2)'!L1642</f>
        <v>105.1</v>
      </c>
      <c r="L2444" s="1224">
        <f>'[2]tr (2)'!M1642</f>
        <v>105.1</v>
      </c>
      <c r="M2444" s="1224">
        <f>'[2]tr (2)'!N1642</f>
        <v>105.1</v>
      </c>
      <c r="N2444" s="1272">
        <f>'[2]tr (2)'!O1642</f>
        <v>105.1</v>
      </c>
      <c r="O2444" s="1224">
        <f>'[2]tr (2)'!P1642</f>
        <v>105.1</v>
      </c>
      <c r="P2444" s="1276">
        <f>'[2]tr (2)'!Q1642</f>
        <v>105.1</v>
      </c>
      <c r="Q2444" s="1278" t="s">
        <v>2852</v>
      </c>
    </row>
    <row r="2445" spans="1:17" s="1243" customFormat="1" ht="15" customHeight="1">
      <c r="A2445" s="1244" t="s">
        <v>2853</v>
      </c>
      <c r="B2445" s="1272">
        <f>'[2]tr (2)'!C1643</f>
        <v>100</v>
      </c>
      <c r="C2445" s="1224">
        <f>'[2]tr (2)'!D1643</f>
        <v>100</v>
      </c>
      <c r="D2445" s="1276">
        <f>'[2]tr (2)'!E1643</f>
        <v>100</v>
      </c>
      <c r="E2445" s="1224">
        <f>'[2]tr (2)'!F1643</f>
        <v>100</v>
      </c>
      <c r="F2445" s="1224">
        <f>'[2]tr (2)'!G1643</f>
        <v>100</v>
      </c>
      <c r="G2445" s="1224">
        <f>'[2]tr (2)'!H1643</f>
        <v>100</v>
      </c>
      <c r="H2445" s="1224">
        <f>'[2]tr (2)'!I1643</f>
        <v>100</v>
      </c>
      <c r="I2445" s="1224">
        <f>'[2]tr (2)'!J1643</f>
        <v>100</v>
      </c>
      <c r="J2445" s="1224">
        <f>'[2]tr (2)'!K1643</f>
        <v>100</v>
      </c>
      <c r="K2445" s="1224">
        <f>'[2]tr (2)'!L1643</f>
        <v>100</v>
      </c>
      <c r="L2445" s="1224">
        <f>'[2]tr (2)'!M1643</f>
        <v>100</v>
      </c>
      <c r="M2445" s="1224">
        <f>'[2]tr (2)'!N1643</f>
        <v>100</v>
      </c>
      <c r="N2445" s="1272">
        <f>'[2]tr (2)'!O1643</f>
        <v>100</v>
      </c>
      <c r="O2445" s="1224">
        <f>'[2]tr (2)'!P1643</f>
        <v>100</v>
      </c>
      <c r="P2445" s="1276">
        <f>'[2]tr (2)'!Q1643</f>
        <v>100</v>
      </c>
      <c r="Q2445" s="1277" t="s">
        <v>2854</v>
      </c>
    </row>
    <row r="2446" spans="1:17" s="1243" customFormat="1" ht="15" customHeight="1">
      <c r="A2446" s="1244" t="s">
        <v>2855</v>
      </c>
      <c r="B2446" s="1272">
        <f>'[2]tr (2)'!C1644</f>
        <v>109.4</v>
      </c>
      <c r="C2446" s="1224">
        <f>'[2]tr (2)'!D1644</f>
        <v>109.4</v>
      </c>
      <c r="D2446" s="1276">
        <f>'[2]tr (2)'!E1644</f>
        <v>109.4</v>
      </c>
      <c r="E2446" s="1224">
        <f>'[2]tr (2)'!F1644</f>
        <v>109.4</v>
      </c>
      <c r="F2446" s="1224">
        <f>'[2]tr (2)'!G1644</f>
        <v>109.4</v>
      </c>
      <c r="G2446" s="1224">
        <f>'[2]tr (2)'!H1644</f>
        <v>109.4</v>
      </c>
      <c r="H2446" s="1224">
        <f>'[2]tr (2)'!I1644</f>
        <v>109.4</v>
      </c>
      <c r="I2446" s="1224">
        <f>'[2]tr (2)'!J1644</f>
        <v>109.4</v>
      </c>
      <c r="J2446" s="1224">
        <f>'[2]tr (2)'!K1644</f>
        <v>109.4</v>
      </c>
      <c r="K2446" s="1224">
        <f>'[2]tr (2)'!L1644</f>
        <v>109.4</v>
      </c>
      <c r="L2446" s="1224">
        <f>'[2]tr (2)'!M1644</f>
        <v>109.4</v>
      </c>
      <c r="M2446" s="1224">
        <f>'[2]tr (2)'!N1644</f>
        <v>109.4</v>
      </c>
      <c r="N2446" s="1272">
        <f>'[2]tr (2)'!O1644</f>
        <v>109.4</v>
      </c>
      <c r="O2446" s="1224">
        <f>'[2]tr (2)'!P1644</f>
        <v>109.4</v>
      </c>
      <c r="P2446" s="1276">
        <f>'[2]tr (2)'!Q1644</f>
        <v>109.4</v>
      </c>
      <c r="Q2446" s="1278" t="s">
        <v>2856</v>
      </c>
    </row>
    <row r="2447" spans="1:17" s="1243" customFormat="1" ht="15" customHeight="1">
      <c r="A2447" s="1244" t="s">
        <v>2857</v>
      </c>
      <c r="B2447" s="1272">
        <f>'[2]tr (2)'!C1645</f>
        <v>113.7</v>
      </c>
      <c r="C2447" s="1224">
        <f>'[2]tr (2)'!D1645</f>
        <v>124.7</v>
      </c>
      <c r="D2447" s="1276">
        <f>'[2]tr (2)'!E1645</f>
        <v>127</v>
      </c>
      <c r="E2447" s="1224">
        <f>'[2]tr (2)'!F1645</f>
        <v>125.9</v>
      </c>
      <c r="F2447" s="1224">
        <f>'[2]tr (2)'!G1645</f>
        <v>125.6</v>
      </c>
      <c r="G2447" s="1224">
        <f>'[2]tr (2)'!H1645</f>
        <v>125.6</v>
      </c>
      <c r="H2447" s="1224">
        <f>'[2]tr (2)'!I1645</f>
        <v>125.9</v>
      </c>
      <c r="I2447" s="1224">
        <f>'[2]tr (2)'!J1645</f>
        <v>123.9</v>
      </c>
      <c r="J2447" s="1224">
        <f>'[2]tr (2)'!K1645</f>
        <v>121.2</v>
      </c>
      <c r="K2447" s="1224">
        <f>'[2]tr (2)'!L1645</f>
        <v>120.3</v>
      </c>
      <c r="L2447" s="1224">
        <f>'[2]tr (2)'!M1645</f>
        <v>122.5</v>
      </c>
      <c r="M2447" s="1224">
        <f>'[2]tr (2)'!N1645</f>
        <v>121.9</v>
      </c>
      <c r="N2447" s="1272">
        <f>'[2]tr (2)'!O1645</f>
        <v>120.9</v>
      </c>
      <c r="O2447" s="1224">
        <f>'[2]tr (2)'!P1645</f>
        <v>117.8</v>
      </c>
      <c r="P2447" s="1276">
        <f>'[2]tr (2)'!Q1645</f>
        <v>115.8</v>
      </c>
      <c r="Q2447" s="1277" t="s">
        <v>2858</v>
      </c>
    </row>
    <row r="2448" spans="1:17" s="1243" customFormat="1" ht="15" customHeight="1">
      <c r="A2448" s="1244" t="s">
        <v>2859</v>
      </c>
      <c r="B2448" s="1272">
        <f>'[2]tr (2)'!C1646</f>
        <v>105.3</v>
      </c>
      <c r="C2448" s="1224">
        <f>'[2]tr (2)'!D1646</f>
        <v>101.2</v>
      </c>
      <c r="D2448" s="1276">
        <f>'[2]tr (2)'!E1646</f>
        <v>101.2</v>
      </c>
      <c r="E2448" s="1224">
        <f>'[2]tr (2)'!F1646</f>
        <v>101.2</v>
      </c>
      <c r="F2448" s="1224">
        <f>'[2]tr (2)'!G1646</f>
        <v>101.2</v>
      </c>
      <c r="G2448" s="1224">
        <f>'[2]tr (2)'!H1646</f>
        <v>101.2</v>
      </c>
      <c r="H2448" s="1224">
        <f>'[2]tr (2)'!I1646</f>
        <v>101.2</v>
      </c>
      <c r="I2448" s="1224">
        <f>'[2]tr (2)'!J1646</f>
        <v>101.2</v>
      </c>
      <c r="J2448" s="1224">
        <f>'[2]tr (2)'!K1646</f>
        <v>101.2</v>
      </c>
      <c r="K2448" s="1224">
        <f>'[2]tr (2)'!L1646</f>
        <v>101.2</v>
      </c>
      <c r="L2448" s="1224">
        <f>'[2]tr (2)'!M1646</f>
        <v>101.2</v>
      </c>
      <c r="M2448" s="1224">
        <f>'[2]tr (2)'!N1646</f>
        <v>101.2</v>
      </c>
      <c r="N2448" s="1272">
        <f>'[2]tr (2)'!O1646</f>
        <v>101.2</v>
      </c>
      <c r="O2448" s="1224">
        <f>'[2]tr (2)'!P1646</f>
        <v>101.2</v>
      </c>
      <c r="P2448" s="1276">
        <f>'[2]tr (2)'!Q1646</f>
        <v>101.2</v>
      </c>
      <c r="Q2448" s="1278" t="s">
        <v>2860</v>
      </c>
    </row>
    <row r="2449" spans="1:17" s="1243" customFormat="1" ht="15" customHeight="1">
      <c r="A2449" s="1244" t="s">
        <v>2861</v>
      </c>
      <c r="B2449" s="1272">
        <f>'[2]tr (2)'!C1647</f>
        <v>109.4</v>
      </c>
      <c r="C2449" s="1224">
        <f>'[2]tr (2)'!D1647</f>
        <v>109.4</v>
      </c>
      <c r="D2449" s="1276">
        <f>'[2]tr (2)'!E1647</f>
        <v>109.4</v>
      </c>
      <c r="E2449" s="1224">
        <f>'[2]tr (2)'!F1647</f>
        <v>109.4</v>
      </c>
      <c r="F2449" s="1224">
        <f>'[2]tr (2)'!G1647</f>
        <v>109.4</v>
      </c>
      <c r="G2449" s="1224">
        <f>'[2]tr (2)'!H1647</f>
        <v>109.4</v>
      </c>
      <c r="H2449" s="1224">
        <f>'[2]tr (2)'!I1647</f>
        <v>109.4</v>
      </c>
      <c r="I2449" s="1224">
        <f>'[2]tr (2)'!J1647</f>
        <v>109.4</v>
      </c>
      <c r="J2449" s="1224">
        <f>'[2]tr (2)'!K1647</f>
        <v>109.4</v>
      </c>
      <c r="K2449" s="1224">
        <f>'[2]tr (2)'!L1647</f>
        <v>109.4</v>
      </c>
      <c r="L2449" s="1224">
        <f>'[2]tr (2)'!M1647</f>
        <v>109.4</v>
      </c>
      <c r="M2449" s="1224">
        <f>'[2]tr (2)'!N1647</f>
        <v>109.4</v>
      </c>
      <c r="N2449" s="1272">
        <f>'[2]tr (2)'!O1647</f>
        <v>109.4</v>
      </c>
      <c r="O2449" s="1224">
        <f>'[2]tr (2)'!P1647</f>
        <v>109.4</v>
      </c>
      <c r="P2449" s="1276">
        <f>'[2]tr (2)'!Q1647</f>
        <v>109.4</v>
      </c>
      <c r="Q2449" s="1278" t="s">
        <v>2862</v>
      </c>
    </row>
    <row r="2450" spans="1:17" s="1243" customFormat="1" ht="15" customHeight="1">
      <c r="A2450" s="1244" t="s">
        <v>2863</v>
      </c>
      <c r="B2450" s="1272">
        <f>'[2]tr (2)'!C1648</f>
        <v>154.1</v>
      </c>
      <c r="C2450" s="1224">
        <f>'[2]tr (2)'!D1648</f>
        <v>121.9</v>
      </c>
      <c r="D2450" s="1276">
        <f>'[2]tr (2)'!E1648</f>
        <v>121.9</v>
      </c>
      <c r="E2450" s="1224">
        <f>'[2]tr (2)'!F1648</f>
        <v>121.9</v>
      </c>
      <c r="F2450" s="1224">
        <f>'[2]tr (2)'!G1648</f>
        <v>121.9</v>
      </c>
      <c r="G2450" s="1224">
        <f>'[2]tr (2)'!H1648</f>
        <v>121.9</v>
      </c>
      <c r="H2450" s="1224">
        <f>'[2]tr (2)'!I1648</f>
        <v>121.9</v>
      </c>
      <c r="I2450" s="1224">
        <f>'[2]tr (2)'!J1648</f>
        <v>121.9</v>
      </c>
      <c r="J2450" s="1224">
        <f>'[2]tr (2)'!K1648</f>
        <v>121.9</v>
      </c>
      <c r="K2450" s="1224">
        <f>'[2]tr (2)'!L1648</f>
        <v>121.9</v>
      </c>
      <c r="L2450" s="1224">
        <f>'[2]tr (2)'!M1648</f>
        <v>121.9</v>
      </c>
      <c r="M2450" s="1224">
        <f>'[2]tr (2)'!N1648</f>
        <v>121.9</v>
      </c>
      <c r="N2450" s="1272">
        <f>'[2]tr (2)'!O1648</f>
        <v>121.9</v>
      </c>
      <c r="O2450" s="1224">
        <f>'[2]tr (2)'!P1648</f>
        <v>121.9</v>
      </c>
      <c r="P2450" s="1276">
        <f>'[2]tr (2)'!Q1648</f>
        <v>121.9</v>
      </c>
      <c r="Q2450" s="1278" t="s">
        <v>2864</v>
      </c>
    </row>
    <row r="2451" spans="1:17" s="1243" customFormat="1" ht="15" customHeight="1">
      <c r="A2451" s="1244" t="s">
        <v>2865</v>
      </c>
      <c r="B2451" s="1272">
        <f>'[2]tr (2)'!C1649</f>
        <v>114.4</v>
      </c>
      <c r="C2451" s="1224">
        <f>'[2]tr (2)'!D1649</f>
        <v>114.4</v>
      </c>
      <c r="D2451" s="1276">
        <f>'[2]tr (2)'!E1649</f>
        <v>114.4</v>
      </c>
      <c r="E2451" s="1224">
        <f>'[2]tr (2)'!F1649</f>
        <v>114.4</v>
      </c>
      <c r="F2451" s="1224">
        <f>'[2]tr (2)'!G1649</f>
        <v>114.4</v>
      </c>
      <c r="G2451" s="1224">
        <f>'[2]tr (2)'!H1649</f>
        <v>114.4</v>
      </c>
      <c r="H2451" s="1224">
        <f>'[2]tr (2)'!I1649</f>
        <v>114.4</v>
      </c>
      <c r="I2451" s="1224">
        <f>'[2]tr (2)'!J1649</f>
        <v>114.4</v>
      </c>
      <c r="J2451" s="1224">
        <f>'[2]tr (2)'!K1649</f>
        <v>114.4</v>
      </c>
      <c r="K2451" s="1224">
        <f>'[2]tr (2)'!L1649</f>
        <v>114.4</v>
      </c>
      <c r="L2451" s="1224">
        <f>'[2]tr (2)'!M1649</f>
        <v>114.4</v>
      </c>
      <c r="M2451" s="1224">
        <f>'[2]tr (2)'!N1649</f>
        <v>114.4</v>
      </c>
      <c r="N2451" s="1272">
        <f>'[2]tr (2)'!O1649</f>
        <v>114.4</v>
      </c>
      <c r="O2451" s="1224">
        <f>'[2]tr (2)'!P1649</f>
        <v>114.4</v>
      </c>
      <c r="P2451" s="1276">
        <f>'[2]tr (2)'!Q1649</f>
        <v>114.4</v>
      </c>
      <c r="Q2451" s="1278" t="s">
        <v>2866</v>
      </c>
    </row>
    <row r="2452" spans="1:17" s="1243" customFormat="1" ht="15" customHeight="1">
      <c r="A2452" s="1244" t="s">
        <v>2867</v>
      </c>
      <c r="B2452" s="1272">
        <f>'[2]tr (2)'!C1650</f>
        <v>134.19999999999999</v>
      </c>
      <c r="C2452" s="1224">
        <f>'[2]tr (2)'!D1650</f>
        <v>133.4</v>
      </c>
      <c r="D2452" s="1276">
        <f>'[2]tr (2)'!E1650</f>
        <v>133.4</v>
      </c>
      <c r="E2452" s="1224">
        <f>'[2]tr (2)'!F1650</f>
        <v>134.9</v>
      </c>
      <c r="F2452" s="1224">
        <f>'[2]tr (2)'!G1650</f>
        <v>134.9</v>
      </c>
      <c r="G2452" s="1224">
        <f>'[2]tr (2)'!H1650</f>
        <v>128.6</v>
      </c>
      <c r="H2452" s="1224">
        <f>'[2]tr (2)'!I1650</f>
        <v>133.1</v>
      </c>
      <c r="I2452" s="1224">
        <f>'[2]tr (2)'!J1650</f>
        <v>133.1</v>
      </c>
      <c r="J2452" s="1224">
        <f>'[2]tr (2)'!K1650</f>
        <v>133.30000000000001</v>
      </c>
      <c r="K2452" s="1224">
        <f>'[2]tr (2)'!L1650</f>
        <v>132</v>
      </c>
      <c r="L2452" s="1224">
        <f>'[2]tr (2)'!M1650</f>
        <v>131.30000000000001</v>
      </c>
      <c r="M2452" s="1224">
        <f>'[2]tr (2)'!N1650</f>
        <v>131.30000000000001</v>
      </c>
      <c r="N2452" s="1272">
        <f>'[2]tr (2)'!O1650</f>
        <v>129.69999999999999</v>
      </c>
      <c r="O2452" s="1224">
        <f>'[2]tr (2)'!P1650</f>
        <v>129.80000000000001</v>
      </c>
      <c r="P2452" s="1276">
        <f>'[2]tr (2)'!Q1650</f>
        <v>130.69999999999999</v>
      </c>
      <c r="Q2452" s="1278" t="s">
        <v>2868</v>
      </c>
    </row>
    <row r="2453" spans="1:17" s="1243" customFormat="1" ht="15" customHeight="1">
      <c r="A2453" s="1244"/>
      <c r="B2453" s="1272"/>
      <c r="C2453" s="1224"/>
      <c r="D2453" s="1268"/>
      <c r="E2453" s="1267"/>
      <c r="F2453" s="1267"/>
      <c r="G2453" s="1267"/>
      <c r="H2453" s="1267"/>
      <c r="I2453" s="1267"/>
      <c r="J2453" s="1267"/>
      <c r="K2453" s="1267"/>
      <c r="L2453" s="1267"/>
      <c r="M2453" s="1267"/>
      <c r="N2453" s="1266"/>
      <c r="O2453" s="1267"/>
      <c r="P2453" s="1268"/>
      <c r="Q2453" s="1278"/>
    </row>
    <row r="2454" spans="1:17" s="1243" customFormat="1" ht="15" customHeight="1">
      <c r="A2454" s="1274" t="s">
        <v>2869</v>
      </c>
      <c r="B2454" s="1266">
        <f>'[2]tr (2)'!C1652</f>
        <v>58.5</v>
      </c>
      <c r="C2454" s="1267">
        <f>'[2]tr (2)'!D1652</f>
        <v>58.5</v>
      </c>
      <c r="D2454" s="1268">
        <f>'[2]tr (2)'!E1652</f>
        <v>58.5</v>
      </c>
      <c r="E2454" s="1267">
        <f>'[2]tr (2)'!F1652</f>
        <v>58.2</v>
      </c>
      <c r="F2454" s="1267">
        <f>'[2]tr (2)'!G1652</f>
        <v>58.2</v>
      </c>
      <c r="G2454" s="1267">
        <f>'[2]tr (2)'!H1652</f>
        <v>58.2</v>
      </c>
      <c r="H2454" s="1267">
        <f>'[2]tr (2)'!I1652</f>
        <v>58.2</v>
      </c>
      <c r="I2454" s="1267">
        <f>'[2]tr (2)'!J1652</f>
        <v>58.2</v>
      </c>
      <c r="J2454" s="1267">
        <f>'[2]tr (2)'!K1652</f>
        <v>58.2</v>
      </c>
      <c r="K2454" s="1267">
        <f>'[2]tr (2)'!L1652</f>
        <v>58.2</v>
      </c>
      <c r="L2454" s="1267">
        <f>'[2]tr (2)'!M1652</f>
        <v>58.2</v>
      </c>
      <c r="M2454" s="1267">
        <f>'[2]tr (2)'!N1652</f>
        <v>58.2</v>
      </c>
      <c r="N2454" s="1266">
        <f>'[2]tr (2)'!O1652</f>
        <v>58.2</v>
      </c>
      <c r="O2454" s="1267">
        <f>'[2]tr (2)'!P1652</f>
        <v>58.2</v>
      </c>
      <c r="P2454" s="1268">
        <f>'[2]tr (2)'!Q1652</f>
        <v>58.2</v>
      </c>
      <c r="Q2454" s="1273" t="s">
        <v>2870</v>
      </c>
    </row>
    <row r="2455" spans="1:17" s="1243" customFormat="1" ht="15" customHeight="1">
      <c r="A2455" s="1244" t="s">
        <v>2871</v>
      </c>
      <c r="B2455" s="1272">
        <f>'[2]tr (2)'!C1653</f>
        <v>134.4</v>
      </c>
      <c r="C2455" s="1224">
        <f>'[2]tr (2)'!D1653</f>
        <v>134.4</v>
      </c>
      <c r="D2455" s="1276">
        <f>'[2]tr (2)'!E1653</f>
        <v>134.4</v>
      </c>
      <c r="E2455" s="1224">
        <f>'[2]tr (2)'!F1653</f>
        <v>134.4</v>
      </c>
      <c r="F2455" s="1224">
        <f>'[2]tr (2)'!G1653</f>
        <v>134.4</v>
      </c>
      <c r="G2455" s="1224">
        <f>'[2]tr (2)'!H1653</f>
        <v>134.4</v>
      </c>
      <c r="H2455" s="1224">
        <f>'[2]tr (2)'!I1653</f>
        <v>134.4</v>
      </c>
      <c r="I2455" s="1224">
        <f>'[2]tr (2)'!J1653</f>
        <v>134.4</v>
      </c>
      <c r="J2455" s="1224">
        <f>'[2]tr (2)'!K1653</f>
        <v>134.4</v>
      </c>
      <c r="K2455" s="1224">
        <f>'[2]tr (2)'!L1653</f>
        <v>134.4</v>
      </c>
      <c r="L2455" s="1224">
        <f>'[2]tr (2)'!M1653</f>
        <v>134.4</v>
      </c>
      <c r="M2455" s="1224">
        <f>'[2]tr (2)'!N1653</f>
        <v>134.4</v>
      </c>
      <c r="N2455" s="1272">
        <f>'[2]tr (2)'!O1653</f>
        <v>134.4</v>
      </c>
      <c r="O2455" s="1224">
        <f>'[2]tr (2)'!P1653</f>
        <v>134.4</v>
      </c>
      <c r="P2455" s="1276">
        <f>'[2]tr (2)'!Q1653</f>
        <v>134.4</v>
      </c>
      <c r="Q2455" s="1278" t="s">
        <v>2872</v>
      </c>
    </row>
    <row r="2456" spans="1:17" s="1243" customFormat="1" ht="15" customHeight="1">
      <c r="A2456" s="1244" t="s">
        <v>2873</v>
      </c>
      <c r="B2456" s="1272">
        <f>'[2]tr (2)'!C1654</f>
        <v>105.6</v>
      </c>
      <c r="C2456" s="1224">
        <f>'[2]tr (2)'!D1654</f>
        <v>105.6</v>
      </c>
      <c r="D2456" s="1276">
        <f>'[2]tr (2)'!E1654</f>
        <v>105.6</v>
      </c>
      <c r="E2456" s="1224">
        <f>'[2]tr (2)'!F1654</f>
        <v>105.6</v>
      </c>
      <c r="F2456" s="1224">
        <f>'[2]tr (2)'!G1654</f>
        <v>105.6</v>
      </c>
      <c r="G2456" s="1224">
        <f>'[2]tr (2)'!H1654</f>
        <v>105.6</v>
      </c>
      <c r="H2456" s="1224">
        <f>'[2]tr (2)'!I1654</f>
        <v>105.6</v>
      </c>
      <c r="I2456" s="1224">
        <f>'[2]tr (2)'!J1654</f>
        <v>105.6</v>
      </c>
      <c r="J2456" s="1224">
        <f>'[2]tr (2)'!K1654</f>
        <v>105.6</v>
      </c>
      <c r="K2456" s="1224">
        <f>'[2]tr (2)'!L1654</f>
        <v>105.6</v>
      </c>
      <c r="L2456" s="1224">
        <f>'[2]tr (2)'!M1654</f>
        <v>105.6</v>
      </c>
      <c r="M2456" s="1224">
        <f>'[2]tr (2)'!N1654</f>
        <v>105.6</v>
      </c>
      <c r="N2456" s="1272">
        <f>'[2]tr (2)'!O1654</f>
        <v>105.6</v>
      </c>
      <c r="O2456" s="1224">
        <f>'[2]tr (2)'!P1654</f>
        <v>105.6</v>
      </c>
      <c r="P2456" s="1276">
        <f>'[2]tr (2)'!Q1654</f>
        <v>105.6</v>
      </c>
      <c r="Q2456" s="1278" t="s">
        <v>2874</v>
      </c>
    </row>
    <row r="2457" spans="1:17" s="1243" customFormat="1" ht="15" customHeight="1">
      <c r="A2457" s="1244" t="s">
        <v>2875</v>
      </c>
      <c r="B2457" s="1272">
        <f>'[2]tr (2)'!C1655</f>
        <v>52.7</v>
      </c>
      <c r="C2457" s="1224">
        <f>'[2]tr (2)'!D1655</f>
        <v>52.7</v>
      </c>
      <c r="D2457" s="1276">
        <f>'[2]tr (2)'!E1655</f>
        <v>52.7</v>
      </c>
      <c r="E2457" s="1224">
        <f>'[2]tr (2)'!F1655</f>
        <v>52.4</v>
      </c>
      <c r="F2457" s="1224">
        <f>'[2]tr (2)'!G1655</f>
        <v>52.4</v>
      </c>
      <c r="G2457" s="1224">
        <f>'[2]tr (2)'!H1655</f>
        <v>52.4</v>
      </c>
      <c r="H2457" s="1224">
        <f>'[2]tr (2)'!I1655</f>
        <v>52.4</v>
      </c>
      <c r="I2457" s="1224">
        <f>'[2]tr (2)'!J1655</f>
        <v>52.4</v>
      </c>
      <c r="J2457" s="1224">
        <f>'[2]tr (2)'!K1655</f>
        <v>52.4</v>
      </c>
      <c r="K2457" s="1224">
        <f>'[2]tr (2)'!L1655</f>
        <v>52.4</v>
      </c>
      <c r="L2457" s="1224">
        <f>'[2]tr (2)'!M1655</f>
        <v>52.4</v>
      </c>
      <c r="M2457" s="1224">
        <f>'[2]tr (2)'!N1655</f>
        <v>52.4</v>
      </c>
      <c r="N2457" s="1272">
        <f>'[2]tr (2)'!O1655</f>
        <v>52.4</v>
      </c>
      <c r="O2457" s="1224">
        <f>'[2]tr (2)'!P1655</f>
        <v>52.4</v>
      </c>
      <c r="P2457" s="1276">
        <f>'[2]tr (2)'!Q1655</f>
        <v>52.4</v>
      </c>
      <c r="Q2457" s="1278" t="s">
        <v>2876</v>
      </c>
    </row>
    <row r="2458" spans="1:17" s="1243" customFormat="1" ht="15" customHeight="1">
      <c r="A2458" s="1244"/>
      <c r="B2458" s="1272"/>
      <c r="C2458" s="1224"/>
      <c r="D2458" s="1276"/>
      <c r="E2458" s="1220"/>
      <c r="F2458" s="1220"/>
      <c r="G2458" s="1220"/>
      <c r="H2458" s="1220"/>
      <c r="I2458" s="1221"/>
      <c r="J2458" s="1220"/>
      <c r="K2458" s="1220"/>
      <c r="L2458" s="1221"/>
      <c r="M2458" s="1220"/>
      <c r="N2458" s="1262"/>
      <c r="O2458" s="1220"/>
      <c r="P2458" s="1263"/>
      <c r="Q2458" s="1278"/>
    </row>
    <row r="2459" spans="1:17" s="1243" customFormat="1" ht="15" customHeight="1">
      <c r="A2459" s="1244"/>
      <c r="B2459" s="1272"/>
      <c r="C2459" s="1224"/>
      <c r="D2459" s="1276"/>
      <c r="E2459" s="1220"/>
      <c r="F2459" s="1220"/>
      <c r="G2459" s="1220"/>
      <c r="H2459" s="1220"/>
      <c r="I2459" s="1221"/>
      <c r="J2459" s="1220"/>
      <c r="K2459" s="1220"/>
      <c r="L2459" s="1221"/>
      <c r="M2459" s="1220"/>
      <c r="N2459" s="1262"/>
      <c r="O2459" s="1220"/>
      <c r="P2459" s="1263"/>
      <c r="Q2459" s="1278"/>
    </row>
    <row r="2460" spans="1:17" s="1243" customFormat="1" ht="15" customHeight="1">
      <c r="A2460" s="1244"/>
      <c r="B2460" s="1272"/>
      <c r="C2460" s="1224"/>
      <c r="D2460" s="1276"/>
      <c r="E2460" s="1220"/>
      <c r="F2460" s="1220"/>
      <c r="G2460" s="1220"/>
      <c r="H2460" s="1220"/>
      <c r="I2460" s="1221"/>
      <c r="J2460" s="1220"/>
      <c r="K2460" s="1220"/>
      <c r="L2460" s="1221"/>
      <c r="M2460" s="1220"/>
      <c r="N2460" s="1262"/>
      <c r="O2460" s="1220"/>
      <c r="P2460" s="1263"/>
      <c r="Q2460" s="1278"/>
    </row>
    <row r="2461" spans="1:17" s="1243" customFormat="1" ht="15" customHeight="1">
      <c r="A2461" s="1244"/>
      <c r="B2461" s="1272"/>
      <c r="C2461" s="1224"/>
      <c r="D2461" s="1276"/>
      <c r="E2461" s="1220"/>
      <c r="F2461" s="1220"/>
      <c r="G2461" s="1220"/>
      <c r="H2461" s="1220"/>
      <c r="I2461" s="1221"/>
      <c r="J2461" s="1220"/>
      <c r="K2461" s="1220"/>
      <c r="L2461" s="1221"/>
      <c r="M2461" s="1220"/>
      <c r="N2461" s="1262"/>
      <c r="O2461" s="1220"/>
      <c r="P2461" s="1263"/>
      <c r="Q2461" s="1278"/>
    </row>
    <row r="2462" spans="1:17" s="1243" customFormat="1" ht="15" customHeight="1">
      <c r="A2462" s="1244"/>
      <c r="B2462" s="1272"/>
      <c r="C2462" s="1224"/>
      <c r="D2462" s="1276"/>
      <c r="E2462" s="1220"/>
      <c r="F2462" s="1220"/>
      <c r="G2462" s="1220"/>
      <c r="H2462" s="1220"/>
      <c r="I2462" s="1221"/>
      <c r="J2462" s="1220"/>
      <c r="K2462" s="1220"/>
      <c r="L2462" s="1221"/>
      <c r="M2462" s="1220"/>
      <c r="N2462" s="1262"/>
      <c r="O2462" s="1220"/>
      <c r="P2462" s="1263"/>
      <c r="Q2462" s="1278"/>
    </row>
    <row r="2463" spans="1:17" s="1243" customFormat="1" ht="15" customHeight="1">
      <c r="A2463" s="1244"/>
      <c r="B2463" s="1272"/>
      <c r="C2463" s="1224"/>
      <c r="D2463" s="1276"/>
      <c r="E2463" s="1220"/>
      <c r="F2463" s="1220"/>
      <c r="G2463" s="1220"/>
      <c r="H2463" s="1220"/>
      <c r="I2463" s="1221"/>
      <c r="J2463" s="1220"/>
      <c r="K2463" s="1220"/>
      <c r="L2463" s="1221"/>
      <c r="M2463" s="1220"/>
      <c r="N2463" s="1262"/>
      <c r="O2463" s="1220"/>
      <c r="P2463" s="1263"/>
      <c r="Q2463" s="1278"/>
    </row>
    <row r="2464" spans="1:17" s="1243" customFormat="1" ht="15" customHeight="1">
      <c r="A2464" s="1297"/>
      <c r="B2464" s="1282"/>
      <c r="C2464" s="1283"/>
      <c r="D2464" s="1284"/>
      <c r="E2464" s="1240"/>
      <c r="F2464" s="1240"/>
      <c r="G2464" s="1240"/>
      <c r="H2464" s="1240"/>
      <c r="I2464" s="1240"/>
      <c r="J2464" s="1240"/>
      <c r="K2464" s="1240"/>
      <c r="L2464" s="1240"/>
      <c r="M2464" s="1240"/>
      <c r="N2464" s="1319"/>
      <c r="O2464" s="1240"/>
      <c r="P2464" s="1320"/>
      <c r="Q2464" s="1298" t="s">
        <v>249</v>
      </c>
    </row>
    <row r="2465" spans="1:18" s="1243" customFormat="1" ht="12.95" customHeight="1">
      <c r="A2465" s="1244"/>
      <c r="B2465" s="1224"/>
      <c r="C2465" s="1224"/>
      <c r="D2465" s="1224"/>
      <c r="E2465" s="1220"/>
      <c r="F2465" s="1220"/>
      <c r="G2465" s="1220"/>
      <c r="H2465" s="1220"/>
      <c r="I2465" s="1221"/>
      <c r="J2465" s="1220"/>
      <c r="K2465" s="1220"/>
      <c r="L2465" s="1221"/>
      <c r="M2465" s="1220"/>
      <c r="N2465" s="1220"/>
      <c r="O2465" s="1220"/>
      <c r="P2465" s="1220"/>
      <c r="Q2465" s="1299"/>
    </row>
    <row r="2466" spans="1:18" s="1243" customFormat="1" ht="12.95" customHeight="1">
      <c r="A2466" s="1244"/>
      <c r="B2466" s="1224"/>
      <c r="C2466" s="1224"/>
      <c r="D2466" s="1224"/>
      <c r="E2466" s="1220"/>
      <c r="F2466" s="1220"/>
      <c r="G2466" s="1220"/>
      <c r="H2466" s="1220"/>
      <c r="I2466" s="1221"/>
      <c r="J2466" s="1220"/>
      <c r="K2466" s="1220"/>
      <c r="L2466" s="1221"/>
      <c r="M2466" s="1220"/>
      <c r="N2466" s="1220"/>
      <c r="O2466" s="1220"/>
      <c r="P2466" s="1220"/>
      <c r="Q2466" s="1299"/>
    </row>
    <row r="2467" spans="1:18" s="1243" customFormat="1" ht="12.95" customHeight="1">
      <c r="A2467" s="1300"/>
      <c r="B2467" s="1224"/>
      <c r="C2467" s="1224"/>
      <c r="D2467" s="1224"/>
      <c r="E2467" s="1220"/>
      <c r="F2467" s="1220"/>
      <c r="G2467" s="1220"/>
      <c r="H2467" s="1220"/>
      <c r="I2467" s="1221"/>
      <c r="J2467" s="1220"/>
      <c r="K2467" s="1220"/>
      <c r="L2467" s="1221"/>
      <c r="M2467" s="1220"/>
      <c r="N2467" s="1220"/>
      <c r="O2467" s="1220"/>
      <c r="P2467" s="1220"/>
      <c r="Q2467" s="1301"/>
    </row>
    <row r="2468" spans="1:18" s="1243" customFormat="1" ht="24" customHeight="1">
      <c r="A2468" s="1219" t="s">
        <v>2666</v>
      </c>
      <c r="B2468" s="1224"/>
      <c r="C2468" s="1224"/>
      <c r="D2468" s="1224"/>
      <c r="E2468" s="1220"/>
      <c r="F2468" s="1220"/>
      <c r="G2468" s="1220"/>
      <c r="H2468" s="1220"/>
      <c r="I2468" s="1221"/>
      <c r="J2468" s="1220"/>
      <c r="K2468" s="1220"/>
      <c r="L2468" s="1221"/>
      <c r="M2468" s="1220"/>
      <c r="N2468" s="1220"/>
      <c r="O2468" s="1220"/>
      <c r="P2468" s="1220"/>
      <c r="Q2468" s="1225" t="s">
        <v>2667</v>
      </c>
    </row>
    <row r="2469" spans="1:18" s="1243" customFormat="1" ht="20.25">
      <c r="A2469" s="1289" t="s">
        <v>3030</v>
      </c>
      <c r="B2469" s="1224"/>
      <c r="C2469" s="1224"/>
      <c r="D2469" s="1224"/>
      <c r="E2469" s="1220"/>
      <c r="F2469" s="1220"/>
      <c r="G2469" s="1220"/>
      <c r="H2469" s="1220"/>
      <c r="I2469" s="1221"/>
      <c r="J2469" s="1220"/>
      <c r="K2469" s="1220"/>
      <c r="L2469" s="1221"/>
      <c r="M2469" s="1220"/>
      <c r="N2469" s="1220"/>
      <c r="O2469" s="1220"/>
      <c r="P2469" s="1220"/>
      <c r="Q2469" s="1331" t="s">
        <v>3031</v>
      </c>
    </row>
    <row r="2470" spans="1:18" ht="18" customHeight="1">
      <c r="A2470" s="1233" t="s">
        <v>2739</v>
      </c>
      <c r="B2470" s="1224"/>
      <c r="C2470" s="1224"/>
      <c r="D2470" s="1224"/>
      <c r="N2470" s="1220"/>
      <c r="Q2470" s="1236" t="s">
        <v>2740</v>
      </c>
      <c r="R2470" s="1315"/>
    </row>
    <row r="2471" spans="1:18" ht="15.95" customHeight="1">
      <c r="A2471" s="1239"/>
      <c r="B2471" s="1240"/>
      <c r="C2471" s="1240"/>
      <c r="D2471" s="1240"/>
      <c r="E2471" s="1240"/>
      <c r="F2471" s="1240"/>
      <c r="G2471" s="1240"/>
      <c r="H2471" s="1240"/>
      <c r="I2471" s="1240"/>
      <c r="J2471" s="1240"/>
      <c r="K2471" s="1240"/>
      <c r="L2471" s="1240"/>
      <c r="M2471" s="1240"/>
      <c r="N2471" s="1240"/>
      <c r="O2471" s="1240"/>
      <c r="P2471" s="1240"/>
      <c r="Q2471" s="1242"/>
    </row>
    <row r="2472" spans="1:18" ht="11.1" customHeight="1">
      <c r="A2472" s="1245"/>
      <c r="B2472" s="2390">
        <v>2018</v>
      </c>
      <c r="C2472" s="2391"/>
      <c r="D2472" s="2391"/>
      <c r="E2472" s="2391"/>
      <c r="F2472" s="2391"/>
      <c r="G2472" s="2391"/>
      <c r="H2472" s="2391"/>
      <c r="I2472" s="2391"/>
      <c r="J2472" s="2391"/>
      <c r="K2472" s="2391"/>
      <c r="L2472" s="2391"/>
      <c r="M2472" s="2391"/>
      <c r="N2472" s="2390">
        <v>2017</v>
      </c>
      <c r="O2472" s="2391"/>
      <c r="P2472" s="2395"/>
      <c r="Q2472" s="1246"/>
    </row>
    <row r="2473" spans="1:18" ht="11.1" customHeight="1">
      <c r="A2473" s="1245"/>
      <c r="B2473" s="2392"/>
      <c r="C2473" s="2393"/>
      <c r="D2473" s="2393"/>
      <c r="E2473" s="2393"/>
      <c r="F2473" s="2393"/>
      <c r="G2473" s="2393"/>
      <c r="H2473" s="2394"/>
      <c r="I2473" s="2393"/>
      <c r="J2473" s="2393"/>
      <c r="K2473" s="2393"/>
      <c r="L2473" s="2393"/>
      <c r="M2473" s="2393"/>
      <c r="N2473" s="2392"/>
      <c r="O2473" s="2393"/>
      <c r="P2473" s="2396"/>
      <c r="Q2473" s="1246" t="s">
        <v>2501</v>
      </c>
    </row>
    <row r="2474" spans="1:18" ht="11.1" customHeight="1">
      <c r="A2474" s="1245"/>
      <c r="B2474" s="1247" t="s">
        <v>2502</v>
      </c>
      <c r="C2474" s="1248" t="s">
        <v>2675</v>
      </c>
      <c r="D2474" s="1249" t="s">
        <v>11</v>
      </c>
      <c r="E2474" s="1250" t="s">
        <v>21</v>
      </c>
      <c r="F2474" s="1250" t="s">
        <v>23</v>
      </c>
      <c r="G2474" s="1250" t="s">
        <v>12</v>
      </c>
      <c r="H2474" s="1251" t="s">
        <v>13</v>
      </c>
      <c r="I2474" s="1251" t="s">
        <v>14</v>
      </c>
      <c r="J2474" s="1251" t="s">
        <v>15</v>
      </c>
      <c r="K2474" s="1252" t="s">
        <v>8</v>
      </c>
      <c r="L2474" s="1252" t="s">
        <v>9</v>
      </c>
      <c r="M2474" s="1252" t="s">
        <v>10</v>
      </c>
      <c r="N2474" s="1247" t="s">
        <v>2502</v>
      </c>
      <c r="O2474" s="1248" t="s">
        <v>2675</v>
      </c>
      <c r="P2474" s="1249" t="s">
        <v>11</v>
      </c>
      <c r="Q2474" s="1246"/>
    </row>
    <row r="2475" spans="1:18" ht="11.1" customHeight="1">
      <c r="A2475" s="1253"/>
      <c r="B2475" s="1254" t="s">
        <v>2406</v>
      </c>
      <c r="C2475" s="1255" t="s">
        <v>2506</v>
      </c>
      <c r="D2475" s="1256" t="s">
        <v>2507</v>
      </c>
      <c r="E2475" s="1257" t="s">
        <v>7</v>
      </c>
      <c r="F2475" s="1257" t="s">
        <v>22</v>
      </c>
      <c r="G2475" s="1257" t="s">
        <v>6</v>
      </c>
      <c r="H2475" s="1258" t="s">
        <v>5</v>
      </c>
      <c r="I2475" s="1258" t="s">
        <v>4</v>
      </c>
      <c r="J2475" s="1258" t="s">
        <v>3</v>
      </c>
      <c r="K2475" s="1259" t="s">
        <v>2</v>
      </c>
      <c r="L2475" s="1259" t="s">
        <v>1</v>
      </c>
      <c r="M2475" s="1259" t="s">
        <v>0</v>
      </c>
      <c r="N2475" s="1254" t="s">
        <v>2406</v>
      </c>
      <c r="O2475" s="1255" t="s">
        <v>2506</v>
      </c>
      <c r="P2475" s="1256" t="s">
        <v>2507</v>
      </c>
      <c r="Q2475" s="1260"/>
    </row>
    <row r="2476" spans="1:18" ht="15" customHeight="1">
      <c r="A2476" s="1290"/>
      <c r="B2476" s="1266"/>
      <c r="C2476" s="1267"/>
      <c r="D2476" s="1268"/>
      <c r="P2476" s="1263"/>
      <c r="Q2476" s="1264"/>
      <c r="R2476" s="1317"/>
    </row>
    <row r="2477" spans="1:18" ht="15" customHeight="1">
      <c r="A2477" s="1274" t="s">
        <v>2879</v>
      </c>
      <c r="B2477" s="1266">
        <f>'[2]tr (2)'!C1657</f>
        <v>96.6</v>
      </c>
      <c r="C2477" s="1267">
        <f>'[2]tr (2)'!D1657</f>
        <v>96.6</v>
      </c>
      <c r="D2477" s="1268">
        <f>'[2]tr (2)'!E1657</f>
        <v>96.6</v>
      </c>
      <c r="E2477" s="1267">
        <f>'[2]tr (2)'!F1657</f>
        <v>96.6</v>
      </c>
      <c r="F2477" s="1267">
        <f>'[2]tr (2)'!G1657</f>
        <v>96.6</v>
      </c>
      <c r="G2477" s="1267">
        <f>'[2]tr (2)'!H1657</f>
        <v>96.6</v>
      </c>
      <c r="H2477" s="1267">
        <f>'[2]tr (2)'!I1657</f>
        <v>96.6</v>
      </c>
      <c r="I2477" s="1267">
        <f>'[2]tr (2)'!J1657</f>
        <v>96.6</v>
      </c>
      <c r="J2477" s="1267">
        <f>'[2]tr (2)'!K1657</f>
        <v>96.6</v>
      </c>
      <c r="K2477" s="1267">
        <f>'[2]tr (2)'!L1657</f>
        <v>96.6</v>
      </c>
      <c r="L2477" s="1267">
        <f>'[2]tr (2)'!M1657</f>
        <v>96.6</v>
      </c>
      <c r="M2477" s="1267">
        <f>'[2]tr (2)'!N1657</f>
        <v>96.6</v>
      </c>
      <c r="N2477" s="1266">
        <f>'[2]tr (2)'!O1657</f>
        <v>96.6</v>
      </c>
      <c r="O2477" s="1267">
        <f>'[2]tr (2)'!P1657</f>
        <v>96.6</v>
      </c>
      <c r="P2477" s="1268">
        <f>'[2]tr (2)'!Q1657</f>
        <v>96.6</v>
      </c>
      <c r="Q2477" s="1269" t="s">
        <v>2880</v>
      </c>
      <c r="R2477" s="1317"/>
    </row>
    <row r="2478" spans="1:18" ht="15" customHeight="1">
      <c r="A2478" s="1244" t="s">
        <v>2881</v>
      </c>
      <c r="B2478" s="1272">
        <f>'[2]tr (2)'!C1658</f>
        <v>84.4</v>
      </c>
      <c r="C2478" s="1224">
        <f>'[2]tr (2)'!D1658</f>
        <v>84.4</v>
      </c>
      <c r="D2478" s="1276">
        <f>'[2]tr (2)'!E1658</f>
        <v>84.4</v>
      </c>
      <c r="E2478" s="1224">
        <f>'[2]tr (2)'!F1658</f>
        <v>84.4</v>
      </c>
      <c r="F2478" s="1224">
        <f>'[2]tr (2)'!G1658</f>
        <v>84.4</v>
      </c>
      <c r="G2478" s="1224">
        <f>'[2]tr (2)'!H1658</f>
        <v>84.4</v>
      </c>
      <c r="H2478" s="1224">
        <f>'[2]tr (2)'!I1658</f>
        <v>84.4</v>
      </c>
      <c r="I2478" s="1224">
        <f>'[2]tr (2)'!J1658</f>
        <v>84.4</v>
      </c>
      <c r="J2478" s="1224">
        <f>'[2]tr (2)'!K1658</f>
        <v>84.4</v>
      </c>
      <c r="K2478" s="1224">
        <f>'[2]tr (2)'!L1658</f>
        <v>84.4</v>
      </c>
      <c r="L2478" s="1224">
        <f>'[2]tr (2)'!M1658</f>
        <v>84.4</v>
      </c>
      <c r="M2478" s="1224">
        <f>'[2]tr (2)'!N1658</f>
        <v>84.4</v>
      </c>
      <c r="N2478" s="1272">
        <f>'[2]tr (2)'!O1658</f>
        <v>84.4</v>
      </c>
      <c r="O2478" s="1224">
        <f>'[2]tr (2)'!P1658</f>
        <v>84.4</v>
      </c>
      <c r="P2478" s="1276">
        <f>'[2]tr (2)'!Q1658</f>
        <v>84.4</v>
      </c>
      <c r="Q2478" s="1278" t="s">
        <v>2882</v>
      </c>
      <c r="R2478" s="1317"/>
    </row>
    <row r="2479" spans="1:18" ht="15" customHeight="1">
      <c r="A2479" s="1244" t="s">
        <v>2883</v>
      </c>
      <c r="B2479" s="1272">
        <f>'[2]tr (2)'!C1659</f>
        <v>99.7</v>
      </c>
      <c r="C2479" s="1224">
        <f>'[2]tr (2)'!D1659</f>
        <v>99.7</v>
      </c>
      <c r="D2479" s="1276">
        <f>'[2]tr (2)'!E1659</f>
        <v>99.7</v>
      </c>
      <c r="E2479" s="1224">
        <f>'[2]tr (2)'!F1659</f>
        <v>99.7</v>
      </c>
      <c r="F2479" s="1224">
        <f>'[2]tr (2)'!G1659</f>
        <v>99.7</v>
      </c>
      <c r="G2479" s="1224">
        <f>'[2]tr (2)'!H1659</f>
        <v>99.7</v>
      </c>
      <c r="H2479" s="1224">
        <f>'[2]tr (2)'!I1659</f>
        <v>99.7</v>
      </c>
      <c r="I2479" s="1224">
        <f>'[2]tr (2)'!J1659</f>
        <v>99.7</v>
      </c>
      <c r="J2479" s="1224">
        <f>'[2]tr (2)'!K1659</f>
        <v>99.7</v>
      </c>
      <c r="K2479" s="1224">
        <f>'[2]tr (2)'!L1659</f>
        <v>99.7</v>
      </c>
      <c r="L2479" s="1224">
        <f>'[2]tr (2)'!M1659</f>
        <v>99.7</v>
      </c>
      <c r="M2479" s="1224">
        <f>'[2]tr (2)'!N1659</f>
        <v>99.7</v>
      </c>
      <c r="N2479" s="1272">
        <f>'[2]tr (2)'!O1659</f>
        <v>99.7</v>
      </c>
      <c r="O2479" s="1224">
        <f>'[2]tr (2)'!P1659</f>
        <v>99.7</v>
      </c>
      <c r="P2479" s="1276">
        <f>'[2]tr (2)'!Q1659</f>
        <v>99.7</v>
      </c>
      <c r="Q2479" s="1277" t="s">
        <v>2884</v>
      </c>
      <c r="R2479" s="1317"/>
    </row>
    <row r="2480" spans="1:18" ht="15" customHeight="1">
      <c r="A2480" s="1244" t="s">
        <v>2885</v>
      </c>
      <c r="B2480" s="1272">
        <f>'[2]tr (2)'!C1660</f>
        <v>77.5</v>
      </c>
      <c r="C2480" s="1224">
        <f>'[2]tr (2)'!D1660</f>
        <v>77.5</v>
      </c>
      <c r="D2480" s="1276">
        <f>'[2]tr (2)'!E1660</f>
        <v>77.5</v>
      </c>
      <c r="E2480" s="1224">
        <f>'[2]tr (2)'!F1660</f>
        <v>77.5</v>
      </c>
      <c r="F2480" s="1224">
        <f>'[2]tr (2)'!G1660</f>
        <v>77.5</v>
      </c>
      <c r="G2480" s="1224">
        <f>'[2]tr (2)'!H1660</f>
        <v>77.5</v>
      </c>
      <c r="H2480" s="1224">
        <f>'[2]tr (2)'!I1660</f>
        <v>77.5</v>
      </c>
      <c r="I2480" s="1224">
        <f>'[2]tr (2)'!J1660</f>
        <v>77.5</v>
      </c>
      <c r="J2480" s="1224">
        <f>'[2]tr (2)'!K1660</f>
        <v>77.5</v>
      </c>
      <c r="K2480" s="1224">
        <f>'[2]tr (2)'!L1660</f>
        <v>77.5</v>
      </c>
      <c r="L2480" s="1224">
        <f>'[2]tr (2)'!M1660</f>
        <v>77.5</v>
      </c>
      <c r="M2480" s="1224">
        <f>'[2]tr (2)'!N1660</f>
        <v>77.5</v>
      </c>
      <c r="N2480" s="1272">
        <f>'[2]tr (2)'!O1660</f>
        <v>77.5</v>
      </c>
      <c r="O2480" s="1224">
        <f>'[2]tr (2)'!P1660</f>
        <v>77.5</v>
      </c>
      <c r="P2480" s="1276">
        <f>'[2]tr (2)'!Q1660</f>
        <v>77.5</v>
      </c>
      <c r="Q2480" s="1277" t="s">
        <v>2886</v>
      </c>
      <c r="R2480" s="1317"/>
    </row>
    <row r="2481" spans="1:18" ht="15" customHeight="1">
      <c r="A2481" s="1244" t="s">
        <v>2887</v>
      </c>
      <c r="B2481" s="1272">
        <f>'[2]tr (2)'!C1661</f>
        <v>105.4</v>
      </c>
      <c r="C2481" s="1224">
        <f>'[2]tr (2)'!D1661</f>
        <v>105.4</v>
      </c>
      <c r="D2481" s="1276">
        <f>'[2]tr (2)'!E1661</f>
        <v>105.4</v>
      </c>
      <c r="E2481" s="1224">
        <f>'[2]tr (2)'!F1661</f>
        <v>105.4</v>
      </c>
      <c r="F2481" s="1224">
        <f>'[2]tr (2)'!G1661</f>
        <v>105.4</v>
      </c>
      <c r="G2481" s="1224">
        <f>'[2]tr (2)'!H1661</f>
        <v>105.4</v>
      </c>
      <c r="H2481" s="1224">
        <f>'[2]tr (2)'!I1661</f>
        <v>105.4</v>
      </c>
      <c r="I2481" s="1224">
        <f>'[2]tr (2)'!J1661</f>
        <v>105.4</v>
      </c>
      <c r="J2481" s="1224">
        <f>'[2]tr (2)'!K1661</f>
        <v>105.4</v>
      </c>
      <c r="K2481" s="1224">
        <f>'[2]tr (2)'!L1661</f>
        <v>105.4</v>
      </c>
      <c r="L2481" s="1224">
        <f>'[2]tr (2)'!M1661</f>
        <v>105.4</v>
      </c>
      <c r="M2481" s="1224">
        <f>'[2]tr (2)'!N1661</f>
        <v>105.4</v>
      </c>
      <c r="N2481" s="1272">
        <f>'[2]tr (2)'!O1661</f>
        <v>105.4</v>
      </c>
      <c r="O2481" s="1224">
        <f>'[2]tr (2)'!P1661</f>
        <v>105.4</v>
      </c>
      <c r="P2481" s="1276">
        <f>'[2]tr (2)'!Q1661</f>
        <v>105.4</v>
      </c>
      <c r="Q2481" s="1277" t="s">
        <v>2888</v>
      </c>
    </row>
    <row r="2482" spans="1:18" ht="15" customHeight="1">
      <c r="A2482" s="1308" t="s">
        <v>2889</v>
      </c>
      <c r="B2482" s="1272">
        <f>'[2]tr (2)'!C1662</f>
        <v>100</v>
      </c>
      <c r="C2482" s="1224">
        <f>'[2]tr (2)'!D1662</f>
        <v>100</v>
      </c>
      <c r="D2482" s="1276">
        <f>'[2]tr (2)'!E1662</f>
        <v>100</v>
      </c>
      <c r="E2482" s="1224">
        <f>'[2]tr (2)'!F1662</f>
        <v>100</v>
      </c>
      <c r="F2482" s="1224">
        <f>'[2]tr (2)'!G1662</f>
        <v>100</v>
      </c>
      <c r="G2482" s="1224">
        <f>'[2]tr (2)'!H1662</f>
        <v>100</v>
      </c>
      <c r="H2482" s="1224">
        <f>'[2]tr (2)'!I1662</f>
        <v>100</v>
      </c>
      <c r="I2482" s="1224">
        <f>'[2]tr (2)'!J1662</f>
        <v>100</v>
      </c>
      <c r="J2482" s="1224">
        <f>'[2]tr (2)'!K1662</f>
        <v>100</v>
      </c>
      <c r="K2482" s="1224">
        <f>'[2]tr (2)'!L1662</f>
        <v>100</v>
      </c>
      <c r="L2482" s="1224">
        <f>'[2]tr (2)'!M1662</f>
        <v>100</v>
      </c>
      <c r="M2482" s="1224">
        <f>'[2]tr (2)'!N1662</f>
        <v>100</v>
      </c>
      <c r="N2482" s="1272">
        <f>'[2]tr (2)'!O1662</f>
        <v>100</v>
      </c>
      <c r="O2482" s="1224">
        <f>'[2]tr (2)'!P1662</f>
        <v>100</v>
      </c>
      <c r="P2482" s="1276">
        <f>'[2]tr (2)'!Q1662</f>
        <v>100</v>
      </c>
      <c r="Q2482" s="1280" t="s">
        <v>2890</v>
      </c>
      <c r="R2482" s="1315"/>
    </row>
    <row r="2483" spans="1:18" ht="15" customHeight="1">
      <c r="A2483" s="1244" t="s">
        <v>2891</v>
      </c>
      <c r="B2483" s="1272">
        <f>'[2]tr (2)'!C1663</f>
        <v>100</v>
      </c>
      <c r="C2483" s="1224">
        <f>'[2]tr (2)'!D1663</f>
        <v>100</v>
      </c>
      <c r="D2483" s="1276">
        <f>'[2]tr (2)'!E1663</f>
        <v>100</v>
      </c>
      <c r="E2483" s="1224">
        <f>'[2]tr (2)'!F1663</f>
        <v>100</v>
      </c>
      <c r="F2483" s="1224">
        <f>'[2]tr (2)'!G1663</f>
        <v>100</v>
      </c>
      <c r="G2483" s="1224">
        <f>'[2]tr (2)'!H1663</f>
        <v>100</v>
      </c>
      <c r="H2483" s="1224">
        <f>'[2]tr (2)'!I1663</f>
        <v>100</v>
      </c>
      <c r="I2483" s="1224">
        <f>'[2]tr (2)'!J1663</f>
        <v>100</v>
      </c>
      <c r="J2483" s="1224">
        <f>'[2]tr (2)'!K1663</f>
        <v>100</v>
      </c>
      <c r="K2483" s="1224">
        <f>'[2]tr (2)'!L1663</f>
        <v>100</v>
      </c>
      <c r="L2483" s="1224">
        <f>'[2]tr (2)'!M1663</f>
        <v>100</v>
      </c>
      <c r="M2483" s="1224">
        <f>'[2]tr (2)'!N1663</f>
        <v>100</v>
      </c>
      <c r="N2483" s="1272">
        <f>'[2]tr (2)'!O1663</f>
        <v>100</v>
      </c>
      <c r="O2483" s="1224">
        <f>'[2]tr (2)'!P1663</f>
        <v>100</v>
      </c>
      <c r="P2483" s="1276">
        <f>'[2]tr (2)'!Q1663</f>
        <v>100</v>
      </c>
      <c r="Q2483" s="1278" t="s">
        <v>2892</v>
      </c>
      <c r="R2483" s="1317"/>
    </row>
    <row r="2484" spans="1:18" ht="15" customHeight="1">
      <c r="A2484" s="1244" t="s">
        <v>2893</v>
      </c>
      <c r="B2484" s="1272">
        <f>'[2]tr (2)'!C1664</f>
        <v>100</v>
      </c>
      <c r="C2484" s="1224">
        <f>'[2]tr (2)'!D1664</f>
        <v>100</v>
      </c>
      <c r="D2484" s="1276">
        <f>'[2]tr (2)'!E1664</f>
        <v>100</v>
      </c>
      <c r="E2484" s="1224">
        <f>'[2]tr (2)'!F1664</f>
        <v>100</v>
      </c>
      <c r="F2484" s="1224">
        <f>'[2]tr (2)'!G1664</f>
        <v>100</v>
      </c>
      <c r="G2484" s="1224">
        <f>'[2]tr (2)'!H1664</f>
        <v>100</v>
      </c>
      <c r="H2484" s="1224">
        <f>'[2]tr (2)'!I1664</f>
        <v>100</v>
      </c>
      <c r="I2484" s="1224">
        <f>'[2]tr (2)'!J1664</f>
        <v>100</v>
      </c>
      <c r="J2484" s="1224">
        <f>'[2]tr (2)'!K1664</f>
        <v>100</v>
      </c>
      <c r="K2484" s="1224">
        <f>'[2]tr (2)'!L1664</f>
        <v>100</v>
      </c>
      <c r="L2484" s="1224">
        <f>'[2]tr (2)'!M1664</f>
        <v>100</v>
      </c>
      <c r="M2484" s="1224">
        <f>'[2]tr (2)'!N1664</f>
        <v>100</v>
      </c>
      <c r="N2484" s="1272">
        <f>'[2]tr (2)'!O1664</f>
        <v>100</v>
      </c>
      <c r="O2484" s="1224">
        <f>'[2]tr (2)'!P1664</f>
        <v>100</v>
      </c>
      <c r="P2484" s="1276">
        <f>'[2]tr (2)'!Q1664</f>
        <v>100</v>
      </c>
      <c r="Q2484" s="1278" t="s">
        <v>2894</v>
      </c>
      <c r="R2484" s="1317"/>
    </row>
    <row r="2485" spans="1:18" ht="15" customHeight="1">
      <c r="A2485" s="1244" t="s">
        <v>2895</v>
      </c>
      <c r="B2485" s="1272">
        <f>'[2]tr (2)'!C1665</f>
        <v>100</v>
      </c>
      <c r="C2485" s="1224">
        <f>'[2]tr (2)'!D1665</f>
        <v>100</v>
      </c>
      <c r="D2485" s="1276">
        <f>'[2]tr (2)'!E1665</f>
        <v>100</v>
      </c>
      <c r="E2485" s="1224">
        <f>'[2]tr (2)'!F1665</f>
        <v>100</v>
      </c>
      <c r="F2485" s="1224">
        <f>'[2]tr (2)'!G1665</f>
        <v>100</v>
      </c>
      <c r="G2485" s="1224">
        <f>'[2]tr (2)'!H1665</f>
        <v>100</v>
      </c>
      <c r="H2485" s="1224">
        <f>'[2]tr (2)'!I1665</f>
        <v>100</v>
      </c>
      <c r="I2485" s="1224">
        <f>'[2]tr (2)'!J1665</f>
        <v>100</v>
      </c>
      <c r="J2485" s="1224">
        <f>'[2]tr (2)'!K1665</f>
        <v>100</v>
      </c>
      <c r="K2485" s="1224">
        <f>'[2]tr (2)'!L1665</f>
        <v>100</v>
      </c>
      <c r="L2485" s="1224">
        <f>'[2]tr (2)'!M1665</f>
        <v>100</v>
      </c>
      <c r="M2485" s="1224">
        <f>'[2]tr (2)'!N1665</f>
        <v>100</v>
      </c>
      <c r="N2485" s="1272">
        <f>'[2]tr (2)'!O1665</f>
        <v>100</v>
      </c>
      <c r="O2485" s="1224">
        <f>'[2]tr (2)'!P1665</f>
        <v>100</v>
      </c>
      <c r="P2485" s="1276">
        <f>'[2]tr (2)'!Q1665</f>
        <v>100</v>
      </c>
      <c r="Q2485" s="1278" t="s">
        <v>2896</v>
      </c>
      <c r="R2485" s="1317"/>
    </row>
    <row r="2486" spans="1:18" s="1243" customFormat="1" ht="15" customHeight="1">
      <c r="A2486" s="1244" t="s">
        <v>2897</v>
      </c>
      <c r="B2486" s="1272">
        <f>'[2]tr (2)'!C1666</f>
        <v>100</v>
      </c>
      <c r="C2486" s="1224">
        <f>'[2]tr (2)'!D1666</f>
        <v>100</v>
      </c>
      <c r="D2486" s="1276">
        <f>'[2]tr (2)'!E1666</f>
        <v>100</v>
      </c>
      <c r="E2486" s="1224">
        <f>'[2]tr (2)'!F1666</f>
        <v>100</v>
      </c>
      <c r="F2486" s="1224">
        <f>'[2]tr (2)'!G1666</f>
        <v>100</v>
      </c>
      <c r="G2486" s="1224">
        <f>'[2]tr (2)'!H1666</f>
        <v>100</v>
      </c>
      <c r="H2486" s="1224">
        <f>'[2]tr (2)'!I1666</f>
        <v>100</v>
      </c>
      <c r="I2486" s="1224">
        <f>'[2]tr (2)'!J1666</f>
        <v>100</v>
      </c>
      <c r="J2486" s="1224">
        <f>'[2]tr (2)'!K1666</f>
        <v>100</v>
      </c>
      <c r="K2486" s="1224">
        <f>'[2]tr (2)'!L1666</f>
        <v>100</v>
      </c>
      <c r="L2486" s="1224">
        <f>'[2]tr (2)'!M1666</f>
        <v>100</v>
      </c>
      <c r="M2486" s="1224">
        <f>'[2]tr (2)'!N1666</f>
        <v>100</v>
      </c>
      <c r="N2486" s="1272">
        <f>'[2]tr (2)'!O1666</f>
        <v>100</v>
      </c>
      <c r="O2486" s="1224">
        <f>'[2]tr (2)'!P1666</f>
        <v>100</v>
      </c>
      <c r="P2486" s="1276">
        <f>'[2]tr (2)'!Q1666</f>
        <v>100</v>
      </c>
      <c r="Q2486" s="1278" t="s">
        <v>2898</v>
      </c>
    </row>
    <row r="2487" spans="1:18" s="1243" customFormat="1" ht="15" customHeight="1">
      <c r="A2487" s="1244" t="s">
        <v>2899</v>
      </c>
      <c r="B2487" s="1272">
        <f>'[2]tr (2)'!C1667</f>
        <v>88.4</v>
      </c>
      <c r="C2487" s="1224">
        <f>'[2]tr (2)'!D1667</f>
        <v>88.4</v>
      </c>
      <c r="D2487" s="1276">
        <f>'[2]tr (2)'!E1667</f>
        <v>88.4</v>
      </c>
      <c r="E2487" s="1224">
        <f>'[2]tr (2)'!F1667</f>
        <v>88.4</v>
      </c>
      <c r="F2487" s="1224">
        <f>'[2]tr (2)'!G1667</f>
        <v>88.4</v>
      </c>
      <c r="G2487" s="1224">
        <f>'[2]tr (2)'!H1667</f>
        <v>88.4</v>
      </c>
      <c r="H2487" s="1224">
        <f>'[2]tr (2)'!I1667</f>
        <v>88.4</v>
      </c>
      <c r="I2487" s="1224">
        <f>'[2]tr (2)'!J1667</f>
        <v>88.4</v>
      </c>
      <c r="J2487" s="1224">
        <f>'[2]tr (2)'!K1667</f>
        <v>88.4</v>
      </c>
      <c r="K2487" s="1224">
        <f>'[2]tr (2)'!L1667</f>
        <v>88.4</v>
      </c>
      <c r="L2487" s="1224">
        <f>'[2]tr (2)'!M1667</f>
        <v>88.4</v>
      </c>
      <c r="M2487" s="1224">
        <f>'[2]tr (2)'!N1667</f>
        <v>88.4</v>
      </c>
      <c r="N2487" s="1272">
        <f>'[2]tr (2)'!O1667</f>
        <v>88.4</v>
      </c>
      <c r="O2487" s="1224">
        <f>'[2]tr (2)'!P1667</f>
        <v>88.4</v>
      </c>
      <c r="P2487" s="1276">
        <f>'[2]tr (2)'!Q1667</f>
        <v>88.4</v>
      </c>
      <c r="Q2487" s="1278" t="s">
        <v>2900</v>
      </c>
    </row>
    <row r="2488" spans="1:18" s="1243" customFormat="1" ht="15" customHeight="1">
      <c r="A2488" s="1244" t="s">
        <v>2901</v>
      </c>
      <c r="B2488" s="1272">
        <f>'[2]tr (2)'!C1668</f>
        <v>100</v>
      </c>
      <c r="C2488" s="1224">
        <f>'[2]tr (2)'!D1668</f>
        <v>100</v>
      </c>
      <c r="D2488" s="1276">
        <f>'[2]tr (2)'!E1668</f>
        <v>100</v>
      </c>
      <c r="E2488" s="1224">
        <f>'[2]tr (2)'!F1668</f>
        <v>100</v>
      </c>
      <c r="F2488" s="1224">
        <f>'[2]tr (2)'!G1668</f>
        <v>100</v>
      </c>
      <c r="G2488" s="1224">
        <f>'[2]tr (2)'!H1668</f>
        <v>100</v>
      </c>
      <c r="H2488" s="1224">
        <f>'[2]tr (2)'!I1668</f>
        <v>100</v>
      </c>
      <c r="I2488" s="1224">
        <f>'[2]tr (2)'!J1668</f>
        <v>100</v>
      </c>
      <c r="J2488" s="1224">
        <f>'[2]tr (2)'!K1668</f>
        <v>100</v>
      </c>
      <c r="K2488" s="1224">
        <f>'[2]tr (2)'!L1668</f>
        <v>100</v>
      </c>
      <c r="L2488" s="1224">
        <f>'[2]tr (2)'!M1668</f>
        <v>100</v>
      </c>
      <c r="M2488" s="1224">
        <f>'[2]tr (2)'!N1668</f>
        <v>100</v>
      </c>
      <c r="N2488" s="1272">
        <f>'[2]tr (2)'!O1668</f>
        <v>100</v>
      </c>
      <c r="O2488" s="1224">
        <f>'[2]tr (2)'!P1668</f>
        <v>100</v>
      </c>
      <c r="P2488" s="1276">
        <f>'[2]tr (2)'!Q1668</f>
        <v>100</v>
      </c>
      <c r="Q2488" s="1278" t="s">
        <v>2902</v>
      </c>
    </row>
    <row r="2489" spans="1:18" s="1243" customFormat="1" ht="15" customHeight="1">
      <c r="A2489" s="1244" t="s">
        <v>2903</v>
      </c>
      <c r="B2489" s="1272">
        <f>'[2]tr (2)'!C1669</f>
        <v>99.8</v>
      </c>
      <c r="C2489" s="1224">
        <f>'[2]tr (2)'!D1669</f>
        <v>99.8</v>
      </c>
      <c r="D2489" s="1276">
        <f>'[2]tr (2)'!E1669</f>
        <v>99.8</v>
      </c>
      <c r="E2489" s="1224">
        <f>'[2]tr (2)'!F1669</f>
        <v>99.8</v>
      </c>
      <c r="F2489" s="1224">
        <f>'[2]tr (2)'!G1669</f>
        <v>99.8</v>
      </c>
      <c r="G2489" s="1224">
        <f>'[2]tr (2)'!H1669</f>
        <v>99.8</v>
      </c>
      <c r="H2489" s="1224">
        <f>'[2]tr (2)'!I1669</f>
        <v>99.8</v>
      </c>
      <c r="I2489" s="1224">
        <f>'[2]tr (2)'!J1669</f>
        <v>99.8</v>
      </c>
      <c r="J2489" s="1224">
        <f>'[2]tr (2)'!K1669</f>
        <v>99.8</v>
      </c>
      <c r="K2489" s="1224">
        <f>'[2]tr (2)'!L1669</f>
        <v>99.8</v>
      </c>
      <c r="L2489" s="1224">
        <f>'[2]tr (2)'!M1669</f>
        <v>99.8</v>
      </c>
      <c r="M2489" s="1224">
        <f>'[2]tr (2)'!N1669</f>
        <v>99.8</v>
      </c>
      <c r="N2489" s="1272">
        <f>'[2]tr (2)'!O1669</f>
        <v>99.8</v>
      </c>
      <c r="O2489" s="1224">
        <f>'[2]tr (2)'!P1669</f>
        <v>99.8</v>
      </c>
      <c r="P2489" s="1276">
        <f>'[2]tr (2)'!Q1669</f>
        <v>99.8</v>
      </c>
      <c r="Q2489" s="1278" t="s">
        <v>2904</v>
      </c>
    </row>
    <row r="2490" spans="1:18" s="1243" customFormat="1" ht="15" customHeight="1">
      <c r="A2490" s="1244" t="s">
        <v>2905</v>
      </c>
      <c r="B2490" s="1272">
        <f>'[2]tr (2)'!C1670</f>
        <v>158.19999999999999</v>
      </c>
      <c r="C2490" s="1224">
        <f>'[2]tr (2)'!D1670</f>
        <v>158.19999999999999</v>
      </c>
      <c r="D2490" s="1276">
        <f>'[2]tr (2)'!E1670</f>
        <v>158.19999999999999</v>
      </c>
      <c r="E2490" s="1224">
        <f>'[2]tr (2)'!F1670</f>
        <v>158.19999999999999</v>
      </c>
      <c r="F2490" s="1224">
        <f>'[2]tr (2)'!G1670</f>
        <v>158.19999999999999</v>
      </c>
      <c r="G2490" s="1224">
        <f>'[2]tr (2)'!H1670</f>
        <v>158.19999999999999</v>
      </c>
      <c r="H2490" s="1224">
        <f>'[2]tr (2)'!I1670</f>
        <v>158.19999999999999</v>
      </c>
      <c r="I2490" s="1224">
        <f>'[2]tr (2)'!J1670</f>
        <v>158.19999999999999</v>
      </c>
      <c r="J2490" s="1224">
        <f>'[2]tr (2)'!K1670</f>
        <v>158.19999999999999</v>
      </c>
      <c r="K2490" s="1224">
        <f>'[2]tr (2)'!L1670</f>
        <v>158.19999999999999</v>
      </c>
      <c r="L2490" s="1224">
        <f>'[2]tr (2)'!M1670</f>
        <v>158.19999999999999</v>
      </c>
      <c r="M2490" s="1224">
        <f>'[2]tr (2)'!N1670</f>
        <v>158.19999999999999</v>
      </c>
      <c r="N2490" s="1272">
        <f>'[2]tr (2)'!O1670</f>
        <v>158.19999999999999</v>
      </c>
      <c r="O2490" s="1224">
        <f>'[2]tr (2)'!P1670</f>
        <v>158.19999999999999</v>
      </c>
      <c r="P2490" s="1276">
        <f>'[2]tr (2)'!Q1670</f>
        <v>158.19999999999999</v>
      </c>
      <c r="Q2490" s="1278" t="s">
        <v>2906</v>
      </c>
    </row>
    <row r="2491" spans="1:18" s="1243" customFormat="1" ht="15" customHeight="1">
      <c r="A2491" s="1244" t="s">
        <v>2907</v>
      </c>
      <c r="B2491" s="1272">
        <f>'[2]tr (2)'!C1671</f>
        <v>103.8</v>
      </c>
      <c r="C2491" s="1224">
        <f>'[2]tr (2)'!D1671</f>
        <v>103.8</v>
      </c>
      <c r="D2491" s="1276">
        <f>'[2]tr (2)'!E1671</f>
        <v>103.8</v>
      </c>
      <c r="E2491" s="1224">
        <f>'[2]tr (2)'!F1671</f>
        <v>103.8</v>
      </c>
      <c r="F2491" s="1224">
        <f>'[2]tr (2)'!G1671</f>
        <v>103.8</v>
      </c>
      <c r="G2491" s="1224">
        <f>'[2]tr (2)'!H1671</f>
        <v>103.8</v>
      </c>
      <c r="H2491" s="1224">
        <f>'[2]tr (2)'!I1671</f>
        <v>103.8</v>
      </c>
      <c r="I2491" s="1224">
        <f>'[2]tr (2)'!J1671</f>
        <v>103.8</v>
      </c>
      <c r="J2491" s="1224">
        <f>'[2]tr (2)'!K1671</f>
        <v>103.8</v>
      </c>
      <c r="K2491" s="1224">
        <f>'[2]tr (2)'!L1671</f>
        <v>103.8</v>
      </c>
      <c r="L2491" s="1224">
        <f>'[2]tr (2)'!M1671</f>
        <v>103.8</v>
      </c>
      <c r="M2491" s="1224">
        <f>'[2]tr (2)'!N1671</f>
        <v>103.8</v>
      </c>
      <c r="N2491" s="1272">
        <f>'[2]tr (2)'!O1671</f>
        <v>103.8</v>
      </c>
      <c r="O2491" s="1224">
        <f>'[2]tr (2)'!P1671</f>
        <v>103.8</v>
      </c>
      <c r="P2491" s="1276">
        <f>'[2]tr (2)'!Q1671</f>
        <v>103.8</v>
      </c>
      <c r="Q2491" s="1278" t="s">
        <v>2908</v>
      </c>
    </row>
    <row r="2492" spans="1:18" s="1243" customFormat="1" ht="15" customHeight="1">
      <c r="A2492" s="1244" t="s">
        <v>2909</v>
      </c>
      <c r="B2492" s="1272">
        <f>'[2]tr (2)'!C1672</f>
        <v>100</v>
      </c>
      <c r="C2492" s="1224">
        <f>'[2]tr (2)'!D1672</f>
        <v>100</v>
      </c>
      <c r="D2492" s="1276">
        <f>'[2]tr (2)'!E1672</f>
        <v>100</v>
      </c>
      <c r="E2492" s="1224">
        <f>'[2]tr (2)'!F1672</f>
        <v>100</v>
      </c>
      <c r="F2492" s="1224">
        <f>'[2]tr (2)'!G1672</f>
        <v>100</v>
      </c>
      <c r="G2492" s="1224">
        <f>'[2]tr (2)'!H1672</f>
        <v>100</v>
      </c>
      <c r="H2492" s="1224">
        <f>'[2]tr (2)'!I1672</f>
        <v>100</v>
      </c>
      <c r="I2492" s="1224">
        <f>'[2]tr (2)'!J1672</f>
        <v>100</v>
      </c>
      <c r="J2492" s="1224">
        <f>'[2]tr (2)'!K1672</f>
        <v>100</v>
      </c>
      <c r="K2492" s="1224">
        <f>'[2]tr (2)'!L1672</f>
        <v>100</v>
      </c>
      <c r="L2492" s="1224">
        <f>'[2]tr (2)'!M1672</f>
        <v>100</v>
      </c>
      <c r="M2492" s="1224">
        <f>'[2]tr (2)'!N1672</f>
        <v>100</v>
      </c>
      <c r="N2492" s="1272">
        <f>'[2]tr (2)'!O1672</f>
        <v>100</v>
      </c>
      <c r="O2492" s="1224">
        <f>'[2]tr (2)'!P1672</f>
        <v>100</v>
      </c>
      <c r="P2492" s="1276">
        <f>'[2]tr (2)'!Q1672</f>
        <v>100</v>
      </c>
      <c r="Q2492" s="1278" t="s">
        <v>2910</v>
      </c>
    </row>
    <row r="2493" spans="1:18" s="1243" customFormat="1" ht="15" customHeight="1">
      <c r="A2493" s="1244"/>
      <c r="B2493" s="1272"/>
      <c r="C2493" s="1224"/>
      <c r="D2493" s="1268"/>
      <c r="E2493" s="1267"/>
      <c r="F2493" s="1267"/>
      <c r="G2493" s="1267"/>
      <c r="H2493" s="1267"/>
      <c r="I2493" s="1267"/>
      <c r="J2493" s="1267"/>
      <c r="K2493" s="1267"/>
      <c r="L2493" s="1267"/>
      <c r="M2493" s="1267"/>
      <c r="N2493" s="1266"/>
      <c r="O2493" s="1267"/>
      <c r="P2493" s="1268"/>
      <c r="Q2493" s="1278"/>
    </row>
    <row r="2494" spans="1:18" s="1243" customFormat="1" ht="15" customHeight="1">
      <c r="A2494" s="1274" t="s">
        <v>2911</v>
      </c>
      <c r="B2494" s="1266">
        <f>'[2]tr (2)'!C1674</f>
        <v>147</v>
      </c>
      <c r="C2494" s="1267">
        <f>'[2]tr (2)'!D1674</f>
        <v>147</v>
      </c>
      <c r="D2494" s="1268">
        <f>'[2]tr (2)'!E1674</f>
        <v>147</v>
      </c>
      <c r="E2494" s="1267">
        <f>'[2]tr (2)'!F1674</f>
        <v>147</v>
      </c>
      <c r="F2494" s="1267">
        <f>'[2]tr (2)'!G1674</f>
        <v>147</v>
      </c>
      <c r="G2494" s="1267">
        <f>'[2]tr (2)'!H1674</f>
        <v>147</v>
      </c>
      <c r="H2494" s="1267">
        <f>'[2]tr (2)'!I1674</f>
        <v>147</v>
      </c>
      <c r="I2494" s="1267">
        <f>'[2]tr (2)'!J1674</f>
        <v>147</v>
      </c>
      <c r="J2494" s="1267">
        <f>'[2]tr (2)'!K1674</f>
        <v>147</v>
      </c>
      <c r="K2494" s="1267">
        <f>'[2]tr (2)'!L1674</f>
        <v>147</v>
      </c>
      <c r="L2494" s="1267">
        <f>'[2]tr (2)'!M1674</f>
        <v>147</v>
      </c>
      <c r="M2494" s="1267">
        <f>'[2]tr (2)'!N1674</f>
        <v>147</v>
      </c>
      <c r="N2494" s="1266">
        <f>'[2]tr (2)'!O1674</f>
        <v>147</v>
      </c>
      <c r="O2494" s="1267">
        <f>'[2]tr (2)'!P1674</f>
        <v>147</v>
      </c>
      <c r="P2494" s="1268">
        <f>'[2]tr (2)'!Q1674</f>
        <v>147</v>
      </c>
      <c r="Q2494" s="1275" t="s">
        <v>2912</v>
      </c>
    </row>
    <row r="2495" spans="1:18" s="1243" customFormat="1" ht="15" customHeight="1">
      <c r="A2495" s="1244" t="s">
        <v>2913</v>
      </c>
      <c r="B2495" s="1272">
        <f>'[2]tr (2)'!C1675</f>
        <v>145.9</v>
      </c>
      <c r="C2495" s="1224">
        <f>'[2]tr (2)'!D1675</f>
        <v>145.9</v>
      </c>
      <c r="D2495" s="1276">
        <f>'[2]tr (2)'!E1675</f>
        <v>145.9</v>
      </c>
      <c r="E2495" s="1224">
        <f>'[2]tr (2)'!F1675</f>
        <v>145.9</v>
      </c>
      <c r="F2495" s="1224">
        <f>'[2]tr (2)'!G1675</f>
        <v>145.9</v>
      </c>
      <c r="G2495" s="1224">
        <f>'[2]tr (2)'!H1675</f>
        <v>145.9</v>
      </c>
      <c r="H2495" s="1224">
        <f>'[2]tr (2)'!I1675</f>
        <v>145.9</v>
      </c>
      <c r="I2495" s="1224">
        <f>'[2]tr (2)'!J1675</f>
        <v>145.9</v>
      </c>
      <c r="J2495" s="1224">
        <f>'[2]tr (2)'!K1675</f>
        <v>145.9</v>
      </c>
      <c r="K2495" s="1224">
        <f>'[2]tr (2)'!L1675</f>
        <v>145.9</v>
      </c>
      <c r="L2495" s="1224">
        <f>'[2]tr (2)'!M1675</f>
        <v>145.9</v>
      </c>
      <c r="M2495" s="1224">
        <f>'[2]tr (2)'!N1675</f>
        <v>145.9</v>
      </c>
      <c r="N2495" s="1272">
        <f>'[2]tr (2)'!O1675</f>
        <v>145.9</v>
      </c>
      <c r="O2495" s="1224">
        <f>'[2]tr (2)'!P1675</f>
        <v>145.9</v>
      </c>
      <c r="P2495" s="1276">
        <f>'[2]tr (2)'!Q1675</f>
        <v>145.9</v>
      </c>
      <c r="Q2495" s="1278" t="s">
        <v>2914</v>
      </c>
    </row>
    <row r="2496" spans="1:18" s="1243" customFormat="1" ht="15" customHeight="1">
      <c r="A2496" s="1244" t="s">
        <v>2915</v>
      </c>
      <c r="B2496" s="1272">
        <f>'[2]tr (2)'!C1676</f>
        <v>167.6</v>
      </c>
      <c r="C2496" s="1224">
        <f>'[2]tr (2)'!D1676</f>
        <v>167.6</v>
      </c>
      <c r="D2496" s="1276">
        <f>'[2]tr (2)'!E1676</f>
        <v>167.6</v>
      </c>
      <c r="E2496" s="1224">
        <f>'[2]tr (2)'!F1676</f>
        <v>167.6</v>
      </c>
      <c r="F2496" s="1224">
        <f>'[2]tr (2)'!G1676</f>
        <v>167.6</v>
      </c>
      <c r="G2496" s="1224">
        <f>'[2]tr (2)'!H1676</f>
        <v>167.6</v>
      </c>
      <c r="H2496" s="1224">
        <f>'[2]tr (2)'!I1676</f>
        <v>167.6</v>
      </c>
      <c r="I2496" s="1224">
        <f>'[2]tr (2)'!J1676</f>
        <v>167.6</v>
      </c>
      <c r="J2496" s="1224">
        <f>'[2]tr (2)'!K1676</f>
        <v>167.6</v>
      </c>
      <c r="K2496" s="1224">
        <f>'[2]tr (2)'!L1676</f>
        <v>167.6</v>
      </c>
      <c r="L2496" s="1224">
        <f>'[2]tr (2)'!M1676</f>
        <v>167.6</v>
      </c>
      <c r="M2496" s="1224">
        <f>'[2]tr (2)'!N1676</f>
        <v>167.6</v>
      </c>
      <c r="N2496" s="1272">
        <f>'[2]tr (2)'!O1676</f>
        <v>167.6</v>
      </c>
      <c r="O2496" s="1224">
        <f>'[2]tr (2)'!P1676</f>
        <v>167.6</v>
      </c>
      <c r="P2496" s="1276">
        <f>'[2]tr (2)'!Q1676</f>
        <v>167.6</v>
      </c>
      <c r="Q2496" s="1278" t="s">
        <v>2916</v>
      </c>
    </row>
    <row r="2497" spans="1:17" s="1243" customFormat="1" ht="15" customHeight="1">
      <c r="A2497" s="1244" t="s">
        <v>2917</v>
      </c>
      <c r="B2497" s="1272">
        <f>'[2]tr (2)'!C1677</f>
        <v>111.6</v>
      </c>
      <c r="C2497" s="1224">
        <f>'[2]tr (2)'!D1677</f>
        <v>111.6</v>
      </c>
      <c r="D2497" s="1276">
        <f>'[2]tr (2)'!E1677</f>
        <v>111.6</v>
      </c>
      <c r="E2497" s="1224">
        <f>'[2]tr (2)'!F1677</f>
        <v>111.6</v>
      </c>
      <c r="F2497" s="1224">
        <f>'[2]tr (2)'!G1677</f>
        <v>111.6</v>
      </c>
      <c r="G2497" s="1224">
        <f>'[2]tr (2)'!H1677</f>
        <v>111.6</v>
      </c>
      <c r="H2497" s="1224">
        <f>'[2]tr (2)'!I1677</f>
        <v>111.6</v>
      </c>
      <c r="I2497" s="1224">
        <f>'[2]tr (2)'!J1677</f>
        <v>111.6</v>
      </c>
      <c r="J2497" s="1224">
        <f>'[2]tr (2)'!K1677</f>
        <v>111.6</v>
      </c>
      <c r="K2497" s="1224">
        <f>'[2]tr (2)'!L1677</f>
        <v>111.6</v>
      </c>
      <c r="L2497" s="1224">
        <f>'[2]tr (2)'!M1677</f>
        <v>111.6</v>
      </c>
      <c r="M2497" s="1224">
        <f>'[2]tr (2)'!N1677</f>
        <v>111.6</v>
      </c>
      <c r="N2497" s="1272">
        <f>'[2]tr (2)'!O1677</f>
        <v>111.6</v>
      </c>
      <c r="O2497" s="1224">
        <f>'[2]tr (2)'!P1677</f>
        <v>111.6</v>
      </c>
      <c r="P2497" s="1276">
        <f>'[2]tr (2)'!Q1677</f>
        <v>111.6</v>
      </c>
      <c r="Q2497" s="1278" t="s">
        <v>2918</v>
      </c>
    </row>
    <row r="2498" spans="1:17" s="1243" customFormat="1" ht="15" customHeight="1">
      <c r="A2498" s="1244" t="s">
        <v>2919</v>
      </c>
      <c r="B2498" s="1272">
        <f>'[2]tr (2)'!C1678</f>
        <v>162.69999999999999</v>
      </c>
      <c r="C2498" s="1224">
        <f>'[2]tr (2)'!D1678</f>
        <v>162.69999999999999</v>
      </c>
      <c r="D2498" s="1276">
        <f>'[2]tr (2)'!E1678</f>
        <v>162.69999999999999</v>
      </c>
      <c r="E2498" s="1224">
        <f>'[2]tr (2)'!F1678</f>
        <v>162.69999999999999</v>
      </c>
      <c r="F2498" s="1224">
        <f>'[2]tr (2)'!G1678</f>
        <v>162.69999999999999</v>
      </c>
      <c r="G2498" s="1224">
        <f>'[2]tr (2)'!H1678</f>
        <v>162.69999999999999</v>
      </c>
      <c r="H2498" s="1224">
        <f>'[2]tr (2)'!I1678</f>
        <v>162.69999999999999</v>
      </c>
      <c r="I2498" s="1224">
        <f>'[2]tr (2)'!J1678</f>
        <v>162.69999999999999</v>
      </c>
      <c r="J2498" s="1224">
        <f>'[2]tr (2)'!K1678</f>
        <v>162.69999999999999</v>
      </c>
      <c r="K2498" s="1224">
        <f>'[2]tr (2)'!L1678</f>
        <v>162.69999999999999</v>
      </c>
      <c r="L2498" s="1224">
        <f>'[2]tr (2)'!M1678</f>
        <v>162.69999999999999</v>
      </c>
      <c r="M2498" s="1224">
        <f>'[2]tr (2)'!N1678</f>
        <v>162.69999999999999</v>
      </c>
      <c r="N2498" s="1272">
        <f>'[2]tr (2)'!O1678</f>
        <v>162.69999999999999</v>
      </c>
      <c r="O2498" s="1224">
        <f>'[2]tr (2)'!P1678</f>
        <v>162.69999999999999</v>
      </c>
      <c r="P2498" s="1276">
        <f>'[2]tr (2)'!Q1678</f>
        <v>162.69999999999999</v>
      </c>
      <c r="Q2498" s="1278" t="s">
        <v>2920</v>
      </c>
    </row>
    <row r="2499" spans="1:17" s="1243" customFormat="1" ht="15" customHeight="1">
      <c r="A2499" s="1244" t="s">
        <v>2921</v>
      </c>
      <c r="B2499" s="1272">
        <f>'[2]tr (2)'!C1679</f>
        <v>100</v>
      </c>
      <c r="C2499" s="1224">
        <f>'[2]tr (2)'!D1679</f>
        <v>100</v>
      </c>
      <c r="D2499" s="1276">
        <f>'[2]tr (2)'!E1679</f>
        <v>100</v>
      </c>
      <c r="E2499" s="1224">
        <f>'[2]tr (2)'!F1679</f>
        <v>100</v>
      </c>
      <c r="F2499" s="1224">
        <f>'[2]tr (2)'!G1679</f>
        <v>100</v>
      </c>
      <c r="G2499" s="1224">
        <f>'[2]tr (2)'!H1679</f>
        <v>100</v>
      </c>
      <c r="H2499" s="1224">
        <f>'[2]tr (2)'!I1679</f>
        <v>100</v>
      </c>
      <c r="I2499" s="1224">
        <f>'[2]tr (2)'!J1679</f>
        <v>100</v>
      </c>
      <c r="J2499" s="1224">
        <f>'[2]tr (2)'!K1679</f>
        <v>100</v>
      </c>
      <c r="K2499" s="1224">
        <f>'[2]tr (2)'!L1679</f>
        <v>100</v>
      </c>
      <c r="L2499" s="1224">
        <f>'[2]tr (2)'!M1679</f>
        <v>100</v>
      </c>
      <c r="M2499" s="1224">
        <f>'[2]tr (2)'!N1679</f>
        <v>100</v>
      </c>
      <c r="N2499" s="1272">
        <f>'[2]tr (2)'!O1679</f>
        <v>100</v>
      </c>
      <c r="O2499" s="1224">
        <f>'[2]tr (2)'!P1679</f>
        <v>100</v>
      </c>
      <c r="P2499" s="1276">
        <f>'[2]tr (2)'!Q1679</f>
        <v>100</v>
      </c>
      <c r="Q2499" s="1278" t="s">
        <v>2922</v>
      </c>
    </row>
    <row r="2500" spans="1:17" s="1243" customFormat="1" ht="15" customHeight="1">
      <c r="A2500" s="1244"/>
      <c r="B2500" s="1272"/>
      <c r="C2500" s="1224"/>
      <c r="D2500" s="1268"/>
      <c r="E2500" s="1267"/>
      <c r="F2500" s="1267"/>
      <c r="G2500" s="1267"/>
      <c r="H2500" s="1267"/>
      <c r="I2500" s="1267"/>
      <c r="J2500" s="1267"/>
      <c r="K2500" s="1267"/>
      <c r="L2500" s="1267"/>
      <c r="M2500" s="1267"/>
      <c r="N2500" s="1266"/>
      <c r="O2500" s="1267"/>
      <c r="P2500" s="1268"/>
      <c r="Q2500" s="1278"/>
    </row>
    <row r="2501" spans="1:17" s="1243" customFormat="1" ht="15" customHeight="1">
      <c r="A2501" s="1274" t="s">
        <v>2923</v>
      </c>
      <c r="B2501" s="1266">
        <f>'[2]tr (2)'!C1681</f>
        <v>147.1</v>
      </c>
      <c r="C2501" s="1267">
        <f>'[2]tr (2)'!D1681</f>
        <v>147.1</v>
      </c>
      <c r="D2501" s="1268">
        <f>'[2]tr (2)'!E1681</f>
        <v>147.1</v>
      </c>
      <c r="E2501" s="1267">
        <f>'[2]tr (2)'!F1681</f>
        <v>147.1</v>
      </c>
      <c r="F2501" s="1267">
        <f>'[2]tr (2)'!G1681</f>
        <v>147.1</v>
      </c>
      <c r="G2501" s="1267">
        <f>'[2]tr (2)'!H1681</f>
        <v>147.1</v>
      </c>
      <c r="H2501" s="1267">
        <f>'[2]tr (2)'!I1681</f>
        <v>147.1</v>
      </c>
      <c r="I2501" s="1267">
        <f>'[2]tr (2)'!J1681</f>
        <v>135.4</v>
      </c>
      <c r="J2501" s="1267">
        <f>'[2]tr (2)'!K1681</f>
        <v>135.4</v>
      </c>
      <c r="K2501" s="1267">
        <f>'[2]tr (2)'!L1681</f>
        <v>135.4</v>
      </c>
      <c r="L2501" s="1267">
        <f>'[2]tr (2)'!M1681</f>
        <v>135.4</v>
      </c>
      <c r="M2501" s="1267">
        <f>'[2]tr (2)'!N1681</f>
        <v>135.4</v>
      </c>
      <c r="N2501" s="1266">
        <f>'[2]tr (2)'!O1681</f>
        <v>135.30000000000001</v>
      </c>
      <c r="O2501" s="1267">
        <f>'[2]tr (2)'!P1681</f>
        <v>135.30000000000001</v>
      </c>
      <c r="P2501" s="1268">
        <f>'[2]tr (2)'!Q1681</f>
        <v>135.30000000000001</v>
      </c>
      <c r="Q2501" s="1273" t="s">
        <v>2924</v>
      </c>
    </row>
    <row r="2502" spans="1:17" s="1243" customFormat="1" ht="15" customHeight="1">
      <c r="A2502" s="1244" t="s">
        <v>2925</v>
      </c>
      <c r="B2502" s="1272">
        <f>'[2]tr (2)'!C1682</f>
        <v>147.80000000000001</v>
      </c>
      <c r="C2502" s="1224">
        <f>'[2]tr (2)'!D1682</f>
        <v>147.80000000000001</v>
      </c>
      <c r="D2502" s="1276">
        <f>'[2]tr (2)'!E1682</f>
        <v>147.80000000000001</v>
      </c>
      <c r="E2502" s="1224">
        <f>'[2]tr (2)'!F1682</f>
        <v>147.80000000000001</v>
      </c>
      <c r="F2502" s="1224">
        <f>'[2]tr (2)'!G1682</f>
        <v>147.80000000000001</v>
      </c>
      <c r="G2502" s="1224">
        <f>'[2]tr (2)'!H1682</f>
        <v>147.80000000000001</v>
      </c>
      <c r="H2502" s="1224">
        <f>'[2]tr (2)'!I1682</f>
        <v>147.80000000000001</v>
      </c>
      <c r="I2502" s="1224">
        <f>'[2]tr (2)'!J1682</f>
        <v>135.9</v>
      </c>
      <c r="J2502" s="1224">
        <f>'[2]tr (2)'!K1682</f>
        <v>135.9</v>
      </c>
      <c r="K2502" s="1224">
        <f>'[2]tr (2)'!L1682</f>
        <v>135.9</v>
      </c>
      <c r="L2502" s="1224">
        <f>'[2]tr (2)'!M1682</f>
        <v>135.9</v>
      </c>
      <c r="M2502" s="1224">
        <f>'[2]tr (2)'!N1682</f>
        <v>135.9</v>
      </c>
      <c r="N2502" s="1272">
        <f>'[2]tr (2)'!O1682</f>
        <v>135.69999999999999</v>
      </c>
      <c r="O2502" s="1224">
        <f>'[2]tr (2)'!P1682</f>
        <v>135.69999999999999</v>
      </c>
      <c r="P2502" s="1276">
        <f>'[2]tr (2)'!Q1682</f>
        <v>135.69999999999999</v>
      </c>
      <c r="Q2502" s="1278" t="s">
        <v>2926</v>
      </c>
    </row>
    <row r="2503" spans="1:17" s="1243" customFormat="1" ht="15" customHeight="1">
      <c r="A2503" s="1244" t="s">
        <v>2927</v>
      </c>
      <c r="B2503" s="1272">
        <f>'[2]tr (2)'!C1683</f>
        <v>135.30000000000001</v>
      </c>
      <c r="C2503" s="1224">
        <f>'[2]tr (2)'!D1683</f>
        <v>135.30000000000001</v>
      </c>
      <c r="D2503" s="1276">
        <f>'[2]tr (2)'!E1683</f>
        <v>135.30000000000001</v>
      </c>
      <c r="E2503" s="1224">
        <f>'[2]tr (2)'!F1683</f>
        <v>135.30000000000001</v>
      </c>
      <c r="F2503" s="1224">
        <f>'[2]tr (2)'!G1683</f>
        <v>135.30000000000001</v>
      </c>
      <c r="G2503" s="1224">
        <f>'[2]tr (2)'!H1683</f>
        <v>135.30000000000001</v>
      </c>
      <c r="H2503" s="1224">
        <f>'[2]tr (2)'!I1683</f>
        <v>135.30000000000001</v>
      </c>
      <c r="I2503" s="1224">
        <f>'[2]tr (2)'!J1683</f>
        <v>124.4</v>
      </c>
      <c r="J2503" s="1224">
        <f>'[2]tr (2)'!K1683</f>
        <v>124.4</v>
      </c>
      <c r="K2503" s="1224">
        <f>'[2]tr (2)'!L1683</f>
        <v>124.4</v>
      </c>
      <c r="L2503" s="1224">
        <f>'[2]tr (2)'!M1683</f>
        <v>124.4</v>
      </c>
      <c r="M2503" s="1224">
        <f>'[2]tr (2)'!N1683</f>
        <v>124.4</v>
      </c>
      <c r="N2503" s="1272">
        <f>'[2]tr (2)'!O1683</f>
        <v>124.2</v>
      </c>
      <c r="O2503" s="1224">
        <f>'[2]tr (2)'!P1683</f>
        <v>124.2</v>
      </c>
      <c r="P2503" s="1276">
        <f>'[2]tr (2)'!Q1683</f>
        <v>124.2</v>
      </c>
      <c r="Q2503" s="1278" t="s">
        <v>2928</v>
      </c>
    </row>
    <row r="2504" spans="1:17" s="1243" customFormat="1" ht="15" customHeight="1">
      <c r="A2504" s="1244" t="s">
        <v>2929</v>
      </c>
      <c r="B2504" s="1272">
        <f>'[2]tr (2)'!C1684</f>
        <v>145.19999999999999</v>
      </c>
      <c r="C2504" s="1224">
        <f>'[2]tr (2)'!D1684</f>
        <v>145.19999999999999</v>
      </c>
      <c r="D2504" s="1276">
        <f>'[2]tr (2)'!E1684</f>
        <v>145.19999999999999</v>
      </c>
      <c r="E2504" s="1224">
        <f>'[2]tr (2)'!F1684</f>
        <v>145.19999999999999</v>
      </c>
      <c r="F2504" s="1224">
        <f>'[2]tr (2)'!G1684</f>
        <v>145.19999999999999</v>
      </c>
      <c r="G2504" s="1224">
        <f>'[2]tr (2)'!H1684</f>
        <v>145.19999999999999</v>
      </c>
      <c r="H2504" s="1224">
        <f>'[2]tr (2)'!I1684</f>
        <v>145.19999999999999</v>
      </c>
      <c r="I2504" s="1224">
        <f>'[2]tr (2)'!J1684</f>
        <v>145.19999999999999</v>
      </c>
      <c r="J2504" s="1224">
        <f>'[2]tr (2)'!K1684</f>
        <v>145.19999999999999</v>
      </c>
      <c r="K2504" s="1224">
        <f>'[2]tr (2)'!L1684</f>
        <v>145.19999999999999</v>
      </c>
      <c r="L2504" s="1224">
        <f>'[2]tr (2)'!M1684</f>
        <v>145.19999999999999</v>
      </c>
      <c r="M2504" s="1224">
        <f>'[2]tr (2)'!N1684</f>
        <v>145.19999999999999</v>
      </c>
      <c r="N2504" s="1272">
        <f>'[2]tr (2)'!O1684</f>
        <v>145.19999999999999</v>
      </c>
      <c r="O2504" s="1224">
        <f>'[2]tr (2)'!P1684</f>
        <v>145.19999999999999</v>
      </c>
      <c r="P2504" s="1276">
        <f>'[2]tr (2)'!Q1684</f>
        <v>145.19999999999999</v>
      </c>
      <c r="Q2504" s="1278" t="s">
        <v>2930</v>
      </c>
    </row>
    <row r="2505" spans="1:17" s="1243" customFormat="1" ht="15" customHeight="1">
      <c r="A2505" s="1244"/>
      <c r="B2505" s="1272"/>
      <c r="C2505" s="1224"/>
      <c r="D2505" s="1268"/>
      <c r="E2505" s="1267"/>
      <c r="F2505" s="1267"/>
      <c r="G2505" s="1267"/>
      <c r="H2505" s="1267"/>
      <c r="I2505" s="1267"/>
      <c r="J2505" s="1267"/>
      <c r="K2505" s="1267"/>
      <c r="L2505" s="1267"/>
      <c r="M2505" s="1267"/>
      <c r="N2505" s="1266"/>
      <c r="O2505" s="1267"/>
      <c r="P2505" s="1268"/>
      <c r="Q2505" s="1278"/>
    </row>
    <row r="2506" spans="1:17" s="1243" customFormat="1" ht="15" customHeight="1">
      <c r="A2506" s="1274" t="s">
        <v>2931</v>
      </c>
      <c r="B2506" s="1266">
        <f>'[2]tr (2)'!C1686</f>
        <v>116.6</v>
      </c>
      <c r="C2506" s="1267">
        <f>'[2]tr (2)'!D1686</f>
        <v>116.6</v>
      </c>
      <c r="D2506" s="1268">
        <f>'[2]tr (2)'!E1686</f>
        <v>116.7</v>
      </c>
      <c r="E2506" s="1267">
        <f>'[2]tr (2)'!F1686</f>
        <v>116.7</v>
      </c>
      <c r="F2506" s="1267">
        <f>'[2]tr (2)'!G1686</f>
        <v>116.7</v>
      </c>
      <c r="G2506" s="1267">
        <f>'[2]tr (2)'!H1686</f>
        <v>116.7</v>
      </c>
      <c r="H2506" s="1267">
        <f>'[2]tr (2)'!I1686</f>
        <v>116.7</v>
      </c>
      <c r="I2506" s="1267">
        <f>'[2]tr (2)'!J1686</f>
        <v>116.7</v>
      </c>
      <c r="J2506" s="1267">
        <f>'[2]tr (2)'!K1686</f>
        <v>116.7</v>
      </c>
      <c r="K2506" s="1267">
        <f>'[2]tr (2)'!L1686</f>
        <v>116.7</v>
      </c>
      <c r="L2506" s="1267">
        <f>'[2]tr (2)'!M1686</f>
        <v>116.7</v>
      </c>
      <c r="M2506" s="1267">
        <f>'[2]tr (2)'!N1686</f>
        <v>116.7</v>
      </c>
      <c r="N2506" s="1266">
        <f>'[2]tr (2)'!O1686</f>
        <v>112.7</v>
      </c>
      <c r="O2506" s="1267">
        <f>'[2]tr (2)'!P1686</f>
        <v>112.7</v>
      </c>
      <c r="P2506" s="1268">
        <f>'[2]tr (2)'!Q1686</f>
        <v>112.7</v>
      </c>
      <c r="Q2506" s="1273" t="s">
        <v>2932</v>
      </c>
    </row>
    <row r="2507" spans="1:17" s="1243" customFormat="1" ht="15" customHeight="1">
      <c r="A2507" s="1244" t="s">
        <v>2933</v>
      </c>
      <c r="B2507" s="1272">
        <f>'[2]tr (2)'!C1687</f>
        <v>125.6</v>
      </c>
      <c r="C2507" s="1224">
        <f>'[2]tr (2)'!D1687</f>
        <v>125.6</v>
      </c>
      <c r="D2507" s="1276">
        <f>'[2]tr (2)'!E1687</f>
        <v>125.6</v>
      </c>
      <c r="E2507" s="1224">
        <f>'[2]tr (2)'!F1687</f>
        <v>125.6</v>
      </c>
      <c r="F2507" s="1224">
        <f>'[2]tr (2)'!G1687</f>
        <v>125.6</v>
      </c>
      <c r="G2507" s="1224">
        <f>'[2]tr (2)'!H1687</f>
        <v>125.6</v>
      </c>
      <c r="H2507" s="1224">
        <f>'[2]tr (2)'!I1687</f>
        <v>125.6</v>
      </c>
      <c r="I2507" s="1224">
        <f>'[2]tr (2)'!J1687</f>
        <v>125.6</v>
      </c>
      <c r="J2507" s="1224">
        <f>'[2]tr (2)'!K1687</f>
        <v>125.6</v>
      </c>
      <c r="K2507" s="1224">
        <f>'[2]tr (2)'!L1687</f>
        <v>125.6</v>
      </c>
      <c r="L2507" s="1224">
        <f>'[2]tr (2)'!M1687</f>
        <v>125.6</v>
      </c>
      <c r="M2507" s="1224">
        <f>'[2]tr (2)'!N1687</f>
        <v>125.6</v>
      </c>
      <c r="N2507" s="1272">
        <f>'[2]tr (2)'!O1687</f>
        <v>125.6</v>
      </c>
      <c r="O2507" s="1224">
        <f>'[2]tr (2)'!P1687</f>
        <v>125.6</v>
      </c>
      <c r="P2507" s="1276">
        <f>'[2]tr (2)'!Q1687</f>
        <v>125.6</v>
      </c>
      <c r="Q2507" s="1278" t="s">
        <v>2934</v>
      </c>
    </row>
    <row r="2508" spans="1:17" s="1243" customFormat="1" ht="15" customHeight="1">
      <c r="A2508" s="1244" t="s">
        <v>2935</v>
      </c>
      <c r="B2508" s="1272">
        <f>'[2]tr (2)'!C1688</f>
        <v>100</v>
      </c>
      <c r="C2508" s="1224">
        <f>'[2]tr (2)'!D1688</f>
        <v>100</v>
      </c>
      <c r="D2508" s="1276">
        <f>'[2]tr (2)'!E1688</f>
        <v>100</v>
      </c>
      <c r="E2508" s="1224">
        <f>'[2]tr (2)'!F1688</f>
        <v>100</v>
      </c>
      <c r="F2508" s="1224">
        <f>'[2]tr (2)'!G1688</f>
        <v>100</v>
      </c>
      <c r="G2508" s="1224">
        <f>'[2]tr (2)'!H1688</f>
        <v>100</v>
      </c>
      <c r="H2508" s="1224">
        <f>'[2]tr (2)'!I1688</f>
        <v>100</v>
      </c>
      <c r="I2508" s="1224">
        <f>'[2]tr (2)'!J1688</f>
        <v>100</v>
      </c>
      <c r="J2508" s="1224">
        <f>'[2]tr (2)'!K1688</f>
        <v>100</v>
      </c>
      <c r="K2508" s="1224">
        <f>'[2]tr (2)'!L1688</f>
        <v>100</v>
      </c>
      <c r="L2508" s="1224">
        <f>'[2]tr (2)'!M1688</f>
        <v>100</v>
      </c>
      <c r="M2508" s="1224">
        <f>'[2]tr (2)'!N1688</f>
        <v>100</v>
      </c>
      <c r="N2508" s="1272">
        <f>'[2]tr (2)'!O1688</f>
        <v>100</v>
      </c>
      <c r="O2508" s="1224">
        <f>'[2]tr (2)'!P1688</f>
        <v>100</v>
      </c>
      <c r="P2508" s="1276">
        <f>'[2]tr (2)'!Q1688</f>
        <v>100</v>
      </c>
      <c r="Q2508" s="1277" t="s">
        <v>2936</v>
      </c>
    </row>
    <row r="2509" spans="1:17" s="1243" customFormat="1" ht="15" customHeight="1">
      <c r="A2509" s="1244" t="s">
        <v>2937</v>
      </c>
      <c r="B2509" s="1272">
        <f>'[2]tr (2)'!C1689</f>
        <v>108.9</v>
      </c>
      <c r="C2509" s="1224">
        <f>'[2]tr (2)'!D1689</f>
        <v>108.9</v>
      </c>
      <c r="D2509" s="1276">
        <f>'[2]tr (2)'!E1689</f>
        <v>108.9</v>
      </c>
      <c r="E2509" s="1224">
        <f>'[2]tr (2)'!F1689</f>
        <v>108.9</v>
      </c>
      <c r="F2509" s="1224">
        <f>'[2]tr (2)'!G1689</f>
        <v>108.9</v>
      </c>
      <c r="G2509" s="1224">
        <f>'[2]tr (2)'!H1689</f>
        <v>108.9</v>
      </c>
      <c r="H2509" s="1224">
        <f>'[2]tr (2)'!I1689</f>
        <v>108.9</v>
      </c>
      <c r="I2509" s="1224">
        <f>'[2]tr (2)'!J1689</f>
        <v>108.9</v>
      </c>
      <c r="J2509" s="1224">
        <f>'[2]tr (2)'!K1689</f>
        <v>108.9</v>
      </c>
      <c r="K2509" s="1224">
        <f>'[2]tr (2)'!L1689</f>
        <v>108.9</v>
      </c>
      <c r="L2509" s="1224">
        <f>'[2]tr (2)'!M1689</f>
        <v>108.9</v>
      </c>
      <c r="M2509" s="1224">
        <f>'[2]tr (2)'!N1689</f>
        <v>108.9</v>
      </c>
      <c r="N2509" s="1272">
        <f>'[2]tr (2)'!O1689</f>
        <v>108.9</v>
      </c>
      <c r="O2509" s="1224">
        <f>'[2]tr (2)'!P1689</f>
        <v>108.9</v>
      </c>
      <c r="P2509" s="1276">
        <f>'[2]tr (2)'!Q1689</f>
        <v>108.9</v>
      </c>
      <c r="Q2509" s="1277" t="s">
        <v>2938</v>
      </c>
    </row>
    <row r="2510" spans="1:17" s="1243" customFormat="1" ht="15" customHeight="1">
      <c r="A2510" s="1244" t="s">
        <v>2939</v>
      </c>
      <c r="B2510" s="1272">
        <f>'[2]tr (2)'!C1690</f>
        <v>133.30000000000001</v>
      </c>
      <c r="C2510" s="1224">
        <f>'[2]tr (2)'!D1690</f>
        <v>133.30000000000001</v>
      </c>
      <c r="D2510" s="1276">
        <f>'[2]tr (2)'!E1690</f>
        <v>133.30000000000001</v>
      </c>
      <c r="E2510" s="1224">
        <f>'[2]tr (2)'!F1690</f>
        <v>133.30000000000001</v>
      </c>
      <c r="F2510" s="1224">
        <f>'[2]tr (2)'!G1690</f>
        <v>133.30000000000001</v>
      </c>
      <c r="G2510" s="1224">
        <f>'[2]tr (2)'!H1690</f>
        <v>133.30000000000001</v>
      </c>
      <c r="H2510" s="1224">
        <f>'[2]tr (2)'!I1690</f>
        <v>133.30000000000001</v>
      </c>
      <c r="I2510" s="1224">
        <f>'[2]tr (2)'!J1690</f>
        <v>133.30000000000001</v>
      </c>
      <c r="J2510" s="1224">
        <f>'[2]tr (2)'!K1690</f>
        <v>133.30000000000001</v>
      </c>
      <c r="K2510" s="1224">
        <f>'[2]tr (2)'!L1690</f>
        <v>133.30000000000001</v>
      </c>
      <c r="L2510" s="1224">
        <f>'[2]tr (2)'!M1690</f>
        <v>133.30000000000001</v>
      </c>
      <c r="M2510" s="1224">
        <f>'[2]tr (2)'!N1690</f>
        <v>133.30000000000001</v>
      </c>
      <c r="N2510" s="1272">
        <f>'[2]tr (2)'!O1690</f>
        <v>133.30000000000001</v>
      </c>
      <c r="O2510" s="1224">
        <f>'[2]tr (2)'!P1690</f>
        <v>133.30000000000001</v>
      </c>
      <c r="P2510" s="1276">
        <f>'[2]tr (2)'!Q1690</f>
        <v>133.30000000000001</v>
      </c>
      <c r="Q2510" s="1278" t="s">
        <v>2940</v>
      </c>
    </row>
    <row r="2511" spans="1:17" s="1243" customFormat="1" ht="15" customHeight="1">
      <c r="A2511" s="1244" t="s">
        <v>2941</v>
      </c>
      <c r="B2511" s="1272">
        <f>'[2]tr (2)'!C1691</f>
        <v>100</v>
      </c>
      <c r="C2511" s="1224">
        <f>'[2]tr (2)'!D1691</f>
        <v>100</v>
      </c>
      <c r="D2511" s="1276">
        <f>'[2]tr (2)'!E1691</f>
        <v>100</v>
      </c>
      <c r="E2511" s="1224">
        <f>'[2]tr (2)'!F1691</f>
        <v>100</v>
      </c>
      <c r="F2511" s="1224">
        <f>'[2]tr (2)'!G1691</f>
        <v>100</v>
      </c>
      <c r="G2511" s="1224">
        <f>'[2]tr (2)'!H1691</f>
        <v>100</v>
      </c>
      <c r="H2511" s="1224">
        <f>'[2]tr (2)'!I1691</f>
        <v>100</v>
      </c>
      <c r="I2511" s="1224">
        <f>'[2]tr (2)'!J1691</f>
        <v>100</v>
      </c>
      <c r="J2511" s="1224">
        <f>'[2]tr (2)'!K1691</f>
        <v>100</v>
      </c>
      <c r="K2511" s="1224">
        <f>'[2]tr (2)'!L1691</f>
        <v>100</v>
      </c>
      <c r="L2511" s="1224">
        <f>'[2]tr (2)'!M1691</f>
        <v>100</v>
      </c>
      <c r="M2511" s="1224">
        <f>'[2]tr (2)'!N1691</f>
        <v>100</v>
      </c>
      <c r="N2511" s="1272">
        <f>'[2]tr (2)'!O1691</f>
        <v>100</v>
      </c>
      <c r="O2511" s="1224">
        <f>'[2]tr (2)'!P1691</f>
        <v>100</v>
      </c>
      <c r="P2511" s="1276">
        <f>'[2]tr (2)'!Q1691</f>
        <v>100</v>
      </c>
      <c r="Q2511" s="1277" t="s">
        <v>2942</v>
      </c>
    </row>
    <row r="2512" spans="1:17" s="1243" customFormat="1" ht="15" customHeight="1">
      <c r="A2512" s="1244" t="s">
        <v>2943</v>
      </c>
      <c r="B2512" s="1272">
        <f>'[2]tr (2)'!C1692</f>
        <v>100.2</v>
      </c>
      <c r="C2512" s="1224">
        <f>'[2]tr (2)'!D1692</f>
        <v>100.2</v>
      </c>
      <c r="D2512" s="1276">
        <f>'[2]tr (2)'!E1692</f>
        <v>100.2</v>
      </c>
      <c r="E2512" s="1224">
        <f>'[2]tr (2)'!F1692</f>
        <v>100.2</v>
      </c>
      <c r="F2512" s="1224">
        <f>'[2]tr (2)'!G1692</f>
        <v>100.2</v>
      </c>
      <c r="G2512" s="1224">
        <f>'[2]tr (2)'!H1692</f>
        <v>100.2</v>
      </c>
      <c r="H2512" s="1224">
        <f>'[2]tr (2)'!I1692</f>
        <v>100.2</v>
      </c>
      <c r="I2512" s="1224">
        <f>'[2]tr (2)'!J1692</f>
        <v>100.2</v>
      </c>
      <c r="J2512" s="1224">
        <f>'[2]tr (2)'!K1692</f>
        <v>100.2</v>
      </c>
      <c r="K2512" s="1224">
        <f>'[2]tr (2)'!L1692</f>
        <v>100.2</v>
      </c>
      <c r="L2512" s="1224">
        <f>'[2]tr (2)'!M1692</f>
        <v>100.2</v>
      </c>
      <c r="M2512" s="1224">
        <f>'[2]tr (2)'!N1692</f>
        <v>100.2</v>
      </c>
      <c r="N2512" s="1272">
        <f>'[2]tr (2)'!O1692</f>
        <v>100.2</v>
      </c>
      <c r="O2512" s="1224">
        <f>'[2]tr (2)'!P1692</f>
        <v>100.2</v>
      </c>
      <c r="P2512" s="1276">
        <f>'[2]tr (2)'!Q1692</f>
        <v>100.2</v>
      </c>
      <c r="Q2512" s="1277" t="s">
        <v>2944</v>
      </c>
    </row>
    <row r="2513" spans="1:17" s="1243" customFormat="1" ht="15" customHeight="1">
      <c r="A2513" s="1244" t="s">
        <v>2945</v>
      </c>
      <c r="B2513" s="1272">
        <f>'[2]tr (2)'!C1693</f>
        <v>122.5</v>
      </c>
      <c r="C2513" s="1224">
        <f>'[2]tr (2)'!D1693</f>
        <v>122.5</v>
      </c>
      <c r="D2513" s="1276">
        <f>'[2]tr (2)'!E1693</f>
        <v>122.5</v>
      </c>
      <c r="E2513" s="1224">
        <f>'[2]tr (2)'!F1693</f>
        <v>122.5</v>
      </c>
      <c r="F2513" s="1224">
        <f>'[2]tr (2)'!G1693</f>
        <v>122.5</v>
      </c>
      <c r="G2513" s="1224">
        <f>'[2]tr (2)'!H1693</f>
        <v>122.5</v>
      </c>
      <c r="H2513" s="1224">
        <f>'[2]tr (2)'!I1693</f>
        <v>122.5</v>
      </c>
      <c r="I2513" s="1224">
        <f>'[2]tr (2)'!J1693</f>
        <v>122.5</v>
      </c>
      <c r="J2513" s="1224">
        <f>'[2]tr (2)'!K1693</f>
        <v>122.5</v>
      </c>
      <c r="K2513" s="1224">
        <f>'[2]tr (2)'!L1693</f>
        <v>122.5</v>
      </c>
      <c r="L2513" s="1224">
        <f>'[2]tr (2)'!M1693</f>
        <v>122.5</v>
      </c>
      <c r="M2513" s="1224">
        <f>'[2]tr (2)'!N1693</f>
        <v>122.5</v>
      </c>
      <c r="N2513" s="1272">
        <f>'[2]tr (2)'!O1693</f>
        <v>100.6</v>
      </c>
      <c r="O2513" s="1224">
        <f>'[2]tr (2)'!P1693</f>
        <v>100.6</v>
      </c>
      <c r="P2513" s="1276">
        <f>'[2]tr (2)'!Q1693</f>
        <v>100.6</v>
      </c>
      <c r="Q2513" s="1277" t="s">
        <v>2946</v>
      </c>
    </row>
    <row r="2514" spans="1:17" s="1243" customFormat="1" ht="15" customHeight="1">
      <c r="A2514" s="1244"/>
      <c r="B2514" s="1272"/>
      <c r="C2514" s="1224"/>
      <c r="D2514" s="1276"/>
      <c r="E2514" s="1220"/>
      <c r="F2514" s="1220"/>
      <c r="G2514" s="1220"/>
      <c r="H2514" s="1220"/>
      <c r="I2514" s="1221"/>
      <c r="J2514" s="1220"/>
      <c r="K2514" s="1220"/>
      <c r="L2514" s="1221"/>
      <c r="M2514" s="1220"/>
      <c r="N2514" s="1262"/>
      <c r="O2514" s="1220"/>
      <c r="P2514" s="1263"/>
      <c r="Q2514" s="1277"/>
    </row>
    <row r="2515" spans="1:17" s="1243" customFormat="1" ht="15" customHeight="1">
      <c r="A2515" s="1244"/>
      <c r="B2515" s="1272"/>
      <c r="C2515" s="1224"/>
      <c r="D2515" s="1276"/>
      <c r="E2515" s="1220"/>
      <c r="F2515" s="1220"/>
      <c r="G2515" s="1220"/>
      <c r="H2515" s="1220"/>
      <c r="I2515" s="1221"/>
      <c r="J2515" s="1220"/>
      <c r="K2515" s="1220"/>
      <c r="L2515" s="1221"/>
      <c r="M2515" s="1220"/>
      <c r="N2515" s="1262"/>
      <c r="O2515" s="1220"/>
      <c r="P2515" s="1263"/>
      <c r="Q2515" s="1277"/>
    </row>
    <row r="2516" spans="1:17" s="1243" customFormat="1" ht="15" customHeight="1">
      <c r="A2516" s="1244"/>
      <c r="B2516" s="1272"/>
      <c r="C2516" s="1224"/>
      <c r="D2516" s="1276"/>
      <c r="E2516" s="1220"/>
      <c r="F2516" s="1220"/>
      <c r="G2516" s="1220"/>
      <c r="H2516" s="1220"/>
      <c r="I2516" s="1221"/>
      <c r="J2516" s="1220"/>
      <c r="K2516" s="1220"/>
      <c r="L2516" s="1221"/>
      <c r="M2516" s="1220"/>
      <c r="N2516" s="1262"/>
      <c r="O2516" s="1220"/>
      <c r="P2516" s="1263"/>
      <c r="Q2516" s="1277"/>
    </row>
    <row r="2517" spans="1:17" s="1243" customFormat="1" ht="15" customHeight="1">
      <c r="A2517" s="1244"/>
      <c r="B2517" s="1272"/>
      <c r="C2517" s="1224"/>
      <c r="D2517" s="1276"/>
      <c r="E2517" s="1220"/>
      <c r="F2517" s="1220"/>
      <c r="G2517" s="1220"/>
      <c r="H2517" s="1220"/>
      <c r="I2517" s="1221"/>
      <c r="J2517" s="1220"/>
      <c r="K2517" s="1220"/>
      <c r="L2517" s="1221"/>
      <c r="M2517" s="1220"/>
      <c r="N2517" s="1262"/>
      <c r="O2517" s="1220"/>
      <c r="P2517" s="1263"/>
      <c r="Q2517" s="1277"/>
    </row>
    <row r="2518" spans="1:17" s="1243" customFormat="1" ht="15" customHeight="1">
      <c r="A2518" s="1244"/>
      <c r="B2518" s="1272"/>
      <c r="C2518" s="1224"/>
      <c r="D2518" s="1276"/>
      <c r="E2518" s="1220"/>
      <c r="F2518" s="1220"/>
      <c r="G2518" s="1220"/>
      <c r="H2518" s="1220"/>
      <c r="I2518" s="1221"/>
      <c r="J2518" s="1220"/>
      <c r="K2518" s="1220"/>
      <c r="L2518" s="1221"/>
      <c r="M2518" s="1220"/>
      <c r="N2518" s="1262"/>
      <c r="O2518" s="1220"/>
      <c r="P2518" s="1263"/>
      <c r="Q2518" s="1277"/>
    </row>
    <row r="2519" spans="1:17" s="1243" customFormat="1" ht="15" customHeight="1">
      <c r="A2519" s="1244"/>
      <c r="B2519" s="1272"/>
      <c r="C2519" s="1224"/>
      <c r="D2519" s="1276"/>
      <c r="E2519" s="1220"/>
      <c r="F2519" s="1220"/>
      <c r="G2519" s="1220"/>
      <c r="H2519" s="1220"/>
      <c r="I2519" s="1221"/>
      <c r="J2519" s="1220"/>
      <c r="K2519" s="1220"/>
      <c r="L2519" s="1221"/>
      <c r="M2519" s="1220"/>
      <c r="N2519" s="1262"/>
      <c r="O2519" s="1220"/>
      <c r="P2519" s="1263"/>
      <c r="Q2519" s="1277"/>
    </row>
    <row r="2520" spans="1:17" s="1243" customFormat="1" ht="15" customHeight="1">
      <c r="A2520" s="1297"/>
      <c r="B2520" s="1282"/>
      <c r="C2520" s="1283"/>
      <c r="D2520" s="1284"/>
      <c r="E2520" s="1240"/>
      <c r="F2520" s="1240"/>
      <c r="G2520" s="1240"/>
      <c r="H2520" s="1240"/>
      <c r="I2520" s="1240"/>
      <c r="J2520" s="1240"/>
      <c r="K2520" s="1240"/>
      <c r="L2520" s="1240"/>
      <c r="M2520" s="1240"/>
      <c r="N2520" s="1319"/>
      <c r="O2520" s="1240"/>
      <c r="P2520" s="1320"/>
      <c r="Q2520" s="1242"/>
    </row>
    <row r="2521" spans="1:17" s="1243" customFormat="1" ht="12.95" customHeight="1">
      <c r="A2521" s="1300" t="s">
        <v>2735</v>
      </c>
      <c r="B2521" s="1224"/>
      <c r="C2521" s="1224"/>
      <c r="D2521" s="1224"/>
      <c r="E2521" s="1220"/>
      <c r="F2521" s="1220"/>
      <c r="G2521" s="1220"/>
      <c r="H2521" s="1220"/>
      <c r="I2521" s="1221"/>
      <c r="J2521" s="1220"/>
      <c r="K2521" s="1220"/>
      <c r="L2521" s="1221"/>
      <c r="M2521" s="1220"/>
      <c r="N2521" s="1220"/>
      <c r="O2521" s="1220"/>
      <c r="P2521" s="1220"/>
      <c r="Q2521" s="1301" t="s">
        <v>2947</v>
      </c>
    </row>
    <row r="2522" spans="1:17" s="1243" customFormat="1" ht="12.95" customHeight="1">
      <c r="A2522" s="1300"/>
      <c r="B2522" s="1224"/>
      <c r="C2522" s="1224"/>
      <c r="D2522" s="1224"/>
      <c r="E2522" s="1220"/>
      <c r="F2522" s="1220"/>
      <c r="G2522" s="1220"/>
      <c r="H2522" s="1220"/>
      <c r="I2522" s="1221"/>
      <c r="J2522" s="1220"/>
      <c r="K2522" s="1220"/>
      <c r="L2522" s="1221"/>
      <c r="M2522" s="1220"/>
      <c r="N2522" s="1220"/>
      <c r="O2522" s="1220"/>
      <c r="P2522" s="1220"/>
      <c r="Q2522" s="1301"/>
    </row>
    <row r="2523" spans="1:17" s="1243" customFormat="1" ht="12.95" customHeight="1">
      <c r="A2523" s="1300"/>
      <c r="B2523" s="1224"/>
      <c r="C2523" s="1224"/>
      <c r="D2523" s="1224"/>
      <c r="E2523" s="1220"/>
      <c r="F2523" s="1220"/>
      <c r="G2523" s="1220"/>
      <c r="H2523" s="1220"/>
      <c r="I2523" s="1221"/>
      <c r="J2523" s="1220"/>
      <c r="K2523" s="1220"/>
      <c r="L2523" s="1221"/>
      <c r="M2523" s="1220"/>
      <c r="N2523" s="1220"/>
      <c r="O2523" s="1220"/>
      <c r="P2523" s="1220"/>
      <c r="Q2523" s="1299"/>
    </row>
    <row r="2524" spans="1:17" s="1243" customFormat="1" ht="24" customHeight="1">
      <c r="A2524" s="1219" t="s">
        <v>2666</v>
      </c>
      <c r="B2524" s="1224"/>
      <c r="C2524" s="1224"/>
      <c r="D2524" s="1224"/>
      <c r="E2524" s="1220"/>
      <c r="F2524" s="1220"/>
      <c r="G2524" s="1220"/>
      <c r="H2524" s="1220"/>
      <c r="I2524" s="1221"/>
      <c r="J2524" s="1220"/>
      <c r="K2524" s="1220"/>
      <c r="L2524" s="1221"/>
      <c r="M2524" s="1220"/>
      <c r="N2524" s="1220"/>
      <c r="O2524" s="1220"/>
      <c r="P2524" s="1220"/>
      <c r="Q2524" s="1225" t="s">
        <v>2667</v>
      </c>
    </row>
    <row r="2525" spans="1:17" s="1243" customFormat="1" ht="20.25">
      <c r="A2525" s="1289" t="s">
        <v>3032</v>
      </c>
      <c r="B2525" s="1224"/>
      <c r="C2525" s="1224"/>
      <c r="D2525" s="1224"/>
      <c r="E2525" s="1220"/>
      <c r="F2525" s="1220"/>
      <c r="G2525" s="1220"/>
      <c r="H2525" s="1220"/>
      <c r="I2525" s="1221"/>
      <c r="J2525" s="1220"/>
      <c r="K2525" s="1220"/>
      <c r="L2525" s="1221"/>
      <c r="M2525" s="1220"/>
      <c r="N2525" s="1220"/>
      <c r="O2525" s="1220"/>
      <c r="P2525" s="1220"/>
      <c r="Q2525" s="1230" t="s">
        <v>3033</v>
      </c>
    </row>
    <row r="2526" spans="1:17" s="1243" customFormat="1" ht="18" customHeight="1">
      <c r="A2526" s="1233" t="s">
        <v>2739</v>
      </c>
      <c r="B2526" s="1224"/>
      <c r="C2526" s="1224"/>
      <c r="D2526" s="1224"/>
      <c r="E2526" s="1220"/>
      <c r="F2526" s="1220"/>
      <c r="G2526" s="1220"/>
      <c r="H2526" s="1220"/>
      <c r="I2526" s="1221"/>
      <c r="J2526" s="1220"/>
      <c r="K2526" s="1220"/>
      <c r="L2526" s="1221"/>
      <c r="M2526" s="1220"/>
      <c r="N2526" s="1220"/>
      <c r="O2526" s="1220"/>
      <c r="P2526" s="1220"/>
      <c r="Q2526" s="1236" t="s">
        <v>2740</v>
      </c>
    </row>
    <row r="2527" spans="1:17" s="1243" customFormat="1" ht="15.95" customHeight="1">
      <c r="A2527" s="1239"/>
      <c r="B2527" s="1240"/>
      <c r="C2527" s="1240"/>
      <c r="D2527" s="1240"/>
      <c r="E2527" s="1240"/>
      <c r="F2527" s="1240"/>
      <c r="G2527" s="1240"/>
      <c r="H2527" s="1240"/>
      <c r="I2527" s="1240"/>
      <c r="J2527" s="1240"/>
      <c r="K2527" s="1240"/>
      <c r="L2527" s="1240"/>
      <c r="M2527" s="1240"/>
      <c r="N2527" s="1240"/>
      <c r="O2527" s="1240"/>
      <c r="P2527" s="1240"/>
      <c r="Q2527" s="1242"/>
    </row>
    <row r="2528" spans="1:17" s="1243" customFormat="1" ht="11.1" customHeight="1">
      <c r="A2528" s="1245"/>
      <c r="B2528" s="2390">
        <v>2018</v>
      </c>
      <c r="C2528" s="2391"/>
      <c r="D2528" s="2391"/>
      <c r="E2528" s="2391"/>
      <c r="F2528" s="2391"/>
      <c r="G2528" s="2391"/>
      <c r="H2528" s="2391"/>
      <c r="I2528" s="2391"/>
      <c r="J2528" s="2391"/>
      <c r="K2528" s="2391"/>
      <c r="L2528" s="2391"/>
      <c r="M2528" s="2391"/>
      <c r="N2528" s="2390">
        <v>2017</v>
      </c>
      <c r="O2528" s="2391"/>
      <c r="P2528" s="2395"/>
      <c r="Q2528" s="1246"/>
    </row>
    <row r="2529" spans="1:17" s="1243" customFormat="1" ht="11.1" customHeight="1">
      <c r="A2529" s="1245"/>
      <c r="B2529" s="2392"/>
      <c r="C2529" s="2393"/>
      <c r="D2529" s="2393"/>
      <c r="E2529" s="2393"/>
      <c r="F2529" s="2393"/>
      <c r="G2529" s="2393"/>
      <c r="H2529" s="2394"/>
      <c r="I2529" s="2393"/>
      <c r="J2529" s="2393"/>
      <c r="K2529" s="2393"/>
      <c r="L2529" s="2393"/>
      <c r="M2529" s="2393"/>
      <c r="N2529" s="2392"/>
      <c r="O2529" s="2393"/>
      <c r="P2529" s="2396"/>
      <c r="Q2529" s="1246" t="s">
        <v>2501</v>
      </c>
    </row>
    <row r="2530" spans="1:17" s="1243" customFormat="1" ht="11.1" customHeight="1">
      <c r="A2530" s="1245"/>
      <c r="B2530" s="1247" t="s">
        <v>2502</v>
      </c>
      <c r="C2530" s="1248" t="s">
        <v>2675</v>
      </c>
      <c r="D2530" s="1249" t="s">
        <v>11</v>
      </c>
      <c r="E2530" s="1250" t="s">
        <v>21</v>
      </c>
      <c r="F2530" s="1250" t="s">
        <v>23</v>
      </c>
      <c r="G2530" s="1250" t="s">
        <v>12</v>
      </c>
      <c r="H2530" s="1251" t="s">
        <v>13</v>
      </c>
      <c r="I2530" s="1251" t="s">
        <v>14</v>
      </c>
      <c r="J2530" s="1251" t="s">
        <v>15</v>
      </c>
      <c r="K2530" s="1252" t="s">
        <v>8</v>
      </c>
      <c r="L2530" s="1252" t="s">
        <v>9</v>
      </c>
      <c r="M2530" s="1252" t="s">
        <v>10</v>
      </c>
      <c r="N2530" s="1247" t="s">
        <v>2502</v>
      </c>
      <c r="O2530" s="1248" t="s">
        <v>2675</v>
      </c>
      <c r="P2530" s="1249" t="s">
        <v>11</v>
      </c>
      <c r="Q2530" s="1246"/>
    </row>
    <row r="2531" spans="1:17" s="1243" customFormat="1" ht="11.1" customHeight="1">
      <c r="A2531" s="1253"/>
      <c r="B2531" s="1254" t="s">
        <v>2406</v>
      </c>
      <c r="C2531" s="1255" t="s">
        <v>2506</v>
      </c>
      <c r="D2531" s="1256" t="s">
        <v>2507</v>
      </c>
      <c r="E2531" s="1257" t="s">
        <v>7</v>
      </c>
      <c r="F2531" s="1257" t="s">
        <v>22</v>
      </c>
      <c r="G2531" s="1257" t="s">
        <v>6</v>
      </c>
      <c r="H2531" s="1258" t="s">
        <v>5</v>
      </c>
      <c r="I2531" s="1258" t="s">
        <v>4</v>
      </c>
      <c r="J2531" s="1258" t="s">
        <v>3</v>
      </c>
      <c r="K2531" s="1259" t="s">
        <v>2</v>
      </c>
      <c r="L2531" s="1259" t="s">
        <v>1</v>
      </c>
      <c r="M2531" s="1259" t="s">
        <v>0</v>
      </c>
      <c r="N2531" s="1254" t="s">
        <v>2406</v>
      </c>
      <c r="O2531" s="1255" t="s">
        <v>2506</v>
      </c>
      <c r="P2531" s="1256" t="s">
        <v>2507</v>
      </c>
      <c r="Q2531" s="1260"/>
    </row>
    <row r="2532" spans="1:17" s="1243" customFormat="1" ht="15" customHeight="1">
      <c r="A2532" s="1316"/>
      <c r="B2532" s="1266"/>
      <c r="C2532" s="1267"/>
      <c r="D2532" s="1268"/>
      <c r="E2532" s="1220"/>
      <c r="F2532" s="1220"/>
      <c r="G2532" s="1220"/>
      <c r="H2532" s="1220"/>
      <c r="I2532" s="1221"/>
      <c r="J2532" s="1220"/>
      <c r="K2532" s="1220"/>
      <c r="L2532" s="1221"/>
      <c r="M2532" s="1220"/>
      <c r="N2532" s="1262"/>
      <c r="O2532" s="1220"/>
      <c r="P2532" s="1263"/>
      <c r="Q2532" s="1264"/>
    </row>
    <row r="2533" spans="1:17" s="1243" customFormat="1" ht="15" customHeight="1">
      <c r="A2533" s="1265" t="s">
        <v>2741</v>
      </c>
      <c r="B2533" s="1266">
        <f>'[2]tr (2)'!C1695</f>
        <v>115</v>
      </c>
      <c r="C2533" s="1267">
        <f>'[2]tr (2)'!D1695</f>
        <v>117.1</v>
      </c>
      <c r="D2533" s="1268">
        <f>'[2]tr (2)'!E1695</f>
        <v>115.6</v>
      </c>
      <c r="E2533" s="1267">
        <f>'[2]tr (2)'!F1695</f>
        <v>115.2</v>
      </c>
      <c r="F2533" s="1267">
        <f>'[2]tr (2)'!G1695</f>
        <v>116.5</v>
      </c>
      <c r="G2533" s="1267">
        <f>'[2]tr (2)'!H1695</f>
        <v>115.1</v>
      </c>
      <c r="H2533" s="1267">
        <f>'[2]tr (2)'!I1695</f>
        <v>116.2</v>
      </c>
      <c r="I2533" s="1267">
        <f>'[2]tr (2)'!J1695</f>
        <v>116.6</v>
      </c>
      <c r="J2533" s="1267">
        <f>'[2]tr (2)'!K1695</f>
        <v>116</v>
      </c>
      <c r="K2533" s="1267">
        <f>'[2]tr (2)'!L1695</f>
        <v>115.1</v>
      </c>
      <c r="L2533" s="1267">
        <f>'[2]tr (2)'!M1695</f>
        <v>115.3</v>
      </c>
      <c r="M2533" s="1267">
        <f>'[2]tr (2)'!N1695</f>
        <v>116.4</v>
      </c>
      <c r="N2533" s="1266">
        <f>'[2]tr (2)'!O1695</f>
        <v>115.7</v>
      </c>
      <c r="O2533" s="1267">
        <f>'[2]tr (2)'!P1695</f>
        <v>114.6</v>
      </c>
      <c r="P2533" s="1268">
        <f>'[2]tr (2)'!Q1695</f>
        <v>114.6</v>
      </c>
      <c r="Q2533" s="1269" t="s">
        <v>2742</v>
      </c>
    </row>
    <row r="2534" spans="1:17" s="1243" customFormat="1" ht="15" customHeight="1">
      <c r="A2534" s="1271"/>
      <c r="B2534" s="1272"/>
      <c r="C2534" s="1224"/>
      <c r="D2534" s="1268"/>
      <c r="E2534" s="1267"/>
      <c r="F2534" s="1267"/>
      <c r="G2534" s="1267"/>
      <c r="H2534" s="1267"/>
      <c r="I2534" s="1267"/>
      <c r="J2534" s="1267"/>
      <c r="K2534" s="1267"/>
      <c r="L2534" s="1267"/>
      <c r="M2534" s="1267"/>
      <c r="N2534" s="1266"/>
      <c r="O2534" s="1267"/>
      <c r="P2534" s="1268"/>
      <c r="Q2534" s="1273"/>
    </row>
    <row r="2535" spans="1:17" s="1243" customFormat="1" ht="15" customHeight="1">
      <c r="A2535" s="1274" t="s">
        <v>2743</v>
      </c>
      <c r="B2535" s="1266">
        <f>'[2]tr (2)'!C1697</f>
        <v>124.1</v>
      </c>
      <c r="C2535" s="1267">
        <f>'[2]tr (2)'!D1697</f>
        <v>129.19999999999999</v>
      </c>
      <c r="D2535" s="1268">
        <f>'[2]tr (2)'!E1697</f>
        <v>125.6</v>
      </c>
      <c r="E2535" s="1267">
        <f>'[2]tr (2)'!F1697</f>
        <v>124.8</v>
      </c>
      <c r="F2535" s="1267">
        <f>'[2]tr (2)'!G1697</f>
        <v>128.4</v>
      </c>
      <c r="G2535" s="1267">
        <f>'[2]tr (2)'!H1697</f>
        <v>125</v>
      </c>
      <c r="H2535" s="1267">
        <f>'[2]tr (2)'!I1697</f>
        <v>128.1</v>
      </c>
      <c r="I2535" s="1267">
        <f>'[2]tr (2)'!J1697</f>
        <v>129.19999999999999</v>
      </c>
      <c r="J2535" s="1267">
        <f>'[2]tr (2)'!K1697</f>
        <v>127.8</v>
      </c>
      <c r="K2535" s="1267">
        <f>'[2]tr (2)'!L1697</f>
        <v>125.5</v>
      </c>
      <c r="L2535" s="1267">
        <f>'[2]tr (2)'!M1697</f>
        <v>126.1</v>
      </c>
      <c r="M2535" s="1267">
        <f>'[2]tr (2)'!N1697</f>
        <v>129.69999999999999</v>
      </c>
      <c r="N2535" s="1266">
        <f>'[2]tr (2)'!O1697</f>
        <v>131</v>
      </c>
      <c r="O2535" s="1267">
        <f>'[2]tr (2)'!P1697</f>
        <v>128.19999999999999</v>
      </c>
      <c r="P2535" s="1268">
        <f>'[2]tr (2)'!Q1697</f>
        <v>128.30000000000001</v>
      </c>
      <c r="Q2535" s="1275" t="s">
        <v>2744</v>
      </c>
    </row>
    <row r="2536" spans="1:17" s="1243" customFormat="1" ht="15" customHeight="1">
      <c r="A2536" s="1244" t="s">
        <v>2745</v>
      </c>
      <c r="B2536" s="1272">
        <f>'[2]tr (2)'!C1698</f>
        <v>126.7</v>
      </c>
      <c r="C2536" s="1224">
        <f>'[2]tr (2)'!D1698</f>
        <v>126.5</v>
      </c>
      <c r="D2536" s="1276">
        <f>'[2]tr (2)'!E1698</f>
        <v>127.1</v>
      </c>
      <c r="E2536" s="1224">
        <f>'[2]tr (2)'!F1698</f>
        <v>126.5</v>
      </c>
      <c r="F2536" s="1224">
        <f>'[2]tr (2)'!G1698</f>
        <v>126.5</v>
      </c>
      <c r="G2536" s="1224">
        <f>'[2]tr (2)'!H1698</f>
        <v>128.6</v>
      </c>
      <c r="H2536" s="1224">
        <f>'[2]tr (2)'!I1698</f>
        <v>130.69999999999999</v>
      </c>
      <c r="I2536" s="1224">
        <f>'[2]tr (2)'!J1698</f>
        <v>130.9</v>
      </c>
      <c r="J2536" s="1224">
        <f>'[2]tr (2)'!K1698</f>
        <v>130.1</v>
      </c>
      <c r="K2536" s="1224">
        <f>'[2]tr (2)'!L1698</f>
        <v>130.1</v>
      </c>
      <c r="L2536" s="1224">
        <f>'[2]tr (2)'!M1698</f>
        <v>130.1</v>
      </c>
      <c r="M2536" s="1224">
        <f>'[2]tr (2)'!N1698</f>
        <v>130</v>
      </c>
      <c r="N2536" s="1272">
        <f>'[2]tr (2)'!O1698</f>
        <v>130</v>
      </c>
      <c r="O2536" s="1224">
        <f>'[2]tr (2)'!P1698</f>
        <v>130</v>
      </c>
      <c r="P2536" s="1276">
        <f>'[2]tr (2)'!Q1698</f>
        <v>130.1</v>
      </c>
      <c r="Q2536" s="1277" t="s">
        <v>2746</v>
      </c>
    </row>
    <row r="2537" spans="1:17" s="1243" customFormat="1" ht="15" customHeight="1">
      <c r="A2537" s="1244" t="s">
        <v>2747</v>
      </c>
      <c r="B2537" s="1272">
        <f>'[2]tr (2)'!C1699</f>
        <v>119.3</v>
      </c>
      <c r="C2537" s="1224">
        <f>'[2]tr (2)'!D1699</f>
        <v>121.2</v>
      </c>
      <c r="D2537" s="1276">
        <f>'[2]tr (2)'!E1699</f>
        <v>116.4</v>
      </c>
      <c r="E2537" s="1224">
        <f>'[2]tr (2)'!F1699</f>
        <v>112.8</v>
      </c>
      <c r="F2537" s="1224">
        <f>'[2]tr (2)'!G1699</f>
        <v>113.4</v>
      </c>
      <c r="G2537" s="1224">
        <f>'[2]tr (2)'!H1699</f>
        <v>111.9</v>
      </c>
      <c r="H2537" s="1224">
        <f>'[2]tr (2)'!I1699</f>
        <v>112.4</v>
      </c>
      <c r="I2537" s="1224">
        <f>'[2]tr (2)'!J1699</f>
        <v>115.1</v>
      </c>
      <c r="J2537" s="1224">
        <f>'[2]tr (2)'!K1699</f>
        <v>114.7</v>
      </c>
      <c r="K2537" s="1224">
        <f>'[2]tr (2)'!L1699</f>
        <v>111.3</v>
      </c>
      <c r="L2537" s="1224">
        <f>'[2]tr (2)'!M1699</f>
        <v>111.1</v>
      </c>
      <c r="M2537" s="1224">
        <f>'[2]tr (2)'!N1699</f>
        <v>116.3</v>
      </c>
      <c r="N2537" s="1272">
        <f>'[2]tr (2)'!O1699</f>
        <v>118.4</v>
      </c>
      <c r="O2537" s="1224">
        <f>'[2]tr (2)'!P1699</f>
        <v>115.4</v>
      </c>
      <c r="P2537" s="1276">
        <f>'[2]tr (2)'!Q1699</f>
        <v>114.2</v>
      </c>
      <c r="Q2537" s="1277" t="s">
        <v>2748</v>
      </c>
    </row>
    <row r="2538" spans="1:17" s="1243" customFormat="1" ht="15" customHeight="1">
      <c r="A2538" s="1244" t="s">
        <v>2749</v>
      </c>
      <c r="B2538" s="1272">
        <f>'[2]tr (2)'!C1700</f>
        <v>139.4</v>
      </c>
      <c r="C2538" s="1224">
        <f>'[2]tr (2)'!D1700</f>
        <v>147.9</v>
      </c>
      <c r="D2538" s="1276">
        <f>'[2]tr (2)'!E1700</f>
        <v>139.69999999999999</v>
      </c>
      <c r="E2538" s="1224">
        <f>'[2]tr (2)'!F1700</f>
        <v>154.19999999999999</v>
      </c>
      <c r="F2538" s="1224">
        <f>'[2]tr (2)'!G1700</f>
        <v>170.2</v>
      </c>
      <c r="G2538" s="1224">
        <f>'[2]tr (2)'!H1700</f>
        <v>161.6</v>
      </c>
      <c r="H2538" s="1224">
        <f>'[2]tr (2)'!I1700</f>
        <v>171.9</v>
      </c>
      <c r="I2538" s="1224">
        <f>'[2]tr (2)'!J1700</f>
        <v>157.6</v>
      </c>
      <c r="J2538" s="1224">
        <f>'[2]tr (2)'!K1700</f>
        <v>144.4</v>
      </c>
      <c r="K2538" s="1224">
        <f>'[2]tr (2)'!L1700</f>
        <v>144.6</v>
      </c>
      <c r="L2538" s="1224">
        <f>'[2]tr (2)'!M1700</f>
        <v>156.19999999999999</v>
      </c>
      <c r="M2538" s="1224">
        <f>'[2]tr (2)'!N1700</f>
        <v>154.69999999999999</v>
      </c>
      <c r="N2538" s="1272">
        <f>'[2]tr (2)'!O1700</f>
        <v>151.19999999999999</v>
      </c>
      <c r="O2538" s="1224">
        <f>'[2]tr (2)'!P1700</f>
        <v>133.1</v>
      </c>
      <c r="P2538" s="1276">
        <f>'[2]tr (2)'!Q1700</f>
        <v>155.30000000000001</v>
      </c>
      <c r="Q2538" s="1278" t="s">
        <v>2750</v>
      </c>
    </row>
    <row r="2539" spans="1:17" s="1243" customFormat="1" ht="15" customHeight="1">
      <c r="A2539" s="1244" t="s">
        <v>2751</v>
      </c>
      <c r="B2539" s="1272">
        <f>'[2]tr (2)'!C1701</f>
        <v>124.8</v>
      </c>
      <c r="C2539" s="1224">
        <f>'[2]tr (2)'!D1701</f>
        <v>124.7</v>
      </c>
      <c r="D2539" s="1276">
        <f>'[2]tr (2)'!E1701</f>
        <v>124.7</v>
      </c>
      <c r="E2539" s="1224">
        <f>'[2]tr (2)'!F1701</f>
        <v>123.6</v>
      </c>
      <c r="F2539" s="1224">
        <f>'[2]tr (2)'!G1701</f>
        <v>122.1</v>
      </c>
      <c r="G2539" s="1224">
        <f>'[2]tr (2)'!H1701</f>
        <v>125.1</v>
      </c>
      <c r="H2539" s="1224">
        <f>'[2]tr (2)'!I1701</f>
        <v>127</v>
      </c>
      <c r="I2539" s="1224">
        <f>'[2]tr (2)'!J1701</f>
        <v>127</v>
      </c>
      <c r="J2539" s="1224">
        <f>'[2]tr (2)'!K1701</f>
        <v>126.8</v>
      </c>
      <c r="K2539" s="1224">
        <f>'[2]tr (2)'!L1701</f>
        <v>126.9</v>
      </c>
      <c r="L2539" s="1224">
        <f>'[2]tr (2)'!M1701</f>
        <v>126.8</v>
      </c>
      <c r="M2539" s="1224">
        <f>'[2]tr (2)'!N1701</f>
        <v>127</v>
      </c>
      <c r="N2539" s="1272">
        <f>'[2]tr (2)'!O1701</f>
        <v>125.9</v>
      </c>
      <c r="O2539" s="1224">
        <f>'[2]tr (2)'!P1701</f>
        <v>125.5</v>
      </c>
      <c r="P2539" s="1276">
        <f>'[2]tr (2)'!Q1701</f>
        <v>125.1</v>
      </c>
      <c r="Q2539" s="1278" t="s">
        <v>2752</v>
      </c>
    </row>
    <row r="2540" spans="1:17" s="1243" customFormat="1" ht="15" customHeight="1">
      <c r="A2540" s="1244" t="s">
        <v>2753</v>
      </c>
      <c r="B2540" s="1272">
        <f>'[2]tr (2)'!C1702</f>
        <v>134.5</v>
      </c>
      <c r="C2540" s="1224">
        <f>'[2]tr (2)'!D1702</f>
        <v>141.4</v>
      </c>
      <c r="D2540" s="1276">
        <f>'[2]tr (2)'!E1702</f>
        <v>140.69999999999999</v>
      </c>
      <c r="E2540" s="1224">
        <f>'[2]tr (2)'!F1702</f>
        <v>141.80000000000001</v>
      </c>
      <c r="F2540" s="1224">
        <f>'[2]tr (2)'!G1702</f>
        <v>141.80000000000001</v>
      </c>
      <c r="G2540" s="1224">
        <f>'[2]tr (2)'!H1702</f>
        <v>141.80000000000001</v>
      </c>
      <c r="H2540" s="1224">
        <f>'[2]tr (2)'!I1702</f>
        <v>142.19999999999999</v>
      </c>
      <c r="I2540" s="1224">
        <f>'[2]tr (2)'!J1702</f>
        <v>142.19999999999999</v>
      </c>
      <c r="J2540" s="1224">
        <f>'[2]tr (2)'!K1702</f>
        <v>142.1</v>
      </c>
      <c r="K2540" s="1224">
        <f>'[2]tr (2)'!L1702</f>
        <v>143.1</v>
      </c>
      <c r="L2540" s="1224">
        <f>'[2]tr (2)'!M1702</f>
        <v>142.30000000000001</v>
      </c>
      <c r="M2540" s="1224">
        <f>'[2]tr (2)'!N1702</f>
        <v>143.30000000000001</v>
      </c>
      <c r="N2540" s="1272">
        <f>'[2]tr (2)'!O1702</f>
        <v>144.80000000000001</v>
      </c>
      <c r="O2540" s="1224">
        <f>'[2]tr (2)'!P1702</f>
        <v>144.19999999999999</v>
      </c>
      <c r="P2540" s="1276">
        <f>'[2]tr (2)'!Q1702</f>
        <v>144.80000000000001</v>
      </c>
      <c r="Q2540" s="1278" t="s">
        <v>2754</v>
      </c>
    </row>
    <row r="2541" spans="1:17" s="1243" customFormat="1" ht="15" customHeight="1">
      <c r="A2541" s="1244" t="s">
        <v>2755</v>
      </c>
      <c r="B2541" s="1272">
        <f>'[2]tr (2)'!C1703</f>
        <v>138.1</v>
      </c>
      <c r="C2541" s="1224">
        <f>'[2]tr (2)'!D1703</f>
        <v>156.1</v>
      </c>
      <c r="D2541" s="1276">
        <f>'[2]tr (2)'!E1703</f>
        <v>165.6</v>
      </c>
      <c r="E2541" s="1224">
        <f>'[2]tr (2)'!F1703</f>
        <v>165.5</v>
      </c>
      <c r="F2541" s="1224">
        <f>'[2]tr (2)'!G1703</f>
        <v>164.3</v>
      </c>
      <c r="G2541" s="1224">
        <f>'[2]tr (2)'!H1703</f>
        <v>153.9</v>
      </c>
      <c r="H2541" s="1224">
        <f>'[2]tr (2)'!I1703</f>
        <v>159.19999999999999</v>
      </c>
      <c r="I2541" s="1224">
        <f>'[2]tr (2)'!J1703</f>
        <v>173.2</v>
      </c>
      <c r="J2541" s="1224">
        <f>'[2]tr (2)'!K1703</f>
        <v>150.19999999999999</v>
      </c>
      <c r="K2541" s="1224">
        <f>'[2]tr (2)'!L1703</f>
        <v>142</v>
      </c>
      <c r="L2541" s="1224">
        <f>'[2]tr (2)'!M1703</f>
        <v>142.5</v>
      </c>
      <c r="M2541" s="1224">
        <f>'[2]tr (2)'!N1703</f>
        <v>143.4</v>
      </c>
      <c r="N2541" s="1272">
        <f>'[2]tr (2)'!O1703</f>
        <v>146.1</v>
      </c>
      <c r="O2541" s="1224">
        <f>'[2]tr (2)'!P1703</f>
        <v>149.1</v>
      </c>
      <c r="P2541" s="1276">
        <f>'[2]tr (2)'!Q1703</f>
        <v>152.5</v>
      </c>
      <c r="Q2541" s="1278" t="s">
        <v>2756</v>
      </c>
    </row>
    <row r="2542" spans="1:17" s="1243" customFormat="1" ht="15" customHeight="1">
      <c r="A2542" s="1244" t="s">
        <v>2757</v>
      </c>
      <c r="B2542" s="1272">
        <f>'[2]tr (2)'!C1704</f>
        <v>116.9</v>
      </c>
      <c r="C2542" s="1224">
        <f>'[2]tr (2)'!D1704</f>
        <v>133.5</v>
      </c>
      <c r="D2542" s="1276">
        <f>'[2]tr (2)'!E1704</f>
        <v>113</v>
      </c>
      <c r="E2542" s="1224">
        <f>'[2]tr (2)'!F1704</f>
        <v>105.4</v>
      </c>
      <c r="F2542" s="1224">
        <f>'[2]tr (2)'!G1704</f>
        <v>130.1</v>
      </c>
      <c r="G2542" s="1224">
        <f>'[2]tr (2)'!H1704</f>
        <v>107.1</v>
      </c>
      <c r="H2542" s="1224">
        <f>'[2]tr (2)'!I1704</f>
        <v>123.4</v>
      </c>
      <c r="I2542" s="1224">
        <f>'[2]tr (2)'!J1704</f>
        <v>127.4</v>
      </c>
      <c r="J2542" s="1224">
        <f>'[2]tr (2)'!K1704</f>
        <v>129.9</v>
      </c>
      <c r="K2542" s="1224">
        <f>'[2]tr (2)'!L1704</f>
        <v>121.4</v>
      </c>
      <c r="L2542" s="1224">
        <f>'[2]tr (2)'!M1704</f>
        <v>122.6</v>
      </c>
      <c r="M2542" s="1224">
        <f>'[2]tr (2)'!N1704</f>
        <v>142.19999999999999</v>
      </c>
      <c r="N2542" s="1272">
        <f>'[2]tr (2)'!O1704</f>
        <v>149.80000000000001</v>
      </c>
      <c r="O2542" s="1224">
        <f>'[2]tr (2)'!P1704</f>
        <v>141.80000000000001</v>
      </c>
      <c r="P2542" s="1276">
        <f>'[2]tr (2)'!Q1704</f>
        <v>131.69999999999999</v>
      </c>
      <c r="Q2542" s="1278" t="s">
        <v>2758</v>
      </c>
    </row>
    <row r="2543" spans="1:17" s="1243" customFormat="1" ht="15" customHeight="1">
      <c r="A2543" s="1244" t="s">
        <v>2759</v>
      </c>
      <c r="B2543" s="1272">
        <f>'[2]tr (2)'!C1705</f>
        <v>111.1</v>
      </c>
      <c r="C2543" s="1224">
        <f>'[2]tr (2)'!D1705</f>
        <v>110.5</v>
      </c>
      <c r="D2543" s="1276">
        <f>'[2]tr (2)'!E1705</f>
        <v>110.5</v>
      </c>
      <c r="E2543" s="1224">
        <f>'[2]tr (2)'!F1705</f>
        <v>110.4</v>
      </c>
      <c r="F2543" s="1224">
        <f>'[2]tr (2)'!G1705</f>
        <v>110.4</v>
      </c>
      <c r="G2543" s="1224">
        <f>'[2]tr (2)'!H1705</f>
        <v>110.4</v>
      </c>
      <c r="H2543" s="1224">
        <f>'[2]tr (2)'!I1705</f>
        <v>110.3</v>
      </c>
      <c r="I2543" s="1224">
        <f>'[2]tr (2)'!J1705</f>
        <v>110.2</v>
      </c>
      <c r="J2543" s="1224">
        <f>'[2]tr (2)'!K1705</f>
        <v>110.2</v>
      </c>
      <c r="K2543" s="1224">
        <f>'[2]tr (2)'!L1705</f>
        <v>110.2</v>
      </c>
      <c r="L2543" s="1224">
        <f>'[2]tr (2)'!M1705</f>
        <v>110.2</v>
      </c>
      <c r="M2543" s="1224">
        <f>'[2]tr (2)'!N1705</f>
        <v>110.2</v>
      </c>
      <c r="N2543" s="1272">
        <f>'[2]tr (2)'!O1705</f>
        <v>110.2</v>
      </c>
      <c r="O2543" s="1224">
        <f>'[2]tr (2)'!P1705</f>
        <v>110.2</v>
      </c>
      <c r="P2543" s="1276">
        <f>'[2]tr (2)'!Q1705</f>
        <v>110.3</v>
      </c>
      <c r="Q2543" s="1278" t="s">
        <v>2760</v>
      </c>
    </row>
    <row r="2544" spans="1:17" s="1243" customFormat="1" ht="15" customHeight="1">
      <c r="A2544" s="1244" t="s">
        <v>2761</v>
      </c>
      <c r="B2544" s="1272">
        <f>'[2]tr (2)'!C1706</f>
        <v>129</v>
      </c>
      <c r="C2544" s="1224">
        <f>'[2]tr (2)'!D1706</f>
        <v>138.4</v>
      </c>
      <c r="D2544" s="1276">
        <f>'[2]tr (2)'!E1706</f>
        <v>134.30000000000001</v>
      </c>
      <c r="E2544" s="1224">
        <f>'[2]tr (2)'!F1706</f>
        <v>140.4</v>
      </c>
      <c r="F2544" s="1224">
        <f>'[2]tr (2)'!G1706</f>
        <v>138.80000000000001</v>
      </c>
      <c r="G2544" s="1224">
        <f>'[2]tr (2)'!H1706</f>
        <v>140</v>
      </c>
      <c r="H2544" s="1224">
        <f>'[2]tr (2)'!I1706</f>
        <v>133</v>
      </c>
      <c r="I2544" s="1224">
        <f>'[2]tr (2)'!J1706</f>
        <v>133.1</v>
      </c>
      <c r="J2544" s="1224">
        <f>'[2]tr (2)'!K1706</f>
        <v>148</v>
      </c>
      <c r="K2544" s="1224">
        <f>'[2]tr (2)'!L1706</f>
        <v>144.9</v>
      </c>
      <c r="L2544" s="1224">
        <f>'[2]tr (2)'!M1706</f>
        <v>144.9</v>
      </c>
      <c r="M2544" s="1224">
        <f>'[2]tr (2)'!N1706</f>
        <v>144.9</v>
      </c>
      <c r="N2544" s="1272">
        <f>'[2]tr (2)'!O1706</f>
        <v>144.9</v>
      </c>
      <c r="O2544" s="1224">
        <f>'[2]tr (2)'!P1706</f>
        <v>143.1</v>
      </c>
      <c r="P2544" s="1276">
        <f>'[2]tr (2)'!Q1706</f>
        <v>145.9</v>
      </c>
      <c r="Q2544" s="1278" t="s">
        <v>2762</v>
      </c>
    </row>
    <row r="2545" spans="1:17" s="1243" customFormat="1" ht="15" customHeight="1">
      <c r="A2545" s="1244" t="s">
        <v>2763</v>
      </c>
      <c r="B2545" s="1272">
        <f>'[2]tr (2)'!C1707</f>
        <v>135.1</v>
      </c>
      <c r="C2545" s="1224">
        <f>'[2]tr (2)'!D1707</f>
        <v>137.4</v>
      </c>
      <c r="D2545" s="1276">
        <f>'[2]tr (2)'!E1707</f>
        <v>136.69999999999999</v>
      </c>
      <c r="E2545" s="1224">
        <f>'[2]tr (2)'!F1707</f>
        <v>135.1</v>
      </c>
      <c r="F2545" s="1224">
        <f>'[2]tr (2)'!G1707</f>
        <v>135</v>
      </c>
      <c r="G2545" s="1224">
        <f>'[2]tr (2)'!H1707</f>
        <v>134.6</v>
      </c>
      <c r="H2545" s="1224">
        <f>'[2]tr (2)'!I1707</f>
        <v>134.6</v>
      </c>
      <c r="I2545" s="1224">
        <f>'[2]tr (2)'!J1707</f>
        <v>133.4</v>
      </c>
      <c r="J2545" s="1224">
        <f>'[2]tr (2)'!K1707</f>
        <v>133.19999999999999</v>
      </c>
      <c r="K2545" s="1224">
        <f>'[2]tr (2)'!L1707</f>
        <v>132.9</v>
      </c>
      <c r="L2545" s="1224">
        <f>'[2]tr (2)'!M1707</f>
        <v>129.5</v>
      </c>
      <c r="M2545" s="1224">
        <f>'[2]tr (2)'!N1707</f>
        <v>129.30000000000001</v>
      </c>
      <c r="N2545" s="1272">
        <f>'[2]tr (2)'!O1707</f>
        <v>128.9</v>
      </c>
      <c r="O2545" s="1224">
        <f>'[2]tr (2)'!P1707</f>
        <v>130.6</v>
      </c>
      <c r="P2545" s="1276">
        <f>'[2]tr (2)'!Q1707</f>
        <v>130.30000000000001</v>
      </c>
      <c r="Q2545" s="1278" t="s">
        <v>2764</v>
      </c>
    </row>
    <row r="2546" spans="1:17" s="1243" customFormat="1" ht="15" customHeight="1">
      <c r="A2546" s="1244" t="s">
        <v>2765</v>
      </c>
      <c r="B2546" s="1272">
        <f>'[2]tr (2)'!C1708</f>
        <v>102.7</v>
      </c>
      <c r="C2546" s="1224">
        <f>'[2]tr (2)'!D1708</f>
        <v>103.2</v>
      </c>
      <c r="D2546" s="1276">
        <f>'[2]tr (2)'!E1708</f>
        <v>103.2</v>
      </c>
      <c r="E2546" s="1224">
        <f>'[2]tr (2)'!F1708</f>
        <v>103.2</v>
      </c>
      <c r="F2546" s="1224">
        <f>'[2]tr (2)'!G1708</f>
        <v>103.2</v>
      </c>
      <c r="G2546" s="1224">
        <f>'[2]tr (2)'!H1708</f>
        <v>103.2</v>
      </c>
      <c r="H2546" s="1224">
        <f>'[2]tr (2)'!I1708</f>
        <v>103.2</v>
      </c>
      <c r="I2546" s="1224">
        <f>'[2]tr (2)'!J1708</f>
        <v>103.2</v>
      </c>
      <c r="J2546" s="1224">
        <f>'[2]tr (2)'!K1708</f>
        <v>103.2</v>
      </c>
      <c r="K2546" s="1224">
        <f>'[2]tr (2)'!L1708</f>
        <v>103.2</v>
      </c>
      <c r="L2546" s="1224">
        <f>'[2]tr (2)'!M1708</f>
        <v>103.2</v>
      </c>
      <c r="M2546" s="1224">
        <f>'[2]tr (2)'!N1708</f>
        <v>103.2</v>
      </c>
      <c r="N2546" s="1272">
        <f>'[2]tr (2)'!O1708</f>
        <v>103.2</v>
      </c>
      <c r="O2546" s="1224">
        <f>'[2]tr (2)'!P1708</f>
        <v>103.2</v>
      </c>
      <c r="P2546" s="1276">
        <f>'[2]tr (2)'!Q1708</f>
        <v>102.2</v>
      </c>
      <c r="Q2546" s="1278" t="s">
        <v>2766</v>
      </c>
    </row>
    <row r="2547" spans="1:17" s="1243" customFormat="1" ht="15" customHeight="1">
      <c r="A2547" s="1244"/>
      <c r="B2547" s="1272"/>
      <c r="C2547" s="1224"/>
      <c r="D2547" s="1268"/>
      <c r="E2547" s="1267"/>
      <c r="F2547" s="1267"/>
      <c r="G2547" s="1267"/>
      <c r="H2547" s="1267"/>
      <c r="I2547" s="1267"/>
      <c r="J2547" s="1267"/>
      <c r="K2547" s="1267"/>
      <c r="L2547" s="1267"/>
      <c r="M2547" s="1267"/>
      <c r="N2547" s="1266"/>
      <c r="O2547" s="1267"/>
      <c r="P2547" s="1268"/>
      <c r="Q2547" s="1278"/>
    </row>
    <row r="2548" spans="1:17" s="1243" customFormat="1" ht="15" customHeight="1">
      <c r="A2548" s="1274" t="s">
        <v>2767</v>
      </c>
      <c r="B2548" s="1266">
        <f>'[2]tr (2)'!C1710</f>
        <v>142.69999999999999</v>
      </c>
      <c r="C2548" s="1267">
        <f>'[2]tr (2)'!D1710</f>
        <v>142.69999999999999</v>
      </c>
      <c r="D2548" s="1268">
        <f>'[2]tr (2)'!E1710</f>
        <v>142.69999999999999</v>
      </c>
      <c r="E2548" s="1267">
        <f>'[2]tr (2)'!F1710</f>
        <v>142.69999999999999</v>
      </c>
      <c r="F2548" s="1267">
        <f>'[2]tr (2)'!G1710</f>
        <v>142.69999999999999</v>
      </c>
      <c r="G2548" s="1267">
        <f>'[2]tr (2)'!H1710</f>
        <v>142.69999999999999</v>
      </c>
      <c r="H2548" s="1267">
        <f>'[2]tr (2)'!I1710</f>
        <v>142.69999999999999</v>
      </c>
      <c r="I2548" s="1267">
        <f>'[2]tr (2)'!J1710</f>
        <v>142.69999999999999</v>
      </c>
      <c r="J2548" s="1267">
        <f>'[2]tr (2)'!K1710</f>
        <v>142.69999999999999</v>
      </c>
      <c r="K2548" s="1267">
        <f>'[2]tr (2)'!L1710</f>
        <v>142.69999999999999</v>
      </c>
      <c r="L2548" s="1267">
        <f>'[2]tr (2)'!M1710</f>
        <v>142.69999999999999</v>
      </c>
      <c r="M2548" s="1267">
        <f>'[2]tr (2)'!N1710</f>
        <v>142.69999999999999</v>
      </c>
      <c r="N2548" s="1266">
        <f>'[2]tr (2)'!O1710</f>
        <v>128</v>
      </c>
      <c r="O2548" s="1267">
        <f>'[2]tr (2)'!P1710</f>
        <v>128</v>
      </c>
      <c r="P2548" s="1268">
        <f>'[2]tr (2)'!Q1710</f>
        <v>128</v>
      </c>
      <c r="Q2548" s="1273" t="s">
        <v>2768</v>
      </c>
    </row>
    <row r="2549" spans="1:17" s="1243" customFormat="1" ht="15" customHeight="1">
      <c r="A2549" s="1244" t="s">
        <v>2769</v>
      </c>
      <c r="B2549" s="1272">
        <f>'[2]tr (2)'!C1711</f>
        <v>134.80000000000001</v>
      </c>
      <c r="C2549" s="1224">
        <f>'[2]tr (2)'!D1711</f>
        <v>134.80000000000001</v>
      </c>
      <c r="D2549" s="1276">
        <f>'[2]tr (2)'!E1711</f>
        <v>134.80000000000001</v>
      </c>
      <c r="E2549" s="1224">
        <f>'[2]tr (2)'!F1711</f>
        <v>134.80000000000001</v>
      </c>
      <c r="F2549" s="1224">
        <f>'[2]tr (2)'!G1711</f>
        <v>134.80000000000001</v>
      </c>
      <c r="G2549" s="1224">
        <f>'[2]tr (2)'!H1711</f>
        <v>134.80000000000001</v>
      </c>
      <c r="H2549" s="1224">
        <f>'[2]tr (2)'!I1711</f>
        <v>134.80000000000001</v>
      </c>
      <c r="I2549" s="1224">
        <f>'[2]tr (2)'!J1711</f>
        <v>134.80000000000001</v>
      </c>
      <c r="J2549" s="1224">
        <f>'[2]tr (2)'!K1711</f>
        <v>134.80000000000001</v>
      </c>
      <c r="K2549" s="1224">
        <f>'[2]tr (2)'!L1711</f>
        <v>134.80000000000001</v>
      </c>
      <c r="L2549" s="1224">
        <f>'[2]tr (2)'!M1711</f>
        <v>134.80000000000001</v>
      </c>
      <c r="M2549" s="1224">
        <f>'[2]tr (2)'!N1711</f>
        <v>134.80000000000001</v>
      </c>
      <c r="N2549" s="1272">
        <f>'[2]tr (2)'!O1711</f>
        <v>134.80000000000001</v>
      </c>
      <c r="O2549" s="1224">
        <f>'[2]tr (2)'!P1711</f>
        <v>134.80000000000001</v>
      </c>
      <c r="P2549" s="1276">
        <f>'[2]tr (2)'!Q1711</f>
        <v>134.80000000000001</v>
      </c>
      <c r="Q2549" s="1277" t="s">
        <v>2770</v>
      </c>
    </row>
    <row r="2550" spans="1:17" s="1243" customFormat="1" ht="15" customHeight="1">
      <c r="A2550" s="1244" t="s">
        <v>2771</v>
      </c>
      <c r="B2550" s="1272">
        <f>'[2]tr (2)'!C1712</f>
        <v>156</v>
      </c>
      <c r="C2550" s="1224">
        <f>'[2]tr (2)'!D1712</f>
        <v>156</v>
      </c>
      <c r="D2550" s="1276">
        <f>'[2]tr (2)'!E1712</f>
        <v>156</v>
      </c>
      <c r="E2550" s="1224">
        <f>'[2]tr (2)'!F1712</f>
        <v>156</v>
      </c>
      <c r="F2550" s="1224">
        <f>'[2]tr (2)'!G1712</f>
        <v>156</v>
      </c>
      <c r="G2550" s="1224">
        <f>'[2]tr (2)'!H1712</f>
        <v>156</v>
      </c>
      <c r="H2550" s="1224">
        <f>'[2]tr (2)'!I1712</f>
        <v>156</v>
      </c>
      <c r="I2550" s="1224">
        <f>'[2]tr (2)'!J1712</f>
        <v>156</v>
      </c>
      <c r="J2550" s="1224">
        <f>'[2]tr (2)'!K1712</f>
        <v>156</v>
      </c>
      <c r="K2550" s="1224">
        <f>'[2]tr (2)'!L1712</f>
        <v>156</v>
      </c>
      <c r="L2550" s="1224">
        <f>'[2]tr (2)'!M1712</f>
        <v>156</v>
      </c>
      <c r="M2550" s="1224">
        <f>'[2]tr (2)'!N1712</f>
        <v>156</v>
      </c>
      <c r="N2550" s="1272">
        <f>'[2]tr (2)'!O1712</f>
        <v>156</v>
      </c>
      <c r="O2550" s="1224">
        <f>'[2]tr (2)'!P1712</f>
        <v>156</v>
      </c>
      <c r="P2550" s="1276">
        <f>'[2]tr (2)'!Q1712</f>
        <v>156</v>
      </c>
      <c r="Q2550" s="1278" t="s">
        <v>2772</v>
      </c>
    </row>
    <row r="2551" spans="1:17" s="1243" customFormat="1" ht="15" customHeight="1">
      <c r="A2551" s="1244" t="s">
        <v>2773</v>
      </c>
      <c r="B2551" s="1272">
        <f>'[2]tr (2)'!C1713</f>
        <v>115</v>
      </c>
      <c r="C2551" s="1224">
        <f>'[2]tr (2)'!D1713</f>
        <v>115</v>
      </c>
      <c r="D2551" s="1276">
        <f>'[2]tr (2)'!E1713</f>
        <v>115</v>
      </c>
      <c r="E2551" s="1224">
        <f>'[2]tr (2)'!F1713</f>
        <v>115</v>
      </c>
      <c r="F2551" s="1224">
        <f>'[2]tr (2)'!G1713</f>
        <v>115</v>
      </c>
      <c r="G2551" s="1224">
        <f>'[2]tr (2)'!H1713</f>
        <v>115</v>
      </c>
      <c r="H2551" s="1224">
        <f>'[2]tr (2)'!I1713</f>
        <v>115</v>
      </c>
      <c r="I2551" s="1224">
        <f>'[2]tr (2)'!J1713</f>
        <v>115</v>
      </c>
      <c r="J2551" s="1224">
        <f>'[2]tr (2)'!K1713</f>
        <v>115</v>
      </c>
      <c r="K2551" s="1224">
        <f>'[2]tr (2)'!L1713</f>
        <v>115</v>
      </c>
      <c r="L2551" s="1224">
        <f>'[2]tr (2)'!M1713</f>
        <v>115</v>
      </c>
      <c r="M2551" s="1224">
        <f>'[2]tr (2)'!N1713</f>
        <v>115</v>
      </c>
      <c r="N2551" s="1272">
        <f>'[2]tr (2)'!O1713</f>
        <v>125</v>
      </c>
      <c r="O2551" s="1224">
        <f>'[2]tr (2)'!P1713</f>
        <v>125</v>
      </c>
      <c r="P2551" s="1276">
        <f>'[2]tr (2)'!Q1713</f>
        <v>125</v>
      </c>
      <c r="Q2551" s="1278" t="s">
        <v>2774</v>
      </c>
    </row>
    <row r="2552" spans="1:17" s="1243" customFormat="1" ht="15" customHeight="1">
      <c r="A2552" s="1244" t="s">
        <v>2775</v>
      </c>
      <c r="B2552" s="1272">
        <f>'[2]tr (2)'!C1714</f>
        <v>142.80000000000001</v>
      </c>
      <c r="C2552" s="1224">
        <f>'[2]tr (2)'!D1714</f>
        <v>142.80000000000001</v>
      </c>
      <c r="D2552" s="1276">
        <f>'[2]tr (2)'!E1714</f>
        <v>142.80000000000001</v>
      </c>
      <c r="E2552" s="1224">
        <f>'[2]tr (2)'!F1714</f>
        <v>142.80000000000001</v>
      </c>
      <c r="F2552" s="1224">
        <f>'[2]tr (2)'!G1714</f>
        <v>142.80000000000001</v>
      </c>
      <c r="G2552" s="1224">
        <f>'[2]tr (2)'!H1714</f>
        <v>142.80000000000001</v>
      </c>
      <c r="H2552" s="1224">
        <f>'[2]tr (2)'!I1714</f>
        <v>142.80000000000001</v>
      </c>
      <c r="I2552" s="1224">
        <f>'[2]tr (2)'!J1714</f>
        <v>142.80000000000001</v>
      </c>
      <c r="J2552" s="1224">
        <f>'[2]tr (2)'!K1714</f>
        <v>142.80000000000001</v>
      </c>
      <c r="K2552" s="1224">
        <f>'[2]tr (2)'!L1714</f>
        <v>142.80000000000001</v>
      </c>
      <c r="L2552" s="1224">
        <f>'[2]tr (2)'!M1714</f>
        <v>142.80000000000001</v>
      </c>
      <c r="M2552" s="1224">
        <f>'[2]tr (2)'!N1714</f>
        <v>142.80000000000001</v>
      </c>
      <c r="N2552" s="1272">
        <f>'[2]tr (2)'!O1714</f>
        <v>127.9</v>
      </c>
      <c r="O2552" s="1224">
        <f>'[2]tr (2)'!P1714</f>
        <v>127.9</v>
      </c>
      <c r="P2552" s="1276">
        <f>'[2]tr (2)'!Q1714</f>
        <v>127.9</v>
      </c>
      <c r="Q2552" s="1278" t="s">
        <v>2776</v>
      </c>
    </row>
    <row r="2553" spans="1:17" s="1243" customFormat="1" ht="15" customHeight="1">
      <c r="A2553" s="1244"/>
      <c r="B2553" s="1272"/>
      <c r="C2553" s="1224"/>
      <c r="D2553" s="1268"/>
      <c r="E2553" s="1267"/>
      <c r="F2553" s="1267"/>
      <c r="G2553" s="1267"/>
      <c r="H2553" s="1267"/>
      <c r="I2553" s="1267"/>
      <c r="J2553" s="1267"/>
      <c r="K2553" s="1267"/>
      <c r="L2553" s="1267"/>
      <c r="M2553" s="1267"/>
      <c r="N2553" s="1266"/>
      <c r="O2553" s="1267"/>
      <c r="P2553" s="1268"/>
      <c r="Q2553" s="1278"/>
    </row>
    <row r="2554" spans="1:17" s="1243" customFormat="1" ht="15" customHeight="1">
      <c r="A2554" s="1274" t="s">
        <v>2777</v>
      </c>
      <c r="B2554" s="1266">
        <f>'[2]tr (2)'!C1716</f>
        <v>111.7</v>
      </c>
      <c r="C2554" s="1267">
        <f>'[2]tr (2)'!D1716</f>
        <v>113</v>
      </c>
      <c r="D2554" s="1268">
        <f>'[2]tr (2)'!E1716</f>
        <v>111</v>
      </c>
      <c r="E2554" s="1267">
        <f>'[2]tr (2)'!F1716</f>
        <v>110.7</v>
      </c>
      <c r="F2554" s="1267">
        <f>'[2]tr (2)'!G1716</f>
        <v>110.8</v>
      </c>
      <c r="G2554" s="1267">
        <f>'[2]tr (2)'!H1716</f>
        <v>110.4</v>
      </c>
      <c r="H2554" s="1267">
        <f>'[2]tr (2)'!I1716</f>
        <v>111</v>
      </c>
      <c r="I2554" s="1267">
        <f>'[2]tr (2)'!J1716</f>
        <v>110.1</v>
      </c>
      <c r="J2554" s="1267">
        <f>'[2]tr (2)'!K1716</f>
        <v>110.1</v>
      </c>
      <c r="K2554" s="1267">
        <f>'[2]tr (2)'!L1716</f>
        <v>110</v>
      </c>
      <c r="L2554" s="1267">
        <f>'[2]tr (2)'!M1716</f>
        <v>110</v>
      </c>
      <c r="M2554" s="1267">
        <f>'[2]tr (2)'!N1716</f>
        <v>106.5</v>
      </c>
      <c r="N2554" s="1266">
        <f>'[2]tr (2)'!O1716</f>
        <v>106.6</v>
      </c>
      <c r="O2554" s="1267">
        <f>'[2]tr (2)'!P1716</f>
        <v>106</v>
      </c>
      <c r="P2554" s="1268">
        <f>'[2]tr (2)'!Q1716</f>
        <v>106.1</v>
      </c>
      <c r="Q2554" s="1273" t="s">
        <v>2778</v>
      </c>
    </row>
    <row r="2555" spans="1:17" s="1243" customFormat="1" ht="15" customHeight="1">
      <c r="A2555" s="1244" t="s">
        <v>2779</v>
      </c>
      <c r="B2555" s="1272">
        <f>'[2]tr (2)'!C1717</f>
        <v>97.9</v>
      </c>
      <c r="C2555" s="1224">
        <f>'[2]tr (2)'!D1717</f>
        <v>98.2</v>
      </c>
      <c r="D2555" s="1276">
        <f>'[2]tr (2)'!E1717</f>
        <v>98.1</v>
      </c>
      <c r="E2555" s="1224">
        <f>'[2]tr (2)'!F1717</f>
        <v>100.5</v>
      </c>
      <c r="F2555" s="1224">
        <f>'[2]tr (2)'!G1717</f>
        <v>100.5</v>
      </c>
      <c r="G2555" s="1224">
        <f>'[2]tr (2)'!H1717</f>
        <v>100.5</v>
      </c>
      <c r="H2555" s="1224">
        <f>'[2]tr (2)'!I1717</f>
        <v>100.5</v>
      </c>
      <c r="I2555" s="1224">
        <f>'[2]tr (2)'!J1717</f>
        <v>100.4</v>
      </c>
      <c r="J2555" s="1224">
        <f>'[2]tr (2)'!K1717</f>
        <v>100.4</v>
      </c>
      <c r="K2555" s="1224">
        <f>'[2]tr (2)'!L1717</f>
        <v>100.4</v>
      </c>
      <c r="L2555" s="1224">
        <f>'[2]tr (2)'!M1717</f>
        <v>100.4</v>
      </c>
      <c r="M2555" s="1224">
        <f>'[2]tr (2)'!N1717</f>
        <v>100.4</v>
      </c>
      <c r="N2555" s="1272">
        <f>'[2]tr (2)'!O1717</f>
        <v>100.4</v>
      </c>
      <c r="O2555" s="1224">
        <f>'[2]tr (2)'!P1717</f>
        <v>100.4</v>
      </c>
      <c r="P2555" s="1276">
        <f>'[2]tr (2)'!Q1717</f>
        <v>100</v>
      </c>
      <c r="Q2555" s="1278" t="s">
        <v>2780</v>
      </c>
    </row>
    <row r="2556" spans="1:17" s="1243" customFormat="1" ht="15" customHeight="1">
      <c r="A2556" s="1244" t="s">
        <v>2781</v>
      </c>
      <c r="B2556" s="1272">
        <f>'[2]tr (2)'!C1718</f>
        <v>114</v>
      </c>
      <c r="C2556" s="1224">
        <f>'[2]tr (2)'!D1718</f>
        <v>115.4</v>
      </c>
      <c r="D2556" s="1276">
        <f>'[2]tr (2)'!E1718</f>
        <v>112.9</v>
      </c>
      <c r="E2556" s="1224">
        <f>'[2]tr (2)'!F1718</f>
        <v>112.4</v>
      </c>
      <c r="F2556" s="1224">
        <f>'[2]tr (2)'!G1718</f>
        <v>112.6</v>
      </c>
      <c r="G2556" s="1224">
        <f>'[2]tr (2)'!H1718</f>
        <v>112.1</v>
      </c>
      <c r="H2556" s="1224">
        <f>'[2]tr (2)'!I1718</f>
        <v>112.9</v>
      </c>
      <c r="I2556" s="1224">
        <f>'[2]tr (2)'!J1718</f>
        <v>111.9</v>
      </c>
      <c r="J2556" s="1224">
        <f>'[2]tr (2)'!K1718</f>
        <v>111.9</v>
      </c>
      <c r="K2556" s="1224">
        <f>'[2]tr (2)'!L1718</f>
        <v>111.9</v>
      </c>
      <c r="L2556" s="1224">
        <f>'[2]tr (2)'!M1718</f>
        <v>111.9</v>
      </c>
      <c r="M2556" s="1224">
        <f>'[2]tr (2)'!N1718</f>
        <v>107.6</v>
      </c>
      <c r="N2556" s="1272">
        <f>'[2]tr (2)'!O1718</f>
        <v>107.7</v>
      </c>
      <c r="O2556" s="1224">
        <f>'[2]tr (2)'!P1718</f>
        <v>106.9</v>
      </c>
      <c r="P2556" s="1276">
        <f>'[2]tr (2)'!Q1718</f>
        <v>107.1</v>
      </c>
      <c r="Q2556" s="1278" t="s">
        <v>2782</v>
      </c>
    </row>
    <row r="2557" spans="1:17" s="1243" customFormat="1" ht="15" customHeight="1">
      <c r="A2557" s="1244" t="s">
        <v>2783</v>
      </c>
      <c r="B2557" s="1272">
        <f>'[2]tr (2)'!C1719</f>
        <v>107.8</v>
      </c>
      <c r="C2557" s="1224">
        <f>'[2]tr (2)'!D1719</f>
        <v>108.9</v>
      </c>
      <c r="D2557" s="1276">
        <f>'[2]tr (2)'!E1719</f>
        <v>108.9</v>
      </c>
      <c r="E2557" s="1224">
        <f>'[2]tr (2)'!F1719</f>
        <v>108.9</v>
      </c>
      <c r="F2557" s="1224">
        <f>'[2]tr (2)'!G1719</f>
        <v>108.9</v>
      </c>
      <c r="G2557" s="1224">
        <f>'[2]tr (2)'!H1719</f>
        <v>108.9</v>
      </c>
      <c r="H2557" s="1224">
        <f>'[2]tr (2)'!I1719</f>
        <v>108.9</v>
      </c>
      <c r="I2557" s="1224">
        <f>'[2]tr (2)'!J1719</f>
        <v>107.5</v>
      </c>
      <c r="J2557" s="1224">
        <f>'[2]tr (2)'!K1719</f>
        <v>107.5</v>
      </c>
      <c r="K2557" s="1224">
        <f>'[2]tr (2)'!L1719</f>
        <v>107.5</v>
      </c>
      <c r="L2557" s="1224">
        <f>'[2]tr (2)'!M1719</f>
        <v>107.5</v>
      </c>
      <c r="M2557" s="1224">
        <f>'[2]tr (2)'!N1719</f>
        <v>107.5</v>
      </c>
      <c r="N2557" s="1272">
        <f>'[2]tr (2)'!O1719</f>
        <v>107.5</v>
      </c>
      <c r="O2557" s="1224">
        <f>'[2]tr (2)'!P1719</f>
        <v>107.5</v>
      </c>
      <c r="P2557" s="1276">
        <f>'[2]tr (2)'!Q1719</f>
        <v>107.5</v>
      </c>
      <c r="Q2557" s="1278" t="s">
        <v>2784</v>
      </c>
    </row>
    <row r="2558" spans="1:17" s="1243" customFormat="1" ht="15" customHeight="1">
      <c r="A2558" s="1244" t="s">
        <v>2785</v>
      </c>
      <c r="B2558" s="1272">
        <f>'[2]tr (2)'!C1720</f>
        <v>103.5</v>
      </c>
      <c r="C2558" s="1224">
        <f>'[2]tr (2)'!D1720</f>
        <v>103.5</v>
      </c>
      <c r="D2558" s="1276">
        <f>'[2]tr (2)'!E1720</f>
        <v>103.5</v>
      </c>
      <c r="E2558" s="1224">
        <f>'[2]tr (2)'!F1720</f>
        <v>103.5</v>
      </c>
      <c r="F2558" s="1224">
        <f>'[2]tr (2)'!G1720</f>
        <v>103.5</v>
      </c>
      <c r="G2558" s="1224">
        <f>'[2]tr (2)'!H1720</f>
        <v>103.5</v>
      </c>
      <c r="H2558" s="1224">
        <f>'[2]tr (2)'!I1720</f>
        <v>103.5</v>
      </c>
      <c r="I2558" s="1224">
        <f>'[2]tr (2)'!J1720</f>
        <v>103.5</v>
      </c>
      <c r="J2558" s="1224">
        <f>'[2]tr (2)'!K1720</f>
        <v>103.5</v>
      </c>
      <c r="K2558" s="1224">
        <f>'[2]tr (2)'!L1720</f>
        <v>103.5</v>
      </c>
      <c r="L2558" s="1224">
        <f>'[2]tr (2)'!M1720</f>
        <v>103.5</v>
      </c>
      <c r="M2558" s="1224">
        <f>'[2]tr (2)'!N1720</f>
        <v>103.5</v>
      </c>
      <c r="N2558" s="1272">
        <f>'[2]tr (2)'!O1720</f>
        <v>103.5</v>
      </c>
      <c r="O2558" s="1224">
        <f>'[2]tr (2)'!P1720</f>
        <v>103.5</v>
      </c>
      <c r="P2558" s="1276">
        <f>'[2]tr (2)'!Q1720</f>
        <v>103.5</v>
      </c>
      <c r="Q2558" s="1278" t="s">
        <v>2786</v>
      </c>
    </row>
    <row r="2559" spans="1:17" s="1243" customFormat="1" ht="15" customHeight="1">
      <c r="A2559" s="1244" t="s">
        <v>2787</v>
      </c>
      <c r="B2559" s="1272">
        <f>'[2]tr (2)'!C1721</f>
        <v>103.8</v>
      </c>
      <c r="C2559" s="1224">
        <f>'[2]tr (2)'!D1721</f>
        <v>104.4</v>
      </c>
      <c r="D2559" s="1276">
        <f>'[2]tr (2)'!E1721</f>
        <v>105.1</v>
      </c>
      <c r="E2559" s="1224">
        <f>'[2]tr (2)'!F1721</f>
        <v>105.2</v>
      </c>
      <c r="F2559" s="1224">
        <f>'[2]tr (2)'!G1721</f>
        <v>104.8</v>
      </c>
      <c r="G2559" s="1224">
        <f>'[2]tr (2)'!H1721</f>
        <v>104.8</v>
      </c>
      <c r="H2559" s="1224">
        <f>'[2]tr (2)'!I1721</f>
        <v>104.1</v>
      </c>
      <c r="I2559" s="1224">
        <f>'[2]tr (2)'!J1721</f>
        <v>103.2</v>
      </c>
      <c r="J2559" s="1224">
        <f>'[2]tr (2)'!K1721</f>
        <v>103.2</v>
      </c>
      <c r="K2559" s="1224">
        <f>'[2]tr (2)'!L1721</f>
        <v>103.2</v>
      </c>
      <c r="L2559" s="1224">
        <f>'[2]tr (2)'!M1721</f>
        <v>103.2</v>
      </c>
      <c r="M2559" s="1224">
        <f>'[2]tr (2)'!N1721</f>
        <v>102.4</v>
      </c>
      <c r="N2559" s="1272">
        <f>'[2]tr (2)'!O1721</f>
        <v>102.4</v>
      </c>
      <c r="O2559" s="1224">
        <f>'[2]tr (2)'!P1721</f>
        <v>102.4</v>
      </c>
      <c r="P2559" s="1276">
        <f>'[2]tr (2)'!Q1721</f>
        <v>102.1</v>
      </c>
      <c r="Q2559" s="1278" t="s">
        <v>2788</v>
      </c>
    </row>
    <row r="2560" spans="1:17" s="1243" customFormat="1" ht="15" customHeight="1">
      <c r="A2560" s="1244" t="s">
        <v>2789</v>
      </c>
      <c r="B2560" s="1272">
        <f>'[2]tr (2)'!C1722</f>
        <v>106.4</v>
      </c>
      <c r="C2560" s="1224">
        <f>'[2]tr (2)'!D1722</f>
        <v>106.4</v>
      </c>
      <c r="D2560" s="1276">
        <f>'[2]tr (2)'!E1722</f>
        <v>106.4</v>
      </c>
      <c r="E2560" s="1224">
        <f>'[2]tr (2)'!F1722</f>
        <v>106.4</v>
      </c>
      <c r="F2560" s="1224">
        <f>'[2]tr (2)'!G1722</f>
        <v>106.4</v>
      </c>
      <c r="G2560" s="1224">
        <f>'[2]tr (2)'!H1722</f>
        <v>106.4</v>
      </c>
      <c r="H2560" s="1224">
        <f>'[2]tr (2)'!I1722</f>
        <v>106.4</v>
      </c>
      <c r="I2560" s="1224">
        <f>'[2]tr (2)'!J1722</f>
        <v>106.4</v>
      </c>
      <c r="J2560" s="1224">
        <f>'[2]tr (2)'!K1722</f>
        <v>106.4</v>
      </c>
      <c r="K2560" s="1224">
        <f>'[2]tr (2)'!L1722</f>
        <v>106.4</v>
      </c>
      <c r="L2560" s="1224">
        <f>'[2]tr (2)'!M1722</f>
        <v>106.4</v>
      </c>
      <c r="M2560" s="1224">
        <f>'[2]tr (2)'!N1722</f>
        <v>106.4</v>
      </c>
      <c r="N2560" s="1272">
        <f>'[2]tr (2)'!O1722</f>
        <v>106.4</v>
      </c>
      <c r="O2560" s="1224">
        <f>'[2]tr (2)'!P1722</f>
        <v>106.4</v>
      </c>
      <c r="P2560" s="1276">
        <f>'[2]tr (2)'!Q1722</f>
        <v>106.4</v>
      </c>
      <c r="Q2560" s="1278" t="s">
        <v>2790</v>
      </c>
    </row>
    <row r="2561" spans="1:17" s="1243" customFormat="1" ht="15" customHeight="1">
      <c r="A2561" s="1244"/>
      <c r="B2561" s="1272"/>
      <c r="C2561" s="1224"/>
      <c r="D2561" s="1268"/>
      <c r="E2561" s="1267"/>
      <c r="F2561" s="1267"/>
      <c r="G2561" s="1267"/>
      <c r="H2561" s="1267"/>
      <c r="I2561" s="1267"/>
      <c r="J2561" s="1267"/>
      <c r="K2561" s="1267"/>
      <c r="L2561" s="1267"/>
      <c r="M2561" s="1267"/>
      <c r="N2561" s="1266"/>
      <c r="O2561" s="1267"/>
      <c r="P2561" s="1268"/>
      <c r="Q2561" s="1277"/>
    </row>
    <row r="2562" spans="1:17" s="1243" customFormat="1" ht="15" customHeight="1">
      <c r="A2562" s="1274" t="s">
        <v>2791</v>
      </c>
      <c r="B2562" s="1266">
        <f>'[2]tr (2)'!C1724</f>
        <v>111.1</v>
      </c>
      <c r="C2562" s="1267">
        <f>'[2]tr (2)'!D1724</f>
        <v>110.7</v>
      </c>
      <c r="D2562" s="1268">
        <f>'[2]tr (2)'!E1724</f>
        <v>110.7</v>
      </c>
      <c r="E2562" s="1267">
        <f>'[2]tr (2)'!F1724</f>
        <v>110.5</v>
      </c>
      <c r="F2562" s="1267">
        <f>'[2]tr (2)'!G1724</f>
        <v>110.5</v>
      </c>
      <c r="G2562" s="1267">
        <f>'[2]tr (2)'!H1724</f>
        <v>110.5</v>
      </c>
      <c r="H2562" s="1267">
        <f>'[2]tr (2)'!I1724</f>
        <v>110.5</v>
      </c>
      <c r="I2562" s="1267">
        <f>'[2]tr (2)'!J1724</f>
        <v>110.3</v>
      </c>
      <c r="J2562" s="1267">
        <f>'[2]tr (2)'!K1724</f>
        <v>110.3</v>
      </c>
      <c r="K2562" s="1267">
        <f>'[2]tr (2)'!L1724</f>
        <v>110.3</v>
      </c>
      <c r="L2562" s="1267">
        <f>'[2]tr (2)'!M1724</f>
        <v>110.3</v>
      </c>
      <c r="M2562" s="1267">
        <f>'[2]tr (2)'!N1724</f>
        <v>109.9</v>
      </c>
      <c r="N2562" s="1266">
        <f>'[2]tr (2)'!O1724</f>
        <v>109.5</v>
      </c>
      <c r="O2562" s="1267">
        <f>'[2]tr (2)'!P1724</f>
        <v>109.5</v>
      </c>
      <c r="P2562" s="1268">
        <f>'[2]tr (2)'!Q1724</f>
        <v>109.6</v>
      </c>
      <c r="Q2562" s="1275" t="s">
        <v>2792</v>
      </c>
    </row>
    <row r="2563" spans="1:17" s="1243" customFormat="1" ht="15" customHeight="1">
      <c r="A2563" s="1244" t="s">
        <v>2793</v>
      </c>
      <c r="B2563" s="1272">
        <f>'[2]tr (2)'!C1725</f>
        <v>113.1</v>
      </c>
      <c r="C2563" s="1224">
        <f>'[2]tr (2)'!D1725</f>
        <v>113.1</v>
      </c>
      <c r="D2563" s="1276">
        <f>'[2]tr (2)'!E1725</f>
        <v>113.1</v>
      </c>
      <c r="E2563" s="1224">
        <f>'[2]tr (2)'!G1725</f>
        <v>112.5</v>
      </c>
      <c r="F2563" s="1224">
        <f>'[2]tr (2)'!H1725</f>
        <v>112.5</v>
      </c>
      <c r="G2563" s="1224">
        <f>'[2]tr (2)'!I1725</f>
        <v>112.5</v>
      </c>
      <c r="H2563" s="1224">
        <f>'[2]tr (2)'!J1725</f>
        <v>111.9</v>
      </c>
      <c r="I2563" s="1224">
        <f>'[2]tr (2)'!K1725</f>
        <v>111.9</v>
      </c>
      <c r="J2563" s="1224">
        <f>'[2]tr (2)'!L1725</f>
        <v>111.9</v>
      </c>
      <c r="K2563" s="1224">
        <f>'[2]tr (2)'!M1725</f>
        <v>111.9</v>
      </c>
      <c r="L2563" s="1224">
        <f>'[2]tr (2)'!N1725</f>
        <v>111.1</v>
      </c>
      <c r="M2563" s="1224">
        <f>'[2]tr (2)'!O1725</f>
        <v>111.1</v>
      </c>
      <c r="N2563" s="1272">
        <f>'[2]tr (2)'!O1725</f>
        <v>111.1</v>
      </c>
      <c r="O2563" s="1224">
        <f>'[2]tr (2)'!P1725</f>
        <v>111.1</v>
      </c>
      <c r="P2563" s="1276">
        <f>'[2]tr (2)'!Q1725</f>
        <v>111.1</v>
      </c>
      <c r="Q2563" s="1278" t="s">
        <v>2794</v>
      </c>
    </row>
    <row r="2564" spans="1:17" s="1243" customFormat="1" ht="15" customHeight="1">
      <c r="A2564" s="1244" t="s">
        <v>2795</v>
      </c>
      <c r="B2564" s="1272">
        <f>'[2]tr (2)'!C1726</f>
        <v>106.3</v>
      </c>
      <c r="C2564" s="1224">
        <f>'[2]tr (2)'!D1726</f>
        <v>106.2</v>
      </c>
      <c r="D2564" s="1276">
        <f>'[2]tr (2)'!E1726</f>
        <v>106.2</v>
      </c>
      <c r="E2564" s="1224">
        <f>'[2]tr (2)'!G1726</f>
        <v>106.2</v>
      </c>
      <c r="F2564" s="1224">
        <f>'[2]tr (2)'!H1726</f>
        <v>106.2</v>
      </c>
      <c r="G2564" s="1224">
        <f>'[2]tr (2)'!I1726</f>
        <v>106.2</v>
      </c>
      <c r="H2564" s="1224">
        <f>'[2]tr (2)'!J1726</f>
        <v>106.2</v>
      </c>
      <c r="I2564" s="1224">
        <f>'[2]tr (2)'!K1726</f>
        <v>106.2</v>
      </c>
      <c r="J2564" s="1224">
        <f>'[2]tr (2)'!L1726</f>
        <v>106.2</v>
      </c>
      <c r="K2564" s="1224">
        <f>'[2]tr (2)'!M1726</f>
        <v>106.2</v>
      </c>
      <c r="L2564" s="1224">
        <f>'[2]tr (2)'!N1726</f>
        <v>106.2</v>
      </c>
      <c r="M2564" s="1224">
        <f>'[2]tr (2)'!O1726</f>
        <v>106.2</v>
      </c>
      <c r="N2564" s="1272">
        <f>'[2]tr (2)'!O1726</f>
        <v>106.2</v>
      </c>
      <c r="O2564" s="1224">
        <f>'[2]tr (2)'!P1726</f>
        <v>106.2</v>
      </c>
      <c r="P2564" s="1276">
        <f>'[2]tr (2)'!Q1726</f>
        <v>106.6</v>
      </c>
      <c r="Q2564" s="1277" t="s">
        <v>2796</v>
      </c>
    </row>
    <row r="2565" spans="1:17" s="1243" customFormat="1" ht="15" customHeight="1">
      <c r="A2565" s="1244" t="s">
        <v>2797</v>
      </c>
      <c r="B2565" s="1272">
        <f>'[2]tr (2)'!C1727</f>
        <v>110.5</v>
      </c>
      <c r="C2565" s="1224">
        <f>'[2]tr (2)'!D1727</f>
        <v>107.5</v>
      </c>
      <c r="D2565" s="1276">
        <f>'[2]tr (2)'!E1727</f>
        <v>107.5</v>
      </c>
      <c r="E2565" s="1224">
        <f>'[2]tr (2)'!G1727</f>
        <v>107.5</v>
      </c>
      <c r="F2565" s="1224">
        <f>'[2]tr (2)'!H1727</f>
        <v>107.5</v>
      </c>
      <c r="G2565" s="1224">
        <f>'[2]tr (2)'!I1727</f>
        <v>107.5</v>
      </c>
      <c r="H2565" s="1224">
        <f>'[2]tr (2)'!J1727</f>
        <v>107.5</v>
      </c>
      <c r="I2565" s="1224">
        <f>'[2]tr (2)'!K1727</f>
        <v>107.5</v>
      </c>
      <c r="J2565" s="1224">
        <f>'[2]tr (2)'!L1727</f>
        <v>107.5</v>
      </c>
      <c r="K2565" s="1224">
        <f>'[2]tr (2)'!M1727</f>
        <v>107.5</v>
      </c>
      <c r="L2565" s="1224">
        <f>'[2]tr (2)'!N1727</f>
        <v>107.5</v>
      </c>
      <c r="M2565" s="1224">
        <f>'[2]tr (2)'!O1727</f>
        <v>104.3</v>
      </c>
      <c r="N2565" s="1272">
        <f>'[2]tr (2)'!O1727</f>
        <v>104.3</v>
      </c>
      <c r="O2565" s="1224">
        <f>'[2]tr (2)'!P1727</f>
        <v>104.3</v>
      </c>
      <c r="P2565" s="1276">
        <f>'[2]tr (2)'!Q1727</f>
        <v>104.5</v>
      </c>
      <c r="Q2565" s="1277" t="s">
        <v>2798</v>
      </c>
    </row>
    <row r="2566" spans="1:17" s="1243" customFormat="1" ht="15" customHeight="1">
      <c r="A2566" s="1244" t="s">
        <v>2799</v>
      </c>
      <c r="B2566" s="1272">
        <f>'[2]tr (2)'!C1728</f>
        <v>121.2</v>
      </c>
      <c r="C2566" s="1224">
        <f>'[2]tr (2)'!D1728</f>
        <v>121.2</v>
      </c>
      <c r="D2566" s="1276">
        <f>'[2]tr (2)'!E1728</f>
        <v>121.2</v>
      </c>
      <c r="E2566" s="1224">
        <f>'[2]tr (2)'!G1728</f>
        <v>121.2</v>
      </c>
      <c r="F2566" s="1224">
        <f>'[2]tr (2)'!H1728</f>
        <v>121.2</v>
      </c>
      <c r="G2566" s="1224">
        <f>'[2]tr (2)'!I1728</f>
        <v>121.2</v>
      </c>
      <c r="H2566" s="1224">
        <f>'[2]tr (2)'!J1728</f>
        <v>121.2</v>
      </c>
      <c r="I2566" s="1224">
        <f>'[2]tr (2)'!K1728</f>
        <v>121.2</v>
      </c>
      <c r="J2566" s="1224">
        <f>'[2]tr (2)'!L1728</f>
        <v>121.2</v>
      </c>
      <c r="K2566" s="1224">
        <f>'[2]tr (2)'!M1728</f>
        <v>121.2</v>
      </c>
      <c r="L2566" s="1224">
        <f>'[2]tr (2)'!N1728</f>
        <v>121.2</v>
      </c>
      <c r="M2566" s="1224">
        <f>'[2]tr (2)'!O1728</f>
        <v>121.2</v>
      </c>
      <c r="N2566" s="1272">
        <f>'[2]tr (2)'!O1728</f>
        <v>121.2</v>
      </c>
      <c r="O2566" s="1224">
        <f>'[2]tr (2)'!P1728</f>
        <v>121.2</v>
      </c>
      <c r="P2566" s="1276">
        <f>'[2]tr (2)'!Q1728</f>
        <v>121.2</v>
      </c>
      <c r="Q2566" s="1280" t="s">
        <v>2800</v>
      </c>
    </row>
    <row r="2567" spans="1:17" s="1243" customFormat="1" ht="15" customHeight="1">
      <c r="A2567" s="1244" t="s">
        <v>2801</v>
      </c>
      <c r="B2567" s="1272">
        <f>'[2]tr (2)'!C1729</f>
        <v>117.7</v>
      </c>
      <c r="C2567" s="1224">
        <f>'[2]tr (2)'!D1729</f>
        <v>117.7</v>
      </c>
      <c r="D2567" s="1276">
        <f>'[2]tr (2)'!E1729</f>
        <v>117.7</v>
      </c>
      <c r="E2567" s="1224">
        <f>'[2]tr (2)'!G1729</f>
        <v>117.7</v>
      </c>
      <c r="F2567" s="1224">
        <f>'[2]tr (2)'!H1729</f>
        <v>117.7</v>
      </c>
      <c r="G2567" s="1224">
        <f>'[2]tr (2)'!I1729</f>
        <v>117.7</v>
      </c>
      <c r="H2567" s="1224">
        <f>'[2]tr (2)'!J1729</f>
        <v>117.7</v>
      </c>
      <c r="I2567" s="1224">
        <f>'[2]tr (2)'!K1729</f>
        <v>117.7</v>
      </c>
      <c r="J2567" s="1224">
        <f>'[2]tr (2)'!L1729</f>
        <v>117.7</v>
      </c>
      <c r="K2567" s="1224">
        <f>'[2]tr (2)'!M1729</f>
        <v>117.7</v>
      </c>
      <c r="L2567" s="1224">
        <f>'[2]tr (2)'!N1729</f>
        <v>117.7</v>
      </c>
      <c r="M2567" s="1224">
        <f>'[2]tr (2)'!O1729</f>
        <v>117.7</v>
      </c>
      <c r="N2567" s="1272">
        <f>'[2]tr (2)'!O1729</f>
        <v>117.7</v>
      </c>
      <c r="O2567" s="1224">
        <f>'[2]tr (2)'!P1729</f>
        <v>117.7</v>
      </c>
      <c r="P2567" s="1276">
        <f>'[2]tr (2)'!Q1729</f>
        <v>117.7</v>
      </c>
      <c r="Q2567" s="1280" t="s">
        <v>2802</v>
      </c>
    </row>
    <row r="2568" spans="1:17" s="1243" customFormat="1" ht="15" customHeight="1">
      <c r="A2568" s="1244" t="s">
        <v>2803</v>
      </c>
      <c r="B2568" s="1272">
        <f>'[2]tr (2)'!C1730</f>
        <v>100</v>
      </c>
      <c r="C2568" s="1224">
        <f>'[2]tr (2)'!D1730</f>
        <v>100</v>
      </c>
      <c r="D2568" s="1276">
        <f>'[2]tr (2)'!E1730</f>
        <v>100</v>
      </c>
      <c r="E2568" s="1224">
        <f>'[2]tr (2)'!G1730</f>
        <v>100</v>
      </c>
      <c r="F2568" s="1224">
        <f>'[2]tr (2)'!H1730</f>
        <v>100</v>
      </c>
      <c r="G2568" s="1224">
        <f>'[2]tr (2)'!I1730</f>
        <v>100</v>
      </c>
      <c r="H2568" s="1224">
        <f>'[2]tr (2)'!J1730</f>
        <v>100</v>
      </c>
      <c r="I2568" s="1224">
        <f>'[2]tr (2)'!K1730</f>
        <v>100</v>
      </c>
      <c r="J2568" s="1224">
        <f>'[2]tr (2)'!L1730</f>
        <v>100</v>
      </c>
      <c r="K2568" s="1224">
        <f>'[2]tr (2)'!M1730</f>
        <v>100</v>
      </c>
      <c r="L2568" s="1224">
        <f>'[2]tr (2)'!N1730</f>
        <v>100</v>
      </c>
      <c r="M2568" s="1224">
        <f>'[2]tr (2)'!O1730</f>
        <v>100</v>
      </c>
      <c r="N2568" s="1272">
        <f>'[2]tr (2)'!O1730</f>
        <v>100</v>
      </c>
      <c r="O2568" s="1224">
        <f>'[2]tr (2)'!P1730</f>
        <v>100</v>
      </c>
      <c r="P2568" s="1276">
        <f>'[2]tr (2)'!Q1730</f>
        <v>100</v>
      </c>
      <c r="Q2568" s="1280" t="s">
        <v>2804</v>
      </c>
    </row>
    <row r="2569" spans="1:17" s="1243" customFormat="1" ht="15" customHeight="1">
      <c r="A2569" s="1244" t="s">
        <v>2805</v>
      </c>
      <c r="B2569" s="1272">
        <f>'[2]tr (2)'!C1731</f>
        <v>111.4</v>
      </c>
      <c r="C2569" s="1224">
        <f>'[2]tr (2)'!D1731</f>
        <v>111.4</v>
      </c>
      <c r="D2569" s="1276">
        <f>'[2]tr (2)'!E1731</f>
        <v>111.4</v>
      </c>
      <c r="E2569" s="1224">
        <f>'[2]tr (2)'!G1731</f>
        <v>111.4</v>
      </c>
      <c r="F2569" s="1224">
        <f>'[2]tr (2)'!H1731</f>
        <v>111.7</v>
      </c>
      <c r="G2569" s="1224">
        <f>'[2]tr (2)'!I1731</f>
        <v>111.7</v>
      </c>
      <c r="H2569" s="1224">
        <f>'[2]tr (2)'!J1731</f>
        <v>111.7</v>
      </c>
      <c r="I2569" s="1224">
        <f>'[2]tr (2)'!K1731</f>
        <v>111.7</v>
      </c>
      <c r="J2569" s="1224">
        <f>'[2]tr (2)'!L1731</f>
        <v>111.7</v>
      </c>
      <c r="K2569" s="1224">
        <f>'[2]tr (2)'!M1731</f>
        <v>111.7</v>
      </c>
      <c r="L2569" s="1224">
        <f>'[2]tr (2)'!N1731</f>
        <v>111.7</v>
      </c>
      <c r="M2569" s="1224">
        <f>'[2]tr (2)'!O1731</f>
        <v>111.7</v>
      </c>
      <c r="N2569" s="1272">
        <f>'[2]tr (2)'!O1731</f>
        <v>111.7</v>
      </c>
      <c r="O2569" s="1224">
        <f>'[2]tr (2)'!P1731</f>
        <v>111.7</v>
      </c>
      <c r="P2569" s="1276">
        <f>'[2]tr (2)'!Q1731</f>
        <v>111.5</v>
      </c>
      <c r="Q2569" s="1280" t="s">
        <v>2806</v>
      </c>
    </row>
    <row r="2570" spans="1:17" s="1243" customFormat="1" ht="15" customHeight="1">
      <c r="A2570" s="1244"/>
      <c r="B2570" s="1272"/>
      <c r="C2570" s="1224"/>
      <c r="D2570" s="1276"/>
      <c r="E2570" s="1220"/>
      <c r="F2570" s="1220"/>
      <c r="G2570" s="1220"/>
      <c r="H2570" s="1220"/>
      <c r="I2570" s="1221"/>
      <c r="J2570" s="1220"/>
      <c r="K2570" s="1220"/>
      <c r="L2570" s="1221"/>
      <c r="M2570" s="1220"/>
      <c r="N2570" s="1262"/>
      <c r="O2570" s="1220"/>
      <c r="P2570" s="1263"/>
      <c r="Q2570" s="1280"/>
    </row>
    <row r="2571" spans="1:17" s="1243" customFormat="1" ht="15" customHeight="1">
      <c r="A2571" s="1244"/>
      <c r="B2571" s="1272"/>
      <c r="C2571" s="1224"/>
      <c r="D2571" s="1276"/>
      <c r="E2571" s="1220"/>
      <c r="F2571" s="1220"/>
      <c r="G2571" s="1220"/>
      <c r="H2571" s="1220"/>
      <c r="I2571" s="1221"/>
      <c r="J2571" s="1220"/>
      <c r="K2571" s="1220"/>
      <c r="L2571" s="1221"/>
      <c r="M2571" s="1220"/>
      <c r="N2571" s="1262"/>
      <c r="O2571" s="1220"/>
      <c r="P2571" s="1263"/>
      <c r="Q2571" s="1280"/>
    </row>
    <row r="2572" spans="1:17" s="1243" customFormat="1" ht="15" customHeight="1">
      <c r="A2572" s="1244"/>
      <c r="B2572" s="1272"/>
      <c r="C2572" s="1224"/>
      <c r="D2572" s="1276"/>
      <c r="E2572" s="1220"/>
      <c r="F2572" s="1220"/>
      <c r="G2572" s="1220"/>
      <c r="H2572" s="1220"/>
      <c r="I2572" s="1221"/>
      <c r="J2572" s="1220"/>
      <c r="K2572" s="1220"/>
      <c r="L2572" s="1221"/>
      <c r="M2572" s="1220"/>
      <c r="N2572" s="1262"/>
      <c r="O2572" s="1220"/>
      <c r="P2572" s="1263"/>
      <c r="Q2572" s="1280"/>
    </row>
    <row r="2573" spans="1:17" s="1243" customFormat="1" ht="15" customHeight="1">
      <c r="A2573" s="1244"/>
      <c r="B2573" s="1272"/>
      <c r="C2573" s="1224"/>
      <c r="D2573" s="1276"/>
      <c r="E2573" s="1220"/>
      <c r="F2573" s="1220"/>
      <c r="G2573" s="1220"/>
      <c r="H2573" s="1220"/>
      <c r="I2573" s="1221"/>
      <c r="J2573" s="1220"/>
      <c r="K2573" s="1220"/>
      <c r="L2573" s="1221"/>
      <c r="M2573" s="1220"/>
      <c r="N2573" s="1262"/>
      <c r="O2573" s="1220"/>
      <c r="P2573" s="1263"/>
      <c r="Q2573" s="1280"/>
    </row>
    <row r="2574" spans="1:17" s="1243" customFormat="1" ht="15" customHeight="1">
      <c r="A2574" s="1244"/>
      <c r="B2574" s="1272"/>
      <c r="C2574" s="1224"/>
      <c r="D2574" s="1276"/>
      <c r="E2574" s="1220"/>
      <c r="F2574" s="1220"/>
      <c r="G2574" s="1220"/>
      <c r="H2574" s="1220"/>
      <c r="I2574" s="1221"/>
      <c r="J2574" s="1220"/>
      <c r="K2574" s="1220"/>
      <c r="L2574" s="1221"/>
      <c r="M2574" s="1220"/>
      <c r="N2574" s="1262"/>
      <c r="O2574" s="1220"/>
      <c r="P2574" s="1263"/>
      <c r="Q2574" s="1280"/>
    </row>
    <row r="2575" spans="1:17" s="1243" customFormat="1" ht="15" customHeight="1">
      <c r="A2575" s="1244"/>
      <c r="B2575" s="1272"/>
      <c r="C2575" s="1224"/>
      <c r="D2575" s="1276"/>
      <c r="E2575" s="1220"/>
      <c r="F2575" s="1220"/>
      <c r="G2575" s="1220"/>
      <c r="H2575" s="1220"/>
      <c r="I2575" s="1221"/>
      <c r="J2575" s="1220"/>
      <c r="K2575" s="1220"/>
      <c r="L2575" s="1221"/>
      <c r="M2575" s="1220"/>
      <c r="N2575" s="1262"/>
      <c r="O2575" s="1220"/>
      <c r="P2575" s="1263"/>
      <c r="Q2575" s="1280"/>
    </row>
    <row r="2576" spans="1:17" s="1243" customFormat="1" ht="15" customHeight="1">
      <c r="A2576" s="1281"/>
      <c r="B2576" s="1282"/>
      <c r="C2576" s="1283"/>
      <c r="D2576" s="1284"/>
      <c r="E2576" s="1240"/>
      <c r="F2576" s="1240"/>
      <c r="G2576" s="1240"/>
      <c r="H2576" s="1240"/>
      <c r="I2576" s="1240"/>
      <c r="J2576" s="1240"/>
      <c r="K2576" s="1240"/>
      <c r="L2576" s="1240"/>
      <c r="M2576" s="1240"/>
      <c r="N2576" s="1319"/>
      <c r="O2576" s="1240"/>
      <c r="P2576" s="1320"/>
      <c r="Q2576" s="1285"/>
    </row>
    <row r="2577" spans="1:17" s="1243" customFormat="1" ht="12.95" customHeight="1">
      <c r="A2577" s="1286"/>
      <c r="B2577" s="1224"/>
      <c r="C2577" s="1224"/>
      <c r="D2577" s="1224"/>
      <c r="E2577" s="1220"/>
      <c r="F2577" s="1220"/>
      <c r="G2577" s="1220"/>
      <c r="H2577" s="1220"/>
      <c r="I2577" s="1221"/>
      <c r="J2577" s="1220"/>
      <c r="K2577" s="1220"/>
      <c r="L2577" s="1221"/>
      <c r="M2577" s="1220"/>
      <c r="N2577" s="1220"/>
      <c r="O2577" s="1220"/>
      <c r="P2577" s="1220"/>
      <c r="Q2577" s="1288"/>
    </row>
    <row r="2578" spans="1:17" s="1243" customFormat="1" ht="12.95" customHeight="1">
      <c r="A2578" s="1286"/>
      <c r="B2578" s="1224"/>
      <c r="C2578" s="1224"/>
      <c r="D2578" s="1224"/>
      <c r="E2578" s="1220"/>
      <c r="F2578" s="1220"/>
      <c r="G2578" s="1220"/>
      <c r="H2578" s="1220"/>
      <c r="I2578" s="1221"/>
      <c r="J2578" s="1220"/>
      <c r="K2578" s="1220"/>
      <c r="L2578" s="1221"/>
      <c r="M2578" s="1220"/>
      <c r="N2578" s="1220"/>
      <c r="O2578" s="1220"/>
      <c r="P2578" s="1220"/>
      <c r="Q2578" s="1288"/>
    </row>
    <row r="2579" spans="1:17" s="1243" customFormat="1" ht="12.95" customHeight="1">
      <c r="A2579" s="1286"/>
      <c r="B2579" s="1224"/>
      <c r="C2579" s="1224"/>
      <c r="D2579" s="1224"/>
      <c r="E2579" s="1220"/>
      <c r="F2579" s="1220"/>
      <c r="G2579" s="1220"/>
      <c r="H2579" s="1220"/>
      <c r="I2579" s="1221"/>
      <c r="J2579" s="1220"/>
      <c r="K2579" s="1220"/>
      <c r="L2579" s="1221"/>
      <c r="M2579" s="1220"/>
      <c r="N2579" s="1220"/>
      <c r="O2579" s="1220"/>
      <c r="P2579" s="1220"/>
      <c r="Q2579" s="1288"/>
    </row>
    <row r="2580" spans="1:17" s="1243" customFormat="1" ht="24" customHeight="1">
      <c r="A2580" s="1219" t="s">
        <v>2666</v>
      </c>
      <c r="B2580" s="1224"/>
      <c r="C2580" s="1224"/>
      <c r="D2580" s="1224"/>
      <c r="E2580" s="1220"/>
      <c r="F2580" s="1220"/>
      <c r="G2580" s="1220"/>
      <c r="H2580" s="1220"/>
      <c r="I2580" s="1221"/>
      <c r="J2580" s="1220"/>
      <c r="K2580" s="1220"/>
      <c r="L2580" s="1221"/>
      <c r="M2580" s="1220"/>
      <c r="N2580" s="1220"/>
      <c r="O2580" s="1220"/>
      <c r="P2580" s="1220"/>
      <c r="Q2580" s="1225" t="s">
        <v>2667</v>
      </c>
    </row>
    <row r="2581" spans="1:17" s="1243" customFormat="1" ht="20.25">
      <c r="A2581" s="1289" t="s">
        <v>3034</v>
      </c>
      <c r="B2581" s="1224"/>
      <c r="C2581" s="1224"/>
      <c r="D2581" s="1224"/>
      <c r="E2581" s="1220"/>
      <c r="F2581" s="1220"/>
      <c r="G2581" s="1220"/>
      <c r="H2581" s="1220"/>
      <c r="I2581" s="1221"/>
      <c r="J2581" s="1220"/>
      <c r="K2581" s="1220"/>
      <c r="L2581" s="1221"/>
      <c r="M2581" s="1220"/>
      <c r="N2581" s="1220"/>
      <c r="O2581" s="1220"/>
      <c r="P2581" s="1220"/>
      <c r="Q2581" s="1230" t="s">
        <v>3035</v>
      </c>
    </row>
    <row r="2582" spans="1:17" s="1243" customFormat="1" ht="18" customHeight="1">
      <c r="A2582" s="1233" t="s">
        <v>2739</v>
      </c>
      <c r="B2582" s="1224"/>
      <c r="C2582" s="1224"/>
      <c r="D2582" s="1224"/>
      <c r="E2582" s="1220"/>
      <c r="F2582" s="1220"/>
      <c r="G2582" s="1220"/>
      <c r="H2582" s="1220"/>
      <c r="I2582" s="1221"/>
      <c r="J2582" s="1220"/>
      <c r="K2582" s="1220"/>
      <c r="L2582" s="1221"/>
      <c r="M2582" s="1220"/>
      <c r="N2582" s="1220"/>
      <c r="O2582" s="1220"/>
      <c r="P2582" s="1220"/>
      <c r="Q2582" s="1236" t="s">
        <v>2740</v>
      </c>
    </row>
    <row r="2583" spans="1:17" s="1243" customFormat="1" ht="15.95" customHeight="1">
      <c r="A2583" s="1239"/>
      <c r="B2583" s="1240"/>
      <c r="C2583" s="1240"/>
      <c r="D2583" s="1240"/>
      <c r="E2583" s="1240"/>
      <c r="F2583" s="1240"/>
      <c r="G2583" s="1240"/>
      <c r="H2583" s="1240"/>
      <c r="I2583" s="1240"/>
      <c r="J2583" s="1240"/>
      <c r="K2583" s="1240"/>
      <c r="L2583" s="1240"/>
      <c r="M2583" s="1240"/>
      <c r="N2583" s="1240"/>
      <c r="O2583" s="1240"/>
      <c r="P2583" s="1240"/>
      <c r="Q2583" s="1242"/>
    </row>
    <row r="2584" spans="1:17" s="1243" customFormat="1" ht="11.1" customHeight="1">
      <c r="A2584" s="1245"/>
      <c r="B2584" s="2390">
        <v>2018</v>
      </c>
      <c r="C2584" s="2391"/>
      <c r="D2584" s="2391"/>
      <c r="E2584" s="2391"/>
      <c r="F2584" s="2391"/>
      <c r="G2584" s="2391"/>
      <c r="H2584" s="2391"/>
      <c r="I2584" s="2391"/>
      <c r="J2584" s="2391"/>
      <c r="K2584" s="2391"/>
      <c r="L2584" s="2391"/>
      <c r="M2584" s="2391"/>
      <c r="N2584" s="2390">
        <v>2017</v>
      </c>
      <c r="O2584" s="2391"/>
      <c r="P2584" s="2395"/>
      <c r="Q2584" s="1246"/>
    </row>
    <row r="2585" spans="1:17" s="1243" customFormat="1" ht="11.1" customHeight="1">
      <c r="A2585" s="1245"/>
      <c r="B2585" s="2392"/>
      <c r="C2585" s="2393"/>
      <c r="D2585" s="2393"/>
      <c r="E2585" s="2393"/>
      <c r="F2585" s="2393"/>
      <c r="G2585" s="2393"/>
      <c r="H2585" s="2394"/>
      <c r="I2585" s="2393"/>
      <c r="J2585" s="2393"/>
      <c r="K2585" s="2393"/>
      <c r="L2585" s="2393"/>
      <c r="M2585" s="2393"/>
      <c r="N2585" s="2392"/>
      <c r="O2585" s="2393"/>
      <c r="P2585" s="2396"/>
      <c r="Q2585" s="1246" t="s">
        <v>2501</v>
      </c>
    </row>
    <row r="2586" spans="1:17" s="1243" customFormat="1" ht="11.1" customHeight="1">
      <c r="A2586" s="1245"/>
      <c r="B2586" s="1247" t="s">
        <v>2502</v>
      </c>
      <c r="C2586" s="1248" t="s">
        <v>2675</v>
      </c>
      <c r="D2586" s="1249" t="s">
        <v>11</v>
      </c>
      <c r="E2586" s="1250" t="s">
        <v>21</v>
      </c>
      <c r="F2586" s="1250" t="s">
        <v>23</v>
      </c>
      <c r="G2586" s="1250" t="s">
        <v>12</v>
      </c>
      <c r="H2586" s="1251" t="s">
        <v>13</v>
      </c>
      <c r="I2586" s="1251" t="s">
        <v>14</v>
      </c>
      <c r="J2586" s="1251" t="s">
        <v>15</v>
      </c>
      <c r="K2586" s="1252" t="s">
        <v>8</v>
      </c>
      <c r="L2586" s="1252" t="s">
        <v>9</v>
      </c>
      <c r="M2586" s="1252" t="s">
        <v>10</v>
      </c>
      <c r="N2586" s="1247" t="s">
        <v>2502</v>
      </c>
      <c r="O2586" s="1248" t="s">
        <v>2675</v>
      </c>
      <c r="P2586" s="1249" t="s">
        <v>11</v>
      </c>
      <c r="Q2586" s="1246"/>
    </row>
    <row r="2587" spans="1:17" s="1243" customFormat="1" ht="11.1" customHeight="1">
      <c r="A2587" s="1253"/>
      <c r="B2587" s="1254" t="s">
        <v>2406</v>
      </c>
      <c r="C2587" s="1255" t="s">
        <v>2506</v>
      </c>
      <c r="D2587" s="1256" t="s">
        <v>2507</v>
      </c>
      <c r="E2587" s="1257" t="s">
        <v>7</v>
      </c>
      <c r="F2587" s="1257" t="s">
        <v>22</v>
      </c>
      <c r="G2587" s="1257" t="s">
        <v>6</v>
      </c>
      <c r="H2587" s="1258" t="s">
        <v>5</v>
      </c>
      <c r="I2587" s="1258" t="s">
        <v>4</v>
      </c>
      <c r="J2587" s="1258" t="s">
        <v>3</v>
      </c>
      <c r="K2587" s="1259" t="s">
        <v>2</v>
      </c>
      <c r="L2587" s="1259" t="s">
        <v>1</v>
      </c>
      <c r="M2587" s="1259" t="s">
        <v>0</v>
      </c>
      <c r="N2587" s="1254" t="s">
        <v>2406</v>
      </c>
      <c r="O2587" s="1255" t="s">
        <v>2506</v>
      </c>
      <c r="P2587" s="1256" t="s">
        <v>2507</v>
      </c>
      <c r="Q2587" s="1260"/>
    </row>
    <row r="2588" spans="1:17" s="1243" customFormat="1" ht="15" customHeight="1">
      <c r="A2588" s="1290"/>
      <c r="B2588" s="1266"/>
      <c r="C2588" s="1267"/>
      <c r="D2588" s="1268"/>
      <c r="E2588" s="1220"/>
      <c r="F2588" s="1220"/>
      <c r="G2588" s="1220"/>
      <c r="H2588" s="1220"/>
      <c r="I2588" s="1221"/>
      <c r="J2588" s="1220"/>
      <c r="K2588" s="1220"/>
      <c r="L2588" s="1221"/>
      <c r="M2588" s="1220"/>
      <c r="N2588" s="1262"/>
      <c r="O2588" s="1220"/>
      <c r="P2588" s="1327"/>
      <c r="Q2588" s="1280"/>
    </row>
    <row r="2589" spans="1:17" s="1243" customFormat="1" ht="15" customHeight="1">
      <c r="A2589" s="1274" t="s">
        <v>2809</v>
      </c>
      <c r="B2589" s="1266">
        <f>'[2]tr (2)'!C1733</f>
        <v>108.3</v>
      </c>
      <c r="C2589" s="1267">
        <f>'[2]tr (2)'!D1733</f>
        <v>107.9</v>
      </c>
      <c r="D2589" s="1268">
        <f>'[2]tr (2)'!E1733</f>
        <v>107.5</v>
      </c>
      <c r="E2589" s="1267">
        <f>'[2]tr (2)'!F1733</f>
        <v>107.8</v>
      </c>
      <c r="F2589" s="1267">
        <f>'[2]tr (2)'!G1733</f>
        <v>104.5</v>
      </c>
      <c r="G2589" s="1267">
        <f>'[2]tr (2)'!H1733</f>
        <v>103.4</v>
      </c>
      <c r="H2589" s="1267">
        <f>'[2]tr (2)'!I1733</f>
        <v>103.2</v>
      </c>
      <c r="I2589" s="1267">
        <f>'[2]tr (2)'!J1733</f>
        <v>102.9</v>
      </c>
      <c r="J2589" s="1267">
        <f>'[2]tr (2)'!K1733</f>
        <v>102.9</v>
      </c>
      <c r="K2589" s="1267">
        <f>'[2]tr (2)'!L1733</f>
        <v>102.9</v>
      </c>
      <c r="L2589" s="1267">
        <f>'[2]tr (2)'!M1733</f>
        <v>102.8</v>
      </c>
      <c r="M2589" s="1267">
        <f>'[2]tr (2)'!N1733</f>
        <v>102.4</v>
      </c>
      <c r="N2589" s="1266">
        <f>'[2]tr (2)'!O1733</f>
        <v>102.4</v>
      </c>
      <c r="O2589" s="1267">
        <f>'[2]tr (2)'!P1733</f>
        <v>102.4</v>
      </c>
      <c r="P2589" s="1268">
        <f>'[2]tr (2)'!Q1733</f>
        <v>102.4</v>
      </c>
      <c r="Q2589" s="1273" t="s">
        <v>2810</v>
      </c>
    </row>
    <row r="2590" spans="1:17" s="1243" customFormat="1" ht="15" customHeight="1">
      <c r="A2590" s="1244" t="s">
        <v>2811</v>
      </c>
      <c r="B2590" s="1272">
        <f>'[2]tr (2)'!C1734</f>
        <v>114.9</v>
      </c>
      <c r="C2590" s="1224">
        <f>'[2]tr (2)'!D1734</f>
        <v>115.3</v>
      </c>
      <c r="D2590" s="1276">
        <f>'[2]tr (2)'!E1734</f>
        <v>115.3</v>
      </c>
      <c r="E2590" s="1224">
        <f>'[2]tr (2)'!F1734</f>
        <v>115.3</v>
      </c>
      <c r="F2590" s="1224">
        <f>'[2]tr (2)'!G1734</f>
        <v>105</v>
      </c>
      <c r="G2590" s="1224">
        <f>'[2]tr (2)'!H1734</f>
        <v>99.9</v>
      </c>
      <c r="H2590" s="1224">
        <f>'[2]tr (2)'!I1734</f>
        <v>99.9</v>
      </c>
      <c r="I2590" s="1224">
        <f>'[2]tr (2)'!J1734</f>
        <v>99.9</v>
      </c>
      <c r="J2590" s="1224">
        <f>'[2]tr (2)'!K1734</f>
        <v>99.9</v>
      </c>
      <c r="K2590" s="1224">
        <f>'[2]tr (2)'!L1734</f>
        <v>99.9</v>
      </c>
      <c r="L2590" s="1224">
        <f>'[2]tr (2)'!M1734</f>
        <v>99.4</v>
      </c>
      <c r="M2590" s="1224">
        <f>'[2]tr (2)'!N1734</f>
        <v>99.4</v>
      </c>
      <c r="N2590" s="1272">
        <f>'[2]tr (2)'!O1734</f>
        <v>99.4</v>
      </c>
      <c r="O2590" s="1224">
        <f>'[2]tr (2)'!P1734</f>
        <v>99.4</v>
      </c>
      <c r="P2590" s="1276">
        <f>'[2]tr (2)'!Q1734</f>
        <v>99.4</v>
      </c>
      <c r="Q2590" s="1277" t="s">
        <v>2812</v>
      </c>
    </row>
    <row r="2591" spans="1:17" s="1243" customFormat="1" ht="15" customHeight="1">
      <c r="A2591" s="1244" t="s">
        <v>2813</v>
      </c>
      <c r="B2591" s="1272">
        <f>'[2]tr (2)'!C1735</f>
        <v>120.8</v>
      </c>
      <c r="C2591" s="1224">
        <f>'[2]tr (2)'!D1735</f>
        <v>120.8</v>
      </c>
      <c r="D2591" s="1276">
        <f>'[2]tr (2)'!E1735</f>
        <v>120.8</v>
      </c>
      <c r="E2591" s="1224">
        <f>'[2]tr (2)'!F1735</f>
        <v>120.8</v>
      </c>
      <c r="F2591" s="1224">
        <f>'[2]tr (2)'!G1735</f>
        <v>113.1</v>
      </c>
      <c r="G2591" s="1224">
        <f>'[2]tr (2)'!H1735</f>
        <v>120.8</v>
      </c>
      <c r="H2591" s="1224">
        <f>'[2]tr (2)'!I1735</f>
        <v>120.8</v>
      </c>
      <c r="I2591" s="1224">
        <f>'[2]tr (2)'!J1735</f>
        <v>120.8</v>
      </c>
      <c r="J2591" s="1224">
        <f>'[2]tr (2)'!K1735</f>
        <v>120.8</v>
      </c>
      <c r="K2591" s="1224">
        <f>'[2]tr (2)'!L1735</f>
        <v>120.8</v>
      </c>
      <c r="L2591" s="1224">
        <f>'[2]tr (2)'!M1735</f>
        <v>119.8</v>
      </c>
      <c r="M2591" s="1224">
        <f>'[2]tr (2)'!N1735</f>
        <v>112.1</v>
      </c>
      <c r="N2591" s="1272">
        <f>'[2]tr (2)'!O1735</f>
        <v>112.1</v>
      </c>
      <c r="O2591" s="1224">
        <f>'[2]tr (2)'!P1735</f>
        <v>112.1</v>
      </c>
      <c r="P2591" s="1276">
        <f>'[2]tr (2)'!Q1735</f>
        <v>110.7</v>
      </c>
      <c r="Q2591" s="1278" t="s">
        <v>2814</v>
      </c>
    </row>
    <row r="2592" spans="1:17" s="1243" customFormat="1" ht="15" customHeight="1">
      <c r="A2592" s="1244" t="s">
        <v>2815</v>
      </c>
      <c r="B2592" s="1272">
        <f>'[2]tr (2)'!C1736</f>
        <v>102</v>
      </c>
      <c r="C2592" s="1224">
        <f>'[2]tr (2)'!D1736</f>
        <v>101.4</v>
      </c>
      <c r="D2592" s="1276">
        <f>'[2]tr (2)'!E1736</f>
        <v>100.9</v>
      </c>
      <c r="E2592" s="1224">
        <f>'[2]tr (2)'!F1736</f>
        <v>100.9</v>
      </c>
      <c r="F2592" s="1224">
        <f>'[2]tr (2)'!G1736</f>
        <v>100.9</v>
      </c>
      <c r="G2592" s="1224">
        <f>'[2]tr (2)'!H1736</f>
        <v>101.5</v>
      </c>
      <c r="H2592" s="1224">
        <f>'[2]tr (2)'!I1736</f>
        <v>101.2</v>
      </c>
      <c r="I2592" s="1224">
        <f>'[2]tr (2)'!J1736</f>
        <v>100.7</v>
      </c>
      <c r="J2592" s="1224">
        <f>'[2]tr (2)'!K1736</f>
        <v>100.7</v>
      </c>
      <c r="K2592" s="1224">
        <f>'[2]tr (2)'!L1736</f>
        <v>100.7</v>
      </c>
      <c r="L2592" s="1224">
        <f>'[2]tr (2)'!M1736</f>
        <v>100.7</v>
      </c>
      <c r="M2592" s="1224">
        <f>'[2]tr (2)'!N1736</f>
        <v>100.7</v>
      </c>
      <c r="N2592" s="1272">
        <f>'[2]tr (2)'!O1736</f>
        <v>100.7</v>
      </c>
      <c r="O2592" s="1224">
        <f>'[2]tr (2)'!P1736</f>
        <v>100.7</v>
      </c>
      <c r="P2592" s="1276">
        <f>'[2]tr (2)'!Q1736</f>
        <v>100.3</v>
      </c>
      <c r="Q2592" s="1278" t="s">
        <v>2816</v>
      </c>
    </row>
    <row r="2593" spans="1:17" s="1243" customFormat="1" ht="15" customHeight="1">
      <c r="A2593" s="1244" t="s">
        <v>2817</v>
      </c>
      <c r="B2593" s="1272">
        <f>'[2]tr (2)'!C1737</f>
        <v>96.5</v>
      </c>
      <c r="C2593" s="1224">
        <f>'[2]tr (2)'!D1737</f>
        <v>97.3</v>
      </c>
      <c r="D2593" s="1276">
        <f>'[2]tr (2)'!E1737</f>
        <v>97.3</v>
      </c>
      <c r="E2593" s="1224">
        <f>'[2]tr (2)'!F1737</f>
        <v>97.3</v>
      </c>
      <c r="F2593" s="1224">
        <f>'[2]tr (2)'!G1737</f>
        <v>97.3</v>
      </c>
      <c r="G2593" s="1224">
        <f>'[2]tr (2)'!H1737</f>
        <v>97.3</v>
      </c>
      <c r="H2593" s="1224">
        <f>'[2]tr (2)'!I1737</f>
        <v>98</v>
      </c>
      <c r="I2593" s="1224">
        <f>'[2]tr (2)'!J1737</f>
        <v>98</v>
      </c>
      <c r="J2593" s="1224">
        <f>'[2]tr (2)'!K1737</f>
        <v>98</v>
      </c>
      <c r="K2593" s="1224">
        <f>'[2]tr (2)'!L1737</f>
        <v>98</v>
      </c>
      <c r="L2593" s="1224">
        <f>'[2]tr (2)'!M1737</f>
        <v>98</v>
      </c>
      <c r="M2593" s="1224">
        <f>'[2]tr (2)'!N1737</f>
        <v>98</v>
      </c>
      <c r="N2593" s="1272">
        <f>'[2]tr (2)'!O1737</f>
        <v>97.9</v>
      </c>
      <c r="O2593" s="1224">
        <f>'[2]tr (2)'!P1737</f>
        <v>97.9</v>
      </c>
      <c r="P2593" s="1276">
        <f>'[2]tr (2)'!Q1737</f>
        <v>98.7</v>
      </c>
      <c r="Q2593" s="1278" t="s">
        <v>2818</v>
      </c>
    </row>
    <row r="2594" spans="1:17" s="1243" customFormat="1" ht="15" customHeight="1">
      <c r="A2594" s="1244" t="s">
        <v>2819</v>
      </c>
      <c r="B2594" s="1272">
        <f>'[2]tr (2)'!C1738</f>
        <v>103</v>
      </c>
      <c r="C2594" s="1224">
        <f>'[2]tr (2)'!D1738</f>
        <v>96.3</v>
      </c>
      <c r="D2594" s="1276">
        <f>'[2]tr (2)'!E1738</f>
        <v>96.3</v>
      </c>
      <c r="E2594" s="1224">
        <f>'[2]tr (2)'!F1738</f>
        <v>96.3</v>
      </c>
      <c r="F2594" s="1224">
        <f>'[2]tr (2)'!G1738</f>
        <v>96.3</v>
      </c>
      <c r="G2594" s="1224">
        <f>'[2]tr (2)'!H1738</f>
        <v>96.3</v>
      </c>
      <c r="H2594" s="1224">
        <f>'[2]tr (2)'!I1738</f>
        <v>96.3</v>
      </c>
      <c r="I2594" s="1224">
        <f>'[2]tr (2)'!J1738</f>
        <v>96.3</v>
      </c>
      <c r="J2594" s="1224">
        <f>'[2]tr (2)'!K1738</f>
        <v>96.3</v>
      </c>
      <c r="K2594" s="1224">
        <f>'[2]tr (2)'!L1738</f>
        <v>96.3</v>
      </c>
      <c r="L2594" s="1224">
        <f>'[2]tr (2)'!M1738</f>
        <v>96.3</v>
      </c>
      <c r="M2594" s="1224">
        <f>'[2]tr (2)'!N1738</f>
        <v>96.3</v>
      </c>
      <c r="N2594" s="1272">
        <f>'[2]tr (2)'!O1738</f>
        <v>96.3</v>
      </c>
      <c r="O2594" s="1224">
        <f>'[2]tr (2)'!P1738</f>
        <v>96.3</v>
      </c>
      <c r="P2594" s="1276">
        <f>'[2]tr (2)'!Q1738</f>
        <v>95.4</v>
      </c>
      <c r="Q2594" s="1278" t="s">
        <v>2820</v>
      </c>
    </row>
    <row r="2595" spans="1:17" s="1243" customFormat="1" ht="15" customHeight="1">
      <c r="A2595" s="1244" t="s">
        <v>2821</v>
      </c>
      <c r="B2595" s="1272">
        <f>'[2]tr (2)'!C1739</f>
        <v>99.8</v>
      </c>
      <c r="C2595" s="1224">
        <f>'[2]tr (2)'!D1739</f>
        <v>100.5</v>
      </c>
      <c r="D2595" s="1276">
        <f>'[2]tr (2)'!E1739</f>
        <v>100.5</v>
      </c>
      <c r="E2595" s="1224">
        <f>'[2]tr (2)'!F1739</f>
        <v>100.5</v>
      </c>
      <c r="F2595" s="1224">
        <f>'[2]tr (2)'!G1739</f>
        <v>100.5</v>
      </c>
      <c r="G2595" s="1224">
        <f>'[2]tr (2)'!H1739</f>
        <v>100.5</v>
      </c>
      <c r="H2595" s="1224">
        <f>'[2]tr (2)'!I1739</f>
        <v>100.5</v>
      </c>
      <c r="I2595" s="1224">
        <f>'[2]tr (2)'!J1739</f>
        <v>100.5</v>
      </c>
      <c r="J2595" s="1224">
        <f>'[2]tr (2)'!K1739</f>
        <v>100.5</v>
      </c>
      <c r="K2595" s="1224">
        <f>'[2]tr (2)'!L1739</f>
        <v>100.5</v>
      </c>
      <c r="L2595" s="1224">
        <f>'[2]tr (2)'!M1739</f>
        <v>100.5</v>
      </c>
      <c r="M2595" s="1224">
        <f>'[2]tr (2)'!N1739</f>
        <v>100.5</v>
      </c>
      <c r="N2595" s="1272">
        <f>'[2]tr (2)'!O1739</f>
        <v>100.5</v>
      </c>
      <c r="O2595" s="1224">
        <f>'[2]tr (2)'!P1739</f>
        <v>100.5</v>
      </c>
      <c r="P2595" s="1276">
        <f>'[2]tr (2)'!Q1739</f>
        <v>100.5</v>
      </c>
      <c r="Q2595" s="1278" t="s">
        <v>2822</v>
      </c>
    </row>
    <row r="2596" spans="1:17" s="1243" customFormat="1" ht="15" customHeight="1">
      <c r="A2596" s="1244" t="s">
        <v>2823</v>
      </c>
      <c r="B2596" s="1272">
        <f>'[2]tr (2)'!C1740</f>
        <v>120.6</v>
      </c>
      <c r="C2596" s="1224">
        <f>'[2]tr (2)'!D1740</f>
        <v>116.2</v>
      </c>
      <c r="D2596" s="1276">
        <f>'[2]tr (2)'!E1740</f>
        <v>114.5</v>
      </c>
      <c r="E2596" s="1224">
        <f>'[2]tr (2)'!F1740</f>
        <v>111.2</v>
      </c>
      <c r="F2596" s="1224">
        <f>'[2]tr (2)'!G1740</f>
        <v>106.9</v>
      </c>
      <c r="G2596" s="1224">
        <f>'[2]tr (2)'!H1740</f>
        <v>104.6</v>
      </c>
      <c r="H2596" s="1224">
        <f>'[2]tr (2)'!I1740</f>
        <v>102</v>
      </c>
      <c r="I2596" s="1224">
        <f>'[2]tr (2)'!J1740</f>
        <v>99.6</v>
      </c>
      <c r="J2596" s="1224">
        <f>'[2]tr (2)'!K1740</f>
        <v>99.6</v>
      </c>
      <c r="K2596" s="1224">
        <f>'[2]tr (2)'!L1740</f>
        <v>99.7</v>
      </c>
      <c r="L2596" s="1224">
        <f>'[2]tr (2)'!M1740</f>
        <v>99.8</v>
      </c>
      <c r="M2596" s="1224">
        <f>'[2]tr (2)'!N1740</f>
        <v>99.7</v>
      </c>
      <c r="N2596" s="1272">
        <f>'[2]tr (2)'!O1740</f>
        <v>99.7</v>
      </c>
      <c r="O2596" s="1224">
        <f>'[2]tr (2)'!P1740</f>
        <v>99.7</v>
      </c>
      <c r="P2596" s="1276">
        <f>'[2]tr (2)'!Q1740</f>
        <v>99.6</v>
      </c>
      <c r="Q2596" s="1277" t="s">
        <v>2824</v>
      </c>
    </row>
    <row r="2597" spans="1:17" s="1243" customFormat="1" ht="15" customHeight="1">
      <c r="A2597" s="1244" t="s">
        <v>2825</v>
      </c>
      <c r="B2597" s="1272">
        <f>'[2]tr (2)'!C1741</f>
        <v>102.1</v>
      </c>
      <c r="C2597" s="1224">
        <f>'[2]tr (2)'!D1741</f>
        <v>102.1</v>
      </c>
      <c r="D2597" s="1276">
        <f>'[2]tr (2)'!E1741</f>
        <v>102.1</v>
      </c>
      <c r="E2597" s="1224">
        <f>'[2]tr (2)'!F1741</f>
        <v>102.1</v>
      </c>
      <c r="F2597" s="1224">
        <f>'[2]tr (2)'!G1741</f>
        <v>102.1</v>
      </c>
      <c r="G2597" s="1224">
        <f>'[2]tr (2)'!H1741</f>
        <v>102.1</v>
      </c>
      <c r="H2597" s="1224">
        <f>'[2]tr (2)'!I1741</f>
        <v>101.3</v>
      </c>
      <c r="I2597" s="1224">
        <f>'[2]tr (2)'!J1741</f>
        <v>101.3</v>
      </c>
      <c r="J2597" s="1224">
        <f>'[2]tr (2)'!K1741</f>
        <v>101.3</v>
      </c>
      <c r="K2597" s="1224">
        <f>'[2]tr (2)'!L1741</f>
        <v>101.3</v>
      </c>
      <c r="L2597" s="1224">
        <f>'[2]tr (2)'!M1741</f>
        <v>101.3</v>
      </c>
      <c r="M2597" s="1224">
        <f>'[2]tr (2)'!N1741</f>
        <v>100.5</v>
      </c>
      <c r="N2597" s="1272">
        <f>'[2]tr (2)'!O1741</f>
        <v>100.5</v>
      </c>
      <c r="O2597" s="1224">
        <f>'[2]tr (2)'!P1741</f>
        <v>100.5</v>
      </c>
      <c r="P2597" s="1276">
        <f>'[2]tr (2)'!Q1741</f>
        <v>100.5</v>
      </c>
      <c r="Q2597" s="1278" t="s">
        <v>2826</v>
      </c>
    </row>
    <row r="2598" spans="1:17" s="1243" customFormat="1" ht="15" customHeight="1">
      <c r="A2598" s="1244" t="s">
        <v>2827</v>
      </c>
      <c r="B2598" s="1272">
        <f>'[2]tr (2)'!C1742</f>
        <v>107.8</v>
      </c>
      <c r="C2598" s="1224">
        <f>'[2]tr (2)'!D1742</f>
        <v>107.8</v>
      </c>
      <c r="D2598" s="1276">
        <f>'[2]tr (2)'!E1742</f>
        <v>107.2</v>
      </c>
      <c r="E2598" s="1224">
        <f>'[2]tr (2)'!F1742</f>
        <v>109.1</v>
      </c>
      <c r="F2598" s="1224">
        <f>'[2]tr (2)'!G1742</f>
        <v>109.1</v>
      </c>
      <c r="G2598" s="1224">
        <f>'[2]tr (2)'!H1742</f>
        <v>109.1</v>
      </c>
      <c r="H2598" s="1224">
        <f>'[2]tr (2)'!I1742</f>
        <v>109.1</v>
      </c>
      <c r="I2598" s="1224">
        <f>'[2]tr (2)'!J1742</f>
        <v>109.1</v>
      </c>
      <c r="J2598" s="1224">
        <f>'[2]tr (2)'!K1742</f>
        <v>109.1</v>
      </c>
      <c r="K2598" s="1224">
        <f>'[2]tr (2)'!L1742</f>
        <v>109.1</v>
      </c>
      <c r="L2598" s="1224">
        <f>'[2]tr (2)'!M1742</f>
        <v>109.1</v>
      </c>
      <c r="M2598" s="1224">
        <f>'[2]tr (2)'!N1742</f>
        <v>109.1</v>
      </c>
      <c r="N2598" s="1272">
        <f>'[2]tr (2)'!O1742</f>
        <v>109.1</v>
      </c>
      <c r="O2598" s="1224">
        <f>'[2]tr (2)'!P1742</f>
        <v>109.1</v>
      </c>
      <c r="P2598" s="1276">
        <f>'[2]tr (2)'!Q1742</f>
        <v>109.1</v>
      </c>
      <c r="Q2598" s="1277" t="s">
        <v>2828</v>
      </c>
    </row>
    <row r="2599" spans="1:17" s="1243" customFormat="1" ht="15" customHeight="1">
      <c r="A2599" s="1244" t="s">
        <v>2829</v>
      </c>
      <c r="B2599" s="1272">
        <f>'[2]tr (2)'!C1743</f>
        <v>100</v>
      </c>
      <c r="C2599" s="1224">
        <f>'[2]tr (2)'!D1743</f>
        <v>100</v>
      </c>
      <c r="D2599" s="1276">
        <f>'[2]tr (2)'!E1743</f>
        <v>100</v>
      </c>
      <c r="E2599" s="1224">
        <f>'[2]tr (2)'!F1743</f>
        <v>100</v>
      </c>
      <c r="F2599" s="1224">
        <f>'[2]tr (2)'!G1743</f>
        <v>100</v>
      </c>
      <c r="G2599" s="1224">
        <f>'[2]tr (2)'!H1743</f>
        <v>100</v>
      </c>
      <c r="H2599" s="1224">
        <f>'[2]tr (2)'!I1743</f>
        <v>100</v>
      </c>
      <c r="I2599" s="1224">
        <f>'[2]tr (2)'!J1743</f>
        <v>100</v>
      </c>
      <c r="J2599" s="1224">
        <f>'[2]tr (2)'!K1743</f>
        <v>100</v>
      </c>
      <c r="K2599" s="1224">
        <f>'[2]tr (2)'!L1743</f>
        <v>100</v>
      </c>
      <c r="L2599" s="1224">
        <f>'[2]tr (2)'!M1743</f>
        <v>100</v>
      </c>
      <c r="M2599" s="1224">
        <f>'[2]tr (2)'!N1743</f>
        <v>100</v>
      </c>
      <c r="N2599" s="1272">
        <f>'[2]tr (2)'!O1743</f>
        <v>100</v>
      </c>
      <c r="O2599" s="1224">
        <f>'[2]tr (2)'!P1743</f>
        <v>100</v>
      </c>
      <c r="P2599" s="1276">
        <f>'[2]tr (2)'!Q1743</f>
        <v>100</v>
      </c>
      <c r="Q2599" s="1278" t="s">
        <v>2830</v>
      </c>
    </row>
    <row r="2600" spans="1:17" s="1243" customFormat="1" ht="15" customHeight="1">
      <c r="A2600" s="1244"/>
      <c r="B2600" s="1272"/>
      <c r="C2600" s="1224"/>
      <c r="D2600" s="1268"/>
      <c r="E2600" s="1267"/>
      <c r="F2600" s="1267"/>
      <c r="G2600" s="1267"/>
      <c r="H2600" s="1267"/>
      <c r="I2600" s="1267"/>
      <c r="J2600" s="1267"/>
      <c r="K2600" s="1267"/>
      <c r="L2600" s="1267"/>
      <c r="M2600" s="1267"/>
      <c r="N2600" s="1266"/>
      <c r="O2600" s="1267"/>
      <c r="P2600" s="1268"/>
      <c r="Q2600" s="1278"/>
    </row>
    <row r="2601" spans="1:17" s="1243" customFormat="1" ht="15" customHeight="1">
      <c r="A2601" s="1274" t="s">
        <v>2831</v>
      </c>
      <c r="B2601" s="1266">
        <f>'[2]tr (2)'!C1745</f>
        <v>98.4</v>
      </c>
      <c r="C2601" s="1267">
        <f>'[2]tr (2)'!D1745</f>
        <v>98.1</v>
      </c>
      <c r="D2601" s="1268">
        <f>'[2]tr (2)'!E1745</f>
        <v>98.3</v>
      </c>
      <c r="E2601" s="1267">
        <f>'[2]tr (2)'!F1745</f>
        <v>98.3</v>
      </c>
      <c r="F2601" s="1267">
        <f>'[2]tr (2)'!G1745</f>
        <v>98.3</v>
      </c>
      <c r="G2601" s="1267">
        <f>'[2]tr (2)'!H1745</f>
        <v>98.1</v>
      </c>
      <c r="H2601" s="1267">
        <f>'[2]tr (2)'!I1745</f>
        <v>97.8</v>
      </c>
      <c r="I2601" s="1267">
        <f>'[2]tr (2)'!J1745</f>
        <v>97.8</v>
      </c>
      <c r="J2601" s="1267">
        <f>'[2]tr (2)'!K1745</f>
        <v>97.7</v>
      </c>
      <c r="K2601" s="1267">
        <f>'[2]tr (2)'!L1745</f>
        <v>97.6</v>
      </c>
      <c r="L2601" s="1267">
        <f>'[2]tr (2)'!M1745</f>
        <v>97.7</v>
      </c>
      <c r="M2601" s="1267">
        <f>'[2]tr (2)'!N1745</f>
        <v>97.7</v>
      </c>
      <c r="N2601" s="1266">
        <f>'[2]tr (2)'!O1745</f>
        <v>97.6</v>
      </c>
      <c r="O2601" s="1267">
        <f>'[2]tr (2)'!P1745</f>
        <v>97.6</v>
      </c>
      <c r="P2601" s="1268">
        <f>'[2]tr (2)'!Q1745</f>
        <v>97.5</v>
      </c>
      <c r="Q2601" s="1273" t="s">
        <v>2832</v>
      </c>
    </row>
    <row r="2602" spans="1:17" s="1243" customFormat="1" ht="15" customHeight="1">
      <c r="A2602" s="1244" t="s">
        <v>2833</v>
      </c>
      <c r="B2602" s="1272">
        <f>'[2]tr (2)'!C1746</f>
        <v>93.7</v>
      </c>
      <c r="C2602" s="1224">
        <f>'[2]tr (2)'!D1746</f>
        <v>93.7</v>
      </c>
      <c r="D2602" s="1276">
        <f>'[2]tr (2)'!E1746</f>
        <v>93.7</v>
      </c>
      <c r="E2602" s="1224">
        <f>'[2]tr (2)'!F1746</f>
        <v>93.7</v>
      </c>
      <c r="F2602" s="1224">
        <f>'[2]tr (2)'!G1746</f>
        <v>93.7</v>
      </c>
      <c r="G2602" s="1224">
        <f>'[2]tr (2)'!H1746</f>
        <v>93.7</v>
      </c>
      <c r="H2602" s="1224">
        <f>'[2]tr (2)'!I1746</f>
        <v>93.7</v>
      </c>
      <c r="I2602" s="1224">
        <f>'[2]tr (2)'!J1746</f>
        <v>93.7</v>
      </c>
      <c r="J2602" s="1224">
        <f>'[2]tr (2)'!K1746</f>
        <v>93.7</v>
      </c>
      <c r="K2602" s="1224">
        <f>'[2]tr (2)'!L1746</f>
        <v>93.7</v>
      </c>
      <c r="L2602" s="1224">
        <f>'[2]tr (2)'!M1746</f>
        <v>93.8</v>
      </c>
      <c r="M2602" s="1224">
        <f>'[2]tr (2)'!N1746</f>
        <v>93.8</v>
      </c>
      <c r="N2602" s="1272">
        <f>'[2]tr (2)'!O1746</f>
        <v>93.8</v>
      </c>
      <c r="O2602" s="1224">
        <f>'[2]tr (2)'!P1746</f>
        <v>93.8</v>
      </c>
      <c r="P2602" s="1276">
        <f>'[2]tr (2)'!Q1746</f>
        <v>93.8</v>
      </c>
      <c r="Q2602" s="1278" t="s">
        <v>2834</v>
      </c>
    </row>
    <row r="2603" spans="1:17" s="1243" customFormat="1" ht="15" customHeight="1">
      <c r="A2603" s="1244" t="s">
        <v>2835</v>
      </c>
      <c r="B2603" s="1272">
        <f>'[2]tr (2)'!C1747</f>
        <v>100.1</v>
      </c>
      <c r="C2603" s="1224">
        <f>'[2]tr (2)'!D1747</f>
        <v>100.1</v>
      </c>
      <c r="D2603" s="1276">
        <f>'[2]tr (2)'!E1747</f>
        <v>100.1</v>
      </c>
      <c r="E2603" s="1224">
        <f>'[2]tr (2)'!F1747</f>
        <v>100.1</v>
      </c>
      <c r="F2603" s="1224">
        <f>'[2]tr (2)'!G1747</f>
        <v>100.1</v>
      </c>
      <c r="G2603" s="1224">
        <f>'[2]tr (2)'!H1747</f>
        <v>101.7</v>
      </c>
      <c r="H2603" s="1224">
        <f>'[2]tr (2)'!I1747</f>
        <v>101.7</v>
      </c>
      <c r="I2603" s="1224">
        <f>'[2]tr (2)'!J1747</f>
        <v>101.7</v>
      </c>
      <c r="J2603" s="1224">
        <f>'[2]tr (2)'!K1747</f>
        <v>101.7</v>
      </c>
      <c r="K2603" s="1224">
        <f>'[2]tr (2)'!L1747</f>
        <v>101.7</v>
      </c>
      <c r="L2603" s="1224">
        <f>'[2]tr (2)'!M1747</f>
        <v>101.7</v>
      </c>
      <c r="M2603" s="1224">
        <f>'[2]tr (2)'!N1747</f>
        <v>101.7</v>
      </c>
      <c r="N2603" s="1272">
        <f>'[2]tr (2)'!O1747</f>
        <v>101.7</v>
      </c>
      <c r="O2603" s="1224">
        <f>'[2]tr (2)'!P1747</f>
        <v>101.7</v>
      </c>
      <c r="P2603" s="1276">
        <f>'[2]tr (2)'!Q1747</f>
        <v>101.7</v>
      </c>
      <c r="Q2603" s="1278" t="s">
        <v>2836</v>
      </c>
    </row>
    <row r="2604" spans="1:17" s="1243" customFormat="1" ht="15" customHeight="1">
      <c r="A2604" s="1244" t="s">
        <v>2837</v>
      </c>
      <c r="B2604" s="1272">
        <f>'[2]tr (2)'!C1748</f>
        <v>106.6</v>
      </c>
      <c r="C2604" s="1224">
        <f>'[2]tr (2)'!D1748</f>
        <v>106.6</v>
      </c>
      <c r="D2604" s="1276">
        <f>'[2]tr (2)'!E1748</f>
        <v>106.6</v>
      </c>
      <c r="E2604" s="1224">
        <f>'[2]tr (2)'!F1748</f>
        <v>106.6</v>
      </c>
      <c r="F2604" s="1224">
        <f>'[2]tr (2)'!G1748</f>
        <v>106.6</v>
      </c>
      <c r="G2604" s="1224">
        <f>'[2]tr (2)'!H1748</f>
        <v>106.6</v>
      </c>
      <c r="H2604" s="1224">
        <f>'[2]tr (2)'!I1748</f>
        <v>106.6</v>
      </c>
      <c r="I2604" s="1224">
        <f>'[2]tr (2)'!J1748</f>
        <v>106.6</v>
      </c>
      <c r="J2604" s="1224">
        <f>'[2]tr (2)'!K1748</f>
        <v>106.6</v>
      </c>
      <c r="K2604" s="1224">
        <f>'[2]tr (2)'!L1748</f>
        <v>106.6</v>
      </c>
      <c r="L2604" s="1224">
        <f>'[2]tr (2)'!M1748</f>
        <v>106.6</v>
      </c>
      <c r="M2604" s="1224">
        <f>'[2]tr (2)'!N1748</f>
        <v>106.6</v>
      </c>
      <c r="N2604" s="1272">
        <f>'[2]tr (2)'!O1748</f>
        <v>106.6</v>
      </c>
      <c r="O2604" s="1224">
        <f>'[2]tr (2)'!P1748</f>
        <v>106.6</v>
      </c>
      <c r="P2604" s="1276">
        <f>'[2]tr (2)'!Q1748</f>
        <v>106.6</v>
      </c>
      <c r="Q2604" s="1278" t="s">
        <v>2838</v>
      </c>
    </row>
    <row r="2605" spans="1:17" s="1243" customFormat="1" ht="15" customHeight="1">
      <c r="A2605" s="1244" t="s">
        <v>2839</v>
      </c>
      <c r="B2605" s="1272">
        <f>'[2]tr (2)'!C1749</f>
        <v>100.7</v>
      </c>
      <c r="C2605" s="1224">
        <f>'[2]tr (2)'!D1749</f>
        <v>100.7</v>
      </c>
      <c r="D2605" s="1276">
        <f>'[2]tr (2)'!E1749</f>
        <v>100.7</v>
      </c>
      <c r="E2605" s="1224">
        <f>'[2]tr (2)'!F1749</f>
        <v>100.7</v>
      </c>
      <c r="F2605" s="1224">
        <f>'[2]tr (2)'!G1749</f>
        <v>100.7</v>
      </c>
      <c r="G2605" s="1224">
        <f>'[2]tr (2)'!H1749</f>
        <v>100.7</v>
      </c>
      <c r="H2605" s="1224">
        <f>'[2]tr (2)'!I1749</f>
        <v>100.7</v>
      </c>
      <c r="I2605" s="1224">
        <f>'[2]tr (2)'!J1749</f>
        <v>100.7</v>
      </c>
      <c r="J2605" s="1224">
        <f>'[2]tr (2)'!K1749</f>
        <v>100.7</v>
      </c>
      <c r="K2605" s="1224">
        <f>'[2]tr (2)'!L1749</f>
        <v>100</v>
      </c>
      <c r="L2605" s="1224">
        <f>'[2]tr (2)'!M1749</f>
        <v>100</v>
      </c>
      <c r="M2605" s="1224">
        <f>'[2]tr (2)'!N1749</f>
        <v>100</v>
      </c>
      <c r="N2605" s="1272">
        <f>'[2]tr (2)'!O1749</f>
        <v>100</v>
      </c>
      <c r="O2605" s="1224">
        <f>'[2]tr (2)'!P1749</f>
        <v>100</v>
      </c>
      <c r="P2605" s="1276">
        <f>'[2]tr (2)'!Q1749</f>
        <v>100</v>
      </c>
      <c r="Q2605" s="1278" t="s">
        <v>2840</v>
      </c>
    </row>
    <row r="2606" spans="1:17" s="1243" customFormat="1" ht="15" customHeight="1">
      <c r="A2606" s="1244" t="s">
        <v>2841</v>
      </c>
      <c r="B2606" s="1272">
        <f>'[2]tr (2)'!C1750</f>
        <v>101</v>
      </c>
      <c r="C2606" s="1224">
        <f>'[2]tr (2)'!D1750</f>
        <v>101</v>
      </c>
      <c r="D2606" s="1276">
        <f>'[2]tr (2)'!E1750</f>
        <v>101</v>
      </c>
      <c r="E2606" s="1224">
        <f>'[2]tr (2)'!F1750</f>
        <v>101</v>
      </c>
      <c r="F2606" s="1224">
        <f>'[2]tr (2)'!G1750</f>
        <v>101</v>
      </c>
      <c r="G2606" s="1224">
        <f>'[2]tr (2)'!H1750</f>
        <v>101</v>
      </c>
      <c r="H2606" s="1224">
        <f>'[2]tr (2)'!I1750</f>
        <v>101</v>
      </c>
      <c r="I2606" s="1224">
        <f>'[2]tr (2)'!J1750</f>
        <v>100.7</v>
      </c>
      <c r="J2606" s="1224">
        <f>'[2]tr (2)'!K1750</f>
        <v>100.7</v>
      </c>
      <c r="K2606" s="1224">
        <f>'[2]tr (2)'!L1750</f>
        <v>100.7</v>
      </c>
      <c r="L2606" s="1224">
        <f>'[2]tr (2)'!M1750</f>
        <v>100.7</v>
      </c>
      <c r="M2606" s="1224">
        <f>'[2]tr (2)'!N1750</f>
        <v>100.7</v>
      </c>
      <c r="N2606" s="1272">
        <f>'[2]tr (2)'!O1750</f>
        <v>100.5</v>
      </c>
      <c r="O2606" s="1224">
        <f>'[2]tr (2)'!P1750</f>
        <v>100.5</v>
      </c>
      <c r="P2606" s="1276">
        <f>'[2]tr (2)'!Q1750</f>
        <v>100.5</v>
      </c>
      <c r="Q2606" s="1278" t="s">
        <v>2842</v>
      </c>
    </row>
    <row r="2607" spans="1:17" s="1243" customFormat="1" ht="15" customHeight="1">
      <c r="A2607" s="1244" t="s">
        <v>2843</v>
      </c>
      <c r="B2607" s="1272">
        <f>'[2]tr (2)'!C1751</f>
        <v>101.6</v>
      </c>
      <c r="C2607" s="1224">
        <f>'[2]tr (2)'!D1751</f>
        <v>100.6</v>
      </c>
      <c r="D2607" s="1276">
        <f>'[2]tr (2)'!E1751</f>
        <v>101.5</v>
      </c>
      <c r="E2607" s="1224">
        <f>'[2]tr (2)'!F1751</f>
        <v>101.5</v>
      </c>
      <c r="F2607" s="1224">
        <f>'[2]tr (2)'!G1751</f>
        <v>101.5</v>
      </c>
      <c r="G2607" s="1224">
        <f>'[2]tr (2)'!H1751</f>
        <v>100.6</v>
      </c>
      <c r="H2607" s="1224">
        <f>'[2]tr (2)'!I1751</f>
        <v>99.7</v>
      </c>
      <c r="I2607" s="1224">
        <f>'[2]tr (2)'!J1751</f>
        <v>99.7</v>
      </c>
      <c r="J2607" s="1224">
        <f>'[2]tr (2)'!K1751</f>
        <v>99.7</v>
      </c>
      <c r="K2607" s="1224">
        <f>'[2]tr (2)'!L1751</f>
        <v>99.7</v>
      </c>
      <c r="L2607" s="1224">
        <f>'[2]tr (2)'!M1751</f>
        <v>99.7</v>
      </c>
      <c r="M2607" s="1224">
        <f>'[2]tr (2)'!N1751</f>
        <v>99.7</v>
      </c>
      <c r="N2607" s="1272">
        <f>'[2]tr (2)'!O1751</f>
        <v>99.7</v>
      </c>
      <c r="O2607" s="1224">
        <f>'[2]tr (2)'!P1751</f>
        <v>99.7</v>
      </c>
      <c r="P2607" s="1276">
        <f>'[2]tr (2)'!Q1751</f>
        <v>99.7</v>
      </c>
      <c r="Q2607" s="1278" t="s">
        <v>2844</v>
      </c>
    </row>
    <row r="2608" spans="1:17" s="1243" customFormat="1" ht="15" customHeight="1">
      <c r="A2608" s="1244" t="s">
        <v>2845</v>
      </c>
      <c r="B2608" s="1272">
        <f>'[2]tr (2)'!C1752</f>
        <v>102.7</v>
      </c>
      <c r="C2608" s="1224">
        <f>'[2]tr (2)'!D1752</f>
        <v>102.7</v>
      </c>
      <c r="D2608" s="1276">
        <f>'[2]tr (2)'!E1752</f>
        <v>102.7</v>
      </c>
      <c r="E2608" s="1224">
        <f>'[2]tr (2)'!F1752</f>
        <v>102.7</v>
      </c>
      <c r="F2608" s="1224">
        <f>'[2]tr (2)'!G1752</f>
        <v>102.7</v>
      </c>
      <c r="G2608" s="1224">
        <f>'[2]tr (2)'!H1752</f>
        <v>102.7</v>
      </c>
      <c r="H2608" s="1224">
        <f>'[2]tr (2)'!I1752</f>
        <v>102.7</v>
      </c>
      <c r="I2608" s="1224">
        <f>'[2]tr (2)'!J1752</f>
        <v>102.7</v>
      </c>
      <c r="J2608" s="1224">
        <f>'[2]tr (2)'!K1752</f>
        <v>101.8</v>
      </c>
      <c r="K2608" s="1224">
        <f>'[2]tr (2)'!L1752</f>
        <v>101.8</v>
      </c>
      <c r="L2608" s="1224">
        <f>'[2]tr (2)'!M1752</f>
        <v>101.8</v>
      </c>
      <c r="M2608" s="1224">
        <f>'[2]tr (2)'!N1752</f>
        <v>101.8</v>
      </c>
      <c r="N2608" s="1272">
        <f>'[2]tr (2)'!O1752</f>
        <v>101.8</v>
      </c>
      <c r="O2608" s="1224">
        <f>'[2]tr (2)'!P1752</f>
        <v>101.8</v>
      </c>
      <c r="P2608" s="1276">
        <f>'[2]tr (2)'!Q1752</f>
        <v>100</v>
      </c>
      <c r="Q2608" s="1278" t="s">
        <v>2846</v>
      </c>
    </row>
    <row r="2609" spans="1:17" s="1243" customFormat="1" ht="15" customHeight="1">
      <c r="A2609" s="1244"/>
      <c r="B2609" s="1272"/>
      <c r="C2609" s="1224"/>
      <c r="D2609" s="1268"/>
      <c r="E2609" s="1267"/>
      <c r="F2609" s="1267"/>
      <c r="G2609" s="1267"/>
      <c r="H2609" s="1267"/>
      <c r="I2609" s="1267"/>
      <c r="J2609" s="1267"/>
      <c r="K2609" s="1267"/>
      <c r="L2609" s="1267"/>
      <c r="M2609" s="1267"/>
      <c r="N2609" s="1266"/>
      <c r="O2609" s="1267"/>
      <c r="P2609" s="1268"/>
      <c r="Q2609" s="1278"/>
    </row>
    <row r="2610" spans="1:17" s="1243" customFormat="1" ht="15" customHeight="1">
      <c r="A2610" s="1274" t="s">
        <v>2847</v>
      </c>
      <c r="B2610" s="1266">
        <f>'[2]tr (2)'!C1754</f>
        <v>104.9</v>
      </c>
      <c r="C2610" s="1267">
        <f>'[2]tr (2)'!D1754</f>
        <v>107.2</v>
      </c>
      <c r="D2610" s="1268">
        <f>'[2]tr (2)'!E1754</f>
        <v>107.7</v>
      </c>
      <c r="E2610" s="1267">
        <f>'[2]tr (2)'!F1754</f>
        <v>107.1</v>
      </c>
      <c r="F2610" s="1267">
        <f>'[2]tr (2)'!G1754</f>
        <v>107.1</v>
      </c>
      <c r="G2610" s="1267">
        <f>'[2]tr (2)'!H1754</f>
        <v>107</v>
      </c>
      <c r="H2610" s="1267">
        <f>'[2]tr (2)'!I1754</f>
        <v>107.1</v>
      </c>
      <c r="I2610" s="1267">
        <f>'[2]tr (2)'!J1754</f>
        <v>107.2</v>
      </c>
      <c r="J2610" s="1267">
        <f>'[2]tr (2)'!K1754</f>
        <v>106.3</v>
      </c>
      <c r="K2610" s="1267">
        <f>'[2]tr (2)'!L1754</f>
        <v>105.8</v>
      </c>
      <c r="L2610" s="1267">
        <f>'[2]tr (2)'!M1754</f>
        <v>106.2</v>
      </c>
      <c r="M2610" s="1267">
        <f>'[2]tr (2)'!N1754</f>
        <v>106.2</v>
      </c>
      <c r="N2610" s="1266">
        <f>'[2]tr (2)'!O1754</f>
        <v>106.2</v>
      </c>
      <c r="O2610" s="1267">
        <f>'[2]tr (2)'!P1754</f>
        <v>105.8</v>
      </c>
      <c r="P2610" s="1268">
        <f>'[2]tr (2)'!Q1754</f>
        <v>105.7</v>
      </c>
      <c r="Q2610" s="1273" t="s">
        <v>2848</v>
      </c>
    </row>
    <row r="2611" spans="1:17" s="1243" customFormat="1" ht="15" customHeight="1">
      <c r="A2611" s="1244" t="s">
        <v>2849</v>
      </c>
      <c r="B2611" s="1272">
        <f>'[2]tr (2)'!C1755</f>
        <v>100</v>
      </c>
      <c r="C2611" s="1224">
        <f>'[2]tr (2)'!D1755</f>
        <v>100</v>
      </c>
      <c r="D2611" s="1276">
        <f>'[2]tr (2)'!E1755</f>
        <v>100</v>
      </c>
      <c r="E2611" s="1224">
        <f>'[2]tr (2)'!F1755</f>
        <v>100</v>
      </c>
      <c r="F2611" s="1224">
        <f>'[2]tr (2)'!G1755</f>
        <v>100</v>
      </c>
      <c r="G2611" s="1224">
        <f>'[2]tr (2)'!H1755</f>
        <v>100</v>
      </c>
      <c r="H2611" s="1224">
        <f>'[2]tr (2)'!I1755</f>
        <v>100</v>
      </c>
      <c r="I2611" s="1224">
        <f>'[2]tr (2)'!J1755</f>
        <v>100</v>
      </c>
      <c r="J2611" s="1224">
        <f>'[2]tr (2)'!K1755</f>
        <v>100</v>
      </c>
      <c r="K2611" s="1224">
        <f>'[2]tr (2)'!L1755</f>
        <v>100</v>
      </c>
      <c r="L2611" s="1224">
        <f>'[2]tr (2)'!M1755</f>
        <v>100</v>
      </c>
      <c r="M2611" s="1224">
        <f>'[2]tr (2)'!N1755</f>
        <v>100</v>
      </c>
      <c r="N2611" s="1272">
        <f>'[2]tr (2)'!O1755</f>
        <v>100</v>
      </c>
      <c r="O2611" s="1224">
        <f>'[2]tr (2)'!P1755</f>
        <v>100</v>
      </c>
      <c r="P2611" s="1276">
        <f>'[2]tr (2)'!Q1755</f>
        <v>100</v>
      </c>
      <c r="Q2611" s="1278" t="s">
        <v>2850</v>
      </c>
    </row>
    <row r="2612" spans="1:17" s="1243" customFormat="1" ht="15" customHeight="1">
      <c r="A2612" s="1244" t="s">
        <v>2851</v>
      </c>
      <c r="B2612" s="1272">
        <f>'[2]tr (2)'!C1756</f>
        <v>100</v>
      </c>
      <c r="C2612" s="1224">
        <f>'[2]tr (2)'!D1756</f>
        <v>100</v>
      </c>
      <c r="D2612" s="1276">
        <f>'[2]tr (2)'!E1756</f>
        <v>100</v>
      </c>
      <c r="E2612" s="1224">
        <f>'[2]tr (2)'!F1756</f>
        <v>100</v>
      </c>
      <c r="F2612" s="1224">
        <f>'[2]tr (2)'!G1756</f>
        <v>100</v>
      </c>
      <c r="G2612" s="1224">
        <f>'[2]tr (2)'!H1756</f>
        <v>100</v>
      </c>
      <c r="H2612" s="1224">
        <f>'[2]tr (2)'!I1756</f>
        <v>100</v>
      </c>
      <c r="I2612" s="1224">
        <f>'[2]tr (2)'!J1756</f>
        <v>100</v>
      </c>
      <c r="J2612" s="1224">
        <f>'[2]tr (2)'!K1756</f>
        <v>100</v>
      </c>
      <c r="K2612" s="1224">
        <f>'[2]tr (2)'!L1756</f>
        <v>100</v>
      </c>
      <c r="L2612" s="1224">
        <f>'[2]tr (2)'!M1756</f>
        <v>100</v>
      </c>
      <c r="M2612" s="1224">
        <f>'[2]tr (2)'!N1756</f>
        <v>100</v>
      </c>
      <c r="N2612" s="1272">
        <f>'[2]tr (2)'!O1756</f>
        <v>100</v>
      </c>
      <c r="O2612" s="1224">
        <f>'[2]tr (2)'!P1756</f>
        <v>100</v>
      </c>
      <c r="P2612" s="1276">
        <f>'[2]tr (2)'!Q1756</f>
        <v>100</v>
      </c>
      <c r="Q2612" s="1278" t="s">
        <v>2852</v>
      </c>
    </row>
    <row r="2613" spans="1:17" s="1243" customFormat="1" ht="15" customHeight="1">
      <c r="A2613" s="1244" t="s">
        <v>2853</v>
      </c>
      <c r="B2613" s="1272">
        <f>'[2]tr (2)'!C1757</f>
        <v>84.6</v>
      </c>
      <c r="C2613" s="1224">
        <f>'[2]tr (2)'!D1757</f>
        <v>92.3</v>
      </c>
      <c r="D2613" s="1276">
        <f>'[2]tr (2)'!E1757</f>
        <v>92.3</v>
      </c>
      <c r="E2613" s="1224">
        <f>'[2]tr (2)'!F1757</f>
        <v>92.3</v>
      </c>
      <c r="F2613" s="1224">
        <f>'[2]tr (2)'!G1757</f>
        <v>92.3</v>
      </c>
      <c r="G2613" s="1224">
        <f>'[2]tr (2)'!H1757</f>
        <v>92.3</v>
      </c>
      <c r="H2613" s="1224">
        <f>'[2]tr (2)'!I1757</f>
        <v>92.3</v>
      </c>
      <c r="I2613" s="1224">
        <f>'[2]tr (2)'!J1757</f>
        <v>92.3</v>
      </c>
      <c r="J2613" s="1224">
        <f>'[2]tr (2)'!K1757</f>
        <v>92.3</v>
      </c>
      <c r="K2613" s="1224">
        <f>'[2]tr (2)'!L1757</f>
        <v>92.3</v>
      </c>
      <c r="L2613" s="1224">
        <f>'[2]tr (2)'!M1757</f>
        <v>92.3</v>
      </c>
      <c r="M2613" s="1224">
        <f>'[2]tr (2)'!N1757</f>
        <v>92.3</v>
      </c>
      <c r="N2613" s="1272">
        <f>'[2]tr (2)'!O1757</f>
        <v>92.3</v>
      </c>
      <c r="O2613" s="1224">
        <f>'[2]tr (2)'!P1757</f>
        <v>92.3</v>
      </c>
      <c r="P2613" s="1276">
        <f>'[2]tr (2)'!Q1757</f>
        <v>92.3</v>
      </c>
      <c r="Q2613" s="1277" t="s">
        <v>2854</v>
      </c>
    </row>
    <row r="2614" spans="1:17" s="1243" customFormat="1" ht="15" customHeight="1">
      <c r="A2614" s="1244" t="s">
        <v>2855</v>
      </c>
      <c r="B2614" s="1272">
        <f>'[2]tr (2)'!C1758</f>
        <v>100.3</v>
      </c>
      <c r="C2614" s="1224">
        <f>'[2]tr (2)'!D1758</f>
        <v>100.3</v>
      </c>
      <c r="D2614" s="1276">
        <f>'[2]tr (2)'!E1758</f>
        <v>100.3</v>
      </c>
      <c r="E2614" s="1224">
        <f>'[2]tr (2)'!F1758</f>
        <v>100.3</v>
      </c>
      <c r="F2614" s="1224">
        <f>'[2]tr (2)'!G1758</f>
        <v>100.3</v>
      </c>
      <c r="G2614" s="1224">
        <f>'[2]tr (2)'!H1758</f>
        <v>100.3</v>
      </c>
      <c r="H2614" s="1224">
        <f>'[2]tr (2)'!I1758</f>
        <v>100.3</v>
      </c>
      <c r="I2614" s="1224">
        <f>'[2]tr (2)'!J1758</f>
        <v>100.3</v>
      </c>
      <c r="J2614" s="1224">
        <f>'[2]tr (2)'!K1758</f>
        <v>100.3</v>
      </c>
      <c r="K2614" s="1224">
        <f>'[2]tr (2)'!L1758</f>
        <v>100.3</v>
      </c>
      <c r="L2614" s="1224">
        <f>'[2]tr (2)'!M1758</f>
        <v>100.3</v>
      </c>
      <c r="M2614" s="1224">
        <f>'[2]tr (2)'!N1758</f>
        <v>100.3</v>
      </c>
      <c r="N2614" s="1272">
        <f>'[2]tr (2)'!O1758</f>
        <v>100.3</v>
      </c>
      <c r="O2614" s="1224">
        <f>'[2]tr (2)'!P1758</f>
        <v>100.3</v>
      </c>
      <c r="P2614" s="1276">
        <f>'[2]tr (2)'!Q1758</f>
        <v>100.7</v>
      </c>
      <c r="Q2614" s="1278" t="s">
        <v>2856</v>
      </c>
    </row>
    <row r="2615" spans="1:17" s="1243" customFormat="1" ht="15" customHeight="1">
      <c r="A2615" s="1244" t="s">
        <v>2857</v>
      </c>
      <c r="B2615" s="1272">
        <f>'[2]tr (2)'!C1759</f>
        <v>115.7</v>
      </c>
      <c r="C2615" s="1224">
        <f>'[2]tr (2)'!D1759</f>
        <v>125.3</v>
      </c>
      <c r="D2615" s="1276">
        <f>'[2]tr (2)'!E1759</f>
        <v>127.2</v>
      </c>
      <c r="E2615" s="1224">
        <f>'[2]tr (2)'!F1759</f>
        <v>125.1</v>
      </c>
      <c r="F2615" s="1224">
        <f>'[2]tr (2)'!G1759</f>
        <v>124.7</v>
      </c>
      <c r="G2615" s="1224">
        <f>'[2]tr (2)'!H1759</f>
        <v>124.7</v>
      </c>
      <c r="H2615" s="1224">
        <f>'[2]tr (2)'!I1759</f>
        <v>124.7</v>
      </c>
      <c r="I2615" s="1224">
        <f>'[2]tr (2)'!J1759</f>
        <v>125.1</v>
      </c>
      <c r="J2615" s="1224">
        <f>'[2]tr (2)'!K1759</f>
        <v>121.4</v>
      </c>
      <c r="K2615" s="1224">
        <f>'[2]tr (2)'!L1759</f>
        <v>119.6</v>
      </c>
      <c r="L2615" s="1224">
        <f>'[2]tr (2)'!M1759</f>
        <v>121.1</v>
      </c>
      <c r="M2615" s="1224">
        <f>'[2]tr (2)'!N1759</f>
        <v>121.1</v>
      </c>
      <c r="N2615" s="1272">
        <f>'[2]tr (2)'!O1759</f>
        <v>121.1</v>
      </c>
      <c r="O2615" s="1224">
        <f>'[2]tr (2)'!P1759</f>
        <v>119.2</v>
      </c>
      <c r="P2615" s="1276">
        <f>'[2]tr (2)'!Q1759</f>
        <v>118.4</v>
      </c>
      <c r="Q2615" s="1277" t="s">
        <v>2858</v>
      </c>
    </row>
    <row r="2616" spans="1:17" s="1243" customFormat="1" ht="15" customHeight="1">
      <c r="A2616" s="1244" t="s">
        <v>2859</v>
      </c>
      <c r="B2616" s="1272">
        <f>'[2]tr (2)'!C1760</f>
        <v>116.2</v>
      </c>
      <c r="C2616" s="1224">
        <f>'[2]tr (2)'!D1760</f>
        <v>116.2</v>
      </c>
      <c r="D2616" s="1276">
        <f>'[2]tr (2)'!E1760</f>
        <v>116.2</v>
      </c>
      <c r="E2616" s="1224">
        <f>'[2]tr (2)'!F1760</f>
        <v>116.2</v>
      </c>
      <c r="F2616" s="1224">
        <f>'[2]tr (2)'!G1760</f>
        <v>116.2</v>
      </c>
      <c r="G2616" s="1224">
        <f>'[2]tr (2)'!H1760</f>
        <v>116.2</v>
      </c>
      <c r="H2616" s="1224">
        <f>'[2]tr (2)'!I1760</f>
        <v>116.2</v>
      </c>
      <c r="I2616" s="1224">
        <f>'[2]tr (2)'!J1760</f>
        <v>116.2</v>
      </c>
      <c r="J2616" s="1224">
        <f>'[2]tr (2)'!K1760</f>
        <v>116.2</v>
      </c>
      <c r="K2616" s="1224">
        <f>'[2]tr (2)'!L1760</f>
        <v>116.2</v>
      </c>
      <c r="L2616" s="1224">
        <f>'[2]tr (2)'!M1760</f>
        <v>116.2</v>
      </c>
      <c r="M2616" s="1224">
        <f>'[2]tr (2)'!N1760</f>
        <v>116.2</v>
      </c>
      <c r="N2616" s="1272">
        <f>'[2]tr (2)'!O1760</f>
        <v>116.2</v>
      </c>
      <c r="O2616" s="1224">
        <f>'[2]tr (2)'!P1760</f>
        <v>116.2</v>
      </c>
      <c r="P2616" s="1276">
        <f>'[2]tr (2)'!Q1760</f>
        <v>116.2</v>
      </c>
      <c r="Q2616" s="1278" t="s">
        <v>2860</v>
      </c>
    </row>
    <row r="2617" spans="1:17" s="1243" customFormat="1" ht="15" customHeight="1">
      <c r="A2617" s="1244" t="s">
        <v>2861</v>
      </c>
      <c r="B2617" s="1272">
        <f>'[2]tr (2)'!C1761</f>
        <v>119.1</v>
      </c>
      <c r="C2617" s="1224">
        <f>'[2]tr (2)'!D1761</f>
        <v>119.1</v>
      </c>
      <c r="D2617" s="1276">
        <f>'[2]tr (2)'!E1761</f>
        <v>119.1</v>
      </c>
      <c r="E2617" s="1224">
        <f>'[2]tr (2)'!F1761</f>
        <v>119.1</v>
      </c>
      <c r="F2617" s="1224">
        <f>'[2]tr (2)'!G1761</f>
        <v>119.1</v>
      </c>
      <c r="G2617" s="1224">
        <f>'[2]tr (2)'!H1761</f>
        <v>119.1</v>
      </c>
      <c r="H2617" s="1224">
        <f>'[2]tr (2)'!I1761</f>
        <v>119.1</v>
      </c>
      <c r="I2617" s="1224">
        <f>'[2]tr (2)'!J1761</f>
        <v>119.1</v>
      </c>
      <c r="J2617" s="1224">
        <f>'[2]tr (2)'!K1761</f>
        <v>119.1</v>
      </c>
      <c r="K2617" s="1224">
        <f>'[2]tr (2)'!L1761</f>
        <v>119.1</v>
      </c>
      <c r="L2617" s="1224">
        <f>'[2]tr (2)'!M1761</f>
        <v>118.8</v>
      </c>
      <c r="M2617" s="1224">
        <f>'[2]tr (2)'!N1761</f>
        <v>118.8</v>
      </c>
      <c r="N2617" s="1272">
        <f>'[2]tr (2)'!O1761</f>
        <v>118.8</v>
      </c>
      <c r="O2617" s="1224">
        <f>'[2]tr (2)'!P1761</f>
        <v>118.8</v>
      </c>
      <c r="P2617" s="1276">
        <f>'[2]tr (2)'!Q1761</f>
        <v>118.8</v>
      </c>
      <c r="Q2617" s="1278" t="s">
        <v>2862</v>
      </c>
    </row>
    <row r="2618" spans="1:17" s="1243" customFormat="1" ht="15" customHeight="1">
      <c r="A2618" s="1244" t="s">
        <v>2863</v>
      </c>
      <c r="B2618" s="1272">
        <f>'[2]tr (2)'!C1762</f>
        <v>117.9</v>
      </c>
      <c r="C2618" s="1224">
        <f>'[2]tr (2)'!D1762</f>
        <v>117.9</v>
      </c>
      <c r="D2618" s="1276">
        <f>'[2]tr (2)'!E1762</f>
        <v>117.9</v>
      </c>
      <c r="E2618" s="1224">
        <f>'[2]tr (2)'!F1762</f>
        <v>117.9</v>
      </c>
      <c r="F2618" s="1224">
        <f>'[2]tr (2)'!G1762</f>
        <v>117.9</v>
      </c>
      <c r="G2618" s="1224">
        <f>'[2]tr (2)'!H1762</f>
        <v>117.9</v>
      </c>
      <c r="H2618" s="1224">
        <f>'[2]tr (2)'!I1762</f>
        <v>117.9</v>
      </c>
      <c r="I2618" s="1224">
        <f>'[2]tr (2)'!J1762</f>
        <v>117.9</v>
      </c>
      <c r="J2618" s="1224">
        <f>'[2]tr (2)'!K1762</f>
        <v>117.9</v>
      </c>
      <c r="K2618" s="1224">
        <f>'[2]tr (2)'!L1762</f>
        <v>117.9</v>
      </c>
      <c r="L2618" s="1224">
        <f>'[2]tr (2)'!M1762</f>
        <v>117.9</v>
      </c>
      <c r="M2618" s="1224">
        <f>'[2]tr (2)'!N1762</f>
        <v>117.9</v>
      </c>
      <c r="N2618" s="1272">
        <f>'[2]tr (2)'!O1762</f>
        <v>117.9</v>
      </c>
      <c r="O2618" s="1224">
        <f>'[2]tr (2)'!P1762</f>
        <v>117.9</v>
      </c>
      <c r="P2618" s="1276">
        <f>'[2]tr (2)'!Q1762</f>
        <v>117.9</v>
      </c>
      <c r="Q2618" s="1278" t="s">
        <v>2864</v>
      </c>
    </row>
    <row r="2619" spans="1:17" s="1243" customFormat="1" ht="15" customHeight="1">
      <c r="A2619" s="1244" t="s">
        <v>2865</v>
      </c>
      <c r="B2619" s="1272">
        <f>'[2]tr (2)'!C1763</f>
        <v>106.3</v>
      </c>
      <c r="C2619" s="1224">
        <f>'[2]tr (2)'!D1763</f>
        <v>106.3</v>
      </c>
      <c r="D2619" s="1276">
        <f>'[2]tr (2)'!E1763</f>
        <v>106.3</v>
      </c>
      <c r="E2619" s="1224">
        <f>'[2]tr (2)'!F1763</f>
        <v>106.3</v>
      </c>
      <c r="F2619" s="1224">
        <f>'[2]tr (2)'!G1763</f>
        <v>106.3</v>
      </c>
      <c r="G2619" s="1224">
        <f>'[2]tr (2)'!H1763</f>
        <v>106.3</v>
      </c>
      <c r="H2619" s="1224">
        <f>'[2]tr (2)'!I1763</f>
        <v>106.3</v>
      </c>
      <c r="I2619" s="1224">
        <f>'[2]tr (2)'!J1763</f>
        <v>106.3</v>
      </c>
      <c r="J2619" s="1224">
        <f>'[2]tr (2)'!K1763</f>
        <v>106.3</v>
      </c>
      <c r="K2619" s="1224">
        <f>'[2]tr (2)'!L1763</f>
        <v>106.3</v>
      </c>
      <c r="L2619" s="1224">
        <f>'[2]tr (2)'!M1763</f>
        <v>106.3</v>
      </c>
      <c r="M2619" s="1224">
        <f>'[2]tr (2)'!N1763</f>
        <v>106.3</v>
      </c>
      <c r="N2619" s="1272">
        <f>'[2]tr (2)'!O1763</f>
        <v>106.3</v>
      </c>
      <c r="O2619" s="1224">
        <f>'[2]tr (2)'!P1763</f>
        <v>106.3</v>
      </c>
      <c r="P2619" s="1276">
        <f>'[2]tr (2)'!Q1763</f>
        <v>106.3</v>
      </c>
      <c r="Q2619" s="1278" t="s">
        <v>2866</v>
      </c>
    </row>
    <row r="2620" spans="1:17" s="1243" customFormat="1" ht="15" customHeight="1">
      <c r="A2620" s="1244"/>
      <c r="B2620" s="1272"/>
      <c r="C2620" s="1224"/>
      <c r="D2620" s="1268"/>
      <c r="E2620" s="1267"/>
      <c r="F2620" s="1267"/>
      <c r="G2620" s="1267"/>
      <c r="H2620" s="1267"/>
      <c r="I2620" s="1267"/>
      <c r="J2620" s="1267"/>
      <c r="K2620" s="1267"/>
      <c r="L2620" s="1267"/>
      <c r="M2620" s="1267"/>
      <c r="N2620" s="1266"/>
      <c r="O2620" s="1267"/>
      <c r="P2620" s="1268"/>
      <c r="Q2620" s="1299"/>
    </row>
    <row r="2621" spans="1:17" s="1243" customFormat="1" ht="15" customHeight="1">
      <c r="A2621" s="1274" t="s">
        <v>2869</v>
      </c>
      <c r="B2621" s="1266">
        <f>'[2]tr (2)'!C1765</f>
        <v>67</v>
      </c>
      <c r="C2621" s="1267">
        <f>'[2]tr (2)'!D1765</f>
        <v>67</v>
      </c>
      <c r="D2621" s="1268">
        <f>'[2]tr (2)'!E1765</f>
        <v>67</v>
      </c>
      <c r="E2621" s="1267">
        <f>'[2]tr (2)'!F1765</f>
        <v>66.599999999999994</v>
      </c>
      <c r="F2621" s="1267">
        <f>'[2]tr (2)'!G1765</f>
        <v>66.599999999999994</v>
      </c>
      <c r="G2621" s="1267">
        <f>'[2]tr (2)'!H1765</f>
        <v>66.599999999999994</v>
      </c>
      <c r="H2621" s="1267">
        <f>'[2]tr (2)'!I1765</f>
        <v>66.599999999999994</v>
      </c>
      <c r="I2621" s="1267">
        <f>'[2]tr (2)'!J1765</f>
        <v>66.599999999999994</v>
      </c>
      <c r="J2621" s="1267">
        <f>'[2]tr (2)'!K1765</f>
        <v>66.599999999999994</v>
      </c>
      <c r="K2621" s="1267">
        <f>'[2]tr (2)'!L1765</f>
        <v>66.599999999999994</v>
      </c>
      <c r="L2621" s="1267">
        <f>'[2]tr (2)'!M1765</f>
        <v>66.599999999999994</v>
      </c>
      <c r="M2621" s="1267">
        <f>'[2]tr (2)'!N1765</f>
        <v>66.599999999999994</v>
      </c>
      <c r="N2621" s="1266">
        <f>'[2]tr (2)'!O1765</f>
        <v>66.599999999999994</v>
      </c>
      <c r="O2621" s="1267">
        <f>'[2]tr (2)'!P1765</f>
        <v>66.599999999999994</v>
      </c>
      <c r="P2621" s="1268">
        <f>'[2]tr (2)'!Q1765</f>
        <v>66.599999999999994</v>
      </c>
      <c r="Q2621" s="1273" t="s">
        <v>2870</v>
      </c>
    </row>
    <row r="2622" spans="1:17" s="1243" customFormat="1" ht="15" customHeight="1">
      <c r="A2622" s="1244" t="s">
        <v>2871</v>
      </c>
      <c r="B2622" s="1272">
        <f>'[2]tr (2)'!C1766</f>
        <v>137.1</v>
      </c>
      <c r="C2622" s="1224">
        <f>'[2]tr (2)'!D1766</f>
        <v>137.1</v>
      </c>
      <c r="D2622" s="1276">
        <f>'[2]tr (2)'!E1766</f>
        <v>137.1</v>
      </c>
      <c r="E2622" s="1224">
        <f>'[2]tr (2)'!F1766</f>
        <v>137.1</v>
      </c>
      <c r="F2622" s="1224">
        <f>'[2]tr (2)'!G1766</f>
        <v>137.1</v>
      </c>
      <c r="G2622" s="1224">
        <f>'[2]tr (2)'!H1766</f>
        <v>137.1</v>
      </c>
      <c r="H2622" s="1224">
        <f>'[2]tr (2)'!I1766</f>
        <v>137.1</v>
      </c>
      <c r="I2622" s="1224">
        <f>'[2]tr (2)'!J1766</f>
        <v>137.1</v>
      </c>
      <c r="J2622" s="1224">
        <f>'[2]tr (2)'!K1766</f>
        <v>137.1</v>
      </c>
      <c r="K2622" s="1224">
        <f>'[2]tr (2)'!L1766</f>
        <v>137.1</v>
      </c>
      <c r="L2622" s="1224">
        <f>'[2]tr (2)'!M1766</f>
        <v>137.1</v>
      </c>
      <c r="M2622" s="1224">
        <f>'[2]tr (2)'!N1766</f>
        <v>137.1</v>
      </c>
      <c r="N2622" s="1272">
        <f>'[2]tr (2)'!O1766</f>
        <v>137.1</v>
      </c>
      <c r="O2622" s="1224">
        <f>'[2]tr (2)'!P1766</f>
        <v>137.1</v>
      </c>
      <c r="P2622" s="1276">
        <f>'[2]tr (2)'!Q1766</f>
        <v>137.1</v>
      </c>
      <c r="Q2622" s="1278" t="s">
        <v>2872</v>
      </c>
    </row>
    <row r="2623" spans="1:17" s="1243" customFormat="1" ht="15" customHeight="1">
      <c r="A2623" s="1244" t="s">
        <v>2873</v>
      </c>
      <c r="B2623" s="1272">
        <f>'[2]tr (2)'!C1767</f>
        <v>100</v>
      </c>
      <c r="C2623" s="1224">
        <f>'[2]tr (2)'!D1767</f>
        <v>100</v>
      </c>
      <c r="D2623" s="1276">
        <f>'[2]tr (2)'!E1767</f>
        <v>100</v>
      </c>
      <c r="E2623" s="1224">
        <f>'[2]tr (2)'!F1767</f>
        <v>100</v>
      </c>
      <c r="F2623" s="1224">
        <f>'[2]tr (2)'!G1767</f>
        <v>100</v>
      </c>
      <c r="G2623" s="1224">
        <f>'[2]tr (2)'!H1767</f>
        <v>100</v>
      </c>
      <c r="H2623" s="1224">
        <f>'[2]tr (2)'!I1767</f>
        <v>100</v>
      </c>
      <c r="I2623" s="1224">
        <f>'[2]tr (2)'!J1767</f>
        <v>100</v>
      </c>
      <c r="J2623" s="1224">
        <f>'[2]tr (2)'!K1767</f>
        <v>100</v>
      </c>
      <c r="K2623" s="1224">
        <f>'[2]tr (2)'!L1767</f>
        <v>100</v>
      </c>
      <c r="L2623" s="1224">
        <f>'[2]tr (2)'!M1767</f>
        <v>100</v>
      </c>
      <c r="M2623" s="1224">
        <f>'[2]tr (2)'!N1767</f>
        <v>100</v>
      </c>
      <c r="N2623" s="1272">
        <f>'[2]tr (2)'!O1767</f>
        <v>100</v>
      </c>
      <c r="O2623" s="1224">
        <f>'[2]tr (2)'!P1767</f>
        <v>100</v>
      </c>
      <c r="P2623" s="1276">
        <f>'[2]tr (2)'!Q1767</f>
        <v>100</v>
      </c>
      <c r="Q2623" s="1278" t="s">
        <v>2874</v>
      </c>
    </row>
    <row r="2624" spans="1:17" s="1243" customFormat="1" ht="15" customHeight="1">
      <c r="A2624" s="1244" t="s">
        <v>2875</v>
      </c>
      <c r="B2624" s="1272">
        <f>'[2]tr (2)'!C1768</f>
        <v>59.2</v>
      </c>
      <c r="C2624" s="1224">
        <f>'[2]tr (2)'!D1768</f>
        <v>59.2</v>
      </c>
      <c r="D2624" s="1276">
        <f>'[2]tr (2)'!E1768</f>
        <v>59.2</v>
      </c>
      <c r="E2624" s="1224">
        <f>'[2]tr (2)'!F1768</f>
        <v>58.8</v>
      </c>
      <c r="F2624" s="1224">
        <f>'[2]tr (2)'!G1768</f>
        <v>58.8</v>
      </c>
      <c r="G2624" s="1224">
        <f>'[2]tr (2)'!H1768</f>
        <v>58.8</v>
      </c>
      <c r="H2624" s="1224">
        <f>'[2]tr (2)'!I1768</f>
        <v>58.8</v>
      </c>
      <c r="I2624" s="1224">
        <f>'[2]tr (2)'!J1768</f>
        <v>58.8</v>
      </c>
      <c r="J2624" s="1224">
        <f>'[2]tr (2)'!K1768</f>
        <v>58.8</v>
      </c>
      <c r="K2624" s="1224">
        <f>'[2]tr (2)'!L1768</f>
        <v>58.8</v>
      </c>
      <c r="L2624" s="1224">
        <f>'[2]tr (2)'!M1768</f>
        <v>58.8</v>
      </c>
      <c r="M2624" s="1224">
        <f>'[2]tr (2)'!N1768</f>
        <v>58.8</v>
      </c>
      <c r="N2624" s="1272">
        <f>'[2]tr (2)'!O1768</f>
        <v>58.8</v>
      </c>
      <c r="O2624" s="1224">
        <f>'[2]tr (2)'!P1768</f>
        <v>58.8</v>
      </c>
      <c r="P2624" s="1276">
        <f>'[2]tr (2)'!Q1768</f>
        <v>58.8</v>
      </c>
      <c r="Q2624" s="1278" t="s">
        <v>2876</v>
      </c>
    </row>
    <row r="2625" spans="1:17" s="1243" customFormat="1" ht="15" customHeight="1">
      <c r="A2625" s="1244"/>
      <c r="B2625" s="1272"/>
      <c r="C2625" s="1224"/>
      <c r="D2625" s="1276"/>
      <c r="E2625" s="1220"/>
      <c r="F2625" s="1220"/>
      <c r="G2625" s="1220"/>
      <c r="H2625" s="1220"/>
      <c r="I2625" s="1221"/>
      <c r="J2625" s="1220"/>
      <c r="K2625" s="1220"/>
      <c r="L2625" s="1221"/>
      <c r="M2625" s="1220"/>
      <c r="N2625" s="1262"/>
      <c r="O2625" s="1220"/>
      <c r="P2625" s="1263"/>
      <c r="Q2625" s="1278"/>
    </row>
    <row r="2626" spans="1:17" s="1243" customFormat="1" ht="15" customHeight="1">
      <c r="A2626" s="1244"/>
      <c r="B2626" s="1272"/>
      <c r="C2626" s="1224"/>
      <c r="D2626" s="1276"/>
      <c r="E2626" s="1220"/>
      <c r="F2626" s="1220"/>
      <c r="G2626" s="1220"/>
      <c r="H2626" s="1220"/>
      <c r="I2626" s="1221"/>
      <c r="J2626" s="1220"/>
      <c r="K2626" s="1220"/>
      <c r="L2626" s="1221"/>
      <c r="M2626" s="1220"/>
      <c r="N2626" s="1262"/>
      <c r="O2626" s="1220"/>
      <c r="P2626" s="1263"/>
      <c r="Q2626" s="1278"/>
    </row>
    <row r="2627" spans="1:17" s="1243" customFormat="1" ht="15" customHeight="1">
      <c r="A2627" s="1244"/>
      <c r="B2627" s="1272"/>
      <c r="C2627" s="1224"/>
      <c r="D2627" s="1276"/>
      <c r="E2627" s="1220"/>
      <c r="F2627" s="1220"/>
      <c r="G2627" s="1220"/>
      <c r="H2627" s="1220"/>
      <c r="I2627" s="1221"/>
      <c r="J2627" s="1220"/>
      <c r="K2627" s="1220"/>
      <c r="L2627" s="1221"/>
      <c r="M2627" s="1220"/>
      <c r="N2627" s="1262"/>
      <c r="O2627" s="1220"/>
      <c r="P2627" s="1263"/>
      <c r="Q2627" s="1278"/>
    </row>
    <row r="2628" spans="1:17" s="1243" customFormat="1" ht="15" customHeight="1">
      <c r="A2628" s="1244"/>
      <c r="B2628" s="1272"/>
      <c r="C2628" s="1224"/>
      <c r="D2628" s="1276"/>
      <c r="E2628" s="1220"/>
      <c r="F2628" s="1220"/>
      <c r="G2628" s="1220"/>
      <c r="H2628" s="1220"/>
      <c r="I2628" s="1221"/>
      <c r="J2628" s="1220"/>
      <c r="K2628" s="1220"/>
      <c r="L2628" s="1221"/>
      <c r="M2628" s="1220"/>
      <c r="N2628" s="1262"/>
      <c r="O2628" s="1220"/>
      <c r="P2628" s="1263"/>
      <c r="Q2628" s="1278"/>
    </row>
    <row r="2629" spans="1:17" s="1243" customFormat="1" ht="15" customHeight="1">
      <c r="A2629" s="1244"/>
      <c r="B2629" s="1272"/>
      <c r="C2629" s="1224"/>
      <c r="D2629" s="1276"/>
      <c r="E2629" s="1220"/>
      <c r="F2629" s="1220"/>
      <c r="G2629" s="1220"/>
      <c r="H2629" s="1220"/>
      <c r="I2629" s="1221"/>
      <c r="J2629" s="1220"/>
      <c r="K2629" s="1220"/>
      <c r="L2629" s="1221"/>
      <c r="M2629" s="1220"/>
      <c r="N2629" s="1262"/>
      <c r="O2629" s="1220"/>
      <c r="P2629" s="1263"/>
      <c r="Q2629" s="1278"/>
    </row>
    <row r="2630" spans="1:17" s="1243" customFormat="1" ht="15" customHeight="1">
      <c r="A2630" s="1244"/>
      <c r="B2630" s="1272"/>
      <c r="C2630" s="1224"/>
      <c r="D2630" s="1276"/>
      <c r="E2630" s="1220"/>
      <c r="F2630" s="1220"/>
      <c r="G2630" s="1220"/>
      <c r="H2630" s="1220"/>
      <c r="I2630" s="1221"/>
      <c r="J2630" s="1220"/>
      <c r="K2630" s="1220"/>
      <c r="L2630" s="1221"/>
      <c r="M2630" s="1220"/>
      <c r="N2630" s="1262"/>
      <c r="O2630" s="1220"/>
      <c r="P2630" s="1263"/>
      <c r="Q2630" s="1278"/>
    </row>
    <row r="2631" spans="1:17" s="1243" customFormat="1" ht="15" customHeight="1">
      <c r="A2631" s="1295"/>
      <c r="B2631" s="1272"/>
      <c r="C2631" s="1224"/>
      <c r="D2631" s="1276"/>
      <c r="E2631" s="1220"/>
      <c r="F2631" s="1220"/>
      <c r="G2631" s="1220"/>
      <c r="H2631" s="1220"/>
      <c r="I2631" s="1221"/>
      <c r="J2631" s="1220"/>
      <c r="K2631" s="1220"/>
      <c r="L2631" s="1221"/>
      <c r="M2631" s="1220"/>
      <c r="N2631" s="1262"/>
      <c r="O2631" s="1220"/>
      <c r="P2631" s="1263"/>
      <c r="Q2631" s="1278"/>
    </row>
    <row r="2632" spans="1:17" s="1243" customFormat="1" ht="15" customHeight="1">
      <c r="A2632" s="1297"/>
      <c r="B2632" s="1282"/>
      <c r="C2632" s="1283"/>
      <c r="D2632" s="1284"/>
      <c r="E2632" s="1240"/>
      <c r="F2632" s="1240"/>
      <c r="G2632" s="1240"/>
      <c r="H2632" s="1240"/>
      <c r="I2632" s="1240"/>
      <c r="J2632" s="1240"/>
      <c r="K2632" s="1240"/>
      <c r="L2632" s="1240"/>
      <c r="M2632" s="1240"/>
      <c r="N2632" s="1319"/>
      <c r="O2632" s="1240"/>
      <c r="P2632" s="1320"/>
      <c r="Q2632" s="1298" t="s">
        <v>249</v>
      </c>
    </row>
    <row r="2633" spans="1:17" s="1243" customFormat="1" ht="12.95" customHeight="1">
      <c r="A2633" s="1244"/>
      <c r="B2633" s="1224"/>
      <c r="C2633" s="1224"/>
      <c r="D2633" s="1224"/>
      <c r="E2633" s="1220"/>
      <c r="F2633" s="1220"/>
      <c r="G2633" s="1220"/>
      <c r="H2633" s="1220"/>
      <c r="I2633" s="1221"/>
      <c r="J2633" s="1220"/>
      <c r="K2633" s="1220"/>
      <c r="L2633" s="1221"/>
      <c r="M2633" s="1220"/>
      <c r="N2633" s="1220"/>
      <c r="O2633" s="1220"/>
      <c r="P2633" s="1220"/>
      <c r="Q2633" s="1299"/>
    </row>
    <row r="2634" spans="1:17" s="1243" customFormat="1" ht="12.95" customHeight="1">
      <c r="A2634" s="1244"/>
      <c r="B2634" s="1224"/>
      <c r="C2634" s="1224"/>
      <c r="D2634" s="1224"/>
      <c r="E2634" s="1220"/>
      <c r="F2634" s="1220"/>
      <c r="G2634" s="1220"/>
      <c r="H2634" s="1220"/>
      <c r="I2634" s="1221"/>
      <c r="J2634" s="1220"/>
      <c r="K2634" s="1220"/>
      <c r="L2634" s="1221"/>
      <c r="M2634" s="1220"/>
      <c r="N2634" s="1220"/>
      <c r="O2634" s="1220"/>
      <c r="P2634" s="1220"/>
      <c r="Q2634" s="1299"/>
    </row>
    <row r="2635" spans="1:17" s="1243" customFormat="1" ht="12.95" customHeight="1">
      <c r="A2635" s="1300"/>
      <c r="B2635" s="1224"/>
      <c r="C2635" s="1224"/>
      <c r="D2635" s="1224"/>
      <c r="E2635" s="1220"/>
      <c r="F2635" s="1220"/>
      <c r="G2635" s="1220"/>
      <c r="H2635" s="1220"/>
      <c r="I2635" s="1221"/>
      <c r="J2635" s="1220"/>
      <c r="K2635" s="1220"/>
      <c r="L2635" s="1221"/>
      <c r="M2635" s="1220"/>
      <c r="N2635" s="1220"/>
      <c r="O2635" s="1220"/>
      <c r="P2635" s="1220"/>
      <c r="Q2635" s="1301"/>
    </row>
    <row r="2636" spans="1:17" s="1243" customFormat="1" ht="24" customHeight="1">
      <c r="A2636" s="1219" t="s">
        <v>2666</v>
      </c>
      <c r="B2636" s="1224"/>
      <c r="C2636" s="1224"/>
      <c r="D2636" s="1224"/>
      <c r="E2636" s="1220"/>
      <c r="F2636" s="1220"/>
      <c r="G2636" s="1220"/>
      <c r="H2636" s="1220"/>
      <c r="I2636" s="1221"/>
      <c r="J2636" s="1220"/>
      <c r="K2636" s="1220"/>
      <c r="L2636" s="1221"/>
      <c r="M2636" s="1220"/>
      <c r="N2636" s="1220"/>
      <c r="O2636" s="1220"/>
      <c r="P2636" s="1220"/>
      <c r="Q2636" s="1225" t="s">
        <v>2667</v>
      </c>
    </row>
    <row r="2637" spans="1:17" s="1243" customFormat="1" ht="20.25">
      <c r="A2637" s="1289" t="s">
        <v>3036</v>
      </c>
      <c r="B2637" s="1224"/>
      <c r="C2637" s="1224"/>
      <c r="D2637" s="1224"/>
      <c r="E2637" s="1220"/>
      <c r="F2637" s="1220"/>
      <c r="G2637" s="1220"/>
      <c r="H2637" s="1220"/>
      <c r="I2637" s="1221"/>
      <c r="J2637" s="1220"/>
      <c r="K2637" s="1220"/>
      <c r="L2637" s="1221"/>
      <c r="M2637" s="1220"/>
      <c r="N2637" s="1220"/>
      <c r="O2637" s="1220"/>
      <c r="P2637" s="1220"/>
      <c r="Q2637" s="1230" t="s">
        <v>3037</v>
      </c>
    </row>
    <row r="2638" spans="1:17" s="1243" customFormat="1" ht="18" customHeight="1">
      <c r="A2638" s="1233" t="s">
        <v>2739</v>
      </c>
      <c r="B2638" s="1224"/>
      <c r="C2638" s="1224"/>
      <c r="D2638" s="1224"/>
      <c r="E2638" s="1220"/>
      <c r="F2638" s="1220"/>
      <c r="G2638" s="1220"/>
      <c r="H2638" s="1220"/>
      <c r="I2638" s="1221"/>
      <c r="J2638" s="1220"/>
      <c r="K2638" s="1220"/>
      <c r="L2638" s="1221"/>
      <c r="M2638" s="1220"/>
      <c r="N2638" s="1220"/>
      <c r="O2638" s="1220"/>
      <c r="P2638" s="1220"/>
      <c r="Q2638" s="1236" t="s">
        <v>2740</v>
      </c>
    </row>
    <row r="2639" spans="1:17" s="1243" customFormat="1" ht="15.95" customHeight="1">
      <c r="A2639" s="1239"/>
      <c r="B2639" s="1240"/>
      <c r="C2639" s="1240"/>
      <c r="D2639" s="1240"/>
      <c r="E2639" s="1240"/>
      <c r="F2639" s="1240"/>
      <c r="G2639" s="1240"/>
      <c r="H2639" s="1240"/>
      <c r="I2639" s="1240"/>
      <c r="J2639" s="1240"/>
      <c r="K2639" s="1240"/>
      <c r="L2639" s="1240"/>
      <c r="M2639" s="1240"/>
      <c r="N2639" s="1240"/>
      <c r="O2639" s="1240"/>
      <c r="P2639" s="1240"/>
      <c r="Q2639" s="1242"/>
    </row>
    <row r="2640" spans="1:17" s="1243" customFormat="1" ht="11.1" customHeight="1">
      <c r="A2640" s="1245"/>
      <c r="B2640" s="2390">
        <v>2018</v>
      </c>
      <c r="C2640" s="2391"/>
      <c r="D2640" s="2391"/>
      <c r="E2640" s="2391"/>
      <c r="F2640" s="2391"/>
      <c r="G2640" s="2391"/>
      <c r="H2640" s="2391"/>
      <c r="I2640" s="2391"/>
      <c r="J2640" s="2391"/>
      <c r="K2640" s="2391"/>
      <c r="L2640" s="2391"/>
      <c r="M2640" s="2391"/>
      <c r="N2640" s="2390">
        <v>2017</v>
      </c>
      <c r="O2640" s="2391"/>
      <c r="P2640" s="2395"/>
      <c r="Q2640" s="1246"/>
    </row>
    <row r="2641" spans="1:17" s="1243" customFormat="1" ht="11.1" customHeight="1">
      <c r="A2641" s="1245"/>
      <c r="B2641" s="2392"/>
      <c r="C2641" s="2393"/>
      <c r="D2641" s="2393"/>
      <c r="E2641" s="2393"/>
      <c r="F2641" s="2393"/>
      <c r="G2641" s="2393"/>
      <c r="H2641" s="2394"/>
      <c r="I2641" s="2393"/>
      <c r="J2641" s="2393"/>
      <c r="K2641" s="2393"/>
      <c r="L2641" s="2393"/>
      <c r="M2641" s="2393"/>
      <c r="N2641" s="2392"/>
      <c r="O2641" s="2393"/>
      <c r="P2641" s="2396"/>
      <c r="Q2641" s="1246" t="s">
        <v>2501</v>
      </c>
    </row>
    <row r="2642" spans="1:17" s="1243" customFormat="1" ht="11.1" customHeight="1">
      <c r="A2642" s="1245"/>
      <c r="B2642" s="1247" t="s">
        <v>2502</v>
      </c>
      <c r="C2642" s="1248" t="s">
        <v>2675</v>
      </c>
      <c r="D2642" s="1249" t="s">
        <v>11</v>
      </c>
      <c r="E2642" s="1250" t="s">
        <v>21</v>
      </c>
      <c r="F2642" s="1250" t="s">
        <v>23</v>
      </c>
      <c r="G2642" s="1250" t="s">
        <v>12</v>
      </c>
      <c r="H2642" s="1251" t="s">
        <v>13</v>
      </c>
      <c r="I2642" s="1251" t="s">
        <v>14</v>
      </c>
      <c r="J2642" s="1251" t="s">
        <v>15</v>
      </c>
      <c r="K2642" s="1252" t="s">
        <v>8</v>
      </c>
      <c r="L2642" s="1252" t="s">
        <v>9</v>
      </c>
      <c r="M2642" s="1252" t="s">
        <v>10</v>
      </c>
      <c r="N2642" s="1247" t="s">
        <v>2502</v>
      </c>
      <c r="O2642" s="1248" t="s">
        <v>2675</v>
      </c>
      <c r="P2642" s="1249" t="s">
        <v>11</v>
      </c>
      <c r="Q2642" s="1246"/>
    </row>
    <row r="2643" spans="1:17" s="1243" customFormat="1" ht="11.1" customHeight="1">
      <c r="A2643" s="1253"/>
      <c r="B2643" s="1254" t="s">
        <v>2406</v>
      </c>
      <c r="C2643" s="1255" t="s">
        <v>2506</v>
      </c>
      <c r="D2643" s="1256" t="s">
        <v>2507</v>
      </c>
      <c r="E2643" s="1257" t="s">
        <v>7</v>
      </c>
      <c r="F2643" s="1257" t="s">
        <v>22</v>
      </c>
      <c r="G2643" s="1257" t="s">
        <v>6</v>
      </c>
      <c r="H2643" s="1258" t="s">
        <v>5</v>
      </c>
      <c r="I2643" s="1258" t="s">
        <v>4</v>
      </c>
      <c r="J2643" s="1258" t="s">
        <v>3</v>
      </c>
      <c r="K2643" s="1259" t="s">
        <v>2</v>
      </c>
      <c r="L2643" s="1259" t="s">
        <v>1</v>
      </c>
      <c r="M2643" s="1259" t="s">
        <v>0</v>
      </c>
      <c r="N2643" s="1254" t="s">
        <v>2406</v>
      </c>
      <c r="O2643" s="1255" t="s">
        <v>2506</v>
      </c>
      <c r="P2643" s="1256" t="s">
        <v>2507</v>
      </c>
      <c r="Q2643" s="1260"/>
    </row>
    <row r="2644" spans="1:17" s="1243" customFormat="1" ht="15" customHeight="1">
      <c r="A2644" s="1290"/>
      <c r="B2644" s="1266"/>
      <c r="C2644" s="1267"/>
      <c r="D2644" s="1268"/>
      <c r="E2644" s="1220"/>
      <c r="F2644" s="1220"/>
      <c r="G2644" s="1220"/>
      <c r="H2644" s="1220"/>
      <c r="I2644" s="1221"/>
      <c r="J2644" s="1220"/>
      <c r="K2644" s="1220"/>
      <c r="L2644" s="1221"/>
      <c r="M2644" s="1220"/>
      <c r="N2644" s="1262"/>
      <c r="O2644" s="1220"/>
      <c r="P2644" s="1263"/>
      <c r="Q2644" s="1264"/>
    </row>
    <row r="2645" spans="1:17" s="1243" customFormat="1" ht="15" customHeight="1">
      <c r="A2645" s="1274" t="s">
        <v>2879</v>
      </c>
      <c r="B2645" s="1266">
        <f>'[2]tr (2)'!C1770</f>
        <v>98.9</v>
      </c>
      <c r="C2645" s="1267">
        <f>'[2]tr (2)'!D1770</f>
        <v>98.9</v>
      </c>
      <c r="D2645" s="1268">
        <f>'[2]tr (2)'!E1770</f>
        <v>98.7</v>
      </c>
      <c r="E2645" s="1267">
        <f>'[2]tr (2)'!F1770</f>
        <v>98.5</v>
      </c>
      <c r="F2645" s="1267">
        <f>'[2]tr (2)'!G1770</f>
        <v>98.3</v>
      </c>
      <c r="G2645" s="1267">
        <f>'[2]tr (2)'!H1770</f>
        <v>98.3</v>
      </c>
      <c r="H2645" s="1267">
        <f>'[2]tr (2)'!I1770</f>
        <v>98.3</v>
      </c>
      <c r="I2645" s="1267">
        <f>'[2]tr (2)'!J1770</f>
        <v>98.3</v>
      </c>
      <c r="J2645" s="1267">
        <f>'[2]tr (2)'!K1770</f>
        <v>98.3</v>
      </c>
      <c r="K2645" s="1267">
        <f>'[2]tr (2)'!L1770</f>
        <v>98.3</v>
      </c>
      <c r="L2645" s="1267">
        <f>'[2]tr (2)'!M1770</f>
        <v>97.9</v>
      </c>
      <c r="M2645" s="1267">
        <f>'[2]tr (2)'!N1770</f>
        <v>97.9</v>
      </c>
      <c r="N2645" s="1266">
        <f>'[2]tr (2)'!O1770</f>
        <v>98.8</v>
      </c>
      <c r="O2645" s="1267">
        <f>'[2]tr (2)'!P1770</f>
        <v>98.8</v>
      </c>
      <c r="P2645" s="1268">
        <f>'[2]tr (2)'!Q1770</f>
        <v>98.8</v>
      </c>
      <c r="Q2645" s="1269" t="s">
        <v>2880</v>
      </c>
    </row>
    <row r="2646" spans="1:17" s="1243" customFormat="1" ht="15" customHeight="1">
      <c r="A2646" s="1244" t="s">
        <v>2881</v>
      </c>
      <c r="B2646" s="1272">
        <f>'[2]tr (2)'!C1771</f>
        <v>86</v>
      </c>
      <c r="C2646" s="1224">
        <f>'[2]tr (2)'!D1771</f>
        <v>85.8</v>
      </c>
      <c r="D2646" s="1276">
        <f>'[2]tr (2)'!E1771</f>
        <v>85.8</v>
      </c>
      <c r="E2646" s="1224">
        <f>'[2]tr (2)'!F1771</f>
        <v>85.8</v>
      </c>
      <c r="F2646" s="1224">
        <f>'[2]tr (2)'!G1771</f>
        <v>85.8</v>
      </c>
      <c r="G2646" s="1224">
        <f>'[2]tr (2)'!H1771</f>
        <v>85.8</v>
      </c>
      <c r="H2646" s="1224">
        <f>'[2]tr (2)'!I1771</f>
        <v>85.8</v>
      </c>
      <c r="I2646" s="1224">
        <f>'[2]tr (2)'!J1771</f>
        <v>85.5</v>
      </c>
      <c r="J2646" s="1224">
        <f>'[2]tr (2)'!K1771</f>
        <v>85.5</v>
      </c>
      <c r="K2646" s="1224">
        <f>'[2]tr (2)'!L1771</f>
        <v>85.5</v>
      </c>
      <c r="L2646" s="1224">
        <f>'[2]tr (2)'!M1771</f>
        <v>85.5</v>
      </c>
      <c r="M2646" s="1224">
        <f>'[2]tr (2)'!N1771</f>
        <v>85.5</v>
      </c>
      <c r="N2646" s="1272">
        <f>'[2]tr (2)'!O1771</f>
        <v>87.2</v>
      </c>
      <c r="O2646" s="1224">
        <f>'[2]tr (2)'!P1771</f>
        <v>87.2</v>
      </c>
      <c r="P2646" s="1276">
        <f>'[2]tr (2)'!Q1771</f>
        <v>87.4</v>
      </c>
      <c r="Q2646" s="1278" t="s">
        <v>2882</v>
      </c>
    </row>
    <row r="2647" spans="1:17" s="1243" customFormat="1" ht="15" customHeight="1">
      <c r="A2647" s="1244" t="s">
        <v>2883</v>
      </c>
      <c r="B2647" s="1272">
        <f>'[2]tr (2)'!C1772</f>
        <v>100</v>
      </c>
      <c r="C2647" s="1224">
        <f>'[2]tr (2)'!D1772</f>
        <v>100</v>
      </c>
      <c r="D2647" s="1276">
        <f>'[2]tr (2)'!E1772</f>
        <v>100</v>
      </c>
      <c r="E2647" s="1224">
        <f>'[2]tr (2)'!F1772</f>
        <v>100</v>
      </c>
      <c r="F2647" s="1224">
        <f>'[2]tr (2)'!G1772</f>
        <v>100</v>
      </c>
      <c r="G2647" s="1224">
        <f>'[2]tr (2)'!H1772</f>
        <v>100</v>
      </c>
      <c r="H2647" s="1224">
        <f>'[2]tr (2)'!I1772</f>
        <v>100</v>
      </c>
      <c r="I2647" s="1224">
        <f>'[2]tr (2)'!J1772</f>
        <v>100</v>
      </c>
      <c r="J2647" s="1224">
        <f>'[2]tr (2)'!K1772</f>
        <v>100</v>
      </c>
      <c r="K2647" s="1224">
        <f>'[2]tr (2)'!L1772</f>
        <v>100</v>
      </c>
      <c r="L2647" s="1224">
        <f>'[2]tr (2)'!M1772</f>
        <v>100</v>
      </c>
      <c r="M2647" s="1224">
        <f>'[2]tr (2)'!N1772</f>
        <v>100</v>
      </c>
      <c r="N2647" s="1272">
        <f>'[2]tr (2)'!O1772</f>
        <v>100</v>
      </c>
      <c r="O2647" s="1224">
        <f>'[2]tr (2)'!P1772</f>
        <v>100</v>
      </c>
      <c r="P2647" s="1276">
        <f>'[2]tr (2)'!Q1772</f>
        <v>100</v>
      </c>
      <c r="Q2647" s="1277" t="s">
        <v>2884</v>
      </c>
    </row>
    <row r="2648" spans="1:17" s="1243" customFormat="1" ht="15" customHeight="1">
      <c r="A2648" s="1244" t="s">
        <v>2885</v>
      </c>
      <c r="B2648" s="1272">
        <f>'[2]tr (2)'!C1773</f>
        <v>93.1</v>
      </c>
      <c r="C2648" s="1224">
        <f>'[2]tr (2)'!D1773</f>
        <v>93.1</v>
      </c>
      <c r="D2648" s="1276">
        <f>'[2]tr (2)'!E1773</f>
        <v>93.1</v>
      </c>
      <c r="E2648" s="1224">
        <f>'[2]tr (2)'!F1773</f>
        <v>93.1</v>
      </c>
      <c r="F2648" s="1224">
        <f>'[2]tr (2)'!G1773</f>
        <v>93.1</v>
      </c>
      <c r="G2648" s="1224">
        <f>'[2]tr (2)'!H1773</f>
        <v>93.1</v>
      </c>
      <c r="H2648" s="1224">
        <f>'[2]tr (2)'!I1773</f>
        <v>93.1</v>
      </c>
      <c r="I2648" s="1224">
        <f>'[2]tr (2)'!J1773</f>
        <v>93.1</v>
      </c>
      <c r="J2648" s="1224">
        <f>'[2]tr (2)'!K1773</f>
        <v>93.1</v>
      </c>
      <c r="K2648" s="1224">
        <f>'[2]tr (2)'!L1773</f>
        <v>93.1</v>
      </c>
      <c r="L2648" s="1224">
        <f>'[2]tr (2)'!M1773</f>
        <v>93.1</v>
      </c>
      <c r="M2648" s="1224">
        <f>'[2]tr (2)'!N1773</f>
        <v>93.1</v>
      </c>
      <c r="N2648" s="1272">
        <f>'[2]tr (2)'!O1773</f>
        <v>93.1</v>
      </c>
      <c r="O2648" s="1224">
        <f>'[2]tr (2)'!P1773</f>
        <v>93.1</v>
      </c>
      <c r="P2648" s="1276">
        <f>'[2]tr (2)'!Q1773</f>
        <v>93.1</v>
      </c>
      <c r="Q2648" s="1277" t="s">
        <v>2886</v>
      </c>
    </row>
    <row r="2649" spans="1:17" s="1243" customFormat="1" ht="15" customHeight="1">
      <c r="A2649" s="1244" t="s">
        <v>2887</v>
      </c>
      <c r="B2649" s="1272">
        <f>'[2]tr (2)'!C1774</f>
        <v>69.2</v>
      </c>
      <c r="C2649" s="1224">
        <f>'[2]tr (2)'!D1774</f>
        <v>69.2</v>
      </c>
      <c r="D2649" s="1276">
        <f>'[2]tr (2)'!E1774</f>
        <v>69.2</v>
      </c>
      <c r="E2649" s="1224">
        <f>'[2]tr (2)'!F1774</f>
        <v>69.2</v>
      </c>
      <c r="F2649" s="1224">
        <f>'[2]tr (2)'!G1774</f>
        <v>69.2</v>
      </c>
      <c r="G2649" s="1224">
        <f>'[2]tr (2)'!H1774</f>
        <v>69.2</v>
      </c>
      <c r="H2649" s="1224">
        <f>'[2]tr (2)'!I1774</f>
        <v>69.2</v>
      </c>
      <c r="I2649" s="1224">
        <f>'[2]tr (2)'!J1774</f>
        <v>69.2</v>
      </c>
      <c r="J2649" s="1224">
        <f>'[2]tr (2)'!K1774</f>
        <v>69.2</v>
      </c>
      <c r="K2649" s="1224">
        <f>'[2]tr (2)'!L1774</f>
        <v>69.2</v>
      </c>
      <c r="L2649" s="1224">
        <f>'[2]tr (2)'!M1774</f>
        <v>69.2</v>
      </c>
      <c r="M2649" s="1224">
        <f>'[2]tr (2)'!N1774</f>
        <v>69.2</v>
      </c>
      <c r="N2649" s="1272">
        <f>'[2]tr (2)'!O1774</f>
        <v>69.2</v>
      </c>
      <c r="O2649" s="1224">
        <f>'[2]tr (2)'!P1774</f>
        <v>69.2</v>
      </c>
      <c r="P2649" s="1276">
        <f>'[2]tr (2)'!Q1774</f>
        <v>68.8</v>
      </c>
      <c r="Q2649" s="1277" t="s">
        <v>2888</v>
      </c>
    </row>
    <row r="2650" spans="1:17" s="1243" customFormat="1" ht="15" customHeight="1">
      <c r="A2650" s="1308" t="s">
        <v>2889</v>
      </c>
      <c r="B2650" s="1272">
        <f>'[2]tr (2)'!C1775</f>
        <v>131</v>
      </c>
      <c r="C2650" s="1224">
        <f>'[2]tr (2)'!D1775</f>
        <v>131</v>
      </c>
      <c r="D2650" s="1276">
        <f>'[2]tr (2)'!E1775</f>
        <v>131</v>
      </c>
      <c r="E2650" s="1224">
        <f>'[2]tr (2)'!F1775</f>
        <v>131</v>
      </c>
      <c r="F2650" s="1224">
        <f>'[2]tr (2)'!G1775</f>
        <v>131</v>
      </c>
      <c r="G2650" s="1224">
        <f>'[2]tr (2)'!H1775</f>
        <v>131</v>
      </c>
      <c r="H2650" s="1224">
        <f>'[2]tr (2)'!I1775</f>
        <v>131</v>
      </c>
      <c r="I2650" s="1224">
        <f>'[2]tr (2)'!J1775</f>
        <v>131</v>
      </c>
      <c r="J2650" s="1224">
        <f>'[2]tr (2)'!K1775</f>
        <v>131</v>
      </c>
      <c r="K2650" s="1224">
        <f>'[2]tr (2)'!L1775</f>
        <v>131</v>
      </c>
      <c r="L2650" s="1224">
        <f>'[2]tr (2)'!M1775</f>
        <v>131</v>
      </c>
      <c r="M2650" s="1224">
        <f>'[2]tr (2)'!N1775</f>
        <v>131</v>
      </c>
      <c r="N2650" s="1272">
        <f>'[2]tr (2)'!O1775</f>
        <v>131</v>
      </c>
      <c r="O2650" s="1224">
        <f>'[2]tr (2)'!P1775</f>
        <v>131</v>
      </c>
      <c r="P2650" s="1276">
        <f>'[2]tr (2)'!Q1775</f>
        <v>131</v>
      </c>
      <c r="Q2650" s="1280" t="s">
        <v>2890</v>
      </c>
    </row>
    <row r="2651" spans="1:17" s="1243" customFormat="1" ht="15" customHeight="1">
      <c r="A2651" s="1244" t="s">
        <v>2891</v>
      </c>
      <c r="B2651" s="1272">
        <f>'[2]tr (2)'!C1776</f>
        <v>125.5</v>
      </c>
      <c r="C2651" s="1224">
        <f>'[2]tr (2)'!D1776</f>
        <v>125.5</v>
      </c>
      <c r="D2651" s="1276">
        <f>'[2]tr (2)'!E1776</f>
        <v>119.8</v>
      </c>
      <c r="E2651" s="1224">
        <f>'[2]tr (2)'!F1776</f>
        <v>114.4</v>
      </c>
      <c r="F2651" s="1224">
        <f>'[2]tr (2)'!G1776</f>
        <v>109</v>
      </c>
      <c r="G2651" s="1224">
        <f>'[2]tr (2)'!H1776</f>
        <v>109</v>
      </c>
      <c r="H2651" s="1224">
        <f>'[2]tr (2)'!I1776</f>
        <v>109</v>
      </c>
      <c r="I2651" s="1224">
        <f>'[2]tr (2)'!J1776</f>
        <v>109</v>
      </c>
      <c r="J2651" s="1224">
        <f>'[2]tr (2)'!K1776</f>
        <v>109</v>
      </c>
      <c r="K2651" s="1224">
        <f>'[2]tr (2)'!L1776</f>
        <v>109</v>
      </c>
      <c r="L2651" s="1224">
        <f>'[2]tr (2)'!M1776</f>
        <v>109</v>
      </c>
      <c r="M2651" s="1224">
        <f>'[2]tr (2)'!N1776</f>
        <v>109</v>
      </c>
      <c r="N2651" s="1272">
        <f>'[2]tr (2)'!O1776</f>
        <v>109</v>
      </c>
      <c r="O2651" s="1224">
        <f>'[2]tr (2)'!P1776</f>
        <v>109</v>
      </c>
      <c r="P2651" s="1276">
        <f>'[2]tr (2)'!Q1776</f>
        <v>109</v>
      </c>
      <c r="Q2651" s="1278" t="s">
        <v>2892</v>
      </c>
    </row>
    <row r="2652" spans="1:17" s="1243" customFormat="1" ht="15" customHeight="1">
      <c r="A2652" s="1244" t="s">
        <v>2893</v>
      </c>
      <c r="B2652" s="1272">
        <f>'[2]tr (2)'!C1777</f>
        <v>102.5</v>
      </c>
      <c r="C2652" s="1224">
        <f>'[2]tr (2)'!D1777</f>
        <v>102.5</v>
      </c>
      <c r="D2652" s="1276">
        <f>'[2]tr (2)'!E1777</f>
        <v>102.5</v>
      </c>
      <c r="E2652" s="1224">
        <f>'[2]tr (2)'!F1777</f>
        <v>102.5</v>
      </c>
      <c r="F2652" s="1224">
        <f>'[2]tr (2)'!G1777</f>
        <v>102.5</v>
      </c>
      <c r="G2652" s="1224">
        <f>'[2]tr (2)'!H1777</f>
        <v>102.5</v>
      </c>
      <c r="H2652" s="1224">
        <f>'[2]tr (2)'!I1777</f>
        <v>102.5</v>
      </c>
      <c r="I2652" s="1224">
        <f>'[2]tr (2)'!J1777</f>
        <v>102.5</v>
      </c>
      <c r="J2652" s="1224">
        <f>'[2]tr (2)'!K1777</f>
        <v>102.5</v>
      </c>
      <c r="K2652" s="1224">
        <f>'[2]tr (2)'!L1777</f>
        <v>102.5</v>
      </c>
      <c r="L2652" s="1224">
        <f>'[2]tr (2)'!M1777</f>
        <v>102.5</v>
      </c>
      <c r="M2652" s="1224">
        <f>'[2]tr (2)'!N1777</f>
        <v>102.5</v>
      </c>
      <c r="N2652" s="1272">
        <f>'[2]tr (2)'!O1777</f>
        <v>102.5</v>
      </c>
      <c r="O2652" s="1224">
        <f>'[2]tr (2)'!P1777</f>
        <v>102.5</v>
      </c>
      <c r="P2652" s="1276">
        <f>'[2]tr (2)'!Q1777</f>
        <v>102.5</v>
      </c>
      <c r="Q2652" s="1278" t="s">
        <v>2894</v>
      </c>
    </row>
    <row r="2653" spans="1:17" s="1243" customFormat="1" ht="15" customHeight="1">
      <c r="A2653" s="1244" t="s">
        <v>2895</v>
      </c>
      <c r="B2653" s="1272">
        <f>'[2]tr (2)'!C1778</f>
        <v>92.1</v>
      </c>
      <c r="C2653" s="1224">
        <f>'[2]tr (2)'!D1778</f>
        <v>89.5</v>
      </c>
      <c r="D2653" s="1276">
        <f>'[2]tr (2)'!E1778</f>
        <v>89.5</v>
      </c>
      <c r="E2653" s="1224">
        <f>'[2]tr (2)'!F1778</f>
        <v>89.5</v>
      </c>
      <c r="F2653" s="1224">
        <f>'[2]tr (2)'!G1778</f>
        <v>89.5</v>
      </c>
      <c r="G2653" s="1224">
        <f>'[2]tr (2)'!H1778</f>
        <v>89.5</v>
      </c>
      <c r="H2653" s="1224">
        <f>'[2]tr (2)'!I1778</f>
        <v>89.5</v>
      </c>
      <c r="I2653" s="1224">
        <f>'[2]tr (2)'!J1778</f>
        <v>89.5</v>
      </c>
      <c r="J2653" s="1224">
        <f>'[2]tr (2)'!K1778</f>
        <v>89.5</v>
      </c>
      <c r="K2653" s="1224">
        <f>'[2]tr (2)'!L1778</f>
        <v>89.5</v>
      </c>
      <c r="L2653" s="1224">
        <f>'[2]tr (2)'!M1778</f>
        <v>89.5</v>
      </c>
      <c r="M2653" s="1224">
        <f>'[2]tr (2)'!N1778</f>
        <v>89.5</v>
      </c>
      <c r="N2653" s="1272">
        <f>'[2]tr (2)'!O1778</f>
        <v>89.5</v>
      </c>
      <c r="O2653" s="1224">
        <f>'[2]tr (2)'!P1778</f>
        <v>89.5</v>
      </c>
      <c r="P2653" s="1276">
        <f>'[2]tr (2)'!Q1778</f>
        <v>89.5</v>
      </c>
      <c r="Q2653" s="1278" t="s">
        <v>2896</v>
      </c>
    </row>
    <row r="2654" spans="1:17" s="1243" customFormat="1" ht="15" customHeight="1">
      <c r="A2654" s="1244" t="s">
        <v>2897</v>
      </c>
      <c r="B2654" s="1272">
        <f>'[2]tr (2)'!C1779</f>
        <v>111.8</v>
      </c>
      <c r="C2654" s="1224">
        <f>'[2]tr (2)'!D1779</f>
        <v>111.8</v>
      </c>
      <c r="D2654" s="1276">
        <f>'[2]tr (2)'!E1779</f>
        <v>111.8</v>
      </c>
      <c r="E2654" s="1224">
        <f>'[2]tr (2)'!F1779</f>
        <v>111.8</v>
      </c>
      <c r="F2654" s="1224">
        <f>'[2]tr (2)'!G1779</f>
        <v>111.8</v>
      </c>
      <c r="G2654" s="1224">
        <f>'[2]tr (2)'!H1779</f>
        <v>111.8</v>
      </c>
      <c r="H2654" s="1224">
        <f>'[2]tr (2)'!I1779</f>
        <v>111.8</v>
      </c>
      <c r="I2654" s="1224">
        <f>'[2]tr (2)'!J1779</f>
        <v>111.8</v>
      </c>
      <c r="J2654" s="1224">
        <f>'[2]tr (2)'!K1779</f>
        <v>111.8</v>
      </c>
      <c r="K2654" s="1224">
        <f>'[2]tr (2)'!L1779</f>
        <v>111.8</v>
      </c>
      <c r="L2654" s="1224">
        <f>'[2]tr (2)'!M1779</f>
        <v>111.8</v>
      </c>
      <c r="M2654" s="1224">
        <f>'[2]tr (2)'!N1779</f>
        <v>111.8</v>
      </c>
      <c r="N2654" s="1272">
        <f>'[2]tr (2)'!O1779</f>
        <v>111.8</v>
      </c>
      <c r="O2654" s="1224">
        <f>'[2]tr (2)'!P1779</f>
        <v>111.8</v>
      </c>
      <c r="P2654" s="1276">
        <f>'[2]tr (2)'!Q1779</f>
        <v>111.8</v>
      </c>
      <c r="Q2654" s="1278" t="s">
        <v>2898</v>
      </c>
    </row>
    <row r="2655" spans="1:17" s="1243" customFormat="1" ht="15" customHeight="1">
      <c r="A2655" s="1244" t="s">
        <v>2899</v>
      </c>
      <c r="B2655" s="1272">
        <f>'[2]tr (2)'!C1780</f>
        <v>94.3</v>
      </c>
      <c r="C2655" s="1224">
        <f>'[2]tr (2)'!D1780</f>
        <v>94.3</v>
      </c>
      <c r="D2655" s="1276">
        <f>'[2]tr (2)'!E1780</f>
        <v>94.3</v>
      </c>
      <c r="E2655" s="1224">
        <f>'[2]tr (2)'!F1780</f>
        <v>94.3</v>
      </c>
      <c r="F2655" s="1224">
        <f>'[2]tr (2)'!G1780</f>
        <v>94.3</v>
      </c>
      <c r="G2655" s="1224">
        <f>'[2]tr (2)'!H1780</f>
        <v>94.3</v>
      </c>
      <c r="H2655" s="1224">
        <f>'[2]tr (2)'!I1780</f>
        <v>94.3</v>
      </c>
      <c r="I2655" s="1224">
        <f>'[2]tr (2)'!J1780</f>
        <v>94.3</v>
      </c>
      <c r="J2655" s="1224">
        <f>'[2]tr (2)'!K1780</f>
        <v>94.3</v>
      </c>
      <c r="K2655" s="1224">
        <f>'[2]tr (2)'!L1780</f>
        <v>94.3</v>
      </c>
      <c r="L2655" s="1224">
        <f>'[2]tr (2)'!M1780</f>
        <v>85.9</v>
      </c>
      <c r="M2655" s="1224">
        <f>'[2]tr (2)'!N1780</f>
        <v>85.9</v>
      </c>
      <c r="N2655" s="1272">
        <f>'[2]tr (2)'!O1780</f>
        <v>102.7</v>
      </c>
      <c r="O2655" s="1224">
        <f>'[2]tr (2)'!P1780</f>
        <v>102.7</v>
      </c>
      <c r="P2655" s="1276">
        <f>'[2]tr (2)'!Q1780</f>
        <v>102.7</v>
      </c>
      <c r="Q2655" s="1278" t="s">
        <v>2900</v>
      </c>
    </row>
    <row r="2656" spans="1:17" s="1243" customFormat="1" ht="15" customHeight="1">
      <c r="A2656" s="1244" t="s">
        <v>2901</v>
      </c>
      <c r="B2656" s="1272">
        <f>'[2]tr (2)'!C1781</f>
        <v>100</v>
      </c>
      <c r="C2656" s="1224">
        <f>'[2]tr (2)'!D1781</f>
        <v>100</v>
      </c>
      <c r="D2656" s="1276">
        <f>'[2]tr (2)'!E1781</f>
        <v>100</v>
      </c>
      <c r="E2656" s="1224">
        <f>'[2]tr (2)'!F1781</f>
        <v>100</v>
      </c>
      <c r="F2656" s="1224">
        <f>'[2]tr (2)'!G1781</f>
        <v>100</v>
      </c>
      <c r="G2656" s="1224">
        <f>'[2]tr (2)'!H1781</f>
        <v>100</v>
      </c>
      <c r="H2656" s="1224">
        <f>'[2]tr (2)'!I1781</f>
        <v>100</v>
      </c>
      <c r="I2656" s="1224">
        <f>'[2]tr (2)'!J1781</f>
        <v>100</v>
      </c>
      <c r="J2656" s="1224">
        <f>'[2]tr (2)'!K1781</f>
        <v>100</v>
      </c>
      <c r="K2656" s="1224">
        <f>'[2]tr (2)'!L1781</f>
        <v>100</v>
      </c>
      <c r="L2656" s="1224">
        <f>'[2]tr (2)'!M1781</f>
        <v>100</v>
      </c>
      <c r="M2656" s="1224">
        <f>'[2]tr (2)'!N1781</f>
        <v>100</v>
      </c>
      <c r="N2656" s="1272">
        <f>'[2]tr (2)'!O1781</f>
        <v>100</v>
      </c>
      <c r="O2656" s="1224">
        <f>'[2]tr (2)'!P1781</f>
        <v>100</v>
      </c>
      <c r="P2656" s="1276">
        <f>'[2]tr (2)'!Q1781</f>
        <v>100</v>
      </c>
      <c r="Q2656" s="1278" t="s">
        <v>2902</v>
      </c>
    </row>
    <row r="2657" spans="1:17" s="1243" customFormat="1" ht="15" customHeight="1">
      <c r="A2657" s="1244" t="s">
        <v>2903</v>
      </c>
      <c r="B2657" s="1272">
        <f>'[2]tr (2)'!C1782</f>
        <v>100.4</v>
      </c>
      <c r="C2657" s="1224">
        <f>'[2]tr (2)'!D1782</f>
        <v>100.4</v>
      </c>
      <c r="D2657" s="1276">
        <f>'[2]tr (2)'!E1782</f>
        <v>100.4</v>
      </c>
      <c r="E2657" s="1224">
        <f>'[2]tr (2)'!F1782</f>
        <v>100.4</v>
      </c>
      <c r="F2657" s="1224">
        <f>'[2]tr (2)'!G1782</f>
        <v>100.4</v>
      </c>
      <c r="G2657" s="1224">
        <f>'[2]tr (2)'!H1782</f>
        <v>100.4</v>
      </c>
      <c r="H2657" s="1224">
        <f>'[2]tr (2)'!I1782</f>
        <v>100.4</v>
      </c>
      <c r="I2657" s="1224">
        <f>'[2]tr (2)'!J1782</f>
        <v>100.4</v>
      </c>
      <c r="J2657" s="1224">
        <f>'[2]tr (2)'!K1782</f>
        <v>100.4</v>
      </c>
      <c r="K2657" s="1224">
        <f>'[2]tr (2)'!L1782</f>
        <v>100.4</v>
      </c>
      <c r="L2657" s="1224">
        <f>'[2]tr (2)'!M1782</f>
        <v>100.4</v>
      </c>
      <c r="M2657" s="1224">
        <f>'[2]tr (2)'!N1782</f>
        <v>100.4</v>
      </c>
      <c r="N2657" s="1272">
        <f>'[2]tr (2)'!O1782</f>
        <v>100.3</v>
      </c>
      <c r="O2657" s="1224">
        <f>'[2]tr (2)'!P1782</f>
        <v>100.3</v>
      </c>
      <c r="P2657" s="1276">
        <f>'[2]tr (2)'!Q1782</f>
        <v>100.3</v>
      </c>
      <c r="Q2657" s="1278" t="s">
        <v>2904</v>
      </c>
    </row>
    <row r="2658" spans="1:17" s="1243" customFormat="1" ht="15" customHeight="1">
      <c r="A2658" s="1244" t="s">
        <v>2905</v>
      </c>
      <c r="B2658" s="1272">
        <f>'[2]tr (2)'!C1783</f>
        <v>146.4</v>
      </c>
      <c r="C2658" s="1224">
        <f>'[2]tr (2)'!D1783</f>
        <v>146.4</v>
      </c>
      <c r="D2658" s="1276">
        <f>'[2]tr (2)'!E1783</f>
        <v>146.30000000000001</v>
      </c>
      <c r="E2658" s="1224">
        <f>'[2]tr (2)'!F1783</f>
        <v>146.30000000000001</v>
      </c>
      <c r="F2658" s="1224">
        <f>'[2]tr (2)'!G1783</f>
        <v>146.30000000000001</v>
      </c>
      <c r="G2658" s="1224">
        <f>'[2]tr (2)'!H1783</f>
        <v>146.1</v>
      </c>
      <c r="H2658" s="1224">
        <f>'[2]tr (2)'!I1783</f>
        <v>146.1</v>
      </c>
      <c r="I2658" s="1224">
        <f>'[2]tr (2)'!J1783</f>
        <v>146.1</v>
      </c>
      <c r="J2658" s="1224">
        <f>'[2]tr (2)'!K1783</f>
        <v>146.1</v>
      </c>
      <c r="K2658" s="1224">
        <f>'[2]tr (2)'!L1783</f>
        <v>146.1</v>
      </c>
      <c r="L2658" s="1224">
        <f>'[2]tr (2)'!M1783</f>
        <v>146.1</v>
      </c>
      <c r="M2658" s="1224">
        <f>'[2]tr (2)'!N1783</f>
        <v>146.1</v>
      </c>
      <c r="N2658" s="1272">
        <f>'[2]tr (2)'!O1783</f>
        <v>146.1</v>
      </c>
      <c r="O2658" s="1224">
        <f>'[2]tr (2)'!P1783</f>
        <v>146.1</v>
      </c>
      <c r="P2658" s="1276">
        <f>'[2]tr (2)'!Q1783</f>
        <v>146.1</v>
      </c>
      <c r="Q2658" s="1278" t="s">
        <v>2906</v>
      </c>
    </row>
    <row r="2659" spans="1:17" s="1243" customFormat="1" ht="15" customHeight="1">
      <c r="A2659" s="1244" t="s">
        <v>2907</v>
      </c>
      <c r="B2659" s="1272">
        <f>'[2]tr (2)'!C1784</f>
        <v>107.4</v>
      </c>
      <c r="C2659" s="1224">
        <f>'[2]tr (2)'!D1784</f>
        <v>107.4</v>
      </c>
      <c r="D2659" s="1276">
        <f>'[2]tr (2)'!E1784</f>
        <v>107.4</v>
      </c>
      <c r="E2659" s="1224">
        <f>'[2]tr (2)'!F1784</f>
        <v>107.4</v>
      </c>
      <c r="F2659" s="1224">
        <f>'[2]tr (2)'!G1784</f>
        <v>107.4</v>
      </c>
      <c r="G2659" s="1224">
        <f>'[2]tr (2)'!H1784</f>
        <v>107.4</v>
      </c>
      <c r="H2659" s="1224">
        <f>'[2]tr (2)'!I1784</f>
        <v>107.4</v>
      </c>
      <c r="I2659" s="1224">
        <f>'[2]tr (2)'!J1784</f>
        <v>107.4</v>
      </c>
      <c r="J2659" s="1224">
        <f>'[2]tr (2)'!K1784</f>
        <v>107.4</v>
      </c>
      <c r="K2659" s="1224">
        <f>'[2]tr (2)'!L1784</f>
        <v>107.4</v>
      </c>
      <c r="L2659" s="1224">
        <f>'[2]tr (2)'!M1784</f>
        <v>107.4</v>
      </c>
      <c r="M2659" s="1224">
        <f>'[2]tr (2)'!N1784</f>
        <v>107.4</v>
      </c>
      <c r="N2659" s="1272">
        <f>'[2]tr (2)'!O1784</f>
        <v>107.4</v>
      </c>
      <c r="O2659" s="1224">
        <f>'[2]tr (2)'!P1784</f>
        <v>107.4</v>
      </c>
      <c r="P2659" s="1276">
        <f>'[2]tr (2)'!Q1784</f>
        <v>107.4</v>
      </c>
      <c r="Q2659" s="1278" t="s">
        <v>2908</v>
      </c>
    </row>
    <row r="2660" spans="1:17" s="1243" customFormat="1" ht="15" customHeight="1">
      <c r="A2660" s="1244" t="s">
        <v>2909</v>
      </c>
      <c r="B2660" s="1272">
        <f>'[2]tr (2)'!C1785</f>
        <v>100</v>
      </c>
      <c r="C2660" s="1224">
        <f>'[2]tr (2)'!D1785</f>
        <v>100</v>
      </c>
      <c r="D2660" s="1276">
        <f>'[2]tr (2)'!E1785</f>
        <v>100</v>
      </c>
      <c r="E2660" s="1224">
        <f>'[2]tr (2)'!F1785</f>
        <v>100</v>
      </c>
      <c r="F2660" s="1224">
        <f>'[2]tr (2)'!G1785</f>
        <v>100</v>
      </c>
      <c r="G2660" s="1224">
        <f>'[2]tr (2)'!H1785</f>
        <v>100</v>
      </c>
      <c r="H2660" s="1224">
        <f>'[2]tr (2)'!I1785</f>
        <v>100</v>
      </c>
      <c r="I2660" s="1224">
        <f>'[2]tr (2)'!J1785</f>
        <v>100</v>
      </c>
      <c r="J2660" s="1224">
        <f>'[2]tr (2)'!K1785</f>
        <v>100</v>
      </c>
      <c r="K2660" s="1224">
        <f>'[2]tr (2)'!L1785</f>
        <v>100</v>
      </c>
      <c r="L2660" s="1224">
        <f>'[2]tr (2)'!M1785</f>
        <v>100</v>
      </c>
      <c r="M2660" s="1224">
        <f>'[2]tr (2)'!N1785</f>
        <v>100</v>
      </c>
      <c r="N2660" s="1272">
        <f>'[2]tr (2)'!O1785</f>
        <v>100</v>
      </c>
      <c r="O2660" s="1224">
        <f>'[2]tr (2)'!P1785</f>
        <v>100</v>
      </c>
      <c r="P2660" s="1276">
        <f>'[2]tr (2)'!Q1785</f>
        <v>100</v>
      </c>
      <c r="Q2660" s="1278" t="s">
        <v>2910</v>
      </c>
    </row>
    <row r="2661" spans="1:17" s="1243" customFormat="1" ht="15" customHeight="1">
      <c r="A2661" s="1244"/>
      <c r="B2661" s="1272"/>
      <c r="C2661" s="1224"/>
      <c r="D2661" s="1268"/>
      <c r="E2661" s="1267"/>
      <c r="F2661" s="1267"/>
      <c r="G2661" s="1267"/>
      <c r="H2661" s="1267"/>
      <c r="I2661" s="1267"/>
      <c r="J2661" s="1267"/>
      <c r="K2661" s="1267"/>
      <c r="L2661" s="1267"/>
      <c r="M2661" s="1267"/>
      <c r="N2661" s="1266"/>
      <c r="O2661" s="1267"/>
      <c r="P2661" s="1268"/>
      <c r="Q2661" s="1278"/>
    </row>
    <row r="2662" spans="1:17" s="1243" customFormat="1" ht="15" customHeight="1">
      <c r="A2662" s="1274" t="s">
        <v>2911</v>
      </c>
      <c r="B2662" s="1266">
        <f>'[2]tr (2)'!C1787</f>
        <v>123.7</v>
      </c>
      <c r="C2662" s="1267">
        <f>'[2]tr (2)'!D1787</f>
        <v>123.7</v>
      </c>
      <c r="D2662" s="1268">
        <f>'[2]tr (2)'!E1787</f>
        <v>123.7</v>
      </c>
      <c r="E2662" s="1267">
        <f>'[2]tr (2)'!F1787</f>
        <v>123.7</v>
      </c>
      <c r="F2662" s="1267">
        <f>'[2]tr (2)'!G1787</f>
        <v>123.7</v>
      </c>
      <c r="G2662" s="1267">
        <f>'[2]tr (2)'!H1787</f>
        <v>123.7</v>
      </c>
      <c r="H2662" s="1267">
        <f>'[2]tr (2)'!I1787</f>
        <v>123.7</v>
      </c>
      <c r="I2662" s="1267">
        <f>'[2]tr (2)'!J1787</f>
        <v>123.7</v>
      </c>
      <c r="J2662" s="1267">
        <f>'[2]tr (2)'!K1787</f>
        <v>123.7</v>
      </c>
      <c r="K2662" s="1267">
        <f>'[2]tr (2)'!L1787</f>
        <v>123.7</v>
      </c>
      <c r="L2662" s="1267">
        <f>'[2]tr (2)'!M1787</f>
        <v>123.7</v>
      </c>
      <c r="M2662" s="1267">
        <f>'[2]tr (2)'!N1787</f>
        <v>123.7</v>
      </c>
      <c r="N2662" s="1266">
        <f>'[2]tr (2)'!O1787</f>
        <v>123.7</v>
      </c>
      <c r="O2662" s="1267">
        <f>'[2]tr (2)'!P1787</f>
        <v>123.7</v>
      </c>
      <c r="P2662" s="1268">
        <f>'[2]tr (2)'!Q1787</f>
        <v>123.7</v>
      </c>
      <c r="Q2662" s="1275" t="s">
        <v>2912</v>
      </c>
    </row>
    <row r="2663" spans="1:17" s="1243" customFormat="1" ht="15" customHeight="1">
      <c r="A2663" s="1244" t="s">
        <v>2913</v>
      </c>
      <c r="B2663" s="1272">
        <f>'[2]tr (2)'!C1788</f>
        <v>123.8</v>
      </c>
      <c r="C2663" s="1224">
        <f>'[2]tr (2)'!D1788</f>
        <v>123.8</v>
      </c>
      <c r="D2663" s="1276">
        <f>'[2]tr (2)'!E1788</f>
        <v>123.8</v>
      </c>
      <c r="E2663" s="1224">
        <f>'[2]tr (2)'!F1788</f>
        <v>123.8</v>
      </c>
      <c r="F2663" s="1224">
        <f>'[2]tr (2)'!G1788</f>
        <v>123.8</v>
      </c>
      <c r="G2663" s="1224">
        <f>'[2]tr (2)'!H1788</f>
        <v>123.8</v>
      </c>
      <c r="H2663" s="1224">
        <f>'[2]tr (2)'!I1788</f>
        <v>123.8</v>
      </c>
      <c r="I2663" s="1224">
        <f>'[2]tr (2)'!J1788</f>
        <v>123.8</v>
      </c>
      <c r="J2663" s="1224">
        <f>'[2]tr (2)'!K1788</f>
        <v>123.8</v>
      </c>
      <c r="K2663" s="1224">
        <f>'[2]tr (2)'!L1788</f>
        <v>123.8</v>
      </c>
      <c r="L2663" s="1224">
        <f>'[2]tr (2)'!M1788</f>
        <v>123.8</v>
      </c>
      <c r="M2663" s="1224">
        <f>'[2]tr (2)'!N1788</f>
        <v>123.8</v>
      </c>
      <c r="N2663" s="1272">
        <f>'[2]tr (2)'!O1788</f>
        <v>123.8</v>
      </c>
      <c r="O2663" s="1224">
        <f>'[2]tr (2)'!P1788</f>
        <v>123.8</v>
      </c>
      <c r="P2663" s="1276">
        <f>'[2]tr (2)'!Q1788</f>
        <v>123.8</v>
      </c>
      <c r="Q2663" s="1278" t="s">
        <v>2914</v>
      </c>
    </row>
    <row r="2664" spans="1:17" s="1243" customFormat="1" ht="15" customHeight="1">
      <c r="A2664" s="1244" t="s">
        <v>2915</v>
      </c>
      <c r="B2664" s="1272">
        <f>'[2]tr (2)'!C1789</f>
        <v>141.9</v>
      </c>
      <c r="C2664" s="1224">
        <f>'[2]tr (2)'!D1789</f>
        <v>141.9</v>
      </c>
      <c r="D2664" s="1276">
        <f>'[2]tr (2)'!E1789</f>
        <v>141.9</v>
      </c>
      <c r="E2664" s="1224">
        <f>'[2]tr (2)'!F1789</f>
        <v>141.9</v>
      </c>
      <c r="F2664" s="1224">
        <f>'[2]tr (2)'!G1789</f>
        <v>141.9</v>
      </c>
      <c r="G2664" s="1224">
        <f>'[2]tr (2)'!H1789</f>
        <v>141.9</v>
      </c>
      <c r="H2664" s="1224">
        <f>'[2]tr (2)'!I1789</f>
        <v>141.9</v>
      </c>
      <c r="I2664" s="1224">
        <f>'[2]tr (2)'!J1789</f>
        <v>141.9</v>
      </c>
      <c r="J2664" s="1224">
        <f>'[2]tr (2)'!K1789</f>
        <v>141.9</v>
      </c>
      <c r="K2664" s="1224">
        <f>'[2]tr (2)'!L1789</f>
        <v>141.9</v>
      </c>
      <c r="L2664" s="1224">
        <f>'[2]tr (2)'!M1789</f>
        <v>141.9</v>
      </c>
      <c r="M2664" s="1224">
        <f>'[2]tr (2)'!N1789</f>
        <v>141.9</v>
      </c>
      <c r="N2664" s="1272">
        <f>'[2]tr (2)'!O1789</f>
        <v>141.9</v>
      </c>
      <c r="O2664" s="1224">
        <f>'[2]tr (2)'!P1789</f>
        <v>141.9</v>
      </c>
      <c r="P2664" s="1276">
        <f>'[2]tr (2)'!Q1789</f>
        <v>141.9</v>
      </c>
      <c r="Q2664" s="1278" t="s">
        <v>2916</v>
      </c>
    </row>
    <row r="2665" spans="1:17" s="1243" customFormat="1" ht="15" customHeight="1">
      <c r="A2665" s="1244" t="s">
        <v>2917</v>
      </c>
      <c r="B2665" s="1272">
        <f>'[2]tr (2)'!C1790</f>
        <v>147.19999999999999</v>
      </c>
      <c r="C2665" s="1224">
        <f>'[2]tr (2)'!D1790</f>
        <v>147.19999999999999</v>
      </c>
      <c r="D2665" s="1276">
        <f>'[2]tr (2)'!E1790</f>
        <v>147.19999999999999</v>
      </c>
      <c r="E2665" s="1224">
        <f>'[2]tr (2)'!F1790</f>
        <v>147.19999999999999</v>
      </c>
      <c r="F2665" s="1224">
        <f>'[2]tr (2)'!G1790</f>
        <v>147.19999999999999</v>
      </c>
      <c r="G2665" s="1224">
        <f>'[2]tr (2)'!H1790</f>
        <v>147.19999999999999</v>
      </c>
      <c r="H2665" s="1224">
        <f>'[2]tr (2)'!I1790</f>
        <v>147.19999999999999</v>
      </c>
      <c r="I2665" s="1224">
        <f>'[2]tr (2)'!J1790</f>
        <v>147.19999999999999</v>
      </c>
      <c r="J2665" s="1224">
        <f>'[2]tr (2)'!K1790</f>
        <v>147.19999999999999</v>
      </c>
      <c r="K2665" s="1224">
        <f>'[2]tr (2)'!L1790</f>
        <v>147.19999999999999</v>
      </c>
      <c r="L2665" s="1224">
        <f>'[2]tr (2)'!M1790</f>
        <v>147.19999999999999</v>
      </c>
      <c r="M2665" s="1224">
        <f>'[2]tr (2)'!N1790</f>
        <v>147.19999999999999</v>
      </c>
      <c r="N2665" s="1272">
        <f>'[2]tr (2)'!O1790</f>
        <v>147.19999999999999</v>
      </c>
      <c r="O2665" s="1224">
        <f>'[2]tr (2)'!P1790</f>
        <v>147.19999999999999</v>
      </c>
      <c r="P2665" s="1276">
        <f>'[2]tr (2)'!Q1790</f>
        <v>147.19999999999999</v>
      </c>
      <c r="Q2665" s="1278" t="s">
        <v>2918</v>
      </c>
    </row>
    <row r="2666" spans="1:17" s="1243" customFormat="1" ht="15" customHeight="1">
      <c r="A2666" s="1244" t="s">
        <v>2919</v>
      </c>
      <c r="B2666" s="1272">
        <f>'[2]tr (2)'!C1791</f>
        <v>100</v>
      </c>
      <c r="C2666" s="1224">
        <f>'[2]tr (2)'!D1791</f>
        <v>100</v>
      </c>
      <c r="D2666" s="1276">
        <f>'[2]tr (2)'!E1791</f>
        <v>100</v>
      </c>
      <c r="E2666" s="1224">
        <f>'[2]tr (2)'!F1791</f>
        <v>100</v>
      </c>
      <c r="F2666" s="1224">
        <f>'[2]tr (2)'!G1791</f>
        <v>100</v>
      </c>
      <c r="G2666" s="1224">
        <f>'[2]tr (2)'!H1791</f>
        <v>100</v>
      </c>
      <c r="H2666" s="1224">
        <f>'[2]tr (2)'!I1791</f>
        <v>100</v>
      </c>
      <c r="I2666" s="1224">
        <f>'[2]tr (2)'!J1791</f>
        <v>100</v>
      </c>
      <c r="J2666" s="1224">
        <f>'[2]tr (2)'!K1791</f>
        <v>100</v>
      </c>
      <c r="K2666" s="1224">
        <f>'[2]tr (2)'!L1791</f>
        <v>100</v>
      </c>
      <c r="L2666" s="1224">
        <f>'[2]tr (2)'!M1791</f>
        <v>100</v>
      </c>
      <c r="M2666" s="1224">
        <f>'[2]tr (2)'!N1791</f>
        <v>100</v>
      </c>
      <c r="N2666" s="1272">
        <f>'[2]tr (2)'!O1791</f>
        <v>100</v>
      </c>
      <c r="O2666" s="1224">
        <f>'[2]tr (2)'!P1791</f>
        <v>100</v>
      </c>
      <c r="P2666" s="1276">
        <f>'[2]tr (2)'!Q1791</f>
        <v>100</v>
      </c>
      <c r="Q2666" s="1278" t="s">
        <v>2920</v>
      </c>
    </row>
    <row r="2667" spans="1:17" s="1243" customFormat="1" ht="15" customHeight="1">
      <c r="A2667" s="1244" t="s">
        <v>2921</v>
      </c>
      <c r="B2667" s="1272">
        <f>'[2]tr (2)'!C1792</f>
        <v>106.7</v>
      </c>
      <c r="C2667" s="1224">
        <f>'[2]tr (2)'!D1792</f>
        <v>106.7</v>
      </c>
      <c r="D2667" s="1276">
        <f>'[2]tr (2)'!E1792</f>
        <v>106.7</v>
      </c>
      <c r="E2667" s="1224">
        <f>'[2]tr (2)'!F1792</f>
        <v>106.7</v>
      </c>
      <c r="F2667" s="1224">
        <f>'[2]tr (2)'!G1792</f>
        <v>106.7</v>
      </c>
      <c r="G2667" s="1224">
        <f>'[2]tr (2)'!H1792</f>
        <v>106.7</v>
      </c>
      <c r="H2667" s="1224">
        <f>'[2]tr (2)'!I1792</f>
        <v>106.7</v>
      </c>
      <c r="I2667" s="1224">
        <f>'[2]tr (2)'!J1792</f>
        <v>106.7</v>
      </c>
      <c r="J2667" s="1224">
        <f>'[2]tr (2)'!K1792</f>
        <v>106.7</v>
      </c>
      <c r="K2667" s="1224">
        <f>'[2]tr (2)'!L1792</f>
        <v>106.7</v>
      </c>
      <c r="L2667" s="1224">
        <f>'[2]tr (2)'!M1792</f>
        <v>106.7</v>
      </c>
      <c r="M2667" s="1224">
        <f>'[2]tr (2)'!N1792</f>
        <v>106.7</v>
      </c>
      <c r="N2667" s="1272">
        <f>'[2]tr (2)'!O1792</f>
        <v>106.7</v>
      </c>
      <c r="O2667" s="1224">
        <f>'[2]tr (2)'!P1792</f>
        <v>106.7</v>
      </c>
      <c r="P2667" s="1276">
        <f>'[2]tr (2)'!Q1792</f>
        <v>106.7</v>
      </c>
      <c r="Q2667" s="1278" t="s">
        <v>2922</v>
      </c>
    </row>
    <row r="2668" spans="1:17" s="1243" customFormat="1" ht="15" customHeight="1">
      <c r="A2668" s="1244"/>
      <c r="B2668" s="1272"/>
      <c r="C2668" s="1224"/>
      <c r="D2668" s="1268"/>
      <c r="E2668" s="1267"/>
      <c r="F2668" s="1267"/>
      <c r="G2668" s="1267"/>
      <c r="H2668" s="1267"/>
      <c r="I2668" s="1267"/>
      <c r="J2668" s="1267"/>
      <c r="K2668" s="1267"/>
      <c r="L2668" s="1267"/>
      <c r="M2668" s="1267"/>
      <c r="N2668" s="1266"/>
      <c r="O2668" s="1267"/>
      <c r="P2668" s="1268"/>
      <c r="Q2668" s="1278"/>
    </row>
    <row r="2669" spans="1:17" s="1243" customFormat="1" ht="15" customHeight="1">
      <c r="A2669" s="1274" t="s">
        <v>2923</v>
      </c>
      <c r="B2669" s="1266">
        <f>'[2]tr (2)'!C1794</f>
        <v>127.9</v>
      </c>
      <c r="C2669" s="1267">
        <f>'[2]tr (2)'!D1794</f>
        <v>127.6</v>
      </c>
      <c r="D2669" s="1268">
        <f>'[2]tr (2)'!E1794</f>
        <v>127.6</v>
      </c>
      <c r="E2669" s="1267">
        <f>'[2]tr (2)'!F1794</f>
        <v>127.6</v>
      </c>
      <c r="F2669" s="1267">
        <f>'[2]tr (2)'!G1794</f>
        <v>127</v>
      </c>
      <c r="G2669" s="1267">
        <f>'[2]tr (2)'!H1794</f>
        <v>127</v>
      </c>
      <c r="H2669" s="1267">
        <f>'[2]tr (2)'!I1794</f>
        <v>127</v>
      </c>
      <c r="I2669" s="1267">
        <f>'[2]tr (2)'!J1794</f>
        <v>127</v>
      </c>
      <c r="J2669" s="1267">
        <f>'[2]tr (2)'!K1794</f>
        <v>127</v>
      </c>
      <c r="K2669" s="1267">
        <f>'[2]tr (2)'!L1794</f>
        <v>126.5</v>
      </c>
      <c r="L2669" s="1267">
        <f>'[2]tr (2)'!M1794</f>
        <v>126.5</v>
      </c>
      <c r="M2669" s="1267">
        <f>'[2]tr (2)'!N1794</f>
        <v>126.5</v>
      </c>
      <c r="N2669" s="1266">
        <f>'[2]tr (2)'!O1794</f>
        <v>120.8</v>
      </c>
      <c r="O2669" s="1267">
        <f>'[2]tr (2)'!P1794</f>
        <v>120.8</v>
      </c>
      <c r="P2669" s="1268">
        <f>'[2]tr (2)'!Q1794</f>
        <v>119.9</v>
      </c>
      <c r="Q2669" s="1273" t="s">
        <v>2924</v>
      </c>
    </row>
    <row r="2670" spans="1:17" s="1243" customFormat="1" ht="15" customHeight="1">
      <c r="A2670" s="1244" t="s">
        <v>2925</v>
      </c>
      <c r="B2670" s="1272">
        <f>'[2]tr (2)'!C1795</f>
        <v>127.1</v>
      </c>
      <c r="C2670" s="1224">
        <f>'[2]tr (2)'!D1795</f>
        <v>127.1</v>
      </c>
      <c r="D2670" s="1276">
        <f>'[2]tr (2)'!E1795</f>
        <v>127.1</v>
      </c>
      <c r="E2670" s="1224">
        <f>'[2]tr (2)'!F1795</f>
        <v>127.1</v>
      </c>
      <c r="F2670" s="1224">
        <f>'[2]tr (2)'!G1795</f>
        <v>127.1</v>
      </c>
      <c r="G2670" s="1224">
        <f>'[2]tr (2)'!H1795</f>
        <v>127.1</v>
      </c>
      <c r="H2670" s="1224">
        <f>'[2]tr (2)'!I1795</f>
        <v>127.1</v>
      </c>
      <c r="I2670" s="1224">
        <f>'[2]tr (2)'!J1795</f>
        <v>127.1</v>
      </c>
      <c r="J2670" s="1224">
        <f>'[2]tr (2)'!K1795</f>
        <v>127.1</v>
      </c>
      <c r="K2670" s="1224">
        <f>'[2]tr (2)'!L1795</f>
        <v>127.1</v>
      </c>
      <c r="L2670" s="1224">
        <f>'[2]tr (2)'!M1795</f>
        <v>127.1</v>
      </c>
      <c r="M2670" s="1224">
        <f>'[2]tr (2)'!N1795</f>
        <v>127.1</v>
      </c>
      <c r="N2670" s="1272">
        <f>'[2]tr (2)'!O1795</f>
        <v>120.2</v>
      </c>
      <c r="O2670" s="1224">
        <f>'[2]tr (2)'!P1795</f>
        <v>120.2</v>
      </c>
      <c r="P2670" s="1276">
        <f>'[2]tr (2)'!Q1795</f>
        <v>119.3</v>
      </c>
      <c r="Q2670" s="1278" t="s">
        <v>2926</v>
      </c>
    </row>
    <row r="2671" spans="1:17" s="1243" customFormat="1" ht="15" customHeight="1">
      <c r="A2671" s="1244" t="s">
        <v>2927</v>
      </c>
      <c r="B2671" s="1272">
        <f>'[2]tr (2)'!C1796</f>
        <v>141.1</v>
      </c>
      <c r="C2671" s="1224">
        <f>'[2]tr (2)'!D1796</f>
        <v>141.1</v>
      </c>
      <c r="D2671" s="1276">
        <f>'[2]tr (2)'!E1796</f>
        <v>141.1</v>
      </c>
      <c r="E2671" s="1224">
        <f>'[2]tr (2)'!F1796</f>
        <v>141.1</v>
      </c>
      <c r="F2671" s="1224">
        <f>'[2]tr (2)'!G1796</f>
        <v>141.1</v>
      </c>
      <c r="G2671" s="1224">
        <f>'[2]tr (2)'!H1796</f>
        <v>141.1</v>
      </c>
      <c r="H2671" s="1224">
        <f>'[2]tr (2)'!I1796</f>
        <v>141.1</v>
      </c>
      <c r="I2671" s="1224">
        <f>'[2]tr (2)'!J1796</f>
        <v>141.1</v>
      </c>
      <c r="J2671" s="1224">
        <f>'[2]tr (2)'!K1796</f>
        <v>141.1</v>
      </c>
      <c r="K2671" s="1224">
        <f>'[2]tr (2)'!L1796</f>
        <v>141.1</v>
      </c>
      <c r="L2671" s="1224">
        <f>'[2]tr (2)'!M1796</f>
        <v>141.1</v>
      </c>
      <c r="M2671" s="1224">
        <f>'[2]tr (2)'!N1796</f>
        <v>141.1</v>
      </c>
      <c r="N2671" s="1272">
        <f>'[2]tr (2)'!O1796</f>
        <v>141.1</v>
      </c>
      <c r="O2671" s="1224">
        <f>'[2]tr (2)'!P1796</f>
        <v>141.1</v>
      </c>
      <c r="P2671" s="1276">
        <f>'[2]tr (2)'!Q1796</f>
        <v>141.1</v>
      </c>
      <c r="Q2671" s="1278" t="s">
        <v>2928</v>
      </c>
    </row>
    <row r="2672" spans="1:17" s="1243" customFormat="1" ht="15" customHeight="1">
      <c r="A2672" s="1244" t="s">
        <v>2929</v>
      </c>
      <c r="B2672" s="1272">
        <f>'[2]tr (2)'!C1797</f>
        <v>143.69999999999999</v>
      </c>
      <c r="C2672" s="1224">
        <f>'[2]tr (2)'!D1797</f>
        <v>141</v>
      </c>
      <c r="D2672" s="1276">
        <f>'[2]tr (2)'!E1797</f>
        <v>141</v>
      </c>
      <c r="E2672" s="1224">
        <f>'[2]tr (2)'!F1797</f>
        <v>141</v>
      </c>
      <c r="F2672" s="1224">
        <f>'[2]tr (2)'!G1797</f>
        <v>135.69999999999999</v>
      </c>
      <c r="G2672" s="1224">
        <f>'[2]tr (2)'!H1797</f>
        <v>135.69999999999999</v>
      </c>
      <c r="H2672" s="1224">
        <f>'[2]tr (2)'!I1797</f>
        <v>135.69999999999999</v>
      </c>
      <c r="I2672" s="1224">
        <f>'[2]tr (2)'!J1797</f>
        <v>135.69999999999999</v>
      </c>
      <c r="J2672" s="1224">
        <f>'[2]tr (2)'!K1797</f>
        <v>135.69999999999999</v>
      </c>
      <c r="K2672" s="1224">
        <f>'[2]tr (2)'!L1797</f>
        <v>130.30000000000001</v>
      </c>
      <c r="L2672" s="1224">
        <f>'[2]tr (2)'!M1797</f>
        <v>130.30000000000001</v>
      </c>
      <c r="M2672" s="1224">
        <f>'[2]tr (2)'!N1797</f>
        <v>130.30000000000001</v>
      </c>
      <c r="N2672" s="1272">
        <f>'[2]tr (2)'!O1797</f>
        <v>130.30000000000001</v>
      </c>
      <c r="O2672" s="1224">
        <f>'[2]tr (2)'!P1797</f>
        <v>130.30000000000001</v>
      </c>
      <c r="P2672" s="1276">
        <f>'[2]tr (2)'!Q1797</f>
        <v>130.30000000000001</v>
      </c>
      <c r="Q2672" s="1278" t="s">
        <v>2930</v>
      </c>
    </row>
    <row r="2673" spans="1:17" s="1243" customFormat="1" ht="15" customHeight="1">
      <c r="A2673" s="1244"/>
      <c r="B2673" s="1272"/>
      <c r="C2673" s="1224"/>
      <c r="D2673" s="1268"/>
      <c r="E2673" s="1267"/>
      <c r="F2673" s="1267"/>
      <c r="G2673" s="1267"/>
      <c r="H2673" s="1267"/>
      <c r="I2673" s="1267"/>
      <c r="J2673" s="1267"/>
      <c r="K2673" s="1267"/>
      <c r="L2673" s="1267"/>
      <c r="M2673" s="1267"/>
      <c r="N2673" s="1266"/>
      <c r="O2673" s="1267"/>
      <c r="P2673" s="1268"/>
      <c r="Q2673" s="1278"/>
    </row>
    <row r="2674" spans="1:17" s="1243" customFormat="1" ht="15" customHeight="1">
      <c r="A2674" s="1274" t="s">
        <v>2931</v>
      </c>
      <c r="B2674" s="1266">
        <f>'[2]tr (2)'!C1799</f>
        <v>121.9</v>
      </c>
      <c r="C2674" s="1267">
        <f>'[2]tr (2)'!D1799</f>
        <v>121.9</v>
      </c>
      <c r="D2674" s="1268">
        <f>'[2]tr (2)'!E1799</f>
        <v>121.9</v>
      </c>
      <c r="E2674" s="1267">
        <f>'[2]tr (2)'!F1799</f>
        <v>121.9</v>
      </c>
      <c r="F2674" s="1267">
        <f>'[2]tr (2)'!G1799</f>
        <v>121.9</v>
      </c>
      <c r="G2674" s="1267">
        <f>'[2]tr (2)'!H1799</f>
        <v>121.9</v>
      </c>
      <c r="H2674" s="1267">
        <f>'[2]tr (2)'!I1799</f>
        <v>121.9</v>
      </c>
      <c r="I2674" s="1267">
        <f>'[2]tr (2)'!J1799</f>
        <v>121.9</v>
      </c>
      <c r="J2674" s="1267">
        <f>'[2]tr (2)'!K1799</f>
        <v>121.9</v>
      </c>
      <c r="K2674" s="1267">
        <f>'[2]tr (2)'!L1799</f>
        <v>121.9</v>
      </c>
      <c r="L2674" s="1267">
        <f>'[2]tr (2)'!M1799</f>
        <v>121.8</v>
      </c>
      <c r="M2674" s="1267">
        <f>'[2]tr (2)'!N1799</f>
        <v>121.8</v>
      </c>
      <c r="N2674" s="1266">
        <f>'[2]tr (2)'!O1799</f>
        <v>112.3</v>
      </c>
      <c r="O2674" s="1267">
        <f>'[2]tr (2)'!P1799</f>
        <v>112</v>
      </c>
      <c r="P2674" s="1268">
        <f>'[2]tr (2)'!Q1799</f>
        <v>112.2</v>
      </c>
      <c r="Q2674" s="1273" t="s">
        <v>2932</v>
      </c>
    </row>
    <row r="2675" spans="1:17" s="1243" customFormat="1" ht="15" customHeight="1">
      <c r="A2675" s="1244" t="s">
        <v>2933</v>
      </c>
      <c r="B2675" s="1272">
        <f>'[2]tr (2)'!C1800</f>
        <v>136.19999999999999</v>
      </c>
      <c r="C2675" s="1224">
        <f>'[2]tr (2)'!D1800</f>
        <v>136.19999999999999</v>
      </c>
      <c r="D2675" s="1276">
        <f>'[2]tr (2)'!E1800</f>
        <v>136.19999999999999</v>
      </c>
      <c r="E2675" s="1224">
        <f>'[2]tr (2)'!F1800</f>
        <v>136.19999999999999</v>
      </c>
      <c r="F2675" s="1224">
        <f>'[2]tr (2)'!G1800</f>
        <v>136.19999999999999</v>
      </c>
      <c r="G2675" s="1224">
        <f>'[2]tr (2)'!H1800</f>
        <v>136.19999999999999</v>
      </c>
      <c r="H2675" s="1224">
        <f>'[2]tr (2)'!I1800</f>
        <v>136.19999999999999</v>
      </c>
      <c r="I2675" s="1224">
        <f>'[2]tr (2)'!J1800</f>
        <v>136.19999999999999</v>
      </c>
      <c r="J2675" s="1224">
        <f>'[2]tr (2)'!K1800</f>
        <v>136.19999999999999</v>
      </c>
      <c r="K2675" s="1224">
        <f>'[2]tr (2)'!L1800</f>
        <v>136.19999999999999</v>
      </c>
      <c r="L2675" s="1224">
        <f>'[2]tr (2)'!M1800</f>
        <v>136.19999999999999</v>
      </c>
      <c r="M2675" s="1224">
        <f>'[2]tr (2)'!N1800</f>
        <v>136.19999999999999</v>
      </c>
      <c r="N2675" s="1272">
        <f>'[2]tr (2)'!O1800</f>
        <v>131.30000000000001</v>
      </c>
      <c r="O2675" s="1224">
        <f>'[2]tr (2)'!P1800</f>
        <v>131.30000000000001</v>
      </c>
      <c r="P2675" s="1276">
        <f>'[2]tr (2)'!Q1800</f>
        <v>131.30000000000001</v>
      </c>
      <c r="Q2675" s="1278" t="s">
        <v>2934</v>
      </c>
    </row>
    <row r="2676" spans="1:17" s="1243" customFormat="1" ht="15" customHeight="1">
      <c r="A2676" s="1244" t="s">
        <v>2935</v>
      </c>
      <c r="B2676" s="1272">
        <f>'[2]tr (2)'!C1801</f>
        <v>100</v>
      </c>
      <c r="C2676" s="1224">
        <f>'[2]tr (2)'!D1801</f>
        <v>100</v>
      </c>
      <c r="D2676" s="1276">
        <f>'[2]tr (2)'!E1801</f>
        <v>100</v>
      </c>
      <c r="E2676" s="1224">
        <f>'[2]tr (2)'!F1801</f>
        <v>100</v>
      </c>
      <c r="F2676" s="1224">
        <f>'[2]tr (2)'!G1801</f>
        <v>100</v>
      </c>
      <c r="G2676" s="1224">
        <f>'[2]tr (2)'!H1801</f>
        <v>100</v>
      </c>
      <c r="H2676" s="1224">
        <f>'[2]tr (2)'!I1801</f>
        <v>100</v>
      </c>
      <c r="I2676" s="1224">
        <f>'[2]tr (2)'!J1801</f>
        <v>100</v>
      </c>
      <c r="J2676" s="1224">
        <f>'[2]tr (2)'!K1801</f>
        <v>100</v>
      </c>
      <c r="K2676" s="1224">
        <f>'[2]tr (2)'!L1801</f>
        <v>100</v>
      </c>
      <c r="L2676" s="1224">
        <f>'[2]tr (2)'!M1801</f>
        <v>100</v>
      </c>
      <c r="M2676" s="1224">
        <f>'[2]tr (2)'!N1801</f>
        <v>100</v>
      </c>
      <c r="N2676" s="1272">
        <f>'[2]tr (2)'!O1801</f>
        <v>100</v>
      </c>
      <c r="O2676" s="1224">
        <f>'[2]tr (2)'!P1801</f>
        <v>100</v>
      </c>
      <c r="P2676" s="1276">
        <f>'[2]tr (2)'!Q1801</f>
        <v>100</v>
      </c>
      <c r="Q2676" s="1277" t="s">
        <v>2936</v>
      </c>
    </row>
    <row r="2677" spans="1:17" s="1243" customFormat="1" ht="15" customHeight="1">
      <c r="A2677" s="1244" t="s">
        <v>2937</v>
      </c>
      <c r="B2677" s="1272">
        <f>'[2]tr (2)'!C1802</f>
        <v>106</v>
      </c>
      <c r="C2677" s="1224">
        <f>'[2]tr (2)'!D1802</f>
        <v>106</v>
      </c>
      <c r="D2677" s="1276">
        <f>'[2]tr (2)'!E1802</f>
        <v>106</v>
      </c>
      <c r="E2677" s="1224">
        <f>'[2]tr (2)'!F1802</f>
        <v>106</v>
      </c>
      <c r="F2677" s="1224">
        <f>'[2]tr (2)'!G1802</f>
        <v>106.2</v>
      </c>
      <c r="G2677" s="1224">
        <f>'[2]tr (2)'!H1802</f>
        <v>106.1</v>
      </c>
      <c r="H2677" s="1224">
        <f>'[2]tr (2)'!I1802</f>
        <v>105.7</v>
      </c>
      <c r="I2677" s="1224">
        <f>'[2]tr (2)'!J1802</f>
        <v>105.7</v>
      </c>
      <c r="J2677" s="1224">
        <f>'[2]tr (2)'!K1802</f>
        <v>105.7</v>
      </c>
      <c r="K2677" s="1224">
        <f>'[2]tr (2)'!L1802</f>
        <v>105.9</v>
      </c>
      <c r="L2677" s="1224">
        <f>'[2]tr (2)'!M1802</f>
        <v>105.9</v>
      </c>
      <c r="M2677" s="1224">
        <f>'[2]tr (2)'!N1802</f>
        <v>105.9</v>
      </c>
      <c r="N2677" s="1272">
        <f>'[2]tr (2)'!O1802</f>
        <v>103.4</v>
      </c>
      <c r="O2677" s="1224">
        <f>'[2]tr (2)'!P1802</f>
        <v>101.7</v>
      </c>
      <c r="P2677" s="1276">
        <f>'[2]tr (2)'!Q1802</f>
        <v>102.5</v>
      </c>
      <c r="Q2677" s="1277" t="s">
        <v>2938</v>
      </c>
    </row>
    <row r="2678" spans="1:17" s="1243" customFormat="1" ht="15" customHeight="1">
      <c r="A2678" s="1244" t="s">
        <v>2939</v>
      </c>
      <c r="B2678" s="1272">
        <f>'[2]tr (2)'!C1803</f>
        <v>103.5</v>
      </c>
      <c r="C2678" s="1224">
        <f>'[2]tr (2)'!D1803</f>
        <v>103.5</v>
      </c>
      <c r="D2678" s="1276">
        <f>'[2]tr (2)'!E1803</f>
        <v>103.5</v>
      </c>
      <c r="E2678" s="1224">
        <f>'[2]tr (2)'!F1803</f>
        <v>103.5</v>
      </c>
      <c r="F2678" s="1224">
        <f>'[2]tr (2)'!G1803</f>
        <v>103.5</v>
      </c>
      <c r="G2678" s="1224">
        <f>'[2]tr (2)'!H1803</f>
        <v>103.5</v>
      </c>
      <c r="H2678" s="1224">
        <f>'[2]tr (2)'!I1803</f>
        <v>103.5</v>
      </c>
      <c r="I2678" s="1224">
        <f>'[2]tr (2)'!J1803</f>
        <v>103.5</v>
      </c>
      <c r="J2678" s="1224">
        <f>'[2]tr (2)'!K1803</f>
        <v>103.5</v>
      </c>
      <c r="K2678" s="1224">
        <f>'[2]tr (2)'!L1803</f>
        <v>103.5</v>
      </c>
      <c r="L2678" s="1224">
        <f>'[2]tr (2)'!M1803</f>
        <v>99.2</v>
      </c>
      <c r="M2678" s="1224">
        <f>'[2]tr (2)'!N1803</f>
        <v>99.2</v>
      </c>
      <c r="N2678" s="1272">
        <f>'[2]tr (2)'!O1803</f>
        <v>99.2</v>
      </c>
      <c r="O2678" s="1224">
        <f>'[2]tr (2)'!P1803</f>
        <v>99.2</v>
      </c>
      <c r="P2678" s="1276">
        <f>'[2]tr (2)'!Q1803</f>
        <v>99.2</v>
      </c>
      <c r="Q2678" s="1278" t="s">
        <v>2940</v>
      </c>
    </row>
    <row r="2679" spans="1:17" s="1243" customFormat="1" ht="15" customHeight="1">
      <c r="A2679" s="1244" t="s">
        <v>2941</v>
      </c>
      <c r="B2679" s="1272">
        <f>'[2]tr (2)'!C1804</f>
        <v>101.5</v>
      </c>
      <c r="C2679" s="1224">
        <f>'[2]tr (2)'!D1804</f>
        <v>101.5</v>
      </c>
      <c r="D2679" s="1276">
        <f>'[2]tr (2)'!E1804</f>
        <v>101.5</v>
      </c>
      <c r="E2679" s="1224">
        <f>'[2]tr (2)'!F1804</f>
        <v>101.5</v>
      </c>
      <c r="F2679" s="1224">
        <f>'[2]tr (2)'!G1804</f>
        <v>99.1</v>
      </c>
      <c r="G2679" s="1224">
        <f>'[2]tr (2)'!H1804</f>
        <v>99.1</v>
      </c>
      <c r="H2679" s="1224">
        <f>'[2]tr (2)'!I1804</f>
        <v>101.1</v>
      </c>
      <c r="I2679" s="1224">
        <f>'[2]tr (2)'!J1804</f>
        <v>101.1</v>
      </c>
      <c r="J2679" s="1224">
        <f>'[2]tr (2)'!K1804</f>
        <v>101.1</v>
      </c>
      <c r="K2679" s="1224">
        <f>'[2]tr (2)'!L1804</f>
        <v>101.1</v>
      </c>
      <c r="L2679" s="1224">
        <f>'[2]tr (2)'!M1804</f>
        <v>101.1</v>
      </c>
      <c r="M2679" s="1224">
        <f>'[2]tr (2)'!N1804</f>
        <v>101.1</v>
      </c>
      <c r="N2679" s="1272">
        <f>'[2]tr (2)'!O1804</f>
        <v>101.1</v>
      </c>
      <c r="O2679" s="1224">
        <f>'[2]tr (2)'!P1804</f>
        <v>101.1</v>
      </c>
      <c r="P2679" s="1276">
        <f>'[2]tr (2)'!Q1804</f>
        <v>101.1</v>
      </c>
      <c r="Q2679" s="1277" t="s">
        <v>2942</v>
      </c>
    </row>
    <row r="2680" spans="1:17" s="1243" customFormat="1" ht="15" customHeight="1">
      <c r="A2680" s="1244" t="s">
        <v>2943</v>
      </c>
      <c r="B2680" s="1272">
        <f>'[2]tr (2)'!C1805</f>
        <v>100.1</v>
      </c>
      <c r="C2680" s="1224">
        <f>'[2]tr (2)'!D1805</f>
        <v>100.1</v>
      </c>
      <c r="D2680" s="1276">
        <f>'[2]tr (2)'!E1805</f>
        <v>100.1</v>
      </c>
      <c r="E2680" s="1224">
        <f>'[2]tr (2)'!F1805</f>
        <v>100.1</v>
      </c>
      <c r="F2680" s="1224">
        <f>'[2]tr (2)'!G1805</f>
        <v>100.1</v>
      </c>
      <c r="G2680" s="1224">
        <f>'[2]tr (2)'!H1805</f>
        <v>100.1</v>
      </c>
      <c r="H2680" s="1224">
        <f>'[2]tr (2)'!I1805</f>
        <v>100.1</v>
      </c>
      <c r="I2680" s="1224">
        <f>'[2]tr (2)'!J1805</f>
        <v>100.1</v>
      </c>
      <c r="J2680" s="1224">
        <f>'[2]tr (2)'!K1805</f>
        <v>100.1</v>
      </c>
      <c r="K2680" s="1224">
        <f>'[2]tr (2)'!L1805</f>
        <v>100.1</v>
      </c>
      <c r="L2680" s="1224">
        <f>'[2]tr (2)'!M1805</f>
        <v>100.1</v>
      </c>
      <c r="M2680" s="1224">
        <f>'[2]tr (2)'!N1805</f>
        <v>100.1</v>
      </c>
      <c r="N2680" s="1272">
        <f>'[2]tr (2)'!O1805</f>
        <v>100.1</v>
      </c>
      <c r="O2680" s="1224">
        <f>'[2]tr (2)'!P1805</f>
        <v>100.1</v>
      </c>
      <c r="P2680" s="1276">
        <f>'[2]tr (2)'!Q1805</f>
        <v>100.1</v>
      </c>
      <c r="Q2680" s="1277" t="s">
        <v>2944</v>
      </c>
    </row>
    <row r="2681" spans="1:17" s="1243" customFormat="1" ht="15" customHeight="1">
      <c r="A2681" s="1244" t="s">
        <v>2945</v>
      </c>
      <c r="B2681" s="1272">
        <f>'[2]tr (2)'!C1806</f>
        <v>121.5</v>
      </c>
      <c r="C2681" s="1224">
        <f>'[2]tr (2)'!D1806</f>
        <v>121.5</v>
      </c>
      <c r="D2681" s="1276">
        <f>'[2]tr (2)'!E1806</f>
        <v>121.5</v>
      </c>
      <c r="E2681" s="1224">
        <f>'[2]tr (2)'!F1806</f>
        <v>121.5</v>
      </c>
      <c r="F2681" s="1224">
        <f>'[2]tr (2)'!G1806</f>
        <v>121.5</v>
      </c>
      <c r="G2681" s="1224">
        <f>'[2]tr (2)'!H1806</f>
        <v>121.5</v>
      </c>
      <c r="H2681" s="1224">
        <f>'[2]tr (2)'!I1806</f>
        <v>121.5</v>
      </c>
      <c r="I2681" s="1224">
        <f>'[2]tr (2)'!J1806</f>
        <v>121.5</v>
      </c>
      <c r="J2681" s="1224">
        <f>'[2]tr (2)'!K1806</f>
        <v>121.5</v>
      </c>
      <c r="K2681" s="1224">
        <f>'[2]tr (2)'!L1806</f>
        <v>121.5</v>
      </c>
      <c r="L2681" s="1224">
        <f>'[2]tr (2)'!M1806</f>
        <v>121.5</v>
      </c>
      <c r="M2681" s="1224">
        <f>'[2]tr (2)'!N1806</f>
        <v>121.5</v>
      </c>
      <c r="N2681" s="1272">
        <f>'[2]tr (2)'!O1806</f>
        <v>100</v>
      </c>
      <c r="O2681" s="1224">
        <f>'[2]tr (2)'!P1806</f>
        <v>100</v>
      </c>
      <c r="P2681" s="1276">
        <f>'[2]tr (2)'!Q1806</f>
        <v>100</v>
      </c>
      <c r="Q2681" s="1277" t="s">
        <v>2946</v>
      </c>
    </row>
    <row r="2682" spans="1:17" s="1243" customFormat="1" ht="15" customHeight="1">
      <c r="A2682" s="1244"/>
      <c r="B2682" s="1272"/>
      <c r="C2682" s="1224"/>
      <c r="D2682" s="1276"/>
      <c r="E2682" s="1220"/>
      <c r="F2682" s="1220"/>
      <c r="G2682" s="1220"/>
      <c r="H2682" s="1220"/>
      <c r="I2682" s="1221"/>
      <c r="J2682" s="1220"/>
      <c r="K2682" s="1220"/>
      <c r="L2682" s="1221"/>
      <c r="M2682" s="1220"/>
      <c r="N2682" s="1262"/>
      <c r="O2682" s="1220"/>
      <c r="P2682" s="1263"/>
      <c r="Q2682" s="1277"/>
    </row>
    <row r="2683" spans="1:17" s="1243" customFormat="1" ht="15" customHeight="1">
      <c r="A2683" s="1244"/>
      <c r="B2683" s="1272"/>
      <c r="C2683" s="1224"/>
      <c r="D2683" s="1276"/>
      <c r="E2683" s="1220"/>
      <c r="F2683" s="1220"/>
      <c r="G2683" s="1220"/>
      <c r="H2683" s="1220"/>
      <c r="I2683" s="1221"/>
      <c r="J2683" s="1220"/>
      <c r="K2683" s="1220"/>
      <c r="L2683" s="1221"/>
      <c r="M2683" s="1220"/>
      <c r="N2683" s="1262"/>
      <c r="O2683" s="1220"/>
      <c r="P2683" s="1263"/>
      <c r="Q2683" s="1277"/>
    </row>
    <row r="2684" spans="1:17" s="1243" customFormat="1" ht="15" customHeight="1">
      <c r="A2684" s="1244"/>
      <c r="B2684" s="1272"/>
      <c r="C2684" s="1224"/>
      <c r="D2684" s="1276"/>
      <c r="E2684" s="1220"/>
      <c r="F2684" s="1220"/>
      <c r="G2684" s="1220"/>
      <c r="H2684" s="1220"/>
      <c r="I2684" s="1221"/>
      <c r="J2684" s="1220"/>
      <c r="K2684" s="1220"/>
      <c r="L2684" s="1221"/>
      <c r="M2684" s="1220"/>
      <c r="N2684" s="1262"/>
      <c r="O2684" s="1220"/>
      <c r="P2684" s="1263"/>
      <c r="Q2684" s="1277"/>
    </row>
    <row r="2685" spans="1:17" s="1243" customFormat="1" ht="15" customHeight="1">
      <c r="A2685" s="1244"/>
      <c r="B2685" s="1272"/>
      <c r="C2685" s="1224"/>
      <c r="D2685" s="1276"/>
      <c r="E2685" s="1220"/>
      <c r="F2685" s="1220"/>
      <c r="G2685" s="1220"/>
      <c r="H2685" s="1220"/>
      <c r="I2685" s="1221"/>
      <c r="J2685" s="1220"/>
      <c r="K2685" s="1220"/>
      <c r="L2685" s="1221"/>
      <c r="M2685" s="1220"/>
      <c r="N2685" s="1262"/>
      <c r="O2685" s="1220"/>
      <c r="P2685" s="1263"/>
      <c r="Q2685" s="1277"/>
    </row>
    <row r="2686" spans="1:17" s="1243" customFormat="1" ht="15" customHeight="1">
      <c r="A2686" s="1244"/>
      <c r="B2686" s="1272"/>
      <c r="C2686" s="1224"/>
      <c r="D2686" s="1276"/>
      <c r="E2686" s="1220"/>
      <c r="F2686" s="1220"/>
      <c r="G2686" s="1220"/>
      <c r="H2686" s="1220"/>
      <c r="I2686" s="1221"/>
      <c r="J2686" s="1220"/>
      <c r="K2686" s="1220"/>
      <c r="L2686" s="1221"/>
      <c r="M2686" s="1220"/>
      <c r="N2686" s="1262"/>
      <c r="O2686" s="1220"/>
      <c r="P2686" s="1263"/>
      <c r="Q2686" s="1277"/>
    </row>
    <row r="2687" spans="1:17" s="1243" customFormat="1" ht="15" customHeight="1">
      <c r="A2687" s="1244"/>
      <c r="B2687" s="1272"/>
      <c r="C2687" s="1224"/>
      <c r="D2687" s="1276"/>
      <c r="E2687" s="1220"/>
      <c r="F2687" s="1220"/>
      <c r="G2687" s="1220"/>
      <c r="H2687" s="1220"/>
      <c r="I2687" s="1221"/>
      <c r="J2687" s="1220"/>
      <c r="K2687" s="1220"/>
      <c r="L2687" s="1221"/>
      <c r="M2687" s="1220"/>
      <c r="N2687" s="1262"/>
      <c r="O2687" s="1220"/>
      <c r="P2687" s="1263"/>
      <c r="Q2687" s="1277"/>
    </row>
    <row r="2688" spans="1:17" s="1243" customFormat="1" ht="15" customHeight="1">
      <c r="A2688" s="1297"/>
      <c r="B2688" s="1282"/>
      <c r="C2688" s="1283"/>
      <c r="D2688" s="1284"/>
      <c r="E2688" s="1240"/>
      <c r="F2688" s="1240"/>
      <c r="G2688" s="1240"/>
      <c r="H2688" s="1240"/>
      <c r="I2688" s="1240"/>
      <c r="J2688" s="1240"/>
      <c r="K2688" s="1240"/>
      <c r="L2688" s="1240"/>
      <c r="M2688" s="1240"/>
      <c r="N2688" s="1319"/>
      <c r="O2688" s="1240"/>
      <c r="P2688" s="1320"/>
      <c r="Q2688" s="1242"/>
    </row>
    <row r="2689" spans="1:17" s="1243" customFormat="1" ht="12.95" customHeight="1">
      <c r="A2689" s="1300" t="s">
        <v>2735</v>
      </c>
      <c r="B2689" s="1224"/>
      <c r="C2689" s="1224"/>
      <c r="D2689" s="1224"/>
      <c r="E2689" s="1220"/>
      <c r="F2689" s="1220"/>
      <c r="G2689" s="1220"/>
      <c r="H2689" s="1220"/>
      <c r="I2689" s="1221"/>
      <c r="J2689" s="1220"/>
      <c r="K2689" s="1220"/>
      <c r="L2689" s="1221"/>
      <c r="M2689" s="1220"/>
      <c r="N2689" s="1220"/>
      <c r="O2689" s="1220"/>
      <c r="P2689" s="1220"/>
      <c r="Q2689" s="1301" t="s">
        <v>2947</v>
      </c>
    </row>
    <row r="2690" spans="1:17" s="1243" customFormat="1" ht="12.95" customHeight="1">
      <c r="A2690" s="1300"/>
      <c r="B2690" s="1224"/>
      <c r="C2690" s="1224"/>
      <c r="D2690" s="1224"/>
      <c r="E2690" s="1220"/>
      <c r="F2690" s="1220"/>
      <c r="G2690" s="1220"/>
      <c r="H2690" s="1220"/>
      <c r="I2690" s="1221"/>
      <c r="J2690" s="1220"/>
      <c r="K2690" s="1220"/>
      <c r="L2690" s="1221"/>
      <c r="M2690" s="1220"/>
      <c r="N2690" s="1220"/>
      <c r="O2690" s="1220"/>
      <c r="P2690" s="1220"/>
      <c r="Q2690" s="1301"/>
    </row>
    <row r="2691" spans="1:17" s="1243" customFormat="1" ht="12.95" customHeight="1">
      <c r="A2691" s="1300"/>
      <c r="B2691" s="1224"/>
      <c r="C2691" s="1224"/>
      <c r="D2691" s="1224"/>
      <c r="E2691" s="1220"/>
      <c r="F2691" s="1220"/>
      <c r="G2691" s="1220"/>
      <c r="H2691" s="1220"/>
      <c r="I2691" s="1221"/>
      <c r="J2691" s="1220"/>
      <c r="K2691" s="1220"/>
      <c r="L2691" s="1221"/>
      <c r="M2691" s="1220"/>
      <c r="N2691" s="1220"/>
      <c r="O2691" s="1220"/>
      <c r="P2691" s="1220"/>
      <c r="Q2691" s="1299"/>
    </row>
    <row r="2692" spans="1:17" s="1243" customFormat="1" ht="24" customHeight="1">
      <c r="A2692" s="1219" t="s">
        <v>2666</v>
      </c>
      <c r="B2692" s="1224"/>
      <c r="C2692" s="1224"/>
      <c r="D2692" s="1224"/>
      <c r="E2692" s="1220"/>
      <c r="F2692" s="1220"/>
      <c r="G2692" s="1220"/>
      <c r="H2692" s="1220"/>
      <c r="I2692" s="1221"/>
      <c r="J2692" s="1220"/>
      <c r="K2692" s="1220"/>
      <c r="L2692" s="1221"/>
      <c r="M2692" s="1220"/>
      <c r="N2692" s="1220"/>
      <c r="O2692" s="1220"/>
      <c r="P2692" s="1220"/>
      <c r="Q2692" s="1225" t="s">
        <v>2667</v>
      </c>
    </row>
    <row r="2693" spans="1:17" s="1243" customFormat="1" ht="20.25">
      <c r="A2693" s="1289" t="s">
        <v>3038</v>
      </c>
      <c r="B2693" s="1224"/>
      <c r="C2693" s="1224"/>
      <c r="D2693" s="1224"/>
      <c r="E2693" s="1220"/>
      <c r="F2693" s="1220"/>
      <c r="G2693" s="1220"/>
      <c r="H2693" s="1220"/>
      <c r="I2693" s="1221"/>
      <c r="J2693" s="1220"/>
      <c r="K2693" s="1220"/>
      <c r="L2693" s="1221"/>
      <c r="M2693" s="1220"/>
      <c r="N2693" s="1220"/>
      <c r="O2693" s="1220"/>
      <c r="P2693" s="1220"/>
      <c r="Q2693" s="1230" t="s">
        <v>3039</v>
      </c>
    </row>
    <row r="2694" spans="1:17" s="1243" customFormat="1" ht="18" customHeight="1">
      <c r="A2694" s="1233" t="s">
        <v>2739</v>
      </c>
      <c r="B2694" s="1224"/>
      <c r="C2694" s="1224"/>
      <c r="D2694" s="1224"/>
      <c r="E2694" s="1220"/>
      <c r="F2694" s="1220"/>
      <c r="G2694" s="1220"/>
      <c r="H2694" s="1220"/>
      <c r="I2694" s="1221"/>
      <c r="J2694" s="1220"/>
      <c r="K2694" s="1220"/>
      <c r="L2694" s="1221"/>
      <c r="M2694" s="1220"/>
      <c r="N2694" s="1220"/>
      <c r="O2694" s="1220"/>
      <c r="P2694" s="1220"/>
      <c r="Q2694" s="1236" t="s">
        <v>2740</v>
      </c>
    </row>
    <row r="2695" spans="1:17" s="1243" customFormat="1" ht="15.95" customHeight="1">
      <c r="A2695" s="1239"/>
      <c r="B2695" s="1240"/>
      <c r="C2695" s="1240"/>
      <c r="D2695" s="1240"/>
      <c r="E2695" s="1240"/>
      <c r="F2695" s="1240"/>
      <c r="G2695" s="1240"/>
      <c r="H2695" s="1240"/>
      <c r="I2695" s="1240"/>
      <c r="J2695" s="1240"/>
      <c r="K2695" s="1240"/>
      <c r="L2695" s="1240"/>
      <c r="M2695" s="1240"/>
      <c r="N2695" s="1240"/>
      <c r="O2695" s="1240"/>
      <c r="P2695" s="1240"/>
      <c r="Q2695" s="1242"/>
    </row>
    <row r="2696" spans="1:17" s="1243" customFormat="1" ht="11.1" customHeight="1">
      <c r="A2696" s="1245"/>
      <c r="B2696" s="2390">
        <v>2018</v>
      </c>
      <c r="C2696" s="2391"/>
      <c r="D2696" s="2391"/>
      <c r="E2696" s="2391"/>
      <c r="F2696" s="2391"/>
      <c r="G2696" s="2391"/>
      <c r="H2696" s="2391"/>
      <c r="I2696" s="2391"/>
      <c r="J2696" s="2391"/>
      <c r="K2696" s="2391"/>
      <c r="L2696" s="2391"/>
      <c r="M2696" s="2391"/>
      <c r="N2696" s="2390">
        <v>2017</v>
      </c>
      <c r="O2696" s="2391"/>
      <c r="P2696" s="2395"/>
      <c r="Q2696" s="1246"/>
    </row>
    <row r="2697" spans="1:17" s="1243" customFormat="1" ht="11.1" customHeight="1">
      <c r="A2697" s="1245"/>
      <c r="B2697" s="2392"/>
      <c r="C2697" s="2393"/>
      <c r="D2697" s="2393"/>
      <c r="E2697" s="2393"/>
      <c r="F2697" s="2393"/>
      <c r="G2697" s="2393"/>
      <c r="H2697" s="2394"/>
      <c r="I2697" s="2393"/>
      <c r="J2697" s="2393"/>
      <c r="K2697" s="2393"/>
      <c r="L2697" s="2393"/>
      <c r="M2697" s="2393"/>
      <c r="N2697" s="2392"/>
      <c r="O2697" s="2393"/>
      <c r="P2697" s="2396"/>
      <c r="Q2697" s="1246" t="s">
        <v>2501</v>
      </c>
    </row>
    <row r="2698" spans="1:17" s="1243" customFormat="1" ht="11.1" customHeight="1">
      <c r="A2698" s="1245"/>
      <c r="B2698" s="1247" t="s">
        <v>2502</v>
      </c>
      <c r="C2698" s="1248" t="s">
        <v>2675</v>
      </c>
      <c r="D2698" s="1249" t="s">
        <v>11</v>
      </c>
      <c r="E2698" s="1250" t="s">
        <v>21</v>
      </c>
      <c r="F2698" s="1250" t="s">
        <v>23</v>
      </c>
      <c r="G2698" s="1250" t="s">
        <v>12</v>
      </c>
      <c r="H2698" s="1251" t="s">
        <v>13</v>
      </c>
      <c r="I2698" s="1251" t="s">
        <v>14</v>
      </c>
      <c r="J2698" s="1251" t="s">
        <v>15</v>
      </c>
      <c r="K2698" s="1252" t="s">
        <v>8</v>
      </c>
      <c r="L2698" s="1252" t="s">
        <v>9</v>
      </c>
      <c r="M2698" s="1252" t="s">
        <v>10</v>
      </c>
      <c r="N2698" s="1247" t="s">
        <v>2502</v>
      </c>
      <c r="O2698" s="1248" t="s">
        <v>2675</v>
      </c>
      <c r="P2698" s="1249" t="s">
        <v>11</v>
      </c>
      <c r="Q2698" s="1246"/>
    </row>
    <row r="2699" spans="1:17" s="1243" customFormat="1" ht="11.1" customHeight="1">
      <c r="A2699" s="1253"/>
      <c r="B2699" s="1254" t="s">
        <v>2406</v>
      </c>
      <c r="C2699" s="1255" t="s">
        <v>2506</v>
      </c>
      <c r="D2699" s="1256" t="s">
        <v>2507</v>
      </c>
      <c r="E2699" s="1257" t="s">
        <v>7</v>
      </c>
      <c r="F2699" s="1257" t="s">
        <v>22</v>
      </c>
      <c r="G2699" s="1257" t="s">
        <v>6</v>
      </c>
      <c r="H2699" s="1258" t="s">
        <v>5</v>
      </c>
      <c r="I2699" s="1258" t="s">
        <v>4</v>
      </c>
      <c r="J2699" s="1258" t="s">
        <v>3</v>
      </c>
      <c r="K2699" s="1259" t="s">
        <v>2</v>
      </c>
      <c r="L2699" s="1259" t="s">
        <v>1</v>
      </c>
      <c r="M2699" s="1259" t="s">
        <v>0</v>
      </c>
      <c r="N2699" s="1254" t="s">
        <v>2406</v>
      </c>
      <c r="O2699" s="1255" t="s">
        <v>2506</v>
      </c>
      <c r="P2699" s="1256" t="s">
        <v>2507</v>
      </c>
      <c r="Q2699" s="1260"/>
    </row>
    <row r="2700" spans="1:17" s="1243" customFormat="1" ht="15" customHeight="1">
      <c r="A2700" s="1316"/>
      <c r="B2700" s="1266"/>
      <c r="C2700" s="1267"/>
      <c r="D2700" s="1268"/>
      <c r="E2700" s="1220"/>
      <c r="F2700" s="1220"/>
      <c r="G2700" s="1220"/>
      <c r="H2700" s="1220"/>
      <c r="I2700" s="1221"/>
      <c r="J2700" s="1220"/>
      <c r="K2700" s="1220"/>
      <c r="L2700" s="1221"/>
      <c r="M2700" s="1220"/>
      <c r="N2700" s="1262"/>
      <c r="O2700" s="1220"/>
      <c r="P2700" s="1327"/>
      <c r="Q2700" s="1264"/>
    </row>
    <row r="2701" spans="1:17" s="1243" customFormat="1" ht="15" customHeight="1">
      <c r="A2701" s="1265" t="s">
        <v>2741</v>
      </c>
      <c r="B2701" s="1266">
        <f>'[2]tr (2)'!C1808</f>
        <v>117.5</v>
      </c>
      <c r="C2701" s="1267">
        <f>'[2]tr (2)'!D1808</f>
        <v>118.2</v>
      </c>
      <c r="D2701" s="1268">
        <f>'[2]tr (2)'!E1808</f>
        <v>117.3</v>
      </c>
      <c r="E2701" s="1267">
        <f>'[2]tr (2)'!F1808</f>
        <v>117.6</v>
      </c>
      <c r="F2701" s="1267">
        <f>'[2]tr (2)'!G1808</f>
        <v>117.6</v>
      </c>
      <c r="G2701" s="1267">
        <f>'[2]tr (2)'!H1808</f>
        <v>117.1</v>
      </c>
      <c r="H2701" s="1267">
        <f>'[2]tr (2)'!I1808</f>
        <v>119.8</v>
      </c>
      <c r="I2701" s="1267">
        <f>'[2]tr (2)'!J1808</f>
        <v>118.7</v>
      </c>
      <c r="J2701" s="1267">
        <f>'[2]tr (2)'!K1808</f>
        <v>118.7</v>
      </c>
      <c r="K2701" s="1267">
        <f>'[2]tr (2)'!L1808</f>
        <v>118.3</v>
      </c>
      <c r="L2701" s="1267">
        <f>'[2]tr (2)'!M1808</f>
        <v>117.8</v>
      </c>
      <c r="M2701" s="1267">
        <f>'[2]tr (2)'!N1808</f>
        <v>118.6</v>
      </c>
      <c r="N2701" s="1266">
        <f>'[2]tr (2)'!O1808</f>
        <v>119</v>
      </c>
      <c r="O2701" s="1267">
        <f>'[2]tr (2)'!P1808</f>
        <v>118.5</v>
      </c>
      <c r="P2701" s="1268">
        <f>'[2]tr (2)'!Q1808</f>
        <v>117.2</v>
      </c>
      <c r="Q2701" s="1269" t="s">
        <v>2742</v>
      </c>
    </row>
    <row r="2702" spans="1:17" s="1243" customFormat="1" ht="15" customHeight="1">
      <c r="A2702" s="1271"/>
      <c r="B2702" s="1272"/>
      <c r="C2702" s="1224"/>
      <c r="D2702" s="1276"/>
      <c r="E2702" s="1267"/>
      <c r="F2702" s="1267"/>
      <c r="G2702" s="1267"/>
      <c r="H2702" s="1267"/>
      <c r="I2702" s="1267"/>
      <c r="J2702" s="1267"/>
      <c r="K2702" s="1267"/>
      <c r="L2702" s="1267"/>
      <c r="M2702" s="1267"/>
      <c r="N2702" s="1266"/>
      <c r="O2702" s="1267"/>
      <c r="P2702" s="1268"/>
      <c r="Q2702" s="1273"/>
    </row>
    <row r="2703" spans="1:17" s="1243" customFormat="1" ht="15" customHeight="1">
      <c r="A2703" s="1274" t="s">
        <v>2743</v>
      </c>
      <c r="B2703" s="1266">
        <f>'[2]tr (2)'!C1810</f>
        <v>126.8</v>
      </c>
      <c r="C2703" s="1267">
        <f>'[2]tr (2)'!D1810</f>
        <v>128.19999999999999</v>
      </c>
      <c r="D2703" s="1268">
        <f>'[2]tr (2)'!E1810</f>
        <v>126.4</v>
      </c>
      <c r="E2703" s="1267">
        <f>'[2]tr (2)'!F1810</f>
        <v>127.2</v>
      </c>
      <c r="F2703" s="1267">
        <f>'[2]tr (2)'!G1810</f>
        <v>128.1</v>
      </c>
      <c r="G2703" s="1267">
        <f>'[2]tr (2)'!H1810</f>
        <v>127.2</v>
      </c>
      <c r="H2703" s="1267">
        <f>'[2]tr (2)'!I1810</f>
        <v>133.30000000000001</v>
      </c>
      <c r="I2703" s="1267">
        <f>'[2]tr (2)'!J1810</f>
        <v>130.69999999999999</v>
      </c>
      <c r="J2703" s="1267">
        <f>'[2]tr (2)'!K1810</f>
        <v>130.69999999999999</v>
      </c>
      <c r="K2703" s="1267">
        <f>'[2]tr (2)'!L1810</f>
        <v>130.1</v>
      </c>
      <c r="L2703" s="1267">
        <f>'[2]tr (2)'!M1810</f>
        <v>128.9</v>
      </c>
      <c r="M2703" s="1267">
        <f>'[2]tr (2)'!N1810</f>
        <v>130.6</v>
      </c>
      <c r="N2703" s="1266">
        <f>'[2]tr (2)'!O1810</f>
        <v>133.4</v>
      </c>
      <c r="O2703" s="1267">
        <f>'[2]tr (2)'!P1810</f>
        <v>132.19999999999999</v>
      </c>
      <c r="P2703" s="1268">
        <f>'[2]tr (2)'!Q1810</f>
        <v>129.30000000000001</v>
      </c>
      <c r="Q2703" s="1275" t="s">
        <v>2744</v>
      </c>
    </row>
    <row r="2704" spans="1:17" s="1243" customFormat="1" ht="15" customHeight="1">
      <c r="A2704" s="1244" t="s">
        <v>2745</v>
      </c>
      <c r="B2704" s="1272">
        <f>'[2]tr (2)'!C1811</f>
        <v>129.4</v>
      </c>
      <c r="C2704" s="1224">
        <f>'[2]tr (2)'!D1811</f>
        <v>130.1</v>
      </c>
      <c r="D2704" s="1276">
        <f>'[2]tr (2)'!E1811</f>
        <v>130.69999999999999</v>
      </c>
      <c r="E2704" s="1224">
        <f>'[2]tr (2)'!F1811</f>
        <v>129.5</v>
      </c>
      <c r="F2704" s="1224">
        <f>'[2]tr (2)'!G1811</f>
        <v>129.80000000000001</v>
      </c>
      <c r="G2704" s="1224">
        <f>'[2]tr (2)'!H1811</f>
        <v>130.1</v>
      </c>
      <c r="H2704" s="1224">
        <f>'[2]tr (2)'!I1811</f>
        <v>130.4</v>
      </c>
      <c r="I2704" s="1224">
        <f>'[2]tr (2)'!J1811</f>
        <v>132.9</v>
      </c>
      <c r="J2704" s="1224">
        <f>'[2]tr (2)'!K1811</f>
        <v>133.80000000000001</v>
      </c>
      <c r="K2704" s="1224">
        <f>'[2]tr (2)'!L1811</f>
        <v>134.69999999999999</v>
      </c>
      <c r="L2704" s="1224">
        <f>'[2]tr (2)'!M1811</f>
        <v>138.30000000000001</v>
      </c>
      <c r="M2704" s="1224">
        <f>'[2]tr (2)'!N1811</f>
        <v>138.30000000000001</v>
      </c>
      <c r="N2704" s="1272">
        <f>'[2]tr (2)'!O1811</f>
        <v>138.30000000000001</v>
      </c>
      <c r="O2704" s="1224">
        <f>'[2]tr (2)'!P1811</f>
        <v>138.30000000000001</v>
      </c>
      <c r="P2704" s="1276">
        <f>'[2]tr (2)'!Q1811</f>
        <v>138.30000000000001</v>
      </c>
      <c r="Q2704" s="1277" t="s">
        <v>2746</v>
      </c>
    </row>
    <row r="2705" spans="1:17" s="1243" customFormat="1" ht="15" customHeight="1">
      <c r="A2705" s="1244" t="s">
        <v>2747</v>
      </c>
      <c r="B2705" s="1272">
        <f>'[2]tr (2)'!C1812</f>
        <v>117</v>
      </c>
      <c r="C2705" s="1224">
        <f>'[2]tr (2)'!D1812</f>
        <v>115.8</v>
      </c>
      <c r="D2705" s="1276">
        <f>'[2]tr (2)'!E1812</f>
        <v>110.8</v>
      </c>
      <c r="E2705" s="1224">
        <f>'[2]tr (2)'!F1812</f>
        <v>112.3</v>
      </c>
      <c r="F2705" s="1224">
        <f>'[2]tr (2)'!G1812</f>
        <v>113.6</v>
      </c>
      <c r="G2705" s="1224">
        <f>'[2]tr (2)'!H1812</f>
        <v>111.1</v>
      </c>
      <c r="H2705" s="1224">
        <f>'[2]tr (2)'!I1812</f>
        <v>114.3</v>
      </c>
      <c r="I2705" s="1224">
        <f>'[2]tr (2)'!J1812</f>
        <v>110.1</v>
      </c>
      <c r="J2705" s="1224">
        <f>'[2]tr (2)'!K1812</f>
        <v>108.5</v>
      </c>
      <c r="K2705" s="1224">
        <f>'[2]tr (2)'!L1812</f>
        <v>105.4</v>
      </c>
      <c r="L2705" s="1224">
        <f>'[2]tr (2)'!M1812</f>
        <v>106.1</v>
      </c>
      <c r="M2705" s="1224">
        <f>'[2]tr (2)'!N1812</f>
        <v>106.5</v>
      </c>
      <c r="N2705" s="1272">
        <f>'[2]tr (2)'!O1812</f>
        <v>110.8</v>
      </c>
      <c r="O2705" s="1224">
        <f>'[2]tr (2)'!P1812</f>
        <v>107.8</v>
      </c>
      <c r="P2705" s="1276">
        <f>'[2]tr (2)'!Q1812</f>
        <v>106</v>
      </c>
      <c r="Q2705" s="1277" t="s">
        <v>2748</v>
      </c>
    </row>
    <row r="2706" spans="1:17" s="1243" customFormat="1" ht="15" customHeight="1">
      <c r="A2706" s="1244" t="s">
        <v>2749</v>
      </c>
      <c r="B2706" s="1272">
        <f>'[2]tr (2)'!C1813</f>
        <v>153.19999999999999</v>
      </c>
      <c r="C2706" s="1224">
        <f>'[2]tr (2)'!D1813</f>
        <v>161.69999999999999</v>
      </c>
      <c r="D2706" s="1276">
        <f>'[2]tr (2)'!E1813</f>
        <v>153.30000000000001</v>
      </c>
      <c r="E2706" s="1224">
        <f>'[2]tr (2)'!F1813</f>
        <v>163.19999999999999</v>
      </c>
      <c r="F2706" s="1224">
        <f>'[2]tr (2)'!G1813</f>
        <v>166.8</v>
      </c>
      <c r="G2706" s="1224">
        <f>'[2]tr (2)'!H1813</f>
        <v>160.9</v>
      </c>
      <c r="H2706" s="1224">
        <f>'[2]tr (2)'!I1813</f>
        <v>196.6</v>
      </c>
      <c r="I2706" s="1224">
        <f>'[2]tr (2)'!J1813</f>
        <v>170.6</v>
      </c>
      <c r="J2706" s="1224">
        <f>'[2]tr (2)'!K1813</f>
        <v>167.3</v>
      </c>
      <c r="K2706" s="1224">
        <f>'[2]tr (2)'!L1813</f>
        <v>182.8</v>
      </c>
      <c r="L2706" s="1224">
        <f>'[2]tr (2)'!M1813</f>
        <v>158.9</v>
      </c>
      <c r="M2706" s="1224">
        <f>'[2]tr (2)'!N1813</f>
        <v>158.4</v>
      </c>
      <c r="N2706" s="1272">
        <f>'[2]tr (2)'!O1813</f>
        <v>149.6</v>
      </c>
      <c r="O2706" s="1224">
        <f>'[2]tr (2)'!P1813</f>
        <v>149</v>
      </c>
      <c r="P2706" s="1276">
        <f>'[2]tr (2)'!Q1813</f>
        <v>153.5</v>
      </c>
      <c r="Q2706" s="1278" t="s">
        <v>2750</v>
      </c>
    </row>
    <row r="2707" spans="1:17" s="1243" customFormat="1" ht="15" customHeight="1">
      <c r="A2707" s="1244" t="s">
        <v>2751</v>
      </c>
      <c r="B2707" s="1272">
        <f>'[2]tr (2)'!C1814</f>
        <v>117.2</v>
      </c>
      <c r="C2707" s="1224">
        <f>'[2]tr (2)'!D1814</f>
        <v>117.2</v>
      </c>
      <c r="D2707" s="1276">
        <f>'[2]tr (2)'!E1814</f>
        <v>117.2</v>
      </c>
      <c r="E2707" s="1224">
        <f>'[2]tr (2)'!F1814</f>
        <v>117.2</v>
      </c>
      <c r="F2707" s="1224">
        <f>'[2]tr (2)'!G1814</f>
        <v>117.2</v>
      </c>
      <c r="G2707" s="1224">
        <f>'[2]tr (2)'!H1814</f>
        <v>117.2</v>
      </c>
      <c r="H2707" s="1224">
        <f>'[2]tr (2)'!I1814</f>
        <v>122.9</v>
      </c>
      <c r="I2707" s="1224">
        <f>'[2]tr (2)'!J1814</f>
        <v>122.9</v>
      </c>
      <c r="J2707" s="1224">
        <f>'[2]tr (2)'!K1814</f>
        <v>122.9</v>
      </c>
      <c r="K2707" s="1224">
        <f>'[2]tr (2)'!L1814</f>
        <v>122.9</v>
      </c>
      <c r="L2707" s="1224">
        <f>'[2]tr (2)'!M1814</f>
        <v>117.2</v>
      </c>
      <c r="M2707" s="1224">
        <f>'[2]tr (2)'!N1814</f>
        <v>117.2</v>
      </c>
      <c r="N2707" s="1272">
        <f>'[2]tr (2)'!O1814</f>
        <v>120</v>
      </c>
      <c r="O2707" s="1224">
        <f>'[2]tr (2)'!P1814</f>
        <v>117.3</v>
      </c>
      <c r="P2707" s="1276">
        <f>'[2]tr (2)'!Q1814</f>
        <v>111.9</v>
      </c>
      <c r="Q2707" s="1278" t="s">
        <v>2752</v>
      </c>
    </row>
    <row r="2708" spans="1:17" s="1243" customFormat="1" ht="15" customHeight="1">
      <c r="A2708" s="1244" t="s">
        <v>2753</v>
      </c>
      <c r="B2708" s="1272">
        <f>'[2]tr (2)'!C1815</f>
        <v>130.9</v>
      </c>
      <c r="C2708" s="1224">
        <f>'[2]tr (2)'!D1815</f>
        <v>135.6</v>
      </c>
      <c r="D2708" s="1276">
        <f>'[2]tr (2)'!E1815</f>
        <v>137.80000000000001</v>
      </c>
      <c r="E2708" s="1224">
        <f>'[2]tr (2)'!F1815</f>
        <v>141.69999999999999</v>
      </c>
      <c r="F2708" s="1224">
        <f>'[2]tr (2)'!G1815</f>
        <v>141.69999999999999</v>
      </c>
      <c r="G2708" s="1224">
        <f>'[2]tr (2)'!H1815</f>
        <v>141.69999999999999</v>
      </c>
      <c r="H2708" s="1224">
        <f>'[2]tr (2)'!I1815</f>
        <v>142.30000000000001</v>
      </c>
      <c r="I2708" s="1224">
        <f>'[2]tr (2)'!J1815</f>
        <v>142.30000000000001</v>
      </c>
      <c r="J2708" s="1224">
        <f>'[2]tr (2)'!K1815</f>
        <v>147.80000000000001</v>
      </c>
      <c r="K2708" s="1224">
        <f>'[2]tr (2)'!L1815</f>
        <v>147</v>
      </c>
      <c r="L2708" s="1224">
        <f>'[2]tr (2)'!M1815</f>
        <v>142.4</v>
      </c>
      <c r="M2708" s="1224">
        <f>'[2]tr (2)'!N1815</f>
        <v>142.4</v>
      </c>
      <c r="N2708" s="1272">
        <f>'[2]tr (2)'!O1815</f>
        <v>142.4</v>
      </c>
      <c r="O2708" s="1224">
        <f>'[2]tr (2)'!P1815</f>
        <v>138.30000000000001</v>
      </c>
      <c r="P2708" s="1276">
        <f>'[2]tr (2)'!Q1815</f>
        <v>140.80000000000001</v>
      </c>
      <c r="Q2708" s="1278" t="s">
        <v>2754</v>
      </c>
    </row>
    <row r="2709" spans="1:17" s="1243" customFormat="1" ht="15" customHeight="1">
      <c r="A2709" s="1244" t="s">
        <v>2755</v>
      </c>
      <c r="B2709" s="1272">
        <f>'[2]tr (2)'!C1816</f>
        <v>110.8</v>
      </c>
      <c r="C2709" s="1224">
        <f>'[2]tr (2)'!D1816</f>
        <v>122</v>
      </c>
      <c r="D2709" s="1276">
        <f>'[2]tr (2)'!E1816</f>
        <v>146.4</v>
      </c>
      <c r="E2709" s="1224">
        <f>'[2]tr (2)'!F1816</f>
        <v>151.4</v>
      </c>
      <c r="F2709" s="1224">
        <f>'[2]tr (2)'!G1816</f>
        <v>130.69999999999999</v>
      </c>
      <c r="G2709" s="1224">
        <f>'[2]tr (2)'!H1816</f>
        <v>125.8</v>
      </c>
      <c r="H2709" s="1224">
        <f>'[2]tr (2)'!I1816</f>
        <v>143.30000000000001</v>
      </c>
      <c r="I2709" s="1224">
        <f>'[2]tr (2)'!J1816</f>
        <v>147</v>
      </c>
      <c r="J2709" s="1224">
        <f>'[2]tr (2)'!K1816</f>
        <v>134.6</v>
      </c>
      <c r="K2709" s="1224">
        <f>'[2]tr (2)'!L1816</f>
        <v>133.1</v>
      </c>
      <c r="L2709" s="1224">
        <f>'[2]tr (2)'!M1816</f>
        <v>126.8</v>
      </c>
      <c r="M2709" s="1224">
        <f>'[2]tr (2)'!N1816</f>
        <v>126.9</v>
      </c>
      <c r="N2709" s="1272">
        <f>'[2]tr (2)'!O1816</f>
        <v>133.19999999999999</v>
      </c>
      <c r="O2709" s="1224">
        <f>'[2]tr (2)'!P1816</f>
        <v>138.1</v>
      </c>
      <c r="P2709" s="1276">
        <f>'[2]tr (2)'!Q1816</f>
        <v>127.4</v>
      </c>
      <c r="Q2709" s="1278" t="s">
        <v>2756</v>
      </c>
    </row>
    <row r="2710" spans="1:17" s="1243" customFormat="1" ht="15" customHeight="1">
      <c r="A2710" s="1244" t="s">
        <v>2757</v>
      </c>
      <c r="B2710" s="1272">
        <f>'[2]tr (2)'!C1817</f>
        <v>131.4</v>
      </c>
      <c r="C2710" s="1224">
        <f>'[2]tr (2)'!D1817</f>
        <v>132.4</v>
      </c>
      <c r="D2710" s="1276">
        <f>'[2]tr (2)'!E1817</f>
        <v>110.9</v>
      </c>
      <c r="E2710" s="1224">
        <f>'[2]tr (2)'!F1817</f>
        <v>105.9</v>
      </c>
      <c r="F2710" s="1224">
        <f>'[2]tr (2)'!G1817</f>
        <v>124.3</v>
      </c>
      <c r="G2710" s="1224">
        <f>'[2]tr (2)'!H1817</f>
        <v>127.3</v>
      </c>
      <c r="H2710" s="1224">
        <f>'[2]tr (2)'!I1817</f>
        <v>144</v>
      </c>
      <c r="I2710" s="1224">
        <f>'[2]tr (2)'!J1817</f>
        <v>131.80000000000001</v>
      </c>
      <c r="J2710" s="1224">
        <f>'[2]tr (2)'!K1817</f>
        <v>134.5</v>
      </c>
      <c r="K2710" s="1224">
        <f>'[2]tr (2)'!L1817</f>
        <v>134.80000000000001</v>
      </c>
      <c r="L2710" s="1224">
        <f>'[2]tr (2)'!M1817</f>
        <v>135.19999999999999</v>
      </c>
      <c r="M2710" s="1224">
        <f>'[2]tr (2)'!N1817</f>
        <v>148.5</v>
      </c>
      <c r="N2710" s="1272">
        <f>'[2]tr (2)'!O1817</f>
        <v>156.30000000000001</v>
      </c>
      <c r="O2710" s="1224">
        <f>'[2]tr (2)'!P1817</f>
        <v>155.4</v>
      </c>
      <c r="P2710" s="1276">
        <f>'[2]tr (2)'!Q1817</f>
        <v>143.5</v>
      </c>
      <c r="Q2710" s="1278" t="s">
        <v>2758</v>
      </c>
    </row>
    <row r="2711" spans="1:17" s="1243" customFormat="1" ht="15" customHeight="1">
      <c r="A2711" s="1244" t="s">
        <v>2759</v>
      </c>
      <c r="B2711" s="1272">
        <f>'[2]tr (2)'!C1818</f>
        <v>121.1</v>
      </c>
      <c r="C2711" s="1224">
        <f>'[2]tr (2)'!D1818</f>
        <v>120.8</v>
      </c>
      <c r="D2711" s="1276">
        <f>'[2]tr (2)'!E1818</f>
        <v>120.8</v>
      </c>
      <c r="E2711" s="1224">
        <f>'[2]tr (2)'!F1818</f>
        <v>120.8</v>
      </c>
      <c r="F2711" s="1224">
        <f>'[2]tr (2)'!G1818</f>
        <v>120.8</v>
      </c>
      <c r="G2711" s="1224">
        <f>'[2]tr (2)'!H1818</f>
        <v>120.8</v>
      </c>
      <c r="H2711" s="1224">
        <f>'[2]tr (2)'!I1818</f>
        <v>120.8</v>
      </c>
      <c r="I2711" s="1224">
        <f>'[2]tr (2)'!J1818</f>
        <v>120.8</v>
      </c>
      <c r="J2711" s="1224">
        <f>'[2]tr (2)'!K1818</f>
        <v>120.8</v>
      </c>
      <c r="K2711" s="1224">
        <f>'[2]tr (2)'!L1818</f>
        <v>120.8</v>
      </c>
      <c r="L2711" s="1224">
        <f>'[2]tr (2)'!M1818</f>
        <v>120.8</v>
      </c>
      <c r="M2711" s="1224">
        <f>'[2]tr (2)'!N1818</f>
        <v>120.8</v>
      </c>
      <c r="N2711" s="1272">
        <f>'[2]tr (2)'!O1818</f>
        <v>120.8</v>
      </c>
      <c r="O2711" s="1224">
        <f>'[2]tr (2)'!P1818</f>
        <v>120.8</v>
      </c>
      <c r="P2711" s="1276">
        <f>'[2]tr (2)'!Q1818</f>
        <v>120.8</v>
      </c>
      <c r="Q2711" s="1278" t="s">
        <v>2760</v>
      </c>
    </row>
    <row r="2712" spans="1:17" s="1243" customFormat="1" ht="15" customHeight="1">
      <c r="A2712" s="1244" t="s">
        <v>2761</v>
      </c>
      <c r="B2712" s="1272">
        <f>'[2]tr (2)'!C1819</f>
        <v>168</v>
      </c>
      <c r="C2712" s="1224">
        <f>'[2]tr (2)'!D1819</f>
        <v>166.9</v>
      </c>
      <c r="D2712" s="1276">
        <f>'[2]tr (2)'!E1819</f>
        <v>168.3</v>
      </c>
      <c r="E2712" s="1224">
        <f>'[2]tr (2)'!F1819</f>
        <v>168.3</v>
      </c>
      <c r="F2712" s="1224">
        <f>'[2]tr (2)'!G1819</f>
        <v>168.3</v>
      </c>
      <c r="G2712" s="1224">
        <f>'[2]tr (2)'!H1819</f>
        <v>170.1</v>
      </c>
      <c r="H2712" s="1224">
        <f>'[2]tr (2)'!I1819</f>
        <v>170.1</v>
      </c>
      <c r="I2712" s="1224">
        <f>'[2]tr (2)'!J1819</f>
        <v>173.5</v>
      </c>
      <c r="J2712" s="1224">
        <f>'[2]tr (2)'!K1819</f>
        <v>186.9</v>
      </c>
      <c r="K2712" s="1224">
        <f>'[2]tr (2)'!L1819</f>
        <v>186.9</v>
      </c>
      <c r="L2712" s="1224">
        <f>'[2]tr (2)'!M1819</f>
        <v>192.4</v>
      </c>
      <c r="M2712" s="1224">
        <f>'[2]tr (2)'!N1819</f>
        <v>192.4</v>
      </c>
      <c r="N2712" s="1272">
        <f>'[2]tr (2)'!O1819</f>
        <v>192.4</v>
      </c>
      <c r="O2712" s="1224">
        <f>'[2]tr (2)'!P1819</f>
        <v>192.4</v>
      </c>
      <c r="P2712" s="1276">
        <f>'[2]tr (2)'!Q1819</f>
        <v>192.4</v>
      </c>
      <c r="Q2712" s="1278" t="s">
        <v>2762</v>
      </c>
    </row>
    <row r="2713" spans="1:17" s="1243" customFormat="1" ht="15" customHeight="1">
      <c r="A2713" s="1244" t="s">
        <v>2763</v>
      </c>
      <c r="B2713" s="1272">
        <f>'[2]tr (2)'!C1820</f>
        <v>157.4</v>
      </c>
      <c r="C2713" s="1224">
        <f>'[2]tr (2)'!D1820</f>
        <v>155.4</v>
      </c>
      <c r="D2713" s="1276">
        <f>'[2]tr (2)'!E1820</f>
        <v>155.4</v>
      </c>
      <c r="E2713" s="1224">
        <f>'[2]tr (2)'!F1820</f>
        <v>155.9</v>
      </c>
      <c r="F2713" s="1224">
        <f>'[2]tr (2)'!G1820</f>
        <v>155</v>
      </c>
      <c r="G2713" s="1224">
        <f>'[2]tr (2)'!H1820</f>
        <v>152.9</v>
      </c>
      <c r="H2713" s="1224">
        <f>'[2]tr (2)'!I1820</f>
        <v>155</v>
      </c>
      <c r="I2713" s="1224">
        <f>'[2]tr (2)'!J1820</f>
        <v>155</v>
      </c>
      <c r="J2713" s="1224">
        <f>'[2]tr (2)'!K1820</f>
        <v>155</v>
      </c>
      <c r="K2713" s="1224">
        <f>'[2]tr (2)'!L1820</f>
        <v>155</v>
      </c>
      <c r="L2713" s="1224">
        <f>'[2]tr (2)'!M1820</f>
        <v>155</v>
      </c>
      <c r="M2713" s="1224">
        <f>'[2]tr (2)'!N1820</f>
        <v>155</v>
      </c>
      <c r="N2713" s="1272">
        <f>'[2]tr (2)'!O1820</f>
        <v>155</v>
      </c>
      <c r="O2713" s="1224">
        <f>'[2]tr (2)'!P1820</f>
        <v>155</v>
      </c>
      <c r="P2713" s="1276">
        <f>'[2]tr (2)'!Q1820</f>
        <v>154.80000000000001</v>
      </c>
      <c r="Q2713" s="1278" t="s">
        <v>2764</v>
      </c>
    </row>
    <row r="2714" spans="1:17" s="1243" customFormat="1" ht="15" customHeight="1">
      <c r="A2714" s="1244" t="s">
        <v>2765</v>
      </c>
      <c r="B2714" s="1272">
        <f>'[2]tr (2)'!C1821</f>
        <v>103.9</v>
      </c>
      <c r="C2714" s="1224">
        <f>'[2]tr (2)'!D1821</f>
        <v>103.9</v>
      </c>
      <c r="D2714" s="1276">
        <f>'[2]tr (2)'!E1821</f>
        <v>103.9</v>
      </c>
      <c r="E2714" s="1224">
        <f>'[2]tr (2)'!F1821</f>
        <v>103.9</v>
      </c>
      <c r="F2714" s="1224">
        <f>'[2]tr (2)'!G1821</f>
        <v>103.9</v>
      </c>
      <c r="G2714" s="1224">
        <f>'[2]tr (2)'!H1821</f>
        <v>103.9</v>
      </c>
      <c r="H2714" s="1224">
        <f>'[2]tr (2)'!I1821</f>
        <v>103.9</v>
      </c>
      <c r="I2714" s="1224">
        <f>'[2]tr (2)'!J1821</f>
        <v>113.3</v>
      </c>
      <c r="J2714" s="1224">
        <f>'[2]tr (2)'!K1821</f>
        <v>113.3</v>
      </c>
      <c r="K2714" s="1224">
        <f>'[2]tr (2)'!L1821</f>
        <v>113.3</v>
      </c>
      <c r="L2714" s="1224">
        <f>'[2]tr (2)'!M1821</f>
        <v>113.4</v>
      </c>
      <c r="M2714" s="1224">
        <f>'[2]tr (2)'!N1821</f>
        <v>113.4</v>
      </c>
      <c r="N2714" s="1272">
        <f>'[2]tr (2)'!O1821</f>
        <v>113.4</v>
      </c>
      <c r="O2714" s="1224">
        <f>'[2]tr (2)'!P1821</f>
        <v>113.4</v>
      </c>
      <c r="P2714" s="1276">
        <f>'[2]tr (2)'!Q1821</f>
        <v>113.4</v>
      </c>
      <c r="Q2714" s="1278" t="s">
        <v>2766</v>
      </c>
    </row>
    <row r="2715" spans="1:17" s="1243" customFormat="1" ht="15" customHeight="1">
      <c r="A2715" s="1244"/>
      <c r="B2715" s="1272"/>
      <c r="C2715" s="1224"/>
      <c r="D2715" s="1276"/>
      <c r="E2715" s="1267"/>
      <c r="F2715" s="1267"/>
      <c r="G2715" s="1267"/>
      <c r="H2715" s="1267"/>
      <c r="I2715" s="1267"/>
      <c r="J2715" s="1267"/>
      <c r="K2715" s="1267"/>
      <c r="L2715" s="1267"/>
      <c r="M2715" s="1267"/>
      <c r="N2715" s="1266"/>
      <c r="O2715" s="1267"/>
      <c r="P2715" s="1268"/>
      <c r="Q2715" s="1278"/>
    </row>
    <row r="2716" spans="1:17" s="1243" customFormat="1" ht="15" customHeight="1">
      <c r="A2716" s="1274" t="s">
        <v>2767</v>
      </c>
      <c r="B2716" s="1266">
        <f>'[2]tr (2)'!C1823</f>
        <v>142.4</v>
      </c>
      <c r="C2716" s="1267">
        <f>'[2]tr (2)'!D1823</f>
        <v>142.4</v>
      </c>
      <c r="D2716" s="1268">
        <f>'[2]tr (2)'!E1823</f>
        <v>142.4</v>
      </c>
      <c r="E2716" s="1267">
        <f>'[2]tr (2)'!F1823</f>
        <v>142.4</v>
      </c>
      <c r="F2716" s="1267">
        <f>'[2]tr (2)'!G1823</f>
        <v>142.4</v>
      </c>
      <c r="G2716" s="1267">
        <f>'[2]tr (2)'!H1823</f>
        <v>142.4</v>
      </c>
      <c r="H2716" s="1267">
        <f>'[2]tr (2)'!I1823</f>
        <v>142.4</v>
      </c>
      <c r="I2716" s="1267">
        <f>'[2]tr (2)'!J1823</f>
        <v>142.4</v>
      </c>
      <c r="J2716" s="1267">
        <f>'[2]tr (2)'!K1823</f>
        <v>142.4</v>
      </c>
      <c r="K2716" s="1267">
        <f>'[2]tr (2)'!L1823</f>
        <v>142.4</v>
      </c>
      <c r="L2716" s="1267">
        <f>'[2]tr (2)'!M1823</f>
        <v>142.4</v>
      </c>
      <c r="M2716" s="1267">
        <f>'[2]tr (2)'!N1823</f>
        <v>142.4</v>
      </c>
      <c r="N2716" s="1266">
        <f>'[2]tr (2)'!O1823</f>
        <v>129.4</v>
      </c>
      <c r="O2716" s="1267">
        <f>'[2]tr (2)'!P1823</f>
        <v>129.4</v>
      </c>
      <c r="P2716" s="1268">
        <f>'[2]tr (2)'!Q1823</f>
        <v>129.4</v>
      </c>
      <c r="Q2716" s="1273" t="s">
        <v>2768</v>
      </c>
    </row>
    <row r="2717" spans="1:17" s="1243" customFormat="1" ht="15" customHeight="1">
      <c r="A2717" s="1244" t="s">
        <v>2769</v>
      </c>
      <c r="B2717" s="1272">
        <f>'[2]tr (2)'!C1824</f>
        <v>161.80000000000001</v>
      </c>
      <c r="C2717" s="1224">
        <f>'[2]tr (2)'!D1824</f>
        <v>161.80000000000001</v>
      </c>
      <c r="D2717" s="1276">
        <f>'[2]tr (2)'!E1824</f>
        <v>161.80000000000001</v>
      </c>
      <c r="E2717" s="1224">
        <f>'[2]tr (2)'!F1824</f>
        <v>161.80000000000001</v>
      </c>
      <c r="F2717" s="1224">
        <f>'[2]tr (2)'!G1824</f>
        <v>161.80000000000001</v>
      </c>
      <c r="G2717" s="1224">
        <f>'[2]tr (2)'!H1824</f>
        <v>161.80000000000001</v>
      </c>
      <c r="H2717" s="1224">
        <f>'[2]tr (2)'!I1824</f>
        <v>161.80000000000001</v>
      </c>
      <c r="I2717" s="1224">
        <f>'[2]tr (2)'!J1824</f>
        <v>161.80000000000001</v>
      </c>
      <c r="J2717" s="1224">
        <f>'[2]tr (2)'!K1824</f>
        <v>161.80000000000001</v>
      </c>
      <c r="K2717" s="1224">
        <f>'[2]tr (2)'!L1824</f>
        <v>161.80000000000001</v>
      </c>
      <c r="L2717" s="1224">
        <f>'[2]tr (2)'!M1824</f>
        <v>161.80000000000001</v>
      </c>
      <c r="M2717" s="1224">
        <f>'[2]tr (2)'!N1824</f>
        <v>161.80000000000001</v>
      </c>
      <c r="N2717" s="1272">
        <f>'[2]tr (2)'!O1824</f>
        <v>161.80000000000001</v>
      </c>
      <c r="O2717" s="1224">
        <f>'[2]tr (2)'!P1824</f>
        <v>161.80000000000001</v>
      </c>
      <c r="P2717" s="1276">
        <f>'[2]tr (2)'!Q1824</f>
        <v>161.80000000000001</v>
      </c>
      <c r="Q2717" s="1277" t="s">
        <v>2770</v>
      </c>
    </row>
    <row r="2718" spans="1:17" s="1243" customFormat="1" ht="15" customHeight="1">
      <c r="A2718" s="1244" t="s">
        <v>2771</v>
      </c>
      <c r="B2718" s="1272">
        <f>'[2]tr (2)'!C1825</f>
        <v>146.30000000000001</v>
      </c>
      <c r="C2718" s="1224">
        <f>'[2]tr (2)'!D1825</f>
        <v>146.30000000000001</v>
      </c>
      <c r="D2718" s="1276">
        <f>'[2]tr (2)'!E1825</f>
        <v>146.30000000000001</v>
      </c>
      <c r="E2718" s="1224">
        <f>'[2]tr (2)'!F1825</f>
        <v>146.30000000000001</v>
      </c>
      <c r="F2718" s="1224">
        <f>'[2]tr (2)'!G1825</f>
        <v>146.30000000000001</v>
      </c>
      <c r="G2718" s="1224">
        <f>'[2]tr (2)'!H1825</f>
        <v>146.30000000000001</v>
      </c>
      <c r="H2718" s="1224">
        <f>'[2]tr (2)'!I1825</f>
        <v>146.30000000000001</v>
      </c>
      <c r="I2718" s="1224">
        <f>'[2]tr (2)'!J1825</f>
        <v>146.30000000000001</v>
      </c>
      <c r="J2718" s="1224">
        <f>'[2]tr (2)'!K1825</f>
        <v>146.30000000000001</v>
      </c>
      <c r="K2718" s="1224">
        <f>'[2]tr (2)'!L1825</f>
        <v>146.30000000000001</v>
      </c>
      <c r="L2718" s="1224">
        <f>'[2]tr (2)'!M1825</f>
        <v>146.30000000000001</v>
      </c>
      <c r="M2718" s="1224">
        <f>'[2]tr (2)'!N1825</f>
        <v>146.30000000000001</v>
      </c>
      <c r="N2718" s="1272">
        <f>'[2]tr (2)'!O1825</f>
        <v>146.30000000000001</v>
      </c>
      <c r="O2718" s="1224">
        <f>'[2]tr (2)'!P1825</f>
        <v>146.30000000000001</v>
      </c>
      <c r="P2718" s="1276">
        <f>'[2]tr (2)'!Q1825</f>
        <v>146.30000000000001</v>
      </c>
      <c r="Q2718" s="1278" t="s">
        <v>2772</v>
      </c>
    </row>
    <row r="2719" spans="1:17" s="1243" customFormat="1" ht="15" customHeight="1">
      <c r="A2719" s="1244" t="s">
        <v>2773</v>
      </c>
      <c r="B2719" s="1272">
        <f>'[2]tr (2)'!C1826</f>
        <v>166</v>
      </c>
      <c r="C2719" s="1224">
        <f>'[2]tr (2)'!D1826</f>
        <v>166</v>
      </c>
      <c r="D2719" s="1276">
        <f>'[2]tr (2)'!E1826</f>
        <v>166</v>
      </c>
      <c r="E2719" s="1224">
        <f>'[2]tr (2)'!F1826</f>
        <v>166</v>
      </c>
      <c r="F2719" s="1224">
        <f>'[2]tr (2)'!G1826</f>
        <v>166</v>
      </c>
      <c r="G2719" s="1224">
        <f>'[2]tr (2)'!H1826</f>
        <v>166</v>
      </c>
      <c r="H2719" s="1224">
        <f>'[2]tr (2)'!I1826</f>
        <v>166</v>
      </c>
      <c r="I2719" s="1224">
        <f>'[2]tr (2)'!J1826</f>
        <v>166</v>
      </c>
      <c r="J2719" s="1224">
        <f>'[2]tr (2)'!K1826</f>
        <v>166</v>
      </c>
      <c r="K2719" s="1224">
        <f>'[2]tr (2)'!L1826</f>
        <v>166</v>
      </c>
      <c r="L2719" s="1224">
        <f>'[2]tr (2)'!M1826</f>
        <v>166</v>
      </c>
      <c r="M2719" s="1224">
        <f>'[2]tr (2)'!N1826</f>
        <v>166</v>
      </c>
      <c r="N2719" s="1272">
        <f>'[2]tr (2)'!O1826</f>
        <v>166</v>
      </c>
      <c r="O2719" s="1224">
        <f>'[2]tr (2)'!P1826</f>
        <v>166</v>
      </c>
      <c r="P2719" s="1276">
        <f>'[2]tr (2)'!Q1826</f>
        <v>166</v>
      </c>
      <c r="Q2719" s="1278" t="s">
        <v>2774</v>
      </c>
    </row>
    <row r="2720" spans="1:17" s="1243" customFormat="1" ht="15" customHeight="1">
      <c r="A2720" s="1244" t="s">
        <v>2775</v>
      </c>
      <c r="B2720" s="1272">
        <f>'[2]tr (2)'!C1827</f>
        <v>142.4</v>
      </c>
      <c r="C2720" s="1224">
        <f>'[2]tr (2)'!D1827</f>
        <v>142.4</v>
      </c>
      <c r="D2720" s="1276">
        <f>'[2]tr (2)'!E1827</f>
        <v>142.4</v>
      </c>
      <c r="E2720" s="1224">
        <f>'[2]tr (2)'!F1827</f>
        <v>142.4</v>
      </c>
      <c r="F2720" s="1224">
        <f>'[2]tr (2)'!G1827</f>
        <v>142.4</v>
      </c>
      <c r="G2720" s="1224">
        <f>'[2]tr (2)'!H1827</f>
        <v>142.4</v>
      </c>
      <c r="H2720" s="1224">
        <f>'[2]tr (2)'!I1827</f>
        <v>142.4</v>
      </c>
      <c r="I2720" s="1224">
        <f>'[2]tr (2)'!J1827</f>
        <v>142.4</v>
      </c>
      <c r="J2720" s="1224">
        <f>'[2]tr (2)'!K1827</f>
        <v>142.4</v>
      </c>
      <c r="K2720" s="1224">
        <f>'[2]tr (2)'!L1827</f>
        <v>142.4</v>
      </c>
      <c r="L2720" s="1224">
        <f>'[2]tr (2)'!M1827</f>
        <v>142.4</v>
      </c>
      <c r="M2720" s="1224">
        <f>'[2]tr (2)'!N1827</f>
        <v>142.4</v>
      </c>
      <c r="N2720" s="1272">
        <f>'[2]tr (2)'!O1827</f>
        <v>129.30000000000001</v>
      </c>
      <c r="O2720" s="1224">
        <f>'[2]tr (2)'!P1827</f>
        <v>129.30000000000001</v>
      </c>
      <c r="P2720" s="1276">
        <f>'[2]tr (2)'!Q1827</f>
        <v>129.30000000000001</v>
      </c>
      <c r="Q2720" s="1278" t="s">
        <v>2776</v>
      </c>
    </row>
    <row r="2721" spans="1:17" s="1243" customFormat="1" ht="15" customHeight="1">
      <c r="A2721" s="1244"/>
      <c r="B2721" s="1272"/>
      <c r="C2721" s="1224"/>
      <c r="D2721" s="1276"/>
      <c r="E2721" s="1267"/>
      <c r="F2721" s="1267"/>
      <c r="G2721" s="1267"/>
      <c r="H2721" s="1267"/>
      <c r="I2721" s="1267"/>
      <c r="J2721" s="1267"/>
      <c r="K2721" s="1267"/>
      <c r="L2721" s="1267"/>
      <c r="M2721" s="1267"/>
      <c r="N2721" s="1266"/>
      <c r="O2721" s="1267"/>
      <c r="P2721" s="1268"/>
      <c r="Q2721" s="1278"/>
    </row>
    <row r="2722" spans="1:17" s="1243" customFormat="1" ht="15" customHeight="1">
      <c r="A2722" s="1274" t="s">
        <v>2777</v>
      </c>
      <c r="B2722" s="1266">
        <f>'[2]tr (2)'!C1829</f>
        <v>113</v>
      </c>
      <c r="C2722" s="1267">
        <f>'[2]tr (2)'!D1829</f>
        <v>111.7</v>
      </c>
      <c r="D2722" s="1268">
        <f>'[2]tr (2)'!E1829</f>
        <v>110.7</v>
      </c>
      <c r="E2722" s="1267">
        <f>'[2]tr (2)'!F1829</f>
        <v>109.7</v>
      </c>
      <c r="F2722" s="1267">
        <f>'[2]tr (2)'!G1829</f>
        <v>107</v>
      </c>
      <c r="G2722" s="1267">
        <f>'[2]tr (2)'!H1829</f>
        <v>108.2</v>
      </c>
      <c r="H2722" s="1267">
        <f>'[2]tr (2)'!I1829</f>
        <v>108.4</v>
      </c>
      <c r="I2722" s="1267">
        <f>'[2]tr (2)'!J1829</f>
        <v>110.4</v>
      </c>
      <c r="J2722" s="1267">
        <f>'[2]tr (2)'!K1829</f>
        <v>110.4</v>
      </c>
      <c r="K2722" s="1267">
        <f>'[2]tr (2)'!L1829</f>
        <v>110.4</v>
      </c>
      <c r="L2722" s="1267">
        <f>'[2]tr (2)'!M1829</f>
        <v>110.4</v>
      </c>
      <c r="M2722" s="1267">
        <f>'[2]tr (2)'!N1829</f>
        <v>110.4</v>
      </c>
      <c r="N2722" s="1266">
        <f>'[2]tr (2)'!O1829</f>
        <v>109.7</v>
      </c>
      <c r="O2722" s="1267">
        <f>'[2]tr (2)'!P1829</f>
        <v>109.7</v>
      </c>
      <c r="P2722" s="1268">
        <f>'[2]tr (2)'!Q1829</f>
        <v>109.7</v>
      </c>
      <c r="Q2722" s="1273" t="s">
        <v>2778</v>
      </c>
    </row>
    <row r="2723" spans="1:17" s="1243" customFormat="1" ht="15" customHeight="1">
      <c r="A2723" s="1244" t="s">
        <v>2779</v>
      </c>
      <c r="B2723" s="1272">
        <f>'[2]tr (2)'!C1830</f>
        <v>106.3</v>
      </c>
      <c r="C2723" s="1224">
        <f>'[2]tr (2)'!D1830</f>
        <v>106.3</v>
      </c>
      <c r="D2723" s="1276">
        <f>'[2]tr (2)'!E1830</f>
        <v>106.3</v>
      </c>
      <c r="E2723" s="1224">
        <f>'[2]tr (2)'!F1830</f>
        <v>106.3</v>
      </c>
      <c r="F2723" s="1224">
        <f>'[2]tr (2)'!G1830</f>
        <v>103.6</v>
      </c>
      <c r="G2723" s="1224">
        <f>'[2]tr (2)'!H1830</f>
        <v>99</v>
      </c>
      <c r="H2723" s="1224">
        <f>'[2]tr (2)'!I1830</f>
        <v>99</v>
      </c>
      <c r="I2723" s="1224">
        <f>'[2]tr (2)'!J1830</f>
        <v>99</v>
      </c>
      <c r="J2723" s="1224">
        <f>'[2]tr (2)'!K1830</f>
        <v>99</v>
      </c>
      <c r="K2723" s="1224">
        <f>'[2]tr (2)'!L1830</f>
        <v>99</v>
      </c>
      <c r="L2723" s="1224">
        <f>'[2]tr (2)'!M1830</f>
        <v>99</v>
      </c>
      <c r="M2723" s="1224">
        <f>'[2]tr (2)'!N1830</f>
        <v>99</v>
      </c>
      <c r="N2723" s="1272">
        <f>'[2]tr (2)'!O1830</f>
        <v>97.6</v>
      </c>
      <c r="O2723" s="1224">
        <f>'[2]tr (2)'!P1830</f>
        <v>97.6</v>
      </c>
      <c r="P2723" s="1276">
        <f>'[2]tr (2)'!Q1830</f>
        <v>97.6</v>
      </c>
      <c r="Q2723" s="1278" t="s">
        <v>2780</v>
      </c>
    </row>
    <row r="2724" spans="1:17" s="1243" customFormat="1" ht="15" customHeight="1">
      <c r="A2724" s="1244" t="s">
        <v>2781</v>
      </c>
      <c r="B2724" s="1272">
        <f>'[2]tr (2)'!C1831</f>
        <v>116.5</v>
      </c>
      <c r="C2724" s="1224">
        <f>'[2]tr (2)'!D1831</f>
        <v>115</v>
      </c>
      <c r="D2724" s="1276">
        <f>'[2]tr (2)'!E1831</f>
        <v>113.9</v>
      </c>
      <c r="E2724" s="1224">
        <f>'[2]tr (2)'!F1831</f>
        <v>113.3</v>
      </c>
      <c r="F2724" s="1224">
        <f>'[2]tr (2)'!G1831</f>
        <v>109.8</v>
      </c>
      <c r="G2724" s="1224">
        <f>'[2]tr (2)'!H1831</f>
        <v>111.4</v>
      </c>
      <c r="H2724" s="1224">
        <f>'[2]tr (2)'!I1831</f>
        <v>111.8</v>
      </c>
      <c r="I2724" s="1224">
        <f>'[2]tr (2)'!J1831</f>
        <v>114.3</v>
      </c>
      <c r="J2724" s="1224">
        <f>'[2]tr (2)'!K1831</f>
        <v>114.3</v>
      </c>
      <c r="K2724" s="1224">
        <f>'[2]tr (2)'!L1831</f>
        <v>114.3</v>
      </c>
      <c r="L2724" s="1224">
        <f>'[2]tr (2)'!M1831</f>
        <v>114.3</v>
      </c>
      <c r="M2724" s="1224">
        <f>'[2]tr (2)'!N1831</f>
        <v>114.3</v>
      </c>
      <c r="N2724" s="1272">
        <f>'[2]tr (2)'!O1831</f>
        <v>113.5</v>
      </c>
      <c r="O2724" s="1224">
        <f>'[2]tr (2)'!P1831</f>
        <v>113.5</v>
      </c>
      <c r="P2724" s="1276">
        <f>'[2]tr (2)'!Q1831</f>
        <v>113.5</v>
      </c>
      <c r="Q2724" s="1278" t="s">
        <v>2782</v>
      </c>
    </row>
    <row r="2725" spans="1:17" s="1243" customFormat="1" ht="15" customHeight="1">
      <c r="A2725" s="1244" t="s">
        <v>2783</v>
      </c>
      <c r="B2725" s="1272">
        <f>'[2]tr (2)'!C1832</f>
        <v>111.4</v>
      </c>
      <c r="C2725" s="1224">
        <f>'[2]tr (2)'!D1832</f>
        <v>111.4</v>
      </c>
      <c r="D2725" s="1276">
        <f>'[2]tr (2)'!E1832</f>
        <v>111.4</v>
      </c>
      <c r="E2725" s="1224">
        <f>'[2]tr (2)'!F1832</f>
        <v>111.4</v>
      </c>
      <c r="F2725" s="1224">
        <f>'[2]tr (2)'!G1832</f>
        <v>111.4</v>
      </c>
      <c r="G2725" s="1224">
        <f>'[2]tr (2)'!H1832</f>
        <v>111.4</v>
      </c>
      <c r="H2725" s="1224">
        <f>'[2]tr (2)'!I1832</f>
        <v>111.4</v>
      </c>
      <c r="I2725" s="1224">
        <f>'[2]tr (2)'!J1832</f>
        <v>111.4</v>
      </c>
      <c r="J2725" s="1224">
        <f>'[2]tr (2)'!K1832</f>
        <v>111.4</v>
      </c>
      <c r="K2725" s="1224">
        <f>'[2]tr (2)'!L1832</f>
        <v>111.4</v>
      </c>
      <c r="L2725" s="1224">
        <f>'[2]tr (2)'!M1832</f>
        <v>111.4</v>
      </c>
      <c r="M2725" s="1224">
        <f>'[2]tr (2)'!N1832</f>
        <v>111.4</v>
      </c>
      <c r="N2725" s="1272">
        <f>'[2]tr (2)'!O1832</f>
        <v>111.4</v>
      </c>
      <c r="O2725" s="1224">
        <f>'[2]tr (2)'!P1832</f>
        <v>111.4</v>
      </c>
      <c r="P2725" s="1276">
        <f>'[2]tr (2)'!Q1832</f>
        <v>111.4</v>
      </c>
      <c r="Q2725" s="1278" t="s">
        <v>2784</v>
      </c>
    </row>
    <row r="2726" spans="1:17" s="1243" customFormat="1" ht="15" customHeight="1">
      <c r="A2726" s="1244" t="s">
        <v>2785</v>
      </c>
      <c r="B2726" s="1272">
        <f>'[2]tr (2)'!C1833</f>
        <v>100</v>
      </c>
      <c r="C2726" s="1224">
        <f>'[2]tr (2)'!D1833</f>
        <v>100</v>
      </c>
      <c r="D2726" s="1276">
        <f>'[2]tr (2)'!E1833</f>
        <v>100</v>
      </c>
      <c r="E2726" s="1224">
        <f>'[2]tr (2)'!F1833</f>
        <v>100</v>
      </c>
      <c r="F2726" s="1224">
        <f>'[2]tr (2)'!G1833</f>
        <v>100</v>
      </c>
      <c r="G2726" s="1224">
        <f>'[2]tr (2)'!H1833</f>
        <v>100</v>
      </c>
      <c r="H2726" s="1224">
        <f>'[2]tr (2)'!I1833</f>
        <v>100</v>
      </c>
      <c r="I2726" s="1224">
        <f>'[2]tr (2)'!J1833</f>
        <v>100</v>
      </c>
      <c r="J2726" s="1224">
        <f>'[2]tr (2)'!K1833</f>
        <v>100</v>
      </c>
      <c r="K2726" s="1224">
        <f>'[2]tr (2)'!L1833</f>
        <v>100</v>
      </c>
      <c r="L2726" s="1224">
        <f>'[2]tr (2)'!M1833</f>
        <v>100</v>
      </c>
      <c r="M2726" s="1224">
        <f>'[2]tr (2)'!N1833</f>
        <v>100</v>
      </c>
      <c r="N2726" s="1272">
        <f>'[2]tr (2)'!O1833</f>
        <v>100</v>
      </c>
      <c r="O2726" s="1224">
        <f>'[2]tr (2)'!P1833</f>
        <v>100</v>
      </c>
      <c r="P2726" s="1276">
        <f>'[2]tr (2)'!Q1833</f>
        <v>100</v>
      </c>
      <c r="Q2726" s="1278" t="s">
        <v>2786</v>
      </c>
    </row>
    <row r="2727" spans="1:17" s="1243" customFormat="1" ht="15" customHeight="1">
      <c r="A2727" s="1244" t="s">
        <v>2787</v>
      </c>
      <c r="B2727" s="1272">
        <f>'[2]tr (2)'!C1834</f>
        <v>104.2</v>
      </c>
      <c r="C2727" s="1224">
        <f>'[2]tr (2)'!D1834</f>
        <v>102.8</v>
      </c>
      <c r="D2727" s="1276">
        <f>'[2]tr (2)'!E1834</f>
        <v>102.1</v>
      </c>
      <c r="E2727" s="1224">
        <f>'[2]tr (2)'!F1834</f>
        <v>99.1</v>
      </c>
      <c r="F2727" s="1224">
        <f>'[2]tr (2)'!G1834</f>
        <v>99.1</v>
      </c>
      <c r="G2727" s="1224">
        <f>'[2]tr (2)'!H1834</f>
        <v>98.8</v>
      </c>
      <c r="H2727" s="1224">
        <f>'[2]tr (2)'!I1834</f>
        <v>98.6</v>
      </c>
      <c r="I2727" s="1224">
        <f>'[2]tr (2)'!J1834</f>
        <v>98.6</v>
      </c>
      <c r="J2727" s="1224">
        <f>'[2]tr (2)'!K1834</f>
        <v>98.6</v>
      </c>
      <c r="K2727" s="1224">
        <f>'[2]tr (2)'!L1834</f>
        <v>98.6</v>
      </c>
      <c r="L2727" s="1224">
        <f>'[2]tr (2)'!M1834</f>
        <v>98.6</v>
      </c>
      <c r="M2727" s="1224">
        <f>'[2]tr (2)'!N1834</f>
        <v>98.6</v>
      </c>
      <c r="N2727" s="1272">
        <f>'[2]tr (2)'!O1834</f>
        <v>98.6</v>
      </c>
      <c r="O2727" s="1224">
        <f>'[2]tr (2)'!P1834</f>
        <v>98.6</v>
      </c>
      <c r="P2727" s="1276">
        <f>'[2]tr (2)'!Q1834</f>
        <v>98.6</v>
      </c>
      <c r="Q2727" s="1278" t="s">
        <v>2788</v>
      </c>
    </row>
    <row r="2728" spans="1:17" s="1243" customFormat="1" ht="15" customHeight="1">
      <c r="A2728" s="1244" t="s">
        <v>2789</v>
      </c>
      <c r="B2728" s="1272">
        <f>'[2]tr (2)'!C1835</f>
        <v>138.9</v>
      </c>
      <c r="C2728" s="1224">
        <f>'[2]tr (2)'!D1835</f>
        <v>138.9</v>
      </c>
      <c r="D2728" s="1276">
        <f>'[2]tr (2)'!E1835</f>
        <v>138.9</v>
      </c>
      <c r="E2728" s="1224">
        <f>'[2]tr (2)'!F1835</f>
        <v>138.9</v>
      </c>
      <c r="F2728" s="1224">
        <f>'[2]tr (2)'!G1835</f>
        <v>127.8</v>
      </c>
      <c r="G2728" s="1224">
        <f>'[2]tr (2)'!H1835</f>
        <v>124.1</v>
      </c>
      <c r="H2728" s="1224">
        <f>'[2]tr (2)'!I1835</f>
        <v>112.3</v>
      </c>
      <c r="I2728" s="1224">
        <f>'[2]tr (2)'!J1835</f>
        <v>112.3</v>
      </c>
      <c r="J2728" s="1224">
        <f>'[2]tr (2)'!K1835</f>
        <v>112.3</v>
      </c>
      <c r="K2728" s="1224">
        <f>'[2]tr (2)'!L1835</f>
        <v>112.3</v>
      </c>
      <c r="L2728" s="1224">
        <f>'[2]tr (2)'!M1835</f>
        <v>112.3</v>
      </c>
      <c r="M2728" s="1224">
        <f>'[2]tr (2)'!N1835</f>
        <v>112.3</v>
      </c>
      <c r="N2728" s="1272">
        <f>'[2]tr (2)'!O1835</f>
        <v>112.3</v>
      </c>
      <c r="O2728" s="1224">
        <f>'[2]tr (2)'!P1835</f>
        <v>112.3</v>
      </c>
      <c r="P2728" s="1276">
        <f>'[2]tr (2)'!Q1835</f>
        <v>112.3</v>
      </c>
      <c r="Q2728" s="1278" t="s">
        <v>2790</v>
      </c>
    </row>
    <row r="2729" spans="1:17" s="1243" customFormat="1" ht="15" customHeight="1">
      <c r="A2729" s="1244"/>
      <c r="B2729" s="1272"/>
      <c r="C2729" s="1224"/>
      <c r="D2729" s="1276"/>
      <c r="E2729" s="1267"/>
      <c r="F2729" s="1267"/>
      <c r="G2729" s="1267"/>
      <c r="H2729" s="1267"/>
      <c r="I2729" s="1267"/>
      <c r="J2729" s="1267"/>
      <c r="K2729" s="1267"/>
      <c r="L2729" s="1267"/>
      <c r="M2729" s="1267"/>
      <c r="N2729" s="1266"/>
      <c r="O2729" s="1267"/>
      <c r="P2729" s="1268"/>
      <c r="Q2729" s="1277"/>
    </row>
    <row r="2730" spans="1:17" s="1243" customFormat="1" ht="15" customHeight="1">
      <c r="A2730" s="1274" t="s">
        <v>2791</v>
      </c>
      <c r="B2730" s="1266">
        <f>'[2]tr (2)'!C1837</f>
        <v>113.7</v>
      </c>
      <c r="C2730" s="1267">
        <f>'[2]tr (2)'!D1837</f>
        <v>113.5</v>
      </c>
      <c r="D2730" s="1268">
        <f>'[2]tr (2)'!E1837</f>
        <v>113.4</v>
      </c>
      <c r="E2730" s="1267">
        <f>'[2]tr (2)'!F1837</f>
        <v>113.4</v>
      </c>
      <c r="F2730" s="1267">
        <f>'[2]tr (2)'!G1837</f>
        <v>113.4</v>
      </c>
      <c r="G2730" s="1267">
        <f>'[2]tr (2)'!H1837</f>
        <v>113.3</v>
      </c>
      <c r="H2730" s="1267">
        <f>'[2]tr (2)'!I1837</f>
        <v>113.2</v>
      </c>
      <c r="I2730" s="1267">
        <f>'[2]tr (2)'!J1837</f>
        <v>113.2</v>
      </c>
      <c r="J2730" s="1267">
        <f>'[2]tr (2)'!K1837</f>
        <v>113.2</v>
      </c>
      <c r="K2730" s="1267">
        <f>'[2]tr (2)'!L1837</f>
        <v>113</v>
      </c>
      <c r="L2730" s="1267">
        <f>'[2]tr (2)'!M1837</f>
        <v>113</v>
      </c>
      <c r="M2730" s="1267">
        <f>'[2]tr (2)'!N1837</f>
        <v>113</v>
      </c>
      <c r="N2730" s="1266">
        <f>'[2]tr (2)'!O1837</f>
        <v>113</v>
      </c>
      <c r="O2730" s="1267">
        <f>'[2]tr (2)'!P1837</f>
        <v>113</v>
      </c>
      <c r="P2730" s="1268">
        <f>'[2]tr (2)'!Q1837</f>
        <v>113</v>
      </c>
      <c r="Q2730" s="1275" t="s">
        <v>2792</v>
      </c>
    </row>
    <row r="2731" spans="1:17" s="1243" customFormat="1" ht="15" customHeight="1">
      <c r="A2731" s="1244" t="s">
        <v>2793</v>
      </c>
      <c r="B2731" s="1272">
        <f>'[2]tr (2)'!C1838</f>
        <v>113.1</v>
      </c>
      <c r="C2731" s="1224">
        <f>'[2]tr (2)'!D1838</f>
        <v>112.6</v>
      </c>
      <c r="D2731" s="1276">
        <f>'[2]tr (2)'!E1838</f>
        <v>112.5</v>
      </c>
      <c r="E2731" s="1224">
        <f>'[2]tr (2)'!F1838</f>
        <v>112.4</v>
      </c>
      <c r="F2731" s="1224">
        <f>'[2]tr (2)'!G1838</f>
        <v>112.4</v>
      </c>
      <c r="G2731" s="1224">
        <f>'[2]tr (2)'!H1838</f>
        <v>112.2</v>
      </c>
      <c r="H2731" s="1224">
        <f>'[2]tr (2)'!I1838</f>
        <v>112.2</v>
      </c>
      <c r="I2731" s="1224">
        <f>'[2]tr (2)'!J1838</f>
        <v>112.2</v>
      </c>
      <c r="J2731" s="1224">
        <f>'[2]tr (2)'!K1838</f>
        <v>112.2</v>
      </c>
      <c r="K2731" s="1224">
        <f>'[2]tr (2)'!L1838</f>
        <v>111.7</v>
      </c>
      <c r="L2731" s="1224">
        <f>'[2]tr (2)'!M1838</f>
        <v>111.7</v>
      </c>
      <c r="M2731" s="1224">
        <f>'[2]tr (2)'!N1838</f>
        <v>111.7</v>
      </c>
      <c r="N2731" s="1272">
        <f>'[2]tr (2)'!O1838</f>
        <v>111.7</v>
      </c>
      <c r="O2731" s="1224">
        <f>'[2]tr (2)'!P1838</f>
        <v>111.7</v>
      </c>
      <c r="P2731" s="1276">
        <f>'[2]tr (2)'!Q1838</f>
        <v>111.7</v>
      </c>
      <c r="Q2731" s="1278" t="s">
        <v>2794</v>
      </c>
    </row>
    <row r="2732" spans="1:17" s="1243" customFormat="1" ht="15" customHeight="1">
      <c r="A2732" s="1244" t="s">
        <v>2795</v>
      </c>
      <c r="B2732" s="1272">
        <f>'[2]tr (2)'!C1839</f>
        <v>129.30000000000001</v>
      </c>
      <c r="C2732" s="1224">
        <f>'[2]tr (2)'!D1839</f>
        <v>129.19999999999999</v>
      </c>
      <c r="D2732" s="1276">
        <f>'[2]tr (2)'!E1839</f>
        <v>129.19999999999999</v>
      </c>
      <c r="E2732" s="1224">
        <f>'[2]tr (2)'!F1839</f>
        <v>129.19999999999999</v>
      </c>
      <c r="F2732" s="1224">
        <f>'[2]tr (2)'!G1839</f>
        <v>129.19999999999999</v>
      </c>
      <c r="G2732" s="1224">
        <f>'[2]tr (2)'!H1839</f>
        <v>129.19999999999999</v>
      </c>
      <c r="H2732" s="1224">
        <f>'[2]tr (2)'!I1839</f>
        <v>125.2</v>
      </c>
      <c r="I2732" s="1224">
        <f>'[2]tr (2)'!J1839</f>
        <v>125.2</v>
      </c>
      <c r="J2732" s="1224">
        <f>'[2]tr (2)'!K1839</f>
        <v>125.2</v>
      </c>
      <c r="K2732" s="1224">
        <f>'[2]tr (2)'!L1839</f>
        <v>125.2</v>
      </c>
      <c r="L2732" s="1224">
        <f>'[2]tr (2)'!M1839</f>
        <v>125.2</v>
      </c>
      <c r="M2732" s="1224">
        <f>'[2]tr (2)'!N1839</f>
        <v>125.2</v>
      </c>
      <c r="N2732" s="1272">
        <f>'[2]tr (2)'!O1839</f>
        <v>125.2</v>
      </c>
      <c r="O2732" s="1224">
        <f>'[2]tr (2)'!P1839</f>
        <v>125.2</v>
      </c>
      <c r="P2732" s="1276">
        <f>'[2]tr (2)'!Q1839</f>
        <v>125.2</v>
      </c>
      <c r="Q2732" s="1277" t="s">
        <v>2796</v>
      </c>
    </row>
    <row r="2733" spans="1:17" s="1243" customFormat="1" ht="15" customHeight="1">
      <c r="A2733" s="1244" t="s">
        <v>2797</v>
      </c>
      <c r="B2733" s="1272">
        <f>'[2]tr (2)'!C1840</f>
        <v>100</v>
      </c>
      <c r="C2733" s="1224">
        <f>'[2]tr (2)'!D1840</f>
        <v>100</v>
      </c>
      <c r="D2733" s="1276">
        <f>'[2]tr (2)'!E1840</f>
        <v>100</v>
      </c>
      <c r="E2733" s="1224">
        <f>'[2]tr (2)'!F1840</f>
        <v>100</v>
      </c>
      <c r="F2733" s="1224">
        <f>'[2]tr (2)'!G1840</f>
        <v>100</v>
      </c>
      <c r="G2733" s="1224">
        <f>'[2]tr (2)'!H1840</f>
        <v>100</v>
      </c>
      <c r="H2733" s="1224">
        <f>'[2]tr (2)'!I1840</f>
        <v>100</v>
      </c>
      <c r="I2733" s="1224">
        <f>'[2]tr (2)'!J1840</f>
        <v>100</v>
      </c>
      <c r="J2733" s="1224">
        <f>'[2]tr (2)'!K1840</f>
        <v>100</v>
      </c>
      <c r="K2733" s="1224">
        <f>'[2]tr (2)'!L1840</f>
        <v>100</v>
      </c>
      <c r="L2733" s="1224">
        <f>'[2]tr (2)'!M1840</f>
        <v>100</v>
      </c>
      <c r="M2733" s="1224">
        <f>'[2]tr (2)'!N1840</f>
        <v>100</v>
      </c>
      <c r="N2733" s="1272">
        <f>'[2]tr (2)'!O1840</f>
        <v>100</v>
      </c>
      <c r="O2733" s="1224">
        <f>'[2]tr (2)'!P1840</f>
        <v>100</v>
      </c>
      <c r="P2733" s="1276">
        <f>'[2]tr (2)'!Q1840</f>
        <v>100</v>
      </c>
      <c r="Q2733" s="1277" t="s">
        <v>2798</v>
      </c>
    </row>
    <row r="2734" spans="1:17" s="1243" customFormat="1" ht="15" customHeight="1">
      <c r="A2734" s="1244" t="s">
        <v>2799</v>
      </c>
      <c r="B2734" s="1272">
        <f>'[2]tr (2)'!C1841</f>
        <v>129.19999999999999</v>
      </c>
      <c r="C2734" s="1224">
        <f>'[2]tr (2)'!D1841</f>
        <v>129.19999999999999</v>
      </c>
      <c r="D2734" s="1276">
        <f>'[2]tr (2)'!E1841</f>
        <v>129.19999999999999</v>
      </c>
      <c r="E2734" s="1224">
        <f>'[2]tr (2)'!F1841</f>
        <v>129.19999999999999</v>
      </c>
      <c r="F2734" s="1224">
        <f>'[2]tr (2)'!G1841</f>
        <v>129.19999999999999</v>
      </c>
      <c r="G2734" s="1224">
        <f>'[2]tr (2)'!H1841</f>
        <v>129.19999999999999</v>
      </c>
      <c r="H2734" s="1224">
        <f>'[2]tr (2)'!I1841</f>
        <v>129.19999999999999</v>
      </c>
      <c r="I2734" s="1224">
        <f>'[2]tr (2)'!J1841</f>
        <v>129.19999999999999</v>
      </c>
      <c r="J2734" s="1224">
        <f>'[2]tr (2)'!K1841</f>
        <v>129.19999999999999</v>
      </c>
      <c r="K2734" s="1224">
        <f>'[2]tr (2)'!L1841</f>
        <v>129.19999999999999</v>
      </c>
      <c r="L2734" s="1224">
        <f>'[2]tr (2)'!M1841</f>
        <v>129.19999999999999</v>
      </c>
      <c r="M2734" s="1224">
        <f>'[2]tr (2)'!N1841</f>
        <v>129.19999999999999</v>
      </c>
      <c r="N2734" s="1272">
        <f>'[2]tr (2)'!O1841</f>
        <v>129.19999999999999</v>
      </c>
      <c r="O2734" s="1224">
        <f>'[2]tr (2)'!P1841</f>
        <v>129.19999999999999</v>
      </c>
      <c r="P2734" s="1276">
        <f>'[2]tr (2)'!Q1841</f>
        <v>129.19999999999999</v>
      </c>
      <c r="Q2734" s="1280" t="s">
        <v>2800</v>
      </c>
    </row>
    <row r="2735" spans="1:17" s="1243" customFormat="1" ht="15" customHeight="1">
      <c r="A2735" s="1244" t="s">
        <v>2801</v>
      </c>
      <c r="B2735" s="1272">
        <f>'[2]tr (2)'!C1842</f>
        <v>120.2</v>
      </c>
      <c r="C2735" s="1224">
        <f>'[2]tr (2)'!D1842</f>
        <v>120.2</v>
      </c>
      <c r="D2735" s="1276">
        <f>'[2]tr (2)'!E1842</f>
        <v>120.2</v>
      </c>
      <c r="E2735" s="1224">
        <f>'[2]tr (2)'!F1842</f>
        <v>120.2</v>
      </c>
      <c r="F2735" s="1224">
        <f>'[2]tr (2)'!G1842</f>
        <v>120.2</v>
      </c>
      <c r="G2735" s="1224">
        <f>'[2]tr (2)'!H1842</f>
        <v>120.2</v>
      </c>
      <c r="H2735" s="1224">
        <f>'[2]tr (2)'!I1842</f>
        <v>120.2</v>
      </c>
      <c r="I2735" s="1224">
        <f>'[2]tr (2)'!J1842</f>
        <v>120.2</v>
      </c>
      <c r="J2735" s="1224">
        <f>'[2]tr (2)'!K1842</f>
        <v>120.2</v>
      </c>
      <c r="K2735" s="1224">
        <f>'[2]tr (2)'!L1842</f>
        <v>120.2</v>
      </c>
      <c r="L2735" s="1224">
        <f>'[2]tr (2)'!M1842</f>
        <v>120.2</v>
      </c>
      <c r="M2735" s="1224">
        <f>'[2]tr (2)'!N1842</f>
        <v>120.2</v>
      </c>
      <c r="N2735" s="1272">
        <f>'[2]tr (2)'!O1842</f>
        <v>120.2</v>
      </c>
      <c r="O2735" s="1224">
        <f>'[2]tr (2)'!P1842</f>
        <v>120.2</v>
      </c>
      <c r="P2735" s="1276">
        <f>'[2]tr (2)'!Q1842</f>
        <v>120.2</v>
      </c>
      <c r="Q2735" s="1280" t="s">
        <v>2802</v>
      </c>
    </row>
    <row r="2736" spans="1:17" s="1243" customFormat="1" ht="15" customHeight="1">
      <c r="A2736" s="1244" t="s">
        <v>2803</v>
      </c>
      <c r="B2736" s="1272">
        <f>'[2]tr (2)'!C1843</f>
        <v>100</v>
      </c>
      <c r="C2736" s="1224">
        <f>'[2]tr (2)'!D1843</f>
        <v>100</v>
      </c>
      <c r="D2736" s="1276">
        <f>'[2]tr (2)'!E1843</f>
        <v>100</v>
      </c>
      <c r="E2736" s="1224">
        <f>'[2]tr (2)'!F1843</f>
        <v>100</v>
      </c>
      <c r="F2736" s="1224">
        <f>'[2]tr (2)'!G1843</f>
        <v>100</v>
      </c>
      <c r="G2736" s="1224">
        <f>'[2]tr (2)'!H1843</f>
        <v>100</v>
      </c>
      <c r="H2736" s="1224">
        <f>'[2]tr (2)'!I1843</f>
        <v>100</v>
      </c>
      <c r="I2736" s="1224">
        <f>'[2]tr (2)'!J1843</f>
        <v>100</v>
      </c>
      <c r="J2736" s="1224">
        <f>'[2]tr (2)'!K1843</f>
        <v>100</v>
      </c>
      <c r="K2736" s="1224">
        <f>'[2]tr (2)'!L1843</f>
        <v>100</v>
      </c>
      <c r="L2736" s="1224">
        <f>'[2]tr (2)'!M1843</f>
        <v>100</v>
      </c>
      <c r="M2736" s="1224">
        <f>'[2]tr (2)'!N1843</f>
        <v>100</v>
      </c>
      <c r="N2736" s="1272">
        <f>'[2]tr (2)'!O1843</f>
        <v>100</v>
      </c>
      <c r="O2736" s="1224">
        <f>'[2]tr (2)'!P1843</f>
        <v>100</v>
      </c>
      <c r="P2736" s="1276">
        <f>'[2]tr (2)'!Q1843</f>
        <v>100</v>
      </c>
      <c r="Q2736" s="1280" t="s">
        <v>2804</v>
      </c>
    </row>
    <row r="2737" spans="1:17" s="1243" customFormat="1" ht="15" customHeight="1">
      <c r="A2737" s="1244" t="s">
        <v>2805</v>
      </c>
      <c r="B2737" s="1272">
        <f>'[2]tr (2)'!C1844</f>
        <v>127.3</v>
      </c>
      <c r="C2737" s="1224">
        <f>'[2]tr (2)'!D1844</f>
        <v>127.3</v>
      </c>
      <c r="D2737" s="1276">
        <f>'[2]tr (2)'!E1844</f>
        <v>122.8</v>
      </c>
      <c r="E2737" s="1224">
        <f>'[2]tr (2)'!F1844</f>
        <v>122.8</v>
      </c>
      <c r="F2737" s="1224">
        <f>'[2]tr (2)'!G1844</f>
        <v>122.8</v>
      </c>
      <c r="G2737" s="1224">
        <f>'[2]tr (2)'!H1844</f>
        <v>122.8</v>
      </c>
      <c r="H2737" s="1224">
        <f>'[2]tr (2)'!I1844</f>
        <v>122.8</v>
      </c>
      <c r="I2737" s="1224">
        <f>'[2]tr (2)'!J1844</f>
        <v>122.8</v>
      </c>
      <c r="J2737" s="1224">
        <f>'[2]tr (2)'!K1844</f>
        <v>122.8</v>
      </c>
      <c r="K2737" s="1224">
        <f>'[2]tr (2)'!L1844</f>
        <v>122.8</v>
      </c>
      <c r="L2737" s="1224">
        <f>'[2]tr (2)'!M1844</f>
        <v>122.8</v>
      </c>
      <c r="M2737" s="1224">
        <f>'[2]tr (2)'!N1844</f>
        <v>122.8</v>
      </c>
      <c r="N2737" s="1272">
        <f>'[2]tr (2)'!O1844</f>
        <v>122.8</v>
      </c>
      <c r="O2737" s="1224">
        <f>'[2]tr (2)'!P1844</f>
        <v>122.8</v>
      </c>
      <c r="P2737" s="1276">
        <f>'[2]tr (2)'!Q1844</f>
        <v>122.8</v>
      </c>
      <c r="Q2737" s="1280" t="s">
        <v>2806</v>
      </c>
    </row>
    <row r="2738" spans="1:17" s="1243" customFormat="1" ht="15" customHeight="1">
      <c r="A2738" s="1244"/>
      <c r="B2738" s="1272"/>
      <c r="C2738" s="1224"/>
      <c r="D2738" s="1276"/>
      <c r="E2738" s="1220"/>
      <c r="F2738" s="1220"/>
      <c r="G2738" s="1220"/>
      <c r="H2738" s="1220"/>
      <c r="I2738" s="1221"/>
      <c r="J2738" s="1220"/>
      <c r="K2738" s="1220"/>
      <c r="L2738" s="1221"/>
      <c r="M2738" s="1220"/>
      <c r="N2738" s="1262"/>
      <c r="O2738" s="1220"/>
      <c r="P2738" s="1263"/>
      <c r="Q2738" s="1280"/>
    </row>
    <row r="2739" spans="1:17" s="1243" customFormat="1" ht="15" customHeight="1">
      <c r="A2739" s="1244"/>
      <c r="B2739" s="1272"/>
      <c r="C2739" s="1224"/>
      <c r="D2739" s="1276"/>
      <c r="E2739" s="1220"/>
      <c r="F2739" s="1220"/>
      <c r="G2739" s="1220"/>
      <c r="H2739" s="1220"/>
      <c r="I2739" s="1221"/>
      <c r="J2739" s="1220"/>
      <c r="K2739" s="1220"/>
      <c r="L2739" s="1221"/>
      <c r="M2739" s="1220"/>
      <c r="N2739" s="1262"/>
      <c r="O2739" s="1220"/>
      <c r="P2739" s="1263"/>
      <c r="Q2739" s="1280"/>
    </row>
    <row r="2740" spans="1:17" s="1243" customFormat="1" ht="15" customHeight="1">
      <c r="A2740" s="1244"/>
      <c r="B2740" s="1272"/>
      <c r="C2740" s="1224"/>
      <c r="D2740" s="1276"/>
      <c r="E2740" s="1220"/>
      <c r="F2740" s="1220"/>
      <c r="G2740" s="1220"/>
      <c r="H2740" s="1220"/>
      <c r="I2740" s="1221"/>
      <c r="J2740" s="1220"/>
      <c r="K2740" s="1220"/>
      <c r="L2740" s="1221"/>
      <c r="M2740" s="1220"/>
      <c r="N2740" s="1262"/>
      <c r="O2740" s="1220"/>
      <c r="P2740" s="1263"/>
      <c r="Q2740" s="1280"/>
    </row>
    <row r="2741" spans="1:17" s="1243" customFormat="1" ht="15" customHeight="1">
      <c r="A2741" s="1244"/>
      <c r="B2741" s="1272"/>
      <c r="C2741" s="1224"/>
      <c r="D2741" s="1276"/>
      <c r="E2741" s="1220"/>
      <c r="F2741" s="1220"/>
      <c r="G2741" s="1220"/>
      <c r="H2741" s="1220"/>
      <c r="I2741" s="1221"/>
      <c r="J2741" s="1220"/>
      <c r="K2741" s="1220"/>
      <c r="L2741" s="1221"/>
      <c r="M2741" s="1220"/>
      <c r="N2741" s="1262"/>
      <c r="O2741" s="1220"/>
      <c r="P2741" s="1263"/>
      <c r="Q2741" s="1280"/>
    </row>
    <row r="2742" spans="1:17" ht="15" customHeight="1">
      <c r="B2742" s="1272"/>
      <c r="C2742" s="1224"/>
      <c r="D2742" s="1276"/>
      <c r="P2742" s="1263"/>
      <c r="Q2742" s="1280"/>
    </row>
    <row r="2743" spans="1:17" ht="15" customHeight="1">
      <c r="A2743" s="1281"/>
      <c r="B2743" s="1282"/>
      <c r="C2743" s="1283"/>
      <c r="D2743" s="1284"/>
      <c r="E2743" s="1240"/>
      <c r="F2743" s="1240"/>
      <c r="G2743" s="1240"/>
      <c r="H2743" s="1240"/>
      <c r="I2743" s="1240"/>
      <c r="J2743" s="1240"/>
      <c r="K2743" s="1240"/>
      <c r="L2743" s="1240"/>
      <c r="M2743" s="1240"/>
      <c r="N2743" s="1319"/>
      <c r="O2743" s="1240"/>
      <c r="P2743" s="1320"/>
      <c r="Q2743" s="1285"/>
    </row>
    <row r="2744" spans="1:17" ht="15" customHeight="1">
      <c r="A2744" s="1286"/>
      <c r="B2744" s="1224"/>
      <c r="C2744" s="1224"/>
      <c r="D2744" s="1224"/>
      <c r="N2744" s="1220"/>
      <c r="Q2744" s="1288"/>
    </row>
    <row r="2745" spans="1:17" ht="15" customHeight="1">
      <c r="A2745" s="1286"/>
      <c r="B2745" s="1224"/>
      <c r="C2745" s="1224"/>
      <c r="D2745" s="1224"/>
      <c r="N2745" s="1220"/>
      <c r="Q2745" s="1288"/>
    </row>
    <row r="2746" spans="1:17" ht="15" customHeight="1">
      <c r="A2746" s="1286"/>
      <c r="B2746" s="1224"/>
      <c r="C2746" s="1224"/>
      <c r="D2746" s="1224"/>
      <c r="N2746" s="1220"/>
      <c r="Q2746" s="1288"/>
    </row>
    <row r="2747" spans="1:17" ht="24" customHeight="1">
      <c r="A2747" s="1219" t="s">
        <v>2666</v>
      </c>
      <c r="B2747" s="1224"/>
      <c r="C2747" s="1224"/>
      <c r="D2747" s="1224"/>
      <c r="N2747" s="1220"/>
      <c r="Q2747" s="1225" t="s">
        <v>2667</v>
      </c>
    </row>
    <row r="2748" spans="1:17" ht="20.25">
      <c r="A2748" s="1289" t="s">
        <v>3040</v>
      </c>
      <c r="B2748" s="1224"/>
      <c r="C2748" s="1224"/>
      <c r="D2748" s="1224"/>
      <c r="N2748" s="1220"/>
      <c r="Q2748" s="1230" t="s">
        <v>3041</v>
      </c>
    </row>
    <row r="2749" spans="1:17" ht="18" customHeight="1">
      <c r="A2749" s="1233" t="s">
        <v>2739</v>
      </c>
      <c r="B2749" s="1224"/>
      <c r="C2749" s="1224"/>
      <c r="D2749" s="1224"/>
      <c r="N2749" s="1220"/>
      <c r="Q2749" s="1236" t="s">
        <v>2740</v>
      </c>
    </row>
    <row r="2750" spans="1:17" ht="15.95" customHeight="1">
      <c r="A2750" s="1239"/>
      <c r="B2750" s="1240"/>
      <c r="C2750" s="1240"/>
      <c r="D2750" s="1240"/>
      <c r="E2750" s="1240"/>
      <c r="F2750" s="1240"/>
      <c r="G2750" s="1240"/>
      <c r="H2750" s="1240"/>
      <c r="I2750" s="1240"/>
      <c r="J2750" s="1240"/>
      <c r="K2750" s="1240"/>
      <c r="L2750" s="1240"/>
      <c r="M2750" s="1240"/>
      <c r="N2750" s="1240"/>
      <c r="O2750" s="1240"/>
      <c r="P2750" s="1240"/>
      <c r="Q2750" s="1242"/>
    </row>
    <row r="2751" spans="1:17" ht="11.1" customHeight="1">
      <c r="A2751" s="1245"/>
      <c r="B2751" s="2390">
        <v>2018</v>
      </c>
      <c r="C2751" s="2391"/>
      <c r="D2751" s="2391"/>
      <c r="E2751" s="2391"/>
      <c r="F2751" s="2391"/>
      <c r="G2751" s="2391"/>
      <c r="H2751" s="2391"/>
      <c r="I2751" s="2391"/>
      <c r="J2751" s="2391"/>
      <c r="K2751" s="2391"/>
      <c r="L2751" s="2391"/>
      <c r="M2751" s="2391"/>
      <c r="N2751" s="2390">
        <v>2017</v>
      </c>
      <c r="O2751" s="2391"/>
      <c r="P2751" s="2395"/>
      <c r="Q2751" s="1246"/>
    </row>
    <row r="2752" spans="1:17" ht="11.1" customHeight="1">
      <c r="A2752" s="1245"/>
      <c r="B2752" s="2392"/>
      <c r="C2752" s="2393"/>
      <c r="D2752" s="2393"/>
      <c r="E2752" s="2393"/>
      <c r="F2752" s="2393"/>
      <c r="G2752" s="2393"/>
      <c r="H2752" s="2394"/>
      <c r="I2752" s="2393"/>
      <c r="J2752" s="2393"/>
      <c r="K2752" s="2393"/>
      <c r="L2752" s="2393"/>
      <c r="M2752" s="2393"/>
      <c r="N2752" s="2392"/>
      <c r="O2752" s="2393"/>
      <c r="P2752" s="2396"/>
      <c r="Q2752" s="1246" t="s">
        <v>2501</v>
      </c>
    </row>
    <row r="2753" spans="1:18" ht="11.1" customHeight="1">
      <c r="A2753" s="1245"/>
      <c r="B2753" s="1247" t="s">
        <v>2502</v>
      </c>
      <c r="C2753" s="1248" t="s">
        <v>2675</v>
      </c>
      <c r="D2753" s="1249" t="s">
        <v>11</v>
      </c>
      <c r="E2753" s="1250" t="s">
        <v>21</v>
      </c>
      <c r="F2753" s="1250" t="s">
        <v>23</v>
      </c>
      <c r="G2753" s="1250" t="s">
        <v>12</v>
      </c>
      <c r="H2753" s="1251" t="s">
        <v>13</v>
      </c>
      <c r="I2753" s="1251" t="s">
        <v>14</v>
      </c>
      <c r="J2753" s="1251" t="s">
        <v>15</v>
      </c>
      <c r="K2753" s="1252" t="s">
        <v>8</v>
      </c>
      <c r="L2753" s="1252" t="s">
        <v>9</v>
      </c>
      <c r="M2753" s="1252" t="s">
        <v>10</v>
      </c>
      <c r="N2753" s="1247" t="s">
        <v>2502</v>
      </c>
      <c r="O2753" s="1248" t="s">
        <v>2675</v>
      </c>
      <c r="P2753" s="1249" t="s">
        <v>11</v>
      </c>
      <c r="Q2753" s="1246"/>
    </row>
    <row r="2754" spans="1:18" ht="11.1" customHeight="1">
      <c r="A2754" s="1253"/>
      <c r="B2754" s="1254" t="s">
        <v>2406</v>
      </c>
      <c r="C2754" s="1255" t="s">
        <v>2506</v>
      </c>
      <c r="D2754" s="1256" t="s">
        <v>2507</v>
      </c>
      <c r="E2754" s="1257" t="s">
        <v>7</v>
      </c>
      <c r="F2754" s="1257" t="s">
        <v>22</v>
      </c>
      <c r="G2754" s="1257" t="s">
        <v>6</v>
      </c>
      <c r="H2754" s="1258" t="s">
        <v>5</v>
      </c>
      <c r="I2754" s="1258" t="s">
        <v>4</v>
      </c>
      <c r="J2754" s="1258" t="s">
        <v>3</v>
      </c>
      <c r="K2754" s="1259" t="s">
        <v>2</v>
      </c>
      <c r="L2754" s="1259" t="s">
        <v>1</v>
      </c>
      <c r="M2754" s="1259" t="s">
        <v>0</v>
      </c>
      <c r="N2754" s="1254" t="s">
        <v>2406</v>
      </c>
      <c r="O2754" s="1255" t="s">
        <v>2506</v>
      </c>
      <c r="P2754" s="1256" t="s">
        <v>2507</v>
      </c>
      <c r="Q2754" s="1260"/>
    </row>
    <row r="2755" spans="1:18" ht="15" customHeight="1">
      <c r="A2755" s="1290"/>
      <c r="B2755" s="1266"/>
      <c r="C2755" s="1267"/>
      <c r="D2755" s="1268"/>
      <c r="P2755" s="1263"/>
      <c r="Q2755" s="1221"/>
      <c r="R2755" s="1280"/>
    </row>
    <row r="2756" spans="1:18" ht="15" customHeight="1">
      <c r="A2756" s="1274" t="s">
        <v>2809</v>
      </c>
      <c r="B2756" s="1266">
        <f>'[2]tr (2)'!C1846</f>
        <v>105.5</v>
      </c>
      <c r="C2756" s="1267">
        <f>'[2]tr (2)'!D1846</f>
        <v>105.2</v>
      </c>
      <c r="D2756" s="1268">
        <f>'[2]tr (2)'!E1846</f>
        <v>105.2</v>
      </c>
      <c r="E2756" s="1267">
        <f>'[2]tr (2)'!F1846</f>
        <v>105.2</v>
      </c>
      <c r="F2756" s="1267">
        <f>'[2]tr (2)'!G1846</f>
        <v>105.2</v>
      </c>
      <c r="G2756" s="1267">
        <f>'[2]tr (2)'!H1846</f>
        <v>104.8</v>
      </c>
      <c r="H2756" s="1267">
        <f>'[2]tr (2)'!I1846</f>
        <v>104.8</v>
      </c>
      <c r="I2756" s="1267">
        <f>'[2]tr (2)'!J1846</f>
        <v>104.8</v>
      </c>
      <c r="J2756" s="1267">
        <f>'[2]tr (2)'!K1846</f>
        <v>104.8</v>
      </c>
      <c r="K2756" s="1267">
        <f>'[2]tr (2)'!L1846</f>
        <v>104.8</v>
      </c>
      <c r="L2756" s="1267">
        <f>'[2]tr (2)'!M1846</f>
        <v>104.8</v>
      </c>
      <c r="M2756" s="1267">
        <f>'[2]tr (2)'!N1846</f>
        <v>104.8</v>
      </c>
      <c r="N2756" s="1266">
        <f>'[2]tr (2)'!O1846</f>
        <v>104.8</v>
      </c>
      <c r="O2756" s="1267">
        <f>'[2]tr (2)'!P1846</f>
        <v>104.8</v>
      </c>
      <c r="P2756" s="1268">
        <f>'[2]tr (2)'!Q1846</f>
        <v>104.8</v>
      </c>
      <c r="Q2756" s="1273" t="s">
        <v>2810</v>
      </c>
    </row>
    <row r="2757" spans="1:18" ht="15" customHeight="1">
      <c r="A2757" s="1244" t="s">
        <v>2811</v>
      </c>
      <c r="B2757" s="1272">
        <f>'[2]tr (2)'!C1847</f>
        <v>112.4</v>
      </c>
      <c r="C2757" s="1224">
        <f>'[2]tr (2)'!D1847</f>
        <v>112.4</v>
      </c>
      <c r="D2757" s="1276">
        <f>'[2]tr (2)'!E1847</f>
        <v>112.4</v>
      </c>
      <c r="E2757" s="1224">
        <f>'[2]tr (2)'!F1847</f>
        <v>112.4</v>
      </c>
      <c r="F2757" s="1224">
        <f>'[2]tr (2)'!G1847</f>
        <v>112.4</v>
      </c>
      <c r="G2757" s="1224">
        <f>'[2]tr (2)'!H1847</f>
        <v>112.4</v>
      </c>
      <c r="H2757" s="1224">
        <f>'[2]tr (2)'!I1847</f>
        <v>112.4</v>
      </c>
      <c r="I2757" s="1224">
        <f>'[2]tr (2)'!J1847</f>
        <v>112.4</v>
      </c>
      <c r="J2757" s="1224">
        <f>'[2]tr (2)'!K1847</f>
        <v>112.4</v>
      </c>
      <c r="K2757" s="1224">
        <f>'[2]tr (2)'!L1847</f>
        <v>112.4</v>
      </c>
      <c r="L2757" s="1224">
        <f>'[2]tr (2)'!M1847</f>
        <v>112.4</v>
      </c>
      <c r="M2757" s="1224">
        <f>'[2]tr (2)'!N1847</f>
        <v>112.4</v>
      </c>
      <c r="N2757" s="1272">
        <f>'[2]tr (2)'!O1847</f>
        <v>112.4</v>
      </c>
      <c r="O2757" s="1224">
        <f>'[2]tr (2)'!P1847</f>
        <v>112.4</v>
      </c>
      <c r="P2757" s="1276">
        <f>'[2]tr (2)'!Q1847</f>
        <v>112.4</v>
      </c>
      <c r="Q2757" s="1277" t="s">
        <v>2812</v>
      </c>
    </row>
    <row r="2758" spans="1:18" ht="15" customHeight="1">
      <c r="A2758" s="1244" t="s">
        <v>2813</v>
      </c>
      <c r="B2758" s="1272">
        <f>'[2]tr (2)'!C1848</f>
        <v>109</v>
      </c>
      <c r="C2758" s="1224">
        <f>'[2]tr (2)'!D1848</f>
        <v>109</v>
      </c>
      <c r="D2758" s="1276">
        <f>'[2]tr (2)'!E1848</f>
        <v>109</v>
      </c>
      <c r="E2758" s="1224">
        <f>'[2]tr (2)'!F1848</f>
        <v>109</v>
      </c>
      <c r="F2758" s="1224">
        <f>'[2]tr (2)'!G1848</f>
        <v>109</v>
      </c>
      <c r="G2758" s="1224">
        <f>'[2]tr (2)'!H1848</f>
        <v>109</v>
      </c>
      <c r="H2758" s="1224">
        <f>'[2]tr (2)'!I1848</f>
        <v>109</v>
      </c>
      <c r="I2758" s="1224">
        <f>'[2]tr (2)'!J1848</f>
        <v>109</v>
      </c>
      <c r="J2758" s="1224">
        <f>'[2]tr (2)'!K1848</f>
        <v>109</v>
      </c>
      <c r="K2758" s="1224">
        <f>'[2]tr (2)'!L1848</f>
        <v>109</v>
      </c>
      <c r="L2758" s="1224">
        <f>'[2]tr (2)'!M1848</f>
        <v>109</v>
      </c>
      <c r="M2758" s="1224">
        <f>'[2]tr (2)'!N1848</f>
        <v>109</v>
      </c>
      <c r="N2758" s="1272">
        <f>'[2]tr (2)'!O1848</f>
        <v>109</v>
      </c>
      <c r="O2758" s="1224">
        <f>'[2]tr (2)'!P1848</f>
        <v>109</v>
      </c>
      <c r="P2758" s="1276">
        <f>'[2]tr (2)'!Q1848</f>
        <v>109</v>
      </c>
      <c r="Q2758" s="1278" t="s">
        <v>2814</v>
      </c>
    </row>
    <row r="2759" spans="1:18" ht="15" customHeight="1">
      <c r="A2759" s="1244" t="s">
        <v>2815</v>
      </c>
      <c r="B2759" s="1272">
        <f>'[2]tr (2)'!C1849</f>
        <v>100.9</v>
      </c>
      <c r="C2759" s="1224">
        <f>'[2]tr (2)'!D1849</f>
        <v>98.3</v>
      </c>
      <c r="D2759" s="1276">
        <f>'[2]tr (2)'!E1849</f>
        <v>98.3</v>
      </c>
      <c r="E2759" s="1224">
        <f>'[2]tr (2)'!F1849</f>
        <v>98.3</v>
      </c>
      <c r="F2759" s="1224">
        <f>'[2]tr (2)'!G1849</f>
        <v>98.3</v>
      </c>
      <c r="G2759" s="1224">
        <f>'[2]tr (2)'!H1849</f>
        <v>98.3</v>
      </c>
      <c r="H2759" s="1224">
        <f>'[2]tr (2)'!I1849</f>
        <v>98.3</v>
      </c>
      <c r="I2759" s="1224">
        <f>'[2]tr (2)'!J1849</f>
        <v>98.3</v>
      </c>
      <c r="J2759" s="1224">
        <f>'[2]tr (2)'!K1849</f>
        <v>98.3</v>
      </c>
      <c r="K2759" s="1224">
        <f>'[2]tr (2)'!L1849</f>
        <v>98.3</v>
      </c>
      <c r="L2759" s="1224">
        <f>'[2]tr (2)'!M1849</f>
        <v>98.3</v>
      </c>
      <c r="M2759" s="1224">
        <f>'[2]tr (2)'!N1849</f>
        <v>98.3</v>
      </c>
      <c r="N2759" s="1272">
        <f>'[2]tr (2)'!O1849</f>
        <v>98.3</v>
      </c>
      <c r="O2759" s="1224">
        <f>'[2]tr (2)'!P1849</f>
        <v>98.3</v>
      </c>
      <c r="P2759" s="1276">
        <f>'[2]tr (2)'!Q1849</f>
        <v>98.3</v>
      </c>
      <c r="Q2759" s="1278" t="s">
        <v>2816</v>
      </c>
    </row>
    <row r="2760" spans="1:18" ht="15" customHeight="1">
      <c r="A2760" s="1244" t="s">
        <v>2817</v>
      </c>
      <c r="B2760" s="1272">
        <f>'[2]tr (2)'!C1850</f>
        <v>89.1</v>
      </c>
      <c r="C2760" s="1224">
        <f>'[2]tr (2)'!D1850</f>
        <v>88.1</v>
      </c>
      <c r="D2760" s="1276">
        <f>'[2]tr (2)'!E1850</f>
        <v>88.1</v>
      </c>
      <c r="E2760" s="1224">
        <f>'[2]tr (2)'!F1850</f>
        <v>88.1</v>
      </c>
      <c r="F2760" s="1224">
        <f>'[2]tr (2)'!G1850</f>
        <v>88.8</v>
      </c>
      <c r="G2760" s="1224">
        <f>'[2]tr (2)'!H1850</f>
        <v>88.8</v>
      </c>
      <c r="H2760" s="1224">
        <f>'[2]tr (2)'!I1850</f>
        <v>88.8</v>
      </c>
      <c r="I2760" s="1224">
        <f>'[2]tr (2)'!J1850</f>
        <v>88.8</v>
      </c>
      <c r="J2760" s="1224">
        <f>'[2]tr (2)'!K1850</f>
        <v>88.8</v>
      </c>
      <c r="K2760" s="1224">
        <f>'[2]tr (2)'!L1850</f>
        <v>88.8</v>
      </c>
      <c r="L2760" s="1224">
        <f>'[2]tr (2)'!M1850</f>
        <v>88.8</v>
      </c>
      <c r="M2760" s="1224">
        <f>'[2]tr (2)'!N1850</f>
        <v>88.8</v>
      </c>
      <c r="N2760" s="1272">
        <f>'[2]tr (2)'!O1850</f>
        <v>88.8</v>
      </c>
      <c r="O2760" s="1224">
        <f>'[2]tr (2)'!P1850</f>
        <v>88.8</v>
      </c>
      <c r="P2760" s="1276">
        <f>'[2]tr (2)'!Q1850</f>
        <v>88.8</v>
      </c>
      <c r="Q2760" s="1278" t="s">
        <v>2818</v>
      </c>
    </row>
    <row r="2761" spans="1:18" ht="15" customHeight="1">
      <c r="A2761" s="1244" t="s">
        <v>2819</v>
      </c>
      <c r="B2761" s="1272">
        <f>'[2]tr (2)'!C1851</f>
        <v>111.5</v>
      </c>
      <c r="C2761" s="1224">
        <f>'[2]tr (2)'!D1851</f>
        <v>111.5</v>
      </c>
      <c r="D2761" s="1276">
        <f>'[2]tr (2)'!E1851</f>
        <v>111.5</v>
      </c>
      <c r="E2761" s="1224">
        <f>'[2]tr (2)'!F1851</f>
        <v>111.5</v>
      </c>
      <c r="F2761" s="1224">
        <f>'[2]tr (2)'!G1851</f>
        <v>111.5</v>
      </c>
      <c r="G2761" s="1224">
        <f>'[2]tr (2)'!H1851</f>
        <v>111.5</v>
      </c>
      <c r="H2761" s="1224">
        <f>'[2]tr (2)'!I1851</f>
        <v>111.5</v>
      </c>
      <c r="I2761" s="1224">
        <f>'[2]tr (2)'!J1851</f>
        <v>111.5</v>
      </c>
      <c r="J2761" s="1224">
        <f>'[2]tr (2)'!K1851</f>
        <v>111.5</v>
      </c>
      <c r="K2761" s="1224">
        <f>'[2]tr (2)'!L1851</f>
        <v>111.5</v>
      </c>
      <c r="L2761" s="1224">
        <f>'[2]tr (2)'!M1851</f>
        <v>111.5</v>
      </c>
      <c r="M2761" s="1224">
        <f>'[2]tr (2)'!N1851</f>
        <v>111.5</v>
      </c>
      <c r="N2761" s="1272">
        <f>'[2]tr (2)'!O1851</f>
        <v>111.5</v>
      </c>
      <c r="O2761" s="1224">
        <f>'[2]tr (2)'!P1851</f>
        <v>111.5</v>
      </c>
      <c r="P2761" s="1276">
        <f>'[2]tr (2)'!Q1851</f>
        <v>111.5</v>
      </c>
      <c r="Q2761" s="1278" t="s">
        <v>2820</v>
      </c>
    </row>
    <row r="2762" spans="1:18" ht="15" customHeight="1">
      <c r="A2762" s="1244" t="s">
        <v>2821</v>
      </c>
      <c r="B2762" s="1272">
        <f>'[2]tr (2)'!C1852</f>
        <v>112.2</v>
      </c>
      <c r="C2762" s="1224">
        <f>'[2]tr (2)'!D1852</f>
        <v>112.2</v>
      </c>
      <c r="D2762" s="1276">
        <f>'[2]tr (2)'!E1852</f>
        <v>112.2</v>
      </c>
      <c r="E2762" s="1224">
        <f>'[2]tr (2)'!F1852</f>
        <v>112.2</v>
      </c>
      <c r="F2762" s="1224">
        <f>'[2]tr (2)'!G1852</f>
        <v>112.2</v>
      </c>
      <c r="G2762" s="1224">
        <f>'[2]tr (2)'!H1852</f>
        <v>112.2</v>
      </c>
      <c r="H2762" s="1224">
        <f>'[2]tr (2)'!I1852</f>
        <v>112.2</v>
      </c>
      <c r="I2762" s="1224">
        <f>'[2]tr (2)'!J1852</f>
        <v>112.2</v>
      </c>
      <c r="J2762" s="1224">
        <f>'[2]tr (2)'!K1852</f>
        <v>112.2</v>
      </c>
      <c r="K2762" s="1224">
        <f>'[2]tr (2)'!L1852</f>
        <v>112.2</v>
      </c>
      <c r="L2762" s="1224">
        <f>'[2]tr (2)'!M1852</f>
        <v>112.2</v>
      </c>
      <c r="M2762" s="1224">
        <f>'[2]tr (2)'!N1852</f>
        <v>112.2</v>
      </c>
      <c r="N2762" s="1272">
        <f>'[2]tr (2)'!O1852</f>
        <v>112.2</v>
      </c>
      <c r="O2762" s="1224">
        <f>'[2]tr (2)'!P1852</f>
        <v>112.2</v>
      </c>
      <c r="P2762" s="1276">
        <f>'[2]tr (2)'!Q1852</f>
        <v>112.2</v>
      </c>
      <c r="Q2762" s="1278" t="s">
        <v>2822</v>
      </c>
    </row>
    <row r="2763" spans="1:18" ht="15" customHeight="1">
      <c r="A2763" s="1244" t="s">
        <v>2823</v>
      </c>
      <c r="B2763" s="1272">
        <f>'[2]tr (2)'!C1853</f>
        <v>112.5</v>
      </c>
      <c r="C2763" s="1224">
        <f>'[2]tr (2)'!D1853</f>
        <v>112.5</v>
      </c>
      <c r="D2763" s="1276">
        <f>'[2]tr (2)'!E1853</f>
        <v>112.3</v>
      </c>
      <c r="E2763" s="1224">
        <f>'[2]tr (2)'!F1853</f>
        <v>112.3</v>
      </c>
      <c r="F2763" s="1224">
        <f>'[2]tr (2)'!G1853</f>
        <v>112</v>
      </c>
      <c r="G2763" s="1224">
        <f>'[2]tr (2)'!H1853</f>
        <v>109.5</v>
      </c>
      <c r="H2763" s="1224">
        <f>'[2]tr (2)'!I1853</f>
        <v>109.5</v>
      </c>
      <c r="I2763" s="1224">
        <f>'[2]tr (2)'!J1853</f>
        <v>109.5</v>
      </c>
      <c r="J2763" s="1224">
        <f>'[2]tr (2)'!K1853</f>
        <v>109.5</v>
      </c>
      <c r="K2763" s="1224">
        <f>'[2]tr (2)'!L1853</f>
        <v>109.5</v>
      </c>
      <c r="L2763" s="1224">
        <f>'[2]tr (2)'!M1853</f>
        <v>109.5</v>
      </c>
      <c r="M2763" s="1224">
        <f>'[2]tr (2)'!N1853</f>
        <v>109.5</v>
      </c>
      <c r="N2763" s="1272">
        <f>'[2]tr (2)'!O1853</f>
        <v>109.5</v>
      </c>
      <c r="O2763" s="1224">
        <f>'[2]tr (2)'!P1853</f>
        <v>109.5</v>
      </c>
      <c r="P2763" s="1276">
        <f>'[2]tr (2)'!Q1853</f>
        <v>109.5</v>
      </c>
      <c r="Q2763" s="1277" t="s">
        <v>2824</v>
      </c>
    </row>
    <row r="2764" spans="1:18" ht="15" customHeight="1">
      <c r="A2764" s="1244" t="s">
        <v>2825</v>
      </c>
      <c r="B2764" s="1272">
        <f>'[2]tr (2)'!C1854</f>
        <v>103.8</v>
      </c>
      <c r="C2764" s="1224">
        <f>'[2]tr (2)'!D1854</f>
        <v>103.8</v>
      </c>
      <c r="D2764" s="1276">
        <f>'[2]tr (2)'!E1854</f>
        <v>103.8</v>
      </c>
      <c r="E2764" s="1224">
        <f>'[2]tr (2)'!F1854</f>
        <v>103.8</v>
      </c>
      <c r="F2764" s="1224">
        <f>'[2]tr (2)'!G1854</f>
        <v>103.8</v>
      </c>
      <c r="G2764" s="1224">
        <f>'[2]tr (2)'!H1854</f>
        <v>103.8</v>
      </c>
      <c r="H2764" s="1224">
        <f>'[2]tr (2)'!I1854</f>
        <v>103.8</v>
      </c>
      <c r="I2764" s="1224">
        <f>'[2]tr (2)'!J1854</f>
        <v>103.8</v>
      </c>
      <c r="J2764" s="1224">
        <f>'[2]tr (2)'!K1854</f>
        <v>103.8</v>
      </c>
      <c r="K2764" s="1224">
        <f>'[2]tr (2)'!L1854</f>
        <v>103.8</v>
      </c>
      <c r="L2764" s="1224">
        <f>'[2]tr (2)'!M1854</f>
        <v>103.8</v>
      </c>
      <c r="M2764" s="1224">
        <f>'[2]tr (2)'!N1854</f>
        <v>103.8</v>
      </c>
      <c r="N2764" s="1272">
        <f>'[2]tr (2)'!O1854</f>
        <v>103.8</v>
      </c>
      <c r="O2764" s="1224">
        <f>'[2]tr (2)'!P1854</f>
        <v>103.8</v>
      </c>
      <c r="P2764" s="1276">
        <f>'[2]tr (2)'!Q1854</f>
        <v>103.8</v>
      </c>
      <c r="Q2764" s="1278" t="s">
        <v>2826</v>
      </c>
    </row>
    <row r="2765" spans="1:18" ht="15" customHeight="1">
      <c r="A2765" s="1244" t="s">
        <v>2827</v>
      </c>
      <c r="B2765" s="1272">
        <f>'[2]tr (2)'!C1855</f>
        <v>115.8</v>
      </c>
      <c r="C2765" s="1224">
        <f>'[2]tr (2)'!D1855</f>
        <v>115.8</v>
      </c>
      <c r="D2765" s="1276">
        <f>'[2]tr (2)'!E1855</f>
        <v>115.8</v>
      </c>
      <c r="E2765" s="1224">
        <f>'[2]tr (2)'!F1855</f>
        <v>115.8</v>
      </c>
      <c r="F2765" s="1224">
        <f>'[2]tr (2)'!G1855</f>
        <v>115.8</v>
      </c>
      <c r="G2765" s="1224">
        <f>'[2]tr (2)'!H1855</f>
        <v>115.8</v>
      </c>
      <c r="H2765" s="1224">
        <f>'[2]tr (2)'!I1855</f>
        <v>115.8</v>
      </c>
      <c r="I2765" s="1224">
        <f>'[2]tr (2)'!J1855</f>
        <v>115.8</v>
      </c>
      <c r="J2765" s="1224">
        <f>'[2]tr (2)'!K1855</f>
        <v>115.8</v>
      </c>
      <c r="K2765" s="1224">
        <f>'[2]tr (2)'!L1855</f>
        <v>115.8</v>
      </c>
      <c r="L2765" s="1224">
        <f>'[2]tr (2)'!M1855</f>
        <v>115.8</v>
      </c>
      <c r="M2765" s="1224">
        <f>'[2]tr (2)'!N1855</f>
        <v>115.8</v>
      </c>
      <c r="N2765" s="1272">
        <f>'[2]tr (2)'!O1855</f>
        <v>115.8</v>
      </c>
      <c r="O2765" s="1224">
        <f>'[2]tr (2)'!P1855</f>
        <v>115.8</v>
      </c>
      <c r="P2765" s="1276">
        <f>'[2]tr (2)'!Q1855</f>
        <v>115.8</v>
      </c>
      <c r="Q2765" s="1277" t="s">
        <v>2828</v>
      </c>
    </row>
    <row r="2766" spans="1:18" ht="15" customHeight="1">
      <c r="A2766" s="1244" t="s">
        <v>2829</v>
      </c>
      <c r="B2766" s="1272">
        <f>'[2]tr (2)'!C1856</f>
        <v>100</v>
      </c>
      <c r="C2766" s="1224">
        <f>'[2]tr (2)'!D1856</f>
        <v>100</v>
      </c>
      <c r="D2766" s="1276">
        <f>'[2]tr (2)'!E1856</f>
        <v>100</v>
      </c>
      <c r="E2766" s="1224">
        <f>'[2]tr (2)'!F1856</f>
        <v>100</v>
      </c>
      <c r="F2766" s="1224">
        <f>'[2]tr (2)'!G1856</f>
        <v>100</v>
      </c>
      <c r="G2766" s="1224">
        <f>'[2]tr (2)'!H1856</f>
        <v>100</v>
      </c>
      <c r="H2766" s="1224">
        <f>'[2]tr (2)'!I1856</f>
        <v>100</v>
      </c>
      <c r="I2766" s="1224">
        <f>'[2]tr (2)'!J1856</f>
        <v>100</v>
      </c>
      <c r="J2766" s="1224">
        <f>'[2]tr (2)'!K1856</f>
        <v>100</v>
      </c>
      <c r="K2766" s="1224">
        <f>'[2]tr (2)'!L1856</f>
        <v>100</v>
      </c>
      <c r="L2766" s="1224">
        <f>'[2]tr (2)'!M1856</f>
        <v>100</v>
      </c>
      <c r="M2766" s="1224">
        <f>'[2]tr (2)'!N1856</f>
        <v>100</v>
      </c>
      <c r="N2766" s="1272">
        <f>'[2]tr (2)'!O1856</f>
        <v>100</v>
      </c>
      <c r="O2766" s="1224">
        <f>'[2]tr (2)'!P1856</f>
        <v>100</v>
      </c>
      <c r="P2766" s="1276">
        <f>'[2]tr (2)'!Q1856</f>
        <v>100</v>
      </c>
      <c r="Q2766" s="1278" t="s">
        <v>2830</v>
      </c>
    </row>
    <row r="2767" spans="1:18" ht="15" customHeight="1">
      <c r="B2767" s="1272"/>
      <c r="C2767" s="1224"/>
      <c r="D2767" s="1268"/>
      <c r="E2767" s="1267"/>
      <c r="F2767" s="1267"/>
      <c r="G2767" s="1267"/>
      <c r="H2767" s="1267"/>
      <c r="I2767" s="1267"/>
      <c r="J2767" s="1267"/>
      <c r="K2767" s="1267"/>
      <c r="L2767" s="1267"/>
      <c r="M2767" s="1267"/>
      <c r="N2767" s="1266"/>
      <c r="O2767" s="1267"/>
      <c r="P2767" s="1268"/>
      <c r="Q2767" s="1278"/>
    </row>
    <row r="2768" spans="1:18" ht="15" customHeight="1">
      <c r="A2768" s="1274" t="s">
        <v>2831</v>
      </c>
      <c r="B2768" s="1266">
        <f>'[2]tr (2)'!C1858</f>
        <v>98.5</v>
      </c>
      <c r="C2768" s="1267">
        <f>'[2]tr (2)'!D1858</f>
        <v>98.5</v>
      </c>
      <c r="D2768" s="1268">
        <f>'[2]tr (2)'!E1858</f>
        <v>98.5</v>
      </c>
      <c r="E2768" s="1267">
        <f>'[2]tr (2)'!F1858</f>
        <v>98.5</v>
      </c>
      <c r="F2768" s="1267">
        <f>'[2]tr (2)'!G1858</f>
        <v>98.5</v>
      </c>
      <c r="G2768" s="1267">
        <f>'[2]tr (2)'!H1858</f>
        <v>98.5</v>
      </c>
      <c r="H2768" s="1267">
        <f>'[2]tr (2)'!I1858</f>
        <v>98.5</v>
      </c>
      <c r="I2768" s="1267">
        <f>'[2]tr (2)'!J1858</f>
        <v>98.5</v>
      </c>
      <c r="J2768" s="1267">
        <f>'[2]tr (2)'!K1858</f>
        <v>98.5</v>
      </c>
      <c r="K2768" s="1267">
        <f>'[2]tr (2)'!L1858</f>
        <v>98.5</v>
      </c>
      <c r="L2768" s="1267">
        <f>'[2]tr (2)'!M1858</f>
        <v>98.6</v>
      </c>
      <c r="M2768" s="1267">
        <f>'[2]tr (2)'!N1858</f>
        <v>98.6</v>
      </c>
      <c r="N2768" s="1266">
        <f>'[2]tr (2)'!O1858</f>
        <v>98.6</v>
      </c>
      <c r="O2768" s="1267">
        <f>'[2]tr (2)'!P1858</f>
        <v>98.6</v>
      </c>
      <c r="P2768" s="1268">
        <f>'[2]tr (2)'!Q1858</f>
        <v>98.6</v>
      </c>
      <c r="Q2768" s="1273" t="s">
        <v>2832</v>
      </c>
    </row>
    <row r="2769" spans="1:17" ht="15" customHeight="1">
      <c r="A2769" s="1244" t="s">
        <v>2833</v>
      </c>
      <c r="B2769" s="1272">
        <f>'[2]tr (2)'!C1859</f>
        <v>93.7</v>
      </c>
      <c r="C2769" s="1224">
        <f>'[2]tr (2)'!D1859</f>
        <v>93.7</v>
      </c>
      <c r="D2769" s="1276">
        <f>'[2]tr (2)'!E1859</f>
        <v>93.7</v>
      </c>
      <c r="E2769" s="1224">
        <f>'[2]tr (2)'!F1859</f>
        <v>93.7</v>
      </c>
      <c r="F2769" s="1224">
        <f>'[2]tr (2)'!G1859</f>
        <v>93.7</v>
      </c>
      <c r="G2769" s="1224">
        <f>'[2]tr (2)'!H1859</f>
        <v>93.7</v>
      </c>
      <c r="H2769" s="1224">
        <f>'[2]tr (2)'!I1859</f>
        <v>93.7</v>
      </c>
      <c r="I2769" s="1224">
        <f>'[2]tr (2)'!J1859</f>
        <v>93.7</v>
      </c>
      <c r="J2769" s="1224">
        <f>'[2]tr (2)'!K1859</f>
        <v>93.7</v>
      </c>
      <c r="K2769" s="1224">
        <f>'[2]tr (2)'!L1859</f>
        <v>93.7</v>
      </c>
      <c r="L2769" s="1224">
        <f>'[2]tr (2)'!M1859</f>
        <v>93.8</v>
      </c>
      <c r="M2769" s="1224">
        <f>'[2]tr (2)'!N1859</f>
        <v>93.8</v>
      </c>
      <c r="N2769" s="1272">
        <f>'[2]tr (2)'!O1859</f>
        <v>93.8</v>
      </c>
      <c r="O2769" s="1224">
        <f>'[2]tr (2)'!P1859</f>
        <v>93.8</v>
      </c>
      <c r="P2769" s="1276">
        <f>'[2]tr (2)'!Q1859</f>
        <v>93.8</v>
      </c>
      <c r="Q2769" s="1278" t="s">
        <v>2834</v>
      </c>
    </row>
    <row r="2770" spans="1:17" ht="15" customHeight="1">
      <c r="A2770" s="1244" t="s">
        <v>2835</v>
      </c>
      <c r="B2770" s="1272">
        <f>'[2]tr (2)'!C1860</f>
        <v>108.5</v>
      </c>
      <c r="C2770" s="1224">
        <f>'[2]tr (2)'!D1860</f>
        <v>108.5</v>
      </c>
      <c r="D2770" s="1276">
        <f>'[2]tr (2)'!E1860</f>
        <v>108.5</v>
      </c>
      <c r="E2770" s="1224">
        <f>'[2]tr (2)'!F1860</f>
        <v>108.5</v>
      </c>
      <c r="F2770" s="1224">
        <f>'[2]tr (2)'!G1860</f>
        <v>108.5</v>
      </c>
      <c r="G2770" s="1224">
        <f>'[2]tr (2)'!H1860</f>
        <v>108.5</v>
      </c>
      <c r="H2770" s="1224">
        <f>'[2]tr (2)'!I1860</f>
        <v>108.5</v>
      </c>
      <c r="I2770" s="1224">
        <f>'[2]tr (2)'!J1860</f>
        <v>108.5</v>
      </c>
      <c r="J2770" s="1224">
        <f>'[2]tr (2)'!K1860</f>
        <v>108.5</v>
      </c>
      <c r="K2770" s="1224">
        <f>'[2]tr (2)'!L1860</f>
        <v>108.5</v>
      </c>
      <c r="L2770" s="1224">
        <f>'[2]tr (2)'!M1860</f>
        <v>108.5</v>
      </c>
      <c r="M2770" s="1224">
        <f>'[2]tr (2)'!N1860</f>
        <v>108.5</v>
      </c>
      <c r="N2770" s="1272">
        <f>'[2]tr (2)'!O1860</f>
        <v>108.5</v>
      </c>
      <c r="O2770" s="1224">
        <f>'[2]tr (2)'!P1860</f>
        <v>108.5</v>
      </c>
      <c r="P2770" s="1276">
        <f>'[2]tr (2)'!Q1860</f>
        <v>108.5</v>
      </c>
      <c r="Q2770" s="1278" t="s">
        <v>2836</v>
      </c>
    </row>
    <row r="2771" spans="1:17" ht="15" customHeight="1">
      <c r="A2771" s="1244" t="s">
        <v>2837</v>
      </c>
      <c r="B2771" s="1272">
        <f>'[2]tr (2)'!C1861</f>
        <v>100</v>
      </c>
      <c r="C2771" s="1224">
        <f>'[2]tr (2)'!D1861</f>
        <v>100</v>
      </c>
      <c r="D2771" s="1276">
        <f>'[2]tr (2)'!E1861</f>
        <v>100</v>
      </c>
      <c r="E2771" s="1224">
        <f>'[2]tr (2)'!F1861</f>
        <v>100</v>
      </c>
      <c r="F2771" s="1224">
        <f>'[2]tr (2)'!G1861</f>
        <v>100</v>
      </c>
      <c r="G2771" s="1224">
        <f>'[2]tr (2)'!H1861</f>
        <v>100</v>
      </c>
      <c r="H2771" s="1224">
        <f>'[2]tr (2)'!I1861</f>
        <v>100</v>
      </c>
      <c r="I2771" s="1224">
        <f>'[2]tr (2)'!J1861</f>
        <v>100</v>
      </c>
      <c r="J2771" s="1224">
        <f>'[2]tr (2)'!K1861</f>
        <v>100</v>
      </c>
      <c r="K2771" s="1224">
        <f>'[2]tr (2)'!L1861</f>
        <v>100</v>
      </c>
      <c r="L2771" s="1224">
        <f>'[2]tr (2)'!M1861</f>
        <v>100</v>
      </c>
      <c r="M2771" s="1224">
        <f>'[2]tr (2)'!N1861</f>
        <v>100</v>
      </c>
      <c r="N2771" s="1272">
        <f>'[2]tr (2)'!O1861</f>
        <v>100</v>
      </c>
      <c r="O2771" s="1224">
        <f>'[2]tr (2)'!P1861</f>
        <v>100</v>
      </c>
      <c r="P2771" s="1276">
        <f>'[2]tr (2)'!Q1861</f>
        <v>100</v>
      </c>
      <c r="Q2771" s="1278" t="s">
        <v>2838</v>
      </c>
    </row>
    <row r="2772" spans="1:17" ht="15" customHeight="1">
      <c r="A2772" s="1244" t="s">
        <v>2839</v>
      </c>
      <c r="B2772" s="1272">
        <f>'[2]tr (2)'!C1862</f>
        <v>100</v>
      </c>
      <c r="C2772" s="1224">
        <f>'[2]tr (2)'!D1862</f>
        <v>100</v>
      </c>
      <c r="D2772" s="1276">
        <f>'[2]tr (2)'!E1862</f>
        <v>100</v>
      </c>
      <c r="E2772" s="1224">
        <f>'[2]tr (2)'!F1862</f>
        <v>100</v>
      </c>
      <c r="F2772" s="1224">
        <f>'[2]tr (2)'!G1862</f>
        <v>100</v>
      </c>
      <c r="G2772" s="1224">
        <f>'[2]tr (2)'!H1862</f>
        <v>100</v>
      </c>
      <c r="H2772" s="1224">
        <f>'[2]tr (2)'!I1862</f>
        <v>100</v>
      </c>
      <c r="I2772" s="1224">
        <f>'[2]tr (2)'!J1862</f>
        <v>100</v>
      </c>
      <c r="J2772" s="1224">
        <f>'[2]tr (2)'!K1862</f>
        <v>100</v>
      </c>
      <c r="K2772" s="1224">
        <f>'[2]tr (2)'!L1862</f>
        <v>100</v>
      </c>
      <c r="L2772" s="1224">
        <f>'[2]tr (2)'!M1862</f>
        <v>100</v>
      </c>
      <c r="M2772" s="1224">
        <f>'[2]tr (2)'!N1862</f>
        <v>100</v>
      </c>
      <c r="N2772" s="1272">
        <f>'[2]tr (2)'!O1862</f>
        <v>100</v>
      </c>
      <c r="O2772" s="1224">
        <f>'[2]tr (2)'!P1862</f>
        <v>100</v>
      </c>
      <c r="P2772" s="1276">
        <f>'[2]tr (2)'!Q1862</f>
        <v>100</v>
      </c>
      <c r="Q2772" s="1278" t="s">
        <v>2840</v>
      </c>
    </row>
    <row r="2773" spans="1:17" ht="15" customHeight="1">
      <c r="A2773" s="1244" t="s">
        <v>2841</v>
      </c>
      <c r="B2773" s="1272">
        <f>'[2]tr (2)'!C1863</f>
        <v>119.1</v>
      </c>
      <c r="C2773" s="1224">
        <f>'[2]tr (2)'!D1863</f>
        <v>119.1</v>
      </c>
      <c r="D2773" s="1276">
        <f>'[2]tr (2)'!E1863</f>
        <v>119.1</v>
      </c>
      <c r="E2773" s="1224">
        <f>'[2]tr (2)'!F1863</f>
        <v>119.1</v>
      </c>
      <c r="F2773" s="1224">
        <f>'[2]tr (2)'!G1863</f>
        <v>119.1</v>
      </c>
      <c r="G2773" s="1224">
        <f>'[2]tr (2)'!H1863</f>
        <v>119.1</v>
      </c>
      <c r="H2773" s="1224">
        <f>'[2]tr (2)'!I1863</f>
        <v>119.1</v>
      </c>
      <c r="I2773" s="1224">
        <f>'[2]tr (2)'!J1863</f>
        <v>119.1</v>
      </c>
      <c r="J2773" s="1224">
        <f>'[2]tr (2)'!K1863</f>
        <v>119.1</v>
      </c>
      <c r="K2773" s="1224">
        <f>'[2]tr (2)'!L1863</f>
        <v>119.1</v>
      </c>
      <c r="L2773" s="1224">
        <f>'[2]tr (2)'!M1863</f>
        <v>119.1</v>
      </c>
      <c r="M2773" s="1224">
        <f>'[2]tr (2)'!N1863</f>
        <v>119.1</v>
      </c>
      <c r="N2773" s="1272">
        <f>'[2]tr (2)'!O1863</f>
        <v>119.1</v>
      </c>
      <c r="O2773" s="1224">
        <f>'[2]tr (2)'!P1863</f>
        <v>119.1</v>
      </c>
      <c r="P2773" s="1276">
        <f>'[2]tr (2)'!Q1863</f>
        <v>119.1</v>
      </c>
      <c r="Q2773" s="1278" t="s">
        <v>2842</v>
      </c>
    </row>
    <row r="2774" spans="1:17" ht="15" customHeight="1">
      <c r="A2774" s="1244" t="s">
        <v>2843</v>
      </c>
      <c r="B2774" s="1272">
        <f>'[2]tr (2)'!C1864</f>
        <v>99.3</v>
      </c>
      <c r="C2774" s="1224">
        <f>'[2]tr (2)'!D1864</f>
        <v>99.3</v>
      </c>
      <c r="D2774" s="1276">
        <f>'[2]tr (2)'!E1864</f>
        <v>99.3</v>
      </c>
      <c r="E2774" s="1224">
        <f>'[2]tr (2)'!F1864</f>
        <v>99.3</v>
      </c>
      <c r="F2774" s="1224">
        <f>'[2]tr (2)'!G1864</f>
        <v>99.3</v>
      </c>
      <c r="G2774" s="1224">
        <f>'[2]tr (2)'!H1864</f>
        <v>99.3</v>
      </c>
      <c r="H2774" s="1224">
        <f>'[2]tr (2)'!I1864</f>
        <v>99.3</v>
      </c>
      <c r="I2774" s="1224">
        <f>'[2]tr (2)'!J1864</f>
        <v>99.3</v>
      </c>
      <c r="J2774" s="1224">
        <f>'[2]tr (2)'!K1864</f>
        <v>99.3</v>
      </c>
      <c r="K2774" s="1224">
        <f>'[2]tr (2)'!L1864</f>
        <v>99.3</v>
      </c>
      <c r="L2774" s="1224">
        <f>'[2]tr (2)'!M1864</f>
        <v>99.3</v>
      </c>
      <c r="M2774" s="1224">
        <f>'[2]tr (2)'!N1864</f>
        <v>99.3</v>
      </c>
      <c r="N2774" s="1272">
        <f>'[2]tr (2)'!O1864</f>
        <v>99.3</v>
      </c>
      <c r="O2774" s="1224">
        <f>'[2]tr (2)'!P1864</f>
        <v>99.3</v>
      </c>
      <c r="P2774" s="1276">
        <f>'[2]tr (2)'!Q1864</f>
        <v>99.3</v>
      </c>
      <c r="Q2774" s="1278" t="s">
        <v>2844</v>
      </c>
    </row>
    <row r="2775" spans="1:17" ht="15" customHeight="1">
      <c r="A2775" s="1244" t="s">
        <v>2845</v>
      </c>
      <c r="B2775" s="1272">
        <f>'[2]tr (2)'!C1865</f>
        <v>100</v>
      </c>
      <c r="C2775" s="1224">
        <f>'[2]tr (2)'!D1865</f>
        <v>100</v>
      </c>
      <c r="D2775" s="1276">
        <f>'[2]tr (2)'!E1865</f>
        <v>100</v>
      </c>
      <c r="E2775" s="1224">
        <f>'[2]tr (2)'!F1865</f>
        <v>100</v>
      </c>
      <c r="F2775" s="1224">
        <f>'[2]tr (2)'!G1865</f>
        <v>100</v>
      </c>
      <c r="G2775" s="1224">
        <f>'[2]tr (2)'!H1865</f>
        <v>100</v>
      </c>
      <c r="H2775" s="1224">
        <f>'[2]tr (2)'!I1865</f>
        <v>100</v>
      </c>
      <c r="I2775" s="1224">
        <f>'[2]tr (2)'!J1865</f>
        <v>100</v>
      </c>
      <c r="J2775" s="1224">
        <f>'[2]tr (2)'!K1865</f>
        <v>100</v>
      </c>
      <c r="K2775" s="1224">
        <f>'[2]tr (2)'!L1865</f>
        <v>100</v>
      </c>
      <c r="L2775" s="1224">
        <f>'[2]tr (2)'!M1865</f>
        <v>100</v>
      </c>
      <c r="M2775" s="1224">
        <f>'[2]tr (2)'!N1865</f>
        <v>100</v>
      </c>
      <c r="N2775" s="1272">
        <f>'[2]tr (2)'!O1865</f>
        <v>100</v>
      </c>
      <c r="O2775" s="1224">
        <f>'[2]tr (2)'!P1865</f>
        <v>100</v>
      </c>
      <c r="P2775" s="1276">
        <f>'[2]tr (2)'!Q1865</f>
        <v>100</v>
      </c>
      <c r="Q2775" s="1278" t="s">
        <v>2846</v>
      </c>
    </row>
    <row r="2776" spans="1:17" ht="15" customHeight="1">
      <c r="B2776" s="1272"/>
      <c r="C2776" s="1224"/>
      <c r="D2776" s="1268"/>
      <c r="E2776" s="1267"/>
      <c r="F2776" s="1267"/>
      <c r="G2776" s="1267"/>
      <c r="H2776" s="1267"/>
      <c r="I2776" s="1267"/>
      <c r="J2776" s="1267"/>
      <c r="K2776" s="1267"/>
      <c r="L2776" s="1267"/>
      <c r="M2776" s="1267"/>
      <c r="N2776" s="1266"/>
      <c r="O2776" s="1267"/>
      <c r="P2776" s="1268"/>
      <c r="Q2776" s="1278"/>
    </row>
    <row r="2777" spans="1:17" ht="15" customHeight="1">
      <c r="A2777" s="1274" t="s">
        <v>2847</v>
      </c>
      <c r="B2777" s="1266">
        <f>'[2]tr (2)'!C1867</f>
        <v>110.4</v>
      </c>
      <c r="C2777" s="1267">
        <f>'[2]tr (2)'!D1867</f>
        <v>112.5</v>
      </c>
      <c r="D2777" s="1268">
        <f>'[2]tr (2)'!E1867</f>
        <v>111.7</v>
      </c>
      <c r="E2777" s="1267">
        <f>'[2]tr (2)'!F1867</f>
        <v>111.1</v>
      </c>
      <c r="F2777" s="1267">
        <f>'[2]tr (2)'!G1867</f>
        <v>110.5</v>
      </c>
      <c r="G2777" s="1267">
        <f>'[2]tr (2)'!H1867</f>
        <v>110.1</v>
      </c>
      <c r="H2777" s="1267">
        <f>'[2]tr (2)'!I1867</f>
        <v>109.8</v>
      </c>
      <c r="I2777" s="1267">
        <f>'[2]tr (2)'!J1867</f>
        <v>109.5</v>
      </c>
      <c r="J2777" s="1267">
        <f>'[2]tr (2)'!K1867</f>
        <v>109.5</v>
      </c>
      <c r="K2777" s="1267">
        <f>'[2]tr (2)'!L1867</f>
        <v>108.4</v>
      </c>
      <c r="L2777" s="1267">
        <f>'[2]tr (2)'!M1867</f>
        <v>108.9</v>
      </c>
      <c r="M2777" s="1267">
        <f>'[2]tr (2)'!N1867</f>
        <v>108.9</v>
      </c>
      <c r="N2777" s="1266">
        <f>'[2]tr (2)'!O1867</f>
        <v>108.6</v>
      </c>
      <c r="O2777" s="1267">
        <f>'[2]tr (2)'!P1867</f>
        <v>108.7</v>
      </c>
      <c r="P2777" s="1268">
        <f>'[2]tr (2)'!Q1867</f>
        <v>108.2</v>
      </c>
      <c r="Q2777" s="1273" t="s">
        <v>2848</v>
      </c>
    </row>
    <row r="2778" spans="1:17" ht="15" customHeight="1">
      <c r="A2778" s="1244" t="s">
        <v>2849</v>
      </c>
      <c r="B2778" s="1272">
        <f>'[2]tr (2)'!C1868</f>
        <v>101.1</v>
      </c>
      <c r="C2778" s="1224">
        <f>'[2]tr (2)'!D1868</f>
        <v>101.6</v>
      </c>
      <c r="D2778" s="1276">
        <f>'[2]tr (2)'!E1868</f>
        <v>101.6</v>
      </c>
      <c r="E2778" s="1224">
        <f>'[2]tr (2)'!F1868</f>
        <v>101.6</v>
      </c>
      <c r="F2778" s="1224">
        <f>'[2]tr (2)'!G1868</f>
        <v>101.6</v>
      </c>
      <c r="G2778" s="1224">
        <f>'[2]tr (2)'!H1868</f>
        <v>101.6</v>
      </c>
      <c r="H2778" s="1224">
        <f>'[2]tr (2)'!I1868</f>
        <v>101.6</v>
      </c>
      <c r="I2778" s="1224">
        <f>'[2]tr (2)'!J1868</f>
        <v>101.6</v>
      </c>
      <c r="J2778" s="1224">
        <f>'[2]tr (2)'!K1868</f>
        <v>101.6</v>
      </c>
      <c r="K2778" s="1224">
        <f>'[2]tr (2)'!L1868</f>
        <v>101.6</v>
      </c>
      <c r="L2778" s="1224">
        <f>'[2]tr (2)'!M1868</f>
        <v>101.6</v>
      </c>
      <c r="M2778" s="1224">
        <f>'[2]tr (2)'!N1868</f>
        <v>101.6</v>
      </c>
      <c r="N2778" s="1272">
        <f>'[2]tr (2)'!O1868</f>
        <v>101.6</v>
      </c>
      <c r="O2778" s="1224">
        <f>'[2]tr (2)'!P1868</f>
        <v>101.6</v>
      </c>
      <c r="P2778" s="1276">
        <f>'[2]tr (2)'!Q1868</f>
        <v>101.6</v>
      </c>
      <c r="Q2778" s="1278" t="s">
        <v>2850</v>
      </c>
    </row>
    <row r="2779" spans="1:17" ht="15" customHeight="1">
      <c r="A2779" s="1244" t="s">
        <v>2851</v>
      </c>
      <c r="B2779" s="1272">
        <f>'[2]tr (2)'!C1869</f>
        <v>111.6</v>
      </c>
      <c r="C2779" s="1224">
        <f>'[2]tr (2)'!D1869</f>
        <v>111.6</v>
      </c>
      <c r="D2779" s="1276">
        <f>'[2]tr (2)'!E1869</f>
        <v>109.8</v>
      </c>
      <c r="E2779" s="1224">
        <f>'[2]tr (2)'!F1869</f>
        <v>109.8</v>
      </c>
      <c r="F2779" s="1224">
        <f>'[2]tr (2)'!G1869</f>
        <v>109.8</v>
      </c>
      <c r="G2779" s="1224">
        <f>'[2]tr (2)'!H1869</f>
        <v>107.5</v>
      </c>
      <c r="H2779" s="1224">
        <f>'[2]tr (2)'!I1869</f>
        <v>107.5</v>
      </c>
      <c r="I2779" s="1224">
        <f>'[2]tr (2)'!J1869</f>
        <v>107.5</v>
      </c>
      <c r="J2779" s="1224">
        <f>'[2]tr (2)'!K1869</f>
        <v>107.5</v>
      </c>
      <c r="K2779" s="1224">
        <f>'[2]tr (2)'!L1869</f>
        <v>107.5</v>
      </c>
      <c r="L2779" s="1224">
        <f>'[2]tr (2)'!M1869</f>
        <v>107.5</v>
      </c>
      <c r="M2779" s="1224">
        <f>'[2]tr (2)'!N1869</f>
        <v>107.5</v>
      </c>
      <c r="N2779" s="1272">
        <f>'[2]tr (2)'!O1869</f>
        <v>107.5</v>
      </c>
      <c r="O2779" s="1224">
        <f>'[2]tr (2)'!P1869</f>
        <v>107.5</v>
      </c>
      <c r="P2779" s="1276">
        <f>'[2]tr (2)'!Q1869</f>
        <v>107.5</v>
      </c>
      <c r="Q2779" s="1278" t="s">
        <v>2852</v>
      </c>
    </row>
    <row r="2780" spans="1:17" ht="15" customHeight="1">
      <c r="A2780" s="1244" t="s">
        <v>2853</v>
      </c>
      <c r="B2780" s="1272">
        <f>'[2]tr (2)'!C1870</f>
        <v>120</v>
      </c>
      <c r="C2780" s="1224">
        <f>'[2]tr (2)'!D1870</f>
        <v>120</v>
      </c>
      <c r="D2780" s="1276">
        <f>'[2]tr (2)'!E1870</f>
        <v>100</v>
      </c>
      <c r="E2780" s="1224">
        <f>'[2]tr (2)'!F1870</f>
        <v>100</v>
      </c>
      <c r="F2780" s="1224">
        <f>'[2]tr (2)'!G1870</f>
        <v>100</v>
      </c>
      <c r="G2780" s="1224">
        <f>'[2]tr (2)'!H1870</f>
        <v>100</v>
      </c>
      <c r="H2780" s="1224">
        <f>'[2]tr (2)'!I1870</f>
        <v>100</v>
      </c>
      <c r="I2780" s="1224">
        <f>'[2]tr (2)'!J1870</f>
        <v>100</v>
      </c>
      <c r="J2780" s="1224">
        <f>'[2]tr (2)'!K1870</f>
        <v>100</v>
      </c>
      <c r="K2780" s="1224">
        <f>'[2]tr (2)'!L1870</f>
        <v>100</v>
      </c>
      <c r="L2780" s="1224">
        <f>'[2]tr (2)'!M1870</f>
        <v>100</v>
      </c>
      <c r="M2780" s="1224">
        <f>'[2]tr (2)'!N1870</f>
        <v>100</v>
      </c>
      <c r="N2780" s="1272">
        <f>'[2]tr (2)'!O1870</f>
        <v>100</v>
      </c>
      <c r="O2780" s="1224">
        <f>'[2]tr (2)'!P1870</f>
        <v>100</v>
      </c>
      <c r="P2780" s="1276">
        <f>'[2]tr (2)'!Q1870</f>
        <v>100</v>
      </c>
      <c r="Q2780" s="1277" t="s">
        <v>2854</v>
      </c>
    </row>
    <row r="2781" spans="1:17" ht="15" customHeight="1">
      <c r="A2781" s="1244" t="s">
        <v>2855</v>
      </c>
      <c r="B2781" s="1272">
        <f>'[2]tr (2)'!C1871</f>
        <v>103.4</v>
      </c>
      <c r="C2781" s="1224">
        <f>'[2]tr (2)'!D1871</f>
        <v>103.4</v>
      </c>
      <c r="D2781" s="1276">
        <f>'[2]tr (2)'!E1871</f>
        <v>101.7</v>
      </c>
      <c r="E2781" s="1224">
        <f>'[2]tr (2)'!F1871</f>
        <v>101.7</v>
      </c>
      <c r="F2781" s="1224">
        <f>'[2]tr (2)'!G1871</f>
        <v>103.4</v>
      </c>
      <c r="G2781" s="1224">
        <f>'[2]tr (2)'!H1871</f>
        <v>103.4</v>
      </c>
      <c r="H2781" s="1224">
        <f>'[2]tr (2)'!I1871</f>
        <v>103.4</v>
      </c>
      <c r="I2781" s="1224">
        <f>'[2]tr (2)'!J1871</f>
        <v>103.4</v>
      </c>
      <c r="J2781" s="1224">
        <f>'[2]tr (2)'!K1871</f>
        <v>103.4</v>
      </c>
      <c r="K2781" s="1224">
        <f>'[2]tr (2)'!L1871</f>
        <v>103.4</v>
      </c>
      <c r="L2781" s="1224">
        <f>'[2]tr (2)'!M1871</f>
        <v>103.4</v>
      </c>
      <c r="M2781" s="1224">
        <f>'[2]tr (2)'!N1871</f>
        <v>103.4</v>
      </c>
      <c r="N2781" s="1272">
        <f>'[2]tr (2)'!O1871</f>
        <v>103.4</v>
      </c>
      <c r="O2781" s="1224">
        <f>'[2]tr (2)'!P1871</f>
        <v>103.4</v>
      </c>
      <c r="P2781" s="1276">
        <f>'[2]tr (2)'!Q1871</f>
        <v>103.4</v>
      </c>
      <c r="Q2781" s="1278" t="s">
        <v>2856</v>
      </c>
    </row>
    <row r="2782" spans="1:17" ht="15" customHeight="1">
      <c r="A2782" s="1244" t="s">
        <v>2857</v>
      </c>
      <c r="B2782" s="1272">
        <f>'[2]tr (2)'!C1872</f>
        <v>113</v>
      </c>
      <c r="C2782" s="1224">
        <f>'[2]tr (2)'!D1872</f>
        <v>124.2</v>
      </c>
      <c r="D2782" s="1276">
        <f>'[2]tr (2)'!E1872</f>
        <v>125.4</v>
      </c>
      <c r="E2782" s="1224">
        <f>'[2]tr (2)'!F1872</f>
        <v>124.5</v>
      </c>
      <c r="F2782" s="1224">
        <f>'[2]tr (2)'!G1872</f>
        <v>124.3</v>
      </c>
      <c r="G2782" s="1224">
        <f>'[2]tr (2)'!H1872</f>
        <v>124.3</v>
      </c>
      <c r="H2782" s="1224">
        <f>'[2]tr (2)'!I1872</f>
        <v>124.3</v>
      </c>
      <c r="I2782" s="1224">
        <f>'[2]tr (2)'!J1872</f>
        <v>123</v>
      </c>
      <c r="J2782" s="1224">
        <f>'[2]tr (2)'!K1872</f>
        <v>123</v>
      </c>
      <c r="K2782" s="1224">
        <f>'[2]tr (2)'!L1872</f>
        <v>117.9</v>
      </c>
      <c r="L2782" s="1224">
        <f>'[2]tr (2)'!M1872</f>
        <v>120.1</v>
      </c>
      <c r="M2782" s="1224">
        <f>'[2]tr (2)'!N1872</f>
        <v>120</v>
      </c>
      <c r="N2782" s="1272">
        <f>'[2]tr (2)'!O1872</f>
        <v>118.8</v>
      </c>
      <c r="O2782" s="1224">
        <f>'[2]tr (2)'!P1872</f>
        <v>119</v>
      </c>
      <c r="P2782" s="1276">
        <f>'[2]tr (2)'!Q1872</f>
        <v>116.7</v>
      </c>
      <c r="Q2782" s="1277" t="s">
        <v>2858</v>
      </c>
    </row>
    <row r="2783" spans="1:17" ht="15" customHeight="1">
      <c r="A2783" s="1244" t="s">
        <v>2859</v>
      </c>
      <c r="B2783" s="1272">
        <f>'[2]tr (2)'!C1873</f>
        <v>130.80000000000001</v>
      </c>
      <c r="C2783" s="1224">
        <f>'[2]tr (2)'!D1873</f>
        <v>126.1</v>
      </c>
      <c r="D2783" s="1276">
        <f>'[2]tr (2)'!E1873</f>
        <v>119.8</v>
      </c>
      <c r="E2783" s="1224">
        <f>'[2]tr (2)'!F1873</f>
        <v>115.4</v>
      </c>
      <c r="F2783" s="1224">
        <f>'[2]tr (2)'!G1873</f>
        <v>107.7</v>
      </c>
      <c r="G2783" s="1224">
        <f>'[2]tr (2)'!H1873</f>
        <v>103.8</v>
      </c>
      <c r="H2783" s="1224">
        <f>'[2]tr (2)'!I1873</f>
        <v>100</v>
      </c>
      <c r="I2783" s="1224">
        <f>'[2]tr (2)'!J1873</f>
        <v>100</v>
      </c>
      <c r="J2783" s="1224">
        <f>'[2]tr (2)'!K1873</f>
        <v>100</v>
      </c>
      <c r="K2783" s="1224">
        <f>'[2]tr (2)'!L1873</f>
        <v>100</v>
      </c>
      <c r="L2783" s="1224">
        <f>'[2]tr (2)'!M1873</f>
        <v>100</v>
      </c>
      <c r="M2783" s="1224">
        <f>'[2]tr (2)'!N1873</f>
        <v>100</v>
      </c>
      <c r="N2783" s="1272">
        <f>'[2]tr (2)'!O1873</f>
        <v>100</v>
      </c>
      <c r="O2783" s="1224">
        <f>'[2]tr (2)'!P1873</f>
        <v>100</v>
      </c>
      <c r="P2783" s="1276">
        <f>'[2]tr (2)'!Q1873</f>
        <v>100</v>
      </c>
      <c r="Q2783" s="1278" t="s">
        <v>2860</v>
      </c>
    </row>
    <row r="2784" spans="1:17" ht="15" customHeight="1">
      <c r="A2784" s="1244" t="s">
        <v>3042</v>
      </c>
      <c r="B2784" s="1272">
        <f>'[2]tr (2)'!C1874</f>
        <v>110.6</v>
      </c>
      <c r="C2784" s="1224">
        <f>'[2]tr (2)'!D1874</f>
        <v>110.6</v>
      </c>
      <c r="D2784" s="1276">
        <f>'[2]tr (2)'!E1874</f>
        <v>110.6</v>
      </c>
      <c r="E2784" s="1224">
        <f>'[2]tr (2)'!F1874</f>
        <v>110.6</v>
      </c>
      <c r="F2784" s="1224">
        <f>'[2]tr (2)'!G1874</f>
        <v>110.6</v>
      </c>
      <c r="G2784" s="1224">
        <f>'[2]tr (2)'!H1874</f>
        <v>110.6</v>
      </c>
      <c r="H2784" s="1224">
        <f>'[2]tr (2)'!I1874</f>
        <v>110.6</v>
      </c>
      <c r="I2784" s="1224">
        <f>'[2]tr (2)'!J1874</f>
        <v>110.6</v>
      </c>
      <c r="J2784" s="1224">
        <f>'[2]tr (2)'!K1874</f>
        <v>110.6</v>
      </c>
      <c r="K2784" s="1224">
        <f>'[2]tr (2)'!L1874</f>
        <v>110.6</v>
      </c>
      <c r="L2784" s="1224">
        <f>'[2]tr (2)'!M1874</f>
        <v>110.6</v>
      </c>
      <c r="M2784" s="1224">
        <f>'[2]tr (2)'!N1874</f>
        <v>110.6</v>
      </c>
      <c r="N2784" s="1272">
        <f>'[2]tr (2)'!O1874</f>
        <v>110.6</v>
      </c>
      <c r="O2784" s="1224">
        <f>'[2]tr (2)'!P1874</f>
        <v>110.6</v>
      </c>
      <c r="P2784" s="1276">
        <f>'[2]tr (2)'!Q1874</f>
        <v>110.6</v>
      </c>
      <c r="Q2784" s="1278" t="s">
        <v>2862</v>
      </c>
    </row>
    <row r="2785" spans="1:17" ht="15" customHeight="1">
      <c r="A2785" s="1244" t="s">
        <v>2865</v>
      </c>
      <c r="B2785" s="1272">
        <f>'[2]tr (2)'!C1875</f>
        <v>112.5</v>
      </c>
      <c r="C2785" s="1224">
        <f>'[2]tr (2)'!D1875</f>
        <v>112.5</v>
      </c>
      <c r="D2785" s="1276">
        <f>'[2]tr (2)'!E1875</f>
        <v>111.3</v>
      </c>
      <c r="E2785" s="1224">
        <f>'[2]tr (2)'!F1875</f>
        <v>111.3</v>
      </c>
      <c r="F2785" s="1224">
        <f>'[2]tr (2)'!G1875</f>
        <v>111.3</v>
      </c>
      <c r="G2785" s="1224">
        <f>'[2]tr (2)'!H1875</f>
        <v>111.3</v>
      </c>
      <c r="H2785" s="1224">
        <f>'[2]tr (2)'!I1875</f>
        <v>111.3</v>
      </c>
      <c r="I2785" s="1224">
        <f>'[2]tr (2)'!J1875</f>
        <v>111.3</v>
      </c>
      <c r="J2785" s="1224">
        <f>'[2]tr (2)'!K1875</f>
        <v>111.3</v>
      </c>
      <c r="K2785" s="1224">
        <f>'[2]tr (2)'!L1875</f>
        <v>111.3</v>
      </c>
      <c r="L2785" s="1224">
        <f>'[2]tr (2)'!M1875</f>
        <v>111.3</v>
      </c>
      <c r="M2785" s="1224">
        <f>'[2]tr (2)'!N1875</f>
        <v>111.3</v>
      </c>
      <c r="N2785" s="1272">
        <f>'[2]tr (2)'!O1875</f>
        <v>111.3</v>
      </c>
      <c r="O2785" s="1224">
        <f>'[2]tr (2)'!P1875</f>
        <v>111.3</v>
      </c>
      <c r="P2785" s="1276">
        <f>'[2]tr (2)'!Q1875</f>
        <v>111.3</v>
      </c>
      <c r="Q2785" s="1278" t="s">
        <v>2866</v>
      </c>
    </row>
    <row r="2786" spans="1:17" ht="15" customHeight="1">
      <c r="B2786" s="1272"/>
      <c r="C2786" s="1224"/>
      <c r="D2786" s="1268"/>
      <c r="E2786" s="1267"/>
      <c r="F2786" s="1267"/>
      <c r="G2786" s="1267"/>
      <c r="H2786" s="1267"/>
      <c r="I2786" s="1267"/>
      <c r="J2786" s="1267"/>
      <c r="K2786" s="1267"/>
      <c r="L2786" s="1267"/>
      <c r="M2786" s="1267"/>
      <c r="N2786" s="1266"/>
      <c r="O2786" s="1267"/>
      <c r="P2786" s="1268"/>
      <c r="Q2786" s="1278"/>
    </row>
    <row r="2787" spans="1:17" ht="15" customHeight="1">
      <c r="A2787" s="1274" t="s">
        <v>2869</v>
      </c>
      <c r="B2787" s="1266">
        <f>'[2]tr (2)'!C1877</f>
        <v>62.7</v>
      </c>
      <c r="C2787" s="1267">
        <f>'[2]tr (2)'!D1877</f>
        <v>62.7</v>
      </c>
      <c r="D2787" s="1268">
        <f>'[2]tr (2)'!E1877</f>
        <v>62.7</v>
      </c>
      <c r="E2787" s="1267">
        <f>'[2]tr (2)'!F1877</f>
        <v>62.3</v>
      </c>
      <c r="F2787" s="1267">
        <f>'[2]tr (2)'!G1877</f>
        <v>62.3</v>
      </c>
      <c r="G2787" s="1267">
        <f>'[2]tr (2)'!H1877</f>
        <v>62.3</v>
      </c>
      <c r="H2787" s="1267">
        <f>'[2]tr (2)'!I1877</f>
        <v>62.3</v>
      </c>
      <c r="I2787" s="1267">
        <f>'[2]tr (2)'!J1877</f>
        <v>62.3</v>
      </c>
      <c r="J2787" s="1267">
        <f>'[2]tr (2)'!K1877</f>
        <v>62.3</v>
      </c>
      <c r="K2787" s="1267">
        <f>'[2]tr (2)'!L1877</f>
        <v>62.3</v>
      </c>
      <c r="L2787" s="1267">
        <f>'[2]tr (2)'!M1877</f>
        <v>62.3</v>
      </c>
      <c r="M2787" s="1267">
        <f>'[2]tr (2)'!N1877</f>
        <v>62.3</v>
      </c>
      <c r="N2787" s="1266">
        <f>'[2]tr (2)'!O1877</f>
        <v>62.3</v>
      </c>
      <c r="O2787" s="1267">
        <f>'[2]tr (2)'!P1877</f>
        <v>62.3</v>
      </c>
      <c r="P2787" s="1268">
        <f>'[2]tr (2)'!Q1877</f>
        <v>62.3</v>
      </c>
      <c r="Q2787" s="1273" t="s">
        <v>2870</v>
      </c>
    </row>
    <row r="2788" spans="1:17" ht="15" customHeight="1">
      <c r="A2788" s="1244" t="s">
        <v>2871</v>
      </c>
      <c r="B2788" s="1272">
        <f>'[2]tr (2)'!C1878</f>
        <v>133.30000000000001</v>
      </c>
      <c r="C2788" s="1224">
        <f>'[2]tr (2)'!D1878</f>
        <v>133.30000000000001</v>
      </c>
      <c r="D2788" s="1276">
        <f>'[2]tr (2)'!E1878</f>
        <v>133.30000000000001</v>
      </c>
      <c r="E2788" s="1224">
        <f>'[2]tr (2)'!F1878</f>
        <v>133.30000000000001</v>
      </c>
      <c r="F2788" s="1224">
        <f>'[2]tr (2)'!G1878</f>
        <v>133.30000000000001</v>
      </c>
      <c r="G2788" s="1224">
        <f>'[2]tr (2)'!H1878</f>
        <v>133.30000000000001</v>
      </c>
      <c r="H2788" s="1224">
        <f>'[2]tr (2)'!I1878</f>
        <v>133.30000000000001</v>
      </c>
      <c r="I2788" s="1224">
        <f>'[2]tr (2)'!J1878</f>
        <v>133.30000000000001</v>
      </c>
      <c r="J2788" s="1224">
        <f>'[2]tr (2)'!K1878</f>
        <v>133.30000000000001</v>
      </c>
      <c r="K2788" s="1224">
        <f>'[2]tr (2)'!L1878</f>
        <v>133.30000000000001</v>
      </c>
      <c r="L2788" s="1224">
        <f>'[2]tr (2)'!M1878</f>
        <v>133.30000000000001</v>
      </c>
      <c r="M2788" s="1224">
        <f>'[2]tr (2)'!N1878</f>
        <v>133.30000000000001</v>
      </c>
      <c r="N2788" s="1272">
        <f>'[2]tr (2)'!O1878</f>
        <v>133.30000000000001</v>
      </c>
      <c r="O2788" s="1224">
        <f>'[2]tr (2)'!P1878</f>
        <v>133.30000000000001</v>
      </c>
      <c r="P2788" s="1276">
        <f>'[2]tr (2)'!Q1878</f>
        <v>133.30000000000001</v>
      </c>
      <c r="Q2788" s="1278" t="s">
        <v>2872</v>
      </c>
    </row>
    <row r="2789" spans="1:17" ht="15" customHeight="1">
      <c r="A2789" s="1244" t="s">
        <v>2873</v>
      </c>
      <c r="B2789" s="1272">
        <f>'[2]tr (2)'!C1879</f>
        <v>89.3</v>
      </c>
      <c r="C2789" s="1224">
        <f>'[2]tr (2)'!D1879</f>
        <v>89.3</v>
      </c>
      <c r="D2789" s="1276">
        <f>'[2]tr (2)'!E1879</f>
        <v>89.3</v>
      </c>
      <c r="E2789" s="1224">
        <f>'[2]tr (2)'!F1879</f>
        <v>89.3</v>
      </c>
      <c r="F2789" s="1224">
        <f>'[2]tr (2)'!G1879</f>
        <v>89.3</v>
      </c>
      <c r="G2789" s="1224">
        <f>'[2]tr (2)'!H1879</f>
        <v>89.3</v>
      </c>
      <c r="H2789" s="1224">
        <f>'[2]tr (2)'!I1879</f>
        <v>89.3</v>
      </c>
      <c r="I2789" s="1224">
        <f>'[2]tr (2)'!J1879</f>
        <v>89.3</v>
      </c>
      <c r="J2789" s="1224">
        <f>'[2]tr (2)'!K1879</f>
        <v>89.3</v>
      </c>
      <c r="K2789" s="1224">
        <f>'[2]tr (2)'!L1879</f>
        <v>89.3</v>
      </c>
      <c r="L2789" s="1224">
        <f>'[2]tr (2)'!M1879</f>
        <v>89.3</v>
      </c>
      <c r="M2789" s="1224">
        <f>'[2]tr (2)'!N1879</f>
        <v>89.3</v>
      </c>
      <c r="N2789" s="1272">
        <f>'[2]tr (2)'!O1879</f>
        <v>89.3</v>
      </c>
      <c r="O2789" s="1224">
        <f>'[2]tr (2)'!P1879</f>
        <v>89.3</v>
      </c>
      <c r="P2789" s="1276">
        <f>'[2]tr (2)'!Q1879</f>
        <v>89.3</v>
      </c>
      <c r="Q2789" s="1278" t="s">
        <v>2874</v>
      </c>
    </row>
    <row r="2790" spans="1:17" ht="15" customHeight="1">
      <c r="A2790" s="1244" t="s">
        <v>2875</v>
      </c>
      <c r="B2790" s="1272">
        <f>'[2]tr (2)'!C1880</f>
        <v>59.1</v>
      </c>
      <c r="C2790" s="1224">
        <f>'[2]tr (2)'!D1880</f>
        <v>59.1</v>
      </c>
      <c r="D2790" s="1276">
        <f>'[2]tr (2)'!E1880</f>
        <v>59.1</v>
      </c>
      <c r="E2790" s="1224">
        <f>'[2]tr (2)'!F1880</f>
        <v>58.7</v>
      </c>
      <c r="F2790" s="1224">
        <f>'[2]tr (2)'!G1880</f>
        <v>58.7</v>
      </c>
      <c r="G2790" s="1224">
        <f>'[2]tr (2)'!H1880</f>
        <v>58.7</v>
      </c>
      <c r="H2790" s="1224">
        <f>'[2]tr (2)'!I1880</f>
        <v>58.7</v>
      </c>
      <c r="I2790" s="1224">
        <f>'[2]tr (2)'!J1880</f>
        <v>58.7</v>
      </c>
      <c r="J2790" s="1224">
        <f>'[2]tr (2)'!K1880</f>
        <v>58.7</v>
      </c>
      <c r="K2790" s="1224">
        <f>'[2]tr (2)'!L1880</f>
        <v>58.7</v>
      </c>
      <c r="L2790" s="1224">
        <f>'[2]tr (2)'!M1880</f>
        <v>58.7</v>
      </c>
      <c r="M2790" s="1224">
        <f>'[2]tr (2)'!N1880</f>
        <v>58.7</v>
      </c>
      <c r="N2790" s="1272">
        <f>'[2]tr (2)'!O1880</f>
        <v>58.7</v>
      </c>
      <c r="O2790" s="1224">
        <f>'[2]tr (2)'!P1880</f>
        <v>58.7</v>
      </c>
      <c r="P2790" s="1276">
        <f>'[2]tr (2)'!Q1880</f>
        <v>58.7</v>
      </c>
      <c r="Q2790" s="1278" t="s">
        <v>2876</v>
      </c>
    </row>
    <row r="2791" spans="1:17" ht="15" customHeight="1">
      <c r="B2791" s="1272"/>
      <c r="C2791" s="1224"/>
      <c r="D2791" s="1276"/>
      <c r="P2791" s="1263"/>
      <c r="Q2791" s="1278"/>
    </row>
    <row r="2792" spans="1:17" ht="15" customHeight="1">
      <c r="B2792" s="1272"/>
      <c r="C2792" s="1224"/>
      <c r="D2792" s="1276"/>
      <c r="P2792" s="1263"/>
      <c r="Q2792" s="1278"/>
    </row>
    <row r="2793" spans="1:17" ht="15" customHeight="1">
      <c r="B2793" s="1272"/>
      <c r="C2793" s="1224"/>
      <c r="D2793" s="1276"/>
      <c r="P2793" s="1263"/>
      <c r="Q2793" s="1278"/>
    </row>
    <row r="2794" spans="1:17" ht="15" customHeight="1">
      <c r="B2794" s="1272"/>
      <c r="C2794" s="1224"/>
      <c r="D2794" s="1276"/>
      <c r="P2794" s="1263"/>
      <c r="Q2794" s="1278"/>
    </row>
    <row r="2795" spans="1:17" ht="15" customHeight="1">
      <c r="B2795" s="1272"/>
      <c r="C2795" s="1224"/>
      <c r="D2795" s="1276"/>
      <c r="P2795" s="1263"/>
      <c r="Q2795" s="1278"/>
    </row>
    <row r="2796" spans="1:17" ht="15" customHeight="1">
      <c r="B2796" s="1272"/>
      <c r="C2796" s="1224"/>
      <c r="D2796" s="1276"/>
      <c r="P2796" s="1263"/>
      <c r="Q2796" s="1278"/>
    </row>
    <row r="2797" spans="1:17" ht="15" customHeight="1">
      <c r="B2797" s="1272"/>
      <c r="C2797" s="1224"/>
      <c r="D2797" s="1276"/>
      <c r="P2797" s="1263"/>
      <c r="Q2797" s="1278"/>
    </row>
    <row r="2798" spans="1:17" ht="15" customHeight="1">
      <c r="A2798" s="1295"/>
      <c r="B2798" s="1272"/>
      <c r="C2798" s="1224"/>
      <c r="D2798" s="1276"/>
      <c r="P2798" s="1263"/>
      <c r="Q2798" s="1278"/>
    </row>
    <row r="2799" spans="1:17" ht="15" customHeight="1">
      <c r="A2799" s="1297"/>
      <c r="B2799" s="1282"/>
      <c r="C2799" s="1283"/>
      <c r="D2799" s="1284"/>
      <c r="E2799" s="1240"/>
      <c r="F2799" s="1240"/>
      <c r="G2799" s="1240"/>
      <c r="H2799" s="1240"/>
      <c r="I2799" s="1240"/>
      <c r="J2799" s="1240"/>
      <c r="K2799" s="1240"/>
      <c r="L2799" s="1240"/>
      <c r="M2799" s="1240"/>
      <c r="N2799" s="1319"/>
      <c r="O2799" s="1240"/>
      <c r="P2799" s="1320"/>
      <c r="Q2799" s="1298" t="s">
        <v>249</v>
      </c>
    </row>
    <row r="2800" spans="1:17" ht="12.95" customHeight="1">
      <c r="B2800" s="1224"/>
      <c r="C2800" s="1224"/>
      <c r="D2800" s="1224"/>
      <c r="N2800" s="1321"/>
    </row>
    <row r="2801" spans="1:18" ht="12.95" customHeight="1">
      <c r="B2801" s="1224"/>
      <c r="C2801" s="1224"/>
      <c r="D2801" s="1224"/>
      <c r="N2801" s="1220"/>
    </row>
    <row r="2802" spans="1:18" ht="12.95" customHeight="1">
      <c r="A2802" s="1300"/>
      <c r="B2802" s="1224"/>
      <c r="C2802" s="1224"/>
      <c r="D2802" s="1224"/>
      <c r="N2802" s="1220"/>
      <c r="Q2802" s="1301"/>
    </row>
    <row r="2803" spans="1:18" ht="24" customHeight="1">
      <c r="A2803" s="1219" t="s">
        <v>2666</v>
      </c>
      <c r="B2803" s="1224"/>
      <c r="C2803" s="1224"/>
      <c r="D2803" s="1224"/>
      <c r="N2803" s="1220"/>
      <c r="Q2803" s="1225" t="s">
        <v>2667</v>
      </c>
    </row>
    <row r="2804" spans="1:18" ht="20.25">
      <c r="A2804" s="1289" t="s">
        <v>3043</v>
      </c>
      <c r="B2804" s="1224"/>
      <c r="C2804" s="1224"/>
      <c r="D2804" s="1224"/>
      <c r="N2804" s="1220"/>
      <c r="Q2804" s="1230" t="s">
        <v>3044</v>
      </c>
      <c r="R2804" s="1315"/>
    </row>
    <row r="2805" spans="1:18" ht="18" customHeight="1">
      <c r="A2805" s="1233" t="s">
        <v>2739</v>
      </c>
      <c r="B2805" s="1224"/>
      <c r="C2805" s="1224"/>
      <c r="D2805" s="1224"/>
      <c r="N2805" s="1220"/>
      <c r="Q2805" s="1236" t="s">
        <v>2740</v>
      </c>
      <c r="R2805" s="1317"/>
    </row>
    <row r="2806" spans="1:18" ht="15.95" customHeight="1">
      <c r="A2806" s="1239"/>
      <c r="B2806" s="1240"/>
      <c r="C2806" s="1240"/>
      <c r="D2806" s="1240"/>
      <c r="E2806" s="1240"/>
      <c r="F2806" s="1240"/>
      <c r="G2806" s="1240"/>
      <c r="H2806" s="1240"/>
      <c r="I2806" s="1240"/>
      <c r="J2806" s="1240"/>
      <c r="K2806" s="1240"/>
      <c r="L2806" s="1240"/>
      <c r="M2806" s="1240"/>
      <c r="N2806" s="1240"/>
      <c r="O2806" s="1240"/>
      <c r="P2806" s="1240"/>
      <c r="Q2806" s="1242"/>
    </row>
    <row r="2807" spans="1:18" ht="11.1" customHeight="1">
      <c r="A2807" s="1245"/>
      <c r="B2807" s="2390">
        <v>2018</v>
      </c>
      <c r="C2807" s="2391"/>
      <c r="D2807" s="2391"/>
      <c r="E2807" s="2391"/>
      <c r="F2807" s="2391"/>
      <c r="G2807" s="2391"/>
      <c r="H2807" s="2391"/>
      <c r="I2807" s="2391"/>
      <c r="J2807" s="2391"/>
      <c r="K2807" s="2391"/>
      <c r="L2807" s="2391"/>
      <c r="M2807" s="2391"/>
      <c r="N2807" s="2390">
        <v>2017</v>
      </c>
      <c r="O2807" s="2391"/>
      <c r="P2807" s="2395"/>
      <c r="Q2807" s="1246"/>
    </row>
    <row r="2808" spans="1:18" ht="11.1" customHeight="1">
      <c r="A2808" s="1245"/>
      <c r="B2808" s="2392"/>
      <c r="C2808" s="2393"/>
      <c r="D2808" s="2393"/>
      <c r="E2808" s="2393"/>
      <c r="F2808" s="2393"/>
      <c r="G2808" s="2393"/>
      <c r="H2808" s="2394"/>
      <c r="I2808" s="2393"/>
      <c r="J2808" s="2393"/>
      <c r="K2808" s="2393"/>
      <c r="L2808" s="2393"/>
      <c r="M2808" s="2393"/>
      <c r="N2808" s="2392"/>
      <c r="O2808" s="2393"/>
      <c r="P2808" s="2396"/>
      <c r="Q2808" s="1246" t="s">
        <v>2501</v>
      </c>
    </row>
    <row r="2809" spans="1:18" ht="11.1" customHeight="1">
      <c r="A2809" s="1245"/>
      <c r="B2809" s="1247" t="s">
        <v>2502</v>
      </c>
      <c r="C2809" s="1248" t="s">
        <v>2675</v>
      </c>
      <c r="D2809" s="1249" t="s">
        <v>11</v>
      </c>
      <c r="E2809" s="1250" t="s">
        <v>21</v>
      </c>
      <c r="F2809" s="1250" t="s">
        <v>23</v>
      </c>
      <c r="G2809" s="1250" t="s">
        <v>12</v>
      </c>
      <c r="H2809" s="1251" t="s">
        <v>13</v>
      </c>
      <c r="I2809" s="1251" t="s">
        <v>14</v>
      </c>
      <c r="J2809" s="1251" t="s">
        <v>15</v>
      </c>
      <c r="K2809" s="1252" t="s">
        <v>8</v>
      </c>
      <c r="L2809" s="1252" t="s">
        <v>9</v>
      </c>
      <c r="M2809" s="1252" t="s">
        <v>10</v>
      </c>
      <c r="N2809" s="1247" t="s">
        <v>2502</v>
      </c>
      <c r="O2809" s="1248" t="s">
        <v>2675</v>
      </c>
      <c r="P2809" s="1249" t="s">
        <v>11</v>
      </c>
      <c r="Q2809" s="1246"/>
    </row>
    <row r="2810" spans="1:18" ht="11.1" customHeight="1">
      <c r="A2810" s="1253"/>
      <c r="B2810" s="1254" t="s">
        <v>2406</v>
      </c>
      <c r="C2810" s="1255" t="s">
        <v>2506</v>
      </c>
      <c r="D2810" s="1256" t="s">
        <v>2507</v>
      </c>
      <c r="E2810" s="1257" t="s">
        <v>7</v>
      </c>
      <c r="F2810" s="1257" t="s">
        <v>22</v>
      </c>
      <c r="G2810" s="1257" t="s">
        <v>6</v>
      </c>
      <c r="H2810" s="1258" t="s">
        <v>5</v>
      </c>
      <c r="I2810" s="1258" t="s">
        <v>4</v>
      </c>
      <c r="J2810" s="1258" t="s">
        <v>3</v>
      </c>
      <c r="K2810" s="1259" t="s">
        <v>2</v>
      </c>
      <c r="L2810" s="1259" t="s">
        <v>1</v>
      </c>
      <c r="M2810" s="1259" t="s">
        <v>0</v>
      </c>
      <c r="N2810" s="1254" t="s">
        <v>2406</v>
      </c>
      <c r="O2810" s="1255" t="s">
        <v>2506</v>
      </c>
      <c r="P2810" s="1256" t="s">
        <v>2507</v>
      </c>
      <c r="Q2810" s="1260"/>
    </row>
    <row r="2811" spans="1:18" ht="15" customHeight="1">
      <c r="A2811" s="1290"/>
      <c r="B2811" s="1266"/>
      <c r="C2811" s="1267"/>
      <c r="D2811" s="1268"/>
      <c r="P2811" s="1327"/>
      <c r="Q2811" s="1310"/>
      <c r="R2811" s="1317"/>
    </row>
    <row r="2812" spans="1:18" ht="15" customHeight="1">
      <c r="A2812" s="1274" t="s">
        <v>2879</v>
      </c>
      <c r="B2812" s="1266">
        <f>'[2]tr (2)'!C1882</f>
        <v>85.7</v>
      </c>
      <c r="C2812" s="1267">
        <f>'[2]tr (2)'!D1882</f>
        <v>85.4</v>
      </c>
      <c r="D2812" s="1268">
        <f>'[2]tr (2)'!E1882</f>
        <v>85.3</v>
      </c>
      <c r="E2812" s="1267">
        <f>'[2]tr (2)'!F1882</f>
        <v>85.3</v>
      </c>
      <c r="F2812" s="1267">
        <f>'[2]tr (2)'!G1882</f>
        <v>85.3</v>
      </c>
      <c r="G2812" s="1267">
        <f>'[2]tr (2)'!H1882</f>
        <v>85.4</v>
      </c>
      <c r="H2812" s="1267">
        <f>'[2]tr (2)'!I1882</f>
        <v>85.3</v>
      </c>
      <c r="I2812" s="1267">
        <f>'[2]tr (2)'!J1882</f>
        <v>85.3</v>
      </c>
      <c r="J2812" s="1267">
        <f>'[2]tr (2)'!K1882</f>
        <v>85.3</v>
      </c>
      <c r="K2812" s="1267">
        <f>'[2]tr (2)'!L1882</f>
        <v>85.3</v>
      </c>
      <c r="L2812" s="1267">
        <f>'[2]tr (2)'!M1882</f>
        <v>85.3</v>
      </c>
      <c r="M2812" s="1267">
        <f>'[2]tr (2)'!N1882</f>
        <v>85.3</v>
      </c>
      <c r="N2812" s="1266">
        <f>'[2]tr (2)'!O1882</f>
        <v>85.3</v>
      </c>
      <c r="O2812" s="1267">
        <f>'[2]tr (2)'!P1882</f>
        <v>85.3</v>
      </c>
      <c r="P2812" s="1268">
        <f>'[2]tr (2)'!Q1882</f>
        <v>85.3</v>
      </c>
      <c r="Q2812" s="1333" t="s">
        <v>2880</v>
      </c>
      <c r="R2812" s="1317"/>
    </row>
    <row r="2813" spans="1:18" ht="15" customHeight="1">
      <c r="A2813" s="1244" t="s">
        <v>2881</v>
      </c>
      <c r="B2813" s="1272">
        <f>'[2]tr (2)'!C1883</f>
        <v>55.1</v>
      </c>
      <c r="C2813" s="1224">
        <f>'[2]tr (2)'!D1883</f>
        <v>55.1</v>
      </c>
      <c r="D2813" s="1276">
        <f>'[2]tr (2)'!E1883</f>
        <v>55.2</v>
      </c>
      <c r="E2813" s="1224">
        <f>'[2]tr (2)'!F1883</f>
        <v>55.2</v>
      </c>
      <c r="F2813" s="1224">
        <f>'[2]tr (2)'!G1883</f>
        <v>55.5</v>
      </c>
      <c r="G2813" s="1224">
        <f>'[2]tr (2)'!H1883</f>
        <v>55.8</v>
      </c>
      <c r="H2813" s="1224">
        <f>'[2]tr (2)'!I1883</f>
        <v>55.8</v>
      </c>
      <c r="I2813" s="1224">
        <f>'[2]tr (2)'!J1883</f>
        <v>55.8</v>
      </c>
      <c r="J2813" s="1224">
        <f>'[2]tr (2)'!K1883</f>
        <v>55.8</v>
      </c>
      <c r="K2813" s="1224">
        <f>'[2]tr (2)'!L1883</f>
        <v>55.8</v>
      </c>
      <c r="L2813" s="1224">
        <f>'[2]tr (2)'!M1883</f>
        <v>55.8</v>
      </c>
      <c r="M2813" s="1224">
        <f>'[2]tr (2)'!N1883</f>
        <v>55.8</v>
      </c>
      <c r="N2813" s="1272">
        <f>'[2]tr (2)'!O1883</f>
        <v>55.8</v>
      </c>
      <c r="O2813" s="1224">
        <f>'[2]tr (2)'!P1883</f>
        <v>55.8</v>
      </c>
      <c r="P2813" s="1276">
        <f>'[2]tr (2)'!Q1883</f>
        <v>55.8</v>
      </c>
      <c r="Q2813" s="1334" t="s">
        <v>2882</v>
      </c>
    </row>
    <row r="2814" spans="1:18" ht="15" customHeight="1">
      <c r="A2814" s="1244" t="s">
        <v>2883</v>
      </c>
      <c r="B2814" s="1272">
        <f>'[2]tr (2)'!C1884</f>
        <v>69.900000000000006</v>
      </c>
      <c r="C2814" s="1224">
        <f>'[2]tr (2)'!D1884</f>
        <v>69.900000000000006</v>
      </c>
      <c r="D2814" s="1276">
        <f>'[2]tr (2)'!E1884</f>
        <v>69.900000000000006</v>
      </c>
      <c r="E2814" s="1224">
        <f>'[2]tr (2)'!F1884</f>
        <v>69.900000000000006</v>
      </c>
      <c r="F2814" s="1224">
        <f>'[2]tr (2)'!G1884</f>
        <v>69.900000000000006</v>
      </c>
      <c r="G2814" s="1224">
        <f>'[2]tr (2)'!H1884</f>
        <v>69.900000000000006</v>
      </c>
      <c r="H2814" s="1224">
        <f>'[2]tr (2)'!I1884</f>
        <v>69.900000000000006</v>
      </c>
      <c r="I2814" s="1224">
        <f>'[2]tr (2)'!J1884</f>
        <v>69.900000000000006</v>
      </c>
      <c r="J2814" s="1224">
        <f>'[2]tr (2)'!K1884</f>
        <v>69.900000000000006</v>
      </c>
      <c r="K2814" s="1224">
        <f>'[2]tr (2)'!L1884</f>
        <v>69.900000000000006</v>
      </c>
      <c r="L2814" s="1224">
        <f>'[2]tr (2)'!M1884</f>
        <v>69.900000000000006</v>
      </c>
      <c r="M2814" s="1224">
        <f>'[2]tr (2)'!N1884</f>
        <v>69.900000000000006</v>
      </c>
      <c r="N2814" s="1272">
        <f>'[2]tr (2)'!O1884</f>
        <v>69.900000000000006</v>
      </c>
      <c r="O2814" s="1224">
        <f>'[2]tr (2)'!P1884</f>
        <v>69.900000000000006</v>
      </c>
      <c r="P2814" s="1276">
        <f>'[2]tr (2)'!Q1884</f>
        <v>69.900000000000006</v>
      </c>
      <c r="Q2814" s="1335" t="s">
        <v>2884</v>
      </c>
    </row>
    <row r="2815" spans="1:18" ht="15" customHeight="1">
      <c r="A2815" s="1244" t="s">
        <v>2885</v>
      </c>
      <c r="B2815" s="1272">
        <f>'[2]tr (2)'!C1885</f>
        <v>50.5</v>
      </c>
      <c r="C2815" s="1224">
        <f>'[2]tr (2)'!D1885</f>
        <v>46.9</v>
      </c>
      <c r="D2815" s="1276">
        <f>'[2]tr (2)'!E1885</f>
        <v>44.2</v>
      </c>
      <c r="E2815" s="1224">
        <f>'[2]tr (2)'!F1885</f>
        <v>44.2</v>
      </c>
      <c r="F2815" s="1224">
        <f>'[2]tr (2)'!G1885</f>
        <v>44.2</v>
      </c>
      <c r="G2815" s="1224">
        <f>'[2]tr (2)'!H1885</f>
        <v>44.2</v>
      </c>
      <c r="H2815" s="1224">
        <f>'[2]tr (2)'!I1885</f>
        <v>42.4</v>
      </c>
      <c r="I2815" s="1224">
        <f>'[2]tr (2)'!J1885</f>
        <v>42.4</v>
      </c>
      <c r="J2815" s="1224">
        <f>'[2]tr (2)'!K1885</f>
        <v>42.4</v>
      </c>
      <c r="K2815" s="1224">
        <f>'[2]tr (2)'!L1885</f>
        <v>42.4</v>
      </c>
      <c r="L2815" s="1224">
        <f>'[2]tr (2)'!M1885</f>
        <v>42.4</v>
      </c>
      <c r="M2815" s="1224">
        <f>'[2]tr (2)'!N1885</f>
        <v>42.4</v>
      </c>
      <c r="N2815" s="1272">
        <f>'[2]tr (2)'!O1885</f>
        <v>42.4</v>
      </c>
      <c r="O2815" s="1224">
        <f>'[2]tr (2)'!P1885</f>
        <v>42.4</v>
      </c>
      <c r="P2815" s="1276">
        <f>'[2]tr (2)'!Q1885</f>
        <v>42.4</v>
      </c>
      <c r="Q2815" s="1335" t="s">
        <v>2886</v>
      </c>
    </row>
    <row r="2816" spans="1:18" ht="15" customHeight="1">
      <c r="A2816" s="1244" t="s">
        <v>2887</v>
      </c>
      <c r="B2816" s="1272">
        <f>'[2]tr (2)'!C1886</f>
        <v>91.1</v>
      </c>
      <c r="C2816" s="1224">
        <f>'[2]tr (2)'!D1886</f>
        <v>91.1</v>
      </c>
      <c r="D2816" s="1276">
        <f>'[2]tr (2)'!E1886</f>
        <v>91.1</v>
      </c>
      <c r="E2816" s="1224">
        <f>'[2]tr (2)'!F1886</f>
        <v>91.1</v>
      </c>
      <c r="F2816" s="1224">
        <f>'[2]tr (2)'!G1886</f>
        <v>91.1</v>
      </c>
      <c r="G2816" s="1224">
        <f>'[2]tr (2)'!H1886</f>
        <v>91.1</v>
      </c>
      <c r="H2816" s="1224">
        <f>'[2]tr (2)'!I1886</f>
        <v>91.1</v>
      </c>
      <c r="I2816" s="1224">
        <f>'[2]tr (2)'!J1886</f>
        <v>91.1</v>
      </c>
      <c r="J2816" s="1224">
        <f>'[2]tr (2)'!K1886</f>
        <v>91.1</v>
      </c>
      <c r="K2816" s="1224">
        <f>'[2]tr (2)'!L1886</f>
        <v>91.1</v>
      </c>
      <c r="L2816" s="1224">
        <f>'[2]tr (2)'!M1886</f>
        <v>91.1</v>
      </c>
      <c r="M2816" s="1224">
        <f>'[2]tr (2)'!N1886</f>
        <v>91.1</v>
      </c>
      <c r="N2816" s="1272">
        <f>'[2]tr (2)'!O1886</f>
        <v>91.1</v>
      </c>
      <c r="O2816" s="1224">
        <f>'[2]tr (2)'!P1886</f>
        <v>91.1</v>
      </c>
      <c r="P2816" s="1276">
        <f>'[2]tr (2)'!Q1886</f>
        <v>91.1</v>
      </c>
      <c r="Q2816" s="1335" t="s">
        <v>2888</v>
      </c>
    </row>
    <row r="2817" spans="1:17" ht="15" customHeight="1">
      <c r="A2817" s="1308" t="s">
        <v>2889</v>
      </c>
      <c r="B2817" s="1272">
        <f>'[2]tr (2)'!C1887</f>
        <v>100</v>
      </c>
      <c r="C2817" s="1224">
        <f>'[2]tr (2)'!D1887</f>
        <v>100</v>
      </c>
      <c r="D2817" s="1276">
        <f>'[2]tr (2)'!E1887</f>
        <v>100</v>
      </c>
      <c r="E2817" s="1224">
        <f>'[2]tr (2)'!F1887</f>
        <v>100</v>
      </c>
      <c r="F2817" s="1224">
        <f>'[2]tr (2)'!G1887</f>
        <v>100</v>
      </c>
      <c r="G2817" s="1224">
        <f>'[2]tr (2)'!H1887</f>
        <v>100</v>
      </c>
      <c r="H2817" s="1224">
        <f>'[2]tr (2)'!I1887</f>
        <v>100</v>
      </c>
      <c r="I2817" s="1224">
        <f>'[2]tr (2)'!J1887</f>
        <v>100</v>
      </c>
      <c r="J2817" s="1224">
        <f>'[2]tr (2)'!K1887</f>
        <v>100</v>
      </c>
      <c r="K2817" s="1224">
        <f>'[2]tr (2)'!L1887</f>
        <v>100</v>
      </c>
      <c r="L2817" s="1224">
        <f>'[2]tr (2)'!M1887</f>
        <v>100</v>
      </c>
      <c r="M2817" s="1224">
        <f>'[2]tr (2)'!N1887</f>
        <v>100</v>
      </c>
      <c r="N2817" s="1272">
        <f>'[2]tr (2)'!O1887</f>
        <v>100</v>
      </c>
      <c r="O2817" s="1224">
        <f>'[2]tr (2)'!P1887</f>
        <v>100</v>
      </c>
      <c r="P2817" s="1276">
        <f>'[2]tr (2)'!Q1887</f>
        <v>100</v>
      </c>
      <c r="Q2817" s="1288" t="s">
        <v>2890</v>
      </c>
    </row>
    <row r="2818" spans="1:17" ht="15" customHeight="1">
      <c r="A2818" s="1244" t="s">
        <v>2891</v>
      </c>
      <c r="B2818" s="1272">
        <f>'[2]tr (2)'!C1888</f>
        <v>96.3</v>
      </c>
      <c r="C2818" s="1224">
        <f>'[2]tr (2)'!D1888</f>
        <v>96.3</v>
      </c>
      <c r="D2818" s="1276">
        <f>'[2]tr (2)'!E1888</f>
        <v>96.3</v>
      </c>
      <c r="E2818" s="1224">
        <f>'[2]tr (2)'!F1888</f>
        <v>96.3</v>
      </c>
      <c r="F2818" s="1224">
        <f>'[2]tr (2)'!G1888</f>
        <v>96.3</v>
      </c>
      <c r="G2818" s="1224">
        <f>'[2]tr (2)'!H1888</f>
        <v>96.3</v>
      </c>
      <c r="H2818" s="1224">
        <f>'[2]tr (2)'!I1888</f>
        <v>96.3</v>
      </c>
      <c r="I2818" s="1224">
        <f>'[2]tr (2)'!J1888</f>
        <v>96.3</v>
      </c>
      <c r="J2818" s="1224">
        <f>'[2]tr (2)'!K1888</f>
        <v>96.3</v>
      </c>
      <c r="K2818" s="1224">
        <f>'[2]tr (2)'!L1888</f>
        <v>96.3</v>
      </c>
      <c r="L2818" s="1224">
        <f>'[2]tr (2)'!M1888</f>
        <v>96.3</v>
      </c>
      <c r="M2818" s="1224">
        <f>'[2]tr (2)'!N1888</f>
        <v>96.3</v>
      </c>
      <c r="N2818" s="1272">
        <f>'[2]tr (2)'!O1888</f>
        <v>96.3</v>
      </c>
      <c r="O2818" s="1224">
        <f>'[2]tr (2)'!P1888</f>
        <v>96.3</v>
      </c>
      <c r="P2818" s="1276">
        <f>'[2]tr (2)'!Q1888</f>
        <v>96.3</v>
      </c>
      <c r="Q2818" s="1334" t="s">
        <v>2892</v>
      </c>
    </row>
    <row r="2819" spans="1:17" ht="15" customHeight="1">
      <c r="A2819" s="1244" t="s">
        <v>2893</v>
      </c>
      <c r="B2819" s="1272">
        <f>'[2]tr (2)'!C1889</f>
        <v>100</v>
      </c>
      <c r="C2819" s="1224">
        <f>'[2]tr (2)'!D1889</f>
        <v>100</v>
      </c>
      <c r="D2819" s="1276">
        <f>'[2]tr (2)'!E1889</f>
        <v>100</v>
      </c>
      <c r="E2819" s="1224">
        <f>'[2]tr (2)'!F1889</f>
        <v>100</v>
      </c>
      <c r="F2819" s="1224">
        <f>'[2]tr (2)'!G1889</f>
        <v>100</v>
      </c>
      <c r="G2819" s="1224">
        <f>'[2]tr (2)'!H1889</f>
        <v>100</v>
      </c>
      <c r="H2819" s="1224">
        <f>'[2]tr (2)'!I1889</f>
        <v>100</v>
      </c>
      <c r="I2819" s="1224">
        <f>'[2]tr (2)'!J1889</f>
        <v>100</v>
      </c>
      <c r="J2819" s="1224">
        <f>'[2]tr (2)'!K1889</f>
        <v>100</v>
      </c>
      <c r="K2819" s="1224">
        <f>'[2]tr (2)'!L1889</f>
        <v>100</v>
      </c>
      <c r="L2819" s="1224">
        <f>'[2]tr (2)'!M1889</f>
        <v>100</v>
      </c>
      <c r="M2819" s="1224">
        <f>'[2]tr (2)'!N1889</f>
        <v>100</v>
      </c>
      <c r="N2819" s="1272">
        <f>'[2]tr (2)'!O1889</f>
        <v>100</v>
      </c>
      <c r="O2819" s="1224">
        <f>'[2]tr (2)'!P1889</f>
        <v>100</v>
      </c>
      <c r="P2819" s="1276">
        <f>'[2]tr (2)'!Q1889</f>
        <v>100</v>
      </c>
      <c r="Q2819" s="1334" t="s">
        <v>2894</v>
      </c>
    </row>
    <row r="2820" spans="1:17" ht="15" customHeight="1">
      <c r="A2820" s="1244" t="s">
        <v>2895</v>
      </c>
      <c r="B2820" s="1272">
        <f>'[2]tr (2)'!C1890</f>
        <v>134.19999999999999</v>
      </c>
      <c r="C2820" s="1224">
        <f>'[2]tr (2)'!D1890</f>
        <v>131.6</v>
      </c>
      <c r="D2820" s="1276">
        <f>'[2]tr (2)'!E1890</f>
        <v>131.6</v>
      </c>
      <c r="E2820" s="1224">
        <f>'[2]tr (2)'!F1890</f>
        <v>119.4</v>
      </c>
      <c r="F2820" s="1224">
        <f>'[2]tr (2)'!G1890</f>
        <v>119.4</v>
      </c>
      <c r="G2820" s="1224">
        <f>'[2]tr (2)'!H1890</f>
        <v>119.4</v>
      </c>
      <c r="H2820" s="1224">
        <f>'[2]tr (2)'!I1890</f>
        <v>111.2</v>
      </c>
      <c r="I2820" s="1224">
        <f>'[2]tr (2)'!J1890</f>
        <v>111.2</v>
      </c>
      <c r="J2820" s="1224">
        <f>'[2]tr (2)'!K1890</f>
        <v>111.2</v>
      </c>
      <c r="K2820" s="1224">
        <f>'[2]tr (2)'!L1890</f>
        <v>111.2</v>
      </c>
      <c r="L2820" s="1224">
        <f>'[2]tr (2)'!M1890</f>
        <v>111.2</v>
      </c>
      <c r="M2820" s="1224">
        <f>'[2]tr (2)'!N1890</f>
        <v>111.2</v>
      </c>
      <c r="N2820" s="1272">
        <f>'[2]tr (2)'!O1890</f>
        <v>111.2</v>
      </c>
      <c r="O2820" s="1224">
        <f>'[2]tr (2)'!P1890</f>
        <v>111.2</v>
      </c>
      <c r="P2820" s="1276">
        <f>'[2]tr (2)'!Q1890</f>
        <v>111.2</v>
      </c>
      <c r="Q2820" s="1334" t="s">
        <v>2896</v>
      </c>
    </row>
    <row r="2821" spans="1:17" ht="15" customHeight="1">
      <c r="A2821" s="1244" t="s">
        <v>2897</v>
      </c>
      <c r="B2821" s="1272">
        <f>'[2]tr (2)'!C1891</f>
        <v>108.1</v>
      </c>
      <c r="C2821" s="1224">
        <f>'[2]tr (2)'!D1891</f>
        <v>108.1</v>
      </c>
      <c r="D2821" s="1276">
        <f>'[2]tr (2)'!E1891</f>
        <v>108.1</v>
      </c>
      <c r="E2821" s="1224">
        <f>'[2]tr (2)'!F1891</f>
        <v>108.1</v>
      </c>
      <c r="F2821" s="1224">
        <f>'[2]tr (2)'!G1891</f>
        <v>108.1</v>
      </c>
      <c r="G2821" s="1224">
        <f>'[2]tr (2)'!H1891</f>
        <v>108.1</v>
      </c>
      <c r="H2821" s="1224">
        <f>'[2]tr (2)'!I1891</f>
        <v>108.1</v>
      </c>
      <c r="I2821" s="1224">
        <f>'[2]tr (2)'!J1891</f>
        <v>108.1</v>
      </c>
      <c r="J2821" s="1224">
        <f>'[2]tr (2)'!K1891</f>
        <v>108.1</v>
      </c>
      <c r="K2821" s="1224">
        <f>'[2]tr (2)'!L1891</f>
        <v>108.1</v>
      </c>
      <c r="L2821" s="1224">
        <f>'[2]tr (2)'!M1891</f>
        <v>108.1</v>
      </c>
      <c r="M2821" s="1224">
        <f>'[2]tr (2)'!N1891</f>
        <v>108.1</v>
      </c>
      <c r="N2821" s="1272">
        <f>'[2]tr (2)'!O1891</f>
        <v>108.1</v>
      </c>
      <c r="O2821" s="1224">
        <f>'[2]tr (2)'!P1891</f>
        <v>108.1</v>
      </c>
      <c r="P2821" s="1276">
        <f>'[2]tr (2)'!Q1891</f>
        <v>108.1</v>
      </c>
      <c r="Q2821" s="1334" t="s">
        <v>2898</v>
      </c>
    </row>
    <row r="2822" spans="1:17" s="1243" customFormat="1" ht="15" customHeight="1">
      <c r="A2822" s="1244" t="s">
        <v>2899</v>
      </c>
      <c r="B2822" s="1272">
        <f>'[2]tr (2)'!C1892</f>
        <v>96.6</v>
      </c>
      <c r="C2822" s="1224">
        <f>'[2]tr (2)'!D1892</f>
        <v>96.6</v>
      </c>
      <c r="D2822" s="1276">
        <f>'[2]tr (2)'!E1892</f>
        <v>96.6</v>
      </c>
      <c r="E2822" s="1224">
        <f>'[2]tr (2)'!F1892</f>
        <v>96.6</v>
      </c>
      <c r="F2822" s="1224">
        <f>'[2]tr (2)'!G1892</f>
        <v>96.6</v>
      </c>
      <c r="G2822" s="1224">
        <f>'[2]tr (2)'!H1892</f>
        <v>96.6</v>
      </c>
      <c r="H2822" s="1224">
        <f>'[2]tr (2)'!I1892</f>
        <v>96.6</v>
      </c>
      <c r="I2822" s="1224">
        <f>'[2]tr (2)'!J1892</f>
        <v>96.6</v>
      </c>
      <c r="J2822" s="1224">
        <f>'[2]tr (2)'!K1892</f>
        <v>96.6</v>
      </c>
      <c r="K2822" s="1224">
        <f>'[2]tr (2)'!L1892</f>
        <v>96.6</v>
      </c>
      <c r="L2822" s="1224">
        <f>'[2]tr (2)'!M1892</f>
        <v>96.6</v>
      </c>
      <c r="M2822" s="1224">
        <f>'[2]tr (2)'!N1892</f>
        <v>96.6</v>
      </c>
      <c r="N2822" s="1272">
        <f>'[2]tr (2)'!O1892</f>
        <v>96.6</v>
      </c>
      <c r="O2822" s="1224">
        <f>'[2]tr (2)'!P1892</f>
        <v>96.6</v>
      </c>
      <c r="P2822" s="1276">
        <f>'[2]tr (2)'!Q1892</f>
        <v>96.6</v>
      </c>
      <c r="Q2822" s="1334" t="s">
        <v>2900</v>
      </c>
    </row>
    <row r="2823" spans="1:17" s="1243" customFormat="1" ht="15" customHeight="1">
      <c r="A2823" s="1244" t="s">
        <v>2901</v>
      </c>
      <c r="B2823" s="1272">
        <f>'[2]tr (2)'!C1893</f>
        <v>100</v>
      </c>
      <c r="C2823" s="1224">
        <f>'[2]tr (2)'!D1893</f>
        <v>100</v>
      </c>
      <c r="D2823" s="1276">
        <f>'[2]tr (2)'!E1893</f>
        <v>100</v>
      </c>
      <c r="E2823" s="1224">
        <f>'[2]tr (2)'!F1893</f>
        <v>100</v>
      </c>
      <c r="F2823" s="1224">
        <f>'[2]tr (2)'!G1893</f>
        <v>100</v>
      </c>
      <c r="G2823" s="1224">
        <f>'[2]tr (2)'!H1893</f>
        <v>100</v>
      </c>
      <c r="H2823" s="1224">
        <f>'[2]tr (2)'!I1893</f>
        <v>100</v>
      </c>
      <c r="I2823" s="1224">
        <f>'[2]tr (2)'!J1893</f>
        <v>100</v>
      </c>
      <c r="J2823" s="1224">
        <f>'[2]tr (2)'!K1893</f>
        <v>100</v>
      </c>
      <c r="K2823" s="1224">
        <f>'[2]tr (2)'!L1893</f>
        <v>100</v>
      </c>
      <c r="L2823" s="1224">
        <f>'[2]tr (2)'!M1893</f>
        <v>100</v>
      </c>
      <c r="M2823" s="1224">
        <f>'[2]tr (2)'!N1893</f>
        <v>100</v>
      </c>
      <c r="N2823" s="1272">
        <f>'[2]tr (2)'!O1893</f>
        <v>100</v>
      </c>
      <c r="O2823" s="1224">
        <f>'[2]tr (2)'!P1893</f>
        <v>100</v>
      </c>
      <c r="P2823" s="1276">
        <f>'[2]tr (2)'!Q1893</f>
        <v>100</v>
      </c>
      <c r="Q2823" s="1334" t="s">
        <v>2902</v>
      </c>
    </row>
    <row r="2824" spans="1:17" s="1243" customFormat="1" ht="15" customHeight="1">
      <c r="A2824" s="1244" t="s">
        <v>2903</v>
      </c>
      <c r="B2824" s="1272">
        <f>'[2]tr (2)'!C1894</f>
        <v>100</v>
      </c>
      <c r="C2824" s="1224">
        <f>'[2]tr (2)'!D1894</f>
        <v>100</v>
      </c>
      <c r="D2824" s="1276">
        <f>'[2]tr (2)'!E1894</f>
        <v>100</v>
      </c>
      <c r="E2824" s="1224">
        <f>'[2]tr (2)'!F1894</f>
        <v>100</v>
      </c>
      <c r="F2824" s="1224">
        <f>'[2]tr (2)'!G1894</f>
        <v>100</v>
      </c>
      <c r="G2824" s="1224">
        <f>'[2]tr (2)'!H1894</f>
        <v>100</v>
      </c>
      <c r="H2824" s="1224">
        <f>'[2]tr (2)'!I1894</f>
        <v>100</v>
      </c>
      <c r="I2824" s="1224">
        <f>'[2]tr (2)'!J1894</f>
        <v>100</v>
      </c>
      <c r="J2824" s="1224">
        <f>'[2]tr (2)'!K1894</f>
        <v>100</v>
      </c>
      <c r="K2824" s="1224">
        <f>'[2]tr (2)'!L1894</f>
        <v>100</v>
      </c>
      <c r="L2824" s="1224">
        <f>'[2]tr (2)'!M1894</f>
        <v>100</v>
      </c>
      <c r="M2824" s="1224">
        <f>'[2]tr (2)'!N1894</f>
        <v>100</v>
      </c>
      <c r="N2824" s="1272">
        <f>'[2]tr (2)'!O1894</f>
        <v>100</v>
      </c>
      <c r="O2824" s="1224">
        <f>'[2]tr (2)'!P1894</f>
        <v>100</v>
      </c>
      <c r="P2824" s="1276">
        <f>'[2]tr (2)'!Q1894</f>
        <v>100</v>
      </c>
      <c r="Q2824" s="1334" t="s">
        <v>2904</v>
      </c>
    </row>
    <row r="2825" spans="1:17" s="1243" customFormat="1" ht="15" customHeight="1">
      <c r="A2825" s="1244" t="s">
        <v>2905</v>
      </c>
      <c r="B2825" s="1272">
        <f>'[2]tr (2)'!C1895</f>
        <v>117.7</v>
      </c>
      <c r="C2825" s="1224">
        <f>'[2]tr (2)'!D1895</f>
        <v>117.7</v>
      </c>
      <c r="D2825" s="1276">
        <f>'[2]tr (2)'!E1895</f>
        <v>117.7</v>
      </c>
      <c r="E2825" s="1224">
        <f>'[2]tr (2)'!F1895</f>
        <v>117.7</v>
      </c>
      <c r="F2825" s="1224">
        <f>'[2]tr (2)'!G1895</f>
        <v>117.7</v>
      </c>
      <c r="G2825" s="1224">
        <f>'[2]tr (2)'!H1895</f>
        <v>117.7</v>
      </c>
      <c r="H2825" s="1224">
        <f>'[2]tr (2)'!I1895</f>
        <v>117.7</v>
      </c>
      <c r="I2825" s="1224">
        <f>'[2]tr (2)'!J1895</f>
        <v>117.7</v>
      </c>
      <c r="J2825" s="1224">
        <f>'[2]tr (2)'!K1895</f>
        <v>117.7</v>
      </c>
      <c r="K2825" s="1224">
        <f>'[2]tr (2)'!L1895</f>
        <v>117.7</v>
      </c>
      <c r="L2825" s="1224">
        <f>'[2]tr (2)'!M1895</f>
        <v>117.7</v>
      </c>
      <c r="M2825" s="1224">
        <f>'[2]tr (2)'!N1895</f>
        <v>117.7</v>
      </c>
      <c r="N2825" s="1272">
        <f>'[2]tr (2)'!O1895</f>
        <v>117.7</v>
      </c>
      <c r="O2825" s="1224">
        <f>'[2]tr (2)'!P1895</f>
        <v>117.7</v>
      </c>
      <c r="P2825" s="1276">
        <f>'[2]tr (2)'!Q1895</f>
        <v>117.7</v>
      </c>
      <c r="Q2825" s="1334" t="s">
        <v>2906</v>
      </c>
    </row>
    <row r="2826" spans="1:17" s="1243" customFormat="1" ht="15" customHeight="1">
      <c r="A2826" s="1244" t="s">
        <v>2907</v>
      </c>
      <c r="B2826" s="1272">
        <f>'[2]tr (2)'!C1896</f>
        <v>113.7</v>
      </c>
      <c r="C2826" s="1224">
        <f>'[2]tr (2)'!D1896</f>
        <v>113.7</v>
      </c>
      <c r="D2826" s="1276">
        <f>'[2]tr (2)'!E1896</f>
        <v>113.7</v>
      </c>
      <c r="E2826" s="1224">
        <f>'[2]tr (2)'!F1896</f>
        <v>113.7</v>
      </c>
      <c r="F2826" s="1224">
        <f>'[2]tr (2)'!G1896</f>
        <v>113.7</v>
      </c>
      <c r="G2826" s="1224">
        <f>'[2]tr (2)'!H1896</f>
        <v>113.7</v>
      </c>
      <c r="H2826" s="1224">
        <f>'[2]tr (2)'!I1896</f>
        <v>113.7</v>
      </c>
      <c r="I2826" s="1224">
        <f>'[2]tr (2)'!J1896</f>
        <v>113.7</v>
      </c>
      <c r="J2826" s="1224">
        <f>'[2]tr (2)'!K1896</f>
        <v>113.7</v>
      </c>
      <c r="K2826" s="1224">
        <f>'[2]tr (2)'!L1896</f>
        <v>113.7</v>
      </c>
      <c r="L2826" s="1224">
        <f>'[2]tr (2)'!M1896</f>
        <v>113.7</v>
      </c>
      <c r="M2826" s="1224">
        <f>'[2]tr (2)'!N1896</f>
        <v>113.7</v>
      </c>
      <c r="N2826" s="1272">
        <f>'[2]tr (2)'!O1896</f>
        <v>113.7</v>
      </c>
      <c r="O2826" s="1224">
        <f>'[2]tr (2)'!P1896</f>
        <v>113.7</v>
      </c>
      <c r="P2826" s="1276">
        <f>'[2]tr (2)'!Q1896</f>
        <v>113.7</v>
      </c>
      <c r="Q2826" s="1334" t="s">
        <v>2908</v>
      </c>
    </row>
    <row r="2827" spans="1:17" s="1243" customFormat="1" ht="15" customHeight="1">
      <c r="A2827" s="1244" t="s">
        <v>2909</v>
      </c>
      <c r="B2827" s="1272">
        <f>'[2]tr (2)'!C1897</f>
        <v>180.7</v>
      </c>
      <c r="C2827" s="1224">
        <f>'[2]tr (2)'!D1897</f>
        <v>180.7</v>
      </c>
      <c r="D2827" s="1276">
        <f>'[2]tr (2)'!E1897</f>
        <v>180.7</v>
      </c>
      <c r="E2827" s="1224">
        <f>'[2]tr (2)'!F1897</f>
        <v>180.7</v>
      </c>
      <c r="F2827" s="1224">
        <f>'[2]tr (2)'!G1897</f>
        <v>180.7</v>
      </c>
      <c r="G2827" s="1224">
        <f>'[2]tr (2)'!H1897</f>
        <v>180.7</v>
      </c>
      <c r="H2827" s="1224">
        <f>'[2]tr (2)'!I1897</f>
        <v>180.7</v>
      </c>
      <c r="I2827" s="1224">
        <f>'[2]tr (2)'!J1897</f>
        <v>180.7</v>
      </c>
      <c r="J2827" s="1224">
        <f>'[2]tr (2)'!K1897</f>
        <v>180.7</v>
      </c>
      <c r="K2827" s="1224">
        <f>'[2]tr (2)'!L1897</f>
        <v>180.7</v>
      </c>
      <c r="L2827" s="1224">
        <f>'[2]tr (2)'!M1897</f>
        <v>180.7</v>
      </c>
      <c r="M2827" s="1224">
        <f>'[2]tr (2)'!N1897</f>
        <v>180.7</v>
      </c>
      <c r="N2827" s="1272">
        <f>'[2]tr (2)'!O1897</f>
        <v>180.7</v>
      </c>
      <c r="O2827" s="1224">
        <f>'[2]tr (2)'!P1897</f>
        <v>180.7</v>
      </c>
      <c r="P2827" s="1276">
        <f>'[2]tr (2)'!Q1897</f>
        <v>180.7</v>
      </c>
      <c r="Q2827" s="1334" t="s">
        <v>2910</v>
      </c>
    </row>
    <row r="2828" spans="1:17" s="1243" customFormat="1" ht="15" customHeight="1">
      <c r="A2828" s="1244"/>
      <c r="B2828" s="1272"/>
      <c r="C2828" s="1224"/>
      <c r="D2828" s="1268"/>
      <c r="E2828" s="1267"/>
      <c r="F2828" s="1267"/>
      <c r="G2828" s="1267"/>
      <c r="H2828" s="1267"/>
      <c r="I2828" s="1267"/>
      <c r="J2828" s="1267"/>
      <c r="K2828" s="1267"/>
      <c r="L2828" s="1267"/>
      <c r="M2828" s="1267"/>
      <c r="N2828" s="1266"/>
      <c r="O2828" s="1267"/>
      <c r="P2828" s="1268"/>
      <c r="Q2828" s="1334"/>
    </row>
    <row r="2829" spans="1:17" s="1243" customFormat="1" ht="15" customHeight="1">
      <c r="A2829" s="1274" t="s">
        <v>2911</v>
      </c>
      <c r="B2829" s="1266">
        <f>'[2]tr (2)'!C1899</f>
        <v>117.7</v>
      </c>
      <c r="C2829" s="1267">
        <f>'[2]tr (2)'!D1899</f>
        <v>117.7</v>
      </c>
      <c r="D2829" s="1268">
        <f>'[2]tr (2)'!E1899</f>
        <v>117.7</v>
      </c>
      <c r="E2829" s="1267">
        <f>'[2]tr (2)'!F1899</f>
        <v>117.7</v>
      </c>
      <c r="F2829" s="1267">
        <f>'[2]tr (2)'!G1899</f>
        <v>117.7</v>
      </c>
      <c r="G2829" s="1267">
        <f>'[2]tr (2)'!H1899</f>
        <v>117.7</v>
      </c>
      <c r="H2829" s="1267">
        <f>'[2]tr (2)'!I1899</f>
        <v>117.7</v>
      </c>
      <c r="I2829" s="1267">
        <f>'[2]tr (2)'!J1899</f>
        <v>117.7</v>
      </c>
      <c r="J2829" s="1267">
        <f>'[2]tr (2)'!K1899</f>
        <v>117.7</v>
      </c>
      <c r="K2829" s="1267">
        <f>'[2]tr (2)'!L1899</f>
        <v>117.7</v>
      </c>
      <c r="L2829" s="1267">
        <f>'[2]tr (2)'!M1899</f>
        <v>117.7</v>
      </c>
      <c r="M2829" s="1267">
        <f>'[2]tr (2)'!N1899</f>
        <v>117.7</v>
      </c>
      <c r="N2829" s="1266">
        <f>'[2]tr (2)'!O1899</f>
        <v>117.7</v>
      </c>
      <c r="O2829" s="1267">
        <f>'[2]tr (2)'!P1899</f>
        <v>117.7</v>
      </c>
      <c r="P2829" s="1268">
        <f>'[2]tr (2)'!Q1899</f>
        <v>117.7</v>
      </c>
      <c r="Q2829" s="1336" t="s">
        <v>2912</v>
      </c>
    </row>
    <row r="2830" spans="1:17" s="1243" customFormat="1" ht="15" customHeight="1">
      <c r="A2830" s="1244" t="s">
        <v>2913</v>
      </c>
      <c r="B2830" s="1272">
        <f>'[2]tr (2)'!C1900</f>
        <v>125.9</v>
      </c>
      <c r="C2830" s="1224">
        <f>'[2]tr (2)'!D1900</f>
        <v>125.9</v>
      </c>
      <c r="D2830" s="1276">
        <f>'[2]tr (2)'!E1900</f>
        <v>125.9</v>
      </c>
      <c r="E2830" s="1224">
        <f>'[2]tr (2)'!F1900</f>
        <v>125.9</v>
      </c>
      <c r="F2830" s="1224">
        <f>'[2]tr (2)'!G1900</f>
        <v>125.9</v>
      </c>
      <c r="G2830" s="1224">
        <f>'[2]tr (2)'!H1900</f>
        <v>125.9</v>
      </c>
      <c r="H2830" s="1224">
        <f>'[2]tr (2)'!I1900</f>
        <v>125.9</v>
      </c>
      <c r="I2830" s="1224">
        <f>'[2]tr (2)'!J1900</f>
        <v>125.9</v>
      </c>
      <c r="J2830" s="1224">
        <f>'[2]tr (2)'!K1900</f>
        <v>125.9</v>
      </c>
      <c r="K2830" s="1224">
        <f>'[2]tr (2)'!L1900</f>
        <v>125.9</v>
      </c>
      <c r="L2830" s="1224">
        <f>'[2]tr (2)'!M1900</f>
        <v>125.9</v>
      </c>
      <c r="M2830" s="1224">
        <f>'[2]tr (2)'!N1900</f>
        <v>125.9</v>
      </c>
      <c r="N2830" s="1272">
        <f>'[2]tr (2)'!O1900</f>
        <v>125.9</v>
      </c>
      <c r="O2830" s="1224">
        <f>'[2]tr (2)'!P1900</f>
        <v>125.9</v>
      </c>
      <c r="P2830" s="1276">
        <f>'[2]tr (2)'!Q1900</f>
        <v>125.9</v>
      </c>
      <c r="Q2830" s="1334" t="s">
        <v>2914</v>
      </c>
    </row>
    <row r="2831" spans="1:17" s="1243" customFormat="1" ht="15" customHeight="1">
      <c r="A2831" s="1244" t="s">
        <v>2915</v>
      </c>
      <c r="B2831" s="1272">
        <f>'[2]tr (2)'!C1901</f>
        <v>105.6</v>
      </c>
      <c r="C2831" s="1224">
        <f>'[2]tr (2)'!D1901</f>
        <v>105.6</v>
      </c>
      <c r="D2831" s="1276">
        <f>'[2]tr (2)'!E1901</f>
        <v>105.6</v>
      </c>
      <c r="E2831" s="1224">
        <f>'[2]tr (2)'!F1901</f>
        <v>105.6</v>
      </c>
      <c r="F2831" s="1224">
        <f>'[2]tr (2)'!G1901</f>
        <v>105.6</v>
      </c>
      <c r="G2831" s="1224">
        <f>'[2]tr (2)'!H1901</f>
        <v>105.6</v>
      </c>
      <c r="H2831" s="1224">
        <f>'[2]tr (2)'!I1901</f>
        <v>105.6</v>
      </c>
      <c r="I2831" s="1224">
        <f>'[2]tr (2)'!J1901</f>
        <v>105.6</v>
      </c>
      <c r="J2831" s="1224">
        <f>'[2]tr (2)'!K1901</f>
        <v>105.6</v>
      </c>
      <c r="K2831" s="1224">
        <f>'[2]tr (2)'!L1901</f>
        <v>105.6</v>
      </c>
      <c r="L2831" s="1224">
        <f>'[2]tr (2)'!M1901</f>
        <v>105.6</v>
      </c>
      <c r="M2831" s="1224">
        <f>'[2]tr (2)'!N1901</f>
        <v>105.6</v>
      </c>
      <c r="N2831" s="1272">
        <f>'[2]tr (2)'!O1901</f>
        <v>105.6</v>
      </c>
      <c r="O2831" s="1224">
        <f>'[2]tr (2)'!P1901</f>
        <v>105.6</v>
      </c>
      <c r="P2831" s="1276">
        <f>'[2]tr (2)'!Q1901</f>
        <v>105.6</v>
      </c>
      <c r="Q2831" s="1334" t="s">
        <v>2916</v>
      </c>
    </row>
    <row r="2832" spans="1:17" s="1243" customFormat="1" ht="15" customHeight="1">
      <c r="A2832" s="1244" t="s">
        <v>2917</v>
      </c>
      <c r="B2832" s="1272">
        <f>'[2]tr (2)'!C1902</f>
        <v>100</v>
      </c>
      <c r="C2832" s="1224">
        <f>'[2]tr (2)'!D1902</f>
        <v>100</v>
      </c>
      <c r="D2832" s="1276">
        <f>'[2]tr (2)'!E1902</f>
        <v>100</v>
      </c>
      <c r="E2832" s="1224">
        <f>'[2]tr (2)'!F1902</f>
        <v>100</v>
      </c>
      <c r="F2832" s="1224">
        <f>'[2]tr (2)'!G1902</f>
        <v>100</v>
      </c>
      <c r="G2832" s="1224">
        <f>'[2]tr (2)'!H1902</f>
        <v>100</v>
      </c>
      <c r="H2832" s="1224">
        <f>'[2]tr (2)'!I1902</f>
        <v>100</v>
      </c>
      <c r="I2832" s="1224">
        <f>'[2]tr (2)'!J1902</f>
        <v>100</v>
      </c>
      <c r="J2832" s="1224">
        <f>'[2]tr (2)'!K1902</f>
        <v>100</v>
      </c>
      <c r="K2832" s="1224">
        <f>'[2]tr (2)'!L1902</f>
        <v>100</v>
      </c>
      <c r="L2832" s="1224">
        <f>'[2]tr (2)'!M1902</f>
        <v>100</v>
      </c>
      <c r="M2832" s="1224">
        <f>'[2]tr (2)'!N1902</f>
        <v>100</v>
      </c>
      <c r="N2832" s="1272">
        <f>'[2]tr (2)'!O1902</f>
        <v>100</v>
      </c>
      <c r="O2832" s="1224">
        <f>'[2]tr (2)'!P1902</f>
        <v>100</v>
      </c>
      <c r="P2832" s="1276">
        <f>'[2]tr (2)'!Q1902</f>
        <v>100</v>
      </c>
      <c r="Q2832" s="1334" t="s">
        <v>2918</v>
      </c>
    </row>
    <row r="2833" spans="1:17" s="1243" customFormat="1" ht="15" customHeight="1">
      <c r="A2833" s="1244" t="s">
        <v>2921</v>
      </c>
      <c r="B2833" s="1272">
        <f>'[2]tr (2)'!C1903</f>
        <v>100</v>
      </c>
      <c r="C2833" s="1224">
        <f>'[2]tr (2)'!D1903</f>
        <v>100</v>
      </c>
      <c r="D2833" s="1276">
        <f>'[2]tr (2)'!E1903</f>
        <v>100</v>
      </c>
      <c r="E2833" s="1224">
        <f>'[2]tr (2)'!F1903</f>
        <v>100</v>
      </c>
      <c r="F2833" s="1224">
        <f>'[2]tr (2)'!G1903</f>
        <v>100</v>
      </c>
      <c r="G2833" s="1224">
        <f>'[2]tr (2)'!H1903</f>
        <v>100</v>
      </c>
      <c r="H2833" s="1224">
        <f>'[2]tr (2)'!I1903</f>
        <v>100</v>
      </c>
      <c r="I2833" s="1224">
        <f>'[2]tr (2)'!J1903</f>
        <v>100</v>
      </c>
      <c r="J2833" s="1224">
        <f>'[2]tr (2)'!K1903</f>
        <v>100</v>
      </c>
      <c r="K2833" s="1224">
        <f>'[2]tr (2)'!L1903</f>
        <v>100</v>
      </c>
      <c r="L2833" s="1224">
        <f>'[2]tr (2)'!M1903</f>
        <v>100</v>
      </c>
      <c r="M2833" s="1224">
        <f>'[2]tr (2)'!N1903</f>
        <v>100</v>
      </c>
      <c r="N2833" s="1272">
        <f>'[2]tr (2)'!O1903</f>
        <v>100</v>
      </c>
      <c r="O2833" s="1224">
        <f>'[2]tr (2)'!P1903</f>
        <v>100</v>
      </c>
      <c r="P2833" s="1276">
        <f>'[2]tr (2)'!Q1903</f>
        <v>100</v>
      </c>
      <c r="Q2833" s="1334" t="s">
        <v>2922</v>
      </c>
    </row>
    <row r="2834" spans="1:17" s="1243" customFormat="1" ht="15" customHeight="1">
      <c r="A2834" s="1244"/>
      <c r="B2834" s="1272"/>
      <c r="C2834" s="1224"/>
      <c r="D2834" s="1268"/>
      <c r="E2834" s="1267"/>
      <c r="F2834" s="1267"/>
      <c r="G2834" s="1267"/>
      <c r="H2834" s="1267"/>
      <c r="I2834" s="1267"/>
      <c r="J2834" s="1267"/>
      <c r="K2834" s="1267"/>
      <c r="L2834" s="1267"/>
      <c r="M2834" s="1267"/>
      <c r="N2834" s="1266"/>
      <c r="O2834" s="1267"/>
      <c r="P2834" s="1268"/>
      <c r="Q2834" s="1334"/>
    </row>
    <row r="2835" spans="1:17" s="1243" customFormat="1" ht="15" customHeight="1">
      <c r="A2835" s="1274" t="s">
        <v>2923</v>
      </c>
      <c r="B2835" s="1266">
        <f>'[2]tr (2)'!C1905</f>
        <v>164.7</v>
      </c>
      <c r="C2835" s="1267">
        <f>'[2]tr (2)'!D1905</f>
        <v>164.7</v>
      </c>
      <c r="D2835" s="1268">
        <f>'[2]tr (2)'!E1905</f>
        <v>164.7</v>
      </c>
      <c r="E2835" s="1267">
        <f>'[2]tr (2)'!F1905</f>
        <v>164.7</v>
      </c>
      <c r="F2835" s="1267">
        <f>'[2]tr (2)'!G1905</f>
        <v>145.19999999999999</v>
      </c>
      <c r="G2835" s="1267">
        <f>'[2]tr (2)'!H1905</f>
        <v>144.9</v>
      </c>
      <c r="H2835" s="1267">
        <f>'[2]tr (2)'!I1905</f>
        <v>144.6</v>
      </c>
      <c r="I2835" s="1267">
        <f>'[2]tr (2)'!J1905</f>
        <v>144.6</v>
      </c>
      <c r="J2835" s="1267">
        <f>'[2]tr (2)'!K1905</f>
        <v>144.6</v>
      </c>
      <c r="K2835" s="1267">
        <f>'[2]tr (2)'!L1905</f>
        <v>144.6</v>
      </c>
      <c r="L2835" s="1267">
        <f>'[2]tr (2)'!M1905</f>
        <v>144.6</v>
      </c>
      <c r="M2835" s="1267">
        <f>'[2]tr (2)'!N1905</f>
        <v>144.6</v>
      </c>
      <c r="N2835" s="1266">
        <f>'[2]tr (2)'!O1905</f>
        <v>144.6</v>
      </c>
      <c r="O2835" s="1267">
        <f>'[2]tr (2)'!P1905</f>
        <v>144.6</v>
      </c>
      <c r="P2835" s="1268">
        <f>'[2]tr (2)'!Q1905</f>
        <v>144.6</v>
      </c>
      <c r="Q2835" s="1337" t="s">
        <v>2924</v>
      </c>
    </row>
    <row r="2836" spans="1:17" s="1243" customFormat="1" ht="15" customHeight="1">
      <c r="A2836" s="1244" t="s">
        <v>2925</v>
      </c>
      <c r="B2836" s="1272">
        <f>'[2]tr (2)'!C1906</f>
        <v>166.3</v>
      </c>
      <c r="C2836" s="1224">
        <f>'[2]tr (2)'!D1906</f>
        <v>166.3</v>
      </c>
      <c r="D2836" s="1276">
        <f>'[2]tr (2)'!E1906</f>
        <v>166.3</v>
      </c>
      <c r="E2836" s="1224">
        <f>'[2]tr (2)'!F1906</f>
        <v>166.3</v>
      </c>
      <c r="F2836" s="1224">
        <f>'[2]tr (2)'!G1906</f>
        <v>144.9</v>
      </c>
      <c r="G2836" s="1224">
        <f>'[2]tr (2)'!H1906</f>
        <v>144.9</v>
      </c>
      <c r="H2836" s="1224">
        <f>'[2]tr (2)'!I1906</f>
        <v>144.9</v>
      </c>
      <c r="I2836" s="1224">
        <f>'[2]tr (2)'!J1906</f>
        <v>144.9</v>
      </c>
      <c r="J2836" s="1224">
        <f>'[2]tr (2)'!K1906</f>
        <v>144.9</v>
      </c>
      <c r="K2836" s="1224">
        <f>'[2]tr (2)'!L1906</f>
        <v>144.9</v>
      </c>
      <c r="L2836" s="1224">
        <f>'[2]tr (2)'!M1906</f>
        <v>144.9</v>
      </c>
      <c r="M2836" s="1224">
        <f>'[2]tr (2)'!N1906</f>
        <v>144.9</v>
      </c>
      <c r="N2836" s="1272">
        <f>'[2]tr (2)'!O1906</f>
        <v>144.9</v>
      </c>
      <c r="O2836" s="1224">
        <f>'[2]tr (2)'!P1906</f>
        <v>144.9</v>
      </c>
      <c r="P2836" s="1276">
        <f>'[2]tr (2)'!Q1906</f>
        <v>144.9</v>
      </c>
      <c r="Q2836" s="1334" t="s">
        <v>2926</v>
      </c>
    </row>
    <row r="2837" spans="1:17" s="1243" customFormat="1" ht="15" customHeight="1">
      <c r="A2837" s="1244" t="s">
        <v>2927</v>
      </c>
      <c r="B2837" s="1272">
        <f>'[2]tr (2)'!C1907</f>
        <v>135.19999999999999</v>
      </c>
      <c r="C2837" s="1224">
        <f>'[2]tr (2)'!D1907</f>
        <v>135.19999999999999</v>
      </c>
      <c r="D2837" s="1276">
        <f>'[2]tr (2)'!E1907</f>
        <v>135.19999999999999</v>
      </c>
      <c r="E2837" s="1224">
        <f>'[2]tr (2)'!F1907</f>
        <v>135.19999999999999</v>
      </c>
      <c r="F2837" s="1224">
        <f>'[2]tr (2)'!G1907</f>
        <v>135.19999999999999</v>
      </c>
      <c r="G2837" s="1224">
        <f>'[2]tr (2)'!H1907</f>
        <v>135.19999999999999</v>
      </c>
      <c r="H2837" s="1224">
        <f>'[2]tr (2)'!I1907</f>
        <v>135.19999999999999</v>
      </c>
      <c r="I2837" s="1224">
        <f>'[2]tr (2)'!J1907</f>
        <v>135.19999999999999</v>
      </c>
      <c r="J2837" s="1224">
        <f>'[2]tr (2)'!K1907</f>
        <v>135.19999999999999</v>
      </c>
      <c r="K2837" s="1224">
        <f>'[2]tr (2)'!L1907</f>
        <v>135.19999999999999</v>
      </c>
      <c r="L2837" s="1224">
        <f>'[2]tr (2)'!M1907</f>
        <v>135.19999999999999</v>
      </c>
      <c r="M2837" s="1224">
        <f>'[2]tr (2)'!N1907</f>
        <v>135.19999999999999</v>
      </c>
      <c r="N2837" s="1272">
        <f>'[2]tr (2)'!O1907</f>
        <v>135.19999999999999</v>
      </c>
      <c r="O2837" s="1224">
        <f>'[2]tr (2)'!P1907</f>
        <v>135.19999999999999</v>
      </c>
      <c r="P2837" s="1276">
        <f>'[2]tr (2)'!Q1907</f>
        <v>135.19999999999999</v>
      </c>
      <c r="Q2837" s="1334" t="s">
        <v>2928</v>
      </c>
    </row>
    <row r="2838" spans="1:17" s="1243" customFormat="1" ht="15" customHeight="1">
      <c r="A2838" s="1244" t="s">
        <v>2929</v>
      </c>
      <c r="B2838" s="1272">
        <f>'[2]tr (2)'!C1908</f>
        <v>138.4</v>
      </c>
      <c r="C2838" s="1224">
        <f>'[2]tr (2)'!D1908</f>
        <v>138.4</v>
      </c>
      <c r="D2838" s="1276">
        <f>'[2]tr (2)'!E1908</f>
        <v>138.4</v>
      </c>
      <c r="E2838" s="1224">
        <f>'[2]tr (2)'!F1908</f>
        <v>138.4</v>
      </c>
      <c r="F2838" s="1224">
        <f>'[2]tr (2)'!G1908</f>
        <v>138.4</v>
      </c>
      <c r="G2838" s="1224">
        <f>'[2]tr (2)'!H1908</f>
        <v>132.80000000000001</v>
      </c>
      <c r="H2838" s="1224">
        <f>'[2]tr (2)'!I1908</f>
        <v>127.2</v>
      </c>
      <c r="I2838" s="1224">
        <f>'[2]tr (2)'!J1908</f>
        <v>127.2</v>
      </c>
      <c r="J2838" s="1224">
        <f>'[2]tr (2)'!K1908</f>
        <v>127.2</v>
      </c>
      <c r="K2838" s="1224">
        <f>'[2]tr (2)'!L1908</f>
        <v>127.2</v>
      </c>
      <c r="L2838" s="1224">
        <f>'[2]tr (2)'!M1908</f>
        <v>127.2</v>
      </c>
      <c r="M2838" s="1224">
        <f>'[2]tr (2)'!N1908</f>
        <v>127.2</v>
      </c>
      <c r="N2838" s="1272">
        <f>'[2]tr (2)'!O1908</f>
        <v>127.2</v>
      </c>
      <c r="O2838" s="1224">
        <f>'[2]tr (2)'!P1908</f>
        <v>127.2</v>
      </c>
      <c r="P2838" s="1276">
        <f>'[2]tr (2)'!Q1908</f>
        <v>127.2</v>
      </c>
      <c r="Q2838" s="1334" t="s">
        <v>2930</v>
      </c>
    </row>
    <row r="2839" spans="1:17" s="1243" customFormat="1" ht="15" customHeight="1">
      <c r="A2839" s="1244"/>
      <c r="B2839" s="1272"/>
      <c r="C2839" s="1224"/>
      <c r="D2839" s="1268"/>
      <c r="E2839" s="1267"/>
      <c r="F2839" s="1267"/>
      <c r="G2839" s="1267"/>
      <c r="H2839" s="1267"/>
      <c r="I2839" s="1267"/>
      <c r="J2839" s="1267"/>
      <c r="K2839" s="1267"/>
      <c r="L2839" s="1267"/>
      <c r="M2839" s="1267"/>
      <c r="N2839" s="1266"/>
      <c r="O2839" s="1267"/>
      <c r="P2839" s="1268"/>
      <c r="Q2839" s="1334"/>
    </row>
    <row r="2840" spans="1:17" s="1243" customFormat="1" ht="15" customHeight="1">
      <c r="A2840" s="1274" t="s">
        <v>2931</v>
      </c>
      <c r="B2840" s="1266">
        <f>'[2]tr (2)'!C1910</f>
        <v>134.4</v>
      </c>
      <c r="C2840" s="1267">
        <f>'[2]tr (2)'!D1910</f>
        <v>134.4</v>
      </c>
      <c r="D2840" s="1268">
        <f>'[2]tr (2)'!E1910</f>
        <v>134.4</v>
      </c>
      <c r="E2840" s="1267">
        <f>'[2]tr (2)'!F1910</f>
        <v>134.4</v>
      </c>
      <c r="F2840" s="1267">
        <f>'[2]tr (2)'!G1910</f>
        <v>134.4</v>
      </c>
      <c r="G2840" s="1267">
        <f>'[2]tr (2)'!H1910</f>
        <v>134.30000000000001</v>
      </c>
      <c r="H2840" s="1267">
        <f>'[2]tr (2)'!I1910</f>
        <v>134.19999999999999</v>
      </c>
      <c r="I2840" s="1267">
        <f>'[2]tr (2)'!J1910</f>
        <v>134.19999999999999</v>
      </c>
      <c r="J2840" s="1267">
        <f>'[2]tr (2)'!K1910</f>
        <v>134.19999999999999</v>
      </c>
      <c r="K2840" s="1267">
        <f>'[2]tr (2)'!L1910</f>
        <v>134.19999999999999</v>
      </c>
      <c r="L2840" s="1267">
        <f>'[2]tr (2)'!M1910</f>
        <v>134.19999999999999</v>
      </c>
      <c r="M2840" s="1267">
        <f>'[2]tr (2)'!N1910</f>
        <v>134.19999999999999</v>
      </c>
      <c r="N2840" s="1266">
        <f>'[2]tr (2)'!O1910</f>
        <v>126</v>
      </c>
      <c r="O2840" s="1267">
        <f>'[2]tr (2)'!P1910</f>
        <v>126</v>
      </c>
      <c r="P2840" s="1268">
        <f>'[2]tr (2)'!Q1910</f>
        <v>126</v>
      </c>
      <c r="Q2840" s="1337" t="s">
        <v>2932</v>
      </c>
    </row>
    <row r="2841" spans="1:17" s="1243" customFormat="1" ht="15" customHeight="1">
      <c r="A2841" s="1244" t="s">
        <v>2933</v>
      </c>
      <c r="B2841" s="1272">
        <f>'[2]tr (2)'!C1911</f>
        <v>165.5</v>
      </c>
      <c r="C2841" s="1224">
        <f>'[2]tr (2)'!D1911</f>
        <v>165.5</v>
      </c>
      <c r="D2841" s="1276">
        <f>'[2]tr (2)'!E1911</f>
        <v>165.5</v>
      </c>
      <c r="E2841" s="1224">
        <f>'[2]tr (2)'!F1911</f>
        <v>165.5</v>
      </c>
      <c r="F2841" s="1224">
        <f>'[2]tr (2)'!G1911</f>
        <v>165.5</v>
      </c>
      <c r="G2841" s="1224">
        <f>'[2]tr (2)'!H1911</f>
        <v>165.5</v>
      </c>
      <c r="H2841" s="1224">
        <f>'[2]tr (2)'!I1911</f>
        <v>165.5</v>
      </c>
      <c r="I2841" s="1224">
        <f>'[2]tr (2)'!J1911</f>
        <v>165.5</v>
      </c>
      <c r="J2841" s="1224">
        <f>'[2]tr (2)'!K1911</f>
        <v>165.5</v>
      </c>
      <c r="K2841" s="1224">
        <f>'[2]tr (2)'!L1911</f>
        <v>165.5</v>
      </c>
      <c r="L2841" s="1224">
        <f>'[2]tr (2)'!M1911</f>
        <v>165.5</v>
      </c>
      <c r="M2841" s="1224">
        <f>'[2]tr (2)'!N1911</f>
        <v>165.5</v>
      </c>
      <c r="N2841" s="1272">
        <f>'[2]tr (2)'!O1911</f>
        <v>165.5</v>
      </c>
      <c r="O2841" s="1224">
        <f>'[2]tr (2)'!P1911</f>
        <v>165.5</v>
      </c>
      <c r="P2841" s="1276">
        <f>'[2]tr (2)'!Q1911</f>
        <v>165.5</v>
      </c>
      <c r="Q2841" s="1334" t="s">
        <v>2934</v>
      </c>
    </row>
    <row r="2842" spans="1:17" s="1243" customFormat="1" ht="15" customHeight="1">
      <c r="A2842" s="1244" t="s">
        <v>2935</v>
      </c>
      <c r="B2842" s="1272">
        <f>'[2]tr (2)'!C1912</f>
        <v>100</v>
      </c>
      <c r="C2842" s="1224">
        <f>'[2]tr (2)'!D1912</f>
        <v>100</v>
      </c>
      <c r="D2842" s="1276">
        <f>'[2]tr (2)'!E1912</f>
        <v>100</v>
      </c>
      <c r="E2842" s="1224">
        <f>'[2]tr (2)'!F1912</f>
        <v>100</v>
      </c>
      <c r="F2842" s="1224">
        <f>'[2]tr (2)'!G1912</f>
        <v>100</v>
      </c>
      <c r="G2842" s="1224">
        <f>'[2]tr (2)'!H1912</f>
        <v>100</v>
      </c>
      <c r="H2842" s="1224">
        <f>'[2]tr (2)'!I1912</f>
        <v>100</v>
      </c>
      <c r="I2842" s="1224">
        <f>'[2]tr (2)'!J1912</f>
        <v>100</v>
      </c>
      <c r="J2842" s="1224">
        <f>'[2]tr (2)'!K1912</f>
        <v>100</v>
      </c>
      <c r="K2842" s="1224">
        <f>'[2]tr (2)'!L1912</f>
        <v>100</v>
      </c>
      <c r="L2842" s="1224">
        <f>'[2]tr (2)'!M1912</f>
        <v>100</v>
      </c>
      <c r="M2842" s="1224">
        <f>'[2]tr (2)'!N1912</f>
        <v>100</v>
      </c>
      <c r="N2842" s="1272">
        <f>'[2]tr (2)'!O1912</f>
        <v>100</v>
      </c>
      <c r="O2842" s="1224">
        <f>'[2]tr (2)'!P1912</f>
        <v>100</v>
      </c>
      <c r="P2842" s="1276">
        <f>'[2]tr (2)'!Q1912</f>
        <v>100</v>
      </c>
      <c r="Q2842" s="1335" t="s">
        <v>2936</v>
      </c>
    </row>
    <row r="2843" spans="1:17" s="1243" customFormat="1" ht="15" customHeight="1">
      <c r="A2843" s="1244" t="s">
        <v>2937</v>
      </c>
      <c r="B2843" s="1272">
        <f>'[2]tr (2)'!C1913</f>
        <v>111.7</v>
      </c>
      <c r="C2843" s="1224">
        <f>'[2]tr (2)'!D1913</f>
        <v>111.7</v>
      </c>
      <c r="D2843" s="1276">
        <f>'[2]tr (2)'!E1913</f>
        <v>111.7</v>
      </c>
      <c r="E2843" s="1224">
        <f>'[2]tr (2)'!F1913</f>
        <v>111.7</v>
      </c>
      <c r="F2843" s="1224">
        <f>'[2]tr (2)'!G1913</f>
        <v>111.7</v>
      </c>
      <c r="G2843" s="1224">
        <f>'[2]tr (2)'!H1913</f>
        <v>111</v>
      </c>
      <c r="H2843" s="1224">
        <f>'[2]tr (2)'!I1913</f>
        <v>110.7</v>
      </c>
      <c r="I2843" s="1224">
        <f>'[2]tr (2)'!J1913</f>
        <v>110.7</v>
      </c>
      <c r="J2843" s="1224">
        <f>'[2]tr (2)'!K1913</f>
        <v>110.7</v>
      </c>
      <c r="K2843" s="1224">
        <f>'[2]tr (2)'!L1913</f>
        <v>110.7</v>
      </c>
      <c r="L2843" s="1224">
        <f>'[2]tr (2)'!M1913</f>
        <v>110.7</v>
      </c>
      <c r="M2843" s="1224">
        <f>'[2]tr (2)'!N1913</f>
        <v>110.7</v>
      </c>
      <c r="N2843" s="1272">
        <f>'[2]tr (2)'!O1913</f>
        <v>110.7</v>
      </c>
      <c r="O2843" s="1224">
        <f>'[2]tr (2)'!P1913</f>
        <v>110.7</v>
      </c>
      <c r="P2843" s="1276">
        <f>'[2]tr (2)'!Q1913</f>
        <v>110.7</v>
      </c>
      <c r="Q2843" s="1335" t="s">
        <v>2938</v>
      </c>
    </row>
    <row r="2844" spans="1:17" s="1243" customFormat="1" ht="15" customHeight="1">
      <c r="A2844" s="1244" t="s">
        <v>2939</v>
      </c>
      <c r="B2844" s="1272">
        <f>'[2]tr (2)'!C1914</f>
        <v>163.19999999999999</v>
      </c>
      <c r="C2844" s="1224">
        <f>'[2]tr (2)'!D1914</f>
        <v>163.19999999999999</v>
      </c>
      <c r="D2844" s="1276">
        <f>'[2]tr (2)'!E1914</f>
        <v>163.19999999999999</v>
      </c>
      <c r="E2844" s="1224">
        <f>'[2]tr (2)'!F1914</f>
        <v>163.19999999999999</v>
      </c>
      <c r="F2844" s="1224">
        <f>'[2]tr (2)'!G1914</f>
        <v>163.19999999999999</v>
      </c>
      <c r="G2844" s="1224">
        <f>'[2]tr (2)'!H1914</f>
        <v>163.19999999999999</v>
      </c>
      <c r="H2844" s="1224">
        <f>'[2]tr (2)'!I1914</f>
        <v>163.19999999999999</v>
      </c>
      <c r="I2844" s="1224">
        <f>'[2]tr (2)'!J1914</f>
        <v>163.19999999999999</v>
      </c>
      <c r="J2844" s="1224">
        <f>'[2]tr (2)'!K1914</f>
        <v>163.19999999999999</v>
      </c>
      <c r="K2844" s="1224">
        <f>'[2]tr (2)'!L1914</f>
        <v>163.19999999999999</v>
      </c>
      <c r="L2844" s="1224">
        <f>'[2]tr (2)'!M1914</f>
        <v>163.19999999999999</v>
      </c>
      <c r="M2844" s="1224">
        <f>'[2]tr (2)'!N1914</f>
        <v>163.19999999999999</v>
      </c>
      <c r="N2844" s="1272">
        <f>'[2]tr (2)'!O1914</f>
        <v>163.19999999999999</v>
      </c>
      <c r="O2844" s="1224">
        <f>'[2]tr (2)'!P1914</f>
        <v>163.19999999999999</v>
      </c>
      <c r="P2844" s="1276">
        <f>'[2]tr (2)'!Q1914</f>
        <v>163.19999999999999</v>
      </c>
      <c r="Q2844" s="1334" t="s">
        <v>2940</v>
      </c>
    </row>
    <row r="2845" spans="1:17" s="1243" customFormat="1" ht="15" customHeight="1">
      <c r="A2845" s="1244" t="s">
        <v>2941</v>
      </c>
      <c r="B2845" s="1272">
        <f>'[2]tr (2)'!C1915</f>
        <v>101.1</v>
      </c>
      <c r="C2845" s="1224">
        <f>'[2]tr (2)'!D1915</f>
        <v>101.1</v>
      </c>
      <c r="D2845" s="1276">
        <f>'[2]tr (2)'!E1915</f>
        <v>101.1</v>
      </c>
      <c r="E2845" s="1224">
        <f>'[2]tr (2)'!F1915</f>
        <v>101.1</v>
      </c>
      <c r="F2845" s="1224">
        <f>'[2]tr (2)'!G1915</f>
        <v>101.1</v>
      </c>
      <c r="G2845" s="1224">
        <f>'[2]tr (2)'!H1915</f>
        <v>103.6</v>
      </c>
      <c r="H2845" s="1224">
        <f>'[2]tr (2)'!I1915</f>
        <v>103.6</v>
      </c>
      <c r="I2845" s="1224">
        <f>'[2]tr (2)'!J1915</f>
        <v>103.6</v>
      </c>
      <c r="J2845" s="1224">
        <f>'[2]tr (2)'!K1915</f>
        <v>103.6</v>
      </c>
      <c r="K2845" s="1224">
        <f>'[2]tr (2)'!L1915</f>
        <v>103.6</v>
      </c>
      <c r="L2845" s="1224">
        <f>'[2]tr (2)'!M1915</f>
        <v>103.6</v>
      </c>
      <c r="M2845" s="1224">
        <f>'[2]tr (2)'!N1915</f>
        <v>103.6</v>
      </c>
      <c r="N2845" s="1272">
        <f>'[2]tr (2)'!O1915</f>
        <v>103.6</v>
      </c>
      <c r="O2845" s="1224">
        <f>'[2]tr (2)'!P1915</f>
        <v>103.6</v>
      </c>
      <c r="P2845" s="1276">
        <f>'[2]tr (2)'!Q1915</f>
        <v>103.6</v>
      </c>
      <c r="Q2845" s="1335" t="s">
        <v>2942</v>
      </c>
    </row>
    <row r="2846" spans="1:17" s="1243" customFormat="1" ht="15" customHeight="1">
      <c r="A2846" s="1244" t="s">
        <v>2943</v>
      </c>
      <c r="B2846" s="1272">
        <f>'[2]tr (2)'!C1916</f>
        <v>102.7</v>
      </c>
      <c r="C2846" s="1224">
        <f>'[2]tr (2)'!D1916</f>
        <v>102.7</v>
      </c>
      <c r="D2846" s="1276">
        <f>'[2]tr (2)'!E1916</f>
        <v>102.7</v>
      </c>
      <c r="E2846" s="1224">
        <f>'[2]tr (2)'!F1916</f>
        <v>102.7</v>
      </c>
      <c r="F2846" s="1224">
        <f>'[2]tr (2)'!G1916</f>
        <v>102.7</v>
      </c>
      <c r="G2846" s="1224">
        <f>'[2]tr (2)'!H1916</f>
        <v>102.7</v>
      </c>
      <c r="H2846" s="1224">
        <f>'[2]tr (2)'!I1916</f>
        <v>102.7</v>
      </c>
      <c r="I2846" s="1224">
        <f>'[2]tr (2)'!J1916</f>
        <v>102.7</v>
      </c>
      <c r="J2846" s="1224">
        <f>'[2]tr (2)'!K1916</f>
        <v>102.7</v>
      </c>
      <c r="K2846" s="1224">
        <f>'[2]tr (2)'!L1916</f>
        <v>102.7</v>
      </c>
      <c r="L2846" s="1224">
        <f>'[2]tr (2)'!M1916</f>
        <v>102.7</v>
      </c>
      <c r="M2846" s="1224">
        <f>'[2]tr (2)'!N1916</f>
        <v>102.7</v>
      </c>
      <c r="N2846" s="1272">
        <f>'[2]tr (2)'!O1916</f>
        <v>102.7</v>
      </c>
      <c r="O2846" s="1224">
        <f>'[2]tr (2)'!P1916</f>
        <v>102.7</v>
      </c>
      <c r="P2846" s="1276">
        <f>'[2]tr (2)'!Q1916</f>
        <v>102.7</v>
      </c>
      <c r="Q2846" s="1335" t="s">
        <v>2944</v>
      </c>
    </row>
    <row r="2847" spans="1:17" s="1243" customFormat="1" ht="15" customHeight="1">
      <c r="A2847" s="1244" t="s">
        <v>2945</v>
      </c>
      <c r="B2847" s="1272">
        <f>'[2]tr (2)'!C1917</f>
        <v>122.1</v>
      </c>
      <c r="C2847" s="1224">
        <f>'[2]tr (2)'!D1917</f>
        <v>122.1</v>
      </c>
      <c r="D2847" s="1276">
        <f>'[2]tr (2)'!E1917</f>
        <v>122.1</v>
      </c>
      <c r="E2847" s="1224">
        <f>'[2]tr (2)'!F1917</f>
        <v>122.1</v>
      </c>
      <c r="F2847" s="1224">
        <f>'[2]tr (2)'!G1917</f>
        <v>122.1</v>
      </c>
      <c r="G2847" s="1224">
        <f>'[2]tr (2)'!H1917</f>
        <v>122.1</v>
      </c>
      <c r="H2847" s="1224">
        <f>'[2]tr (2)'!I1917</f>
        <v>122.1</v>
      </c>
      <c r="I2847" s="1224">
        <f>'[2]tr (2)'!J1917</f>
        <v>122.1</v>
      </c>
      <c r="J2847" s="1224">
        <f>'[2]tr (2)'!K1917</f>
        <v>122.1</v>
      </c>
      <c r="K2847" s="1224">
        <f>'[2]tr (2)'!L1917</f>
        <v>122.1</v>
      </c>
      <c r="L2847" s="1224">
        <f>'[2]tr (2)'!M1917</f>
        <v>122.1</v>
      </c>
      <c r="M2847" s="1224">
        <f>'[2]tr (2)'!N1917</f>
        <v>122.1</v>
      </c>
      <c r="N2847" s="1272">
        <f>'[2]tr (2)'!O1917</f>
        <v>100</v>
      </c>
      <c r="O2847" s="1224">
        <f>'[2]tr (2)'!P1917</f>
        <v>100</v>
      </c>
      <c r="P2847" s="1276">
        <f>'[2]tr (2)'!Q1917</f>
        <v>100</v>
      </c>
      <c r="Q2847" s="1335" t="s">
        <v>2946</v>
      </c>
    </row>
    <row r="2848" spans="1:17" s="1243" customFormat="1" ht="15" customHeight="1">
      <c r="A2848" s="1244"/>
      <c r="B2848" s="1272"/>
      <c r="C2848" s="1224"/>
      <c r="D2848" s="1276"/>
      <c r="E2848" s="1220"/>
      <c r="F2848" s="1220"/>
      <c r="G2848" s="1220"/>
      <c r="H2848" s="1220"/>
      <c r="I2848" s="1221"/>
      <c r="J2848" s="1220"/>
      <c r="K2848" s="1220"/>
      <c r="L2848" s="1221"/>
      <c r="M2848" s="1220"/>
      <c r="N2848" s="1262"/>
      <c r="O2848" s="1220"/>
      <c r="P2848" s="1263"/>
      <c r="Q2848" s="1335"/>
    </row>
    <row r="2849" spans="1:18" s="1243" customFormat="1" ht="15" customHeight="1">
      <c r="A2849" s="1244"/>
      <c r="B2849" s="1272"/>
      <c r="C2849" s="1224"/>
      <c r="D2849" s="1276"/>
      <c r="E2849" s="1220"/>
      <c r="F2849" s="1220"/>
      <c r="G2849" s="1220"/>
      <c r="H2849" s="1220"/>
      <c r="I2849" s="1221"/>
      <c r="J2849" s="1220"/>
      <c r="K2849" s="1220"/>
      <c r="L2849" s="1221"/>
      <c r="M2849" s="1220"/>
      <c r="N2849" s="1262"/>
      <c r="O2849" s="1220"/>
      <c r="P2849" s="1263"/>
      <c r="Q2849" s="1335"/>
    </row>
    <row r="2850" spans="1:18" s="1243" customFormat="1" ht="15" customHeight="1">
      <c r="A2850" s="1244"/>
      <c r="B2850" s="1272"/>
      <c r="C2850" s="1224"/>
      <c r="D2850" s="1276"/>
      <c r="E2850" s="1220"/>
      <c r="F2850" s="1220"/>
      <c r="G2850" s="1220"/>
      <c r="H2850" s="1220"/>
      <c r="I2850" s="1221"/>
      <c r="J2850" s="1220"/>
      <c r="K2850" s="1220"/>
      <c r="L2850" s="1221"/>
      <c r="M2850" s="1220"/>
      <c r="N2850" s="1262"/>
      <c r="O2850" s="1220"/>
      <c r="P2850" s="1263"/>
      <c r="Q2850" s="1335"/>
    </row>
    <row r="2851" spans="1:18" s="1243" customFormat="1" ht="15" customHeight="1">
      <c r="A2851" s="1244"/>
      <c r="B2851" s="1272"/>
      <c r="C2851" s="1224"/>
      <c r="D2851" s="1276"/>
      <c r="E2851" s="1220"/>
      <c r="F2851" s="1220"/>
      <c r="G2851" s="1220"/>
      <c r="H2851" s="1220"/>
      <c r="I2851" s="1221"/>
      <c r="J2851" s="1220"/>
      <c r="K2851" s="1220"/>
      <c r="L2851" s="1221"/>
      <c r="M2851" s="1220"/>
      <c r="N2851" s="1262"/>
      <c r="O2851" s="1220"/>
      <c r="P2851" s="1263"/>
      <c r="Q2851" s="1335"/>
    </row>
    <row r="2852" spans="1:18" s="1243" customFormat="1" ht="15" customHeight="1">
      <c r="A2852" s="1244"/>
      <c r="B2852" s="1272"/>
      <c r="C2852" s="1224"/>
      <c r="D2852" s="1276"/>
      <c r="E2852" s="1220"/>
      <c r="F2852" s="1220"/>
      <c r="G2852" s="1220"/>
      <c r="H2852" s="1220"/>
      <c r="I2852" s="1221"/>
      <c r="J2852" s="1220"/>
      <c r="K2852" s="1220"/>
      <c r="L2852" s="1221"/>
      <c r="M2852" s="1220"/>
      <c r="N2852" s="1262"/>
      <c r="O2852" s="1220"/>
      <c r="P2852" s="1263"/>
      <c r="Q2852" s="1335"/>
    </row>
    <row r="2853" spans="1:18" s="1243" customFormat="1" ht="15" customHeight="1">
      <c r="A2853" s="1244"/>
      <c r="B2853" s="1272"/>
      <c r="C2853" s="1224"/>
      <c r="D2853" s="1276"/>
      <c r="E2853" s="1220"/>
      <c r="F2853" s="1220"/>
      <c r="G2853" s="1220"/>
      <c r="H2853" s="1220"/>
      <c r="I2853" s="1221"/>
      <c r="J2853" s="1220"/>
      <c r="K2853" s="1220"/>
      <c r="L2853" s="1221"/>
      <c r="M2853" s="1220"/>
      <c r="N2853" s="1262"/>
      <c r="O2853" s="1220"/>
      <c r="P2853" s="1263"/>
      <c r="Q2853" s="1335"/>
    </row>
    <row r="2854" spans="1:18" ht="15" customHeight="1">
      <c r="B2854" s="1272"/>
      <c r="C2854" s="1224"/>
      <c r="D2854" s="1276"/>
      <c r="P2854" s="1263"/>
      <c r="Q2854" s="1335"/>
    </row>
    <row r="2855" spans="1:18" ht="15" customHeight="1">
      <c r="A2855" s="1297"/>
      <c r="B2855" s="1282"/>
      <c r="C2855" s="1283"/>
      <c r="D2855" s="1284"/>
      <c r="E2855" s="1240"/>
      <c r="F2855" s="1240"/>
      <c r="G2855" s="1240"/>
      <c r="H2855" s="1240"/>
      <c r="I2855" s="1240"/>
      <c r="J2855" s="1240"/>
      <c r="K2855" s="1240"/>
      <c r="L2855" s="1240"/>
      <c r="M2855" s="1240"/>
      <c r="N2855" s="1319"/>
      <c r="O2855" s="1240"/>
      <c r="P2855" s="1320"/>
      <c r="Q2855" s="1242"/>
    </row>
    <row r="2856" spans="1:18" ht="12.95" customHeight="1">
      <c r="A2856" s="1300" t="s">
        <v>2735</v>
      </c>
      <c r="B2856" s="1224"/>
      <c r="C2856" s="1224"/>
      <c r="D2856" s="1224"/>
      <c r="N2856" s="1220"/>
      <c r="Q2856" s="1301" t="s">
        <v>2947</v>
      </c>
      <c r="R2856" s="1317"/>
    </row>
    <row r="2857" spans="1:18" ht="12.95" customHeight="1">
      <c r="A2857" s="1300"/>
      <c r="B2857" s="1224"/>
      <c r="C2857" s="1224"/>
      <c r="D2857" s="1224"/>
      <c r="N2857" s="1220"/>
      <c r="Q2857" s="1301"/>
      <c r="R2857" s="1317"/>
    </row>
    <row r="2858" spans="1:18" ht="12.95" customHeight="1">
      <c r="N2858" s="1220"/>
      <c r="Q2858" s="1264"/>
      <c r="R2858" s="1317"/>
    </row>
    <row r="2859" spans="1:18" ht="24" customHeight="1">
      <c r="A2859" s="1219" t="s">
        <v>2666</v>
      </c>
      <c r="B2859" s="1224"/>
      <c r="C2859" s="1224"/>
      <c r="D2859" s="1224"/>
      <c r="N2859" s="1220"/>
      <c r="Q2859" s="1330" t="s">
        <v>2667</v>
      </c>
      <c r="R2859" s="1317"/>
    </row>
    <row r="2860" spans="1:18" ht="20.25">
      <c r="A2860" s="1228" t="s">
        <v>3045</v>
      </c>
      <c r="B2860" s="1224"/>
      <c r="C2860" s="1224"/>
      <c r="D2860" s="1224"/>
      <c r="N2860" s="1220"/>
      <c r="Q2860" s="1331" t="s">
        <v>3046</v>
      </c>
    </row>
    <row r="2861" spans="1:18" ht="18" customHeight="1">
      <c r="A2861" s="1233" t="s">
        <v>2739</v>
      </c>
      <c r="B2861" s="1224"/>
      <c r="C2861" s="1224"/>
      <c r="D2861" s="1224"/>
      <c r="N2861" s="1220"/>
      <c r="Q2861" s="1332" t="s">
        <v>2740</v>
      </c>
    </row>
    <row r="2862" spans="1:18" ht="15.95" customHeight="1">
      <c r="A2862" s="1239"/>
      <c r="B2862" s="1240"/>
      <c r="C2862" s="1240"/>
      <c r="D2862" s="1240"/>
      <c r="E2862" s="1240"/>
      <c r="F2862" s="1240"/>
      <c r="G2862" s="1240"/>
      <c r="H2862" s="1240"/>
      <c r="I2862" s="1240"/>
      <c r="J2862" s="1240"/>
      <c r="K2862" s="1240"/>
      <c r="L2862" s="1240"/>
      <c r="M2862" s="1240"/>
      <c r="N2862" s="1240"/>
      <c r="O2862" s="1240"/>
      <c r="P2862" s="1240"/>
      <c r="Q2862" s="1242"/>
    </row>
    <row r="2863" spans="1:18" ht="11.1" customHeight="1">
      <c r="A2863" s="1245"/>
      <c r="B2863" s="2390">
        <v>2018</v>
      </c>
      <c r="C2863" s="2391"/>
      <c r="D2863" s="2391"/>
      <c r="E2863" s="2391"/>
      <c r="F2863" s="2391"/>
      <c r="G2863" s="2391"/>
      <c r="H2863" s="2391"/>
      <c r="I2863" s="2391"/>
      <c r="J2863" s="2391"/>
      <c r="K2863" s="2391"/>
      <c r="L2863" s="2391"/>
      <c r="M2863" s="2391"/>
      <c r="N2863" s="2390">
        <v>2017</v>
      </c>
      <c r="O2863" s="2391"/>
      <c r="P2863" s="2395"/>
      <c r="Q2863" s="1246"/>
    </row>
    <row r="2864" spans="1:18" ht="11.1" customHeight="1">
      <c r="A2864" s="1245"/>
      <c r="B2864" s="2392"/>
      <c r="C2864" s="2393"/>
      <c r="D2864" s="2393"/>
      <c r="E2864" s="2393"/>
      <c r="F2864" s="2393"/>
      <c r="G2864" s="2393"/>
      <c r="H2864" s="2394"/>
      <c r="I2864" s="2393"/>
      <c r="J2864" s="2393"/>
      <c r="K2864" s="2393"/>
      <c r="L2864" s="2393"/>
      <c r="M2864" s="2393"/>
      <c r="N2864" s="2392"/>
      <c r="O2864" s="2393"/>
      <c r="P2864" s="2396"/>
      <c r="Q2864" s="1246" t="s">
        <v>2501</v>
      </c>
    </row>
    <row r="2865" spans="1:17" ht="11.1" customHeight="1">
      <c r="A2865" s="1245"/>
      <c r="B2865" s="1247" t="s">
        <v>2502</v>
      </c>
      <c r="C2865" s="1248" t="s">
        <v>2675</v>
      </c>
      <c r="D2865" s="1249" t="s">
        <v>11</v>
      </c>
      <c r="E2865" s="1250" t="s">
        <v>21</v>
      </c>
      <c r="F2865" s="1250" t="s">
        <v>23</v>
      </c>
      <c r="G2865" s="1250" t="s">
        <v>12</v>
      </c>
      <c r="H2865" s="1251" t="s">
        <v>13</v>
      </c>
      <c r="I2865" s="1251" t="s">
        <v>14</v>
      </c>
      <c r="J2865" s="1251" t="s">
        <v>15</v>
      </c>
      <c r="K2865" s="1252" t="s">
        <v>8</v>
      </c>
      <c r="L2865" s="1252" t="s">
        <v>9</v>
      </c>
      <c r="M2865" s="1252" t="s">
        <v>10</v>
      </c>
      <c r="N2865" s="1247" t="s">
        <v>2502</v>
      </c>
      <c r="O2865" s="1248" t="s">
        <v>2675</v>
      </c>
      <c r="P2865" s="1249" t="s">
        <v>11</v>
      </c>
      <c r="Q2865" s="1246"/>
    </row>
    <row r="2866" spans="1:17" ht="11.1" customHeight="1">
      <c r="A2866" s="1253"/>
      <c r="B2866" s="1254" t="s">
        <v>2406</v>
      </c>
      <c r="C2866" s="1255" t="s">
        <v>2506</v>
      </c>
      <c r="D2866" s="1256" t="s">
        <v>2507</v>
      </c>
      <c r="E2866" s="1257" t="s">
        <v>7</v>
      </c>
      <c r="F2866" s="1257" t="s">
        <v>22</v>
      </c>
      <c r="G2866" s="1257" t="s">
        <v>6</v>
      </c>
      <c r="H2866" s="1258" t="s">
        <v>5</v>
      </c>
      <c r="I2866" s="1258" t="s">
        <v>4</v>
      </c>
      <c r="J2866" s="1258" t="s">
        <v>3</v>
      </c>
      <c r="K2866" s="1259" t="s">
        <v>2</v>
      </c>
      <c r="L2866" s="1259" t="s">
        <v>1</v>
      </c>
      <c r="M2866" s="1259" t="s">
        <v>0</v>
      </c>
      <c r="N2866" s="1254" t="s">
        <v>2406</v>
      </c>
      <c r="O2866" s="1255" t="s">
        <v>2506</v>
      </c>
      <c r="P2866" s="1256" t="s">
        <v>2507</v>
      </c>
      <c r="Q2866" s="1260"/>
    </row>
    <row r="2867" spans="1:17" ht="15" customHeight="1">
      <c r="A2867" s="1316"/>
      <c r="B2867" s="1266"/>
      <c r="C2867" s="1267"/>
      <c r="D2867" s="1268"/>
      <c r="P2867" s="1327"/>
      <c r="Q2867" s="1264"/>
    </row>
    <row r="2868" spans="1:17" ht="15" customHeight="1">
      <c r="A2868" s="1265" t="s">
        <v>2741</v>
      </c>
      <c r="B2868" s="1266">
        <f>'[2]tr (2)'!C1919</f>
        <v>118.9</v>
      </c>
      <c r="C2868" s="1267">
        <f>'[2]tr (2)'!D1919</f>
        <v>120</v>
      </c>
      <c r="D2868" s="1268">
        <f>'[2]tr (2)'!E1919</f>
        <v>118.9</v>
      </c>
      <c r="E2868" s="1267">
        <f>'[2]tr (2)'!F1919</f>
        <v>119.4</v>
      </c>
      <c r="F2868" s="1267">
        <f>'[2]tr (2)'!G1919</f>
        <v>122.4</v>
      </c>
      <c r="G2868" s="1267">
        <f>'[2]tr (2)'!H1919</f>
        <v>120</v>
      </c>
      <c r="H2868" s="1267">
        <f>'[2]tr (2)'!I1919</f>
        <v>121.1</v>
      </c>
      <c r="I2868" s="1267">
        <f>'[2]tr (2)'!J1919</f>
        <v>121.1</v>
      </c>
      <c r="J2868" s="1267">
        <f>'[2]tr (2)'!K1919</f>
        <v>121.3</v>
      </c>
      <c r="K2868" s="1267">
        <f>'[2]tr (2)'!L1919</f>
        <v>120.1</v>
      </c>
      <c r="L2868" s="1267">
        <f>'[2]tr (2)'!M1919</f>
        <v>119.9</v>
      </c>
      <c r="M2868" s="1267">
        <f>'[2]tr (2)'!N1919</f>
        <v>120.1</v>
      </c>
      <c r="N2868" s="1266">
        <f>'[2]tr (2)'!O1919</f>
        <v>119.9</v>
      </c>
      <c r="O2868" s="1267">
        <f>'[2]tr (2)'!P1919</f>
        <v>119.9</v>
      </c>
      <c r="P2868" s="1268">
        <f>'[2]tr (2)'!Q1919</f>
        <v>118.2</v>
      </c>
      <c r="Q2868" s="1269" t="s">
        <v>2742</v>
      </c>
    </row>
    <row r="2869" spans="1:17" ht="15" customHeight="1">
      <c r="A2869" s="1271"/>
      <c r="B2869" s="1272"/>
      <c r="C2869" s="1224"/>
      <c r="D2869" s="1268"/>
      <c r="E2869" s="1267"/>
      <c r="F2869" s="1267"/>
      <c r="G2869" s="1267"/>
      <c r="H2869" s="1267"/>
      <c r="I2869" s="1267"/>
      <c r="J2869" s="1267"/>
      <c r="K2869" s="1267"/>
      <c r="L2869" s="1267"/>
      <c r="M2869" s="1267"/>
      <c r="N2869" s="1266"/>
      <c r="O2869" s="1267"/>
      <c r="P2869" s="1268"/>
      <c r="Q2869" s="1273"/>
    </row>
    <row r="2870" spans="1:17" s="1243" customFormat="1" ht="15" customHeight="1">
      <c r="A2870" s="1274" t="s">
        <v>2743</v>
      </c>
      <c r="B2870" s="1266">
        <f>'[2]tr (2)'!C1921</f>
        <v>120.1</v>
      </c>
      <c r="C2870" s="1267">
        <f>'[2]tr (2)'!D1921</f>
        <v>122.3</v>
      </c>
      <c r="D2870" s="1268">
        <f>'[2]tr (2)'!E1921</f>
        <v>119.8</v>
      </c>
      <c r="E2870" s="1267">
        <f>'[2]tr (2)'!F1921</f>
        <v>120.9</v>
      </c>
      <c r="F2870" s="1267">
        <f>'[2]tr (2)'!G1921</f>
        <v>127.3</v>
      </c>
      <c r="G2870" s="1267">
        <f>'[2]tr (2)'!H1921</f>
        <v>122.5</v>
      </c>
      <c r="H2870" s="1267">
        <f>'[2]tr (2)'!I1921</f>
        <v>125.5</v>
      </c>
      <c r="I2870" s="1267">
        <f>'[2]tr (2)'!J1921</f>
        <v>126.2</v>
      </c>
      <c r="J2870" s="1267">
        <f>'[2]tr (2)'!K1921</f>
        <v>126.8</v>
      </c>
      <c r="K2870" s="1267">
        <f>'[2]tr (2)'!L1921</f>
        <v>124.4</v>
      </c>
      <c r="L2870" s="1267">
        <f>'[2]tr (2)'!M1921</f>
        <v>123.7</v>
      </c>
      <c r="M2870" s="1267">
        <f>'[2]tr (2)'!N1921</f>
        <v>124.2</v>
      </c>
      <c r="N2870" s="1266">
        <f>'[2]tr (2)'!O1921</f>
        <v>126.3</v>
      </c>
      <c r="O2870" s="1267">
        <f>'[2]tr (2)'!P1921</f>
        <v>126.3</v>
      </c>
      <c r="P2870" s="1268">
        <f>'[2]tr (2)'!Q1921</f>
        <v>123.1</v>
      </c>
      <c r="Q2870" s="1275" t="s">
        <v>2744</v>
      </c>
    </row>
    <row r="2871" spans="1:17" s="1243" customFormat="1" ht="15" customHeight="1">
      <c r="A2871" s="1244" t="s">
        <v>2745</v>
      </c>
      <c r="B2871" s="1272">
        <f>'[2]tr (2)'!C1922</f>
        <v>117.2</v>
      </c>
      <c r="C2871" s="1224">
        <f>'[2]tr (2)'!D1922</f>
        <v>116.3</v>
      </c>
      <c r="D2871" s="1276">
        <f>'[2]tr (2)'!E1922</f>
        <v>116.3</v>
      </c>
      <c r="E2871" s="1224">
        <f>'[2]tr (2)'!F1922</f>
        <v>116.3</v>
      </c>
      <c r="F2871" s="1224">
        <f>'[2]tr (2)'!G1922</f>
        <v>116.4</v>
      </c>
      <c r="G2871" s="1224">
        <f>'[2]tr (2)'!H1922</f>
        <v>116.4</v>
      </c>
      <c r="H2871" s="1224">
        <f>'[2]tr (2)'!I1922</f>
        <v>116.4</v>
      </c>
      <c r="I2871" s="1224">
        <f>'[2]tr (2)'!J1922</f>
        <v>116.5</v>
      </c>
      <c r="J2871" s="1224">
        <f>'[2]tr (2)'!K1922</f>
        <v>116.9</v>
      </c>
      <c r="K2871" s="1224">
        <f>'[2]tr (2)'!L1922</f>
        <v>116.9</v>
      </c>
      <c r="L2871" s="1224">
        <f>'[2]tr (2)'!M1922</f>
        <v>116.9</v>
      </c>
      <c r="M2871" s="1224">
        <f>'[2]tr (2)'!N1922</f>
        <v>117</v>
      </c>
      <c r="N2871" s="1272">
        <f>'[2]tr (2)'!O1922</f>
        <v>117.1</v>
      </c>
      <c r="O2871" s="1224">
        <f>'[2]tr (2)'!P1922</f>
        <v>117</v>
      </c>
      <c r="P2871" s="1276">
        <f>'[2]tr (2)'!Q1922</f>
        <v>116.7</v>
      </c>
      <c r="Q2871" s="1277" t="s">
        <v>2746</v>
      </c>
    </row>
    <row r="2872" spans="1:17" s="1243" customFormat="1" ht="15" customHeight="1">
      <c r="A2872" s="1244" t="s">
        <v>2747</v>
      </c>
      <c r="B2872" s="1272">
        <f>'[2]tr (2)'!C1923</f>
        <v>113.1</v>
      </c>
      <c r="C2872" s="1224">
        <f>'[2]tr (2)'!D1923</f>
        <v>114.4</v>
      </c>
      <c r="D2872" s="1276">
        <f>'[2]tr (2)'!E1923</f>
        <v>111.7</v>
      </c>
      <c r="E2872" s="1224">
        <f>'[2]tr (2)'!F1923</f>
        <v>113.2</v>
      </c>
      <c r="F2872" s="1224">
        <f>'[2]tr (2)'!G1923</f>
        <v>113.9</v>
      </c>
      <c r="G2872" s="1224">
        <f>'[2]tr (2)'!H1923</f>
        <v>113.2</v>
      </c>
      <c r="H2872" s="1224">
        <f>'[2]tr (2)'!I1923</f>
        <v>113.1</v>
      </c>
      <c r="I2872" s="1224">
        <f>'[2]tr (2)'!J1923</f>
        <v>107.6</v>
      </c>
      <c r="J2872" s="1224">
        <f>'[2]tr (2)'!K1923</f>
        <v>106.7</v>
      </c>
      <c r="K2872" s="1224">
        <f>'[2]tr (2)'!L1923</f>
        <v>105.6</v>
      </c>
      <c r="L2872" s="1224">
        <f>'[2]tr (2)'!M1923</f>
        <v>105.8</v>
      </c>
      <c r="M2872" s="1224">
        <f>'[2]tr (2)'!N1923</f>
        <v>106.2</v>
      </c>
      <c r="N2872" s="1272">
        <f>'[2]tr (2)'!O1923</f>
        <v>107.1</v>
      </c>
      <c r="O2872" s="1224">
        <f>'[2]tr (2)'!P1923</f>
        <v>106.3</v>
      </c>
      <c r="P2872" s="1276">
        <f>'[2]tr (2)'!Q1923</f>
        <v>106.2</v>
      </c>
      <c r="Q2872" s="1277" t="s">
        <v>2748</v>
      </c>
    </row>
    <row r="2873" spans="1:17" s="1243" customFormat="1" ht="15" customHeight="1">
      <c r="A2873" s="1244" t="s">
        <v>2749</v>
      </c>
      <c r="B2873" s="1272">
        <f>'[2]tr (2)'!C1924</f>
        <v>117.4</v>
      </c>
      <c r="C2873" s="1224">
        <f>'[2]tr (2)'!D1924</f>
        <v>122.3</v>
      </c>
      <c r="D2873" s="1276">
        <f>'[2]tr (2)'!E1924</f>
        <v>134.6</v>
      </c>
      <c r="E2873" s="1224">
        <f>'[2]tr (2)'!F1924</f>
        <v>132.80000000000001</v>
      </c>
      <c r="F2873" s="1224">
        <f>'[2]tr (2)'!G1924</f>
        <v>161.4</v>
      </c>
      <c r="G2873" s="1224">
        <f>'[2]tr (2)'!H1924</f>
        <v>138.4</v>
      </c>
      <c r="H2873" s="1224">
        <f>'[2]tr (2)'!I1924</f>
        <v>162.4</v>
      </c>
      <c r="I2873" s="1224">
        <f>'[2]tr (2)'!J1924</f>
        <v>173</v>
      </c>
      <c r="J2873" s="1224">
        <f>'[2]tr (2)'!K1924</f>
        <v>164.5</v>
      </c>
      <c r="K2873" s="1224">
        <f>'[2]tr (2)'!L1924</f>
        <v>164</v>
      </c>
      <c r="L2873" s="1224">
        <f>'[2]tr (2)'!M1924</f>
        <v>154</v>
      </c>
      <c r="M2873" s="1224">
        <f>'[2]tr (2)'!N1924</f>
        <v>142</v>
      </c>
      <c r="N2873" s="1272">
        <f>'[2]tr (2)'!O1924</f>
        <v>144.19999999999999</v>
      </c>
      <c r="O2873" s="1224">
        <f>'[2]tr (2)'!P1924</f>
        <v>146.9</v>
      </c>
      <c r="P2873" s="1276">
        <f>'[2]tr (2)'!Q1924</f>
        <v>156.9</v>
      </c>
      <c r="Q2873" s="1278" t="s">
        <v>2750</v>
      </c>
    </row>
    <row r="2874" spans="1:17" s="1243" customFormat="1" ht="15" customHeight="1">
      <c r="A2874" s="1244" t="s">
        <v>2751</v>
      </c>
      <c r="B2874" s="1272">
        <f>'[2]tr (2)'!C1925</f>
        <v>117.5</v>
      </c>
      <c r="C2874" s="1224">
        <f>'[2]tr (2)'!D1925</f>
        <v>117</v>
      </c>
      <c r="D2874" s="1276">
        <f>'[2]tr (2)'!E1925</f>
        <v>111.4</v>
      </c>
      <c r="E2874" s="1224">
        <f>'[2]tr (2)'!F1925</f>
        <v>114.2</v>
      </c>
      <c r="F2874" s="1224">
        <f>'[2]tr (2)'!G1925</f>
        <v>115.8</v>
      </c>
      <c r="G2874" s="1224">
        <f>'[2]tr (2)'!H1925</f>
        <v>114.7</v>
      </c>
      <c r="H2874" s="1224">
        <f>'[2]tr (2)'!I1925</f>
        <v>115.7</v>
      </c>
      <c r="I2874" s="1224">
        <f>'[2]tr (2)'!J1925</f>
        <v>115.7</v>
      </c>
      <c r="J2874" s="1224">
        <f>'[2]tr (2)'!K1925</f>
        <v>112.1</v>
      </c>
      <c r="K2874" s="1224">
        <f>'[2]tr (2)'!L1925</f>
        <v>113.7</v>
      </c>
      <c r="L2874" s="1224">
        <f>'[2]tr (2)'!M1925</f>
        <v>116.6</v>
      </c>
      <c r="M2874" s="1224">
        <f>'[2]tr (2)'!N1925</f>
        <v>118</v>
      </c>
      <c r="N2874" s="1272">
        <f>'[2]tr (2)'!O1925</f>
        <v>119</v>
      </c>
      <c r="O2874" s="1224">
        <f>'[2]tr (2)'!P1925</f>
        <v>118.6</v>
      </c>
      <c r="P2874" s="1276">
        <f>'[2]tr (2)'!Q1925</f>
        <v>112.1</v>
      </c>
      <c r="Q2874" s="1278" t="s">
        <v>2752</v>
      </c>
    </row>
    <row r="2875" spans="1:17" s="1243" customFormat="1" ht="15" customHeight="1">
      <c r="A2875" s="1244" t="s">
        <v>2753</v>
      </c>
      <c r="B2875" s="1272">
        <f>'[2]tr (2)'!C1926</f>
        <v>128.5</v>
      </c>
      <c r="C2875" s="1224">
        <f>'[2]tr (2)'!D1926</f>
        <v>129.1</v>
      </c>
      <c r="D2875" s="1276">
        <f>'[2]tr (2)'!E1926</f>
        <v>129.1</v>
      </c>
      <c r="E2875" s="1224">
        <f>'[2]tr (2)'!F1926</f>
        <v>129.9</v>
      </c>
      <c r="F2875" s="1224">
        <f>'[2]tr (2)'!G1926</f>
        <v>130.69999999999999</v>
      </c>
      <c r="G2875" s="1224">
        <f>'[2]tr (2)'!H1926</f>
        <v>130.5</v>
      </c>
      <c r="H2875" s="1224">
        <f>'[2]tr (2)'!I1926</f>
        <v>130.5</v>
      </c>
      <c r="I2875" s="1224">
        <f>'[2]tr (2)'!J1926</f>
        <v>130.80000000000001</v>
      </c>
      <c r="J2875" s="1224">
        <f>'[2]tr (2)'!K1926</f>
        <v>130.6</v>
      </c>
      <c r="K2875" s="1224">
        <f>'[2]tr (2)'!L1926</f>
        <v>133.80000000000001</v>
      </c>
      <c r="L2875" s="1224">
        <f>'[2]tr (2)'!M1926</f>
        <v>132.80000000000001</v>
      </c>
      <c r="M2875" s="1224">
        <f>'[2]tr (2)'!N1926</f>
        <v>131.19999999999999</v>
      </c>
      <c r="N2875" s="1272">
        <f>'[2]tr (2)'!O1926</f>
        <v>130.9</v>
      </c>
      <c r="O2875" s="1224">
        <f>'[2]tr (2)'!P1926</f>
        <v>129.19999999999999</v>
      </c>
      <c r="P2875" s="1276">
        <f>'[2]tr (2)'!Q1926</f>
        <v>129.1</v>
      </c>
      <c r="Q2875" s="1278" t="s">
        <v>2754</v>
      </c>
    </row>
    <row r="2876" spans="1:17" s="1243" customFormat="1" ht="15" customHeight="1">
      <c r="A2876" s="1244" t="s">
        <v>2755</v>
      </c>
      <c r="B2876" s="1272">
        <f>'[2]tr (2)'!C1927</f>
        <v>121</v>
      </c>
      <c r="C2876" s="1224">
        <f>'[2]tr (2)'!D1927</f>
        <v>129</v>
      </c>
      <c r="D2876" s="1276">
        <f>'[2]tr (2)'!E1927</f>
        <v>122.6</v>
      </c>
      <c r="E2876" s="1224">
        <f>'[2]tr (2)'!F1927</f>
        <v>134.69999999999999</v>
      </c>
      <c r="F2876" s="1224">
        <f>'[2]tr (2)'!G1927</f>
        <v>160.5</v>
      </c>
      <c r="G2876" s="1224">
        <f>'[2]tr (2)'!H1927</f>
        <v>152.30000000000001</v>
      </c>
      <c r="H2876" s="1224">
        <f>'[2]tr (2)'!I1927</f>
        <v>155.9</v>
      </c>
      <c r="I2876" s="1224">
        <f>'[2]tr (2)'!J1927</f>
        <v>159.80000000000001</v>
      </c>
      <c r="J2876" s="1224">
        <f>'[2]tr (2)'!K1927</f>
        <v>156.5</v>
      </c>
      <c r="K2876" s="1224">
        <f>'[2]tr (2)'!L1927</f>
        <v>137.1</v>
      </c>
      <c r="L2876" s="1224">
        <f>'[2]tr (2)'!M1927</f>
        <v>134.9</v>
      </c>
      <c r="M2876" s="1224">
        <f>'[2]tr (2)'!N1927</f>
        <v>133.80000000000001</v>
      </c>
      <c r="N2876" s="1272">
        <f>'[2]tr (2)'!O1927</f>
        <v>131.80000000000001</v>
      </c>
      <c r="O2876" s="1224">
        <f>'[2]tr (2)'!P1927</f>
        <v>136.1</v>
      </c>
      <c r="P2876" s="1276">
        <f>'[2]tr (2)'!Q1927</f>
        <v>130.4</v>
      </c>
      <c r="Q2876" s="1278" t="s">
        <v>2756</v>
      </c>
    </row>
    <row r="2877" spans="1:17" s="1243" customFormat="1" ht="15" customHeight="1">
      <c r="A2877" s="1244" t="s">
        <v>2757</v>
      </c>
      <c r="B2877" s="1272">
        <f>'[2]tr (2)'!C1928</f>
        <v>128.30000000000001</v>
      </c>
      <c r="C2877" s="1224">
        <f>'[2]tr (2)'!D1928</f>
        <v>132.9</v>
      </c>
      <c r="D2877" s="1276">
        <f>'[2]tr (2)'!E1928</f>
        <v>120.9</v>
      </c>
      <c r="E2877" s="1224">
        <f>'[2]tr (2)'!F1928</f>
        <v>118.3</v>
      </c>
      <c r="F2877" s="1224">
        <f>'[2]tr (2)'!G1928</f>
        <v>129.5</v>
      </c>
      <c r="G2877" s="1224">
        <f>'[2]tr (2)'!H1928</f>
        <v>116.1</v>
      </c>
      <c r="H2877" s="1224">
        <f>'[2]tr (2)'!I1928</f>
        <v>121.1</v>
      </c>
      <c r="I2877" s="1224">
        <f>'[2]tr (2)'!J1928</f>
        <v>126.8</v>
      </c>
      <c r="J2877" s="1224">
        <f>'[2]tr (2)'!K1928</f>
        <v>141.1</v>
      </c>
      <c r="K2877" s="1224">
        <f>'[2]tr (2)'!L1928</f>
        <v>136.1</v>
      </c>
      <c r="L2877" s="1224">
        <f>'[2]tr (2)'!M1928</f>
        <v>136.80000000000001</v>
      </c>
      <c r="M2877" s="1224">
        <f>'[2]tr (2)'!N1928</f>
        <v>146.9</v>
      </c>
      <c r="N2877" s="1272">
        <f>'[2]tr (2)'!O1928</f>
        <v>157.80000000000001</v>
      </c>
      <c r="O2877" s="1224">
        <f>'[2]tr (2)'!P1928</f>
        <v>156.30000000000001</v>
      </c>
      <c r="P2877" s="1276">
        <f>'[2]tr (2)'!Q1928</f>
        <v>139.80000000000001</v>
      </c>
      <c r="Q2877" s="1278" t="s">
        <v>2758</v>
      </c>
    </row>
    <row r="2878" spans="1:17" s="1243" customFormat="1" ht="15" customHeight="1">
      <c r="A2878" s="1244" t="s">
        <v>2759</v>
      </c>
      <c r="B2878" s="1272">
        <f>'[2]tr (2)'!C1929</f>
        <v>115.8</v>
      </c>
      <c r="C2878" s="1224">
        <f>'[2]tr (2)'!D1929</f>
        <v>115.8</v>
      </c>
      <c r="D2878" s="1276">
        <f>'[2]tr (2)'!E1929</f>
        <v>115.8</v>
      </c>
      <c r="E2878" s="1224">
        <f>'[2]tr (2)'!F1929</f>
        <v>115.8</v>
      </c>
      <c r="F2878" s="1224">
        <f>'[2]tr (2)'!G1929</f>
        <v>115.8</v>
      </c>
      <c r="G2878" s="1224">
        <f>'[2]tr (2)'!H1929</f>
        <v>115.4</v>
      </c>
      <c r="H2878" s="1224">
        <f>'[2]tr (2)'!I1929</f>
        <v>115.4</v>
      </c>
      <c r="I2878" s="1224">
        <f>'[2]tr (2)'!J1929</f>
        <v>115.4</v>
      </c>
      <c r="J2878" s="1224">
        <f>'[2]tr (2)'!K1929</f>
        <v>115.5</v>
      </c>
      <c r="K2878" s="1224">
        <f>'[2]tr (2)'!L1929</f>
        <v>114.4</v>
      </c>
      <c r="L2878" s="1224">
        <f>'[2]tr (2)'!M1929</f>
        <v>114.1</v>
      </c>
      <c r="M2878" s="1224">
        <f>'[2]tr (2)'!N1929</f>
        <v>113.3</v>
      </c>
      <c r="N2878" s="1272">
        <f>'[2]tr (2)'!O1929</f>
        <v>113.3</v>
      </c>
      <c r="O2878" s="1224">
        <f>'[2]tr (2)'!P1929</f>
        <v>113.3</v>
      </c>
      <c r="P2878" s="1276">
        <f>'[2]tr (2)'!Q1929</f>
        <v>113.1</v>
      </c>
      <c r="Q2878" s="1278" t="s">
        <v>2760</v>
      </c>
    </row>
    <row r="2879" spans="1:17" s="1243" customFormat="1" ht="15" customHeight="1">
      <c r="A2879" s="1244" t="s">
        <v>2761</v>
      </c>
      <c r="B2879" s="1272">
        <f>'[2]tr (2)'!C1930</f>
        <v>140</v>
      </c>
      <c r="C2879" s="1224">
        <f>'[2]tr (2)'!D1930</f>
        <v>140</v>
      </c>
      <c r="D2879" s="1276">
        <f>'[2]tr (2)'!E1930</f>
        <v>139.9</v>
      </c>
      <c r="E2879" s="1224">
        <f>'[2]tr (2)'!F1930</f>
        <v>139.4</v>
      </c>
      <c r="F2879" s="1224">
        <f>'[2]tr (2)'!G1930</f>
        <v>139.80000000000001</v>
      </c>
      <c r="G2879" s="1224">
        <f>'[2]tr (2)'!H1930</f>
        <v>136.80000000000001</v>
      </c>
      <c r="H2879" s="1224">
        <f>'[2]tr (2)'!I1930</f>
        <v>139</v>
      </c>
      <c r="I2879" s="1224">
        <f>'[2]tr (2)'!J1930</f>
        <v>138.5</v>
      </c>
      <c r="J2879" s="1224">
        <f>'[2]tr (2)'!K1930</f>
        <v>137.30000000000001</v>
      </c>
      <c r="K2879" s="1224">
        <f>'[2]tr (2)'!L1930</f>
        <v>139.6</v>
      </c>
      <c r="L2879" s="1224">
        <f>'[2]tr (2)'!M1930</f>
        <v>133.30000000000001</v>
      </c>
      <c r="M2879" s="1224">
        <f>'[2]tr (2)'!N1930</f>
        <v>133.4</v>
      </c>
      <c r="N2879" s="1272">
        <f>'[2]tr (2)'!O1930</f>
        <v>140.6</v>
      </c>
      <c r="O2879" s="1224">
        <f>'[2]tr (2)'!P1930</f>
        <v>142</v>
      </c>
      <c r="P2879" s="1276">
        <f>'[2]tr (2)'!Q1930</f>
        <v>144.69999999999999</v>
      </c>
      <c r="Q2879" s="1278" t="s">
        <v>2762</v>
      </c>
    </row>
    <row r="2880" spans="1:17" s="1243" customFormat="1" ht="15" customHeight="1">
      <c r="A2880" s="1244" t="s">
        <v>2763</v>
      </c>
      <c r="B2880" s="1272">
        <f>'[2]tr (2)'!C1931</f>
        <v>131.6</v>
      </c>
      <c r="C2880" s="1224">
        <f>'[2]tr (2)'!D1931</f>
        <v>137.5</v>
      </c>
      <c r="D2880" s="1276">
        <f>'[2]tr (2)'!E1931</f>
        <v>141.69999999999999</v>
      </c>
      <c r="E2880" s="1224">
        <f>'[2]tr (2)'!F1931</f>
        <v>135.30000000000001</v>
      </c>
      <c r="F2880" s="1224">
        <f>'[2]tr (2)'!G1931</f>
        <v>125.5</v>
      </c>
      <c r="G2880" s="1224">
        <f>'[2]tr (2)'!H1931</f>
        <v>125.5</v>
      </c>
      <c r="H2880" s="1224">
        <f>'[2]tr (2)'!I1931</f>
        <v>124.7</v>
      </c>
      <c r="I2880" s="1224">
        <f>'[2]tr (2)'!J1931</f>
        <v>124.8</v>
      </c>
      <c r="J2880" s="1224">
        <f>'[2]tr (2)'!K1931</f>
        <v>126.7</v>
      </c>
      <c r="K2880" s="1224">
        <f>'[2]tr (2)'!L1931</f>
        <v>126.8</v>
      </c>
      <c r="L2880" s="1224">
        <f>'[2]tr (2)'!M1931</f>
        <v>128.1</v>
      </c>
      <c r="M2880" s="1224">
        <f>'[2]tr (2)'!N1931</f>
        <v>128.9</v>
      </c>
      <c r="N2880" s="1272">
        <f>'[2]tr (2)'!O1931</f>
        <v>128.1</v>
      </c>
      <c r="O2880" s="1224">
        <f>'[2]tr (2)'!P1931</f>
        <v>131.30000000000001</v>
      </c>
      <c r="P2880" s="1276">
        <f>'[2]tr (2)'!Q1931</f>
        <v>127.4</v>
      </c>
      <c r="Q2880" s="1278" t="s">
        <v>2764</v>
      </c>
    </row>
    <row r="2881" spans="1:17" s="1243" customFormat="1" ht="15" customHeight="1">
      <c r="A2881" s="1244" t="s">
        <v>2765</v>
      </c>
      <c r="B2881" s="1272">
        <f>'[2]tr (2)'!C1932</f>
        <v>112.8</v>
      </c>
      <c r="C2881" s="1224">
        <f>'[2]tr (2)'!D1932</f>
        <v>112.8</v>
      </c>
      <c r="D2881" s="1276">
        <f>'[2]tr (2)'!E1932</f>
        <v>112.8</v>
      </c>
      <c r="E2881" s="1224">
        <f>'[2]tr (2)'!F1932</f>
        <v>110.7</v>
      </c>
      <c r="F2881" s="1224">
        <f>'[2]tr (2)'!G1932</f>
        <v>111.5</v>
      </c>
      <c r="G2881" s="1224">
        <f>'[2]tr (2)'!H1932</f>
        <v>115.3</v>
      </c>
      <c r="H2881" s="1224">
        <f>'[2]tr (2)'!I1932</f>
        <v>115.3</v>
      </c>
      <c r="I2881" s="1224">
        <f>'[2]tr (2)'!J1932</f>
        <v>112.8</v>
      </c>
      <c r="J2881" s="1224">
        <f>'[2]tr (2)'!K1932</f>
        <v>110.3</v>
      </c>
      <c r="K2881" s="1224">
        <f>'[2]tr (2)'!L1932</f>
        <v>108.1</v>
      </c>
      <c r="L2881" s="1224">
        <f>'[2]tr (2)'!M1932</f>
        <v>111.8</v>
      </c>
      <c r="M2881" s="1224">
        <f>'[2]tr (2)'!N1932</f>
        <v>113.7</v>
      </c>
      <c r="N2881" s="1272">
        <f>'[2]tr (2)'!O1932</f>
        <v>113.7</v>
      </c>
      <c r="O2881" s="1224">
        <f>'[2]tr (2)'!P1932</f>
        <v>113.7</v>
      </c>
      <c r="P2881" s="1276">
        <f>'[2]tr (2)'!Q1932</f>
        <v>113.7</v>
      </c>
      <c r="Q2881" s="1278" t="s">
        <v>2766</v>
      </c>
    </row>
    <row r="2882" spans="1:17" s="1243" customFormat="1" ht="15" customHeight="1">
      <c r="A2882" s="1244"/>
      <c r="B2882" s="1272"/>
      <c r="C2882" s="1224"/>
      <c r="D2882" s="1268"/>
      <c r="E2882" s="1267"/>
      <c r="F2882" s="1267"/>
      <c r="G2882" s="1267"/>
      <c r="H2882" s="1267"/>
      <c r="I2882" s="1267"/>
      <c r="J2882" s="1267"/>
      <c r="K2882" s="1267"/>
      <c r="L2882" s="1267"/>
      <c r="M2882" s="1267"/>
      <c r="N2882" s="1266"/>
      <c r="O2882" s="1267"/>
      <c r="P2882" s="1268"/>
      <c r="Q2882" s="1278"/>
    </row>
    <row r="2883" spans="1:17" s="1243" customFormat="1" ht="15" customHeight="1">
      <c r="A2883" s="1274" t="s">
        <v>2767</v>
      </c>
      <c r="B2883" s="1266">
        <f>'[2]tr (2)'!C1934</f>
        <v>138.69999999999999</v>
      </c>
      <c r="C2883" s="1267">
        <f>'[2]tr (2)'!D1934</f>
        <v>138.69999999999999</v>
      </c>
      <c r="D2883" s="1268">
        <f>'[2]tr (2)'!E1934</f>
        <v>138.69999999999999</v>
      </c>
      <c r="E2883" s="1267">
        <f>'[2]tr (2)'!F1934</f>
        <v>138.69999999999999</v>
      </c>
      <c r="F2883" s="1267">
        <f>'[2]tr (2)'!G1934</f>
        <v>138.69999999999999</v>
      </c>
      <c r="G2883" s="1267">
        <f>'[2]tr (2)'!H1934</f>
        <v>138.69999999999999</v>
      </c>
      <c r="H2883" s="1267">
        <f>'[2]tr (2)'!I1934</f>
        <v>138.69999999999999</v>
      </c>
      <c r="I2883" s="1267">
        <f>'[2]tr (2)'!J1934</f>
        <v>138.69999999999999</v>
      </c>
      <c r="J2883" s="1267">
        <f>'[2]tr (2)'!K1934</f>
        <v>138.69999999999999</v>
      </c>
      <c r="K2883" s="1267">
        <f>'[2]tr (2)'!L1934</f>
        <v>138.69999999999999</v>
      </c>
      <c r="L2883" s="1267">
        <f>'[2]tr (2)'!M1934</f>
        <v>138.69999999999999</v>
      </c>
      <c r="M2883" s="1267">
        <f>'[2]tr (2)'!N1934</f>
        <v>138.69999999999999</v>
      </c>
      <c r="N2883" s="1266">
        <f>'[2]tr (2)'!O1934</f>
        <v>125.1</v>
      </c>
      <c r="O2883" s="1267">
        <f>'[2]tr (2)'!P1934</f>
        <v>125.1</v>
      </c>
      <c r="P2883" s="1268">
        <f>'[2]tr (2)'!Q1934</f>
        <v>125.1</v>
      </c>
      <c r="Q2883" s="1273" t="s">
        <v>2768</v>
      </c>
    </row>
    <row r="2884" spans="1:17" s="1243" customFormat="1" ht="15" customHeight="1">
      <c r="A2884" s="1244" t="s">
        <v>2769</v>
      </c>
      <c r="B2884" s="1272">
        <f>'[2]tr (2)'!C1935</f>
        <v>120</v>
      </c>
      <c r="C2884" s="1224">
        <f>'[2]tr (2)'!D1935</f>
        <v>120</v>
      </c>
      <c r="D2884" s="1276">
        <f>'[2]tr (2)'!E1935</f>
        <v>120</v>
      </c>
      <c r="E2884" s="1224">
        <f>'[2]tr (2)'!F1935</f>
        <v>120</v>
      </c>
      <c r="F2884" s="1224">
        <f>'[2]tr (2)'!G1935</f>
        <v>120</v>
      </c>
      <c r="G2884" s="1224">
        <f>'[2]tr (2)'!H1935</f>
        <v>120</v>
      </c>
      <c r="H2884" s="1224">
        <f>'[2]tr (2)'!I1935</f>
        <v>120</v>
      </c>
      <c r="I2884" s="1224">
        <f>'[2]tr (2)'!J1935</f>
        <v>120</v>
      </c>
      <c r="J2884" s="1224">
        <f>'[2]tr (2)'!K1935</f>
        <v>120</v>
      </c>
      <c r="K2884" s="1224">
        <f>'[2]tr (2)'!L1935</f>
        <v>120</v>
      </c>
      <c r="L2884" s="1224">
        <f>'[2]tr (2)'!M1935</f>
        <v>120</v>
      </c>
      <c r="M2884" s="1224">
        <f>'[2]tr (2)'!N1935</f>
        <v>120</v>
      </c>
      <c r="N2884" s="1272">
        <f>'[2]tr (2)'!O1935</f>
        <v>120</v>
      </c>
      <c r="O2884" s="1224">
        <f>'[2]tr (2)'!P1935</f>
        <v>120</v>
      </c>
      <c r="P2884" s="1276">
        <f>'[2]tr (2)'!Q1935</f>
        <v>120</v>
      </c>
      <c r="Q2884" s="1277" t="s">
        <v>2770</v>
      </c>
    </row>
    <row r="2885" spans="1:17" s="1243" customFormat="1" ht="15" customHeight="1">
      <c r="A2885" s="1244" t="s">
        <v>2771</v>
      </c>
      <c r="B2885" s="1272">
        <f>'[2]tr (2)'!C1936</f>
        <v>112.5</v>
      </c>
      <c r="C2885" s="1224">
        <f>'[2]tr (2)'!D1936</f>
        <v>112.5</v>
      </c>
      <c r="D2885" s="1276">
        <f>'[2]tr (2)'!E1936</f>
        <v>112.5</v>
      </c>
      <c r="E2885" s="1224">
        <f>'[2]tr (2)'!F1936</f>
        <v>112.5</v>
      </c>
      <c r="F2885" s="1224">
        <f>'[2]tr (2)'!G1936</f>
        <v>112.5</v>
      </c>
      <c r="G2885" s="1224">
        <f>'[2]tr (2)'!H1936</f>
        <v>112.5</v>
      </c>
      <c r="H2885" s="1224">
        <f>'[2]tr (2)'!I1936</f>
        <v>112.5</v>
      </c>
      <c r="I2885" s="1224">
        <f>'[2]tr (2)'!J1936</f>
        <v>112.5</v>
      </c>
      <c r="J2885" s="1224">
        <f>'[2]tr (2)'!K1936</f>
        <v>112.5</v>
      </c>
      <c r="K2885" s="1224">
        <f>'[2]tr (2)'!L1936</f>
        <v>112.5</v>
      </c>
      <c r="L2885" s="1224">
        <f>'[2]tr (2)'!M1936</f>
        <v>112.5</v>
      </c>
      <c r="M2885" s="1224">
        <f>'[2]tr (2)'!N1936</f>
        <v>112.5</v>
      </c>
      <c r="N2885" s="1272">
        <f>'[2]tr (2)'!O1936</f>
        <v>112.5</v>
      </c>
      <c r="O2885" s="1224">
        <f>'[2]tr (2)'!P1936</f>
        <v>112.5</v>
      </c>
      <c r="P2885" s="1276">
        <f>'[2]tr (2)'!Q1936</f>
        <v>112.5</v>
      </c>
      <c r="Q2885" s="1278" t="s">
        <v>2772</v>
      </c>
    </row>
    <row r="2886" spans="1:17" s="1243" customFormat="1" ht="15" customHeight="1">
      <c r="A2886" s="1244" t="s">
        <v>2773</v>
      </c>
      <c r="B2886" s="1272">
        <f>'[2]tr (2)'!C1937</f>
        <v>145.9</v>
      </c>
      <c r="C2886" s="1224">
        <f>'[2]tr (2)'!D1937</f>
        <v>145.9</v>
      </c>
      <c r="D2886" s="1276">
        <f>'[2]tr (2)'!E1937</f>
        <v>145.9</v>
      </c>
      <c r="E2886" s="1224">
        <f>'[2]tr (2)'!F1937</f>
        <v>145.9</v>
      </c>
      <c r="F2886" s="1224">
        <f>'[2]tr (2)'!G1937</f>
        <v>145.9</v>
      </c>
      <c r="G2886" s="1224">
        <f>'[2]tr (2)'!H1937</f>
        <v>145.9</v>
      </c>
      <c r="H2886" s="1224">
        <f>'[2]tr (2)'!I1937</f>
        <v>145.9</v>
      </c>
      <c r="I2886" s="1224">
        <f>'[2]tr (2)'!J1937</f>
        <v>145.9</v>
      </c>
      <c r="J2886" s="1224">
        <f>'[2]tr (2)'!K1937</f>
        <v>145.9</v>
      </c>
      <c r="K2886" s="1224">
        <f>'[2]tr (2)'!L1937</f>
        <v>145.9</v>
      </c>
      <c r="L2886" s="1224">
        <f>'[2]tr (2)'!M1937</f>
        <v>145.9</v>
      </c>
      <c r="M2886" s="1224">
        <f>'[2]tr (2)'!N1937</f>
        <v>145.9</v>
      </c>
      <c r="N2886" s="1272">
        <f>'[2]tr (2)'!O1937</f>
        <v>145.9</v>
      </c>
      <c r="O2886" s="1224">
        <f>'[2]tr (2)'!P1937</f>
        <v>145.9</v>
      </c>
      <c r="P2886" s="1276">
        <f>'[2]tr (2)'!Q1937</f>
        <v>145.9</v>
      </c>
      <c r="Q2886" s="1278" t="s">
        <v>2774</v>
      </c>
    </row>
    <row r="2887" spans="1:17" s="1243" customFormat="1" ht="15" customHeight="1">
      <c r="A2887" s="1244" t="s">
        <v>2775</v>
      </c>
      <c r="B2887" s="1272">
        <f>'[2]tr (2)'!C1938</f>
        <v>138.80000000000001</v>
      </c>
      <c r="C2887" s="1224">
        <f>'[2]tr (2)'!D1938</f>
        <v>138.80000000000001</v>
      </c>
      <c r="D2887" s="1276">
        <f>'[2]tr (2)'!E1938</f>
        <v>138.80000000000001</v>
      </c>
      <c r="E2887" s="1224">
        <f>'[2]tr (2)'!F1938</f>
        <v>138.80000000000001</v>
      </c>
      <c r="F2887" s="1224">
        <f>'[2]tr (2)'!G1938</f>
        <v>138.80000000000001</v>
      </c>
      <c r="G2887" s="1224">
        <f>'[2]tr (2)'!H1938</f>
        <v>138.80000000000001</v>
      </c>
      <c r="H2887" s="1224">
        <f>'[2]tr (2)'!I1938</f>
        <v>138.80000000000001</v>
      </c>
      <c r="I2887" s="1224">
        <f>'[2]tr (2)'!J1938</f>
        <v>138.80000000000001</v>
      </c>
      <c r="J2887" s="1224">
        <f>'[2]tr (2)'!K1938</f>
        <v>138.80000000000001</v>
      </c>
      <c r="K2887" s="1224">
        <f>'[2]tr (2)'!L1938</f>
        <v>138.80000000000001</v>
      </c>
      <c r="L2887" s="1224">
        <f>'[2]tr (2)'!M1938</f>
        <v>138.80000000000001</v>
      </c>
      <c r="M2887" s="1224">
        <f>'[2]tr (2)'!N1938</f>
        <v>138.80000000000001</v>
      </c>
      <c r="N2887" s="1272">
        <f>'[2]tr (2)'!O1938</f>
        <v>125.1</v>
      </c>
      <c r="O2887" s="1224">
        <f>'[2]tr (2)'!P1938</f>
        <v>125.1</v>
      </c>
      <c r="P2887" s="1276">
        <f>'[2]tr (2)'!Q1938</f>
        <v>125.1</v>
      </c>
      <c r="Q2887" s="1278" t="s">
        <v>2776</v>
      </c>
    </row>
    <row r="2888" spans="1:17" s="1243" customFormat="1" ht="15" customHeight="1">
      <c r="A2888" s="1244"/>
      <c r="B2888" s="1272"/>
      <c r="C2888" s="1224"/>
      <c r="D2888" s="1268"/>
      <c r="E2888" s="1267"/>
      <c r="F2888" s="1267"/>
      <c r="G2888" s="1267"/>
      <c r="H2888" s="1267"/>
      <c r="I2888" s="1267"/>
      <c r="J2888" s="1267"/>
      <c r="K2888" s="1267"/>
      <c r="L2888" s="1267"/>
      <c r="M2888" s="1267"/>
      <c r="N2888" s="1266"/>
      <c r="O2888" s="1267"/>
      <c r="P2888" s="1268"/>
      <c r="Q2888" s="1278"/>
    </row>
    <row r="2889" spans="1:17" s="1243" customFormat="1" ht="15" customHeight="1">
      <c r="A2889" s="1274" t="s">
        <v>2777</v>
      </c>
      <c r="B2889" s="1266">
        <f>'[2]tr (2)'!C1940</f>
        <v>127.6</v>
      </c>
      <c r="C2889" s="1267">
        <f>'[2]tr (2)'!D1940</f>
        <v>127.4</v>
      </c>
      <c r="D2889" s="1268">
        <f>'[2]tr (2)'!E1940</f>
        <v>127.2</v>
      </c>
      <c r="E2889" s="1267">
        <f>'[2]tr (2)'!F1940</f>
        <v>127.2</v>
      </c>
      <c r="F2889" s="1267">
        <f>'[2]tr (2)'!G1940</f>
        <v>123.5</v>
      </c>
      <c r="G2889" s="1267">
        <f>'[2]tr (2)'!H1940</f>
        <v>121.5</v>
      </c>
      <c r="H2889" s="1267">
        <f>'[2]tr (2)'!I1940</f>
        <v>121.5</v>
      </c>
      <c r="I2889" s="1267">
        <f>'[2]tr (2)'!J1940</f>
        <v>121.4</v>
      </c>
      <c r="J2889" s="1267">
        <f>'[2]tr (2)'!K1940</f>
        <v>121.4</v>
      </c>
      <c r="K2889" s="1267">
        <f>'[2]tr (2)'!L1940</f>
        <v>121.4</v>
      </c>
      <c r="L2889" s="1267">
        <f>'[2]tr (2)'!M1940</f>
        <v>121.7</v>
      </c>
      <c r="M2889" s="1267">
        <f>'[2]tr (2)'!N1940</f>
        <v>121.8</v>
      </c>
      <c r="N2889" s="1266">
        <f>'[2]tr (2)'!O1940</f>
        <v>121.8</v>
      </c>
      <c r="O2889" s="1267">
        <f>'[2]tr (2)'!P1940</f>
        <v>121.8</v>
      </c>
      <c r="P2889" s="1268">
        <f>'[2]tr (2)'!Q1940</f>
        <v>121.4</v>
      </c>
      <c r="Q2889" s="1273" t="s">
        <v>2778</v>
      </c>
    </row>
    <row r="2890" spans="1:17" s="1243" customFormat="1" ht="15" customHeight="1">
      <c r="A2890" s="1244" t="s">
        <v>2779</v>
      </c>
      <c r="B2890" s="1272">
        <f>'[2]tr (2)'!C1941</f>
        <v>102.1</v>
      </c>
      <c r="C2890" s="1224">
        <f>'[2]tr (2)'!D1941</f>
        <v>102.1</v>
      </c>
      <c r="D2890" s="1276">
        <f>'[2]tr (2)'!E1941</f>
        <v>102.1</v>
      </c>
      <c r="E2890" s="1224">
        <f>'[2]tr (2)'!F1941</f>
        <v>102.1</v>
      </c>
      <c r="F2890" s="1224">
        <f>'[2]tr (2)'!G1941</f>
        <v>102.1</v>
      </c>
      <c r="G2890" s="1224">
        <f>'[2]tr (2)'!H1941</f>
        <v>102.1</v>
      </c>
      <c r="H2890" s="1224">
        <f>'[2]tr (2)'!I1941</f>
        <v>102.1</v>
      </c>
      <c r="I2890" s="1224">
        <f>'[2]tr (2)'!J1941</f>
        <v>102.1</v>
      </c>
      <c r="J2890" s="1224">
        <f>'[2]tr (2)'!K1941</f>
        <v>102.1</v>
      </c>
      <c r="K2890" s="1224">
        <f>'[2]tr (2)'!L1941</f>
        <v>102.1</v>
      </c>
      <c r="L2890" s="1224">
        <f>'[2]tr (2)'!M1941</f>
        <v>102.1</v>
      </c>
      <c r="M2890" s="1224">
        <f>'[2]tr (2)'!N1941</f>
        <v>102.1</v>
      </c>
      <c r="N2890" s="1272">
        <f>'[2]tr (2)'!O1941</f>
        <v>102.1</v>
      </c>
      <c r="O2890" s="1224">
        <f>'[2]tr (2)'!P1941</f>
        <v>102.1</v>
      </c>
      <c r="P2890" s="1276">
        <f>'[2]tr (2)'!Q1941</f>
        <v>102.1</v>
      </c>
      <c r="Q2890" s="1278" t="s">
        <v>2780</v>
      </c>
    </row>
    <row r="2891" spans="1:17" s="1243" customFormat="1" ht="15" customHeight="1">
      <c r="A2891" s="1244" t="s">
        <v>2781</v>
      </c>
      <c r="B2891" s="1272">
        <f>'[2]tr (2)'!C1942</f>
        <v>136.5</v>
      </c>
      <c r="C2891" s="1224">
        <f>'[2]tr (2)'!D1942</f>
        <v>136.5</v>
      </c>
      <c r="D2891" s="1276">
        <f>'[2]tr (2)'!E1942</f>
        <v>136.19999999999999</v>
      </c>
      <c r="E2891" s="1224">
        <f>'[2]tr (2)'!F1942</f>
        <v>136.19999999999999</v>
      </c>
      <c r="F2891" s="1224">
        <f>'[2]tr (2)'!G1942</f>
        <v>131.4</v>
      </c>
      <c r="G2891" s="1224">
        <f>'[2]tr (2)'!H1942</f>
        <v>128.80000000000001</v>
      </c>
      <c r="H2891" s="1224">
        <f>'[2]tr (2)'!I1942</f>
        <v>128.80000000000001</v>
      </c>
      <c r="I2891" s="1224">
        <f>'[2]tr (2)'!J1942</f>
        <v>128.69999999999999</v>
      </c>
      <c r="J2891" s="1224">
        <f>'[2]tr (2)'!K1942</f>
        <v>128.69999999999999</v>
      </c>
      <c r="K2891" s="1224">
        <f>'[2]tr (2)'!L1942</f>
        <v>128.69999999999999</v>
      </c>
      <c r="L2891" s="1224">
        <f>'[2]tr (2)'!M1942</f>
        <v>128.69999999999999</v>
      </c>
      <c r="M2891" s="1224">
        <f>'[2]tr (2)'!N1942</f>
        <v>128.9</v>
      </c>
      <c r="N2891" s="1272">
        <f>'[2]tr (2)'!O1942</f>
        <v>128.9</v>
      </c>
      <c r="O2891" s="1224">
        <f>'[2]tr (2)'!P1942</f>
        <v>128.9</v>
      </c>
      <c r="P2891" s="1276">
        <f>'[2]tr (2)'!Q1942</f>
        <v>128.30000000000001</v>
      </c>
      <c r="Q2891" s="1278" t="s">
        <v>2782</v>
      </c>
    </row>
    <row r="2892" spans="1:17" s="1243" customFormat="1" ht="15" customHeight="1">
      <c r="A2892" s="1244" t="s">
        <v>2783</v>
      </c>
      <c r="B2892" s="1272">
        <f>'[2]tr (2)'!C1943</f>
        <v>92.8</v>
      </c>
      <c r="C2892" s="1224">
        <f>'[2]tr (2)'!D1943</f>
        <v>92.6</v>
      </c>
      <c r="D2892" s="1276">
        <f>'[2]tr (2)'!E1943</f>
        <v>92.6</v>
      </c>
      <c r="E2892" s="1224">
        <f>'[2]tr (2)'!F1943</f>
        <v>92.6</v>
      </c>
      <c r="F2892" s="1224">
        <f>'[2]tr (2)'!G1943</f>
        <v>92.6</v>
      </c>
      <c r="G2892" s="1224">
        <f>'[2]tr (2)'!H1943</f>
        <v>92.6</v>
      </c>
      <c r="H2892" s="1224">
        <f>'[2]tr (2)'!I1943</f>
        <v>92.6</v>
      </c>
      <c r="I2892" s="1224">
        <f>'[2]tr (2)'!J1943</f>
        <v>92.6</v>
      </c>
      <c r="J2892" s="1224">
        <f>'[2]tr (2)'!K1943</f>
        <v>92.6</v>
      </c>
      <c r="K2892" s="1224">
        <f>'[2]tr (2)'!L1943</f>
        <v>92.6</v>
      </c>
      <c r="L2892" s="1224">
        <f>'[2]tr (2)'!M1943</f>
        <v>92.6</v>
      </c>
      <c r="M2892" s="1224">
        <f>'[2]tr (2)'!N1943</f>
        <v>92.7</v>
      </c>
      <c r="N2892" s="1272">
        <f>'[2]tr (2)'!O1943</f>
        <v>92.7</v>
      </c>
      <c r="O2892" s="1224">
        <f>'[2]tr (2)'!P1943</f>
        <v>92.7</v>
      </c>
      <c r="P2892" s="1276">
        <f>'[2]tr (2)'!Q1943</f>
        <v>92.7</v>
      </c>
      <c r="Q2892" s="1278" t="s">
        <v>2784</v>
      </c>
    </row>
    <row r="2893" spans="1:17" s="1243" customFormat="1" ht="15" customHeight="1">
      <c r="A2893" s="1244" t="s">
        <v>2785</v>
      </c>
      <c r="B2893" s="1272">
        <f>'[2]tr (2)'!C1944</f>
        <v>111.3</v>
      </c>
      <c r="C2893" s="1224">
        <f>'[2]tr (2)'!D1944</f>
        <v>111.3</v>
      </c>
      <c r="D2893" s="1276">
        <f>'[2]tr (2)'!E1944</f>
        <v>111.3</v>
      </c>
      <c r="E2893" s="1224">
        <f>'[2]tr (2)'!F1944</f>
        <v>111.3</v>
      </c>
      <c r="F2893" s="1224">
        <f>'[2]tr (2)'!G1944</f>
        <v>111.3</v>
      </c>
      <c r="G2893" s="1224">
        <f>'[2]tr (2)'!H1944</f>
        <v>111.3</v>
      </c>
      <c r="H2893" s="1224">
        <f>'[2]tr (2)'!I1944</f>
        <v>111.3</v>
      </c>
      <c r="I2893" s="1224">
        <f>'[2]tr (2)'!J1944</f>
        <v>111.3</v>
      </c>
      <c r="J2893" s="1224">
        <f>'[2]tr (2)'!K1944</f>
        <v>111.3</v>
      </c>
      <c r="K2893" s="1224">
        <f>'[2]tr (2)'!L1944</f>
        <v>111.3</v>
      </c>
      <c r="L2893" s="1224">
        <f>'[2]tr (2)'!M1944</f>
        <v>111.3</v>
      </c>
      <c r="M2893" s="1224">
        <f>'[2]tr (2)'!N1944</f>
        <v>111.3</v>
      </c>
      <c r="N2893" s="1272">
        <f>'[2]tr (2)'!O1944</f>
        <v>111.3</v>
      </c>
      <c r="O2893" s="1224">
        <f>'[2]tr (2)'!P1944</f>
        <v>111.3</v>
      </c>
      <c r="P2893" s="1276">
        <f>'[2]tr (2)'!Q1944</f>
        <v>111.3</v>
      </c>
      <c r="Q2893" s="1278" t="s">
        <v>2786</v>
      </c>
    </row>
    <row r="2894" spans="1:17" s="1243" customFormat="1" ht="15" customHeight="1">
      <c r="A2894" s="1244" t="s">
        <v>2787</v>
      </c>
      <c r="B2894" s="1272">
        <f>'[2]tr (2)'!C1945</f>
        <v>105.4</v>
      </c>
      <c r="C2894" s="1224">
        <f>'[2]tr (2)'!D1945</f>
        <v>104.2</v>
      </c>
      <c r="D2894" s="1276">
        <f>'[2]tr (2)'!E1945</f>
        <v>104.7</v>
      </c>
      <c r="E2894" s="1224">
        <f>'[2]tr (2)'!F1945</f>
        <v>104.7</v>
      </c>
      <c r="F2894" s="1224">
        <f>'[2]tr (2)'!G1945</f>
        <v>104.7</v>
      </c>
      <c r="G2894" s="1224">
        <f>'[2]tr (2)'!H1945</f>
        <v>104.7</v>
      </c>
      <c r="H2894" s="1224">
        <f>'[2]tr (2)'!I1945</f>
        <v>104.7</v>
      </c>
      <c r="I2894" s="1224">
        <f>'[2]tr (2)'!J1945</f>
        <v>104.7</v>
      </c>
      <c r="J2894" s="1224">
        <f>'[2]tr (2)'!K1945</f>
        <v>104.7</v>
      </c>
      <c r="K2894" s="1224">
        <f>'[2]tr (2)'!L1945</f>
        <v>104.7</v>
      </c>
      <c r="L2894" s="1224">
        <f>'[2]tr (2)'!M1945</f>
        <v>106.4</v>
      </c>
      <c r="M2894" s="1224">
        <f>'[2]tr (2)'!N1945</f>
        <v>106.4</v>
      </c>
      <c r="N2894" s="1272">
        <f>'[2]tr (2)'!O1945</f>
        <v>106.4</v>
      </c>
      <c r="O2894" s="1224">
        <f>'[2]tr (2)'!P1945</f>
        <v>106.4</v>
      </c>
      <c r="P2894" s="1276">
        <f>'[2]tr (2)'!Q1945</f>
        <v>106.4</v>
      </c>
      <c r="Q2894" s="1278" t="s">
        <v>2788</v>
      </c>
    </row>
    <row r="2895" spans="1:17" s="1243" customFormat="1" ht="15" customHeight="1">
      <c r="A2895" s="1244" t="s">
        <v>2789</v>
      </c>
      <c r="B2895" s="1272">
        <f>'[2]tr (2)'!C1946</f>
        <v>83.2</v>
      </c>
      <c r="C2895" s="1224">
        <f>'[2]tr (2)'!D1946</f>
        <v>83.2</v>
      </c>
      <c r="D2895" s="1276">
        <f>'[2]tr (2)'!E1946</f>
        <v>83.2</v>
      </c>
      <c r="E2895" s="1224">
        <f>'[2]tr (2)'!F1946</f>
        <v>83.2</v>
      </c>
      <c r="F2895" s="1224">
        <f>'[2]tr (2)'!G1946</f>
        <v>83.2</v>
      </c>
      <c r="G2895" s="1224">
        <f>'[2]tr (2)'!H1946</f>
        <v>90.6</v>
      </c>
      <c r="H2895" s="1224">
        <f>'[2]tr (2)'!I1946</f>
        <v>90.6</v>
      </c>
      <c r="I2895" s="1224">
        <f>'[2]tr (2)'!J1946</f>
        <v>90.6</v>
      </c>
      <c r="J2895" s="1224">
        <f>'[2]tr (2)'!K1946</f>
        <v>94.9</v>
      </c>
      <c r="K2895" s="1224">
        <f>'[2]tr (2)'!L1946</f>
        <v>94.9</v>
      </c>
      <c r="L2895" s="1224">
        <f>'[2]tr (2)'!M1946</f>
        <v>94.9</v>
      </c>
      <c r="M2895" s="1224">
        <f>'[2]tr (2)'!N1946</f>
        <v>94.9</v>
      </c>
      <c r="N2895" s="1272">
        <f>'[2]tr (2)'!O1946</f>
        <v>94.9</v>
      </c>
      <c r="O2895" s="1224">
        <f>'[2]tr (2)'!P1946</f>
        <v>94.9</v>
      </c>
      <c r="P2895" s="1276">
        <f>'[2]tr (2)'!Q1946</f>
        <v>94.9</v>
      </c>
      <c r="Q2895" s="1278" t="s">
        <v>2790</v>
      </c>
    </row>
    <row r="2896" spans="1:17" s="1243" customFormat="1" ht="15" customHeight="1">
      <c r="A2896" s="1244"/>
      <c r="B2896" s="1272"/>
      <c r="C2896" s="1224"/>
      <c r="D2896" s="1268"/>
      <c r="E2896" s="1267"/>
      <c r="F2896" s="1267"/>
      <c r="G2896" s="1267"/>
      <c r="H2896" s="1267"/>
      <c r="I2896" s="1267"/>
      <c r="J2896" s="1267"/>
      <c r="K2896" s="1267"/>
      <c r="L2896" s="1267"/>
      <c r="M2896" s="1267"/>
      <c r="N2896" s="1266"/>
      <c r="O2896" s="1267"/>
      <c r="P2896" s="1268"/>
      <c r="Q2896" s="1277"/>
    </row>
    <row r="2897" spans="1:17" s="1243" customFormat="1" ht="15" customHeight="1">
      <c r="A2897" s="1274" t="s">
        <v>2791</v>
      </c>
      <c r="B2897" s="1266">
        <f>'[2]tr (2)'!C1948</f>
        <v>106.2</v>
      </c>
      <c r="C2897" s="1267">
        <f>'[2]tr (2)'!D1948</f>
        <v>106.1</v>
      </c>
      <c r="D2897" s="1268">
        <f>'[2]tr (2)'!E1948</f>
        <v>106.1</v>
      </c>
      <c r="E2897" s="1267">
        <f>'[2]tr (2)'!F1948</f>
        <v>106.1</v>
      </c>
      <c r="F2897" s="1267">
        <f>'[2]tr (2)'!G1948</f>
        <v>106.1</v>
      </c>
      <c r="G2897" s="1267">
        <f>'[2]tr (2)'!H1948</f>
        <v>106.1</v>
      </c>
      <c r="H2897" s="1267">
        <f>'[2]tr (2)'!I1948</f>
        <v>106.1</v>
      </c>
      <c r="I2897" s="1267">
        <f>'[2]tr (2)'!J1948</f>
        <v>106.1</v>
      </c>
      <c r="J2897" s="1267">
        <f>'[2]tr (2)'!K1948</f>
        <v>106.1</v>
      </c>
      <c r="K2897" s="1267">
        <f>'[2]tr (2)'!L1948</f>
        <v>106.1</v>
      </c>
      <c r="L2897" s="1267">
        <f>'[2]tr (2)'!M1948</f>
        <v>106.1</v>
      </c>
      <c r="M2897" s="1267">
        <f>'[2]tr (2)'!N1948</f>
        <v>106.1</v>
      </c>
      <c r="N2897" s="1266">
        <f>'[2]tr (2)'!O1948</f>
        <v>106.1</v>
      </c>
      <c r="O2897" s="1267">
        <f>'[2]tr (2)'!P1948</f>
        <v>106.1</v>
      </c>
      <c r="P2897" s="1268">
        <f>'[2]tr (2)'!Q1948</f>
        <v>106.1</v>
      </c>
      <c r="Q2897" s="1275" t="s">
        <v>2792</v>
      </c>
    </row>
    <row r="2898" spans="1:17" s="1243" customFormat="1" ht="15" customHeight="1">
      <c r="A2898" s="1244" t="s">
        <v>2793</v>
      </c>
      <c r="B2898" s="1272">
        <f>'[2]tr (2)'!C1949</f>
        <v>104.6</v>
      </c>
      <c r="C2898" s="1224">
        <f>'[2]tr (2)'!D1949</f>
        <v>104.4</v>
      </c>
      <c r="D2898" s="1276">
        <f>'[2]tr (2)'!E1949</f>
        <v>104.4</v>
      </c>
      <c r="E2898" s="1224">
        <f>'[2]tr (2)'!F1949</f>
        <v>104.4</v>
      </c>
      <c r="F2898" s="1224">
        <f>'[2]tr (2)'!G1949</f>
        <v>104.4</v>
      </c>
      <c r="G2898" s="1224">
        <f>'[2]tr (2)'!H1949</f>
        <v>104.4</v>
      </c>
      <c r="H2898" s="1224">
        <f>'[2]tr (2)'!I1949</f>
        <v>104.4</v>
      </c>
      <c r="I2898" s="1224">
        <f>'[2]tr (2)'!J1949</f>
        <v>104.4</v>
      </c>
      <c r="J2898" s="1224">
        <f>'[2]tr (2)'!K1949</f>
        <v>104.4</v>
      </c>
      <c r="K2898" s="1224">
        <f>'[2]tr (2)'!L1949</f>
        <v>104.4</v>
      </c>
      <c r="L2898" s="1224">
        <f>'[2]tr (2)'!M1949</f>
        <v>104.4</v>
      </c>
      <c r="M2898" s="1224">
        <f>'[2]tr (2)'!N1949</f>
        <v>104.4</v>
      </c>
      <c r="N2898" s="1272">
        <f>'[2]tr (2)'!O1949</f>
        <v>104.4</v>
      </c>
      <c r="O2898" s="1224">
        <f>'[2]tr (2)'!P1949</f>
        <v>104.4</v>
      </c>
      <c r="P2898" s="1276">
        <f>'[2]tr (2)'!Q1949</f>
        <v>104.4</v>
      </c>
      <c r="Q2898" s="1278" t="s">
        <v>2794</v>
      </c>
    </row>
    <row r="2899" spans="1:17" s="1243" customFormat="1" ht="15" customHeight="1">
      <c r="A2899" s="1244" t="s">
        <v>2795</v>
      </c>
      <c r="B2899" s="1272">
        <f>'[2]tr (2)'!C1950</f>
        <v>113.5</v>
      </c>
      <c r="C2899" s="1224">
        <f>'[2]tr (2)'!D1950</f>
        <v>113.5</v>
      </c>
      <c r="D2899" s="1276">
        <f>'[2]tr (2)'!E1950</f>
        <v>113.5</v>
      </c>
      <c r="E2899" s="1224">
        <f>'[2]tr (2)'!F1950</f>
        <v>113.4</v>
      </c>
      <c r="F2899" s="1224">
        <f>'[2]tr (2)'!G1950</f>
        <v>113.4</v>
      </c>
      <c r="G2899" s="1224">
        <f>'[2]tr (2)'!H1950</f>
        <v>113.4</v>
      </c>
      <c r="H2899" s="1224">
        <f>'[2]tr (2)'!I1950</f>
        <v>113.3</v>
      </c>
      <c r="I2899" s="1224">
        <f>'[2]tr (2)'!J1950</f>
        <v>113.3</v>
      </c>
      <c r="J2899" s="1224">
        <f>'[2]tr (2)'!K1950</f>
        <v>113.2</v>
      </c>
      <c r="K2899" s="1224">
        <f>'[2]tr (2)'!L1950</f>
        <v>113</v>
      </c>
      <c r="L2899" s="1224">
        <f>'[2]tr (2)'!M1950</f>
        <v>113</v>
      </c>
      <c r="M2899" s="1224">
        <f>'[2]tr (2)'!N1950</f>
        <v>113</v>
      </c>
      <c r="N2899" s="1272">
        <f>'[2]tr (2)'!O1950</f>
        <v>113</v>
      </c>
      <c r="O2899" s="1224">
        <f>'[2]tr (2)'!P1950</f>
        <v>113</v>
      </c>
      <c r="P2899" s="1276">
        <f>'[2]tr (2)'!Q1950</f>
        <v>113</v>
      </c>
      <c r="Q2899" s="1277" t="s">
        <v>2796</v>
      </c>
    </row>
    <row r="2900" spans="1:17" s="1243" customFormat="1" ht="15" customHeight="1">
      <c r="A2900" s="1244" t="s">
        <v>2797</v>
      </c>
      <c r="B2900" s="1272">
        <f>'[2]tr (2)'!C1951</f>
        <v>100</v>
      </c>
      <c r="C2900" s="1224">
        <f>'[2]tr (2)'!D1951</f>
        <v>100</v>
      </c>
      <c r="D2900" s="1276">
        <f>'[2]tr (2)'!E1951</f>
        <v>100</v>
      </c>
      <c r="E2900" s="1224">
        <f>'[2]tr (2)'!F1951</f>
        <v>100</v>
      </c>
      <c r="F2900" s="1224">
        <f>'[2]tr (2)'!G1951</f>
        <v>100</v>
      </c>
      <c r="G2900" s="1224">
        <f>'[2]tr (2)'!H1951</f>
        <v>100</v>
      </c>
      <c r="H2900" s="1224">
        <f>'[2]tr (2)'!I1951</f>
        <v>100</v>
      </c>
      <c r="I2900" s="1224">
        <f>'[2]tr (2)'!J1951</f>
        <v>100</v>
      </c>
      <c r="J2900" s="1224">
        <f>'[2]tr (2)'!K1951</f>
        <v>100</v>
      </c>
      <c r="K2900" s="1224">
        <f>'[2]tr (2)'!L1951</f>
        <v>100</v>
      </c>
      <c r="L2900" s="1224">
        <f>'[2]tr (2)'!M1951</f>
        <v>100</v>
      </c>
      <c r="M2900" s="1224">
        <f>'[2]tr (2)'!N1951</f>
        <v>100</v>
      </c>
      <c r="N2900" s="1272">
        <f>'[2]tr (2)'!O1951</f>
        <v>100</v>
      </c>
      <c r="O2900" s="1224">
        <f>'[2]tr (2)'!P1951</f>
        <v>100</v>
      </c>
      <c r="P2900" s="1276">
        <f>'[2]tr (2)'!Q1951</f>
        <v>100</v>
      </c>
      <c r="Q2900" s="1277" t="s">
        <v>2798</v>
      </c>
    </row>
    <row r="2901" spans="1:17" s="1243" customFormat="1" ht="15" customHeight="1">
      <c r="A2901" s="1244" t="s">
        <v>2799</v>
      </c>
      <c r="B2901" s="1272">
        <f>'[2]tr (2)'!C1952</f>
        <v>120.9</v>
      </c>
      <c r="C2901" s="1224">
        <f>'[2]tr (2)'!D1952</f>
        <v>120.9</v>
      </c>
      <c r="D2901" s="1276">
        <f>'[2]tr (2)'!E1952</f>
        <v>120.9</v>
      </c>
      <c r="E2901" s="1224">
        <f>'[2]tr (2)'!F1952</f>
        <v>120.9</v>
      </c>
      <c r="F2901" s="1224">
        <f>'[2]tr (2)'!G1952</f>
        <v>120.9</v>
      </c>
      <c r="G2901" s="1224">
        <f>'[2]tr (2)'!H1952</f>
        <v>120.9</v>
      </c>
      <c r="H2901" s="1224">
        <f>'[2]tr (2)'!I1952</f>
        <v>120.9</v>
      </c>
      <c r="I2901" s="1224">
        <f>'[2]tr (2)'!J1952</f>
        <v>120.9</v>
      </c>
      <c r="J2901" s="1224">
        <f>'[2]tr (2)'!K1952</f>
        <v>120.9</v>
      </c>
      <c r="K2901" s="1224">
        <f>'[2]tr (2)'!L1952</f>
        <v>120.9</v>
      </c>
      <c r="L2901" s="1224">
        <f>'[2]tr (2)'!M1952</f>
        <v>120.9</v>
      </c>
      <c r="M2901" s="1224">
        <f>'[2]tr (2)'!N1952</f>
        <v>120.9</v>
      </c>
      <c r="N2901" s="1272">
        <f>'[2]tr (2)'!O1952</f>
        <v>120.9</v>
      </c>
      <c r="O2901" s="1224">
        <f>'[2]tr (2)'!P1952</f>
        <v>120.9</v>
      </c>
      <c r="P2901" s="1276">
        <f>'[2]tr (2)'!Q1952</f>
        <v>120.9</v>
      </c>
      <c r="Q2901" s="1280" t="s">
        <v>2800</v>
      </c>
    </row>
    <row r="2902" spans="1:17" s="1243" customFormat="1" ht="15" customHeight="1">
      <c r="A2902" s="1244" t="s">
        <v>2801</v>
      </c>
      <c r="B2902" s="1272">
        <f>'[2]tr (2)'!C1953</f>
        <v>119.9</v>
      </c>
      <c r="C2902" s="1224">
        <f>'[2]tr (2)'!D1953</f>
        <v>119.9</v>
      </c>
      <c r="D2902" s="1276">
        <f>'[2]tr (2)'!E1953</f>
        <v>119.9</v>
      </c>
      <c r="E2902" s="1224">
        <f>'[2]tr (2)'!F1953</f>
        <v>119.9</v>
      </c>
      <c r="F2902" s="1224">
        <f>'[2]tr (2)'!G1953</f>
        <v>119.9</v>
      </c>
      <c r="G2902" s="1224">
        <f>'[2]tr (2)'!H1953</f>
        <v>119.9</v>
      </c>
      <c r="H2902" s="1224">
        <f>'[2]tr (2)'!I1953</f>
        <v>119.9</v>
      </c>
      <c r="I2902" s="1224">
        <f>'[2]tr (2)'!J1953</f>
        <v>119.9</v>
      </c>
      <c r="J2902" s="1224">
        <f>'[2]tr (2)'!K1953</f>
        <v>119.9</v>
      </c>
      <c r="K2902" s="1224">
        <f>'[2]tr (2)'!L1953</f>
        <v>119.9</v>
      </c>
      <c r="L2902" s="1224">
        <f>'[2]tr (2)'!M1953</f>
        <v>119.9</v>
      </c>
      <c r="M2902" s="1224">
        <f>'[2]tr (2)'!N1953</f>
        <v>119.9</v>
      </c>
      <c r="N2902" s="1272">
        <f>'[2]tr (2)'!O1953</f>
        <v>119.9</v>
      </c>
      <c r="O2902" s="1224">
        <f>'[2]tr (2)'!P1953</f>
        <v>119.9</v>
      </c>
      <c r="P2902" s="1276">
        <f>'[2]tr (2)'!Q1953</f>
        <v>119.9</v>
      </c>
      <c r="Q2902" s="1280" t="s">
        <v>2802</v>
      </c>
    </row>
    <row r="2903" spans="1:17" s="1243" customFormat="1" ht="15" customHeight="1">
      <c r="A2903" s="1244" t="s">
        <v>2803</v>
      </c>
      <c r="B2903" s="1272">
        <f>'[2]tr (2)'!C1954</f>
        <v>100</v>
      </c>
      <c r="C2903" s="1224">
        <f>'[2]tr (2)'!D1954</f>
        <v>100</v>
      </c>
      <c r="D2903" s="1276">
        <f>'[2]tr (2)'!E1954</f>
        <v>100</v>
      </c>
      <c r="E2903" s="1224">
        <f>'[2]tr (2)'!F1954</f>
        <v>100</v>
      </c>
      <c r="F2903" s="1224">
        <f>'[2]tr (2)'!G1954</f>
        <v>100</v>
      </c>
      <c r="G2903" s="1224">
        <f>'[2]tr (2)'!H1954</f>
        <v>100</v>
      </c>
      <c r="H2903" s="1224">
        <f>'[2]tr (2)'!I1954</f>
        <v>100</v>
      </c>
      <c r="I2903" s="1224">
        <f>'[2]tr (2)'!J1954</f>
        <v>100</v>
      </c>
      <c r="J2903" s="1224">
        <f>'[2]tr (2)'!K1954</f>
        <v>100</v>
      </c>
      <c r="K2903" s="1224">
        <f>'[2]tr (2)'!L1954</f>
        <v>100</v>
      </c>
      <c r="L2903" s="1224">
        <f>'[2]tr (2)'!M1954</f>
        <v>100</v>
      </c>
      <c r="M2903" s="1224">
        <f>'[2]tr (2)'!N1954</f>
        <v>100</v>
      </c>
      <c r="N2903" s="1272">
        <f>'[2]tr (2)'!O1954</f>
        <v>100</v>
      </c>
      <c r="O2903" s="1224">
        <f>'[2]tr (2)'!P1954</f>
        <v>100</v>
      </c>
      <c r="P2903" s="1276">
        <f>'[2]tr (2)'!Q1954</f>
        <v>100</v>
      </c>
      <c r="Q2903" s="1280" t="s">
        <v>2804</v>
      </c>
    </row>
    <row r="2904" spans="1:17" s="1243" customFormat="1" ht="15" customHeight="1">
      <c r="A2904" s="1244" t="s">
        <v>2805</v>
      </c>
      <c r="B2904" s="1272">
        <f>'[2]tr (2)'!C1955</f>
        <v>173.9</v>
      </c>
      <c r="C2904" s="1224">
        <f>'[2]tr (2)'!D1955</f>
        <v>173.9</v>
      </c>
      <c r="D2904" s="1276">
        <f>'[2]tr (2)'!E1955</f>
        <v>173.9</v>
      </c>
      <c r="E2904" s="1224">
        <f>'[2]tr (2)'!F1955</f>
        <v>173.9</v>
      </c>
      <c r="F2904" s="1224">
        <f>'[2]tr (2)'!G1955</f>
        <v>173.9</v>
      </c>
      <c r="G2904" s="1224">
        <f>'[2]tr (2)'!H1955</f>
        <v>173.9</v>
      </c>
      <c r="H2904" s="1224">
        <f>'[2]tr (2)'!I1955</f>
        <v>173.9</v>
      </c>
      <c r="I2904" s="1224">
        <f>'[2]tr (2)'!J1955</f>
        <v>173.9</v>
      </c>
      <c r="J2904" s="1224">
        <f>'[2]tr (2)'!K1955</f>
        <v>173.9</v>
      </c>
      <c r="K2904" s="1224">
        <f>'[2]tr (2)'!L1955</f>
        <v>173.9</v>
      </c>
      <c r="L2904" s="1224">
        <f>'[2]tr (2)'!M1955</f>
        <v>173.9</v>
      </c>
      <c r="M2904" s="1224">
        <f>'[2]tr (2)'!N1955</f>
        <v>173.9</v>
      </c>
      <c r="N2904" s="1272">
        <f>'[2]tr (2)'!O1955</f>
        <v>173.9</v>
      </c>
      <c r="O2904" s="1224">
        <f>'[2]tr (2)'!P1955</f>
        <v>173.9</v>
      </c>
      <c r="P2904" s="1276">
        <f>'[2]tr (2)'!Q1955</f>
        <v>173.9</v>
      </c>
      <c r="Q2904" s="1280" t="s">
        <v>2806</v>
      </c>
    </row>
    <row r="2905" spans="1:17" s="1243" customFormat="1" ht="15" customHeight="1">
      <c r="A2905" s="1244"/>
      <c r="B2905" s="1272"/>
      <c r="C2905" s="1224"/>
      <c r="D2905" s="1276"/>
      <c r="E2905" s="1220"/>
      <c r="F2905" s="1220"/>
      <c r="G2905" s="1220"/>
      <c r="H2905" s="1220"/>
      <c r="I2905" s="1221"/>
      <c r="J2905" s="1220"/>
      <c r="K2905" s="1220"/>
      <c r="L2905" s="1221"/>
      <c r="M2905" s="1220"/>
      <c r="N2905" s="1262"/>
      <c r="O2905" s="1220"/>
      <c r="P2905" s="1263"/>
      <c r="Q2905" s="1280"/>
    </row>
    <row r="2906" spans="1:17" s="1243" customFormat="1" ht="15" customHeight="1">
      <c r="A2906" s="1244"/>
      <c r="B2906" s="1272"/>
      <c r="C2906" s="1224"/>
      <c r="D2906" s="1276"/>
      <c r="E2906" s="1220"/>
      <c r="F2906" s="1220"/>
      <c r="G2906" s="1220"/>
      <c r="H2906" s="1220"/>
      <c r="I2906" s="1221"/>
      <c r="J2906" s="1220"/>
      <c r="K2906" s="1220"/>
      <c r="L2906" s="1221"/>
      <c r="M2906" s="1220"/>
      <c r="N2906" s="1262"/>
      <c r="O2906" s="1220"/>
      <c r="P2906" s="1263"/>
      <c r="Q2906" s="1280"/>
    </row>
    <row r="2907" spans="1:17" s="1243" customFormat="1" ht="15" customHeight="1">
      <c r="A2907" s="1244"/>
      <c r="B2907" s="1272"/>
      <c r="C2907" s="1224"/>
      <c r="D2907" s="1276"/>
      <c r="E2907" s="1220"/>
      <c r="F2907" s="1220"/>
      <c r="G2907" s="1220"/>
      <c r="H2907" s="1220"/>
      <c r="I2907" s="1221"/>
      <c r="J2907" s="1220"/>
      <c r="K2907" s="1220"/>
      <c r="L2907" s="1221"/>
      <c r="M2907" s="1220"/>
      <c r="N2907" s="1262"/>
      <c r="O2907" s="1220"/>
      <c r="P2907" s="1263"/>
      <c r="Q2907" s="1280"/>
    </row>
    <row r="2908" spans="1:17" s="1243" customFormat="1" ht="15" customHeight="1">
      <c r="A2908" s="1244"/>
      <c r="B2908" s="1272"/>
      <c r="C2908" s="1224"/>
      <c r="D2908" s="1276"/>
      <c r="E2908" s="1220"/>
      <c r="F2908" s="1220"/>
      <c r="G2908" s="1220"/>
      <c r="H2908" s="1220"/>
      <c r="I2908" s="1221"/>
      <c r="J2908" s="1220"/>
      <c r="K2908" s="1220"/>
      <c r="L2908" s="1221"/>
      <c r="M2908" s="1220"/>
      <c r="N2908" s="1262"/>
      <c r="O2908" s="1220"/>
      <c r="P2908" s="1263"/>
      <c r="Q2908" s="1280"/>
    </row>
    <row r="2909" spans="1:17" s="1243" customFormat="1" ht="15" customHeight="1">
      <c r="A2909" s="1244"/>
      <c r="B2909" s="1272"/>
      <c r="C2909" s="1224"/>
      <c r="D2909" s="1276"/>
      <c r="E2909" s="1220"/>
      <c r="F2909" s="1220"/>
      <c r="G2909" s="1220"/>
      <c r="H2909" s="1220"/>
      <c r="I2909" s="1221"/>
      <c r="J2909" s="1220"/>
      <c r="K2909" s="1220"/>
      <c r="L2909" s="1221"/>
      <c r="M2909" s="1220"/>
      <c r="N2909" s="1262"/>
      <c r="O2909" s="1220"/>
      <c r="P2909" s="1263"/>
      <c r="Q2909" s="1280"/>
    </row>
    <row r="2910" spans="1:17" s="1243" customFormat="1" ht="15" customHeight="1">
      <c r="A2910" s="1281"/>
      <c r="B2910" s="1282"/>
      <c r="C2910" s="1283"/>
      <c r="D2910" s="1284"/>
      <c r="E2910" s="1240"/>
      <c r="F2910" s="1240"/>
      <c r="G2910" s="1240"/>
      <c r="H2910" s="1240"/>
      <c r="I2910" s="1240"/>
      <c r="J2910" s="1240"/>
      <c r="K2910" s="1240"/>
      <c r="L2910" s="1240"/>
      <c r="M2910" s="1240"/>
      <c r="N2910" s="1319"/>
      <c r="O2910" s="1240"/>
      <c r="P2910" s="1320"/>
      <c r="Q2910" s="1285"/>
    </row>
    <row r="2911" spans="1:17" s="1243" customFormat="1" ht="15" customHeight="1">
      <c r="A2911" s="1286"/>
      <c r="B2911" s="1224"/>
      <c r="C2911" s="1224"/>
      <c r="D2911" s="1224"/>
      <c r="E2911" s="1220"/>
      <c r="F2911" s="1220"/>
      <c r="G2911" s="1220"/>
      <c r="H2911" s="1220"/>
      <c r="I2911" s="1221"/>
      <c r="J2911" s="1220"/>
      <c r="K2911" s="1220"/>
      <c r="L2911" s="1221"/>
      <c r="M2911" s="1220"/>
      <c r="N2911" s="1220"/>
      <c r="O2911" s="1220"/>
      <c r="P2911" s="1220"/>
      <c r="Q2911" s="1288"/>
    </row>
    <row r="2912" spans="1:17" s="1243" customFormat="1" ht="15" customHeight="1">
      <c r="A2912" s="1286"/>
      <c r="B2912" s="1224"/>
      <c r="C2912" s="1224"/>
      <c r="D2912" s="1224"/>
      <c r="E2912" s="1220"/>
      <c r="F2912" s="1220"/>
      <c r="G2912" s="1220"/>
      <c r="H2912" s="1220"/>
      <c r="I2912" s="1221"/>
      <c r="J2912" s="1220"/>
      <c r="K2912" s="1220"/>
      <c r="L2912" s="1221"/>
      <c r="M2912" s="1220"/>
      <c r="N2912" s="1220"/>
      <c r="O2912" s="1220"/>
      <c r="P2912" s="1220"/>
      <c r="Q2912" s="1288"/>
    </row>
    <row r="2913" spans="1:17" s="1243" customFormat="1" ht="15" customHeight="1">
      <c r="A2913" s="1286"/>
      <c r="B2913" s="1224"/>
      <c r="C2913" s="1224"/>
      <c r="D2913" s="1224"/>
      <c r="E2913" s="1220"/>
      <c r="F2913" s="1220"/>
      <c r="G2913" s="1220"/>
      <c r="H2913" s="1220"/>
      <c r="I2913" s="1221"/>
      <c r="J2913" s="1220"/>
      <c r="K2913" s="1220"/>
      <c r="L2913" s="1221"/>
      <c r="M2913" s="1220"/>
      <c r="N2913" s="1220"/>
      <c r="O2913" s="1220"/>
      <c r="P2913" s="1220"/>
      <c r="Q2913" s="1288"/>
    </row>
    <row r="2914" spans="1:17" s="1243" customFormat="1" ht="24" customHeight="1">
      <c r="A2914" s="1219" t="s">
        <v>2666</v>
      </c>
      <c r="B2914" s="1224"/>
      <c r="C2914" s="1224"/>
      <c r="D2914" s="1224"/>
      <c r="E2914" s="1220"/>
      <c r="F2914" s="1220"/>
      <c r="G2914" s="1220"/>
      <c r="H2914" s="1220"/>
      <c r="I2914" s="1221"/>
      <c r="J2914" s="1220"/>
      <c r="K2914" s="1220"/>
      <c r="L2914" s="1221"/>
      <c r="M2914" s="1220"/>
      <c r="N2914" s="1220"/>
      <c r="O2914" s="1220"/>
      <c r="P2914" s="1220"/>
      <c r="Q2914" s="1225" t="s">
        <v>2667</v>
      </c>
    </row>
    <row r="2915" spans="1:17" s="1243" customFormat="1" ht="20.25">
      <c r="A2915" s="1228" t="s">
        <v>3047</v>
      </c>
      <c r="B2915" s="1224"/>
      <c r="C2915" s="1224"/>
      <c r="D2915" s="1224"/>
      <c r="E2915" s="1220"/>
      <c r="F2915" s="1220"/>
      <c r="G2915" s="1220"/>
      <c r="H2915" s="1220"/>
      <c r="I2915" s="1221"/>
      <c r="J2915" s="1220"/>
      <c r="K2915" s="1220"/>
      <c r="L2915" s="1221"/>
      <c r="M2915" s="1220"/>
      <c r="N2915" s="1220"/>
      <c r="O2915" s="1220"/>
      <c r="P2915" s="1220"/>
      <c r="Q2915" s="1230" t="s">
        <v>3048</v>
      </c>
    </row>
    <row r="2916" spans="1:17" s="1243" customFormat="1" ht="18" customHeight="1">
      <c r="A2916" s="1233" t="s">
        <v>2739</v>
      </c>
      <c r="B2916" s="1224"/>
      <c r="C2916" s="1224"/>
      <c r="D2916" s="1224"/>
      <c r="E2916" s="1220"/>
      <c r="F2916" s="1220"/>
      <c r="G2916" s="1220"/>
      <c r="H2916" s="1220"/>
      <c r="I2916" s="1221"/>
      <c r="J2916" s="1220"/>
      <c r="K2916" s="1220"/>
      <c r="L2916" s="1221"/>
      <c r="M2916" s="1220"/>
      <c r="N2916" s="1220"/>
      <c r="O2916" s="1220"/>
      <c r="P2916" s="1220"/>
      <c r="Q2916" s="1236" t="s">
        <v>2740</v>
      </c>
    </row>
    <row r="2917" spans="1:17" s="1243" customFormat="1" ht="15.95" customHeight="1">
      <c r="A2917" s="1239"/>
      <c r="B2917" s="1240"/>
      <c r="C2917" s="1240"/>
      <c r="D2917" s="1240"/>
      <c r="E2917" s="1240"/>
      <c r="F2917" s="1240"/>
      <c r="G2917" s="1240"/>
      <c r="H2917" s="1240"/>
      <c r="I2917" s="1240"/>
      <c r="J2917" s="1240"/>
      <c r="K2917" s="1240"/>
      <c r="L2917" s="1240"/>
      <c r="M2917" s="1240"/>
      <c r="N2917" s="1240"/>
      <c r="O2917" s="1240"/>
      <c r="P2917" s="1240"/>
      <c r="Q2917" s="1242"/>
    </row>
    <row r="2918" spans="1:17" s="1243" customFormat="1" ht="11.1" customHeight="1">
      <c r="A2918" s="1245"/>
      <c r="B2918" s="2390">
        <v>2018</v>
      </c>
      <c r="C2918" s="2391"/>
      <c r="D2918" s="2391"/>
      <c r="E2918" s="2391"/>
      <c r="F2918" s="2391"/>
      <c r="G2918" s="2391"/>
      <c r="H2918" s="2391"/>
      <c r="I2918" s="2391"/>
      <c r="J2918" s="2391"/>
      <c r="K2918" s="2391"/>
      <c r="L2918" s="2391"/>
      <c r="M2918" s="2391"/>
      <c r="N2918" s="2390">
        <v>2017</v>
      </c>
      <c r="O2918" s="2391"/>
      <c r="P2918" s="2395"/>
      <c r="Q2918" s="1246"/>
    </row>
    <row r="2919" spans="1:17" s="1243" customFormat="1" ht="11.1" customHeight="1">
      <c r="A2919" s="1245"/>
      <c r="B2919" s="2392"/>
      <c r="C2919" s="2393"/>
      <c r="D2919" s="2393"/>
      <c r="E2919" s="2393"/>
      <c r="F2919" s="2393"/>
      <c r="G2919" s="2393"/>
      <c r="H2919" s="2394"/>
      <c r="I2919" s="2393"/>
      <c r="J2919" s="2393"/>
      <c r="K2919" s="2393"/>
      <c r="L2919" s="2393"/>
      <c r="M2919" s="2393"/>
      <c r="N2919" s="2392"/>
      <c r="O2919" s="2393"/>
      <c r="P2919" s="2396"/>
      <c r="Q2919" s="1246" t="s">
        <v>2501</v>
      </c>
    </row>
    <row r="2920" spans="1:17" s="1243" customFormat="1" ht="11.1" customHeight="1">
      <c r="A2920" s="1245"/>
      <c r="B2920" s="1247" t="s">
        <v>2502</v>
      </c>
      <c r="C2920" s="1248" t="s">
        <v>2675</v>
      </c>
      <c r="D2920" s="1249" t="s">
        <v>11</v>
      </c>
      <c r="E2920" s="1250" t="s">
        <v>21</v>
      </c>
      <c r="F2920" s="1250" t="s">
        <v>23</v>
      </c>
      <c r="G2920" s="1250" t="s">
        <v>12</v>
      </c>
      <c r="H2920" s="1251" t="s">
        <v>13</v>
      </c>
      <c r="I2920" s="1251" t="s">
        <v>14</v>
      </c>
      <c r="J2920" s="1251" t="s">
        <v>15</v>
      </c>
      <c r="K2920" s="1252" t="s">
        <v>8</v>
      </c>
      <c r="L2920" s="1252" t="s">
        <v>9</v>
      </c>
      <c r="M2920" s="1252" t="s">
        <v>10</v>
      </c>
      <c r="N2920" s="1247" t="s">
        <v>2502</v>
      </c>
      <c r="O2920" s="1248" t="s">
        <v>2675</v>
      </c>
      <c r="P2920" s="1249" t="s">
        <v>11</v>
      </c>
      <c r="Q2920" s="1246"/>
    </row>
    <row r="2921" spans="1:17" s="1243" customFormat="1" ht="11.1" customHeight="1">
      <c r="A2921" s="1253"/>
      <c r="B2921" s="1254" t="s">
        <v>2406</v>
      </c>
      <c r="C2921" s="1255" t="s">
        <v>2506</v>
      </c>
      <c r="D2921" s="1256" t="s">
        <v>2507</v>
      </c>
      <c r="E2921" s="1257" t="s">
        <v>7</v>
      </c>
      <c r="F2921" s="1257" t="s">
        <v>22</v>
      </c>
      <c r="G2921" s="1257" t="s">
        <v>6</v>
      </c>
      <c r="H2921" s="1258" t="s">
        <v>5</v>
      </c>
      <c r="I2921" s="1258" t="s">
        <v>4</v>
      </c>
      <c r="J2921" s="1258" t="s">
        <v>3</v>
      </c>
      <c r="K2921" s="1259" t="s">
        <v>2</v>
      </c>
      <c r="L2921" s="1259" t="s">
        <v>1</v>
      </c>
      <c r="M2921" s="1259" t="s">
        <v>0</v>
      </c>
      <c r="N2921" s="1254" t="s">
        <v>2406</v>
      </c>
      <c r="O2921" s="1255" t="s">
        <v>2506</v>
      </c>
      <c r="P2921" s="1256" t="s">
        <v>2507</v>
      </c>
      <c r="Q2921" s="1260"/>
    </row>
    <row r="2922" spans="1:17" s="1243" customFormat="1" ht="15" customHeight="1">
      <c r="A2922" s="1290"/>
      <c r="B2922" s="1266"/>
      <c r="C2922" s="1267"/>
      <c r="D2922" s="1268"/>
      <c r="E2922" s="1220"/>
      <c r="F2922" s="1220"/>
      <c r="G2922" s="1220"/>
      <c r="H2922" s="1220"/>
      <c r="I2922" s="1221"/>
      <c r="J2922" s="1220"/>
      <c r="K2922" s="1220"/>
      <c r="L2922" s="1221"/>
      <c r="M2922" s="1220"/>
      <c r="N2922" s="1262"/>
      <c r="O2922" s="1220"/>
      <c r="P2922" s="1327"/>
      <c r="Q2922" s="1280"/>
    </row>
    <row r="2923" spans="1:17" s="1243" customFormat="1" ht="15" customHeight="1">
      <c r="A2923" s="1274" t="s">
        <v>2809</v>
      </c>
      <c r="B2923" s="1266">
        <f>'[2]tr (2)'!C1957</f>
        <v>119.9</v>
      </c>
      <c r="C2923" s="1267">
        <f>'[2]tr (2)'!D1957</f>
        <v>119.3</v>
      </c>
      <c r="D2923" s="1268">
        <f>'[2]tr (2)'!E1957</f>
        <v>119.3</v>
      </c>
      <c r="E2923" s="1267">
        <f>'[2]tr (2)'!F1957</f>
        <v>119.5</v>
      </c>
      <c r="F2923" s="1267">
        <f>'[2]tr (2)'!G1957</f>
        <v>119.5</v>
      </c>
      <c r="G2923" s="1267">
        <f>'[2]tr (2)'!H1957</f>
        <v>119.4</v>
      </c>
      <c r="H2923" s="1267">
        <f>'[2]tr (2)'!I1957</f>
        <v>118.2</v>
      </c>
      <c r="I2923" s="1267">
        <f>'[2]tr (2)'!J1957</f>
        <v>117.5</v>
      </c>
      <c r="J2923" s="1267">
        <f>'[2]tr (2)'!K1957</f>
        <v>117.5</v>
      </c>
      <c r="K2923" s="1267">
        <f>'[2]tr (2)'!L1957</f>
        <v>115.5</v>
      </c>
      <c r="L2923" s="1267">
        <f>'[2]tr (2)'!M1957</f>
        <v>115.7</v>
      </c>
      <c r="M2923" s="1267">
        <f>'[2]tr (2)'!N1957</f>
        <v>115.2</v>
      </c>
      <c r="N2923" s="1266">
        <f>'[2]tr (2)'!O1957</f>
        <v>115.2</v>
      </c>
      <c r="O2923" s="1267">
        <f>'[2]tr (2)'!P1957</f>
        <v>115.4</v>
      </c>
      <c r="P2923" s="1268">
        <f>'[2]tr (2)'!Q1957</f>
        <v>115.4</v>
      </c>
      <c r="Q2923" s="1273" t="s">
        <v>2810</v>
      </c>
    </row>
    <row r="2924" spans="1:17" s="1243" customFormat="1" ht="15" customHeight="1">
      <c r="A2924" s="1244" t="s">
        <v>2811</v>
      </c>
      <c r="B2924" s="1272">
        <f>'[2]tr (2)'!C1958</f>
        <v>141</v>
      </c>
      <c r="C2924" s="1224">
        <f>'[2]tr (2)'!D1958</f>
        <v>141</v>
      </c>
      <c r="D2924" s="1276">
        <f>'[2]tr (2)'!E1958</f>
        <v>141</v>
      </c>
      <c r="E2924" s="1224">
        <f>'[2]tr (2)'!F1958</f>
        <v>141</v>
      </c>
      <c r="F2924" s="1224">
        <f>'[2]tr (2)'!G1958</f>
        <v>141</v>
      </c>
      <c r="G2924" s="1224">
        <f>'[2]tr (2)'!H1958</f>
        <v>141</v>
      </c>
      <c r="H2924" s="1224">
        <f>'[2]tr (2)'!I1958</f>
        <v>134.6</v>
      </c>
      <c r="I2924" s="1224">
        <f>'[2]tr (2)'!J1958</f>
        <v>134.6</v>
      </c>
      <c r="J2924" s="1224">
        <f>'[2]tr (2)'!K1958</f>
        <v>134.6</v>
      </c>
      <c r="K2924" s="1224">
        <f>'[2]tr (2)'!L1958</f>
        <v>134.6</v>
      </c>
      <c r="L2924" s="1224">
        <f>'[2]tr (2)'!M1958</f>
        <v>134.6</v>
      </c>
      <c r="M2924" s="1224">
        <f>'[2]tr (2)'!N1958</f>
        <v>131.19999999999999</v>
      </c>
      <c r="N2924" s="1272">
        <f>'[2]tr (2)'!O1958</f>
        <v>131.19999999999999</v>
      </c>
      <c r="O2924" s="1224">
        <f>'[2]tr (2)'!P1958</f>
        <v>131.19999999999999</v>
      </c>
      <c r="P2924" s="1276">
        <f>'[2]tr (2)'!Q1958</f>
        <v>131.19999999999999</v>
      </c>
      <c r="Q2924" s="1277" t="s">
        <v>2812</v>
      </c>
    </row>
    <row r="2925" spans="1:17" s="1243" customFormat="1" ht="15" customHeight="1">
      <c r="A2925" s="1244" t="s">
        <v>2813</v>
      </c>
      <c r="B2925" s="1272">
        <f>'[2]tr (2)'!C1959</f>
        <v>110.5</v>
      </c>
      <c r="C2925" s="1224">
        <f>'[2]tr (2)'!D1959</f>
        <v>110.5</v>
      </c>
      <c r="D2925" s="1276">
        <f>'[2]tr (2)'!E1959</f>
        <v>110.5</v>
      </c>
      <c r="E2925" s="1224">
        <f>'[2]tr (2)'!F1959</f>
        <v>110.5</v>
      </c>
      <c r="F2925" s="1224">
        <f>'[2]tr (2)'!G1959</f>
        <v>110.5</v>
      </c>
      <c r="G2925" s="1224">
        <f>'[2]tr (2)'!H1959</f>
        <v>110.5</v>
      </c>
      <c r="H2925" s="1224">
        <f>'[2]tr (2)'!I1959</f>
        <v>110.5</v>
      </c>
      <c r="I2925" s="1224">
        <f>'[2]tr (2)'!J1959</f>
        <v>110.5</v>
      </c>
      <c r="J2925" s="1224">
        <f>'[2]tr (2)'!K1959</f>
        <v>110.5</v>
      </c>
      <c r="K2925" s="1224">
        <f>'[2]tr (2)'!L1959</f>
        <v>110.5</v>
      </c>
      <c r="L2925" s="1224">
        <f>'[2]tr (2)'!M1959</f>
        <v>110.5</v>
      </c>
      <c r="M2925" s="1224">
        <f>'[2]tr (2)'!N1959</f>
        <v>110.5</v>
      </c>
      <c r="N2925" s="1272">
        <f>'[2]tr (2)'!O1959</f>
        <v>110.5</v>
      </c>
      <c r="O2925" s="1224">
        <f>'[2]tr (2)'!P1959</f>
        <v>110.5</v>
      </c>
      <c r="P2925" s="1276">
        <f>'[2]tr (2)'!Q1959</f>
        <v>110.5</v>
      </c>
      <c r="Q2925" s="1278" t="s">
        <v>2814</v>
      </c>
    </row>
    <row r="2926" spans="1:17" s="1243" customFormat="1" ht="15" customHeight="1">
      <c r="A2926" s="1244" t="s">
        <v>2815</v>
      </c>
      <c r="B2926" s="1272">
        <f>'[2]tr (2)'!C1960</f>
        <v>95.4</v>
      </c>
      <c r="C2926" s="1224">
        <f>'[2]tr (2)'!D1960</f>
        <v>96.4</v>
      </c>
      <c r="D2926" s="1276">
        <f>'[2]tr (2)'!E1960</f>
        <v>96.4</v>
      </c>
      <c r="E2926" s="1224">
        <f>'[2]tr (2)'!F1960</f>
        <v>96.4</v>
      </c>
      <c r="F2926" s="1224">
        <f>'[2]tr (2)'!G1960</f>
        <v>96.4</v>
      </c>
      <c r="G2926" s="1224">
        <f>'[2]tr (2)'!H1960</f>
        <v>96.4</v>
      </c>
      <c r="H2926" s="1224">
        <f>'[2]tr (2)'!I1960</f>
        <v>96</v>
      </c>
      <c r="I2926" s="1224">
        <f>'[2]tr (2)'!J1960</f>
        <v>96</v>
      </c>
      <c r="J2926" s="1224">
        <f>'[2]tr (2)'!K1960</f>
        <v>96</v>
      </c>
      <c r="K2926" s="1224">
        <f>'[2]tr (2)'!L1960</f>
        <v>97.6</v>
      </c>
      <c r="L2926" s="1224">
        <f>'[2]tr (2)'!M1960</f>
        <v>97.6</v>
      </c>
      <c r="M2926" s="1224">
        <f>'[2]tr (2)'!N1960</f>
        <v>97.6</v>
      </c>
      <c r="N2926" s="1272">
        <f>'[2]tr (2)'!O1960</f>
        <v>97.6</v>
      </c>
      <c r="O2926" s="1224">
        <f>'[2]tr (2)'!P1960</f>
        <v>97.6</v>
      </c>
      <c r="P2926" s="1276">
        <f>'[2]tr (2)'!Q1960</f>
        <v>97.6</v>
      </c>
      <c r="Q2926" s="1278" t="s">
        <v>2816</v>
      </c>
    </row>
    <row r="2927" spans="1:17" s="1243" customFormat="1" ht="15" customHeight="1">
      <c r="A2927" s="1244" t="s">
        <v>2817</v>
      </c>
      <c r="B2927" s="1272">
        <f>'[2]tr (2)'!C1961</f>
        <v>94.5</v>
      </c>
      <c r="C2927" s="1224">
        <f>'[2]tr (2)'!D1961</f>
        <v>94.5</v>
      </c>
      <c r="D2927" s="1276">
        <f>'[2]tr (2)'!E1961</f>
        <v>94.5</v>
      </c>
      <c r="E2927" s="1224">
        <f>'[2]tr (2)'!F1961</f>
        <v>94.5</v>
      </c>
      <c r="F2927" s="1224">
        <f>'[2]tr (2)'!G1961</f>
        <v>94.5</v>
      </c>
      <c r="G2927" s="1224">
        <f>'[2]tr (2)'!H1961</f>
        <v>94.5</v>
      </c>
      <c r="H2927" s="1224">
        <f>'[2]tr (2)'!I1961</f>
        <v>94.2</v>
      </c>
      <c r="I2927" s="1224">
        <f>'[2]tr (2)'!J1961</f>
        <v>93</v>
      </c>
      <c r="J2927" s="1224">
        <f>'[2]tr (2)'!K1961</f>
        <v>93</v>
      </c>
      <c r="K2927" s="1224">
        <f>'[2]tr (2)'!L1961</f>
        <v>93</v>
      </c>
      <c r="L2927" s="1224">
        <f>'[2]tr (2)'!M1961</f>
        <v>94.3</v>
      </c>
      <c r="M2927" s="1224">
        <f>'[2]tr (2)'!N1961</f>
        <v>94.3</v>
      </c>
      <c r="N2927" s="1272">
        <f>'[2]tr (2)'!O1961</f>
        <v>94.3</v>
      </c>
      <c r="O2927" s="1224">
        <f>'[2]tr (2)'!P1961</f>
        <v>94.3</v>
      </c>
      <c r="P2927" s="1276">
        <f>'[2]tr (2)'!Q1961</f>
        <v>94.3</v>
      </c>
      <c r="Q2927" s="1278" t="s">
        <v>2818</v>
      </c>
    </row>
    <row r="2928" spans="1:17" s="1243" customFormat="1" ht="15" customHeight="1">
      <c r="A2928" s="1244" t="s">
        <v>2819</v>
      </c>
      <c r="B2928" s="1272">
        <f>'[2]tr (2)'!C1962</f>
        <v>92.6</v>
      </c>
      <c r="C2928" s="1224">
        <f>'[2]tr (2)'!D1962</f>
        <v>94.2</v>
      </c>
      <c r="D2928" s="1276">
        <f>'[2]tr (2)'!E1962</f>
        <v>94.2</v>
      </c>
      <c r="E2928" s="1224">
        <f>'[2]tr (2)'!F1962</f>
        <v>94.2</v>
      </c>
      <c r="F2928" s="1224">
        <f>'[2]tr (2)'!G1962</f>
        <v>94.2</v>
      </c>
      <c r="G2928" s="1224">
        <f>'[2]tr (2)'!H1962</f>
        <v>94.2</v>
      </c>
      <c r="H2928" s="1224">
        <f>'[2]tr (2)'!I1962</f>
        <v>94.2</v>
      </c>
      <c r="I2928" s="1224">
        <f>'[2]tr (2)'!J1962</f>
        <v>99.7</v>
      </c>
      <c r="J2928" s="1224">
        <f>'[2]tr (2)'!K1962</f>
        <v>99.7</v>
      </c>
      <c r="K2928" s="1224">
        <f>'[2]tr (2)'!L1962</f>
        <v>99.7</v>
      </c>
      <c r="L2928" s="1224">
        <f>'[2]tr (2)'!M1962</f>
        <v>99.7</v>
      </c>
      <c r="M2928" s="1224">
        <f>'[2]tr (2)'!N1962</f>
        <v>99.7</v>
      </c>
      <c r="N2928" s="1272">
        <f>'[2]tr (2)'!O1962</f>
        <v>99.7</v>
      </c>
      <c r="O2928" s="1224">
        <f>'[2]tr (2)'!P1962</f>
        <v>99.7</v>
      </c>
      <c r="P2928" s="1276">
        <f>'[2]tr (2)'!Q1962</f>
        <v>99.7</v>
      </c>
      <c r="Q2928" s="1278" t="s">
        <v>2820</v>
      </c>
    </row>
    <row r="2929" spans="1:17" s="1243" customFormat="1" ht="15" customHeight="1">
      <c r="A2929" s="1244" t="s">
        <v>2821</v>
      </c>
      <c r="B2929" s="1272">
        <f>'[2]tr (2)'!C1963</f>
        <v>119.6</v>
      </c>
      <c r="C2929" s="1224">
        <f>'[2]tr (2)'!D1963</f>
        <v>119.6</v>
      </c>
      <c r="D2929" s="1276">
        <f>'[2]tr (2)'!E1963</f>
        <v>119.6</v>
      </c>
      <c r="E2929" s="1224">
        <f>'[2]tr (2)'!F1963</f>
        <v>119.6</v>
      </c>
      <c r="F2929" s="1224">
        <f>'[2]tr (2)'!G1963</f>
        <v>119.6</v>
      </c>
      <c r="G2929" s="1224">
        <f>'[2]tr (2)'!H1963</f>
        <v>119.6</v>
      </c>
      <c r="H2929" s="1224">
        <f>'[2]tr (2)'!I1963</f>
        <v>119.6</v>
      </c>
      <c r="I2929" s="1224">
        <f>'[2]tr (2)'!J1963</f>
        <v>119.6</v>
      </c>
      <c r="J2929" s="1224">
        <f>'[2]tr (2)'!K1963</f>
        <v>119.6</v>
      </c>
      <c r="K2929" s="1224">
        <f>'[2]tr (2)'!L1963</f>
        <v>119.6</v>
      </c>
      <c r="L2929" s="1224">
        <f>'[2]tr (2)'!M1963</f>
        <v>119.6</v>
      </c>
      <c r="M2929" s="1224">
        <f>'[2]tr (2)'!N1963</f>
        <v>119.6</v>
      </c>
      <c r="N2929" s="1272">
        <f>'[2]tr (2)'!O1963</f>
        <v>119.6</v>
      </c>
      <c r="O2929" s="1224">
        <f>'[2]tr (2)'!P1963</f>
        <v>119.6</v>
      </c>
      <c r="P2929" s="1276">
        <f>'[2]tr (2)'!Q1963</f>
        <v>119.6</v>
      </c>
      <c r="Q2929" s="1278" t="s">
        <v>2822</v>
      </c>
    </row>
    <row r="2930" spans="1:17" s="1243" customFormat="1" ht="15" customHeight="1">
      <c r="A2930" s="1244" t="s">
        <v>2823</v>
      </c>
      <c r="B2930" s="1272">
        <f>'[2]tr (2)'!C1964</f>
        <v>134.80000000000001</v>
      </c>
      <c r="C2930" s="1224">
        <f>'[2]tr (2)'!D1964</f>
        <v>134.80000000000001</v>
      </c>
      <c r="D2930" s="1276">
        <f>'[2]tr (2)'!E1964</f>
        <v>134.80000000000001</v>
      </c>
      <c r="E2930" s="1224">
        <f>'[2]tr (2)'!F1964</f>
        <v>135</v>
      </c>
      <c r="F2930" s="1224">
        <f>'[2]tr (2)'!G1964</f>
        <v>135</v>
      </c>
      <c r="G2930" s="1224">
        <f>'[2]tr (2)'!H1964</f>
        <v>134.69999999999999</v>
      </c>
      <c r="H2930" s="1224">
        <f>'[2]tr (2)'!I1964</f>
        <v>134.69999999999999</v>
      </c>
      <c r="I2930" s="1224">
        <f>'[2]tr (2)'!J1964</f>
        <v>134.69999999999999</v>
      </c>
      <c r="J2930" s="1224">
        <f>'[2]tr (2)'!K1964</f>
        <v>133.9</v>
      </c>
      <c r="K2930" s="1224">
        <f>'[2]tr (2)'!L1964</f>
        <v>133.9</v>
      </c>
      <c r="L2930" s="1224">
        <f>'[2]tr (2)'!M1964</f>
        <v>133.9</v>
      </c>
      <c r="M2930" s="1224">
        <f>'[2]tr (2)'!N1964</f>
        <v>134.69999999999999</v>
      </c>
      <c r="N2930" s="1272">
        <f>'[2]tr (2)'!O1964</f>
        <v>134.69999999999999</v>
      </c>
      <c r="O2930" s="1224">
        <f>'[2]tr (2)'!P1964</f>
        <v>134.69999999999999</v>
      </c>
      <c r="P2930" s="1276">
        <f>'[2]tr (2)'!Q1964</f>
        <v>134.69999999999999</v>
      </c>
      <c r="Q2930" s="1277" t="s">
        <v>2824</v>
      </c>
    </row>
    <row r="2931" spans="1:17" s="1243" customFormat="1" ht="15" customHeight="1">
      <c r="A2931" s="1244" t="s">
        <v>2825</v>
      </c>
      <c r="B2931" s="1272">
        <f>'[2]tr (2)'!C1965</f>
        <v>91.4</v>
      </c>
      <c r="C2931" s="1224">
        <f>'[2]tr (2)'!D1965</f>
        <v>90.2</v>
      </c>
      <c r="D2931" s="1276">
        <f>'[2]tr (2)'!E1965</f>
        <v>90.2</v>
      </c>
      <c r="E2931" s="1224">
        <f>'[2]tr (2)'!F1965</f>
        <v>90.2</v>
      </c>
      <c r="F2931" s="1224">
        <f>'[2]tr (2)'!G1965</f>
        <v>90.2</v>
      </c>
      <c r="G2931" s="1224">
        <f>'[2]tr (2)'!H1965</f>
        <v>90.2</v>
      </c>
      <c r="H2931" s="1224">
        <f>'[2]tr (2)'!I1965</f>
        <v>90.2</v>
      </c>
      <c r="I2931" s="1224">
        <f>'[2]tr (2)'!J1965</f>
        <v>90.2</v>
      </c>
      <c r="J2931" s="1224">
        <f>'[2]tr (2)'!K1965</f>
        <v>90.2</v>
      </c>
      <c r="K2931" s="1224">
        <f>'[2]tr (2)'!L1965</f>
        <v>90.2</v>
      </c>
      <c r="L2931" s="1224">
        <f>'[2]tr (2)'!M1965</f>
        <v>90.2</v>
      </c>
      <c r="M2931" s="1224">
        <f>'[2]tr (2)'!N1965</f>
        <v>90.2</v>
      </c>
      <c r="N2931" s="1272">
        <f>'[2]tr (2)'!O1965</f>
        <v>90.2</v>
      </c>
      <c r="O2931" s="1224">
        <f>'[2]tr (2)'!P1965</f>
        <v>90.2</v>
      </c>
      <c r="P2931" s="1276">
        <f>'[2]tr (2)'!Q1965</f>
        <v>90.2</v>
      </c>
      <c r="Q2931" s="1278" t="s">
        <v>2826</v>
      </c>
    </row>
    <row r="2932" spans="1:17" s="1243" customFormat="1" ht="15" customHeight="1">
      <c r="A2932" s="1244" t="s">
        <v>2827</v>
      </c>
      <c r="B2932" s="1272">
        <f>'[2]tr (2)'!C1966</f>
        <v>117.2</v>
      </c>
      <c r="C2932" s="1224">
        <f>'[2]tr (2)'!D1966</f>
        <v>115.5</v>
      </c>
      <c r="D2932" s="1276">
        <f>'[2]tr (2)'!E1966</f>
        <v>115.5</v>
      </c>
      <c r="E2932" s="1224">
        <f>'[2]tr (2)'!F1966</f>
        <v>115.8</v>
      </c>
      <c r="F2932" s="1224">
        <f>'[2]tr (2)'!G1966</f>
        <v>115.8</v>
      </c>
      <c r="G2932" s="1224">
        <f>'[2]tr (2)'!H1966</f>
        <v>115.8</v>
      </c>
      <c r="H2932" s="1224">
        <f>'[2]tr (2)'!I1966</f>
        <v>115.8</v>
      </c>
      <c r="I2932" s="1224">
        <f>'[2]tr (2)'!J1966</f>
        <v>114.1</v>
      </c>
      <c r="J2932" s="1224">
        <f>'[2]tr (2)'!K1966</f>
        <v>114.5</v>
      </c>
      <c r="K2932" s="1224">
        <f>'[2]tr (2)'!L1966</f>
        <v>109.3</v>
      </c>
      <c r="L2932" s="1224">
        <f>'[2]tr (2)'!M1966</f>
        <v>109.3</v>
      </c>
      <c r="M2932" s="1224">
        <f>'[2]tr (2)'!N1966</f>
        <v>109.3</v>
      </c>
      <c r="N2932" s="1272">
        <f>'[2]tr (2)'!O1966</f>
        <v>109.3</v>
      </c>
      <c r="O2932" s="1224">
        <f>'[2]tr (2)'!P1966</f>
        <v>110</v>
      </c>
      <c r="P2932" s="1276">
        <f>'[2]tr (2)'!Q1966</f>
        <v>110</v>
      </c>
      <c r="Q2932" s="1277" t="s">
        <v>2828</v>
      </c>
    </row>
    <row r="2933" spans="1:17" s="1243" customFormat="1" ht="15" customHeight="1">
      <c r="A2933" s="1244" t="s">
        <v>2829</v>
      </c>
      <c r="B2933" s="1272">
        <f>'[2]tr (2)'!C1967</f>
        <v>228.6</v>
      </c>
      <c r="C2933" s="1224">
        <f>'[2]tr (2)'!D1967</f>
        <v>228.6</v>
      </c>
      <c r="D2933" s="1276">
        <f>'[2]tr (2)'!E1967</f>
        <v>228.6</v>
      </c>
      <c r="E2933" s="1224">
        <f>'[2]tr (2)'!F1967</f>
        <v>228.6</v>
      </c>
      <c r="F2933" s="1224">
        <f>'[2]tr (2)'!G1967</f>
        <v>228.6</v>
      </c>
      <c r="G2933" s="1224">
        <f>'[2]tr (2)'!H1967</f>
        <v>228.6</v>
      </c>
      <c r="H2933" s="1224">
        <f>'[2]tr (2)'!I1967</f>
        <v>228.6</v>
      </c>
      <c r="I2933" s="1224">
        <f>'[2]tr (2)'!J1967</f>
        <v>228.6</v>
      </c>
      <c r="J2933" s="1224">
        <f>'[2]tr (2)'!K1967</f>
        <v>228.6</v>
      </c>
      <c r="K2933" s="1224">
        <f>'[2]tr (2)'!L1967</f>
        <v>228.6</v>
      </c>
      <c r="L2933" s="1224">
        <f>'[2]tr (2)'!M1967</f>
        <v>228.6</v>
      </c>
      <c r="M2933" s="1224">
        <f>'[2]tr (2)'!N1967</f>
        <v>228.6</v>
      </c>
      <c r="N2933" s="1272">
        <f>'[2]tr (2)'!O1967</f>
        <v>228.6</v>
      </c>
      <c r="O2933" s="1224">
        <f>'[2]tr (2)'!P1967</f>
        <v>228.6</v>
      </c>
      <c r="P2933" s="1276">
        <f>'[2]tr (2)'!Q1967</f>
        <v>228.6</v>
      </c>
      <c r="Q2933" s="1278" t="s">
        <v>2830</v>
      </c>
    </row>
    <row r="2934" spans="1:17" s="1243" customFormat="1" ht="15" customHeight="1">
      <c r="A2934" s="1244"/>
      <c r="B2934" s="1272"/>
      <c r="C2934" s="1224"/>
      <c r="D2934" s="1268"/>
      <c r="E2934" s="1267"/>
      <c r="F2934" s="1267"/>
      <c r="G2934" s="1267"/>
      <c r="H2934" s="1267"/>
      <c r="I2934" s="1267"/>
      <c r="J2934" s="1267"/>
      <c r="K2934" s="1267"/>
      <c r="L2934" s="1267"/>
      <c r="M2934" s="1267"/>
      <c r="N2934" s="1266"/>
      <c r="O2934" s="1267"/>
      <c r="P2934" s="1268"/>
      <c r="Q2934" s="1278"/>
    </row>
    <row r="2935" spans="1:17" s="1243" customFormat="1" ht="15" customHeight="1">
      <c r="A2935" s="1274" t="s">
        <v>2831</v>
      </c>
      <c r="B2935" s="1266">
        <f>'[2]tr (2)'!C1969</f>
        <v>114.1</v>
      </c>
      <c r="C2935" s="1267">
        <f>'[2]tr (2)'!D1969</f>
        <v>113.1</v>
      </c>
      <c r="D2935" s="1268">
        <f>'[2]tr (2)'!E1969</f>
        <v>113.1</v>
      </c>
      <c r="E2935" s="1267">
        <f>'[2]tr (2)'!F1969</f>
        <v>113.1</v>
      </c>
      <c r="F2935" s="1267">
        <f>'[2]tr (2)'!G1969</f>
        <v>112.8</v>
      </c>
      <c r="G2935" s="1267">
        <f>'[2]tr (2)'!H1969</f>
        <v>112.8</v>
      </c>
      <c r="H2935" s="1267">
        <f>'[2]tr (2)'!I1969</f>
        <v>112.8</v>
      </c>
      <c r="I2935" s="1267">
        <f>'[2]tr (2)'!J1969</f>
        <v>112.8</v>
      </c>
      <c r="J2935" s="1267">
        <f>'[2]tr (2)'!K1969</f>
        <v>112.8</v>
      </c>
      <c r="K2935" s="1267">
        <f>'[2]tr (2)'!L1969</f>
        <v>112.8</v>
      </c>
      <c r="L2935" s="1267">
        <f>'[2]tr (2)'!M1969</f>
        <v>112.9</v>
      </c>
      <c r="M2935" s="1267">
        <f>'[2]tr (2)'!N1969</f>
        <v>112.5</v>
      </c>
      <c r="N2935" s="1266">
        <f>'[2]tr (2)'!O1969</f>
        <v>112.5</v>
      </c>
      <c r="O2935" s="1267">
        <f>'[2]tr (2)'!P1969</f>
        <v>112.5</v>
      </c>
      <c r="P2935" s="1268">
        <f>'[2]tr (2)'!Q1969</f>
        <v>112.5</v>
      </c>
      <c r="Q2935" s="1273" t="s">
        <v>2832</v>
      </c>
    </row>
    <row r="2936" spans="1:17" s="1243" customFormat="1" ht="15" customHeight="1">
      <c r="A2936" s="1244" t="s">
        <v>2833</v>
      </c>
      <c r="B2936" s="1272">
        <f>'[2]tr (2)'!C1970</f>
        <v>93.7</v>
      </c>
      <c r="C2936" s="1224">
        <f>'[2]tr (2)'!D1970</f>
        <v>93.7</v>
      </c>
      <c r="D2936" s="1276">
        <f>'[2]tr (2)'!E1970</f>
        <v>93.7</v>
      </c>
      <c r="E2936" s="1224">
        <f>'[2]tr (2)'!F1970</f>
        <v>93.7</v>
      </c>
      <c r="F2936" s="1224">
        <f>'[2]tr (2)'!G1970</f>
        <v>93.7</v>
      </c>
      <c r="G2936" s="1224">
        <f>'[2]tr (2)'!H1970</f>
        <v>93.7</v>
      </c>
      <c r="H2936" s="1224">
        <f>'[2]tr (2)'!I1970</f>
        <v>93.7</v>
      </c>
      <c r="I2936" s="1224">
        <f>'[2]tr (2)'!J1970</f>
        <v>93.7</v>
      </c>
      <c r="J2936" s="1224">
        <f>'[2]tr (2)'!K1970</f>
        <v>93.7</v>
      </c>
      <c r="K2936" s="1224">
        <f>'[2]tr (2)'!L1970</f>
        <v>93.7</v>
      </c>
      <c r="L2936" s="1224">
        <f>'[2]tr (2)'!M1970</f>
        <v>93.8</v>
      </c>
      <c r="M2936" s="1224">
        <f>'[2]tr (2)'!N1970</f>
        <v>93.8</v>
      </c>
      <c r="N2936" s="1272">
        <f>'[2]tr (2)'!O1970</f>
        <v>93.8</v>
      </c>
      <c r="O2936" s="1224">
        <f>'[2]tr (2)'!P1970</f>
        <v>93.8</v>
      </c>
      <c r="P2936" s="1276">
        <f>'[2]tr (2)'!Q1970</f>
        <v>93.8</v>
      </c>
      <c r="Q2936" s="1278" t="s">
        <v>2834</v>
      </c>
    </row>
    <row r="2937" spans="1:17" s="1243" customFormat="1" ht="15" customHeight="1">
      <c r="A2937" s="1244" t="s">
        <v>2835</v>
      </c>
      <c r="B2937" s="1272">
        <f>'[2]tr (2)'!C1971</f>
        <v>93.4</v>
      </c>
      <c r="C2937" s="1224">
        <f>'[2]tr (2)'!D1971</f>
        <v>93.4</v>
      </c>
      <c r="D2937" s="1276">
        <f>'[2]tr (2)'!E1971</f>
        <v>93.4</v>
      </c>
      <c r="E2937" s="1224">
        <f>'[2]tr (2)'!F1971</f>
        <v>93.4</v>
      </c>
      <c r="F2937" s="1224">
        <f>'[2]tr (2)'!G1971</f>
        <v>93.4</v>
      </c>
      <c r="G2937" s="1224">
        <f>'[2]tr (2)'!H1971</f>
        <v>93.4</v>
      </c>
      <c r="H2937" s="1224">
        <f>'[2]tr (2)'!I1971</f>
        <v>93.4</v>
      </c>
      <c r="I2937" s="1224">
        <f>'[2]tr (2)'!J1971</f>
        <v>93.4</v>
      </c>
      <c r="J2937" s="1224">
        <f>'[2]tr (2)'!K1971</f>
        <v>93.4</v>
      </c>
      <c r="K2937" s="1224">
        <f>'[2]tr (2)'!L1971</f>
        <v>93.4</v>
      </c>
      <c r="L2937" s="1224">
        <f>'[2]tr (2)'!M1971</f>
        <v>93.4</v>
      </c>
      <c r="M2937" s="1224">
        <f>'[2]tr (2)'!N1971</f>
        <v>93.4</v>
      </c>
      <c r="N2937" s="1272">
        <f>'[2]tr (2)'!O1971</f>
        <v>93.4</v>
      </c>
      <c r="O2937" s="1224">
        <f>'[2]tr (2)'!P1971</f>
        <v>93.4</v>
      </c>
      <c r="P2937" s="1276">
        <f>'[2]tr (2)'!Q1971</f>
        <v>93.4</v>
      </c>
      <c r="Q2937" s="1278" t="s">
        <v>2836</v>
      </c>
    </row>
    <row r="2938" spans="1:17" s="1243" customFormat="1" ht="15" customHeight="1">
      <c r="A2938" s="1244" t="s">
        <v>2837</v>
      </c>
      <c r="B2938" s="1272">
        <f>'[2]tr (2)'!C1972</f>
        <v>177.9</v>
      </c>
      <c r="C2938" s="1224">
        <f>'[2]tr (2)'!D1972</f>
        <v>177.9</v>
      </c>
      <c r="D2938" s="1276">
        <f>'[2]tr (2)'!E1972</f>
        <v>177.9</v>
      </c>
      <c r="E2938" s="1224">
        <f>'[2]tr (2)'!F1972</f>
        <v>177.9</v>
      </c>
      <c r="F2938" s="1224">
        <f>'[2]tr (2)'!G1972</f>
        <v>156.1</v>
      </c>
      <c r="G2938" s="1224">
        <f>'[2]tr (2)'!H1972</f>
        <v>156.1</v>
      </c>
      <c r="H2938" s="1224">
        <f>'[2]tr (2)'!I1972</f>
        <v>156.1</v>
      </c>
      <c r="I2938" s="1224">
        <f>'[2]tr (2)'!J1972</f>
        <v>156.1</v>
      </c>
      <c r="J2938" s="1224">
        <f>'[2]tr (2)'!K1972</f>
        <v>156.1</v>
      </c>
      <c r="K2938" s="1224">
        <f>'[2]tr (2)'!L1972</f>
        <v>156.1</v>
      </c>
      <c r="L2938" s="1224">
        <f>'[2]tr (2)'!M1972</f>
        <v>156.1</v>
      </c>
      <c r="M2938" s="1224">
        <f>'[2]tr (2)'!N1972</f>
        <v>156.1</v>
      </c>
      <c r="N2938" s="1272">
        <f>'[2]tr (2)'!O1972</f>
        <v>156.1</v>
      </c>
      <c r="O2938" s="1224">
        <f>'[2]tr (2)'!P1972</f>
        <v>156.1</v>
      </c>
      <c r="P2938" s="1276">
        <f>'[2]tr (2)'!Q1972</f>
        <v>156.1</v>
      </c>
      <c r="Q2938" s="1278" t="s">
        <v>2838</v>
      </c>
    </row>
    <row r="2939" spans="1:17" s="1243" customFormat="1" ht="15" customHeight="1">
      <c r="A2939" s="1244" t="s">
        <v>2839</v>
      </c>
      <c r="B2939" s="1272">
        <f>'[2]tr (2)'!C1973</f>
        <v>168.5</v>
      </c>
      <c r="C2939" s="1224">
        <f>'[2]tr (2)'!D1973</f>
        <v>168.5</v>
      </c>
      <c r="D2939" s="1276">
        <f>'[2]tr (2)'!E1973</f>
        <v>168.5</v>
      </c>
      <c r="E2939" s="1224">
        <f>'[2]tr (2)'!F1973</f>
        <v>168.5</v>
      </c>
      <c r="F2939" s="1224">
        <f>'[2]tr (2)'!G1973</f>
        <v>168.5</v>
      </c>
      <c r="G2939" s="1224">
        <f>'[2]tr (2)'!H1973</f>
        <v>168.5</v>
      </c>
      <c r="H2939" s="1224">
        <f>'[2]tr (2)'!I1973</f>
        <v>168.5</v>
      </c>
      <c r="I2939" s="1224">
        <f>'[2]tr (2)'!J1973</f>
        <v>168.5</v>
      </c>
      <c r="J2939" s="1224">
        <f>'[2]tr (2)'!K1973</f>
        <v>168.5</v>
      </c>
      <c r="K2939" s="1224">
        <f>'[2]tr (2)'!L1973</f>
        <v>168.5</v>
      </c>
      <c r="L2939" s="1224">
        <f>'[2]tr (2)'!M1973</f>
        <v>168.5</v>
      </c>
      <c r="M2939" s="1224">
        <f>'[2]tr (2)'!N1973</f>
        <v>168.5</v>
      </c>
      <c r="N2939" s="1272">
        <f>'[2]tr (2)'!O1973</f>
        <v>168.5</v>
      </c>
      <c r="O2939" s="1224">
        <f>'[2]tr (2)'!P1973</f>
        <v>168.5</v>
      </c>
      <c r="P2939" s="1276">
        <f>'[2]tr (2)'!Q1973</f>
        <v>168.5</v>
      </c>
      <c r="Q2939" s="1278" t="s">
        <v>2840</v>
      </c>
    </row>
    <row r="2940" spans="1:17" s="1243" customFormat="1" ht="15" customHeight="1">
      <c r="A2940" s="1244" t="s">
        <v>2841</v>
      </c>
      <c r="B2940" s="1272">
        <f>'[2]tr (2)'!C1974</f>
        <v>153</v>
      </c>
      <c r="C2940" s="1224">
        <f>'[2]tr (2)'!D1974</f>
        <v>140.6</v>
      </c>
      <c r="D2940" s="1276">
        <f>'[2]tr (2)'!E1974</f>
        <v>140.6</v>
      </c>
      <c r="E2940" s="1224">
        <f>'[2]tr (2)'!F1974</f>
        <v>140.6</v>
      </c>
      <c r="F2940" s="1224">
        <f>'[2]tr (2)'!G1974</f>
        <v>140.6</v>
      </c>
      <c r="G2940" s="1224">
        <f>'[2]tr (2)'!H1974</f>
        <v>140.6</v>
      </c>
      <c r="H2940" s="1224">
        <f>'[2]tr (2)'!I1974</f>
        <v>140.6</v>
      </c>
      <c r="I2940" s="1224">
        <f>'[2]tr (2)'!J1974</f>
        <v>140.6</v>
      </c>
      <c r="J2940" s="1224">
        <f>'[2]tr (2)'!K1974</f>
        <v>140.6</v>
      </c>
      <c r="K2940" s="1224">
        <f>'[2]tr (2)'!L1974</f>
        <v>140.6</v>
      </c>
      <c r="L2940" s="1224">
        <f>'[2]tr (2)'!M1974</f>
        <v>140.6</v>
      </c>
      <c r="M2940" s="1224">
        <f>'[2]tr (2)'!N1974</f>
        <v>140.6</v>
      </c>
      <c r="N2940" s="1272">
        <f>'[2]tr (2)'!O1974</f>
        <v>140.6</v>
      </c>
      <c r="O2940" s="1224">
        <f>'[2]tr (2)'!P1974</f>
        <v>140.6</v>
      </c>
      <c r="P2940" s="1276">
        <f>'[2]tr (2)'!Q1974</f>
        <v>140.6</v>
      </c>
      <c r="Q2940" s="1278" t="s">
        <v>2842</v>
      </c>
    </row>
    <row r="2941" spans="1:17" s="1243" customFormat="1" ht="15" customHeight="1">
      <c r="A2941" s="1244" t="s">
        <v>2843</v>
      </c>
      <c r="B2941" s="1272">
        <f>'[2]tr (2)'!C1975</f>
        <v>104.1</v>
      </c>
      <c r="C2941" s="1224">
        <f>'[2]tr (2)'!D1975</f>
        <v>104.1</v>
      </c>
      <c r="D2941" s="1276">
        <f>'[2]tr (2)'!E1975</f>
        <v>104.1</v>
      </c>
      <c r="E2941" s="1224">
        <f>'[2]tr (2)'!F1975</f>
        <v>104.1</v>
      </c>
      <c r="F2941" s="1224">
        <f>'[2]tr (2)'!G1975</f>
        <v>104.1</v>
      </c>
      <c r="G2941" s="1224">
        <f>'[2]tr (2)'!H1975</f>
        <v>104.1</v>
      </c>
      <c r="H2941" s="1224">
        <f>'[2]tr (2)'!I1975</f>
        <v>104.1</v>
      </c>
      <c r="I2941" s="1224">
        <f>'[2]tr (2)'!J1975</f>
        <v>104.1</v>
      </c>
      <c r="J2941" s="1224">
        <f>'[2]tr (2)'!K1975</f>
        <v>104.1</v>
      </c>
      <c r="K2941" s="1224">
        <f>'[2]tr (2)'!L1975</f>
        <v>104.1</v>
      </c>
      <c r="L2941" s="1224">
        <f>'[2]tr (2)'!M1975</f>
        <v>104.1</v>
      </c>
      <c r="M2941" s="1224">
        <f>'[2]tr (2)'!N1975</f>
        <v>104.8</v>
      </c>
      <c r="N2941" s="1272">
        <f>'[2]tr (2)'!O1975</f>
        <v>104.8</v>
      </c>
      <c r="O2941" s="1224">
        <f>'[2]tr (2)'!P1975</f>
        <v>104.8</v>
      </c>
      <c r="P2941" s="1276">
        <f>'[2]tr (2)'!Q1975</f>
        <v>104.8</v>
      </c>
      <c r="Q2941" s="1278" t="s">
        <v>2844</v>
      </c>
    </row>
    <row r="2942" spans="1:17" s="1243" customFormat="1" ht="15" customHeight="1">
      <c r="A2942" s="1244" t="s">
        <v>2845</v>
      </c>
      <c r="B2942" s="1272">
        <f>'[2]tr (2)'!C1976</f>
        <v>122.4</v>
      </c>
      <c r="C2942" s="1224">
        <f>'[2]tr (2)'!D1976</f>
        <v>122.4</v>
      </c>
      <c r="D2942" s="1276">
        <f>'[2]tr (2)'!E1976</f>
        <v>122.4</v>
      </c>
      <c r="E2942" s="1224">
        <f>'[2]tr (2)'!F1976</f>
        <v>122.4</v>
      </c>
      <c r="F2942" s="1224">
        <f>'[2]tr (2)'!G1976</f>
        <v>122.4</v>
      </c>
      <c r="G2942" s="1224">
        <f>'[2]tr (2)'!H1976</f>
        <v>122.4</v>
      </c>
      <c r="H2942" s="1224">
        <f>'[2]tr (2)'!I1976</f>
        <v>122.4</v>
      </c>
      <c r="I2942" s="1224">
        <f>'[2]tr (2)'!J1976</f>
        <v>122.4</v>
      </c>
      <c r="J2942" s="1224">
        <f>'[2]tr (2)'!K1976</f>
        <v>122.4</v>
      </c>
      <c r="K2942" s="1224">
        <f>'[2]tr (2)'!L1976</f>
        <v>122.4</v>
      </c>
      <c r="L2942" s="1224">
        <f>'[2]tr (2)'!M1976</f>
        <v>122.4</v>
      </c>
      <c r="M2942" s="1224">
        <f>'[2]tr (2)'!N1976</f>
        <v>118.4</v>
      </c>
      <c r="N2942" s="1272">
        <f>'[2]tr (2)'!O1976</f>
        <v>118.2</v>
      </c>
      <c r="O2942" s="1224">
        <f>'[2]tr (2)'!P1976</f>
        <v>118.2</v>
      </c>
      <c r="P2942" s="1276">
        <f>'[2]tr (2)'!Q1976</f>
        <v>118.2</v>
      </c>
      <c r="Q2942" s="1278" t="s">
        <v>2846</v>
      </c>
    </row>
    <row r="2943" spans="1:17" s="1243" customFormat="1" ht="15" customHeight="1">
      <c r="A2943" s="1244"/>
      <c r="B2943" s="1272"/>
      <c r="C2943" s="1224"/>
      <c r="D2943" s="1268"/>
      <c r="E2943" s="1267"/>
      <c r="F2943" s="1267"/>
      <c r="G2943" s="1267"/>
      <c r="H2943" s="1267"/>
      <c r="I2943" s="1267"/>
      <c r="J2943" s="1267"/>
      <c r="K2943" s="1267"/>
      <c r="L2943" s="1267"/>
      <c r="M2943" s="1267"/>
      <c r="N2943" s="1266"/>
      <c r="O2943" s="1267"/>
      <c r="P2943" s="1268"/>
      <c r="Q2943" s="1278"/>
    </row>
    <row r="2944" spans="1:17" s="1243" customFormat="1" ht="15" customHeight="1">
      <c r="A2944" s="1274" t="s">
        <v>2847</v>
      </c>
      <c r="B2944" s="1266">
        <f>'[2]tr (2)'!C1978</f>
        <v>113</v>
      </c>
      <c r="C2944" s="1267">
        <f>'[2]tr (2)'!D1978</f>
        <v>115.8</v>
      </c>
      <c r="D2944" s="1268">
        <f>'[2]tr (2)'!E1978</f>
        <v>116.3</v>
      </c>
      <c r="E2944" s="1267">
        <f>'[2]tr (2)'!F1978</f>
        <v>114.5</v>
      </c>
      <c r="F2944" s="1267">
        <f>'[2]tr (2)'!G1978</f>
        <v>114.6</v>
      </c>
      <c r="G2944" s="1267">
        <f>'[2]tr (2)'!H1978</f>
        <v>114.4</v>
      </c>
      <c r="H2944" s="1267">
        <f>'[2]tr (2)'!I1978</f>
        <v>113.2</v>
      </c>
      <c r="I2944" s="1267">
        <f>'[2]tr (2)'!J1978</f>
        <v>112.2</v>
      </c>
      <c r="J2944" s="1267">
        <f>'[2]tr (2)'!K1978</f>
        <v>111.4</v>
      </c>
      <c r="K2944" s="1267">
        <f>'[2]tr (2)'!L1978</f>
        <v>110.9</v>
      </c>
      <c r="L2944" s="1267">
        <f>'[2]tr (2)'!M1978</f>
        <v>111.9</v>
      </c>
      <c r="M2944" s="1267">
        <f>'[2]tr (2)'!N1978</f>
        <v>111.4</v>
      </c>
      <c r="N2944" s="1266">
        <f>'[2]tr (2)'!O1978</f>
        <v>111.3</v>
      </c>
      <c r="O2944" s="1267">
        <f>'[2]tr (2)'!P1978</f>
        <v>111</v>
      </c>
      <c r="P2944" s="1268">
        <f>'[2]tr (2)'!Q1978</f>
        <v>111.6</v>
      </c>
      <c r="Q2944" s="1273" t="s">
        <v>2848</v>
      </c>
    </row>
    <row r="2945" spans="1:17" s="1243" customFormat="1" ht="15" customHeight="1">
      <c r="A2945" s="1244" t="s">
        <v>2849</v>
      </c>
      <c r="B2945" s="1272">
        <f>'[2]tr (2)'!C1979</f>
        <v>91.8</v>
      </c>
      <c r="C2945" s="1224">
        <f>'[2]tr (2)'!D1979</f>
        <v>91.8</v>
      </c>
      <c r="D2945" s="1276">
        <f>'[2]tr (2)'!E1979</f>
        <v>91.8</v>
      </c>
      <c r="E2945" s="1224">
        <f>'[2]tr (2)'!F1979</f>
        <v>91.8</v>
      </c>
      <c r="F2945" s="1224">
        <f>'[2]tr (2)'!G1979</f>
        <v>91.8</v>
      </c>
      <c r="G2945" s="1224">
        <f>'[2]tr (2)'!H1979</f>
        <v>91.8</v>
      </c>
      <c r="H2945" s="1224">
        <f>'[2]tr (2)'!I1979</f>
        <v>91.8</v>
      </c>
      <c r="I2945" s="1224">
        <f>'[2]tr (2)'!J1979</f>
        <v>91.8</v>
      </c>
      <c r="J2945" s="1224">
        <f>'[2]tr (2)'!K1979</f>
        <v>91.8</v>
      </c>
      <c r="K2945" s="1224">
        <f>'[2]tr (2)'!L1979</f>
        <v>91.8</v>
      </c>
      <c r="L2945" s="1224">
        <f>'[2]tr (2)'!M1979</f>
        <v>91.8</v>
      </c>
      <c r="M2945" s="1224">
        <f>'[2]tr (2)'!N1979</f>
        <v>91.8</v>
      </c>
      <c r="N2945" s="1272">
        <f>'[2]tr (2)'!O1979</f>
        <v>91.8</v>
      </c>
      <c r="O2945" s="1224">
        <f>'[2]tr (2)'!P1979</f>
        <v>91.8</v>
      </c>
      <c r="P2945" s="1276">
        <f>'[2]tr (2)'!Q1979</f>
        <v>91.8</v>
      </c>
      <c r="Q2945" s="1278" t="s">
        <v>2850</v>
      </c>
    </row>
    <row r="2946" spans="1:17" s="1243" customFormat="1" ht="15" customHeight="1">
      <c r="A2946" s="1244" t="s">
        <v>2853</v>
      </c>
      <c r="B2946" s="1272">
        <f>'[2]tr (2)'!C1980</f>
        <v>118.2</v>
      </c>
      <c r="C2946" s="1224">
        <f>'[2]tr (2)'!D1980</f>
        <v>118.2</v>
      </c>
      <c r="D2946" s="1276">
        <f>'[2]tr (2)'!E1980</f>
        <v>118.2</v>
      </c>
      <c r="E2946" s="1224">
        <f>'[2]tr (2)'!F1980</f>
        <v>118.2</v>
      </c>
      <c r="F2946" s="1224">
        <f>'[2]tr (2)'!G1980</f>
        <v>118.2</v>
      </c>
      <c r="G2946" s="1224">
        <f>'[2]tr (2)'!H1980</f>
        <v>118.2</v>
      </c>
      <c r="H2946" s="1224">
        <f>'[2]tr (2)'!I1980</f>
        <v>118.2</v>
      </c>
      <c r="I2946" s="1224">
        <f>'[2]tr (2)'!J1980</f>
        <v>118.2</v>
      </c>
      <c r="J2946" s="1224">
        <f>'[2]tr (2)'!K1980</f>
        <v>118.2</v>
      </c>
      <c r="K2946" s="1224">
        <f>'[2]tr (2)'!L1980</f>
        <v>118.2</v>
      </c>
      <c r="L2946" s="1224">
        <f>'[2]tr (2)'!M1980</f>
        <v>118.2</v>
      </c>
      <c r="M2946" s="1224">
        <f>'[2]tr (2)'!N1980</f>
        <v>118.2</v>
      </c>
      <c r="N2946" s="1272">
        <f>'[2]tr (2)'!O1980</f>
        <v>118.2</v>
      </c>
      <c r="O2946" s="1224">
        <f>'[2]tr (2)'!P1980</f>
        <v>118.2</v>
      </c>
      <c r="P2946" s="1276">
        <f>'[2]tr (2)'!Q1980</f>
        <v>118.2</v>
      </c>
      <c r="Q2946" s="1277" t="s">
        <v>2854</v>
      </c>
    </row>
    <row r="2947" spans="1:17" s="1243" customFormat="1" ht="15" customHeight="1">
      <c r="A2947" s="1244" t="s">
        <v>2855</v>
      </c>
      <c r="B2947" s="1272">
        <f>'[2]tr (2)'!C1981</f>
        <v>106.5</v>
      </c>
      <c r="C2947" s="1224">
        <f>'[2]tr (2)'!D1981</f>
        <v>107.2</v>
      </c>
      <c r="D2947" s="1276">
        <f>'[2]tr (2)'!E1981</f>
        <v>107.2</v>
      </c>
      <c r="E2947" s="1224">
        <f>'[2]tr (2)'!F1981</f>
        <v>107.2</v>
      </c>
      <c r="F2947" s="1224">
        <f>'[2]tr (2)'!G1981</f>
        <v>107.2</v>
      </c>
      <c r="G2947" s="1224">
        <f>'[2]tr (2)'!H1981</f>
        <v>107.2</v>
      </c>
      <c r="H2947" s="1224">
        <f>'[2]tr (2)'!I1981</f>
        <v>107.2</v>
      </c>
      <c r="I2947" s="1224">
        <f>'[2]tr (2)'!J1981</f>
        <v>107.2</v>
      </c>
      <c r="J2947" s="1224">
        <f>'[2]tr (2)'!K1981</f>
        <v>107.2</v>
      </c>
      <c r="K2947" s="1224">
        <f>'[2]tr (2)'!L1981</f>
        <v>107.2</v>
      </c>
      <c r="L2947" s="1224">
        <f>'[2]tr (2)'!M1981</f>
        <v>107.2</v>
      </c>
      <c r="M2947" s="1224">
        <f>'[2]tr (2)'!N1981</f>
        <v>107.2</v>
      </c>
      <c r="N2947" s="1272">
        <f>'[2]tr (2)'!O1981</f>
        <v>107.2</v>
      </c>
      <c r="O2947" s="1224">
        <f>'[2]tr (2)'!P1981</f>
        <v>107.2</v>
      </c>
      <c r="P2947" s="1276">
        <f>'[2]tr (2)'!Q1981</f>
        <v>107.2</v>
      </c>
      <c r="Q2947" s="1278" t="s">
        <v>2856</v>
      </c>
    </row>
    <row r="2948" spans="1:17" s="1243" customFormat="1" ht="15" customHeight="1">
      <c r="A2948" s="1244" t="s">
        <v>2857</v>
      </c>
      <c r="B2948" s="1272">
        <f>'[2]tr (2)'!C1982</f>
        <v>124.5</v>
      </c>
      <c r="C2948" s="1224">
        <f>'[2]tr (2)'!D1982</f>
        <v>136.1</v>
      </c>
      <c r="D2948" s="1276">
        <f>'[2]tr (2)'!E1982</f>
        <v>135.5</v>
      </c>
      <c r="E2948" s="1224">
        <f>'[2]tr (2)'!F1982</f>
        <v>134.30000000000001</v>
      </c>
      <c r="F2948" s="1224">
        <f>'[2]tr (2)'!G1982</f>
        <v>134</v>
      </c>
      <c r="G2948" s="1224">
        <f>'[2]tr (2)'!H1982</f>
        <v>134</v>
      </c>
      <c r="H2948" s="1224">
        <f>'[2]tr (2)'!I1982</f>
        <v>134</v>
      </c>
      <c r="I2948" s="1224">
        <f>'[2]tr (2)'!J1982</f>
        <v>133.1</v>
      </c>
      <c r="J2948" s="1224">
        <f>'[2]tr (2)'!K1982</f>
        <v>129.9</v>
      </c>
      <c r="K2948" s="1224">
        <f>'[2]tr (2)'!L1982</f>
        <v>127.6</v>
      </c>
      <c r="L2948" s="1224">
        <f>'[2]tr (2)'!M1982</f>
        <v>131.6</v>
      </c>
      <c r="M2948" s="1224">
        <f>'[2]tr (2)'!N1982</f>
        <v>129.69999999999999</v>
      </c>
      <c r="N2948" s="1272">
        <f>'[2]tr (2)'!O1982</f>
        <v>129.19999999999999</v>
      </c>
      <c r="O2948" s="1224">
        <f>'[2]tr (2)'!P1982</f>
        <v>127.3</v>
      </c>
      <c r="P2948" s="1276">
        <f>'[2]tr (2)'!Q1982</f>
        <v>126.2</v>
      </c>
      <c r="Q2948" s="1277" t="s">
        <v>2858</v>
      </c>
    </row>
    <row r="2949" spans="1:17" s="1243" customFormat="1" ht="15" customHeight="1">
      <c r="A2949" s="1244" t="s">
        <v>2859</v>
      </c>
      <c r="B2949" s="1272">
        <f>'[2]tr (2)'!C1983</f>
        <v>116.3</v>
      </c>
      <c r="C2949" s="1224">
        <f>'[2]tr (2)'!D1983</f>
        <v>116.3</v>
      </c>
      <c r="D2949" s="1276">
        <f>'[2]tr (2)'!E1983</f>
        <v>116.3</v>
      </c>
      <c r="E2949" s="1224">
        <f>'[2]tr (2)'!F1983</f>
        <v>116.3</v>
      </c>
      <c r="F2949" s="1224">
        <f>'[2]tr (2)'!G1983</f>
        <v>116.3</v>
      </c>
      <c r="G2949" s="1224">
        <f>'[2]tr (2)'!H1983</f>
        <v>116.3</v>
      </c>
      <c r="H2949" s="1224">
        <f>'[2]tr (2)'!I1983</f>
        <v>116.3</v>
      </c>
      <c r="I2949" s="1224">
        <f>'[2]tr (2)'!J1983</f>
        <v>116.3</v>
      </c>
      <c r="J2949" s="1224">
        <f>'[2]tr (2)'!K1983</f>
        <v>116.3</v>
      </c>
      <c r="K2949" s="1224">
        <f>'[2]tr (2)'!L1983</f>
        <v>116.3</v>
      </c>
      <c r="L2949" s="1224">
        <f>'[2]tr (2)'!M1983</f>
        <v>116.3</v>
      </c>
      <c r="M2949" s="1224">
        <f>'[2]tr (2)'!N1983</f>
        <v>116.3</v>
      </c>
      <c r="N2949" s="1272">
        <f>'[2]tr (2)'!O1983</f>
        <v>116.3</v>
      </c>
      <c r="O2949" s="1224">
        <f>'[2]tr (2)'!P1983</f>
        <v>116.3</v>
      </c>
      <c r="P2949" s="1276">
        <f>'[2]tr (2)'!Q1983</f>
        <v>116.3</v>
      </c>
      <c r="Q2949" s="1278" t="s">
        <v>2860</v>
      </c>
    </row>
    <row r="2950" spans="1:17" s="1243" customFormat="1" ht="15" customHeight="1">
      <c r="A2950" s="1244" t="s">
        <v>2861</v>
      </c>
      <c r="B2950" s="1272">
        <f>'[2]tr (2)'!C1984</f>
        <v>114.9</v>
      </c>
      <c r="C2950" s="1224">
        <f>'[2]tr (2)'!D1984</f>
        <v>114.9</v>
      </c>
      <c r="D2950" s="1276">
        <f>'[2]tr (2)'!E1984</f>
        <v>114.9</v>
      </c>
      <c r="E2950" s="1224">
        <f>'[2]tr (2)'!F1984</f>
        <v>114.9</v>
      </c>
      <c r="F2950" s="1224">
        <f>'[2]tr (2)'!G1984</f>
        <v>114.9</v>
      </c>
      <c r="G2950" s="1224">
        <f>'[2]tr (2)'!H1984</f>
        <v>114.9</v>
      </c>
      <c r="H2950" s="1224">
        <f>'[2]tr (2)'!I1984</f>
        <v>114.9</v>
      </c>
      <c r="I2950" s="1224">
        <f>'[2]tr (2)'!J1984</f>
        <v>114.9</v>
      </c>
      <c r="J2950" s="1224">
        <f>'[2]tr (2)'!K1984</f>
        <v>114.9</v>
      </c>
      <c r="K2950" s="1224">
        <f>'[2]tr (2)'!L1984</f>
        <v>114.9</v>
      </c>
      <c r="L2950" s="1224">
        <f>'[2]tr (2)'!M1984</f>
        <v>114.9</v>
      </c>
      <c r="M2950" s="1224">
        <f>'[2]tr (2)'!N1984</f>
        <v>114.9</v>
      </c>
      <c r="N2950" s="1272">
        <f>'[2]tr (2)'!O1984</f>
        <v>114.9</v>
      </c>
      <c r="O2950" s="1224">
        <f>'[2]tr (2)'!P1984</f>
        <v>114.9</v>
      </c>
      <c r="P2950" s="1276">
        <f>'[2]tr (2)'!Q1984</f>
        <v>114.9</v>
      </c>
      <c r="Q2950" s="1278" t="s">
        <v>2862</v>
      </c>
    </row>
    <row r="2951" spans="1:17" s="1243" customFormat="1" ht="15" customHeight="1">
      <c r="A2951" s="1244" t="s">
        <v>2865</v>
      </c>
      <c r="B2951" s="1272">
        <f>'[2]tr (2)'!C1985</f>
        <v>116.3</v>
      </c>
      <c r="C2951" s="1224">
        <f>'[2]tr (2)'!D1985</f>
        <v>117.3</v>
      </c>
      <c r="D2951" s="1276">
        <f>'[2]tr (2)'!E1985</f>
        <v>117.3</v>
      </c>
      <c r="E2951" s="1224">
        <f>'[2]tr (2)'!F1985</f>
        <v>117.3</v>
      </c>
      <c r="F2951" s="1224">
        <f>'[2]tr (2)'!G1985</f>
        <v>118</v>
      </c>
      <c r="G2951" s="1224">
        <f>'[2]tr (2)'!H1985</f>
        <v>117.3</v>
      </c>
      <c r="H2951" s="1224">
        <f>'[2]tr (2)'!I1985</f>
        <v>117.3</v>
      </c>
      <c r="I2951" s="1224">
        <f>'[2]tr (2)'!J1985</f>
        <v>116.3</v>
      </c>
      <c r="J2951" s="1224">
        <f>'[2]tr (2)'!K1985</f>
        <v>116.3</v>
      </c>
      <c r="K2951" s="1224">
        <f>'[2]tr (2)'!L1985</f>
        <v>116.3</v>
      </c>
      <c r="L2951" s="1224">
        <f>'[2]tr (2)'!M1985</f>
        <v>116.3</v>
      </c>
      <c r="M2951" s="1224">
        <f>'[2]tr (2)'!N1985</f>
        <v>116.3</v>
      </c>
      <c r="N2951" s="1272">
        <f>'[2]tr (2)'!O1985</f>
        <v>116.3</v>
      </c>
      <c r="O2951" s="1224">
        <f>'[2]tr (2)'!P1985</f>
        <v>116.3</v>
      </c>
      <c r="P2951" s="1276">
        <f>'[2]tr (2)'!Q1985</f>
        <v>118.5</v>
      </c>
      <c r="Q2951" s="1278" t="s">
        <v>2866</v>
      </c>
    </row>
    <row r="2952" spans="1:17" s="1243" customFormat="1" ht="15" customHeight="1">
      <c r="A2952" s="1244" t="s">
        <v>2867</v>
      </c>
      <c r="B2952" s="1272">
        <f>'[2]tr (2)'!C1986</f>
        <v>220.8</v>
      </c>
      <c r="C2952" s="1224">
        <f>'[2]tr (2)'!D1986</f>
        <v>209.3</v>
      </c>
      <c r="D2952" s="1276">
        <f>'[2]tr (2)'!E1986</f>
        <v>233.4</v>
      </c>
      <c r="E2952" s="1224">
        <f>'[2]tr (2)'!F1986</f>
        <v>176.1</v>
      </c>
      <c r="F2952" s="1224">
        <f>'[2]tr (2)'!G1986</f>
        <v>176.1</v>
      </c>
      <c r="G2952" s="1224">
        <f>'[2]tr (2)'!H1986</f>
        <v>176.1</v>
      </c>
      <c r="H2952" s="1224">
        <f>'[2]tr (2)'!I1986</f>
        <v>130.19999999999999</v>
      </c>
      <c r="I2952" s="1224">
        <f>'[2]tr (2)'!J1986</f>
        <v>113</v>
      </c>
      <c r="J2952" s="1224">
        <f>'[2]tr (2)'!K1986</f>
        <v>113</v>
      </c>
      <c r="K2952" s="1224">
        <f>'[2]tr (2)'!L1986</f>
        <v>113</v>
      </c>
      <c r="L2952" s="1224">
        <f>'[2]tr (2)'!M1986</f>
        <v>113</v>
      </c>
      <c r="M2952" s="1224">
        <f>'[2]tr (2)'!N1986</f>
        <v>113</v>
      </c>
      <c r="N2952" s="1272">
        <f>'[2]tr (2)'!O1986</f>
        <v>113</v>
      </c>
      <c r="O2952" s="1224">
        <f>'[2]tr (2)'!P1986</f>
        <v>113</v>
      </c>
      <c r="P2952" s="1276">
        <f>'[2]tr (2)'!Q1986</f>
        <v>113</v>
      </c>
      <c r="Q2952" s="1278" t="s">
        <v>2868</v>
      </c>
    </row>
    <row r="2953" spans="1:17" s="1243" customFormat="1" ht="15" customHeight="1">
      <c r="A2953" s="1244"/>
      <c r="B2953" s="1272"/>
      <c r="C2953" s="1224"/>
      <c r="D2953" s="1268"/>
      <c r="E2953" s="1267"/>
      <c r="F2953" s="1267"/>
      <c r="G2953" s="1267"/>
      <c r="H2953" s="1267"/>
      <c r="I2953" s="1267"/>
      <c r="J2953" s="1267"/>
      <c r="K2953" s="1267"/>
      <c r="L2953" s="1267"/>
      <c r="M2953" s="1267"/>
      <c r="N2953" s="1266"/>
      <c r="O2953" s="1267"/>
      <c r="P2953" s="1268"/>
      <c r="Q2953" s="1278"/>
    </row>
    <row r="2954" spans="1:17" s="1243" customFormat="1" ht="15" customHeight="1">
      <c r="A2954" s="1274" t="s">
        <v>2869</v>
      </c>
      <c r="B2954" s="1266">
        <f>'[2]tr (2)'!C1988</f>
        <v>54.7</v>
      </c>
      <c r="C2954" s="1267">
        <f>'[2]tr (2)'!D1988</f>
        <v>54.7</v>
      </c>
      <c r="D2954" s="1268">
        <f>'[2]tr (2)'!E1988</f>
        <v>54.7</v>
      </c>
      <c r="E2954" s="1267">
        <f>'[2]tr (2)'!F1988</f>
        <v>54.5</v>
      </c>
      <c r="F2954" s="1267">
        <f>'[2]tr (2)'!G1988</f>
        <v>54.5</v>
      </c>
      <c r="G2954" s="1267">
        <f>'[2]tr (2)'!H1988</f>
        <v>54.5</v>
      </c>
      <c r="H2954" s="1267">
        <f>'[2]tr (2)'!I1988</f>
        <v>54.5</v>
      </c>
      <c r="I2954" s="1267">
        <f>'[2]tr (2)'!J1988</f>
        <v>54.5</v>
      </c>
      <c r="J2954" s="1267">
        <f>'[2]tr (2)'!K1988</f>
        <v>54.5</v>
      </c>
      <c r="K2954" s="1267">
        <f>'[2]tr (2)'!L1988</f>
        <v>54.5</v>
      </c>
      <c r="L2954" s="1267">
        <f>'[2]tr (2)'!M1988</f>
        <v>54.5</v>
      </c>
      <c r="M2954" s="1267">
        <f>'[2]tr (2)'!N1988</f>
        <v>54.5</v>
      </c>
      <c r="N2954" s="1266">
        <f>'[2]tr (2)'!O1988</f>
        <v>54.5</v>
      </c>
      <c r="O2954" s="1267">
        <f>'[2]tr (2)'!P1988</f>
        <v>54.5</v>
      </c>
      <c r="P2954" s="1268">
        <f>'[2]tr (2)'!Q1988</f>
        <v>54.5</v>
      </c>
      <c r="Q2954" s="1273" t="s">
        <v>2870</v>
      </c>
    </row>
    <row r="2955" spans="1:17" s="1243" customFormat="1" ht="15" customHeight="1">
      <c r="A2955" s="1244" t="s">
        <v>2871</v>
      </c>
      <c r="B2955" s="1272">
        <f>'[2]tr (2)'!C1989</f>
        <v>133.30000000000001</v>
      </c>
      <c r="C2955" s="1224">
        <f>'[2]tr (2)'!D1989</f>
        <v>133.30000000000001</v>
      </c>
      <c r="D2955" s="1276">
        <f>'[2]tr (2)'!E1989</f>
        <v>133.30000000000001</v>
      </c>
      <c r="E2955" s="1224">
        <f>'[2]tr (2)'!F1989</f>
        <v>133.30000000000001</v>
      </c>
      <c r="F2955" s="1224">
        <f>'[2]tr (2)'!G1989</f>
        <v>133.30000000000001</v>
      </c>
      <c r="G2955" s="1224">
        <f>'[2]tr (2)'!H1989</f>
        <v>133.30000000000001</v>
      </c>
      <c r="H2955" s="1224">
        <f>'[2]tr (2)'!I1989</f>
        <v>133.30000000000001</v>
      </c>
      <c r="I2955" s="1224">
        <f>'[2]tr (2)'!J1989</f>
        <v>133.30000000000001</v>
      </c>
      <c r="J2955" s="1224">
        <f>'[2]tr (2)'!K1989</f>
        <v>133.30000000000001</v>
      </c>
      <c r="K2955" s="1224">
        <f>'[2]tr (2)'!L1989</f>
        <v>133.30000000000001</v>
      </c>
      <c r="L2955" s="1224">
        <f>'[2]tr (2)'!M1989</f>
        <v>133.30000000000001</v>
      </c>
      <c r="M2955" s="1224">
        <f>'[2]tr (2)'!N1989</f>
        <v>133.30000000000001</v>
      </c>
      <c r="N2955" s="1272">
        <f>'[2]tr (2)'!O1989</f>
        <v>133.30000000000001</v>
      </c>
      <c r="O2955" s="1224">
        <f>'[2]tr (2)'!P1989</f>
        <v>133.30000000000001</v>
      </c>
      <c r="P2955" s="1276">
        <f>'[2]tr (2)'!Q1989</f>
        <v>133.30000000000001</v>
      </c>
      <c r="Q2955" s="1278" t="s">
        <v>2872</v>
      </c>
    </row>
    <row r="2956" spans="1:17" s="1243" customFormat="1" ht="15" customHeight="1">
      <c r="A2956" s="1244" t="s">
        <v>2873</v>
      </c>
      <c r="B2956" s="1272">
        <f>'[2]tr (2)'!C1990</f>
        <v>82.2</v>
      </c>
      <c r="C2956" s="1224">
        <f>'[2]tr (2)'!D1990</f>
        <v>82.2</v>
      </c>
      <c r="D2956" s="1276">
        <f>'[2]tr (2)'!E1990</f>
        <v>82.2</v>
      </c>
      <c r="E2956" s="1224">
        <f>'[2]tr (2)'!F1990</f>
        <v>82.2</v>
      </c>
      <c r="F2956" s="1224">
        <f>'[2]tr (2)'!G1990</f>
        <v>82.2</v>
      </c>
      <c r="G2956" s="1224">
        <f>'[2]tr (2)'!H1990</f>
        <v>82.2</v>
      </c>
      <c r="H2956" s="1224">
        <f>'[2]tr (2)'!I1990</f>
        <v>82.2</v>
      </c>
      <c r="I2956" s="1224">
        <f>'[2]tr (2)'!J1990</f>
        <v>82.2</v>
      </c>
      <c r="J2956" s="1224">
        <f>'[2]tr (2)'!K1990</f>
        <v>82.2</v>
      </c>
      <c r="K2956" s="1224">
        <f>'[2]tr (2)'!L1990</f>
        <v>82.2</v>
      </c>
      <c r="L2956" s="1224">
        <f>'[2]tr (2)'!M1990</f>
        <v>82.2</v>
      </c>
      <c r="M2956" s="1224">
        <f>'[2]tr (2)'!N1990</f>
        <v>82.2</v>
      </c>
      <c r="N2956" s="1272">
        <f>'[2]tr (2)'!O1990</f>
        <v>82.2</v>
      </c>
      <c r="O2956" s="1224">
        <f>'[2]tr (2)'!P1990</f>
        <v>82.2</v>
      </c>
      <c r="P2956" s="1276">
        <f>'[2]tr (2)'!Q1990</f>
        <v>82.2</v>
      </c>
      <c r="Q2956" s="1278" t="s">
        <v>2874</v>
      </c>
    </row>
    <row r="2957" spans="1:17" s="1243" customFormat="1" ht="15" customHeight="1">
      <c r="A2957" s="1244" t="s">
        <v>2875</v>
      </c>
      <c r="B2957" s="1272">
        <f>'[2]tr (2)'!C1991</f>
        <v>50.8</v>
      </c>
      <c r="C2957" s="1224">
        <f>'[2]tr (2)'!D1991</f>
        <v>50.8</v>
      </c>
      <c r="D2957" s="1276">
        <f>'[2]tr (2)'!E1991</f>
        <v>50.8</v>
      </c>
      <c r="E2957" s="1224">
        <f>'[2]tr (2)'!F1991</f>
        <v>50.6</v>
      </c>
      <c r="F2957" s="1224">
        <f>'[2]tr (2)'!G1991</f>
        <v>50.6</v>
      </c>
      <c r="G2957" s="1224">
        <f>'[2]tr (2)'!H1991</f>
        <v>50.6</v>
      </c>
      <c r="H2957" s="1224">
        <f>'[2]tr (2)'!I1991</f>
        <v>50.6</v>
      </c>
      <c r="I2957" s="1224">
        <f>'[2]tr (2)'!J1991</f>
        <v>50.6</v>
      </c>
      <c r="J2957" s="1224">
        <f>'[2]tr (2)'!K1991</f>
        <v>50.6</v>
      </c>
      <c r="K2957" s="1224">
        <f>'[2]tr (2)'!L1991</f>
        <v>50.6</v>
      </c>
      <c r="L2957" s="1224">
        <f>'[2]tr (2)'!M1991</f>
        <v>50.6</v>
      </c>
      <c r="M2957" s="1224">
        <f>'[2]tr (2)'!N1991</f>
        <v>50.6</v>
      </c>
      <c r="N2957" s="1272">
        <f>'[2]tr (2)'!O1991</f>
        <v>50.6</v>
      </c>
      <c r="O2957" s="1224">
        <f>'[2]tr (2)'!P1991</f>
        <v>50.6</v>
      </c>
      <c r="P2957" s="1276">
        <f>'[2]tr (2)'!Q1991</f>
        <v>50.6</v>
      </c>
      <c r="Q2957" s="1278" t="s">
        <v>2876</v>
      </c>
    </row>
    <row r="2958" spans="1:17" s="1243" customFormat="1" ht="15" customHeight="1">
      <c r="A2958" s="1244"/>
      <c r="B2958" s="1272"/>
      <c r="C2958" s="1224"/>
      <c r="D2958" s="1276"/>
      <c r="E2958" s="1220"/>
      <c r="F2958" s="1220"/>
      <c r="G2958" s="1220"/>
      <c r="H2958" s="1220"/>
      <c r="I2958" s="1221"/>
      <c r="J2958" s="1220"/>
      <c r="K2958" s="1220"/>
      <c r="L2958" s="1221"/>
      <c r="M2958" s="1220"/>
      <c r="N2958" s="1262"/>
      <c r="O2958" s="1220"/>
      <c r="P2958" s="1263"/>
      <c r="Q2958" s="1278"/>
    </row>
    <row r="2959" spans="1:17" s="1243" customFormat="1" ht="15" customHeight="1">
      <c r="A2959" s="1244"/>
      <c r="B2959" s="1272"/>
      <c r="C2959" s="1224"/>
      <c r="D2959" s="1276"/>
      <c r="E2959" s="1220"/>
      <c r="F2959" s="1220"/>
      <c r="G2959" s="1220"/>
      <c r="H2959" s="1220"/>
      <c r="I2959" s="1221"/>
      <c r="J2959" s="1220"/>
      <c r="K2959" s="1220"/>
      <c r="L2959" s="1221"/>
      <c r="M2959" s="1220"/>
      <c r="N2959" s="1262"/>
      <c r="O2959" s="1220"/>
      <c r="P2959" s="1263"/>
      <c r="Q2959" s="1278"/>
    </row>
    <row r="2960" spans="1:17" s="1243" customFormat="1" ht="15" customHeight="1">
      <c r="A2960" s="1313"/>
      <c r="B2960" s="1272"/>
      <c r="C2960" s="1224"/>
      <c r="D2960" s="1276"/>
      <c r="E2960" s="1220"/>
      <c r="F2960" s="1220"/>
      <c r="G2960" s="1220"/>
      <c r="H2960" s="1220"/>
      <c r="I2960" s="1221"/>
      <c r="J2960" s="1220"/>
      <c r="K2960" s="1220"/>
      <c r="L2960" s="1221"/>
      <c r="M2960" s="1220"/>
      <c r="N2960" s="1262"/>
      <c r="O2960" s="1220"/>
      <c r="P2960" s="1263"/>
      <c r="Q2960" s="1278"/>
    </row>
    <row r="2961" spans="1:18" s="1243" customFormat="1" ht="15" customHeight="1">
      <c r="A2961" s="1313"/>
      <c r="B2961" s="1272"/>
      <c r="C2961" s="1224"/>
      <c r="D2961" s="1276"/>
      <c r="E2961" s="1220"/>
      <c r="F2961" s="1220"/>
      <c r="G2961" s="1220"/>
      <c r="H2961" s="1220"/>
      <c r="I2961" s="1221"/>
      <c r="J2961" s="1220"/>
      <c r="K2961" s="1220"/>
      <c r="L2961" s="1221"/>
      <c r="M2961" s="1220"/>
      <c r="N2961" s="1262"/>
      <c r="O2961" s="1220"/>
      <c r="P2961" s="1263"/>
      <c r="Q2961" s="1278"/>
    </row>
    <row r="2962" spans="1:18" s="1243" customFormat="1" ht="15" customHeight="1">
      <c r="A2962" s="1313"/>
      <c r="B2962" s="1272"/>
      <c r="C2962" s="1224"/>
      <c r="D2962" s="1276"/>
      <c r="E2962" s="1220"/>
      <c r="F2962" s="1220"/>
      <c r="G2962" s="1220"/>
      <c r="H2962" s="1220"/>
      <c r="I2962" s="1221"/>
      <c r="J2962" s="1220"/>
      <c r="K2962" s="1220"/>
      <c r="L2962" s="1221"/>
      <c r="M2962" s="1220"/>
      <c r="N2962" s="1262"/>
      <c r="O2962" s="1220"/>
      <c r="P2962" s="1263"/>
      <c r="Q2962" s="1278"/>
    </row>
    <row r="2963" spans="1:18" s="1243" customFormat="1" ht="15" customHeight="1">
      <c r="A2963" s="1313"/>
      <c r="B2963" s="1272"/>
      <c r="C2963" s="1224"/>
      <c r="D2963" s="1276"/>
      <c r="E2963" s="1220"/>
      <c r="F2963" s="1220"/>
      <c r="G2963" s="1220"/>
      <c r="H2963" s="1220"/>
      <c r="I2963" s="1221"/>
      <c r="J2963" s="1220"/>
      <c r="K2963" s="1220"/>
      <c r="L2963" s="1221"/>
      <c r="M2963" s="1220"/>
      <c r="N2963" s="1262"/>
      <c r="O2963" s="1220"/>
      <c r="P2963" s="1263"/>
      <c r="Q2963" s="1278"/>
    </row>
    <row r="2964" spans="1:18" s="1243" customFormat="1" ht="15" customHeight="1">
      <c r="A2964" s="1313"/>
      <c r="B2964" s="1272"/>
      <c r="C2964" s="1224"/>
      <c r="D2964" s="1276"/>
      <c r="E2964" s="1220"/>
      <c r="F2964" s="1220"/>
      <c r="G2964" s="1220"/>
      <c r="H2964" s="1220"/>
      <c r="I2964" s="1221"/>
      <c r="J2964" s="1220"/>
      <c r="K2964" s="1220"/>
      <c r="L2964" s="1221"/>
      <c r="M2964" s="1220"/>
      <c r="N2964" s="1262"/>
      <c r="O2964" s="1220"/>
      <c r="P2964" s="1263"/>
      <c r="Q2964" s="1278"/>
    </row>
    <row r="2965" spans="1:18" s="1243" customFormat="1" ht="15" customHeight="1">
      <c r="A2965" s="1295"/>
      <c r="B2965" s="1272"/>
      <c r="C2965" s="1224"/>
      <c r="D2965" s="1276"/>
      <c r="E2965" s="1220"/>
      <c r="F2965" s="1220"/>
      <c r="G2965" s="1220"/>
      <c r="H2965" s="1220"/>
      <c r="I2965" s="1221"/>
      <c r="J2965" s="1220"/>
      <c r="K2965" s="1220"/>
      <c r="L2965" s="1221"/>
      <c r="M2965" s="1220"/>
      <c r="N2965" s="1262"/>
      <c r="O2965" s="1220"/>
      <c r="P2965" s="1263"/>
      <c r="Q2965" s="1278"/>
    </row>
    <row r="2966" spans="1:18" ht="15" customHeight="1">
      <c r="A2966" s="1297"/>
      <c r="B2966" s="1282"/>
      <c r="C2966" s="1283"/>
      <c r="D2966" s="1284"/>
      <c r="E2966" s="1240"/>
      <c r="F2966" s="1240"/>
      <c r="G2966" s="1240"/>
      <c r="H2966" s="1240"/>
      <c r="I2966" s="1240"/>
      <c r="J2966" s="1240"/>
      <c r="K2966" s="1240"/>
      <c r="L2966" s="1240"/>
      <c r="M2966" s="1240"/>
      <c r="N2966" s="1319"/>
      <c r="O2966" s="1240"/>
      <c r="P2966" s="1320"/>
      <c r="Q2966" s="1298" t="s">
        <v>249</v>
      </c>
    </row>
    <row r="2967" spans="1:18" ht="12.95" customHeight="1">
      <c r="B2967" s="1224"/>
      <c r="C2967" s="1224"/>
      <c r="D2967" s="1224"/>
      <c r="N2967" s="1220"/>
    </row>
    <row r="2968" spans="1:18" ht="12.95" customHeight="1">
      <c r="B2968" s="1224"/>
      <c r="C2968" s="1224"/>
      <c r="D2968" s="1224"/>
      <c r="N2968" s="1220"/>
    </row>
    <row r="2969" spans="1:18" ht="12.95" customHeight="1">
      <c r="A2969" s="1300"/>
      <c r="B2969" s="1224"/>
      <c r="C2969" s="1224"/>
      <c r="D2969" s="1224"/>
      <c r="N2969" s="1220"/>
      <c r="Q2969" s="1301"/>
    </row>
    <row r="2970" spans="1:18" ht="24" customHeight="1">
      <c r="A2970" s="1219" t="s">
        <v>2666</v>
      </c>
      <c r="B2970" s="1224"/>
      <c r="C2970" s="1224"/>
      <c r="D2970" s="1224"/>
      <c r="N2970" s="1220"/>
      <c r="Q2970" s="1225" t="s">
        <v>2667</v>
      </c>
      <c r="R2970" s="1315"/>
    </row>
    <row r="2971" spans="1:18" ht="20.25">
      <c r="A2971" s="1228" t="s">
        <v>3049</v>
      </c>
      <c r="B2971" s="1224"/>
      <c r="C2971" s="1224"/>
      <c r="D2971" s="1224"/>
      <c r="N2971" s="1220"/>
      <c r="Q2971" s="1230" t="s">
        <v>3050</v>
      </c>
      <c r="R2971" s="1317"/>
    </row>
    <row r="2972" spans="1:18" ht="18" customHeight="1">
      <c r="A2972" s="1233" t="s">
        <v>2739</v>
      </c>
      <c r="B2972" s="1224"/>
      <c r="C2972" s="1224"/>
      <c r="D2972" s="1224"/>
      <c r="N2972" s="1220"/>
      <c r="Q2972" s="1236" t="s">
        <v>2740</v>
      </c>
      <c r="R2972" s="1317"/>
    </row>
    <row r="2973" spans="1:18" ht="15.95" customHeight="1">
      <c r="A2973" s="1239"/>
      <c r="B2973" s="1240"/>
      <c r="C2973" s="1240"/>
      <c r="D2973" s="1240"/>
      <c r="E2973" s="1240"/>
      <c r="F2973" s="1240"/>
      <c r="G2973" s="1240"/>
      <c r="H2973" s="1240"/>
      <c r="I2973" s="1240"/>
      <c r="J2973" s="1240"/>
      <c r="K2973" s="1240"/>
      <c r="L2973" s="1240"/>
      <c r="M2973" s="1240"/>
      <c r="N2973" s="1240"/>
      <c r="O2973" s="1240"/>
      <c r="P2973" s="1240"/>
      <c r="Q2973" s="1242"/>
    </row>
    <row r="2974" spans="1:18" ht="11.1" customHeight="1">
      <c r="A2974" s="1245"/>
      <c r="B2974" s="2390">
        <v>2018</v>
      </c>
      <c r="C2974" s="2391"/>
      <c r="D2974" s="2391"/>
      <c r="E2974" s="2391"/>
      <c r="F2974" s="2391"/>
      <c r="G2974" s="2391"/>
      <c r="H2974" s="2391"/>
      <c r="I2974" s="2391"/>
      <c r="J2974" s="2391"/>
      <c r="K2974" s="2391"/>
      <c r="L2974" s="2391"/>
      <c r="M2974" s="2391"/>
      <c r="N2974" s="2390">
        <v>2017</v>
      </c>
      <c r="O2974" s="2391"/>
      <c r="P2974" s="2395"/>
      <c r="Q2974" s="1246"/>
    </row>
    <row r="2975" spans="1:18" ht="11.1" customHeight="1">
      <c r="A2975" s="1245"/>
      <c r="B2975" s="2392"/>
      <c r="C2975" s="2393"/>
      <c r="D2975" s="2393"/>
      <c r="E2975" s="2393"/>
      <c r="F2975" s="2393"/>
      <c r="G2975" s="2393"/>
      <c r="H2975" s="2393"/>
      <c r="I2975" s="2393"/>
      <c r="J2975" s="2393"/>
      <c r="K2975" s="2393"/>
      <c r="L2975" s="2393"/>
      <c r="M2975" s="2393"/>
      <c r="N2975" s="2392"/>
      <c r="O2975" s="2393"/>
      <c r="P2975" s="2396"/>
      <c r="Q2975" s="1246" t="s">
        <v>2501</v>
      </c>
    </row>
    <row r="2976" spans="1:18" ht="11.1" customHeight="1">
      <c r="A2976" s="1245"/>
      <c r="B2976" s="1247" t="s">
        <v>2502</v>
      </c>
      <c r="C2976" s="1248" t="s">
        <v>2675</v>
      </c>
      <c r="D2976" s="1249" t="s">
        <v>11</v>
      </c>
      <c r="E2976" s="1250" t="s">
        <v>21</v>
      </c>
      <c r="F2976" s="1250" t="s">
        <v>23</v>
      </c>
      <c r="G2976" s="1250" t="s">
        <v>12</v>
      </c>
      <c r="H2976" s="1251" t="s">
        <v>13</v>
      </c>
      <c r="I2976" s="1251" t="s">
        <v>14</v>
      </c>
      <c r="J2976" s="1251" t="s">
        <v>15</v>
      </c>
      <c r="K2976" s="1252" t="s">
        <v>8</v>
      </c>
      <c r="L2976" s="1252" t="s">
        <v>9</v>
      </c>
      <c r="M2976" s="1252" t="s">
        <v>10</v>
      </c>
      <c r="N2976" s="1247" t="s">
        <v>2502</v>
      </c>
      <c r="O2976" s="1248" t="s">
        <v>2675</v>
      </c>
      <c r="P2976" s="1249" t="s">
        <v>11</v>
      </c>
      <c r="Q2976" s="1246"/>
    </row>
    <row r="2977" spans="1:18" ht="11.1" customHeight="1">
      <c r="A2977" s="1253"/>
      <c r="B2977" s="1254" t="s">
        <v>2406</v>
      </c>
      <c r="C2977" s="1255" t="s">
        <v>2506</v>
      </c>
      <c r="D2977" s="1256" t="s">
        <v>2507</v>
      </c>
      <c r="E2977" s="1257" t="s">
        <v>7</v>
      </c>
      <c r="F2977" s="1257" t="s">
        <v>22</v>
      </c>
      <c r="G2977" s="1257" t="s">
        <v>6</v>
      </c>
      <c r="H2977" s="1258" t="s">
        <v>5</v>
      </c>
      <c r="I2977" s="1258" t="s">
        <v>4</v>
      </c>
      <c r="J2977" s="1258" t="s">
        <v>3</v>
      </c>
      <c r="K2977" s="1259" t="s">
        <v>2</v>
      </c>
      <c r="L2977" s="1259" t="s">
        <v>1</v>
      </c>
      <c r="M2977" s="1259" t="s">
        <v>0</v>
      </c>
      <c r="N2977" s="1254" t="s">
        <v>2406</v>
      </c>
      <c r="O2977" s="1255" t="s">
        <v>2506</v>
      </c>
      <c r="P2977" s="1256" t="s">
        <v>2507</v>
      </c>
      <c r="Q2977" s="1260"/>
    </row>
    <row r="2978" spans="1:18" ht="15" customHeight="1">
      <c r="A2978" s="1290"/>
      <c r="B2978" s="1266"/>
      <c r="C2978" s="1267"/>
      <c r="D2978" s="1268"/>
      <c r="I2978" s="1220"/>
      <c r="L2978" s="1220"/>
      <c r="P2978" s="1327"/>
      <c r="Q2978" s="1264"/>
      <c r="R2978" s="1317"/>
    </row>
    <row r="2979" spans="1:18" ht="15" customHeight="1">
      <c r="A2979" s="1274" t="s">
        <v>2879</v>
      </c>
      <c r="B2979" s="1266">
        <f>'[2]tr (2)'!C1993</f>
        <v>80.8</v>
      </c>
      <c r="C2979" s="1267">
        <f>'[2]tr (2)'!D1993</f>
        <v>80.8</v>
      </c>
      <c r="D2979" s="1268">
        <f>'[2]tr (2)'!E1993</f>
        <v>80.8</v>
      </c>
      <c r="E2979" s="1267">
        <f>'[2]tr (2)'!F1993</f>
        <v>80.8</v>
      </c>
      <c r="F2979" s="1267">
        <f>'[2]tr (2)'!G1993</f>
        <v>80.8</v>
      </c>
      <c r="G2979" s="1267">
        <f>'[2]tr (2)'!H1993</f>
        <v>80.8</v>
      </c>
      <c r="H2979" s="1267">
        <f>'[2]tr (2)'!I1993</f>
        <v>80.900000000000006</v>
      </c>
      <c r="I2979" s="1267">
        <f>'[2]tr (2)'!J1993</f>
        <v>80.900000000000006</v>
      </c>
      <c r="J2979" s="1267">
        <f>'[2]tr (2)'!K1993</f>
        <v>80.900000000000006</v>
      </c>
      <c r="K2979" s="1267">
        <f>'[2]tr (2)'!L1993</f>
        <v>80.900000000000006</v>
      </c>
      <c r="L2979" s="1267">
        <f>'[2]tr (2)'!M1993</f>
        <v>80.900000000000006</v>
      </c>
      <c r="M2979" s="1267">
        <f>'[2]tr (2)'!N1993</f>
        <v>81</v>
      </c>
      <c r="N2979" s="1266">
        <f>'[2]tr (2)'!O1993</f>
        <v>81</v>
      </c>
      <c r="O2979" s="1267">
        <f>'[2]tr (2)'!P1993</f>
        <v>80.8</v>
      </c>
      <c r="P2979" s="1268">
        <f>'[2]tr (2)'!Q1993</f>
        <v>80.8</v>
      </c>
      <c r="Q2979" s="1269" t="s">
        <v>2880</v>
      </c>
    </row>
    <row r="2980" spans="1:18" ht="15" customHeight="1">
      <c r="A2980" s="1244" t="s">
        <v>2881</v>
      </c>
      <c r="B2980" s="1272">
        <f>'[2]tr (2)'!C1994</f>
        <v>55.6</v>
      </c>
      <c r="C2980" s="1224">
        <f>'[2]tr (2)'!D1994</f>
        <v>55.6</v>
      </c>
      <c r="D2980" s="1276">
        <f>'[2]tr (2)'!E1994</f>
        <v>55.6</v>
      </c>
      <c r="E2980" s="1224">
        <f>'[2]tr (2)'!F1994</f>
        <v>55.6</v>
      </c>
      <c r="F2980" s="1224">
        <f>'[2]tr (2)'!G1994</f>
        <v>55.6</v>
      </c>
      <c r="G2980" s="1224">
        <f>'[2]tr (2)'!H1994</f>
        <v>55.8</v>
      </c>
      <c r="H2980" s="1224">
        <f>'[2]tr (2)'!I1994</f>
        <v>55.8</v>
      </c>
      <c r="I2980" s="1224">
        <f>'[2]tr (2)'!J1994</f>
        <v>55.7</v>
      </c>
      <c r="J2980" s="1224">
        <f>'[2]tr (2)'!K1994</f>
        <v>55.7</v>
      </c>
      <c r="K2980" s="1224">
        <f>'[2]tr (2)'!L1994</f>
        <v>55.7</v>
      </c>
      <c r="L2980" s="1224">
        <f>'[2]tr (2)'!M1994</f>
        <v>55.8</v>
      </c>
      <c r="M2980" s="1224">
        <f>'[2]tr (2)'!N1994</f>
        <v>55.8</v>
      </c>
      <c r="N2980" s="1272">
        <f>'[2]tr (2)'!O1994</f>
        <v>55.8</v>
      </c>
      <c r="O2980" s="1224">
        <f>'[2]tr (2)'!P1994</f>
        <v>55.8</v>
      </c>
      <c r="P2980" s="1276">
        <f>'[2]tr (2)'!Q1994</f>
        <v>55.8</v>
      </c>
      <c r="Q2980" s="1278" t="s">
        <v>2882</v>
      </c>
    </row>
    <row r="2981" spans="1:18" ht="15" customHeight="1">
      <c r="A2981" s="1244" t="s">
        <v>2883</v>
      </c>
      <c r="B2981" s="1272">
        <f>'[2]tr (2)'!C1995</f>
        <v>96.7</v>
      </c>
      <c r="C2981" s="1224">
        <f>'[2]tr (2)'!D1995</f>
        <v>96.7</v>
      </c>
      <c r="D2981" s="1276">
        <f>'[2]tr (2)'!E1995</f>
        <v>96.7</v>
      </c>
      <c r="E2981" s="1224">
        <f>'[2]tr (2)'!F1995</f>
        <v>96.7</v>
      </c>
      <c r="F2981" s="1224">
        <f>'[2]tr (2)'!G1995</f>
        <v>96.7</v>
      </c>
      <c r="G2981" s="1224">
        <f>'[2]tr (2)'!H1995</f>
        <v>96.7</v>
      </c>
      <c r="H2981" s="1224">
        <f>'[2]tr (2)'!I1995</f>
        <v>96.7</v>
      </c>
      <c r="I2981" s="1224">
        <f>'[2]tr (2)'!J1995</f>
        <v>96.7</v>
      </c>
      <c r="J2981" s="1224">
        <f>'[2]tr (2)'!K1995</f>
        <v>96.7</v>
      </c>
      <c r="K2981" s="1224">
        <f>'[2]tr (2)'!L1995</f>
        <v>96.7</v>
      </c>
      <c r="L2981" s="1224">
        <f>'[2]tr (2)'!M1995</f>
        <v>96.7</v>
      </c>
      <c r="M2981" s="1224">
        <f>'[2]tr (2)'!N1995</f>
        <v>96.7</v>
      </c>
      <c r="N2981" s="1272">
        <f>'[2]tr (2)'!O1995</f>
        <v>96.7</v>
      </c>
      <c r="O2981" s="1224">
        <f>'[2]tr (2)'!P1995</f>
        <v>96.7</v>
      </c>
      <c r="P2981" s="1276">
        <f>'[2]tr (2)'!Q1995</f>
        <v>96.7</v>
      </c>
      <c r="Q2981" s="1277" t="s">
        <v>2884</v>
      </c>
    </row>
    <row r="2982" spans="1:18" s="1243" customFormat="1" ht="15" customHeight="1">
      <c r="A2982" s="1244" t="s">
        <v>2885</v>
      </c>
      <c r="B2982" s="1272">
        <f>'[2]tr (2)'!C1996</f>
        <v>72.8</v>
      </c>
      <c r="C2982" s="1224">
        <f>'[2]tr (2)'!D1996</f>
        <v>72.8</v>
      </c>
      <c r="D2982" s="1276">
        <f>'[2]tr (2)'!E1996</f>
        <v>72.8</v>
      </c>
      <c r="E2982" s="1224">
        <f>'[2]tr (2)'!F1996</f>
        <v>72.8</v>
      </c>
      <c r="F2982" s="1224">
        <f>'[2]tr (2)'!G1996</f>
        <v>76</v>
      </c>
      <c r="G2982" s="1224">
        <f>'[2]tr (2)'!H1996</f>
        <v>79.2</v>
      </c>
      <c r="H2982" s="1224">
        <f>'[2]tr (2)'!I1996</f>
        <v>82.3</v>
      </c>
      <c r="I2982" s="1224">
        <f>'[2]tr (2)'!J1996</f>
        <v>82.3</v>
      </c>
      <c r="J2982" s="1224">
        <f>'[2]tr (2)'!K1996</f>
        <v>82.3</v>
      </c>
      <c r="K2982" s="1224">
        <f>'[2]tr (2)'!L1996</f>
        <v>82.3</v>
      </c>
      <c r="L2982" s="1224">
        <f>'[2]tr (2)'!M1996</f>
        <v>82.3</v>
      </c>
      <c r="M2982" s="1224">
        <f>'[2]tr (2)'!N1996</f>
        <v>82.3</v>
      </c>
      <c r="N2982" s="1272">
        <f>'[2]tr (2)'!O1996</f>
        <v>82.3</v>
      </c>
      <c r="O2982" s="1224">
        <f>'[2]tr (2)'!P1996</f>
        <v>77.8</v>
      </c>
      <c r="P2982" s="1276">
        <f>'[2]tr (2)'!Q1996</f>
        <v>77.8</v>
      </c>
      <c r="Q2982" s="1277" t="s">
        <v>2886</v>
      </c>
    </row>
    <row r="2983" spans="1:18" s="1243" customFormat="1" ht="15" customHeight="1">
      <c r="A2983" s="1244" t="s">
        <v>2887</v>
      </c>
      <c r="B2983" s="1272">
        <f>'[2]tr (2)'!C1997</f>
        <v>103</v>
      </c>
      <c r="C2983" s="1224">
        <f>'[2]tr (2)'!D1997</f>
        <v>103</v>
      </c>
      <c r="D2983" s="1276">
        <f>'[2]tr (2)'!E1997</f>
        <v>103</v>
      </c>
      <c r="E2983" s="1224">
        <f>'[2]tr (2)'!F1997</f>
        <v>103</v>
      </c>
      <c r="F2983" s="1224">
        <f>'[2]tr (2)'!G1997</f>
        <v>103</v>
      </c>
      <c r="G2983" s="1224">
        <f>'[2]tr (2)'!H1997</f>
        <v>103</v>
      </c>
      <c r="H2983" s="1224">
        <f>'[2]tr (2)'!I1997</f>
        <v>99.4</v>
      </c>
      <c r="I2983" s="1224">
        <f>'[2]tr (2)'!J1997</f>
        <v>99.4</v>
      </c>
      <c r="J2983" s="1224">
        <f>'[2]tr (2)'!K1997</f>
        <v>99.4</v>
      </c>
      <c r="K2983" s="1224">
        <f>'[2]tr (2)'!L1997</f>
        <v>99.4</v>
      </c>
      <c r="L2983" s="1224">
        <f>'[2]tr (2)'!M1997</f>
        <v>99.4</v>
      </c>
      <c r="M2983" s="1224">
        <f>'[2]tr (2)'!N1997</f>
        <v>99.4</v>
      </c>
      <c r="N2983" s="1272">
        <f>'[2]tr (2)'!O1997</f>
        <v>99.4</v>
      </c>
      <c r="O2983" s="1224">
        <f>'[2]tr (2)'!P1997</f>
        <v>99.4</v>
      </c>
      <c r="P2983" s="1276">
        <f>'[2]tr (2)'!Q1997</f>
        <v>99.4</v>
      </c>
      <c r="Q2983" s="1277" t="s">
        <v>2888</v>
      </c>
    </row>
    <row r="2984" spans="1:18" s="1243" customFormat="1" ht="15" customHeight="1">
      <c r="A2984" s="1308" t="s">
        <v>2889</v>
      </c>
      <c r="B2984" s="1272">
        <f>'[2]tr (2)'!C1998</f>
        <v>101.1</v>
      </c>
      <c r="C2984" s="1224">
        <f>'[2]tr (2)'!D1998</f>
        <v>101.1</v>
      </c>
      <c r="D2984" s="1276">
        <f>'[2]tr (2)'!E1998</f>
        <v>101.1</v>
      </c>
      <c r="E2984" s="1224">
        <f>'[2]tr (2)'!F1998</f>
        <v>101.1</v>
      </c>
      <c r="F2984" s="1224">
        <f>'[2]tr (2)'!G1998</f>
        <v>101.1</v>
      </c>
      <c r="G2984" s="1224">
        <f>'[2]tr (2)'!H1998</f>
        <v>101.1</v>
      </c>
      <c r="H2984" s="1224">
        <f>'[2]tr (2)'!I1998</f>
        <v>101.1</v>
      </c>
      <c r="I2984" s="1224">
        <f>'[2]tr (2)'!J1998</f>
        <v>101.1</v>
      </c>
      <c r="J2984" s="1224">
        <f>'[2]tr (2)'!K1998</f>
        <v>101.1</v>
      </c>
      <c r="K2984" s="1224">
        <f>'[2]tr (2)'!L1998</f>
        <v>101.1</v>
      </c>
      <c r="L2984" s="1224">
        <f>'[2]tr (2)'!M1998</f>
        <v>101.1</v>
      </c>
      <c r="M2984" s="1224">
        <f>'[2]tr (2)'!N1998</f>
        <v>101.1</v>
      </c>
      <c r="N2984" s="1272">
        <f>'[2]tr (2)'!O1998</f>
        <v>101.1</v>
      </c>
      <c r="O2984" s="1224">
        <f>'[2]tr (2)'!P1998</f>
        <v>101.1</v>
      </c>
      <c r="P2984" s="1276">
        <f>'[2]tr (2)'!Q1998</f>
        <v>101.1</v>
      </c>
      <c r="Q2984" s="1280" t="s">
        <v>2890</v>
      </c>
    </row>
    <row r="2985" spans="1:18" s="1243" customFormat="1" ht="15" customHeight="1">
      <c r="A2985" s="1244" t="s">
        <v>2891</v>
      </c>
      <c r="B2985" s="1272">
        <f>'[2]tr (2)'!C1999</f>
        <v>125.9</v>
      </c>
      <c r="C2985" s="1224">
        <f>'[2]tr (2)'!D1999</f>
        <v>125.9</v>
      </c>
      <c r="D2985" s="1276">
        <f>'[2]tr (2)'!E1999</f>
        <v>125.9</v>
      </c>
      <c r="E2985" s="1224">
        <f>'[2]tr (2)'!F1999</f>
        <v>125.9</v>
      </c>
      <c r="F2985" s="1224">
        <f>'[2]tr (2)'!G1999</f>
        <v>125.9</v>
      </c>
      <c r="G2985" s="1224">
        <f>'[2]tr (2)'!H1999</f>
        <v>125.9</v>
      </c>
      <c r="H2985" s="1224">
        <f>'[2]tr (2)'!I1999</f>
        <v>125.9</v>
      </c>
      <c r="I2985" s="1224">
        <f>'[2]tr (2)'!J1999</f>
        <v>125.9</v>
      </c>
      <c r="J2985" s="1224">
        <f>'[2]tr (2)'!K1999</f>
        <v>125.9</v>
      </c>
      <c r="K2985" s="1224">
        <f>'[2]tr (2)'!L1999</f>
        <v>125.9</v>
      </c>
      <c r="L2985" s="1224">
        <f>'[2]tr (2)'!M1999</f>
        <v>125.9</v>
      </c>
      <c r="M2985" s="1224">
        <f>'[2]tr (2)'!N1999</f>
        <v>125.9</v>
      </c>
      <c r="N2985" s="1272">
        <f>'[2]tr (2)'!O1999</f>
        <v>125.9</v>
      </c>
      <c r="O2985" s="1224">
        <f>'[2]tr (2)'!P1999</f>
        <v>125.9</v>
      </c>
      <c r="P2985" s="1276">
        <f>'[2]tr (2)'!Q1999</f>
        <v>125.9</v>
      </c>
      <c r="Q2985" s="1278" t="s">
        <v>2892</v>
      </c>
    </row>
    <row r="2986" spans="1:18" s="1243" customFormat="1" ht="15" customHeight="1">
      <c r="A2986" s="1244" t="s">
        <v>2893</v>
      </c>
      <c r="B2986" s="1272">
        <f>'[2]tr (2)'!C2000</f>
        <v>95.5</v>
      </c>
      <c r="C2986" s="1224">
        <f>'[2]tr (2)'!D2000</f>
        <v>95.5</v>
      </c>
      <c r="D2986" s="1276">
        <f>'[2]tr (2)'!E2000</f>
        <v>95.5</v>
      </c>
      <c r="E2986" s="1224">
        <f>'[2]tr (2)'!F2000</f>
        <v>95.5</v>
      </c>
      <c r="F2986" s="1224">
        <f>'[2]tr (2)'!G2000</f>
        <v>95.5</v>
      </c>
      <c r="G2986" s="1224">
        <f>'[2]tr (2)'!H2000</f>
        <v>95.5</v>
      </c>
      <c r="H2986" s="1224">
        <f>'[2]tr (2)'!I2000</f>
        <v>95.5</v>
      </c>
      <c r="I2986" s="1224">
        <f>'[2]tr (2)'!J2000</f>
        <v>95.5</v>
      </c>
      <c r="J2986" s="1224">
        <f>'[2]tr (2)'!K2000</f>
        <v>95.5</v>
      </c>
      <c r="K2986" s="1224">
        <f>'[2]tr (2)'!L2000</f>
        <v>95.5</v>
      </c>
      <c r="L2986" s="1224">
        <f>'[2]tr (2)'!M2000</f>
        <v>95.5</v>
      </c>
      <c r="M2986" s="1224">
        <f>'[2]tr (2)'!N2000</f>
        <v>95.5</v>
      </c>
      <c r="N2986" s="1272">
        <f>'[2]tr (2)'!O2000</f>
        <v>95.5</v>
      </c>
      <c r="O2986" s="1224">
        <f>'[2]tr (2)'!P2000</f>
        <v>95.5</v>
      </c>
      <c r="P2986" s="1276">
        <f>'[2]tr (2)'!Q2000</f>
        <v>95.5</v>
      </c>
      <c r="Q2986" s="1278" t="s">
        <v>2894</v>
      </c>
    </row>
    <row r="2987" spans="1:18" s="1243" customFormat="1" ht="15" customHeight="1">
      <c r="A2987" s="1244" t="s">
        <v>2895</v>
      </c>
      <c r="B2987" s="1272">
        <f>'[2]tr (2)'!C2001</f>
        <v>111.1</v>
      </c>
      <c r="C2987" s="1224">
        <f>'[2]tr (2)'!D2001</f>
        <v>111.1</v>
      </c>
      <c r="D2987" s="1276">
        <f>'[2]tr (2)'!E2001</f>
        <v>111.1</v>
      </c>
      <c r="E2987" s="1224">
        <f>'[2]tr (2)'!F2001</f>
        <v>111.1</v>
      </c>
      <c r="F2987" s="1224">
        <f>'[2]tr (2)'!G2001</f>
        <v>111.1</v>
      </c>
      <c r="G2987" s="1224">
        <f>'[2]tr (2)'!H2001</f>
        <v>111.1</v>
      </c>
      <c r="H2987" s="1224">
        <f>'[2]tr (2)'!I2001</f>
        <v>111.1</v>
      </c>
      <c r="I2987" s="1224">
        <f>'[2]tr (2)'!J2001</f>
        <v>111.1</v>
      </c>
      <c r="J2987" s="1224">
        <f>'[2]tr (2)'!K2001</f>
        <v>111.1</v>
      </c>
      <c r="K2987" s="1224">
        <f>'[2]tr (2)'!L2001</f>
        <v>111.1</v>
      </c>
      <c r="L2987" s="1224">
        <f>'[2]tr (2)'!M2001</f>
        <v>111.1</v>
      </c>
      <c r="M2987" s="1224">
        <f>'[2]tr (2)'!N2001</f>
        <v>111.1</v>
      </c>
      <c r="N2987" s="1272">
        <f>'[2]tr (2)'!O2001</f>
        <v>111.1</v>
      </c>
      <c r="O2987" s="1224">
        <f>'[2]tr (2)'!P2001</f>
        <v>111.1</v>
      </c>
      <c r="P2987" s="1276">
        <f>'[2]tr (2)'!Q2001</f>
        <v>111.1</v>
      </c>
      <c r="Q2987" s="1278" t="s">
        <v>2896</v>
      </c>
    </row>
    <row r="2988" spans="1:18" s="1243" customFormat="1" ht="15" customHeight="1">
      <c r="A2988" s="1244" t="s">
        <v>2897</v>
      </c>
      <c r="B2988" s="1272">
        <f>'[2]tr (2)'!C2002</f>
        <v>117.9</v>
      </c>
      <c r="C2988" s="1224">
        <f>'[2]tr (2)'!D2002</f>
        <v>117.9</v>
      </c>
      <c r="D2988" s="1276">
        <f>'[2]tr (2)'!E2002</f>
        <v>117.9</v>
      </c>
      <c r="E2988" s="1224">
        <f>'[2]tr (2)'!F2002</f>
        <v>117.9</v>
      </c>
      <c r="F2988" s="1224">
        <f>'[2]tr (2)'!G2002</f>
        <v>117.9</v>
      </c>
      <c r="G2988" s="1224">
        <f>'[2]tr (2)'!H2002</f>
        <v>117.9</v>
      </c>
      <c r="H2988" s="1224">
        <f>'[2]tr (2)'!I2002</f>
        <v>117.9</v>
      </c>
      <c r="I2988" s="1224">
        <f>'[2]tr (2)'!J2002</f>
        <v>117.9</v>
      </c>
      <c r="J2988" s="1224">
        <f>'[2]tr (2)'!K2002</f>
        <v>117.9</v>
      </c>
      <c r="K2988" s="1224">
        <f>'[2]tr (2)'!L2002</f>
        <v>117.9</v>
      </c>
      <c r="L2988" s="1224">
        <f>'[2]tr (2)'!M2002</f>
        <v>117.9</v>
      </c>
      <c r="M2988" s="1224">
        <f>'[2]tr (2)'!N2002</f>
        <v>117.9</v>
      </c>
      <c r="N2988" s="1272">
        <f>'[2]tr (2)'!O2002</f>
        <v>117.9</v>
      </c>
      <c r="O2988" s="1224">
        <f>'[2]tr (2)'!P2002</f>
        <v>117.9</v>
      </c>
      <c r="P2988" s="1276">
        <f>'[2]tr (2)'!Q2002</f>
        <v>117.9</v>
      </c>
      <c r="Q2988" s="1278" t="s">
        <v>2898</v>
      </c>
    </row>
    <row r="2989" spans="1:18" s="1243" customFormat="1" ht="15" customHeight="1">
      <c r="A2989" s="1244" t="s">
        <v>2899</v>
      </c>
      <c r="B2989" s="1272">
        <f>'[2]tr (2)'!C2003</f>
        <v>94.5</v>
      </c>
      <c r="C2989" s="1224">
        <f>'[2]tr (2)'!D2003</f>
        <v>94.5</v>
      </c>
      <c r="D2989" s="1276">
        <f>'[2]tr (2)'!E2003</f>
        <v>94.5</v>
      </c>
      <c r="E2989" s="1224">
        <f>'[2]tr (2)'!F2003</f>
        <v>94.5</v>
      </c>
      <c r="F2989" s="1224">
        <f>'[2]tr (2)'!G2003</f>
        <v>94.5</v>
      </c>
      <c r="G2989" s="1224">
        <f>'[2]tr (2)'!H2003</f>
        <v>94.5</v>
      </c>
      <c r="H2989" s="1224">
        <f>'[2]tr (2)'!I2003</f>
        <v>94.5</v>
      </c>
      <c r="I2989" s="1224">
        <f>'[2]tr (2)'!J2003</f>
        <v>94.5</v>
      </c>
      <c r="J2989" s="1224">
        <f>'[2]tr (2)'!K2003</f>
        <v>94.5</v>
      </c>
      <c r="K2989" s="1224">
        <f>'[2]tr (2)'!L2003</f>
        <v>94.5</v>
      </c>
      <c r="L2989" s="1224">
        <f>'[2]tr (2)'!M2003</f>
        <v>94.5</v>
      </c>
      <c r="M2989" s="1224">
        <f>'[2]tr (2)'!N2003</f>
        <v>94.5</v>
      </c>
      <c r="N2989" s="1272">
        <f>'[2]tr (2)'!O2003</f>
        <v>94.5</v>
      </c>
      <c r="O2989" s="1224">
        <f>'[2]tr (2)'!P2003</f>
        <v>94.5</v>
      </c>
      <c r="P2989" s="1276">
        <f>'[2]tr (2)'!Q2003</f>
        <v>94.5</v>
      </c>
      <c r="Q2989" s="1278" t="s">
        <v>2900</v>
      </c>
    </row>
    <row r="2990" spans="1:18" s="1243" customFormat="1" ht="15" customHeight="1">
      <c r="A2990" s="1244" t="s">
        <v>2901</v>
      </c>
      <c r="B2990" s="1272">
        <f>'[2]tr (2)'!C2004</f>
        <v>100</v>
      </c>
      <c r="C2990" s="1224">
        <f>'[2]tr (2)'!D2004</f>
        <v>100</v>
      </c>
      <c r="D2990" s="1276">
        <f>'[2]tr (2)'!E2004</f>
        <v>100</v>
      </c>
      <c r="E2990" s="1224">
        <f>'[2]tr (2)'!F2004</f>
        <v>100</v>
      </c>
      <c r="F2990" s="1224">
        <f>'[2]tr (2)'!G2004</f>
        <v>100</v>
      </c>
      <c r="G2990" s="1224">
        <f>'[2]tr (2)'!H2004</f>
        <v>100</v>
      </c>
      <c r="H2990" s="1224">
        <f>'[2]tr (2)'!I2004</f>
        <v>100</v>
      </c>
      <c r="I2990" s="1224">
        <f>'[2]tr (2)'!J2004</f>
        <v>100</v>
      </c>
      <c r="J2990" s="1224">
        <f>'[2]tr (2)'!K2004</f>
        <v>100</v>
      </c>
      <c r="K2990" s="1224">
        <f>'[2]tr (2)'!L2004</f>
        <v>100</v>
      </c>
      <c r="L2990" s="1224">
        <f>'[2]tr (2)'!M2004</f>
        <v>100</v>
      </c>
      <c r="M2990" s="1224">
        <f>'[2]tr (2)'!N2004</f>
        <v>100</v>
      </c>
      <c r="N2990" s="1272">
        <f>'[2]tr (2)'!O2004</f>
        <v>100</v>
      </c>
      <c r="O2990" s="1224">
        <f>'[2]tr (2)'!P2004</f>
        <v>100</v>
      </c>
      <c r="P2990" s="1276">
        <f>'[2]tr (2)'!Q2004</f>
        <v>100</v>
      </c>
      <c r="Q2990" s="1278" t="s">
        <v>2902</v>
      </c>
    </row>
    <row r="2991" spans="1:18" s="1243" customFormat="1" ht="15" customHeight="1">
      <c r="A2991" s="1244" t="s">
        <v>2903</v>
      </c>
      <c r="B2991" s="1272">
        <f>'[2]tr (2)'!C2005</f>
        <v>102.2</v>
      </c>
      <c r="C2991" s="1224">
        <f>'[2]tr (2)'!D2005</f>
        <v>102.2</v>
      </c>
      <c r="D2991" s="1276">
        <f>'[2]tr (2)'!E2005</f>
        <v>102.2</v>
      </c>
      <c r="E2991" s="1224">
        <f>'[2]tr (2)'!F2005</f>
        <v>102.2</v>
      </c>
      <c r="F2991" s="1224">
        <f>'[2]tr (2)'!G2005</f>
        <v>102.2</v>
      </c>
      <c r="G2991" s="1224">
        <f>'[2]tr (2)'!H2005</f>
        <v>101.7</v>
      </c>
      <c r="H2991" s="1224">
        <f>'[2]tr (2)'!I2005</f>
        <v>101.7</v>
      </c>
      <c r="I2991" s="1224">
        <f>'[2]tr (2)'!J2005</f>
        <v>101.7</v>
      </c>
      <c r="J2991" s="1224">
        <f>'[2]tr (2)'!K2005</f>
        <v>101.7</v>
      </c>
      <c r="K2991" s="1224">
        <f>'[2]tr (2)'!L2005</f>
        <v>101.7</v>
      </c>
      <c r="L2991" s="1224">
        <f>'[2]tr (2)'!M2005</f>
        <v>101.7</v>
      </c>
      <c r="M2991" s="1224">
        <f>'[2]tr (2)'!N2005</f>
        <v>101.7</v>
      </c>
      <c r="N2991" s="1272">
        <f>'[2]tr (2)'!O2005</f>
        <v>101.7</v>
      </c>
      <c r="O2991" s="1224">
        <f>'[2]tr (2)'!P2005</f>
        <v>101.7</v>
      </c>
      <c r="P2991" s="1276">
        <f>'[2]tr (2)'!Q2005</f>
        <v>101.7</v>
      </c>
      <c r="Q2991" s="1278" t="s">
        <v>2904</v>
      </c>
    </row>
    <row r="2992" spans="1:18" s="1243" customFormat="1" ht="15" customHeight="1">
      <c r="A2992" s="1244" t="s">
        <v>2905</v>
      </c>
      <c r="B2992" s="1272">
        <f>'[2]tr (2)'!C2006</f>
        <v>151.9</v>
      </c>
      <c r="C2992" s="1224">
        <f>'[2]tr (2)'!D2006</f>
        <v>151.9</v>
      </c>
      <c r="D2992" s="1276">
        <f>'[2]tr (2)'!E2006</f>
        <v>151.9</v>
      </c>
      <c r="E2992" s="1224">
        <f>'[2]tr (2)'!F2006</f>
        <v>151.9</v>
      </c>
      <c r="F2992" s="1224">
        <f>'[2]tr (2)'!G2006</f>
        <v>151.9</v>
      </c>
      <c r="G2992" s="1224">
        <f>'[2]tr (2)'!H2006</f>
        <v>151.9</v>
      </c>
      <c r="H2992" s="1224">
        <f>'[2]tr (2)'!I2006</f>
        <v>151.9</v>
      </c>
      <c r="I2992" s="1224">
        <f>'[2]tr (2)'!J2006</f>
        <v>151.9</v>
      </c>
      <c r="J2992" s="1224">
        <f>'[2]tr (2)'!K2006</f>
        <v>151.9</v>
      </c>
      <c r="K2992" s="1224">
        <f>'[2]tr (2)'!L2006</f>
        <v>151.9</v>
      </c>
      <c r="L2992" s="1224">
        <f>'[2]tr (2)'!M2006</f>
        <v>151.9</v>
      </c>
      <c r="M2992" s="1224">
        <f>'[2]tr (2)'!N2006</f>
        <v>151.9</v>
      </c>
      <c r="N2992" s="1272">
        <f>'[2]tr (2)'!O2006</f>
        <v>151.9</v>
      </c>
      <c r="O2992" s="1224">
        <f>'[2]tr (2)'!P2006</f>
        <v>151.9</v>
      </c>
      <c r="P2992" s="1276">
        <f>'[2]tr (2)'!Q2006</f>
        <v>151.9</v>
      </c>
      <c r="Q2992" s="1278" t="s">
        <v>2906</v>
      </c>
    </row>
    <row r="2993" spans="1:17" s="1243" customFormat="1" ht="15" customHeight="1">
      <c r="A2993" s="1244" t="s">
        <v>2907</v>
      </c>
      <c r="B2993" s="1272">
        <f>'[2]tr (2)'!C2007</f>
        <v>107.3</v>
      </c>
      <c r="C2993" s="1224">
        <f>'[2]tr (2)'!D2007</f>
        <v>107.3</v>
      </c>
      <c r="D2993" s="1276">
        <f>'[2]tr (2)'!E2007</f>
        <v>107.3</v>
      </c>
      <c r="E2993" s="1224">
        <f>'[2]tr (2)'!F2007</f>
        <v>107.3</v>
      </c>
      <c r="F2993" s="1224">
        <f>'[2]tr (2)'!G2007</f>
        <v>105.2</v>
      </c>
      <c r="G2993" s="1224">
        <f>'[2]tr (2)'!H2007</f>
        <v>105.2</v>
      </c>
      <c r="H2993" s="1224">
        <f>'[2]tr (2)'!I2007</f>
        <v>105.2</v>
      </c>
      <c r="I2993" s="1224">
        <f>'[2]tr (2)'!J2007</f>
        <v>105.2</v>
      </c>
      <c r="J2993" s="1224">
        <f>'[2]tr (2)'!K2007</f>
        <v>105.2</v>
      </c>
      <c r="K2993" s="1224">
        <f>'[2]tr (2)'!L2007</f>
        <v>105.2</v>
      </c>
      <c r="L2993" s="1224">
        <f>'[2]tr (2)'!M2007</f>
        <v>105.2</v>
      </c>
      <c r="M2993" s="1224">
        <f>'[2]tr (2)'!N2007</f>
        <v>106.8</v>
      </c>
      <c r="N2993" s="1272">
        <f>'[2]tr (2)'!O2007</f>
        <v>106.8</v>
      </c>
      <c r="O2993" s="1224">
        <f>'[2]tr (2)'!P2007</f>
        <v>106.8</v>
      </c>
      <c r="P2993" s="1276">
        <f>'[2]tr (2)'!Q2007</f>
        <v>106.8</v>
      </c>
      <c r="Q2993" s="1278" t="s">
        <v>2908</v>
      </c>
    </row>
    <row r="2994" spans="1:17" s="1243" customFormat="1" ht="15" customHeight="1">
      <c r="A2994" s="1244" t="s">
        <v>2909</v>
      </c>
      <c r="B2994" s="1272">
        <f>'[2]tr (2)'!C2008</f>
        <v>100</v>
      </c>
      <c r="C2994" s="1224">
        <f>'[2]tr (2)'!D2008</f>
        <v>100</v>
      </c>
      <c r="D2994" s="1276">
        <f>'[2]tr (2)'!E2008</f>
        <v>100</v>
      </c>
      <c r="E2994" s="1224">
        <f>'[2]tr (2)'!F2008</f>
        <v>100</v>
      </c>
      <c r="F2994" s="1224">
        <f>'[2]tr (2)'!G2008</f>
        <v>100</v>
      </c>
      <c r="G2994" s="1224">
        <f>'[2]tr (2)'!H2008</f>
        <v>100</v>
      </c>
      <c r="H2994" s="1224">
        <f>'[2]tr (2)'!I2008</f>
        <v>100</v>
      </c>
      <c r="I2994" s="1224">
        <f>'[2]tr (2)'!J2008</f>
        <v>100</v>
      </c>
      <c r="J2994" s="1224">
        <f>'[2]tr (2)'!K2008</f>
        <v>100</v>
      </c>
      <c r="K2994" s="1224">
        <f>'[2]tr (2)'!L2008</f>
        <v>100</v>
      </c>
      <c r="L2994" s="1224">
        <f>'[2]tr (2)'!M2008</f>
        <v>100</v>
      </c>
      <c r="M2994" s="1224">
        <f>'[2]tr (2)'!N2008</f>
        <v>100</v>
      </c>
      <c r="N2994" s="1272">
        <f>'[2]tr (2)'!O2008</f>
        <v>100</v>
      </c>
      <c r="O2994" s="1224">
        <f>'[2]tr (2)'!P2008</f>
        <v>100</v>
      </c>
      <c r="P2994" s="1276">
        <f>'[2]tr (2)'!Q2008</f>
        <v>100</v>
      </c>
      <c r="Q2994" s="1278" t="s">
        <v>2910</v>
      </c>
    </row>
    <row r="2995" spans="1:17" s="1243" customFormat="1" ht="15" customHeight="1">
      <c r="A2995" s="1244"/>
      <c r="B2995" s="1272"/>
      <c r="C2995" s="1224"/>
      <c r="D2995" s="1268"/>
      <c r="E2995" s="1267"/>
      <c r="F2995" s="1267"/>
      <c r="G2995" s="1267"/>
      <c r="H2995" s="1267"/>
      <c r="I2995" s="1267"/>
      <c r="J2995" s="1267"/>
      <c r="K2995" s="1267"/>
      <c r="L2995" s="1267"/>
      <c r="M2995" s="1267"/>
      <c r="N2995" s="1266"/>
      <c r="O2995" s="1267"/>
      <c r="P2995" s="1268"/>
      <c r="Q2995" s="1278"/>
    </row>
    <row r="2996" spans="1:17" s="1243" customFormat="1" ht="15" customHeight="1">
      <c r="A2996" s="1274" t="s">
        <v>2911</v>
      </c>
      <c r="B2996" s="1266">
        <f>'[2]tr (2)'!C2010</f>
        <v>141.30000000000001</v>
      </c>
      <c r="C2996" s="1267">
        <f>'[2]tr (2)'!D2010</f>
        <v>141.30000000000001</v>
      </c>
      <c r="D2996" s="1268">
        <f>'[2]tr (2)'!E2010</f>
        <v>141.30000000000001</v>
      </c>
      <c r="E2996" s="1267">
        <f>'[2]tr (2)'!F2010</f>
        <v>141.30000000000001</v>
      </c>
      <c r="F2996" s="1267">
        <f>'[2]tr (2)'!G2010</f>
        <v>139.5</v>
      </c>
      <c r="G2996" s="1267">
        <f>'[2]tr (2)'!H2010</f>
        <v>139.5</v>
      </c>
      <c r="H2996" s="1267">
        <f>'[2]tr (2)'!I2010</f>
        <v>139.5</v>
      </c>
      <c r="I2996" s="1267">
        <f>'[2]tr (2)'!J2010</f>
        <v>139.5</v>
      </c>
      <c r="J2996" s="1267">
        <f>'[2]tr (2)'!K2010</f>
        <v>139.5</v>
      </c>
      <c r="K2996" s="1267">
        <f>'[2]tr (2)'!L2010</f>
        <v>139.5</v>
      </c>
      <c r="L2996" s="1267">
        <f>'[2]tr (2)'!M2010</f>
        <v>139.5</v>
      </c>
      <c r="M2996" s="1267">
        <f>'[2]tr (2)'!N2010</f>
        <v>139.5</v>
      </c>
      <c r="N2996" s="1266">
        <f>'[2]tr (2)'!O2010</f>
        <v>139.5</v>
      </c>
      <c r="O2996" s="1267">
        <f>'[2]tr (2)'!P2010</f>
        <v>139.5</v>
      </c>
      <c r="P2996" s="1268">
        <f>'[2]tr (2)'!Q2010</f>
        <v>139.5</v>
      </c>
      <c r="Q2996" s="1275" t="s">
        <v>2912</v>
      </c>
    </row>
    <row r="2997" spans="1:17" s="1243" customFormat="1" ht="15" customHeight="1">
      <c r="A2997" s="1244" t="s">
        <v>2913</v>
      </c>
      <c r="B2997" s="1272">
        <f>'[2]tr (2)'!C2011</f>
        <v>145.9</v>
      </c>
      <c r="C2997" s="1224">
        <f>'[2]tr (2)'!D2011</f>
        <v>145.9</v>
      </c>
      <c r="D2997" s="1276">
        <f>'[2]tr (2)'!E2011</f>
        <v>145.9</v>
      </c>
      <c r="E2997" s="1224">
        <f>'[2]tr (2)'!F2011</f>
        <v>145.9</v>
      </c>
      <c r="F2997" s="1224">
        <f>'[2]tr (2)'!G2011</f>
        <v>138.80000000000001</v>
      </c>
      <c r="G2997" s="1224">
        <f>'[2]tr (2)'!H2011</f>
        <v>138.80000000000001</v>
      </c>
      <c r="H2997" s="1224">
        <f>'[2]tr (2)'!I2011</f>
        <v>138.80000000000001</v>
      </c>
      <c r="I2997" s="1224">
        <f>'[2]tr (2)'!J2011</f>
        <v>138.80000000000001</v>
      </c>
      <c r="J2997" s="1224">
        <f>'[2]tr (2)'!K2011</f>
        <v>138.80000000000001</v>
      </c>
      <c r="K2997" s="1224">
        <f>'[2]tr (2)'!L2011</f>
        <v>138.80000000000001</v>
      </c>
      <c r="L2997" s="1224">
        <f>'[2]tr (2)'!M2011</f>
        <v>138.80000000000001</v>
      </c>
      <c r="M2997" s="1224">
        <f>'[2]tr (2)'!N2011</f>
        <v>138.80000000000001</v>
      </c>
      <c r="N2997" s="1272">
        <f>'[2]tr (2)'!O2011</f>
        <v>138.80000000000001</v>
      </c>
      <c r="O2997" s="1224">
        <f>'[2]tr (2)'!P2011</f>
        <v>138.80000000000001</v>
      </c>
      <c r="P2997" s="1276">
        <f>'[2]tr (2)'!Q2011</f>
        <v>138.80000000000001</v>
      </c>
      <c r="Q2997" s="1278" t="s">
        <v>2914</v>
      </c>
    </row>
    <row r="2998" spans="1:17" s="1243" customFormat="1" ht="15" customHeight="1">
      <c r="A2998" s="1244" t="s">
        <v>2915</v>
      </c>
      <c r="B2998" s="1272">
        <f>'[2]tr (2)'!C2012</f>
        <v>147.4</v>
      </c>
      <c r="C2998" s="1224">
        <f>'[2]tr (2)'!D2012</f>
        <v>147.4</v>
      </c>
      <c r="D2998" s="1276">
        <f>'[2]tr (2)'!E2012</f>
        <v>147.4</v>
      </c>
      <c r="E2998" s="1224">
        <f>'[2]tr (2)'!F2012</f>
        <v>147.4</v>
      </c>
      <c r="F2998" s="1224">
        <f>'[2]tr (2)'!G2012</f>
        <v>147.4</v>
      </c>
      <c r="G2998" s="1224">
        <f>'[2]tr (2)'!H2012</f>
        <v>147.4</v>
      </c>
      <c r="H2998" s="1224">
        <f>'[2]tr (2)'!I2012</f>
        <v>147.4</v>
      </c>
      <c r="I2998" s="1224">
        <f>'[2]tr (2)'!J2012</f>
        <v>147.4</v>
      </c>
      <c r="J2998" s="1224">
        <f>'[2]tr (2)'!K2012</f>
        <v>147.4</v>
      </c>
      <c r="K2998" s="1224">
        <f>'[2]tr (2)'!L2012</f>
        <v>147.4</v>
      </c>
      <c r="L2998" s="1224">
        <f>'[2]tr (2)'!M2012</f>
        <v>147.4</v>
      </c>
      <c r="M2998" s="1224">
        <f>'[2]tr (2)'!N2012</f>
        <v>147.4</v>
      </c>
      <c r="N2998" s="1272">
        <f>'[2]tr (2)'!O2012</f>
        <v>147.4</v>
      </c>
      <c r="O2998" s="1224">
        <f>'[2]tr (2)'!P2012</f>
        <v>147.4</v>
      </c>
      <c r="P2998" s="1276">
        <f>'[2]tr (2)'!Q2012</f>
        <v>147.4</v>
      </c>
      <c r="Q2998" s="1278" t="s">
        <v>2916</v>
      </c>
    </row>
    <row r="2999" spans="1:17" s="1243" customFormat="1" ht="15" customHeight="1">
      <c r="A2999" s="1244" t="s">
        <v>2917</v>
      </c>
      <c r="B2999" s="1272">
        <f>'[2]tr (2)'!C2013</f>
        <v>135.5</v>
      </c>
      <c r="C2999" s="1224">
        <f>'[2]tr (2)'!D2013</f>
        <v>135.5</v>
      </c>
      <c r="D2999" s="1276">
        <f>'[2]tr (2)'!E2013</f>
        <v>135.5</v>
      </c>
      <c r="E2999" s="1224">
        <f>'[2]tr (2)'!F2013</f>
        <v>135.5</v>
      </c>
      <c r="F2999" s="1224">
        <f>'[2]tr (2)'!G2013</f>
        <v>135.5</v>
      </c>
      <c r="G2999" s="1224">
        <f>'[2]tr (2)'!H2013</f>
        <v>135.5</v>
      </c>
      <c r="H2999" s="1224">
        <f>'[2]tr (2)'!I2013</f>
        <v>135.5</v>
      </c>
      <c r="I2999" s="1224">
        <f>'[2]tr (2)'!J2013</f>
        <v>135.5</v>
      </c>
      <c r="J2999" s="1224">
        <f>'[2]tr (2)'!K2013</f>
        <v>135.5</v>
      </c>
      <c r="K2999" s="1224">
        <f>'[2]tr (2)'!L2013</f>
        <v>135.5</v>
      </c>
      <c r="L2999" s="1224">
        <f>'[2]tr (2)'!M2013</f>
        <v>135.5</v>
      </c>
      <c r="M2999" s="1224">
        <f>'[2]tr (2)'!N2013</f>
        <v>135.5</v>
      </c>
      <c r="N2999" s="1272">
        <f>'[2]tr (2)'!O2013</f>
        <v>135.5</v>
      </c>
      <c r="O2999" s="1224">
        <f>'[2]tr (2)'!P2013</f>
        <v>135.5</v>
      </c>
      <c r="P2999" s="1276">
        <f>'[2]tr (2)'!Q2013</f>
        <v>135.5</v>
      </c>
      <c r="Q2999" s="1278" t="s">
        <v>2918</v>
      </c>
    </row>
    <row r="3000" spans="1:17" s="1243" customFormat="1" ht="15" customHeight="1">
      <c r="A3000" s="1244" t="s">
        <v>2921</v>
      </c>
      <c r="B3000" s="1272">
        <f>'[2]tr (2)'!C2014</f>
        <v>133.30000000000001</v>
      </c>
      <c r="C3000" s="1224">
        <f>'[2]tr (2)'!D2014</f>
        <v>133.30000000000001</v>
      </c>
      <c r="D3000" s="1276">
        <f>'[2]tr (2)'!E2014</f>
        <v>133.30000000000001</v>
      </c>
      <c r="E3000" s="1224">
        <f>'[2]tr (2)'!F2014</f>
        <v>133.30000000000001</v>
      </c>
      <c r="F3000" s="1224">
        <f>'[2]tr (2)'!G2014</f>
        <v>133.30000000000001</v>
      </c>
      <c r="G3000" s="1224">
        <f>'[2]tr (2)'!H2014</f>
        <v>133.30000000000001</v>
      </c>
      <c r="H3000" s="1224">
        <f>'[2]tr (2)'!I2014</f>
        <v>133.30000000000001</v>
      </c>
      <c r="I3000" s="1224">
        <f>'[2]tr (2)'!J2014</f>
        <v>133.30000000000001</v>
      </c>
      <c r="J3000" s="1224">
        <f>'[2]tr (2)'!K2014</f>
        <v>133.30000000000001</v>
      </c>
      <c r="K3000" s="1224">
        <f>'[2]tr (2)'!L2014</f>
        <v>133.30000000000001</v>
      </c>
      <c r="L3000" s="1224">
        <f>'[2]tr (2)'!M2014</f>
        <v>133.30000000000001</v>
      </c>
      <c r="M3000" s="1224">
        <f>'[2]tr (2)'!N2014</f>
        <v>133.30000000000001</v>
      </c>
      <c r="N3000" s="1272">
        <f>'[2]tr (2)'!O2014</f>
        <v>133.30000000000001</v>
      </c>
      <c r="O3000" s="1224">
        <f>'[2]tr (2)'!P2014</f>
        <v>133.30000000000001</v>
      </c>
      <c r="P3000" s="1276">
        <f>'[2]tr (2)'!Q2014</f>
        <v>133.30000000000001</v>
      </c>
      <c r="Q3000" s="1278" t="s">
        <v>2922</v>
      </c>
    </row>
    <row r="3001" spans="1:17" s="1243" customFormat="1" ht="15" customHeight="1">
      <c r="A3001" s="1244"/>
      <c r="B3001" s="1272"/>
      <c r="C3001" s="1224"/>
      <c r="D3001" s="1268"/>
      <c r="E3001" s="1267"/>
      <c r="F3001" s="1267"/>
      <c r="G3001" s="1267"/>
      <c r="H3001" s="1267"/>
      <c r="I3001" s="1267"/>
      <c r="J3001" s="1267"/>
      <c r="K3001" s="1267"/>
      <c r="L3001" s="1267"/>
      <c r="M3001" s="1267"/>
      <c r="N3001" s="1266"/>
      <c r="O3001" s="1267"/>
      <c r="P3001" s="1268"/>
      <c r="Q3001" s="1278"/>
    </row>
    <row r="3002" spans="1:17" s="1243" customFormat="1" ht="15" customHeight="1">
      <c r="A3002" s="1274" t="s">
        <v>2923</v>
      </c>
      <c r="B3002" s="1266">
        <f>'[2]tr (2)'!C2016</f>
        <v>137.4</v>
      </c>
      <c r="C3002" s="1267">
        <f>'[2]tr (2)'!D2016</f>
        <v>137.4</v>
      </c>
      <c r="D3002" s="1268">
        <f>'[2]tr (2)'!E2016</f>
        <v>137.4</v>
      </c>
      <c r="E3002" s="1267">
        <f>'[2]tr (2)'!F2016</f>
        <v>141.30000000000001</v>
      </c>
      <c r="F3002" s="1267">
        <f>'[2]tr (2)'!G2016</f>
        <v>156.69999999999999</v>
      </c>
      <c r="G3002" s="1267">
        <f>'[2]tr (2)'!H2016</f>
        <v>151.5</v>
      </c>
      <c r="H3002" s="1267">
        <f>'[2]tr (2)'!I2016</f>
        <v>147.69999999999999</v>
      </c>
      <c r="I3002" s="1267">
        <f>'[2]tr (2)'!J2016</f>
        <v>136.69999999999999</v>
      </c>
      <c r="J3002" s="1267">
        <f>'[2]tr (2)'!K2016</f>
        <v>137.9</v>
      </c>
      <c r="K3002" s="1267">
        <f>'[2]tr (2)'!L2016</f>
        <v>137.9</v>
      </c>
      <c r="L3002" s="1267">
        <f>'[2]tr (2)'!M2016</f>
        <v>137.9</v>
      </c>
      <c r="M3002" s="1267">
        <f>'[2]tr (2)'!N2016</f>
        <v>137.9</v>
      </c>
      <c r="N3002" s="1266">
        <f>'[2]tr (2)'!O2016</f>
        <v>137.9</v>
      </c>
      <c r="O3002" s="1267">
        <f>'[2]tr (2)'!P2016</f>
        <v>137.9</v>
      </c>
      <c r="P3002" s="1268">
        <f>'[2]tr (2)'!Q2016</f>
        <v>137.9</v>
      </c>
      <c r="Q3002" s="1273" t="s">
        <v>2924</v>
      </c>
    </row>
    <row r="3003" spans="1:17" s="1243" customFormat="1" ht="15" customHeight="1">
      <c r="A3003" s="1244" t="s">
        <v>2925</v>
      </c>
      <c r="B3003" s="1272">
        <f>'[2]tr (2)'!C2017</f>
        <v>137.4</v>
      </c>
      <c r="C3003" s="1224">
        <f>'[2]tr (2)'!D2017</f>
        <v>137.4</v>
      </c>
      <c r="D3003" s="1276">
        <f>'[2]tr (2)'!E2017</f>
        <v>137.4</v>
      </c>
      <c r="E3003" s="1224">
        <f>'[2]tr (2)'!F2017</f>
        <v>137.4</v>
      </c>
      <c r="F3003" s="1224">
        <f>'[2]tr (2)'!G2017</f>
        <v>137.4</v>
      </c>
      <c r="G3003" s="1224">
        <f>'[2]tr (2)'!H2017</f>
        <v>137.4</v>
      </c>
      <c r="H3003" s="1224">
        <f>'[2]tr (2)'!I2017</f>
        <v>137.4</v>
      </c>
      <c r="I3003" s="1224">
        <f>'[2]tr (2)'!J2017</f>
        <v>137.4</v>
      </c>
      <c r="J3003" s="1224">
        <f>'[2]tr (2)'!K2017</f>
        <v>136.30000000000001</v>
      </c>
      <c r="K3003" s="1224">
        <f>'[2]tr (2)'!L2017</f>
        <v>136.30000000000001</v>
      </c>
      <c r="L3003" s="1224">
        <f>'[2]tr (2)'!M2017</f>
        <v>136.30000000000001</v>
      </c>
      <c r="M3003" s="1224">
        <f>'[2]tr (2)'!N2017</f>
        <v>136.30000000000001</v>
      </c>
      <c r="N3003" s="1272">
        <f>'[2]tr (2)'!O2017</f>
        <v>136.30000000000001</v>
      </c>
      <c r="O3003" s="1224">
        <f>'[2]tr (2)'!P2017</f>
        <v>136.30000000000001</v>
      </c>
      <c r="P3003" s="1276">
        <f>'[2]tr (2)'!Q2017</f>
        <v>136.30000000000001</v>
      </c>
      <c r="Q3003" s="1278" t="s">
        <v>2926</v>
      </c>
    </row>
    <row r="3004" spans="1:17" s="1243" customFormat="1" ht="15" customHeight="1">
      <c r="A3004" s="1244" t="s">
        <v>2927</v>
      </c>
      <c r="B3004" s="1272">
        <f>'[2]tr (2)'!C2018</f>
        <v>138.1</v>
      </c>
      <c r="C3004" s="1224">
        <f>'[2]tr (2)'!D2018</f>
        <v>138.1</v>
      </c>
      <c r="D3004" s="1276">
        <f>'[2]tr (2)'!E2018</f>
        <v>138.1</v>
      </c>
      <c r="E3004" s="1224">
        <f>'[2]tr (2)'!F2018</f>
        <v>138.1</v>
      </c>
      <c r="F3004" s="1224">
        <f>'[2]tr (2)'!G2018</f>
        <v>138.1</v>
      </c>
      <c r="G3004" s="1224">
        <f>'[2]tr (2)'!H2018</f>
        <v>138.1</v>
      </c>
      <c r="H3004" s="1224">
        <f>'[2]tr (2)'!I2018</f>
        <v>138.1</v>
      </c>
      <c r="I3004" s="1224">
        <f>'[2]tr (2)'!J2018</f>
        <v>138.1</v>
      </c>
      <c r="J3004" s="1224">
        <f>'[2]tr (2)'!K2018</f>
        <v>138.1</v>
      </c>
      <c r="K3004" s="1224">
        <f>'[2]tr (2)'!L2018</f>
        <v>138.1</v>
      </c>
      <c r="L3004" s="1224">
        <f>'[2]tr (2)'!M2018</f>
        <v>138.1</v>
      </c>
      <c r="M3004" s="1224">
        <f>'[2]tr (2)'!N2018</f>
        <v>138.1</v>
      </c>
      <c r="N3004" s="1272">
        <f>'[2]tr (2)'!O2018</f>
        <v>138.1</v>
      </c>
      <c r="O3004" s="1224">
        <f>'[2]tr (2)'!P2018</f>
        <v>138.1</v>
      </c>
      <c r="P3004" s="1276">
        <f>'[2]tr (2)'!Q2018</f>
        <v>138.1</v>
      </c>
      <c r="Q3004" s="1278" t="s">
        <v>2928</v>
      </c>
    </row>
    <row r="3005" spans="1:17" s="1243" customFormat="1" ht="15" customHeight="1">
      <c r="A3005" s="1244" t="s">
        <v>2929</v>
      </c>
      <c r="B3005" s="1272">
        <f>'[2]tr (2)'!C2019</f>
        <v>186.8</v>
      </c>
      <c r="C3005" s="1224">
        <f>'[2]tr (2)'!D2019</f>
        <v>186.8</v>
      </c>
      <c r="D3005" s="1276">
        <f>'[2]tr (2)'!E2019</f>
        <v>186.8</v>
      </c>
      <c r="E3005" s="1224">
        <f>'[2]tr (2)'!F2019</f>
        <v>204.9</v>
      </c>
      <c r="F3005" s="1224">
        <f>'[2]tr (2)'!G2019</f>
        <v>276.60000000000002</v>
      </c>
      <c r="G3005" s="1224">
        <f>'[2]tr (2)'!H2019</f>
        <v>252.2</v>
      </c>
      <c r="H3005" s="1224">
        <f>'[2]tr (2)'!I2019</f>
        <v>234.6</v>
      </c>
      <c r="I3005" s="1224">
        <f>'[2]tr (2)'!J2019</f>
        <v>183.8</v>
      </c>
      <c r="J3005" s="1224">
        <f>'[2]tr (2)'!K2019</f>
        <v>192.7</v>
      </c>
      <c r="K3005" s="1224">
        <f>'[2]tr (2)'!L2019</f>
        <v>192.7</v>
      </c>
      <c r="L3005" s="1224">
        <f>'[2]tr (2)'!M2019</f>
        <v>192.7</v>
      </c>
      <c r="M3005" s="1224">
        <f>'[2]tr (2)'!N2019</f>
        <v>192.7</v>
      </c>
      <c r="N3005" s="1272">
        <f>'[2]tr (2)'!O2019</f>
        <v>192.7</v>
      </c>
      <c r="O3005" s="1224">
        <f>'[2]tr (2)'!P2019</f>
        <v>192.7</v>
      </c>
      <c r="P3005" s="1276">
        <f>'[2]tr (2)'!Q2019</f>
        <v>192.7</v>
      </c>
      <c r="Q3005" s="1278" t="s">
        <v>2930</v>
      </c>
    </row>
    <row r="3006" spans="1:17" s="1243" customFormat="1" ht="15" customHeight="1">
      <c r="A3006" s="1244"/>
      <c r="B3006" s="1272"/>
      <c r="C3006" s="1224"/>
      <c r="D3006" s="1268"/>
      <c r="E3006" s="1267"/>
      <c r="F3006" s="1267"/>
      <c r="G3006" s="1267"/>
      <c r="H3006" s="1267"/>
      <c r="I3006" s="1267"/>
      <c r="J3006" s="1267"/>
      <c r="K3006" s="1267"/>
      <c r="L3006" s="1267"/>
      <c r="M3006" s="1267"/>
      <c r="N3006" s="1266"/>
      <c r="O3006" s="1267"/>
      <c r="P3006" s="1268"/>
      <c r="Q3006" s="1278"/>
    </row>
    <row r="3007" spans="1:17" s="1243" customFormat="1" ht="15" customHeight="1">
      <c r="A3007" s="1274" t="s">
        <v>2931</v>
      </c>
      <c r="B3007" s="1266">
        <f>'[2]tr (2)'!C2021</f>
        <v>140</v>
      </c>
      <c r="C3007" s="1267">
        <f>'[2]tr (2)'!D2021</f>
        <v>139.9</v>
      </c>
      <c r="D3007" s="1268">
        <f>'[2]tr (2)'!E2021</f>
        <v>139.9</v>
      </c>
      <c r="E3007" s="1267">
        <f>'[2]tr (2)'!F2021</f>
        <v>140.19999999999999</v>
      </c>
      <c r="F3007" s="1267">
        <f>'[2]tr (2)'!G2021</f>
        <v>140</v>
      </c>
      <c r="G3007" s="1267">
        <f>'[2]tr (2)'!H2021</f>
        <v>140</v>
      </c>
      <c r="H3007" s="1267">
        <f>'[2]tr (2)'!I2021</f>
        <v>140</v>
      </c>
      <c r="I3007" s="1267">
        <f>'[2]tr (2)'!J2021</f>
        <v>140.1</v>
      </c>
      <c r="J3007" s="1267">
        <f>'[2]tr (2)'!K2021</f>
        <v>140</v>
      </c>
      <c r="K3007" s="1267">
        <f>'[2]tr (2)'!L2021</f>
        <v>139.80000000000001</v>
      </c>
      <c r="L3007" s="1267">
        <f>'[2]tr (2)'!M2021</f>
        <v>139.80000000000001</v>
      </c>
      <c r="M3007" s="1267">
        <f>'[2]tr (2)'!N2021</f>
        <v>139.69999999999999</v>
      </c>
      <c r="N3007" s="1266">
        <f>'[2]tr (2)'!O2021</f>
        <v>129.6</v>
      </c>
      <c r="O3007" s="1267">
        <f>'[2]tr (2)'!P2021</f>
        <v>129.6</v>
      </c>
      <c r="P3007" s="1268">
        <f>'[2]tr (2)'!Q2021</f>
        <v>129.6</v>
      </c>
      <c r="Q3007" s="1273" t="s">
        <v>2932</v>
      </c>
    </row>
    <row r="3008" spans="1:17" s="1243" customFormat="1" ht="15" customHeight="1">
      <c r="A3008" s="1244" t="s">
        <v>2933</v>
      </c>
      <c r="B3008" s="1272">
        <f>'[2]tr (2)'!C2022</f>
        <v>159</v>
      </c>
      <c r="C3008" s="1224">
        <f>'[2]tr (2)'!D2022</f>
        <v>159</v>
      </c>
      <c r="D3008" s="1276">
        <f>'[2]tr (2)'!E2022</f>
        <v>159</v>
      </c>
      <c r="E3008" s="1224">
        <f>'[2]tr (2)'!F2022</f>
        <v>159</v>
      </c>
      <c r="F3008" s="1224">
        <f>'[2]tr (2)'!G2022</f>
        <v>159</v>
      </c>
      <c r="G3008" s="1224">
        <f>'[2]tr (2)'!H2022</f>
        <v>159</v>
      </c>
      <c r="H3008" s="1224">
        <f>'[2]tr (2)'!I2022</f>
        <v>159</v>
      </c>
      <c r="I3008" s="1224">
        <f>'[2]tr (2)'!J2022</f>
        <v>159</v>
      </c>
      <c r="J3008" s="1224">
        <f>'[2]tr (2)'!K2022</f>
        <v>159</v>
      </c>
      <c r="K3008" s="1224">
        <f>'[2]tr (2)'!L2022</f>
        <v>159</v>
      </c>
      <c r="L3008" s="1224">
        <f>'[2]tr (2)'!M2022</f>
        <v>159</v>
      </c>
      <c r="M3008" s="1224">
        <f>'[2]tr (2)'!N2022</f>
        <v>159</v>
      </c>
      <c r="N3008" s="1272">
        <f>'[2]tr (2)'!O2022</f>
        <v>159</v>
      </c>
      <c r="O3008" s="1224">
        <f>'[2]tr (2)'!P2022</f>
        <v>159</v>
      </c>
      <c r="P3008" s="1276">
        <f>'[2]tr (2)'!Q2022</f>
        <v>159</v>
      </c>
      <c r="Q3008" s="1278" t="s">
        <v>2934</v>
      </c>
    </row>
    <row r="3009" spans="1:18" s="1243" customFormat="1" ht="15" customHeight="1">
      <c r="A3009" s="1244" t="s">
        <v>2935</v>
      </c>
      <c r="B3009" s="1272">
        <f>'[2]tr (2)'!C2023</f>
        <v>123.4</v>
      </c>
      <c r="C3009" s="1224">
        <f>'[2]tr (2)'!D2023</f>
        <v>123.4</v>
      </c>
      <c r="D3009" s="1276">
        <f>'[2]tr (2)'!E2023</f>
        <v>114.3</v>
      </c>
      <c r="E3009" s="1224">
        <f>'[2]tr (2)'!F2023</f>
        <v>114.3</v>
      </c>
      <c r="F3009" s="1224">
        <f>'[2]tr (2)'!G2023</f>
        <v>114.3</v>
      </c>
      <c r="G3009" s="1224">
        <f>'[2]tr (2)'!H2023</f>
        <v>114.3</v>
      </c>
      <c r="H3009" s="1224">
        <f>'[2]tr (2)'!I2023</f>
        <v>114.3</v>
      </c>
      <c r="I3009" s="1224">
        <f>'[2]tr (2)'!J2023</f>
        <v>114.3</v>
      </c>
      <c r="J3009" s="1224">
        <f>'[2]tr (2)'!K2023</f>
        <v>114.3</v>
      </c>
      <c r="K3009" s="1224">
        <f>'[2]tr (2)'!L2023</f>
        <v>114.3</v>
      </c>
      <c r="L3009" s="1224">
        <f>'[2]tr (2)'!M2023</f>
        <v>114.3</v>
      </c>
      <c r="M3009" s="1224">
        <f>'[2]tr (2)'!N2023</f>
        <v>114.3</v>
      </c>
      <c r="N3009" s="1272">
        <f>'[2]tr (2)'!O2023</f>
        <v>114.3</v>
      </c>
      <c r="O3009" s="1224">
        <f>'[2]tr (2)'!P2023</f>
        <v>114.3</v>
      </c>
      <c r="P3009" s="1276">
        <f>'[2]tr (2)'!Q2023</f>
        <v>114.3</v>
      </c>
      <c r="Q3009" s="1277" t="s">
        <v>2936</v>
      </c>
    </row>
    <row r="3010" spans="1:18" s="1243" customFormat="1" ht="15" customHeight="1">
      <c r="A3010" s="1244" t="s">
        <v>2937</v>
      </c>
      <c r="B3010" s="1272">
        <f>'[2]tr (2)'!C2024</f>
        <v>119.1</v>
      </c>
      <c r="C3010" s="1224">
        <f>'[2]tr (2)'!D2024</f>
        <v>119</v>
      </c>
      <c r="D3010" s="1276">
        <f>'[2]tr (2)'!E2024</f>
        <v>119.4</v>
      </c>
      <c r="E3010" s="1224">
        <f>'[2]tr (2)'!F2024</f>
        <v>120.2</v>
      </c>
      <c r="F3010" s="1224">
        <f>'[2]tr (2)'!G2024</f>
        <v>119.8</v>
      </c>
      <c r="G3010" s="1224">
        <f>'[2]tr (2)'!H2024</f>
        <v>119.7</v>
      </c>
      <c r="H3010" s="1224">
        <f>'[2]tr (2)'!I2024</f>
        <v>119.7</v>
      </c>
      <c r="I3010" s="1224">
        <f>'[2]tr (2)'!J2024</f>
        <v>119.7</v>
      </c>
      <c r="J3010" s="1224">
        <f>'[2]tr (2)'!K2024</f>
        <v>119.3</v>
      </c>
      <c r="K3010" s="1224">
        <f>'[2]tr (2)'!L2024</f>
        <v>118.6</v>
      </c>
      <c r="L3010" s="1224">
        <f>'[2]tr (2)'!M2024</f>
        <v>118.6</v>
      </c>
      <c r="M3010" s="1224">
        <f>'[2]tr (2)'!N2024</f>
        <v>118.6</v>
      </c>
      <c r="N3010" s="1272">
        <f>'[2]tr (2)'!O2024</f>
        <v>118.6</v>
      </c>
      <c r="O3010" s="1224">
        <f>'[2]tr (2)'!P2024</f>
        <v>118.6</v>
      </c>
      <c r="P3010" s="1276">
        <f>'[2]tr (2)'!Q2024</f>
        <v>118.6</v>
      </c>
      <c r="Q3010" s="1277" t="s">
        <v>2938</v>
      </c>
    </row>
    <row r="3011" spans="1:18" s="1243" customFormat="1" ht="15" customHeight="1">
      <c r="A3011" s="1244" t="s">
        <v>2939</v>
      </c>
      <c r="B3011" s="1272">
        <f>'[2]tr (2)'!C2025</f>
        <v>190.5</v>
      </c>
      <c r="C3011" s="1224">
        <f>'[2]tr (2)'!D2025</f>
        <v>190.5</v>
      </c>
      <c r="D3011" s="1276">
        <f>'[2]tr (2)'!E2025</f>
        <v>190.5</v>
      </c>
      <c r="E3011" s="1224">
        <f>'[2]tr (2)'!F2025</f>
        <v>190.5</v>
      </c>
      <c r="F3011" s="1224">
        <f>'[2]tr (2)'!G2025</f>
        <v>190.5</v>
      </c>
      <c r="G3011" s="1224">
        <f>'[2]tr (2)'!H2025</f>
        <v>190.5</v>
      </c>
      <c r="H3011" s="1224">
        <f>'[2]tr (2)'!I2025</f>
        <v>190.5</v>
      </c>
      <c r="I3011" s="1224">
        <f>'[2]tr (2)'!J2025</f>
        <v>196.8</v>
      </c>
      <c r="J3011" s="1224">
        <f>'[2]tr (2)'!K2025</f>
        <v>196.8</v>
      </c>
      <c r="K3011" s="1224">
        <f>'[2]tr (2)'!L2025</f>
        <v>196.8</v>
      </c>
      <c r="L3011" s="1224">
        <f>'[2]tr (2)'!M2025</f>
        <v>196.8</v>
      </c>
      <c r="M3011" s="1224">
        <f>'[2]tr (2)'!N2025</f>
        <v>190.5</v>
      </c>
      <c r="N3011" s="1272">
        <f>'[2]tr (2)'!O2025</f>
        <v>190.6</v>
      </c>
      <c r="O3011" s="1224">
        <f>'[2]tr (2)'!P2025</f>
        <v>190.6</v>
      </c>
      <c r="P3011" s="1276">
        <f>'[2]tr (2)'!Q2025</f>
        <v>190.6</v>
      </c>
      <c r="Q3011" s="1278" t="s">
        <v>2940</v>
      </c>
    </row>
    <row r="3012" spans="1:18" s="1243" customFormat="1" ht="15" customHeight="1">
      <c r="A3012" s="1244" t="s">
        <v>2941</v>
      </c>
      <c r="B3012" s="1272">
        <f>'[2]tr (2)'!C2026</f>
        <v>119.2</v>
      </c>
      <c r="C3012" s="1224">
        <f>'[2]tr (2)'!D2026</f>
        <v>117.3</v>
      </c>
      <c r="D3012" s="1276">
        <f>'[2]tr (2)'!E2026</f>
        <v>115.4</v>
      </c>
      <c r="E3012" s="1224">
        <f>'[2]tr (2)'!F2026</f>
        <v>115.4</v>
      </c>
      <c r="F3012" s="1224">
        <f>'[2]tr (2)'!G2026</f>
        <v>115.4</v>
      </c>
      <c r="G3012" s="1224">
        <f>'[2]tr (2)'!H2026</f>
        <v>115.4</v>
      </c>
      <c r="H3012" s="1224">
        <f>'[2]tr (2)'!I2026</f>
        <v>115.4</v>
      </c>
      <c r="I3012" s="1224">
        <f>'[2]tr (2)'!J2026</f>
        <v>115.4</v>
      </c>
      <c r="J3012" s="1224">
        <f>'[2]tr (2)'!K2026</f>
        <v>115.4</v>
      </c>
      <c r="K3012" s="1224">
        <f>'[2]tr (2)'!L2026</f>
        <v>115.4</v>
      </c>
      <c r="L3012" s="1224">
        <f>'[2]tr (2)'!M2026</f>
        <v>115.4</v>
      </c>
      <c r="M3012" s="1224">
        <f>'[2]tr (2)'!N2026</f>
        <v>115.4</v>
      </c>
      <c r="N3012" s="1272">
        <f>'[2]tr (2)'!O2026</f>
        <v>115.4</v>
      </c>
      <c r="O3012" s="1224">
        <f>'[2]tr (2)'!P2026</f>
        <v>115.4</v>
      </c>
      <c r="P3012" s="1276">
        <f>'[2]tr (2)'!Q2026</f>
        <v>115.4</v>
      </c>
      <c r="Q3012" s="1277" t="s">
        <v>2942</v>
      </c>
    </row>
    <row r="3013" spans="1:18" s="1243" customFormat="1" ht="15" customHeight="1">
      <c r="A3013" s="1244" t="s">
        <v>2943</v>
      </c>
      <c r="B3013" s="1272">
        <f>'[2]tr (2)'!C2027</f>
        <v>100.9</v>
      </c>
      <c r="C3013" s="1224">
        <f>'[2]tr (2)'!D2027</f>
        <v>100.9</v>
      </c>
      <c r="D3013" s="1276">
        <f>'[2]tr (2)'!E2027</f>
        <v>100.9</v>
      </c>
      <c r="E3013" s="1224">
        <f>'[2]tr (2)'!F2027</f>
        <v>100.9</v>
      </c>
      <c r="F3013" s="1224">
        <f>'[2]tr (2)'!G2027</f>
        <v>100.9</v>
      </c>
      <c r="G3013" s="1224">
        <f>'[2]tr (2)'!H2027</f>
        <v>100.9</v>
      </c>
      <c r="H3013" s="1224">
        <f>'[2]tr (2)'!I2027</f>
        <v>100.9</v>
      </c>
      <c r="I3013" s="1224">
        <f>'[2]tr (2)'!J2027</f>
        <v>100.9</v>
      </c>
      <c r="J3013" s="1224">
        <f>'[2]tr (2)'!K2027</f>
        <v>100.9</v>
      </c>
      <c r="K3013" s="1224">
        <f>'[2]tr (2)'!L2027</f>
        <v>100.9</v>
      </c>
      <c r="L3013" s="1224">
        <f>'[2]tr (2)'!M2027</f>
        <v>100.9</v>
      </c>
      <c r="M3013" s="1224">
        <f>'[2]tr (2)'!N2027</f>
        <v>100.9</v>
      </c>
      <c r="N3013" s="1272">
        <f>'[2]tr (2)'!O2027</f>
        <v>100.9</v>
      </c>
      <c r="O3013" s="1224">
        <f>'[2]tr (2)'!P2027</f>
        <v>100.9</v>
      </c>
      <c r="P3013" s="1276">
        <f>'[2]tr (2)'!Q2027</f>
        <v>100.9</v>
      </c>
      <c r="Q3013" s="1277" t="s">
        <v>2944</v>
      </c>
    </row>
    <row r="3014" spans="1:18" ht="15" customHeight="1">
      <c r="A3014" s="1244" t="s">
        <v>2945</v>
      </c>
      <c r="B3014" s="1272">
        <f>'[2]tr (2)'!C2028</f>
        <v>119.1</v>
      </c>
      <c r="C3014" s="1224">
        <f>'[2]tr (2)'!D2028</f>
        <v>119.1</v>
      </c>
      <c r="D3014" s="1276">
        <f>'[2]tr (2)'!E2028</f>
        <v>119.1</v>
      </c>
      <c r="E3014" s="1224">
        <f>'[2]tr (2)'!F2028</f>
        <v>119.1</v>
      </c>
      <c r="F3014" s="1224">
        <f>'[2]tr (2)'!G2028</f>
        <v>119.1</v>
      </c>
      <c r="G3014" s="1224">
        <f>'[2]tr (2)'!H2028</f>
        <v>119.1</v>
      </c>
      <c r="H3014" s="1224">
        <f>'[2]tr (2)'!I2028</f>
        <v>119.1</v>
      </c>
      <c r="I3014" s="1224">
        <f>'[2]tr (2)'!J2028</f>
        <v>119.1</v>
      </c>
      <c r="J3014" s="1224">
        <f>'[2]tr (2)'!K2028</f>
        <v>119.1</v>
      </c>
      <c r="K3014" s="1224">
        <f>'[2]tr (2)'!L2028</f>
        <v>119.1</v>
      </c>
      <c r="L3014" s="1224">
        <f>'[2]tr (2)'!M2028</f>
        <v>119.1</v>
      </c>
      <c r="M3014" s="1224">
        <f>'[2]tr (2)'!N2028</f>
        <v>119.1</v>
      </c>
      <c r="N3014" s="1272">
        <f>'[2]tr (2)'!O2028</f>
        <v>100</v>
      </c>
      <c r="O3014" s="1224">
        <f>'[2]tr (2)'!P2028</f>
        <v>100</v>
      </c>
      <c r="P3014" s="1276">
        <f>'[2]tr (2)'!Q2028</f>
        <v>100</v>
      </c>
      <c r="Q3014" s="1277" t="s">
        <v>2946</v>
      </c>
    </row>
    <row r="3015" spans="1:18" ht="15" customHeight="1">
      <c r="B3015" s="1272"/>
      <c r="C3015" s="1224"/>
      <c r="D3015" s="1276"/>
      <c r="I3015" s="1220"/>
      <c r="L3015" s="1220"/>
      <c r="P3015" s="1263"/>
      <c r="Q3015" s="1277"/>
    </row>
    <row r="3016" spans="1:18" ht="15" customHeight="1">
      <c r="B3016" s="1272"/>
      <c r="C3016" s="1224"/>
      <c r="D3016" s="1276"/>
      <c r="I3016" s="1220"/>
      <c r="L3016" s="1220"/>
      <c r="P3016" s="1263"/>
      <c r="Q3016" s="1277"/>
    </row>
    <row r="3017" spans="1:18" ht="15" customHeight="1">
      <c r="B3017" s="1272"/>
      <c r="C3017" s="1224"/>
      <c r="D3017" s="1276"/>
      <c r="I3017" s="1220"/>
      <c r="L3017" s="1220"/>
      <c r="P3017" s="1263"/>
      <c r="Q3017" s="1277"/>
    </row>
    <row r="3018" spans="1:18" ht="15" customHeight="1">
      <c r="B3018" s="1272"/>
      <c r="C3018" s="1224"/>
      <c r="D3018" s="1276"/>
      <c r="I3018" s="1220"/>
      <c r="L3018" s="1220"/>
      <c r="P3018" s="1263"/>
      <c r="Q3018" s="1277"/>
    </row>
    <row r="3019" spans="1:18" ht="15" customHeight="1">
      <c r="B3019" s="1272"/>
      <c r="C3019" s="1224"/>
      <c r="D3019" s="1276"/>
      <c r="I3019" s="1220"/>
      <c r="L3019" s="1220"/>
      <c r="P3019" s="1263"/>
      <c r="Q3019" s="1277"/>
    </row>
    <row r="3020" spans="1:18" ht="15" customHeight="1">
      <c r="B3020" s="1272"/>
      <c r="C3020" s="1224"/>
      <c r="D3020" s="1276"/>
      <c r="I3020" s="1220"/>
      <c r="L3020" s="1220"/>
      <c r="P3020" s="1263"/>
      <c r="Q3020" s="1277"/>
    </row>
    <row r="3021" spans="1:18">
      <c r="B3021" s="1272"/>
      <c r="C3021" s="1224"/>
      <c r="D3021" s="1276"/>
      <c r="I3021" s="1220"/>
      <c r="L3021" s="1220"/>
      <c r="P3021" s="1263"/>
    </row>
    <row r="3022" spans="1:18">
      <c r="A3022" s="1297"/>
      <c r="B3022" s="1282"/>
      <c r="C3022" s="1283"/>
      <c r="D3022" s="1284"/>
      <c r="E3022" s="1240"/>
      <c r="F3022" s="1240"/>
      <c r="G3022" s="1240"/>
      <c r="H3022" s="1240"/>
      <c r="I3022" s="1240"/>
      <c r="J3022" s="1240"/>
      <c r="K3022" s="1240"/>
      <c r="L3022" s="1240"/>
      <c r="M3022" s="1240"/>
      <c r="N3022" s="1319"/>
      <c r="O3022" s="1240"/>
      <c r="P3022" s="1320"/>
      <c r="Q3022" s="1242"/>
      <c r="R3022" s="1315"/>
    </row>
    <row r="3023" spans="1:18" ht="12.95" customHeight="1">
      <c r="A3023" s="1300" t="s">
        <v>2735</v>
      </c>
      <c r="B3023" s="1224"/>
      <c r="C3023" s="1224"/>
      <c r="D3023" s="1224"/>
      <c r="N3023" s="1220"/>
      <c r="Q3023" s="1301" t="s">
        <v>2947</v>
      </c>
      <c r="R3023" s="1317"/>
    </row>
    <row r="3024" spans="1:18" ht="12.95" customHeight="1">
      <c r="N3024" s="1220"/>
    </row>
    <row r="3025" spans="1:18">
      <c r="N3025" s="1220"/>
    </row>
    <row r="3026" spans="1:18">
      <c r="N3026" s="1220"/>
    </row>
    <row r="3027" spans="1:18">
      <c r="N3027" s="1220"/>
    </row>
    <row r="3028" spans="1:18">
      <c r="N3028" s="1220"/>
    </row>
    <row r="3029" spans="1:18">
      <c r="N3029" s="1220"/>
    </row>
    <row r="3030" spans="1:18" s="1220" customFormat="1">
      <c r="A3030" s="1244"/>
      <c r="C3030" s="1221"/>
      <c r="I3030" s="1221"/>
      <c r="L3030" s="1221"/>
      <c r="Q3030" s="1299"/>
      <c r="R3030" s="1243"/>
    </row>
    <row r="3031" spans="1:18" s="1220" customFormat="1">
      <c r="A3031" s="1244"/>
      <c r="C3031" s="1221"/>
      <c r="I3031" s="1221"/>
      <c r="L3031" s="1221"/>
      <c r="Q3031" s="1299"/>
      <c r="R3031" s="1243"/>
    </row>
    <row r="3032" spans="1:18" s="1220" customFormat="1">
      <c r="A3032" s="1244"/>
      <c r="C3032" s="1221"/>
      <c r="I3032" s="1221"/>
      <c r="L3032" s="1221"/>
      <c r="Q3032" s="1299"/>
      <c r="R3032" s="1243"/>
    </row>
    <row r="3033" spans="1:18" s="1220" customFormat="1">
      <c r="A3033" s="1244"/>
      <c r="C3033" s="1221"/>
      <c r="I3033" s="1221"/>
      <c r="L3033" s="1221"/>
      <c r="Q3033" s="1299"/>
      <c r="R3033" s="1243"/>
    </row>
    <row r="3034" spans="1:18" s="1220" customFormat="1">
      <c r="A3034" s="1244"/>
      <c r="C3034" s="1221"/>
      <c r="I3034" s="1221"/>
      <c r="L3034" s="1221"/>
      <c r="Q3034" s="1299"/>
      <c r="R3034" s="1243"/>
    </row>
    <row r="3035" spans="1:18" s="1220" customFormat="1">
      <c r="A3035" s="1244"/>
      <c r="C3035" s="1221"/>
      <c r="I3035" s="1221"/>
      <c r="L3035" s="1221"/>
      <c r="Q3035" s="1299"/>
      <c r="R3035" s="1243"/>
    </row>
    <row r="3036" spans="1:18" s="1220" customFormat="1">
      <c r="A3036" s="1244"/>
      <c r="C3036" s="1221"/>
      <c r="I3036" s="1221"/>
      <c r="L3036" s="1221"/>
      <c r="Q3036" s="1299"/>
      <c r="R3036" s="1243"/>
    </row>
    <row r="3037" spans="1:18" s="1220" customFormat="1">
      <c r="A3037" s="1244"/>
      <c r="C3037" s="1221"/>
      <c r="I3037" s="1221"/>
      <c r="L3037" s="1221"/>
      <c r="Q3037" s="1299"/>
      <c r="R3037" s="1243"/>
    </row>
    <row r="3038" spans="1:18" s="1220" customFormat="1">
      <c r="A3038" s="1244"/>
      <c r="C3038" s="1221"/>
      <c r="I3038" s="1221"/>
      <c r="L3038" s="1221"/>
      <c r="Q3038" s="1299"/>
      <c r="R3038" s="1243"/>
    </row>
    <row r="3039" spans="1:18" s="1220" customFormat="1">
      <c r="A3039" s="1244"/>
      <c r="C3039" s="1221"/>
      <c r="I3039" s="1221"/>
      <c r="L3039" s="1221"/>
      <c r="Q3039" s="1299"/>
      <c r="R3039" s="1243"/>
    </row>
    <row r="3040" spans="1:18" s="1220" customFormat="1">
      <c r="A3040" s="1244"/>
      <c r="C3040" s="1221"/>
      <c r="I3040" s="1221"/>
      <c r="L3040" s="1221"/>
      <c r="Q3040" s="1299"/>
      <c r="R3040" s="1243"/>
    </row>
    <row r="3041" spans="1:18" s="1220" customFormat="1">
      <c r="A3041" s="1244"/>
      <c r="C3041" s="1221"/>
      <c r="I3041" s="1221"/>
      <c r="L3041" s="1221"/>
      <c r="Q3041" s="1299"/>
      <c r="R3041" s="1243"/>
    </row>
    <row r="3042" spans="1:18" s="1220" customFormat="1">
      <c r="A3042" s="1244"/>
      <c r="C3042" s="1221"/>
      <c r="I3042" s="1221"/>
      <c r="L3042" s="1221"/>
      <c r="Q3042" s="1299"/>
      <c r="R3042" s="1243"/>
    </row>
    <row r="3043" spans="1:18" s="1220" customFormat="1">
      <c r="A3043" s="1244"/>
      <c r="C3043" s="1221"/>
      <c r="I3043" s="1221"/>
      <c r="L3043" s="1221"/>
      <c r="Q3043" s="1299"/>
      <c r="R3043" s="1243"/>
    </row>
    <row r="3044" spans="1:18" s="1220" customFormat="1">
      <c r="A3044" s="1244"/>
      <c r="C3044" s="1221"/>
      <c r="I3044" s="1221"/>
      <c r="L3044" s="1221"/>
      <c r="Q3044" s="1299"/>
      <c r="R3044" s="1243"/>
    </row>
    <row r="3045" spans="1:18" s="1220" customFormat="1">
      <c r="A3045" s="1244"/>
      <c r="C3045" s="1221"/>
      <c r="I3045" s="1221"/>
      <c r="L3045" s="1221"/>
      <c r="Q3045" s="1299"/>
      <c r="R3045" s="1243"/>
    </row>
    <row r="3046" spans="1:18" s="1220" customFormat="1">
      <c r="A3046" s="1244"/>
      <c r="C3046" s="1221"/>
      <c r="I3046" s="1221"/>
      <c r="L3046" s="1221"/>
      <c r="Q3046" s="1299"/>
      <c r="R3046" s="1243"/>
    </row>
    <row r="3047" spans="1:18" s="1220" customFormat="1">
      <c r="A3047" s="1244"/>
      <c r="C3047" s="1221"/>
      <c r="I3047" s="1221"/>
      <c r="L3047" s="1221"/>
      <c r="Q3047" s="1299"/>
      <c r="R3047" s="1243"/>
    </row>
    <row r="3048" spans="1:18" s="1220" customFormat="1">
      <c r="A3048" s="1244"/>
      <c r="C3048" s="1221"/>
      <c r="I3048" s="1221"/>
      <c r="L3048" s="1221"/>
      <c r="Q3048" s="1299"/>
      <c r="R3048" s="1243"/>
    </row>
    <row r="3049" spans="1:18" s="1220" customFormat="1">
      <c r="A3049" s="1244"/>
      <c r="C3049" s="1221"/>
      <c r="I3049" s="1221"/>
      <c r="L3049" s="1221"/>
      <c r="Q3049" s="1299"/>
      <c r="R3049" s="1243"/>
    </row>
    <row r="3050" spans="1:18" s="1220" customFormat="1">
      <c r="A3050" s="1244"/>
      <c r="C3050" s="1221"/>
      <c r="I3050" s="1221"/>
      <c r="L3050" s="1221"/>
      <c r="Q3050" s="1299"/>
      <c r="R3050" s="1243"/>
    </row>
    <row r="3051" spans="1:18" s="1220" customFormat="1">
      <c r="A3051" s="1244"/>
      <c r="C3051" s="1221"/>
      <c r="I3051" s="1221"/>
      <c r="L3051" s="1221"/>
      <c r="Q3051" s="1299"/>
      <c r="R3051" s="1243"/>
    </row>
    <row r="3052" spans="1:18" s="1220" customFormat="1">
      <c r="A3052" s="1244"/>
      <c r="C3052" s="1221"/>
      <c r="I3052" s="1221"/>
      <c r="L3052" s="1221"/>
      <c r="Q3052" s="1299"/>
      <c r="R3052" s="1243"/>
    </row>
    <row r="3053" spans="1:18" s="1220" customFormat="1">
      <c r="A3053" s="1244"/>
      <c r="C3053" s="1221"/>
      <c r="I3053" s="1221"/>
      <c r="L3053" s="1221"/>
      <c r="Q3053" s="1299"/>
      <c r="R3053" s="1243"/>
    </row>
    <row r="3054" spans="1:18" s="1220" customFormat="1">
      <c r="A3054" s="1244"/>
      <c r="C3054" s="1221"/>
      <c r="I3054" s="1221"/>
      <c r="L3054" s="1221"/>
      <c r="Q3054" s="1299"/>
      <c r="R3054" s="1243"/>
    </row>
    <row r="3055" spans="1:18" s="1220" customFormat="1">
      <c r="A3055" s="1244"/>
      <c r="C3055" s="1221"/>
      <c r="I3055" s="1221"/>
      <c r="L3055" s="1221"/>
      <c r="Q3055" s="1299"/>
      <c r="R3055" s="1243"/>
    </row>
    <row r="3056" spans="1:18" s="1220" customFormat="1">
      <c r="A3056" s="1244"/>
      <c r="C3056" s="1221"/>
      <c r="I3056" s="1221"/>
      <c r="L3056" s="1221"/>
      <c r="Q3056" s="1299"/>
      <c r="R3056" s="1243"/>
    </row>
    <row r="3057" spans="1:18" s="1220" customFormat="1">
      <c r="A3057" s="1244"/>
      <c r="C3057" s="1221"/>
      <c r="I3057" s="1221"/>
      <c r="L3057" s="1221"/>
      <c r="Q3057" s="1299"/>
      <c r="R3057" s="1243"/>
    </row>
    <row r="3058" spans="1:18" s="1220" customFormat="1">
      <c r="A3058" s="1244"/>
      <c r="C3058" s="1221"/>
      <c r="I3058" s="1221"/>
      <c r="L3058" s="1221"/>
      <c r="Q3058" s="1299"/>
      <c r="R3058" s="1243"/>
    </row>
    <row r="3059" spans="1:18" s="1220" customFormat="1">
      <c r="A3059" s="1244"/>
      <c r="C3059" s="1221"/>
      <c r="I3059" s="1221"/>
      <c r="L3059" s="1221"/>
      <c r="Q3059" s="1299"/>
      <c r="R3059" s="1243"/>
    </row>
    <row r="3060" spans="1:18" s="1220" customFormat="1">
      <c r="A3060" s="1244"/>
      <c r="C3060" s="1221"/>
      <c r="I3060" s="1221"/>
      <c r="L3060" s="1221"/>
      <c r="Q3060" s="1299"/>
      <c r="R3060" s="1243"/>
    </row>
    <row r="3061" spans="1:18" s="1220" customFormat="1">
      <c r="A3061" s="1244"/>
      <c r="C3061" s="1221"/>
      <c r="I3061" s="1221"/>
      <c r="L3061" s="1221"/>
      <c r="Q3061" s="1299"/>
      <c r="R3061" s="1243"/>
    </row>
    <row r="3062" spans="1:18" s="1220" customFormat="1">
      <c r="A3062" s="1244"/>
      <c r="C3062" s="1221"/>
      <c r="I3062" s="1221"/>
      <c r="L3062" s="1221"/>
      <c r="Q3062" s="1299"/>
      <c r="R3062" s="1243"/>
    </row>
    <row r="3063" spans="1:18" s="1220" customFormat="1">
      <c r="A3063" s="1244"/>
      <c r="C3063" s="1221"/>
      <c r="I3063" s="1221"/>
      <c r="L3063" s="1221"/>
      <c r="Q3063" s="1299"/>
      <c r="R3063" s="1243"/>
    </row>
    <row r="3064" spans="1:18" s="1220" customFormat="1">
      <c r="A3064" s="1244"/>
      <c r="C3064" s="1221"/>
      <c r="I3064" s="1221"/>
      <c r="L3064" s="1221"/>
      <c r="Q3064" s="1299"/>
      <c r="R3064" s="1243"/>
    </row>
    <row r="3065" spans="1:18" s="1220" customFormat="1">
      <c r="A3065" s="1244"/>
      <c r="C3065" s="1221"/>
      <c r="I3065" s="1221"/>
      <c r="L3065" s="1221"/>
      <c r="Q3065" s="1299"/>
      <c r="R3065" s="1243"/>
    </row>
    <row r="3066" spans="1:18" s="1220" customFormat="1">
      <c r="A3066" s="1244"/>
      <c r="C3066" s="1221"/>
      <c r="I3066" s="1221"/>
      <c r="L3066" s="1221"/>
      <c r="Q3066" s="1299"/>
      <c r="R3066" s="1243"/>
    </row>
    <row r="3067" spans="1:18" s="1220" customFormat="1">
      <c r="A3067" s="1244"/>
      <c r="C3067" s="1221"/>
      <c r="I3067" s="1221"/>
      <c r="L3067" s="1221"/>
      <c r="Q3067" s="1299"/>
      <c r="R3067" s="1243"/>
    </row>
    <row r="3068" spans="1:18" s="1220" customFormat="1">
      <c r="A3068" s="1244"/>
      <c r="C3068" s="1221"/>
      <c r="I3068" s="1221"/>
      <c r="L3068" s="1221"/>
      <c r="Q3068" s="1299"/>
      <c r="R3068" s="1243"/>
    </row>
    <row r="3069" spans="1:18" s="1220" customFormat="1">
      <c r="A3069" s="1244"/>
      <c r="C3069" s="1221"/>
      <c r="I3069" s="1221"/>
      <c r="L3069" s="1221"/>
      <c r="Q3069" s="1299"/>
      <c r="R3069" s="1243"/>
    </row>
    <row r="3070" spans="1:18" s="1220" customFormat="1">
      <c r="A3070" s="1244"/>
      <c r="C3070" s="1221"/>
      <c r="I3070" s="1221"/>
      <c r="L3070" s="1221"/>
      <c r="Q3070" s="1299"/>
      <c r="R3070" s="1243"/>
    </row>
    <row r="3071" spans="1:18" s="1220" customFormat="1">
      <c r="A3071" s="1244"/>
      <c r="C3071" s="1221"/>
      <c r="I3071" s="1221"/>
      <c r="L3071" s="1221"/>
      <c r="Q3071" s="1299"/>
      <c r="R3071" s="1243"/>
    </row>
    <row r="3072" spans="1:18" s="1220" customFormat="1">
      <c r="A3072" s="1244"/>
      <c r="C3072" s="1221"/>
      <c r="I3072" s="1221"/>
      <c r="L3072" s="1221"/>
      <c r="Q3072" s="1299"/>
      <c r="R3072" s="1243"/>
    </row>
    <row r="3073" spans="1:18" s="1220" customFormat="1">
      <c r="A3073" s="1244"/>
      <c r="C3073" s="1221"/>
      <c r="I3073" s="1221"/>
      <c r="L3073" s="1221"/>
      <c r="Q3073" s="1299"/>
      <c r="R3073" s="1243"/>
    </row>
    <row r="3074" spans="1:18" s="1220" customFormat="1">
      <c r="A3074" s="1244"/>
      <c r="C3074" s="1221"/>
      <c r="I3074" s="1221"/>
      <c r="L3074" s="1221"/>
      <c r="Q3074" s="1299"/>
      <c r="R3074" s="1243"/>
    </row>
    <row r="3075" spans="1:18" s="1220" customFormat="1">
      <c r="A3075" s="1244"/>
      <c r="C3075" s="1221"/>
      <c r="I3075" s="1221"/>
      <c r="L3075" s="1221"/>
      <c r="Q3075" s="1299"/>
      <c r="R3075" s="1243"/>
    </row>
    <row r="3076" spans="1:18" s="1220" customFormat="1">
      <c r="A3076" s="1244"/>
      <c r="C3076" s="1221"/>
      <c r="I3076" s="1221"/>
      <c r="L3076" s="1221"/>
      <c r="Q3076" s="1299"/>
      <c r="R3076" s="1243"/>
    </row>
    <row r="3077" spans="1:18" s="1220" customFormat="1">
      <c r="A3077" s="1244"/>
      <c r="C3077" s="1221"/>
      <c r="I3077" s="1221"/>
      <c r="L3077" s="1221"/>
      <c r="Q3077" s="1299"/>
      <c r="R3077" s="1243"/>
    </row>
    <row r="3078" spans="1:18" s="1220" customFormat="1">
      <c r="A3078" s="1244"/>
      <c r="C3078" s="1221"/>
      <c r="I3078" s="1221"/>
      <c r="L3078" s="1221"/>
      <c r="Q3078" s="1299"/>
      <c r="R3078" s="1243"/>
    </row>
    <row r="3079" spans="1:18" s="1220" customFormat="1">
      <c r="A3079" s="1244"/>
      <c r="C3079" s="1221"/>
      <c r="I3079" s="1221"/>
      <c r="L3079" s="1221"/>
      <c r="Q3079" s="1299"/>
      <c r="R3079" s="1243"/>
    </row>
    <row r="3080" spans="1:18" s="1220" customFormat="1">
      <c r="A3080" s="1244"/>
      <c r="C3080" s="1221"/>
      <c r="I3080" s="1221"/>
      <c r="L3080" s="1221"/>
      <c r="Q3080" s="1299"/>
      <c r="R3080" s="1243"/>
    </row>
    <row r="3081" spans="1:18" s="1220" customFormat="1">
      <c r="A3081" s="1244"/>
      <c r="C3081" s="1221"/>
      <c r="I3081" s="1221"/>
      <c r="L3081" s="1221"/>
      <c r="Q3081" s="1299"/>
      <c r="R3081" s="1243"/>
    </row>
    <row r="3082" spans="1:18" s="1220" customFormat="1">
      <c r="A3082" s="1244"/>
      <c r="C3082" s="1221"/>
      <c r="I3082" s="1221"/>
      <c r="L3082" s="1221"/>
      <c r="Q3082" s="1299"/>
      <c r="R3082" s="1243"/>
    </row>
    <row r="3083" spans="1:18" s="1220" customFormat="1">
      <c r="A3083" s="1244"/>
      <c r="C3083" s="1221"/>
      <c r="I3083" s="1221"/>
      <c r="L3083" s="1221"/>
      <c r="Q3083" s="1299"/>
      <c r="R3083" s="1243"/>
    </row>
    <row r="3084" spans="1:18" s="1220" customFormat="1">
      <c r="A3084" s="1244"/>
      <c r="C3084" s="1221"/>
      <c r="I3084" s="1221"/>
      <c r="L3084" s="1221"/>
      <c r="Q3084" s="1299"/>
      <c r="R3084" s="1243"/>
    </row>
    <row r="3085" spans="1:18" s="1220" customFormat="1">
      <c r="A3085" s="1244"/>
      <c r="C3085" s="1221"/>
      <c r="I3085" s="1221"/>
      <c r="L3085" s="1221"/>
      <c r="Q3085" s="1299"/>
      <c r="R3085" s="1243"/>
    </row>
    <row r="3086" spans="1:18" s="1220" customFormat="1">
      <c r="A3086" s="1244"/>
      <c r="C3086" s="1221"/>
      <c r="I3086" s="1221"/>
      <c r="L3086" s="1221"/>
      <c r="Q3086" s="1299"/>
      <c r="R3086" s="1243"/>
    </row>
    <row r="3087" spans="1:18" s="1220" customFormat="1">
      <c r="A3087" s="1244"/>
      <c r="C3087" s="1221"/>
      <c r="I3087" s="1221"/>
      <c r="L3087" s="1221"/>
      <c r="Q3087" s="1299"/>
      <c r="R3087" s="1243"/>
    </row>
    <row r="3088" spans="1:18" s="1220" customFormat="1">
      <c r="A3088" s="1244"/>
      <c r="C3088" s="1221"/>
      <c r="I3088" s="1221"/>
      <c r="L3088" s="1221"/>
      <c r="Q3088" s="1299"/>
      <c r="R3088" s="1243"/>
    </row>
    <row r="3089" spans="1:18" s="1220" customFormat="1">
      <c r="A3089" s="1244"/>
      <c r="C3089" s="1221"/>
      <c r="I3089" s="1221"/>
      <c r="L3089" s="1221"/>
      <c r="Q3089" s="1299"/>
      <c r="R3089" s="1243"/>
    </row>
    <row r="3090" spans="1:18" s="1220" customFormat="1">
      <c r="A3090" s="1244"/>
      <c r="C3090" s="1221"/>
      <c r="I3090" s="1221"/>
      <c r="L3090" s="1221"/>
      <c r="Q3090" s="1299"/>
      <c r="R3090" s="1243"/>
    </row>
    <row r="3091" spans="1:18" s="1220" customFormat="1">
      <c r="A3091" s="1244"/>
      <c r="C3091" s="1221"/>
      <c r="I3091" s="1221"/>
      <c r="L3091" s="1221"/>
      <c r="Q3091" s="1299"/>
      <c r="R3091" s="1243"/>
    </row>
    <row r="3092" spans="1:18" s="1220" customFormat="1">
      <c r="A3092" s="1244"/>
      <c r="C3092" s="1221"/>
      <c r="I3092" s="1221"/>
      <c r="L3092" s="1221"/>
      <c r="Q3092" s="1299"/>
      <c r="R3092" s="1243"/>
    </row>
    <row r="3093" spans="1:18" s="1220" customFormat="1">
      <c r="A3093" s="1244"/>
      <c r="C3093" s="1221"/>
      <c r="I3093" s="1221"/>
      <c r="L3093" s="1221"/>
      <c r="Q3093" s="1299"/>
      <c r="R3093" s="1243"/>
    </row>
    <row r="3094" spans="1:18" s="1220" customFormat="1">
      <c r="A3094" s="1244"/>
      <c r="C3094" s="1221"/>
      <c r="I3094" s="1221"/>
      <c r="L3094" s="1221"/>
      <c r="Q3094" s="1299"/>
      <c r="R3094" s="1243"/>
    </row>
    <row r="3095" spans="1:18" s="1220" customFormat="1">
      <c r="A3095" s="1244"/>
      <c r="C3095" s="1221"/>
      <c r="I3095" s="1221"/>
      <c r="L3095" s="1221"/>
      <c r="Q3095" s="1299"/>
      <c r="R3095" s="1243"/>
    </row>
    <row r="3096" spans="1:18" s="1220" customFormat="1">
      <c r="A3096" s="1244"/>
      <c r="C3096" s="1221"/>
      <c r="I3096" s="1221"/>
      <c r="L3096" s="1221"/>
      <c r="Q3096" s="1299"/>
      <c r="R3096" s="1243"/>
    </row>
    <row r="3097" spans="1:18" s="1220" customFormat="1">
      <c r="A3097" s="1244"/>
      <c r="C3097" s="1221"/>
      <c r="I3097" s="1221"/>
      <c r="L3097" s="1221"/>
      <c r="Q3097" s="1299"/>
      <c r="R3097" s="1243"/>
    </row>
    <row r="3098" spans="1:18" s="1220" customFormat="1">
      <c r="A3098" s="1244"/>
      <c r="C3098" s="1221"/>
      <c r="I3098" s="1221"/>
      <c r="L3098" s="1221"/>
      <c r="Q3098" s="1299"/>
      <c r="R3098" s="1243"/>
    </row>
    <row r="3099" spans="1:18" s="1220" customFormat="1">
      <c r="A3099" s="1244"/>
      <c r="C3099" s="1221"/>
      <c r="I3099" s="1221"/>
      <c r="L3099" s="1221"/>
      <c r="Q3099" s="1299"/>
      <c r="R3099" s="1243"/>
    </row>
    <row r="3100" spans="1:18" s="1220" customFormat="1">
      <c r="A3100" s="1244"/>
      <c r="C3100" s="1221"/>
      <c r="I3100" s="1221"/>
      <c r="L3100" s="1221"/>
      <c r="Q3100" s="1299"/>
      <c r="R3100" s="1243"/>
    </row>
    <row r="3101" spans="1:18" s="1220" customFormat="1">
      <c r="A3101" s="1244"/>
      <c r="C3101" s="1221"/>
      <c r="I3101" s="1221"/>
      <c r="L3101" s="1221"/>
      <c r="Q3101" s="1299"/>
      <c r="R3101" s="1243"/>
    </row>
    <row r="3102" spans="1:18" s="1220" customFormat="1">
      <c r="A3102" s="1244"/>
      <c r="C3102" s="1221"/>
      <c r="I3102" s="1221"/>
      <c r="L3102" s="1221"/>
      <c r="Q3102" s="1299"/>
      <c r="R3102" s="1243"/>
    </row>
    <row r="3103" spans="1:18" s="1220" customFormat="1">
      <c r="A3103" s="1244"/>
      <c r="C3103" s="1221"/>
      <c r="I3103" s="1221"/>
      <c r="L3103" s="1221"/>
      <c r="Q3103" s="1299"/>
      <c r="R3103" s="1243"/>
    </row>
    <row r="3104" spans="1:18" s="1220" customFormat="1">
      <c r="A3104" s="1244"/>
      <c r="C3104" s="1221"/>
      <c r="I3104" s="1221"/>
      <c r="L3104" s="1221"/>
      <c r="Q3104" s="1299"/>
      <c r="R3104" s="1243"/>
    </row>
    <row r="3105" spans="1:18" s="1220" customFormat="1">
      <c r="A3105" s="1244"/>
      <c r="C3105" s="1221"/>
      <c r="I3105" s="1221"/>
      <c r="L3105" s="1221"/>
      <c r="Q3105" s="1299"/>
      <c r="R3105" s="1243"/>
    </row>
    <row r="3106" spans="1:18" s="1220" customFormat="1">
      <c r="A3106" s="1244"/>
      <c r="C3106" s="1221"/>
      <c r="I3106" s="1221"/>
      <c r="L3106" s="1221"/>
      <c r="Q3106" s="1299"/>
      <c r="R3106" s="1243"/>
    </row>
    <row r="3107" spans="1:18" s="1220" customFormat="1">
      <c r="A3107" s="1244"/>
      <c r="C3107" s="1221"/>
      <c r="I3107" s="1221"/>
      <c r="L3107" s="1221"/>
      <c r="Q3107" s="1299"/>
      <c r="R3107" s="1243"/>
    </row>
    <row r="3108" spans="1:18" s="1220" customFormat="1">
      <c r="A3108" s="1244"/>
      <c r="C3108" s="1221"/>
      <c r="I3108" s="1221"/>
      <c r="L3108" s="1221"/>
      <c r="Q3108" s="1299"/>
      <c r="R3108" s="1243"/>
    </row>
    <row r="3109" spans="1:18" s="1220" customFormat="1">
      <c r="A3109" s="1244"/>
      <c r="C3109" s="1221"/>
      <c r="I3109" s="1221"/>
      <c r="L3109" s="1221"/>
      <c r="Q3109" s="1299"/>
      <c r="R3109" s="1243"/>
    </row>
    <row r="3110" spans="1:18" s="1220" customFormat="1">
      <c r="A3110" s="1244"/>
      <c r="C3110" s="1221"/>
      <c r="I3110" s="1221"/>
      <c r="L3110" s="1221"/>
      <c r="Q3110" s="1299"/>
      <c r="R3110" s="1243"/>
    </row>
    <row r="3111" spans="1:18" s="1220" customFormat="1">
      <c r="A3111" s="1244"/>
      <c r="C3111" s="1221"/>
      <c r="I3111" s="1221"/>
      <c r="L3111" s="1221"/>
      <c r="Q3111" s="1299"/>
      <c r="R3111" s="1243"/>
    </row>
    <row r="3112" spans="1:18" s="1220" customFormat="1">
      <c r="A3112" s="1244"/>
      <c r="C3112" s="1221"/>
      <c r="I3112" s="1221"/>
      <c r="L3112" s="1221"/>
      <c r="Q3112" s="1299"/>
      <c r="R3112" s="1243"/>
    </row>
    <row r="3113" spans="1:18" s="1220" customFormat="1">
      <c r="A3113" s="1244"/>
      <c r="C3113" s="1221"/>
      <c r="I3113" s="1221"/>
      <c r="L3113" s="1221"/>
      <c r="Q3113" s="1299"/>
      <c r="R3113" s="1243"/>
    </row>
    <row r="3114" spans="1:18" s="1220" customFormat="1">
      <c r="A3114" s="1244"/>
      <c r="C3114" s="1221"/>
      <c r="I3114" s="1221"/>
      <c r="L3114" s="1221"/>
      <c r="Q3114" s="1299"/>
      <c r="R3114" s="1243"/>
    </row>
    <row r="3115" spans="1:18" s="1220" customFormat="1">
      <c r="A3115" s="1244"/>
      <c r="C3115" s="1221"/>
      <c r="I3115" s="1221"/>
      <c r="L3115" s="1221"/>
      <c r="Q3115" s="1299"/>
      <c r="R3115" s="1243"/>
    </row>
    <row r="3116" spans="1:18" s="1220" customFormat="1">
      <c r="A3116" s="1244"/>
      <c r="C3116" s="1221"/>
      <c r="I3116" s="1221"/>
      <c r="L3116" s="1221"/>
      <c r="Q3116" s="1299"/>
      <c r="R3116" s="1243"/>
    </row>
    <row r="3117" spans="1:18" s="1220" customFormat="1">
      <c r="A3117" s="1244"/>
      <c r="C3117" s="1221"/>
      <c r="I3117" s="1221"/>
      <c r="L3117" s="1221"/>
      <c r="Q3117" s="1299"/>
      <c r="R3117" s="1243"/>
    </row>
    <row r="3118" spans="1:18" s="1220" customFormat="1">
      <c r="A3118" s="1244"/>
      <c r="C3118" s="1221"/>
      <c r="I3118" s="1221"/>
      <c r="L3118" s="1221"/>
      <c r="Q3118" s="1299"/>
      <c r="R3118" s="1243"/>
    </row>
    <row r="3119" spans="1:18" s="1220" customFormat="1">
      <c r="A3119" s="1244"/>
      <c r="C3119" s="1221"/>
      <c r="I3119" s="1221"/>
      <c r="L3119" s="1221"/>
      <c r="Q3119" s="1299"/>
      <c r="R3119" s="1243"/>
    </row>
    <row r="3120" spans="1:18" s="1220" customFormat="1">
      <c r="A3120" s="1244"/>
      <c r="C3120" s="1221"/>
      <c r="I3120" s="1221"/>
      <c r="L3120" s="1221"/>
      <c r="Q3120" s="1299"/>
      <c r="R3120" s="1243"/>
    </row>
    <row r="3121" spans="1:18" s="1220" customFormat="1">
      <c r="A3121" s="1244"/>
      <c r="C3121" s="1221"/>
      <c r="I3121" s="1221"/>
      <c r="L3121" s="1221"/>
      <c r="Q3121" s="1299"/>
      <c r="R3121" s="1243"/>
    </row>
    <row r="3122" spans="1:18" s="1220" customFormat="1">
      <c r="A3122" s="1244"/>
      <c r="C3122" s="1221"/>
      <c r="I3122" s="1221"/>
      <c r="L3122" s="1221"/>
      <c r="Q3122" s="1299"/>
      <c r="R3122" s="1243"/>
    </row>
    <row r="3123" spans="1:18" s="1220" customFormat="1">
      <c r="A3123" s="1244"/>
      <c r="C3123" s="1221"/>
      <c r="I3123" s="1221"/>
      <c r="L3123" s="1221"/>
      <c r="Q3123" s="1299"/>
      <c r="R3123" s="1243"/>
    </row>
    <row r="3124" spans="1:18" s="1220" customFormat="1">
      <c r="A3124" s="1244"/>
      <c r="C3124" s="1221"/>
      <c r="I3124" s="1221"/>
      <c r="L3124" s="1221"/>
      <c r="Q3124" s="1299"/>
      <c r="R3124" s="1243"/>
    </row>
    <row r="3125" spans="1:18" s="1220" customFormat="1">
      <c r="A3125" s="1244"/>
      <c r="C3125" s="1221"/>
      <c r="I3125" s="1221"/>
      <c r="L3125" s="1221"/>
      <c r="Q3125" s="1299"/>
      <c r="R3125" s="1243"/>
    </row>
    <row r="3126" spans="1:18" s="1220" customFormat="1">
      <c r="A3126" s="1244"/>
      <c r="C3126" s="1221"/>
      <c r="I3126" s="1221"/>
      <c r="L3126" s="1221"/>
      <c r="Q3126" s="1299"/>
      <c r="R3126" s="1243"/>
    </row>
    <row r="3127" spans="1:18" s="1220" customFormat="1">
      <c r="A3127" s="1244"/>
      <c r="C3127" s="1221"/>
      <c r="I3127" s="1221"/>
      <c r="L3127" s="1221"/>
      <c r="Q3127" s="1299"/>
      <c r="R3127" s="1243"/>
    </row>
    <row r="3128" spans="1:18" s="1220" customFormat="1">
      <c r="A3128" s="1244"/>
      <c r="C3128" s="1221"/>
      <c r="I3128" s="1221"/>
      <c r="L3128" s="1221"/>
      <c r="Q3128" s="1299"/>
      <c r="R3128" s="1243"/>
    </row>
    <row r="3129" spans="1:18" s="1220" customFormat="1">
      <c r="A3129" s="1244"/>
      <c r="C3129" s="1221"/>
      <c r="I3129" s="1221"/>
      <c r="L3129" s="1221"/>
      <c r="Q3129" s="1299"/>
      <c r="R3129" s="1243"/>
    </row>
    <row r="3130" spans="1:18" s="1220" customFormat="1">
      <c r="A3130" s="1244"/>
      <c r="C3130" s="1221"/>
      <c r="I3130" s="1221"/>
      <c r="L3130" s="1221"/>
      <c r="Q3130" s="1299"/>
      <c r="R3130" s="1243"/>
    </row>
    <row r="3131" spans="1:18" s="1220" customFormat="1">
      <c r="A3131" s="1244"/>
      <c r="C3131" s="1221"/>
      <c r="I3131" s="1221"/>
      <c r="L3131" s="1221"/>
      <c r="Q3131" s="1299"/>
      <c r="R3131" s="1243"/>
    </row>
    <row r="3132" spans="1:18" s="1220" customFormat="1">
      <c r="A3132" s="1244"/>
      <c r="C3132" s="1221"/>
      <c r="I3132" s="1221"/>
      <c r="L3132" s="1221"/>
      <c r="Q3132" s="1299"/>
      <c r="R3132" s="1243"/>
    </row>
    <row r="3133" spans="1:18" s="1220" customFormat="1">
      <c r="A3133" s="1244"/>
      <c r="C3133" s="1221"/>
      <c r="I3133" s="1221"/>
      <c r="L3133" s="1221"/>
      <c r="Q3133" s="1299"/>
      <c r="R3133" s="1243"/>
    </row>
    <row r="3134" spans="1:18" s="1220" customFormat="1">
      <c r="A3134" s="1244"/>
      <c r="C3134" s="1221"/>
      <c r="I3134" s="1221"/>
      <c r="L3134" s="1221"/>
      <c r="Q3134" s="1299"/>
      <c r="R3134" s="1243"/>
    </row>
    <row r="3135" spans="1:18" s="1220" customFormat="1">
      <c r="A3135" s="1244"/>
      <c r="C3135" s="1221"/>
      <c r="I3135" s="1221"/>
      <c r="L3135" s="1221"/>
      <c r="Q3135" s="1299"/>
      <c r="R3135" s="1243"/>
    </row>
    <row r="3136" spans="1:18" s="1220" customFormat="1">
      <c r="A3136" s="1244"/>
      <c r="C3136" s="1221"/>
      <c r="I3136" s="1221"/>
      <c r="L3136" s="1221"/>
      <c r="Q3136" s="1299"/>
      <c r="R3136" s="1243"/>
    </row>
    <row r="3137" spans="1:18" s="1220" customFormat="1">
      <c r="A3137" s="1244"/>
      <c r="C3137" s="1221"/>
      <c r="I3137" s="1221"/>
      <c r="L3137" s="1221"/>
      <c r="Q3137" s="1299"/>
      <c r="R3137" s="1243"/>
    </row>
    <row r="3138" spans="1:18" s="1220" customFormat="1">
      <c r="A3138" s="1244"/>
      <c r="C3138" s="1221"/>
      <c r="I3138" s="1221"/>
      <c r="L3138" s="1221"/>
      <c r="Q3138" s="1299"/>
      <c r="R3138" s="1243"/>
    </row>
    <row r="3139" spans="1:18" s="1220" customFormat="1">
      <c r="A3139" s="1244"/>
      <c r="C3139" s="1221"/>
      <c r="I3139" s="1221"/>
      <c r="L3139" s="1221"/>
      <c r="Q3139" s="1299"/>
      <c r="R3139" s="1243"/>
    </row>
    <row r="3140" spans="1:18" s="1220" customFormat="1">
      <c r="A3140" s="1244"/>
      <c r="C3140" s="1221"/>
      <c r="I3140" s="1221"/>
      <c r="L3140" s="1221"/>
      <c r="Q3140" s="1299"/>
      <c r="R3140" s="1243"/>
    </row>
    <row r="3141" spans="1:18" s="1220" customFormat="1">
      <c r="A3141" s="1244"/>
      <c r="C3141" s="1221"/>
      <c r="I3141" s="1221"/>
      <c r="L3141" s="1221"/>
      <c r="Q3141" s="1299"/>
      <c r="R3141" s="1243"/>
    </row>
    <row r="3142" spans="1:18" s="1220" customFormat="1">
      <c r="A3142" s="1244"/>
      <c r="C3142" s="1221"/>
      <c r="I3142" s="1221"/>
      <c r="L3142" s="1221"/>
      <c r="Q3142" s="1299"/>
      <c r="R3142" s="1243"/>
    </row>
    <row r="3143" spans="1:18" s="1220" customFormat="1">
      <c r="A3143" s="1244"/>
      <c r="C3143" s="1221"/>
      <c r="I3143" s="1221"/>
      <c r="L3143" s="1221"/>
      <c r="Q3143" s="1299"/>
      <c r="R3143" s="1243"/>
    </row>
    <row r="3144" spans="1:18" s="1220" customFormat="1">
      <c r="A3144" s="1244"/>
      <c r="C3144" s="1221"/>
      <c r="I3144" s="1221"/>
      <c r="L3144" s="1221"/>
      <c r="Q3144" s="1299"/>
      <c r="R3144" s="1243"/>
    </row>
    <row r="3145" spans="1:18" s="1220" customFormat="1">
      <c r="A3145" s="1244"/>
      <c r="C3145" s="1221"/>
      <c r="I3145" s="1221"/>
      <c r="L3145" s="1221"/>
      <c r="Q3145" s="1299"/>
      <c r="R3145" s="1243"/>
    </row>
    <row r="3146" spans="1:18" s="1220" customFormat="1">
      <c r="A3146" s="1244"/>
      <c r="C3146" s="1221"/>
      <c r="I3146" s="1221"/>
      <c r="L3146" s="1221"/>
      <c r="Q3146" s="1299"/>
      <c r="R3146" s="1243"/>
    </row>
    <row r="3147" spans="1:18" s="1220" customFormat="1">
      <c r="A3147" s="1244"/>
      <c r="C3147" s="1221"/>
      <c r="I3147" s="1221"/>
      <c r="L3147" s="1221"/>
      <c r="Q3147" s="1299"/>
      <c r="R3147" s="1243"/>
    </row>
    <row r="3148" spans="1:18" s="1220" customFormat="1">
      <c r="A3148" s="1244"/>
      <c r="C3148" s="1221"/>
      <c r="I3148" s="1221"/>
      <c r="L3148" s="1221"/>
      <c r="Q3148" s="1299"/>
      <c r="R3148" s="1243"/>
    </row>
    <row r="3149" spans="1:18" s="1220" customFormat="1">
      <c r="A3149" s="1244"/>
      <c r="C3149" s="1221"/>
      <c r="I3149" s="1221"/>
      <c r="L3149" s="1221"/>
      <c r="Q3149" s="1299"/>
      <c r="R3149" s="1243"/>
    </row>
    <row r="3150" spans="1:18" s="1220" customFormat="1">
      <c r="A3150" s="1244"/>
      <c r="C3150" s="1221"/>
      <c r="I3150" s="1221"/>
      <c r="L3150" s="1221"/>
      <c r="Q3150" s="1299"/>
      <c r="R3150" s="1243"/>
    </row>
    <row r="3151" spans="1:18" s="1220" customFormat="1">
      <c r="A3151" s="1244"/>
      <c r="C3151" s="1221"/>
      <c r="I3151" s="1221"/>
      <c r="L3151" s="1221"/>
      <c r="Q3151" s="1299"/>
      <c r="R3151" s="1243"/>
    </row>
    <row r="3152" spans="1:18" s="1220" customFormat="1">
      <c r="A3152" s="1244"/>
      <c r="C3152" s="1221"/>
      <c r="I3152" s="1221"/>
      <c r="L3152" s="1221"/>
      <c r="Q3152" s="1299"/>
      <c r="R3152" s="1243"/>
    </row>
    <row r="3153" spans="1:18" s="1220" customFormat="1">
      <c r="A3153" s="1244"/>
      <c r="C3153" s="1221"/>
      <c r="I3153" s="1221"/>
      <c r="L3153" s="1221"/>
      <c r="Q3153" s="1299"/>
      <c r="R3153" s="1243"/>
    </row>
    <row r="3154" spans="1:18" s="1220" customFormat="1">
      <c r="A3154" s="1244"/>
      <c r="C3154" s="1221"/>
      <c r="I3154" s="1221"/>
      <c r="L3154" s="1221"/>
      <c r="Q3154" s="1299"/>
      <c r="R3154" s="1243"/>
    </row>
    <row r="3155" spans="1:18" s="1220" customFormat="1">
      <c r="A3155" s="1244"/>
      <c r="C3155" s="1221"/>
      <c r="I3155" s="1221"/>
      <c r="L3155" s="1221"/>
      <c r="Q3155" s="1299"/>
      <c r="R3155" s="1243"/>
    </row>
    <row r="3156" spans="1:18" s="1220" customFormat="1">
      <c r="A3156" s="1244"/>
      <c r="C3156" s="1221"/>
      <c r="I3156" s="1221"/>
      <c r="L3156" s="1221"/>
      <c r="Q3156" s="1299"/>
      <c r="R3156" s="1243"/>
    </row>
    <row r="3157" spans="1:18" s="1220" customFormat="1">
      <c r="A3157" s="1244"/>
      <c r="C3157" s="1221"/>
      <c r="I3157" s="1221"/>
      <c r="L3157" s="1221"/>
      <c r="Q3157" s="1299"/>
      <c r="R3157" s="1243"/>
    </row>
    <row r="3158" spans="1:18" s="1220" customFormat="1">
      <c r="A3158" s="1244"/>
      <c r="C3158" s="1221"/>
      <c r="I3158" s="1221"/>
      <c r="L3158" s="1221"/>
      <c r="Q3158" s="1299"/>
      <c r="R3158" s="1243"/>
    </row>
    <row r="3159" spans="1:18" s="1220" customFormat="1">
      <c r="A3159" s="1244"/>
      <c r="C3159" s="1221"/>
      <c r="I3159" s="1221"/>
      <c r="L3159" s="1221"/>
      <c r="Q3159" s="1299"/>
      <c r="R3159" s="1243"/>
    </row>
    <row r="3160" spans="1:18" s="1220" customFormat="1">
      <c r="A3160" s="1244"/>
      <c r="C3160" s="1221"/>
      <c r="I3160" s="1221"/>
      <c r="L3160" s="1221"/>
      <c r="Q3160" s="1299"/>
      <c r="R3160" s="1243"/>
    </row>
    <row r="3161" spans="1:18" s="1220" customFormat="1">
      <c r="A3161" s="1244"/>
      <c r="C3161" s="1221"/>
      <c r="I3161" s="1221"/>
      <c r="L3161" s="1221"/>
      <c r="Q3161" s="1299"/>
      <c r="R3161" s="1243"/>
    </row>
    <row r="3162" spans="1:18" s="1220" customFormat="1">
      <c r="A3162" s="1244"/>
      <c r="C3162" s="1221"/>
      <c r="I3162" s="1221"/>
      <c r="L3162" s="1221"/>
      <c r="Q3162" s="1299"/>
      <c r="R3162" s="1243"/>
    </row>
    <row r="3163" spans="1:18" s="1220" customFormat="1">
      <c r="A3163" s="1244"/>
      <c r="C3163" s="1221"/>
      <c r="I3163" s="1221"/>
      <c r="L3163" s="1221"/>
      <c r="Q3163" s="1299"/>
      <c r="R3163" s="1243"/>
    </row>
    <row r="3164" spans="1:18" s="1220" customFormat="1">
      <c r="A3164" s="1244"/>
      <c r="C3164" s="1221"/>
      <c r="I3164" s="1221"/>
      <c r="L3164" s="1221"/>
      <c r="Q3164" s="1299"/>
      <c r="R3164" s="1243"/>
    </row>
    <row r="3165" spans="1:18" s="1220" customFormat="1">
      <c r="A3165" s="1244"/>
      <c r="C3165" s="1221"/>
      <c r="I3165" s="1221"/>
      <c r="L3165" s="1221"/>
      <c r="Q3165" s="1299"/>
      <c r="R3165" s="1243"/>
    </row>
    <row r="3166" spans="1:18" s="1220" customFormat="1">
      <c r="A3166" s="1244"/>
      <c r="C3166" s="1221"/>
      <c r="I3166" s="1221"/>
      <c r="L3166" s="1221"/>
      <c r="Q3166" s="1299"/>
      <c r="R3166" s="1243"/>
    </row>
    <row r="3167" spans="1:18" s="1220" customFormat="1">
      <c r="A3167" s="1244"/>
      <c r="C3167" s="1221"/>
      <c r="I3167" s="1221"/>
      <c r="L3167" s="1221"/>
      <c r="Q3167" s="1299"/>
      <c r="R3167" s="1243"/>
    </row>
    <row r="3168" spans="1:18" s="1220" customFormat="1">
      <c r="A3168" s="1244"/>
      <c r="C3168" s="1221"/>
      <c r="I3168" s="1221"/>
      <c r="L3168" s="1221"/>
      <c r="Q3168" s="1299"/>
      <c r="R3168" s="1243"/>
    </row>
    <row r="3169" spans="1:18" s="1220" customFormat="1">
      <c r="A3169" s="1244"/>
      <c r="C3169" s="1221"/>
      <c r="I3169" s="1221"/>
      <c r="L3169" s="1221"/>
      <c r="Q3169" s="1299"/>
      <c r="R3169" s="1243"/>
    </row>
    <row r="3170" spans="1:18" s="1220" customFormat="1">
      <c r="A3170" s="1244"/>
      <c r="C3170" s="1221"/>
      <c r="I3170" s="1221"/>
      <c r="L3170" s="1221"/>
      <c r="Q3170" s="1299"/>
      <c r="R3170" s="1243"/>
    </row>
    <row r="3171" spans="1:18" s="1220" customFormat="1">
      <c r="A3171" s="1244"/>
      <c r="C3171" s="1221"/>
      <c r="I3171" s="1221"/>
      <c r="L3171" s="1221"/>
      <c r="Q3171" s="1299"/>
      <c r="R3171" s="1243"/>
    </row>
    <row r="3172" spans="1:18" s="1220" customFormat="1">
      <c r="A3172" s="1244"/>
      <c r="C3172" s="1221"/>
      <c r="I3172" s="1221"/>
      <c r="L3172" s="1221"/>
      <c r="Q3172" s="1299"/>
      <c r="R3172" s="1243"/>
    </row>
    <row r="3173" spans="1:18" s="1220" customFormat="1">
      <c r="A3173" s="1244"/>
      <c r="C3173" s="1221"/>
      <c r="I3173" s="1221"/>
      <c r="L3173" s="1221"/>
      <c r="Q3173" s="1299"/>
      <c r="R3173" s="1243"/>
    </row>
    <row r="3174" spans="1:18" s="1220" customFormat="1">
      <c r="A3174" s="1244"/>
      <c r="C3174" s="1221"/>
      <c r="I3174" s="1221"/>
      <c r="L3174" s="1221"/>
      <c r="Q3174" s="1299"/>
      <c r="R3174" s="1243"/>
    </row>
    <row r="3175" spans="1:18" s="1220" customFormat="1">
      <c r="A3175" s="1244"/>
      <c r="C3175" s="1221"/>
      <c r="I3175" s="1221"/>
      <c r="L3175" s="1221"/>
      <c r="Q3175" s="1299"/>
      <c r="R3175" s="1243"/>
    </row>
    <row r="3176" spans="1:18" s="1220" customFormat="1">
      <c r="A3176" s="1244"/>
      <c r="C3176" s="1221"/>
      <c r="I3176" s="1221"/>
      <c r="L3176" s="1221"/>
      <c r="Q3176" s="1299"/>
      <c r="R3176" s="1243"/>
    </row>
    <row r="3177" spans="1:18" s="1220" customFormat="1">
      <c r="A3177" s="1244"/>
      <c r="C3177" s="1221"/>
      <c r="I3177" s="1221"/>
      <c r="L3177" s="1221"/>
      <c r="Q3177" s="1299"/>
      <c r="R3177" s="1243"/>
    </row>
    <row r="3178" spans="1:18" s="1220" customFormat="1">
      <c r="A3178" s="1244"/>
      <c r="C3178" s="1221"/>
      <c r="I3178" s="1221"/>
      <c r="L3178" s="1221"/>
      <c r="Q3178" s="1299"/>
      <c r="R3178" s="1243"/>
    </row>
    <row r="3179" spans="1:18" s="1220" customFormat="1">
      <c r="A3179" s="1244"/>
      <c r="C3179" s="1221"/>
      <c r="I3179" s="1221"/>
      <c r="L3179" s="1221"/>
      <c r="Q3179" s="1299"/>
      <c r="R3179" s="1243"/>
    </row>
    <row r="3180" spans="1:18" s="1220" customFormat="1">
      <c r="A3180" s="1244"/>
      <c r="C3180" s="1221"/>
      <c r="I3180" s="1221"/>
      <c r="L3180" s="1221"/>
      <c r="Q3180" s="1299"/>
      <c r="R3180" s="1243"/>
    </row>
    <row r="3181" spans="1:18" s="1220" customFormat="1">
      <c r="A3181" s="1244"/>
      <c r="C3181" s="1221"/>
      <c r="I3181" s="1221"/>
      <c r="L3181" s="1221"/>
      <c r="Q3181" s="1299"/>
      <c r="R3181" s="1243"/>
    </row>
    <row r="3182" spans="1:18" s="1220" customFormat="1">
      <c r="A3182" s="1244"/>
      <c r="C3182" s="1221"/>
      <c r="I3182" s="1221"/>
      <c r="L3182" s="1221"/>
      <c r="Q3182" s="1299"/>
      <c r="R3182" s="1243"/>
    </row>
    <row r="3183" spans="1:18" s="1220" customFormat="1">
      <c r="A3183" s="1244"/>
      <c r="C3183" s="1221"/>
      <c r="I3183" s="1221"/>
      <c r="L3183" s="1221"/>
      <c r="Q3183" s="1299"/>
      <c r="R3183" s="1243"/>
    </row>
    <row r="3184" spans="1:18" s="1220" customFormat="1">
      <c r="A3184" s="1244"/>
      <c r="C3184" s="1221"/>
      <c r="I3184" s="1221"/>
      <c r="L3184" s="1221"/>
      <c r="Q3184" s="1299"/>
      <c r="R3184" s="1243"/>
    </row>
    <row r="3185" spans="1:18" s="1220" customFormat="1">
      <c r="A3185" s="1244"/>
      <c r="C3185" s="1221"/>
      <c r="I3185" s="1221"/>
      <c r="L3185" s="1221"/>
      <c r="Q3185" s="1299"/>
      <c r="R3185" s="1243"/>
    </row>
    <row r="3186" spans="1:18" s="1220" customFormat="1">
      <c r="A3186" s="1244"/>
      <c r="C3186" s="1221"/>
      <c r="I3186" s="1221"/>
      <c r="L3186" s="1221"/>
      <c r="Q3186" s="1299"/>
      <c r="R3186" s="1243"/>
    </row>
    <row r="3187" spans="1:18" s="1220" customFormat="1">
      <c r="A3187" s="1244"/>
      <c r="C3187" s="1221"/>
      <c r="I3187" s="1221"/>
      <c r="L3187" s="1221"/>
      <c r="Q3187" s="1299"/>
      <c r="R3187" s="1243"/>
    </row>
    <row r="3188" spans="1:18" s="1220" customFormat="1">
      <c r="A3188" s="1244"/>
      <c r="C3188" s="1221"/>
      <c r="I3188" s="1221"/>
      <c r="L3188" s="1221"/>
      <c r="Q3188" s="1299"/>
      <c r="R3188" s="1243"/>
    </row>
    <row r="3189" spans="1:18" s="1220" customFormat="1">
      <c r="A3189" s="1244"/>
      <c r="C3189" s="1221"/>
      <c r="I3189" s="1221"/>
      <c r="L3189" s="1221"/>
      <c r="Q3189" s="1299"/>
      <c r="R3189" s="1243"/>
    </row>
    <row r="3190" spans="1:18" s="1220" customFormat="1">
      <c r="A3190" s="1244"/>
      <c r="C3190" s="1221"/>
      <c r="I3190" s="1221"/>
      <c r="L3190" s="1221"/>
      <c r="Q3190" s="1299"/>
      <c r="R3190" s="1243"/>
    </row>
    <row r="3191" spans="1:18" s="1220" customFormat="1">
      <c r="A3191" s="1244"/>
      <c r="C3191" s="1221"/>
      <c r="I3191" s="1221"/>
      <c r="L3191" s="1221"/>
      <c r="Q3191" s="1299"/>
      <c r="R3191" s="1243"/>
    </row>
    <row r="3192" spans="1:18" s="1220" customFormat="1">
      <c r="A3192" s="1244"/>
      <c r="C3192" s="1221"/>
      <c r="I3192" s="1221"/>
      <c r="L3192" s="1221"/>
      <c r="Q3192" s="1299"/>
      <c r="R3192" s="1243"/>
    </row>
    <row r="3193" spans="1:18" s="1220" customFormat="1">
      <c r="A3193" s="1244"/>
      <c r="C3193" s="1221"/>
      <c r="I3193" s="1221"/>
      <c r="L3193" s="1221"/>
      <c r="Q3193" s="1299"/>
      <c r="R3193" s="1243"/>
    </row>
    <row r="3194" spans="1:18" s="1220" customFormat="1">
      <c r="A3194" s="1244"/>
      <c r="C3194" s="1221"/>
      <c r="I3194" s="1221"/>
      <c r="L3194" s="1221"/>
      <c r="Q3194" s="1299"/>
      <c r="R3194" s="1243"/>
    </row>
    <row r="3195" spans="1:18" s="1220" customFormat="1">
      <c r="A3195" s="1244"/>
      <c r="C3195" s="1221"/>
      <c r="I3195" s="1221"/>
      <c r="L3195" s="1221"/>
      <c r="Q3195" s="1299"/>
      <c r="R3195" s="1243"/>
    </row>
    <row r="3196" spans="1:18" s="1220" customFormat="1">
      <c r="A3196" s="1244"/>
      <c r="C3196" s="1221"/>
      <c r="I3196" s="1221"/>
      <c r="L3196" s="1221"/>
      <c r="Q3196" s="1299"/>
      <c r="R3196" s="1243"/>
    </row>
    <row r="3197" spans="1:18" s="1220" customFormat="1">
      <c r="A3197" s="1244"/>
      <c r="C3197" s="1221"/>
      <c r="I3197" s="1221"/>
      <c r="L3197" s="1221"/>
      <c r="Q3197" s="1299"/>
      <c r="R3197" s="1243"/>
    </row>
    <row r="3198" spans="1:18" s="1220" customFormat="1">
      <c r="A3198" s="1244"/>
      <c r="C3198" s="1221"/>
      <c r="I3198" s="1221"/>
      <c r="L3198" s="1221"/>
      <c r="Q3198" s="1299"/>
      <c r="R3198" s="1243"/>
    </row>
    <row r="3199" spans="1:18" s="1220" customFormat="1">
      <c r="A3199" s="1244"/>
      <c r="C3199" s="1221"/>
      <c r="I3199" s="1221"/>
      <c r="L3199" s="1221"/>
      <c r="Q3199" s="1299"/>
      <c r="R3199" s="1243"/>
    </row>
    <row r="3200" spans="1:18" s="1220" customFormat="1">
      <c r="A3200" s="1244"/>
      <c r="C3200" s="1221"/>
      <c r="I3200" s="1221"/>
      <c r="L3200" s="1221"/>
      <c r="Q3200" s="1299"/>
      <c r="R3200" s="1243"/>
    </row>
    <row r="3201" spans="1:18" s="1220" customFormat="1">
      <c r="A3201" s="1244"/>
      <c r="C3201" s="1221"/>
      <c r="I3201" s="1221"/>
      <c r="L3201" s="1221"/>
      <c r="Q3201" s="1299"/>
      <c r="R3201" s="1243"/>
    </row>
    <row r="3202" spans="1:18" s="1220" customFormat="1">
      <c r="A3202" s="1244"/>
      <c r="C3202" s="1221"/>
      <c r="I3202" s="1221"/>
      <c r="L3202" s="1221"/>
      <c r="Q3202" s="1299"/>
      <c r="R3202" s="1243"/>
    </row>
    <row r="3203" spans="1:18" s="1220" customFormat="1">
      <c r="A3203" s="1244"/>
      <c r="C3203" s="1221"/>
      <c r="I3203" s="1221"/>
      <c r="L3203" s="1221"/>
      <c r="Q3203" s="1299"/>
      <c r="R3203" s="1243"/>
    </row>
    <row r="3204" spans="1:18" s="1220" customFormat="1">
      <c r="A3204" s="1244"/>
      <c r="C3204" s="1221"/>
      <c r="I3204" s="1221"/>
      <c r="L3204" s="1221"/>
      <c r="Q3204" s="1299"/>
      <c r="R3204" s="1243"/>
    </row>
    <row r="3205" spans="1:18" s="1220" customFormat="1">
      <c r="A3205" s="1244"/>
      <c r="C3205" s="1221"/>
      <c r="I3205" s="1221"/>
      <c r="L3205" s="1221"/>
      <c r="Q3205" s="1299"/>
      <c r="R3205" s="1243"/>
    </row>
    <row r="3206" spans="1:18" s="1220" customFormat="1">
      <c r="A3206" s="1244"/>
      <c r="C3206" s="1221"/>
      <c r="I3206" s="1221"/>
      <c r="L3206" s="1221"/>
      <c r="Q3206" s="1299"/>
      <c r="R3206" s="1243"/>
    </row>
    <row r="3207" spans="1:18" s="1220" customFormat="1">
      <c r="A3207" s="1244"/>
      <c r="C3207" s="1221"/>
      <c r="I3207" s="1221"/>
      <c r="L3207" s="1221"/>
      <c r="Q3207" s="1299"/>
      <c r="R3207" s="1243"/>
    </row>
    <row r="3208" spans="1:18" s="1220" customFormat="1">
      <c r="A3208" s="1244"/>
      <c r="C3208" s="1221"/>
      <c r="I3208" s="1221"/>
      <c r="L3208" s="1221"/>
      <c r="Q3208" s="1299"/>
      <c r="R3208" s="1243"/>
    </row>
    <row r="3209" spans="1:18" s="1220" customFormat="1">
      <c r="A3209" s="1244"/>
      <c r="C3209" s="1221"/>
      <c r="I3209" s="1221"/>
      <c r="L3209" s="1221"/>
      <c r="Q3209" s="1299"/>
      <c r="R3209" s="1243"/>
    </row>
    <row r="3210" spans="1:18" s="1220" customFormat="1">
      <c r="A3210" s="1244"/>
      <c r="C3210" s="1221"/>
      <c r="I3210" s="1221"/>
      <c r="L3210" s="1221"/>
      <c r="Q3210" s="1299"/>
      <c r="R3210" s="1243"/>
    </row>
    <row r="3211" spans="1:18" s="1220" customFormat="1">
      <c r="A3211" s="1244"/>
      <c r="C3211" s="1221"/>
      <c r="I3211" s="1221"/>
      <c r="L3211" s="1221"/>
      <c r="Q3211" s="1299"/>
      <c r="R3211" s="1243"/>
    </row>
    <row r="3212" spans="1:18" s="1220" customFormat="1">
      <c r="A3212" s="1244"/>
      <c r="C3212" s="1221"/>
      <c r="I3212" s="1221"/>
      <c r="L3212" s="1221"/>
      <c r="Q3212" s="1299"/>
      <c r="R3212" s="1243"/>
    </row>
    <row r="3213" spans="1:18" s="1220" customFormat="1">
      <c r="A3213" s="1244"/>
      <c r="C3213" s="1221"/>
      <c r="I3213" s="1221"/>
      <c r="L3213" s="1221"/>
      <c r="Q3213" s="1299"/>
      <c r="R3213" s="1243"/>
    </row>
    <row r="3214" spans="1:18" s="1220" customFormat="1">
      <c r="A3214" s="1244"/>
      <c r="C3214" s="1221"/>
      <c r="I3214" s="1221"/>
      <c r="L3214" s="1221"/>
      <c r="Q3214" s="1299"/>
      <c r="R3214" s="1243"/>
    </row>
    <row r="3215" spans="1:18" s="1220" customFormat="1">
      <c r="A3215" s="1244"/>
      <c r="C3215" s="1221"/>
      <c r="I3215" s="1221"/>
      <c r="L3215" s="1221"/>
      <c r="Q3215" s="1299"/>
      <c r="R3215" s="1243"/>
    </row>
    <row r="3216" spans="1:18" s="1220" customFormat="1">
      <c r="A3216" s="1244"/>
      <c r="C3216" s="1221"/>
      <c r="I3216" s="1221"/>
      <c r="L3216" s="1221"/>
      <c r="Q3216" s="1299"/>
      <c r="R3216" s="1243"/>
    </row>
    <row r="3217" spans="1:18" s="1220" customFormat="1">
      <c r="A3217" s="1244"/>
      <c r="C3217" s="1221"/>
      <c r="I3217" s="1221"/>
      <c r="L3217" s="1221"/>
      <c r="Q3217" s="1299"/>
      <c r="R3217" s="1243"/>
    </row>
    <row r="3218" spans="1:18" s="1220" customFormat="1">
      <c r="A3218" s="1244"/>
      <c r="C3218" s="1221"/>
      <c r="I3218" s="1221"/>
      <c r="L3218" s="1221"/>
      <c r="Q3218" s="1299"/>
      <c r="R3218" s="1243"/>
    </row>
    <row r="3219" spans="1:18" s="1220" customFormat="1">
      <c r="A3219" s="1244"/>
      <c r="C3219" s="1221"/>
      <c r="I3219" s="1221"/>
      <c r="L3219" s="1221"/>
      <c r="Q3219" s="1299"/>
      <c r="R3219" s="1243"/>
    </row>
    <row r="3220" spans="1:18" s="1220" customFormat="1">
      <c r="A3220" s="1244"/>
      <c r="C3220" s="1221"/>
      <c r="I3220" s="1221"/>
      <c r="L3220" s="1221"/>
      <c r="Q3220" s="1299"/>
      <c r="R3220" s="1243"/>
    </row>
    <row r="3221" spans="1:18" s="1220" customFormat="1">
      <c r="A3221" s="1244"/>
      <c r="C3221" s="1221"/>
      <c r="I3221" s="1221"/>
      <c r="L3221" s="1221"/>
      <c r="Q3221" s="1299"/>
      <c r="R3221" s="1243"/>
    </row>
    <row r="3222" spans="1:18" s="1220" customFormat="1">
      <c r="A3222" s="1244"/>
      <c r="C3222" s="1221"/>
      <c r="I3222" s="1221"/>
      <c r="L3222" s="1221"/>
      <c r="Q3222" s="1299"/>
      <c r="R3222" s="1243"/>
    </row>
    <row r="3223" spans="1:18" s="1220" customFormat="1">
      <c r="A3223" s="1244"/>
      <c r="C3223" s="1221"/>
      <c r="I3223" s="1221"/>
      <c r="L3223" s="1221"/>
      <c r="Q3223" s="1299"/>
      <c r="R3223" s="1243"/>
    </row>
    <row r="3224" spans="1:18" s="1220" customFormat="1">
      <c r="A3224" s="1244"/>
      <c r="C3224" s="1221"/>
      <c r="I3224" s="1221"/>
      <c r="L3224" s="1221"/>
      <c r="Q3224" s="1299"/>
      <c r="R3224" s="1243"/>
    </row>
    <row r="3225" spans="1:18" s="1220" customFormat="1">
      <c r="A3225" s="1244"/>
      <c r="C3225" s="1221"/>
      <c r="I3225" s="1221"/>
      <c r="L3225" s="1221"/>
      <c r="Q3225" s="1299"/>
      <c r="R3225" s="1243"/>
    </row>
    <row r="3226" spans="1:18" s="1220" customFormat="1">
      <c r="A3226" s="1244"/>
      <c r="C3226" s="1221"/>
      <c r="I3226" s="1221"/>
      <c r="L3226" s="1221"/>
      <c r="Q3226" s="1299"/>
      <c r="R3226" s="1243"/>
    </row>
    <row r="3227" spans="1:18" s="1220" customFormat="1">
      <c r="A3227" s="1244"/>
      <c r="C3227" s="1221"/>
      <c r="I3227" s="1221"/>
      <c r="L3227" s="1221"/>
      <c r="Q3227" s="1299"/>
      <c r="R3227" s="1243"/>
    </row>
    <row r="3228" spans="1:18" s="1220" customFormat="1">
      <c r="A3228" s="1244"/>
      <c r="C3228" s="1221"/>
      <c r="I3228" s="1221"/>
      <c r="L3228" s="1221"/>
      <c r="Q3228" s="1299"/>
      <c r="R3228" s="1243"/>
    </row>
    <row r="3229" spans="1:18" s="1220" customFormat="1">
      <c r="A3229" s="1244"/>
      <c r="C3229" s="1221"/>
      <c r="I3229" s="1221"/>
      <c r="L3229" s="1221"/>
      <c r="Q3229" s="1299"/>
      <c r="R3229" s="1243"/>
    </row>
    <row r="3230" spans="1:18" s="1220" customFormat="1">
      <c r="A3230" s="1244"/>
      <c r="C3230" s="1221"/>
      <c r="I3230" s="1221"/>
      <c r="L3230" s="1221"/>
      <c r="Q3230" s="1299"/>
      <c r="R3230" s="1243"/>
    </row>
    <row r="3231" spans="1:18" s="1220" customFormat="1">
      <c r="A3231" s="1244"/>
      <c r="C3231" s="1221"/>
      <c r="I3231" s="1221"/>
      <c r="L3231" s="1221"/>
      <c r="Q3231" s="1299"/>
      <c r="R3231" s="1243"/>
    </row>
    <row r="3232" spans="1:18" s="1220" customFormat="1">
      <c r="A3232" s="1244"/>
      <c r="C3232" s="1221"/>
      <c r="I3232" s="1221"/>
      <c r="L3232" s="1221"/>
      <c r="Q3232" s="1299"/>
      <c r="R3232" s="1243"/>
    </row>
    <row r="3233" spans="1:18" s="1220" customFormat="1">
      <c r="A3233" s="1244"/>
      <c r="C3233" s="1221"/>
      <c r="I3233" s="1221"/>
      <c r="L3233" s="1221"/>
      <c r="Q3233" s="1299"/>
      <c r="R3233" s="1243"/>
    </row>
    <row r="3234" spans="1:18" s="1220" customFormat="1">
      <c r="A3234" s="1244"/>
      <c r="C3234" s="1221"/>
      <c r="I3234" s="1221"/>
      <c r="L3234" s="1221"/>
      <c r="Q3234" s="1299"/>
      <c r="R3234" s="1243"/>
    </row>
    <row r="3235" spans="1:18" s="1220" customFormat="1">
      <c r="A3235" s="1244"/>
      <c r="C3235" s="1221"/>
      <c r="I3235" s="1221"/>
      <c r="L3235" s="1221"/>
      <c r="Q3235" s="1299"/>
      <c r="R3235" s="1243"/>
    </row>
    <row r="3236" spans="1:18" s="1220" customFormat="1">
      <c r="A3236" s="1244"/>
      <c r="C3236" s="1221"/>
      <c r="I3236" s="1221"/>
      <c r="L3236" s="1221"/>
      <c r="Q3236" s="1299"/>
      <c r="R3236" s="1243"/>
    </row>
    <row r="3237" spans="1:18" s="1220" customFormat="1">
      <c r="A3237" s="1244"/>
      <c r="C3237" s="1221"/>
      <c r="I3237" s="1221"/>
      <c r="L3237" s="1221"/>
      <c r="Q3237" s="1299"/>
      <c r="R3237" s="1243"/>
    </row>
    <row r="3238" spans="1:18" s="1220" customFormat="1">
      <c r="A3238" s="1244"/>
      <c r="C3238" s="1221"/>
      <c r="I3238" s="1221"/>
      <c r="L3238" s="1221"/>
      <c r="Q3238" s="1299"/>
      <c r="R3238" s="1243"/>
    </row>
    <row r="3239" spans="1:18" s="1220" customFormat="1">
      <c r="A3239" s="1244"/>
      <c r="C3239" s="1221"/>
      <c r="I3239" s="1221"/>
      <c r="L3239" s="1221"/>
      <c r="Q3239" s="1299"/>
      <c r="R3239" s="1243"/>
    </row>
    <row r="3240" spans="1:18" s="1220" customFormat="1">
      <c r="A3240" s="1244"/>
      <c r="C3240" s="1221"/>
      <c r="I3240" s="1221"/>
      <c r="L3240" s="1221"/>
      <c r="Q3240" s="1299"/>
      <c r="R3240" s="1243"/>
    </row>
    <row r="3241" spans="1:18" s="1220" customFormat="1">
      <c r="A3241" s="1244"/>
      <c r="C3241" s="1221"/>
      <c r="I3241" s="1221"/>
      <c r="L3241" s="1221"/>
      <c r="Q3241" s="1299"/>
      <c r="R3241" s="1243"/>
    </row>
    <row r="3242" spans="1:18" s="1220" customFormat="1">
      <c r="A3242" s="1244"/>
      <c r="C3242" s="1221"/>
      <c r="I3242" s="1221"/>
      <c r="L3242" s="1221"/>
      <c r="Q3242" s="1299"/>
      <c r="R3242" s="1243"/>
    </row>
    <row r="3243" spans="1:18" s="1220" customFormat="1">
      <c r="A3243" s="1244"/>
      <c r="C3243" s="1221"/>
      <c r="I3243" s="1221"/>
      <c r="L3243" s="1221"/>
      <c r="Q3243" s="1299"/>
      <c r="R3243" s="1243"/>
    </row>
    <row r="3244" spans="1:18" s="1220" customFormat="1">
      <c r="A3244" s="1244"/>
      <c r="C3244" s="1221"/>
      <c r="I3244" s="1221"/>
      <c r="L3244" s="1221"/>
      <c r="Q3244" s="1299"/>
      <c r="R3244" s="1243"/>
    </row>
    <row r="3245" spans="1:18" s="1220" customFormat="1">
      <c r="A3245" s="1244"/>
      <c r="C3245" s="1221"/>
      <c r="I3245" s="1221"/>
      <c r="L3245" s="1221"/>
      <c r="Q3245" s="1299"/>
      <c r="R3245" s="1243"/>
    </row>
    <row r="3246" spans="1:18" s="1220" customFormat="1">
      <c r="A3246" s="1244"/>
      <c r="C3246" s="1221"/>
      <c r="I3246" s="1221"/>
      <c r="L3246" s="1221"/>
      <c r="Q3246" s="1299"/>
      <c r="R3246" s="1243"/>
    </row>
    <row r="3247" spans="1:18" s="1220" customFormat="1">
      <c r="A3247" s="1244"/>
      <c r="C3247" s="1221"/>
      <c r="I3247" s="1221"/>
      <c r="L3247" s="1221"/>
      <c r="Q3247" s="1299"/>
      <c r="R3247" s="1243"/>
    </row>
    <row r="3248" spans="1:18" s="1220" customFormat="1">
      <c r="A3248" s="1244"/>
      <c r="C3248" s="1221"/>
      <c r="I3248" s="1221"/>
      <c r="L3248" s="1221"/>
      <c r="Q3248" s="1299"/>
      <c r="R3248" s="1243"/>
    </row>
    <row r="3249" spans="1:18" s="1220" customFormat="1">
      <c r="A3249" s="1244"/>
      <c r="C3249" s="1221"/>
      <c r="I3249" s="1221"/>
      <c r="L3249" s="1221"/>
      <c r="Q3249" s="1299"/>
      <c r="R3249" s="1243"/>
    </row>
    <row r="3250" spans="1:18" s="1220" customFormat="1">
      <c r="A3250" s="1244"/>
      <c r="C3250" s="1221"/>
      <c r="I3250" s="1221"/>
      <c r="L3250" s="1221"/>
      <c r="Q3250" s="1299"/>
      <c r="R3250" s="1243"/>
    </row>
    <row r="3251" spans="1:18" s="1220" customFormat="1">
      <c r="A3251" s="1244"/>
      <c r="C3251" s="1221"/>
      <c r="I3251" s="1221"/>
      <c r="L3251" s="1221"/>
      <c r="Q3251" s="1299"/>
      <c r="R3251" s="1243"/>
    </row>
    <row r="3252" spans="1:18" s="1220" customFormat="1">
      <c r="A3252" s="1244"/>
      <c r="C3252" s="1221"/>
      <c r="I3252" s="1221"/>
      <c r="L3252" s="1221"/>
      <c r="Q3252" s="1299"/>
      <c r="R3252" s="1243"/>
    </row>
    <row r="3253" spans="1:18" s="1220" customFormat="1">
      <c r="A3253" s="1244"/>
      <c r="C3253" s="1221"/>
      <c r="I3253" s="1221"/>
      <c r="L3253" s="1221"/>
      <c r="Q3253" s="1299"/>
      <c r="R3253" s="1243"/>
    </row>
    <row r="3254" spans="1:18" s="1220" customFormat="1">
      <c r="A3254" s="1244"/>
      <c r="C3254" s="1221"/>
      <c r="I3254" s="1221"/>
      <c r="L3254" s="1221"/>
      <c r="Q3254" s="1299"/>
      <c r="R3254" s="1243"/>
    </row>
    <row r="3255" spans="1:18" s="1220" customFormat="1">
      <c r="A3255" s="1244"/>
      <c r="C3255" s="1221"/>
      <c r="I3255" s="1221"/>
      <c r="L3255" s="1221"/>
      <c r="Q3255" s="1299"/>
      <c r="R3255" s="1243"/>
    </row>
    <row r="3256" spans="1:18" s="1220" customFormat="1">
      <c r="A3256" s="1244"/>
      <c r="C3256" s="1221"/>
      <c r="I3256" s="1221"/>
      <c r="L3256" s="1221"/>
      <c r="Q3256" s="1299"/>
      <c r="R3256" s="1243"/>
    </row>
    <row r="3257" spans="1:18" s="1220" customFormat="1">
      <c r="A3257" s="1244"/>
      <c r="C3257" s="1221"/>
      <c r="I3257" s="1221"/>
      <c r="L3257" s="1221"/>
      <c r="Q3257" s="1299"/>
      <c r="R3257" s="1243"/>
    </row>
    <row r="3258" spans="1:18" s="1220" customFormat="1">
      <c r="A3258" s="1244"/>
      <c r="C3258" s="1221"/>
      <c r="I3258" s="1221"/>
      <c r="L3258" s="1221"/>
      <c r="Q3258" s="1299"/>
      <c r="R3258" s="1243"/>
    </row>
    <row r="3259" spans="1:18" s="1220" customFormat="1">
      <c r="A3259" s="1244"/>
      <c r="C3259" s="1221"/>
      <c r="I3259" s="1221"/>
      <c r="L3259" s="1221"/>
      <c r="Q3259" s="1299"/>
      <c r="R3259" s="1243"/>
    </row>
    <row r="3260" spans="1:18" s="1220" customFormat="1">
      <c r="A3260" s="1244"/>
      <c r="C3260" s="1221"/>
      <c r="I3260" s="1221"/>
      <c r="L3260" s="1221"/>
      <c r="Q3260" s="1299"/>
      <c r="R3260" s="1243"/>
    </row>
    <row r="3261" spans="1:18" s="1220" customFormat="1">
      <c r="A3261" s="1244"/>
      <c r="C3261" s="1221"/>
      <c r="I3261" s="1221"/>
      <c r="L3261" s="1221"/>
      <c r="Q3261" s="1299"/>
      <c r="R3261" s="1243"/>
    </row>
    <row r="3262" spans="1:18" s="1220" customFormat="1">
      <c r="A3262" s="1244"/>
      <c r="C3262" s="1221"/>
      <c r="I3262" s="1221"/>
      <c r="L3262" s="1221"/>
      <c r="Q3262" s="1299"/>
      <c r="R3262" s="1243"/>
    </row>
    <row r="3263" spans="1:18" s="1220" customFormat="1">
      <c r="A3263" s="1244"/>
      <c r="C3263" s="1221"/>
      <c r="I3263" s="1221"/>
      <c r="L3263" s="1221"/>
      <c r="Q3263" s="1299"/>
      <c r="R3263" s="1243"/>
    </row>
    <row r="3264" spans="1:18" s="1220" customFormat="1">
      <c r="A3264" s="1244"/>
      <c r="C3264" s="1221"/>
      <c r="I3264" s="1221"/>
      <c r="L3264" s="1221"/>
      <c r="Q3264" s="1299"/>
      <c r="R3264" s="1243"/>
    </row>
    <row r="3265" spans="1:18" s="1220" customFormat="1">
      <c r="A3265" s="1244"/>
      <c r="C3265" s="1221"/>
      <c r="I3265" s="1221"/>
      <c r="L3265" s="1221"/>
      <c r="Q3265" s="1299"/>
      <c r="R3265" s="1243"/>
    </row>
    <row r="3266" spans="1:18" s="1220" customFormat="1">
      <c r="A3266" s="1244"/>
      <c r="C3266" s="1221"/>
      <c r="I3266" s="1221"/>
      <c r="L3266" s="1221"/>
      <c r="Q3266" s="1299"/>
      <c r="R3266" s="1243"/>
    </row>
    <row r="3267" spans="1:18" s="1220" customFormat="1">
      <c r="A3267" s="1244"/>
      <c r="C3267" s="1221"/>
      <c r="I3267" s="1221"/>
      <c r="L3267" s="1221"/>
      <c r="Q3267" s="1299"/>
      <c r="R3267" s="1243"/>
    </row>
    <row r="3268" spans="1:18" s="1220" customFormat="1">
      <c r="A3268" s="1244"/>
      <c r="C3268" s="1221"/>
      <c r="I3268" s="1221"/>
      <c r="L3268" s="1221"/>
      <c r="Q3268" s="1299"/>
      <c r="R3268" s="1243"/>
    </row>
    <row r="3269" spans="1:18" s="1220" customFormat="1">
      <c r="A3269" s="1244"/>
      <c r="C3269" s="1221"/>
      <c r="I3269" s="1221"/>
      <c r="L3269" s="1221"/>
      <c r="Q3269" s="1299"/>
      <c r="R3269" s="1243"/>
    </row>
    <row r="3270" spans="1:18" s="1220" customFormat="1">
      <c r="A3270" s="1244"/>
      <c r="C3270" s="1221"/>
      <c r="I3270" s="1221"/>
      <c r="L3270" s="1221"/>
      <c r="Q3270" s="1299"/>
      <c r="R3270" s="1243"/>
    </row>
    <row r="3271" spans="1:18" s="1220" customFormat="1">
      <c r="A3271" s="1244"/>
      <c r="C3271" s="1221"/>
      <c r="I3271" s="1221"/>
      <c r="L3271" s="1221"/>
      <c r="Q3271" s="1299"/>
      <c r="R3271" s="1243"/>
    </row>
    <row r="3272" spans="1:18" s="1220" customFormat="1">
      <c r="A3272" s="1244"/>
      <c r="C3272" s="1221"/>
      <c r="I3272" s="1221"/>
      <c r="L3272" s="1221"/>
      <c r="Q3272" s="1299"/>
      <c r="R3272" s="1243"/>
    </row>
    <row r="3273" spans="1:18" s="1220" customFormat="1">
      <c r="A3273" s="1244"/>
      <c r="C3273" s="1221"/>
      <c r="I3273" s="1221"/>
      <c r="L3273" s="1221"/>
      <c r="Q3273" s="1299"/>
      <c r="R3273" s="1243"/>
    </row>
    <row r="3274" spans="1:18" s="1220" customFormat="1">
      <c r="A3274" s="1244"/>
      <c r="C3274" s="1221"/>
      <c r="I3274" s="1221"/>
      <c r="L3274" s="1221"/>
      <c r="Q3274" s="1299"/>
      <c r="R3274" s="1243"/>
    </row>
    <row r="3275" spans="1:18" s="1220" customFormat="1">
      <c r="A3275" s="1244"/>
      <c r="C3275" s="1221"/>
      <c r="I3275" s="1221"/>
      <c r="L3275" s="1221"/>
      <c r="Q3275" s="1299"/>
      <c r="R3275" s="1243"/>
    </row>
    <row r="3276" spans="1:18" s="1220" customFormat="1">
      <c r="A3276" s="1244"/>
      <c r="C3276" s="1221"/>
      <c r="I3276" s="1221"/>
      <c r="L3276" s="1221"/>
      <c r="Q3276" s="1299"/>
      <c r="R3276" s="1243"/>
    </row>
    <row r="3277" spans="1:18" s="1220" customFormat="1">
      <c r="A3277" s="1244"/>
      <c r="C3277" s="1221"/>
      <c r="I3277" s="1221"/>
      <c r="L3277" s="1221"/>
      <c r="Q3277" s="1299"/>
      <c r="R3277" s="1243"/>
    </row>
    <row r="3278" spans="1:18" s="1220" customFormat="1">
      <c r="A3278" s="1244"/>
      <c r="C3278" s="1221"/>
      <c r="I3278" s="1221"/>
      <c r="L3278" s="1221"/>
      <c r="Q3278" s="1299"/>
      <c r="R3278" s="1243"/>
    </row>
    <row r="3279" spans="1:18" s="1220" customFormat="1">
      <c r="A3279" s="1244"/>
      <c r="C3279" s="1221"/>
      <c r="I3279" s="1221"/>
      <c r="L3279" s="1221"/>
      <c r="Q3279" s="1299"/>
      <c r="R3279" s="1243"/>
    </row>
    <row r="3280" spans="1:18" s="1220" customFormat="1">
      <c r="A3280" s="1244"/>
      <c r="C3280" s="1221"/>
      <c r="I3280" s="1221"/>
      <c r="L3280" s="1221"/>
      <c r="Q3280" s="1299"/>
      <c r="R3280" s="1243"/>
    </row>
    <row r="3281" spans="1:18" s="1220" customFormat="1">
      <c r="A3281" s="1244"/>
      <c r="C3281" s="1221"/>
      <c r="I3281" s="1221"/>
      <c r="L3281" s="1221"/>
      <c r="Q3281" s="1299"/>
      <c r="R3281" s="1243"/>
    </row>
    <row r="3282" spans="1:18" s="1220" customFormat="1">
      <c r="A3282" s="1244"/>
      <c r="C3282" s="1221"/>
      <c r="I3282" s="1221"/>
      <c r="L3282" s="1221"/>
      <c r="Q3282" s="1299"/>
      <c r="R3282" s="1243"/>
    </row>
    <row r="3283" spans="1:18" s="1220" customFormat="1">
      <c r="A3283" s="1244"/>
      <c r="C3283" s="1221"/>
      <c r="I3283" s="1221"/>
      <c r="L3283" s="1221"/>
      <c r="Q3283" s="1299"/>
      <c r="R3283" s="1243"/>
    </row>
    <row r="3284" spans="1:18" s="1220" customFormat="1">
      <c r="A3284" s="1244"/>
      <c r="C3284" s="1221"/>
      <c r="I3284" s="1221"/>
      <c r="L3284" s="1221"/>
      <c r="Q3284" s="1299"/>
      <c r="R3284" s="1243"/>
    </row>
    <row r="3285" spans="1:18" s="1220" customFormat="1">
      <c r="A3285" s="1244"/>
      <c r="C3285" s="1221"/>
      <c r="I3285" s="1221"/>
      <c r="L3285" s="1221"/>
      <c r="Q3285" s="1299"/>
      <c r="R3285" s="1243"/>
    </row>
    <row r="3286" spans="1:18" s="1220" customFormat="1">
      <c r="A3286" s="1244"/>
      <c r="C3286" s="1221"/>
      <c r="I3286" s="1221"/>
      <c r="L3286" s="1221"/>
      <c r="Q3286" s="1299"/>
      <c r="R3286" s="1243"/>
    </row>
    <row r="3287" spans="1:18" s="1220" customFormat="1">
      <c r="A3287" s="1244"/>
      <c r="C3287" s="1221"/>
      <c r="I3287" s="1221"/>
      <c r="L3287" s="1221"/>
      <c r="Q3287" s="1299"/>
      <c r="R3287" s="1243"/>
    </row>
    <row r="3288" spans="1:18" s="1220" customFormat="1">
      <c r="A3288" s="1244"/>
      <c r="C3288" s="1221"/>
      <c r="I3288" s="1221"/>
      <c r="L3288" s="1221"/>
      <c r="Q3288" s="1299"/>
      <c r="R3288" s="1243"/>
    </row>
    <row r="3289" spans="1:18" s="1220" customFormat="1">
      <c r="A3289" s="1244"/>
      <c r="C3289" s="1221"/>
      <c r="I3289" s="1221"/>
      <c r="L3289" s="1221"/>
      <c r="Q3289" s="1299"/>
      <c r="R3289" s="1243"/>
    </row>
    <row r="3290" spans="1:18" s="1220" customFormat="1">
      <c r="A3290" s="1244"/>
      <c r="C3290" s="1221"/>
      <c r="I3290" s="1221"/>
      <c r="L3290" s="1221"/>
      <c r="Q3290" s="1299"/>
      <c r="R3290" s="1243"/>
    </row>
    <row r="3291" spans="1:18" s="1220" customFormat="1">
      <c r="A3291" s="1244"/>
      <c r="C3291" s="1221"/>
      <c r="I3291" s="1221"/>
      <c r="L3291" s="1221"/>
      <c r="Q3291" s="1299"/>
      <c r="R3291" s="1243"/>
    </row>
    <row r="3292" spans="1:18" s="1220" customFormat="1">
      <c r="A3292" s="1244"/>
      <c r="C3292" s="1221"/>
      <c r="I3292" s="1221"/>
      <c r="L3292" s="1221"/>
      <c r="Q3292" s="1299"/>
      <c r="R3292" s="1243"/>
    </row>
    <row r="3293" spans="1:18" s="1220" customFormat="1">
      <c r="A3293" s="1244"/>
      <c r="C3293" s="1221"/>
      <c r="I3293" s="1221"/>
      <c r="L3293" s="1221"/>
      <c r="Q3293" s="1299"/>
      <c r="R3293" s="1243"/>
    </row>
    <row r="3294" spans="1:18" s="1220" customFormat="1">
      <c r="A3294" s="1244"/>
      <c r="C3294" s="1221"/>
      <c r="I3294" s="1221"/>
      <c r="L3294" s="1221"/>
      <c r="Q3294" s="1299"/>
      <c r="R3294" s="1243"/>
    </row>
    <row r="3295" spans="1:18" s="1220" customFormat="1">
      <c r="A3295" s="1244"/>
      <c r="C3295" s="1221"/>
      <c r="I3295" s="1221"/>
      <c r="L3295" s="1221"/>
      <c r="Q3295" s="1299"/>
      <c r="R3295" s="1243"/>
    </row>
    <row r="3296" spans="1:18" s="1220" customFormat="1">
      <c r="A3296" s="1244"/>
      <c r="C3296" s="1221"/>
      <c r="I3296" s="1221"/>
      <c r="L3296" s="1221"/>
      <c r="Q3296" s="1299"/>
      <c r="R3296" s="1243"/>
    </row>
    <row r="3297" spans="1:18" s="1220" customFormat="1">
      <c r="A3297" s="1244"/>
      <c r="C3297" s="1221"/>
      <c r="I3297" s="1221"/>
      <c r="L3297" s="1221"/>
      <c r="Q3297" s="1299"/>
      <c r="R3297" s="1243"/>
    </row>
    <row r="3298" spans="1:18" s="1220" customFormat="1">
      <c r="A3298" s="1244"/>
      <c r="C3298" s="1221"/>
      <c r="I3298" s="1221"/>
      <c r="L3298" s="1221"/>
      <c r="Q3298" s="1299"/>
      <c r="R3298" s="1243"/>
    </row>
    <row r="3299" spans="1:18" s="1220" customFormat="1">
      <c r="A3299" s="1244"/>
      <c r="C3299" s="1221"/>
      <c r="I3299" s="1221"/>
      <c r="L3299" s="1221"/>
      <c r="Q3299" s="1299"/>
      <c r="R3299" s="1243"/>
    </row>
    <row r="3300" spans="1:18" s="1220" customFormat="1">
      <c r="A3300" s="1244"/>
      <c r="C3300" s="1221"/>
      <c r="I3300" s="1221"/>
      <c r="L3300" s="1221"/>
      <c r="Q3300" s="1299"/>
      <c r="R3300" s="1243"/>
    </row>
    <row r="3301" spans="1:18" s="1220" customFormat="1">
      <c r="A3301" s="1244"/>
      <c r="C3301" s="1221"/>
      <c r="I3301" s="1221"/>
      <c r="L3301" s="1221"/>
      <c r="Q3301" s="1299"/>
      <c r="R3301" s="1243"/>
    </row>
    <row r="3302" spans="1:18" s="1220" customFormat="1">
      <c r="A3302" s="1244"/>
      <c r="C3302" s="1221"/>
      <c r="I3302" s="1221"/>
      <c r="L3302" s="1221"/>
      <c r="Q3302" s="1299"/>
      <c r="R3302" s="1243"/>
    </row>
    <row r="3303" spans="1:18" s="1220" customFormat="1">
      <c r="A3303" s="1244"/>
      <c r="C3303" s="1221"/>
      <c r="I3303" s="1221"/>
      <c r="L3303" s="1221"/>
      <c r="Q3303" s="1299"/>
      <c r="R3303" s="1243"/>
    </row>
    <row r="3304" spans="1:18" s="1220" customFormat="1">
      <c r="A3304" s="1244"/>
      <c r="C3304" s="1221"/>
      <c r="I3304" s="1221"/>
      <c r="L3304" s="1221"/>
      <c r="Q3304" s="1299"/>
      <c r="R3304" s="1243"/>
    </row>
    <row r="3305" spans="1:18" s="1220" customFormat="1">
      <c r="A3305" s="1244"/>
      <c r="C3305" s="1221"/>
      <c r="I3305" s="1221"/>
      <c r="L3305" s="1221"/>
      <c r="Q3305" s="1299"/>
      <c r="R3305" s="1243"/>
    </row>
    <row r="3306" spans="1:18" s="1220" customFormat="1">
      <c r="A3306" s="1244"/>
      <c r="C3306" s="1221"/>
      <c r="I3306" s="1221"/>
      <c r="L3306" s="1221"/>
      <c r="Q3306" s="1299"/>
      <c r="R3306" s="1243"/>
    </row>
    <row r="3307" spans="1:18" s="1220" customFormat="1">
      <c r="A3307" s="1244"/>
      <c r="C3307" s="1221"/>
      <c r="I3307" s="1221"/>
      <c r="L3307" s="1221"/>
      <c r="Q3307" s="1299"/>
      <c r="R3307" s="1243"/>
    </row>
    <row r="3308" spans="1:18" s="1220" customFormat="1">
      <c r="A3308" s="1244"/>
      <c r="C3308" s="1221"/>
      <c r="I3308" s="1221"/>
      <c r="L3308" s="1221"/>
      <c r="Q3308" s="1299"/>
      <c r="R3308" s="1243"/>
    </row>
    <row r="3309" spans="1:18" s="1220" customFormat="1">
      <c r="A3309" s="1244"/>
      <c r="C3309" s="1221"/>
      <c r="I3309" s="1221"/>
      <c r="L3309" s="1221"/>
      <c r="Q3309" s="1299"/>
      <c r="R3309" s="1243"/>
    </row>
    <row r="3310" spans="1:18" s="1220" customFormat="1">
      <c r="A3310" s="1244"/>
      <c r="C3310" s="1221"/>
      <c r="I3310" s="1221"/>
      <c r="L3310" s="1221"/>
      <c r="Q3310" s="1299"/>
      <c r="R3310" s="1243"/>
    </row>
    <row r="3311" spans="1:18" s="1220" customFormat="1">
      <c r="A3311" s="1244"/>
      <c r="C3311" s="1221"/>
      <c r="I3311" s="1221"/>
      <c r="L3311" s="1221"/>
      <c r="Q3311" s="1299"/>
      <c r="R3311" s="1243"/>
    </row>
    <row r="3312" spans="1:18" s="1220" customFormat="1">
      <c r="A3312" s="1244"/>
      <c r="C3312" s="1221"/>
      <c r="I3312" s="1221"/>
      <c r="L3312" s="1221"/>
      <c r="Q3312" s="1299"/>
      <c r="R3312" s="1243"/>
    </row>
    <row r="3313" spans="1:18" s="1220" customFormat="1">
      <c r="A3313" s="1244"/>
      <c r="C3313" s="1221"/>
      <c r="I3313" s="1221"/>
      <c r="L3313" s="1221"/>
      <c r="Q3313" s="1299"/>
      <c r="R3313" s="1243"/>
    </row>
    <row r="3314" spans="1:18" s="1220" customFormat="1">
      <c r="A3314" s="1244"/>
      <c r="C3314" s="1221"/>
      <c r="I3314" s="1221"/>
      <c r="L3314" s="1221"/>
      <c r="Q3314" s="1299"/>
      <c r="R3314" s="1243"/>
    </row>
    <row r="3315" spans="1:18" s="1220" customFormat="1">
      <c r="A3315" s="1244"/>
      <c r="C3315" s="1221"/>
      <c r="I3315" s="1221"/>
      <c r="L3315" s="1221"/>
      <c r="Q3315" s="1299"/>
      <c r="R3315" s="1243"/>
    </row>
    <row r="3316" spans="1:18" s="1220" customFormat="1">
      <c r="A3316" s="1244"/>
      <c r="C3316" s="1221"/>
      <c r="I3316" s="1221"/>
      <c r="L3316" s="1221"/>
      <c r="Q3316" s="1299"/>
      <c r="R3316" s="1243"/>
    </row>
    <row r="3317" spans="1:18" s="1220" customFormat="1">
      <c r="A3317" s="1244"/>
      <c r="C3317" s="1221"/>
      <c r="I3317" s="1221"/>
      <c r="L3317" s="1221"/>
      <c r="Q3317" s="1299"/>
      <c r="R3317" s="1243"/>
    </row>
    <row r="3318" spans="1:18" s="1220" customFormat="1">
      <c r="A3318" s="1244"/>
      <c r="C3318" s="1221"/>
      <c r="I3318" s="1221"/>
      <c r="L3318" s="1221"/>
      <c r="Q3318" s="1299"/>
      <c r="R3318" s="1243"/>
    </row>
    <row r="3319" spans="1:18" s="1220" customFormat="1">
      <c r="A3319" s="1244"/>
      <c r="C3319" s="1221"/>
      <c r="I3319" s="1221"/>
      <c r="L3319" s="1221"/>
      <c r="Q3319" s="1299"/>
      <c r="R3319" s="1243"/>
    </row>
    <row r="3320" spans="1:18" s="1220" customFormat="1">
      <c r="A3320" s="1244"/>
      <c r="C3320" s="1221"/>
      <c r="I3320" s="1221"/>
      <c r="L3320" s="1221"/>
      <c r="Q3320" s="1299"/>
      <c r="R3320" s="1243"/>
    </row>
    <row r="3321" spans="1:18" s="1220" customFormat="1">
      <c r="A3321" s="1244"/>
      <c r="C3321" s="1221"/>
      <c r="I3321" s="1221"/>
      <c r="L3321" s="1221"/>
      <c r="Q3321" s="1299"/>
      <c r="R3321" s="1243"/>
    </row>
    <row r="3322" spans="1:18" s="1220" customFormat="1">
      <c r="A3322" s="1244"/>
      <c r="C3322" s="1221"/>
      <c r="I3322" s="1221"/>
      <c r="L3322" s="1221"/>
      <c r="Q3322" s="1299"/>
      <c r="R3322" s="1243"/>
    </row>
    <row r="3323" spans="1:18" s="1220" customFormat="1">
      <c r="A3323" s="1244"/>
      <c r="C3323" s="1221"/>
      <c r="I3323" s="1221"/>
      <c r="L3323" s="1221"/>
      <c r="Q3323" s="1299"/>
      <c r="R3323" s="1243"/>
    </row>
    <row r="3324" spans="1:18" s="1220" customFormat="1">
      <c r="A3324" s="1244"/>
      <c r="C3324" s="1221"/>
      <c r="I3324" s="1221"/>
      <c r="L3324" s="1221"/>
      <c r="Q3324" s="1299"/>
      <c r="R3324" s="1243"/>
    </row>
    <row r="3325" spans="1:18" s="1220" customFormat="1">
      <c r="A3325" s="1244"/>
      <c r="C3325" s="1221"/>
      <c r="I3325" s="1221"/>
      <c r="L3325" s="1221"/>
      <c r="Q3325" s="1299"/>
      <c r="R3325" s="1243"/>
    </row>
    <row r="3326" spans="1:18" s="1220" customFormat="1">
      <c r="A3326" s="1244"/>
      <c r="C3326" s="1221"/>
      <c r="I3326" s="1221"/>
      <c r="L3326" s="1221"/>
      <c r="Q3326" s="1299"/>
      <c r="R3326" s="1243"/>
    </row>
    <row r="3327" spans="1:18" s="1220" customFormat="1">
      <c r="A3327" s="1244"/>
      <c r="C3327" s="1221"/>
      <c r="I3327" s="1221"/>
      <c r="L3327" s="1221"/>
      <c r="Q3327" s="1299"/>
      <c r="R3327" s="1243"/>
    </row>
    <row r="3328" spans="1:18" s="1220" customFormat="1">
      <c r="A3328" s="1244"/>
      <c r="C3328" s="1221"/>
      <c r="I3328" s="1221"/>
      <c r="L3328" s="1221"/>
      <c r="Q3328" s="1299"/>
      <c r="R3328" s="1243"/>
    </row>
    <row r="3329" spans="1:18" s="1220" customFormat="1">
      <c r="A3329" s="1244"/>
      <c r="C3329" s="1221"/>
      <c r="I3329" s="1221"/>
      <c r="L3329" s="1221"/>
      <c r="Q3329" s="1299"/>
      <c r="R3329" s="1243"/>
    </row>
    <row r="3330" spans="1:18" s="1220" customFormat="1">
      <c r="A3330" s="1244"/>
      <c r="C3330" s="1221"/>
      <c r="I3330" s="1221"/>
      <c r="L3330" s="1221"/>
      <c r="Q3330" s="1299"/>
      <c r="R3330" s="1243"/>
    </row>
    <row r="3331" spans="1:18" s="1220" customFormat="1">
      <c r="A3331" s="1244"/>
      <c r="C3331" s="1221"/>
      <c r="I3331" s="1221"/>
      <c r="L3331" s="1221"/>
      <c r="Q3331" s="1299"/>
      <c r="R3331" s="1243"/>
    </row>
    <row r="3332" spans="1:18" s="1220" customFormat="1">
      <c r="A3332" s="1244"/>
      <c r="C3332" s="1221"/>
      <c r="I3332" s="1221"/>
      <c r="L3332" s="1221"/>
      <c r="Q3332" s="1299"/>
      <c r="R3332" s="1243"/>
    </row>
    <row r="3333" spans="1:18" s="1220" customFormat="1">
      <c r="A3333" s="1244"/>
      <c r="C3333" s="1221"/>
      <c r="I3333" s="1221"/>
      <c r="L3333" s="1221"/>
      <c r="Q3333" s="1299"/>
      <c r="R3333" s="1243"/>
    </row>
    <row r="3334" spans="1:18" s="1220" customFormat="1">
      <c r="A3334" s="1244"/>
      <c r="C3334" s="1221"/>
      <c r="I3334" s="1221"/>
      <c r="L3334" s="1221"/>
      <c r="Q3334" s="1299"/>
      <c r="R3334" s="1243"/>
    </row>
    <row r="3335" spans="1:18" s="1220" customFormat="1">
      <c r="A3335" s="1244"/>
      <c r="C3335" s="1221"/>
      <c r="I3335" s="1221"/>
      <c r="L3335" s="1221"/>
      <c r="Q3335" s="1299"/>
      <c r="R3335" s="1243"/>
    </row>
    <row r="3336" spans="1:18" s="1220" customFormat="1">
      <c r="A3336" s="1244"/>
      <c r="C3336" s="1221"/>
      <c r="I3336" s="1221"/>
      <c r="L3336" s="1221"/>
      <c r="Q3336" s="1299"/>
      <c r="R3336" s="1243"/>
    </row>
    <row r="3337" spans="1:18" s="1220" customFormat="1">
      <c r="A3337" s="1244"/>
      <c r="C3337" s="1221"/>
      <c r="I3337" s="1221"/>
      <c r="L3337" s="1221"/>
      <c r="Q3337" s="1299"/>
      <c r="R3337" s="1243"/>
    </row>
    <row r="3338" spans="1:18" s="1220" customFormat="1">
      <c r="A3338" s="1244"/>
      <c r="C3338" s="1221"/>
      <c r="I3338" s="1221"/>
      <c r="L3338" s="1221"/>
      <c r="Q3338" s="1299"/>
      <c r="R3338" s="1243"/>
    </row>
    <row r="3339" spans="1:18" s="1220" customFormat="1">
      <c r="A3339" s="1244"/>
      <c r="C3339" s="1221"/>
      <c r="I3339" s="1221"/>
      <c r="L3339" s="1221"/>
      <c r="Q3339" s="1299"/>
      <c r="R3339" s="1243"/>
    </row>
    <row r="3340" spans="1:18" s="1220" customFormat="1">
      <c r="A3340" s="1244"/>
      <c r="C3340" s="1221"/>
      <c r="I3340" s="1221"/>
      <c r="L3340" s="1221"/>
      <c r="Q3340" s="1299"/>
      <c r="R3340" s="1243"/>
    </row>
    <row r="3341" spans="1:18" s="1220" customFormat="1">
      <c r="A3341" s="1244"/>
      <c r="C3341" s="1221"/>
      <c r="I3341" s="1221"/>
      <c r="L3341" s="1221"/>
      <c r="Q3341" s="1299"/>
      <c r="R3341" s="1243"/>
    </row>
    <row r="3342" spans="1:18" s="1220" customFormat="1">
      <c r="A3342" s="1244"/>
      <c r="C3342" s="1221"/>
      <c r="I3342" s="1221"/>
      <c r="L3342" s="1221"/>
      <c r="Q3342" s="1299"/>
      <c r="R3342" s="1243"/>
    </row>
    <row r="3343" spans="1:18" s="1220" customFormat="1">
      <c r="A3343" s="1244"/>
      <c r="C3343" s="1221"/>
      <c r="I3343" s="1221"/>
      <c r="L3343" s="1221"/>
      <c r="Q3343" s="1299"/>
      <c r="R3343" s="1243"/>
    </row>
    <row r="3344" spans="1:18" s="1220" customFormat="1">
      <c r="A3344" s="1244"/>
      <c r="C3344" s="1221"/>
      <c r="I3344" s="1221"/>
      <c r="L3344" s="1221"/>
      <c r="Q3344" s="1299"/>
      <c r="R3344" s="1243"/>
    </row>
    <row r="3345" spans="1:18" s="1220" customFormat="1">
      <c r="A3345" s="1244"/>
      <c r="C3345" s="1221"/>
      <c r="I3345" s="1221"/>
      <c r="L3345" s="1221"/>
      <c r="Q3345" s="1299"/>
      <c r="R3345" s="1243"/>
    </row>
    <row r="3346" spans="1:18" s="1220" customFormat="1">
      <c r="A3346" s="1244"/>
      <c r="C3346" s="1221"/>
      <c r="I3346" s="1221"/>
      <c r="L3346" s="1221"/>
      <c r="Q3346" s="1299"/>
      <c r="R3346" s="1243"/>
    </row>
    <row r="3347" spans="1:18" s="1220" customFormat="1">
      <c r="A3347" s="1244"/>
      <c r="C3347" s="1221"/>
      <c r="I3347" s="1221"/>
      <c r="L3347" s="1221"/>
      <c r="Q3347" s="1299"/>
      <c r="R3347" s="1243"/>
    </row>
    <row r="3348" spans="1:18" s="1220" customFormat="1">
      <c r="A3348" s="1244"/>
      <c r="C3348" s="1221"/>
      <c r="I3348" s="1221"/>
      <c r="L3348" s="1221"/>
      <c r="Q3348" s="1299"/>
      <c r="R3348" s="1243"/>
    </row>
    <row r="3349" spans="1:18" s="1220" customFormat="1">
      <c r="A3349" s="1244"/>
      <c r="C3349" s="1221"/>
      <c r="I3349" s="1221"/>
      <c r="L3349" s="1221"/>
      <c r="Q3349" s="1299"/>
      <c r="R3349" s="1243"/>
    </row>
    <row r="3350" spans="1:18" s="1220" customFormat="1">
      <c r="A3350" s="1244"/>
      <c r="C3350" s="1221"/>
      <c r="I3350" s="1221"/>
      <c r="L3350" s="1221"/>
      <c r="Q3350" s="1299"/>
      <c r="R3350" s="1243"/>
    </row>
    <row r="3351" spans="1:18" s="1220" customFormat="1">
      <c r="A3351" s="1244"/>
      <c r="C3351" s="1221"/>
      <c r="I3351" s="1221"/>
      <c r="L3351" s="1221"/>
      <c r="Q3351" s="1299"/>
      <c r="R3351" s="1243"/>
    </row>
    <row r="3352" spans="1:18" s="1220" customFormat="1">
      <c r="A3352" s="1244"/>
      <c r="C3352" s="1221"/>
      <c r="I3352" s="1221"/>
      <c r="L3352" s="1221"/>
      <c r="Q3352" s="1299"/>
      <c r="R3352" s="1243"/>
    </row>
    <row r="3353" spans="1:18" s="1220" customFormat="1">
      <c r="A3353" s="1244"/>
      <c r="C3353" s="1221"/>
      <c r="I3353" s="1221"/>
      <c r="L3353" s="1221"/>
      <c r="Q3353" s="1299"/>
      <c r="R3353" s="1243"/>
    </row>
    <row r="3354" spans="1:18" s="1220" customFormat="1">
      <c r="A3354" s="1244"/>
      <c r="C3354" s="1221"/>
      <c r="I3354" s="1221"/>
      <c r="L3354" s="1221"/>
      <c r="Q3354" s="1299"/>
      <c r="R3354" s="1243"/>
    </row>
    <row r="3355" spans="1:18" s="1220" customFormat="1">
      <c r="A3355" s="1244"/>
      <c r="C3355" s="1221"/>
      <c r="I3355" s="1221"/>
      <c r="L3355" s="1221"/>
      <c r="Q3355" s="1299"/>
      <c r="R3355" s="1243"/>
    </row>
    <row r="3356" spans="1:18" s="1220" customFormat="1">
      <c r="A3356" s="1244"/>
      <c r="C3356" s="1221"/>
      <c r="I3356" s="1221"/>
      <c r="L3356" s="1221"/>
      <c r="Q3356" s="1299"/>
      <c r="R3356" s="1243"/>
    </row>
    <row r="3357" spans="1:18" s="1220" customFormat="1">
      <c r="A3357" s="1244"/>
      <c r="C3357" s="1221"/>
      <c r="I3357" s="1221"/>
      <c r="L3357" s="1221"/>
      <c r="Q3357" s="1299"/>
      <c r="R3357" s="1243"/>
    </row>
    <row r="3358" spans="1:18" s="1220" customFormat="1">
      <c r="A3358" s="1244"/>
      <c r="C3358" s="1221"/>
      <c r="I3358" s="1221"/>
      <c r="L3358" s="1221"/>
      <c r="Q3358" s="1299"/>
      <c r="R3358" s="1243"/>
    </row>
    <row r="3359" spans="1:18" s="1220" customFormat="1">
      <c r="A3359" s="1244"/>
      <c r="C3359" s="1221"/>
      <c r="I3359" s="1221"/>
      <c r="L3359" s="1221"/>
      <c r="Q3359" s="1299"/>
      <c r="R3359" s="1243"/>
    </row>
    <row r="3360" spans="1:18" s="1220" customFormat="1">
      <c r="A3360" s="1244"/>
      <c r="C3360" s="1221"/>
      <c r="I3360" s="1221"/>
      <c r="L3360" s="1221"/>
      <c r="Q3360" s="1299"/>
      <c r="R3360" s="1243"/>
    </row>
    <row r="3361" spans="1:18" s="1220" customFormat="1">
      <c r="A3361" s="1244"/>
      <c r="C3361" s="1221"/>
      <c r="I3361" s="1221"/>
      <c r="L3361" s="1221"/>
      <c r="Q3361" s="1299"/>
      <c r="R3361" s="1243"/>
    </row>
    <row r="3362" spans="1:18" s="1220" customFormat="1">
      <c r="A3362" s="1244"/>
      <c r="C3362" s="1221"/>
      <c r="I3362" s="1221"/>
      <c r="L3362" s="1221"/>
      <c r="Q3362" s="1299"/>
      <c r="R3362" s="1243"/>
    </row>
    <row r="3363" spans="1:18" s="1220" customFormat="1">
      <c r="A3363" s="1244"/>
      <c r="C3363" s="1221"/>
      <c r="I3363" s="1221"/>
      <c r="L3363" s="1221"/>
      <c r="Q3363" s="1299"/>
      <c r="R3363" s="1243"/>
    </row>
    <row r="3364" spans="1:18" s="1220" customFormat="1">
      <c r="A3364" s="1244"/>
      <c r="C3364" s="1221"/>
      <c r="I3364" s="1221"/>
      <c r="L3364" s="1221"/>
      <c r="Q3364" s="1299"/>
      <c r="R3364" s="1243"/>
    </row>
    <row r="3365" spans="1:18" s="1220" customFormat="1">
      <c r="A3365" s="1244"/>
      <c r="C3365" s="1221"/>
      <c r="I3365" s="1221"/>
      <c r="L3365" s="1221"/>
      <c r="Q3365" s="1299"/>
      <c r="R3365" s="1243"/>
    </row>
    <row r="3366" spans="1:18" s="1220" customFormat="1">
      <c r="A3366" s="1244"/>
      <c r="C3366" s="1221"/>
      <c r="I3366" s="1221"/>
      <c r="L3366" s="1221"/>
      <c r="Q3366" s="1299"/>
      <c r="R3366" s="1243"/>
    </row>
    <row r="3367" spans="1:18" s="1220" customFormat="1">
      <c r="A3367" s="1244"/>
      <c r="C3367" s="1221"/>
      <c r="I3367" s="1221"/>
      <c r="L3367" s="1221"/>
      <c r="Q3367" s="1299"/>
      <c r="R3367" s="1243"/>
    </row>
    <row r="3368" spans="1:18" s="1220" customFormat="1">
      <c r="A3368" s="1244"/>
      <c r="C3368" s="1221"/>
      <c r="I3368" s="1221"/>
      <c r="L3368" s="1221"/>
      <c r="Q3368" s="1299"/>
      <c r="R3368" s="1243"/>
    </row>
    <row r="3369" spans="1:18" s="1220" customFormat="1">
      <c r="A3369" s="1244"/>
      <c r="C3369" s="1221"/>
      <c r="I3369" s="1221"/>
      <c r="L3369" s="1221"/>
      <c r="Q3369" s="1299"/>
      <c r="R3369" s="1243"/>
    </row>
    <row r="3370" spans="1:18" s="1220" customFormat="1">
      <c r="A3370" s="1244"/>
      <c r="C3370" s="1221"/>
      <c r="I3370" s="1221"/>
      <c r="L3370" s="1221"/>
      <c r="Q3370" s="1299"/>
      <c r="R3370" s="1243"/>
    </row>
    <row r="3371" spans="1:18" s="1220" customFormat="1">
      <c r="A3371" s="1244"/>
      <c r="C3371" s="1221"/>
      <c r="I3371" s="1221"/>
      <c r="L3371" s="1221"/>
      <c r="Q3371" s="1299"/>
      <c r="R3371" s="1243"/>
    </row>
    <row r="3372" spans="1:18" s="1220" customFormat="1">
      <c r="A3372" s="1244"/>
      <c r="C3372" s="1221"/>
      <c r="I3372" s="1221"/>
      <c r="L3372" s="1221"/>
      <c r="Q3372" s="1299"/>
      <c r="R3372" s="1243"/>
    </row>
    <row r="3373" spans="1:18" s="1220" customFormat="1">
      <c r="A3373" s="1244"/>
      <c r="C3373" s="1221"/>
      <c r="I3373" s="1221"/>
      <c r="L3373" s="1221"/>
      <c r="Q3373" s="1299"/>
      <c r="R3373" s="1243"/>
    </row>
    <row r="3374" spans="1:18" s="1220" customFormat="1">
      <c r="A3374" s="1244"/>
      <c r="C3374" s="1221"/>
      <c r="I3374" s="1221"/>
      <c r="L3374" s="1221"/>
      <c r="Q3374" s="1299"/>
      <c r="R3374" s="1243"/>
    </row>
    <row r="3375" spans="1:18" s="1220" customFormat="1">
      <c r="A3375" s="1244"/>
      <c r="C3375" s="1221"/>
      <c r="I3375" s="1221"/>
      <c r="L3375" s="1221"/>
      <c r="Q3375" s="1299"/>
      <c r="R3375" s="1243"/>
    </row>
    <row r="3376" spans="1:18" s="1220" customFormat="1">
      <c r="A3376" s="1244"/>
      <c r="C3376" s="1221"/>
      <c r="I3376" s="1221"/>
      <c r="L3376" s="1221"/>
      <c r="Q3376" s="1299"/>
      <c r="R3376" s="1243"/>
    </row>
    <row r="3377" spans="1:18" s="1220" customFormat="1">
      <c r="A3377" s="1244"/>
      <c r="C3377" s="1221"/>
      <c r="I3377" s="1221"/>
      <c r="L3377" s="1221"/>
      <c r="Q3377" s="1299"/>
      <c r="R3377" s="1243"/>
    </row>
    <row r="3378" spans="1:18" s="1220" customFormat="1">
      <c r="A3378" s="1244"/>
      <c r="C3378" s="1221"/>
      <c r="I3378" s="1221"/>
      <c r="L3378" s="1221"/>
      <c r="Q3378" s="1299"/>
      <c r="R3378" s="1243"/>
    </row>
    <row r="3379" spans="1:18" s="1220" customFormat="1">
      <c r="A3379" s="1244"/>
      <c r="C3379" s="1221"/>
      <c r="I3379" s="1221"/>
      <c r="L3379" s="1221"/>
      <c r="Q3379" s="1299"/>
      <c r="R3379" s="1243"/>
    </row>
    <row r="3380" spans="1:18" s="1220" customFormat="1">
      <c r="A3380" s="1244"/>
      <c r="C3380" s="1221"/>
      <c r="I3380" s="1221"/>
      <c r="L3380" s="1221"/>
      <c r="Q3380" s="1299"/>
      <c r="R3380" s="1243"/>
    </row>
    <row r="3381" spans="1:18" s="1220" customFormat="1">
      <c r="A3381" s="1244"/>
      <c r="C3381" s="1221"/>
      <c r="I3381" s="1221"/>
      <c r="L3381" s="1221"/>
      <c r="Q3381" s="1299"/>
      <c r="R3381" s="1243"/>
    </row>
    <row r="3382" spans="1:18" s="1220" customFormat="1">
      <c r="A3382" s="1244"/>
      <c r="C3382" s="1221"/>
      <c r="I3382" s="1221"/>
      <c r="L3382" s="1221"/>
      <c r="Q3382" s="1299"/>
      <c r="R3382" s="1243"/>
    </row>
    <row r="3383" spans="1:18" s="1220" customFormat="1">
      <c r="A3383" s="1244"/>
      <c r="C3383" s="1221"/>
      <c r="I3383" s="1221"/>
      <c r="L3383" s="1221"/>
      <c r="Q3383" s="1299"/>
      <c r="R3383" s="1243"/>
    </row>
    <row r="3384" spans="1:18" s="1220" customFormat="1">
      <c r="A3384" s="1244"/>
      <c r="C3384" s="1221"/>
      <c r="I3384" s="1221"/>
      <c r="L3384" s="1221"/>
      <c r="Q3384" s="1299"/>
      <c r="R3384" s="1243"/>
    </row>
    <row r="3385" spans="1:18" s="1220" customFormat="1">
      <c r="A3385" s="1244"/>
      <c r="C3385" s="1221"/>
      <c r="I3385" s="1221"/>
      <c r="L3385" s="1221"/>
      <c r="Q3385" s="1299"/>
      <c r="R3385" s="1243"/>
    </row>
    <row r="3386" spans="1:18" s="1220" customFormat="1">
      <c r="A3386" s="1244"/>
      <c r="C3386" s="1221"/>
      <c r="I3386" s="1221"/>
      <c r="L3386" s="1221"/>
      <c r="Q3386" s="1299"/>
      <c r="R3386" s="1243"/>
    </row>
    <row r="3387" spans="1:18" s="1220" customFormat="1">
      <c r="A3387" s="1244"/>
      <c r="C3387" s="1221"/>
      <c r="I3387" s="1221"/>
      <c r="L3387" s="1221"/>
      <c r="Q3387" s="1299"/>
      <c r="R3387" s="1243"/>
    </row>
    <row r="3388" spans="1:18" s="1220" customFormat="1">
      <c r="A3388" s="1244"/>
      <c r="C3388" s="1221"/>
      <c r="I3388" s="1221"/>
      <c r="L3388" s="1221"/>
      <c r="Q3388" s="1299"/>
      <c r="R3388" s="1243"/>
    </row>
    <row r="3389" spans="1:18" s="1220" customFormat="1">
      <c r="A3389" s="1244"/>
      <c r="C3389" s="1221"/>
      <c r="I3389" s="1221"/>
      <c r="L3389" s="1221"/>
      <c r="Q3389" s="1299"/>
      <c r="R3389" s="1243"/>
    </row>
    <row r="3390" spans="1:18" s="1220" customFormat="1">
      <c r="A3390" s="1244"/>
      <c r="C3390" s="1221"/>
      <c r="I3390" s="1221"/>
      <c r="L3390" s="1221"/>
      <c r="Q3390" s="1299"/>
      <c r="R3390" s="1243"/>
    </row>
    <row r="3391" spans="1:18" s="1220" customFormat="1">
      <c r="A3391" s="1244"/>
      <c r="C3391" s="1221"/>
      <c r="I3391" s="1221"/>
      <c r="L3391" s="1221"/>
      <c r="Q3391" s="1299"/>
      <c r="R3391" s="1243"/>
    </row>
    <row r="3392" spans="1:18" s="1220" customFormat="1">
      <c r="A3392" s="1244"/>
      <c r="C3392" s="1221"/>
      <c r="I3392" s="1221"/>
      <c r="L3392" s="1221"/>
      <c r="Q3392" s="1299"/>
      <c r="R3392" s="1243"/>
    </row>
    <row r="3393" spans="1:18" s="1220" customFormat="1">
      <c r="A3393" s="1244"/>
      <c r="C3393" s="1221"/>
      <c r="I3393" s="1221"/>
      <c r="L3393" s="1221"/>
      <c r="Q3393" s="1299"/>
      <c r="R3393" s="1243"/>
    </row>
    <row r="3394" spans="1:18" s="1220" customFormat="1">
      <c r="A3394" s="1244"/>
      <c r="C3394" s="1221"/>
      <c r="I3394" s="1221"/>
      <c r="L3394" s="1221"/>
      <c r="Q3394" s="1299"/>
      <c r="R3394" s="1243"/>
    </row>
    <row r="3395" spans="1:18" s="1220" customFormat="1">
      <c r="A3395" s="1244"/>
      <c r="C3395" s="1221"/>
      <c r="I3395" s="1221"/>
      <c r="L3395" s="1221"/>
      <c r="Q3395" s="1299"/>
      <c r="R3395" s="1243"/>
    </row>
    <row r="3396" spans="1:18" s="1220" customFormat="1">
      <c r="A3396" s="1244"/>
      <c r="C3396" s="1221"/>
      <c r="I3396" s="1221"/>
      <c r="L3396" s="1221"/>
      <c r="Q3396" s="1299"/>
      <c r="R3396" s="1243"/>
    </row>
    <row r="3397" spans="1:18" s="1220" customFormat="1">
      <c r="A3397" s="1244"/>
      <c r="C3397" s="1221"/>
      <c r="I3397" s="1221"/>
      <c r="L3397" s="1221"/>
      <c r="Q3397" s="1299"/>
      <c r="R3397" s="1243"/>
    </row>
    <row r="3398" spans="1:18" s="1220" customFormat="1">
      <c r="A3398" s="1244"/>
      <c r="C3398" s="1221"/>
      <c r="I3398" s="1221"/>
      <c r="L3398" s="1221"/>
      <c r="Q3398" s="1299"/>
      <c r="R3398" s="1243"/>
    </row>
    <row r="3399" spans="1:18" s="1220" customFormat="1">
      <c r="A3399" s="1244"/>
      <c r="C3399" s="1221"/>
      <c r="I3399" s="1221"/>
      <c r="L3399" s="1221"/>
      <c r="Q3399" s="1299"/>
      <c r="R3399" s="1243"/>
    </row>
    <row r="3400" spans="1:18" s="1220" customFormat="1">
      <c r="A3400" s="1244"/>
      <c r="C3400" s="1221"/>
      <c r="I3400" s="1221"/>
      <c r="L3400" s="1221"/>
      <c r="Q3400" s="1299"/>
      <c r="R3400" s="1243"/>
    </row>
    <row r="3401" spans="1:18" s="1220" customFormat="1">
      <c r="A3401" s="1244"/>
      <c r="C3401" s="1221"/>
      <c r="I3401" s="1221"/>
      <c r="L3401" s="1221"/>
      <c r="Q3401" s="1299"/>
      <c r="R3401" s="1243"/>
    </row>
    <row r="3402" spans="1:18" s="1220" customFormat="1">
      <c r="A3402" s="1244"/>
      <c r="C3402" s="1221"/>
      <c r="I3402" s="1221"/>
      <c r="L3402" s="1221"/>
      <c r="Q3402" s="1299"/>
      <c r="R3402" s="1243"/>
    </row>
    <row r="3403" spans="1:18" s="1220" customFormat="1">
      <c r="A3403" s="1244"/>
      <c r="C3403" s="1221"/>
      <c r="I3403" s="1221"/>
      <c r="L3403" s="1221"/>
      <c r="Q3403" s="1299"/>
      <c r="R3403" s="1243"/>
    </row>
    <row r="3404" spans="1:18" s="1220" customFormat="1">
      <c r="A3404" s="1244"/>
      <c r="C3404" s="1221"/>
      <c r="I3404" s="1221"/>
      <c r="L3404" s="1221"/>
      <c r="Q3404" s="1299"/>
      <c r="R3404" s="1243"/>
    </row>
    <row r="3405" spans="1:18" s="1220" customFormat="1">
      <c r="A3405" s="1244"/>
      <c r="C3405" s="1221"/>
      <c r="I3405" s="1221"/>
      <c r="L3405" s="1221"/>
      <c r="Q3405" s="1299"/>
      <c r="R3405" s="1243"/>
    </row>
    <row r="3406" spans="1:18" s="1220" customFormat="1">
      <c r="A3406" s="1244"/>
      <c r="C3406" s="1221"/>
      <c r="I3406" s="1221"/>
      <c r="L3406" s="1221"/>
      <c r="Q3406" s="1299"/>
      <c r="R3406" s="1243"/>
    </row>
    <row r="3407" spans="1:18" s="1220" customFormat="1">
      <c r="A3407" s="1244"/>
      <c r="C3407" s="1221"/>
      <c r="I3407" s="1221"/>
      <c r="L3407" s="1221"/>
      <c r="Q3407" s="1299"/>
      <c r="R3407" s="1243"/>
    </row>
    <row r="3408" spans="1:18" s="1220" customFormat="1">
      <c r="A3408" s="1244"/>
      <c r="C3408" s="1221"/>
      <c r="I3408" s="1221"/>
      <c r="L3408" s="1221"/>
      <c r="Q3408" s="1299"/>
      <c r="R3408" s="1243"/>
    </row>
    <row r="3409" spans="1:18" s="1220" customFormat="1">
      <c r="A3409" s="1244"/>
      <c r="C3409" s="1221"/>
      <c r="I3409" s="1221"/>
      <c r="L3409" s="1221"/>
      <c r="Q3409" s="1299"/>
      <c r="R3409" s="1243"/>
    </row>
    <row r="3410" spans="1:18" s="1220" customFormat="1">
      <c r="A3410" s="1244"/>
      <c r="C3410" s="1221"/>
      <c r="I3410" s="1221"/>
      <c r="L3410" s="1221"/>
      <c r="Q3410" s="1299"/>
      <c r="R3410" s="1243"/>
    </row>
    <row r="3411" spans="1:18" s="1220" customFormat="1">
      <c r="A3411" s="1244"/>
      <c r="C3411" s="1221"/>
      <c r="I3411" s="1221"/>
      <c r="L3411" s="1221"/>
      <c r="Q3411" s="1299"/>
      <c r="R3411" s="1243"/>
    </row>
    <row r="3412" spans="1:18" s="1220" customFormat="1">
      <c r="A3412" s="1244"/>
      <c r="C3412" s="1221"/>
      <c r="I3412" s="1221"/>
      <c r="L3412" s="1221"/>
      <c r="Q3412" s="1299"/>
      <c r="R3412" s="1243"/>
    </row>
    <row r="3413" spans="1:18" s="1220" customFormat="1">
      <c r="A3413" s="1244"/>
      <c r="C3413" s="1221"/>
      <c r="I3413" s="1221"/>
      <c r="L3413" s="1221"/>
      <c r="Q3413" s="1299"/>
      <c r="R3413" s="1243"/>
    </row>
    <row r="3414" spans="1:18" s="1220" customFormat="1">
      <c r="A3414" s="1244"/>
      <c r="C3414" s="1221"/>
      <c r="I3414" s="1221"/>
      <c r="L3414" s="1221"/>
      <c r="Q3414" s="1299"/>
      <c r="R3414" s="1243"/>
    </row>
    <row r="3415" spans="1:18" s="1220" customFormat="1">
      <c r="A3415" s="1244"/>
      <c r="C3415" s="1221"/>
      <c r="I3415" s="1221"/>
      <c r="L3415" s="1221"/>
      <c r="Q3415" s="1299"/>
      <c r="R3415" s="1243"/>
    </row>
    <row r="3416" spans="1:18" s="1220" customFormat="1">
      <c r="A3416" s="1244"/>
      <c r="C3416" s="1221"/>
      <c r="I3416" s="1221"/>
      <c r="L3416" s="1221"/>
      <c r="Q3416" s="1299"/>
      <c r="R3416" s="1243"/>
    </row>
    <row r="3417" spans="1:18" s="1220" customFormat="1">
      <c r="A3417" s="1244"/>
      <c r="C3417" s="1221"/>
      <c r="I3417" s="1221"/>
      <c r="L3417" s="1221"/>
      <c r="Q3417" s="1299"/>
      <c r="R3417" s="1243"/>
    </row>
    <row r="3418" spans="1:18" s="1220" customFormat="1">
      <c r="A3418" s="1244"/>
      <c r="C3418" s="1221"/>
      <c r="I3418" s="1221"/>
      <c r="L3418" s="1221"/>
      <c r="Q3418" s="1299"/>
      <c r="R3418" s="1243"/>
    </row>
    <row r="3419" spans="1:18" s="1220" customFormat="1">
      <c r="A3419" s="1244"/>
      <c r="C3419" s="1221"/>
      <c r="I3419" s="1221"/>
      <c r="L3419" s="1221"/>
      <c r="Q3419" s="1299"/>
      <c r="R3419" s="1243"/>
    </row>
    <row r="3420" spans="1:18" s="1220" customFormat="1">
      <c r="A3420" s="1244"/>
      <c r="C3420" s="1221"/>
      <c r="I3420" s="1221"/>
      <c r="L3420" s="1221"/>
      <c r="Q3420" s="1299"/>
      <c r="R3420" s="1243"/>
    </row>
    <row r="3421" spans="1:18" s="1220" customFormat="1">
      <c r="A3421" s="1244"/>
      <c r="C3421" s="1221"/>
      <c r="I3421" s="1221"/>
      <c r="L3421" s="1221"/>
      <c r="Q3421" s="1299"/>
      <c r="R3421" s="1243"/>
    </row>
    <row r="3422" spans="1:18" s="1220" customFormat="1">
      <c r="A3422" s="1244"/>
      <c r="C3422" s="1221"/>
      <c r="I3422" s="1221"/>
      <c r="L3422" s="1221"/>
      <c r="Q3422" s="1299"/>
      <c r="R3422" s="1243"/>
    </row>
    <row r="3423" spans="1:18" s="1220" customFormat="1">
      <c r="A3423" s="1244"/>
      <c r="C3423" s="1221"/>
      <c r="I3423" s="1221"/>
      <c r="L3423" s="1221"/>
      <c r="Q3423" s="1299"/>
      <c r="R3423" s="1243"/>
    </row>
    <row r="3424" spans="1:18" s="1220" customFormat="1">
      <c r="A3424" s="1244"/>
      <c r="C3424" s="1221"/>
      <c r="I3424" s="1221"/>
      <c r="L3424" s="1221"/>
      <c r="Q3424" s="1299"/>
      <c r="R3424" s="1243"/>
    </row>
    <row r="3425" spans="1:18" s="1220" customFormat="1">
      <c r="A3425" s="1244"/>
      <c r="C3425" s="1221"/>
      <c r="I3425" s="1221"/>
      <c r="L3425" s="1221"/>
      <c r="Q3425" s="1299"/>
      <c r="R3425" s="1243"/>
    </row>
    <row r="3426" spans="1:18" s="1220" customFormat="1">
      <c r="A3426" s="1244"/>
      <c r="C3426" s="1221"/>
      <c r="I3426" s="1221"/>
      <c r="L3426" s="1221"/>
      <c r="Q3426" s="1299"/>
      <c r="R3426" s="1243"/>
    </row>
    <row r="3427" spans="1:18" s="1220" customFormat="1">
      <c r="A3427" s="1244"/>
      <c r="C3427" s="1221"/>
      <c r="I3427" s="1221"/>
      <c r="L3427" s="1221"/>
      <c r="Q3427" s="1299"/>
      <c r="R3427" s="1243"/>
    </row>
    <row r="3428" spans="1:18" s="1220" customFormat="1">
      <c r="A3428" s="1244"/>
      <c r="C3428" s="1221"/>
      <c r="I3428" s="1221"/>
      <c r="L3428" s="1221"/>
      <c r="Q3428" s="1299"/>
      <c r="R3428" s="1243"/>
    </row>
    <row r="3429" spans="1:18" s="1220" customFormat="1">
      <c r="A3429" s="1244"/>
      <c r="C3429" s="1221"/>
      <c r="I3429" s="1221"/>
      <c r="L3429" s="1221"/>
      <c r="Q3429" s="1299"/>
      <c r="R3429" s="1243"/>
    </row>
    <row r="3430" spans="1:18" s="1220" customFormat="1">
      <c r="A3430" s="1244"/>
      <c r="C3430" s="1221"/>
      <c r="I3430" s="1221"/>
      <c r="L3430" s="1221"/>
      <c r="Q3430" s="1299"/>
      <c r="R3430" s="1243"/>
    </row>
    <row r="3431" spans="1:18" s="1220" customFormat="1">
      <c r="A3431" s="1244"/>
      <c r="C3431" s="1221"/>
      <c r="I3431" s="1221"/>
      <c r="L3431" s="1221"/>
      <c r="Q3431" s="1299"/>
      <c r="R3431" s="1243"/>
    </row>
    <row r="3432" spans="1:18" s="1220" customFormat="1">
      <c r="A3432" s="1244"/>
      <c r="C3432" s="1221"/>
      <c r="I3432" s="1221"/>
      <c r="L3432" s="1221"/>
      <c r="Q3432" s="1299"/>
      <c r="R3432" s="1243"/>
    </row>
    <row r="3433" spans="1:18" s="1220" customFormat="1">
      <c r="A3433" s="1244"/>
      <c r="C3433" s="1221"/>
      <c r="I3433" s="1221"/>
      <c r="L3433" s="1221"/>
      <c r="Q3433" s="1299"/>
      <c r="R3433" s="1243"/>
    </row>
    <row r="3434" spans="1:18" s="1220" customFormat="1">
      <c r="A3434" s="1244"/>
      <c r="C3434" s="1221"/>
      <c r="I3434" s="1221"/>
      <c r="L3434" s="1221"/>
      <c r="Q3434" s="1299"/>
      <c r="R3434" s="1243"/>
    </row>
    <row r="3435" spans="1:18" s="1220" customFormat="1">
      <c r="A3435" s="1244"/>
      <c r="C3435" s="1221"/>
      <c r="I3435" s="1221"/>
      <c r="L3435" s="1221"/>
      <c r="Q3435" s="1299"/>
      <c r="R3435" s="1243"/>
    </row>
    <row r="3436" spans="1:18" s="1220" customFormat="1">
      <c r="A3436" s="1244"/>
      <c r="C3436" s="1221"/>
      <c r="I3436" s="1221"/>
      <c r="L3436" s="1221"/>
      <c r="Q3436" s="1299"/>
      <c r="R3436" s="1243"/>
    </row>
    <row r="3437" spans="1:18" s="1220" customFormat="1">
      <c r="A3437" s="1244"/>
      <c r="C3437" s="1221"/>
      <c r="I3437" s="1221"/>
      <c r="L3437" s="1221"/>
      <c r="Q3437" s="1299"/>
      <c r="R3437" s="1243"/>
    </row>
    <row r="3438" spans="1:18" s="1220" customFormat="1">
      <c r="A3438" s="1244"/>
      <c r="C3438" s="1221"/>
      <c r="I3438" s="1221"/>
      <c r="L3438" s="1221"/>
      <c r="Q3438" s="1299"/>
      <c r="R3438" s="1243"/>
    </row>
    <row r="3439" spans="1:18" s="1220" customFormat="1">
      <c r="A3439" s="1244"/>
      <c r="C3439" s="1221"/>
      <c r="I3439" s="1221"/>
      <c r="L3439" s="1221"/>
      <c r="Q3439" s="1299"/>
      <c r="R3439" s="1243"/>
    </row>
    <row r="3440" spans="1:18" s="1220" customFormat="1">
      <c r="A3440" s="1244"/>
      <c r="C3440" s="1221"/>
      <c r="I3440" s="1221"/>
      <c r="L3440" s="1221"/>
      <c r="Q3440" s="1299"/>
      <c r="R3440" s="1243"/>
    </row>
    <row r="3441" spans="1:18" s="1220" customFormat="1">
      <c r="A3441" s="1244"/>
      <c r="C3441" s="1221"/>
      <c r="I3441" s="1221"/>
      <c r="L3441" s="1221"/>
      <c r="Q3441" s="1299"/>
      <c r="R3441" s="1243"/>
    </row>
    <row r="3442" spans="1:18" s="1220" customFormat="1">
      <c r="A3442" s="1244"/>
      <c r="C3442" s="1221"/>
      <c r="I3442" s="1221"/>
      <c r="L3442" s="1221"/>
      <c r="Q3442" s="1299"/>
      <c r="R3442" s="1243"/>
    </row>
    <row r="3443" spans="1:18" s="1220" customFormat="1">
      <c r="A3443" s="1244"/>
      <c r="C3443" s="1221"/>
      <c r="I3443" s="1221"/>
      <c r="L3443" s="1221"/>
      <c r="Q3443" s="1299"/>
      <c r="R3443" s="1243"/>
    </row>
    <row r="3444" spans="1:18" s="1220" customFormat="1">
      <c r="A3444" s="1244"/>
      <c r="C3444" s="1221"/>
      <c r="I3444" s="1221"/>
      <c r="L3444" s="1221"/>
      <c r="Q3444" s="1299"/>
      <c r="R3444" s="1243"/>
    </row>
    <row r="3445" spans="1:18" s="1220" customFormat="1">
      <c r="A3445" s="1244"/>
      <c r="C3445" s="1221"/>
      <c r="I3445" s="1221"/>
      <c r="L3445" s="1221"/>
      <c r="Q3445" s="1299"/>
      <c r="R3445" s="1243"/>
    </row>
    <row r="3446" spans="1:18" s="1220" customFormat="1">
      <c r="A3446" s="1244"/>
      <c r="C3446" s="1221"/>
      <c r="I3446" s="1221"/>
      <c r="L3446" s="1221"/>
      <c r="Q3446" s="1299"/>
      <c r="R3446" s="1243"/>
    </row>
    <row r="3447" spans="1:18" s="1220" customFormat="1">
      <c r="A3447" s="1244"/>
      <c r="C3447" s="1221"/>
      <c r="I3447" s="1221"/>
      <c r="L3447" s="1221"/>
      <c r="Q3447" s="1299"/>
      <c r="R3447" s="1243"/>
    </row>
    <row r="3448" spans="1:18" s="1220" customFormat="1">
      <c r="A3448" s="1244"/>
      <c r="C3448" s="1221"/>
      <c r="I3448" s="1221"/>
      <c r="L3448" s="1221"/>
      <c r="Q3448" s="1299"/>
      <c r="R3448" s="1243"/>
    </row>
    <row r="3449" spans="1:18" s="1220" customFormat="1">
      <c r="A3449" s="1244"/>
      <c r="C3449" s="1221"/>
      <c r="I3449" s="1221"/>
      <c r="L3449" s="1221"/>
      <c r="Q3449" s="1299"/>
      <c r="R3449" s="1243"/>
    </row>
    <row r="3450" spans="1:18" s="1220" customFormat="1">
      <c r="A3450" s="1244"/>
      <c r="C3450" s="1221"/>
      <c r="I3450" s="1221"/>
      <c r="L3450" s="1221"/>
      <c r="Q3450" s="1299"/>
      <c r="R3450" s="1243"/>
    </row>
    <row r="3451" spans="1:18" s="1220" customFormat="1">
      <c r="A3451" s="1244"/>
      <c r="C3451" s="1221"/>
      <c r="I3451" s="1221"/>
      <c r="L3451" s="1221"/>
      <c r="Q3451" s="1299"/>
      <c r="R3451" s="1243"/>
    </row>
    <row r="3452" spans="1:18" s="1220" customFormat="1">
      <c r="A3452" s="1244"/>
      <c r="C3452" s="1221"/>
      <c r="I3452" s="1221"/>
      <c r="L3452" s="1221"/>
      <c r="Q3452" s="1299"/>
      <c r="R3452" s="1243"/>
    </row>
    <row r="3453" spans="1:18" s="1220" customFormat="1">
      <c r="A3453" s="1244"/>
      <c r="C3453" s="1221"/>
      <c r="I3453" s="1221"/>
      <c r="L3453" s="1221"/>
      <c r="Q3453" s="1299"/>
      <c r="R3453" s="1243"/>
    </row>
    <row r="3454" spans="1:18" s="1220" customFormat="1">
      <c r="A3454" s="1244"/>
      <c r="C3454" s="1221"/>
      <c r="I3454" s="1221"/>
      <c r="L3454" s="1221"/>
      <c r="Q3454" s="1299"/>
      <c r="R3454" s="1243"/>
    </row>
    <row r="3455" spans="1:18" s="1220" customFormat="1">
      <c r="A3455" s="1244"/>
      <c r="C3455" s="1221"/>
      <c r="I3455" s="1221"/>
      <c r="L3455" s="1221"/>
      <c r="Q3455" s="1299"/>
      <c r="R3455" s="1243"/>
    </row>
    <row r="3456" spans="1:18" s="1220" customFormat="1">
      <c r="A3456" s="1244"/>
      <c r="C3456" s="1221"/>
      <c r="I3456" s="1221"/>
      <c r="L3456" s="1221"/>
      <c r="Q3456" s="1299"/>
      <c r="R3456" s="1243"/>
    </row>
    <row r="3457" spans="1:18" s="1220" customFormat="1">
      <c r="A3457" s="1244"/>
      <c r="C3457" s="1221"/>
      <c r="I3457" s="1221"/>
      <c r="L3457" s="1221"/>
      <c r="Q3457" s="1299"/>
      <c r="R3457" s="1243"/>
    </row>
    <row r="3458" spans="1:18" s="1220" customFormat="1">
      <c r="A3458" s="1244"/>
      <c r="C3458" s="1221"/>
      <c r="I3458" s="1221"/>
      <c r="L3458" s="1221"/>
      <c r="Q3458" s="1299"/>
      <c r="R3458" s="1243"/>
    </row>
    <row r="3459" spans="1:18" s="1220" customFormat="1">
      <c r="A3459" s="1244"/>
      <c r="C3459" s="1221"/>
      <c r="I3459" s="1221"/>
      <c r="L3459" s="1221"/>
      <c r="Q3459" s="1299"/>
      <c r="R3459" s="1243"/>
    </row>
    <row r="3460" spans="1:18" s="1220" customFormat="1">
      <c r="A3460" s="1244"/>
      <c r="C3460" s="1221"/>
      <c r="I3460" s="1221"/>
      <c r="L3460" s="1221"/>
      <c r="Q3460" s="1299"/>
      <c r="R3460" s="1243"/>
    </row>
    <row r="3461" spans="1:18" s="1220" customFormat="1">
      <c r="A3461" s="1244"/>
      <c r="C3461" s="1221"/>
      <c r="I3461" s="1221"/>
      <c r="L3461" s="1221"/>
      <c r="Q3461" s="1299"/>
      <c r="R3461" s="1243"/>
    </row>
    <row r="3462" spans="1:18" s="1220" customFormat="1">
      <c r="A3462" s="1244"/>
      <c r="C3462" s="1221"/>
      <c r="I3462" s="1221"/>
      <c r="L3462" s="1221"/>
      <c r="Q3462" s="1299"/>
      <c r="R3462" s="1243"/>
    </row>
    <row r="3463" spans="1:18" s="1220" customFormat="1">
      <c r="A3463" s="1244"/>
      <c r="C3463" s="1221"/>
      <c r="I3463" s="1221"/>
      <c r="L3463" s="1221"/>
      <c r="Q3463" s="1299"/>
      <c r="R3463" s="1243"/>
    </row>
    <row r="3464" spans="1:18" s="1220" customFormat="1">
      <c r="A3464" s="1244"/>
      <c r="C3464" s="1221"/>
      <c r="I3464" s="1221"/>
      <c r="L3464" s="1221"/>
      <c r="Q3464" s="1299"/>
      <c r="R3464" s="1243"/>
    </row>
    <row r="3465" spans="1:18" s="1220" customFormat="1">
      <c r="A3465" s="1244"/>
      <c r="C3465" s="1221"/>
      <c r="I3465" s="1221"/>
      <c r="L3465" s="1221"/>
      <c r="Q3465" s="1299"/>
      <c r="R3465" s="1243"/>
    </row>
    <row r="3466" spans="1:18" s="1220" customFormat="1">
      <c r="A3466" s="1244"/>
      <c r="C3466" s="1221"/>
      <c r="I3466" s="1221"/>
      <c r="L3466" s="1221"/>
      <c r="Q3466" s="1299"/>
      <c r="R3466" s="1243"/>
    </row>
    <row r="3467" spans="1:18" s="1220" customFormat="1">
      <c r="A3467" s="1244"/>
      <c r="C3467" s="1221"/>
      <c r="I3467" s="1221"/>
      <c r="L3467" s="1221"/>
      <c r="Q3467" s="1299"/>
      <c r="R3467" s="1243"/>
    </row>
    <row r="3468" spans="1:18" s="1220" customFormat="1">
      <c r="A3468" s="1244"/>
      <c r="C3468" s="1221"/>
      <c r="I3468" s="1221"/>
      <c r="L3468" s="1221"/>
      <c r="Q3468" s="1299"/>
      <c r="R3468" s="1243"/>
    </row>
    <row r="3469" spans="1:18" s="1220" customFormat="1">
      <c r="A3469" s="1244"/>
      <c r="C3469" s="1221"/>
      <c r="I3469" s="1221"/>
      <c r="L3469" s="1221"/>
      <c r="Q3469" s="1299"/>
      <c r="R3469" s="1243"/>
    </row>
    <row r="3470" spans="1:18" s="1220" customFormat="1">
      <c r="A3470" s="1244"/>
      <c r="C3470" s="1221"/>
      <c r="I3470" s="1221"/>
      <c r="L3470" s="1221"/>
      <c r="Q3470" s="1299"/>
      <c r="R3470" s="1243"/>
    </row>
    <row r="3471" spans="1:18" s="1220" customFormat="1">
      <c r="A3471" s="1244"/>
      <c r="C3471" s="1221"/>
      <c r="I3471" s="1221"/>
      <c r="L3471" s="1221"/>
      <c r="Q3471" s="1299"/>
      <c r="R3471" s="1243"/>
    </row>
    <row r="3472" spans="1:18" s="1220" customFormat="1">
      <c r="A3472" s="1244"/>
      <c r="C3472" s="1221"/>
      <c r="I3472" s="1221"/>
      <c r="L3472" s="1221"/>
      <c r="Q3472" s="1299"/>
      <c r="R3472" s="1243"/>
    </row>
    <row r="3473" spans="1:18" s="1220" customFormat="1">
      <c r="A3473" s="1244"/>
      <c r="C3473" s="1221"/>
      <c r="I3473" s="1221"/>
      <c r="L3473" s="1221"/>
      <c r="Q3473" s="1299"/>
      <c r="R3473" s="1243"/>
    </row>
    <row r="3474" spans="1:18" s="1220" customFormat="1">
      <c r="A3474" s="1244"/>
      <c r="C3474" s="1221"/>
      <c r="I3474" s="1221"/>
      <c r="L3474" s="1221"/>
      <c r="Q3474" s="1299"/>
      <c r="R3474" s="1243"/>
    </row>
    <row r="3475" spans="1:18" s="1220" customFormat="1">
      <c r="A3475" s="1244"/>
      <c r="C3475" s="1221"/>
      <c r="I3475" s="1221"/>
      <c r="L3475" s="1221"/>
      <c r="Q3475" s="1299"/>
      <c r="R3475" s="1243"/>
    </row>
    <row r="3476" spans="1:18" s="1220" customFormat="1">
      <c r="A3476" s="1244"/>
      <c r="C3476" s="1221"/>
      <c r="I3476" s="1221"/>
      <c r="L3476" s="1221"/>
      <c r="Q3476" s="1299"/>
      <c r="R3476" s="1243"/>
    </row>
    <row r="3477" spans="1:18" s="1220" customFormat="1">
      <c r="A3477" s="1244"/>
      <c r="C3477" s="1221"/>
      <c r="I3477" s="1221"/>
      <c r="L3477" s="1221"/>
      <c r="Q3477" s="1299"/>
      <c r="R3477" s="1243"/>
    </row>
    <row r="3478" spans="1:18" s="1220" customFormat="1">
      <c r="A3478" s="1244"/>
      <c r="C3478" s="1221"/>
      <c r="I3478" s="1221"/>
      <c r="L3478" s="1221"/>
      <c r="Q3478" s="1299"/>
      <c r="R3478" s="1243"/>
    </row>
    <row r="3479" spans="1:18" s="1220" customFormat="1">
      <c r="A3479" s="1244"/>
      <c r="C3479" s="1221"/>
      <c r="I3479" s="1221"/>
      <c r="L3479" s="1221"/>
      <c r="Q3479" s="1299"/>
      <c r="R3479" s="1243"/>
    </row>
    <row r="3480" spans="1:18" s="1220" customFormat="1">
      <c r="A3480" s="1244"/>
      <c r="C3480" s="1221"/>
      <c r="I3480" s="1221"/>
      <c r="L3480" s="1221"/>
      <c r="Q3480" s="1299"/>
      <c r="R3480" s="1243"/>
    </row>
    <row r="3481" spans="1:18" s="1220" customFormat="1">
      <c r="A3481" s="1244"/>
      <c r="C3481" s="1221"/>
      <c r="I3481" s="1221"/>
      <c r="L3481" s="1221"/>
      <c r="Q3481" s="1299"/>
      <c r="R3481" s="1243"/>
    </row>
    <row r="3482" spans="1:18" s="1220" customFormat="1">
      <c r="A3482" s="1244"/>
      <c r="C3482" s="1221"/>
      <c r="I3482" s="1221"/>
      <c r="L3482" s="1221"/>
      <c r="Q3482" s="1299"/>
      <c r="R3482" s="1243"/>
    </row>
    <row r="3483" spans="1:18" s="1220" customFormat="1">
      <c r="A3483" s="1244"/>
      <c r="C3483" s="1221"/>
      <c r="I3483" s="1221"/>
      <c r="L3483" s="1221"/>
      <c r="Q3483" s="1299"/>
      <c r="R3483" s="1243"/>
    </row>
    <row r="3484" spans="1:18" s="1220" customFormat="1">
      <c r="A3484" s="1244"/>
      <c r="C3484" s="1221"/>
      <c r="I3484" s="1221"/>
      <c r="L3484" s="1221"/>
      <c r="Q3484" s="1299"/>
      <c r="R3484" s="1243"/>
    </row>
    <row r="3485" spans="1:18" s="1220" customFormat="1">
      <c r="A3485" s="1244"/>
      <c r="C3485" s="1221"/>
      <c r="I3485" s="1221"/>
      <c r="L3485" s="1221"/>
      <c r="Q3485" s="1299"/>
      <c r="R3485" s="1243"/>
    </row>
    <row r="3486" spans="1:18" s="1220" customFormat="1">
      <c r="A3486" s="1244"/>
      <c r="C3486" s="1221"/>
      <c r="I3486" s="1221"/>
      <c r="L3486" s="1221"/>
      <c r="Q3486" s="1299"/>
      <c r="R3486" s="1243"/>
    </row>
    <row r="3487" spans="1:18" s="1220" customFormat="1">
      <c r="A3487" s="1244"/>
      <c r="C3487" s="1221"/>
      <c r="I3487" s="1221"/>
      <c r="L3487" s="1221"/>
      <c r="Q3487" s="1299"/>
      <c r="R3487" s="1243"/>
    </row>
    <row r="3488" spans="1:18" s="1220" customFormat="1">
      <c r="A3488" s="1244"/>
      <c r="C3488" s="1221"/>
      <c r="I3488" s="1221"/>
      <c r="L3488" s="1221"/>
      <c r="Q3488" s="1299"/>
      <c r="R3488" s="1243"/>
    </row>
    <row r="3489" spans="1:18" s="1220" customFormat="1">
      <c r="A3489" s="1244"/>
      <c r="C3489" s="1221"/>
      <c r="I3489" s="1221"/>
      <c r="L3489" s="1221"/>
      <c r="Q3489" s="1299"/>
      <c r="R3489" s="1243"/>
    </row>
    <row r="3490" spans="1:18" s="1220" customFormat="1">
      <c r="A3490" s="1244"/>
      <c r="C3490" s="1221"/>
      <c r="I3490" s="1221"/>
      <c r="L3490" s="1221"/>
      <c r="Q3490" s="1299"/>
      <c r="R3490" s="1243"/>
    </row>
    <row r="3491" spans="1:18" s="1220" customFormat="1">
      <c r="A3491" s="1244"/>
      <c r="C3491" s="1221"/>
      <c r="I3491" s="1221"/>
      <c r="L3491" s="1221"/>
      <c r="Q3491" s="1299"/>
      <c r="R3491" s="1243"/>
    </row>
    <row r="3492" spans="1:18" s="1220" customFormat="1">
      <c r="A3492" s="1244"/>
      <c r="C3492" s="1221"/>
      <c r="I3492" s="1221"/>
      <c r="L3492" s="1221"/>
      <c r="Q3492" s="1299"/>
      <c r="R3492" s="1243"/>
    </row>
    <row r="3493" spans="1:18" s="1220" customFormat="1">
      <c r="A3493" s="1244"/>
      <c r="C3493" s="1221"/>
      <c r="I3493" s="1221"/>
      <c r="L3493" s="1221"/>
      <c r="Q3493" s="1299"/>
      <c r="R3493" s="1243"/>
    </row>
    <row r="3494" spans="1:18" s="1220" customFormat="1">
      <c r="A3494" s="1244"/>
      <c r="C3494" s="1221"/>
      <c r="I3494" s="1221"/>
      <c r="L3494" s="1221"/>
      <c r="Q3494" s="1299"/>
      <c r="R3494" s="1243"/>
    </row>
    <row r="3495" spans="1:18" s="1220" customFormat="1">
      <c r="A3495" s="1244"/>
      <c r="C3495" s="1221"/>
      <c r="I3495" s="1221"/>
      <c r="L3495" s="1221"/>
      <c r="Q3495" s="1299"/>
      <c r="R3495" s="1243"/>
    </row>
    <row r="3496" spans="1:18" s="1220" customFormat="1">
      <c r="A3496" s="1244"/>
      <c r="C3496" s="1221"/>
      <c r="I3496" s="1221"/>
      <c r="L3496" s="1221"/>
      <c r="Q3496" s="1299"/>
      <c r="R3496" s="1243"/>
    </row>
    <row r="3497" spans="1:18" s="1220" customFormat="1">
      <c r="A3497" s="1244"/>
      <c r="C3497" s="1221"/>
      <c r="I3497" s="1221"/>
      <c r="L3497" s="1221"/>
      <c r="Q3497" s="1299"/>
      <c r="R3497" s="1243"/>
    </row>
    <row r="3498" spans="1:18" s="1220" customFormat="1">
      <c r="A3498" s="1244"/>
      <c r="C3498" s="1221"/>
      <c r="I3498" s="1221"/>
      <c r="L3498" s="1221"/>
      <c r="Q3498" s="1299"/>
      <c r="R3498" s="1243"/>
    </row>
    <row r="3499" spans="1:18" s="1220" customFormat="1">
      <c r="A3499" s="1244"/>
      <c r="C3499" s="1221"/>
      <c r="I3499" s="1221"/>
      <c r="L3499" s="1221"/>
      <c r="Q3499" s="1299"/>
      <c r="R3499" s="1243"/>
    </row>
    <row r="3500" spans="1:18" s="1220" customFormat="1">
      <c r="A3500" s="1244"/>
      <c r="C3500" s="1221"/>
      <c r="I3500" s="1221"/>
      <c r="L3500" s="1221"/>
      <c r="Q3500" s="1299"/>
      <c r="R3500" s="1243"/>
    </row>
    <row r="3501" spans="1:18" s="1220" customFormat="1">
      <c r="A3501" s="1244"/>
      <c r="C3501" s="1221"/>
      <c r="I3501" s="1221"/>
      <c r="L3501" s="1221"/>
      <c r="Q3501" s="1299"/>
      <c r="R3501" s="1243"/>
    </row>
    <row r="3502" spans="1:18" s="1220" customFormat="1">
      <c r="A3502" s="1244"/>
      <c r="C3502" s="1221"/>
      <c r="I3502" s="1221"/>
      <c r="L3502" s="1221"/>
      <c r="Q3502" s="1299"/>
      <c r="R3502" s="1243"/>
    </row>
    <row r="3503" spans="1:18" s="1220" customFormat="1">
      <c r="A3503" s="1244"/>
      <c r="C3503" s="1221"/>
      <c r="I3503" s="1221"/>
      <c r="L3503" s="1221"/>
      <c r="Q3503" s="1299"/>
      <c r="R3503" s="1243"/>
    </row>
    <row r="3504" spans="1:18" s="1220" customFormat="1">
      <c r="A3504" s="1244"/>
      <c r="C3504" s="1221"/>
      <c r="I3504" s="1221"/>
      <c r="L3504" s="1221"/>
      <c r="Q3504" s="1299"/>
      <c r="R3504" s="1243"/>
    </row>
    <row r="3505" spans="1:18" s="1220" customFormat="1">
      <c r="A3505" s="1244"/>
      <c r="C3505" s="1221"/>
      <c r="I3505" s="1221"/>
      <c r="L3505" s="1221"/>
      <c r="Q3505" s="1299"/>
      <c r="R3505" s="1243"/>
    </row>
    <row r="3506" spans="1:18" s="1220" customFormat="1">
      <c r="A3506" s="1244"/>
      <c r="C3506" s="1221"/>
      <c r="I3506" s="1221"/>
      <c r="L3506" s="1221"/>
      <c r="Q3506" s="1299"/>
      <c r="R3506" s="1243"/>
    </row>
    <row r="3507" spans="1:18" s="1220" customFormat="1">
      <c r="A3507" s="1244"/>
      <c r="C3507" s="1221"/>
      <c r="I3507" s="1221"/>
      <c r="L3507" s="1221"/>
      <c r="Q3507" s="1299"/>
      <c r="R3507" s="1243"/>
    </row>
    <row r="3508" spans="1:18" s="1220" customFormat="1">
      <c r="A3508" s="1244"/>
      <c r="C3508" s="1221"/>
      <c r="I3508" s="1221"/>
      <c r="L3508" s="1221"/>
      <c r="Q3508" s="1299"/>
      <c r="R3508" s="1243"/>
    </row>
    <row r="3509" spans="1:18" s="1220" customFormat="1">
      <c r="A3509" s="1244"/>
      <c r="C3509" s="1221"/>
      <c r="I3509" s="1221"/>
      <c r="L3509" s="1221"/>
      <c r="Q3509" s="1299"/>
      <c r="R3509" s="1243"/>
    </row>
    <row r="3510" spans="1:18" s="1220" customFormat="1">
      <c r="A3510" s="1244"/>
      <c r="C3510" s="1221"/>
      <c r="I3510" s="1221"/>
      <c r="L3510" s="1221"/>
      <c r="Q3510" s="1299"/>
      <c r="R3510" s="1243"/>
    </row>
    <row r="3511" spans="1:18" s="1220" customFormat="1">
      <c r="A3511" s="1244"/>
      <c r="C3511" s="1221"/>
      <c r="I3511" s="1221"/>
      <c r="L3511" s="1221"/>
      <c r="Q3511" s="1299"/>
      <c r="R3511" s="1243"/>
    </row>
    <row r="3512" spans="1:18" s="1220" customFormat="1">
      <c r="A3512" s="1244"/>
      <c r="C3512" s="1221"/>
      <c r="I3512" s="1221"/>
      <c r="L3512" s="1221"/>
      <c r="Q3512" s="1299"/>
      <c r="R3512" s="1243"/>
    </row>
    <row r="3513" spans="1:18" s="1220" customFormat="1">
      <c r="A3513" s="1244"/>
      <c r="C3513" s="1221"/>
      <c r="I3513" s="1221"/>
      <c r="L3513" s="1221"/>
      <c r="Q3513" s="1299"/>
      <c r="R3513" s="1243"/>
    </row>
    <row r="3514" spans="1:18" s="1220" customFormat="1">
      <c r="A3514" s="1244"/>
      <c r="C3514" s="1221"/>
      <c r="I3514" s="1221"/>
      <c r="L3514" s="1221"/>
      <c r="Q3514" s="1299"/>
      <c r="R3514" s="1243"/>
    </row>
    <row r="3515" spans="1:18" s="1220" customFormat="1">
      <c r="A3515" s="1244"/>
      <c r="C3515" s="1221"/>
      <c r="I3515" s="1221"/>
      <c r="L3515" s="1221"/>
      <c r="Q3515" s="1299"/>
      <c r="R3515" s="1243"/>
    </row>
    <row r="3516" spans="1:18" s="1220" customFormat="1">
      <c r="A3516" s="1244"/>
      <c r="C3516" s="1221"/>
      <c r="I3516" s="1221"/>
      <c r="L3516" s="1221"/>
      <c r="Q3516" s="1299"/>
      <c r="R3516" s="1243"/>
    </row>
    <row r="3517" spans="1:18" s="1220" customFormat="1">
      <c r="A3517" s="1244"/>
      <c r="C3517" s="1221"/>
      <c r="I3517" s="1221"/>
      <c r="L3517" s="1221"/>
      <c r="Q3517" s="1299"/>
      <c r="R3517" s="1243"/>
    </row>
    <row r="3518" spans="1:18" s="1220" customFormat="1">
      <c r="A3518" s="1244"/>
      <c r="C3518" s="1221"/>
      <c r="I3518" s="1221"/>
      <c r="L3518" s="1221"/>
      <c r="Q3518" s="1299"/>
      <c r="R3518" s="1243"/>
    </row>
    <row r="3519" spans="1:18" s="1220" customFormat="1">
      <c r="A3519" s="1244"/>
      <c r="C3519" s="1221"/>
      <c r="I3519" s="1221"/>
      <c r="L3519" s="1221"/>
      <c r="Q3519" s="1299"/>
      <c r="R3519" s="1243"/>
    </row>
    <row r="3520" spans="1:18" s="1220" customFormat="1">
      <c r="A3520" s="1244"/>
      <c r="C3520" s="1221"/>
      <c r="I3520" s="1221"/>
      <c r="L3520" s="1221"/>
      <c r="Q3520" s="1299"/>
      <c r="R3520" s="1243"/>
    </row>
    <row r="3521" spans="1:18" s="1220" customFormat="1">
      <c r="A3521" s="1244"/>
      <c r="C3521" s="1221"/>
      <c r="I3521" s="1221"/>
      <c r="L3521" s="1221"/>
      <c r="Q3521" s="1299"/>
      <c r="R3521" s="1243"/>
    </row>
    <row r="3522" spans="1:18" s="1220" customFormat="1">
      <c r="A3522" s="1244"/>
      <c r="C3522" s="1221"/>
      <c r="I3522" s="1221"/>
      <c r="L3522" s="1221"/>
      <c r="Q3522" s="1299"/>
      <c r="R3522" s="1243"/>
    </row>
    <row r="3523" spans="1:18" s="1220" customFormat="1">
      <c r="A3523" s="1244"/>
      <c r="C3523" s="1221"/>
      <c r="I3523" s="1221"/>
      <c r="L3523" s="1221"/>
      <c r="Q3523" s="1299"/>
      <c r="R3523" s="1243"/>
    </row>
    <row r="3524" spans="1:18" s="1220" customFormat="1">
      <c r="A3524" s="1244"/>
      <c r="C3524" s="1221"/>
      <c r="I3524" s="1221"/>
      <c r="L3524" s="1221"/>
      <c r="Q3524" s="1299"/>
      <c r="R3524" s="1243"/>
    </row>
    <row r="3525" spans="1:18" s="1220" customFormat="1">
      <c r="A3525" s="1244"/>
      <c r="C3525" s="1221"/>
      <c r="I3525" s="1221"/>
      <c r="L3525" s="1221"/>
      <c r="Q3525" s="1299"/>
      <c r="R3525" s="1243"/>
    </row>
    <row r="3526" spans="1:18" s="1220" customFormat="1">
      <c r="A3526" s="1244"/>
      <c r="C3526" s="1221"/>
      <c r="I3526" s="1221"/>
      <c r="L3526" s="1221"/>
      <c r="Q3526" s="1299"/>
      <c r="R3526" s="1243"/>
    </row>
    <row r="3527" spans="1:18" s="1220" customFormat="1">
      <c r="A3527" s="1244"/>
      <c r="C3527" s="1221"/>
      <c r="I3527" s="1221"/>
      <c r="L3527" s="1221"/>
      <c r="Q3527" s="1299"/>
      <c r="R3527" s="1243"/>
    </row>
    <row r="3528" spans="1:18" s="1220" customFormat="1">
      <c r="A3528" s="1244"/>
      <c r="C3528" s="1221"/>
      <c r="I3528" s="1221"/>
      <c r="L3528" s="1221"/>
      <c r="Q3528" s="1299"/>
      <c r="R3528" s="1243"/>
    </row>
    <row r="3529" spans="1:18" s="1220" customFormat="1">
      <c r="A3529" s="1244"/>
      <c r="C3529" s="1221"/>
      <c r="I3529" s="1221"/>
      <c r="L3529" s="1221"/>
      <c r="Q3529" s="1299"/>
      <c r="R3529" s="1243"/>
    </row>
    <row r="3530" spans="1:18" s="1220" customFormat="1">
      <c r="A3530" s="1244"/>
      <c r="C3530" s="1221"/>
      <c r="I3530" s="1221"/>
      <c r="L3530" s="1221"/>
      <c r="Q3530" s="1299"/>
      <c r="R3530" s="1243"/>
    </row>
    <row r="3531" spans="1:18" s="1220" customFormat="1">
      <c r="A3531" s="1244"/>
      <c r="C3531" s="1221"/>
      <c r="I3531" s="1221"/>
      <c r="L3531" s="1221"/>
      <c r="Q3531" s="1299"/>
      <c r="R3531" s="1243"/>
    </row>
    <row r="3532" spans="1:18" s="1220" customFormat="1">
      <c r="A3532" s="1244"/>
      <c r="C3532" s="1221"/>
      <c r="I3532" s="1221"/>
      <c r="L3532" s="1221"/>
      <c r="Q3532" s="1299"/>
      <c r="R3532" s="1243"/>
    </row>
    <row r="3533" spans="1:18" s="1220" customFormat="1">
      <c r="A3533" s="1244"/>
      <c r="C3533" s="1221"/>
      <c r="I3533" s="1221"/>
      <c r="L3533" s="1221"/>
      <c r="Q3533" s="1299"/>
      <c r="R3533" s="1243"/>
    </row>
    <row r="3534" spans="1:18" s="1220" customFormat="1">
      <c r="A3534" s="1244"/>
      <c r="C3534" s="1221"/>
      <c r="I3534" s="1221"/>
      <c r="L3534" s="1221"/>
      <c r="Q3534" s="1299"/>
      <c r="R3534" s="1243"/>
    </row>
    <row r="3535" spans="1:18" s="1220" customFormat="1">
      <c r="A3535" s="1244"/>
      <c r="C3535" s="1221"/>
      <c r="I3535" s="1221"/>
      <c r="L3535" s="1221"/>
      <c r="Q3535" s="1299"/>
      <c r="R3535" s="1243"/>
    </row>
    <row r="3536" spans="1:18" s="1220" customFormat="1">
      <c r="A3536" s="1244"/>
      <c r="C3536" s="1221"/>
      <c r="I3536" s="1221"/>
      <c r="L3536" s="1221"/>
      <c r="Q3536" s="1299"/>
      <c r="R3536" s="1243"/>
    </row>
    <row r="3537" spans="1:18" s="1220" customFormat="1">
      <c r="A3537" s="1244"/>
      <c r="C3537" s="1221"/>
      <c r="I3537" s="1221"/>
      <c r="L3537" s="1221"/>
      <c r="Q3537" s="1299"/>
      <c r="R3537" s="1243"/>
    </row>
    <row r="3538" spans="1:18" s="1220" customFormat="1">
      <c r="A3538" s="1244"/>
      <c r="C3538" s="1221"/>
      <c r="I3538" s="1221"/>
      <c r="L3538" s="1221"/>
      <c r="Q3538" s="1299"/>
      <c r="R3538" s="1243"/>
    </row>
    <row r="3539" spans="1:18" s="1220" customFormat="1">
      <c r="A3539" s="1244"/>
      <c r="C3539" s="1221"/>
      <c r="I3539" s="1221"/>
      <c r="L3539" s="1221"/>
      <c r="Q3539" s="1299"/>
      <c r="R3539" s="1243"/>
    </row>
    <row r="3540" spans="1:18" s="1220" customFormat="1">
      <c r="A3540" s="1244"/>
      <c r="C3540" s="1221"/>
      <c r="I3540" s="1221"/>
      <c r="L3540" s="1221"/>
      <c r="Q3540" s="1299"/>
      <c r="R3540" s="1243"/>
    </row>
    <row r="3541" spans="1:18" s="1220" customFormat="1">
      <c r="A3541" s="1244"/>
      <c r="C3541" s="1221"/>
      <c r="I3541" s="1221"/>
      <c r="L3541" s="1221"/>
      <c r="Q3541" s="1299"/>
      <c r="R3541" s="1243"/>
    </row>
    <row r="3542" spans="1:18" s="1220" customFormat="1">
      <c r="A3542" s="1244"/>
      <c r="C3542" s="1221"/>
      <c r="I3542" s="1221"/>
      <c r="L3542" s="1221"/>
      <c r="Q3542" s="1299"/>
      <c r="R3542" s="1243"/>
    </row>
    <row r="3543" spans="1:18" s="1220" customFormat="1">
      <c r="A3543" s="1244"/>
      <c r="C3543" s="1221"/>
      <c r="I3543" s="1221"/>
      <c r="L3543" s="1221"/>
      <c r="Q3543" s="1299"/>
      <c r="R3543" s="1243"/>
    </row>
    <row r="3544" spans="1:18" s="1220" customFormat="1">
      <c r="A3544" s="1244"/>
      <c r="C3544" s="1221"/>
      <c r="I3544" s="1221"/>
      <c r="L3544" s="1221"/>
      <c r="Q3544" s="1299"/>
      <c r="R3544" s="1243"/>
    </row>
    <row r="3545" spans="1:18" s="1220" customFormat="1">
      <c r="A3545" s="1244"/>
      <c r="C3545" s="1221"/>
      <c r="I3545" s="1221"/>
      <c r="L3545" s="1221"/>
      <c r="Q3545" s="1299"/>
      <c r="R3545" s="1243"/>
    </row>
    <row r="3546" spans="1:18" s="1220" customFormat="1">
      <c r="A3546" s="1244"/>
      <c r="C3546" s="1221"/>
      <c r="I3546" s="1221"/>
      <c r="L3546" s="1221"/>
      <c r="Q3546" s="1299"/>
      <c r="R3546" s="1243"/>
    </row>
    <row r="3547" spans="1:18" s="1220" customFormat="1">
      <c r="A3547" s="1244"/>
      <c r="C3547" s="1221"/>
      <c r="I3547" s="1221"/>
      <c r="L3547" s="1221"/>
      <c r="Q3547" s="1299"/>
      <c r="R3547" s="1243"/>
    </row>
    <row r="3548" spans="1:18" s="1220" customFormat="1">
      <c r="A3548" s="1244"/>
      <c r="C3548" s="1221"/>
      <c r="I3548" s="1221"/>
      <c r="L3548" s="1221"/>
      <c r="Q3548" s="1299"/>
      <c r="R3548" s="1243"/>
    </row>
    <row r="3549" spans="1:18" s="1220" customFormat="1">
      <c r="A3549" s="1244"/>
      <c r="C3549" s="1221"/>
      <c r="I3549" s="1221"/>
      <c r="L3549" s="1221"/>
      <c r="Q3549" s="1299"/>
      <c r="R3549" s="1243"/>
    </row>
    <row r="3550" spans="1:18" s="1220" customFormat="1">
      <c r="A3550" s="1244"/>
      <c r="C3550" s="1221"/>
      <c r="I3550" s="1221"/>
      <c r="L3550" s="1221"/>
      <c r="Q3550" s="1299"/>
      <c r="R3550" s="1243"/>
    </row>
    <row r="3551" spans="1:18" s="1220" customFormat="1">
      <c r="A3551" s="1244"/>
      <c r="C3551" s="1221"/>
      <c r="I3551" s="1221"/>
      <c r="L3551" s="1221"/>
      <c r="Q3551" s="1299"/>
      <c r="R3551" s="1243"/>
    </row>
    <row r="3552" spans="1:18" s="1220" customFormat="1">
      <c r="A3552" s="1244"/>
      <c r="C3552" s="1221"/>
      <c r="I3552" s="1221"/>
      <c r="L3552" s="1221"/>
      <c r="Q3552" s="1299"/>
      <c r="R3552" s="1243"/>
    </row>
    <row r="3553" spans="1:18" s="1220" customFormat="1">
      <c r="A3553" s="1244"/>
      <c r="C3553" s="1221"/>
      <c r="I3553" s="1221"/>
      <c r="L3553" s="1221"/>
      <c r="Q3553" s="1299"/>
      <c r="R3553" s="1243"/>
    </row>
    <row r="3554" spans="1:18" s="1220" customFormat="1">
      <c r="A3554" s="1244"/>
      <c r="C3554" s="1221"/>
      <c r="I3554" s="1221"/>
      <c r="L3554" s="1221"/>
      <c r="Q3554" s="1299"/>
      <c r="R3554" s="1243"/>
    </row>
    <row r="3555" spans="1:18" s="1220" customFormat="1">
      <c r="A3555" s="1244"/>
      <c r="C3555" s="1221"/>
      <c r="I3555" s="1221"/>
      <c r="L3555" s="1221"/>
      <c r="Q3555" s="1299"/>
      <c r="R3555" s="1243"/>
    </row>
    <row r="3556" spans="1:18" s="1220" customFormat="1">
      <c r="A3556" s="1244"/>
      <c r="C3556" s="1221"/>
      <c r="I3556" s="1221"/>
      <c r="L3556" s="1221"/>
      <c r="Q3556" s="1299"/>
      <c r="R3556" s="1243"/>
    </row>
    <row r="3557" spans="1:18" s="1220" customFormat="1">
      <c r="A3557" s="1244"/>
      <c r="C3557" s="1221"/>
      <c r="I3557" s="1221"/>
      <c r="L3557" s="1221"/>
      <c r="Q3557" s="1299"/>
      <c r="R3557" s="1243"/>
    </row>
    <row r="3558" spans="1:18" s="1220" customFormat="1">
      <c r="A3558" s="1244"/>
      <c r="C3558" s="1221"/>
      <c r="I3558" s="1221"/>
      <c r="L3558" s="1221"/>
      <c r="Q3558" s="1299"/>
      <c r="R3558" s="1243"/>
    </row>
    <row r="3559" spans="1:18" s="1220" customFormat="1">
      <c r="A3559" s="1244"/>
      <c r="C3559" s="1221"/>
      <c r="I3559" s="1221"/>
      <c r="L3559" s="1221"/>
      <c r="Q3559" s="1299"/>
      <c r="R3559" s="1243"/>
    </row>
    <row r="3560" spans="1:18" s="1220" customFormat="1">
      <c r="A3560" s="1244"/>
      <c r="C3560" s="1221"/>
      <c r="I3560" s="1221"/>
      <c r="L3560" s="1221"/>
      <c r="Q3560" s="1299"/>
      <c r="R3560" s="1243"/>
    </row>
    <row r="3561" spans="1:18" s="1220" customFormat="1">
      <c r="A3561" s="1244"/>
      <c r="C3561" s="1221"/>
      <c r="I3561" s="1221"/>
      <c r="L3561" s="1221"/>
      <c r="Q3561" s="1299"/>
      <c r="R3561" s="1243"/>
    </row>
    <row r="3562" spans="1:18" s="1220" customFormat="1">
      <c r="A3562" s="1244"/>
      <c r="C3562" s="1221"/>
      <c r="I3562" s="1221"/>
      <c r="L3562" s="1221"/>
      <c r="Q3562" s="1299"/>
      <c r="R3562" s="1243"/>
    </row>
    <row r="3563" spans="1:18" s="1220" customFormat="1">
      <c r="A3563" s="1244"/>
      <c r="C3563" s="1221"/>
      <c r="I3563" s="1221"/>
      <c r="L3563" s="1221"/>
      <c r="Q3563" s="1299"/>
      <c r="R3563" s="1243"/>
    </row>
    <row r="3564" spans="1:18" s="1220" customFormat="1">
      <c r="A3564" s="1244"/>
      <c r="C3564" s="1221"/>
      <c r="I3564" s="1221"/>
      <c r="L3564" s="1221"/>
      <c r="Q3564" s="1299"/>
      <c r="R3564" s="1243"/>
    </row>
    <row r="3565" spans="1:18" s="1220" customFormat="1">
      <c r="A3565" s="1244"/>
      <c r="C3565" s="1221"/>
      <c r="I3565" s="1221"/>
      <c r="L3565" s="1221"/>
      <c r="Q3565" s="1299"/>
      <c r="R3565" s="1243"/>
    </row>
    <row r="3566" spans="1:18" s="1220" customFormat="1">
      <c r="A3566" s="1244"/>
      <c r="C3566" s="1221"/>
      <c r="I3566" s="1221"/>
      <c r="L3566" s="1221"/>
      <c r="Q3566" s="1299"/>
      <c r="R3566" s="1243"/>
    </row>
    <row r="3567" spans="1:18" s="1220" customFormat="1">
      <c r="A3567" s="1244"/>
      <c r="C3567" s="1221"/>
      <c r="I3567" s="1221"/>
      <c r="L3567" s="1221"/>
      <c r="Q3567" s="1299"/>
      <c r="R3567" s="1243"/>
    </row>
    <row r="3568" spans="1:18" s="1220" customFormat="1">
      <c r="A3568" s="1244"/>
      <c r="C3568" s="1221"/>
      <c r="I3568" s="1221"/>
      <c r="L3568" s="1221"/>
      <c r="Q3568" s="1299"/>
      <c r="R3568" s="1243"/>
    </row>
    <row r="3569" spans="1:18" s="1220" customFormat="1">
      <c r="A3569" s="1244"/>
      <c r="C3569" s="1221"/>
      <c r="I3569" s="1221"/>
      <c r="L3569" s="1221"/>
      <c r="Q3569" s="1299"/>
      <c r="R3569" s="1243"/>
    </row>
    <row r="3570" spans="1:18" s="1220" customFormat="1">
      <c r="A3570" s="1244"/>
      <c r="C3570" s="1221"/>
      <c r="I3570" s="1221"/>
      <c r="L3570" s="1221"/>
      <c r="Q3570" s="1299"/>
      <c r="R3570" s="1243"/>
    </row>
    <row r="3571" spans="1:18" s="1220" customFormat="1">
      <c r="A3571" s="1244"/>
      <c r="C3571" s="1221"/>
      <c r="I3571" s="1221"/>
      <c r="L3571" s="1221"/>
      <c r="Q3571" s="1299"/>
      <c r="R3571" s="1243"/>
    </row>
    <row r="3572" spans="1:18" s="1220" customFormat="1">
      <c r="A3572" s="1244"/>
      <c r="C3572" s="1221"/>
      <c r="I3572" s="1221"/>
      <c r="L3572" s="1221"/>
      <c r="Q3572" s="1299"/>
      <c r="R3572" s="1243"/>
    </row>
    <row r="3573" spans="1:18" s="1220" customFormat="1">
      <c r="A3573" s="1244"/>
      <c r="C3573" s="1221"/>
      <c r="I3573" s="1221"/>
      <c r="L3573" s="1221"/>
      <c r="Q3573" s="1299"/>
      <c r="R3573" s="1243"/>
    </row>
    <row r="3574" spans="1:18" s="1220" customFormat="1">
      <c r="A3574" s="1244"/>
      <c r="C3574" s="1221"/>
      <c r="I3574" s="1221"/>
      <c r="L3574" s="1221"/>
      <c r="Q3574" s="1299"/>
      <c r="R3574" s="1243"/>
    </row>
    <row r="3575" spans="1:18" s="1220" customFormat="1">
      <c r="A3575" s="1244"/>
      <c r="C3575" s="1221"/>
      <c r="I3575" s="1221"/>
      <c r="L3575" s="1221"/>
      <c r="Q3575" s="1299"/>
      <c r="R3575" s="1243"/>
    </row>
    <row r="3576" spans="1:18" s="1220" customFormat="1">
      <c r="A3576" s="1244"/>
      <c r="C3576" s="1221"/>
      <c r="I3576" s="1221"/>
      <c r="L3576" s="1221"/>
      <c r="Q3576" s="1299"/>
      <c r="R3576" s="1243"/>
    </row>
    <row r="3577" spans="1:18" s="1220" customFormat="1">
      <c r="A3577" s="1244"/>
      <c r="C3577" s="1221"/>
      <c r="I3577" s="1221"/>
      <c r="L3577" s="1221"/>
      <c r="Q3577" s="1299"/>
      <c r="R3577" s="1243"/>
    </row>
    <row r="3578" spans="1:18" s="1220" customFormat="1">
      <c r="A3578" s="1244"/>
      <c r="C3578" s="1221"/>
      <c r="I3578" s="1221"/>
      <c r="L3578" s="1221"/>
      <c r="Q3578" s="1299"/>
      <c r="R3578" s="1243"/>
    </row>
    <row r="3579" spans="1:18" s="1220" customFormat="1">
      <c r="A3579" s="1244"/>
      <c r="C3579" s="1221"/>
      <c r="I3579" s="1221"/>
      <c r="L3579" s="1221"/>
      <c r="Q3579" s="1299"/>
      <c r="R3579" s="1243"/>
    </row>
    <row r="3580" spans="1:18" s="1220" customFormat="1">
      <c r="A3580" s="1244"/>
      <c r="C3580" s="1221"/>
      <c r="I3580" s="1221"/>
      <c r="L3580" s="1221"/>
      <c r="Q3580" s="1299"/>
      <c r="R3580" s="1243"/>
    </row>
    <row r="3581" spans="1:18" s="1220" customFormat="1">
      <c r="A3581" s="1244"/>
      <c r="C3581" s="1221"/>
      <c r="I3581" s="1221"/>
      <c r="L3581" s="1221"/>
      <c r="Q3581" s="1299"/>
      <c r="R3581" s="1243"/>
    </row>
    <row r="3582" spans="1:18" s="1220" customFormat="1">
      <c r="A3582" s="1244"/>
      <c r="C3582" s="1221"/>
      <c r="I3582" s="1221"/>
      <c r="L3582" s="1221"/>
      <c r="Q3582" s="1299"/>
      <c r="R3582" s="1243"/>
    </row>
    <row r="3583" spans="1:18" s="1220" customFormat="1">
      <c r="A3583" s="1244"/>
      <c r="C3583" s="1221"/>
      <c r="I3583" s="1221"/>
      <c r="L3583" s="1221"/>
      <c r="Q3583" s="1299"/>
      <c r="R3583" s="1243"/>
    </row>
    <row r="3584" spans="1:18" s="1220" customFormat="1">
      <c r="A3584" s="1244"/>
      <c r="C3584" s="1221"/>
      <c r="I3584" s="1221"/>
      <c r="L3584" s="1221"/>
      <c r="Q3584" s="1299"/>
      <c r="R3584" s="1243"/>
    </row>
    <row r="3585" spans="1:18" s="1220" customFormat="1">
      <c r="A3585" s="1244"/>
      <c r="C3585" s="1221"/>
      <c r="I3585" s="1221"/>
      <c r="L3585" s="1221"/>
      <c r="Q3585" s="1299"/>
      <c r="R3585" s="1243"/>
    </row>
    <row r="3586" spans="1:18" s="1220" customFormat="1">
      <c r="A3586" s="1244"/>
      <c r="C3586" s="1221"/>
      <c r="I3586" s="1221"/>
      <c r="L3586" s="1221"/>
      <c r="Q3586" s="1299"/>
      <c r="R3586" s="1243"/>
    </row>
    <row r="3587" spans="1:18" s="1220" customFormat="1">
      <c r="A3587" s="1244"/>
      <c r="C3587" s="1221"/>
      <c r="I3587" s="1221"/>
      <c r="L3587" s="1221"/>
      <c r="Q3587" s="1299"/>
      <c r="R3587" s="1243"/>
    </row>
    <row r="3588" spans="1:18" s="1220" customFormat="1">
      <c r="A3588" s="1244"/>
      <c r="C3588" s="1221"/>
      <c r="I3588" s="1221"/>
      <c r="L3588" s="1221"/>
      <c r="Q3588" s="1299"/>
      <c r="R3588" s="1243"/>
    </row>
    <row r="3589" spans="1:18" s="1220" customFormat="1">
      <c r="A3589" s="1244"/>
      <c r="C3589" s="1221"/>
      <c r="I3589" s="1221"/>
      <c r="L3589" s="1221"/>
      <c r="Q3589" s="1299"/>
      <c r="R3589" s="1243"/>
    </row>
    <row r="3590" spans="1:18" s="1220" customFormat="1">
      <c r="A3590" s="1244"/>
      <c r="C3590" s="1221"/>
      <c r="I3590" s="1221"/>
      <c r="L3590" s="1221"/>
      <c r="Q3590" s="1299"/>
      <c r="R3590" s="1243"/>
    </row>
    <row r="3591" spans="1:18" s="1220" customFormat="1">
      <c r="A3591" s="1244"/>
      <c r="C3591" s="1221"/>
      <c r="I3591" s="1221"/>
      <c r="L3591" s="1221"/>
      <c r="Q3591" s="1299"/>
      <c r="R3591" s="1243"/>
    </row>
    <row r="3592" spans="1:18" s="1220" customFormat="1">
      <c r="A3592" s="1244"/>
      <c r="C3592" s="1221"/>
      <c r="I3592" s="1221"/>
      <c r="L3592" s="1221"/>
      <c r="Q3592" s="1299"/>
      <c r="R3592" s="1243"/>
    </row>
    <row r="3593" spans="1:18" s="1220" customFormat="1">
      <c r="A3593" s="1244"/>
      <c r="C3593" s="1221"/>
      <c r="I3593" s="1221"/>
      <c r="L3593" s="1221"/>
      <c r="Q3593" s="1299"/>
      <c r="R3593" s="1243"/>
    </row>
    <row r="3594" spans="1:18" s="1220" customFormat="1">
      <c r="A3594" s="1244"/>
      <c r="C3594" s="1221"/>
      <c r="I3594" s="1221"/>
      <c r="L3594" s="1221"/>
      <c r="Q3594" s="1299"/>
      <c r="R3594" s="1243"/>
    </row>
    <row r="3595" spans="1:18" s="1220" customFormat="1">
      <c r="A3595" s="1244"/>
      <c r="C3595" s="1221"/>
      <c r="I3595" s="1221"/>
      <c r="L3595" s="1221"/>
      <c r="Q3595" s="1299"/>
      <c r="R3595" s="1243"/>
    </row>
    <row r="3596" spans="1:18" s="1220" customFormat="1">
      <c r="A3596" s="1244"/>
      <c r="C3596" s="1221"/>
      <c r="I3596" s="1221"/>
      <c r="L3596" s="1221"/>
      <c r="Q3596" s="1299"/>
      <c r="R3596" s="1243"/>
    </row>
    <row r="3597" spans="1:18" s="1220" customFormat="1">
      <c r="A3597" s="1244"/>
      <c r="C3597" s="1221"/>
      <c r="I3597" s="1221"/>
      <c r="L3597" s="1221"/>
      <c r="Q3597" s="1299"/>
      <c r="R3597" s="1243"/>
    </row>
    <row r="3598" spans="1:18" s="1220" customFormat="1">
      <c r="A3598" s="1244"/>
      <c r="C3598" s="1221"/>
      <c r="I3598" s="1221"/>
      <c r="L3598" s="1221"/>
      <c r="Q3598" s="1299"/>
      <c r="R3598" s="1243"/>
    </row>
    <row r="3599" spans="1:18" s="1220" customFormat="1">
      <c r="A3599" s="1244"/>
      <c r="C3599" s="1221"/>
      <c r="I3599" s="1221"/>
      <c r="L3599" s="1221"/>
      <c r="Q3599" s="1299"/>
      <c r="R3599" s="1243"/>
    </row>
    <row r="3600" spans="1:18" s="1220" customFormat="1">
      <c r="A3600" s="1244"/>
      <c r="C3600" s="1221"/>
      <c r="I3600" s="1221"/>
      <c r="L3600" s="1221"/>
      <c r="Q3600" s="1299"/>
      <c r="R3600" s="1243"/>
    </row>
    <row r="3601" spans="1:18" s="1220" customFormat="1">
      <c r="A3601" s="1244"/>
      <c r="C3601" s="1221"/>
      <c r="I3601" s="1221"/>
      <c r="L3601" s="1221"/>
      <c r="Q3601" s="1299"/>
      <c r="R3601" s="1243"/>
    </row>
    <row r="3602" spans="1:18" s="1220" customFormat="1">
      <c r="A3602" s="1244"/>
      <c r="C3602" s="1221"/>
      <c r="I3602" s="1221"/>
      <c r="L3602" s="1221"/>
      <c r="Q3602" s="1299"/>
      <c r="R3602" s="1243"/>
    </row>
    <row r="3603" spans="1:18" s="1220" customFormat="1">
      <c r="A3603" s="1244"/>
      <c r="C3603" s="1221"/>
      <c r="I3603" s="1221"/>
      <c r="L3603" s="1221"/>
      <c r="Q3603" s="1299"/>
      <c r="R3603" s="1243"/>
    </row>
    <row r="3604" spans="1:18" s="1220" customFormat="1">
      <c r="A3604" s="1244"/>
      <c r="C3604" s="1221"/>
      <c r="I3604" s="1221"/>
      <c r="L3604" s="1221"/>
      <c r="Q3604" s="1299"/>
      <c r="R3604" s="1243"/>
    </row>
    <row r="3605" spans="1:18" s="1220" customFormat="1">
      <c r="A3605" s="1244"/>
      <c r="C3605" s="1221"/>
      <c r="I3605" s="1221"/>
      <c r="L3605" s="1221"/>
      <c r="Q3605" s="1299"/>
      <c r="R3605" s="1243"/>
    </row>
    <row r="3606" spans="1:18" s="1220" customFormat="1">
      <c r="A3606" s="1244"/>
      <c r="C3606" s="1221"/>
      <c r="I3606" s="1221"/>
      <c r="L3606" s="1221"/>
      <c r="Q3606" s="1299"/>
      <c r="R3606" s="1243"/>
    </row>
    <row r="3607" spans="1:18" s="1220" customFormat="1">
      <c r="A3607" s="1244"/>
      <c r="C3607" s="1221"/>
      <c r="I3607" s="1221"/>
      <c r="L3607" s="1221"/>
      <c r="Q3607" s="1299"/>
      <c r="R3607" s="1243"/>
    </row>
    <row r="3608" spans="1:18" s="1220" customFormat="1">
      <c r="A3608" s="1244"/>
      <c r="C3608" s="1221"/>
      <c r="I3608" s="1221"/>
      <c r="L3608" s="1221"/>
      <c r="Q3608" s="1299"/>
      <c r="R3608" s="1243"/>
    </row>
    <row r="3609" spans="1:18" s="1220" customFormat="1">
      <c r="A3609" s="1244"/>
      <c r="C3609" s="1221"/>
      <c r="I3609" s="1221"/>
      <c r="L3609" s="1221"/>
      <c r="Q3609" s="1299"/>
      <c r="R3609" s="1243"/>
    </row>
    <row r="3610" spans="1:18" s="1220" customFormat="1">
      <c r="A3610" s="1244"/>
      <c r="C3610" s="1221"/>
      <c r="I3610" s="1221"/>
      <c r="L3610" s="1221"/>
      <c r="Q3610" s="1299"/>
      <c r="R3610" s="1243"/>
    </row>
    <row r="3611" spans="1:18" s="1220" customFormat="1">
      <c r="A3611" s="1244"/>
      <c r="C3611" s="1221"/>
      <c r="I3611" s="1221"/>
      <c r="L3611" s="1221"/>
      <c r="Q3611" s="1299"/>
      <c r="R3611" s="1243"/>
    </row>
    <row r="3612" spans="1:18" s="1220" customFormat="1">
      <c r="A3612" s="1244"/>
      <c r="C3612" s="1221"/>
      <c r="I3612" s="1221"/>
      <c r="L3612" s="1221"/>
      <c r="Q3612" s="1299"/>
      <c r="R3612" s="1243"/>
    </row>
    <row r="3613" spans="1:18" s="1220" customFormat="1">
      <c r="A3613" s="1244"/>
      <c r="C3613" s="1221"/>
      <c r="I3613" s="1221"/>
      <c r="L3613" s="1221"/>
      <c r="Q3613" s="1299"/>
      <c r="R3613" s="1243"/>
    </row>
    <row r="3614" spans="1:18" s="1220" customFormat="1">
      <c r="A3614" s="1244"/>
      <c r="C3614" s="1221"/>
      <c r="I3614" s="1221"/>
      <c r="L3614" s="1221"/>
      <c r="Q3614" s="1299"/>
      <c r="R3614" s="1243"/>
    </row>
    <row r="3615" spans="1:18" s="1220" customFormat="1">
      <c r="A3615" s="1244"/>
      <c r="C3615" s="1221"/>
      <c r="I3615" s="1221"/>
      <c r="L3615" s="1221"/>
      <c r="Q3615" s="1299"/>
      <c r="R3615" s="1243"/>
    </row>
    <row r="3616" spans="1:18" s="1220" customFormat="1">
      <c r="A3616" s="1244"/>
      <c r="C3616" s="1221"/>
      <c r="I3616" s="1221"/>
      <c r="L3616" s="1221"/>
      <c r="Q3616" s="1299"/>
      <c r="R3616" s="1243"/>
    </row>
    <row r="3617" spans="1:18" s="1220" customFormat="1">
      <c r="A3617" s="1244"/>
      <c r="C3617" s="1221"/>
      <c r="I3617" s="1221"/>
      <c r="L3617" s="1221"/>
      <c r="Q3617" s="1299"/>
      <c r="R3617" s="1243"/>
    </row>
    <row r="3618" spans="1:18" s="1220" customFormat="1">
      <c r="A3618" s="1244"/>
      <c r="C3618" s="1221"/>
      <c r="I3618" s="1221"/>
      <c r="L3618" s="1221"/>
      <c r="Q3618" s="1299"/>
      <c r="R3618" s="1243"/>
    </row>
    <row r="3619" spans="1:18" s="1220" customFormat="1">
      <c r="A3619" s="1244"/>
      <c r="C3619" s="1221"/>
      <c r="I3619" s="1221"/>
      <c r="L3619" s="1221"/>
      <c r="Q3619" s="1299"/>
      <c r="R3619" s="1243"/>
    </row>
    <row r="3620" spans="1:18" s="1220" customFormat="1">
      <c r="A3620" s="1244"/>
      <c r="C3620" s="1221"/>
      <c r="I3620" s="1221"/>
      <c r="L3620" s="1221"/>
      <c r="Q3620" s="1299"/>
      <c r="R3620" s="1243"/>
    </row>
    <row r="3621" spans="1:18" s="1220" customFormat="1">
      <c r="A3621" s="1244"/>
      <c r="C3621" s="1221"/>
      <c r="I3621" s="1221"/>
      <c r="L3621" s="1221"/>
      <c r="Q3621" s="1299"/>
      <c r="R3621" s="1243"/>
    </row>
    <row r="3622" spans="1:18" s="1220" customFormat="1">
      <c r="A3622" s="1244"/>
      <c r="C3622" s="1221"/>
      <c r="I3622" s="1221"/>
      <c r="L3622" s="1221"/>
      <c r="Q3622" s="1299"/>
      <c r="R3622" s="1243"/>
    </row>
    <row r="3623" spans="1:18" s="1220" customFormat="1">
      <c r="A3623" s="1244"/>
      <c r="C3623" s="1221"/>
      <c r="I3623" s="1221"/>
      <c r="L3623" s="1221"/>
      <c r="Q3623" s="1299"/>
      <c r="R3623" s="1243"/>
    </row>
    <row r="3624" spans="1:18" s="1220" customFormat="1">
      <c r="A3624" s="1244"/>
      <c r="C3624" s="1221"/>
      <c r="I3624" s="1221"/>
      <c r="L3624" s="1221"/>
      <c r="Q3624" s="1299"/>
      <c r="R3624" s="1243"/>
    </row>
    <row r="3625" spans="1:18" s="1220" customFormat="1">
      <c r="A3625" s="1244"/>
      <c r="C3625" s="1221"/>
      <c r="I3625" s="1221"/>
      <c r="L3625" s="1221"/>
      <c r="Q3625" s="1299"/>
      <c r="R3625" s="1243"/>
    </row>
    <row r="3626" spans="1:18" s="1220" customFormat="1">
      <c r="A3626" s="1244"/>
      <c r="C3626" s="1221"/>
      <c r="I3626" s="1221"/>
      <c r="L3626" s="1221"/>
      <c r="Q3626" s="1299"/>
      <c r="R3626" s="1243"/>
    </row>
    <row r="3627" spans="1:18" s="1220" customFormat="1">
      <c r="A3627" s="1244"/>
      <c r="C3627" s="1221"/>
      <c r="I3627" s="1221"/>
      <c r="L3627" s="1221"/>
      <c r="Q3627" s="1299"/>
      <c r="R3627" s="1243"/>
    </row>
    <row r="3628" spans="1:18" s="1220" customFormat="1">
      <c r="A3628" s="1244"/>
      <c r="C3628" s="1221"/>
      <c r="I3628" s="1221"/>
      <c r="L3628" s="1221"/>
      <c r="Q3628" s="1299"/>
      <c r="R3628" s="1243"/>
    </row>
    <row r="3629" spans="1:18" s="1220" customFormat="1">
      <c r="A3629" s="1244"/>
      <c r="C3629" s="1221"/>
      <c r="I3629" s="1221"/>
      <c r="L3629" s="1221"/>
      <c r="Q3629" s="1299"/>
      <c r="R3629" s="1243"/>
    </row>
    <row r="3630" spans="1:18" s="1220" customFormat="1">
      <c r="A3630" s="1244"/>
      <c r="C3630" s="1221"/>
      <c r="I3630" s="1221"/>
      <c r="L3630" s="1221"/>
      <c r="Q3630" s="1299"/>
      <c r="R3630" s="1243"/>
    </row>
    <row r="3631" spans="1:18" s="1220" customFormat="1">
      <c r="A3631" s="1244"/>
      <c r="C3631" s="1221"/>
      <c r="I3631" s="1221"/>
      <c r="L3631" s="1221"/>
      <c r="Q3631" s="1299"/>
      <c r="R3631" s="1243"/>
    </row>
    <row r="3632" spans="1:18" s="1220" customFormat="1">
      <c r="A3632" s="1244"/>
      <c r="C3632" s="1221"/>
      <c r="I3632" s="1221"/>
      <c r="L3632" s="1221"/>
      <c r="Q3632" s="1299"/>
      <c r="R3632" s="1243"/>
    </row>
    <row r="3633" spans="1:18" s="1220" customFormat="1">
      <c r="A3633" s="1244"/>
      <c r="C3633" s="1221"/>
      <c r="I3633" s="1221"/>
      <c r="L3633" s="1221"/>
      <c r="Q3633" s="1299"/>
      <c r="R3633" s="1243"/>
    </row>
    <row r="3634" spans="1:18" s="1220" customFormat="1">
      <c r="A3634" s="1244"/>
      <c r="C3634" s="1221"/>
      <c r="I3634" s="1221"/>
      <c r="L3634" s="1221"/>
      <c r="Q3634" s="1299"/>
      <c r="R3634" s="1243"/>
    </row>
    <row r="3635" spans="1:18" s="1220" customFormat="1">
      <c r="A3635" s="1244"/>
      <c r="C3635" s="1221"/>
      <c r="I3635" s="1221"/>
      <c r="L3635" s="1221"/>
      <c r="Q3635" s="1299"/>
      <c r="R3635" s="1243"/>
    </row>
    <row r="3636" spans="1:18" s="1220" customFormat="1">
      <c r="A3636" s="1244"/>
      <c r="C3636" s="1221"/>
      <c r="I3636" s="1221"/>
      <c r="L3636" s="1221"/>
      <c r="Q3636" s="1299"/>
      <c r="R3636" s="1243"/>
    </row>
    <row r="3637" spans="1:18" s="1220" customFormat="1">
      <c r="A3637" s="1244"/>
      <c r="C3637" s="1221"/>
      <c r="I3637" s="1221"/>
      <c r="L3637" s="1221"/>
      <c r="Q3637" s="1299"/>
      <c r="R3637" s="1243"/>
    </row>
    <row r="3638" spans="1:18" s="1220" customFormat="1">
      <c r="A3638" s="1244"/>
      <c r="C3638" s="1221"/>
      <c r="I3638" s="1221"/>
      <c r="L3638" s="1221"/>
      <c r="Q3638" s="1299"/>
      <c r="R3638" s="1243"/>
    </row>
    <row r="3639" spans="1:18" s="1220" customFormat="1">
      <c r="A3639" s="1244"/>
      <c r="C3639" s="1221"/>
      <c r="I3639" s="1221"/>
      <c r="L3639" s="1221"/>
      <c r="Q3639" s="1299"/>
      <c r="R3639" s="1243"/>
    </row>
    <row r="3640" spans="1:18" s="1220" customFormat="1">
      <c r="A3640" s="1244"/>
      <c r="C3640" s="1221"/>
      <c r="I3640" s="1221"/>
      <c r="L3640" s="1221"/>
      <c r="Q3640" s="1299"/>
      <c r="R3640" s="1243"/>
    </row>
    <row r="3641" spans="1:18" s="1220" customFormat="1">
      <c r="A3641" s="1244"/>
      <c r="C3641" s="1221"/>
      <c r="I3641" s="1221"/>
      <c r="L3641" s="1221"/>
      <c r="Q3641" s="1299"/>
      <c r="R3641" s="1243"/>
    </row>
    <row r="3642" spans="1:18" s="1220" customFormat="1">
      <c r="A3642" s="1244"/>
      <c r="C3642" s="1221"/>
      <c r="I3642" s="1221"/>
      <c r="L3642" s="1221"/>
      <c r="Q3642" s="1299"/>
      <c r="R3642" s="1243"/>
    </row>
    <row r="3643" spans="1:18" s="1220" customFormat="1">
      <c r="A3643" s="1244"/>
      <c r="C3643" s="1221"/>
      <c r="I3643" s="1221"/>
      <c r="L3643" s="1221"/>
      <c r="Q3643" s="1299"/>
      <c r="R3643" s="1243"/>
    </row>
    <row r="3644" spans="1:18" s="1220" customFormat="1">
      <c r="A3644" s="1244"/>
      <c r="C3644" s="1221"/>
      <c r="I3644" s="1221"/>
      <c r="L3644" s="1221"/>
      <c r="Q3644" s="1299"/>
      <c r="R3644" s="1243"/>
    </row>
    <row r="3645" spans="1:18" s="1220" customFormat="1">
      <c r="A3645" s="1244"/>
      <c r="C3645" s="1221"/>
      <c r="I3645" s="1221"/>
      <c r="L3645" s="1221"/>
      <c r="Q3645" s="1299"/>
      <c r="R3645" s="1243"/>
    </row>
    <row r="3646" spans="1:18" s="1220" customFormat="1">
      <c r="A3646" s="1244"/>
      <c r="C3646" s="1221"/>
      <c r="I3646" s="1221"/>
      <c r="L3646" s="1221"/>
      <c r="Q3646" s="1299"/>
      <c r="R3646" s="1243"/>
    </row>
    <row r="3647" spans="1:18" s="1220" customFormat="1">
      <c r="A3647" s="1244"/>
      <c r="C3647" s="1221"/>
      <c r="I3647" s="1221"/>
      <c r="L3647" s="1221"/>
      <c r="Q3647" s="1299"/>
      <c r="R3647" s="1243"/>
    </row>
    <row r="3648" spans="1:18" s="1220" customFormat="1">
      <c r="A3648" s="1244"/>
      <c r="C3648" s="1221"/>
      <c r="I3648" s="1221"/>
      <c r="L3648" s="1221"/>
      <c r="Q3648" s="1299"/>
      <c r="R3648" s="1243"/>
    </row>
    <row r="3649" spans="1:18" s="1220" customFormat="1">
      <c r="A3649" s="1244"/>
      <c r="C3649" s="1221"/>
      <c r="I3649" s="1221"/>
      <c r="L3649" s="1221"/>
      <c r="Q3649" s="1299"/>
      <c r="R3649" s="1243"/>
    </row>
    <row r="3650" spans="1:18" s="1220" customFormat="1">
      <c r="A3650" s="1244"/>
      <c r="C3650" s="1221"/>
      <c r="I3650" s="1221"/>
      <c r="L3650" s="1221"/>
      <c r="Q3650" s="1299"/>
      <c r="R3650" s="1243"/>
    </row>
    <row r="3651" spans="1:18" s="1220" customFormat="1">
      <c r="A3651" s="1244"/>
      <c r="C3651" s="1221"/>
      <c r="I3651" s="1221"/>
      <c r="L3651" s="1221"/>
      <c r="Q3651" s="1299"/>
      <c r="R3651" s="1243"/>
    </row>
    <row r="3652" spans="1:18" s="1220" customFormat="1">
      <c r="A3652" s="1244"/>
      <c r="C3652" s="1221"/>
      <c r="I3652" s="1221"/>
      <c r="L3652" s="1221"/>
      <c r="Q3652" s="1299"/>
      <c r="R3652" s="1243"/>
    </row>
    <row r="3653" spans="1:18" s="1220" customFormat="1">
      <c r="A3653" s="1244"/>
      <c r="C3653" s="1221"/>
      <c r="I3653" s="1221"/>
      <c r="L3653" s="1221"/>
      <c r="Q3653" s="1299"/>
      <c r="R3653" s="1243"/>
    </row>
    <row r="3654" spans="1:18" s="1220" customFormat="1">
      <c r="A3654" s="1244"/>
      <c r="C3654" s="1221"/>
      <c r="I3654" s="1221"/>
      <c r="L3654" s="1221"/>
      <c r="Q3654" s="1299"/>
      <c r="R3654" s="1243"/>
    </row>
    <row r="3655" spans="1:18" s="1220" customFormat="1">
      <c r="A3655" s="1244"/>
      <c r="C3655" s="1221"/>
      <c r="I3655" s="1221"/>
      <c r="L3655" s="1221"/>
      <c r="Q3655" s="1299"/>
      <c r="R3655" s="1243"/>
    </row>
    <row r="3656" spans="1:18" s="1220" customFormat="1">
      <c r="A3656" s="1244"/>
      <c r="C3656" s="1221"/>
      <c r="I3656" s="1221"/>
      <c r="L3656" s="1221"/>
      <c r="Q3656" s="1299"/>
      <c r="R3656" s="1243"/>
    </row>
    <row r="3657" spans="1:18" s="1220" customFormat="1">
      <c r="A3657" s="1244"/>
      <c r="C3657" s="1221"/>
      <c r="I3657" s="1221"/>
      <c r="L3657" s="1221"/>
      <c r="Q3657" s="1299"/>
      <c r="R3657" s="1243"/>
    </row>
    <row r="3658" spans="1:18" s="1220" customFormat="1">
      <c r="A3658" s="1244"/>
      <c r="C3658" s="1221"/>
      <c r="I3658" s="1221"/>
      <c r="L3658" s="1221"/>
      <c r="Q3658" s="1299"/>
      <c r="R3658" s="1243"/>
    </row>
    <row r="3659" spans="1:18" s="1220" customFormat="1">
      <c r="A3659" s="1244"/>
      <c r="C3659" s="1221"/>
      <c r="I3659" s="1221"/>
      <c r="L3659" s="1221"/>
      <c r="Q3659" s="1299"/>
      <c r="R3659" s="1243"/>
    </row>
    <row r="3660" spans="1:18" s="1220" customFormat="1">
      <c r="A3660" s="1244"/>
      <c r="C3660" s="1221"/>
      <c r="I3660" s="1221"/>
      <c r="L3660" s="1221"/>
      <c r="Q3660" s="1299"/>
      <c r="R3660" s="1243"/>
    </row>
    <row r="3661" spans="1:18" s="1220" customFormat="1">
      <c r="A3661" s="1244"/>
      <c r="C3661" s="1221"/>
      <c r="I3661" s="1221"/>
      <c r="L3661" s="1221"/>
      <c r="Q3661" s="1299"/>
      <c r="R3661" s="1243"/>
    </row>
    <row r="3662" spans="1:18" s="1220" customFormat="1">
      <c r="A3662" s="1244"/>
      <c r="C3662" s="1221"/>
      <c r="I3662" s="1221"/>
      <c r="L3662" s="1221"/>
      <c r="Q3662" s="1299"/>
      <c r="R3662" s="1243"/>
    </row>
    <row r="3663" spans="1:18" s="1220" customFormat="1">
      <c r="A3663" s="1244"/>
      <c r="C3663" s="1221"/>
      <c r="I3663" s="1221"/>
      <c r="L3663" s="1221"/>
      <c r="Q3663" s="1299"/>
      <c r="R3663" s="1243"/>
    </row>
    <row r="3664" spans="1:18" s="1220" customFormat="1">
      <c r="A3664" s="1244"/>
      <c r="C3664" s="1221"/>
      <c r="I3664" s="1221"/>
      <c r="L3664" s="1221"/>
      <c r="Q3664" s="1299"/>
      <c r="R3664" s="1243"/>
    </row>
    <row r="3665" spans="1:18" s="1220" customFormat="1">
      <c r="A3665" s="1244"/>
      <c r="C3665" s="1221"/>
      <c r="I3665" s="1221"/>
      <c r="L3665" s="1221"/>
      <c r="Q3665" s="1299"/>
      <c r="R3665" s="1243"/>
    </row>
    <row r="3666" spans="1:18" s="1220" customFormat="1">
      <c r="A3666" s="1244"/>
      <c r="C3666" s="1221"/>
      <c r="I3666" s="1221"/>
      <c r="L3666" s="1221"/>
      <c r="Q3666" s="1299"/>
      <c r="R3666" s="1243"/>
    </row>
    <row r="3667" spans="1:18" s="1220" customFormat="1">
      <c r="A3667" s="1244"/>
      <c r="C3667" s="1221"/>
      <c r="I3667" s="1221"/>
      <c r="L3667" s="1221"/>
      <c r="Q3667" s="1299"/>
      <c r="R3667" s="1243"/>
    </row>
    <row r="3668" spans="1:18" s="1220" customFormat="1">
      <c r="A3668" s="1244"/>
      <c r="C3668" s="1221"/>
      <c r="I3668" s="1221"/>
      <c r="L3668" s="1221"/>
      <c r="Q3668" s="1299"/>
      <c r="R3668" s="1243"/>
    </row>
    <row r="3669" spans="1:18" s="1220" customFormat="1">
      <c r="A3669" s="1244"/>
      <c r="C3669" s="1221"/>
      <c r="I3669" s="1221"/>
      <c r="L3669" s="1221"/>
      <c r="Q3669" s="1299"/>
      <c r="R3669" s="1243"/>
    </row>
    <row r="3670" spans="1:18" s="1220" customFormat="1">
      <c r="A3670" s="1244"/>
      <c r="C3670" s="1221"/>
      <c r="I3670" s="1221"/>
      <c r="L3670" s="1221"/>
      <c r="Q3670" s="1299"/>
      <c r="R3670" s="1243"/>
    </row>
    <row r="3671" spans="1:18" s="1220" customFormat="1">
      <c r="A3671" s="1244"/>
      <c r="C3671" s="1221"/>
      <c r="I3671" s="1221"/>
      <c r="L3671" s="1221"/>
      <c r="Q3671" s="1299"/>
      <c r="R3671" s="1243"/>
    </row>
    <row r="3672" spans="1:18" s="1220" customFormat="1">
      <c r="A3672" s="1244"/>
      <c r="C3672" s="1221"/>
      <c r="I3672" s="1221"/>
      <c r="L3672" s="1221"/>
      <c r="Q3672" s="1299"/>
      <c r="R3672" s="1243"/>
    </row>
    <row r="3673" spans="1:18" s="1220" customFormat="1">
      <c r="A3673" s="1244"/>
      <c r="C3673" s="1221"/>
      <c r="I3673" s="1221"/>
      <c r="L3673" s="1221"/>
      <c r="Q3673" s="1299"/>
      <c r="R3673" s="1243"/>
    </row>
    <row r="3674" spans="1:18" s="1220" customFormat="1">
      <c r="A3674" s="1244"/>
      <c r="C3674" s="1221"/>
      <c r="I3674" s="1221"/>
      <c r="L3674" s="1221"/>
      <c r="Q3674" s="1299"/>
      <c r="R3674" s="1243"/>
    </row>
    <row r="3675" spans="1:18" s="1220" customFormat="1">
      <c r="A3675" s="1244"/>
      <c r="C3675" s="1221"/>
      <c r="I3675" s="1221"/>
      <c r="L3675" s="1221"/>
      <c r="Q3675" s="1299"/>
      <c r="R3675" s="1243"/>
    </row>
    <row r="3676" spans="1:18" s="1220" customFormat="1">
      <c r="A3676" s="1244"/>
      <c r="C3676" s="1221"/>
      <c r="I3676" s="1221"/>
      <c r="L3676" s="1221"/>
      <c r="Q3676" s="1299"/>
      <c r="R3676" s="1243"/>
    </row>
    <row r="3677" spans="1:18" s="1220" customFormat="1">
      <c r="A3677" s="1244"/>
      <c r="C3677" s="1221"/>
      <c r="I3677" s="1221"/>
      <c r="L3677" s="1221"/>
      <c r="Q3677" s="1299"/>
      <c r="R3677" s="1243"/>
    </row>
    <row r="3678" spans="1:18" s="1220" customFormat="1">
      <c r="A3678" s="1244"/>
      <c r="C3678" s="1221"/>
      <c r="I3678" s="1221"/>
      <c r="L3678" s="1221"/>
      <c r="Q3678" s="1299"/>
      <c r="R3678" s="1243"/>
    </row>
    <row r="3679" spans="1:18" s="1220" customFormat="1">
      <c r="A3679" s="1244"/>
      <c r="C3679" s="1221"/>
      <c r="I3679" s="1221"/>
      <c r="L3679" s="1221"/>
      <c r="Q3679" s="1299"/>
      <c r="R3679" s="1243"/>
    </row>
    <row r="3680" spans="1:18" s="1220" customFormat="1">
      <c r="A3680" s="1244"/>
      <c r="C3680" s="1221"/>
      <c r="I3680" s="1221"/>
      <c r="L3680" s="1221"/>
      <c r="Q3680" s="1299"/>
      <c r="R3680" s="1243"/>
    </row>
    <row r="3681" spans="1:18" s="1220" customFormat="1">
      <c r="A3681" s="1244"/>
      <c r="C3681" s="1221"/>
      <c r="I3681" s="1221"/>
      <c r="L3681" s="1221"/>
      <c r="Q3681" s="1299"/>
      <c r="R3681" s="1243"/>
    </row>
    <row r="3682" spans="1:18" s="1220" customFormat="1">
      <c r="A3682" s="1244"/>
      <c r="C3682" s="1221"/>
      <c r="I3682" s="1221"/>
      <c r="L3682" s="1221"/>
      <c r="Q3682" s="1299"/>
      <c r="R3682" s="1243"/>
    </row>
    <row r="3683" spans="1:18" s="1220" customFormat="1">
      <c r="A3683" s="1244"/>
      <c r="C3683" s="1221"/>
      <c r="I3683" s="1221"/>
      <c r="L3683" s="1221"/>
      <c r="Q3683" s="1299"/>
      <c r="R3683" s="1243"/>
    </row>
    <row r="3684" spans="1:18" s="1220" customFormat="1">
      <c r="A3684" s="1244"/>
      <c r="C3684" s="1221"/>
      <c r="I3684" s="1221"/>
      <c r="L3684" s="1221"/>
      <c r="Q3684" s="1299"/>
      <c r="R3684" s="1243"/>
    </row>
    <row r="3685" spans="1:18" s="1220" customFormat="1">
      <c r="A3685" s="1244"/>
      <c r="C3685" s="1221"/>
      <c r="I3685" s="1221"/>
      <c r="L3685" s="1221"/>
      <c r="Q3685" s="1299"/>
      <c r="R3685" s="1243"/>
    </row>
    <row r="3686" spans="1:18" s="1220" customFormat="1">
      <c r="A3686" s="1244"/>
      <c r="C3686" s="1221"/>
      <c r="I3686" s="1221"/>
      <c r="L3686" s="1221"/>
      <c r="Q3686" s="1299"/>
      <c r="R3686" s="1243"/>
    </row>
    <row r="3687" spans="1:18" s="1220" customFormat="1">
      <c r="A3687" s="1244"/>
      <c r="C3687" s="1221"/>
      <c r="I3687" s="1221"/>
      <c r="L3687" s="1221"/>
      <c r="Q3687" s="1299"/>
      <c r="R3687" s="1243"/>
    </row>
    <row r="3688" spans="1:18" s="1220" customFormat="1">
      <c r="A3688" s="1244"/>
      <c r="C3688" s="1221"/>
      <c r="I3688" s="1221"/>
      <c r="L3688" s="1221"/>
      <c r="Q3688" s="1299"/>
      <c r="R3688" s="1243"/>
    </row>
    <row r="3689" spans="1:18" s="1220" customFormat="1">
      <c r="A3689" s="1244"/>
      <c r="C3689" s="1221"/>
      <c r="I3689" s="1221"/>
      <c r="L3689" s="1221"/>
      <c r="Q3689" s="1299"/>
      <c r="R3689" s="1243"/>
    </row>
    <row r="3690" spans="1:18" s="1220" customFormat="1">
      <c r="A3690" s="1244"/>
      <c r="C3690" s="1221"/>
      <c r="I3690" s="1221"/>
      <c r="L3690" s="1221"/>
      <c r="Q3690" s="1299"/>
      <c r="R3690" s="1243"/>
    </row>
    <row r="3691" spans="1:18" s="1220" customFormat="1">
      <c r="A3691" s="1244"/>
      <c r="C3691" s="1221"/>
      <c r="I3691" s="1221"/>
      <c r="L3691" s="1221"/>
      <c r="Q3691" s="1299"/>
      <c r="R3691" s="1243"/>
    </row>
    <row r="3692" spans="1:18" s="1220" customFormat="1">
      <c r="A3692" s="1244"/>
      <c r="C3692" s="1221"/>
      <c r="I3692" s="1221"/>
      <c r="L3692" s="1221"/>
      <c r="Q3692" s="1299"/>
      <c r="R3692" s="1243"/>
    </row>
    <row r="3693" spans="1:18" s="1220" customFormat="1">
      <c r="A3693" s="1244"/>
      <c r="C3693" s="1221"/>
      <c r="I3693" s="1221"/>
      <c r="L3693" s="1221"/>
      <c r="Q3693" s="1299"/>
      <c r="R3693" s="1243"/>
    </row>
    <row r="3694" spans="1:18" s="1220" customFormat="1">
      <c r="A3694" s="1244"/>
      <c r="C3694" s="1221"/>
      <c r="I3694" s="1221"/>
      <c r="L3694" s="1221"/>
      <c r="Q3694" s="1299"/>
      <c r="R3694" s="1243"/>
    </row>
    <row r="3695" spans="1:18" s="1220" customFormat="1">
      <c r="A3695" s="1244"/>
      <c r="C3695" s="1221"/>
      <c r="I3695" s="1221"/>
      <c r="L3695" s="1221"/>
      <c r="Q3695" s="1299"/>
      <c r="R3695" s="1243"/>
    </row>
    <row r="3696" spans="1:18" s="1220" customFormat="1">
      <c r="A3696" s="1244"/>
      <c r="C3696" s="1221"/>
      <c r="I3696" s="1221"/>
      <c r="L3696" s="1221"/>
      <c r="Q3696" s="1299"/>
      <c r="R3696" s="1243"/>
    </row>
    <row r="3697" spans="1:18" s="1220" customFormat="1">
      <c r="A3697" s="1244"/>
      <c r="C3697" s="1221"/>
      <c r="I3697" s="1221"/>
      <c r="L3697" s="1221"/>
      <c r="Q3697" s="1299"/>
      <c r="R3697" s="1243"/>
    </row>
    <row r="3698" spans="1:18" s="1220" customFormat="1">
      <c r="A3698" s="1244"/>
      <c r="C3698" s="1221"/>
      <c r="I3698" s="1221"/>
      <c r="L3698" s="1221"/>
      <c r="Q3698" s="1299"/>
      <c r="R3698" s="1243"/>
    </row>
    <row r="3699" spans="1:18" s="1220" customFormat="1">
      <c r="A3699" s="1244"/>
      <c r="C3699" s="1221"/>
      <c r="I3699" s="1221"/>
      <c r="L3699" s="1221"/>
      <c r="Q3699" s="1299"/>
      <c r="R3699" s="1243"/>
    </row>
    <row r="3700" spans="1:18" s="1220" customFormat="1">
      <c r="A3700" s="1244"/>
      <c r="C3700" s="1221"/>
      <c r="I3700" s="1221"/>
      <c r="L3700" s="1221"/>
      <c r="Q3700" s="1299"/>
      <c r="R3700" s="1243"/>
    </row>
    <row r="3701" spans="1:18" s="1220" customFormat="1">
      <c r="A3701" s="1244"/>
      <c r="C3701" s="1221"/>
      <c r="I3701" s="1221"/>
      <c r="L3701" s="1221"/>
      <c r="Q3701" s="1299"/>
      <c r="R3701" s="1243"/>
    </row>
    <row r="3702" spans="1:18" s="1220" customFormat="1">
      <c r="A3702" s="1244"/>
      <c r="C3702" s="1221"/>
      <c r="I3702" s="1221"/>
      <c r="L3702" s="1221"/>
      <c r="Q3702" s="1299"/>
      <c r="R3702" s="1243"/>
    </row>
    <row r="3703" spans="1:18" s="1220" customFormat="1">
      <c r="A3703" s="1244"/>
      <c r="C3703" s="1221"/>
      <c r="I3703" s="1221"/>
      <c r="L3703" s="1221"/>
      <c r="Q3703" s="1299"/>
      <c r="R3703" s="1243"/>
    </row>
    <row r="3704" spans="1:18" s="1220" customFormat="1">
      <c r="A3704" s="1244"/>
      <c r="C3704" s="1221"/>
      <c r="I3704" s="1221"/>
      <c r="L3704" s="1221"/>
      <c r="Q3704" s="1299"/>
      <c r="R3704" s="1243"/>
    </row>
    <row r="3705" spans="1:18" s="1220" customFormat="1">
      <c r="A3705" s="1244"/>
      <c r="C3705" s="1221"/>
      <c r="I3705" s="1221"/>
      <c r="L3705" s="1221"/>
      <c r="Q3705" s="1299"/>
      <c r="R3705" s="1243"/>
    </row>
    <row r="3706" spans="1:18" s="1220" customFormat="1">
      <c r="A3706" s="1244"/>
      <c r="C3706" s="1221"/>
      <c r="I3706" s="1221"/>
      <c r="L3706" s="1221"/>
      <c r="Q3706" s="1299"/>
      <c r="R3706" s="1243"/>
    </row>
    <row r="3707" spans="1:18" s="1220" customFormat="1">
      <c r="A3707" s="1244"/>
      <c r="C3707" s="1221"/>
      <c r="I3707" s="1221"/>
      <c r="L3707" s="1221"/>
      <c r="Q3707" s="1299"/>
      <c r="R3707" s="1243"/>
    </row>
    <row r="3708" spans="1:18" s="1220" customFormat="1">
      <c r="A3708" s="1244"/>
      <c r="C3708" s="1221"/>
      <c r="I3708" s="1221"/>
      <c r="L3708" s="1221"/>
      <c r="Q3708" s="1299"/>
      <c r="R3708" s="1243"/>
    </row>
    <row r="3709" spans="1:18" s="1220" customFormat="1">
      <c r="A3709" s="1244"/>
      <c r="C3709" s="1221"/>
      <c r="I3709" s="1221"/>
      <c r="L3709" s="1221"/>
      <c r="Q3709" s="1299"/>
      <c r="R3709" s="1243"/>
    </row>
    <row r="3710" spans="1:18" s="1220" customFormat="1">
      <c r="A3710" s="1244"/>
      <c r="C3710" s="1221"/>
      <c r="I3710" s="1221"/>
      <c r="L3710" s="1221"/>
      <c r="Q3710" s="1299"/>
      <c r="R3710" s="1243"/>
    </row>
    <row r="3711" spans="1:18" s="1220" customFormat="1">
      <c r="A3711" s="1244"/>
      <c r="C3711" s="1221"/>
      <c r="I3711" s="1221"/>
      <c r="L3711" s="1221"/>
      <c r="Q3711" s="1299"/>
      <c r="R3711" s="1243"/>
    </row>
    <row r="3712" spans="1:18" s="1220" customFormat="1">
      <c r="A3712" s="1244"/>
      <c r="C3712" s="1221"/>
      <c r="I3712" s="1221"/>
      <c r="L3712" s="1221"/>
      <c r="Q3712" s="1299"/>
      <c r="R3712" s="1243"/>
    </row>
    <row r="3713" spans="1:18" s="1220" customFormat="1">
      <c r="A3713" s="1244"/>
      <c r="C3713" s="1221"/>
      <c r="I3713" s="1221"/>
      <c r="L3713" s="1221"/>
      <c r="Q3713" s="1299"/>
      <c r="R3713" s="1243"/>
    </row>
    <row r="3714" spans="1:18" s="1220" customFormat="1">
      <c r="A3714" s="1244"/>
      <c r="C3714" s="1221"/>
      <c r="I3714" s="1221"/>
      <c r="L3714" s="1221"/>
      <c r="Q3714" s="1299"/>
      <c r="R3714" s="1243"/>
    </row>
    <row r="3715" spans="1:18" s="1220" customFormat="1">
      <c r="A3715" s="1244"/>
      <c r="C3715" s="1221"/>
      <c r="I3715" s="1221"/>
      <c r="L3715" s="1221"/>
      <c r="Q3715" s="1299"/>
      <c r="R3715" s="1243"/>
    </row>
    <row r="3716" spans="1:18" s="1220" customFormat="1">
      <c r="A3716" s="1244"/>
      <c r="C3716" s="1221"/>
      <c r="I3716" s="1221"/>
      <c r="L3716" s="1221"/>
      <c r="Q3716" s="1299"/>
      <c r="R3716" s="1243"/>
    </row>
    <row r="3717" spans="1:18" s="1220" customFormat="1">
      <c r="A3717" s="1244"/>
      <c r="C3717" s="1221"/>
      <c r="I3717" s="1221"/>
      <c r="L3717" s="1221"/>
      <c r="Q3717" s="1299"/>
      <c r="R3717" s="1243"/>
    </row>
    <row r="3718" spans="1:18" s="1220" customFormat="1">
      <c r="A3718" s="1244"/>
      <c r="C3718" s="1221"/>
      <c r="I3718" s="1221"/>
      <c r="L3718" s="1221"/>
      <c r="Q3718" s="1299"/>
      <c r="R3718" s="1243"/>
    </row>
    <row r="3719" spans="1:18" s="1220" customFormat="1">
      <c r="A3719" s="1244"/>
      <c r="C3719" s="1221"/>
      <c r="I3719" s="1221"/>
      <c r="L3719" s="1221"/>
      <c r="Q3719" s="1299"/>
      <c r="R3719" s="1243"/>
    </row>
    <row r="3720" spans="1:18" s="1220" customFormat="1">
      <c r="A3720" s="1244"/>
      <c r="C3720" s="1221"/>
      <c r="I3720" s="1221"/>
      <c r="L3720" s="1221"/>
      <c r="Q3720" s="1299"/>
      <c r="R3720" s="1243"/>
    </row>
    <row r="3721" spans="1:18" s="1220" customFormat="1">
      <c r="A3721" s="1244"/>
      <c r="C3721" s="1221"/>
      <c r="I3721" s="1221"/>
      <c r="L3721" s="1221"/>
      <c r="Q3721" s="1299"/>
      <c r="R3721" s="1243"/>
    </row>
    <row r="3722" spans="1:18" s="1220" customFormat="1">
      <c r="A3722" s="1244"/>
      <c r="C3722" s="1221"/>
      <c r="I3722" s="1221"/>
      <c r="L3722" s="1221"/>
      <c r="Q3722" s="1299"/>
      <c r="R3722" s="1243"/>
    </row>
    <row r="3723" spans="1:18" s="1220" customFormat="1">
      <c r="A3723" s="1244"/>
      <c r="C3723" s="1221"/>
      <c r="I3723" s="1221"/>
      <c r="L3723" s="1221"/>
      <c r="Q3723" s="1299"/>
      <c r="R3723" s="1243"/>
    </row>
    <row r="3724" spans="1:18" s="1220" customFormat="1">
      <c r="A3724" s="1244"/>
      <c r="C3724" s="1221"/>
      <c r="I3724" s="1221"/>
      <c r="L3724" s="1221"/>
      <c r="Q3724" s="1299"/>
      <c r="R3724" s="1243"/>
    </row>
    <row r="3725" spans="1:18" s="1220" customFormat="1">
      <c r="A3725" s="1244"/>
      <c r="C3725" s="1221"/>
      <c r="I3725" s="1221"/>
      <c r="L3725" s="1221"/>
      <c r="Q3725" s="1299"/>
      <c r="R3725" s="1243"/>
    </row>
    <row r="3726" spans="1:18" s="1220" customFormat="1">
      <c r="A3726" s="1244"/>
      <c r="C3726" s="1221"/>
      <c r="I3726" s="1221"/>
      <c r="L3726" s="1221"/>
      <c r="Q3726" s="1299"/>
      <c r="R3726" s="1243"/>
    </row>
    <row r="3727" spans="1:18" s="1220" customFormat="1">
      <c r="A3727" s="1244"/>
      <c r="C3727" s="1221"/>
      <c r="I3727" s="1221"/>
      <c r="L3727" s="1221"/>
      <c r="Q3727" s="1299"/>
      <c r="R3727" s="1243"/>
    </row>
    <row r="3728" spans="1:18" s="1220" customFormat="1">
      <c r="A3728" s="1244"/>
      <c r="C3728" s="1221"/>
      <c r="I3728" s="1221"/>
      <c r="L3728" s="1221"/>
      <c r="Q3728" s="1299"/>
      <c r="R3728" s="1243"/>
    </row>
    <row r="3729" spans="1:18" s="1220" customFormat="1">
      <c r="A3729" s="1244"/>
      <c r="C3729" s="1221"/>
      <c r="I3729" s="1221"/>
      <c r="L3729" s="1221"/>
      <c r="Q3729" s="1299"/>
      <c r="R3729" s="1243"/>
    </row>
    <row r="3730" spans="1:18" s="1220" customFormat="1">
      <c r="A3730" s="1244"/>
      <c r="C3730" s="1221"/>
      <c r="I3730" s="1221"/>
      <c r="L3730" s="1221"/>
      <c r="Q3730" s="1299"/>
      <c r="R3730" s="1243"/>
    </row>
    <row r="3731" spans="1:18" s="1220" customFormat="1">
      <c r="A3731" s="1244"/>
      <c r="C3731" s="1221"/>
      <c r="I3731" s="1221"/>
      <c r="L3731" s="1221"/>
      <c r="Q3731" s="1299"/>
      <c r="R3731" s="1243"/>
    </row>
    <row r="3732" spans="1:18" s="1220" customFormat="1">
      <c r="A3732" s="1244"/>
      <c r="C3732" s="1221"/>
      <c r="I3732" s="1221"/>
      <c r="L3732" s="1221"/>
      <c r="Q3732" s="1299"/>
      <c r="R3732" s="1243"/>
    </row>
    <row r="3733" spans="1:18" s="1220" customFormat="1">
      <c r="A3733" s="1244"/>
      <c r="C3733" s="1221"/>
      <c r="I3733" s="1221"/>
      <c r="L3733" s="1221"/>
      <c r="Q3733" s="1299"/>
      <c r="R3733" s="1243"/>
    </row>
    <row r="3734" spans="1:18" s="1220" customFormat="1">
      <c r="A3734" s="1244"/>
      <c r="C3734" s="1221"/>
      <c r="I3734" s="1221"/>
      <c r="L3734" s="1221"/>
      <c r="Q3734" s="1299"/>
      <c r="R3734" s="1243"/>
    </row>
    <row r="3735" spans="1:18" s="1220" customFormat="1">
      <c r="A3735" s="1244"/>
      <c r="C3735" s="1221"/>
      <c r="I3735" s="1221"/>
      <c r="L3735" s="1221"/>
      <c r="Q3735" s="1299"/>
      <c r="R3735" s="1243"/>
    </row>
    <row r="3736" spans="1:18" s="1220" customFormat="1">
      <c r="A3736" s="1244"/>
      <c r="C3736" s="1221"/>
      <c r="I3736" s="1221"/>
      <c r="L3736" s="1221"/>
      <c r="Q3736" s="1299"/>
      <c r="R3736" s="1243"/>
    </row>
    <row r="3737" spans="1:18" s="1220" customFormat="1">
      <c r="A3737" s="1244"/>
      <c r="C3737" s="1221"/>
      <c r="I3737" s="1221"/>
      <c r="L3737" s="1221"/>
      <c r="Q3737" s="1299"/>
      <c r="R3737" s="1243"/>
    </row>
    <row r="3738" spans="1:18" s="1220" customFormat="1">
      <c r="A3738" s="1244"/>
      <c r="C3738" s="1221"/>
      <c r="I3738" s="1221"/>
      <c r="L3738" s="1221"/>
      <c r="Q3738" s="1299"/>
      <c r="R3738" s="1243"/>
    </row>
    <row r="3739" spans="1:18" s="1220" customFormat="1">
      <c r="A3739" s="1244"/>
      <c r="C3739" s="1221"/>
      <c r="I3739" s="1221"/>
      <c r="L3739" s="1221"/>
      <c r="Q3739" s="1299"/>
      <c r="R3739" s="1243"/>
    </row>
    <row r="3740" spans="1:18" s="1220" customFormat="1">
      <c r="A3740" s="1244"/>
      <c r="C3740" s="1221"/>
      <c r="I3740" s="1221"/>
      <c r="L3740" s="1221"/>
      <c r="Q3740" s="1299"/>
      <c r="R3740" s="1243"/>
    </row>
    <row r="3741" spans="1:18" s="1220" customFormat="1">
      <c r="A3741" s="1244"/>
      <c r="C3741" s="1221"/>
      <c r="I3741" s="1221"/>
      <c r="L3741" s="1221"/>
      <c r="Q3741" s="1299"/>
      <c r="R3741" s="1243"/>
    </row>
    <row r="3742" spans="1:18" s="1220" customFormat="1">
      <c r="A3742" s="1244"/>
      <c r="C3742" s="1221"/>
      <c r="I3742" s="1221"/>
      <c r="L3742" s="1221"/>
      <c r="Q3742" s="1299"/>
      <c r="R3742" s="1243"/>
    </row>
    <row r="3743" spans="1:18" s="1220" customFormat="1">
      <c r="A3743" s="1244"/>
      <c r="C3743" s="1221"/>
      <c r="I3743" s="1221"/>
      <c r="L3743" s="1221"/>
      <c r="Q3743" s="1299"/>
      <c r="R3743" s="1243"/>
    </row>
    <row r="3744" spans="1:18" s="1220" customFormat="1">
      <c r="A3744" s="1244"/>
      <c r="C3744" s="1221"/>
      <c r="I3744" s="1221"/>
      <c r="L3744" s="1221"/>
      <c r="Q3744" s="1299"/>
      <c r="R3744" s="1243"/>
    </row>
    <row r="3745" spans="1:18" s="1220" customFormat="1">
      <c r="A3745" s="1244"/>
      <c r="C3745" s="1221"/>
      <c r="I3745" s="1221"/>
      <c r="L3745" s="1221"/>
      <c r="Q3745" s="1299"/>
      <c r="R3745" s="1243"/>
    </row>
    <row r="3746" spans="1:18" s="1220" customFormat="1">
      <c r="A3746" s="1244"/>
      <c r="C3746" s="1221"/>
      <c r="I3746" s="1221"/>
      <c r="L3746" s="1221"/>
      <c r="Q3746" s="1299"/>
      <c r="R3746" s="1243"/>
    </row>
    <row r="3747" spans="1:18" s="1220" customFormat="1">
      <c r="A3747" s="1244"/>
      <c r="C3747" s="1221"/>
      <c r="I3747" s="1221"/>
      <c r="L3747" s="1221"/>
      <c r="Q3747" s="1299"/>
      <c r="R3747" s="1243"/>
    </row>
    <row r="3748" spans="1:18" s="1220" customFormat="1">
      <c r="A3748" s="1244"/>
      <c r="C3748" s="1221"/>
      <c r="I3748" s="1221"/>
      <c r="L3748" s="1221"/>
      <c r="Q3748" s="1299"/>
      <c r="R3748" s="1243"/>
    </row>
    <row r="3749" spans="1:18" s="1220" customFormat="1">
      <c r="A3749" s="1244"/>
      <c r="C3749" s="1221"/>
      <c r="I3749" s="1221"/>
      <c r="L3749" s="1221"/>
      <c r="Q3749" s="1299"/>
      <c r="R3749" s="1243"/>
    </row>
    <row r="3750" spans="1:18" s="1220" customFormat="1">
      <c r="A3750" s="1244"/>
      <c r="C3750" s="1221"/>
      <c r="I3750" s="1221"/>
      <c r="L3750" s="1221"/>
      <c r="Q3750" s="1299"/>
      <c r="R3750" s="1243"/>
    </row>
    <row r="3751" spans="1:18" s="1220" customFormat="1">
      <c r="A3751" s="1244"/>
      <c r="C3751" s="1221"/>
      <c r="I3751" s="1221"/>
      <c r="L3751" s="1221"/>
      <c r="Q3751" s="1299"/>
      <c r="R3751" s="1243"/>
    </row>
    <row r="3752" spans="1:18" s="1220" customFormat="1">
      <c r="A3752" s="1244"/>
      <c r="C3752" s="1221"/>
      <c r="I3752" s="1221"/>
      <c r="L3752" s="1221"/>
      <c r="Q3752" s="1299"/>
      <c r="R3752" s="1243"/>
    </row>
    <row r="3753" spans="1:18" s="1220" customFormat="1">
      <c r="A3753" s="1244"/>
      <c r="C3753" s="1221"/>
      <c r="I3753" s="1221"/>
      <c r="L3753" s="1221"/>
      <c r="Q3753" s="1299"/>
      <c r="R3753" s="1243"/>
    </row>
    <row r="3754" spans="1:18" s="1220" customFormat="1">
      <c r="A3754" s="1244"/>
      <c r="C3754" s="1221"/>
      <c r="I3754" s="1221"/>
      <c r="L3754" s="1221"/>
      <c r="Q3754" s="1299"/>
      <c r="R3754" s="1243"/>
    </row>
    <row r="3755" spans="1:18" s="1220" customFormat="1">
      <c r="A3755" s="1244"/>
      <c r="C3755" s="1221"/>
      <c r="I3755" s="1221"/>
      <c r="L3755" s="1221"/>
      <c r="Q3755" s="1299"/>
      <c r="R3755" s="1243"/>
    </row>
    <row r="3756" spans="1:18" s="1220" customFormat="1">
      <c r="A3756" s="1244"/>
      <c r="C3756" s="1221"/>
      <c r="I3756" s="1221"/>
      <c r="L3756" s="1221"/>
      <c r="Q3756" s="1299"/>
      <c r="R3756" s="1243"/>
    </row>
    <row r="3757" spans="1:18" s="1220" customFormat="1">
      <c r="A3757" s="1244"/>
      <c r="C3757" s="1221"/>
      <c r="I3757" s="1221"/>
      <c r="L3757" s="1221"/>
      <c r="Q3757" s="1299"/>
      <c r="R3757" s="1243"/>
    </row>
    <row r="3758" spans="1:18" s="1220" customFormat="1">
      <c r="A3758" s="1244"/>
      <c r="C3758" s="1221"/>
      <c r="I3758" s="1221"/>
      <c r="L3758" s="1221"/>
      <c r="Q3758" s="1299"/>
      <c r="R3758" s="1243"/>
    </row>
    <row r="3759" spans="1:18" s="1220" customFormat="1">
      <c r="A3759" s="1244"/>
      <c r="C3759" s="1221"/>
      <c r="I3759" s="1221"/>
      <c r="L3759" s="1221"/>
      <c r="Q3759" s="1299"/>
      <c r="R3759" s="1243"/>
    </row>
    <row r="3760" spans="1:18" s="1220" customFormat="1">
      <c r="A3760" s="1244"/>
      <c r="C3760" s="1221"/>
      <c r="I3760" s="1221"/>
      <c r="L3760" s="1221"/>
      <c r="Q3760" s="1299"/>
      <c r="R3760" s="1243"/>
    </row>
    <row r="3761" spans="1:18" s="1220" customFormat="1">
      <c r="A3761" s="1244"/>
      <c r="C3761" s="1221"/>
      <c r="I3761" s="1221"/>
      <c r="L3761" s="1221"/>
      <c r="Q3761" s="1299"/>
      <c r="R3761" s="1243"/>
    </row>
    <row r="3762" spans="1:18" s="1220" customFormat="1">
      <c r="A3762" s="1244"/>
      <c r="C3762" s="1221"/>
      <c r="I3762" s="1221"/>
      <c r="L3762" s="1221"/>
      <c r="Q3762" s="1299"/>
      <c r="R3762" s="1243"/>
    </row>
    <row r="3763" spans="1:18" s="1220" customFormat="1">
      <c r="A3763" s="1244"/>
      <c r="C3763" s="1221"/>
      <c r="I3763" s="1221"/>
      <c r="L3763" s="1221"/>
      <c r="Q3763" s="1299"/>
      <c r="R3763" s="1243"/>
    </row>
    <row r="3764" spans="1:18" s="1220" customFormat="1">
      <c r="A3764" s="1244"/>
      <c r="C3764" s="1221"/>
      <c r="I3764" s="1221"/>
      <c r="L3764" s="1221"/>
      <c r="Q3764" s="1299"/>
      <c r="R3764" s="1243"/>
    </row>
    <row r="3765" spans="1:18" s="1220" customFormat="1">
      <c r="A3765" s="1244"/>
      <c r="C3765" s="1221"/>
      <c r="I3765" s="1221"/>
      <c r="L3765" s="1221"/>
      <c r="Q3765" s="1299"/>
      <c r="R3765" s="1243"/>
    </row>
    <row r="3766" spans="1:18" s="1220" customFormat="1">
      <c r="A3766" s="1244"/>
      <c r="C3766" s="1221"/>
      <c r="I3766" s="1221"/>
      <c r="L3766" s="1221"/>
      <c r="Q3766" s="1299"/>
      <c r="R3766" s="1243"/>
    </row>
    <row r="3767" spans="1:18" s="1220" customFormat="1">
      <c r="A3767" s="1244"/>
      <c r="C3767" s="1221"/>
      <c r="I3767" s="1221"/>
      <c r="L3767" s="1221"/>
      <c r="Q3767" s="1299"/>
      <c r="R3767" s="1243"/>
    </row>
    <row r="3768" spans="1:18" s="1220" customFormat="1">
      <c r="A3768" s="1244"/>
      <c r="C3768" s="1221"/>
      <c r="I3768" s="1221"/>
      <c r="L3768" s="1221"/>
      <c r="Q3768" s="1299"/>
      <c r="R3768" s="1243"/>
    </row>
    <row r="3769" spans="1:18" s="1220" customFormat="1">
      <c r="A3769" s="1244"/>
      <c r="C3769" s="1221"/>
      <c r="I3769" s="1221"/>
      <c r="L3769" s="1221"/>
      <c r="Q3769" s="1299"/>
      <c r="R3769" s="1243"/>
    </row>
    <row r="3770" spans="1:18" s="1220" customFormat="1">
      <c r="A3770" s="1244"/>
      <c r="C3770" s="1221"/>
      <c r="I3770" s="1221"/>
      <c r="L3770" s="1221"/>
      <c r="Q3770" s="1299"/>
      <c r="R3770" s="1243"/>
    </row>
    <row r="3771" spans="1:18" s="1220" customFormat="1">
      <c r="A3771" s="1244"/>
      <c r="C3771" s="1221"/>
      <c r="I3771" s="1221"/>
      <c r="L3771" s="1221"/>
      <c r="Q3771" s="1299"/>
      <c r="R3771" s="1243"/>
    </row>
    <row r="3772" spans="1:18" s="1220" customFormat="1">
      <c r="A3772" s="1244"/>
      <c r="C3772" s="1221"/>
      <c r="I3772" s="1221"/>
      <c r="L3772" s="1221"/>
      <c r="Q3772" s="1299"/>
      <c r="R3772" s="1243"/>
    </row>
    <row r="3773" spans="1:18" s="1220" customFormat="1">
      <c r="A3773" s="1244"/>
      <c r="C3773" s="1221"/>
      <c r="I3773" s="1221"/>
      <c r="L3773" s="1221"/>
      <c r="Q3773" s="1299"/>
      <c r="R3773" s="1243"/>
    </row>
    <row r="3774" spans="1:18" s="1220" customFormat="1">
      <c r="A3774" s="1244"/>
      <c r="C3774" s="1221"/>
      <c r="I3774" s="1221"/>
      <c r="L3774" s="1221"/>
      <c r="Q3774" s="1299"/>
      <c r="R3774" s="1243"/>
    </row>
    <row r="3775" spans="1:18" s="1220" customFormat="1">
      <c r="A3775" s="1244"/>
      <c r="C3775" s="1221"/>
      <c r="I3775" s="1221"/>
      <c r="L3775" s="1221"/>
      <c r="Q3775" s="1299"/>
      <c r="R3775" s="1243"/>
    </row>
    <row r="3776" spans="1:18" s="1220" customFormat="1">
      <c r="A3776" s="1244"/>
      <c r="C3776" s="1221"/>
      <c r="I3776" s="1221"/>
      <c r="L3776" s="1221"/>
      <c r="Q3776" s="1299"/>
      <c r="R3776" s="1243"/>
    </row>
    <row r="3777" spans="1:18" s="1220" customFormat="1">
      <c r="A3777" s="1244"/>
      <c r="C3777" s="1221"/>
      <c r="I3777" s="1221"/>
      <c r="L3777" s="1221"/>
      <c r="Q3777" s="1299"/>
      <c r="R3777" s="1243"/>
    </row>
    <row r="3778" spans="1:18" s="1220" customFormat="1">
      <c r="A3778" s="1244"/>
      <c r="C3778" s="1221"/>
      <c r="I3778" s="1221"/>
      <c r="L3778" s="1221"/>
      <c r="Q3778" s="1299"/>
      <c r="R3778" s="1243"/>
    </row>
    <row r="3779" spans="1:18" s="1220" customFormat="1">
      <c r="A3779" s="1244"/>
      <c r="C3779" s="1221"/>
      <c r="I3779" s="1221"/>
      <c r="L3779" s="1221"/>
      <c r="Q3779" s="1299"/>
      <c r="R3779" s="1243"/>
    </row>
    <row r="3780" spans="1:18" s="1220" customFormat="1">
      <c r="A3780" s="1244"/>
      <c r="C3780" s="1221"/>
      <c r="I3780" s="1221"/>
      <c r="L3780" s="1221"/>
      <c r="Q3780" s="1299"/>
      <c r="R3780" s="1243"/>
    </row>
    <row r="3781" spans="1:18" s="1220" customFormat="1">
      <c r="A3781" s="1244"/>
      <c r="C3781" s="1221"/>
      <c r="I3781" s="1221"/>
      <c r="L3781" s="1221"/>
      <c r="Q3781" s="1299"/>
      <c r="R3781" s="1243"/>
    </row>
    <row r="3782" spans="1:18" s="1220" customFormat="1">
      <c r="A3782" s="1244"/>
      <c r="C3782" s="1221"/>
      <c r="I3782" s="1221"/>
      <c r="L3782" s="1221"/>
      <c r="Q3782" s="1299"/>
      <c r="R3782" s="1243"/>
    </row>
    <row r="3783" spans="1:18" s="1220" customFormat="1">
      <c r="A3783" s="1244"/>
      <c r="C3783" s="1221"/>
      <c r="I3783" s="1221"/>
      <c r="L3783" s="1221"/>
      <c r="Q3783" s="1299"/>
      <c r="R3783" s="1243"/>
    </row>
    <row r="3784" spans="1:18" s="1220" customFormat="1">
      <c r="A3784" s="1244"/>
      <c r="C3784" s="1221"/>
      <c r="I3784" s="1221"/>
      <c r="L3784" s="1221"/>
      <c r="Q3784" s="1299"/>
      <c r="R3784" s="1243"/>
    </row>
    <row r="3785" spans="1:18" s="1220" customFormat="1">
      <c r="A3785" s="1244"/>
      <c r="C3785" s="1221"/>
      <c r="I3785" s="1221"/>
      <c r="L3785" s="1221"/>
      <c r="Q3785" s="1299"/>
      <c r="R3785" s="1243"/>
    </row>
    <row r="3786" spans="1:18" s="1220" customFormat="1">
      <c r="A3786" s="1244"/>
      <c r="C3786" s="1221"/>
      <c r="I3786" s="1221"/>
      <c r="L3786" s="1221"/>
      <c r="Q3786" s="1299"/>
      <c r="R3786" s="1243"/>
    </row>
    <row r="3787" spans="1:18" s="1220" customFormat="1">
      <c r="A3787" s="1244"/>
      <c r="C3787" s="1221"/>
      <c r="I3787" s="1221"/>
      <c r="L3787" s="1221"/>
      <c r="Q3787" s="1299"/>
      <c r="R3787" s="1243"/>
    </row>
    <row r="3788" spans="1:18" s="1220" customFormat="1">
      <c r="A3788" s="1244"/>
      <c r="C3788" s="1221"/>
      <c r="I3788" s="1221"/>
      <c r="L3788" s="1221"/>
      <c r="Q3788" s="1299"/>
      <c r="R3788" s="1243"/>
    </row>
    <row r="3789" spans="1:18" s="1220" customFormat="1">
      <c r="A3789" s="1244"/>
      <c r="C3789" s="1221"/>
      <c r="I3789" s="1221"/>
      <c r="L3789" s="1221"/>
      <c r="Q3789" s="1299"/>
      <c r="R3789" s="1243"/>
    </row>
    <row r="3790" spans="1:18" s="1220" customFormat="1">
      <c r="A3790" s="1244"/>
      <c r="C3790" s="1221"/>
      <c r="I3790" s="1221"/>
      <c r="L3790" s="1221"/>
      <c r="Q3790" s="1299"/>
      <c r="R3790" s="1243"/>
    </row>
    <row r="3791" spans="1:18" s="1220" customFormat="1">
      <c r="A3791" s="1244"/>
      <c r="C3791" s="1221"/>
      <c r="I3791" s="1221"/>
      <c r="L3791" s="1221"/>
      <c r="Q3791" s="1299"/>
      <c r="R3791" s="1243"/>
    </row>
    <row r="3792" spans="1:18" s="1220" customFormat="1">
      <c r="A3792" s="1244"/>
      <c r="C3792" s="1221"/>
      <c r="I3792" s="1221"/>
      <c r="L3792" s="1221"/>
      <c r="Q3792" s="1299"/>
      <c r="R3792" s="1243"/>
    </row>
    <row r="3793" spans="1:18" s="1220" customFormat="1">
      <c r="A3793" s="1244"/>
      <c r="C3793" s="1221"/>
      <c r="I3793" s="1221"/>
      <c r="L3793" s="1221"/>
      <c r="Q3793" s="1299"/>
      <c r="R3793" s="1243"/>
    </row>
    <row r="3794" spans="1:18" s="1220" customFormat="1">
      <c r="A3794" s="1244"/>
      <c r="C3794" s="1221"/>
      <c r="I3794" s="1221"/>
      <c r="L3794" s="1221"/>
      <c r="Q3794" s="1299"/>
      <c r="R3794" s="1243"/>
    </row>
    <row r="3795" spans="1:18" s="1220" customFormat="1">
      <c r="A3795" s="1244"/>
      <c r="C3795" s="1221"/>
      <c r="I3795" s="1221"/>
      <c r="L3795" s="1221"/>
      <c r="Q3795" s="1299"/>
      <c r="R3795" s="1243"/>
    </row>
    <row r="3796" spans="1:18" s="1220" customFormat="1">
      <c r="A3796" s="1244"/>
      <c r="C3796" s="1221"/>
      <c r="I3796" s="1221"/>
      <c r="L3796" s="1221"/>
      <c r="Q3796" s="1299"/>
      <c r="R3796" s="1243"/>
    </row>
    <row r="3797" spans="1:18" s="1220" customFormat="1">
      <c r="A3797" s="1244"/>
      <c r="C3797" s="1221"/>
      <c r="I3797" s="1221"/>
      <c r="L3797" s="1221"/>
      <c r="Q3797" s="1299"/>
      <c r="R3797" s="1243"/>
    </row>
    <row r="3798" spans="1:18" s="1220" customFormat="1">
      <c r="A3798" s="1244"/>
      <c r="C3798" s="1221"/>
      <c r="I3798" s="1221"/>
      <c r="L3798" s="1221"/>
      <c r="Q3798" s="1299"/>
      <c r="R3798" s="1243"/>
    </row>
    <row r="3799" spans="1:18" s="1220" customFormat="1">
      <c r="A3799" s="1244"/>
      <c r="C3799" s="1221"/>
      <c r="I3799" s="1221"/>
      <c r="L3799" s="1221"/>
      <c r="Q3799" s="1299"/>
      <c r="R3799" s="1243"/>
    </row>
    <row r="3800" spans="1:18" s="1220" customFormat="1">
      <c r="A3800" s="1244"/>
      <c r="C3800" s="1221"/>
      <c r="I3800" s="1221"/>
      <c r="L3800" s="1221"/>
      <c r="Q3800" s="1299"/>
      <c r="R3800" s="1243"/>
    </row>
    <row r="3801" spans="1:18" s="1220" customFormat="1">
      <c r="A3801" s="1244"/>
      <c r="C3801" s="1221"/>
      <c r="I3801" s="1221"/>
      <c r="L3801" s="1221"/>
      <c r="Q3801" s="1299"/>
      <c r="R3801" s="1243"/>
    </row>
    <row r="3802" spans="1:18" s="1220" customFormat="1">
      <c r="A3802" s="1244"/>
      <c r="C3802" s="1221"/>
      <c r="I3802" s="1221"/>
      <c r="L3802" s="1221"/>
      <c r="Q3802" s="1299"/>
      <c r="R3802" s="1243"/>
    </row>
    <row r="3803" spans="1:18" s="1220" customFormat="1">
      <c r="A3803" s="1244"/>
      <c r="C3803" s="1221"/>
      <c r="I3803" s="1221"/>
      <c r="L3803" s="1221"/>
      <c r="Q3803" s="1299"/>
      <c r="R3803" s="1243"/>
    </row>
    <row r="3804" spans="1:18" s="1220" customFormat="1">
      <c r="A3804" s="1244"/>
      <c r="C3804" s="1221"/>
      <c r="I3804" s="1221"/>
      <c r="L3804" s="1221"/>
      <c r="Q3804" s="1299"/>
      <c r="R3804" s="1243"/>
    </row>
    <row r="3805" spans="1:18" s="1220" customFormat="1">
      <c r="A3805" s="1244"/>
      <c r="C3805" s="1221"/>
      <c r="I3805" s="1221"/>
      <c r="L3805" s="1221"/>
      <c r="Q3805" s="1299"/>
      <c r="R3805" s="1243"/>
    </row>
    <row r="3806" spans="1:18" s="1220" customFormat="1">
      <c r="A3806" s="1244"/>
      <c r="C3806" s="1221"/>
      <c r="I3806" s="1221"/>
      <c r="L3806" s="1221"/>
      <c r="Q3806" s="1299"/>
      <c r="R3806" s="1243"/>
    </row>
    <row r="3807" spans="1:18" s="1220" customFormat="1">
      <c r="A3807" s="1244"/>
      <c r="C3807" s="1221"/>
      <c r="I3807" s="1221"/>
      <c r="L3807" s="1221"/>
      <c r="Q3807" s="1299"/>
      <c r="R3807" s="1243"/>
    </row>
    <row r="3808" spans="1:18" s="1220" customFormat="1">
      <c r="A3808" s="1244"/>
      <c r="C3808" s="1221"/>
      <c r="I3808" s="1221"/>
      <c r="L3808" s="1221"/>
      <c r="Q3808" s="1299"/>
      <c r="R3808" s="1243"/>
    </row>
    <row r="3809" spans="1:18" s="1220" customFormat="1">
      <c r="A3809" s="1244"/>
      <c r="C3809" s="1221"/>
      <c r="I3809" s="1221"/>
      <c r="L3809" s="1221"/>
      <c r="Q3809" s="1299"/>
      <c r="R3809" s="1243"/>
    </row>
    <row r="3810" spans="1:18" s="1220" customFormat="1">
      <c r="A3810" s="1244"/>
      <c r="C3810" s="1221"/>
      <c r="I3810" s="1221"/>
      <c r="L3810" s="1221"/>
      <c r="Q3810" s="1299"/>
      <c r="R3810" s="1243"/>
    </row>
    <row r="3811" spans="1:18" s="1220" customFormat="1">
      <c r="A3811" s="1244"/>
      <c r="C3811" s="1221"/>
      <c r="I3811" s="1221"/>
      <c r="L3811" s="1221"/>
      <c r="Q3811" s="1299"/>
      <c r="R3811" s="1243"/>
    </row>
    <row r="3812" spans="1:18" s="1220" customFormat="1">
      <c r="A3812" s="1244"/>
      <c r="C3812" s="1221"/>
      <c r="I3812" s="1221"/>
      <c r="L3812" s="1221"/>
      <c r="Q3812" s="1299"/>
      <c r="R3812" s="1243"/>
    </row>
    <row r="3813" spans="1:18" s="1220" customFormat="1">
      <c r="A3813" s="1244"/>
      <c r="C3813" s="1221"/>
      <c r="I3813" s="1221"/>
      <c r="L3813" s="1221"/>
      <c r="Q3813" s="1299"/>
      <c r="R3813" s="1243"/>
    </row>
    <row r="3814" spans="1:18" s="1220" customFormat="1">
      <c r="A3814" s="1244"/>
      <c r="C3814" s="1221"/>
      <c r="I3814" s="1221"/>
      <c r="L3814" s="1221"/>
      <c r="Q3814" s="1299"/>
      <c r="R3814" s="1243"/>
    </row>
    <row r="3815" spans="1:18" s="1220" customFormat="1">
      <c r="A3815" s="1244"/>
      <c r="C3815" s="1221"/>
      <c r="I3815" s="1221"/>
      <c r="L3815" s="1221"/>
      <c r="Q3815" s="1299"/>
      <c r="R3815" s="1243"/>
    </row>
    <row r="3816" spans="1:18" s="1220" customFormat="1">
      <c r="A3816" s="1244"/>
      <c r="C3816" s="1221"/>
      <c r="I3816" s="1221"/>
      <c r="L3816" s="1221"/>
      <c r="Q3816" s="1299"/>
      <c r="R3816" s="1243"/>
    </row>
    <row r="3817" spans="1:18" s="1220" customFormat="1">
      <c r="A3817" s="1244"/>
      <c r="C3817" s="1221"/>
      <c r="I3817" s="1221"/>
      <c r="L3817" s="1221"/>
      <c r="Q3817" s="1299"/>
      <c r="R3817" s="1243"/>
    </row>
    <row r="3818" spans="1:18" s="1220" customFormat="1">
      <c r="A3818" s="1244"/>
      <c r="C3818" s="1221"/>
      <c r="I3818" s="1221"/>
      <c r="L3818" s="1221"/>
      <c r="Q3818" s="1299"/>
      <c r="R3818" s="1243"/>
    </row>
    <row r="3819" spans="1:18" s="1220" customFormat="1">
      <c r="A3819" s="1244"/>
      <c r="C3819" s="1221"/>
      <c r="I3819" s="1221"/>
      <c r="L3819" s="1221"/>
      <c r="Q3819" s="1299"/>
      <c r="R3819" s="1243"/>
    </row>
    <row r="3820" spans="1:18" s="1220" customFormat="1">
      <c r="A3820" s="1244"/>
      <c r="C3820" s="1221"/>
      <c r="I3820" s="1221"/>
      <c r="L3820" s="1221"/>
      <c r="Q3820" s="1299"/>
      <c r="R3820" s="1243"/>
    </row>
    <row r="3821" spans="1:18" s="1220" customFormat="1">
      <c r="A3821" s="1244"/>
      <c r="C3821" s="1221"/>
      <c r="I3821" s="1221"/>
      <c r="L3821" s="1221"/>
      <c r="Q3821" s="1299"/>
      <c r="R3821" s="1243"/>
    </row>
    <row r="3822" spans="1:18" s="1220" customFormat="1">
      <c r="A3822" s="1244"/>
      <c r="C3822" s="1221"/>
      <c r="I3822" s="1221"/>
      <c r="L3822" s="1221"/>
      <c r="Q3822" s="1299"/>
      <c r="R3822" s="1243"/>
    </row>
    <row r="3823" spans="1:18" s="1220" customFormat="1">
      <c r="A3823" s="1244"/>
      <c r="C3823" s="1221"/>
      <c r="I3823" s="1221"/>
      <c r="L3823" s="1221"/>
      <c r="Q3823" s="1299"/>
      <c r="R3823" s="1243"/>
    </row>
    <row r="3824" spans="1:18" s="1220" customFormat="1">
      <c r="A3824" s="1244"/>
      <c r="C3824" s="1221"/>
      <c r="I3824" s="1221"/>
      <c r="L3824" s="1221"/>
      <c r="Q3824" s="1299"/>
      <c r="R3824" s="1243"/>
    </row>
    <row r="3825" spans="1:18" s="1220" customFormat="1">
      <c r="A3825" s="1244"/>
      <c r="C3825" s="1221"/>
      <c r="I3825" s="1221"/>
      <c r="L3825" s="1221"/>
      <c r="Q3825" s="1299"/>
      <c r="R3825" s="1243"/>
    </row>
    <row r="3826" spans="1:18" s="1220" customFormat="1">
      <c r="A3826" s="1244"/>
      <c r="C3826" s="1221"/>
      <c r="I3826" s="1221"/>
      <c r="L3826" s="1221"/>
      <c r="Q3826" s="1299"/>
      <c r="R3826" s="1243"/>
    </row>
    <row r="3827" spans="1:18" s="1220" customFormat="1">
      <c r="A3827" s="1244"/>
      <c r="C3827" s="1221"/>
      <c r="I3827" s="1221"/>
      <c r="L3827" s="1221"/>
      <c r="Q3827" s="1299"/>
      <c r="R3827" s="1243"/>
    </row>
    <row r="3828" spans="1:18" s="1220" customFormat="1">
      <c r="A3828" s="1244"/>
      <c r="C3828" s="1221"/>
      <c r="I3828" s="1221"/>
      <c r="L3828" s="1221"/>
      <c r="Q3828" s="1299"/>
      <c r="R3828" s="1243"/>
    </row>
    <row r="3829" spans="1:18" s="1220" customFormat="1">
      <c r="A3829" s="1244"/>
      <c r="C3829" s="1221"/>
      <c r="I3829" s="1221"/>
      <c r="L3829" s="1221"/>
      <c r="Q3829" s="1299"/>
      <c r="R3829" s="1243"/>
    </row>
    <row r="3830" spans="1:18" s="1220" customFormat="1">
      <c r="A3830" s="1244"/>
      <c r="C3830" s="1221"/>
      <c r="I3830" s="1221"/>
      <c r="L3830" s="1221"/>
      <c r="Q3830" s="1299"/>
      <c r="R3830" s="1243"/>
    </row>
    <row r="3831" spans="1:18" s="1220" customFormat="1">
      <c r="A3831" s="1244"/>
      <c r="C3831" s="1221"/>
      <c r="I3831" s="1221"/>
      <c r="L3831" s="1221"/>
      <c r="Q3831" s="1299"/>
      <c r="R3831" s="1243"/>
    </row>
    <row r="3832" spans="1:18" s="1220" customFormat="1">
      <c r="A3832" s="1244"/>
      <c r="C3832" s="1221"/>
      <c r="I3832" s="1221"/>
      <c r="L3832" s="1221"/>
      <c r="Q3832" s="1299"/>
      <c r="R3832" s="1243"/>
    </row>
    <row r="3833" spans="1:18" s="1220" customFormat="1">
      <c r="A3833" s="1244"/>
      <c r="C3833" s="1221"/>
      <c r="I3833" s="1221"/>
      <c r="L3833" s="1221"/>
      <c r="Q3833" s="1299"/>
      <c r="R3833" s="1243"/>
    </row>
    <row r="3834" spans="1:18" s="1220" customFormat="1">
      <c r="A3834" s="1244"/>
      <c r="C3834" s="1221"/>
      <c r="I3834" s="1221"/>
      <c r="L3834" s="1221"/>
      <c r="Q3834" s="1299"/>
      <c r="R3834" s="1243"/>
    </row>
    <row r="3835" spans="1:18" s="1220" customFormat="1">
      <c r="A3835" s="1244"/>
      <c r="C3835" s="1221"/>
      <c r="I3835" s="1221"/>
      <c r="L3835" s="1221"/>
      <c r="Q3835" s="1299"/>
      <c r="R3835" s="1243"/>
    </row>
    <row r="3836" spans="1:18" s="1220" customFormat="1">
      <c r="A3836" s="1244"/>
      <c r="C3836" s="1221"/>
      <c r="I3836" s="1221"/>
      <c r="L3836" s="1221"/>
      <c r="Q3836" s="1299"/>
      <c r="R3836" s="1243"/>
    </row>
    <row r="3837" spans="1:18" s="1220" customFormat="1">
      <c r="A3837" s="1244"/>
      <c r="C3837" s="1221"/>
      <c r="I3837" s="1221"/>
      <c r="L3837" s="1221"/>
      <c r="Q3837" s="1299"/>
      <c r="R3837" s="1243"/>
    </row>
    <row r="3838" spans="1:18" s="1220" customFormat="1">
      <c r="A3838" s="1244"/>
      <c r="C3838" s="1221"/>
      <c r="I3838" s="1221"/>
      <c r="L3838" s="1221"/>
      <c r="Q3838" s="1299"/>
      <c r="R3838" s="1243"/>
    </row>
    <row r="3839" spans="1:18" s="1220" customFormat="1">
      <c r="A3839" s="1244"/>
      <c r="C3839" s="1221"/>
      <c r="I3839" s="1221"/>
      <c r="L3839" s="1221"/>
      <c r="Q3839" s="1299"/>
      <c r="R3839" s="1243"/>
    </row>
    <row r="3840" spans="1:18" s="1220" customFormat="1">
      <c r="A3840" s="1244"/>
      <c r="C3840" s="1221"/>
      <c r="I3840" s="1221"/>
      <c r="L3840" s="1221"/>
      <c r="Q3840" s="1299"/>
      <c r="R3840" s="1243"/>
    </row>
    <row r="3841" spans="1:18" s="1220" customFormat="1">
      <c r="A3841" s="1244"/>
      <c r="C3841" s="1221"/>
      <c r="I3841" s="1221"/>
      <c r="L3841" s="1221"/>
      <c r="Q3841" s="1299"/>
      <c r="R3841" s="1243"/>
    </row>
    <row r="3842" spans="1:18" s="1220" customFormat="1">
      <c r="A3842" s="1244"/>
      <c r="C3842" s="1221"/>
      <c r="I3842" s="1221"/>
      <c r="L3842" s="1221"/>
      <c r="Q3842" s="1299"/>
      <c r="R3842" s="1243"/>
    </row>
    <row r="3843" spans="1:18" s="1220" customFormat="1">
      <c r="A3843" s="1244"/>
      <c r="C3843" s="1221"/>
      <c r="I3843" s="1221"/>
      <c r="L3843" s="1221"/>
      <c r="Q3843" s="1299"/>
      <c r="R3843" s="1243"/>
    </row>
    <row r="3844" spans="1:18" s="1220" customFormat="1">
      <c r="A3844" s="1244"/>
      <c r="C3844" s="1221"/>
      <c r="I3844" s="1221"/>
      <c r="L3844" s="1221"/>
      <c r="Q3844" s="1299"/>
      <c r="R3844" s="1243"/>
    </row>
    <row r="3845" spans="1:18" s="1220" customFormat="1">
      <c r="A3845" s="1244"/>
      <c r="C3845" s="1221"/>
      <c r="I3845" s="1221"/>
      <c r="L3845" s="1221"/>
      <c r="Q3845" s="1299"/>
      <c r="R3845" s="1243"/>
    </row>
    <row r="3846" spans="1:18" s="1220" customFormat="1">
      <c r="A3846" s="1244"/>
      <c r="C3846" s="1221"/>
      <c r="I3846" s="1221"/>
      <c r="L3846" s="1221"/>
      <c r="Q3846" s="1299"/>
      <c r="R3846" s="1243"/>
    </row>
    <row r="3847" spans="1:18" s="1220" customFormat="1">
      <c r="A3847" s="1244"/>
      <c r="C3847" s="1221"/>
      <c r="I3847" s="1221"/>
      <c r="L3847" s="1221"/>
      <c r="Q3847" s="1299"/>
      <c r="R3847" s="1243"/>
    </row>
    <row r="3848" spans="1:18" s="1220" customFormat="1">
      <c r="A3848" s="1244"/>
      <c r="C3848" s="1221"/>
      <c r="I3848" s="1221"/>
      <c r="L3848" s="1221"/>
      <c r="Q3848" s="1299"/>
      <c r="R3848" s="1243"/>
    </row>
    <row r="3849" spans="1:18" s="1220" customFormat="1">
      <c r="A3849" s="1244"/>
      <c r="C3849" s="1221"/>
      <c r="I3849" s="1221"/>
      <c r="L3849" s="1221"/>
      <c r="Q3849" s="1299"/>
      <c r="R3849" s="1243"/>
    </row>
    <row r="3850" spans="1:18" s="1220" customFormat="1">
      <c r="A3850" s="1244"/>
      <c r="C3850" s="1221"/>
      <c r="I3850" s="1221"/>
      <c r="L3850" s="1221"/>
      <c r="Q3850" s="1299"/>
      <c r="R3850" s="1243"/>
    </row>
    <row r="3851" spans="1:18" s="1220" customFormat="1">
      <c r="A3851" s="1244"/>
      <c r="C3851" s="1221"/>
      <c r="I3851" s="1221"/>
      <c r="L3851" s="1221"/>
      <c r="Q3851" s="1299"/>
      <c r="R3851" s="1243"/>
    </row>
    <row r="3852" spans="1:18" s="1220" customFormat="1">
      <c r="A3852" s="1244"/>
      <c r="C3852" s="1221"/>
      <c r="I3852" s="1221"/>
      <c r="L3852" s="1221"/>
      <c r="Q3852" s="1299"/>
      <c r="R3852" s="1243"/>
    </row>
    <row r="3853" spans="1:18" s="1220" customFormat="1">
      <c r="A3853" s="1244"/>
      <c r="C3853" s="1221"/>
      <c r="I3853" s="1221"/>
      <c r="L3853" s="1221"/>
      <c r="Q3853" s="1299"/>
      <c r="R3853" s="1243"/>
    </row>
    <row r="3854" spans="1:18" s="1220" customFormat="1">
      <c r="A3854" s="1244"/>
      <c r="C3854" s="1221"/>
      <c r="I3854" s="1221"/>
      <c r="L3854" s="1221"/>
      <c r="Q3854" s="1299"/>
      <c r="R3854" s="1243"/>
    </row>
    <row r="3855" spans="1:18" s="1220" customFormat="1">
      <c r="A3855" s="1244"/>
      <c r="C3855" s="1221"/>
      <c r="I3855" s="1221"/>
      <c r="L3855" s="1221"/>
      <c r="Q3855" s="1299"/>
      <c r="R3855" s="1243"/>
    </row>
    <row r="3856" spans="1:18" s="1220" customFormat="1">
      <c r="A3856" s="1244"/>
      <c r="C3856" s="1221"/>
      <c r="I3856" s="1221"/>
      <c r="L3856" s="1221"/>
      <c r="Q3856" s="1299"/>
      <c r="R3856" s="1243"/>
    </row>
    <row r="3857" spans="1:18" s="1220" customFormat="1">
      <c r="A3857" s="1244"/>
      <c r="C3857" s="1221"/>
      <c r="I3857" s="1221"/>
      <c r="L3857" s="1221"/>
      <c r="Q3857" s="1299"/>
      <c r="R3857" s="1243"/>
    </row>
    <row r="3858" spans="1:18" s="1220" customFormat="1">
      <c r="A3858" s="1244"/>
      <c r="C3858" s="1221"/>
      <c r="I3858" s="1221"/>
      <c r="L3858" s="1221"/>
      <c r="Q3858" s="1299"/>
      <c r="R3858" s="1243"/>
    </row>
    <row r="3859" spans="1:18" s="1220" customFormat="1">
      <c r="A3859" s="1244"/>
      <c r="C3859" s="1221"/>
      <c r="I3859" s="1221"/>
      <c r="L3859" s="1221"/>
      <c r="Q3859" s="1299"/>
      <c r="R3859" s="1243"/>
    </row>
    <row r="3860" spans="1:18" s="1220" customFormat="1">
      <c r="A3860" s="1244"/>
      <c r="C3860" s="1221"/>
      <c r="I3860" s="1221"/>
      <c r="L3860" s="1221"/>
      <c r="Q3860" s="1299"/>
      <c r="R3860" s="1243"/>
    </row>
    <row r="3861" spans="1:18" s="1220" customFormat="1">
      <c r="A3861" s="1244"/>
      <c r="C3861" s="1221"/>
      <c r="I3861" s="1221"/>
      <c r="L3861" s="1221"/>
      <c r="Q3861" s="1299"/>
      <c r="R3861" s="1243"/>
    </row>
    <row r="3862" spans="1:18" s="1220" customFormat="1">
      <c r="A3862" s="1244"/>
      <c r="C3862" s="1221"/>
      <c r="I3862" s="1221"/>
      <c r="L3862" s="1221"/>
      <c r="Q3862" s="1299"/>
      <c r="R3862" s="1243"/>
    </row>
    <row r="3863" spans="1:18" s="1220" customFormat="1">
      <c r="A3863" s="1244"/>
      <c r="C3863" s="1221"/>
      <c r="I3863" s="1221"/>
      <c r="L3863" s="1221"/>
      <c r="Q3863" s="1299"/>
      <c r="R3863" s="1243"/>
    </row>
    <row r="3864" spans="1:18" s="1220" customFormat="1">
      <c r="A3864" s="1244"/>
      <c r="C3864" s="1221"/>
      <c r="I3864" s="1221"/>
      <c r="L3864" s="1221"/>
      <c r="Q3864" s="1299"/>
      <c r="R3864" s="1243"/>
    </row>
    <row r="3865" spans="1:18" s="1220" customFormat="1">
      <c r="A3865" s="1244"/>
      <c r="C3865" s="1221"/>
      <c r="I3865" s="1221"/>
      <c r="L3865" s="1221"/>
      <c r="Q3865" s="1299"/>
      <c r="R3865" s="1243"/>
    </row>
    <row r="3866" spans="1:18" s="1220" customFormat="1">
      <c r="A3866" s="1244"/>
      <c r="C3866" s="1221"/>
      <c r="I3866" s="1221"/>
      <c r="L3866" s="1221"/>
      <c r="Q3866" s="1299"/>
      <c r="R3866" s="1243"/>
    </row>
    <row r="3867" spans="1:18" s="1220" customFormat="1">
      <c r="A3867" s="1244"/>
      <c r="C3867" s="1221"/>
      <c r="I3867" s="1221"/>
      <c r="L3867" s="1221"/>
      <c r="Q3867" s="1299"/>
      <c r="R3867" s="1243"/>
    </row>
    <row r="3868" spans="1:18" s="1220" customFormat="1">
      <c r="A3868" s="1244"/>
      <c r="C3868" s="1221"/>
      <c r="I3868" s="1221"/>
      <c r="L3868" s="1221"/>
      <c r="Q3868" s="1299"/>
      <c r="R3868" s="1243"/>
    </row>
    <row r="3869" spans="1:18" s="1220" customFormat="1">
      <c r="A3869" s="1244"/>
      <c r="C3869" s="1221"/>
      <c r="I3869" s="1221"/>
      <c r="L3869" s="1221"/>
      <c r="Q3869" s="1299"/>
      <c r="R3869" s="1243"/>
    </row>
    <row r="3870" spans="1:18" s="1220" customFormat="1">
      <c r="A3870" s="1244"/>
      <c r="C3870" s="1221"/>
      <c r="I3870" s="1221"/>
      <c r="L3870" s="1221"/>
      <c r="Q3870" s="1299"/>
      <c r="R3870" s="1243"/>
    </row>
    <row r="3871" spans="1:18" s="1220" customFormat="1">
      <c r="A3871" s="1244"/>
      <c r="C3871" s="1221"/>
      <c r="I3871" s="1221"/>
      <c r="L3871" s="1221"/>
      <c r="Q3871" s="1299"/>
      <c r="R3871" s="1243"/>
    </row>
    <row r="3872" spans="1:18" s="1220" customFormat="1">
      <c r="A3872" s="1244"/>
      <c r="C3872" s="1221"/>
      <c r="I3872" s="1221"/>
      <c r="L3872" s="1221"/>
      <c r="Q3872" s="1299"/>
      <c r="R3872" s="1243"/>
    </row>
    <row r="3873" spans="1:18" s="1220" customFormat="1">
      <c r="A3873" s="1244"/>
      <c r="C3873" s="1221"/>
      <c r="I3873" s="1221"/>
      <c r="L3873" s="1221"/>
      <c r="Q3873" s="1299"/>
      <c r="R3873" s="1243"/>
    </row>
    <row r="3874" spans="1:18" s="1220" customFormat="1">
      <c r="A3874" s="1244"/>
      <c r="C3874" s="1221"/>
      <c r="I3874" s="1221"/>
      <c r="L3874" s="1221"/>
      <c r="Q3874" s="1299"/>
      <c r="R3874" s="1243"/>
    </row>
    <row r="3875" spans="1:18" s="1220" customFormat="1">
      <c r="A3875" s="1244"/>
      <c r="C3875" s="1221"/>
      <c r="I3875" s="1221"/>
      <c r="L3875" s="1221"/>
      <c r="Q3875" s="1299"/>
      <c r="R3875" s="1243"/>
    </row>
    <row r="3876" spans="1:18" s="1220" customFormat="1">
      <c r="A3876" s="1244"/>
      <c r="C3876" s="1221"/>
      <c r="I3876" s="1221"/>
      <c r="L3876" s="1221"/>
      <c r="Q3876" s="1299"/>
      <c r="R3876" s="1243"/>
    </row>
    <row r="3877" spans="1:18" s="1220" customFormat="1">
      <c r="A3877" s="1244"/>
      <c r="C3877" s="1221"/>
      <c r="I3877" s="1221"/>
      <c r="L3877" s="1221"/>
      <c r="Q3877" s="1299"/>
      <c r="R3877" s="1243"/>
    </row>
    <row r="3878" spans="1:18" s="1220" customFormat="1">
      <c r="A3878" s="1244"/>
      <c r="C3878" s="1221"/>
      <c r="I3878" s="1221"/>
      <c r="L3878" s="1221"/>
      <c r="Q3878" s="1299"/>
      <c r="R3878" s="1243"/>
    </row>
    <row r="3879" spans="1:18" s="1220" customFormat="1">
      <c r="A3879" s="1244"/>
      <c r="C3879" s="1221"/>
      <c r="I3879" s="1221"/>
      <c r="L3879" s="1221"/>
      <c r="Q3879" s="1299"/>
      <c r="R3879" s="1243"/>
    </row>
    <row r="3880" spans="1:18" s="1220" customFormat="1">
      <c r="A3880" s="1244"/>
      <c r="C3880" s="1221"/>
      <c r="I3880" s="1221"/>
      <c r="L3880" s="1221"/>
      <c r="Q3880" s="1299"/>
      <c r="R3880" s="1243"/>
    </row>
    <row r="3881" spans="1:18" s="1220" customFormat="1">
      <c r="A3881" s="1244"/>
      <c r="C3881" s="1221"/>
      <c r="I3881" s="1221"/>
      <c r="L3881" s="1221"/>
      <c r="Q3881" s="1299"/>
      <c r="R3881" s="1243"/>
    </row>
    <row r="3882" spans="1:18" s="1220" customFormat="1">
      <c r="A3882" s="1244"/>
      <c r="C3882" s="1221"/>
      <c r="I3882" s="1221"/>
      <c r="L3882" s="1221"/>
      <c r="Q3882" s="1299"/>
      <c r="R3882" s="1243"/>
    </row>
    <row r="3883" spans="1:18" s="1220" customFormat="1">
      <c r="A3883" s="1244"/>
      <c r="C3883" s="1221"/>
      <c r="I3883" s="1221"/>
      <c r="L3883" s="1221"/>
      <c r="Q3883" s="1299"/>
      <c r="R3883" s="1243"/>
    </row>
    <row r="3884" spans="1:18" s="1220" customFormat="1">
      <c r="A3884" s="1244"/>
      <c r="C3884" s="1221"/>
      <c r="I3884" s="1221"/>
      <c r="L3884" s="1221"/>
      <c r="Q3884" s="1299"/>
      <c r="R3884" s="1243"/>
    </row>
    <row r="3885" spans="1:18" s="1220" customFormat="1">
      <c r="A3885" s="1244"/>
      <c r="C3885" s="1221"/>
      <c r="I3885" s="1221"/>
      <c r="L3885" s="1221"/>
      <c r="Q3885" s="1299"/>
      <c r="R3885" s="1243"/>
    </row>
    <row r="3886" spans="1:18" s="1220" customFormat="1">
      <c r="A3886" s="1244"/>
      <c r="C3886" s="1221"/>
      <c r="I3886" s="1221"/>
      <c r="L3886" s="1221"/>
      <c r="Q3886" s="1299"/>
      <c r="R3886" s="1243"/>
    </row>
    <row r="3887" spans="1:18" s="1220" customFormat="1">
      <c r="A3887" s="1244"/>
      <c r="C3887" s="1221"/>
      <c r="I3887" s="1221"/>
      <c r="L3887" s="1221"/>
      <c r="Q3887" s="1299"/>
      <c r="R3887" s="1243"/>
    </row>
    <row r="3888" spans="1:18" s="1220" customFormat="1">
      <c r="A3888" s="1244"/>
      <c r="C3888" s="1221"/>
      <c r="I3888" s="1221"/>
      <c r="L3888" s="1221"/>
      <c r="Q3888" s="1299"/>
      <c r="R3888" s="1243"/>
    </row>
    <row r="3889" spans="1:18" s="1220" customFormat="1">
      <c r="A3889" s="1244"/>
      <c r="C3889" s="1221"/>
      <c r="I3889" s="1221"/>
      <c r="L3889" s="1221"/>
      <c r="Q3889" s="1299"/>
      <c r="R3889" s="1243"/>
    </row>
    <row r="3890" spans="1:18" s="1220" customFormat="1">
      <c r="A3890" s="1244"/>
      <c r="C3890" s="1221"/>
      <c r="I3890" s="1221"/>
      <c r="L3890" s="1221"/>
      <c r="Q3890" s="1299"/>
      <c r="R3890" s="1243"/>
    </row>
    <row r="3891" spans="1:18" s="1220" customFormat="1">
      <c r="A3891" s="1244"/>
      <c r="C3891" s="1221"/>
      <c r="I3891" s="1221"/>
      <c r="L3891" s="1221"/>
      <c r="Q3891" s="1299"/>
      <c r="R3891" s="1243"/>
    </row>
    <row r="3892" spans="1:18" s="1220" customFormat="1">
      <c r="A3892" s="1244"/>
      <c r="C3892" s="1221"/>
      <c r="I3892" s="1221"/>
      <c r="L3892" s="1221"/>
      <c r="Q3892" s="1299"/>
      <c r="R3892" s="1243"/>
    </row>
    <row r="3893" spans="1:18" s="1220" customFormat="1">
      <c r="A3893" s="1244"/>
      <c r="C3893" s="1221"/>
      <c r="I3893" s="1221"/>
      <c r="L3893" s="1221"/>
      <c r="Q3893" s="1299"/>
      <c r="R3893" s="1243"/>
    </row>
    <row r="3894" spans="1:18" s="1220" customFormat="1">
      <c r="A3894" s="1244"/>
      <c r="C3894" s="1221"/>
      <c r="I3894" s="1221"/>
      <c r="L3894" s="1221"/>
      <c r="Q3894" s="1299"/>
      <c r="R3894" s="1243"/>
    </row>
    <row r="3895" spans="1:18" s="1220" customFormat="1">
      <c r="A3895" s="1244"/>
      <c r="C3895" s="1221"/>
      <c r="I3895" s="1221"/>
      <c r="L3895" s="1221"/>
      <c r="Q3895" s="1299"/>
      <c r="R3895" s="1243"/>
    </row>
    <row r="3896" spans="1:18" s="1220" customFormat="1">
      <c r="A3896" s="1244"/>
      <c r="C3896" s="1221"/>
      <c r="I3896" s="1221"/>
      <c r="L3896" s="1221"/>
      <c r="Q3896" s="1299"/>
      <c r="R3896" s="1243"/>
    </row>
    <row r="3897" spans="1:18" s="1220" customFormat="1">
      <c r="A3897" s="1244"/>
      <c r="C3897" s="1221"/>
      <c r="I3897" s="1221"/>
      <c r="L3897" s="1221"/>
      <c r="Q3897" s="1299"/>
      <c r="R3897" s="1243"/>
    </row>
    <row r="3898" spans="1:18" s="1220" customFormat="1">
      <c r="A3898" s="1244"/>
      <c r="C3898" s="1221"/>
      <c r="I3898" s="1221"/>
      <c r="L3898" s="1221"/>
      <c r="Q3898" s="1299"/>
      <c r="R3898" s="1243"/>
    </row>
    <row r="3899" spans="1:18" s="1220" customFormat="1">
      <c r="A3899" s="1244"/>
      <c r="C3899" s="1221"/>
      <c r="I3899" s="1221"/>
      <c r="L3899" s="1221"/>
      <c r="Q3899" s="1299"/>
      <c r="R3899" s="1243"/>
    </row>
    <row r="3900" spans="1:18" s="1220" customFormat="1">
      <c r="A3900" s="1244"/>
      <c r="C3900" s="1221"/>
      <c r="I3900" s="1221"/>
      <c r="L3900" s="1221"/>
      <c r="Q3900" s="1299"/>
      <c r="R3900" s="1243"/>
    </row>
    <row r="3901" spans="1:18" s="1220" customFormat="1">
      <c r="A3901" s="1244"/>
      <c r="C3901" s="1221"/>
      <c r="I3901" s="1221"/>
      <c r="L3901" s="1221"/>
      <c r="Q3901" s="1299"/>
      <c r="R3901" s="1243"/>
    </row>
    <row r="3902" spans="1:18" s="1220" customFormat="1">
      <c r="A3902" s="1244"/>
      <c r="C3902" s="1221"/>
      <c r="I3902" s="1221"/>
      <c r="L3902" s="1221"/>
      <c r="Q3902" s="1299"/>
      <c r="R3902" s="1243"/>
    </row>
    <row r="3903" spans="1:18" s="1220" customFormat="1">
      <c r="A3903" s="1244"/>
      <c r="C3903" s="1221"/>
      <c r="I3903" s="1221"/>
      <c r="L3903" s="1221"/>
      <c r="Q3903" s="1299"/>
      <c r="R3903" s="1243"/>
    </row>
    <row r="3904" spans="1:18" s="1220" customFormat="1">
      <c r="A3904" s="1244"/>
      <c r="C3904" s="1221"/>
      <c r="I3904" s="1221"/>
      <c r="L3904" s="1221"/>
      <c r="Q3904" s="1299"/>
      <c r="R3904" s="1243"/>
    </row>
    <row r="3905" spans="1:18" s="1220" customFormat="1">
      <c r="A3905" s="1244"/>
      <c r="C3905" s="1221"/>
      <c r="I3905" s="1221"/>
      <c r="L3905" s="1221"/>
      <c r="Q3905" s="1299"/>
      <c r="R3905" s="1243"/>
    </row>
    <row r="3906" spans="1:18" s="1220" customFormat="1">
      <c r="A3906" s="1244"/>
      <c r="C3906" s="1221"/>
      <c r="I3906" s="1221"/>
      <c r="L3906" s="1221"/>
      <c r="Q3906" s="1299"/>
      <c r="R3906" s="1243"/>
    </row>
    <row r="3907" spans="1:18" s="1220" customFormat="1">
      <c r="A3907" s="1244"/>
      <c r="C3907" s="1221"/>
      <c r="I3907" s="1221"/>
      <c r="L3907" s="1221"/>
      <c r="Q3907" s="1299"/>
      <c r="R3907" s="1243"/>
    </row>
    <row r="3908" spans="1:18" s="1220" customFormat="1">
      <c r="A3908" s="1244"/>
      <c r="C3908" s="1221"/>
      <c r="I3908" s="1221"/>
      <c r="L3908" s="1221"/>
      <c r="Q3908" s="1299"/>
      <c r="R3908" s="1243"/>
    </row>
    <row r="3909" spans="1:18" s="1220" customFormat="1">
      <c r="A3909" s="1244"/>
      <c r="C3909" s="1221"/>
      <c r="I3909" s="1221"/>
      <c r="L3909" s="1221"/>
      <c r="Q3909" s="1299"/>
      <c r="R3909" s="1243"/>
    </row>
    <row r="3910" spans="1:18" s="1220" customFormat="1">
      <c r="A3910" s="1244"/>
      <c r="C3910" s="1221"/>
      <c r="I3910" s="1221"/>
      <c r="L3910" s="1221"/>
      <c r="Q3910" s="1299"/>
      <c r="R3910" s="1243"/>
    </row>
    <row r="3911" spans="1:18" s="1220" customFormat="1">
      <c r="A3911" s="1244"/>
      <c r="C3911" s="1221"/>
      <c r="I3911" s="1221"/>
      <c r="L3911" s="1221"/>
      <c r="Q3911" s="1299"/>
      <c r="R3911" s="1243"/>
    </row>
    <row r="3912" spans="1:18" s="1220" customFormat="1">
      <c r="A3912" s="1244"/>
      <c r="C3912" s="1221"/>
      <c r="I3912" s="1221"/>
      <c r="L3912" s="1221"/>
      <c r="Q3912" s="1299"/>
      <c r="R3912" s="1243"/>
    </row>
    <row r="3913" spans="1:18" s="1220" customFormat="1">
      <c r="A3913" s="1244"/>
      <c r="C3913" s="1221"/>
      <c r="I3913" s="1221"/>
      <c r="L3913" s="1221"/>
      <c r="Q3913" s="1299"/>
      <c r="R3913" s="1243"/>
    </row>
    <row r="3914" spans="1:18" s="1220" customFormat="1">
      <c r="A3914" s="1244"/>
      <c r="C3914" s="1221"/>
      <c r="I3914" s="1221"/>
      <c r="L3914" s="1221"/>
      <c r="Q3914" s="1299"/>
      <c r="R3914" s="1243"/>
    </row>
    <row r="3915" spans="1:18" s="1220" customFormat="1">
      <c r="A3915" s="1244"/>
      <c r="C3915" s="1221"/>
      <c r="I3915" s="1221"/>
      <c r="L3915" s="1221"/>
      <c r="Q3915" s="1299"/>
      <c r="R3915" s="1243"/>
    </row>
    <row r="3916" spans="1:18" s="1220" customFormat="1">
      <c r="A3916" s="1244"/>
      <c r="C3916" s="1221"/>
      <c r="I3916" s="1221"/>
      <c r="L3916" s="1221"/>
      <c r="Q3916" s="1299"/>
      <c r="R3916" s="1243"/>
    </row>
    <row r="3917" spans="1:18" s="1220" customFormat="1">
      <c r="A3917" s="1244"/>
      <c r="C3917" s="1221"/>
      <c r="I3917" s="1221"/>
      <c r="L3917" s="1221"/>
      <c r="Q3917" s="1299"/>
      <c r="R3917" s="1243"/>
    </row>
    <row r="3918" spans="1:18" s="1220" customFormat="1">
      <c r="A3918" s="1244"/>
      <c r="C3918" s="1221"/>
      <c r="I3918" s="1221"/>
      <c r="L3918" s="1221"/>
      <c r="Q3918" s="1299"/>
      <c r="R3918" s="1243"/>
    </row>
    <row r="3919" spans="1:18" s="1220" customFormat="1">
      <c r="A3919" s="1244"/>
      <c r="C3919" s="1221"/>
      <c r="I3919" s="1221"/>
      <c r="L3919" s="1221"/>
      <c r="Q3919" s="1299"/>
      <c r="R3919" s="1243"/>
    </row>
    <row r="3920" spans="1:18" s="1220" customFormat="1">
      <c r="A3920" s="1244"/>
      <c r="C3920" s="1221"/>
      <c r="I3920" s="1221"/>
      <c r="L3920" s="1221"/>
      <c r="Q3920" s="1299"/>
      <c r="R3920" s="1243"/>
    </row>
    <row r="3921" spans="1:18" s="1220" customFormat="1">
      <c r="A3921" s="1244"/>
      <c r="C3921" s="1221"/>
      <c r="I3921" s="1221"/>
      <c r="L3921" s="1221"/>
      <c r="Q3921" s="1299"/>
      <c r="R3921" s="1243"/>
    </row>
    <row r="3922" spans="1:18" s="1220" customFormat="1">
      <c r="A3922" s="1244"/>
      <c r="C3922" s="1221"/>
      <c r="I3922" s="1221"/>
      <c r="L3922" s="1221"/>
      <c r="Q3922" s="1299"/>
      <c r="R3922" s="1243"/>
    </row>
    <row r="3923" spans="1:18" s="1220" customFormat="1">
      <c r="A3923" s="1244"/>
      <c r="C3923" s="1221"/>
      <c r="I3923" s="1221"/>
      <c r="L3923" s="1221"/>
      <c r="Q3923" s="1299"/>
      <c r="R3923" s="1243"/>
    </row>
    <row r="3924" spans="1:18" s="1220" customFormat="1">
      <c r="A3924" s="1244"/>
      <c r="C3924" s="1221"/>
      <c r="I3924" s="1221"/>
      <c r="L3924" s="1221"/>
      <c r="Q3924" s="1299"/>
      <c r="R3924" s="1243"/>
    </row>
    <row r="3925" spans="1:18" s="1220" customFormat="1">
      <c r="A3925" s="1244"/>
      <c r="C3925" s="1221"/>
      <c r="I3925" s="1221"/>
      <c r="L3925" s="1221"/>
      <c r="Q3925" s="1299"/>
      <c r="R3925" s="1243"/>
    </row>
    <row r="3926" spans="1:18" s="1220" customFormat="1">
      <c r="A3926" s="1244"/>
      <c r="C3926" s="1221"/>
      <c r="I3926" s="1221"/>
      <c r="L3926" s="1221"/>
      <c r="Q3926" s="1299"/>
      <c r="R3926" s="1243"/>
    </row>
    <row r="3927" spans="1:18" s="1220" customFormat="1">
      <c r="A3927" s="1244"/>
      <c r="C3927" s="1221"/>
      <c r="I3927" s="1221"/>
      <c r="L3927" s="1221"/>
      <c r="Q3927" s="1299"/>
      <c r="R3927" s="1243"/>
    </row>
    <row r="3928" spans="1:18" s="1220" customFormat="1">
      <c r="A3928" s="1244"/>
      <c r="C3928" s="1221"/>
      <c r="I3928" s="1221"/>
      <c r="L3928" s="1221"/>
      <c r="Q3928" s="1299"/>
      <c r="R3928" s="1243"/>
    </row>
    <row r="3929" spans="1:18" s="1220" customFormat="1">
      <c r="A3929" s="1244"/>
      <c r="C3929" s="1221"/>
      <c r="I3929" s="1221"/>
      <c r="L3929" s="1221"/>
      <c r="Q3929" s="1299"/>
      <c r="R3929" s="1243"/>
    </row>
    <row r="3930" spans="1:18" s="1220" customFormat="1">
      <c r="A3930" s="1244"/>
      <c r="C3930" s="1221"/>
      <c r="I3930" s="1221"/>
      <c r="L3930" s="1221"/>
      <c r="Q3930" s="1299"/>
      <c r="R3930" s="1243"/>
    </row>
    <row r="3931" spans="1:18" s="1220" customFormat="1">
      <c r="A3931" s="1244"/>
      <c r="C3931" s="1221"/>
      <c r="I3931" s="1221"/>
      <c r="L3931" s="1221"/>
      <c r="Q3931" s="1299"/>
      <c r="R3931" s="1243"/>
    </row>
    <row r="3932" spans="1:18" s="1220" customFormat="1">
      <c r="A3932" s="1244"/>
      <c r="C3932" s="1221"/>
      <c r="I3932" s="1221"/>
      <c r="L3932" s="1221"/>
      <c r="Q3932" s="1299"/>
      <c r="R3932" s="1243"/>
    </row>
    <row r="3933" spans="1:18" s="1220" customFormat="1">
      <c r="A3933" s="1244"/>
      <c r="C3933" s="1221"/>
      <c r="I3933" s="1221"/>
      <c r="L3933" s="1221"/>
      <c r="Q3933" s="1299"/>
      <c r="R3933" s="1243"/>
    </row>
    <row r="3934" spans="1:18" s="1220" customFormat="1">
      <c r="A3934" s="1244"/>
      <c r="C3934" s="1221"/>
      <c r="I3934" s="1221"/>
      <c r="L3934" s="1221"/>
      <c r="Q3934" s="1299"/>
      <c r="R3934" s="1243"/>
    </row>
    <row r="3935" spans="1:18" s="1220" customFormat="1">
      <c r="A3935" s="1244"/>
      <c r="C3935" s="1221"/>
      <c r="I3935" s="1221"/>
      <c r="L3935" s="1221"/>
      <c r="Q3935" s="1299"/>
      <c r="R3935" s="1243"/>
    </row>
    <row r="3936" spans="1:18" s="1220" customFormat="1">
      <c r="A3936" s="1244"/>
      <c r="C3936" s="1221"/>
      <c r="I3936" s="1221"/>
      <c r="L3936" s="1221"/>
      <c r="Q3936" s="1299"/>
      <c r="R3936" s="1243"/>
    </row>
    <row r="3937" spans="1:18" s="1220" customFormat="1">
      <c r="A3937" s="1244"/>
      <c r="C3937" s="1221"/>
      <c r="I3937" s="1221"/>
      <c r="L3937" s="1221"/>
      <c r="Q3937" s="1299"/>
      <c r="R3937" s="1243"/>
    </row>
    <row r="3938" spans="1:18" s="1220" customFormat="1">
      <c r="A3938" s="1244"/>
      <c r="C3938" s="1221"/>
      <c r="I3938" s="1221"/>
      <c r="L3938" s="1221"/>
      <c r="Q3938" s="1299"/>
      <c r="R3938" s="1243"/>
    </row>
    <row r="3939" spans="1:18" s="1220" customFormat="1">
      <c r="A3939" s="1244"/>
      <c r="C3939" s="1221"/>
      <c r="I3939" s="1221"/>
      <c r="L3939" s="1221"/>
      <c r="Q3939" s="1299"/>
      <c r="R3939" s="1243"/>
    </row>
    <row r="3940" spans="1:18" s="1220" customFormat="1">
      <c r="A3940" s="1244"/>
      <c r="C3940" s="1221"/>
      <c r="I3940" s="1221"/>
      <c r="L3940" s="1221"/>
      <c r="Q3940" s="1299"/>
      <c r="R3940" s="1243"/>
    </row>
    <row r="3941" spans="1:18" s="1220" customFormat="1">
      <c r="A3941" s="1244"/>
      <c r="C3941" s="1221"/>
      <c r="I3941" s="1221"/>
      <c r="L3941" s="1221"/>
      <c r="Q3941" s="1299"/>
      <c r="R3941" s="1243"/>
    </row>
    <row r="3942" spans="1:18" s="1220" customFormat="1">
      <c r="A3942" s="1244"/>
      <c r="C3942" s="1221"/>
      <c r="I3942" s="1221"/>
      <c r="L3942" s="1221"/>
      <c r="Q3942" s="1299"/>
      <c r="R3942" s="1243"/>
    </row>
    <row r="3943" spans="1:18" s="1220" customFormat="1">
      <c r="A3943" s="1244"/>
      <c r="C3943" s="1221"/>
      <c r="I3943" s="1221"/>
      <c r="L3943" s="1221"/>
      <c r="Q3943" s="1299"/>
      <c r="R3943" s="1243"/>
    </row>
    <row r="3944" spans="1:18" s="1220" customFormat="1">
      <c r="A3944" s="1244"/>
      <c r="C3944" s="1221"/>
      <c r="I3944" s="1221"/>
      <c r="L3944" s="1221"/>
      <c r="Q3944" s="1299"/>
      <c r="R3944" s="1243"/>
    </row>
    <row r="3945" spans="1:18" s="1220" customFormat="1">
      <c r="A3945" s="1244"/>
      <c r="C3945" s="1221"/>
      <c r="I3945" s="1221"/>
      <c r="L3945" s="1221"/>
      <c r="Q3945" s="1299"/>
      <c r="R3945" s="1243"/>
    </row>
    <row r="3946" spans="1:18" s="1220" customFormat="1">
      <c r="A3946" s="1244"/>
      <c r="C3946" s="1221"/>
      <c r="I3946" s="1221"/>
      <c r="L3946" s="1221"/>
      <c r="Q3946" s="1299"/>
      <c r="R3946" s="1243"/>
    </row>
    <row r="3947" spans="1:18" s="1220" customFormat="1">
      <c r="A3947" s="1244"/>
      <c r="C3947" s="1221"/>
      <c r="I3947" s="1221"/>
      <c r="L3947" s="1221"/>
      <c r="Q3947" s="1299"/>
      <c r="R3947" s="1243"/>
    </row>
    <row r="3948" spans="1:18" s="1220" customFormat="1">
      <c r="A3948" s="1244"/>
      <c r="C3948" s="1221"/>
      <c r="I3948" s="1221"/>
      <c r="L3948" s="1221"/>
      <c r="Q3948" s="1299"/>
      <c r="R3948" s="1243"/>
    </row>
    <row r="3949" spans="1:18" s="1220" customFormat="1">
      <c r="A3949" s="1244"/>
      <c r="C3949" s="1221"/>
      <c r="I3949" s="1221"/>
      <c r="L3949" s="1221"/>
      <c r="Q3949" s="1299"/>
      <c r="R3949" s="1243"/>
    </row>
    <row r="3950" spans="1:18" s="1220" customFormat="1">
      <c r="A3950" s="1244"/>
      <c r="C3950" s="1221"/>
      <c r="I3950" s="1221"/>
      <c r="L3950" s="1221"/>
      <c r="Q3950" s="1299"/>
      <c r="R3950" s="1243"/>
    </row>
    <row r="3951" spans="1:18" s="1220" customFormat="1">
      <c r="A3951" s="1244"/>
      <c r="C3951" s="1221"/>
      <c r="I3951" s="1221"/>
      <c r="L3951" s="1221"/>
      <c r="Q3951" s="1299"/>
      <c r="R3951" s="1243"/>
    </row>
    <row r="3952" spans="1:18" s="1220" customFormat="1">
      <c r="A3952" s="1244"/>
      <c r="C3952" s="1221"/>
      <c r="I3952" s="1221"/>
      <c r="L3952" s="1221"/>
      <c r="Q3952" s="1299"/>
      <c r="R3952" s="1243"/>
    </row>
    <row r="3953" spans="1:18" s="1220" customFormat="1">
      <c r="A3953" s="1244"/>
      <c r="C3953" s="1221"/>
      <c r="I3953" s="1221"/>
      <c r="L3953" s="1221"/>
      <c r="Q3953" s="1299"/>
      <c r="R3953" s="1243"/>
    </row>
    <row r="3954" spans="1:18" s="1220" customFormat="1">
      <c r="A3954" s="1244"/>
      <c r="C3954" s="1221"/>
      <c r="I3954" s="1221"/>
      <c r="L3954" s="1221"/>
      <c r="Q3954" s="1299"/>
      <c r="R3954" s="1243"/>
    </row>
    <row r="3955" spans="1:18" s="1220" customFormat="1">
      <c r="A3955" s="1244"/>
      <c r="C3955" s="1221"/>
      <c r="I3955" s="1221"/>
      <c r="L3955" s="1221"/>
      <c r="Q3955" s="1299"/>
      <c r="R3955" s="1243"/>
    </row>
    <row r="3956" spans="1:18" s="1220" customFormat="1">
      <c r="A3956" s="1244"/>
      <c r="C3956" s="1221"/>
      <c r="I3956" s="1221"/>
      <c r="L3956" s="1221"/>
      <c r="Q3956" s="1299"/>
      <c r="R3956" s="1243"/>
    </row>
    <row r="3957" spans="1:18" s="1220" customFormat="1">
      <c r="A3957" s="1244"/>
      <c r="C3957" s="1221"/>
      <c r="I3957" s="1221"/>
      <c r="L3957" s="1221"/>
      <c r="Q3957" s="1299"/>
      <c r="R3957" s="1243"/>
    </row>
    <row r="3958" spans="1:18" s="1220" customFormat="1">
      <c r="A3958" s="1244"/>
      <c r="C3958" s="1221"/>
      <c r="I3958" s="1221"/>
      <c r="L3958" s="1221"/>
      <c r="Q3958" s="1299"/>
      <c r="R3958" s="1243"/>
    </row>
    <row r="3959" spans="1:18" s="1220" customFormat="1">
      <c r="A3959" s="1244"/>
      <c r="C3959" s="1221"/>
      <c r="I3959" s="1221"/>
      <c r="L3959" s="1221"/>
      <c r="Q3959" s="1299"/>
      <c r="R3959" s="1243"/>
    </row>
    <row r="3960" spans="1:18" s="1220" customFormat="1">
      <c r="A3960" s="1244"/>
      <c r="C3960" s="1221"/>
      <c r="I3960" s="1221"/>
      <c r="L3960" s="1221"/>
      <c r="Q3960" s="1299"/>
      <c r="R3960" s="1243"/>
    </row>
    <row r="3961" spans="1:18" s="1220" customFormat="1">
      <c r="A3961" s="1244"/>
      <c r="C3961" s="1221"/>
      <c r="I3961" s="1221"/>
      <c r="L3961" s="1221"/>
      <c r="Q3961" s="1299"/>
      <c r="R3961" s="1243"/>
    </row>
    <row r="3962" spans="1:18" s="1220" customFormat="1">
      <c r="A3962" s="1244"/>
      <c r="C3962" s="1221"/>
      <c r="I3962" s="1221"/>
      <c r="L3962" s="1221"/>
      <c r="Q3962" s="1299"/>
      <c r="R3962" s="1243"/>
    </row>
    <row r="3963" spans="1:18" s="1220" customFormat="1">
      <c r="A3963" s="1244"/>
      <c r="C3963" s="1221"/>
      <c r="I3963" s="1221"/>
      <c r="L3963" s="1221"/>
      <c r="Q3963" s="1299"/>
      <c r="R3963" s="1243"/>
    </row>
    <row r="3964" spans="1:18" s="1220" customFormat="1">
      <c r="A3964" s="1244"/>
      <c r="C3964" s="1221"/>
      <c r="I3964" s="1221"/>
      <c r="L3964" s="1221"/>
      <c r="Q3964" s="1299"/>
      <c r="R3964" s="1243"/>
    </row>
    <row r="3965" spans="1:18" s="1220" customFormat="1">
      <c r="A3965" s="1244"/>
      <c r="C3965" s="1221"/>
      <c r="I3965" s="1221"/>
      <c r="L3965" s="1221"/>
      <c r="Q3965" s="1299"/>
      <c r="R3965" s="1243"/>
    </row>
    <row r="3966" spans="1:18" s="1220" customFormat="1">
      <c r="A3966" s="1244"/>
      <c r="C3966" s="1221"/>
      <c r="I3966" s="1221"/>
      <c r="L3966" s="1221"/>
      <c r="Q3966" s="1299"/>
      <c r="R3966" s="1243"/>
    </row>
    <row r="3967" spans="1:18" s="1220" customFormat="1">
      <c r="A3967" s="1244"/>
      <c r="C3967" s="1221"/>
      <c r="I3967" s="1221"/>
      <c r="L3967" s="1221"/>
      <c r="Q3967" s="1299"/>
      <c r="R3967" s="1243"/>
    </row>
    <row r="3968" spans="1:18" s="1220" customFormat="1">
      <c r="A3968" s="1244"/>
      <c r="C3968" s="1221"/>
      <c r="I3968" s="1221"/>
      <c r="L3968" s="1221"/>
      <c r="Q3968" s="1299"/>
      <c r="R3968" s="1243"/>
    </row>
    <row r="3969" spans="1:18" s="1220" customFormat="1">
      <c r="A3969" s="1244"/>
      <c r="C3969" s="1221"/>
      <c r="I3969" s="1221"/>
      <c r="L3969" s="1221"/>
      <c r="Q3969" s="1299"/>
      <c r="R3969" s="1243"/>
    </row>
    <row r="3970" spans="1:18" s="1220" customFormat="1">
      <c r="A3970" s="1244"/>
      <c r="C3970" s="1221"/>
      <c r="I3970" s="1221"/>
      <c r="L3970" s="1221"/>
      <c r="Q3970" s="1299"/>
      <c r="R3970" s="1243"/>
    </row>
    <row r="3971" spans="1:18" s="1220" customFormat="1">
      <c r="A3971" s="1244"/>
      <c r="C3971" s="1221"/>
      <c r="I3971" s="1221"/>
      <c r="L3971" s="1221"/>
      <c r="Q3971" s="1299"/>
      <c r="R3971" s="1243"/>
    </row>
    <row r="3972" spans="1:18" s="1220" customFormat="1">
      <c r="A3972" s="1244"/>
      <c r="C3972" s="1221"/>
      <c r="I3972" s="1221"/>
      <c r="L3972" s="1221"/>
      <c r="Q3972" s="1299"/>
      <c r="R3972" s="1243"/>
    </row>
    <row r="3973" spans="1:18" s="1220" customFormat="1">
      <c r="A3973" s="1244"/>
      <c r="C3973" s="1221"/>
      <c r="I3973" s="1221"/>
      <c r="L3973" s="1221"/>
      <c r="Q3973" s="1299"/>
      <c r="R3973" s="1243"/>
    </row>
    <row r="3974" spans="1:18" s="1220" customFormat="1">
      <c r="A3974" s="1244"/>
      <c r="C3974" s="1221"/>
      <c r="I3974" s="1221"/>
      <c r="L3974" s="1221"/>
      <c r="Q3974" s="1299"/>
      <c r="R3974" s="1243"/>
    </row>
    <row r="3975" spans="1:18" s="1220" customFormat="1">
      <c r="A3975" s="1244"/>
      <c r="C3975" s="1221"/>
      <c r="I3975" s="1221"/>
      <c r="L3975" s="1221"/>
      <c r="Q3975" s="1299"/>
      <c r="R3975" s="1243"/>
    </row>
    <row r="3976" spans="1:18" s="1220" customFormat="1">
      <c r="A3976" s="1244"/>
      <c r="C3976" s="1221"/>
      <c r="I3976" s="1221"/>
      <c r="L3976" s="1221"/>
      <c r="Q3976" s="1299"/>
      <c r="R3976" s="1243"/>
    </row>
    <row r="3977" spans="1:18" s="1220" customFormat="1">
      <c r="A3977" s="1244"/>
      <c r="C3977" s="1221"/>
      <c r="I3977" s="1221"/>
      <c r="L3977" s="1221"/>
      <c r="Q3977" s="1299"/>
      <c r="R3977" s="1243"/>
    </row>
    <row r="3978" spans="1:18" s="1220" customFormat="1">
      <c r="A3978" s="1244"/>
      <c r="C3978" s="1221"/>
      <c r="I3978" s="1221"/>
      <c r="L3978" s="1221"/>
      <c r="Q3978" s="1299"/>
      <c r="R3978" s="1243"/>
    </row>
    <row r="3979" spans="1:18" s="1220" customFormat="1">
      <c r="A3979" s="1244"/>
      <c r="C3979" s="1221"/>
      <c r="I3979" s="1221"/>
      <c r="L3979" s="1221"/>
      <c r="Q3979" s="1299"/>
      <c r="R3979" s="1243"/>
    </row>
    <row r="3980" spans="1:18" s="1220" customFormat="1">
      <c r="A3980" s="1244"/>
      <c r="C3980" s="1221"/>
      <c r="I3980" s="1221"/>
      <c r="L3980" s="1221"/>
      <c r="Q3980" s="1299"/>
      <c r="R3980" s="1243"/>
    </row>
    <row r="3981" spans="1:18" s="1220" customFormat="1">
      <c r="A3981" s="1244"/>
      <c r="C3981" s="1221"/>
      <c r="I3981" s="1221"/>
      <c r="L3981" s="1221"/>
      <c r="Q3981" s="1299"/>
      <c r="R3981" s="1243"/>
    </row>
    <row r="3982" spans="1:18" s="1220" customFormat="1">
      <c r="A3982" s="1244"/>
      <c r="C3982" s="1221"/>
      <c r="I3982" s="1221"/>
      <c r="L3982" s="1221"/>
      <c r="Q3982" s="1299"/>
      <c r="R3982" s="1243"/>
    </row>
    <row r="3983" spans="1:18" s="1220" customFormat="1">
      <c r="A3983" s="1244"/>
      <c r="C3983" s="1221"/>
      <c r="I3983" s="1221"/>
      <c r="L3983" s="1221"/>
      <c r="Q3983" s="1299"/>
      <c r="R3983" s="1243"/>
    </row>
    <row r="3984" spans="1:18" s="1220" customFormat="1">
      <c r="A3984" s="1244"/>
      <c r="C3984" s="1221"/>
      <c r="I3984" s="1221"/>
      <c r="L3984" s="1221"/>
      <c r="Q3984" s="1299"/>
      <c r="R3984" s="1243"/>
    </row>
    <row r="3985" spans="1:18" s="1220" customFormat="1">
      <c r="A3985" s="1244"/>
      <c r="C3985" s="1221"/>
      <c r="I3985" s="1221"/>
      <c r="L3985" s="1221"/>
      <c r="Q3985" s="1299"/>
      <c r="R3985" s="1243"/>
    </row>
    <row r="3986" spans="1:18" s="1220" customFormat="1">
      <c r="A3986" s="1244"/>
      <c r="C3986" s="1221"/>
      <c r="I3986" s="1221"/>
      <c r="L3986" s="1221"/>
      <c r="Q3986" s="1299"/>
      <c r="R3986" s="1243"/>
    </row>
    <row r="3987" spans="1:18" s="1220" customFormat="1">
      <c r="A3987" s="1244"/>
      <c r="C3987" s="1221"/>
      <c r="I3987" s="1221"/>
      <c r="L3987" s="1221"/>
      <c r="Q3987" s="1299"/>
      <c r="R3987" s="1243"/>
    </row>
    <row r="3988" spans="1:18" s="1220" customFormat="1">
      <c r="A3988" s="1244"/>
      <c r="C3988" s="1221"/>
      <c r="I3988" s="1221"/>
      <c r="L3988" s="1221"/>
      <c r="Q3988" s="1299"/>
      <c r="R3988" s="1243"/>
    </row>
    <row r="3989" spans="1:18" s="1220" customFormat="1">
      <c r="A3989" s="1244"/>
      <c r="C3989" s="1221"/>
      <c r="I3989" s="1221"/>
      <c r="L3989" s="1221"/>
      <c r="Q3989" s="1299"/>
      <c r="R3989" s="1243"/>
    </row>
    <row r="3990" spans="1:18" s="1220" customFormat="1">
      <c r="A3990" s="1244"/>
      <c r="C3990" s="1221"/>
      <c r="I3990" s="1221"/>
      <c r="L3990" s="1221"/>
      <c r="Q3990" s="1299"/>
      <c r="R3990" s="1243"/>
    </row>
    <row r="3991" spans="1:18" s="1220" customFormat="1">
      <c r="A3991" s="1244"/>
      <c r="C3991" s="1221"/>
      <c r="I3991" s="1221"/>
      <c r="L3991" s="1221"/>
      <c r="Q3991" s="1299"/>
      <c r="R3991" s="1243"/>
    </row>
    <row r="3992" spans="1:18" s="1220" customFormat="1">
      <c r="A3992" s="1244"/>
      <c r="C3992" s="1221"/>
      <c r="I3992" s="1221"/>
      <c r="L3992" s="1221"/>
      <c r="Q3992" s="1299"/>
      <c r="R3992" s="1243"/>
    </row>
    <row r="3993" spans="1:18" s="1220" customFormat="1">
      <c r="A3993" s="1244"/>
      <c r="C3993" s="1221"/>
      <c r="I3993" s="1221"/>
      <c r="L3993" s="1221"/>
      <c r="Q3993" s="1299"/>
      <c r="R3993" s="1243"/>
    </row>
    <row r="3994" spans="1:18" s="1220" customFormat="1">
      <c r="A3994" s="1244"/>
      <c r="C3994" s="1221"/>
      <c r="I3994" s="1221"/>
      <c r="L3994" s="1221"/>
      <c r="Q3994" s="1299"/>
      <c r="R3994" s="1243"/>
    </row>
    <row r="3995" spans="1:18" s="1220" customFormat="1">
      <c r="A3995" s="1244"/>
      <c r="C3995" s="1221"/>
      <c r="I3995" s="1221"/>
      <c r="L3995" s="1221"/>
      <c r="Q3995" s="1299"/>
      <c r="R3995" s="1243"/>
    </row>
    <row r="3996" spans="1:18" s="1220" customFormat="1">
      <c r="A3996" s="1244"/>
      <c r="C3996" s="1221"/>
      <c r="I3996" s="1221"/>
      <c r="L3996" s="1221"/>
      <c r="Q3996" s="1299"/>
      <c r="R3996" s="1243"/>
    </row>
    <row r="3997" spans="1:18" s="1220" customFormat="1">
      <c r="A3997" s="1244"/>
      <c r="C3997" s="1221"/>
      <c r="I3997" s="1221"/>
      <c r="L3997" s="1221"/>
      <c r="Q3997" s="1299"/>
      <c r="R3997" s="1243"/>
    </row>
    <row r="3998" spans="1:18" s="1220" customFormat="1">
      <c r="A3998" s="1244"/>
      <c r="C3998" s="1221"/>
      <c r="I3998" s="1221"/>
      <c r="L3998" s="1221"/>
      <c r="Q3998" s="1299"/>
      <c r="R3998" s="1243"/>
    </row>
    <row r="3999" spans="1:18" s="1220" customFormat="1">
      <c r="A3999" s="1244"/>
      <c r="C3999" s="1221"/>
      <c r="I3999" s="1221"/>
      <c r="L3999" s="1221"/>
      <c r="Q3999" s="1299"/>
      <c r="R3999" s="1243"/>
    </row>
    <row r="4000" spans="1:18" s="1220" customFormat="1">
      <c r="A4000" s="1244"/>
      <c r="C4000" s="1221"/>
      <c r="I4000" s="1221"/>
      <c r="L4000" s="1221"/>
      <c r="Q4000" s="1299"/>
      <c r="R4000" s="1243"/>
    </row>
    <row r="4001" spans="1:18" s="1220" customFormat="1">
      <c r="A4001" s="1244"/>
      <c r="C4001" s="1221"/>
      <c r="I4001" s="1221"/>
      <c r="L4001" s="1221"/>
      <c r="Q4001" s="1299"/>
      <c r="R4001" s="1243"/>
    </row>
    <row r="4002" spans="1:18" s="1220" customFormat="1">
      <c r="A4002" s="1244"/>
      <c r="C4002" s="1221"/>
      <c r="I4002" s="1221"/>
      <c r="L4002" s="1221"/>
      <c r="Q4002" s="1299"/>
      <c r="R4002" s="1243"/>
    </row>
    <row r="4003" spans="1:18" s="1220" customFormat="1">
      <c r="A4003" s="1244"/>
      <c r="C4003" s="1221"/>
      <c r="I4003" s="1221"/>
      <c r="L4003" s="1221"/>
      <c r="Q4003" s="1299"/>
      <c r="R4003" s="1243"/>
    </row>
    <row r="4004" spans="1:18" s="1220" customFormat="1">
      <c r="A4004" s="1244"/>
      <c r="C4004" s="1221"/>
      <c r="I4004" s="1221"/>
      <c r="L4004" s="1221"/>
      <c r="Q4004" s="1299"/>
      <c r="R4004" s="1243"/>
    </row>
    <row r="4005" spans="1:18" s="1220" customFormat="1">
      <c r="A4005" s="1244"/>
      <c r="C4005" s="1221"/>
      <c r="I4005" s="1221"/>
      <c r="L4005" s="1221"/>
      <c r="Q4005" s="1299"/>
      <c r="R4005" s="1243"/>
    </row>
    <row r="4006" spans="1:18" s="1220" customFormat="1">
      <c r="A4006" s="1244"/>
      <c r="C4006" s="1221"/>
      <c r="I4006" s="1221"/>
      <c r="L4006" s="1221"/>
      <c r="Q4006" s="1299"/>
      <c r="R4006" s="1243"/>
    </row>
    <row r="4007" spans="1:18" s="1220" customFormat="1">
      <c r="A4007" s="1244"/>
      <c r="C4007" s="1221"/>
      <c r="I4007" s="1221"/>
      <c r="L4007" s="1221"/>
      <c r="Q4007" s="1299"/>
      <c r="R4007" s="1243"/>
    </row>
    <row r="4008" spans="1:18" s="1220" customFormat="1">
      <c r="A4008" s="1244"/>
      <c r="C4008" s="1221"/>
      <c r="I4008" s="1221"/>
      <c r="L4008" s="1221"/>
      <c r="Q4008" s="1299"/>
      <c r="R4008" s="1243"/>
    </row>
    <row r="4009" spans="1:18" s="1220" customFormat="1">
      <c r="A4009" s="1244"/>
      <c r="C4009" s="1221"/>
      <c r="I4009" s="1221"/>
      <c r="L4009" s="1221"/>
      <c r="Q4009" s="1299"/>
      <c r="R4009" s="1243"/>
    </row>
    <row r="4010" spans="1:18" s="1220" customFormat="1">
      <c r="A4010" s="1244"/>
      <c r="C4010" s="1221"/>
      <c r="I4010" s="1221"/>
      <c r="L4010" s="1221"/>
      <c r="Q4010" s="1299"/>
      <c r="R4010" s="1243"/>
    </row>
    <row r="4011" spans="1:18" s="1220" customFormat="1">
      <c r="A4011" s="1244"/>
      <c r="C4011" s="1221"/>
      <c r="I4011" s="1221"/>
      <c r="L4011" s="1221"/>
      <c r="Q4011" s="1299"/>
      <c r="R4011" s="1243"/>
    </row>
    <row r="4012" spans="1:18" s="1220" customFormat="1">
      <c r="A4012" s="1244"/>
      <c r="C4012" s="1221"/>
      <c r="I4012" s="1221"/>
      <c r="L4012" s="1221"/>
      <c r="Q4012" s="1299"/>
      <c r="R4012" s="1243"/>
    </row>
    <row r="4013" spans="1:18" s="1220" customFormat="1">
      <c r="A4013" s="1244"/>
      <c r="C4013" s="1221"/>
      <c r="I4013" s="1221"/>
      <c r="L4013" s="1221"/>
      <c r="Q4013" s="1299"/>
      <c r="R4013" s="1243"/>
    </row>
    <row r="4014" spans="1:18" s="1220" customFormat="1">
      <c r="A4014" s="1244"/>
      <c r="C4014" s="1221"/>
      <c r="I4014" s="1221"/>
      <c r="L4014" s="1221"/>
      <c r="Q4014" s="1299"/>
      <c r="R4014" s="1243"/>
    </row>
    <row r="4015" spans="1:18" s="1220" customFormat="1">
      <c r="A4015" s="1244"/>
      <c r="C4015" s="1221"/>
      <c r="I4015" s="1221"/>
      <c r="L4015" s="1221"/>
      <c r="Q4015" s="1299"/>
      <c r="R4015" s="1243"/>
    </row>
    <row r="4016" spans="1:18" s="1220" customFormat="1">
      <c r="A4016" s="1244"/>
      <c r="C4016" s="1221"/>
      <c r="I4016" s="1221"/>
      <c r="L4016" s="1221"/>
      <c r="Q4016" s="1299"/>
      <c r="R4016" s="1243"/>
    </row>
    <row r="4017" spans="1:18" s="1220" customFormat="1">
      <c r="A4017" s="1244"/>
      <c r="C4017" s="1221"/>
      <c r="I4017" s="1221"/>
      <c r="L4017" s="1221"/>
      <c r="Q4017" s="1299"/>
      <c r="R4017" s="1243"/>
    </row>
    <row r="4018" spans="1:18" s="1220" customFormat="1">
      <c r="A4018" s="1244"/>
      <c r="C4018" s="1221"/>
      <c r="I4018" s="1221"/>
      <c r="L4018" s="1221"/>
      <c r="Q4018" s="1299"/>
      <c r="R4018" s="1243"/>
    </row>
    <row r="4019" spans="1:18" s="1220" customFormat="1">
      <c r="A4019" s="1244"/>
      <c r="C4019" s="1221"/>
      <c r="I4019" s="1221"/>
      <c r="L4019" s="1221"/>
      <c r="Q4019" s="1299"/>
      <c r="R4019" s="1243"/>
    </row>
    <row r="4020" spans="1:18" s="1220" customFormat="1">
      <c r="A4020" s="1244"/>
      <c r="C4020" s="1221"/>
      <c r="I4020" s="1221"/>
      <c r="L4020" s="1221"/>
      <c r="Q4020" s="1299"/>
      <c r="R4020" s="1243"/>
    </row>
    <row r="4021" spans="1:18" s="1220" customFormat="1">
      <c r="A4021" s="1244"/>
      <c r="C4021" s="1221"/>
      <c r="I4021" s="1221"/>
      <c r="L4021" s="1221"/>
      <c r="Q4021" s="1299"/>
      <c r="R4021" s="1243"/>
    </row>
    <row r="4022" spans="1:18" s="1220" customFormat="1">
      <c r="A4022" s="1244"/>
      <c r="C4022" s="1221"/>
      <c r="I4022" s="1221"/>
      <c r="L4022" s="1221"/>
      <c r="Q4022" s="1299"/>
      <c r="R4022" s="1243"/>
    </row>
    <row r="4023" spans="1:18" s="1220" customFormat="1">
      <c r="A4023" s="1244"/>
      <c r="C4023" s="1221"/>
      <c r="I4023" s="1221"/>
      <c r="L4023" s="1221"/>
      <c r="Q4023" s="1299"/>
      <c r="R4023" s="1243"/>
    </row>
    <row r="4024" spans="1:18" s="1220" customFormat="1">
      <c r="A4024" s="1244"/>
      <c r="C4024" s="1221"/>
      <c r="I4024" s="1221"/>
      <c r="L4024" s="1221"/>
      <c r="Q4024" s="1299"/>
      <c r="R4024" s="1243"/>
    </row>
    <row r="4025" spans="1:18" s="1220" customFormat="1">
      <c r="A4025" s="1244"/>
      <c r="C4025" s="1221"/>
      <c r="I4025" s="1221"/>
      <c r="L4025" s="1221"/>
      <c r="Q4025" s="1299"/>
      <c r="R4025" s="1243"/>
    </row>
    <row r="4026" spans="1:18" s="1220" customFormat="1">
      <c r="A4026" s="1244"/>
      <c r="C4026" s="1221"/>
      <c r="I4026" s="1221"/>
      <c r="L4026" s="1221"/>
      <c r="Q4026" s="1299"/>
      <c r="R4026" s="1243"/>
    </row>
    <row r="4027" spans="1:18" s="1220" customFormat="1">
      <c r="A4027" s="1244"/>
      <c r="C4027" s="1221"/>
      <c r="I4027" s="1221"/>
      <c r="L4027" s="1221"/>
      <c r="Q4027" s="1299"/>
      <c r="R4027" s="1243"/>
    </row>
    <row r="4028" spans="1:18" s="1220" customFormat="1">
      <c r="A4028" s="1244"/>
      <c r="C4028" s="1221"/>
      <c r="I4028" s="1221"/>
      <c r="L4028" s="1221"/>
      <c r="Q4028" s="1299"/>
      <c r="R4028" s="1243"/>
    </row>
    <row r="4029" spans="1:18" s="1220" customFormat="1">
      <c r="A4029" s="1244"/>
      <c r="C4029" s="1221"/>
      <c r="I4029" s="1221"/>
      <c r="L4029" s="1221"/>
      <c r="Q4029" s="1299"/>
      <c r="R4029" s="1243"/>
    </row>
    <row r="4030" spans="1:18" s="1220" customFormat="1">
      <c r="A4030" s="1244"/>
      <c r="C4030" s="1221"/>
      <c r="I4030" s="1221"/>
      <c r="L4030" s="1221"/>
      <c r="Q4030" s="1299"/>
      <c r="R4030" s="1243"/>
    </row>
    <row r="4031" spans="1:18" s="1220" customFormat="1">
      <c r="A4031" s="1244"/>
      <c r="C4031" s="1221"/>
      <c r="I4031" s="1221"/>
      <c r="L4031" s="1221"/>
      <c r="Q4031" s="1299"/>
      <c r="R4031" s="1243"/>
    </row>
    <row r="4032" spans="1:18" s="1220" customFormat="1">
      <c r="A4032" s="1244"/>
      <c r="C4032" s="1221"/>
      <c r="I4032" s="1221"/>
      <c r="L4032" s="1221"/>
      <c r="Q4032" s="1299"/>
      <c r="R4032" s="1243"/>
    </row>
    <row r="4033" spans="1:18" s="1220" customFormat="1">
      <c r="A4033" s="1244"/>
      <c r="C4033" s="1221"/>
      <c r="I4033" s="1221"/>
      <c r="L4033" s="1221"/>
      <c r="Q4033" s="1299"/>
      <c r="R4033" s="1243"/>
    </row>
    <row r="4034" spans="1:18" s="1220" customFormat="1">
      <c r="A4034" s="1244"/>
      <c r="C4034" s="1221"/>
      <c r="I4034" s="1221"/>
      <c r="L4034" s="1221"/>
      <c r="Q4034" s="1299"/>
      <c r="R4034" s="1243"/>
    </row>
    <row r="4035" spans="1:18" s="1220" customFormat="1">
      <c r="A4035" s="1244"/>
      <c r="C4035" s="1221"/>
      <c r="I4035" s="1221"/>
      <c r="L4035" s="1221"/>
      <c r="Q4035" s="1299"/>
      <c r="R4035" s="1243"/>
    </row>
    <row r="4036" spans="1:18" s="1220" customFormat="1">
      <c r="A4036" s="1244"/>
      <c r="C4036" s="1221"/>
      <c r="I4036" s="1221"/>
      <c r="L4036" s="1221"/>
      <c r="Q4036" s="1299"/>
      <c r="R4036" s="1243"/>
    </row>
    <row r="4037" spans="1:18" s="1220" customFormat="1">
      <c r="A4037" s="1244"/>
      <c r="C4037" s="1221"/>
      <c r="I4037" s="1221"/>
      <c r="L4037" s="1221"/>
      <c r="Q4037" s="1299"/>
      <c r="R4037" s="1243"/>
    </row>
    <row r="4038" spans="1:18" s="1220" customFormat="1">
      <c r="A4038" s="1244"/>
      <c r="C4038" s="1221"/>
      <c r="I4038" s="1221"/>
      <c r="L4038" s="1221"/>
      <c r="Q4038" s="1299"/>
      <c r="R4038" s="1243"/>
    </row>
    <row r="4039" spans="1:18" s="1220" customFormat="1">
      <c r="A4039" s="1244"/>
      <c r="C4039" s="1221"/>
      <c r="I4039" s="1221"/>
      <c r="L4039" s="1221"/>
      <c r="Q4039" s="1299"/>
      <c r="R4039" s="1243"/>
    </row>
    <row r="4040" spans="1:18" s="1220" customFormat="1">
      <c r="A4040" s="1244"/>
      <c r="C4040" s="1221"/>
      <c r="I4040" s="1221"/>
      <c r="L4040" s="1221"/>
      <c r="Q4040" s="1299"/>
      <c r="R4040" s="1243"/>
    </row>
    <row r="4041" spans="1:18" s="1220" customFormat="1">
      <c r="A4041" s="1244"/>
      <c r="C4041" s="1221"/>
      <c r="I4041" s="1221"/>
      <c r="L4041" s="1221"/>
      <c r="Q4041" s="1299"/>
      <c r="R4041" s="1243"/>
    </row>
    <row r="4042" spans="1:18" s="1220" customFormat="1">
      <c r="A4042" s="1244"/>
      <c r="C4042" s="1221"/>
      <c r="I4042" s="1221"/>
      <c r="L4042" s="1221"/>
      <c r="Q4042" s="1299"/>
      <c r="R4042" s="1243"/>
    </row>
    <row r="4043" spans="1:18" s="1220" customFormat="1">
      <c r="A4043" s="1244"/>
      <c r="C4043" s="1221"/>
      <c r="I4043" s="1221"/>
      <c r="L4043" s="1221"/>
      <c r="Q4043" s="1299"/>
      <c r="R4043" s="1243"/>
    </row>
    <row r="4044" spans="1:18" s="1220" customFormat="1">
      <c r="A4044" s="1244"/>
      <c r="C4044" s="1221"/>
      <c r="I4044" s="1221"/>
      <c r="L4044" s="1221"/>
      <c r="Q4044" s="1299"/>
      <c r="R4044" s="1243"/>
    </row>
    <row r="4045" spans="1:18" s="1220" customFormat="1">
      <c r="A4045" s="1244"/>
      <c r="C4045" s="1221"/>
      <c r="I4045" s="1221"/>
      <c r="L4045" s="1221"/>
      <c r="Q4045" s="1299"/>
      <c r="R4045" s="1243"/>
    </row>
    <row r="4046" spans="1:18" s="1220" customFormat="1">
      <c r="A4046" s="1244"/>
      <c r="C4046" s="1221"/>
      <c r="I4046" s="1221"/>
      <c r="L4046" s="1221"/>
      <c r="Q4046" s="1299"/>
      <c r="R4046" s="1243"/>
    </row>
    <row r="4047" spans="1:18" s="1220" customFormat="1">
      <c r="A4047" s="1244"/>
      <c r="C4047" s="1221"/>
      <c r="I4047" s="1221"/>
      <c r="L4047" s="1221"/>
      <c r="Q4047" s="1299"/>
      <c r="R4047" s="1243"/>
    </row>
    <row r="4048" spans="1:18" s="1220" customFormat="1">
      <c r="A4048" s="1244"/>
      <c r="C4048" s="1221"/>
      <c r="I4048" s="1221"/>
      <c r="L4048" s="1221"/>
      <c r="Q4048" s="1299"/>
      <c r="R4048" s="1243"/>
    </row>
    <row r="4049" spans="1:18" s="1220" customFormat="1">
      <c r="A4049" s="1244"/>
      <c r="C4049" s="1221"/>
      <c r="I4049" s="1221"/>
      <c r="L4049" s="1221"/>
      <c r="Q4049" s="1299"/>
      <c r="R4049" s="1243"/>
    </row>
    <row r="4050" spans="1:18" s="1220" customFormat="1">
      <c r="A4050" s="1244"/>
      <c r="C4050" s="1221"/>
      <c r="I4050" s="1221"/>
      <c r="L4050" s="1221"/>
      <c r="Q4050" s="1299"/>
      <c r="R4050" s="1243"/>
    </row>
    <row r="4051" spans="1:18" s="1220" customFormat="1">
      <c r="A4051" s="1244"/>
      <c r="C4051" s="1221"/>
      <c r="I4051" s="1221"/>
      <c r="L4051" s="1221"/>
      <c r="Q4051" s="1299"/>
      <c r="R4051" s="1243"/>
    </row>
    <row r="4052" spans="1:18" s="1220" customFormat="1">
      <c r="A4052" s="1244"/>
      <c r="C4052" s="1221"/>
      <c r="I4052" s="1221"/>
      <c r="L4052" s="1221"/>
      <c r="Q4052" s="1299"/>
      <c r="R4052" s="1243"/>
    </row>
    <row r="4053" spans="1:18" s="1220" customFormat="1">
      <c r="A4053" s="1244"/>
      <c r="C4053" s="1221"/>
      <c r="I4053" s="1221"/>
      <c r="L4053" s="1221"/>
      <c r="Q4053" s="1299"/>
      <c r="R4053" s="1243"/>
    </row>
    <row r="4054" spans="1:18" s="1220" customFormat="1">
      <c r="A4054" s="1244"/>
      <c r="C4054" s="1221"/>
      <c r="I4054" s="1221"/>
      <c r="L4054" s="1221"/>
      <c r="Q4054" s="1299"/>
      <c r="R4054" s="1243"/>
    </row>
    <row r="4055" spans="1:18" s="1220" customFormat="1">
      <c r="A4055" s="1244"/>
      <c r="C4055" s="1221"/>
      <c r="I4055" s="1221"/>
      <c r="L4055" s="1221"/>
      <c r="Q4055" s="1299"/>
      <c r="R4055" s="1243"/>
    </row>
    <row r="4056" spans="1:18" s="1220" customFormat="1">
      <c r="A4056" s="1244"/>
      <c r="C4056" s="1221"/>
      <c r="I4056" s="1221"/>
      <c r="L4056" s="1221"/>
      <c r="Q4056" s="1299"/>
      <c r="R4056" s="1243"/>
    </row>
    <row r="4057" spans="1:18" s="1220" customFormat="1">
      <c r="A4057" s="1244"/>
      <c r="C4057" s="1221"/>
      <c r="I4057" s="1221"/>
      <c r="L4057" s="1221"/>
      <c r="Q4057" s="1299"/>
      <c r="R4057" s="1243"/>
    </row>
    <row r="4058" spans="1:18" s="1220" customFormat="1">
      <c r="A4058" s="1244"/>
      <c r="C4058" s="1221"/>
      <c r="I4058" s="1221"/>
      <c r="L4058" s="1221"/>
      <c r="Q4058" s="1299"/>
      <c r="R4058" s="1243"/>
    </row>
    <row r="4059" spans="1:18" s="1220" customFormat="1">
      <c r="A4059" s="1244"/>
      <c r="C4059" s="1221"/>
      <c r="I4059" s="1221"/>
      <c r="L4059" s="1221"/>
      <c r="Q4059" s="1299"/>
      <c r="R4059" s="1243"/>
    </row>
    <row r="4060" spans="1:18" s="1220" customFormat="1">
      <c r="A4060" s="1244"/>
      <c r="C4060" s="1221"/>
      <c r="I4060" s="1221"/>
      <c r="L4060" s="1221"/>
      <c r="Q4060" s="1299"/>
      <c r="R4060" s="1243"/>
    </row>
    <row r="4061" spans="1:18" s="1220" customFormat="1">
      <c r="A4061" s="1244"/>
      <c r="C4061" s="1221"/>
      <c r="I4061" s="1221"/>
      <c r="L4061" s="1221"/>
      <c r="Q4061" s="1299"/>
      <c r="R4061" s="1243"/>
    </row>
    <row r="4062" spans="1:18" s="1220" customFormat="1">
      <c r="A4062" s="1244"/>
      <c r="C4062" s="1221"/>
      <c r="I4062" s="1221"/>
      <c r="L4062" s="1221"/>
      <c r="Q4062" s="1299"/>
      <c r="R4062" s="1243"/>
    </row>
    <row r="4063" spans="1:18" s="1220" customFormat="1">
      <c r="A4063" s="1244"/>
      <c r="C4063" s="1221"/>
      <c r="I4063" s="1221"/>
      <c r="L4063" s="1221"/>
      <c r="Q4063" s="1299"/>
      <c r="R4063" s="1243"/>
    </row>
    <row r="4064" spans="1:18" s="1220" customFormat="1">
      <c r="A4064" s="1244"/>
      <c r="C4064" s="1221"/>
      <c r="I4064" s="1221"/>
      <c r="L4064" s="1221"/>
      <c r="Q4064" s="1299"/>
      <c r="R4064" s="1243"/>
    </row>
    <row r="4065" spans="1:18" s="1220" customFormat="1">
      <c r="A4065" s="1244"/>
      <c r="C4065" s="1221"/>
      <c r="I4065" s="1221"/>
      <c r="L4065" s="1221"/>
      <c r="Q4065" s="1299"/>
      <c r="R4065" s="1243"/>
    </row>
    <row r="4066" spans="1:18" s="1220" customFormat="1">
      <c r="A4066" s="1244"/>
      <c r="C4066" s="1221"/>
      <c r="I4066" s="1221"/>
      <c r="L4066" s="1221"/>
      <c r="Q4066" s="1299"/>
      <c r="R4066" s="1243"/>
    </row>
    <row r="4067" spans="1:18" s="1220" customFormat="1">
      <c r="A4067" s="1244"/>
      <c r="C4067" s="1221"/>
      <c r="I4067" s="1221"/>
      <c r="L4067" s="1221"/>
      <c r="Q4067" s="1299"/>
      <c r="R4067" s="1243"/>
    </row>
    <row r="4068" spans="1:18" s="1220" customFormat="1">
      <c r="A4068" s="1244"/>
      <c r="C4068" s="1221"/>
      <c r="I4068" s="1221"/>
      <c r="L4068" s="1221"/>
      <c r="Q4068" s="1299"/>
      <c r="R4068" s="1243"/>
    </row>
    <row r="4069" spans="1:18" s="1220" customFormat="1">
      <c r="A4069" s="1244"/>
      <c r="C4069" s="1221"/>
      <c r="I4069" s="1221"/>
      <c r="L4069" s="1221"/>
      <c r="Q4069" s="1299"/>
      <c r="R4069" s="1243"/>
    </row>
    <row r="4070" spans="1:18" s="1220" customFormat="1">
      <c r="A4070" s="1244"/>
      <c r="C4070" s="1221"/>
      <c r="I4070" s="1221"/>
      <c r="L4070" s="1221"/>
      <c r="Q4070" s="1299"/>
      <c r="R4070" s="1243"/>
    </row>
    <row r="4071" spans="1:18" s="1220" customFormat="1">
      <c r="A4071" s="1244"/>
      <c r="C4071" s="1221"/>
      <c r="I4071" s="1221"/>
      <c r="L4071" s="1221"/>
      <c r="Q4071" s="1299"/>
      <c r="R4071" s="1243"/>
    </row>
    <row r="4072" spans="1:18" s="1220" customFormat="1">
      <c r="A4072" s="1244"/>
      <c r="C4072" s="1221"/>
      <c r="I4072" s="1221"/>
      <c r="L4072" s="1221"/>
      <c r="Q4072" s="1299"/>
      <c r="R4072" s="1243"/>
    </row>
    <row r="4073" spans="1:18" s="1220" customFormat="1">
      <c r="A4073" s="1244"/>
      <c r="C4073" s="1221"/>
      <c r="I4073" s="1221"/>
      <c r="L4073" s="1221"/>
      <c r="Q4073" s="1299"/>
      <c r="R4073" s="1243"/>
    </row>
    <row r="4074" spans="1:18" s="1220" customFormat="1">
      <c r="A4074" s="1244"/>
      <c r="C4074" s="1221"/>
      <c r="I4074" s="1221"/>
      <c r="L4074" s="1221"/>
      <c r="Q4074" s="1299"/>
      <c r="R4074" s="1243"/>
    </row>
    <row r="4075" spans="1:18" s="1220" customFormat="1">
      <c r="A4075" s="1244"/>
      <c r="C4075" s="1221"/>
      <c r="I4075" s="1221"/>
      <c r="L4075" s="1221"/>
      <c r="Q4075" s="1299"/>
      <c r="R4075" s="1243"/>
    </row>
    <row r="4076" spans="1:18" s="1220" customFormat="1">
      <c r="A4076" s="1244"/>
      <c r="C4076" s="1221"/>
      <c r="I4076" s="1221"/>
      <c r="L4076" s="1221"/>
      <c r="Q4076" s="1299"/>
      <c r="R4076" s="1243"/>
    </row>
    <row r="4077" spans="1:18" s="1220" customFormat="1">
      <c r="A4077" s="1244"/>
      <c r="C4077" s="1221"/>
      <c r="I4077" s="1221"/>
      <c r="L4077" s="1221"/>
      <c r="Q4077" s="1299"/>
      <c r="R4077" s="1243"/>
    </row>
    <row r="4078" spans="1:18" s="1220" customFormat="1">
      <c r="A4078" s="1244"/>
      <c r="C4078" s="1221"/>
      <c r="I4078" s="1221"/>
      <c r="L4078" s="1221"/>
      <c r="Q4078" s="1299"/>
      <c r="R4078" s="1243"/>
    </row>
    <row r="4079" spans="1:18" s="1220" customFormat="1">
      <c r="A4079" s="1244"/>
      <c r="C4079" s="1221"/>
      <c r="I4079" s="1221"/>
      <c r="L4079" s="1221"/>
      <c r="Q4079" s="1299"/>
      <c r="R4079" s="1243"/>
    </row>
    <row r="4080" spans="1:18" s="1220" customFormat="1">
      <c r="A4080" s="1244"/>
      <c r="C4080" s="1221"/>
      <c r="I4080" s="1221"/>
      <c r="L4080" s="1221"/>
      <c r="Q4080" s="1299"/>
      <c r="R4080" s="1243"/>
    </row>
    <row r="4081" spans="1:18" s="1220" customFormat="1">
      <c r="A4081" s="1244"/>
      <c r="C4081" s="1221"/>
      <c r="I4081" s="1221"/>
      <c r="L4081" s="1221"/>
      <c r="Q4081" s="1299"/>
      <c r="R4081" s="1243"/>
    </row>
    <row r="4082" spans="1:18" s="1220" customFormat="1">
      <c r="A4082" s="1244"/>
      <c r="C4082" s="1221"/>
      <c r="I4082" s="1221"/>
      <c r="L4082" s="1221"/>
      <c r="Q4082" s="1299"/>
      <c r="R4082" s="1243"/>
    </row>
    <row r="4083" spans="1:18" s="1220" customFormat="1">
      <c r="A4083" s="1244"/>
      <c r="C4083" s="1221"/>
      <c r="I4083" s="1221"/>
      <c r="L4083" s="1221"/>
      <c r="Q4083" s="1299"/>
      <c r="R4083" s="1243"/>
    </row>
    <row r="4084" spans="1:18" s="1220" customFormat="1">
      <c r="A4084" s="1244"/>
      <c r="C4084" s="1221"/>
      <c r="I4084" s="1221"/>
      <c r="L4084" s="1221"/>
      <c r="Q4084" s="1299"/>
      <c r="R4084" s="1243"/>
    </row>
    <row r="4085" spans="1:18" s="1220" customFormat="1">
      <c r="A4085" s="1244"/>
      <c r="C4085" s="1221"/>
      <c r="I4085" s="1221"/>
      <c r="L4085" s="1221"/>
      <c r="Q4085" s="1299"/>
      <c r="R4085" s="1243"/>
    </row>
    <row r="4086" spans="1:18" s="1220" customFormat="1">
      <c r="A4086" s="1244"/>
      <c r="C4086" s="1221"/>
      <c r="I4086" s="1221"/>
      <c r="L4086" s="1221"/>
      <c r="Q4086" s="1299"/>
      <c r="R4086" s="1243"/>
    </row>
    <row r="4087" spans="1:18" s="1220" customFormat="1">
      <c r="A4087" s="1244"/>
      <c r="C4087" s="1221"/>
      <c r="I4087" s="1221"/>
      <c r="L4087" s="1221"/>
      <c r="Q4087" s="1299"/>
      <c r="R4087" s="1243"/>
    </row>
    <row r="4088" spans="1:18" s="1220" customFormat="1">
      <c r="A4088" s="1244"/>
      <c r="C4088" s="1221"/>
      <c r="I4088" s="1221"/>
      <c r="L4088" s="1221"/>
      <c r="Q4088" s="1299"/>
      <c r="R4088" s="1243"/>
    </row>
    <row r="4089" spans="1:18" s="1220" customFormat="1">
      <c r="A4089" s="1244"/>
      <c r="C4089" s="1221"/>
      <c r="I4089" s="1221"/>
      <c r="L4089" s="1221"/>
      <c r="Q4089" s="1299"/>
      <c r="R4089" s="1243"/>
    </row>
    <row r="4090" spans="1:18" s="1220" customFormat="1">
      <c r="A4090" s="1244"/>
      <c r="C4090" s="1221"/>
      <c r="I4090" s="1221"/>
      <c r="L4090" s="1221"/>
      <c r="Q4090" s="1299"/>
      <c r="R4090" s="1243"/>
    </row>
    <row r="4091" spans="1:18" s="1220" customFormat="1">
      <c r="A4091" s="1244"/>
      <c r="C4091" s="1221"/>
      <c r="I4091" s="1221"/>
      <c r="L4091" s="1221"/>
      <c r="Q4091" s="1299"/>
      <c r="R4091" s="1243"/>
    </row>
    <row r="4092" spans="1:18" s="1220" customFormat="1">
      <c r="A4092" s="1244"/>
      <c r="C4092" s="1221"/>
      <c r="I4092" s="1221"/>
      <c r="L4092" s="1221"/>
      <c r="Q4092" s="1299"/>
      <c r="R4092" s="1243"/>
    </row>
    <row r="4093" spans="1:18" s="1220" customFormat="1">
      <c r="A4093" s="1244"/>
      <c r="C4093" s="1221"/>
      <c r="I4093" s="1221"/>
      <c r="L4093" s="1221"/>
      <c r="Q4093" s="1299"/>
      <c r="R4093" s="1243"/>
    </row>
    <row r="4094" spans="1:18" s="1220" customFormat="1">
      <c r="A4094" s="1244"/>
      <c r="C4094" s="1221"/>
      <c r="I4094" s="1221"/>
      <c r="L4094" s="1221"/>
      <c r="Q4094" s="1299"/>
      <c r="R4094" s="1243"/>
    </row>
    <row r="4095" spans="1:18" s="1220" customFormat="1">
      <c r="A4095" s="1244"/>
      <c r="C4095" s="1221"/>
      <c r="I4095" s="1221"/>
      <c r="L4095" s="1221"/>
      <c r="Q4095" s="1299"/>
      <c r="R4095" s="1243"/>
    </row>
    <row r="4096" spans="1:18" s="1220" customFormat="1">
      <c r="A4096" s="1244"/>
      <c r="C4096" s="1221"/>
      <c r="I4096" s="1221"/>
      <c r="L4096" s="1221"/>
      <c r="Q4096" s="1299"/>
      <c r="R4096" s="1243"/>
    </row>
    <row r="4097" spans="1:18" s="1220" customFormat="1">
      <c r="A4097" s="1244"/>
      <c r="C4097" s="1221"/>
      <c r="I4097" s="1221"/>
      <c r="L4097" s="1221"/>
      <c r="Q4097" s="1299"/>
      <c r="R4097" s="1243"/>
    </row>
    <row r="4098" spans="1:18" s="1220" customFormat="1">
      <c r="A4098" s="1244"/>
      <c r="C4098" s="1221"/>
      <c r="I4098" s="1221"/>
      <c r="L4098" s="1221"/>
      <c r="Q4098" s="1299"/>
      <c r="R4098" s="1243"/>
    </row>
    <row r="4099" spans="1:18" s="1220" customFormat="1">
      <c r="A4099" s="1244"/>
      <c r="C4099" s="1221"/>
      <c r="I4099" s="1221"/>
      <c r="L4099" s="1221"/>
      <c r="Q4099" s="1299"/>
      <c r="R4099" s="1243"/>
    </row>
    <row r="4100" spans="1:18" s="1220" customFormat="1">
      <c r="A4100" s="1244"/>
      <c r="C4100" s="1221"/>
      <c r="I4100" s="1221"/>
      <c r="L4100" s="1221"/>
      <c r="Q4100" s="1299"/>
      <c r="R4100" s="1243"/>
    </row>
    <row r="4101" spans="1:18" s="1220" customFormat="1">
      <c r="A4101" s="1244"/>
      <c r="C4101" s="1221"/>
      <c r="I4101" s="1221"/>
      <c r="L4101" s="1221"/>
      <c r="Q4101" s="1299"/>
      <c r="R4101" s="1243"/>
    </row>
    <row r="4102" spans="1:18" s="1220" customFormat="1">
      <c r="A4102" s="1244"/>
      <c r="C4102" s="1221"/>
      <c r="I4102" s="1221"/>
      <c r="L4102" s="1221"/>
      <c r="Q4102" s="1299"/>
      <c r="R4102" s="1243"/>
    </row>
    <row r="4103" spans="1:18" s="1220" customFormat="1">
      <c r="A4103" s="1244"/>
      <c r="C4103" s="1221"/>
      <c r="I4103" s="1221"/>
      <c r="L4103" s="1221"/>
      <c r="Q4103" s="1299"/>
      <c r="R4103" s="1243"/>
    </row>
    <row r="4104" spans="1:18" s="1220" customFormat="1">
      <c r="A4104" s="1244"/>
      <c r="C4104" s="1221"/>
      <c r="I4104" s="1221"/>
      <c r="L4104" s="1221"/>
      <c r="Q4104" s="1299"/>
      <c r="R4104" s="1243"/>
    </row>
    <row r="4105" spans="1:18" s="1220" customFormat="1">
      <c r="A4105" s="1244"/>
      <c r="C4105" s="1221"/>
      <c r="I4105" s="1221"/>
      <c r="L4105" s="1221"/>
      <c r="Q4105" s="1299"/>
      <c r="R4105" s="1243"/>
    </row>
    <row r="4106" spans="1:18" s="1220" customFormat="1">
      <c r="A4106" s="1244"/>
      <c r="C4106" s="1221"/>
      <c r="I4106" s="1221"/>
      <c r="L4106" s="1221"/>
      <c r="Q4106" s="1299"/>
      <c r="R4106" s="1243"/>
    </row>
    <row r="4107" spans="1:18" s="1220" customFormat="1">
      <c r="A4107" s="1244"/>
      <c r="C4107" s="1221"/>
      <c r="I4107" s="1221"/>
      <c r="L4107" s="1221"/>
      <c r="Q4107" s="1299"/>
      <c r="R4107" s="1243"/>
    </row>
    <row r="4108" spans="1:18" s="1220" customFormat="1">
      <c r="A4108" s="1244"/>
      <c r="C4108" s="1221"/>
      <c r="I4108" s="1221"/>
      <c r="L4108" s="1221"/>
      <c r="Q4108" s="1299"/>
      <c r="R4108" s="1243"/>
    </row>
    <row r="4109" spans="1:18" s="1220" customFormat="1">
      <c r="A4109" s="1244"/>
      <c r="C4109" s="1221"/>
      <c r="I4109" s="1221"/>
      <c r="L4109" s="1221"/>
      <c r="Q4109" s="1299"/>
      <c r="R4109" s="1243"/>
    </row>
    <row r="4110" spans="1:18" s="1220" customFormat="1">
      <c r="A4110" s="1244"/>
      <c r="C4110" s="1221"/>
      <c r="I4110" s="1221"/>
      <c r="L4110" s="1221"/>
      <c r="Q4110" s="1299"/>
      <c r="R4110" s="1243"/>
    </row>
    <row r="4111" spans="1:18" s="1220" customFormat="1">
      <c r="A4111" s="1244"/>
      <c r="C4111" s="1221"/>
      <c r="I4111" s="1221"/>
      <c r="L4111" s="1221"/>
      <c r="Q4111" s="1299"/>
      <c r="R4111" s="1243"/>
    </row>
    <row r="4112" spans="1:18" s="1220" customFormat="1">
      <c r="A4112" s="1244"/>
      <c r="C4112" s="1221"/>
      <c r="I4112" s="1221"/>
      <c r="L4112" s="1221"/>
      <c r="Q4112" s="1299"/>
      <c r="R4112" s="1243"/>
    </row>
    <row r="4113" spans="1:18" s="1220" customFormat="1">
      <c r="A4113" s="1244"/>
      <c r="C4113" s="1221"/>
      <c r="I4113" s="1221"/>
      <c r="L4113" s="1221"/>
      <c r="Q4113" s="1299"/>
      <c r="R4113" s="1243"/>
    </row>
    <row r="4114" spans="1:18" s="1220" customFormat="1">
      <c r="A4114" s="1244"/>
      <c r="C4114" s="1221"/>
      <c r="I4114" s="1221"/>
      <c r="L4114" s="1221"/>
      <c r="Q4114" s="1299"/>
      <c r="R4114" s="1243"/>
    </row>
    <row r="4115" spans="1:18" s="1220" customFormat="1">
      <c r="A4115" s="1244"/>
      <c r="C4115" s="1221"/>
      <c r="I4115" s="1221"/>
      <c r="L4115" s="1221"/>
      <c r="Q4115" s="1299"/>
      <c r="R4115" s="1243"/>
    </row>
    <row r="4116" spans="1:18" s="1220" customFormat="1">
      <c r="A4116" s="1244"/>
      <c r="C4116" s="1221"/>
      <c r="I4116" s="1221"/>
      <c r="L4116" s="1221"/>
      <c r="Q4116" s="1299"/>
      <c r="R4116" s="1243"/>
    </row>
    <row r="4117" spans="1:18" s="1220" customFormat="1">
      <c r="A4117" s="1244"/>
      <c r="C4117" s="1221"/>
      <c r="I4117" s="1221"/>
      <c r="L4117" s="1221"/>
      <c r="Q4117" s="1299"/>
      <c r="R4117" s="1243"/>
    </row>
    <row r="4118" spans="1:18" s="1220" customFormat="1">
      <c r="A4118" s="1244"/>
      <c r="C4118" s="1221"/>
      <c r="I4118" s="1221"/>
      <c r="L4118" s="1221"/>
      <c r="Q4118" s="1299"/>
      <c r="R4118" s="1243"/>
    </row>
    <row r="4119" spans="1:18" s="1220" customFormat="1">
      <c r="A4119" s="1244"/>
      <c r="C4119" s="1221"/>
      <c r="I4119" s="1221"/>
      <c r="L4119" s="1221"/>
      <c r="Q4119" s="1299"/>
      <c r="R4119" s="1243"/>
    </row>
    <row r="4120" spans="1:18" s="1220" customFormat="1">
      <c r="A4120" s="1244"/>
      <c r="C4120" s="1221"/>
      <c r="I4120" s="1221"/>
      <c r="L4120" s="1221"/>
      <c r="Q4120" s="1299"/>
      <c r="R4120" s="1243"/>
    </row>
    <row r="4121" spans="1:18" s="1220" customFormat="1">
      <c r="A4121" s="1244"/>
      <c r="C4121" s="1221"/>
      <c r="I4121" s="1221"/>
      <c r="L4121" s="1221"/>
      <c r="Q4121" s="1299"/>
      <c r="R4121" s="1243"/>
    </row>
    <row r="4122" spans="1:18" s="1220" customFormat="1">
      <c r="A4122" s="1244"/>
      <c r="C4122" s="1221"/>
      <c r="I4122" s="1221"/>
      <c r="L4122" s="1221"/>
      <c r="Q4122" s="1299"/>
      <c r="R4122" s="1243"/>
    </row>
    <row r="4123" spans="1:18" s="1220" customFormat="1">
      <c r="A4123" s="1244"/>
      <c r="C4123" s="1221"/>
      <c r="I4123" s="1221"/>
      <c r="L4123" s="1221"/>
      <c r="Q4123" s="1299"/>
      <c r="R4123" s="1243"/>
    </row>
    <row r="4124" spans="1:18" s="1220" customFormat="1">
      <c r="A4124" s="1244"/>
      <c r="C4124" s="1221"/>
      <c r="I4124" s="1221"/>
      <c r="L4124" s="1221"/>
      <c r="Q4124" s="1299"/>
      <c r="R4124" s="1243"/>
    </row>
    <row r="4125" spans="1:18" s="1220" customFormat="1">
      <c r="A4125" s="1244"/>
      <c r="C4125" s="1221"/>
      <c r="I4125" s="1221"/>
      <c r="L4125" s="1221"/>
      <c r="Q4125" s="1299"/>
      <c r="R4125" s="1243"/>
    </row>
    <row r="4126" spans="1:18" s="1220" customFormat="1">
      <c r="A4126" s="1244"/>
      <c r="C4126" s="1221"/>
      <c r="I4126" s="1221"/>
      <c r="L4126" s="1221"/>
      <c r="Q4126" s="1299"/>
      <c r="R4126" s="1243"/>
    </row>
    <row r="4127" spans="1:18" s="1220" customFormat="1">
      <c r="A4127" s="1244"/>
      <c r="C4127" s="1221"/>
      <c r="I4127" s="1221"/>
      <c r="L4127" s="1221"/>
      <c r="Q4127" s="1299"/>
      <c r="R4127" s="1243"/>
    </row>
    <row r="4128" spans="1:18" s="1220" customFormat="1">
      <c r="A4128" s="1244"/>
      <c r="C4128" s="1221"/>
      <c r="I4128" s="1221"/>
      <c r="L4128" s="1221"/>
      <c r="Q4128" s="1299"/>
      <c r="R4128" s="1243"/>
    </row>
    <row r="4129" spans="1:18" s="1220" customFormat="1">
      <c r="A4129" s="1244"/>
      <c r="C4129" s="1221"/>
      <c r="I4129" s="1221"/>
      <c r="L4129" s="1221"/>
      <c r="Q4129" s="1299"/>
      <c r="R4129" s="1243"/>
    </row>
    <row r="4130" spans="1:18" s="1220" customFormat="1">
      <c r="A4130" s="1244"/>
      <c r="C4130" s="1221"/>
      <c r="I4130" s="1221"/>
      <c r="L4130" s="1221"/>
      <c r="Q4130" s="1299"/>
      <c r="R4130" s="1243"/>
    </row>
    <row r="4131" spans="1:18" s="1220" customFormat="1">
      <c r="A4131" s="1244"/>
      <c r="C4131" s="1221"/>
      <c r="I4131" s="1221"/>
      <c r="L4131" s="1221"/>
      <c r="Q4131" s="1299"/>
      <c r="R4131" s="1243"/>
    </row>
    <row r="4132" spans="1:18" s="1220" customFormat="1">
      <c r="A4132" s="1244"/>
      <c r="C4132" s="1221"/>
      <c r="I4132" s="1221"/>
      <c r="L4132" s="1221"/>
      <c r="Q4132" s="1299"/>
      <c r="R4132" s="1243"/>
    </row>
    <row r="4133" spans="1:18" s="1220" customFormat="1">
      <c r="A4133" s="1244"/>
      <c r="C4133" s="1221"/>
      <c r="I4133" s="1221"/>
      <c r="L4133" s="1221"/>
      <c r="Q4133" s="1299"/>
      <c r="R4133" s="1243"/>
    </row>
    <row r="4134" spans="1:18" s="1220" customFormat="1">
      <c r="A4134" s="1244"/>
      <c r="C4134" s="1221"/>
      <c r="I4134" s="1221"/>
      <c r="L4134" s="1221"/>
      <c r="Q4134" s="1299"/>
      <c r="R4134" s="1243"/>
    </row>
    <row r="4135" spans="1:18" s="1220" customFormat="1">
      <c r="A4135" s="1244"/>
      <c r="C4135" s="1221"/>
      <c r="I4135" s="1221"/>
      <c r="L4135" s="1221"/>
      <c r="Q4135" s="1299"/>
      <c r="R4135" s="1243"/>
    </row>
    <row r="4136" spans="1:18" s="1220" customFormat="1">
      <c r="A4136" s="1244"/>
      <c r="C4136" s="1221"/>
      <c r="I4136" s="1221"/>
      <c r="L4136" s="1221"/>
      <c r="Q4136" s="1299"/>
      <c r="R4136" s="1243"/>
    </row>
    <row r="4137" spans="1:18" s="1220" customFormat="1">
      <c r="A4137" s="1244"/>
      <c r="C4137" s="1221"/>
      <c r="I4137" s="1221"/>
      <c r="L4137" s="1221"/>
      <c r="Q4137" s="1299"/>
      <c r="R4137" s="1243"/>
    </row>
    <row r="4138" spans="1:18" s="1220" customFormat="1">
      <c r="A4138" s="1244"/>
      <c r="C4138" s="1221"/>
      <c r="I4138" s="1221"/>
      <c r="L4138" s="1221"/>
      <c r="Q4138" s="1299"/>
      <c r="R4138" s="1243"/>
    </row>
    <row r="4139" spans="1:18" s="1220" customFormat="1">
      <c r="A4139" s="1244"/>
      <c r="C4139" s="1221"/>
      <c r="I4139" s="1221"/>
      <c r="L4139" s="1221"/>
      <c r="Q4139" s="1299"/>
      <c r="R4139" s="1243"/>
    </row>
    <row r="4140" spans="1:18" s="1220" customFormat="1">
      <c r="A4140" s="1244"/>
      <c r="C4140" s="1221"/>
      <c r="I4140" s="1221"/>
      <c r="L4140" s="1221"/>
      <c r="Q4140" s="1299"/>
      <c r="R4140" s="1243"/>
    </row>
    <row r="4141" spans="1:18" s="1220" customFormat="1">
      <c r="A4141" s="1244"/>
      <c r="C4141" s="1221"/>
      <c r="I4141" s="1221"/>
      <c r="L4141" s="1221"/>
      <c r="Q4141" s="1299"/>
      <c r="R4141" s="1243"/>
    </row>
    <row r="4142" spans="1:18" s="1220" customFormat="1">
      <c r="A4142" s="1244"/>
      <c r="C4142" s="1221"/>
      <c r="I4142" s="1221"/>
      <c r="L4142" s="1221"/>
      <c r="Q4142" s="1299"/>
      <c r="R4142" s="1243"/>
    </row>
    <row r="4143" spans="1:18" s="1220" customFormat="1">
      <c r="A4143" s="1244"/>
      <c r="C4143" s="1221"/>
      <c r="I4143" s="1221"/>
      <c r="L4143" s="1221"/>
      <c r="Q4143" s="1299"/>
      <c r="R4143" s="1243"/>
    </row>
    <row r="4144" spans="1:18" s="1220" customFormat="1">
      <c r="A4144" s="1244"/>
      <c r="C4144" s="1221"/>
      <c r="I4144" s="1221"/>
      <c r="L4144" s="1221"/>
      <c r="Q4144" s="1299"/>
      <c r="R4144" s="1243"/>
    </row>
    <row r="4145" spans="1:18" s="1220" customFormat="1">
      <c r="A4145" s="1244"/>
      <c r="C4145" s="1221"/>
      <c r="I4145" s="1221"/>
      <c r="L4145" s="1221"/>
      <c r="Q4145" s="1299"/>
      <c r="R4145" s="1243"/>
    </row>
    <row r="4146" spans="1:18" s="1220" customFormat="1">
      <c r="A4146" s="1244"/>
      <c r="C4146" s="1221"/>
      <c r="I4146" s="1221"/>
      <c r="L4146" s="1221"/>
      <c r="Q4146" s="1299"/>
      <c r="R4146" s="1243"/>
    </row>
    <row r="4147" spans="1:18" s="1220" customFormat="1">
      <c r="A4147" s="1244"/>
      <c r="C4147" s="1221"/>
      <c r="I4147" s="1221"/>
      <c r="L4147" s="1221"/>
      <c r="Q4147" s="1299"/>
      <c r="R4147" s="1243"/>
    </row>
    <row r="4148" spans="1:18" s="1220" customFormat="1">
      <c r="A4148" s="1244"/>
      <c r="C4148" s="1221"/>
      <c r="I4148" s="1221"/>
      <c r="L4148" s="1221"/>
      <c r="Q4148" s="1299"/>
      <c r="R4148" s="1243"/>
    </row>
    <row r="4149" spans="1:18" s="1220" customFormat="1">
      <c r="A4149" s="1244"/>
      <c r="C4149" s="1221"/>
      <c r="I4149" s="1221"/>
      <c r="L4149" s="1221"/>
      <c r="Q4149" s="1299"/>
      <c r="R4149" s="1243"/>
    </row>
    <row r="4150" spans="1:18" s="1220" customFormat="1">
      <c r="A4150" s="1244"/>
      <c r="C4150" s="1221"/>
      <c r="I4150" s="1221"/>
      <c r="L4150" s="1221"/>
      <c r="Q4150" s="1299"/>
      <c r="R4150" s="1243"/>
    </row>
    <row r="4151" spans="1:18" s="1220" customFormat="1">
      <c r="A4151" s="1244"/>
      <c r="C4151" s="1221"/>
      <c r="I4151" s="1221"/>
      <c r="L4151" s="1221"/>
      <c r="Q4151" s="1299"/>
      <c r="R4151" s="1243"/>
    </row>
    <row r="4152" spans="1:18" s="1220" customFormat="1">
      <c r="A4152" s="1244"/>
      <c r="C4152" s="1221"/>
      <c r="I4152" s="1221"/>
      <c r="L4152" s="1221"/>
      <c r="Q4152" s="1299"/>
      <c r="R4152" s="1243"/>
    </row>
    <row r="4153" spans="1:18" s="1220" customFormat="1">
      <c r="A4153" s="1244"/>
      <c r="C4153" s="1221"/>
      <c r="I4153" s="1221"/>
      <c r="L4153" s="1221"/>
      <c r="Q4153" s="1299"/>
      <c r="R4153" s="1243"/>
    </row>
    <row r="4154" spans="1:18" s="1220" customFormat="1">
      <c r="A4154" s="1244"/>
      <c r="C4154" s="1221"/>
      <c r="I4154" s="1221"/>
      <c r="L4154" s="1221"/>
      <c r="Q4154" s="1299"/>
      <c r="R4154" s="1243"/>
    </row>
    <row r="4155" spans="1:18" s="1220" customFormat="1">
      <c r="A4155" s="1244"/>
      <c r="C4155" s="1221"/>
      <c r="I4155" s="1221"/>
      <c r="L4155" s="1221"/>
      <c r="Q4155" s="1299"/>
      <c r="R4155" s="1243"/>
    </row>
    <row r="4156" spans="1:18" s="1220" customFormat="1">
      <c r="A4156" s="1244"/>
      <c r="C4156" s="1221"/>
      <c r="I4156" s="1221"/>
      <c r="L4156" s="1221"/>
      <c r="Q4156" s="1299"/>
      <c r="R4156" s="1243"/>
    </row>
    <row r="4157" spans="1:18" s="1220" customFormat="1">
      <c r="A4157" s="1244"/>
      <c r="C4157" s="1221"/>
      <c r="I4157" s="1221"/>
      <c r="L4157" s="1221"/>
      <c r="Q4157" s="1299"/>
      <c r="R4157" s="1243"/>
    </row>
    <row r="4158" spans="1:18" s="1220" customFormat="1">
      <c r="A4158" s="1244"/>
      <c r="C4158" s="1221"/>
      <c r="I4158" s="1221"/>
      <c r="L4158" s="1221"/>
      <c r="Q4158" s="1299"/>
      <c r="R4158" s="1243"/>
    </row>
    <row r="4159" spans="1:18" s="1220" customFormat="1">
      <c r="A4159" s="1244"/>
      <c r="C4159" s="1221"/>
      <c r="I4159" s="1221"/>
      <c r="L4159" s="1221"/>
      <c r="Q4159" s="1299"/>
      <c r="R4159" s="1243"/>
    </row>
    <row r="4160" spans="1:18" s="1220" customFormat="1">
      <c r="A4160" s="1244"/>
      <c r="C4160" s="1221"/>
      <c r="I4160" s="1221"/>
      <c r="L4160" s="1221"/>
      <c r="Q4160" s="1299"/>
      <c r="R4160" s="1243"/>
    </row>
    <row r="4161" spans="1:18" s="1220" customFormat="1">
      <c r="A4161" s="1244"/>
      <c r="C4161" s="1221"/>
      <c r="I4161" s="1221"/>
      <c r="L4161" s="1221"/>
      <c r="Q4161" s="1299"/>
      <c r="R4161" s="1243"/>
    </row>
    <row r="4162" spans="1:18" s="1220" customFormat="1">
      <c r="A4162" s="1244"/>
      <c r="C4162" s="1221"/>
      <c r="I4162" s="1221"/>
      <c r="L4162" s="1221"/>
      <c r="Q4162" s="1299"/>
      <c r="R4162" s="1243"/>
    </row>
    <row r="4163" spans="1:18" s="1220" customFormat="1">
      <c r="A4163" s="1244"/>
      <c r="C4163" s="1221"/>
      <c r="I4163" s="1221"/>
      <c r="L4163" s="1221"/>
      <c r="Q4163" s="1299"/>
      <c r="R4163" s="1243"/>
    </row>
    <row r="4164" spans="1:18" s="1220" customFormat="1">
      <c r="A4164" s="1244"/>
      <c r="C4164" s="1221"/>
      <c r="I4164" s="1221"/>
      <c r="L4164" s="1221"/>
      <c r="Q4164" s="1299"/>
      <c r="R4164" s="1243"/>
    </row>
    <row r="4165" spans="1:18" s="1220" customFormat="1">
      <c r="A4165" s="1244"/>
      <c r="C4165" s="1221"/>
      <c r="I4165" s="1221"/>
      <c r="L4165" s="1221"/>
      <c r="Q4165" s="1299"/>
      <c r="R4165" s="1243"/>
    </row>
    <row r="4166" spans="1:18" s="1220" customFormat="1">
      <c r="A4166" s="1244"/>
      <c r="C4166" s="1221"/>
      <c r="I4166" s="1221"/>
      <c r="L4166" s="1221"/>
      <c r="Q4166" s="1299"/>
      <c r="R4166" s="1243"/>
    </row>
    <row r="4167" spans="1:18" s="1220" customFormat="1">
      <c r="A4167" s="1244"/>
      <c r="C4167" s="1221"/>
      <c r="I4167" s="1221"/>
      <c r="L4167" s="1221"/>
      <c r="Q4167" s="1299"/>
      <c r="R4167" s="1243"/>
    </row>
    <row r="4168" spans="1:18" s="1220" customFormat="1">
      <c r="A4168" s="1244"/>
      <c r="C4168" s="1221"/>
      <c r="I4168" s="1221"/>
      <c r="L4168" s="1221"/>
      <c r="Q4168" s="1299"/>
      <c r="R4168" s="1243"/>
    </row>
    <row r="4169" spans="1:18" s="1220" customFormat="1">
      <c r="A4169" s="1244"/>
      <c r="C4169" s="1221"/>
      <c r="I4169" s="1221"/>
      <c r="L4169" s="1221"/>
      <c r="Q4169" s="1299"/>
      <c r="R4169" s="1243"/>
    </row>
    <row r="4170" spans="1:18" s="1220" customFormat="1">
      <c r="A4170" s="1244"/>
      <c r="C4170" s="1221"/>
      <c r="I4170" s="1221"/>
      <c r="L4170" s="1221"/>
      <c r="Q4170" s="1299"/>
      <c r="R4170" s="1243"/>
    </row>
    <row r="4171" spans="1:18" s="1220" customFormat="1">
      <c r="A4171" s="1244"/>
      <c r="C4171" s="1221"/>
      <c r="I4171" s="1221"/>
      <c r="L4171" s="1221"/>
      <c r="Q4171" s="1299"/>
      <c r="R4171" s="1243"/>
    </row>
    <row r="4172" spans="1:18" s="1220" customFormat="1">
      <c r="A4172" s="1244"/>
      <c r="C4172" s="1221"/>
      <c r="I4172" s="1221"/>
      <c r="L4172" s="1221"/>
      <c r="Q4172" s="1299"/>
      <c r="R4172" s="1243"/>
    </row>
    <row r="4173" spans="1:18" s="1220" customFormat="1">
      <c r="A4173" s="1244"/>
      <c r="C4173" s="1221"/>
      <c r="I4173" s="1221"/>
      <c r="L4173" s="1221"/>
      <c r="Q4173" s="1299"/>
      <c r="R4173" s="1243"/>
    </row>
    <row r="4174" spans="1:18" s="1220" customFormat="1">
      <c r="A4174" s="1244"/>
      <c r="C4174" s="1221"/>
      <c r="I4174" s="1221"/>
      <c r="L4174" s="1221"/>
      <c r="Q4174" s="1299"/>
      <c r="R4174" s="1243"/>
    </row>
    <row r="4175" spans="1:18" s="1220" customFormat="1">
      <c r="A4175" s="1244"/>
      <c r="C4175" s="1221"/>
      <c r="I4175" s="1221"/>
      <c r="L4175" s="1221"/>
      <c r="Q4175" s="1299"/>
      <c r="R4175" s="1243"/>
    </row>
    <row r="4176" spans="1:18" s="1220" customFormat="1">
      <c r="A4176" s="1244"/>
      <c r="C4176" s="1221"/>
      <c r="I4176" s="1221"/>
      <c r="L4176" s="1221"/>
      <c r="Q4176" s="1299"/>
      <c r="R4176" s="1243"/>
    </row>
    <row r="4177" spans="1:18" s="1220" customFormat="1">
      <c r="A4177" s="1244"/>
      <c r="C4177" s="1221"/>
      <c r="I4177" s="1221"/>
      <c r="L4177" s="1221"/>
      <c r="Q4177" s="1299"/>
      <c r="R4177" s="1243"/>
    </row>
    <row r="4178" spans="1:18" s="1220" customFormat="1">
      <c r="A4178" s="1244"/>
      <c r="C4178" s="1221"/>
      <c r="I4178" s="1221"/>
      <c r="L4178" s="1221"/>
      <c r="Q4178" s="1299"/>
      <c r="R4178" s="1243"/>
    </row>
    <row r="4179" spans="1:18" s="1220" customFormat="1">
      <c r="A4179" s="1244"/>
      <c r="C4179" s="1221"/>
      <c r="I4179" s="1221"/>
      <c r="L4179" s="1221"/>
      <c r="Q4179" s="1299"/>
      <c r="R4179" s="1243"/>
    </row>
    <row r="4180" spans="1:18" s="1220" customFormat="1">
      <c r="A4180" s="1244"/>
      <c r="C4180" s="1221"/>
      <c r="I4180" s="1221"/>
      <c r="L4180" s="1221"/>
      <c r="Q4180" s="1299"/>
      <c r="R4180" s="1243"/>
    </row>
    <row r="4181" spans="1:18" s="1220" customFormat="1">
      <c r="A4181" s="1244"/>
      <c r="C4181" s="1221"/>
      <c r="I4181" s="1221"/>
      <c r="L4181" s="1221"/>
      <c r="Q4181" s="1299"/>
      <c r="R4181" s="1243"/>
    </row>
    <row r="4182" spans="1:18" s="1220" customFormat="1">
      <c r="A4182" s="1244"/>
      <c r="C4182" s="1221"/>
      <c r="I4182" s="1221"/>
      <c r="L4182" s="1221"/>
      <c r="Q4182" s="1299"/>
      <c r="R4182" s="1243"/>
    </row>
    <row r="4183" spans="1:18" s="1220" customFormat="1">
      <c r="A4183" s="1244"/>
      <c r="C4183" s="1221"/>
      <c r="I4183" s="1221"/>
      <c r="L4183" s="1221"/>
      <c r="Q4183" s="1299"/>
      <c r="R4183" s="1243"/>
    </row>
    <row r="4184" spans="1:18" s="1220" customFormat="1">
      <c r="A4184" s="1244"/>
      <c r="C4184" s="1221"/>
      <c r="I4184" s="1221"/>
      <c r="L4184" s="1221"/>
      <c r="Q4184" s="1299"/>
      <c r="R4184" s="1243"/>
    </row>
    <row r="4185" spans="1:18" s="1220" customFormat="1">
      <c r="A4185" s="1244"/>
      <c r="C4185" s="1221"/>
      <c r="I4185" s="1221"/>
      <c r="L4185" s="1221"/>
      <c r="Q4185" s="1299"/>
      <c r="R4185" s="1243"/>
    </row>
    <row r="4186" spans="1:18" s="1220" customFormat="1">
      <c r="A4186" s="1244"/>
      <c r="C4186" s="1221"/>
      <c r="I4186" s="1221"/>
      <c r="L4186" s="1221"/>
      <c r="Q4186" s="1299"/>
      <c r="R4186" s="1243"/>
    </row>
    <row r="4187" spans="1:18" s="1220" customFormat="1">
      <c r="A4187" s="1244"/>
      <c r="C4187" s="1221"/>
      <c r="I4187" s="1221"/>
      <c r="L4187" s="1221"/>
      <c r="Q4187" s="1299"/>
      <c r="R4187" s="1243"/>
    </row>
    <row r="4188" spans="1:18" s="1220" customFormat="1">
      <c r="A4188" s="1244"/>
      <c r="C4188" s="1221"/>
      <c r="I4188" s="1221"/>
      <c r="L4188" s="1221"/>
      <c r="Q4188" s="1299"/>
      <c r="R4188" s="1243"/>
    </row>
    <row r="4189" spans="1:18" s="1220" customFormat="1">
      <c r="A4189" s="1244"/>
      <c r="C4189" s="1221"/>
      <c r="I4189" s="1221"/>
      <c r="L4189" s="1221"/>
      <c r="Q4189" s="1299"/>
      <c r="R4189" s="1243"/>
    </row>
    <row r="4190" spans="1:18" s="1220" customFormat="1">
      <c r="A4190" s="1244"/>
      <c r="C4190" s="1221"/>
      <c r="I4190" s="1221"/>
      <c r="L4190" s="1221"/>
      <c r="Q4190" s="1299"/>
      <c r="R4190" s="1243"/>
    </row>
    <row r="4191" spans="1:18" s="1220" customFormat="1">
      <c r="A4191" s="1244"/>
      <c r="C4191" s="1221"/>
      <c r="I4191" s="1221"/>
      <c r="L4191" s="1221"/>
      <c r="Q4191" s="1299"/>
      <c r="R4191" s="1243"/>
    </row>
    <row r="4192" spans="1:18" s="1220" customFormat="1">
      <c r="A4192" s="1244"/>
      <c r="C4192" s="1221"/>
      <c r="I4192" s="1221"/>
      <c r="L4192" s="1221"/>
      <c r="Q4192" s="1299"/>
      <c r="R4192" s="1243"/>
    </row>
    <row r="4193" spans="1:18" s="1220" customFormat="1">
      <c r="A4193" s="1244"/>
      <c r="C4193" s="1221"/>
      <c r="I4193" s="1221"/>
      <c r="L4193" s="1221"/>
      <c r="Q4193" s="1299"/>
      <c r="R4193" s="1243"/>
    </row>
    <row r="4194" spans="1:18" s="1220" customFormat="1">
      <c r="A4194" s="1244"/>
      <c r="C4194" s="1221"/>
      <c r="I4194" s="1221"/>
      <c r="L4194" s="1221"/>
      <c r="Q4194" s="1299"/>
      <c r="R4194" s="1243"/>
    </row>
    <row r="4195" spans="1:18" s="1220" customFormat="1">
      <c r="A4195" s="1244"/>
      <c r="C4195" s="1221"/>
      <c r="I4195" s="1221"/>
      <c r="L4195" s="1221"/>
      <c r="Q4195" s="1299"/>
      <c r="R4195" s="1243"/>
    </row>
    <row r="4196" spans="1:18" s="1220" customFormat="1">
      <c r="A4196" s="1244"/>
      <c r="C4196" s="1221"/>
      <c r="I4196" s="1221"/>
      <c r="L4196" s="1221"/>
      <c r="Q4196" s="1299"/>
      <c r="R4196" s="1243"/>
    </row>
    <row r="4197" spans="1:18" s="1220" customFormat="1">
      <c r="A4197" s="1244"/>
      <c r="C4197" s="1221"/>
      <c r="I4197" s="1221"/>
      <c r="L4197" s="1221"/>
      <c r="Q4197" s="1299"/>
      <c r="R4197" s="1243"/>
    </row>
    <row r="4198" spans="1:18" s="1220" customFormat="1">
      <c r="A4198" s="1244"/>
      <c r="C4198" s="1221"/>
      <c r="I4198" s="1221"/>
      <c r="L4198" s="1221"/>
      <c r="Q4198" s="1299"/>
      <c r="R4198" s="1243"/>
    </row>
    <row r="4199" spans="1:18" s="1220" customFormat="1">
      <c r="A4199" s="1244"/>
      <c r="C4199" s="1221"/>
      <c r="I4199" s="1221"/>
      <c r="L4199" s="1221"/>
      <c r="Q4199" s="1299"/>
      <c r="R4199" s="1243"/>
    </row>
    <row r="4200" spans="1:18" s="1220" customFormat="1">
      <c r="A4200" s="1244"/>
      <c r="C4200" s="1221"/>
      <c r="I4200" s="1221"/>
      <c r="L4200" s="1221"/>
      <c r="Q4200" s="1299"/>
      <c r="R4200" s="1243"/>
    </row>
    <row r="4201" spans="1:18" s="1220" customFormat="1">
      <c r="A4201" s="1244"/>
      <c r="C4201" s="1221"/>
      <c r="I4201" s="1221"/>
      <c r="L4201" s="1221"/>
      <c r="Q4201" s="1299"/>
      <c r="R4201" s="1243"/>
    </row>
    <row r="4202" spans="1:18" s="1220" customFormat="1">
      <c r="A4202" s="1244"/>
      <c r="C4202" s="1221"/>
      <c r="I4202" s="1221"/>
      <c r="L4202" s="1221"/>
      <c r="Q4202" s="1299"/>
      <c r="R4202" s="1243"/>
    </row>
    <row r="4203" spans="1:18" s="1220" customFormat="1">
      <c r="A4203" s="1244"/>
      <c r="C4203" s="1221"/>
      <c r="I4203" s="1221"/>
      <c r="L4203" s="1221"/>
      <c r="Q4203" s="1299"/>
      <c r="R4203" s="1243"/>
    </row>
    <row r="4204" spans="1:18" s="1220" customFormat="1">
      <c r="A4204" s="1244"/>
      <c r="C4204" s="1221"/>
      <c r="I4204" s="1221"/>
      <c r="L4204" s="1221"/>
      <c r="Q4204" s="1299"/>
      <c r="R4204" s="1243"/>
    </row>
    <row r="4205" spans="1:18" s="1220" customFormat="1">
      <c r="A4205" s="1244"/>
      <c r="C4205" s="1221"/>
      <c r="I4205" s="1221"/>
      <c r="L4205" s="1221"/>
      <c r="Q4205" s="1299"/>
      <c r="R4205" s="1243"/>
    </row>
    <row r="4206" spans="1:18" s="1220" customFormat="1">
      <c r="A4206" s="1244"/>
      <c r="C4206" s="1221"/>
      <c r="I4206" s="1221"/>
      <c r="L4206" s="1221"/>
      <c r="Q4206" s="1299"/>
      <c r="R4206" s="1243"/>
    </row>
    <row r="4207" spans="1:18" s="1220" customFormat="1">
      <c r="A4207" s="1244"/>
      <c r="C4207" s="1221"/>
      <c r="I4207" s="1221"/>
      <c r="L4207" s="1221"/>
      <c r="Q4207" s="1299"/>
      <c r="R4207" s="1243"/>
    </row>
    <row r="4208" spans="1:18" s="1220" customFormat="1">
      <c r="A4208" s="1244"/>
      <c r="C4208" s="1221"/>
      <c r="I4208" s="1221"/>
      <c r="L4208" s="1221"/>
      <c r="Q4208" s="1299"/>
      <c r="R4208" s="1243"/>
    </row>
    <row r="4209" spans="1:18" s="1220" customFormat="1">
      <c r="A4209" s="1244"/>
      <c r="C4209" s="1221"/>
      <c r="I4209" s="1221"/>
      <c r="L4209" s="1221"/>
      <c r="Q4209" s="1299"/>
      <c r="R4209" s="1243"/>
    </row>
    <row r="4210" spans="1:18" s="1220" customFormat="1">
      <c r="A4210" s="1244"/>
      <c r="C4210" s="1221"/>
      <c r="I4210" s="1221"/>
      <c r="L4210" s="1221"/>
      <c r="Q4210" s="1299"/>
      <c r="R4210" s="1243"/>
    </row>
    <row r="4211" spans="1:18" s="1220" customFormat="1">
      <c r="A4211" s="1244"/>
      <c r="C4211" s="1221"/>
      <c r="I4211" s="1221"/>
      <c r="L4211" s="1221"/>
      <c r="Q4211" s="1299"/>
      <c r="R4211" s="1243"/>
    </row>
    <row r="4212" spans="1:18" s="1220" customFormat="1">
      <c r="A4212" s="1244"/>
      <c r="C4212" s="1221"/>
      <c r="I4212" s="1221"/>
      <c r="L4212" s="1221"/>
      <c r="Q4212" s="1299"/>
      <c r="R4212" s="1243"/>
    </row>
    <row r="4213" spans="1:18" s="1220" customFormat="1">
      <c r="A4213" s="1244"/>
      <c r="C4213" s="1221"/>
      <c r="I4213" s="1221"/>
      <c r="L4213" s="1221"/>
      <c r="Q4213" s="1299"/>
      <c r="R4213" s="1243"/>
    </row>
    <row r="4214" spans="1:18" s="1220" customFormat="1">
      <c r="A4214" s="1244"/>
      <c r="C4214" s="1221"/>
      <c r="I4214" s="1221"/>
      <c r="L4214" s="1221"/>
      <c r="Q4214" s="1299"/>
      <c r="R4214" s="1243"/>
    </row>
    <row r="4215" spans="1:18" s="1220" customFormat="1">
      <c r="A4215" s="1244"/>
      <c r="C4215" s="1221"/>
      <c r="I4215" s="1221"/>
      <c r="L4215" s="1221"/>
      <c r="Q4215" s="1299"/>
      <c r="R4215" s="1243"/>
    </row>
    <row r="4216" spans="1:18" s="1220" customFormat="1">
      <c r="A4216" s="1244"/>
      <c r="C4216" s="1221"/>
      <c r="I4216" s="1221"/>
      <c r="L4216" s="1221"/>
      <c r="Q4216" s="1299"/>
      <c r="R4216" s="1243"/>
    </row>
    <row r="4217" spans="1:18" s="1220" customFormat="1">
      <c r="A4217" s="1244"/>
      <c r="C4217" s="1221"/>
      <c r="I4217" s="1221"/>
      <c r="L4217" s="1221"/>
      <c r="Q4217" s="1299"/>
      <c r="R4217" s="1243"/>
    </row>
    <row r="4218" spans="1:18" s="1220" customFormat="1">
      <c r="A4218" s="1244"/>
      <c r="C4218" s="1221"/>
      <c r="I4218" s="1221"/>
      <c r="L4218" s="1221"/>
      <c r="Q4218" s="1299"/>
      <c r="R4218" s="1243"/>
    </row>
    <row r="4219" spans="1:18" s="1220" customFormat="1">
      <c r="A4219" s="1244"/>
      <c r="C4219" s="1221"/>
      <c r="I4219" s="1221"/>
      <c r="L4219" s="1221"/>
      <c r="Q4219" s="1299"/>
      <c r="R4219" s="1243"/>
    </row>
    <row r="4220" spans="1:18" s="1220" customFormat="1">
      <c r="A4220" s="1244"/>
      <c r="C4220" s="1221"/>
      <c r="I4220" s="1221"/>
      <c r="L4220" s="1221"/>
      <c r="Q4220" s="1299"/>
      <c r="R4220" s="1243"/>
    </row>
    <row r="4221" spans="1:18" s="1220" customFormat="1">
      <c r="A4221" s="1244"/>
      <c r="C4221" s="1221"/>
      <c r="I4221" s="1221"/>
      <c r="L4221" s="1221"/>
      <c r="Q4221" s="1299"/>
      <c r="R4221" s="1243"/>
    </row>
    <row r="4222" spans="1:18" s="1220" customFormat="1">
      <c r="A4222" s="1244"/>
      <c r="C4222" s="1221"/>
      <c r="I4222" s="1221"/>
      <c r="L4222" s="1221"/>
      <c r="Q4222" s="1299"/>
      <c r="R4222" s="1243"/>
    </row>
    <row r="4223" spans="1:18" s="1220" customFormat="1">
      <c r="A4223" s="1244"/>
      <c r="C4223" s="1221"/>
      <c r="I4223" s="1221"/>
      <c r="L4223" s="1221"/>
      <c r="Q4223" s="1299"/>
      <c r="R4223" s="1243"/>
    </row>
    <row r="4224" spans="1:18" s="1220" customFormat="1">
      <c r="A4224" s="1244"/>
      <c r="C4224" s="1221"/>
      <c r="I4224" s="1221"/>
      <c r="L4224" s="1221"/>
      <c r="Q4224" s="1299"/>
      <c r="R4224" s="1243"/>
    </row>
    <row r="4225" spans="1:18" s="1220" customFormat="1">
      <c r="A4225" s="1244"/>
      <c r="C4225" s="1221"/>
      <c r="I4225" s="1221"/>
      <c r="L4225" s="1221"/>
      <c r="Q4225" s="1299"/>
      <c r="R4225" s="1243"/>
    </row>
    <row r="4226" spans="1:18" s="1220" customFormat="1">
      <c r="A4226" s="1244"/>
      <c r="C4226" s="1221"/>
      <c r="I4226" s="1221"/>
      <c r="L4226" s="1221"/>
      <c r="Q4226" s="1299"/>
      <c r="R4226" s="1243"/>
    </row>
    <row r="4227" spans="1:18" s="1220" customFormat="1">
      <c r="A4227" s="1244"/>
      <c r="C4227" s="1221"/>
      <c r="I4227" s="1221"/>
      <c r="L4227" s="1221"/>
      <c r="Q4227" s="1299"/>
      <c r="R4227" s="1243"/>
    </row>
    <row r="4228" spans="1:18" s="1220" customFormat="1">
      <c r="A4228" s="1244"/>
      <c r="C4228" s="1221"/>
      <c r="I4228" s="1221"/>
      <c r="L4228" s="1221"/>
      <c r="Q4228" s="1299"/>
      <c r="R4228" s="1243"/>
    </row>
    <row r="4229" spans="1:18" s="1220" customFormat="1">
      <c r="A4229" s="1244"/>
      <c r="C4229" s="1221"/>
      <c r="I4229" s="1221"/>
      <c r="L4229" s="1221"/>
      <c r="Q4229" s="1299"/>
      <c r="R4229" s="1243"/>
    </row>
    <row r="4230" spans="1:18" s="1220" customFormat="1">
      <c r="A4230" s="1244"/>
      <c r="C4230" s="1221"/>
      <c r="I4230" s="1221"/>
      <c r="L4230" s="1221"/>
      <c r="Q4230" s="1299"/>
      <c r="R4230" s="1243"/>
    </row>
    <row r="4231" spans="1:18" s="1220" customFormat="1">
      <c r="A4231" s="1244"/>
      <c r="C4231" s="1221"/>
      <c r="I4231" s="1221"/>
      <c r="L4231" s="1221"/>
      <c r="Q4231" s="1299"/>
      <c r="R4231" s="1243"/>
    </row>
    <row r="4232" spans="1:18" s="1220" customFormat="1">
      <c r="A4232" s="1244"/>
      <c r="C4232" s="1221"/>
      <c r="I4232" s="1221"/>
      <c r="L4232" s="1221"/>
      <c r="Q4232" s="1299"/>
      <c r="R4232" s="1243"/>
    </row>
    <row r="4233" spans="1:18" s="1220" customFormat="1">
      <c r="A4233" s="1244"/>
      <c r="C4233" s="1221"/>
      <c r="I4233" s="1221"/>
      <c r="L4233" s="1221"/>
      <c r="Q4233" s="1299"/>
      <c r="R4233" s="1243"/>
    </row>
    <row r="4234" spans="1:18" s="1220" customFormat="1">
      <c r="A4234" s="1244"/>
      <c r="C4234" s="1221"/>
      <c r="I4234" s="1221"/>
      <c r="L4234" s="1221"/>
      <c r="Q4234" s="1299"/>
      <c r="R4234" s="1243"/>
    </row>
    <row r="4235" spans="1:18" s="1220" customFormat="1">
      <c r="A4235" s="1244"/>
      <c r="C4235" s="1221"/>
      <c r="I4235" s="1221"/>
      <c r="L4235" s="1221"/>
      <c r="Q4235" s="1299"/>
      <c r="R4235" s="1243"/>
    </row>
    <row r="4236" spans="1:18" s="1220" customFormat="1">
      <c r="A4236" s="1244"/>
      <c r="C4236" s="1221"/>
      <c r="I4236" s="1221"/>
      <c r="L4236" s="1221"/>
      <c r="Q4236" s="1299"/>
      <c r="R4236" s="1243"/>
    </row>
    <row r="4237" spans="1:18" s="1220" customFormat="1">
      <c r="A4237" s="1244"/>
      <c r="C4237" s="1221"/>
      <c r="I4237" s="1221"/>
      <c r="L4237" s="1221"/>
      <c r="Q4237" s="1299"/>
      <c r="R4237" s="1243"/>
    </row>
    <row r="4238" spans="1:18" s="1220" customFormat="1">
      <c r="A4238" s="1244"/>
      <c r="C4238" s="1221"/>
      <c r="I4238" s="1221"/>
      <c r="L4238" s="1221"/>
      <c r="Q4238" s="1299"/>
      <c r="R4238" s="1243"/>
    </row>
    <row r="4239" spans="1:18" s="1220" customFormat="1">
      <c r="A4239" s="1244"/>
      <c r="C4239" s="1221"/>
      <c r="I4239" s="1221"/>
      <c r="L4239" s="1221"/>
      <c r="Q4239" s="1299"/>
      <c r="R4239" s="1243"/>
    </row>
    <row r="4240" spans="1:18" s="1220" customFormat="1">
      <c r="A4240" s="1244"/>
      <c r="C4240" s="1221"/>
      <c r="I4240" s="1221"/>
      <c r="L4240" s="1221"/>
      <c r="Q4240" s="1299"/>
      <c r="R4240" s="1243"/>
    </row>
    <row r="4241" spans="1:18" s="1220" customFormat="1">
      <c r="A4241" s="1244"/>
      <c r="C4241" s="1221"/>
      <c r="I4241" s="1221"/>
      <c r="L4241" s="1221"/>
      <c r="Q4241" s="1299"/>
      <c r="R4241" s="1243"/>
    </row>
    <row r="4242" spans="1:18" s="1220" customFormat="1">
      <c r="A4242" s="1244"/>
      <c r="C4242" s="1221"/>
      <c r="I4242" s="1221"/>
      <c r="L4242" s="1221"/>
      <c r="Q4242" s="1299"/>
      <c r="R4242" s="1243"/>
    </row>
    <row r="4243" spans="1:18" s="1220" customFormat="1">
      <c r="A4243" s="1244"/>
      <c r="C4243" s="1221"/>
      <c r="I4243" s="1221"/>
      <c r="L4243" s="1221"/>
      <c r="Q4243" s="1299"/>
      <c r="R4243" s="1243"/>
    </row>
    <row r="4244" spans="1:18" s="1220" customFormat="1">
      <c r="A4244" s="1244"/>
      <c r="C4244" s="1221"/>
      <c r="I4244" s="1221"/>
      <c r="L4244" s="1221"/>
      <c r="Q4244" s="1299"/>
      <c r="R4244" s="1243"/>
    </row>
    <row r="4245" spans="1:18" s="1220" customFormat="1">
      <c r="A4245" s="1244"/>
      <c r="C4245" s="1221"/>
      <c r="I4245" s="1221"/>
      <c r="L4245" s="1221"/>
      <c r="Q4245" s="1299"/>
      <c r="R4245" s="1243"/>
    </row>
    <row r="4246" spans="1:18" s="1220" customFormat="1">
      <c r="A4246" s="1244"/>
      <c r="C4246" s="1221"/>
      <c r="I4246" s="1221"/>
      <c r="L4246" s="1221"/>
      <c r="Q4246" s="1299"/>
      <c r="R4246" s="1243"/>
    </row>
    <row r="4247" spans="1:18" s="1220" customFormat="1">
      <c r="A4247" s="1244"/>
      <c r="C4247" s="1221"/>
      <c r="I4247" s="1221"/>
      <c r="L4247" s="1221"/>
      <c r="Q4247" s="1299"/>
      <c r="R4247" s="1243"/>
    </row>
    <row r="4248" spans="1:18" s="1220" customFormat="1">
      <c r="A4248" s="1244"/>
      <c r="C4248" s="1221"/>
      <c r="I4248" s="1221"/>
      <c r="L4248" s="1221"/>
      <c r="Q4248" s="1299"/>
      <c r="R4248" s="1243"/>
    </row>
    <row r="4249" spans="1:18" s="1220" customFormat="1">
      <c r="A4249" s="1244"/>
      <c r="C4249" s="1221"/>
      <c r="I4249" s="1221"/>
      <c r="L4249" s="1221"/>
      <c r="Q4249" s="1299"/>
      <c r="R4249" s="1243"/>
    </row>
    <row r="4250" spans="1:18" s="1220" customFormat="1">
      <c r="A4250" s="1244"/>
      <c r="C4250" s="1221"/>
      <c r="I4250" s="1221"/>
      <c r="L4250" s="1221"/>
      <c r="Q4250" s="1299"/>
      <c r="R4250" s="1243"/>
    </row>
    <row r="4251" spans="1:18" s="1220" customFormat="1">
      <c r="A4251" s="1244"/>
      <c r="C4251" s="1221"/>
      <c r="I4251" s="1221"/>
      <c r="L4251" s="1221"/>
      <c r="Q4251" s="1299"/>
      <c r="R4251" s="1243"/>
    </row>
    <row r="4252" spans="1:18" s="1220" customFormat="1">
      <c r="A4252" s="1244"/>
      <c r="C4252" s="1221"/>
      <c r="I4252" s="1221"/>
      <c r="L4252" s="1221"/>
      <c r="Q4252" s="1299"/>
      <c r="R4252" s="1243"/>
    </row>
    <row r="4253" spans="1:18" s="1220" customFormat="1">
      <c r="A4253" s="1244"/>
      <c r="C4253" s="1221"/>
      <c r="I4253" s="1221"/>
      <c r="L4253" s="1221"/>
      <c r="Q4253" s="1299"/>
      <c r="R4253" s="1243"/>
    </row>
    <row r="4254" spans="1:18" s="1220" customFormat="1">
      <c r="A4254" s="1244"/>
      <c r="C4254" s="1221"/>
      <c r="I4254" s="1221"/>
      <c r="L4254" s="1221"/>
      <c r="Q4254" s="1299"/>
      <c r="R4254" s="1243"/>
    </row>
    <row r="4255" spans="1:18" s="1220" customFormat="1">
      <c r="A4255" s="1244"/>
      <c r="C4255" s="1221"/>
      <c r="I4255" s="1221"/>
      <c r="L4255" s="1221"/>
      <c r="Q4255" s="1299"/>
      <c r="R4255" s="1243"/>
    </row>
    <row r="4256" spans="1:18" s="1220" customFormat="1">
      <c r="A4256" s="1244"/>
      <c r="C4256" s="1221"/>
      <c r="I4256" s="1221"/>
      <c r="L4256" s="1221"/>
      <c r="Q4256" s="1299"/>
      <c r="R4256" s="1243"/>
    </row>
    <row r="4257" spans="1:18" s="1220" customFormat="1">
      <c r="A4257" s="1244"/>
      <c r="C4257" s="1221"/>
      <c r="I4257" s="1221"/>
      <c r="L4257" s="1221"/>
      <c r="Q4257" s="1299"/>
      <c r="R4257" s="1243"/>
    </row>
    <row r="4258" spans="1:18" s="1220" customFormat="1">
      <c r="A4258" s="1244"/>
      <c r="C4258" s="1221"/>
      <c r="I4258" s="1221"/>
      <c r="L4258" s="1221"/>
      <c r="Q4258" s="1299"/>
      <c r="R4258" s="1243"/>
    </row>
    <row r="4259" spans="1:18" s="1220" customFormat="1">
      <c r="A4259" s="1244"/>
      <c r="C4259" s="1221"/>
      <c r="I4259" s="1221"/>
      <c r="L4259" s="1221"/>
      <c r="Q4259" s="1299"/>
      <c r="R4259" s="1243"/>
    </row>
    <row r="4260" spans="1:18" s="1220" customFormat="1">
      <c r="A4260" s="1244"/>
      <c r="C4260" s="1221"/>
      <c r="I4260" s="1221"/>
      <c r="L4260" s="1221"/>
      <c r="Q4260" s="1299"/>
      <c r="R4260" s="1243"/>
    </row>
    <row r="4261" spans="1:18" s="1220" customFormat="1">
      <c r="A4261" s="1244"/>
      <c r="C4261" s="1221"/>
      <c r="I4261" s="1221"/>
      <c r="L4261" s="1221"/>
      <c r="Q4261" s="1299"/>
      <c r="R4261" s="1243"/>
    </row>
    <row r="4262" spans="1:18" s="1220" customFormat="1">
      <c r="A4262" s="1244"/>
      <c r="C4262" s="1221"/>
      <c r="I4262" s="1221"/>
      <c r="L4262" s="1221"/>
      <c r="Q4262" s="1299"/>
      <c r="R4262" s="1243"/>
    </row>
    <row r="4263" spans="1:18" s="1220" customFormat="1">
      <c r="A4263" s="1244"/>
      <c r="C4263" s="1221"/>
      <c r="I4263" s="1221"/>
      <c r="L4263" s="1221"/>
      <c r="Q4263" s="1299"/>
      <c r="R4263" s="1243"/>
    </row>
    <row r="4264" spans="1:18" s="1220" customFormat="1">
      <c r="A4264" s="1244"/>
      <c r="C4264" s="1221"/>
      <c r="I4264" s="1221"/>
      <c r="L4264" s="1221"/>
      <c r="Q4264" s="1299"/>
      <c r="R4264" s="1243"/>
    </row>
    <row r="4265" spans="1:18" s="1220" customFormat="1">
      <c r="A4265" s="1244"/>
      <c r="C4265" s="1221"/>
      <c r="I4265" s="1221"/>
      <c r="L4265" s="1221"/>
      <c r="Q4265" s="1299"/>
      <c r="R4265" s="1243"/>
    </row>
    <row r="4266" spans="1:18" s="1220" customFormat="1">
      <c r="A4266" s="1244"/>
      <c r="C4266" s="1221"/>
      <c r="I4266" s="1221"/>
      <c r="L4266" s="1221"/>
      <c r="Q4266" s="1299"/>
      <c r="R4266" s="1243"/>
    </row>
    <row r="4267" spans="1:18" s="1220" customFormat="1">
      <c r="A4267" s="1244"/>
      <c r="C4267" s="1221"/>
      <c r="I4267" s="1221"/>
      <c r="L4267" s="1221"/>
      <c r="Q4267" s="1299"/>
      <c r="R4267" s="1243"/>
    </row>
    <row r="4268" spans="1:18" s="1220" customFormat="1">
      <c r="A4268" s="1244"/>
      <c r="C4268" s="1221"/>
      <c r="I4268" s="1221"/>
      <c r="L4268" s="1221"/>
      <c r="Q4268" s="1299"/>
      <c r="R4268" s="1243"/>
    </row>
    <row r="4269" spans="1:18" s="1220" customFormat="1">
      <c r="A4269" s="1244"/>
      <c r="C4269" s="1221"/>
      <c r="I4269" s="1221"/>
      <c r="L4269" s="1221"/>
      <c r="Q4269" s="1299"/>
      <c r="R4269" s="1243"/>
    </row>
    <row r="4270" spans="1:18" s="1220" customFormat="1">
      <c r="A4270" s="1244"/>
      <c r="C4270" s="1221"/>
      <c r="I4270" s="1221"/>
      <c r="L4270" s="1221"/>
      <c r="Q4270" s="1299"/>
      <c r="R4270" s="1243"/>
    </row>
    <row r="4271" spans="1:18" s="1220" customFormat="1">
      <c r="A4271" s="1244"/>
      <c r="C4271" s="1221"/>
      <c r="I4271" s="1221"/>
      <c r="L4271" s="1221"/>
      <c r="Q4271" s="1299"/>
      <c r="R4271" s="1243"/>
    </row>
    <row r="4272" spans="1:18" s="1220" customFormat="1">
      <c r="A4272" s="1244"/>
      <c r="C4272" s="1221"/>
      <c r="I4272" s="1221"/>
      <c r="L4272" s="1221"/>
      <c r="Q4272" s="1299"/>
      <c r="R4272" s="1243"/>
    </row>
    <row r="4273" spans="1:18" s="1220" customFormat="1">
      <c r="A4273" s="1244"/>
      <c r="C4273" s="1221"/>
      <c r="I4273" s="1221"/>
      <c r="L4273" s="1221"/>
      <c r="Q4273" s="1299"/>
      <c r="R4273" s="1243"/>
    </row>
    <row r="4274" spans="1:18" s="1220" customFormat="1">
      <c r="A4274" s="1244"/>
      <c r="C4274" s="1221"/>
      <c r="I4274" s="1221"/>
      <c r="L4274" s="1221"/>
      <c r="Q4274" s="1299"/>
      <c r="R4274" s="1243"/>
    </row>
    <row r="4275" spans="1:18" s="1220" customFormat="1">
      <c r="A4275" s="1244"/>
      <c r="C4275" s="1221"/>
      <c r="I4275" s="1221"/>
      <c r="L4275" s="1221"/>
      <c r="Q4275" s="1299"/>
      <c r="R4275" s="1243"/>
    </row>
    <row r="4276" spans="1:18" s="1220" customFormat="1">
      <c r="A4276" s="1244"/>
      <c r="C4276" s="1221"/>
      <c r="I4276" s="1221"/>
      <c r="L4276" s="1221"/>
      <c r="Q4276" s="1299"/>
      <c r="R4276" s="1243"/>
    </row>
    <row r="4277" spans="1:18" s="1220" customFormat="1">
      <c r="A4277" s="1244"/>
      <c r="C4277" s="1221"/>
      <c r="I4277" s="1221"/>
      <c r="L4277" s="1221"/>
      <c r="Q4277" s="1299"/>
      <c r="R4277" s="1243"/>
    </row>
    <row r="4278" spans="1:18" s="1220" customFormat="1">
      <c r="A4278" s="1244"/>
      <c r="C4278" s="1221"/>
      <c r="I4278" s="1221"/>
      <c r="L4278" s="1221"/>
      <c r="Q4278" s="1299"/>
      <c r="R4278" s="1243"/>
    </row>
    <row r="4279" spans="1:18" s="1220" customFormat="1">
      <c r="A4279" s="1244"/>
      <c r="C4279" s="1221"/>
      <c r="I4279" s="1221"/>
      <c r="L4279" s="1221"/>
      <c r="Q4279" s="1299"/>
      <c r="R4279" s="1243"/>
    </row>
    <row r="4280" spans="1:18" s="1220" customFormat="1">
      <c r="A4280" s="1244"/>
      <c r="C4280" s="1221"/>
      <c r="I4280" s="1221"/>
      <c r="L4280" s="1221"/>
      <c r="Q4280" s="1299"/>
      <c r="R4280" s="1243"/>
    </row>
    <row r="4281" spans="1:18" s="1220" customFormat="1">
      <c r="A4281" s="1244"/>
      <c r="C4281" s="1221"/>
      <c r="I4281" s="1221"/>
      <c r="L4281" s="1221"/>
      <c r="Q4281" s="1299"/>
      <c r="R4281" s="1243"/>
    </row>
    <row r="4282" spans="1:18" s="1220" customFormat="1">
      <c r="A4282" s="1244"/>
      <c r="C4282" s="1221"/>
      <c r="I4282" s="1221"/>
      <c r="L4282" s="1221"/>
      <c r="Q4282" s="1299"/>
      <c r="R4282" s="1243"/>
    </row>
    <row r="4283" spans="1:18" s="1220" customFormat="1">
      <c r="A4283" s="1244"/>
      <c r="C4283" s="1221"/>
      <c r="I4283" s="1221"/>
      <c r="L4283" s="1221"/>
      <c r="Q4283" s="1299"/>
      <c r="R4283" s="1243"/>
    </row>
    <row r="4284" spans="1:18" s="1220" customFormat="1">
      <c r="A4284" s="1244"/>
      <c r="C4284" s="1221"/>
      <c r="I4284" s="1221"/>
      <c r="L4284" s="1221"/>
      <c r="Q4284" s="1299"/>
      <c r="R4284" s="1243"/>
    </row>
    <row r="4285" spans="1:18" s="1220" customFormat="1">
      <c r="A4285" s="1244"/>
      <c r="C4285" s="1221"/>
      <c r="I4285" s="1221"/>
      <c r="L4285" s="1221"/>
      <c r="Q4285" s="1299"/>
      <c r="R4285" s="1243"/>
    </row>
    <row r="4286" spans="1:18" s="1220" customFormat="1">
      <c r="A4286" s="1244"/>
      <c r="C4286" s="1221"/>
      <c r="I4286" s="1221"/>
      <c r="L4286" s="1221"/>
      <c r="Q4286" s="1299"/>
      <c r="R4286" s="1243"/>
    </row>
    <row r="4287" spans="1:18" s="1220" customFormat="1">
      <c r="A4287" s="1244"/>
      <c r="C4287" s="1221"/>
      <c r="I4287" s="1221"/>
      <c r="L4287" s="1221"/>
      <c r="Q4287" s="1299"/>
      <c r="R4287" s="1243"/>
    </row>
    <row r="4288" spans="1:18" s="1220" customFormat="1">
      <c r="A4288" s="1244"/>
      <c r="C4288" s="1221"/>
      <c r="I4288" s="1221"/>
      <c r="L4288" s="1221"/>
      <c r="Q4288" s="1299"/>
      <c r="R4288" s="1243"/>
    </row>
    <row r="4289" spans="1:18" s="1220" customFormat="1">
      <c r="A4289" s="1244"/>
      <c r="C4289" s="1221"/>
      <c r="I4289" s="1221"/>
      <c r="L4289" s="1221"/>
      <c r="Q4289" s="1299"/>
      <c r="R4289" s="1243"/>
    </row>
    <row r="4290" spans="1:18" s="1220" customFormat="1">
      <c r="A4290" s="1244"/>
      <c r="C4290" s="1221"/>
      <c r="I4290" s="1221"/>
      <c r="L4290" s="1221"/>
      <c r="Q4290" s="1299"/>
      <c r="R4290" s="1243"/>
    </row>
    <row r="4291" spans="1:18" s="1220" customFormat="1">
      <c r="A4291" s="1244"/>
      <c r="C4291" s="1221"/>
      <c r="I4291" s="1221"/>
      <c r="L4291" s="1221"/>
      <c r="Q4291" s="1299"/>
      <c r="R4291" s="1243"/>
    </row>
    <row r="4292" spans="1:18" s="1220" customFormat="1">
      <c r="A4292" s="1244"/>
      <c r="C4292" s="1221"/>
      <c r="I4292" s="1221"/>
      <c r="L4292" s="1221"/>
      <c r="Q4292" s="1299"/>
      <c r="R4292" s="1243"/>
    </row>
    <row r="4293" spans="1:18" s="1220" customFormat="1">
      <c r="A4293" s="1244"/>
      <c r="C4293" s="1221"/>
      <c r="I4293" s="1221"/>
      <c r="L4293" s="1221"/>
      <c r="Q4293" s="1299"/>
      <c r="R4293" s="1243"/>
    </row>
    <row r="4294" spans="1:18" s="1220" customFormat="1">
      <c r="A4294" s="1244"/>
      <c r="C4294" s="1221"/>
      <c r="I4294" s="1221"/>
      <c r="L4294" s="1221"/>
      <c r="Q4294" s="1299"/>
      <c r="R4294" s="1243"/>
    </row>
    <row r="4295" spans="1:18" s="1220" customFormat="1">
      <c r="A4295" s="1244"/>
      <c r="C4295" s="1221"/>
      <c r="I4295" s="1221"/>
      <c r="L4295" s="1221"/>
      <c r="Q4295" s="1299"/>
      <c r="R4295" s="1243"/>
    </row>
    <row r="4296" spans="1:18" s="1220" customFormat="1">
      <c r="A4296" s="1244"/>
      <c r="C4296" s="1221"/>
      <c r="I4296" s="1221"/>
      <c r="L4296" s="1221"/>
      <c r="Q4296" s="1299"/>
      <c r="R4296" s="1243"/>
    </row>
    <row r="4297" spans="1:18" s="1220" customFormat="1">
      <c r="A4297" s="1244"/>
      <c r="C4297" s="1221"/>
      <c r="I4297" s="1221"/>
      <c r="L4297" s="1221"/>
      <c r="Q4297" s="1299"/>
      <c r="R4297" s="1243"/>
    </row>
    <row r="4298" spans="1:18" s="1220" customFormat="1">
      <c r="A4298" s="1244"/>
      <c r="C4298" s="1221"/>
      <c r="I4298" s="1221"/>
      <c r="L4298" s="1221"/>
      <c r="Q4298" s="1299"/>
      <c r="R4298" s="1243"/>
    </row>
    <row r="4299" spans="1:18" s="1220" customFormat="1">
      <c r="A4299" s="1244"/>
      <c r="C4299" s="1221"/>
      <c r="I4299" s="1221"/>
      <c r="L4299" s="1221"/>
      <c r="Q4299" s="1299"/>
      <c r="R4299" s="1243"/>
    </row>
    <row r="4300" spans="1:18" s="1220" customFormat="1">
      <c r="A4300" s="1244"/>
      <c r="C4300" s="1221"/>
      <c r="I4300" s="1221"/>
      <c r="L4300" s="1221"/>
      <c r="Q4300" s="1299"/>
      <c r="R4300" s="1243"/>
    </row>
    <row r="4301" spans="1:18" s="1220" customFormat="1">
      <c r="A4301" s="1244"/>
      <c r="C4301" s="1221"/>
      <c r="I4301" s="1221"/>
      <c r="L4301" s="1221"/>
      <c r="Q4301" s="1299"/>
      <c r="R4301" s="1243"/>
    </row>
    <row r="4302" spans="1:18" s="1220" customFormat="1">
      <c r="A4302" s="1244"/>
      <c r="C4302" s="1221"/>
      <c r="I4302" s="1221"/>
      <c r="L4302" s="1221"/>
      <c r="Q4302" s="1299"/>
      <c r="R4302" s="1243"/>
    </row>
    <row r="4303" spans="1:18" s="1220" customFormat="1">
      <c r="A4303" s="1244"/>
      <c r="C4303" s="1221"/>
      <c r="I4303" s="1221"/>
      <c r="L4303" s="1221"/>
      <c r="Q4303" s="1299"/>
      <c r="R4303" s="1243"/>
    </row>
    <row r="4304" spans="1:18" s="1220" customFormat="1">
      <c r="A4304" s="1244"/>
      <c r="C4304" s="1221"/>
      <c r="I4304" s="1221"/>
      <c r="L4304" s="1221"/>
      <c r="Q4304" s="1299"/>
      <c r="R4304" s="1243"/>
    </row>
    <row r="4305" spans="1:18" s="1220" customFormat="1">
      <c r="A4305" s="1244"/>
      <c r="C4305" s="1221"/>
      <c r="I4305" s="1221"/>
      <c r="L4305" s="1221"/>
      <c r="Q4305" s="1299"/>
      <c r="R4305" s="1243"/>
    </row>
    <row r="4306" spans="1:18" s="1220" customFormat="1">
      <c r="A4306" s="1244"/>
      <c r="C4306" s="1221"/>
      <c r="I4306" s="1221"/>
      <c r="L4306" s="1221"/>
      <c r="Q4306" s="1299"/>
      <c r="R4306" s="1243"/>
    </row>
    <row r="4307" spans="1:18" s="1220" customFormat="1">
      <c r="A4307" s="1244"/>
      <c r="C4307" s="1221"/>
      <c r="I4307" s="1221"/>
      <c r="L4307" s="1221"/>
      <c r="Q4307" s="1299"/>
      <c r="R4307" s="1243"/>
    </row>
    <row r="4308" spans="1:18" s="1220" customFormat="1">
      <c r="A4308" s="1244"/>
      <c r="C4308" s="1221"/>
      <c r="I4308" s="1221"/>
      <c r="L4308" s="1221"/>
      <c r="Q4308" s="1299"/>
      <c r="R4308" s="1243"/>
    </row>
    <row r="4309" spans="1:18" s="1220" customFormat="1">
      <c r="A4309" s="1244"/>
      <c r="C4309" s="1221"/>
      <c r="I4309" s="1221"/>
      <c r="L4309" s="1221"/>
      <c r="Q4309" s="1299"/>
      <c r="R4309" s="1243"/>
    </row>
    <row r="4310" spans="1:18" s="1220" customFormat="1">
      <c r="A4310" s="1244"/>
      <c r="C4310" s="1221"/>
      <c r="I4310" s="1221"/>
      <c r="L4310" s="1221"/>
      <c r="Q4310" s="1299"/>
      <c r="R4310" s="1243"/>
    </row>
    <row r="4311" spans="1:18" s="1220" customFormat="1">
      <c r="A4311" s="1244"/>
      <c r="C4311" s="1221"/>
      <c r="I4311" s="1221"/>
      <c r="L4311" s="1221"/>
      <c r="Q4311" s="1299"/>
      <c r="R4311" s="1243"/>
    </row>
    <row r="4312" spans="1:18" s="1220" customFormat="1">
      <c r="A4312" s="1244"/>
      <c r="C4312" s="1221"/>
      <c r="I4312" s="1221"/>
      <c r="L4312" s="1221"/>
      <c r="Q4312" s="1299"/>
      <c r="R4312" s="1243"/>
    </row>
    <row r="4313" spans="1:18" s="1220" customFormat="1">
      <c r="A4313" s="1244"/>
      <c r="C4313" s="1221"/>
      <c r="I4313" s="1221"/>
      <c r="L4313" s="1221"/>
      <c r="Q4313" s="1299"/>
      <c r="R4313" s="1243"/>
    </row>
    <row r="4314" spans="1:18" s="1220" customFormat="1">
      <c r="A4314" s="1244"/>
      <c r="C4314" s="1221"/>
      <c r="I4314" s="1221"/>
      <c r="L4314" s="1221"/>
      <c r="Q4314" s="1299"/>
      <c r="R4314" s="1243"/>
    </row>
    <row r="4315" spans="1:18" s="1220" customFormat="1">
      <c r="A4315" s="1244"/>
      <c r="C4315" s="1221"/>
      <c r="I4315" s="1221"/>
      <c r="L4315" s="1221"/>
      <c r="Q4315" s="1299"/>
      <c r="R4315" s="1243"/>
    </row>
    <row r="4316" spans="1:18" s="1220" customFormat="1">
      <c r="A4316" s="1244"/>
      <c r="C4316" s="1221"/>
      <c r="I4316" s="1221"/>
      <c r="L4316" s="1221"/>
      <c r="Q4316" s="1299"/>
      <c r="R4316" s="1243"/>
    </row>
    <row r="4317" spans="1:18" s="1220" customFormat="1">
      <c r="A4317" s="1244"/>
      <c r="C4317" s="1221"/>
      <c r="I4317" s="1221"/>
      <c r="L4317" s="1221"/>
      <c r="Q4317" s="1299"/>
      <c r="R4317" s="1243"/>
    </row>
    <row r="4318" spans="1:18" s="1220" customFormat="1">
      <c r="A4318" s="1244"/>
      <c r="C4318" s="1221"/>
      <c r="I4318" s="1221"/>
      <c r="L4318" s="1221"/>
      <c r="Q4318" s="1299"/>
      <c r="R4318" s="1243"/>
    </row>
    <row r="4319" spans="1:18" s="1220" customFormat="1">
      <c r="A4319" s="1244"/>
      <c r="C4319" s="1221"/>
      <c r="I4319" s="1221"/>
      <c r="L4319" s="1221"/>
      <c r="Q4319" s="1299"/>
      <c r="R4319" s="1243"/>
    </row>
    <row r="4320" spans="1:18" s="1220" customFormat="1">
      <c r="A4320" s="1244"/>
      <c r="C4320" s="1221"/>
      <c r="I4320" s="1221"/>
      <c r="L4320" s="1221"/>
      <c r="Q4320" s="1299"/>
      <c r="R4320" s="1243"/>
    </row>
    <row r="4321" spans="1:18" s="1220" customFormat="1">
      <c r="A4321" s="1244"/>
      <c r="C4321" s="1221"/>
      <c r="I4321" s="1221"/>
      <c r="L4321" s="1221"/>
      <c r="Q4321" s="1299"/>
      <c r="R4321" s="1243"/>
    </row>
    <row r="4322" spans="1:18" s="1220" customFormat="1">
      <c r="A4322" s="1244"/>
      <c r="C4322" s="1221"/>
      <c r="I4322" s="1221"/>
      <c r="L4322" s="1221"/>
      <c r="Q4322" s="1299"/>
      <c r="R4322" s="1243"/>
    </row>
    <row r="4323" spans="1:18" s="1220" customFormat="1">
      <c r="A4323" s="1244"/>
      <c r="C4323" s="1221"/>
      <c r="I4323" s="1221"/>
      <c r="L4323" s="1221"/>
      <c r="Q4323" s="1299"/>
      <c r="R4323" s="1243"/>
    </row>
    <row r="4324" spans="1:18" s="1220" customFormat="1">
      <c r="A4324" s="1244"/>
      <c r="C4324" s="1221"/>
      <c r="I4324" s="1221"/>
      <c r="L4324" s="1221"/>
      <c r="Q4324" s="1299"/>
      <c r="R4324" s="1243"/>
    </row>
    <row r="4325" spans="1:18" s="1220" customFormat="1">
      <c r="A4325" s="1244"/>
      <c r="C4325" s="1221"/>
      <c r="I4325" s="1221"/>
      <c r="L4325" s="1221"/>
      <c r="Q4325" s="1299"/>
      <c r="R4325" s="1243"/>
    </row>
    <row r="4326" spans="1:18" s="1220" customFormat="1">
      <c r="A4326" s="1244"/>
      <c r="C4326" s="1221"/>
      <c r="I4326" s="1221"/>
      <c r="L4326" s="1221"/>
      <c r="Q4326" s="1299"/>
      <c r="R4326" s="1243"/>
    </row>
    <row r="4327" spans="1:18" s="1220" customFormat="1">
      <c r="A4327" s="1244"/>
      <c r="C4327" s="1221"/>
      <c r="I4327" s="1221"/>
      <c r="L4327" s="1221"/>
      <c r="Q4327" s="1299"/>
      <c r="R4327" s="1243"/>
    </row>
    <row r="4328" spans="1:18" s="1220" customFormat="1">
      <c r="A4328" s="1244"/>
      <c r="C4328" s="1221"/>
      <c r="I4328" s="1221"/>
      <c r="L4328" s="1221"/>
      <c r="Q4328" s="1299"/>
      <c r="R4328" s="1243"/>
    </row>
    <row r="4329" spans="1:18" s="1220" customFormat="1">
      <c r="A4329" s="1244"/>
      <c r="C4329" s="1221"/>
      <c r="I4329" s="1221"/>
      <c r="L4329" s="1221"/>
      <c r="Q4329" s="1299"/>
      <c r="R4329" s="1243"/>
    </row>
    <row r="4330" spans="1:18" s="1220" customFormat="1">
      <c r="A4330" s="1244"/>
      <c r="C4330" s="1221"/>
      <c r="I4330" s="1221"/>
      <c r="L4330" s="1221"/>
      <c r="Q4330" s="1299"/>
      <c r="R4330" s="1243"/>
    </row>
    <row r="4331" spans="1:18" s="1220" customFormat="1">
      <c r="A4331" s="1244"/>
      <c r="C4331" s="1221"/>
      <c r="I4331" s="1221"/>
      <c r="L4331" s="1221"/>
      <c r="Q4331" s="1299"/>
      <c r="R4331" s="1243"/>
    </row>
    <row r="4332" spans="1:18" s="1220" customFormat="1">
      <c r="A4332" s="1244"/>
      <c r="C4332" s="1221"/>
      <c r="I4332" s="1221"/>
      <c r="L4332" s="1221"/>
      <c r="Q4332" s="1299"/>
      <c r="R4332" s="1243"/>
    </row>
    <row r="4333" spans="1:18" s="1220" customFormat="1">
      <c r="A4333" s="1244"/>
      <c r="C4333" s="1221"/>
      <c r="I4333" s="1221"/>
      <c r="L4333" s="1221"/>
      <c r="Q4333" s="1299"/>
      <c r="R4333" s="1243"/>
    </row>
    <row r="4334" spans="1:18" s="1220" customFormat="1">
      <c r="A4334" s="1244"/>
      <c r="C4334" s="1221"/>
      <c r="I4334" s="1221"/>
      <c r="L4334" s="1221"/>
      <c r="Q4334" s="1299"/>
      <c r="R4334" s="1243"/>
    </row>
    <row r="4335" spans="1:18" s="1220" customFormat="1">
      <c r="A4335" s="1244"/>
      <c r="C4335" s="1221"/>
      <c r="I4335" s="1221"/>
      <c r="L4335" s="1221"/>
      <c r="Q4335" s="1299"/>
      <c r="R4335" s="1243"/>
    </row>
    <row r="4336" spans="1:18" s="1220" customFormat="1">
      <c r="A4336" s="1244"/>
      <c r="C4336" s="1221"/>
      <c r="I4336" s="1221"/>
      <c r="L4336" s="1221"/>
      <c r="Q4336" s="1299"/>
      <c r="R4336" s="1243"/>
    </row>
    <row r="4337" spans="1:18" s="1220" customFormat="1">
      <c r="A4337" s="1244"/>
      <c r="C4337" s="1221"/>
      <c r="I4337" s="1221"/>
      <c r="L4337" s="1221"/>
      <c r="Q4337" s="1299"/>
      <c r="R4337" s="1243"/>
    </row>
    <row r="4338" spans="1:18" s="1220" customFormat="1">
      <c r="A4338" s="1244"/>
      <c r="C4338" s="1221"/>
      <c r="I4338" s="1221"/>
      <c r="L4338" s="1221"/>
      <c r="Q4338" s="1299"/>
      <c r="R4338" s="1243"/>
    </row>
    <row r="4339" spans="1:18" s="1220" customFormat="1">
      <c r="A4339" s="1244"/>
      <c r="C4339" s="1221"/>
      <c r="I4339" s="1221"/>
      <c r="L4339" s="1221"/>
      <c r="Q4339" s="1299"/>
      <c r="R4339" s="1243"/>
    </row>
    <row r="4340" spans="1:18" s="1220" customFormat="1">
      <c r="A4340" s="1244"/>
      <c r="C4340" s="1221"/>
      <c r="I4340" s="1221"/>
      <c r="L4340" s="1221"/>
      <c r="Q4340" s="1299"/>
      <c r="R4340" s="1243"/>
    </row>
    <row r="4341" spans="1:18" s="1220" customFormat="1">
      <c r="A4341" s="1244"/>
      <c r="C4341" s="1221"/>
      <c r="I4341" s="1221"/>
      <c r="L4341" s="1221"/>
      <c r="Q4341" s="1299"/>
      <c r="R4341" s="1243"/>
    </row>
    <row r="4342" spans="1:18" s="1220" customFormat="1">
      <c r="A4342" s="1244"/>
      <c r="C4342" s="1221"/>
      <c r="I4342" s="1221"/>
      <c r="L4342" s="1221"/>
      <c r="Q4342" s="1299"/>
      <c r="R4342" s="1243"/>
    </row>
    <row r="4343" spans="1:18" s="1220" customFormat="1">
      <c r="A4343" s="1244"/>
      <c r="C4343" s="1221"/>
      <c r="I4343" s="1221"/>
      <c r="L4343" s="1221"/>
      <c r="Q4343" s="1299"/>
      <c r="R4343" s="1243"/>
    </row>
    <row r="4344" spans="1:18" s="1220" customFormat="1">
      <c r="A4344" s="1244"/>
      <c r="C4344" s="1221"/>
      <c r="I4344" s="1221"/>
      <c r="L4344" s="1221"/>
      <c r="Q4344" s="1299"/>
      <c r="R4344" s="1243"/>
    </row>
    <row r="4345" spans="1:18" s="1220" customFormat="1">
      <c r="A4345" s="1244"/>
      <c r="C4345" s="1221"/>
      <c r="I4345" s="1221"/>
      <c r="L4345" s="1221"/>
      <c r="Q4345" s="1299"/>
      <c r="R4345" s="1243"/>
    </row>
    <row r="4346" spans="1:18" s="1220" customFormat="1">
      <c r="A4346" s="1244"/>
      <c r="C4346" s="1221"/>
      <c r="I4346" s="1221"/>
      <c r="L4346" s="1221"/>
      <c r="Q4346" s="1299"/>
      <c r="R4346" s="1243"/>
    </row>
    <row r="4347" spans="1:18" s="1220" customFormat="1">
      <c r="A4347" s="1244"/>
      <c r="C4347" s="1221"/>
      <c r="I4347" s="1221"/>
      <c r="L4347" s="1221"/>
      <c r="Q4347" s="1299"/>
      <c r="R4347" s="1243"/>
    </row>
    <row r="4348" spans="1:18" s="1220" customFormat="1">
      <c r="A4348" s="1244"/>
      <c r="C4348" s="1221"/>
      <c r="I4348" s="1221"/>
      <c r="L4348" s="1221"/>
      <c r="Q4348" s="1299"/>
      <c r="R4348" s="1243"/>
    </row>
    <row r="4349" spans="1:18" s="1220" customFormat="1">
      <c r="A4349" s="1244"/>
      <c r="C4349" s="1221"/>
      <c r="I4349" s="1221"/>
      <c r="L4349" s="1221"/>
      <c r="Q4349" s="1299"/>
      <c r="R4349" s="1243"/>
    </row>
    <row r="4350" spans="1:18" s="1220" customFormat="1">
      <c r="A4350" s="1244"/>
      <c r="C4350" s="1221"/>
      <c r="I4350" s="1221"/>
      <c r="L4350" s="1221"/>
      <c r="Q4350" s="1299"/>
      <c r="R4350" s="1243"/>
    </row>
    <row r="4351" spans="1:18" s="1220" customFormat="1">
      <c r="A4351" s="1244"/>
      <c r="C4351" s="1221"/>
      <c r="I4351" s="1221"/>
      <c r="L4351" s="1221"/>
      <c r="Q4351" s="1299"/>
      <c r="R4351" s="1243"/>
    </row>
    <row r="4352" spans="1:18" s="1220" customFormat="1">
      <c r="A4352" s="1244"/>
      <c r="C4352" s="1221"/>
      <c r="I4352" s="1221"/>
      <c r="L4352" s="1221"/>
      <c r="Q4352" s="1299"/>
      <c r="R4352" s="1243"/>
    </row>
    <row r="4353" spans="1:18" s="1220" customFormat="1">
      <c r="A4353" s="1244"/>
      <c r="C4353" s="1221"/>
      <c r="I4353" s="1221"/>
      <c r="L4353" s="1221"/>
      <c r="Q4353" s="1299"/>
      <c r="R4353" s="1243"/>
    </row>
    <row r="4354" spans="1:18" s="1220" customFormat="1">
      <c r="A4354" s="1244"/>
      <c r="C4354" s="1221"/>
      <c r="I4354" s="1221"/>
      <c r="L4354" s="1221"/>
      <c r="Q4354" s="1299"/>
      <c r="R4354" s="1243"/>
    </row>
    <row r="4355" spans="1:18" s="1220" customFormat="1">
      <c r="A4355" s="1244"/>
      <c r="C4355" s="1221"/>
      <c r="I4355" s="1221"/>
      <c r="L4355" s="1221"/>
      <c r="Q4355" s="1299"/>
      <c r="R4355" s="1243"/>
    </row>
    <row r="4356" spans="1:18" s="1220" customFormat="1">
      <c r="A4356" s="1244"/>
      <c r="C4356" s="1221"/>
      <c r="I4356" s="1221"/>
      <c r="L4356" s="1221"/>
      <c r="Q4356" s="1299"/>
      <c r="R4356" s="1243"/>
    </row>
    <row r="4357" spans="1:18" s="1220" customFormat="1">
      <c r="A4357" s="1244"/>
      <c r="C4357" s="1221"/>
      <c r="I4357" s="1221"/>
      <c r="L4357" s="1221"/>
      <c r="Q4357" s="1299"/>
      <c r="R4357" s="1243"/>
    </row>
    <row r="4358" spans="1:18" s="1220" customFormat="1">
      <c r="A4358" s="1244"/>
      <c r="C4358" s="1221"/>
      <c r="I4358" s="1221"/>
      <c r="L4358" s="1221"/>
      <c r="Q4358" s="1299"/>
      <c r="R4358" s="1243"/>
    </row>
    <row r="4359" spans="1:18" s="1220" customFormat="1">
      <c r="A4359" s="1244"/>
      <c r="C4359" s="1221"/>
      <c r="I4359" s="1221"/>
      <c r="L4359" s="1221"/>
      <c r="Q4359" s="1299"/>
      <c r="R4359" s="1243"/>
    </row>
    <row r="4360" spans="1:18" s="1220" customFormat="1">
      <c r="A4360" s="1244"/>
      <c r="C4360" s="1221"/>
      <c r="I4360" s="1221"/>
      <c r="L4360" s="1221"/>
      <c r="Q4360" s="1299"/>
      <c r="R4360" s="1243"/>
    </row>
    <row r="4361" spans="1:18" s="1220" customFormat="1">
      <c r="A4361" s="1244"/>
      <c r="C4361" s="1221"/>
      <c r="I4361" s="1221"/>
      <c r="L4361" s="1221"/>
      <c r="Q4361" s="1299"/>
      <c r="R4361" s="1243"/>
    </row>
    <row r="4362" spans="1:18" s="1220" customFormat="1">
      <c r="A4362" s="1244"/>
      <c r="C4362" s="1221"/>
      <c r="I4362" s="1221"/>
      <c r="L4362" s="1221"/>
      <c r="Q4362" s="1299"/>
      <c r="R4362" s="1243"/>
    </row>
    <row r="4363" spans="1:18" s="1220" customFormat="1">
      <c r="A4363" s="1244"/>
      <c r="C4363" s="1221"/>
      <c r="I4363" s="1221"/>
      <c r="L4363" s="1221"/>
      <c r="Q4363" s="1299"/>
      <c r="R4363" s="1243"/>
    </row>
    <row r="4364" spans="1:18" s="1220" customFormat="1">
      <c r="A4364" s="1244"/>
      <c r="C4364" s="1221"/>
      <c r="I4364" s="1221"/>
      <c r="L4364" s="1221"/>
      <c r="Q4364" s="1299"/>
      <c r="R4364" s="1243"/>
    </row>
    <row r="4365" spans="1:18" s="1220" customFormat="1">
      <c r="A4365" s="1244"/>
      <c r="C4365" s="1221"/>
      <c r="I4365" s="1221"/>
      <c r="L4365" s="1221"/>
      <c r="Q4365" s="1299"/>
      <c r="R4365" s="1243"/>
    </row>
    <row r="4366" spans="1:18" s="1220" customFormat="1">
      <c r="A4366" s="1244"/>
      <c r="C4366" s="1221"/>
      <c r="I4366" s="1221"/>
      <c r="L4366" s="1221"/>
      <c r="Q4366" s="1299"/>
      <c r="R4366" s="1243"/>
    </row>
    <row r="4367" spans="1:18" s="1220" customFormat="1">
      <c r="A4367" s="1244"/>
      <c r="C4367" s="1221"/>
      <c r="I4367" s="1221"/>
      <c r="L4367" s="1221"/>
      <c r="Q4367" s="1299"/>
      <c r="R4367" s="1243"/>
    </row>
    <row r="4368" spans="1:18" s="1220" customFormat="1">
      <c r="A4368" s="1244"/>
      <c r="C4368" s="1221"/>
      <c r="I4368" s="1221"/>
      <c r="L4368" s="1221"/>
      <c r="Q4368" s="1299"/>
      <c r="R4368" s="1243"/>
    </row>
    <row r="4369" spans="1:18" s="1220" customFormat="1">
      <c r="A4369" s="1244"/>
      <c r="C4369" s="1221"/>
      <c r="I4369" s="1221"/>
      <c r="L4369" s="1221"/>
      <c r="Q4369" s="1299"/>
      <c r="R4369" s="1243"/>
    </row>
    <row r="4370" spans="1:18" s="1220" customFormat="1">
      <c r="A4370" s="1244"/>
      <c r="C4370" s="1221"/>
      <c r="I4370" s="1221"/>
      <c r="L4370" s="1221"/>
      <c r="Q4370" s="1299"/>
      <c r="R4370" s="1243"/>
    </row>
    <row r="4371" spans="1:18" s="1220" customFormat="1">
      <c r="A4371" s="1244"/>
      <c r="C4371" s="1221"/>
      <c r="I4371" s="1221"/>
      <c r="L4371" s="1221"/>
      <c r="Q4371" s="1299"/>
      <c r="R4371" s="1243"/>
    </row>
    <row r="4372" spans="1:18" s="1220" customFormat="1">
      <c r="A4372" s="1244"/>
      <c r="C4372" s="1221"/>
      <c r="I4372" s="1221"/>
      <c r="L4372" s="1221"/>
      <c r="Q4372" s="1299"/>
      <c r="R4372" s="1243"/>
    </row>
    <row r="4373" spans="1:18" s="1220" customFormat="1">
      <c r="A4373" s="1244"/>
      <c r="C4373" s="1221"/>
      <c r="I4373" s="1221"/>
      <c r="L4373" s="1221"/>
      <c r="Q4373" s="1299"/>
      <c r="R4373" s="1243"/>
    </row>
    <row r="4374" spans="1:18" s="1220" customFormat="1">
      <c r="A4374" s="1244"/>
      <c r="C4374" s="1221"/>
      <c r="I4374" s="1221"/>
      <c r="L4374" s="1221"/>
      <c r="Q4374" s="1299"/>
      <c r="R4374" s="1243"/>
    </row>
    <row r="4375" spans="1:18" s="1220" customFormat="1">
      <c r="A4375" s="1244"/>
      <c r="C4375" s="1221"/>
      <c r="I4375" s="1221"/>
      <c r="L4375" s="1221"/>
      <c r="Q4375" s="1299"/>
      <c r="R4375" s="1243"/>
    </row>
    <row r="4376" spans="1:18" s="1220" customFormat="1">
      <c r="A4376" s="1244"/>
      <c r="C4376" s="1221"/>
      <c r="I4376" s="1221"/>
      <c r="L4376" s="1221"/>
      <c r="Q4376" s="1299"/>
      <c r="R4376" s="1243"/>
    </row>
    <row r="4377" spans="1:18" s="1220" customFormat="1">
      <c r="A4377" s="1244"/>
      <c r="C4377" s="1221"/>
      <c r="I4377" s="1221"/>
      <c r="L4377" s="1221"/>
      <c r="Q4377" s="1299"/>
      <c r="R4377" s="1243"/>
    </row>
    <row r="4378" spans="1:18" s="1220" customFormat="1">
      <c r="A4378" s="1244"/>
      <c r="C4378" s="1221"/>
      <c r="I4378" s="1221"/>
      <c r="L4378" s="1221"/>
      <c r="Q4378" s="1299"/>
      <c r="R4378" s="1243"/>
    </row>
    <row r="4379" spans="1:18" s="1220" customFormat="1">
      <c r="A4379" s="1244"/>
      <c r="C4379" s="1221"/>
      <c r="I4379" s="1221"/>
      <c r="L4379" s="1221"/>
      <c r="Q4379" s="1299"/>
      <c r="R4379" s="1243"/>
    </row>
    <row r="4380" spans="1:18" s="1220" customFormat="1">
      <c r="A4380" s="1244"/>
      <c r="C4380" s="1221"/>
      <c r="I4380" s="1221"/>
      <c r="L4380" s="1221"/>
      <c r="Q4380" s="1299"/>
      <c r="R4380" s="1243"/>
    </row>
    <row r="4381" spans="1:18" s="1220" customFormat="1">
      <c r="A4381" s="1244"/>
      <c r="C4381" s="1221"/>
      <c r="I4381" s="1221"/>
      <c r="L4381" s="1221"/>
      <c r="Q4381" s="1299"/>
      <c r="R4381" s="1243"/>
    </row>
    <row r="4382" spans="1:18" s="1220" customFormat="1">
      <c r="A4382" s="1244"/>
      <c r="C4382" s="1221"/>
      <c r="I4382" s="1221"/>
      <c r="L4382" s="1221"/>
      <c r="Q4382" s="1299"/>
      <c r="R4382" s="1243"/>
    </row>
    <row r="4383" spans="1:18" s="1220" customFormat="1">
      <c r="A4383" s="1244"/>
      <c r="C4383" s="1221"/>
      <c r="I4383" s="1221"/>
      <c r="L4383" s="1221"/>
      <c r="Q4383" s="1299"/>
      <c r="R4383" s="1243"/>
    </row>
    <row r="4384" spans="1:18" s="1220" customFormat="1">
      <c r="A4384" s="1244"/>
      <c r="C4384" s="1221"/>
      <c r="I4384" s="1221"/>
      <c r="L4384" s="1221"/>
      <c r="Q4384" s="1299"/>
      <c r="R4384" s="1243"/>
    </row>
    <row r="4385" spans="1:18" s="1220" customFormat="1">
      <c r="A4385" s="1244"/>
      <c r="C4385" s="1221"/>
      <c r="I4385" s="1221"/>
      <c r="L4385" s="1221"/>
      <c r="Q4385" s="1299"/>
      <c r="R4385" s="1243"/>
    </row>
    <row r="4386" spans="1:18" s="1220" customFormat="1">
      <c r="A4386" s="1244"/>
      <c r="C4386" s="1221"/>
      <c r="I4386" s="1221"/>
      <c r="L4386" s="1221"/>
      <c r="Q4386" s="1299"/>
      <c r="R4386" s="1243"/>
    </row>
    <row r="4387" spans="1:18" s="1220" customFormat="1">
      <c r="A4387" s="1244"/>
      <c r="C4387" s="1221"/>
      <c r="I4387" s="1221"/>
      <c r="L4387" s="1221"/>
      <c r="Q4387" s="1299"/>
      <c r="R4387" s="1243"/>
    </row>
    <row r="4388" spans="1:18" s="1220" customFormat="1">
      <c r="A4388" s="1244"/>
      <c r="C4388" s="1221"/>
      <c r="I4388" s="1221"/>
      <c r="L4388" s="1221"/>
      <c r="Q4388" s="1299"/>
      <c r="R4388" s="1243"/>
    </row>
    <row r="4389" spans="1:18" s="1220" customFormat="1">
      <c r="A4389" s="1244"/>
      <c r="C4389" s="1221"/>
      <c r="I4389" s="1221"/>
      <c r="L4389" s="1221"/>
      <c r="Q4389" s="1299"/>
      <c r="R4389" s="1243"/>
    </row>
    <row r="4390" spans="1:18" s="1220" customFormat="1">
      <c r="A4390" s="1244"/>
      <c r="C4390" s="1221"/>
      <c r="I4390" s="1221"/>
      <c r="L4390" s="1221"/>
      <c r="Q4390" s="1299"/>
      <c r="R4390" s="1243"/>
    </row>
    <row r="4391" spans="1:18" s="1220" customFormat="1">
      <c r="A4391" s="1244"/>
      <c r="C4391" s="1221"/>
      <c r="I4391" s="1221"/>
      <c r="L4391" s="1221"/>
      <c r="Q4391" s="1299"/>
      <c r="R4391" s="1243"/>
    </row>
    <row r="4392" spans="1:18" s="1220" customFormat="1">
      <c r="A4392" s="1244"/>
      <c r="C4392" s="1221"/>
      <c r="I4392" s="1221"/>
      <c r="L4392" s="1221"/>
      <c r="Q4392" s="1299"/>
      <c r="R4392" s="1243"/>
    </row>
    <row r="4393" spans="1:18" s="1220" customFormat="1">
      <c r="A4393" s="1244"/>
      <c r="C4393" s="1221"/>
      <c r="I4393" s="1221"/>
      <c r="L4393" s="1221"/>
      <c r="Q4393" s="1299"/>
      <c r="R4393" s="1243"/>
    </row>
    <row r="4394" spans="1:18" s="1220" customFormat="1">
      <c r="A4394" s="1244"/>
      <c r="C4394" s="1221"/>
      <c r="I4394" s="1221"/>
      <c r="L4394" s="1221"/>
      <c r="Q4394" s="1299"/>
      <c r="R4394" s="1243"/>
    </row>
    <row r="4395" spans="1:18" s="1220" customFormat="1">
      <c r="A4395" s="1244"/>
      <c r="C4395" s="1221"/>
      <c r="I4395" s="1221"/>
      <c r="L4395" s="1221"/>
      <c r="Q4395" s="1299"/>
      <c r="R4395" s="1243"/>
    </row>
    <row r="4396" spans="1:18" s="1220" customFormat="1">
      <c r="A4396" s="1244"/>
      <c r="C4396" s="1221"/>
      <c r="I4396" s="1221"/>
      <c r="L4396" s="1221"/>
      <c r="Q4396" s="1299"/>
      <c r="R4396" s="1243"/>
    </row>
    <row r="4397" spans="1:18" s="1220" customFormat="1">
      <c r="A4397" s="1244"/>
      <c r="C4397" s="1221"/>
      <c r="I4397" s="1221"/>
      <c r="L4397" s="1221"/>
      <c r="Q4397" s="1299"/>
      <c r="R4397" s="1243"/>
    </row>
    <row r="4398" spans="1:18" s="1220" customFormat="1">
      <c r="A4398" s="1244"/>
      <c r="C4398" s="1221"/>
      <c r="I4398" s="1221"/>
      <c r="L4398" s="1221"/>
      <c r="Q4398" s="1299"/>
      <c r="R4398" s="1243"/>
    </row>
    <row r="4399" spans="1:18" s="1220" customFormat="1">
      <c r="A4399" s="1244"/>
      <c r="C4399" s="1221"/>
      <c r="I4399" s="1221"/>
      <c r="L4399" s="1221"/>
      <c r="Q4399" s="1299"/>
      <c r="R4399" s="1243"/>
    </row>
    <row r="4400" spans="1:18" s="1220" customFormat="1">
      <c r="A4400" s="1244"/>
      <c r="C4400" s="1221"/>
      <c r="I4400" s="1221"/>
      <c r="L4400" s="1221"/>
      <c r="Q4400" s="1299"/>
      <c r="R4400" s="1243"/>
    </row>
    <row r="4401" spans="1:18" s="1220" customFormat="1">
      <c r="A4401" s="1244"/>
      <c r="C4401" s="1221"/>
      <c r="I4401" s="1221"/>
      <c r="L4401" s="1221"/>
      <c r="Q4401" s="1299"/>
      <c r="R4401" s="1243"/>
    </row>
    <row r="4402" spans="1:18" s="1220" customFormat="1">
      <c r="A4402" s="1244"/>
      <c r="C4402" s="1221"/>
      <c r="I4402" s="1221"/>
      <c r="L4402" s="1221"/>
      <c r="Q4402" s="1299"/>
      <c r="R4402" s="1243"/>
    </row>
    <row r="4403" spans="1:18" s="1220" customFormat="1">
      <c r="A4403" s="1244"/>
      <c r="C4403" s="1221"/>
      <c r="I4403" s="1221"/>
      <c r="L4403" s="1221"/>
      <c r="Q4403" s="1299"/>
      <c r="R4403" s="1243"/>
    </row>
    <row r="4404" spans="1:18" s="1220" customFormat="1">
      <c r="A4404" s="1244"/>
      <c r="C4404" s="1221"/>
      <c r="I4404" s="1221"/>
      <c r="L4404" s="1221"/>
      <c r="Q4404" s="1299"/>
      <c r="R4404" s="1243"/>
    </row>
    <row r="4405" spans="1:18" s="1220" customFormat="1">
      <c r="A4405" s="1244"/>
      <c r="C4405" s="1221"/>
      <c r="I4405" s="1221"/>
      <c r="L4405" s="1221"/>
      <c r="Q4405" s="1299"/>
      <c r="R4405" s="1243"/>
    </row>
    <row r="4406" spans="1:18" s="1220" customFormat="1">
      <c r="A4406" s="1244"/>
      <c r="C4406" s="1221"/>
      <c r="I4406" s="1221"/>
      <c r="L4406" s="1221"/>
      <c r="Q4406" s="1299"/>
      <c r="R4406" s="1243"/>
    </row>
    <row r="4407" spans="1:18" s="1220" customFormat="1">
      <c r="A4407" s="1244"/>
      <c r="C4407" s="1221"/>
      <c r="I4407" s="1221"/>
      <c r="L4407" s="1221"/>
      <c r="Q4407" s="1299"/>
      <c r="R4407" s="1243"/>
    </row>
    <row r="4408" spans="1:18" s="1220" customFormat="1">
      <c r="A4408" s="1244"/>
      <c r="C4408" s="1221"/>
      <c r="I4408" s="1221"/>
      <c r="L4408" s="1221"/>
      <c r="Q4408" s="1299"/>
      <c r="R4408" s="1243"/>
    </row>
    <row r="4409" spans="1:18" s="1220" customFormat="1">
      <c r="A4409" s="1244"/>
      <c r="C4409" s="1221"/>
      <c r="I4409" s="1221"/>
      <c r="L4409" s="1221"/>
      <c r="Q4409" s="1299"/>
      <c r="R4409" s="1243"/>
    </row>
    <row r="4410" spans="1:18" s="1220" customFormat="1">
      <c r="A4410" s="1244"/>
      <c r="C4410" s="1221"/>
      <c r="I4410" s="1221"/>
      <c r="L4410" s="1221"/>
      <c r="Q4410" s="1299"/>
      <c r="R4410" s="1243"/>
    </row>
    <row r="4411" spans="1:18" s="1220" customFormat="1">
      <c r="A4411" s="1244"/>
      <c r="C4411" s="1221"/>
      <c r="I4411" s="1221"/>
      <c r="L4411" s="1221"/>
      <c r="Q4411" s="1299"/>
      <c r="R4411" s="1243"/>
    </row>
    <row r="4412" spans="1:18" s="1220" customFormat="1">
      <c r="A4412" s="1244"/>
      <c r="C4412" s="1221"/>
      <c r="I4412" s="1221"/>
      <c r="L4412" s="1221"/>
      <c r="Q4412" s="1299"/>
      <c r="R4412" s="1243"/>
    </row>
    <row r="4413" spans="1:18" s="1220" customFormat="1">
      <c r="A4413" s="1244"/>
      <c r="C4413" s="1221"/>
      <c r="I4413" s="1221"/>
      <c r="L4413" s="1221"/>
      <c r="Q4413" s="1299"/>
      <c r="R4413" s="1243"/>
    </row>
    <row r="4414" spans="1:18" s="1220" customFormat="1">
      <c r="A4414" s="1244"/>
      <c r="C4414" s="1221"/>
      <c r="I4414" s="1221"/>
      <c r="L4414" s="1221"/>
      <c r="Q4414" s="1299"/>
      <c r="R4414" s="1243"/>
    </row>
    <row r="4415" spans="1:18" s="1220" customFormat="1">
      <c r="A4415" s="1244"/>
      <c r="C4415" s="1221"/>
      <c r="I4415" s="1221"/>
      <c r="L4415" s="1221"/>
      <c r="Q4415" s="1299"/>
      <c r="R4415" s="1243"/>
    </row>
    <row r="4416" spans="1:18" s="1220" customFormat="1">
      <c r="A4416" s="1244"/>
      <c r="C4416" s="1221"/>
      <c r="I4416" s="1221"/>
      <c r="L4416" s="1221"/>
      <c r="Q4416" s="1299"/>
      <c r="R4416" s="1243"/>
    </row>
    <row r="4417" spans="1:18" s="1220" customFormat="1">
      <c r="A4417" s="1244"/>
      <c r="C4417" s="1221"/>
      <c r="I4417" s="1221"/>
      <c r="L4417" s="1221"/>
      <c r="Q4417" s="1299"/>
      <c r="R4417" s="1243"/>
    </row>
    <row r="4418" spans="1:18" s="1220" customFormat="1">
      <c r="A4418" s="1244"/>
      <c r="C4418" s="1221"/>
      <c r="I4418" s="1221"/>
      <c r="L4418" s="1221"/>
      <c r="Q4418" s="1299"/>
      <c r="R4418" s="1243"/>
    </row>
    <row r="4419" spans="1:18" s="1220" customFormat="1">
      <c r="A4419" s="1244"/>
      <c r="C4419" s="1221"/>
      <c r="I4419" s="1221"/>
      <c r="L4419" s="1221"/>
      <c r="Q4419" s="1299"/>
      <c r="R4419" s="1243"/>
    </row>
    <row r="4420" spans="1:18" s="1220" customFormat="1">
      <c r="A4420" s="1244"/>
      <c r="C4420" s="1221"/>
      <c r="I4420" s="1221"/>
      <c r="L4420" s="1221"/>
      <c r="Q4420" s="1299"/>
      <c r="R4420" s="1243"/>
    </row>
    <row r="4421" spans="1:18" s="1220" customFormat="1">
      <c r="A4421" s="1244"/>
      <c r="C4421" s="1221"/>
      <c r="I4421" s="1221"/>
      <c r="L4421" s="1221"/>
      <c r="Q4421" s="1299"/>
      <c r="R4421" s="1243"/>
    </row>
    <row r="4422" spans="1:18" s="1220" customFormat="1">
      <c r="A4422" s="1244"/>
      <c r="C4422" s="1221"/>
      <c r="I4422" s="1221"/>
      <c r="L4422" s="1221"/>
      <c r="Q4422" s="1299"/>
      <c r="R4422" s="1243"/>
    </row>
    <row r="4423" spans="1:18" s="1220" customFormat="1">
      <c r="A4423" s="1244"/>
      <c r="C4423" s="1221"/>
      <c r="I4423" s="1221"/>
      <c r="L4423" s="1221"/>
      <c r="Q4423" s="1299"/>
      <c r="R4423" s="1243"/>
    </row>
    <row r="4424" spans="1:18" s="1220" customFormat="1">
      <c r="A4424" s="1244"/>
      <c r="C4424" s="1221"/>
      <c r="I4424" s="1221"/>
      <c r="L4424" s="1221"/>
      <c r="Q4424" s="1299"/>
      <c r="R4424" s="1243"/>
    </row>
    <row r="4425" spans="1:18" s="1220" customFormat="1">
      <c r="A4425" s="1244"/>
      <c r="C4425" s="1221"/>
      <c r="I4425" s="1221"/>
      <c r="L4425" s="1221"/>
      <c r="Q4425" s="1299"/>
      <c r="R4425" s="1243"/>
    </row>
    <row r="4426" spans="1:18" s="1220" customFormat="1">
      <c r="A4426" s="1244"/>
      <c r="C4426" s="1221"/>
      <c r="I4426" s="1221"/>
      <c r="L4426" s="1221"/>
      <c r="Q4426" s="1299"/>
      <c r="R4426" s="1243"/>
    </row>
    <row r="4427" spans="1:18" s="1220" customFormat="1">
      <c r="A4427" s="1244"/>
      <c r="C4427" s="1221"/>
      <c r="I4427" s="1221"/>
      <c r="L4427" s="1221"/>
      <c r="Q4427" s="1299"/>
      <c r="R4427" s="1243"/>
    </row>
    <row r="4428" spans="1:18" s="1220" customFormat="1">
      <c r="A4428" s="1244"/>
      <c r="C4428" s="1221"/>
      <c r="I4428" s="1221"/>
      <c r="L4428" s="1221"/>
      <c r="Q4428" s="1299"/>
      <c r="R4428" s="1243"/>
    </row>
    <row r="4429" spans="1:18" s="1220" customFormat="1">
      <c r="A4429" s="1244"/>
      <c r="C4429" s="1221"/>
      <c r="I4429" s="1221"/>
      <c r="L4429" s="1221"/>
      <c r="Q4429" s="1299"/>
      <c r="R4429" s="1243"/>
    </row>
    <row r="4430" spans="1:18" s="1220" customFormat="1">
      <c r="A4430" s="1244"/>
      <c r="C4430" s="1221"/>
      <c r="I4430" s="1221"/>
      <c r="L4430" s="1221"/>
      <c r="Q4430" s="1299"/>
      <c r="R4430" s="1243"/>
    </row>
    <row r="4431" spans="1:18" s="1220" customFormat="1">
      <c r="A4431" s="1244"/>
      <c r="C4431" s="1221"/>
      <c r="I4431" s="1221"/>
      <c r="L4431" s="1221"/>
      <c r="Q4431" s="1299"/>
      <c r="R4431" s="1243"/>
    </row>
    <row r="4432" spans="1:18" s="1220" customFormat="1">
      <c r="A4432" s="1244"/>
      <c r="C4432" s="1221"/>
      <c r="I4432" s="1221"/>
      <c r="L4432" s="1221"/>
      <c r="Q4432" s="1299"/>
      <c r="R4432" s="1243"/>
    </row>
    <row r="4433" spans="1:18" s="1220" customFormat="1">
      <c r="A4433" s="1244"/>
      <c r="C4433" s="1221"/>
      <c r="I4433" s="1221"/>
      <c r="L4433" s="1221"/>
      <c r="Q4433" s="1299"/>
      <c r="R4433" s="1243"/>
    </row>
    <row r="4434" spans="1:18" s="1220" customFormat="1">
      <c r="A4434" s="1244"/>
      <c r="C4434" s="1221"/>
      <c r="I4434" s="1221"/>
      <c r="L4434" s="1221"/>
      <c r="Q4434" s="1299"/>
      <c r="R4434" s="1243"/>
    </row>
    <row r="4435" spans="1:18" s="1220" customFormat="1">
      <c r="A4435" s="1244"/>
      <c r="C4435" s="1221"/>
      <c r="I4435" s="1221"/>
      <c r="L4435" s="1221"/>
      <c r="Q4435" s="1299"/>
      <c r="R4435" s="1243"/>
    </row>
    <row r="4436" spans="1:18" s="1220" customFormat="1">
      <c r="A4436" s="1244"/>
      <c r="C4436" s="1221"/>
      <c r="I4436" s="1221"/>
      <c r="L4436" s="1221"/>
      <c r="Q4436" s="1299"/>
      <c r="R4436" s="1243"/>
    </row>
    <row r="4437" spans="1:18" s="1220" customFormat="1">
      <c r="A4437" s="1244"/>
      <c r="C4437" s="1221"/>
      <c r="I4437" s="1221"/>
      <c r="L4437" s="1221"/>
      <c r="Q4437" s="1299"/>
      <c r="R4437" s="1243"/>
    </row>
    <row r="4438" spans="1:18" s="1220" customFormat="1">
      <c r="A4438" s="1244"/>
      <c r="C4438" s="1221"/>
      <c r="I4438" s="1221"/>
      <c r="L4438" s="1221"/>
      <c r="Q4438" s="1299"/>
      <c r="R4438" s="1243"/>
    </row>
    <row r="4439" spans="1:18" s="1220" customFormat="1">
      <c r="A4439" s="1244"/>
      <c r="C4439" s="1221"/>
      <c r="I4439" s="1221"/>
      <c r="L4439" s="1221"/>
      <c r="Q4439" s="1299"/>
      <c r="R4439" s="1243"/>
    </row>
    <row r="4440" spans="1:18" s="1220" customFormat="1">
      <c r="A4440" s="1244"/>
      <c r="C4440" s="1221"/>
      <c r="I4440" s="1221"/>
      <c r="L4440" s="1221"/>
      <c r="Q4440" s="1299"/>
      <c r="R4440" s="1243"/>
    </row>
    <row r="4441" spans="1:18" s="1220" customFormat="1">
      <c r="A4441" s="1244"/>
      <c r="C4441" s="1221"/>
      <c r="I4441" s="1221"/>
      <c r="L4441" s="1221"/>
      <c r="Q4441" s="1299"/>
      <c r="R4441" s="1243"/>
    </row>
    <row r="4442" spans="1:18" s="1220" customFormat="1">
      <c r="A4442" s="1244"/>
      <c r="C4442" s="1221"/>
      <c r="I4442" s="1221"/>
      <c r="L4442" s="1221"/>
      <c r="Q4442" s="1299"/>
      <c r="R4442" s="1243"/>
    </row>
    <row r="4443" spans="1:18" s="1220" customFormat="1">
      <c r="A4443" s="1244"/>
      <c r="C4443" s="1221"/>
      <c r="I4443" s="1221"/>
      <c r="L4443" s="1221"/>
      <c r="Q4443" s="1299"/>
      <c r="R4443" s="1243"/>
    </row>
    <row r="4444" spans="1:18" s="1220" customFormat="1">
      <c r="A4444" s="1244"/>
      <c r="C4444" s="1221"/>
      <c r="I4444" s="1221"/>
      <c r="L4444" s="1221"/>
      <c r="Q4444" s="1299"/>
      <c r="R4444" s="1243"/>
    </row>
    <row r="4445" spans="1:18" s="1220" customFormat="1">
      <c r="A4445" s="1244"/>
      <c r="C4445" s="1221"/>
      <c r="I4445" s="1221"/>
      <c r="L4445" s="1221"/>
      <c r="Q4445" s="1299"/>
      <c r="R4445" s="1243"/>
    </row>
    <row r="4446" spans="1:18" s="1220" customFormat="1">
      <c r="A4446" s="1244"/>
      <c r="C4446" s="1221"/>
      <c r="I4446" s="1221"/>
      <c r="L4446" s="1221"/>
      <c r="Q4446" s="1299"/>
      <c r="R4446" s="1243"/>
    </row>
    <row r="4447" spans="1:18" s="1220" customFormat="1">
      <c r="A4447" s="1244"/>
      <c r="C4447" s="1221"/>
      <c r="I4447" s="1221"/>
      <c r="L4447" s="1221"/>
      <c r="Q4447" s="1299"/>
      <c r="R4447" s="1243"/>
    </row>
    <row r="4448" spans="1:18" s="1220" customFormat="1">
      <c r="A4448" s="1244"/>
      <c r="C4448" s="1221"/>
      <c r="I4448" s="1221"/>
      <c r="L4448" s="1221"/>
      <c r="Q4448" s="1299"/>
      <c r="R4448" s="1243"/>
    </row>
    <row r="4449" spans="1:18" s="1220" customFormat="1">
      <c r="A4449" s="1244"/>
      <c r="C4449" s="1221"/>
      <c r="I4449" s="1221"/>
      <c r="L4449" s="1221"/>
      <c r="Q4449" s="1299"/>
      <c r="R4449" s="1243"/>
    </row>
    <row r="4450" spans="1:18" s="1220" customFormat="1">
      <c r="A4450" s="1244"/>
      <c r="C4450" s="1221"/>
      <c r="I4450" s="1221"/>
      <c r="L4450" s="1221"/>
      <c r="Q4450" s="1299"/>
      <c r="R4450" s="1243"/>
    </row>
    <row r="4451" spans="1:18" s="1220" customFormat="1">
      <c r="A4451" s="1244"/>
      <c r="C4451" s="1221"/>
      <c r="I4451" s="1221"/>
      <c r="L4451" s="1221"/>
      <c r="Q4451" s="1299"/>
      <c r="R4451" s="1243"/>
    </row>
    <row r="4452" spans="1:18" s="1220" customFormat="1">
      <c r="A4452" s="1244"/>
      <c r="C4452" s="1221"/>
      <c r="I4452" s="1221"/>
      <c r="L4452" s="1221"/>
      <c r="Q4452" s="1299"/>
      <c r="R4452" s="1243"/>
    </row>
    <row r="4453" spans="1:18" s="1220" customFormat="1">
      <c r="A4453" s="1244"/>
      <c r="C4453" s="1221"/>
      <c r="I4453" s="1221"/>
      <c r="L4453" s="1221"/>
      <c r="Q4453" s="1299"/>
      <c r="R4453" s="1243"/>
    </row>
    <row r="4454" spans="1:18" s="1220" customFormat="1">
      <c r="A4454" s="1244"/>
      <c r="C4454" s="1221"/>
      <c r="I4454" s="1221"/>
      <c r="L4454" s="1221"/>
      <c r="Q4454" s="1299"/>
      <c r="R4454" s="1243"/>
    </row>
    <row r="4455" spans="1:18" s="1220" customFormat="1">
      <c r="A4455" s="1244"/>
      <c r="C4455" s="1221"/>
      <c r="I4455" s="1221"/>
      <c r="L4455" s="1221"/>
      <c r="Q4455" s="1299"/>
      <c r="R4455" s="1243"/>
    </row>
    <row r="4456" spans="1:18" s="1220" customFormat="1">
      <c r="A4456" s="1244"/>
      <c r="C4456" s="1221"/>
      <c r="I4456" s="1221"/>
      <c r="L4456" s="1221"/>
      <c r="Q4456" s="1299"/>
      <c r="R4456" s="1243"/>
    </row>
    <row r="4457" spans="1:18" s="1220" customFormat="1">
      <c r="A4457" s="1244"/>
      <c r="C4457" s="1221"/>
      <c r="I4457" s="1221"/>
      <c r="L4457" s="1221"/>
      <c r="Q4457" s="1299"/>
      <c r="R4457" s="1243"/>
    </row>
    <row r="4458" spans="1:18" s="1220" customFormat="1">
      <c r="A4458" s="1244"/>
      <c r="C4458" s="1221"/>
      <c r="I4458" s="1221"/>
      <c r="L4458" s="1221"/>
      <c r="Q4458" s="1299"/>
      <c r="R4458" s="1243"/>
    </row>
    <row r="4459" spans="1:18" s="1220" customFormat="1">
      <c r="A4459" s="1244"/>
      <c r="C4459" s="1221"/>
      <c r="I4459" s="1221"/>
      <c r="L4459" s="1221"/>
      <c r="Q4459" s="1299"/>
      <c r="R4459" s="1243"/>
    </row>
    <row r="4460" spans="1:18" s="1220" customFormat="1">
      <c r="A4460" s="1244"/>
      <c r="C4460" s="1221"/>
      <c r="I4460" s="1221"/>
      <c r="L4460" s="1221"/>
      <c r="Q4460" s="1299"/>
      <c r="R4460" s="1243"/>
    </row>
    <row r="4461" spans="1:18" s="1220" customFormat="1">
      <c r="A4461" s="1244"/>
      <c r="C4461" s="1221"/>
      <c r="I4461" s="1221"/>
      <c r="L4461" s="1221"/>
      <c r="Q4461" s="1299"/>
      <c r="R4461" s="1243"/>
    </row>
    <row r="4462" spans="1:18" s="1220" customFormat="1">
      <c r="A4462" s="1244"/>
      <c r="C4462" s="1221"/>
      <c r="I4462" s="1221"/>
      <c r="L4462" s="1221"/>
      <c r="Q4462" s="1299"/>
      <c r="R4462" s="1243"/>
    </row>
    <row r="4463" spans="1:18" s="1220" customFormat="1">
      <c r="A4463" s="1244"/>
      <c r="C4463" s="1221"/>
      <c r="I4463" s="1221"/>
      <c r="L4463" s="1221"/>
      <c r="Q4463" s="1299"/>
      <c r="R4463" s="1243"/>
    </row>
    <row r="4464" spans="1:18" s="1220" customFormat="1">
      <c r="A4464" s="1244"/>
      <c r="C4464" s="1221"/>
      <c r="I4464" s="1221"/>
      <c r="L4464" s="1221"/>
      <c r="Q4464" s="1299"/>
      <c r="R4464" s="1243"/>
    </row>
    <row r="4465" spans="1:18" s="1220" customFormat="1">
      <c r="A4465" s="1244"/>
      <c r="C4465" s="1221"/>
      <c r="I4465" s="1221"/>
      <c r="L4465" s="1221"/>
      <c r="Q4465" s="1299"/>
      <c r="R4465" s="1243"/>
    </row>
    <row r="4466" spans="1:18" s="1220" customFormat="1">
      <c r="A4466" s="1244"/>
      <c r="C4466" s="1221"/>
      <c r="I4466" s="1221"/>
      <c r="L4466" s="1221"/>
      <c r="Q4466" s="1299"/>
      <c r="R4466" s="1243"/>
    </row>
    <row r="4467" spans="1:18" s="1220" customFormat="1">
      <c r="A4467" s="1244"/>
      <c r="C4467" s="1221"/>
      <c r="I4467" s="1221"/>
      <c r="L4467" s="1221"/>
      <c r="Q4467" s="1299"/>
      <c r="R4467" s="1243"/>
    </row>
    <row r="4468" spans="1:18" s="1220" customFormat="1">
      <c r="A4468" s="1244"/>
      <c r="C4468" s="1221"/>
      <c r="I4468" s="1221"/>
      <c r="L4468" s="1221"/>
      <c r="Q4468" s="1299"/>
      <c r="R4468" s="1243"/>
    </row>
    <row r="4469" spans="1:18" s="1220" customFormat="1">
      <c r="A4469" s="1244"/>
      <c r="C4469" s="1221"/>
      <c r="I4469" s="1221"/>
      <c r="L4469" s="1221"/>
      <c r="Q4469" s="1299"/>
      <c r="R4469" s="1243"/>
    </row>
    <row r="4470" spans="1:18" s="1220" customFormat="1">
      <c r="A4470" s="1244"/>
      <c r="C4470" s="1221"/>
      <c r="I4470" s="1221"/>
      <c r="L4470" s="1221"/>
      <c r="Q4470" s="1299"/>
      <c r="R4470" s="1243"/>
    </row>
    <row r="4471" spans="1:18" s="1220" customFormat="1">
      <c r="A4471" s="1244"/>
      <c r="C4471" s="1221"/>
      <c r="I4471" s="1221"/>
      <c r="L4471" s="1221"/>
      <c r="Q4471" s="1299"/>
      <c r="R4471" s="1243"/>
    </row>
    <row r="4472" spans="1:18" s="1220" customFormat="1">
      <c r="A4472" s="1244"/>
      <c r="C4472" s="1221"/>
      <c r="I4472" s="1221"/>
      <c r="L4472" s="1221"/>
      <c r="Q4472" s="1299"/>
      <c r="R4472" s="1243"/>
    </row>
    <row r="4473" spans="1:18" s="1220" customFormat="1">
      <c r="A4473" s="1244"/>
      <c r="C4473" s="1221"/>
      <c r="I4473" s="1221"/>
      <c r="L4473" s="1221"/>
      <c r="Q4473" s="1299"/>
      <c r="R4473" s="1243"/>
    </row>
    <row r="4474" spans="1:18" s="1220" customFormat="1">
      <c r="A4474" s="1244"/>
      <c r="C4474" s="1221"/>
      <c r="I4474" s="1221"/>
      <c r="L4474" s="1221"/>
      <c r="Q4474" s="1299"/>
      <c r="R4474" s="1243"/>
    </row>
    <row r="4475" spans="1:18" s="1220" customFormat="1">
      <c r="A4475" s="1244"/>
      <c r="C4475" s="1221"/>
      <c r="I4475" s="1221"/>
      <c r="L4475" s="1221"/>
      <c r="Q4475" s="1299"/>
      <c r="R4475" s="1243"/>
    </row>
    <row r="4476" spans="1:18" s="1220" customFormat="1">
      <c r="A4476" s="1244"/>
      <c r="C4476" s="1221"/>
      <c r="I4476" s="1221"/>
      <c r="L4476" s="1221"/>
      <c r="Q4476" s="1299"/>
      <c r="R4476" s="1243"/>
    </row>
    <row r="4477" spans="1:18" s="1220" customFormat="1">
      <c r="A4477" s="1244"/>
      <c r="C4477" s="1221"/>
      <c r="I4477" s="1221"/>
      <c r="L4477" s="1221"/>
      <c r="Q4477" s="1299"/>
      <c r="R4477" s="1243"/>
    </row>
    <row r="4478" spans="1:18" s="1220" customFormat="1">
      <c r="A4478" s="1244"/>
      <c r="C4478" s="1221"/>
      <c r="I4478" s="1221"/>
      <c r="L4478" s="1221"/>
      <c r="Q4478" s="1299"/>
      <c r="R4478" s="1243"/>
    </row>
    <row r="4479" spans="1:18" s="1220" customFormat="1">
      <c r="A4479" s="1244"/>
      <c r="C4479" s="1221"/>
      <c r="I4479" s="1221"/>
      <c r="L4479" s="1221"/>
      <c r="Q4479" s="1299"/>
      <c r="R4479" s="1243"/>
    </row>
    <row r="4480" spans="1:18" s="1220" customFormat="1">
      <c r="A4480" s="1244"/>
      <c r="C4480" s="1221"/>
      <c r="I4480" s="1221"/>
      <c r="L4480" s="1221"/>
      <c r="Q4480" s="1299"/>
      <c r="R4480" s="1243"/>
    </row>
    <row r="4481" spans="1:18" s="1220" customFormat="1">
      <c r="A4481" s="1244"/>
      <c r="C4481" s="1221"/>
      <c r="I4481" s="1221"/>
      <c r="L4481" s="1221"/>
      <c r="Q4481" s="1299"/>
      <c r="R4481" s="1243"/>
    </row>
    <row r="4482" spans="1:18" s="1220" customFormat="1">
      <c r="A4482" s="1244"/>
      <c r="C4482" s="1221"/>
      <c r="I4482" s="1221"/>
      <c r="L4482" s="1221"/>
      <c r="Q4482" s="1299"/>
      <c r="R4482" s="1243"/>
    </row>
    <row r="4483" spans="1:18" s="1220" customFormat="1">
      <c r="A4483" s="1244"/>
      <c r="C4483" s="1221"/>
      <c r="I4483" s="1221"/>
      <c r="L4483" s="1221"/>
      <c r="Q4483" s="1299"/>
      <c r="R4483" s="1243"/>
    </row>
    <row r="4484" spans="1:18" s="1220" customFormat="1">
      <c r="A4484" s="1244"/>
      <c r="C4484" s="1221"/>
      <c r="I4484" s="1221"/>
      <c r="L4484" s="1221"/>
      <c r="Q4484" s="1299"/>
      <c r="R4484" s="1243"/>
    </row>
    <row r="4485" spans="1:18" s="1220" customFormat="1">
      <c r="A4485" s="1244"/>
      <c r="C4485" s="1221"/>
      <c r="I4485" s="1221"/>
      <c r="L4485" s="1221"/>
      <c r="Q4485" s="1299"/>
      <c r="R4485" s="1243"/>
    </row>
    <row r="4486" spans="1:18" s="1220" customFormat="1">
      <c r="A4486" s="1244"/>
      <c r="C4486" s="1221"/>
      <c r="I4486" s="1221"/>
      <c r="L4486" s="1221"/>
      <c r="Q4486" s="1299"/>
      <c r="R4486" s="1243"/>
    </row>
    <row r="4487" spans="1:18" s="1220" customFormat="1">
      <c r="A4487" s="1244"/>
      <c r="C4487" s="1221"/>
      <c r="I4487" s="1221"/>
      <c r="L4487" s="1221"/>
      <c r="Q4487" s="1299"/>
      <c r="R4487" s="1243"/>
    </row>
    <row r="4488" spans="1:18" s="1220" customFormat="1">
      <c r="A4488" s="1244"/>
      <c r="C4488" s="1221"/>
      <c r="I4488" s="1221"/>
      <c r="L4488" s="1221"/>
      <c r="Q4488" s="1299"/>
      <c r="R4488" s="1243"/>
    </row>
    <row r="4489" spans="1:18" s="1220" customFormat="1">
      <c r="A4489" s="1244"/>
      <c r="C4489" s="1221"/>
      <c r="I4489" s="1221"/>
      <c r="L4489" s="1221"/>
      <c r="Q4489" s="1299"/>
      <c r="R4489" s="1243"/>
    </row>
    <row r="4490" spans="1:18" s="1220" customFormat="1">
      <c r="A4490" s="1244"/>
      <c r="C4490" s="1221"/>
      <c r="I4490" s="1221"/>
      <c r="L4490" s="1221"/>
      <c r="Q4490" s="1299"/>
      <c r="R4490" s="1243"/>
    </row>
    <row r="4491" spans="1:18" s="1220" customFormat="1">
      <c r="A4491" s="1244"/>
      <c r="C4491" s="1221"/>
      <c r="I4491" s="1221"/>
      <c r="L4491" s="1221"/>
      <c r="Q4491" s="1299"/>
      <c r="R4491" s="1243"/>
    </row>
    <row r="4492" spans="1:18" s="1220" customFormat="1">
      <c r="A4492" s="1244"/>
      <c r="C4492" s="1221"/>
      <c r="I4492" s="1221"/>
      <c r="L4492" s="1221"/>
      <c r="Q4492" s="1299"/>
      <c r="R4492" s="1243"/>
    </row>
    <row r="4493" spans="1:18" s="1220" customFormat="1">
      <c r="A4493" s="1244"/>
      <c r="C4493" s="1221"/>
      <c r="I4493" s="1221"/>
      <c r="L4493" s="1221"/>
      <c r="Q4493" s="1299"/>
      <c r="R4493" s="1243"/>
    </row>
    <row r="4494" spans="1:18" s="1220" customFormat="1">
      <c r="A4494" s="1244"/>
      <c r="C4494" s="1221"/>
      <c r="I4494" s="1221"/>
      <c r="L4494" s="1221"/>
      <c r="Q4494" s="1299"/>
      <c r="R4494" s="1243"/>
    </row>
    <row r="4495" spans="1:18" s="1220" customFormat="1">
      <c r="A4495" s="1244"/>
      <c r="C4495" s="1221"/>
      <c r="I4495" s="1221"/>
      <c r="L4495" s="1221"/>
      <c r="Q4495" s="1299"/>
      <c r="R4495" s="1243"/>
    </row>
    <row r="4496" spans="1:18" s="1220" customFormat="1">
      <c r="A4496" s="1244"/>
      <c r="C4496" s="1221"/>
      <c r="I4496" s="1221"/>
      <c r="L4496" s="1221"/>
      <c r="Q4496" s="1299"/>
      <c r="R4496" s="1243"/>
    </row>
    <row r="4497" spans="1:18" s="1220" customFormat="1">
      <c r="A4497" s="1244"/>
      <c r="C4497" s="1221"/>
      <c r="I4497" s="1221"/>
      <c r="L4497" s="1221"/>
      <c r="Q4497" s="1299"/>
      <c r="R4497" s="1243"/>
    </row>
    <row r="4498" spans="1:18" s="1220" customFormat="1">
      <c r="A4498" s="1244"/>
      <c r="C4498" s="1221"/>
      <c r="I4498" s="1221"/>
      <c r="L4498" s="1221"/>
      <c r="Q4498" s="1299"/>
      <c r="R4498" s="1243"/>
    </row>
    <row r="4499" spans="1:18" s="1220" customFormat="1">
      <c r="A4499" s="1244"/>
      <c r="C4499" s="1221"/>
      <c r="I4499" s="1221"/>
      <c r="L4499" s="1221"/>
      <c r="Q4499" s="1299"/>
      <c r="R4499" s="1243"/>
    </row>
    <row r="4500" spans="1:18" s="1220" customFormat="1">
      <c r="A4500" s="1244"/>
      <c r="C4500" s="1221"/>
      <c r="I4500" s="1221"/>
      <c r="L4500" s="1221"/>
      <c r="Q4500" s="1299"/>
      <c r="R4500" s="1243"/>
    </row>
    <row r="4501" spans="1:18" s="1220" customFormat="1">
      <c r="A4501" s="1244"/>
      <c r="C4501" s="1221"/>
      <c r="I4501" s="1221"/>
      <c r="L4501" s="1221"/>
      <c r="Q4501" s="1299"/>
      <c r="R4501" s="1243"/>
    </row>
    <row r="4502" spans="1:18" s="1220" customFormat="1">
      <c r="A4502" s="1244"/>
      <c r="C4502" s="1221"/>
      <c r="I4502" s="1221"/>
      <c r="L4502" s="1221"/>
      <c r="Q4502" s="1299"/>
      <c r="R4502" s="1243"/>
    </row>
    <row r="4503" spans="1:18" s="1220" customFormat="1">
      <c r="A4503" s="1244"/>
      <c r="C4503" s="1221"/>
      <c r="I4503" s="1221"/>
      <c r="L4503" s="1221"/>
      <c r="Q4503" s="1299"/>
      <c r="R4503" s="1243"/>
    </row>
    <row r="4504" spans="1:18" s="1220" customFormat="1">
      <c r="A4504" s="1244"/>
      <c r="C4504" s="1221"/>
      <c r="I4504" s="1221"/>
      <c r="L4504" s="1221"/>
      <c r="Q4504" s="1299"/>
      <c r="R4504" s="1243"/>
    </row>
    <row r="4505" spans="1:18" s="1220" customFormat="1">
      <c r="A4505" s="1244"/>
      <c r="C4505" s="1221"/>
      <c r="I4505" s="1221"/>
      <c r="L4505" s="1221"/>
      <c r="Q4505" s="1299"/>
      <c r="R4505" s="1243"/>
    </row>
    <row r="4506" spans="1:18" s="1220" customFormat="1">
      <c r="A4506" s="1244"/>
      <c r="C4506" s="1221"/>
      <c r="I4506" s="1221"/>
      <c r="L4506" s="1221"/>
      <c r="Q4506" s="1299"/>
      <c r="R4506" s="1243"/>
    </row>
    <row r="4507" spans="1:18" s="1220" customFormat="1">
      <c r="A4507" s="1244"/>
      <c r="C4507" s="1221"/>
      <c r="I4507" s="1221"/>
      <c r="L4507" s="1221"/>
      <c r="Q4507" s="1299"/>
      <c r="R4507" s="1243"/>
    </row>
    <row r="4508" spans="1:18" s="1220" customFormat="1">
      <c r="A4508" s="1244"/>
      <c r="C4508" s="1221"/>
      <c r="I4508" s="1221"/>
      <c r="L4508" s="1221"/>
      <c r="Q4508" s="1299"/>
      <c r="R4508" s="1243"/>
    </row>
    <row r="4509" spans="1:18" s="1220" customFormat="1">
      <c r="A4509" s="1244"/>
      <c r="C4509" s="1221"/>
      <c r="I4509" s="1221"/>
      <c r="L4509" s="1221"/>
      <c r="Q4509" s="1299"/>
      <c r="R4509" s="1243"/>
    </row>
    <row r="4510" spans="1:18" s="1220" customFormat="1">
      <c r="A4510" s="1244"/>
      <c r="C4510" s="1221"/>
      <c r="I4510" s="1221"/>
      <c r="L4510" s="1221"/>
      <c r="Q4510" s="1299"/>
      <c r="R4510" s="1243"/>
    </row>
    <row r="4511" spans="1:18" s="1220" customFormat="1">
      <c r="A4511" s="1244"/>
      <c r="C4511" s="1221"/>
      <c r="I4511" s="1221"/>
      <c r="L4511" s="1221"/>
      <c r="Q4511" s="1299"/>
      <c r="R4511" s="1243"/>
    </row>
    <row r="4512" spans="1:18" s="1220" customFormat="1">
      <c r="A4512" s="1244"/>
      <c r="C4512" s="1221"/>
      <c r="I4512" s="1221"/>
      <c r="L4512" s="1221"/>
      <c r="Q4512" s="1299"/>
      <c r="R4512" s="1243"/>
    </row>
    <row r="4513" spans="1:18" s="1220" customFormat="1">
      <c r="A4513" s="1244"/>
      <c r="C4513" s="1221"/>
      <c r="I4513" s="1221"/>
      <c r="L4513" s="1221"/>
      <c r="Q4513" s="1299"/>
      <c r="R4513" s="1243"/>
    </row>
    <row r="4514" spans="1:18" s="1220" customFormat="1">
      <c r="A4514" s="1244"/>
      <c r="C4514" s="1221"/>
      <c r="I4514" s="1221"/>
      <c r="L4514" s="1221"/>
      <c r="Q4514" s="1299"/>
      <c r="R4514" s="1243"/>
    </row>
    <row r="4515" spans="1:18" s="1220" customFormat="1">
      <c r="A4515" s="1244"/>
      <c r="C4515" s="1221"/>
      <c r="I4515" s="1221"/>
      <c r="L4515" s="1221"/>
      <c r="Q4515" s="1299"/>
      <c r="R4515" s="1243"/>
    </row>
    <row r="4516" spans="1:18" s="1220" customFormat="1">
      <c r="A4516" s="1244"/>
      <c r="C4516" s="1221"/>
      <c r="I4516" s="1221"/>
      <c r="L4516" s="1221"/>
      <c r="Q4516" s="1299"/>
      <c r="R4516" s="1243"/>
    </row>
    <row r="4517" spans="1:18" s="1220" customFormat="1">
      <c r="A4517" s="1244"/>
      <c r="C4517" s="1221"/>
      <c r="I4517" s="1221"/>
      <c r="L4517" s="1221"/>
      <c r="Q4517" s="1299"/>
      <c r="R4517" s="1243"/>
    </row>
    <row r="4518" spans="1:18" s="1220" customFormat="1">
      <c r="A4518" s="1244"/>
      <c r="C4518" s="1221"/>
      <c r="I4518" s="1221"/>
      <c r="L4518" s="1221"/>
      <c r="Q4518" s="1299"/>
      <c r="R4518" s="1243"/>
    </row>
    <row r="4519" spans="1:18" s="1220" customFormat="1">
      <c r="A4519" s="1244"/>
      <c r="C4519" s="1221"/>
      <c r="I4519" s="1221"/>
      <c r="L4519" s="1221"/>
      <c r="Q4519" s="1299"/>
      <c r="R4519" s="1243"/>
    </row>
    <row r="4520" spans="1:18" s="1220" customFormat="1">
      <c r="A4520" s="1244"/>
      <c r="C4520" s="1221"/>
      <c r="I4520" s="1221"/>
      <c r="L4520" s="1221"/>
      <c r="Q4520" s="1299"/>
      <c r="R4520" s="1243"/>
    </row>
    <row r="4521" spans="1:18" s="1220" customFormat="1">
      <c r="A4521" s="1244"/>
      <c r="C4521" s="1221"/>
      <c r="I4521" s="1221"/>
      <c r="L4521" s="1221"/>
      <c r="Q4521" s="1299"/>
      <c r="R4521" s="1243"/>
    </row>
    <row r="4522" spans="1:18" s="1220" customFormat="1">
      <c r="A4522" s="1244"/>
      <c r="C4522" s="1221"/>
      <c r="I4522" s="1221"/>
      <c r="L4522" s="1221"/>
      <c r="Q4522" s="1299"/>
      <c r="R4522" s="1243"/>
    </row>
    <row r="4523" spans="1:18" s="1220" customFormat="1">
      <c r="A4523" s="1244"/>
      <c r="C4523" s="1221"/>
      <c r="I4523" s="1221"/>
      <c r="L4523" s="1221"/>
      <c r="Q4523" s="1299"/>
      <c r="R4523" s="1243"/>
    </row>
    <row r="4524" spans="1:18" s="1220" customFormat="1">
      <c r="A4524" s="1244"/>
      <c r="C4524" s="1221"/>
      <c r="I4524" s="1221"/>
      <c r="L4524" s="1221"/>
      <c r="Q4524" s="1299"/>
      <c r="R4524" s="1243"/>
    </row>
    <row r="4525" spans="1:18" s="1220" customFormat="1">
      <c r="A4525" s="1244"/>
      <c r="C4525" s="1221"/>
      <c r="I4525" s="1221"/>
      <c r="L4525" s="1221"/>
      <c r="Q4525" s="1299"/>
      <c r="R4525" s="1243"/>
    </row>
    <row r="4526" spans="1:18" s="1220" customFormat="1">
      <c r="A4526" s="1244"/>
      <c r="C4526" s="1221"/>
      <c r="I4526" s="1221"/>
      <c r="L4526" s="1221"/>
      <c r="Q4526" s="1299"/>
      <c r="R4526" s="1243"/>
    </row>
    <row r="4527" spans="1:18" s="1220" customFormat="1">
      <c r="A4527" s="1244"/>
      <c r="C4527" s="1221"/>
      <c r="I4527" s="1221"/>
      <c r="L4527" s="1221"/>
      <c r="Q4527" s="1299"/>
      <c r="R4527" s="1243"/>
    </row>
    <row r="4528" spans="1:18" s="1220" customFormat="1">
      <c r="A4528" s="1244"/>
      <c r="C4528" s="1221"/>
      <c r="I4528" s="1221"/>
      <c r="L4528" s="1221"/>
      <c r="Q4528" s="1299"/>
      <c r="R4528" s="1243"/>
    </row>
    <row r="4529" spans="1:18" s="1220" customFormat="1">
      <c r="A4529" s="1244"/>
      <c r="C4529" s="1221"/>
      <c r="I4529" s="1221"/>
      <c r="L4529" s="1221"/>
      <c r="Q4529" s="1299"/>
      <c r="R4529" s="1243"/>
    </row>
    <row r="4530" spans="1:18" s="1220" customFormat="1">
      <c r="A4530" s="1244"/>
      <c r="C4530" s="1221"/>
      <c r="I4530" s="1221"/>
      <c r="L4530" s="1221"/>
      <c r="Q4530" s="1299"/>
      <c r="R4530" s="1243"/>
    </row>
    <row r="4531" spans="1:18" s="1220" customFormat="1">
      <c r="A4531" s="1244"/>
      <c r="C4531" s="1221"/>
      <c r="I4531" s="1221"/>
      <c r="L4531" s="1221"/>
      <c r="Q4531" s="1299"/>
      <c r="R4531" s="1243"/>
    </row>
    <row r="4532" spans="1:18" s="1220" customFormat="1">
      <c r="A4532" s="1244"/>
      <c r="C4532" s="1221"/>
      <c r="I4532" s="1221"/>
      <c r="L4532" s="1221"/>
      <c r="Q4532" s="1299"/>
      <c r="R4532" s="1243"/>
    </row>
    <row r="4533" spans="1:18" s="1220" customFormat="1">
      <c r="A4533" s="1244"/>
      <c r="C4533" s="1221"/>
      <c r="I4533" s="1221"/>
      <c r="L4533" s="1221"/>
      <c r="Q4533" s="1299"/>
      <c r="R4533" s="1243"/>
    </row>
    <row r="4534" spans="1:18" s="1220" customFormat="1">
      <c r="A4534" s="1244"/>
      <c r="C4534" s="1221"/>
      <c r="I4534" s="1221"/>
      <c r="L4534" s="1221"/>
      <c r="Q4534" s="1299"/>
      <c r="R4534" s="1243"/>
    </row>
    <row r="4535" spans="1:18" s="1220" customFormat="1">
      <c r="A4535" s="1244"/>
      <c r="C4535" s="1221"/>
      <c r="I4535" s="1221"/>
      <c r="L4535" s="1221"/>
      <c r="Q4535" s="1299"/>
      <c r="R4535" s="1243"/>
    </row>
    <row r="4536" spans="1:18" s="1220" customFormat="1">
      <c r="A4536" s="1244"/>
      <c r="C4536" s="1221"/>
      <c r="I4536" s="1221"/>
      <c r="L4536" s="1221"/>
      <c r="Q4536" s="1299"/>
      <c r="R4536" s="1243"/>
    </row>
    <row r="4537" spans="1:18" s="1220" customFormat="1">
      <c r="A4537" s="1244"/>
      <c r="C4537" s="1221"/>
      <c r="I4537" s="1221"/>
      <c r="L4537" s="1221"/>
      <c r="Q4537" s="1299"/>
      <c r="R4537" s="1243"/>
    </row>
    <row r="4538" spans="1:18" s="1220" customFormat="1">
      <c r="A4538" s="1244"/>
      <c r="C4538" s="1221"/>
      <c r="I4538" s="1221"/>
      <c r="L4538" s="1221"/>
      <c r="Q4538" s="1299"/>
      <c r="R4538" s="1243"/>
    </row>
    <row r="4539" spans="1:18" s="1220" customFormat="1">
      <c r="A4539" s="1244"/>
      <c r="C4539" s="1221"/>
      <c r="I4539" s="1221"/>
      <c r="L4539" s="1221"/>
      <c r="Q4539" s="1299"/>
      <c r="R4539" s="1243"/>
    </row>
    <row r="4540" spans="1:18" s="1220" customFormat="1">
      <c r="A4540" s="1244"/>
      <c r="C4540" s="1221"/>
      <c r="I4540" s="1221"/>
      <c r="L4540" s="1221"/>
      <c r="Q4540" s="1299"/>
      <c r="R4540" s="1243"/>
    </row>
    <row r="4541" spans="1:18" s="1220" customFormat="1">
      <c r="A4541" s="1244"/>
      <c r="C4541" s="1221"/>
      <c r="I4541" s="1221"/>
      <c r="L4541" s="1221"/>
      <c r="Q4541" s="1299"/>
      <c r="R4541" s="1243"/>
    </row>
    <row r="4542" spans="1:18" s="1220" customFormat="1">
      <c r="A4542" s="1244"/>
      <c r="C4542" s="1221"/>
      <c r="I4542" s="1221"/>
      <c r="L4542" s="1221"/>
      <c r="Q4542" s="1299"/>
      <c r="R4542" s="1243"/>
    </row>
    <row r="4543" spans="1:18" s="1220" customFormat="1">
      <c r="A4543" s="1244"/>
      <c r="C4543" s="1221"/>
      <c r="I4543" s="1221"/>
      <c r="L4543" s="1221"/>
      <c r="Q4543" s="1299"/>
      <c r="R4543" s="1243"/>
    </row>
    <row r="4544" spans="1:18" s="1220" customFormat="1">
      <c r="A4544" s="1244"/>
      <c r="C4544" s="1221"/>
      <c r="I4544" s="1221"/>
      <c r="L4544" s="1221"/>
      <c r="Q4544" s="1299"/>
      <c r="R4544" s="1243"/>
    </row>
    <row r="4545" spans="1:18" s="1220" customFormat="1">
      <c r="A4545" s="1244"/>
      <c r="C4545" s="1221"/>
      <c r="I4545" s="1221"/>
      <c r="L4545" s="1221"/>
      <c r="Q4545" s="1299"/>
      <c r="R4545" s="1243"/>
    </row>
    <row r="4546" spans="1:18" s="1220" customFormat="1">
      <c r="A4546" s="1244"/>
      <c r="C4546" s="1221"/>
      <c r="I4546" s="1221"/>
      <c r="L4546" s="1221"/>
      <c r="Q4546" s="1299"/>
      <c r="R4546" s="1243"/>
    </row>
    <row r="4547" spans="1:18" s="1220" customFormat="1">
      <c r="A4547" s="1244"/>
      <c r="C4547" s="1221"/>
      <c r="I4547" s="1221"/>
      <c r="L4547" s="1221"/>
      <c r="Q4547" s="1299"/>
      <c r="R4547" s="1243"/>
    </row>
    <row r="4548" spans="1:18" s="1220" customFormat="1">
      <c r="A4548" s="1244"/>
      <c r="C4548" s="1221"/>
      <c r="I4548" s="1221"/>
      <c r="L4548" s="1221"/>
      <c r="Q4548" s="1299"/>
      <c r="R4548" s="1243"/>
    </row>
    <row r="4549" spans="1:18" s="1220" customFormat="1">
      <c r="A4549" s="1244"/>
      <c r="C4549" s="1221"/>
      <c r="I4549" s="1221"/>
      <c r="L4549" s="1221"/>
      <c r="Q4549" s="1299"/>
      <c r="R4549" s="1243"/>
    </row>
    <row r="4550" spans="1:18" s="1220" customFormat="1">
      <c r="A4550" s="1244"/>
      <c r="C4550" s="1221"/>
      <c r="I4550" s="1221"/>
      <c r="L4550" s="1221"/>
      <c r="Q4550" s="1299"/>
      <c r="R4550" s="1243"/>
    </row>
    <row r="4551" spans="1:18" s="1220" customFormat="1">
      <c r="A4551" s="1244"/>
      <c r="C4551" s="1221"/>
      <c r="I4551" s="1221"/>
      <c r="L4551" s="1221"/>
      <c r="Q4551" s="1299"/>
      <c r="R4551" s="1243"/>
    </row>
    <row r="4552" spans="1:18" s="1220" customFormat="1">
      <c r="A4552" s="1244"/>
      <c r="C4552" s="1221"/>
      <c r="I4552" s="1221"/>
      <c r="L4552" s="1221"/>
      <c r="Q4552" s="1299"/>
      <c r="R4552" s="1243"/>
    </row>
    <row r="4553" spans="1:18" s="1220" customFormat="1">
      <c r="A4553" s="1244"/>
      <c r="C4553" s="1221"/>
      <c r="I4553" s="1221"/>
      <c r="L4553" s="1221"/>
      <c r="Q4553" s="1299"/>
      <c r="R4553" s="1243"/>
    </row>
    <row r="4554" spans="1:18" s="1220" customFormat="1">
      <c r="A4554" s="1244"/>
      <c r="C4554" s="1221"/>
      <c r="I4554" s="1221"/>
      <c r="L4554" s="1221"/>
      <c r="Q4554" s="1299"/>
      <c r="R4554" s="1243"/>
    </row>
    <row r="4555" spans="1:18" s="1220" customFormat="1">
      <c r="A4555" s="1244"/>
      <c r="C4555" s="1221"/>
      <c r="I4555" s="1221"/>
      <c r="L4555" s="1221"/>
      <c r="Q4555" s="1299"/>
      <c r="R4555" s="1243"/>
    </row>
    <row r="4556" spans="1:18" s="1220" customFormat="1">
      <c r="A4556" s="1244"/>
      <c r="C4556" s="1221"/>
      <c r="I4556" s="1221"/>
      <c r="L4556" s="1221"/>
      <c r="Q4556" s="1299"/>
      <c r="R4556" s="1243"/>
    </row>
    <row r="4557" spans="1:18" s="1220" customFormat="1">
      <c r="A4557" s="1244"/>
      <c r="C4557" s="1221"/>
      <c r="I4557" s="1221"/>
      <c r="L4557" s="1221"/>
      <c r="Q4557" s="1299"/>
      <c r="R4557" s="1243"/>
    </row>
    <row r="4558" spans="1:18" s="1220" customFormat="1">
      <c r="A4558" s="1244"/>
      <c r="C4558" s="1221"/>
      <c r="I4558" s="1221"/>
      <c r="L4558" s="1221"/>
      <c r="Q4558" s="1299"/>
      <c r="R4558" s="1243"/>
    </row>
    <row r="4559" spans="1:18" s="1220" customFormat="1">
      <c r="A4559" s="1244"/>
      <c r="C4559" s="1221"/>
      <c r="I4559" s="1221"/>
      <c r="L4559" s="1221"/>
      <c r="Q4559" s="1299"/>
      <c r="R4559" s="1243"/>
    </row>
    <row r="4560" spans="1:18" s="1220" customFormat="1">
      <c r="A4560" s="1244"/>
      <c r="C4560" s="1221"/>
      <c r="I4560" s="1221"/>
      <c r="L4560" s="1221"/>
      <c r="Q4560" s="1299"/>
      <c r="R4560" s="1243"/>
    </row>
    <row r="4561" spans="1:18" s="1220" customFormat="1">
      <c r="A4561" s="1244"/>
      <c r="C4561" s="1221"/>
      <c r="I4561" s="1221"/>
      <c r="L4561" s="1221"/>
      <c r="Q4561" s="1299"/>
      <c r="R4561" s="1243"/>
    </row>
    <row r="4562" spans="1:18" s="1220" customFormat="1">
      <c r="A4562" s="1244"/>
      <c r="C4562" s="1221"/>
      <c r="I4562" s="1221"/>
      <c r="L4562" s="1221"/>
      <c r="Q4562" s="1299"/>
      <c r="R4562" s="1243"/>
    </row>
    <row r="4563" spans="1:18" s="1220" customFormat="1">
      <c r="A4563" s="1244"/>
      <c r="C4563" s="1221"/>
      <c r="I4563" s="1221"/>
      <c r="L4563" s="1221"/>
      <c r="Q4563" s="1299"/>
      <c r="R4563" s="1243"/>
    </row>
    <row r="4564" spans="1:18" s="1220" customFormat="1">
      <c r="A4564" s="1244"/>
      <c r="C4564" s="1221"/>
      <c r="I4564" s="1221"/>
      <c r="L4564" s="1221"/>
      <c r="Q4564" s="1299"/>
      <c r="R4564" s="1243"/>
    </row>
    <row r="4565" spans="1:18" s="1220" customFormat="1">
      <c r="A4565" s="1244"/>
      <c r="C4565" s="1221"/>
      <c r="I4565" s="1221"/>
      <c r="L4565" s="1221"/>
      <c r="Q4565" s="1299"/>
      <c r="R4565" s="1243"/>
    </row>
    <row r="4566" spans="1:18" s="1220" customFormat="1">
      <c r="A4566" s="1244"/>
      <c r="C4566" s="1221"/>
      <c r="I4566" s="1221"/>
      <c r="L4566" s="1221"/>
      <c r="Q4566" s="1299"/>
      <c r="R4566" s="1243"/>
    </row>
    <row r="4567" spans="1:18" s="1220" customFormat="1">
      <c r="A4567" s="1244"/>
      <c r="C4567" s="1221"/>
      <c r="I4567" s="1221"/>
      <c r="L4567" s="1221"/>
      <c r="Q4567" s="1299"/>
      <c r="R4567" s="1243"/>
    </row>
    <row r="4568" spans="1:18" s="1220" customFormat="1">
      <c r="A4568" s="1244"/>
      <c r="C4568" s="1221"/>
      <c r="I4568" s="1221"/>
      <c r="L4568" s="1221"/>
      <c r="Q4568" s="1299"/>
      <c r="R4568" s="1243"/>
    </row>
    <row r="4569" spans="1:18" s="1220" customFormat="1">
      <c r="A4569" s="1244"/>
      <c r="C4569" s="1221"/>
      <c r="I4569" s="1221"/>
      <c r="L4569" s="1221"/>
      <c r="Q4569" s="1299"/>
      <c r="R4569" s="1243"/>
    </row>
    <row r="4570" spans="1:18" s="1220" customFormat="1">
      <c r="A4570" s="1244"/>
      <c r="C4570" s="1221"/>
      <c r="I4570" s="1221"/>
      <c r="L4570" s="1221"/>
      <c r="Q4570" s="1299"/>
      <c r="R4570" s="1243"/>
    </row>
    <row r="4571" spans="1:18" s="1220" customFormat="1">
      <c r="A4571" s="1244"/>
      <c r="C4571" s="1221"/>
      <c r="I4571" s="1221"/>
      <c r="L4571" s="1221"/>
      <c r="Q4571" s="1299"/>
      <c r="R4571" s="1243"/>
    </row>
    <row r="4572" spans="1:18" s="1220" customFormat="1">
      <c r="A4572" s="1244"/>
      <c r="C4572" s="1221"/>
      <c r="I4572" s="1221"/>
      <c r="L4572" s="1221"/>
      <c r="Q4572" s="1299"/>
      <c r="R4572" s="1243"/>
    </row>
    <row r="4573" spans="1:18" s="1220" customFormat="1">
      <c r="A4573" s="1244"/>
      <c r="C4573" s="1221"/>
      <c r="I4573" s="1221"/>
      <c r="L4573" s="1221"/>
      <c r="Q4573" s="1299"/>
      <c r="R4573" s="1243"/>
    </row>
    <row r="4574" spans="1:18" s="1220" customFormat="1">
      <c r="A4574" s="1244"/>
      <c r="C4574" s="1221"/>
      <c r="I4574" s="1221"/>
      <c r="L4574" s="1221"/>
      <c r="Q4574" s="1299"/>
      <c r="R4574" s="1243"/>
    </row>
    <row r="4575" spans="1:18" s="1220" customFormat="1">
      <c r="A4575" s="1244"/>
      <c r="C4575" s="1221"/>
      <c r="I4575" s="1221"/>
      <c r="L4575" s="1221"/>
      <c r="Q4575" s="1299"/>
      <c r="R4575" s="1243"/>
    </row>
    <row r="4576" spans="1:18" s="1220" customFormat="1">
      <c r="A4576" s="1244"/>
      <c r="C4576" s="1221"/>
      <c r="I4576" s="1221"/>
      <c r="L4576" s="1221"/>
      <c r="Q4576" s="1299"/>
      <c r="R4576" s="1243"/>
    </row>
    <row r="4577" spans="1:18" s="1220" customFormat="1">
      <c r="A4577" s="1244"/>
      <c r="C4577" s="1221"/>
      <c r="I4577" s="1221"/>
      <c r="L4577" s="1221"/>
      <c r="Q4577" s="1299"/>
      <c r="R4577" s="1243"/>
    </row>
    <row r="4578" spans="1:18" s="1220" customFormat="1">
      <c r="A4578" s="1244"/>
      <c r="C4578" s="1221"/>
      <c r="I4578" s="1221"/>
      <c r="L4578" s="1221"/>
      <c r="Q4578" s="1299"/>
      <c r="R4578" s="1243"/>
    </row>
    <row r="4579" spans="1:18" s="1220" customFormat="1">
      <c r="A4579" s="1244"/>
      <c r="C4579" s="1221"/>
      <c r="I4579" s="1221"/>
      <c r="L4579" s="1221"/>
      <c r="Q4579" s="1299"/>
      <c r="R4579" s="1243"/>
    </row>
    <row r="4580" spans="1:18" s="1220" customFormat="1">
      <c r="A4580" s="1244"/>
      <c r="C4580" s="1221"/>
      <c r="I4580" s="1221"/>
      <c r="L4580" s="1221"/>
      <c r="Q4580" s="1299"/>
      <c r="R4580" s="1243"/>
    </row>
    <row r="4581" spans="1:18" s="1220" customFormat="1">
      <c r="A4581" s="1244"/>
      <c r="C4581" s="1221"/>
      <c r="I4581" s="1221"/>
      <c r="L4581" s="1221"/>
      <c r="Q4581" s="1299"/>
      <c r="R4581" s="1243"/>
    </row>
    <row r="4582" spans="1:18" s="1220" customFormat="1">
      <c r="A4582" s="1244"/>
      <c r="C4582" s="1221"/>
      <c r="I4582" s="1221"/>
      <c r="L4582" s="1221"/>
      <c r="Q4582" s="1299"/>
      <c r="R4582" s="1243"/>
    </row>
    <row r="4583" spans="1:18" s="1220" customFormat="1">
      <c r="A4583" s="1244"/>
      <c r="C4583" s="1221"/>
      <c r="I4583" s="1221"/>
      <c r="L4583" s="1221"/>
      <c r="Q4583" s="1299"/>
      <c r="R4583" s="1243"/>
    </row>
    <row r="4584" spans="1:18" s="1220" customFormat="1">
      <c r="A4584" s="1244"/>
      <c r="C4584" s="1221"/>
      <c r="I4584" s="1221"/>
      <c r="L4584" s="1221"/>
      <c r="Q4584" s="1299"/>
      <c r="R4584" s="1243"/>
    </row>
    <row r="4585" spans="1:18" s="1220" customFormat="1">
      <c r="A4585" s="1244"/>
      <c r="C4585" s="1221"/>
      <c r="I4585" s="1221"/>
      <c r="L4585" s="1221"/>
      <c r="Q4585" s="1299"/>
      <c r="R4585" s="1243"/>
    </row>
    <row r="4586" spans="1:18" s="1220" customFormat="1">
      <c r="A4586" s="1244"/>
      <c r="C4586" s="1221"/>
      <c r="I4586" s="1221"/>
      <c r="L4586" s="1221"/>
      <c r="Q4586" s="1299"/>
      <c r="R4586" s="1243"/>
    </row>
    <row r="4587" spans="1:18" s="1220" customFormat="1">
      <c r="A4587" s="1244"/>
      <c r="C4587" s="1221"/>
      <c r="I4587" s="1221"/>
      <c r="L4587" s="1221"/>
      <c r="Q4587" s="1299"/>
      <c r="R4587" s="1243"/>
    </row>
    <row r="4588" spans="1:18" s="1220" customFormat="1">
      <c r="A4588" s="1244"/>
      <c r="C4588" s="1221"/>
      <c r="I4588" s="1221"/>
      <c r="L4588" s="1221"/>
      <c r="Q4588" s="1299"/>
      <c r="R4588" s="1243"/>
    </row>
    <row r="4589" spans="1:18" s="1220" customFormat="1">
      <c r="A4589" s="1244"/>
      <c r="C4589" s="1221"/>
      <c r="I4589" s="1221"/>
      <c r="L4589" s="1221"/>
      <c r="Q4589" s="1299"/>
      <c r="R4589" s="1243"/>
    </row>
    <row r="4590" spans="1:18" s="1220" customFormat="1">
      <c r="A4590" s="1244"/>
      <c r="C4590" s="1221"/>
      <c r="I4590" s="1221"/>
      <c r="L4590" s="1221"/>
      <c r="Q4590" s="1299"/>
      <c r="R4590" s="1243"/>
    </row>
    <row r="4591" spans="1:18" s="1220" customFormat="1">
      <c r="A4591" s="1244"/>
      <c r="C4591" s="1221"/>
      <c r="I4591" s="1221"/>
      <c r="L4591" s="1221"/>
      <c r="Q4591" s="1299"/>
      <c r="R4591" s="1243"/>
    </row>
    <row r="4592" spans="1:18" s="1220" customFormat="1">
      <c r="A4592" s="1244"/>
      <c r="C4592" s="1221"/>
      <c r="I4592" s="1221"/>
      <c r="L4592" s="1221"/>
      <c r="Q4592" s="1299"/>
      <c r="R4592" s="1243"/>
    </row>
    <row r="4593" spans="1:18" s="1220" customFormat="1">
      <c r="A4593" s="1244"/>
      <c r="C4593" s="1221"/>
      <c r="I4593" s="1221"/>
      <c r="L4593" s="1221"/>
      <c r="Q4593" s="1299"/>
      <c r="R4593" s="1243"/>
    </row>
    <row r="4594" spans="1:18" s="1220" customFormat="1">
      <c r="A4594" s="1244"/>
      <c r="C4594" s="1221"/>
      <c r="I4594" s="1221"/>
      <c r="L4594" s="1221"/>
      <c r="Q4594" s="1299"/>
      <c r="R4594" s="1243"/>
    </row>
    <row r="4595" spans="1:18" s="1220" customFormat="1">
      <c r="A4595" s="1244"/>
      <c r="C4595" s="1221"/>
      <c r="I4595" s="1221"/>
      <c r="L4595" s="1221"/>
      <c r="Q4595" s="1299"/>
      <c r="R4595" s="1243"/>
    </row>
    <row r="4596" spans="1:18" s="1220" customFormat="1">
      <c r="A4596" s="1244"/>
      <c r="C4596" s="1221"/>
      <c r="I4596" s="1221"/>
      <c r="L4596" s="1221"/>
      <c r="Q4596" s="1299"/>
      <c r="R4596" s="1243"/>
    </row>
    <row r="4597" spans="1:18" s="1220" customFormat="1">
      <c r="A4597" s="1244"/>
      <c r="C4597" s="1221"/>
      <c r="I4597" s="1221"/>
      <c r="L4597" s="1221"/>
      <c r="Q4597" s="1299"/>
      <c r="R4597" s="1243"/>
    </row>
    <row r="4598" spans="1:18" s="1220" customFormat="1">
      <c r="A4598" s="1244"/>
      <c r="C4598" s="1221"/>
      <c r="I4598" s="1221"/>
      <c r="L4598" s="1221"/>
      <c r="Q4598" s="1299"/>
      <c r="R4598" s="1243"/>
    </row>
    <row r="4599" spans="1:18" s="1220" customFormat="1">
      <c r="A4599" s="1244"/>
      <c r="C4599" s="1221"/>
      <c r="I4599" s="1221"/>
      <c r="L4599" s="1221"/>
      <c r="Q4599" s="1299"/>
      <c r="R4599" s="1243"/>
    </row>
    <row r="4600" spans="1:18" s="1220" customFormat="1">
      <c r="A4600" s="1244"/>
      <c r="C4600" s="1221"/>
      <c r="I4600" s="1221"/>
      <c r="L4600" s="1221"/>
      <c r="Q4600" s="1299"/>
      <c r="R4600" s="1243"/>
    </row>
    <row r="4601" spans="1:18" s="1220" customFormat="1">
      <c r="A4601" s="1244"/>
      <c r="C4601" s="1221"/>
      <c r="I4601" s="1221"/>
      <c r="L4601" s="1221"/>
      <c r="Q4601" s="1299"/>
      <c r="R4601" s="1243"/>
    </row>
    <row r="4602" spans="1:18" s="1220" customFormat="1">
      <c r="A4602" s="1244"/>
      <c r="C4602" s="1221"/>
      <c r="I4602" s="1221"/>
      <c r="L4602" s="1221"/>
      <c r="Q4602" s="1299"/>
      <c r="R4602" s="1243"/>
    </row>
    <row r="4603" spans="1:18" s="1220" customFormat="1">
      <c r="A4603" s="1244"/>
      <c r="C4603" s="1221"/>
      <c r="I4603" s="1221"/>
      <c r="L4603" s="1221"/>
      <c r="Q4603" s="1299"/>
      <c r="R4603" s="1243"/>
    </row>
    <row r="4604" spans="1:18" s="1220" customFormat="1">
      <c r="A4604" s="1244"/>
      <c r="C4604" s="1221"/>
      <c r="I4604" s="1221"/>
      <c r="L4604" s="1221"/>
      <c r="Q4604" s="1299"/>
      <c r="R4604" s="1243"/>
    </row>
    <row r="4605" spans="1:18" s="1220" customFormat="1">
      <c r="A4605" s="1244"/>
      <c r="C4605" s="1221"/>
      <c r="I4605" s="1221"/>
      <c r="L4605" s="1221"/>
      <c r="Q4605" s="1299"/>
      <c r="R4605" s="1243"/>
    </row>
    <row r="4606" spans="1:18" s="1220" customFormat="1">
      <c r="A4606" s="1244"/>
      <c r="C4606" s="1221"/>
      <c r="I4606" s="1221"/>
      <c r="L4606" s="1221"/>
      <c r="Q4606" s="1299"/>
      <c r="R4606" s="1243"/>
    </row>
    <row r="4607" spans="1:18" s="1220" customFormat="1">
      <c r="A4607" s="1244"/>
      <c r="C4607" s="1221"/>
      <c r="I4607" s="1221"/>
      <c r="L4607" s="1221"/>
      <c r="Q4607" s="1299"/>
      <c r="R4607" s="1243"/>
    </row>
    <row r="4608" spans="1:18" s="1220" customFormat="1">
      <c r="A4608" s="1244"/>
      <c r="C4608" s="1221"/>
      <c r="I4608" s="1221"/>
      <c r="L4608" s="1221"/>
      <c r="Q4608" s="1299"/>
      <c r="R4608" s="1243"/>
    </row>
    <row r="4609" spans="1:18" s="1220" customFormat="1">
      <c r="A4609" s="1244"/>
      <c r="C4609" s="1221"/>
      <c r="I4609" s="1221"/>
      <c r="L4609" s="1221"/>
      <c r="Q4609" s="1299"/>
      <c r="R4609" s="1243"/>
    </row>
    <row r="4610" spans="1:18" s="1220" customFormat="1">
      <c r="A4610" s="1244"/>
      <c r="C4610" s="1221"/>
      <c r="I4610" s="1221"/>
      <c r="L4610" s="1221"/>
      <c r="Q4610" s="1299"/>
      <c r="R4610" s="1243"/>
    </row>
    <row r="4611" spans="1:18" s="1220" customFormat="1">
      <c r="A4611" s="1244"/>
      <c r="C4611" s="1221"/>
      <c r="I4611" s="1221"/>
      <c r="L4611" s="1221"/>
      <c r="Q4611" s="1299"/>
      <c r="R4611" s="1243"/>
    </row>
    <row r="4612" spans="1:18" s="1220" customFormat="1">
      <c r="A4612" s="1244"/>
      <c r="C4612" s="1221"/>
      <c r="I4612" s="1221"/>
      <c r="L4612" s="1221"/>
      <c r="Q4612" s="1299"/>
      <c r="R4612" s="1243"/>
    </row>
    <row r="4613" spans="1:18" s="1220" customFormat="1">
      <c r="A4613" s="1244"/>
      <c r="C4613" s="1221"/>
      <c r="I4613" s="1221"/>
      <c r="L4613" s="1221"/>
      <c r="Q4613" s="1299"/>
      <c r="R4613" s="1243"/>
    </row>
    <row r="4614" spans="1:18" s="1220" customFormat="1">
      <c r="A4614" s="1244"/>
      <c r="C4614" s="1221"/>
      <c r="I4614" s="1221"/>
      <c r="L4614" s="1221"/>
      <c r="Q4614" s="1299"/>
      <c r="R4614" s="1243"/>
    </row>
    <row r="4615" spans="1:18" s="1220" customFormat="1">
      <c r="A4615" s="1244"/>
      <c r="C4615" s="1221"/>
      <c r="I4615" s="1221"/>
      <c r="L4615" s="1221"/>
      <c r="Q4615" s="1299"/>
      <c r="R4615" s="1243"/>
    </row>
    <row r="4616" spans="1:18" s="1220" customFormat="1">
      <c r="A4616" s="1244"/>
      <c r="C4616" s="1221"/>
      <c r="I4616" s="1221"/>
      <c r="L4616" s="1221"/>
      <c r="Q4616" s="1299"/>
      <c r="R4616" s="1243"/>
    </row>
    <row r="4617" spans="1:18" s="1220" customFormat="1">
      <c r="A4617" s="1244"/>
      <c r="C4617" s="1221"/>
      <c r="I4617" s="1221"/>
      <c r="L4617" s="1221"/>
      <c r="Q4617" s="1299"/>
      <c r="R4617" s="1243"/>
    </row>
    <row r="4618" spans="1:18" s="1220" customFormat="1">
      <c r="A4618" s="1244"/>
      <c r="C4618" s="1221"/>
      <c r="I4618" s="1221"/>
      <c r="L4618" s="1221"/>
      <c r="Q4618" s="1299"/>
      <c r="R4618" s="1243"/>
    </row>
    <row r="4619" spans="1:18" s="1220" customFormat="1">
      <c r="A4619" s="1244"/>
      <c r="C4619" s="1221"/>
      <c r="I4619" s="1221"/>
      <c r="L4619" s="1221"/>
      <c r="Q4619" s="1299"/>
      <c r="R4619" s="1243"/>
    </row>
    <row r="4620" spans="1:18" s="1220" customFormat="1">
      <c r="A4620" s="1244"/>
      <c r="C4620" s="1221"/>
      <c r="I4620" s="1221"/>
      <c r="L4620" s="1221"/>
      <c r="Q4620" s="1299"/>
      <c r="R4620" s="1243"/>
    </row>
    <row r="4621" spans="1:18" s="1220" customFormat="1">
      <c r="A4621" s="1244"/>
      <c r="C4621" s="1221"/>
      <c r="I4621" s="1221"/>
      <c r="L4621" s="1221"/>
      <c r="Q4621" s="1299"/>
      <c r="R4621" s="1243"/>
    </row>
    <row r="4622" spans="1:18" s="1220" customFormat="1">
      <c r="A4622" s="1244"/>
      <c r="C4622" s="1221"/>
      <c r="I4622" s="1221"/>
      <c r="L4622" s="1221"/>
      <c r="Q4622" s="1299"/>
      <c r="R4622" s="1243"/>
    </row>
    <row r="4623" spans="1:18" s="1220" customFormat="1">
      <c r="A4623" s="1244"/>
      <c r="C4623" s="1221"/>
      <c r="I4623" s="1221"/>
      <c r="L4623" s="1221"/>
      <c r="Q4623" s="1299"/>
      <c r="R4623" s="1243"/>
    </row>
    <row r="4624" spans="1:18" s="1220" customFormat="1">
      <c r="A4624" s="1244"/>
      <c r="C4624" s="1221"/>
      <c r="I4624" s="1221"/>
      <c r="L4624" s="1221"/>
      <c r="Q4624" s="1299"/>
      <c r="R4624" s="1243"/>
    </row>
    <row r="4625" spans="1:18" s="1220" customFormat="1">
      <c r="A4625" s="1244"/>
      <c r="C4625" s="1221"/>
      <c r="I4625" s="1221"/>
      <c r="L4625" s="1221"/>
      <c r="Q4625" s="1299"/>
      <c r="R4625" s="1243"/>
    </row>
    <row r="4626" spans="1:18" s="1220" customFormat="1">
      <c r="A4626" s="1244"/>
      <c r="C4626" s="1221"/>
      <c r="I4626" s="1221"/>
      <c r="L4626" s="1221"/>
      <c r="Q4626" s="1299"/>
      <c r="R4626" s="1243"/>
    </row>
    <row r="4627" spans="1:18" s="1220" customFormat="1">
      <c r="A4627" s="1244"/>
      <c r="C4627" s="1221"/>
      <c r="I4627" s="1221"/>
      <c r="L4627" s="1221"/>
      <c r="Q4627" s="1299"/>
      <c r="R4627" s="1243"/>
    </row>
    <row r="4628" spans="1:18" s="1220" customFormat="1">
      <c r="A4628" s="1244"/>
      <c r="C4628" s="1221"/>
      <c r="I4628" s="1221"/>
      <c r="L4628" s="1221"/>
      <c r="Q4628" s="1299"/>
      <c r="R4628" s="1243"/>
    </row>
    <row r="4629" spans="1:18" s="1220" customFormat="1">
      <c r="A4629" s="1244"/>
      <c r="C4629" s="1221"/>
      <c r="I4629" s="1221"/>
      <c r="L4629" s="1221"/>
      <c r="Q4629" s="1299"/>
      <c r="R4629" s="1243"/>
    </row>
    <row r="4630" spans="1:18" s="1220" customFormat="1">
      <c r="A4630" s="1244"/>
      <c r="C4630" s="1221"/>
      <c r="I4630" s="1221"/>
      <c r="L4630" s="1221"/>
      <c r="Q4630" s="1299"/>
      <c r="R4630" s="1243"/>
    </row>
    <row r="4631" spans="1:18" s="1220" customFormat="1">
      <c r="A4631" s="1244"/>
      <c r="C4631" s="1221"/>
      <c r="I4631" s="1221"/>
      <c r="L4631" s="1221"/>
      <c r="Q4631" s="1299"/>
      <c r="R4631" s="1243"/>
    </row>
    <row r="4632" spans="1:18" s="1220" customFormat="1">
      <c r="A4632" s="1244"/>
      <c r="C4632" s="1221"/>
      <c r="I4632" s="1221"/>
      <c r="L4632" s="1221"/>
      <c r="Q4632" s="1299"/>
      <c r="R4632" s="1243"/>
    </row>
    <row r="4633" spans="1:18" s="1220" customFormat="1">
      <c r="A4633" s="1244"/>
      <c r="C4633" s="1221"/>
      <c r="I4633" s="1221"/>
      <c r="L4633" s="1221"/>
      <c r="Q4633" s="1299"/>
      <c r="R4633" s="1243"/>
    </row>
    <row r="4634" spans="1:18" s="1220" customFormat="1">
      <c r="A4634" s="1244"/>
      <c r="C4634" s="1221"/>
      <c r="I4634" s="1221"/>
      <c r="L4634" s="1221"/>
      <c r="Q4634" s="1299"/>
      <c r="R4634" s="1243"/>
    </row>
    <row r="4635" spans="1:18" s="1220" customFormat="1">
      <c r="A4635" s="1244"/>
      <c r="C4635" s="1221"/>
      <c r="I4635" s="1221"/>
      <c r="L4635" s="1221"/>
      <c r="Q4635" s="1299"/>
      <c r="R4635" s="1243"/>
    </row>
    <row r="4636" spans="1:18" s="1220" customFormat="1">
      <c r="A4636" s="1244"/>
      <c r="C4636" s="1221"/>
      <c r="I4636" s="1221"/>
      <c r="L4636" s="1221"/>
      <c r="Q4636" s="1299"/>
      <c r="R4636" s="1243"/>
    </row>
    <row r="4637" spans="1:18" s="1220" customFormat="1">
      <c r="A4637" s="1244"/>
      <c r="C4637" s="1221"/>
      <c r="I4637" s="1221"/>
      <c r="L4637" s="1221"/>
      <c r="Q4637" s="1299"/>
      <c r="R4637" s="1243"/>
    </row>
    <row r="4638" spans="1:18" s="1220" customFormat="1">
      <c r="A4638" s="1244"/>
      <c r="C4638" s="1221"/>
      <c r="I4638" s="1221"/>
      <c r="L4638" s="1221"/>
      <c r="Q4638" s="1299"/>
      <c r="R4638" s="1243"/>
    </row>
    <row r="4639" spans="1:18" s="1220" customFormat="1">
      <c r="A4639" s="1244"/>
      <c r="C4639" s="1221"/>
      <c r="I4639" s="1221"/>
      <c r="L4639" s="1221"/>
      <c r="Q4639" s="1299"/>
      <c r="R4639" s="1243"/>
    </row>
    <row r="4640" spans="1:18" s="1220" customFormat="1">
      <c r="A4640" s="1244"/>
      <c r="C4640" s="1221"/>
      <c r="I4640" s="1221"/>
      <c r="L4640" s="1221"/>
      <c r="Q4640" s="1299"/>
      <c r="R4640" s="1243"/>
    </row>
    <row r="4641" spans="1:18" s="1220" customFormat="1">
      <c r="A4641" s="1244"/>
      <c r="C4641" s="1221"/>
      <c r="I4641" s="1221"/>
      <c r="L4641" s="1221"/>
      <c r="Q4641" s="1299"/>
      <c r="R4641" s="1243"/>
    </row>
    <row r="4642" spans="1:18" s="1220" customFormat="1">
      <c r="A4642" s="1244"/>
      <c r="C4642" s="1221"/>
      <c r="I4642" s="1221"/>
      <c r="L4642" s="1221"/>
      <c r="Q4642" s="1299"/>
      <c r="R4642" s="1243"/>
    </row>
    <row r="4643" spans="1:18" s="1220" customFormat="1">
      <c r="A4643" s="1244"/>
      <c r="C4643" s="1221"/>
      <c r="I4643" s="1221"/>
      <c r="L4643" s="1221"/>
      <c r="Q4643" s="1299"/>
      <c r="R4643" s="1243"/>
    </row>
    <row r="4644" spans="1:18" s="1220" customFormat="1">
      <c r="A4644" s="1244"/>
      <c r="C4644" s="1221"/>
      <c r="I4644" s="1221"/>
      <c r="L4644" s="1221"/>
      <c r="Q4644" s="1299"/>
      <c r="R4644" s="1243"/>
    </row>
    <row r="4645" spans="1:18" s="1220" customFormat="1">
      <c r="A4645" s="1244"/>
      <c r="C4645" s="1221"/>
      <c r="I4645" s="1221"/>
      <c r="L4645" s="1221"/>
      <c r="Q4645" s="1299"/>
      <c r="R4645" s="1243"/>
    </row>
    <row r="4646" spans="1:18" s="1220" customFormat="1">
      <c r="A4646" s="1244"/>
      <c r="C4646" s="1221"/>
      <c r="I4646" s="1221"/>
      <c r="L4646" s="1221"/>
      <c r="Q4646" s="1299"/>
      <c r="R4646" s="1243"/>
    </row>
    <row r="4647" spans="1:18" s="1220" customFormat="1">
      <c r="A4647" s="1244"/>
      <c r="C4647" s="1221"/>
      <c r="I4647" s="1221"/>
      <c r="L4647" s="1221"/>
      <c r="Q4647" s="1299"/>
      <c r="R4647" s="1243"/>
    </row>
    <row r="4648" spans="1:18" s="1220" customFormat="1">
      <c r="A4648" s="1244"/>
      <c r="C4648" s="1221"/>
      <c r="I4648" s="1221"/>
      <c r="L4648" s="1221"/>
      <c r="Q4648" s="1299"/>
      <c r="R4648" s="1243"/>
    </row>
    <row r="4649" spans="1:18" s="1220" customFormat="1">
      <c r="A4649" s="1244"/>
      <c r="C4649" s="1221"/>
      <c r="I4649" s="1221"/>
      <c r="L4649" s="1221"/>
      <c r="Q4649" s="1299"/>
      <c r="R4649" s="1243"/>
    </row>
    <row r="4650" spans="1:18" s="1220" customFormat="1">
      <c r="A4650" s="1244"/>
      <c r="C4650" s="1221"/>
      <c r="I4650" s="1221"/>
      <c r="L4650" s="1221"/>
      <c r="Q4650" s="1299"/>
      <c r="R4650" s="1243"/>
    </row>
    <row r="4651" spans="1:18" s="1220" customFormat="1">
      <c r="A4651" s="1244"/>
      <c r="C4651" s="1221"/>
      <c r="I4651" s="1221"/>
      <c r="L4651" s="1221"/>
      <c r="Q4651" s="1299"/>
      <c r="R4651" s="1243"/>
    </row>
    <row r="4652" spans="1:18" s="1220" customFormat="1">
      <c r="A4652" s="1244"/>
      <c r="C4652" s="1221"/>
      <c r="I4652" s="1221"/>
      <c r="L4652" s="1221"/>
      <c r="Q4652" s="1299"/>
      <c r="R4652" s="1243"/>
    </row>
    <row r="4653" spans="1:18" s="1220" customFormat="1">
      <c r="A4653" s="1244"/>
      <c r="C4653" s="1221"/>
      <c r="I4653" s="1221"/>
      <c r="L4653" s="1221"/>
      <c r="Q4653" s="1299"/>
      <c r="R4653" s="1243"/>
    </row>
    <row r="4654" spans="1:18" s="1220" customFormat="1">
      <c r="A4654" s="1244"/>
      <c r="C4654" s="1221"/>
      <c r="I4654" s="1221"/>
      <c r="L4654" s="1221"/>
      <c r="Q4654" s="1299"/>
      <c r="R4654" s="1243"/>
    </row>
    <row r="4655" spans="1:18" s="1220" customFormat="1">
      <c r="A4655" s="1244"/>
      <c r="C4655" s="1221"/>
      <c r="I4655" s="1221"/>
      <c r="L4655" s="1221"/>
      <c r="Q4655" s="1299"/>
      <c r="R4655" s="1243"/>
    </row>
    <row r="4656" spans="1:18" s="1220" customFormat="1">
      <c r="A4656" s="1244"/>
      <c r="C4656" s="1221"/>
      <c r="I4656" s="1221"/>
      <c r="L4656" s="1221"/>
      <c r="Q4656" s="1299"/>
      <c r="R4656" s="1243"/>
    </row>
    <row r="4657" spans="1:18" s="1220" customFormat="1">
      <c r="A4657" s="1244"/>
      <c r="C4657" s="1221"/>
      <c r="I4657" s="1221"/>
      <c r="L4657" s="1221"/>
      <c r="Q4657" s="1299"/>
      <c r="R4657" s="1243"/>
    </row>
    <row r="4658" spans="1:18" s="1220" customFormat="1">
      <c r="A4658" s="1244"/>
      <c r="C4658" s="1221"/>
      <c r="I4658" s="1221"/>
      <c r="L4658" s="1221"/>
      <c r="Q4658" s="1299"/>
      <c r="R4658" s="1243"/>
    </row>
    <row r="4659" spans="1:18" s="1220" customFormat="1">
      <c r="A4659" s="1244"/>
      <c r="C4659" s="1221"/>
      <c r="I4659" s="1221"/>
      <c r="L4659" s="1221"/>
      <c r="Q4659" s="1299"/>
      <c r="R4659" s="1243"/>
    </row>
    <row r="4660" spans="1:18" s="1220" customFormat="1">
      <c r="A4660" s="1244"/>
      <c r="C4660" s="1221"/>
      <c r="I4660" s="1221"/>
      <c r="L4660" s="1221"/>
      <c r="Q4660" s="1299"/>
      <c r="R4660" s="1243"/>
    </row>
    <row r="4661" spans="1:18" s="1220" customFormat="1">
      <c r="A4661" s="1244"/>
      <c r="C4661" s="1221"/>
      <c r="I4661" s="1221"/>
      <c r="L4661" s="1221"/>
      <c r="Q4661" s="1299"/>
      <c r="R4661" s="1243"/>
    </row>
    <row r="4662" spans="1:18" s="1220" customFormat="1">
      <c r="A4662" s="1244"/>
      <c r="C4662" s="1221"/>
      <c r="I4662" s="1221"/>
      <c r="L4662" s="1221"/>
      <c r="Q4662" s="1299"/>
      <c r="R4662" s="1243"/>
    </row>
    <row r="4663" spans="1:18" s="1220" customFormat="1">
      <c r="A4663" s="1244"/>
      <c r="C4663" s="1221"/>
      <c r="I4663" s="1221"/>
      <c r="L4663" s="1221"/>
      <c r="Q4663" s="1299"/>
      <c r="R4663" s="1243"/>
    </row>
    <row r="4664" spans="1:18" s="1220" customFormat="1">
      <c r="A4664" s="1244"/>
      <c r="C4664" s="1221"/>
      <c r="I4664" s="1221"/>
      <c r="L4664" s="1221"/>
      <c r="Q4664" s="1299"/>
      <c r="R4664" s="1243"/>
    </row>
    <row r="4665" spans="1:18" s="1220" customFormat="1">
      <c r="A4665" s="1244"/>
      <c r="C4665" s="1221"/>
      <c r="I4665" s="1221"/>
      <c r="L4665" s="1221"/>
      <c r="Q4665" s="1299"/>
      <c r="R4665" s="1243"/>
    </row>
    <row r="4666" spans="1:18" s="1220" customFormat="1">
      <c r="A4666" s="1244"/>
      <c r="C4666" s="1221"/>
      <c r="I4666" s="1221"/>
      <c r="L4666" s="1221"/>
      <c r="Q4666" s="1299"/>
      <c r="R4666" s="1243"/>
    </row>
    <row r="4667" spans="1:18" s="1220" customFormat="1">
      <c r="A4667" s="1244"/>
      <c r="C4667" s="1221"/>
      <c r="I4667" s="1221"/>
      <c r="L4667" s="1221"/>
      <c r="Q4667" s="1299"/>
      <c r="R4667" s="1243"/>
    </row>
    <row r="4668" spans="1:18" s="1220" customFormat="1">
      <c r="A4668" s="1244"/>
      <c r="C4668" s="1221"/>
      <c r="I4668" s="1221"/>
      <c r="L4668" s="1221"/>
      <c r="Q4668" s="1299"/>
      <c r="R4668" s="1243"/>
    </row>
    <row r="4669" spans="1:18" s="1220" customFormat="1">
      <c r="A4669" s="1244"/>
      <c r="C4669" s="1221"/>
      <c r="I4669" s="1221"/>
      <c r="L4669" s="1221"/>
      <c r="Q4669" s="1299"/>
      <c r="R4669" s="1243"/>
    </row>
    <row r="4670" spans="1:18" s="1220" customFormat="1">
      <c r="A4670" s="1244"/>
      <c r="C4670" s="1221"/>
      <c r="I4670" s="1221"/>
      <c r="L4670" s="1221"/>
      <c r="Q4670" s="1299"/>
      <c r="R4670" s="1243"/>
    </row>
    <row r="4671" spans="1:18" s="1220" customFormat="1">
      <c r="A4671" s="1244"/>
      <c r="C4671" s="1221"/>
      <c r="I4671" s="1221"/>
      <c r="L4671" s="1221"/>
      <c r="Q4671" s="1299"/>
      <c r="R4671" s="1243"/>
    </row>
    <row r="4672" spans="1:18" s="1220" customFormat="1">
      <c r="A4672" s="1244"/>
      <c r="C4672" s="1221"/>
      <c r="I4672" s="1221"/>
      <c r="L4672" s="1221"/>
      <c r="Q4672" s="1299"/>
      <c r="R4672" s="1243"/>
    </row>
    <row r="4673" spans="1:18" s="1220" customFormat="1">
      <c r="A4673" s="1244"/>
      <c r="C4673" s="1221"/>
      <c r="I4673" s="1221"/>
      <c r="L4673" s="1221"/>
      <c r="Q4673" s="1299"/>
      <c r="R4673" s="1243"/>
    </row>
    <row r="4674" spans="1:18" s="1220" customFormat="1">
      <c r="A4674" s="1244"/>
      <c r="C4674" s="1221"/>
      <c r="I4674" s="1221"/>
      <c r="L4674" s="1221"/>
      <c r="Q4674" s="1299"/>
      <c r="R4674" s="1243"/>
    </row>
    <row r="4675" spans="1:18" s="1220" customFormat="1">
      <c r="A4675" s="1244"/>
      <c r="C4675" s="1221"/>
      <c r="I4675" s="1221"/>
      <c r="L4675" s="1221"/>
      <c r="Q4675" s="1299"/>
      <c r="R4675" s="1243"/>
    </row>
    <row r="4676" spans="1:18" s="1220" customFormat="1">
      <c r="A4676" s="1244"/>
      <c r="C4676" s="1221"/>
      <c r="I4676" s="1221"/>
      <c r="L4676" s="1221"/>
      <c r="Q4676" s="1299"/>
      <c r="R4676" s="1243"/>
    </row>
    <row r="4677" spans="1:18" s="1220" customFormat="1">
      <c r="A4677" s="1244"/>
      <c r="C4677" s="1221"/>
      <c r="I4677" s="1221"/>
      <c r="L4677" s="1221"/>
      <c r="Q4677" s="1299"/>
      <c r="R4677" s="1243"/>
    </row>
    <row r="4678" spans="1:18" s="1220" customFormat="1">
      <c r="A4678" s="1244"/>
      <c r="C4678" s="1221"/>
      <c r="I4678" s="1221"/>
      <c r="L4678" s="1221"/>
      <c r="Q4678" s="1299"/>
      <c r="R4678" s="1243"/>
    </row>
    <row r="4679" spans="1:18" s="1220" customFormat="1">
      <c r="A4679" s="1244"/>
      <c r="C4679" s="1221"/>
      <c r="I4679" s="1221"/>
      <c r="L4679" s="1221"/>
      <c r="Q4679" s="1299"/>
      <c r="R4679" s="1243"/>
    </row>
    <row r="4680" spans="1:18" s="1220" customFormat="1">
      <c r="A4680" s="1244"/>
      <c r="C4680" s="1221"/>
      <c r="I4680" s="1221"/>
      <c r="L4680" s="1221"/>
      <c r="Q4680" s="1299"/>
      <c r="R4680" s="1243"/>
    </row>
    <row r="4681" spans="1:18" s="1220" customFormat="1">
      <c r="A4681" s="1244"/>
      <c r="C4681" s="1221"/>
      <c r="I4681" s="1221"/>
      <c r="L4681" s="1221"/>
      <c r="Q4681" s="1299"/>
      <c r="R4681" s="1243"/>
    </row>
    <row r="4682" spans="1:18" s="1220" customFormat="1">
      <c r="A4682" s="1244"/>
      <c r="C4682" s="1221"/>
      <c r="I4682" s="1221"/>
      <c r="L4682" s="1221"/>
      <c r="Q4682" s="1299"/>
      <c r="R4682" s="1243"/>
    </row>
    <row r="4683" spans="1:18" s="1220" customFormat="1">
      <c r="A4683" s="1244"/>
      <c r="C4683" s="1221"/>
      <c r="I4683" s="1221"/>
      <c r="L4683" s="1221"/>
      <c r="Q4683" s="1299"/>
      <c r="R4683" s="1243"/>
    </row>
    <row r="4684" spans="1:18" s="1220" customFormat="1">
      <c r="A4684" s="1244"/>
      <c r="C4684" s="1221"/>
      <c r="I4684" s="1221"/>
      <c r="L4684" s="1221"/>
      <c r="Q4684" s="1299"/>
      <c r="R4684" s="1243"/>
    </row>
    <row r="4685" spans="1:18" s="1220" customFormat="1">
      <c r="A4685" s="1244"/>
      <c r="C4685" s="1221"/>
      <c r="I4685" s="1221"/>
      <c r="L4685" s="1221"/>
      <c r="Q4685" s="1299"/>
      <c r="R4685" s="1243"/>
    </row>
    <row r="4686" spans="1:18" s="1220" customFormat="1">
      <c r="A4686" s="1244"/>
      <c r="C4686" s="1221"/>
      <c r="I4686" s="1221"/>
      <c r="L4686" s="1221"/>
      <c r="Q4686" s="1299"/>
      <c r="R4686" s="1243"/>
    </row>
    <row r="4687" spans="1:18" s="1220" customFormat="1">
      <c r="A4687" s="1244"/>
      <c r="C4687" s="1221"/>
      <c r="I4687" s="1221"/>
      <c r="L4687" s="1221"/>
      <c r="Q4687" s="1299"/>
      <c r="R4687" s="1243"/>
    </row>
    <row r="4688" spans="1:18" s="1220" customFormat="1">
      <c r="A4688" s="1244"/>
      <c r="C4688" s="1221"/>
      <c r="I4688" s="1221"/>
      <c r="L4688" s="1221"/>
      <c r="Q4688" s="1299"/>
      <c r="R4688" s="1243"/>
    </row>
    <row r="4689" spans="1:18" s="1220" customFormat="1">
      <c r="A4689" s="1244"/>
      <c r="C4689" s="1221"/>
      <c r="I4689" s="1221"/>
      <c r="L4689" s="1221"/>
      <c r="Q4689" s="1299"/>
      <c r="R4689" s="1243"/>
    </row>
    <row r="4690" spans="1:18" s="1220" customFormat="1">
      <c r="A4690" s="1244"/>
      <c r="C4690" s="1221"/>
      <c r="I4690" s="1221"/>
      <c r="L4690" s="1221"/>
      <c r="Q4690" s="1299"/>
      <c r="R4690" s="1243"/>
    </row>
    <row r="4691" spans="1:18" s="1220" customFormat="1">
      <c r="A4691" s="1244"/>
      <c r="C4691" s="1221"/>
      <c r="I4691" s="1221"/>
      <c r="L4691" s="1221"/>
      <c r="Q4691" s="1299"/>
      <c r="R4691" s="1243"/>
    </row>
    <row r="4692" spans="1:18" s="1220" customFormat="1">
      <c r="A4692" s="1244"/>
      <c r="C4692" s="1221"/>
      <c r="I4692" s="1221"/>
      <c r="L4692" s="1221"/>
      <c r="Q4692" s="1299"/>
      <c r="R4692" s="1243"/>
    </row>
    <row r="4693" spans="1:18" s="1220" customFormat="1">
      <c r="A4693" s="1244"/>
      <c r="C4693" s="1221"/>
      <c r="I4693" s="1221"/>
      <c r="L4693" s="1221"/>
      <c r="Q4693" s="1299"/>
      <c r="R4693" s="1243"/>
    </row>
    <row r="4694" spans="1:18" s="1220" customFormat="1">
      <c r="A4694" s="1244"/>
      <c r="C4694" s="1221"/>
      <c r="I4694" s="1221"/>
      <c r="L4694" s="1221"/>
      <c r="Q4694" s="1299"/>
      <c r="R4694" s="1243"/>
    </row>
    <row r="4695" spans="1:18" s="1220" customFormat="1">
      <c r="A4695" s="1244"/>
      <c r="C4695" s="1221"/>
      <c r="I4695" s="1221"/>
      <c r="L4695" s="1221"/>
      <c r="Q4695" s="1299"/>
      <c r="R4695" s="1243"/>
    </row>
    <row r="4696" spans="1:18" s="1220" customFormat="1">
      <c r="A4696" s="1244"/>
      <c r="C4696" s="1221"/>
      <c r="I4696" s="1221"/>
      <c r="L4696" s="1221"/>
      <c r="Q4696" s="1299"/>
      <c r="R4696" s="1243"/>
    </row>
    <row r="4697" spans="1:18" s="1220" customFormat="1">
      <c r="A4697" s="1244"/>
      <c r="C4697" s="1221"/>
      <c r="I4697" s="1221"/>
      <c r="L4697" s="1221"/>
      <c r="Q4697" s="1299"/>
      <c r="R4697" s="1243"/>
    </row>
    <row r="4698" spans="1:18" s="1220" customFormat="1">
      <c r="A4698" s="1244"/>
      <c r="C4698" s="1221"/>
      <c r="I4698" s="1221"/>
      <c r="L4698" s="1221"/>
      <c r="Q4698" s="1299"/>
      <c r="R4698" s="1243"/>
    </row>
    <row r="4699" spans="1:18" s="1220" customFormat="1">
      <c r="A4699" s="1244"/>
      <c r="C4699" s="1221"/>
      <c r="I4699" s="1221"/>
      <c r="L4699" s="1221"/>
      <c r="Q4699" s="1299"/>
      <c r="R4699" s="1243"/>
    </row>
    <row r="4700" spans="1:18" s="1220" customFormat="1">
      <c r="A4700" s="1244"/>
      <c r="C4700" s="1221"/>
      <c r="I4700" s="1221"/>
      <c r="L4700" s="1221"/>
      <c r="Q4700" s="1299"/>
      <c r="R4700" s="1243"/>
    </row>
    <row r="4701" spans="1:18" s="1220" customFormat="1">
      <c r="A4701" s="1244"/>
      <c r="C4701" s="1221"/>
      <c r="I4701" s="1221"/>
      <c r="L4701" s="1221"/>
      <c r="Q4701" s="1299"/>
      <c r="R4701" s="1243"/>
    </row>
    <row r="4702" spans="1:18" s="1220" customFormat="1">
      <c r="A4702" s="1244"/>
      <c r="C4702" s="1221"/>
      <c r="I4702" s="1221"/>
      <c r="L4702" s="1221"/>
      <c r="Q4702" s="1299"/>
      <c r="R4702" s="1243"/>
    </row>
    <row r="4703" spans="1:18" s="1220" customFormat="1">
      <c r="A4703" s="1244"/>
      <c r="C4703" s="1221"/>
      <c r="I4703" s="1221"/>
      <c r="L4703" s="1221"/>
      <c r="Q4703" s="1299"/>
      <c r="R4703" s="1243"/>
    </row>
    <row r="4704" spans="1:18" s="1220" customFormat="1">
      <c r="A4704" s="1244"/>
      <c r="C4704" s="1221"/>
      <c r="I4704" s="1221"/>
      <c r="L4704" s="1221"/>
      <c r="Q4704" s="1299"/>
      <c r="R4704" s="1243"/>
    </row>
    <row r="4705" spans="1:18" s="1220" customFormat="1">
      <c r="A4705" s="1244"/>
      <c r="C4705" s="1221"/>
      <c r="I4705" s="1221"/>
      <c r="L4705" s="1221"/>
      <c r="Q4705" s="1299"/>
      <c r="R4705" s="1243"/>
    </row>
    <row r="4706" spans="1:18" s="1220" customFormat="1">
      <c r="A4706" s="1244"/>
      <c r="C4706" s="1221"/>
      <c r="I4706" s="1221"/>
      <c r="L4706" s="1221"/>
      <c r="Q4706" s="1299"/>
      <c r="R4706" s="1243"/>
    </row>
    <row r="4707" spans="1:18" s="1220" customFormat="1">
      <c r="A4707" s="1244"/>
      <c r="C4707" s="1221"/>
      <c r="I4707" s="1221"/>
      <c r="L4707" s="1221"/>
      <c r="Q4707" s="1299"/>
      <c r="R4707" s="1243"/>
    </row>
    <row r="4708" spans="1:18" s="1220" customFormat="1">
      <c r="A4708" s="1244"/>
      <c r="C4708" s="1221"/>
      <c r="I4708" s="1221"/>
      <c r="L4708" s="1221"/>
      <c r="Q4708" s="1299"/>
      <c r="R4708" s="1243"/>
    </row>
    <row r="4709" spans="1:18" s="1220" customFormat="1">
      <c r="A4709" s="1244"/>
      <c r="C4709" s="1221"/>
      <c r="I4709" s="1221"/>
      <c r="L4709" s="1221"/>
      <c r="Q4709" s="1299"/>
      <c r="R4709" s="1243"/>
    </row>
    <row r="4710" spans="1:18" s="1220" customFormat="1">
      <c r="A4710" s="1244"/>
      <c r="C4710" s="1221"/>
      <c r="I4710" s="1221"/>
      <c r="L4710" s="1221"/>
      <c r="Q4710" s="1299"/>
      <c r="R4710" s="1243"/>
    </row>
    <row r="4711" spans="1:18" s="1220" customFormat="1">
      <c r="A4711" s="1244"/>
      <c r="C4711" s="1221"/>
      <c r="I4711" s="1221"/>
      <c r="L4711" s="1221"/>
      <c r="Q4711" s="1299"/>
      <c r="R4711" s="1243"/>
    </row>
    <row r="4712" spans="1:18" s="1220" customFormat="1">
      <c r="A4712" s="1244"/>
      <c r="C4712" s="1221"/>
      <c r="I4712" s="1221"/>
      <c r="L4712" s="1221"/>
      <c r="Q4712" s="1299"/>
      <c r="R4712" s="1243"/>
    </row>
    <row r="4713" spans="1:18" s="1220" customFormat="1">
      <c r="A4713" s="1244"/>
      <c r="C4713" s="1221"/>
      <c r="I4713" s="1221"/>
      <c r="L4713" s="1221"/>
      <c r="Q4713" s="1299"/>
      <c r="R4713" s="1243"/>
    </row>
    <row r="4714" spans="1:18" s="1220" customFormat="1">
      <c r="A4714" s="1244"/>
      <c r="C4714" s="1221"/>
      <c r="I4714" s="1221"/>
      <c r="L4714" s="1221"/>
      <c r="Q4714" s="1299"/>
      <c r="R4714" s="1243"/>
    </row>
    <row r="4715" spans="1:18" s="1220" customFormat="1">
      <c r="A4715" s="1244"/>
      <c r="C4715" s="1221"/>
      <c r="I4715" s="1221"/>
      <c r="L4715" s="1221"/>
      <c r="Q4715" s="1299"/>
      <c r="R4715" s="1243"/>
    </row>
    <row r="4716" spans="1:18" s="1220" customFormat="1">
      <c r="A4716" s="1244"/>
      <c r="C4716" s="1221"/>
      <c r="I4716" s="1221"/>
      <c r="L4716" s="1221"/>
      <c r="Q4716" s="1299"/>
      <c r="R4716" s="1243"/>
    </row>
    <row r="4717" spans="1:18" s="1220" customFormat="1">
      <c r="A4717" s="1244"/>
      <c r="C4717" s="1221"/>
      <c r="I4717" s="1221"/>
      <c r="L4717" s="1221"/>
      <c r="Q4717" s="1299"/>
      <c r="R4717" s="1243"/>
    </row>
    <row r="4718" spans="1:18" s="1220" customFormat="1">
      <c r="A4718" s="1244"/>
      <c r="C4718" s="1221"/>
      <c r="I4718" s="1221"/>
      <c r="L4718" s="1221"/>
      <c r="Q4718" s="1299"/>
      <c r="R4718" s="1243"/>
    </row>
    <row r="4719" spans="1:18" s="1220" customFormat="1">
      <c r="A4719" s="1244"/>
      <c r="C4719" s="1221"/>
      <c r="I4719" s="1221"/>
      <c r="L4719" s="1221"/>
      <c r="Q4719" s="1299"/>
      <c r="R4719" s="1243"/>
    </row>
    <row r="4720" spans="1:18" s="1220" customFormat="1">
      <c r="A4720" s="1244"/>
      <c r="C4720" s="1221"/>
      <c r="I4720" s="1221"/>
      <c r="L4720" s="1221"/>
      <c r="Q4720" s="1299"/>
      <c r="R4720" s="1243"/>
    </row>
    <row r="4721" spans="1:18" s="1220" customFormat="1">
      <c r="A4721" s="1244"/>
      <c r="C4721" s="1221"/>
      <c r="I4721" s="1221"/>
      <c r="L4721" s="1221"/>
      <c r="Q4721" s="1299"/>
      <c r="R4721" s="1243"/>
    </row>
    <row r="4722" spans="1:18" s="1220" customFormat="1">
      <c r="A4722" s="1244"/>
      <c r="C4722" s="1221"/>
      <c r="I4722" s="1221"/>
      <c r="L4722" s="1221"/>
      <c r="Q4722" s="1299"/>
      <c r="R4722" s="1243"/>
    </row>
    <row r="4723" spans="1:18" s="1220" customFormat="1">
      <c r="A4723" s="1244"/>
      <c r="C4723" s="1221"/>
      <c r="I4723" s="1221"/>
      <c r="L4723" s="1221"/>
      <c r="Q4723" s="1299"/>
      <c r="R4723" s="1243"/>
    </row>
    <row r="4724" spans="1:18" s="1220" customFormat="1">
      <c r="A4724" s="1244"/>
      <c r="C4724" s="1221"/>
      <c r="I4724" s="1221"/>
      <c r="L4724" s="1221"/>
      <c r="Q4724" s="1299"/>
      <c r="R4724" s="1243"/>
    </row>
    <row r="4725" spans="1:18" s="1220" customFormat="1">
      <c r="A4725" s="1244"/>
      <c r="C4725" s="1221"/>
      <c r="I4725" s="1221"/>
      <c r="L4725" s="1221"/>
      <c r="Q4725" s="1299"/>
      <c r="R4725" s="1243"/>
    </row>
    <row r="4726" spans="1:18" s="1220" customFormat="1">
      <c r="A4726" s="1244"/>
      <c r="C4726" s="1221"/>
      <c r="I4726" s="1221"/>
      <c r="L4726" s="1221"/>
      <c r="Q4726" s="1299"/>
      <c r="R4726" s="1243"/>
    </row>
    <row r="4727" spans="1:18" s="1220" customFormat="1">
      <c r="A4727" s="1244"/>
      <c r="C4727" s="1221"/>
      <c r="I4727" s="1221"/>
      <c r="L4727" s="1221"/>
      <c r="Q4727" s="1299"/>
      <c r="R4727" s="1243"/>
    </row>
    <row r="4728" spans="1:18" s="1220" customFormat="1">
      <c r="A4728" s="1244"/>
      <c r="C4728" s="1221"/>
      <c r="I4728" s="1221"/>
      <c r="L4728" s="1221"/>
      <c r="Q4728" s="1299"/>
      <c r="R4728" s="1243"/>
    </row>
    <row r="4729" spans="1:18" s="1220" customFormat="1">
      <c r="A4729" s="1244"/>
      <c r="C4729" s="1221"/>
      <c r="I4729" s="1221"/>
      <c r="L4729" s="1221"/>
      <c r="Q4729" s="1299"/>
      <c r="R4729" s="1243"/>
    </row>
    <row r="4730" spans="1:18" s="1220" customFormat="1">
      <c r="A4730" s="1244"/>
      <c r="C4730" s="1221"/>
      <c r="I4730" s="1221"/>
      <c r="L4730" s="1221"/>
      <c r="Q4730" s="1299"/>
      <c r="R4730" s="1243"/>
    </row>
    <row r="4731" spans="1:18" s="1220" customFormat="1">
      <c r="A4731" s="1244"/>
      <c r="C4731" s="1221"/>
      <c r="I4731" s="1221"/>
      <c r="L4731" s="1221"/>
      <c r="Q4731" s="1299"/>
      <c r="R4731" s="1243"/>
    </row>
    <row r="4732" spans="1:18" s="1220" customFormat="1">
      <c r="A4732" s="1244"/>
      <c r="C4732" s="1221"/>
      <c r="I4732" s="1221"/>
      <c r="L4732" s="1221"/>
      <c r="Q4732" s="1299"/>
      <c r="R4732" s="1243"/>
    </row>
    <row r="4733" spans="1:18" s="1220" customFormat="1">
      <c r="A4733" s="1244"/>
      <c r="C4733" s="1221"/>
      <c r="I4733" s="1221"/>
      <c r="L4733" s="1221"/>
      <c r="Q4733" s="1299"/>
      <c r="R4733" s="1243"/>
    </row>
    <row r="4734" spans="1:18" s="1220" customFormat="1">
      <c r="A4734" s="1244"/>
      <c r="C4734" s="1221"/>
      <c r="I4734" s="1221"/>
      <c r="L4734" s="1221"/>
      <c r="Q4734" s="1299"/>
      <c r="R4734" s="1243"/>
    </row>
    <row r="4735" spans="1:18" s="1220" customFormat="1">
      <c r="A4735" s="1244"/>
      <c r="C4735" s="1221"/>
      <c r="I4735" s="1221"/>
      <c r="L4735" s="1221"/>
      <c r="Q4735" s="1299"/>
      <c r="R4735" s="1243"/>
    </row>
    <row r="4736" spans="1:18" s="1220" customFormat="1">
      <c r="A4736" s="1244"/>
      <c r="C4736" s="1221"/>
      <c r="I4736" s="1221"/>
      <c r="L4736" s="1221"/>
      <c r="Q4736" s="1299"/>
      <c r="R4736" s="1243"/>
    </row>
    <row r="4737" spans="1:18" s="1220" customFormat="1">
      <c r="A4737" s="1244"/>
      <c r="C4737" s="1221"/>
      <c r="I4737" s="1221"/>
      <c r="L4737" s="1221"/>
      <c r="Q4737" s="1299"/>
      <c r="R4737" s="1243"/>
    </row>
    <row r="4738" spans="1:18" s="1220" customFormat="1">
      <c r="A4738" s="1244"/>
      <c r="C4738" s="1221"/>
      <c r="I4738" s="1221"/>
      <c r="L4738" s="1221"/>
      <c r="Q4738" s="1299"/>
      <c r="R4738" s="1243"/>
    </row>
    <row r="4739" spans="1:18" s="1220" customFormat="1">
      <c r="A4739" s="1244"/>
      <c r="C4739" s="1221"/>
      <c r="I4739" s="1221"/>
      <c r="L4739" s="1221"/>
      <c r="Q4739" s="1299"/>
      <c r="R4739" s="1243"/>
    </row>
    <row r="4740" spans="1:18" s="1220" customFormat="1">
      <c r="A4740" s="1244"/>
      <c r="C4740" s="1221"/>
      <c r="I4740" s="1221"/>
      <c r="L4740" s="1221"/>
      <c r="Q4740" s="1299"/>
      <c r="R4740" s="1243"/>
    </row>
    <row r="4741" spans="1:18" s="1220" customFormat="1">
      <c r="A4741" s="1244"/>
      <c r="C4741" s="1221"/>
      <c r="I4741" s="1221"/>
      <c r="L4741" s="1221"/>
      <c r="Q4741" s="1299"/>
      <c r="R4741" s="1243"/>
    </row>
    <row r="4742" spans="1:18" s="1220" customFormat="1">
      <c r="A4742" s="1244"/>
      <c r="C4742" s="1221"/>
      <c r="I4742" s="1221"/>
      <c r="L4742" s="1221"/>
      <c r="Q4742" s="1299"/>
      <c r="R4742" s="1243"/>
    </row>
    <row r="4743" spans="1:18" s="1220" customFormat="1">
      <c r="A4743" s="1244"/>
      <c r="C4743" s="1221"/>
      <c r="I4743" s="1221"/>
      <c r="L4743" s="1221"/>
      <c r="Q4743" s="1299"/>
      <c r="R4743" s="1243"/>
    </row>
    <row r="4744" spans="1:18" s="1220" customFormat="1">
      <c r="A4744" s="1244"/>
      <c r="C4744" s="1221"/>
      <c r="I4744" s="1221"/>
      <c r="L4744" s="1221"/>
      <c r="Q4744" s="1299"/>
      <c r="R4744" s="1243"/>
    </row>
    <row r="4745" spans="1:18" s="1220" customFormat="1">
      <c r="A4745" s="1244"/>
      <c r="C4745" s="1221"/>
      <c r="I4745" s="1221"/>
      <c r="L4745" s="1221"/>
      <c r="Q4745" s="1299"/>
      <c r="R4745" s="1243"/>
    </row>
    <row r="4746" spans="1:18" s="1220" customFormat="1">
      <c r="A4746" s="1244"/>
      <c r="C4746" s="1221"/>
      <c r="I4746" s="1221"/>
      <c r="L4746" s="1221"/>
      <c r="Q4746" s="1299"/>
      <c r="R4746" s="1243"/>
    </row>
    <row r="4747" spans="1:18" s="1220" customFormat="1">
      <c r="A4747" s="1244"/>
      <c r="C4747" s="1221"/>
      <c r="I4747" s="1221"/>
      <c r="L4747" s="1221"/>
      <c r="Q4747" s="1299"/>
      <c r="R4747" s="1243"/>
    </row>
    <row r="4748" spans="1:18" s="1220" customFormat="1">
      <c r="A4748" s="1244"/>
      <c r="C4748" s="1221"/>
      <c r="I4748" s="1221"/>
      <c r="L4748" s="1221"/>
      <c r="Q4748" s="1299"/>
      <c r="R4748" s="1243"/>
    </row>
    <row r="4749" spans="1:18" s="1220" customFormat="1">
      <c r="A4749" s="1244"/>
      <c r="C4749" s="1221"/>
      <c r="I4749" s="1221"/>
      <c r="L4749" s="1221"/>
      <c r="Q4749" s="1299"/>
      <c r="R4749" s="1243"/>
    </row>
    <row r="4750" spans="1:18" s="1220" customFormat="1">
      <c r="A4750" s="1244"/>
      <c r="C4750" s="1221"/>
      <c r="I4750" s="1221"/>
      <c r="L4750" s="1221"/>
      <c r="Q4750" s="1299"/>
      <c r="R4750" s="1243"/>
    </row>
    <row r="4751" spans="1:18" s="1220" customFormat="1">
      <c r="A4751" s="1244"/>
      <c r="C4751" s="1221"/>
      <c r="I4751" s="1221"/>
      <c r="L4751" s="1221"/>
      <c r="Q4751" s="1299"/>
      <c r="R4751" s="1243"/>
    </row>
    <row r="4752" spans="1:18" s="1220" customFormat="1">
      <c r="A4752" s="1244"/>
      <c r="C4752" s="1221"/>
      <c r="I4752" s="1221"/>
      <c r="L4752" s="1221"/>
      <c r="Q4752" s="1299"/>
      <c r="R4752" s="1243"/>
    </row>
    <row r="4753" spans="1:18" s="1220" customFormat="1">
      <c r="A4753" s="1244"/>
      <c r="C4753" s="1221"/>
      <c r="I4753" s="1221"/>
      <c r="L4753" s="1221"/>
      <c r="Q4753" s="1299"/>
      <c r="R4753" s="1243"/>
    </row>
    <row r="4754" spans="1:18" s="1220" customFormat="1">
      <c r="A4754" s="1244"/>
      <c r="C4754" s="1221"/>
      <c r="I4754" s="1221"/>
      <c r="L4754" s="1221"/>
      <c r="Q4754" s="1299"/>
      <c r="R4754" s="1243"/>
    </row>
    <row r="4755" spans="1:18" s="1220" customFormat="1">
      <c r="A4755" s="1244"/>
      <c r="C4755" s="1221"/>
      <c r="I4755" s="1221"/>
      <c r="L4755" s="1221"/>
      <c r="Q4755" s="1299"/>
      <c r="R4755" s="1243"/>
    </row>
    <row r="4756" spans="1:18" s="1220" customFormat="1">
      <c r="A4756" s="1244"/>
      <c r="C4756" s="1221"/>
      <c r="I4756" s="1221"/>
      <c r="L4756" s="1221"/>
      <c r="Q4756" s="1299"/>
      <c r="R4756" s="1243"/>
    </row>
    <row r="4757" spans="1:18" s="1220" customFormat="1">
      <c r="A4757" s="1244"/>
      <c r="C4757" s="1221"/>
      <c r="I4757" s="1221"/>
      <c r="L4757" s="1221"/>
      <c r="Q4757" s="1299"/>
      <c r="R4757" s="1243"/>
    </row>
    <row r="4758" spans="1:18" s="1220" customFormat="1">
      <c r="A4758" s="1244"/>
      <c r="C4758" s="1221"/>
      <c r="I4758" s="1221"/>
      <c r="L4758" s="1221"/>
      <c r="Q4758" s="1299"/>
      <c r="R4758" s="1243"/>
    </row>
    <row r="4759" spans="1:18" s="1220" customFormat="1">
      <c r="A4759" s="1244"/>
      <c r="C4759" s="1221"/>
      <c r="I4759" s="1221"/>
      <c r="L4759" s="1221"/>
      <c r="Q4759" s="1299"/>
      <c r="R4759" s="1243"/>
    </row>
    <row r="4760" spans="1:18" s="1220" customFormat="1">
      <c r="A4760" s="1244"/>
      <c r="C4760" s="1221"/>
      <c r="I4760" s="1221"/>
      <c r="L4760" s="1221"/>
      <c r="Q4760" s="1299"/>
      <c r="R4760" s="1243"/>
    </row>
    <row r="4761" spans="1:18" s="1220" customFormat="1">
      <c r="A4761" s="1244"/>
      <c r="C4761" s="1221"/>
      <c r="I4761" s="1221"/>
      <c r="L4761" s="1221"/>
      <c r="Q4761" s="1299"/>
      <c r="R4761" s="1243"/>
    </row>
    <row r="4762" spans="1:18" s="1220" customFormat="1">
      <c r="A4762" s="1244"/>
      <c r="C4762" s="1221"/>
      <c r="I4762" s="1221"/>
      <c r="L4762" s="1221"/>
      <c r="Q4762" s="1299"/>
      <c r="R4762" s="1243"/>
    </row>
    <row r="4763" spans="1:18" s="1220" customFormat="1">
      <c r="A4763" s="1244"/>
      <c r="C4763" s="1221"/>
      <c r="I4763" s="1221"/>
      <c r="L4763" s="1221"/>
      <c r="Q4763" s="1299"/>
      <c r="R4763" s="1243"/>
    </row>
    <row r="4764" spans="1:18" s="1220" customFormat="1">
      <c r="A4764" s="1244"/>
      <c r="C4764" s="1221"/>
      <c r="I4764" s="1221"/>
      <c r="L4764" s="1221"/>
      <c r="Q4764" s="1299"/>
      <c r="R4764" s="1243"/>
    </row>
    <row r="4765" spans="1:18" s="1220" customFormat="1">
      <c r="A4765" s="1244"/>
      <c r="C4765" s="1221"/>
      <c r="I4765" s="1221"/>
      <c r="L4765" s="1221"/>
      <c r="Q4765" s="1299"/>
      <c r="R4765" s="1243"/>
    </row>
    <row r="4766" spans="1:18" s="1220" customFormat="1">
      <c r="A4766" s="1244"/>
      <c r="C4766" s="1221"/>
      <c r="I4766" s="1221"/>
      <c r="L4766" s="1221"/>
      <c r="Q4766" s="1299"/>
      <c r="R4766" s="1243"/>
    </row>
    <row r="4767" spans="1:18" s="1220" customFormat="1">
      <c r="A4767" s="1244"/>
      <c r="C4767" s="1221"/>
      <c r="I4767" s="1221"/>
      <c r="L4767" s="1221"/>
      <c r="Q4767" s="1299"/>
      <c r="R4767" s="1243"/>
    </row>
    <row r="4768" spans="1:18" s="1220" customFormat="1">
      <c r="A4768" s="1244"/>
      <c r="C4768" s="1221"/>
      <c r="I4768" s="1221"/>
      <c r="L4768" s="1221"/>
      <c r="Q4768" s="1299"/>
      <c r="R4768" s="1243"/>
    </row>
    <row r="4769" spans="1:18" s="1220" customFormat="1">
      <c r="A4769" s="1244"/>
      <c r="C4769" s="1221"/>
      <c r="I4769" s="1221"/>
      <c r="L4769" s="1221"/>
      <c r="Q4769" s="1299"/>
      <c r="R4769" s="1243"/>
    </row>
    <row r="4770" spans="1:18" s="1220" customFormat="1">
      <c r="A4770" s="1244"/>
      <c r="C4770" s="1221"/>
      <c r="I4770" s="1221"/>
      <c r="L4770" s="1221"/>
      <c r="Q4770" s="1299"/>
      <c r="R4770" s="1243"/>
    </row>
    <row r="4771" spans="1:18" s="1220" customFormat="1">
      <c r="A4771" s="1244"/>
      <c r="C4771" s="1221"/>
      <c r="I4771" s="1221"/>
      <c r="L4771" s="1221"/>
      <c r="Q4771" s="1299"/>
      <c r="R4771" s="1243"/>
    </row>
    <row r="4772" spans="1:18" s="1220" customFormat="1">
      <c r="A4772" s="1244"/>
      <c r="C4772" s="1221"/>
      <c r="I4772" s="1221"/>
      <c r="L4772" s="1221"/>
      <c r="Q4772" s="1299"/>
      <c r="R4772" s="1243"/>
    </row>
    <row r="4773" spans="1:18" s="1220" customFormat="1">
      <c r="A4773" s="1244"/>
      <c r="C4773" s="1221"/>
      <c r="I4773" s="1221"/>
      <c r="L4773" s="1221"/>
      <c r="Q4773" s="1299"/>
      <c r="R4773" s="1243"/>
    </row>
    <row r="4774" spans="1:18" s="1220" customFormat="1">
      <c r="A4774" s="1244"/>
      <c r="C4774" s="1221"/>
      <c r="I4774" s="1221"/>
      <c r="L4774" s="1221"/>
      <c r="Q4774" s="1299"/>
      <c r="R4774" s="1243"/>
    </row>
    <row r="4775" spans="1:18" s="1220" customFormat="1">
      <c r="A4775" s="1244"/>
      <c r="C4775" s="1221"/>
      <c r="I4775" s="1221"/>
      <c r="L4775" s="1221"/>
      <c r="Q4775" s="1299"/>
      <c r="R4775" s="1243"/>
    </row>
    <row r="4776" spans="1:18" s="1220" customFormat="1">
      <c r="A4776" s="1244"/>
      <c r="C4776" s="1221"/>
      <c r="I4776" s="1221"/>
      <c r="L4776" s="1221"/>
      <c r="Q4776" s="1299"/>
      <c r="R4776" s="1243"/>
    </row>
    <row r="4777" spans="1:18" s="1220" customFormat="1">
      <c r="A4777" s="1244"/>
      <c r="C4777" s="1221"/>
      <c r="I4777" s="1221"/>
      <c r="L4777" s="1221"/>
      <c r="Q4777" s="1299"/>
      <c r="R4777" s="1243"/>
    </row>
    <row r="4778" spans="1:18" s="1220" customFormat="1">
      <c r="A4778" s="1244"/>
      <c r="C4778" s="1221"/>
      <c r="I4778" s="1221"/>
      <c r="L4778" s="1221"/>
      <c r="Q4778" s="1299"/>
      <c r="R4778" s="1243"/>
    </row>
    <row r="4779" spans="1:18" s="1220" customFormat="1">
      <c r="A4779" s="1244"/>
      <c r="C4779" s="1221"/>
      <c r="I4779" s="1221"/>
      <c r="L4779" s="1221"/>
      <c r="Q4779" s="1299"/>
      <c r="R4779" s="1243"/>
    </row>
    <row r="4780" spans="1:18" s="1220" customFormat="1">
      <c r="A4780" s="1244"/>
      <c r="C4780" s="1221"/>
      <c r="I4780" s="1221"/>
      <c r="L4780" s="1221"/>
      <c r="Q4780" s="1299"/>
      <c r="R4780" s="1243"/>
    </row>
    <row r="4781" spans="1:18" s="1220" customFormat="1">
      <c r="A4781" s="1244"/>
      <c r="C4781" s="1221"/>
      <c r="I4781" s="1221"/>
      <c r="L4781" s="1221"/>
      <c r="Q4781" s="1299"/>
      <c r="R4781" s="1243"/>
    </row>
    <row r="4782" spans="1:18" s="1220" customFormat="1">
      <c r="A4782" s="1244"/>
      <c r="C4782" s="1221"/>
      <c r="I4782" s="1221"/>
      <c r="L4782" s="1221"/>
      <c r="Q4782" s="1299"/>
      <c r="R4782" s="1243"/>
    </row>
    <row r="4783" spans="1:18" s="1220" customFormat="1">
      <c r="A4783" s="1244"/>
      <c r="C4783" s="1221"/>
      <c r="I4783" s="1221"/>
      <c r="L4783" s="1221"/>
      <c r="Q4783" s="1299"/>
      <c r="R4783" s="1243"/>
    </row>
    <row r="4784" spans="1:18" s="1220" customFormat="1">
      <c r="A4784" s="1244"/>
      <c r="C4784" s="1221"/>
      <c r="I4784" s="1221"/>
      <c r="L4784" s="1221"/>
      <c r="Q4784" s="1299"/>
      <c r="R4784" s="1243"/>
    </row>
    <row r="4785" spans="1:18" s="1220" customFormat="1">
      <c r="A4785" s="1244"/>
      <c r="C4785" s="1221"/>
      <c r="I4785" s="1221"/>
      <c r="L4785" s="1221"/>
      <c r="Q4785" s="1299"/>
      <c r="R4785" s="1243"/>
    </row>
    <row r="4786" spans="1:18" s="1220" customFormat="1">
      <c r="A4786" s="1244"/>
      <c r="C4786" s="1221"/>
      <c r="I4786" s="1221"/>
      <c r="L4786" s="1221"/>
      <c r="Q4786" s="1299"/>
      <c r="R4786" s="1243"/>
    </row>
    <row r="4787" spans="1:18" s="1220" customFormat="1">
      <c r="A4787" s="1244"/>
      <c r="C4787" s="1221"/>
      <c r="I4787" s="1221"/>
      <c r="L4787" s="1221"/>
      <c r="Q4787" s="1299"/>
      <c r="R4787" s="1243"/>
    </row>
    <row r="4788" spans="1:18" s="1220" customFormat="1">
      <c r="A4788" s="1244"/>
      <c r="C4788" s="1221"/>
      <c r="I4788" s="1221"/>
      <c r="L4788" s="1221"/>
      <c r="Q4788" s="1299"/>
      <c r="R4788" s="1243"/>
    </row>
    <row r="4789" spans="1:18" s="1220" customFormat="1">
      <c r="A4789" s="1244"/>
      <c r="C4789" s="1221"/>
      <c r="I4789" s="1221"/>
      <c r="L4789" s="1221"/>
      <c r="Q4789" s="1299"/>
      <c r="R4789" s="1243"/>
    </row>
    <row r="4790" spans="1:18" s="1220" customFormat="1">
      <c r="A4790" s="1244"/>
      <c r="C4790" s="1221"/>
      <c r="I4790" s="1221"/>
      <c r="L4790" s="1221"/>
      <c r="Q4790" s="1299"/>
      <c r="R4790" s="1243"/>
    </row>
    <row r="4791" spans="1:18" s="1220" customFormat="1">
      <c r="A4791" s="1244"/>
      <c r="C4791" s="1221"/>
      <c r="I4791" s="1221"/>
      <c r="L4791" s="1221"/>
      <c r="Q4791" s="1299"/>
      <c r="R4791" s="1243"/>
    </row>
    <row r="4792" spans="1:18" s="1220" customFormat="1">
      <c r="A4792" s="1244"/>
      <c r="C4792" s="1221"/>
      <c r="I4792" s="1221"/>
      <c r="L4792" s="1221"/>
      <c r="Q4792" s="1299"/>
      <c r="R4792" s="1243"/>
    </row>
    <row r="4793" spans="1:18" s="1220" customFormat="1">
      <c r="A4793" s="1244"/>
      <c r="C4793" s="1221"/>
      <c r="I4793" s="1221"/>
      <c r="L4793" s="1221"/>
      <c r="Q4793" s="1299"/>
      <c r="R4793" s="1243"/>
    </row>
    <row r="4794" spans="1:18" s="1220" customFormat="1">
      <c r="A4794" s="1244"/>
      <c r="C4794" s="1221"/>
      <c r="I4794" s="1221"/>
      <c r="L4794" s="1221"/>
      <c r="Q4794" s="1299"/>
      <c r="R4794" s="1243"/>
    </row>
    <row r="4795" spans="1:18" s="1220" customFormat="1">
      <c r="A4795" s="1244"/>
      <c r="C4795" s="1221"/>
      <c r="I4795" s="1221"/>
      <c r="L4795" s="1221"/>
      <c r="Q4795" s="1299"/>
      <c r="R4795" s="1243"/>
    </row>
    <row r="4796" spans="1:18" s="1220" customFormat="1">
      <c r="A4796" s="1244"/>
      <c r="C4796" s="1221"/>
      <c r="I4796" s="1221"/>
      <c r="L4796" s="1221"/>
      <c r="Q4796" s="1299"/>
      <c r="R4796" s="1243"/>
    </row>
    <row r="4797" spans="1:18" s="1220" customFormat="1">
      <c r="A4797" s="1244"/>
      <c r="C4797" s="1221"/>
      <c r="I4797" s="1221"/>
      <c r="L4797" s="1221"/>
      <c r="Q4797" s="1299"/>
      <c r="R4797" s="1243"/>
    </row>
    <row r="4798" spans="1:18" s="1220" customFormat="1">
      <c r="A4798" s="1244"/>
      <c r="C4798" s="1221"/>
      <c r="I4798" s="1221"/>
      <c r="L4798" s="1221"/>
      <c r="Q4798" s="1299"/>
      <c r="R4798" s="1243"/>
    </row>
    <row r="4799" spans="1:18" s="1220" customFormat="1">
      <c r="A4799" s="1244"/>
      <c r="C4799" s="1221"/>
      <c r="I4799" s="1221"/>
      <c r="L4799" s="1221"/>
      <c r="Q4799" s="1299"/>
      <c r="R4799" s="1243"/>
    </row>
    <row r="4800" spans="1:18" s="1220" customFormat="1">
      <c r="A4800" s="1244"/>
      <c r="C4800" s="1221"/>
      <c r="I4800" s="1221"/>
      <c r="L4800" s="1221"/>
      <c r="Q4800" s="1299"/>
      <c r="R4800" s="1243"/>
    </row>
    <row r="4801" spans="1:18" s="1220" customFormat="1">
      <c r="A4801" s="1244"/>
      <c r="C4801" s="1221"/>
      <c r="I4801" s="1221"/>
      <c r="L4801" s="1221"/>
      <c r="Q4801" s="1299"/>
      <c r="R4801" s="1243"/>
    </row>
    <row r="4802" spans="1:18" s="1220" customFormat="1">
      <c r="A4802" s="1244"/>
      <c r="C4802" s="1221"/>
      <c r="I4802" s="1221"/>
      <c r="L4802" s="1221"/>
      <c r="Q4802" s="1299"/>
      <c r="R4802" s="1243"/>
    </row>
    <row r="4803" spans="1:18" s="1220" customFormat="1">
      <c r="A4803" s="1244"/>
      <c r="C4803" s="1221"/>
      <c r="I4803" s="1221"/>
      <c r="L4803" s="1221"/>
      <c r="Q4803" s="1299"/>
      <c r="R4803" s="1243"/>
    </row>
    <row r="4804" spans="1:18" s="1220" customFormat="1">
      <c r="A4804" s="1244"/>
      <c r="C4804" s="1221"/>
      <c r="I4804" s="1221"/>
      <c r="L4804" s="1221"/>
      <c r="Q4804" s="1299"/>
      <c r="R4804" s="1243"/>
    </row>
    <row r="4805" spans="1:18" s="1220" customFormat="1">
      <c r="A4805" s="1244"/>
      <c r="C4805" s="1221"/>
      <c r="I4805" s="1221"/>
      <c r="L4805" s="1221"/>
      <c r="Q4805" s="1299"/>
      <c r="R4805" s="1243"/>
    </row>
    <row r="4806" spans="1:18" s="1220" customFormat="1">
      <c r="A4806" s="1244"/>
      <c r="C4806" s="1221"/>
      <c r="I4806" s="1221"/>
      <c r="L4806" s="1221"/>
      <c r="Q4806" s="1299"/>
      <c r="R4806" s="1243"/>
    </row>
    <row r="4807" spans="1:18" s="1220" customFormat="1">
      <c r="A4807" s="1244"/>
      <c r="C4807" s="1221"/>
      <c r="I4807" s="1221"/>
      <c r="L4807" s="1221"/>
      <c r="Q4807" s="1299"/>
      <c r="R4807" s="1243"/>
    </row>
    <row r="4808" spans="1:18" s="1220" customFormat="1">
      <c r="A4808" s="1244"/>
      <c r="C4808" s="1221"/>
      <c r="I4808" s="1221"/>
      <c r="L4808" s="1221"/>
      <c r="Q4808" s="1299"/>
      <c r="R4808" s="1243"/>
    </row>
    <row r="4809" spans="1:18" s="1220" customFormat="1">
      <c r="A4809" s="1244"/>
      <c r="C4809" s="1221"/>
      <c r="I4809" s="1221"/>
      <c r="L4809" s="1221"/>
      <c r="Q4809" s="1299"/>
      <c r="R4809" s="1243"/>
    </row>
    <row r="4810" spans="1:18" s="1220" customFormat="1">
      <c r="A4810" s="1244"/>
      <c r="C4810" s="1221"/>
      <c r="I4810" s="1221"/>
      <c r="L4810" s="1221"/>
      <c r="Q4810" s="1299"/>
      <c r="R4810" s="1243"/>
    </row>
    <row r="4811" spans="1:18" s="1220" customFormat="1">
      <c r="A4811" s="1244"/>
      <c r="C4811" s="1221"/>
      <c r="I4811" s="1221"/>
      <c r="L4811" s="1221"/>
      <c r="Q4811" s="1299"/>
      <c r="R4811" s="1243"/>
    </row>
    <row r="4812" spans="1:18" s="1220" customFormat="1">
      <c r="A4812" s="1244"/>
      <c r="C4812" s="1221"/>
      <c r="I4812" s="1221"/>
      <c r="L4812" s="1221"/>
      <c r="Q4812" s="1299"/>
      <c r="R4812" s="1243"/>
    </row>
    <row r="4813" spans="1:18" s="1220" customFormat="1">
      <c r="A4813" s="1244"/>
      <c r="C4813" s="1221"/>
      <c r="I4813" s="1221"/>
      <c r="L4813" s="1221"/>
      <c r="Q4813" s="1299"/>
      <c r="R4813" s="1243"/>
    </row>
    <row r="4814" spans="1:18" s="1220" customFormat="1">
      <c r="A4814" s="1244"/>
      <c r="C4814" s="1221"/>
      <c r="I4814" s="1221"/>
      <c r="L4814" s="1221"/>
      <c r="Q4814" s="1299"/>
      <c r="R4814" s="1243"/>
    </row>
    <row r="4815" spans="1:18" s="1220" customFormat="1">
      <c r="A4815" s="1244"/>
      <c r="C4815" s="1221"/>
      <c r="I4815" s="1221"/>
      <c r="L4815" s="1221"/>
      <c r="Q4815" s="1299"/>
      <c r="R4815" s="1243"/>
    </row>
    <row r="4816" spans="1:18" s="1220" customFormat="1">
      <c r="A4816" s="1244"/>
      <c r="C4816" s="1221"/>
      <c r="I4816" s="1221"/>
      <c r="L4816" s="1221"/>
      <c r="Q4816" s="1299"/>
      <c r="R4816" s="1243"/>
    </row>
    <row r="4817" spans="1:18" s="1220" customFormat="1">
      <c r="A4817" s="1244"/>
      <c r="C4817" s="1221"/>
      <c r="I4817" s="1221"/>
      <c r="L4817" s="1221"/>
      <c r="Q4817" s="1299"/>
      <c r="R4817" s="1243"/>
    </row>
    <row r="4818" spans="1:18" s="1220" customFormat="1">
      <c r="A4818" s="1244"/>
      <c r="C4818" s="1221"/>
      <c r="I4818" s="1221"/>
      <c r="L4818" s="1221"/>
      <c r="Q4818" s="1299"/>
      <c r="R4818" s="1243"/>
    </row>
    <row r="4819" spans="1:18" s="1220" customFormat="1">
      <c r="A4819" s="1244"/>
      <c r="C4819" s="1221"/>
      <c r="I4819" s="1221"/>
      <c r="L4819" s="1221"/>
      <c r="Q4819" s="1299"/>
      <c r="R4819" s="1243"/>
    </row>
    <row r="4820" spans="1:18" s="1220" customFormat="1">
      <c r="A4820" s="1244"/>
      <c r="C4820" s="1221"/>
      <c r="I4820" s="1221"/>
      <c r="L4820" s="1221"/>
      <c r="Q4820" s="1299"/>
      <c r="R4820" s="1243"/>
    </row>
    <row r="4821" spans="1:18" s="1220" customFormat="1">
      <c r="A4821" s="1244"/>
      <c r="C4821" s="1221"/>
      <c r="I4821" s="1221"/>
      <c r="L4821" s="1221"/>
      <c r="Q4821" s="1299"/>
      <c r="R4821" s="1243"/>
    </row>
    <row r="4822" spans="1:18" s="1220" customFormat="1">
      <c r="A4822" s="1244"/>
      <c r="C4822" s="1221"/>
      <c r="I4822" s="1221"/>
      <c r="L4822" s="1221"/>
      <c r="Q4822" s="1299"/>
      <c r="R4822" s="1243"/>
    </row>
    <row r="4823" spans="1:18" s="1220" customFormat="1">
      <c r="A4823" s="1244"/>
      <c r="C4823" s="1221"/>
      <c r="I4823" s="1221"/>
      <c r="L4823" s="1221"/>
      <c r="Q4823" s="1299"/>
      <c r="R4823" s="1243"/>
    </row>
    <row r="4824" spans="1:18" s="1220" customFormat="1">
      <c r="A4824" s="1244"/>
      <c r="C4824" s="1221"/>
      <c r="I4824" s="1221"/>
      <c r="L4824" s="1221"/>
      <c r="Q4824" s="1299"/>
      <c r="R4824" s="1243"/>
    </row>
    <row r="4825" spans="1:18" s="1220" customFormat="1">
      <c r="A4825" s="1244"/>
      <c r="C4825" s="1221"/>
      <c r="I4825" s="1221"/>
      <c r="L4825" s="1221"/>
      <c r="Q4825" s="1299"/>
      <c r="R4825" s="1243"/>
    </row>
    <row r="4826" spans="1:18" s="1220" customFormat="1">
      <c r="A4826" s="1244"/>
      <c r="C4826" s="1221"/>
      <c r="I4826" s="1221"/>
      <c r="L4826" s="1221"/>
      <c r="Q4826" s="1299"/>
      <c r="R4826" s="1243"/>
    </row>
    <row r="4827" spans="1:18" s="1220" customFormat="1">
      <c r="A4827" s="1244"/>
      <c r="C4827" s="1221"/>
      <c r="I4827" s="1221"/>
      <c r="L4827" s="1221"/>
      <c r="Q4827" s="1299"/>
      <c r="R4827" s="1243"/>
    </row>
    <row r="4828" spans="1:18" s="1220" customFormat="1">
      <c r="A4828" s="1244"/>
      <c r="C4828" s="1221"/>
      <c r="I4828" s="1221"/>
      <c r="L4828" s="1221"/>
      <c r="Q4828" s="1299"/>
      <c r="R4828" s="1243"/>
    </row>
    <row r="4829" spans="1:18" s="1220" customFormat="1">
      <c r="A4829" s="1244"/>
      <c r="C4829" s="1221"/>
      <c r="I4829" s="1221"/>
      <c r="L4829" s="1221"/>
      <c r="Q4829" s="1299"/>
      <c r="R4829" s="1243"/>
    </row>
    <row r="4830" spans="1:18" s="1220" customFormat="1">
      <c r="A4830" s="1244"/>
      <c r="C4830" s="1221"/>
      <c r="I4830" s="1221"/>
      <c r="L4830" s="1221"/>
      <c r="Q4830" s="1299"/>
      <c r="R4830" s="1243"/>
    </row>
    <row r="4831" spans="1:18" s="1220" customFormat="1">
      <c r="A4831" s="1244"/>
      <c r="C4831" s="1221"/>
      <c r="I4831" s="1221"/>
      <c r="L4831" s="1221"/>
      <c r="Q4831" s="1299"/>
      <c r="R4831" s="1243"/>
    </row>
    <row r="4832" spans="1:18" s="1220" customFormat="1">
      <c r="A4832" s="1244"/>
      <c r="C4832" s="1221"/>
      <c r="I4832" s="1221"/>
      <c r="L4832" s="1221"/>
      <c r="Q4832" s="1299"/>
      <c r="R4832" s="1243"/>
    </row>
    <row r="4833" spans="1:18" s="1220" customFormat="1">
      <c r="A4833" s="1244"/>
      <c r="C4833" s="1221"/>
      <c r="I4833" s="1221"/>
      <c r="L4833" s="1221"/>
      <c r="Q4833" s="1299"/>
      <c r="R4833" s="1243"/>
    </row>
    <row r="4834" spans="1:18" s="1220" customFormat="1">
      <c r="A4834" s="1244"/>
      <c r="C4834" s="1221"/>
      <c r="I4834" s="1221"/>
      <c r="L4834" s="1221"/>
      <c r="Q4834" s="1299"/>
      <c r="R4834" s="1243"/>
    </row>
    <row r="4835" spans="1:18" s="1220" customFormat="1">
      <c r="A4835" s="1244"/>
      <c r="C4835" s="1221"/>
      <c r="I4835" s="1221"/>
      <c r="L4835" s="1221"/>
      <c r="Q4835" s="1299"/>
      <c r="R4835" s="1243"/>
    </row>
    <row r="4836" spans="1:18" s="1220" customFormat="1">
      <c r="A4836" s="1244"/>
      <c r="C4836" s="1221"/>
      <c r="I4836" s="1221"/>
      <c r="L4836" s="1221"/>
      <c r="Q4836" s="1299"/>
      <c r="R4836" s="1243"/>
    </row>
    <row r="4837" spans="1:18" s="1220" customFormat="1">
      <c r="A4837" s="1244"/>
      <c r="C4837" s="1221"/>
      <c r="I4837" s="1221"/>
      <c r="L4837" s="1221"/>
      <c r="Q4837" s="1299"/>
      <c r="R4837" s="1243"/>
    </row>
    <row r="4838" spans="1:18" s="1220" customFormat="1">
      <c r="A4838" s="1244"/>
      <c r="C4838" s="1221"/>
      <c r="I4838" s="1221"/>
      <c r="L4838" s="1221"/>
      <c r="Q4838" s="1299"/>
      <c r="R4838" s="1243"/>
    </row>
    <row r="4839" spans="1:18" s="1220" customFormat="1">
      <c r="A4839" s="1244"/>
      <c r="C4839" s="1221"/>
      <c r="I4839" s="1221"/>
      <c r="L4839" s="1221"/>
      <c r="Q4839" s="1299"/>
      <c r="R4839" s="1243"/>
    </row>
    <row r="4840" spans="1:18" s="1220" customFormat="1">
      <c r="A4840" s="1244"/>
      <c r="C4840" s="1221"/>
      <c r="I4840" s="1221"/>
      <c r="L4840" s="1221"/>
      <c r="Q4840" s="1299"/>
      <c r="R4840" s="1243"/>
    </row>
    <row r="4841" spans="1:18" s="1220" customFormat="1">
      <c r="A4841" s="1244"/>
      <c r="C4841" s="1221"/>
      <c r="I4841" s="1221"/>
      <c r="L4841" s="1221"/>
      <c r="Q4841" s="1299"/>
      <c r="R4841" s="1243"/>
    </row>
    <row r="4842" spans="1:18" s="1220" customFormat="1">
      <c r="A4842" s="1244"/>
      <c r="C4842" s="1221"/>
      <c r="I4842" s="1221"/>
      <c r="L4842" s="1221"/>
      <c r="Q4842" s="1299"/>
      <c r="R4842" s="1243"/>
    </row>
    <row r="4843" spans="1:18" s="1220" customFormat="1">
      <c r="A4843" s="1244"/>
      <c r="C4843" s="1221"/>
      <c r="I4843" s="1221"/>
      <c r="L4843" s="1221"/>
      <c r="Q4843" s="1299"/>
      <c r="R4843" s="1243"/>
    </row>
    <row r="4844" spans="1:18" s="1220" customFormat="1">
      <c r="A4844" s="1244"/>
      <c r="C4844" s="1221"/>
      <c r="I4844" s="1221"/>
      <c r="L4844" s="1221"/>
      <c r="Q4844" s="1299"/>
      <c r="R4844" s="1243"/>
    </row>
    <row r="4845" spans="1:18" s="1220" customFormat="1">
      <c r="A4845" s="1244"/>
      <c r="C4845" s="1221"/>
      <c r="I4845" s="1221"/>
      <c r="L4845" s="1221"/>
      <c r="Q4845" s="1299"/>
      <c r="R4845" s="1243"/>
    </row>
    <row r="4846" spans="1:18" s="1220" customFormat="1">
      <c r="A4846" s="1244"/>
      <c r="C4846" s="1221"/>
      <c r="I4846" s="1221"/>
      <c r="L4846" s="1221"/>
      <c r="Q4846" s="1299"/>
      <c r="R4846" s="1243"/>
    </row>
    <row r="4847" spans="1:18" s="1220" customFormat="1">
      <c r="A4847" s="1244"/>
      <c r="C4847" s="1221"/>
      <c r="I4847" s="1221"/>
      <c r="L4847" s="1221"/>
      <c r="Q4847" s="1299"/>
      <c r="R4847" s="1243"/>
    </row>
    <row r="4848" spans="1:18" s="1220" customFormat="1">
      <c r="A4848" s="1244"/>
      <c r="C4848" s="1221"/>
      <c r="I4848" s="1221"/>
      <c r="L4848" s="1221"/>
      <c r="Q4848" s="1299"/>
      <c r="R4848" s="1243"/>
    </row>
    <row r="4849" spans="1:18" s="1220" customFormat="1">
      <c r="A4849" s="1244"/>
      <c r="C4849" s="1221"/>
      <c r="I4849" s="1221"/>
      <c r="L4849" s="1221"/>
      <c r="Q4849" s="1299"/>
      <c r="R4849" s="1243"/>
    </row>
    <row r="4850" spans="1:18" s="1220" customFormat="1">
      <c r="A4850" s="1244"/>
      <c r="C4850" s="1221"/>
      <c r="I4850" s="1221"/>
      <c r="L4850" s="1221"/>
      <c r="Q4850" s="1299"/>
      <c r="R4850" s="1243"/>
    </row>
    <row r="4851" spans="1:18" s="1220" customFormat="1">
      <c r="A4851" s="1244"/>
      <c r="C4851" s="1221"/>
      <c r="I4851" s="1221"/>
      <c r="L4851" s="1221"/>
      <c r="Q4851" s="1299"/>
      <c r="R4851" s="1243"/>
    </row>
    <row r="4852" spans="1:18" s="1220" customFormat="1">
      <c r="A4852" s="1244"/>
      <c r="C4852" s="1221"/>
      <c r="I4852" s="1221"/>
      <c r="L4852" s="1221"/>
      <c r="Q4852" s="1299"/>
      <c r="R4852" s="1243"/>
    </row>
    <row r="4853" spans="1:18" s="1220" customFormat="1">
      <c r="A4853" s="1244"/>
      <c r="C4853" s="1221"/>
      <c r="I4853" s="1221"/>
      <c r="L4853" s="1221"/>
      <c r="Q4853" s="1299"/>
      <c r="R4853" s="1243"/>
    </row>
    <row r="4854" spans="1:18" s="1220" customFormat="1">
      <c r="A4854" s="1244"/>
      <c r="C4854" s="1221"/>
      <c r="I4854" s="1221"/>
      <c r="L4854" s="1221"/>
      <c r="Q4854" s="1299"/>
      <c r="R4854" s="1243"/>
    </row>
    <row r="4855" spans="1:18" s="1220" customFormat="1">
      <c r="A4855" s="1244"/>
      <c r="C4855" s="1221"/>
      <c r="I4855" s="1221"/>
      <c r="L4855" s="1221"/>
      <c r="Q4855" s="1299"/>
      <c r="R4855" s="1243"/>
    </row>
    <row r="4856" spans="1:18" s="1220" customFormat="1">
      <c r="A4856" s="1244"/>
      <c r="C4856" s="1221"/>
      <c r="I4856" s="1221"/>
      <c r="L4856" s="1221"/>
      <c r="Q4856" s="1299"/>
      <c r="R4856" s="1243"/>
    </row>
    <row r="4857" spans="1:18" s="1220" customFormat="1">
      <c r="A4857" s="1244"/>
      <c r="C4857" s="1221"/>
      <c r="I4857" s="1221"/>
      <c r="L4857" s="1221"/>
      <c r="Q4857" s="1299"/>
      <c r="R4857" s="1243"/>
    </row>
    <row r="4858" spans="1:18" s="1220" customFormat="1">
      <c r="A4858" s="1244"/>
      <c r="C4858" s="1221"/>
      <c r="I4858" s="1221"/>
      <c r="L4858" s="1221"/>
      <c r="Q4858" s="1299"/>
      <c r="R4858" s="1243"/>
    </row>
    <row r="4859" spans="1:18" s="1220" customFormat="1">
      <c r="A4859" s="1244"/>
      <c r="C4859" s="1221"/>
      <c r="I4859" s="1221"/>
      <c r="L4859" s="1221"/>
      <c r="Q4859" s="1299"/>
      <c r="R4859" s="1243"/>
    </row>
    <row r="4860" spans="1:18" s="1220" customFormat="1">
      <c r="A4860" s="1244"/>
      <c r="C4860" s="1221"/>
      <c r="I4860" s="1221"/>
      <c r="L4860" s="1221"/>
      <c r="Q4860" s="1299"/>
      <c r="R4860" s="1243"/>
    </row>
    <row r="4861" spans="1:18" s="1220" customFormat="1">
      <c r="A4861" s="1244"/>
      <c r="C4861" s="1221"/>
      <c r="I4861" s="1221"/>
      <c r="L4861" s="1221"/>
      <c r="Q4861" s="1299"/>
      <c r="R4861" s="1243"/>
    </row>
    <row r="4862" spans="1:18" s="1220" customFormat="1">
      <c r="A4862" s="1244"/>
      <c r="C4862" s="1221"/>
      <c r="I4862" s="1221"/>
      <c r="L4862" s="1221"/>
      <c r="Q4862" s="1299"/>
      <c r="R4862" s="1243"/>
    </row>
    <row r="4863" spans="1:18" s="1220" customFormat="1">
      <c r="A4863" s="1244"/>
      <c r="C4863" s="1221"/>
      <c r="I4863" s="1221"/>
      <c r="L4863" s="1221"/>
      <c r="Q4863" s="1299"/>
      <c r="R4863" s="1243"/>
    </row>
    <row r="4864" spans="1:18" s="1220" customFormat="1">
      <c r="A4864" s="1244"/>
      <c r="C4864" s="1221"/>
      <c r="I4864" s="1221"/>
      <c r="L4864" s="1221"/>
      <c r="Q4864" s="1299"/>
      <c r="R4864" s="1243"/>
    </row>
    <row r="4865" spans="1:18" s="1220" customFormat="1">
      <c r="A4865" s="1244"/>
      <c r="C4865" s="1221"/>
      <c r="I4865" s="1221"/>
      <c r="L4865" s="1221"/>
      <c r="Q4865" s="1299"/>
      <c r="R4865" s="1243"/>
    </row>
    <row r="4866" spans="1:18" s="1220" customFormat="1">
      <c r="A4866" s="1244"/>
      <c r="C4866" s="1221"/>
      <c r="I4866" s="1221"/>
      <c r="L4866" s="1221"/>
      <c r="Q4866" s="1299"/>
      <c r="R4866" s="1243"/>
    </row>
    <row r="4867" spans="1:18" s="1220" customFormat="1">
      <c r="A4867" s="1244"/>
      <c r="C4867" s="1221"/>
      <c r="I4867" s="1221"/>
      <c r="L4867" s="1221"/>
      <c r="Q4867" s="1299"/>
      <c r="R4867" s="1243"/>
    </row>
    <row r="4868" spans="1:18" s="1220" customFormat="1">
      <c r="A4868" s="1244"/>
      <c r="C4868" s="1221"/>
      <c r="I4868" s="1221"/>
      <c r="L4868" s="1221"/>
      <c r="Q4868" s="1299"/>
      <c r="R4868" s="1243"/>
    </row>
    <row r="4869" spans="1:18" s="1220" customFormat="1">
      <c r="A4869" s="1244"/>
      <c r="C4869" s="1221"/>
      <c r="I4869" s="1221"/>
      <c r="L4869" s="1221"/>
      <c r="Q4869" s="1299"/>
      <c r="R4869" s="1243"/>
    </row>
    <row r="4870" spans="1:18" s="1220" customFormat="1">
      <c r="A4870" s="1244"/>
      <c r="C4870" s="1221"/>
      <c r="I4870" s="1221"/>
      <c r="L4870" s="1221"/>
      <c r="Q4870" s="1299"/>
      <c r="R4870" s="1243"/>
    </row>
    <row r="4871" spans="1:18" s="1220" customFormat="1">
      <c r="A4871" s="1244"/>
      <c r="C4871" s="1221"/>
      <c r="I4871" s="1221"/>
      <c r="L4871" s="1221"/>
      <c r="Q4871" s="1299"/>
      <c r="R4871" s="1243"/>
    </row>
    <row r="4872" spans="1:18" s="1220" customFormat="1">
      <c r="A4872" s="1244"/>
      <c r="C4872" s="1221"/>
      <c r="I4872" s="1221"/>
      <c r="L4872" s="1221"/>
      <c r="Q4872" s="1299"/>
      <c r="R4872" s="1243"/>
    </row>
    <row r="4873" spans="1:18" s="1220" customFormat="1">
      <c r="A4873" s="1244"/>
      <c r="C4873" s="1221"/>
      <c r="I4873" s="1221"/>
      <c r="L4873" s="1221"/>
      <c r="Q4873" s="1299"/>
      <c r="R4873" s="1243"/>
    </row>
    <row r="4874" spans="1:18" s="1220" customFormat="1">
      <c r="A4874" s="1244"/>
      <c r="C4874" s="1221"/>
      <c r="I4874" s="1221"/>
      <c r="L4874" s="1221"/>
      <c r="Q4874" s="1299"/>
      <c r="R4874" s="1243"/>
    </row>
    <row r="4875" spans="1:18" s="1220" customFormat="1">
      <c r="A4875" s="1244"/>
      <c r="C4875" s="1221"/>
      <c r="I4875" s="1221"/>
      <c r="L4875" s="1221"/>
      <c r="Q4875" s="1299"/>
      <c r="R4875" s="1243"/>
    </row>
    <row r="4876" spans="1:18" s="1220" customFormat="1">
      <c r="A4876" s="1244"/>
      <c r="C4876" s="1221"/>
      <c r="I4876" s="1221"/>
      <c r="L4876" s="1221"/>
      <c r="Q4876" s="1299"/>
      <c r="R4876" s="1243"/>
    </row>
    <row r="4877" spans="1:18" s="1220" customFormat="1">
      <c r="A4877" s="1244"/>
      <c r="C4877" s="1221"/>
      <c r="I4877" s="1221"/>
      <c r="L4877" s="1221"/>
      <c r="Q4877" s="1299"/>
      <c r="R4877" s="1243"/>
    </row>
    <row r="4878" spans="1:18" s="1220" customFormat="1">
      <c r="A4878" s="1244"/>
      <c r="C4878" s="1221"/>
      <c r="I4878" s="1221"/>
      <c r="L4878" s="1221"/>
      <c r="Q4878" s="1299"/>
      <c r="R4878" s="1243"/>
    </row>
    <row r="4879" spans="1:18" s="1220" customFormat="1">
      <c r="A4879" s="1244"/>
      <c r="C4879" s="1221"/>
      <c r="I4879" s="1221"/>
      <c r="L4879" s="1221"/>
      <c r="Q4879" s="1299"/>
      <c r="R4879" s="1243"/>
    </row>
    <row r="4880" spans="1:18" s="1220" customFormat="1">
      <c r="A4880" s="1244"/>
      <c r="C4880" s="1221"/>
      <c r="I4880" s="1221"/>
      <c r="L4880" s="1221"/>
      <c r="Q4880" s="1299"/>
      <c r="R4880" s="1243"/>
    </row>
    <row r="4881" spans="1:18" s="1220" customFormat="1">
      <c r="A4881" s="1244"/>
      <c r="C4881" s="1221"/>
      <c r="I4881" s="1221"/>
      <c r="L4881" s="1221"/>
      <c r="Q4881" s="1299"/>
      <c r="R4881" s="1243"/>
    </row>
    <row r="4882" spans="1:18" s="1220" customFormat="1">
      <c r="A4882" s="1244"/>
      <c r="C4882" s="1221"/>
      <c r="I4882" s="1221"/>
      <c r="L4882" s="1221"/>
      <c r="Q4882" s="1299"/>
      <c r="R4882" s="1243"/>
    </row>
    <row r="4883" spans="1:18" s="1220" customFormat="1">
      <c r="A4883" s="1244"/>
      <c r="C4883" s="1221"/>
      <c r="I4883" s="1221"/>
      <c r="L4883" s="1221"/>
      <c r="Q4883" s="1299"/>
      <c r="R4883" s="1243"/>
    </row>
    <row r="4884" spans="1:18" s="1220" customFormat="1">
      <c r="A4884" s="1244"/>
      <c r="C4884" s="1221"/>
      <c r="I4884" s="1221"/>
      <c r="L4884" s="1221"/>
      <c r="Q4884" s="1299"/>
      <c r="R4884" s="1243"/>
    </row>
    <row r="4885" spans="1:18" s="1220" customFormat="1">
      <c r="A4885" s="1244"/>
      <c r="C4885" s="1221"/>
      <c r="I4885" s="1221"/>
      <c r="L4885" s="1221"/>
      <c r="Q4885" s="1299"/>
      <c r="R4885" s="1243"/>
    </row>
    <row r="4886" spans="1:18" s="1220" customFormat="1">
      <c r="A4886" s="1244"/>
      <c r="C4886" s="1221"/>
      <c r="I4886" s="1221"/>
      <c r="L4886" s="1221"/>
      <c r="Q4886" s="1299"/>
      <c r="R4886" s="1243"/>
    </row>
    <row r="4887" spans="1:18" s="1220" customFormat="1">
      <c r="A4887" s="1244"/>
      <c r="C4887" s="1221"/>
      <c r="I4887" s="1221"/>
      <c r="L4887" s="1221"/>
      <c r="Q4887" s="1299"/>
      <c r="R4887" s="1243"/>
    </row>
    <row r="4888" spans="1:18" s="1220" customFormat="1">
      <c r="A4888" s="1244"/>
      <c r="C4888" s="1221"/>
      <c r="I4888" s="1221"/>
      <c r="L4888" s="1221"/>
      <c r="Q4888" s="1299"/>
      <c r="R4888" s="1243"/>
    </row>
    <row r="4889" spans="1:18" s="1220" customFormat="1">
      <c r="A4889" s="1244"/>
      <c r="C4889" s="1221"/>
      <c r="I4889" s="1221"/>
      <c r="L4889" s="1221"/>
      <c r="Q4889" s="1299"/>
      <c r="R4889" s="1243"/>
    </row>
    <row r="4890" spans="1:18" s="1220" customFormat="1">
      <c r="A4890" s="1244"/>
      <c r="C4890" s="1221"/>
      <c r="I4890" s="1221"/>
      <c r="L4890" s="1221"/>
      <c r="Q4890" s="1299"/>
      <c r="R4890" s="1243"/>
    </row>
    <row r="4891" spans="1:18" s="1220" customFormat="1">
      <c r="A4891" s="1244"/>
      <c r="C4891" s="1221"/>
      <c r="I4891" s="1221"/>
      <c r="L4891" s="1221"/>
      <c r="Q4891" s="1299"/>
      <c r="R4891" s="1243"/>
    </row>
    <row r="4892" spans="1:18" s="1220" customFormat="1">
      <c r="A4892" s="1244"/>
      <c r="C4892" s="1221"/>
      <c r="I4892" s="1221"/>
      <c r="L4892" s="1221"/>
      <c r="Q4892" s="1299"/>
      <c r="R4892" s="1243"/>
    </row>
    <row r="4893" spans="1:18" s="1220" customFormat="1">
      <c r="A4893" s="1244"/>
      <c r="C4893" s="1221"/>
      <c r="I4893" s="1221"/>
      <c r="L4893" s="1221"/>
      <c r="Q4893" s="1299"/>
      <c r="R4893" s="1243"/>
    </row>
    <row r="4894" spans="1:18" s="1220" customFormat="1">
      <c r="A4894" s="1244"/>
      <c r="C4894" s="1221"/>
      <c r="I4894" s="1221"/>
      <c r="L4894" s="1221"/>
      <c r="Q4894" s="1299"/>
      <c r="R4894" s="1243"/>
    </row>
    <row r="4895" spans="1:18" s="1220" customFormat="1">
      <c r="A4895" s="1244"/>
      <c r="C4895" s="1221"/>
      <c r="I4895" s="1221"/>
      <c r="L4895" s="1221"/>
      <c r="Q4895" s="1299"/>
      <c r="R4895" s="1243"/>
    </row>
    <row r="4896" spans="1:18" s="1220" customFormat="1">
      <c r="A4896" s="1244"/>
      <c r="C4896" s="1221"/>
      <c r="I4896" s="1221"/>
      <c r="L4896" s="1221"/>
      <c r="Q4896" s="1299"/>
      <c r="R4896" s="1243"/>
    </row>
    <row r="4897" spans="1:18" s="1220" customFormat="1">
      <c r="A4897" s="1244"/>
      <c r="C4897" s="1221"/>
      <c r="I4897" s="1221"/>
      <c r="L4897" s="1221"/>
      <c r="Q4897" s="1299"/>
      <c r="R4897" s="1243"/>
    </row>
    <row r="4898" spans="1:18" s="1220" customFormat="1">
      <c r="A4898" s="1244"/>
      <c r="C4898" s="1221"/>
      <c r="I4898" s="1221"/>
      <c r="L4898" s="1221"/>
      <c r="Q4898" s="1299"/>
      <c r="R4898" s="1243"/>
    </row>
    <row r="4899" spans="1:18" s="1220" customFormat="1">
      <c r="A4899" s="1244"/>
      <c r="C4899" s="1221"/>
      <c r="I4899" s="1221"/>
      <c r="L4899" s="1221"/>
      <c r="Q4899" s="1299"/>
      <c r="R4899" s="1243"/>
    </row>
    <row r="4900" spans="1:18" s="1220" customFormat="1">
      <c r="A4900" s="1244"/>
      <c r="C4900" s="1221"/>
      <c r="I4900" s="1221"/>
      <c r="L4900" s="1221"/>
      <c r="Q4900" s="1299"/>
      <c r="R4900" s="1243"/>
    </row>
    <row r="4901" spans="1:18" s="1220" customFormat="1">
      <c r="A4901" s="1244"/>
      <c r="C4901" s="1221"/>
      <c r="I4901" s="1221"/>
      <c r="L4901" s="1221"/>
      <c r="Q4901" s="1299"/>
      <c r="R4901" s="1243"/>
    </row>
    <row r="4902" spans="1:18" s="1220" customFormat="1">
      <c r="A4902" s="1244"/>
      <c r="C4902" s="1221"/>
      <c r="I4902" s="1221"/>
      <c r="L4902" s="1221"/>
      <c r="Q4902" s="1299"/>
      <c r="R4902" s="1243"/>
    </row>
    <row r="4903" spans="1:18" s="1220" customFormat="1">
      <c r="A4903" s="1244"/>
      <c r="C4903" s="1221"/>
      <c r="I4903" s="1221"/>
      <c r="L4903" s="1221"/>
      <c r="Q4903" s="1299"/>
      <c r="R4903" s="1243"/>
    </row>
    <row r="4904" spans="1:18" s="1220" customFormat="1">
      <c r="A4904" s="1244"/>
      <c r="C4904" s="1221"/>
      <c r="I4904" s="1221"/>
      <c r="L4904" s="1221"/>
      <c r="Q4904" s="1299"/>
      <c r="R4904" s="1243"/>
    </row>
    <row r="4905" spans="1:18" s="1220" customFormat="1">
      <c r="A4905" s="1244"/>
      <c r="C4905" s="1221"/>
      <c r="I4905" s="1221"/>
      <c r="L4905" s="1221"/>
      <c r="Q4905" s="1299"/>
      <c r="R4905" s="1243"/>
    </row>
    <row r="4906" spans="1:18" s="1220" customFormat="1">
      <c r="A4906" s="1244"/>
      <c r="C4906" s="1221"/>
      <c r="I4906" s="1221"/>
      <c r="L4906" s="1221"/>
      <c r="Q4906" s="1299"/>
      <c r="R4906" s="1243"/>
    </row>
    <row r="4907" spans="1:18" s="1220" customFormat="1">
      <c r="A4907" s="1244"/>
      <c r="C4907" s="1221"/>
      <c r="I4907" s="1221"/>
      <c r="L4907" s="1221"/>
      <c r="Q4907" s="1299"/>
      <c r="R4907" s="1243"/>
    </row>
    <row r="4908" spans="1:18" s="1220" customFormat="1">
      <c r="A4908" s="1244"/>
      <c r="C4908" s="1221"/>
      <c r="I4908" s="1221"/>
      <c r="L4908" s="1221"/>
      <c r="Q4908" s="1299"/>
      <c r="R4908" s="1243"/>
    </row>
    <row r="4909" spans="1:18" s="1220" customFormat="1">
      <c r="A4909" s="1244"/>
      <c r="C4909" s="1221"/>
      <c r="I4909" s="1221"/>
      <c r="L4909" s="1221"/>
      <c r="Q4909" s="1299"/>
      <c r="R4909" s="1243"/>
    </row>
    <row r="4910" spans="1:18" s="1220" customFormat="1">
      <c r="A4910" s="1244"/>
      <c r="C4910" s="1221"/>
      <c r="I4910" s="1221"/>
      <c r="L4910" s="1221"/>
      <c r="Q4910" s="1299"/>
      <c r="R4910" s="1243"/>
    </row>
    <row r="4911" spans="1:18" s="1220" customFormat="1">
      <c r="A4911" s="1244"/>
      <c r="C4911" s="1221"/>
      <c r="I4911" s="1221"/>
      <c r="L4911" s="1221"/>
      <c r="Q4911" s="1299"/>
      <c r="R4911" s="1243"/>
    </row>
    <row r="4912" spans="1:18" s="1220" customFormat="1">
      <c r="A4912" s="1244"/>
      <c r="C4912" s="1221"/>
      <c r="I4912" s="1221"/>
      <c r="L4912" s="1221"/>
      <c r="Q4912" s="1299"/>
      <c r="R4912" s="1243"/>
    </row>
    <row r="4913" spans="1:18" s="1220" customFormat="1">
      <c r="A4913" s="1244"/>
      <c r="C4913" s="1221"/>
      <c r="I4913" s="1221"/>
      <c r="L4913" s="1221"/>
      <c r="Q4913" s="1299"/>
      <c r="R4913" s="1243"/>
    </row>
    <row r="4914" spans="1:18" s="1220" customFormat="1">
      <c r="A4914" s="1244"/>
      <c r="C4914" s="1221"/>
      <c r="I4914" s="1221"/>
      <c r="L4914" s="1221"/>
      <c r="Q4914" s="1299"/>
      <c r="R4914" s="1243"/>
    </row>
    <row r="4915" spans="1:18" s="1220" customFormat="1">
      <c r="A4915" s="1244"/>
      <c r="C4915" s="1221"/>
      <c r="I4915" s="1221"/>
      <c r="L4915" s="1221"/>
      <c r="Q4915" s="1299"/>
      <c r="R4915" s="1243"/>
    </row>
    <row r="4916" spans="1:18" s="1220" customFormat="1">
      <c r="A4916" s="1244"/>
      <c r="C4916" s="1221"/>
      <c r="I4916" s="1221"/>
      <c r="L4916" s="1221"/>
      <c r="Q4916" s="1299"/>
      <c r="R4916" s="1243"/>
    </row>
    <row r="4917" spans="1:18" s="1220" customFormat="1">
      <c r="A4917" s="1244"/>
      <c r="C4917" s="1221"/>
      <c r="I4917" s="1221"/>
      <c r="L4917" s="1221"/>
      <c r="Q4917" s="1299"/>
      <c r="R4917" s="1243"/>
    </row>
    <row r="4918" spans="1:18" s="1220" customFormat="1">
      <c r="A4918" s="1244"/>
      <c r="C4918" s="1221"/>
      <c r="I4918" s="1221"/>
      <c r="L4918" s="1221"/>
      <c r="Q4918" s="1299"/>
      <c r="R4918" s="1243"/>
    </row>
    <row r="4919" spans="1:18" s="1220" customFormat="1">
      <c r="A4919" s="1244"/>
      <c r="C4919" s="1221"/>
      <c r="I4919" s="1221"/>
      <c r="L4919" s="1221"/>
      <c r="Q4919" s="1299"/>
      <c r="R4919" s="1243"/>
    </row>
    <row r="4920" spans="1:18" s="1220" customFormat="1">
      <c r="A4920" s="1244"/>
      <c r="C4920" s="1221"/>
      <c r="I4920" s="1221"/>
      <c r="L4920" s="1221"/>
      <c r="Q4920" s="1299"/>
      <c r="R4920" s="1243"/>
    </row>
    <row r="4921" spans="1:18" s="1220" customFormat="1">
      <c r="A4921" s="1244"/>
      <c r="C4921" s="1221"/>
      <c r="I4921" s="1221"/>
      <c r="L4921" s="1221"/>
      <c r="Q4921" s="1299"/>
      <c r="R4921" s="1243"/>
    </row>
    <row r="4922" spans="1:18" s="1220" customFormat="1">
      <c r="A4922" s="1244"/>
      <c r="C4922" s="1221"/>
      <c r="I4922" s="1221"/>
      <c r="L4922" s="1221"/>
      <c r="Q4922" s="1299"/>
      <c r="R4922" s="1243"/>
    </row>
    <row r="4923" spans="1:18" s="1220" customFormat="1">
      <c r="A4923" s="1244"/>
      <c r="C4923" s="1221"/>
      <c r="I4923" s="1221"/>
      <c r="L4923" s="1221"/>
      <c r="Q4923" s="1299"/>
      <c r="R4923" s="1243"/>
    </row>
    <row r="4924" spans="1:18" s="1220" customFormat="1">
      <c r="A4924" s="1244"/>
      <c r="C4924" s="1221"/>
      <c r="I4924" s="1221"/>
      <c r="L4924" s="1221"/>
      <c r="Q4924" s="1299"/>
      <c r="R4924" s="1243"/>
    </row>
    <row r="4925" spans="1:18" s="1220" customFormat="1">
      <c r="A4925" s="1244"/>
      <c r="C4925" s="1221"/>
      <c r="I4925" s="1221"/>
      <c r="L4925" s="1221"/>
      <c r="Q4925" s="1299"/>
      <c r="R4925" s="1243"/>
    </row>
    <row r="4926" spans="1:18" s="1220" customFormat="1">
      <c r="A4926" s="1244"/>
      <c r="C4926" s="1221"/>
      <c r="I4926" s="1221"/>
      <c r="L4926" s="1221"/>
      <c r="Q4926" s="1299"/>
      <c r="R4926" s="1243"/>
    </row>
    <row r="4927" spans="1:18" s="1220" customFormat="1">
      <c r="A4927" s="1244"/>
      <c r="C4927" s="1221"/>
      <c r="I4927" s="1221"/>
      <c r="L4927" s="1221"/>
      <c r="Q4927" s="1299"/>
      <c r="R4927" s="1243"/>
    </row>
    <row r="4928" spans="1:18" s="1220" customFormat="1">
      <c r="A4928" s="1244"/>
      <c r="C4928" s="1221"/>
      <c r="I4928" s="1221"/>
      <c r="L4928" s="1221"/>
      <c r="Q4928" s="1299"/>
      <c r="R4928" s="1243"/>
    </row>
    <row r="4929" spans="1:18" s="1220" customFormat="1">
      <c r="A4929" s="1244"/>
      <c r="C4929" s="1221"/>
      <c r="I4929" s="1221"/>
      <c r="L4929" s="1221"/>
      <c r="Q4929" s="1299"/>
      <c r="R4929" s="1243"/>
    </row>
    <row r="4930" spans="1:18" s="1220" customFormat="1">
      <c r="A4930" s="1244"/>
      <c r="C4930" s="1221"/>
      <c r="I4930" s="1221"/>
      <c r="L4930" s="1221"/>
      <c r="Q4930" s="1299"/>
      <c r="R4930" s="1243"/>
    </row>
    <row r="4931" spans="1:18" s="1220" customFormat="1">
      <c r="A4931" s="1244"/>
      <c r="C4931" s="1221"/>
      <c r="I4931" s="1221"/>
      <c r="L4931" s="1221"/>
      <c r="Q4931" s="1299"/>
      <c r="R4931" s="1243"/>
    </row>
    <row r="4932" spans="1:18" s="1220" customFormat="1">
      <c r="A4932" s="1244"/>
      <c r="C4932" s="1221"/>
      <c r="I4932" s="1221"/>
      <c r="L4932" s="1221"/>
      <c r="Q4932" s="1299"/>
      <c r="R4932" s="1243"/>
    </row>
    <row r="4933" spans="1:18" s="1220" customFormat="1">
      <c r="A4933" s="1244"/>
      <c r="C4933" s="1221"/>
      <c r="I4933" s="1221"/>
      <c r="L4933" s="1221"/>
      <c r="Q4933" s="1299"/>
      <c r="R4933" s="1243"/>
    </row>
    <row r="4934" spans="1:18" s="1220" customFormat="1">
      <c r="A4934" s="1244"/>
      <c r="C4934" s="1221"/>
      <c r="I4934" s="1221"/>
      <c r="L4934" s="1221"/>
      <c r="Q4934" s="1299"/>
      <c r="R4934" s="1243"/>
    </row>
    <row r="4935" spans="1:18" s="1220" customFormat="1">
      <c r="A4935" s="1244"/>
      <c r="C4935" s="1221"/>
      <c r="I4935" s="1221"/>
      <c r="L4935" s="1221"/>
      <c r="Q4935" s="1299"/>
      <c r="R4935" s="1243"/>
    </row>
    <row r="4936" spans="1:18" s="1220" customFormat="1">
      <c r="A4936" s="1244"/>
      <c r="C4936" s="1221"/>
      <c r="I4936" s="1221"/>
      <c r="L4936" s="1221"/>
      <c r="Q4936" s="1299"/>
      <c r="R4936" s="1243"/>
    </row>
    <row r="4937" spans="1:18" s="1220" customFormat="1">
      <c r="A4937" s="1244"/>
      <c r="C4937" s="1221"/>
      <c r="I4937" s="1221"/>
      <c r="L4937" s="1221"/>
      <c r="Q4937" s="1299"/>
      <c r="R4937" s="1243"/>
    </row>
    <row r="4938" spans="1:18" s="1220" customFormat="1">
      <c r="A4938" s="1244"/>
      <c r="C4938" s="1221"/>
      <c r="I4938" s="1221"/>
      <c r="L4938" s="1221"/>
      <c r="Q4938" s="1299"/>
      <c r="R4938" s="1243"/>
    </row>
    <row r="4939" spans="1:18" s="1220" customFormat="1">
      <c r="A4939" s="1244"/>
      <c r="C4939" s="1221"/>
      <c r="I4939" s="1221"/>
      <c r="L4939" s="1221"/>
      <c r="Q4939" s="1299"/>
      <c r="R4939" s="1243"/>
    </row>
    <row r="4940" spans="1:18" s="1220" customFormat="1">
      <c r="A4940" s="1244"/>
      <c r="C4940" s="1221"/>
      <c r="I4940" s="1221"/>
      <c r="L4940" s="1221"/>
      <c r="Q4940" s="1299"/>
      <c r="R4940" s="1243"/>
    </row>
    <row r="4941" spans="1:18" s="1220" customFormat="1">
      <c r="A4941" s="1244"/>
      <c r="C4941" s="1221"/>
      <c r="I4941" s="1221"/>
      <c r="L4941" s="1221"/>
      <c r="Q4941" s="1299"/>
      <c r="R4941" s="1243"/>
    </row>
    <row r="4942" spans="1:18" s="1220" customFormat="1">
      <c r="A4942" s="1244"/>
      <c r="C4942" s="1221"/>
      <c r="I4942" s="1221"/>
      <c r="L4942" s="1221"/>
      <c r="Q4942" s="1299"/>
      <c r="R4942" s="1243"/>
    </row>
    <row r="4943" spans="1:18" s="1220" customFormat="1">
      <c r="A4943" s="1244"/>
      <c r="C4943" s="1221"/>
      <c r="I4943" s="1221"/>
      <c r="L4943" s="1221"/>
      <c r="Q4943" s="1299"/>
      <c r="R4943" s="1243"/>
    </row>
    <row r="4944" spans="1:18" s="1220" customFormat="1">
      <c r="A4944" s="1244"/>
      <c r="C4944" s="1221"/>
      <c r="I4944" s="1221"/>
      <c r="L4944" s="1221"/>
      <c r="Q4944" s="1299"/>
      <c r="R4944" s="1243"/>
    </row>
    <row r="4945" spans="1:18" s="1220" customFormat="1">
      <c r="A4945" s="1244"/>
      <c r="C4945" s="1221"/>
      <c r="I4945" s="1221"/>
      <c r="L4945" s="1221"/>
      <c r="Q4945" s="1299"/>
      <c r="R4945" s="1243"/>
    </row>
    <row r="4946" spans="1:18" s="1220" customFormat="1">
      <c r="A4946" s="1244"/>
      <c r="C4946" s="1221"/>
      <c r="I4946" s="1221"/>
      <c r="L4946" s="1221"/>
      <c r="Q4946" s="1299"/>
      <c r="R4946" s="1243"/>
    </row>
    <row r="4947" spans="1:18" s="1220" customFormat="1">
      <c r="A4947" s="1244"/>
      <c r="C4947" s="1221"/>
      <c r="I4947" s="1221"/>
      <c r="L4947" s="1221"/>
      <c r="Q4947" s="1299"/>
      <c r="R4947" s="1243"/>
    </row>
    <row r="4948" spans="1:18" s="1220" customFormat="1">
      <c r="A4948" s="1244"/>
      <c r="C4948" s="1221"/>
      <c r="I4948" s="1221"/>
      <c r="L4948" s="1221"/>
      <c r="Q4948" s="1299"/>
      <c r="R4948" s="1243"/>
    </row>
    <row r="4949" spans="1:18" s="1220" customFormat="1">
      <c r="A4949" s="1244"/>
      <c r="C4949" s="1221"/>
      <c r="I4949" s="1221"/>
      <c r="L4949" s="1221"/>
      <c r="Q4949" s="1299"/>
      <c r="R4949" s="1243"/>
    </row>
    <row r="4950" spans="1:18" s="1220" customFormat="1">
      <c r="A4950" s="1244"/>
      <c r="C4950" s="1221"/>
      <c r="I4950" s="1221"/>
      <c r="L4950" s="1221"/>
      <c r="Q4950" s="1299"/>
      <c r="R4950" s="1243"/>
    </row>
    <row r="4951" spans="1:18" s="1220" customFormat="1">
      <c r="A4951" s="1244"/>
      <c r="C4951" s="1221"/>
      <c r="I4951" s="1221"/>
      <c r="L4951" s="1221"/>
      <c r="Q4951" s="1299"/>
      <c r="R4951" s="1243"/>
    </row>
    <row r="4952" spans="1:18" s="1220" customFormat="1">
      <c r="A4952" s="1244"/>
      <c r="C4952" s="1221"/>
      <c r="I4952" s="1221"/>
      <c r="L4952" s="1221"/>
      <c r="Q4952" s="1299"/>
      <c r="R4952" s="1243"/>
    </row>
    <row r="4953" spans="1:18" s="1220" customFormat="1">
      <c r="A4953" s="1244"/>
      <c r="C4953" s="1221"/>
      <c r="I4953" s="1221"/>
      <c r="L4953" s="1221"/>
      <c r="Q4953" s="1299"/>
      <c r="R4953" s="1243"/>
    </row>
    <row r="4954" spans="1:18" s="1220" customFormat="1">
      <c r="A4954" s="1244"/>
      <c r="C4954" s="1221"/>
      <c r="I4954" s="1221"/>
      <c r="L4954" s="1221"/>
      <c r="Q4954" s="1299"/>
      <c r="R4954" s="1243"/>
    </row>
    <row r="4955" spans="1:18" s="1220" customFormat="1">
      <c r="A4955" s="1244"/>
      <c r="C4955" s="1221"/>
      <c r="I4955" s="1221"/>
      <c r="L4955" s="1221"/>
      <c r="Q4955" s="1299"/>
      <c r="R4955" s="1243"/>
    </row>
    <row r="4956" spans="1:18" s="1220" customFormat="1">
      <c r="A4956" s="1244"/>
      <c r="C4956" s="1221"/>
      <c r="I4956" s="1221"/>
      <c r="L4956" s="1221"/>
      <c r="Q4956" s="1299"/>
      <c r="R4956" s="1243"/>
    </row>
    <row r="4957" spans="1:18" s="1220" customFormat="1">
      <c r="A4957" s="1244"/>
      <c r="C4957" s="1221"/>
      <c r="I4957" s="1221"/>
      <c r="L4957" s="1221"/>
      <c r="Q4957" s="1299"/>
      <c r="R4957" s="1243"/>
    </row>
    <row r="4958" spans="1:18" s="1220" customFormat="1">
      <c r="A4958" s="1244"/>
      <c r="C4958" s="1221"/>
      <c r="I4958" s="1221"/>
      <c r="L4958" s="1221"/>
      <c r="Q4958" s="1299"/>
      <c r="R4958" s="1243"/>
    </row>
    <row r="4959" spans="1:18" s="1220" customFormat="1">
      <c r="A4959" s="1244"/>
      <c r="C4959" s="1221"/>
      <c r="I4959" s="1221"/>
      <c r="L4959" s="1221"/>
      <c r="Q4959" s="1299"/>
      <c r="R4959" s="1243"/>
    </row>
    <row r="4960" spans="1:18" s="1220" customFormat="1">
      <c r="A4960" s="1244"/>
      <c r="C4960" s="1221"/>
      <c r="I4960" s="1221"/>
      <c r="L4960" s="1221"/>
      <c r="Q4960" s="1299"/>
      <c r="R4960" s="1243"/>
    </row>
    <row r="4961" spans="1:18" s="1220" customFormat="1">
      <c r="A4961" s="1244"/>
      <c r="C4961" s="1221"/>
      <c r="I4961" s="1221"/>
      <c r="L4961" s="1221"/>
      <c r="Q4961" s="1299"/>
      <c r="R4961" s="1243"/>
    </row>
    <row r="4962" spans="1:18" s="1220" customFormat="1">
      <c r="A4962" s="1244"/>
      <c r="C4962" s="1221"/>
      <c r="I4962" s="1221"/>
      <c r="L4962" s="1221"/>
      <c r="Q4962" s="1299"/>
      <c r="R4962" s="1243"/>
    </row>
    <row r="4963" spans="1:18" s="1220" customFormat="1">
      <c r="A4963" s="1244"/>
      <c r="C4963" s="1221"/>
      <c r="I4963" s="1221"/>
      <c r="L4963" s="1221"/>
      <c r="Q4963" s="1299"/>
      <c r="R4963" s="1243"/>
    </row>
    <row r="4964" spans="1:18" s="1220" customFormat="1">
      <c r="A4964" s="1244"/>
      <c r="C4964" s="1221"/>
      <c r="I4964" s="1221"/>
      <c r="L4964" s="1221"/>
      <c r="Q4964" s="1299"/>
      <c r="R4964" s="1243"/>
    </row>
    <row r="4965" spans="1:18" s="1220" customFormat="1">
      <c r="A4965" s="1244"/>
      <c r="C4965" s="1221"/>
      <c r="I4965" s="1221"/>
      <c r="L4965" s="1221"/>
      <c r="Q4965" s="1299"/>
      <c r="R4965" s="1243"/>
    </row>
    <row r="4966" spans="1:18" s="1220" customFormat="1">
      <c r="A4966" s="1244"/>
      <c r="C4966" s="1221"/>
      <c r="I4966" s="1221"/>
      <c r="L4966" s="1221"/>
      <c r="Q4966" s="1299"/>
      <c r="R4966" s="1243"/>
    </row>
    <row r="4967" spans="1:18" s="1220" customFormat="1">
      <c r="A4967" s="1244"/>
      <c r="C4967" s="1221"/>
      <c r="I4967" s="1221"/>
      <c r="L4967" s="1221"/>
      <c r="Q4967" s="1299"/>
      <c r="R4967" s="1243"/>
    </row>
    <row r="4968" spans="1:18" s="1220" customFormat="1">
      <c r="A4968" s="1244"/>
      <c r="C4968" s="1221"/>
      <c r="I4968" s="1221"/>
      <c r="L4968" s="1221"/>
      <c r="Q4968" s="1299"/>
      <c r="R4968" s="1243"/>
    </row>
    <row r="4969" spans="1:18" s="1220" customFormat="1">
      <c r="A4969" s="1244"/>
      <c r="C4969" s="1221"/>
      <c r="I4969" s="1221"/>
      <c r="L4969" s="1221"/>
      <c r="Q4969" s="1299"/>
      <c r="R4969" s="1243"/>
    </row>
    <row r="4970" spans="1:18" s="1220" customFormat="1">
      <c r="A4970" s="1244"/>
      <c r="C4970" s="1221"/>
      <c r="I4970" s="1221"/>
      <c r="L4970" s="1221"/>
      <c r="Q4970" s="1299"/>
      <c r="R4970" s="1243"/>
    </row>
    <row r="4971" spans="1:18" s="1220" customFormat="1">
      <c r="A4971" s="1244"/>
      <c r="C4971" s="1221"/>
      <c r="I4971" s="1221"/>
      <c r="L4971" s="1221"/>
      <c r="Q4971" s="1299"/>
      <c r="R4971" s="1243"/>
    </row>
    <row r="4972" spans="1:18" s="1220" customFormat="1">
      <c r="A4972" s="1244"/>
      <c r="C4972" s="1221"/>
      <c r="I4972" s="1221"/>
      <c r="L4972" s="1221"/>
      <c r="Q4972" s="1299"/>
      <c r="R4972" s="1243"/>
    </row>
    <row r="4973" spans="1:18" s="1220" customFormat="1">
      <c r="A4973" s="1244"/>
      <c r="C4973" s="1221"/>
      <c r="I4973" s="1221"/>
      <c r="L4973" s="1221"/>
      <c r="Q4973" s="1299"/>
      <c r="R4973" s="1243"/>
    </row>
    <row r="4974" spans="1:18" s="1220" customFormat="1">
      <c r="A4974" s="1244"/>
      <c r="C4974" s="1221"/>
      <c r="I4974" s="1221"/>
      <c r="L4974" s="1221"/>
      <c r="Q4974" s="1299"/>
      <c r="R4974" s="1243"/>
    </row>
    <row r="4975" spans="1:18" s="1220" customFormat="1">
      <c r="A4975" s="1244"/>
      <c r="C4975" s="1221"/>
      <c r="I4975" s="1221"/>
      <c r="L4975" s="1221"/>
      <c r="Q4975" s="1299"/>
      <c r="R4975" s="1243"/>
    </row>
    <row r="4976" spans="1:18" s="1220" customFormat="1">
      <c r="A4976" s="1244"/>
      <c r="C4976" s="1221"/>
      <c r="I4976" s="1221"/>
      <c r="L4976" s="1221"/>
      <c r="Q4976" s="1299"/>
      <c r="R4976" s="1243"/>
    </row>
    <row r="4977" spans="1:18" s="1220" customFormat="1">
      <c r="A4977" s="1244"/>
      <c r="C4977" s="1221"/>
      <c r="I4977" s="1221"/>
      <c r="L4977" s="1221"/>
      <c r="Q4977" s="1299"/>
      <c r="R4977" s="1243"/>
    </row>
    <row r="4978" spans="1:18" s="1220" customFormat="1">
      <c r="A4978" s="1244"/>
      <c r="C4978" s="1221"/>
      <c r="I4978" s="1221"/>
      <c r="L4978" s="1221"/>
      <c r="Q4978" s="1299"/>
      <c r="R4978" s="1243"/>
    </row>
    <row r="4979" spans="1:18" s="1220" customFormat="1">
      <c r="A4979" s="1244"/>
      <c r="C4979" s="1221"/>
      <c r="I4979" s="1221"/>
      <c r="L4979" s="1221"/>
      <c r="Q4979" s="1299"/>
      <c r="R4979" s="1243"/>
    </row>
    <row r="4980" spans="1:18" s="1220" customFormat="1">
      <c r="A4980" s="1244"/>
      <c r="C4980" s="1221"/>
      <c r="I4980" s="1221"/>
      <c r="L4980" s="1221"/>
      <c r="Q4980" s="1299"/>
      <c r="R4980" s="1243"/>
    </row>
    <row r="4981" spans="1:18" s="1220" customFormat="1">
      <c r="A4981" s="1244"/>
      <c r="C4981" s="1221"/>
      <c r="I4981" s="1221"/>
      <c r="L4981" s="1221"/>
      <c r="Q4981" s="1299"/>
      <c r="R4981" s="1243"/>
    </row>
    <row r="4982" spans="1:18" s="1220" customFormat="1">
      <c r="A4982" s="1244"/>
      <c r="C4982" s="1221"/>
      <c r="I4982" s="1221"/>
      <c r="L4982" s="1221"/>
      <c r="Q4982" s="1299"/>
      <c r="R4982" s="1243"/>
    </row>
    <row r="4983" spans="1:18" s="1220" customFormat="1">
      <c r="A4983" s="1244"/>
      <c r="C4983" s="1221"/>
      <c r="I4983" s="1221"/>
      <c r="L4983" s="1221"/>
      <c r="Q4983" s="1299"/>
      <c r="R4983" s="1243"/>
    </row>
    <row r="4984" spans="1:18" s="1220" customFormat="1">
      <c r="A4984" s="1244"/>
      <c r="C4984" s="1221"/>
      <c r="I4984" s="1221"/>
      <c r="L4984" s="1221"/>
      <c r="Q4984" s="1299"/>
      <c r="R4984" s="1243"/>
    </row>
    <row r="4985" spans="1:18" s="1220" customFormat="1">
      <c r="A4985" s="1244"/>
      <c r="C4985" s="1221"/>
      <c r="I4985" s="1221"/>
      <c r="L4985" s="1221"/>
      <c r="Q4985" s="1299"/>
      <c r="R4985" s="1243"/>
    </row>
    <row r="4986" spans="1:18" s="1220" customFormat="1">
      <c r="A4986" s="1244"/>
      <c r="C4986" s="1221"/>
      <c r="I4986" s="1221"/>
      <c r="L4986" s="1221"/>
      <c r="Q4986" s="1299"/>
      <c r="R4986" s="1243"/>
    </row>
    <row r="4987" spans="1:18" s="1220" customFormat="1">
      <c r="A4987" s="1244"/>
      <c r="C4987" s="1221"/>
      <c r="I4987" s="1221"/>
      <c r="L4987" s="1221"/>
      <c r="Q4987" s="1299"/>
      <c r="R4987" s="1243"/>
    </row>
    <row r="4988" spans="1:18" s="1220" customFormat="1">
      <c r="A4988" s="1244"/>
      <c r="C4988" s="1221"/>
      <c r="I4988" s="1221"/>
      <c r="L4988" s="1221"/>
      <c r="Q4988" s="1299"/>
      <c r="R4988" s="1243"/>
    </row>
    <row r="4989" spans="1:18" s="1220" customFormat="1">
      <c r="A4989" s="1244"/>
      <c r="C4989" s="1221"/>
      <c r="I4989" s="1221"/>
      <c r="L4989" s="1221"/>
      <c r="Q4989" s="1299"/>
      <c r="R4989" s="1243"/>
    </row>
    <row r="4990" spans="1:18" s="1220" customFormat="1">
      <c r="A4990" s="1244"/>
      <c r="C4990" s="1221"/>
      <c r="I4990" s="1221"/>
      <c r="L4990" s="1221"/>
      <c r="Q4990" s="1299"/>
      <c r="R4990" s="1243"/>
    </row>
    <row r="4991" spans="1:18" s="1220" customFormat="1">
      <c r="A4991" s="1244"/>
      <c r="C4991" s="1221"/>
      <c r="I4991" s="1221"/>
      <c r="L4991" s="1221"/>
      <c r="Q4991" s="1299"/>
      <c r="R4991" s="1243"/>
    </row>
    <row r="4992" spans="1:18" s="1220" customFormat="1">
      <c r="A4992" s="1244"/>
      <c r="C4992" s="1221"/>
      <c r="I4992" s="1221"/>
      <c r="L4992" s="1221"/>
      <c r="Q4992" s="1299"/>
      <c r="R4992" s="1243"/>
    </row>
    <row r="4993" spans="1:18" s="1220" customFormat="1">
      <c r="A4993" s="1244"/>
      <c r="C4993" s="1221"/>
      <c r="I4993" s="1221"/>
      <c r="L4993" s="1221"/>
      <c r="Q4993" s="1299"/>
      <c r="R4993" s="1243"/>
    </row>
    <row r="4994" spans="1:18" s="1220" customFormat="1">
      <c r="A4994" s="1244"/>
      <c r="C4994" s="1221"/>
      <c r="I4994" s="1221"/>
      <c r="L4994" s="1221"/>
      <c r="Q4994" s="1299"/>
      <c r="R4994" s="1243"/>
    </row>
    <row r="4995" spans="1:18" s="1220" customFormat="1">
      <c r="A4995" s="1244"/>
      <c r="C4995" s="1221"/>
      <c r="I4995" s="1221"/>
      <c r="L4995" s="1221"/>
      <c r="Q4995" s="1299"/>
      <c r="R4995" s="1243"/>
    </row>
    <row r="4996" spans="1:18" s="1220" customFormat="1">
      <c r="A4996" s="1244"/>
      <c r="C4996" s="1221"/>
      <c r="I4996" s="1221"/>
      <c r="L4996" s="1221"/>
      <c r="Q4996" s="1299"/>
      <c r="R4996" s="1243"/>
    </row>
    <row r="4997" spans="1:18" s="1220" customFormat="1">
      <c r="A4997" s="1244"/>
      <c r="C4997" s="1221"/>
      <c r="I4997" s="1221"/>
      <c r="L4997" s="1221"/>
      <c r="Q4997" s="1299"/>
      <c r="R4997" s="1243"/>
    </row>
    <row r="4998" spans="1:18" s="1220" customFormat="1">
      <c r="A4998" s="1244"/>
      <c r="C4998" s="1221"/>
      <c r="I4998" s="1221"/>
      <c r="L4998" s="1221"/>
      <c r="Q4998" s="1299"/>
      <c r="R4998" s="1243"/>
    </row>
    <row r="4999" spans="1:18" s="1220" customFormat="1">
      <c r="A4999" s="1244"/>
      <c r="C4999" s="1221"/>
      <c r="I4999" s="1221"/>
      <c r="L4999" s="1221"/>
      <c r="Q4999" s="1299"/>
      <c r="R4999" s="1243"/>
    </row>
    <row r="5000" spans="1:18" s="1220" customFormat="1">
      <c r="A5000" s="1244"/>
      <c r="C5000" s="1221"/>
      <c r="I5000" s="1221"/>
      <c r="L5000" s="1221"/>
      <c r="Q5000" s="1299"/>
      <c r="R5000" s="1243"/>
    </row>
    <row r="5001" spans="1:18" s="1220" customFormat="1">
      <c r="A5001" s="1244"/>
      <c r="C5001" s="1221"/>
      <c r="I5001" s="1221"/>
      <c r="L5001" s="1221"/>
      <c r="Q5001" s="1299"/>
      <c r="R5001" s="1243"/>
    </row>
    <row r="5002" spans="1:18" s="1220" customFormat="1">
      <c r="A5002" s="1244"/>
      <c r="C5002" s="1221"/>
      <c r="I5002" s="1221"/>
      <c r="L5002" s="1221"/>
      <c r="Q5002" s="1299"/>
      <c r="R5002" s="1243"/>
    </row>
    <row r="5003" spans="1:18" s="1220" customFormat="1">
      <c r="A5003" s="1244"/>
      <c r="C5003" s="1221"/>
      <c r="I5003" s="1221"/>
      <c r="L5003" s="1221"/>
      <c r="Q5003" s="1299"/>
      <c r="R5003" s="1243"/>
    </row>
    <row r="5004" spans="1:18" s="1220" customFormat="1">
      <c r="A5004" s="1244"/>
      <c r="C5004" s="1221"/>
      <c r="I5004" s="1221"/>
      <c r="L5004" s="1221"/>
      <c r="Q5004" s="1299"/>
      <c r="R5004" s="1243"/>
    </row>
    <row r="5005" spans="1:18" s="1220" customFormat="1">
      <c r="A5005" s="1244"/>
      <c r="C5005" s="1221"/>
      <c r="I5005" s="1221"/>
      <c r="L5005" s="1221"/>
      <c r="Q5005" s="1299"/>
      <c r="R5005" s="1243"/>
    </row>
    <row r="5006" spans="1:18" s="1220" customFormat="1">
      <c r="A5006" s="1244"/>
      <c r="C5006" s="1221"/>
      <c r="I5006" s="1221"/>
      <c r="L5006" s="1221"/>
      <c r="Q5006" s="1299"/>
      <c r="R5006" s="1243"/>
    </row>
    <row r="5007" spans="1:18" s="1220" customFormat="1">
      <c r="A5007" s="1244"/>
      <c r="C5007" s="1221"/>
      <c r="I5007" s="1221"/>
      <c r="L5007" s="1221"/>
      <c r="Q5007" s="1299"/>
      <c r="R5007" s="1243"/>
    </row>
    <row r="5008" spans="1:18" s="1220" customFormat="1">
      <c r="A5008" s="1244"/>
      <c r="C5008" s="1221"/>
      <c r="I5008" s="1221"/>
      <c r="L5008" s="1221"/>
      <c r="Q5008" s="1299"/>
      <c r="R5008" s="1243"/>
    </row>
    <row r="5009" spans="1:18" s="1220" customFormat="1">
      <c r="A5009" s="1244"/>
      <c r="C5009" s="1221"/>
      <c r="I5009" s="1221"/>
      <c r="L5009" s="1221"/>
      <c r="Q5009" s="1299"/>
      <c r="R5009" s="1243"/>
    </row>
    <row r="5010" spans="1:18" s="1220" customFormat="1">
      <c r="A5010" s="1244"/>
      <c r="C5010" s="1221"/>
      <c r="I5010" s="1221"/>
      <c r="L5010" s="1221"/>
      <c r="Q5010" s="1299"/>
      <c r="R5010" s="1243"/>
    </row>
    <row r="5011" spans="1:18" s="1220" customFormat="1">
      <c r="A5011" s="1244"/>
      <c r="C5011" s="1221"/>
      <c r="I5011" s="1221"/>
      <c r="L5011" s="1221"/>
      <c r="Q5011" s="1299"/>
      <c r="R5011" s="1243"/>
    </row>
    <row r="5012" spans="1:18" s="1220" customFormat="1">
      <c r="A5012" s="1244"/>
      <c r="C5012" s="1221"/>
      <c r="I5012" s="1221"/>
      <c r="L5012" s="1221"/>
      <c r="Q5012" s="1299"/>
      <c r="R5012" s="1243"/>
    </row>
    <row r="5013" spans="1:18" s="1220" customFormat="1">
      <c r="A5013" s="1244"/>
      <c r="C5013" s="1221"/>
      <c r="I5013" s="1221"/>
      <c r="L5013" s="1221"/>
      <c r="Q5013" s="1299"/>
      <c r="R5013" s="1243"/>
    </row>
    <row r="5014" spans="1:18" s="1220" customFormat="1">
      <c r="A5014" s="1244"/>
      <c r="C5014" s="1221"/>
      <c r="I5014" s="1221"/>
      <c r="L5014" s="1221"/>
      <c r="Q5014" s="1299"/>
      <c r="R5014" s="1243"/>
    </row>
    <row r="5015" spans="1:18" s="1220" customFormat="1">
      <c r="A5015" s="1244"/>
      <c r="C5015" s="1221"/>
      <c r="I5015" s="1221"/>
      <c r="L5015" s="1221"/>
      <c r="Q5015" s="1299"/>
      <c r="R5015" s="1243"/>
    </row>
    <row r="5016" spans="1:18" s="1220" customFormat="1">
      <c r="A5016" s="1244"/>
      <c r="C5016" s="1221"/>
      <c r="I5016" s="1221"/>
      <c r="L5016" s="1221"/>
      <c r="Q5016" s="1299"/>
      <c r="R5016" s="1243"/>
    </row>
    <row r="5017" spans="1:18" s="1220" customFormat="1">
      <c r="A5017" s="1244"/>
      <c r="C5017" s="1221"/>
      <c r="I5017" s="1221"/>
      <c r="L5017" s="1221"/>
      <c r="Q5017" s="1299"/>
      <c r="R5017" s="1243"/>
    </row>
    <row r="5018" spans="1:18" s="1220" customFormat="1">
      <c r="A5018" s="1244"/>
      <c r="C5018" s="1221"/>
      <c r="I5018" s="1221"/>
      <c r="L5018" s="1221"/>
      <c r="Q5018" s="1299"/>
      <c r="R5018" s="1243"/>
    </row>
    <row r="5019" spans="1:18" s="1220" customFormat="1">
      <c r="A5019" s="1244"/>
      <c r="C5019" s="1221"/>
      <c r="I5019" s="1221"/>
      <c r="L5019" s="1221"/>
      <c r="Q5019" s="1299"/>
      <c r="R5019" s="1243"/>
    </row>
    <row r="5020" spans="1:18" s="1220" customFormat="1">
      <c r="A5020" s="1244"/>
      <c r="C5020" s="1221"/>
      <c r="I5020" s="1221"/>
      <c r="L5020" s="1221"/>
      <c r="Q5020" s="1299"/>
      <c r="R5020" s="1243"/>
    </row>
    <row r="5021" spans="1:18" s="1220" customFormat="1">
      <c r="A5021" s="1244"/>
      <c r="C5021" s="1221"/>
      <c r="I5021" s="1221"/>
      <c r="L5021" s="1221"/>
      <c r="Q5021" s="1299"/>
      <c r="R5021" s="1243"/>
    </row>
    <row r="5022" spans="1:18" s="1220" customFormat="1">
      <c r="A5022" s="1244"/>
      <c r="C5022" s="1221"/>
      <c r="I5022" s="1221"/>
      <c r="L5022" s="1221"/>
      <c r="Q5022" s="1299"/>
      <c r="R5022" s="1243"/>
    </row>
    <row r="5023" spans="1:18" s="1220" customFormat="1">
      <c r="A5023" s="1244"/>
      <c r="C5023" s="1221"/>
      <c r="I5023" s="1221"/>
      <c r="L5023" s="1221"/>
      <c r="Q5023" s="1299"/>
      <c r="R5023" s="1243"/>
    </row>
    <row r="5024" spans="1:18" s="1220" customFormat="1">
      <c r="A5024" s="1244"/>
      <c r="C5024" s="1221"/>
      <c r="I5024" s="1221"/>
      <c r="L5024" s="1221"/>
      <c r="Q5024" s="1299"/>
      <c r="R5024" s="1243"/>
    </row>
    <row r="5025" spans="1:18" s="1220" customFormat="1">
      <c r="A5025" s="1244"/>
      <c r="C5025" s="1221"/>
      <c r="I5025" s="1221"/>
      <c r="L5025" s="1221"/>
      <c r="Q5025" s="1299"/>
      <c r="R5025" s="1243"/>
    </row>
    <row r="5026" spans="1:18" s="1220" customFormat="1">
      <c r="A5026" s="1244"/>
      <c r="C5026" s="1221"/>
      <c r="I5026" s="1221"/>
      <c r="L5026" s="1221"/>
      <c r="Q5026" s="1299"/>
      <c r="R5026" s="1243"/>
    </row>
    <row r="5027" spans="1:18" s="1220" customFormat="1">
      <c r="A5027" s="1244"/>
      <c r="C5027" s="1221"/>
      <c r="I5027" s="1221"/>
      <c r="L5027" s="1221"/>
      <c r="Q5027" s="1299"/>
      <c r="R5027" s="1243"/>
    </row>
    <row r="5028" spans="1:18" s="1220" customFormat="1">
      <c r="A5028" s="1244"/>
      <c r="C5028" s="1221"/>
      <c r="I5028" s="1221"/>
      <c r="L5028" s="1221"/>
      <c r="Q5028" s="1299"/>
      <c r="R5028" s="1243"/>
    </row>
    <row r="5029" spans="1:18" s="1220" customFormat="1">
      <c r="A5029" s="1244"/>
      <c r="C5029" s="1221"/>
      <c r="I5029" s="1221"/>
      <c r="L5029" s="1221"/>
      <c r="Q5029" s="1299"/>
      <c r="R5029" s="1243"/>
    </row>
    <row r="5030" spans="1:18" s="1220" customFormat="1">
      <c r="A5030" s="1244"/>
      <c r="C5030" s="1221"/>
      <c r="I5030" s="1221"/>
      <c r="L5030" s="1221"/>
      <c r="Q5030" s="1299"/>
      <c r="R5030" s="1243"/>
    </row>
    <row r="5031" spans="1:18" s="1220" customFormat="1">
      <c r="A5031" s="1244"/>
      <c r="C5031" s="1221"/>
      <c r="I5031" s="1221"/>
      <c r="L5031" s="1221"/>
      <c r="Q5031" s="1299"/>
      <c r="R5031" s="1243"/>
    </row>
    <row r="5032" spans="1:18" s="1220" customFormat="1">
      <c r="A5032" s="1244"/>
      <c r="C5032" s="1221"/>
      <c r="I5032" s="1221"/>
      <c r="L5032" s="1221"/>
      <c r="Q5032" s="1299"/>
      <c r="R5032" s="1243"/>
    </row>
    <row r="5033" spans="1:18" s="1220" customFormat="1">
      <c r="A5033" s="1244"/>
      <c r="C5033" s="1221"/>
      <c r="I5033" s="1221"/>
      <c r="L5033" s="1221"/>
      <c r="Q5033" s="1299"/>
      <c r="R5033" s="1243"/>
    </row>
    <row r="5034" spans="1:18" s="1220" customFormat="1">
      <c r="A5034" s="1244"/>
      <c r="C5034" s="1221"/>
      <c r="I5034" s="1221"/>
      <c r="L5034" s="1221"/>
      <c r="Q5034" s="1299"/>
      <c r="R5034" s="1243"/>
    </row>
    <row r="5035" spans="1:18" s="1220" customFormat="1">
      <c r="A5035" s="1244"/>
      <c r="C5035" s="1221"/>
      <c r="I5035" s="1221"/>
      <c r="L5035" s="1221"/>
      <c r="Q5035" s="1299"/>
      <c r="R5035" s="1243"/>
    </row>
    <row r="5036" spans="1:18" s="1220" customFormat="1">
      <c r="A5036" s="1244"/>
      <c r="C5036" s="1221"/>
      <c r="I5036" s="1221"/>
      <c r="L5036" s="1221"/>
      <c r="Q5036" s="1299"/>
      <c r="R5036" s="1243"/>
    </row>
    <row r="5037" spans="1:18" s="1220" customFormat="1">
      <c r="A5037" s="1244"/>
      <c r="C5037" s="1221"/>
      <c r="I5037" s="1221"/>
      <c r="L5037" s="1221"/>
      <c r="Q5037" s="1299"/>
      <c r="R5037" s="1243"/>
    </row>
    <row r="5038" spans="1:18" s="1220" customFormat="1">
      <c r="A5038" s="1244"/>
      <c r="C5038" s="1221"/>
      <c r="I5038" s="1221"/>
      <c r="L5038" s="1221"/>
      <c r="Q5038" s="1299"/>
      <c r="R5038" s="1243"/>
    </row>
    <row r="5039" spans="1:18" s="1220" customFormat="1">
      <c r="A5039" s="1244"/>
      <c r="C5039" s="1221"/>
      <c r="I5039" s="1221"/>
      <c r="L5039" s="1221"/>
      <c r="Q5039" s="1299"/>
      <c r="R5039" s="1243"/>
    </row>
    <row r="5040" spans="1:18" s="1220" customFormat="1">
      <c r="A5040" s="1244"/>
      <c r="C5040" s="1221"/>
      <c r="I5040" s="1221"/>
      <c r="L5040" s="1221"/>
      <c r="Q5040" s="1299"/>
      <c r="R5040" s="1243"/>
    </row>
    <row r="5041" spans="1:18" s="1220" customFormat="1">
      <c r="A5041" s="1244"/>
      <c r="C5041" s="1221"/>
      <c r="I5041" s="1221"/>
      <c r="L5041" s="1221"/>
      <c r="Q5041" s="1299"/>
      <c r="R5041" s="1243"/>
    </row>
    <row r="5042" spans="1:18" s="1220" customFormat="1">
      <c r="A5042" s="1244"/>
      <c r="C5042" s="1221"/>
      <c r="I5042" s="1221"/>
      <c r="L5042" s="1221"/>
      <c r="Q5042" s="1299"/>
      <c r="R5042" s="1243"/>
    </row>
    <row r="5043" spans="1:18" s="1220" customFormat="1">
      <c r="A5043" s="1244"/>
      <c r="C5043" s="1221"/>
      <c r="I5043" s="1221"/>
      <c r="L5043" s="1221"/>
      <c r="Q5043" s="1299"/>
      <c r="R5043" s="1243"/>
    </row>
    <row r="5044" spans="1:18" s="1220" customFormat="1">
      <c r="A5044" s="1244"/>
      <c r="C5044" s="1221"/>
      <c r="I5044" s="1221"/>
      <c r="L5044" s="1221"/>
      <c r="Q5044" s="1299"/>
      <c r="R5044" s="1243"/>
    </row>
    <row r="5045" spans="1:18" s="1220" customFormat="1">
      <c r="A5045" s="1244"/>
      <c r="C5045" s="1221"/>
      <c r="I5045" s="1221"/>
      <c r="L5045" s="1221"/>
      <c r="Q5045" s="1299"/>
      <c r="R5045" s="1243"/>
    </row>
    <row r="5046" spans="1:18" s="1220" customFormat="1">
      <c r="A5046" s="1244"/>
      <c r="C5046" s="1221"/>
      <c r="I5046" s="1221"/>
      <c r="L5046" s="1221"/>
      <c r="Q5046" s="1299"/>
      <c r="R5046" s="1243"/>
    </row>
    <row r="5047" spans="1:18" s="1220" customFormat="1">
      <c r="A5047" s="1244"/>
      <c r="C5047" s="1221"/>
      <c r="I5047" s="1221"/>
      <c r="L5047" s="1221"/>
      <c r="Q5047" s="1299"/>
      <c r="R5047" s="1243"/>
    </row>
    <row r="5048" spans="1:18" s="1220" customFormat="1">
      <c r="A5048" s="1244"/>
      <c r="C5048" s="1221"/>
      <c r="I5048" s="1221"/>
      <c r="L5048" s="1221"/>
      <c r="Q5048" s="1299"/>
      <c r="R5048" s="1243"/>
    </row>
    <row r="5049" spans="1:18" s="1220" customFormat="1">
      <c r="A5049" s="1244"/>
      <c r="C5049" s="1221"/>
      <c r="I5049" s="1221"/>
      <c r="L5049" s="1221"/>
      <c r="Q5049" s="1299"/>
      <c r="R5049" s="1243"/>
    </row>
    <row r="5050" spans="1:18" s="1220" customFormat="1">
      <c r="A5050" s="1244"/>
      <c r="C5050" s="1221"/>
      <c r="I5050" s="1221"/>
      <c r="L5050" s="1221"/>
      <c r="Q5050" s="1299"/>
      <c r="R5050" s="1243"/>
    </row>
    <row r="5051" spans="1:18" s="1220" customFormat="1">
      <c r="A5051" s="1244"/>
      <c r="C5051" s="1221"/>
      <c r="I5051" s="1221"/>
      <c r="L5051" s="1221"/>
      <c r="Q5051" s="1299"/>
      <c r="R5051" s="1243"/>
    </row>
    <row r="5052" spans="1:18" s="1220" customFormat="1">
      <c r="A5052" s="1244"/>
      <c r="C5052" s="1221"/>
      <c r="I5052" s="1221"/>
      <c r="L5052" s="1221"/>
      <c r="Q5052" s="1299"/>
      <c r="R5052" s="1243"/>
    </row>
    <row r="5053" spans="1:18" s="1220" customFormat="1">
      <c r="A5053" s="1244"/>
      <c r="C5053" s="1221"/>
      <c r="I5053" s="1221"/>
      <c r="L5053" s="1221"/>
      <c r="Q5053" s="1299"/>
      <c r="R5053" s="1243"/>
    </row>
    <row r="5054" spans="1:18" s="1220" customFormat="1">
      <c r="A5054" s="1244"/>
      <c r="C5054" s="1221"/>
      <c r="I5054" s="1221"/>
      <c r="L5054" s="1221"/>
      <c r="Q5054" s="1299"/>
      <c r="R5054" s="1243"/>
    </row>
    <row r="5055" spans="1:18" s="1220" customFormat="1">
      <c r="A5055" s="1244"/>
      <c r="C5055" s="1221"/>
      <c r="I5055" s="1221"/>
      <c r="L5055" s="1221"/>
      <c r="Q5055" s="1299"/>
      <c r="R5055" s="1243"/>
    </row>
    <row r="5056" spans="1:18" s="1220" customFormat="1">
      <c r="A5056" s="1244"/>
      <c r="C5056" s="1221"/>
      <c r="I5056" s="1221"/>
      <c r="L5056" s="1221"/>
      <c r="Q5056" s="1299"/>
      <c r="R5056" s="1243"/>
    </row>
    <row r="5057" spans="1:18" s="1220" customFormat="1">
      <c r="A5057" s="1244"/>
      <c r="C5057" s="1221"/>
      <c r="I5057" s="1221"/>
      <c r="L5057" s="1221"/>
      <c r="Q5057" s="1299"/>
      <c r="R5057" s="1243"/>
    </row>
    <row r="5058" spans="1:18" s="1220" customFormat="1">
      <c r="A5058" s="1244"/>
      <c r="C5058" s="1221"/>
      <c r="I5058" s="1221"/>
      <c r="L5058" s="1221"/>
      <c r="Q5058" s="1299"/>
      <c r="R5058" s="1243"/>
    </row>
    <row r="5059" spans="1:18" s="1220" customFormat="1">
      <c r="A5059" s="1244"/>
      <c r="C5059" s="1221"/>
      <c r="I5059" s="1221"/>
      <c r="L5059" s="1221"/>
      <c r="Q5059" s="1299"/>
      <c r="R5059" s="1243"/>
    </row>
    <row r="5060" spans="1:18" s="1220" customFormat="1">
      <c r="A5060" s="1244"/>
      <c r="C5060" s="1221"/>
      <c r="I5060" s="1221"/>
      <c r="L5060" s="1221"/>
      <c r="Q5060" s="1299"/>
      <c r="R5060" s="1243"/>
    </row>
    <row r="5061" spans="1:18" s="1220" customFormat="1">
      <c r="A5061" s="1244"/>
      <c r="C5061" s="1221"/>
      <c r="I5061" s="1221"/>
      <c r="L5061" s="1221"/>
      <c r="Q5061" s="1299"/>
      <c r="R5061" s="1243"/>
    </row>
    <row r="5062" spans="1:18" s="1220" customFormat="1">
      <c r="A5062" s="1244"/>
      <c r="C5062" s="1221"/>
      <c r="I5062" s="1221"/>
      <c r="L5062" s="1221"/>
      <c r="Q5062" s="1299"/>
      <c r="R5062" s="1243"/>
    </row>
    <row r="5063" spans="1:18" s="1220" customFormat="1">
      <c r="A5063" s="1244"/>
      <c r="C5063" s="1221"/>
      <c r="I5063" s="1221"/>
      <c r="L5063" s="1221"/>
      <c r="Q5063" s="1299"/>
      <c r="R5063" s="1243"/>
    </row>
    <row r="5064" spans="1:18" s="1220" customFormat="1">
      <c r="A5064" s="1244"/>
      <c r="C5064" s="1221"/>
      <c r="I5064" s="1221"/>
      <c r="L5064" s="1221"/>
      <c r="Q5064" s="1299"/>
      <c r="R5064" s="1243"/>
    </row>
    <row r="5065" spans="1:18" s="1220" customFormat="1">
      <c r="A5065" s="1244"/>
      <c r="C5065" s="1221"/>
      <c r="I5065" s="1221"/>
      <c r="L5065" s="1221"/>
      <c r="Q5065" s="1299"/>
      <c r="R5065" s="1243"/>
    </row>
    <row r="5066" spans="1:18" s="1220" customFormat="1">
      <c r="A5066" s="1244"/>
      <c r="C5066" s="1221"/>
      <c r="I5066" s="1221"/>
      <c r="L5066" s="1221"/>
      <c r="Q5066" s="1299"/>
      <c r="R5066" s="1243"/>
    </row>
    <row r="5067" spans="1:18" s="1220" customFormat="1">
      <c r="A5067" s="1244"/>
      <c r="C5067" s="1221"/>
      <c r="I5067" s="1221"/>
      <c r="L5067" s="1221"/>
      <c r="Q5067" s="1299"/>
      <c r="R5067" s="1243"/>
    </row>
    <row r="5068" spans="1:18" s="1220" customFormat="1">
      <c r="A5068" s="1244"/>
      <c r="C5068" s="1221"/>
      <c r="I5068" s="1221"/>
      <c r="L5068" s="1221"/>
      <c r="Q5068" s="1299"/>
      <c r="R5068" s="1243"/>
    </row>
    <row r="5069" spans="1:18" s="1220" customFormat="1">
      <c r="A5069" s="1244"/>
      <c r="C5069" s="1221"/>
      <c r="I5069" s="1221"/>
      <c r="L5069" s="1221"/>
      <c r="Q5069" s="1299"/>
      <c r="R5069" s="1243"/>
    </row>
    <row r="5070" spans="1:18" s="1220" customFormat="1">
      <c r="A5070" s="1244"/>
      <c r="C5070" s="1221"/>
      <c r="I5070" s="1221"/>
      <c r="L5070" s="1221"/>
      <c r="Q5070" s="1299"/>
      <c r="R5070" s="1243"/>
    </row>
    <row r="5071" spans="1:18" s="1220" customFormat="1">
      <c r="A5071" s="1244"/>
      <c r="C5071" s="1221"/>
      <c r="I5071" s="1221"/>
      <c r="L5071" s="1221"/>
      <c r="Q5071" s="1299"/>
      <c r="R5071" s="1243"/>
    </row>
    <row r="5072" spans="1:18" s="1220" customFormat="1">
      <c r="A5072" s="1244"/>
      <c r="C5072" s="1221"/>
      <c r="I5072" s="1221"/>
      <c r="L5072" s="1221"/>
      <c r="Q5072" s="1299"/>
      <c r="R5072" s="1243"/>
    </row>
    <row r="5073" spans="1:18" s="1220" customFormat="1">
      <c r="A5073" s="1244"/>
      <c r="C5073" s="1221"/>
      <c r="I5073" s="1221"/>
      <c r="L5073" s="1221"/>
      <c r="Q5073" s="1299"/>
      <c r="R5073" s="1243"/>
    </row>
    <row r="5074" spans="1:18" s="1220" customFormat="1">
      <c r="A5074" s="1244"/>
      <c r="C5074" s="1221"/>
      <c r="I5074" s="1221"/>
      <c r="L5074" s="1221"/>
      <c r="Q5074" s="1299"/>
      <c r="R5074" s="1243"/>
    </row>
    <row r="5075" spans="1:18" s="1220" customFormat="1">
      <c r="A5075" s="1244"/>
      <c r="C5075" s="1221"/>
      <c r="I5075" s="1221"/>
      <c r="L5075" s="1221"/>
      <c r="Q5075" s="1299"/>
      <c r="R5075" s="1243"/>
    </row>
    <row r="5076" spans="1:18" s="1220" customFormat="1">
      <c r="A5076" s="1244"/>
      <c r="C5076" s="1221"/>
      <c r="I5076" s="1221"/>
      <c r="L5076" s="1221"/>
      <c r="Q5076" s="1299"/>
      <c r="R5076" s="1243"/>
    </row>
    <row r="5077" spans="1:18" s="1220" customFormat="1">
      <c r="A5077" s="1244"/>
      <c r="C5077" s="1221"/>
      <c r="I5077" s="1221"/>
      <c r="L5077" s="1221"/>
      <c r="Q5077" s="1299"/>
      <c r="R5077" s="1243"/>
    </row>
    <row r="5078" spans="1:18" s="1220" customFormat="1">
      <c r="A5078" s="1244"/>
      <c r="C5078" s="1221"/>
      <c r="I5078" s="1221"/>
      <c r="L5078" s="1221"/>
      <c r="Q5078" s="1299"/>
      <c r="R5078" s="1243"/>
    </row>
    <row r="5079" spans="1:18" s="1220" customFormat="1">
      <c r="A5079" s="1244"/>
      <c r="C5079" s="1221"/>
      <c r="I5079" s="1221"/>
      <c r="L5079" s="1221"/>
      <c r="Q5079" s="1299"/>
      <c r="R5079" s="1243"/>
    </row>
    <row r="5080" spans="1:18" s="1220" customFormat="1">
      <c r="A5080" s="1244"/>
      <c r="C5080" s="1221"/>
      <c r="I5080" s="1221"/>
      <c r="L5080" s="1221"/>
      <c r="Q5080" s="1299"/>
      <c r="R5080" s="1243"/>
    </row>
    <row r="5081" spans="1:18" s="1220" customFormat="1">
      <c r="A5081" s="1244"/>
      <c r="C5081" s="1221"/>
      <c r="I5081" s="1221"/>
      <c r="L5081" s="1221"/>
      <c r="Q5081" s="1299"/>
      <c r="R5081" s="1243"/>
    </row>
    <row r="5082" spans="1:18" s="1220" customFormat="1">
      <c r="A5082" s="1244"/>
      <c r="C5082" s="1221"/>
      <c r="I5082" s="1221"/>
      <c r="L5082" s="1221"/>
      <c r="Q5082" s="1299"/>
      <c r="R5082" s="1243"/>
    </row>
    <row r="5083" spans="1:18" s="1220" customFormat="1">
      <c r="A5083" s="1244"/>
      <c r="C5083" s="1221"/>
      <c r="I5083" s="1221"/>
      <c r="L5083" s="1221"/>
      <c r="Q5083" s="1299"/>
      <c r="R5083" s="1243"/>
    </row>
    <row r="5084" spans="1:18" s="1220" customFormat="1">
      <c r="A5084" s="1244"/>
      <c r="C5084" s="1221"/>
      <c r="I5084" s="1221"/>
      <c r="L5084" s="1221"/>
      <c r="Q5084" s="1299"/>
      <c r="R5084" s="1243"/>
    </row>
    <row r="5085" spans="1:18" s="1220" customFormat="1">
      <c r="A5085" s="1244"/>
      <c r="C5085" s="1221"/>
      <c r="I5085" s="1221"/>
      <c r="L5085" s="1221"/>
      <c r="Q5085" s="1299"/>
      <c r="R5085" s="1243"/>
    </row>
    <row r="5086" spans="1:18" s="1220" customFormat="1">
      <c r="A5086" s="1244"/>
      <c r="C5086" s="1221"/>
      <c r="I5086" s="1221"/>
      <c r="L5086" s="1221"/>
      <c r="Q5086" s="1299"/>
      <c r="R5086" s="1243"/>
    </row>
    <row r="5087" spans="1:18" s="1220" customFormat="1">
      <c r="A5087" s="1244"/>
      <c r="C5087" s="1221"/>
      <c r="I5087" s="1221"/>
      <c r="L5087" s="1221"/>
      <c r="Q5087" s="1299"/>
      <c r="R5087" s="1243"/>
    </row>
    <row r="5088" spans="1:18" s="1220" customFormat="1">
      <c r="A5088" s="1244"/>
      <c r="C5088" s="1221"/>
      <c r="I5088" s="1221"/>
      <c r="L5088" s="1221"/>
      <c r="Q5088" s="1299"/>
      <c r="R5088" s="1243"/>
    </row>
    <row r="5089" spans="1:18" s="1220" customFormat="1">
      <c r="A5089" s="1244"/>
      <c r="C5089" s="1221"/>
      <c r="I5089" s="1221"/>
      <c r="L5089" s="1221"/>
      <c r="Q5089" s="1299"/>
      <c r="R5089" s="1243"/>
    </row>
    <row r="5090" spans="1:18" s="1220" customFormat="1">
      <c r="A5090" s="1244"/>
      <c r="C5090" s="1221"/>
      <c r="I5090" s="1221"/>
      <c r="L5090" s="1221"/>
      <c r="Q5090" s="1299"/>
      <c r="R5090" s="1243"/>
    </row>
    <row r="5091" spans="1:18" s="1220" customFormat="1">
      <c r="A5091" s="1244"/>
      <c r="C5091" s="1221"/>
      <c r="I5091" s="1221"/>
      <c r="L5091" s="1221"/>
      <c r="Q5091" s="1299"/>
      <c r="R5091" s="1243"/>
    </row>
    <row r="5092" spans="1:18" s="1220" customFormat="1">
      <c r="A5092" s="1244"/>
      <c r="C5092" s="1221"/>
      <c r="I5092" s="1221"/>
      <c r="L5092" s="1221"/>
      <c r="Q5092" s="1299"/>
      <c r="R5092" s="1243"/>
    </row>
    <row r="5093" spans="1:18" s="1220" customFormat="1">
      <c r="A5093" s="1244"/>
      <c r="C5093" s="1221"/>
      <c r="I5093" s="1221"/>
      <c r="L5093" s="1221"/>
      <c r="Q5093" s="1299"/>
      <c r="R5093" s="1243"/>
    </row>
    <row r="5094" spans="1:18" s="1220" customFormat="1">
      <c r="A5094" s="1244"/>
      <c r="C5094" s="1221"/>
      <c r="I5094" s="1221"/>
      <c r="L5094" s="1221"/>
      <c r="Q5094" s="1299"/>
      <c r="R5094" s="1243"/>
    </row>
    <row r="5095" spans="1:18" s="1220" customFormat="1">
      <c r="A5095" s="1244"/>
      <c r="C5095" s="1221"/>
      <c r="I5095" s="1221"/>
      <c r="L5095" s="1221"/>
      <c r="Q5095" s="1299"/>
      <c r="R5095" s="1243"/>
    </row>
    <row r="5096" spans="1:18" s="1220" customFormat="1">
      <c r="A5096" s="1244"/>
      <c r="C5096" s="1221"/>
      <c r="I5096" s="1221"/>
      <c r="L5096" s="1221"/>
      <c r="Q5096" s="1299"/>
      <c r="R5096" s="1243"/>
    </row>
    <row r="5097" spans="1:18" s="1220" customFormat="1">
      <c r="A5097" s="1244"/>
      <c r="C5097" s="1221"/>
      <c r="I5097" s="1221"/>
      <c r="L5097" s="1221"/>
      <c r="Q5097" s="1299"/>
      <c r="R5097" s="1243"/>
    </row>
    <row r="5098" spans="1:18" s="1220" customFormat="1">
      <c r="A5098" s="1244"/>
      <c r="C5098" s="1221"/>
      <c r="I5098" s="1221"/>
      <c r="L5098" s="1221"/>
      <c r="Q5098" s="1299"/>
      <c r="R5098" s="1243"/>
    </row>
    <row r="5099" spans="1:18" s="1220" customFormat="1">
      <c r="A5099" s="1244"/>
      <c r="C5099" s="1221"/>
      <c r="I5099" s="1221"/>
      <c r="L5099" s="1221"/>
      <c r="Q5099" s="1299"/>
      <c r="R5099" s="1243"/>
    </row>
    <row r="5100" spans="1:18" s="1220" customFormat="1">
      <c r="A5100" s="1244"/>
      <c r="C5100" s="1221"/>
      <c r="I5100" s="1221"/>
      <c r="L5100" s="1221"/>
      <c r="Q5100" s="1299"/>
      <c r="R5100" s="1243"/>
    </row>
    <row r="5101" spans="1:18" s="1220" customFormat="1">
      <c r="A5101" s="1244"/>
      <c r="C5101" s="1221"/>
      <c r="I5101" s="1221"/>
      <c r="L5101" s="1221"/>
      <c r="Q5101" s="1299"/>
      <c r="R5101" s="1243"/>
    </row>
    <row r="5102" spans="1:18" s="1220" customFormat="1">
      <c r="A5102" s="1244"/>
      <c r="C5102" s="1221"/>
      <c r="I5102" s="1221"/>
      <c r="L5102" s="1221"/>
      <c r="Q5102" s="1299"/>
      <c r="R5102" s="1243"/>
    </row>
    <row r="5103" spans="1:18" s="1220" customFormat="1">
      <c r="A5103" s="1244"/>
      <c r="C5103" s="1221"/>
      <c r="I5103" s="1221"/>
      <c r="L5103" s="1221"/>
      <c r="Q5103" s="1299"/>
      <c r="R5103" s="1243"/>
    </row>
    <row r="5104" spans="1:18" s="1220" customFormat="1">
      <c r="A5104" s="1244"/>
      <c r="C5104" s="1221"/>
      <c r="I5104" s="1221"/>
      <c r="L5104" s="1221"/>
      <c r="Q5104" s="1299"/>
      <c r="R5104" s="1243"/>
    </row>
    <row r="5105" spans="1:18" s="1220" customFormat="1">
      <c r="A5105" s="1244"/>
      <c r="C5105" s="1221"/>
      <c r="I5105" s="1221"/>
      <c r="L5105" s="1221"/>
      <c r="Q5105" s="1299"/>
      <c r="R5105" s="1243"/>
    </row>
    <row r="5106" spans="1:18" s="1220" customFormat="1">
      <c r="A5106" s="1244"/>
      <c r="C5106" s="1221"/>
      <c r="I5106" s="1221"/>
      <c r="L5106" s="1221"/>
      <c r="Q5106" s="1299"/>
      <c r="R5106" s="1243"/>
    </row>
    <row r="5107" spans="1:18" s="1220" customFormat="1">
      <c r="A5107" s="1244"/>
      <c r="C5107" s="1221"/>
      <c r="I5107" s="1221"/>
      <c r="L5107" s="1221"/>
      <c r="Q5107" s="1299"/>
      <c r="R5107" s="1243"/>
    </row>
    <row r="5108" spans="1:18" s="1220" customFormat="1">
      <c r="A5108" s="1244"/>
      <c r="C5108" s="1221"/>
      <c r="I5108" s="1221"/>
      <c r="L5108" s="1221"/>
      <c r="Q5108" s="1299"/>
      <c r="R5108" s="1243"/>
    </row>
    <row r="5109" spans="1:18" s="1220" customFormat="1">
      <c r="A5109" s="1244"/>
      <c r="C5109" s="1221"/>
      <c r="I5109" s="1221"/>
      <c r="L5109" s="1221"/>
      <c r="Q5109" s="1299"/>
      <c r="R5109" s="1243"/>
    </row>
    <row r="5110" spans="1:18" s="1220" customFormat="1">
      <c r="A5110" s="1244"/>
      <c r="C5110" s="1221"/>
      <c r="I5110" s="1221"/>
      <c r="L5110" s="1221"/>
      <c r="Q5110" s="1299"/>
      <c r="R5110" s="1243"/>
    </row>
    <row r="5111" spans="1:18" s="1220" customFormat="1">
      <c r="A5111" s="1244"/>
      <c r="C5111" s="1221"/>
      <c r="I5111" s="1221"/>
      <c r="L5111" s="1221"/>
      <c r="Q5111" s="1299"/>
      <c r="R5111" s="1243"/>
    </row>
    <row r="5112" spans="1:18" s="1220" customFormat="1">
      <c r="A5112" s="1244"/>
      <c r="C5112" s="1221"/>
      <c r="I5112" s="1221"/>
      <c r="L5112" s="1221"/>
      <c r="Q5112" s="1299"/>
      <c r="R5112" s="1243"/>
    </row>
  </sheetData>
  <mergeCells count="108">
    <mergeCell ref="B177:M178"/>
    <mergeCell ref="N177:P178"/>
    <mergeCell ref="B233:M234"/>
    <mergeCell ref="N233:P234"/>
    <mergeCell ref="B289:M290"/>
    <mergeCell ref="N289:P290"/>
    <mergeCell ref="B8:M9"/>
    <mergeCell ref="N8:P9"/>
    <mergeCell ref="B65:M66"/>
    <mergeCell ref="N65:P66"/>
    <mergeCell ref="B121:M122"/>
    <mergeCell ref="N121:P122"/>
    <mergeCell ref="B512:M513"/>
    <mergeCell ref="N512:P513"/>
    <mergeCell ref="B568:M569"/>
    <mergeCell ref="N568:P569"/>
    <mergeCell ref="B624:M625"/>
    <mergeCell ref="N624:P625"/>
    <mergeCell ref="B344:M345"/>
    <mergeCell ref="N344:P345"/>
    <mergeCell ref="B400:M401"/>
    <mergeCell ref="N400:P401"/>
    <mergeCell ref="B456:M457"/>
    <mergeCell ref="N456:P457"/>
    <mergeCell ref="B848:M849"/>
    <mergeCell ref="N848:P849"/>
    <mergeCell ref="B904:M905"/>
    <mergeCell ref="N904:P905"/>
    <mergeCell ref="B960:M961"/>
    <mergeCell ref="N960:P961"/>
    <mergeCell ref="B680:M681"/>
    <mergeCell ref="N680:P681"/>
    <mergeCell ref="B736:M737"/>
    <mergeCell ref="N736:P737"/>
    <mergeCell ref="B792:M793"/>
    <mergeCell ref="N792:P793"/>
    <mergeCell ref="B1184:M1185"/>
    <mergeCell ref="N1184:P1185"/>
    <mergeCell ref="B1239:M1240"/>
    <mergeCell ref="N1239:P1240"/>
    <mergeCell ref="B1295:M1296"/>
    <mergeCell ref="N1295:P1296"/>
    <mergeCell ref="B1016:M1017"/>
    <mergeCell ref="N1016:P1017"/>
    <mergeCell ref="B1072:M1073"/>
    <mergeCell ref="N1072:P1073"/>
    <mergeCell ref="B1128:M1129"/>
    <mergeCell ref="N1128:P1129"/>
    <mergeCell ref="B1518:M1519"/>
    <mergeCell ref="N1518:P1519"/>
    <mergeCell ref="B1574:M1575"/>
    <mergeCell ref="N1574:P1575"/>
    <mergeCell ref="B1630:M1631"/>
    <mergeCell ref="N1630:P1631"/>
    <mergeCell ref="B1351:M1352"/>
    <mergeCell ref="N1351:P1352"/>
    <mergeCell ref="B1406:M1407"/>
    <mergeCell ref="N1406:P1407"/>
    <mergeCell ref="B1462:M1463"/>
    <mergeCell ref="N1462:P1463"/>
    <mergeCell ref="B1854:M1855"/>
    <mergeCell ref="N1854:P1855"/>
    <mergeCell ref="B1910:M1911"/>
    <mergeCell ref="N1910:P1911"/>
    <mergeCell ref="B1966:M1967"/>
    <mergeCell ref="N1966:P1967"/>
    <mergeCell ref="B1686:M1687"/>
    <mergeCell ref="N1686:P1687"/>
    <mergeCell ref="B1742:M1743"/>
    <mergeCell ref="N1742:P1743"/>
    <mergeCell ref="B1798:M1799"/>
    <mergeCell ref="N1798:P1799"/>
    <mergeCell ref="B2191:M2192"/>
    <mergeCell ref="N2191:P2192"/>
    <mergeCell ref="B2247:M2248"/>
    <mergeCell ref="N2247:P2248"/>
    <mergeCell ref="B2303:M2304"/>
    <mergeCell ref="N2303:P2304"/>
    <mergeCell ref="B2022:M2023"/>
    <mergeCell ref="N2022:P2023"/>
    <mergeCell ref="B2079:M2080"/>
    <mergeCell ref="N2079:P2080"/>
    <mergeCell ref="B2135:M2136"/>
    <mergeCell ref="N2135:P2136"/>
    <mergeCell ref="B2528:M2529"/>
    <mergeCell ref="N2528:P2529"/>
    <mergeCell ref="B2584:M2585"/>
    <mergeCell ref="N2584:P2585"/>
    <mergeCell ref="B2640:M2641"/>
    <mergeCell ref="N2640:P2641"/>
    <mergeCell ref="B2360:M2361"/>
    <mergeCell ref="N2360:P2361"/>
    <mergeCell ref="B2416:M2417"/>
    <mergeCell ref="N2416:P2417"/>
    <mergeCell ref="B2472:M2473"/>
    <mergeCell ref="N2472:P2473"/>
    <mergeCell ref="B2863:M2864"/>
    <mergeCell ref="N2863:P2864"/>
    <mergeCell ref="B2918:M2919"/>
    <mergeCell ref="N2918:P2919"/>
    <mergeCell ref="B2974:M2975"/>
    <mergeCell ref="N2974:P2975"/>
    <mergeCell ref="B2696:M2697"/>
    <mergeCell ref="N2696:P2697"/>
    <mergeCell ref="B2751:M2752"/>
    <mergeCell ref="N2751:P2752"/>
    <mergeCell ref="B2807:M2808"/>
    <mergeCell ref="N2807:P2808"/>
  </mergeCells>
  <printOptions horizontalCentered="1" gridLinesSet="0"/>
  <pageMargins left="0.7" right="0.7" top="0.75" bottom="0.75" header="0.3" footer="0.3"/>
  <pageSetup paperSize="9" scale="60" firstPageNumber="35" orientation="landscape" useFirstPageNumber="1" horizontalDpi="4294967292" verticalDpi="4294967292" r:id="rId1"/>
  <headerFooter differentOddEven="1"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F0"/>
  </sheetPr>
  <dimension ref="A1:AL30459"/>
  <sheetViews>
    <sheetView showGridLines="0" workbookViewId="0"/>
  </sheetViews>
  <sheetFormatPr baseColWidth="10" defaultColWidth="12.625" defaultRowHeight="12.75"/>
  <cols>
    <col min="1" max="1" width="39.875" style="1343" customWidth="1"/>
    <col min="2" max="3" width="10" style="1343" customWidth="1"/>
    <col min="4" max="4" width="10" style="1383" customWidth="1"/>
    <col min="5" max="5" width="10" style="1484" customWidth="1"/>
    <col min="6" max="7" width="10" style="1478" customWidth="1"/>
    <col min="8" max="8" width="10" style="1484" customWidth="1"/>
    <col min="9" max="10" width="10" style="1478" customWidth="1"/>
    <col min="11" max="15" width="10" style="1343" customWidth="1"/>
    <col min="16" max="16" width="10" style="1383" customWidth="1"/>
    <col min="17" max="17" width="40.375" style="1431" customWidth="1"/>
    <col min="18" max="18" width="41.625" style="1343" customWidth="1"/>
    <col min="19" max="19" width="9.625" style="1343" customWidth="1"/>
    <col min="20" max="20" width="8.625" style="1343" customWidth="1"/>
    <col min="21" max="21" width="7.625" style="1343" customWidth="1"/>
    <col min="22" max="22" width="13.625" style="1343" customWidth="1"/>
    <col min="23" max="23" width="11.625" style="1343" customWidth="1"/>
    <col min="24" max="24" width="12.625" style="1343"/>
    <col min="25" max="26" width="8.625" style="1343" customWidth="1"/>
    <col min="27" max="27" width="12.625" style="1343"/>
    <col min="28" max="28" width="17.625" style="1343" customWidth="1"/>
    <col min="29" max="29" width="2.625" style="1343" customWidth="1"/>
    <col min="30" max="41" width="12.625" style="1343"/>
    <col min="42" max="42" width="32.625" style="1343" customWidth="1"/>
    <col min="43" max="16384" width="12.625" style="1343"/>
  </cols>
  <sheetData>
    <row r="1" spans="1:38">
      <c r="E1" s="1478"/>
      <c r="H1" s="1478"/>
    </row>
    <row r="2" spans="1:38">
      <c r="E2" s="1478"/>
      <c r="H2" s="1478"/>
    </row>
    <row r="3" spans="1:38">
      <c r="E3" s="1478"/>
      <c r="H3" s="1478"/>
    </row>
    <row r="4" spans="1:38" ht="24" customHeight="1">
      <c r="A4" s="1338" t="s">
        <v>3051</v>
      </c>
      <c r="B4" s="1339"/>
      <c r="C4" s="1339"/>
      <c r="D4" s="1340"/>
      <c r="E4" s="1341"/>
      <c r="F4" s="1341"/>
      <c r="G4" s="1341"/>
      <c r="H4" s="1341"/>
      <c r="I4" s="1341"/>
      <c r="J4" s="1341"/>
      <c r="K4" s="1339"/>
      <c r="L4" s="1339"/>
      <c r="M4" s="1339"/>
      <c r="N4" s="1339"/>
      <c r="O4" s="1339"/>
      <c r="P4" s="1340"/>
      <c r="Q4" s="1342" t="s">
        <v>3052</v>
      </c>
    </row>
    <row r="5" spans="1:38" ht="18" customHeight="1">
      <c r="A5" s="1344" t="s">
        <v>3053</v>
      </c>
      <c r="B5" s="1345"/>
      <c r="C5" s="1345"/>
      <c r="D5" s="1346"/>
      <c r="E5" s="1347"/>
      <c r="F5" s="1347"/>
      <c r="G5" s="1347"/>
      <c r="H5" s="1347"/>
      <c r="I5" s="1347"/>
      <c r="J5" s="1347"/>
      <c r="K5" s="1345"/>
      <c r="L5" s="1345"/>
      <c r="O5" s="1345"/>
      <c r="P5" s="1346"/>
      <c r="Q5" s="1348" t="s">
        <v>3054</v>
      </c>
    </row>
    <row r="6" spans="1:38" ht="15.95" customHeight="1">
      <c r="A6" s="1349"/>
      <c r="B6" s="1350"/>
      <c r="C6" s="1350"/>
      <c r="D6" s="1350"/>
      <c r="E6" s="1351"/>
      <c r="F6" s="1351"/>
      <c r="G6" s="1351"/>
      <c r="H6" s="1351"/>
      <c r="I6" s="1351"/>
      <c r="J6" s="1351"/>
      <c r="K6" s="1350"/>
      <c r="L6" s="1350"/>
      <c r="O6" s="1350"/>
      <c r="P6" s="1350"/>
      <c r="Q6" s="1352"/>
    </row>
    <row r="7" spans="1:38" ht="15.95" customHeight="1">
      <c r="A7" s="1353"/>
      <c r="B7" s="2407">
        <v>2018</v>
      </c>
      <c r="C7" s="2408"/>
      <c r="D7" s="2408"/>
      <c r="E7" s="2408"/>
      <c r="F7" s="2408"/>
      <c r="G7" s="2408"/>
      <c r="H7" s="2408"/>
      <c r="I7" s="2408"/>
      <c r="J7" s="2408"/>
      <c r="K7" s="2408"/>
      <c r="L7" s="2408"/>
      <c r="M7" s="2408"/>
      <c r="N7" s="1354"/>
      <c r="O7" s="1353">
        <v>2017</v>
      </c>
      <c r="P7" s="1355"/>
      <c r="Q7" s="1356"/>
    </row>
    <row r="8" spans="1:38" s="1359" customFormat="1">
      <c r="A8" s="1357"/>
      <c r="B8" s="2401" t="s">
        <v>112</v>
      </c>
      <c r="C8" s="2402"/>
      <c r="D8" s="2402"/>
      <c r="E8" s="2401" t="s">
        <v>113</v>
      </c>
      <c r="F8" s="2402"/>
      <c r="G8" s="2402"/>
      <c r="H8" s="2402" t="s">
        <v>114</v>
      </c>
      <c r="I8" s="2402"/>
      <c r="J8" s="2402"/>
      <c r="K8" s="2402" t="s">
        <v>3055</v>
      </c>
      <c r="L8" s="2402"/>
      <c r="M8" s="2402"/>
      <c r="N8" s="2401" t="s">
        <v>3056</v>
      </c>
      <c r="O8" s="2402"/>
      <c r="P8" s="2403"/>
      <c r="Q8" s="1358"/>
    </row>
    <row r="9" spans="1:38" s="1359" customFormat="1" ht="15.75">
      <c r="A9" s="1360"/>
      <c r="B9" s="2404" t="s">
        <v>3057</v>
      </c>
      <c r="C9" s="2405"/>
      <c r="D9" s="2405"/>
      <c r="E9" s="2404" t="s">
        <v>3058</v>
      </c>
      <c r="F9" s="2405"/>
      <c r="G9" s="2405"/>
      <c r="H9" s="2405" t="s">
        <v>3059</v>
      </c>
      <c r="I9" s="2405"/>
      <c r="J9" s="2405"/>
      <c r="K9" s="2405" t="s">
        <v>3060</v>
      </c>
      <c r="L9" s="2405"/>
      <c r="M9" s="2405"/>
      <c r="N9" s="2404" t="s">
        <v>3061</v>
      </c>
      <c r="O9" s="2405"/>
      <c r="P9" s="2406"/>
      <c r="Q9" s="1361"/>
    </row>
    <row r="10" spans="1:38" s="1359" customFormat="1" ht="11.1" customHeight="1">
      <c r="A10" s="1360"/>
      <c r="B10" s="1362" t="s">
        <v>242</v>
      </c>
      <c r="C10" s="1363" t="s">
        <v>3062</v>
      </c>
      <c r="D10" s="1364" t="s">
        <v>3063</v>
      </c>
      <c r="E10" s="1362" t="s">
        <v>242</v>
      </c>
      <c r="F10" s="1363" t="s">
        <v>3062</v>
      </c>
      <c r="G10" s="1364" t="s">
        <v>3063</v>
      </c>
      <c r="H10" s="1364" t="s">
        <v>242</v>
      </c>
      <c r="I10" s="1363" t="s">
        <v>3062</v>
      </c>
      <c r="J10" s="1364" t="s">
        <v>3063</v>
      </c>
      <c r="K10" s="1364" t="s">
        <v>242</v>
      </c>
      <c r="L10" s="1363" t="s">
        <v>3062</v>
      </c>
      <c r="M10" s="1364" t="s">
        <v>3063</v>
      </c>
      <c r="N10" s="1362" t="s">
        <v>242</v>
      </c>
      <c r="O10" s="1363" t="s">
        <v>3062</v>
      </c>
      <c r="P10" s="1365" t="s">
        <v>3063</v>
      </c>
      <c r="Q10" s="1366"/>
    </row>
    <row r="11" spans="1:38" s="1359" customFormat="1" ht="11.1" customHeight="1">
      <c r="A11" s="1367"/>
      <c r="B11" s="1368" t="s">
        <v>241</v>
      </c>
      <c r="C11" s="1369" t="s">
        <v>3064</v>
      </c>
      <c r="D11" s="1369" t="s">
        <v>3065</v>
      </c>
      <c r="E11" s="1368" t="s">
        <v>241</v>
      </c>
      <c r="F11" s="1369" t="s">
        <v>3064</v>
      </c>
      <c r="G11" s="1369" t="s">
        <v>3065</v>
      </c>
      <c r="H11" s="1369" t="s">
        <v>241</v>
      </c>
      <c r="I11" s="1369" t="s">
        <v>3064</v>
      </c>
      <c r="J11" s="1369" t="s">
        <v>3065</v>
      </c>
      <c r="K11" s="1369" t="s">
        <v>241</v>
      </c>
      <c r="L11" s="1369" t="s">
        <v>3064</v>
      </c>
      <c r="M11" s="1369" t="s">
        <v>3065</v>
      </c>
      <c r="N11" s="1368" t="s">
        <v>241</v>
      </c>
      <c r="O11" s="1369" t="s">
        <v>3064</v>
      </c>
      <c r="P11" s="1370" t="s">
        <v>3065</v>
      </c>
      <c r="Q11" s="1371"/>
      <c r="R11" s="1360"/>
      <c r="S11" s="1360"/>
      <c r="T11" s="1360"/>
      <c r="U11" s="1360"/>
      <c r="V11" s="1360"/>
      <c r="W11" s="1360"/>
      <c r="X11" s="1360"/>
      <c r="Y11" s="1360"/>
      <c r="Z11" s="1360"/>
      <c r="AA11" s="1360"/>
      <c r="AB11" s="1360"/>
      <c r="AC11" s="1360"/>
      <c r="AD11" s="1360"/>
      <c r="AE11" s="1360"/>
      <c r="AF11" s="1360"/>
      <c r="AG11" s="1360"/>
      <c r="AH11" s="1360"/>
      <c r="AI11" s="1360"/>
      <c r="AJ11" s="1360"/>
      <c r="AK11" s="1360"/>
      <c r="AL11" s="1360"/>
    </row>
    <row r="12" spans="1:38" s="1372" customFormat="1" ht="12.95" customHeight="1">
      <c r="B12" s="1373"/>
      <c r="E12" s="1374"/>
      <c r="F12" s="1375"/>
      <c r="G12" s="1375"/>
      <c r="H12" s="1375"/>
      <c r="I12" s="1375"/>
      <c r="J12" s="1375"/>
      <c r="K12" s="1376"/>
      <c r="L12" s="1375"/>
      <c r="M12" s="1375"/>
      <c r="N12" s="1377"/>
      <c r="O12" s="1378"/>
      <c r="P12" s="1379"/>
      <c r="Q12" s="1380"/>
    </row>
    <row r="13" spans="1:38" s="1372" customFormat="1" ht="13.5" customHeight="1">
      <c r="A13" s="1381" t="s">
        <v>3066</v>
      </c>
      <c r="B13" s="1382">
        <f>C13+D13</f>
        <v>11744</v>
      </c>
      <c r="C13" s="1343">
        <v>4808</v>
      </c>
      <c r="D13" s="1343">
        <v>6936</v>
      </c>
      <c r="E13" s="1382">
        <f>F13+G13</f>
        <v>11693</v>
      </c>
      <c r="F13" s="1383">
        <v>4841</v>
      </c>
      <c r="G13" s="1383">
        <v>6852</v>
      </c>
      <c r="H13" s="1383">
        <f>SUM(I13:J13)</f>
        <v>12178</v>
      </c>
      <c r="I13" s="1383">
        <v>5287</v>
      </c>
      <c r="J13" s="1383">
        <v>6891</v>
      </c>
      <c r="K13" s="1383">
        <f>SUM(L13:M13)</f>
        <v>12154</v>
      </c>
      <c r="L13" s="1383">
        <v>5160</v>
      </c>
      <c r="M13" s="1383">
        <v>6994</v>
      </c>
      <c r="N13" s="1384">
        <f>O13+P13</f>
        <v>11862</v>
      </c>
      <c r="O13" s="1385">
        <v>4923</v>
      </c>
      <c r="P13" s="1386">
        <v>6939</v>
      </c>
      <c r="Q13" s="1387" t="s">
        <v>3067</v>
      </c>
    </row>
    <row r="14" spans="1:38" s="1372" customFormat="1" ht="13.5" customHeight="1">
      <c r="A14" s="1388"/>
      <c r="B14" s="1373"/>
      <c r="E14" s="1373"/>
      <c r="F14" s="1375"/>
      <c r="G14" s="1375"/>
      <c r="H14" s="1375"/>
      <c r="I14" s="1375"/>
      <c r="J14" s="1375"/>
      <c r="K14" s="1375"/>
      <c r="L14" s="1375"/>
      <c r="M14" s="1375"/>
      <c r="N14" s="1389"/>
      <c r="O14" s="1390"/>
      <c r="P14" s="1391"/>
      <c r="Q14" s="1380"/>
    </row>
    <row r="15" spans="1:38" s="1372" customFormat="1" ht="13.5" customHeight="1">
      <c r="A15" s="1381" t="s">
        <v>3068</v>
      </c>
      <c r="B15" s="1392">
        <v>22.7</v>
      </c>
      <c r="C15" s="1393">
        <v>24.4</v>
      </c>
      <c r="D15" s="1393">
        <v>21.4</v>
      </c>
      <c r="E15" s="1392">
        <v>23.2</v>
      </c>
      <c r="F15" s="1394">
        <v>25.8</v>
      </c>
      <c r="G15" s="1394">
        <v>21.4</v>
      </c>
      <c r="H15" s="1394">
        <v>25.9</v>
      </c>
      <c r="I15" s="1394">
        <v>29.4</v>
      </c>
      <c r="J15" s="1394">
        <v>23</v>
      </c>
      <c r="K15" s="1394">
        <v>25.3</v>
      </c>
      <c r="L15" s="1394">
        <v>28.6</v>
      </c>
      <c r="M15" s="1394">
        <v>22.9</v>
      </c>
      <c r="N15" s="1395">
        <v>23.5</v>
      </c>
      <c r="O15" s="1396">
        <v>25.2</v>
      </c>
      <c r="P15" s="1397">
        <v>22.2</v>
      </c>
      <c r="Q15" s="1387" t="s">
        <v>3069</v>
      </c>
    </row>
    <row r="16" spans="1:38" s="1372" customFormat="1" ht="13.5" customHeight="1">
      <c r="A16" s="1388"/>
      <c r="B16" s="1392"/>
      <c r="C16" s="1393"/>
      <c r="D16" s="1393"/>
      <c r="E16" s="1392"/>
      <c r="F16" s="1394"/>
      <c r="G16" s="1394"/>
      <c r="H16" s="1394"/>
      <c r="I16" s="1394"/>
      <c r="J16" s="1394"/>
      <c r="K16" s="1394"/>
      <c r="L16" s="1394"/>
      <c r="M16" s="1394"/>
      <c r="N16" s="1398"/>
      <c r="O16" s="1399"/>
      <c r="P16" s="1400"/>
      <c r="Q16" s="1387"/>
    </row>
    <row r="17" spans="1:17" s="1372" customFormat="1" ht="13.5" customHeight="1">
      <c r="A17" s="1388" t="s">
        <v>3070</v>
      </c>
      <c r="B17" s="1392"/>
      <c r="C17" s="1393"/>
      <c r="D17" s="1393"/>
      <c r="E17" s="1392"/>
      <c r="F17" s="1394"/>
      <c r="G17" s="1394"/>
      <c r="H17" s="1394"/>
      <c r="I17" s="1394"/>
      <c r="J17" s="1394"/>
      <c r="K17" s="1394"/>
      <c r="L17" s="1394"/>
      <c r="M17" s="1394"/>
      <c r="N17" s="1398"/>
      <c r="O17" s="1399"/>
      <c r="P17" s="1400"/>
      <c r="Q17" s="1387" t="s">
        <v>3071</v>
      </c>
    </row>
    <row r="18" spans="1:17" s="1372" customFormat="1" ht="13.5" customHeight="1">
      <c r="A18" s="1381" t="s">
        <v>3072</v>
      </c>
      <c r="B18" s="1392">
        <v>45</v>
      </c>
      <c r="C18" s="1393">
        <v>51.5</v>
      </c>
      <c r="D18" s="1393">
        <v>41.3</v>
      </c>
      <c r="E18" s="1392">
        <v>45</v>
      </c>
      <c r="F18" s="1394">
        <v>51.9</v>
      </c>
      <c r="G18" s="1394">
        <v>41.1</v>
      </c>
      <c r="H18" s="1394">
        <v>47</v>
      </c>
      <c r="I18" s="1394">
        <v>56.7</v>
      </c>
      <c r="J18" s="1394">
        <v>41.6</v>
      </c>
      <c r="K18" s="1394">
        <v>47.1</v>
      </c>
      <c r="L18" s="1394">
        <v>55.4</v>
      </c>
      <c r="M18" s="1394">
        <v>42.4</v>
      </c>
      <c r="N18" s="1395">
        <v>46.2</v>
      </c>
      <c r="O18" s="1396">
        <v>52.9</v>
      </c>
      <c r="P18" s="1397">
        <v>42.4</v>
      </c>
      <c r="Q18" s="1387" t="s">
        <v>3073</v>
      </c>
    </row>
    <row r="19" spans="1:17" s="1372" customFormat="1" ht="13.5" customHeight="1">
      <c r="A19" s="1381"/>
      <c r="B19" s="1392"/>
      <c r="C19" s="1393"/>
      <c r="D19" s="1393"/>
      <c r="E19" s="1392"/>
      <c r="F19" s="1394"/>
      <c r="G19" s="1394"/>
      <c r="H19" s="1394"/>
      <c r="I19" s="1394"/>
      <c r="J19" s="1394"/>
      <c r="K19" s="1394"/>
      <c r="L19" s="1394"/>
      <c r="M19" s="1394"/>
      <c r="N19" s="1395"/>
      <c r="O19" s="1401"/>
      <c r="P19" s="1397"/>
      <c r="Q19" s="1380"/>
    </row>
    <row r="20" spans="1:17" s="1372" customFormat="1" ht="13.5" customHeight="1">
      <c r="A20" s="1381" t="s">
        <v>3074</v>
      </c>
      <c r="B20" s="1392"/>
      <c r="C20" s="1393"/>
      <c r="D20" s="1393"/>
      <c r="E20" s="1392"/>
      <c r="F20" s="1394"/>
      <c r="G20" s="1394"/>
      <c r="H20" s="1394"/>
      <c r="I20" s="1394"/>
      <c r="J20" s="1394"/>
      <c r="K20" s="1394"/>
      <c r="L20" s="1394"/>
      <c r="M20" s="1394"/>
      <c r="N20" s="1395"/>
      <c r="O20" s="1396"/>
      <c r="P20" s="1397"/>
      <c r="Q20" s="1387" t="s">
        <v>3075</v>
      </c>
    </row>
    <row r="21" spans="1:17" s="1372" customFormat="1" ht="13.5" customHeight="1">
      <c r="A21" s="1402" t="s">
        <v>3076</v>
      </c>
      <c r="B21" s="1392">
        <v>70.7</v>
      </c>
      <c r="C21" s="1393">
        <v>25.3</v>
      </c>
      <c r="D21" s="1393">
        <v>17.2</v>
      </c>
      <c r="E21" s="1392">
        <v>70.2</v>
      </c>
      <c r="F21" s="1394">
        <v>76.7</v>
      </c>
      <c r="G21" s="1394">
        <v>66.5</v>
      </c>
      <c r="H21" s="1394">
        <v>71</v>
      </c>
      <c r="I21" s="1394">
        <v>79.7</v>
      </c>
      <c r="J21" s="1394">
        <v>65.8</v>
      </c>
      <c r="K21" s="1394">
        <v>71.5</v>
      </c>
      <c r="L21" s="1394">
        <v>78.8</v>
      </c>
      <c r="M21" s="1394">
        <v>67.3</v>
      </c>
      <c r="N21" s="1398" t="s">
        <v>3077</v>
      </c>
      <c r="O21" s="1399" t="s">
        <v>3077</v>
      </c>
      <c r="P21" s="1400" t="s">
        <v>3077</v>
      </c>
      <c r="Q21" s="1380" t="s">
        <v>3078</v>
      </c>
    </row>
    <row r="22" spans="1:17" s="1372" customFormat="1" ht="13.5" customHeight="1">
      <c r="A22" s="1402" t="s">
        <v>3079</v>
      </c>
      <c r="B22" s="1392">
        <v>20.100000000000001</v>
      </c>
      <c r="C22" s="1393">
        <v>25.3</v>
      </c>
      <c r="D22" s="1393">
        <v>17.2</v>
      </c>
      <c r="E22" s="1392">
        <v>20.5</v>
      </c>
      <c r="F22" s="1394">
        <v>26.9</v>
      </c>
      <c r="G22" s="1394">
        <v>17.100000000000001</v>
      </c>
      <c r="H22" s="1394">
        <v>23.9</v>
      </c>
      <c r="I22" s="1394">
        <v>33.5</v>
      </c>
      <c r="J22" s="1394">
        <v>18.600000000000001</v>
      </c>
      <c r="K22" s="1394">
        <v>23.5</v>
      </c>
      <c r="L22" s="1394">
        <v>31.9</v>
      </c>
      <c r="M22" s="1394">
        <v>18.899999999999999</v>
      </c>
      <c r="N22" s="1398" t="s">
        <v>3077</v>
      </c>
      <c r="O22" s="1399" t="s">
        <v>3077</v>
      </c>
      <c r="P22" s="1400" t="s">
        <v>3077</v>
      </c>
      <c r="Q22" s="1380" t="s">
        <v>3080</v>
      </c>
    </row>
    <row r="23" spans="1:17" s="1372" customFormat="1" ht="13.5" customHeight="1">
      <c r="A23" s="1388"/>
      <c r="B23" s="1373"/>
      <c r="E23" s="1373"/>
      <c r="F23" s="1375"/>
      <c r="G23" s="1375"/>
      <c r="H23" s="1375"/>
      <c r="I23" s="1375"/>
      <c r="J23" s="1375"/>
      <c r="K23" s="1375"/>
      <c r="L23" s="1375"/>
      <c r="M23" s="1375"/>
      <c r="N23" s="1398"/>
      <c r="O23" s="1399"/>
      <c r="P23" s="1400"/>
      <c r="Q23" s="1403"/>
    </row>
    <row r="24" spans="1:17" s="1372" customFormat="1" ht="13.5" customHeight="1">
      <c r="A24" s="1381" t="s">
        <v>3081</v>
      </c>
      <c r="B24" s="1392"/>
      <c r="C24" s="1393"/>
      <c r="D24" s="1393"/>
      <c r="E24" s="1392"/>
      <c r="F24" s="1394"/>
      <c r="G24" s="1394"/>
      <c r="H24" s="1394"/>
      <c r="I24" s="1394"/>
      <c r="J24" s="1394"/>
      <c r="K24" s="1394"/>
      <c r="L24" s="1394"/>
      <c r="M24" s="1394"/>
      <c r="N24" s="1395"/>
      <c r="O24" s="1396"/>
      <c r="P24" s="1397"/>
      <c r="Q24" s="1380" t="s">
        <v>3082</v>
      </c>
    </row>
    <row r="25" spans="1:17" s="1372" customFormat="1" ht="13.5" customHeight="1">
      <c r="A25" s="1388" t="s">
        <v>3083</v>
      </c>
      <c r="B25" s="1392">
        <v>25.9</v>
      </c>
      <c r="C25" s="1393">
        <v>33.1</v>
      </c>
      <c r="D25" s="1393">
        <v>21</v>
      </c>
      <c r="E25" s="1392">
        <v>25.2</v>
      </c>
      <c r="F25" s="1394">
        <v>31.9</v>
      </c>
      <c r="G25" s="1394">
        <v>20.7</v>
      </c>
      <c r="H25" s="1394">
        <v>28.8</v>
      </c>
      <c r="I25" s="1394">
        <v>38.9</v>
      </c>
      <c r="J25" s="1394">
        <v>21.9</v>
      </c>
      <c r="K25" s="1394">
        <v>28.1</v>
      </c>
      <c r="L25" s="1394">
        <v>37</v>
      </c>
      <c r="M25" s="1394">
        <v>22.1</v>
      </c>
      <c r="N25" s="1398">
        <v>28.5</v>
      </c>
      <c r="O25" s="1399">
        <v>35.799999999999997</v>
      </c>
      <c r="P25" s="1397">
        <v>23.6</v>
      </c>
      <c r="Q25" s="1387" t="s">
        <v>3084</v>
      </c>
    </row>
    <row r="26" spans="1:17" s="1372" customFormat="1" ht="13.5" customHeight="1">
      <c r="A26" s="1381" t="s">
        <v>3085</v>
      </c>
      <c r="B26" s="1392">
        <v>58.6</v>
      </c>
      <c r="C26" s="1393">
        <v>60.4</v>
      </c>
      <c r="D26" s="1393">
        <v>57.7</v>
      </c>
      <c r="E26" s="1392">
        <v>59.4</v>
      </c>
      <c r="F26" s="1394">
        <v>62</v>
      </c>
      <c r="G26" s="1394">
        <v>58</v>
      </c>
      <c r="H26" s="1394">
        <v>60.5</v>
      </c>
      <c r="I26" s="1394">
        <v>65.5</v>
      </c>
      <c r="J26" s="1394">
        <v>57.8</v>
      </c>
      <c r="K26" s="1394">
        <v>61.1</v>
      </c>
      <c r="L26" s="1394">
        <v>64.2</v>
      </c>
      <c r="M26" s="1394">
        <v>59.5</v>
      </c>
      <c r="N26" s="1395">
        <v>60</v>
      </c>
      <c r="O26" s="1396">
        <v>62</v>
      </c>
      <c r="P26" s="1397">
        <v>58.9</v>
      </c>
      <c r="Q26" s="1387" t="s">
        <v>3086</v>
      </c>
    </row>
    <row r="27" spans="1:17" s="1372" customFormat="1" ht="13.5" customHeight="1">
      <c r="A27" s="1381" t="s">
        <v>3087</v>
      </c>
      <c r="B27" s="1392">
        <v>59.9</v>
      </c>
      <c r="C27" s="1393">
        <v>65.7</v>
      </c>
      <c r="D27" s="1393">
        <v>57</v>
      </c>
      <c r="E27" s="1392">
        <v>60</v>
      </c>
      <c r="F27" s="1394">
        <v>66.599999999999994</v>
      </c>
      <c r="G27" s="1394">
        <v>56.7</v>
      </c>
      <c r="H27" s="1394">
        <v>60.4</v>
      </c>
      <c r="I27" s="1394">
        <v>69.2</v>
      </c>
      <c r="J27" s="1394">
        <v>55.8</v>
      </c>
      <c r="K27" s="1394">
        <v>61.9</v>
      </c>
      <c r="L27" s="1394">
        <v>69.5</v>
      </c>
      <c r="M27" s="1394">
        <v>57.9</v>
      </c>
      <c r="N27" s="1395">
        <v>60.7</v>
      </c>
      <c r="O27" s="1396">
        <v>66.400000000000006</v>
      </c>
      <c r="P27" s="1397">
        <v>57.8</v>
      </c>
      <c r="Q27" s="1387" t="s">
        <v>3088</v>
      </c>
    </row>
    <row r="28" spans="1:17" s="1372" customFormat="1" ht="13.5" customHeight="1">
      <c r="A28" s="1381" t="s">
        <v>3089</v>
      </c>
      <c r="B28" s="1404" t="s">
        <v>100</v>
      </c>
      <c r="C28" s="1405" t="s">
        <v>100</v>
      </c>
      <c r="D28" s="1405" t="s">
        <v>100</v>
      </c>
      <c r="E28" s="1404" t="s">
        <v>100</v>
      </c>
      <c r="F28" s="1405" t="s">
        <v>100</v>
      </c>
      <c r="G28" s="1405" t="s">
        <v>100</v>
      </c>
      <c r="H28" s="1394">
        <v>56.2</v>
      </c>
      <c r="I28" s="1394">
        <v>69</v>
      </c>
      <c r="J28" s="1394">
        <v>49.8</v>
      </c>
      <c r="K28" s="1394">
        <v>56.5</v>
      </c>
      <c r="L28" s="1394">
        <v>68.099999999999994</v>
      </c>
      <c r="M28" s="1394">
        <v>50.7</v>
      </c>
      <c r="N28" s="1395">
        <v>55.5</v>
      </c>
      <c r="O28" s="1396">
        <v>65</v>
      </c>
      <c r="P28" s="1400">
        <v>50.6</v>
      </c>
      <c r="Q28" s="1387" t="s">
        <v>3090</v>
      </c>
    </row>
    <row r="29" spans="1:17" s="1372" customFormat="1" ht="13.5" customHeight="1">
      <c r="A29" s="1388" t="s">
        <v>3091</v>
      </c>
      <c r="B29" s="1404" t="s">
        <v>100</v>
      </c>
      <c r="C29" s="1405" t="s">
        <v>100</v>
      </c>
      <c r="D29" s="1405" t="s">
        <v>100</v>
      </c>
      <c r="E29" s="1404" t="s">
        <v>100</v>
      </c>
      <c r="F29" s="1405" t="s">
        <v>100</v>
      </c>
      <c r="G29" s="1405" t="s">
        <v>100</v>
      </c>
      <c r="H29" s="1394">
        <v>26.2</v>
      </c>
      <c r="I29" s="1394">
        <v>44.6</v>
      </c>
      <c r="J29" s="1394">
        <v>15.6</v>
      </c>
      <c r="K29" s="1394">
        <v>25.2</v>
      </c>
      <c r="L29" s="1394">
        <v>42.6</v>
      </c>
      <c r="M29" s="1394">
        <v>15</v>
      </c>
      <c r="N29" s="1398">
        <v>22.8</v>
      </c>
      <c r="O29" s="1399">
        <v>38.6</v>
      </c>
      <c r="P29" s="1397">
        <v>13.7</v>
      </c>
      <c r="Q29" s="1403" t="s">
        <v>3092</v>
      </c>
    </row>
    <row r="30" spans="1:17" s="1372" customFormat="1" ht="13.5" customHeight="1">
      <c r="A30" s="1381"/>
      <c r="B30" s="1392"/>
      <c r="C30" s="1393"/>
      <c r="D30" s="1393"/>
      <c r="E30" s="1392"/>
      <c r="F30" s="1394"/>
      <c r="G30" s="1394"/>
      <c r="H30" s="1394"/>
      <c r="I30" s="1394"/>
      <c r="J30" s="1394"/>
      <c r="K30" s="1394"/>
      <c r="L30" s="1394"/>
      <c r="M30" s="1394"/>
      <c r="N30" s="1395"/>
      <c r="O30" s="1396"/>
      <c r="P30" s="1406"/>
      <c r="Q30" s="1380"/>
    </row>
    <row r="31" spans="1:17" s="1372" customFormat="1" ht="13.5" customHeight="1">
      <c r="A31" s="1388" t="s">
        <v>3093</v>
      </c>
      <c r="B31" s="1392"/>
      <c r="C31" s="1393"/>
      <c r="D31" s="1393"/>
      <c r="E31" s="1392"/>
      <c r="F31" s="1394"/>
      <c r="G31" s="1394"/>
      <c r="H31" s="1394"/>
      <c r="I31" s="1394"/>
      <c r="J31" s="1394"/>
      <c r="K31" s="1394"/>
      <c r="L31" s="1394"/>
      <c r="M31" s="1394"/>
      <c r="N31" s="1398"/>
      <c r="O31" s="1399"/>
      <c r="P31" s="1400"/>
      <c r="Q31" s="1387" t="s">
        <v>3094</v>
      </c>
    </row>
    <row r="32" spans="1:17" s="1372" customFormat="1" ht="15">
      <c r="A32" s="1381" t="s">
        <v>3095</v>
      </c>
      <c r="B32" s="1392">
        <v>43.8</v>
      </c>
      <c r="C32" s="1393">
        <v>53.4</v>
      </c>
      <c r="D32" s="1393">
        <v>34.9</v>
      </c>
      <c r="E32" s="1392">
        <v>44.4</v>
      </c>
      <c r="F32" s="1394">
        <v>54.5</v>
      </c>
      <c r="G32" s="1394">
        <v>35.200000000000003</v>
      </c>
      <c r="H32" s="1394">
        <v>47.2</v>
      </c>
      <c r="I32" s="1394">
        <v>59.3</v>
      </c>
      <c r="J32" s="1394">
        <v>35.799999999999997</v>
      </c>
      <c r="K32" s="1394">
        <v>46.9</v>
      </c>
      <c r="L32" s="1394">
        <v>57.8</v>
      </c>
      <c r="M32" s="1394">
        <v>36.6</v>
      </c>
      <c r="N32" s="1395">
        <v>45</v>
      </c>
      <c r="O32" s="1396">
        <v>54.4</v>
      </c>
      <c r="P32" s="1397">
        <v>36.200000000000003</v>
      </c>
      <c r="Q32" s="1387" t="s">
        <v>3096</v>
      </c>
    </row>
    <row r="33" spans="1:17" ht="15.75">
      <c r="A33" s="1381" t="s">
        <v>3097</v>
      </c>
      <c r="B33" s="1404" t="s">
        <v>100</v>
      </c>
      <c r="C33" s="1405" t="s">
        <v>100</v>
      </c>
      <c r="D33" s="1405" t="s">
        <v>100</v>
      </c>
      <c r="E33" s="1404" t="s">
        <v>100</v>
      </c>
      <c r="F33" s="1405" t="s">
        <v>100</v>
      </c>
      <c r="G33" s="1405" t="s">
        <v>100</v>
      </c>
      <c r="H33" s="1394">
        <v>42.5</v>
      </c>
      <c r="I33" s="1394">
        <v>48.8</v>
      </c>
      <c r="J33" s="1394">
        <v>40.200000000000003</v>
      </c>
      <c r="K33" s="1405">
        <v>43.3</v>
      </c>
      <c r="L33" s="1405">
        <v>48.5</v>
      </c>
      <c r="M33" s="1405">
        <v>41.5</v>
      </c>
      <c r="N33" s="1395">
        <v>43.5</v>
      </c>
      <c r="O33" s="1396">
        <v>47.8</v>
      </c>
      <c r="P33" s="1400">
        <v>41.9</v>
      </c>
      <c r="Q33" s="1387" t="s">
        <v>3098</v>
      </c>
    </row>
    <row r="34" spans="1:17" ht="13.5" customHeight="1">
      <c r="A34" s="1381" t="s">
        <v>3099</v>
      </c>
      <c r="B34" s="1404" t="s">
        <v>100</v>
      </c>
      <c r="C34" s="1405" t="s">
        <v>100</v>
      </c>
      <c r="D34" s="1405" t="s">
        <v>100</v>
      </c>
      <c r="E34" s="1404" t="s">
        <v>100</v>
      </c>
      <c r="F34" s="1405" t="s">
        <v>100</v>
      </c>
      <c r="G34" s="1405" t="s">
        <v>100</v>
      </c>
      <c r="H34" s="1394">
        <v>57.1</v>
      </c>
      <c r="I34" s="1394">
        <v>56.1</v>
      </c>
      <c r="J34" s="1394">
        <v>57.1</v>
      </c>
      <c r="K34" s="1405">
        <v>57.9</v>
      </c>
      <c r="L34" s="1405">
        <v>52.7</v>
      </c>
      <c r="M34" s="1405">
        <v>58.2</v>
      </c>
      <c r="N34" s="1395">
        <v>57.8</v>
      </c>
      <c r="O34" s="1396">
        <v>56.4</v>
      </c>
      <c r="P34" s="1397">
        <v>58</v>
      </c>
      <c r="Q34" s="1403" t="s">
        <v>3100</v>
      </c>
    </row>
    <row r="35" spans="1:17" ht="13.5" customHeight="1">
      <c r="A35" s="1388"/>
      <c r="B35" s="1392"/>
      <c r="C35" s="1393"/>
      <c r="D35" s="1394"/>
      <c r="E35" s="1392"/>
      <c r="F35" s="1394"/>
      <c r="G35" s="1394"/>
      <c r="H35" s="1394"/>
      <c r="I35" s="1394"/>
      <c r="J35" s="1394"/>
      <c r="K35" s="1405"/>
      <c r="L35" s="1405"/>
      <c r="M35" s="1405"/>
      <c r="N35" s="1398"/>
      <c r="O35" s="1399"/>
      <c r="P35" s="1400"/>
      <c r="Q35" s="1387"/>
    </row>
    <row r="36" spans="1:17" ht="13.5" customHeight="1">
      <c r="A36" s="1388" t="s">
        <v>3101</v>
      </c>
      <c r="B36" s="1392"/>
      <c r="C36" s="1393"/>
      <c r="D36" s="1394"/>
      <c r="E36" s="1392"/>
      <c r="F36" s="1394"/>
      <c r="G36" s="1394"/>
      <c r="H36" s="1394"/>
      <c r="I36" s="1394"/>
      <c r="J36" s="1394"/>
      <c r="K36" s="1405"/>
      <c r="L36" s="1405"/>
      <c r="M36" s="1405"/>
      <c r="N36" s="1398"/>
      <c r="O36" s="1399"/>
      <c r="P36" s="1400"/>
      <c r="Q36" s="1387" t="s">
        <v>3102</v>
      </c>
    </row>
    <row r="37" spans="1:17" ht="13.5" customHeight="1">
      <c r="A37" s="1381" t="s">
        <v>3095</v>
      </c>
      <c r="B37" s="1404" t="s">
        <v>100</v>
      </c>
      <c r="C37" s="1405" t="s">
        <v>100</v>
      </c>
      <c r="D37" s="1405" t="s">
        <v>100</v>
      </c>
      <c r="E37" s="1404" t="s">
        <v>100</v>
      </c>
      <c r="F37" s="1405" t="s">
        <v>100</v>
      </c>
      <c r="G37" s="1405" t="s">
        <v>100</v>
      </c>
      <c r="H37" s="1394">
        <v>54.7</v>
      </c>
      <c r="I37" s="1394">
        <v>76.900000000000006</v>
      </c>
      <c r="J37" s="1394">
        <v>37.6</v>
      </c>
      <c r="K37" s="1405">
        <v>54.6</v>
      </c>
      <c r="L37" s="1405">
        <v>76.900000000000006</v>
      </c>
      <c r="M37" s="1405">
        <v>38.1</v>
      </c>
      <c r="N37" s="1395">
        <v>54</v>
      </c>
      <c r="O37" s="1396">
        <v>76.099999999999994</v>
      </c>
      <c r="P37" s="1397">
        <v>38.299999999999997</v>
      </c>
      <c r="Q37" s="1387" t="s">
        <v>3096</v>
      </c>
    </row>
    <row r="38" spans="1:17" ht="13.5" customHeight="1">
      <c r="A38" s="1381" t="s">
        <v>3103</v>
      </c>
      <c r="B38" s="1404" t="s">
        <v>100</v>
      </c>
      <c r="C38" s="1405" t="s">
        <v>100</v>
      </c>
      <c r="D38" s="1405" t="s">
        <v>100</v>
      </c>
      <c r="E38" s="1404" t="s">
        <v>100</v>
      </c>
      <c r="F38" s="1405" t="s">
        <v>100</v>
      </c>
      <c r="G38" s="1405" t="s">
        <v>100</v>
      </c>
      <c r="H38" s="1394">
        <v>29</v>
      </c>
      <c r="I38" s="1394">
        <v>20.3</v>
      </c>
      <c r="J38" s="1394">
        <v>35.700000000000003</v>
      </c>
      <c r="K38" s="1405">
        <v>29.7</v>
      </c>
      <c r="L38" s="1405">
        <v>20.8</v>
      </c>
      <c r="M38" s="1405">
        <v>36.299999999999997</v>
      </c>
      <c r="N38" s="1395">
        <v>29.7</v>
      </c>
      <c r="O38" s="1396">
        <v>21</v>
      </c>
      <c r="P38" s="1397">
        <v>35.9</v>
      </c>
      <c r="Q38" s="1387" t="s">
        <v>3104</v>
      </c>
    </row>
    <row r="39" spans="1:17" ht="13.5" customHeight="1">
      <c r="A39" s="1381" t="s">
        <v>3105</v>
      </c>
      <c r="B39" s="1404" t="s">
        <v>100</v>
      </c>
      <c r="C39" s="1405" t="s">
        <v>100</v>
      </c>
      <c r="D39" s="1405" t="s">
        <v>100</v>
      </c>
      <c r="E39" s="1404" t="s">
        <v>100</v>
      </c>
      <c r="F39" s="1405" t="s">
        <v>100</v>
      </c>
      <c r="G39" s="1405" t="s">
        <v>100</v>
      </c>
      <c r="H39" s="1394">
        <v>16.2</v>
      </c>
      <c r="I39" s="1394">
        <v>2.7</v>
      </c>
      <c r="J39" s="1394">
        <v>26.6</v>
      </c>
      <c r="K39" s="1405">
        <v>15.7</v>
      </c>
      <c r="L39" s="1405">
        <v>2.2999999999999998</v>
      </c>
      <c r="M39" s="1405">
        <v>25.5</v>
      </c>
      <c r="N39" s="1395">
        <v>16.3</v>
      </c>
      <c r="O39" s="1396">
        <v>2.9</v>
      </c>
      <c r="P39" s="1397">
        <v>25.8</v>
      </c>
      <c r="Q39" s="1387" t="s">
        <v>3106</v>
      </c>
    </row>
    <row r="40" spans="1:17" ht="13.5" customHeight="1">
      <c r="A40" s="1388" t="s">
        <v>3107</v>
      </c>
      <c r="B40" s="1404" t="s">
        <v>100</v>
      </c>
      <c r="C40" s="1405" t="s">
        <v>100</v>
      </c>
      <c r="D40" s="1405" t="s">
        <v>100</v>
      </c>
      <c r="E40" s="1404" t="s">
        <v>100</v>
      </c>
      <c r="F40" s="1405" t="s">
        <v>100</v>
      </c>
      <c r="G40" s="1405" t="s">
        <v>100</v>
      </c>
      <c r="H40" s="1394">
        <v>0</v>
      </c>
      <c r="I40" s="1394">
        <v>0</v>
      </c>
      <c r="J40" s="1394">
        <v>0.1</v>
      </c>
      <c r="K40" s="1405">
        <v>0</v>
      </c>
      <c r="L40" s="1405">
        <v>0</v>
      </c>
      <c r="M40" s="1405">
        <v>0.1</v>
      </c>
      <c r="N40" s="1398">
        <v>0</v>
      </c>
      <c r="O40" s="1399">
        <v>0</v>
      </c>
      <c r="P40" s="1400">
        <v>0</v>
      </c>
      <c r="Q40" s="1387" t="s">
        <v>3108</v>
      </c>
    </row>
    <row r="41" spans="1:17" s="1413" customFormat="1" ht="13.5" customHeight="1">
      <c r="A41" s="1407" t="s">
        <v>3109</v>
      </c>
      <c r="B41" s="1404" t="s">
        <v>100</v>
      </c>
      <c r="C41" s="1405" t="s">
        <v>100</v>
      </c>
      <c r="D41" s="1405" t="s">
        <v>100</v>
      </c>
      <c r="E41" s="1404" t="s">
        <v>100</v>
      </c>
      <c r="F41" s="1405" t="s">
        <v>100</v>
      </c>
      <c r="G41" s="1405" t="s">
        <v>100</v>
      </c>
      <c r="H41" s="1408">
        <v>100</v>
      </c>
      <c r="I41" s="1408">
        <v>100</v>
      </c>
      <c r="J41" s="1408">
        <f t="shared" ref="J41:P41" si="0">SUM(J37:J40)</f>
        <v>100</v>
      </c>
      <c r="K41" s="1408">
        <f t="shared" si="0"/>
        <v>100</v>
      </c>
      <c r="L41" s="1408">
        <f t="shared" si="0"/>
        <v>100</v>
      </c>
      <c r="M41" s="1408">
        <f t="shared" si="0"/>
        <v>100</v>
      </c>
      <c r="N41" s="1409">
        <f t="shared" si="0"/>
        <v>100</v>
      </c>
      <c r="O41" s="1410">
        <f t="shared" si="0"/>
        <v>100</v>
      </c>
      <c r="P41" s="1411">
        <f t="shared" si="0"/>
        <v>99.999999999999986</v>
      </c>
      <c r="Q41" s="1412" t="s">
        <v>3110</v>
      </c>
    </row>
    <row r="42" spans="1:17" ht="13.5" customHeight="1">
      <c r="A42" s="1388"/>
      <c r="B42" s="1404" t="s">
        <v>100</v>
      </c>
      <c r="C42" s="1405" t="s">
        <v>100</v>
      </c>
      <c r="D42" s="1405" t="s">
        <v>100</v>
      </c>
      <c r="E42" s="1404" t="s">
        <v>100</v>
      </c>
      <c r="F42" s="1405" t="s">
        <v>100</v>
      </c>
      <c r="G42" s="1405" t="s">
        <v>100</v>
      </c>
      <c r="H42" s="1394"/>
      <c r="I42" s="1394"/>
      <c r="J42" s="1394"/>
      <c r="K42" s="1405"/>
      <c r="L42" s="1405"/>
      <c r="M42" s="1405"/>
      <c r="N42" s="1398"/>
      <c r="O42" s="1399"/>
      <c r="P42" s="1400"/>
      <c r="Q42" s="1380"/>
    </row>
    <row r="43" spans="1:17" ht="13.5" customHeight="1">
      <c r="A43" s="1388" t="s">
        <v>3111</v>
      </c>
      <c r="B43" s="1392"/>
      <c r="C43" s="1393"/>
      <c r="D43" s="1394"/>
      <c r="E43" s="1392"/>
      <c r="F43" s="1394"/>
      <c r="G43" s="1394"/>
      <c r="H43" s="1394"/>
      <c r="I43" s="1394"/>
      <c r="J43" s="1394"/>
      <c r="K43" s="1405"/>
      <c r="L43" s="1405"/>
      <c r="M43" s="1405"/>
      <c r="N43" s="1398"/>
      <c r="O43" s="1399"/>
      <c r="P43" s="1400"/>
      <c r="Q43" s="1380" t="s">
        <v>3112</v>
      </c>
    </row>
    <row r="44" spans="1:17" ht="13.5" customHeight="1">
      <c r="A44" s="1381" t="s">
        <v>3083</v>
      </c>
      <c r="B44" s="1404" t="s">
        <v>100</v>
      </c>
      <c r="C44" s="1405" t="s">
        <v>100</v>
      </c>
      <c r="D44" s="1405" t="s">
        <v>100</v>
      </c>
      <c r="E44" s="1404" t="s">
        <v>100</v>
      </c>
      <c r="F44" s="1405" t="s">
        <v>100</v>
      </c>
      <c r="G44" s="1405" t="s">
        <v>100</v>
      </c>
      <c r="H44" s="1394">
        <v>14</v>
      </c>
      <c r="I44" s="1394">
        <v>17.600000000000001</v>
      </c>
      <c r="J44" s="1394">
        <v>11.2</v>
      </c>
      <c r="K44" s="1405">
        <v>13.8</v>
      </c>
      <c r="L44" s="1405">
        <v>17.2</v>
      </c>
      <c r="M44" s="1405">
        <v>11.2</v>
      </c>
      <c r="N44" s="1395">
        <v>14.3</v>
      </c>
      <c r="O44" s="1396">
        <v>17.5</v>
      </c>
      <c r="P44" s="1397">
        <v>12</v>
      </c>
      <c r="Q44" s="1387" t="s">
        <v>3084</v>
      </c>
    </row>
    <row r="45" spans="1:17" ht="13.5" customHeight="1">
      <c r="A45" s="1381" t="s">
        <v>3085</v>
      </c>
      <c r="B45" s="1404" t="s">
        <v>100</v>
      </c>
      <c r="C45" s="1405" t="s">
        <v>100</v>
      </c>
      <c r="D45" s="1405" t="s">
        <v>100</v>
      </c>
      <c r="E45" s="1404" t="s">
        <v>100</v>
      </c>
      <c r="F45" s="1405" t="s">
        <v>100</v>
      </c>
      <c r="G45" s="1405" t="s">
        <v>100</v>
      </c>
      <c r="H45" s="1394">
        <v>28.1</v>
      </c>
      <c r="I45" s="1394">
        <v>24.3</v>
      </c>
      <c r="J45" s="1394">
        <v>31</v>
      </c>
      <c r="K45" s="1405">
        <v>28.4</v>
      </c>
      <c r="L45" s="1405">
        <v>24.6</v>
      </c>
      <c r="M45" s="1405">
        <v>31.3</v>
      </c>
      <c r="N45" s="1395">
        <v>28.6</v>
      </c>
      <c r="O45" s="1396">
        <v>25</v>
      </c>
      <c r="P45" s="1397">
        <v>31.1</v>
      </c>
      <c r="Q45" s="1387" t="s">
        <v>3086</v>
      </c>
    </row>
    <row r="46" spans="1:17" ht="13.5" customHeight="1">
      <c r="A46" s="1381" t="s">
        <v>3087</v>
      </c>
      <c r="B46" s="1404" t="s">
        <v>100</v>
      </c>
      <c r="C46" s="1405" t="s">
        <v>100</v>
      </c>
      <c r="D46" s="1405" t="s">
        <v>100</v>
      </c>
      <c r="E46" s="1404" t="s">
        <v>100</v>
      </c>
      <c r="F46" s="1405" t="s">
        <v>100</v>
      </c>
      <c r="G46" s="1405" t="s">
        <v>100</v>
      </c>
      <c r="H46" s="1394">
        <v>23.8</v>
      </c>
      <c r="I46" s="1394">
        <v>21.5</v>
      </c>
      <c r="J46" s="1394">
        <v>25.6</v>
      </c>
      <c r="K46" s="1405">
        <v>24.4</v>
      </c>
      <c r="L46" s="1405">
        <v>22.1</v>
      </c>
      <c r="M46" s="1405">
        <v>26</v>
      </c>
      <c r="N46" s="1395">
        <v>24.4</v>
      </c>
      <c r="O46" s="1396">
        <v>22.2</v>
      </c>
      <c r="P46" s="1397">
        <v>26</v>
      </c>
      <c r="Q46" s="1387" t="s">
        <v>3088</v>
      </c>
    </row>
    <row r="47" spans="1:17" ht="13.5" customHeight="1">
      <c r="A47" s="1388" t="s">
        <v>3089</v>
      </c>
      <c r="B47" s="1404" t="s">
        <v>100</v>
      </c>
      <c r="C47" s="1405" t="s">
        <v>100</v>
      </c>
      <c r="D47" s="1405" t="s">
        <v>100</v>
      </c>
      <c r="E47" s="1404" t="s">
        <v>100</v>
      </c>
      <c r="F47" s="1405" t="s">
        <v>100</v>
      </c>
      <c r="G47" s="1405" t="s">
        <v>100</v>
      </c>
      <c r="H47" s="1394">
        <v>25.4</v>
      </c>
      <c r="I47" s="1394">
        <v>24.2</v>
      </c>
      <c r="J47" s="1394">
        <v>26.4</v>
      </c>
      <c r="K47" s="1405">
        <v>25.1</v>
      </c>
      <c r="L47" s="1405">
        <v>23.9</v>
      </c>
      <c r="M47" s="1405">
        <v>26.1</v>
      </c>
      <c r="N47" s="1398">
        <v>25.1</v>
      </c>
      <c r="O47" s="1399">
        <v>24</v>
      </c>
      <c r="P47" s="1400">
        <v>26</v>
      </c>
      <c r="Q47" s="1387" t="s">
        <v>3090</v>
      </c>
    </row>
    <row r="48" spans="1:17" ht="13.5" customHeight="1">
      <c r="A48" s="1388" t="s">
        <v>3091</v>
      </c>
      <c r="B48" s="1404" t="s">
        <v>100</v>
      </c>
      <c r="C48" s="1405" t="s">
        <v>100</v>
      </c>
      <c r="D48" s="1405" t="s">
        <v>100</v>
      </c>
      <c r="E48" s="1404" t="s">
        <v>100</v>
      </c>
      <c r="F48" s="1405" t="s">
        <v>100</v>
      </c>
      <c r="G48" s="1405" t="s">
        <v>100</v>
      </c>
      <c r="H48" s="1394">
        <v>8.6</v>
      </c>
      <c r="I48" s="1394">
        <v>12.3</v>
      </c>
      <c r="J48" s="1394">
        <v>5.7</v>
      </c>
      <c r="K48" s="1405">
        <v>8.3000000000000007</v>
      </c>
      <c r="L48" s="1405">
        <v>12.2</v>
      </c>
      <c r="M48" s="1405">
        <v>5.4</v>
      </c>
      <c r="N48" s="1398">
        <v>7.6</v>
      </c>
      <c r="O48" s="1399">
        <v>11.3</v>
      </c>
      <c r="P48" s="1400">
        <v>4.9000000000000004</v>
      </c>
      <c r="Q48" s="1387" t="s">
        <v>3092</v>
      </c>
    </row>
    <row r="49" spans="1:17" ht="13.5" customHeight="1">
      <c r="A49" s="1407" t="s">
        <v>3109</v>
      </c>
      <c r="B49" s="1404" t="s">
        <v>100</v>
      </c>
      <c r="C49" s="1405" t="s">
        <v>100</v>
      </c>
      <c r="D49" s="1405" t="s">
        <v>100</v>
      </c>
      <c r="E49" s="1404" t="s">
        <v>100</v>
      </c>
      <c r="F49" s="1405" t="s">
        <v>100</v>
      </c>
      <c r="G49" s="1405" t="s">
        <v>100</v>
      </c>
      <c r="H49" s="1408">
        <v>100</v>
      </c>
      <c r="I49" s="1408">
        <v>100</v>
      </c>
      <c r="J49" s="1408">
        <v>100</v>
      </c>
      <c r="K49" s="1414">
        <f>SUM(K44:K48)</f>
        <v>99.999999999999986</v>
      </c>
      <c r="L49" s="1414">
        <f>SUM(L44:L48)</f>
        <v>100</v>
      </c>
      <c r="M49" s="1414">
        <f>SUM(M44:M48)</f>
        <v>100</v>
      </c>
      <c r="N49" s="1409">
        <f>SUM(N44:N48)</f>
        <v>100</v>
      </c>
      <c r="O49" s="1410">
        <f>SUM(O44:O48)</f>
        <v>100</v>
      </c>
      <c r="P49" s="1411">
        <v>100</v>
      </c>
      <c r="Q49" s="1415" t="s">
        <v>3113</v>
      </c>
    </row>
    <row r="50" spans="1:17" ht="13.5" customHeight="1">
      <c r="A50" s="1407"/>
      <c r="B50" s="1409"/>
      <c r="C50" s="1410"/>
      <c r="D50" s="1410"/>
      <c r="E50" s="1409"/>
      <c r="F50" s="1410"/>
      <c r="G50" s="1410"/>
      <c r="H50" s="1416"/>
      <c r="I50" s="1416"/>
      <c r="J50" s="1416"/>
      <c r="K50" s="1394"/>
      <c r="L50" s="1394"/>
      <c r="M50" s="1394"/>
      <c r="N50" s="1417"/>
      <c r="O50" s="1418"/>
      <c r="P50" s="1419"/>
      <c r="Q50" s="1415"/>
    </row>
    <row r="51" spans="1:17" ht="13.5" customHeight="1">
      <c r="A51" s="1407"/>
      <c r="B51" s="1392"/>
      <c r="C51" s="1383"/>
      <c r="D51" s="1416"/>
      <c r="E51" s="1420"/>
      <c r="F51" s="1416"/>
      <c r="G51" s="1416"/>
      <c r="H51" s="1416"/>
      <c r="I51" s="1416"/>
      <c r="J51" s="1416"/>
      <c r="K51" s="1394"/>
      <c r="L51" s="1394"/>
      <c r="M51" s="1394"/>
      <c r="N51" s="1417"/>
      <c r="O51" s="1418"/>
      <c r="P51" s="1419"/>
      <c r="Q51" s="1415"/>
    </row>
    <row r="52" spans="1:17" ht="13.5" customHeight="1">
      <c r="A52" s="1407"/>
      <c r="B52" s="1417"/>
      <c r="C52" s="1421"/>
      <c r="D52" s="1421"/>
      <c r="E52" s="1422"/>
      <c r="F52" s="1423"/>
      <c r="G52" s="1423"/>
      <c r="H52" s="1423"/>
      <c r="I52" s="1423"/>
      <c r="J52" s="1423"/>
      <c r="K52" s="1418"/>
      <c r="L52" s="1418"/>
      <c r="M52" s="1418"/>
      <c r="N52" s="1417"/>
      <c r="O52" s="1418"/>
      <c r="P52" s="1419"/>
      <c r="Q52" s="1415"/>
    </row>
    <row r="53" spans="1:17" ht="13.5" customHeight="1">
      <c r="A53" s="1424" t="s">
        <v>3114</v>
      </c>
      <c r="B53" s="1425"/>
      <c r="C53" s="1426"/>
      <c r="D53" s="1426"/>
      <c r="E53" s="1427"/>
      <c r="F53" s="1428"/>
      <c r="G53" s="1428"/>
      <c r="H53" s="1428"/>
      <c r="I53" s="1428"/>
      <c r="J53" s="1428"/>
      <c r="K53" s="1429"/>
      <c r="L53" s="1429"/>
      <c r="M53" s="1429"/>
      <c r="N53" s="1425"/>
      <c r="O53" s="1429"/>
      <c r="P53" s="1430"/>
    </row>
    <row r="54" spans="1:17" ht="14.25" customHeight="1">
      <c r="A54" s="1432" t="s">
        <v>3115</v>
      </c>
      <c r="B54" s="1433"/>
      <c r="C54" s="1434"/>
      <c r="D54" s="1434"/>
      <c r="E54" s="1435"/>
      <c r="F54" s="1436"/>
      <c r="G54" s="1436"/>
      <c r="H54" s="1436"/>
      <c r="I54" s="1436"/>
      <c r="J54" s="1436"/>
      <c r="K54" s="1437"/>
      <c r="L54" s="1437"/>
      <c r="M54" s="1437"/>
      <c r="N54" s="1433"/>
      <c r="O54" s="1437"/>
      <c r="P54" s="1438"/>
      <c r="Q54" s="1439" t="s">
        <v>3116</v>
      </c>
    </row>
    <row r="55" spans="1:17" ht="14.25" customHeight="1">
      <c r="A55" s="1424" t="s">
        <v>3117</v>
      </c>
      <c r="B55" s="1425"/>
      <c r="C55" s="1426"/>
      <c r="D55" s="1426"/>
      <c r="E55" s="1427"/>
      <c r="F55" s="1428"/>
      <c r="G55" s="1428"/>
      <c r="H55" s="1428"/>
      <c r="I55" s="1428"/>
      <c r="J55" s="1428"/>
      <c r="K55" s="1429"/>
      <c r="L55" s="1429"/>
      <c r="M55" s="1429"/>
      <c r="N55" s="1425"/>
      <c r="O55" s="1429"/>
      <c r="P55" s="1430"/>
      <c r="Q55" s="1439" t="s">
        <v>3118</v>
      </c>
    </row>
    <row r="56" spans="1:17" ht="14.25" customHeight="1">
      <c r="A56" s="1432" t="s">
        <v>3119</v>
      </c>
      <c r="B56" s="1433"/>
      <c r="C56" s="1434"/>
      <c r="D56" s="1434"/>
      <c r="E56" s="1435"/>
      <c r="F56" s="1436"/>
      <c r="G56" s="1436"/>
      <c r="H56" s="1436"/>
      <c r="I56" s="1436"/>
      <c r="J56" s="1436"/>
      <c r="K56" s="1437"/>
      <c r="L56" s="1437"/>
      <c r="M56" s="1437"/>
      <c r="N56" s="1433"/>
      <c r="O56" s="1437"/>
      <c r="P56" s="1438"/>
      <c r="Q56" s="1439" t="s">
        <v>3120</v>
      </c>
    </row>
    <row r="57" spans="1:17" ht="14.25" customHeight="1">
      <c r="A57" s="1440"/>
      <c r="B57" s="1441"/>
      <c r="C57" s="1440"/>
      <c r="D57" s="1440"/>
      <c r="E57" s="1442"/>
      <c r="F57" s="1443"/>
      <c r="G57" s="1443"/>
      <c r="H57" s="1443"/>
      <c r="I57" s="1443"/>
      <c r="J57" s="1443"/>
      <c r="K57" s="1444"/>
      <c r="L57" s="1444"/>
      <c r="M57" s="1444"/>
      <c r="N57" s="1441"/>
      <c r="O57" s="1444"/>
      <c r="P57" s="1445"/>
      <c r="Q57" s="1443"/>
    </row>
    <row r="58" spans="1:17" ht="12.95" customHeight="1">
      <c r="A58" s="1446" t="s">
        <v>3121</v>
      </c>
      <c r="B58" s="1447"/>
      <c r="C58" s="1448"/>
      <c r="D58" s="1426"/>
      <c r="E58" s="1449"/>
      <c r="F58" s="1449"/>
      <c r="G58" s="1449"/>
      <c r="H58" s="1450"/>
      <c r="I58" s="1450"/>
      <c r="J58" s="1450"/>
      <c r="K58" s="1447"/>
      <c r="L58" s="1447"/>
      <c r="M58" s="1447"/>
      <c r="N58" s="1447"/>
      <c r="O58" s="1447"/>
      <c r="P58" s="1429"/>
      <c r="Q58" s="1431" t="s">
        <v>3122</v>
      </c>
    </row>
    <row r="59" spans="1:17" ht="12.95" customHeight="1">
      <c r="A59" s="1388"/>
      <c r="B59" s="1451"/>
      <c r="C59" s="1452"/>
      <c r="D59" s="1453"/>
      <c r="E59" s="1454"/>
      <c r="F59" s="1454"/>
      <c r="G59" s="1454"/>
      <c r="H59" s="1454"/>
      <c r="I59" s="1454"/>
      <c r="J59" s="1454"/>
      <c r="K59" s="1451"/>
      <c r="L59" s="1451"/>
      <c r="M59" s="1451"/>
      <c r="N59" s="1451"/>
      <c r="O59" s="1451"/>
      <c r="P59" s="1455"/>
      <c r="Q59" s="1456"/>
    </row>
    <row r="60" spans="1:17" s="1413" customFormat="1" ht="22.5" customHeight="1">
      <c r="A60" s="1338" t="s">
        <v>3051</v>
      </c>
      <c r="B60" s="1339"/>
      <c r="C60" s="1339"/>
      <c r="D60" s="1340"/>
      <c r="E60" s="1457"/>
      <c r="F60" s="1457"/>
      <c r="G60" s="1457"/>
      <c r="H60" s="1457"/>
      <c r="I60" s="1457"/>
      <c r="J60" s="1457"/>
      <c r="K60" s="1458"/>
      <c r="L60" s="1339"/>
      <c r="M60" s="1339"/>
      <c r="N60" s="1339"/>
      <c r="O60" s="1339"/>
      <c r="P60" s="1340"/>
      <c r="Q60" s="1342" t="s">
        <v>3052</v>
      </c>
    </row>
    <row r="61" spans="1:17" ht="12.95" customHeight="1">
      <c r="A61" s="1344" t="s">
        <v>3123</v>
      </c>
      <c r="B61" s="1345"/>
      <c r="C61" s="1345"/>
      <c r="D61" s="1346"/>
      <c r="E61" s="1459"/>
      <c r="F61" s="1459"/>
      <c r="G61" s="1459"/>
      <c r="H61" s="1459"/>
      <c r="I61" s="1459"/>
      <c r="J61" s="1459"/>
      <c r="K61" s="1345"/>
      <c r="L61" s="1345"/>
      <c r="M61" s="1345"/>
      <c r="N61" s="1345"/>
      <c r="O61" s="1345"/>
      <c r="P61" s="1346"/>
      <c r="Q61" s="1348" t="s">
        <v>3124</v>
      </c>
    </row>
    <row r="62" spans="1:17" ht="12.95" customHeight="1">
      <c r="A62" s="1349"/>
      <c r="B62" s="1350"/>
      <c r="C62" s="1350"/>
      <c r="D62" s="1350"/>
      <c r="E62" s="1460"/>
      <c r="F62" s="1460"/>
      <c r="G62" s="1460"/>
      <c r="H62" s="1460"/>
      <c r="I62" s="1460"/>
      <c r="J62" s="1460"/>
      <c r="K62" s="1350"/>
      <c r="L62" s="1350"/>
      <c r="M62" s="1350"/>
      <c r="N62" s="1350"/>
      <c r="O62" s="1350"/>
      <c r="P62" s="1350"/>
      <c r="Q62" s="1352"/>
    </row>
    <row r="63" spans="1:17">
      <c r="A63" s="1353"/>
      <c r="B63" s="2407">
        <v>2018</v>
      </c>
      <c r="C63" s="2408"/>
      <c r="D63" s="2408"/>
      <c r="E63" s="2408"/>
      <c r="F63" s="2408"/>
      <c r="G63" s="2408"/>
      <c r="H63" s="2408"/>
      <c r="I63" s="2408"/>
      <c r="J63" s="2408"/>
      <c r="K63" s="2408"/>
      <c r="L63" s="2408"/>
      <c r="M63" s="2409"/>
      <c r="N63" s="2407">
        <v>2017</v>
      </c>
      <c r="O63" s="2408"/>
      <c r="P63" s="2409"/>
      <c r="Q63" s="1356"/>
    </row>
    <row r="64" spans="1:17">
      <c r="A64" s="1357"/>
      <c r="B64" s="2401" t="s">
        <v>3125</v>
      </c>
      <c r="C64" s="2402"/>
      <c r="D64" s="2403"/>
      <c r="E64" s="2402" t="s">
        <v>3126</v>
      </c>
      <c r="F64" s="2402"/>
      <c r="G64" s="2402"/>
      <c r="H64" s="2402" t="s">
        <v>114</v>
      </c>
      <c r="I64" s="2402"/>
      <c r="J64" s="2402"/>
      <c r="K64" s="2402" t="s">
        <v>3055</v>
      </c>
      <c r="L64" s="2402"/>
      <c r="M64" s="2402"/>
      <c r="N64" s="2401" t="s">
        <v>112</v>
      </c>
      <c r="O64" s="2402"/>
      <c r="P64" s="2402"/>
      <c r="Q64" s="1461"/>
    </row>
    <row r="65" spans="1:17" ht="15.75">
      <c r="A65" s="1360"/>
      <c r="B65" s="2404" t="s">
        <v>3057</v>
      </c>
      <c r="C65" s="2405"/>
      <c r="D65" s="2406"/>
      <c r="E65" s="2405" t="s">
        <v>3127</v>
      </c>
      <c r="F65" s="2405"/>
      <c r="G65" s="2405"/>
      <c r="H65" s="2405" t="s">
        <v>3128</v>
      </c>
      <c r="I65" s="2405"/>
      <c r="J65" s="2405"/>
      <c r="K65" s="2405" t="s">
        <v>3060</v>
      </c>
      <c r="L65" s="2405"/>
      <c r="M65" s="2405"/>
      <c r="N65" s="2404" t="s">
        <v>3129</v>
      </c>
      <c r="O65" s="2405"/>
      <c r="P65" s="2405"/>
      <c r="Q65" s="1462"/>
    </row>
    <row r="66" spans="1:17">
      <c r="A66" s="1360"/>
      <c r="B66" s="1362" t="s">
        <v>242</v>
      </c>
      <c r="C66" s="1363" t="s">
        <v>3062</v>
      </c>
      <c r="D66" s="1365" t="s">
        <v>3063</v>
      </c>
      <c r="E66" s="1364" t="s">
        <v>242</v>
      </c>
      <c r="F66" s="1363" t="s">
        <v>3062</v>
      </c>
      <c r="G66" s="1364" t="s">
        <v>3063</v>
      </c>
      <c r="H66" s="1364" t="s">
        <v>242</v>
      </c>
      <c r="I66" s="1363" t="s">
        <v>3062</v>
      </c>
      <c r="J66" s="1364" t="s">
        <v>3063</v>
      </c>
      <c r="K66" s="1364" t="s">
        <v>242</v>
      </c>
      <c r="L66" s="1363" t="s">
        <v>3062</v>
      </c>
      <c r="M66" s="1364" t="s">
        <v>3063</v>
      </c>
      <c r="N66" s="1362" t="s">
        <v>242</v>
      </c>
      <c r="O66" s="1363" t="s">
        <v>3062</v>
      </c>
      <c r="P66" s="1364" t="s">
        <v>3063</v>
      </c>
      <c r="Q66" s="1463"/>
    </row>
    <row r="67" spans="1:17">
      <c r="A67" s="1367"/>
      <c r="B67" s="1368" t="s">
        <v>241</v>
      </c>
      <c r="C67" s="1369" t="s">
        <v>3064</v>
      </c>
      <c r="D67" s="1370" t="s">
        <v>3065</v>
      </c>
      <c r="E67" s="1369" t="s">
        <v>241</v>
      </c>
      <c r="F67" s="1369" t="s">
        <v>3064</v>
      </c>
      <c r="G67" s="1369" t="s">
        <v>3065</v>
      </c>
      <c r="H67" s="1369" t="s">
        <v>241</v>
      </c>
      <c r="I67" s="1369" t="s">
        <v>3064</v>
      </c>
      <c r="J67" s="1369" t="s">
        <v>3065</v>
      </c>
      <c r="K67" s="1369" t="s">
        <v>241</v>
      </c>
      <c r="L67" s="1369" t="s">
        <v>3064</v>
      </c>
      <c r="M67" s="1369" t="s">
        <v>3065</v>
      </c>
      <c r="N67" s="1368" t="s">
        <v>241</v>
      </c>
      <c r="O67" s="1369" t="s">
        <v>3064</v>
      </c>
      <c r="P67" s="1369" t="s">
        <v>3065</v>
      </c>
      <c r="Q67" s="1464"/>
    </row>
    <row r="68" spans="1:17" ht="15">
      <c r="A68" s="1372"/>
      <c r="B68" s="1373"/>
      <c r="C68" s="1375"/>
      <c r="D68" s="1406"/>
      <c r="E68" s="1375"/>
      <c r="F68" s="1375"/>
      <c r="G68" s="1375"/>
      <c r="H68" s="1375"/>
      <c r="I68" s="1375"/>
      <c r="J68" s="1375"/>
      <c r="K68" s="1375"/>
      <c r="L68" s="1375"/>
      <c r="M68" s="1375"/>
      <c r="N68" s="1377"/>
      <c r="O68" s="1383"/>
      <c r="Q68" s="1465"/>
    </row>
    <row r="69" spans="1:17" ht="15">
      <c r="A69" s="1381" t="s">
        <v>3130</v>
      </c>
      <c r="B69" s="1382">
        <f>C69+D69</f>
        <v>1099</v>
      </c>
      <c r="C69" s="1383">
        <v>170</v>
      </c>
      <c r="D69" s="1379">
        <v>929</v>
      </c>
      <c r="E69" s="1466">
        <f>F69+G69</f>
        <v>1088</v>
      </c>
      <c r="F69" s="1466">
        <v>189</v>
      </c>
      <c r="G69" s="1466">
        <v>899</v>
      </c>
      <c r="H69" s="1383">
        <f>SUM(I69:J69)</f>
        <v>1103</v>
      </c>
      <c r="I69" s="1383">
        <v>161</v>
      </c>
      <c r="J69" s="1383">
        <v>942</v>
      </c>
      <c r="K69" s="1466">
        <f>SUM(L69:M69)</f>
        <v>1272</v>
      </c>
      <c r="L69" s="1466">
        <v>183</v>
      </c>
      <c r="M69" s="1466">
        <v>1089</v>
      </c>
      <c r="N69" s="1384">
        <f>O69+P69</f>
        <v>1255</v>
      </c>
      <c r="O69" s="1385">
        <v>210</v>
      </c>
      <c r="P69" s="1385">
        <v>1045</v>
      </c>
      <c r="Q69" s="1467" t="s">
        <v>3131</v>
      </c>
    </row>
    <row r="70" spans="1:17" ht="15">
      <c r="A70" s="1388"/>
      <c r="B70" s="1373"/>
      <c r="C70" s="1375"/>
      <c r="D70" s="1406"/>
      <c r="E70" s="1394"/>
      <c r="F70" s="1394"/>
      <c r="G70" s="1394"/>
      <c r="H70" s="1375"/>
      <c r="I70" s="1375"/>
      <c r="J70" s="1375"/>
      <c r="K70" s="1394"/>
      <c r="L70" s="1394"/>
      <c r="M70" s="1394"/>
      <c r="N70" s="1389"/>
      <c r="O70" s="1390"/>
      <c r="P70" s="1390"/>
      <c r="Q70" s="1468"/>
    </row>
    <row r="71" spans="1:17" ht="15">
      <c r="A71" s="1381" t="s">
        <v>3132</v>
      </c>
      <c r="B71" s="1392"/>
      <c r="C71" s="1394"/>
      <c r="D71" s="1469"/>
      <c r="E71" s="1394"/>
      <c r="F71" s="1394"/>
      <c r="G71" s="1394"/>
      <c r="H71" s="1394"/>
      <c r="I71" s="1394"/>
      <c r="J71" s="1394"/>
      <c r="K71" s="1394"/>
      <c r="L71" s="1394"/>
      <c r="M71" s="1394"/>
      <c r="N71" s="1384"/>
      <c r="O71" s="1385"/>
      <c r="P71" s="1385"/>
      <c r="Q71" s="1467" t="s">
        <v>3133</v>
      </c>
    </row>
    <row r="72" spans="1:17" ht="15">
      <c r="A72" s="1388" t="s">
        <v>3134</v>
      </c>
      <c r="B72" s="1392">
        <v>36.200000000000003</v>
      </c>
      <c r="C72" s="1394">
        <v>22.2</v>
      </c>
      <c r="D72" s="1469">
        <v>38.700000000000003</v>
      </c>
      <c r="E72" s="1394">
        <v>32.700000000000003</v>
      </c>
      <c r="F72" s="1394">
        <v>19.7</v>
      </c>
      <c r="G72" s="1394">
        <v>35.4</v>
      </c>
      <c r="H72" s="1394">
        <v>34.4</v>
      </c>
      <c r="I72" s="1394">
        <v>17.399999999999999</v>
      </c>
      <c r="J72" s="1394">
        <v>37.299999999999997</v>
      </c>
      <c r="K72" s="1394">
        <v>36.5</v>
      </c>
      <c r="L72" s="1394">
        <v>18.899999999999999</v>
      </c>
      <c r="M72" s="1394">
        <v>39.4</v>
      </c>
      <c r="N72" s="1398">
        <v>34.799999999999997</v>
      </c>
      <c r="O72" s="1399">
        <v>17.600000000000001</v>
      </c>
      <c r="P72" s="1399">
        <v>38.299999999999997</v>
      </c>
      <c r="Q72" s="1467" t="s">
        <v>3135</v>
      </c>
    </row>
    <row r="73" spans="1:17" ht="15">
      <c r="A73" s="1388"/>
      <c r="B73" s="1392"/>
      <c r="C73" s="1394"/>
      <c r="D73" s="1469"/>
      <c r="E73" s="1394"/>
      <c r="F73" s="1394"/>
      <c r="G73" s="1394"/>
      <c r="H73" s="1394"/>
      <c r="I73" s="1394"/>
      <c r="J73" s="1394"/>
      <c r="K73" s="1394"/>
      <c r="L73" s="1394"/>
      <c r="M73" s="1394"/>
      <c r="N73" s="1398"/>
      <c r="O73" s="1399"/>
      <c r="P73" s="1390"/>
      <c r="Q73" s="1467"/>
    </row>
    <row r="74" spans="1:17" ht="15">
      <c r="A74" s="1381" t="s">
        <v>3136</v>
      </c>
      <c r="B74" s="1392">
        <v>9.4</v>
      </c>
      <c r="C74" s="1394">
        <v>3.5</v>
      </c>
      <c r="D74" s="1469">
        <v>13.4</v>
      </c>
      <c r="E74" s="1394">
        <v>9.3000000000000007</v>
      </c>
      <c r="F74" s="1394">
        <v>3.9</v>
      </c>
      <c r="G74" s="1394">
        <v>13.1</v>
      </c>
      <c r="H74" s="1394">
        <v>9.1</v>
      </c>
      <c r="I74" s="1394">
        <v>3</v>
      </c>
      <c r="J74" s="1394">
        <v>13.7</v>
      </c>
      <c r="K74" s="1394">
        <v>10.5</v>
      </c>
      <c r="L74" s="1394">
        <v>3.5</v>
      </c>
      <c r="M74" s="1394">
        <v>15.6</v>
      </c>
      <c r="N74" s="1395">
        <v>10.6</v>
      </c>
      <c r="O74" s="1396">
        <v>4.3</v>
      </c>
      <c r="P74" s="1396">
        <v>15.1</v>
      </c>
      <c r="Q74" s="1467" t="s">
        <v>3137</v>
      </c>
    </row>
    <row r="75" spans="1:17" ht="15">
      <c r="A75" s="1372"/>
      <c r="B75" s="1392"/>
      <c r="C75" s="1394"/>
      <c r="D75" s="1469"/>
      <c r="E75" s="1394"/>
      <c r="F75" s="1394"/>
      <c r="G75" s="1394"/>
      <c r="H75" s="1394"/>
      <c r="I75" s="1394"/>
      <c r="J75" s="1394"/>
      <c r="K75" s="1394"/>
      <c r="L75" s="1394"/>
      <c r="M75" s="1394"/>
      <c r="N75" s="1395"/>
      <c r="O75" s="1396"/>
      <c r="P75" s="1396"/>
      <c r="Q75" s="1373"/>
    </row>
    <row r="76" spans="1:17" ht="15">
      <c r="A76" s="1381" t="s">
        <v>3138</v>
      </c>
      <c r="B76" s="1392"/>
      <c r="C76" s="1394"/>
      <c r="D76" s="1469"/>
      <c r="E76" s="1394"/>
      <c r="F76" s="1394"/>
      <c r="G76" s="1394"/>
      <c r="H76" s="1394"/>
      <c r="I76" s="1394"/>
      <c r="J76" s="1394"/>
      <c r="K76" s="1394"/>
      <c r="L76" s="1394"/>
      <c r="M76" s="1394"/>
      <c r="N76" s="1395"/>
      <c r="O76" s="1396"/>
      <c r="P76" s="1396"/>
      <c r="Q76" s="1468" t="s">
        <v>3139</v>
      </c>
    </row>
    <row r="77" spans="1:17" ht="15">
      <c r="A77" s="1402" t="s">
        <v>3076</v>
      </c>
      <c r="B77" s="1392">
        <v>7.7</v>
      </c>
      <c r="C77" s="1394">
        <v>3.6</v>
      </c>
      <c r="D77" s="1469">
        <v>10.5</v>
      </c>
      <c r="E77" s="1394">
        <v>8.1999999999999993</v>
      </c>
      <c r="F77" s="1394">
        <v>4.2</v>
      </c>
      <c r="G77" s="1394">
        <v>10.8</v>
      </c>
      <c r="H77" s="1394">
        <v>8</v>
      </c>
      <c r="I77" s="1394">
        <v>3.6</v>
      </c>
      <c r="J77" s="1394">
        <v>11.1</v>
      </c>
      <c r="K77" s="1394">
        <v>8.9</v>
      </c>
      <c r="L77" s="1394">
        <v>4</v>
      </c>
      <c r="M77" s="1394">
        <v>12.2</v>
      </c>
      <c r="N77" s="1398" t="s">
        <v>3077</v>
      </c>
      <c r="O77" s="1399" t="s">
        <v>3077</v>
      </c>
      <c r="P77" s="1399" t="s">
        <v>3077</v>
      </c>
      <c r="Q77" s="1468" t="s">
        <v>3140</v>
      </c>
    </row>
    <row r="78" spans="1:17" ht="15">
      <c r="A78" s="1402" t="s">
        <v>3079</v>
      </c>
      <c r="B78" s="1392">
        <v>14.9</v>
      </c>
      <c r="C78" s="1394">
        <v>3.2</v>
      </c>
      <c r="D78" s="1469">
        <v>24.2</v>
      </c>
      <c r="E78" s="1394">
        <v>13.1</v>
      </c>
      <c r="F78" s="1394">
        <v>3</v>
      </c>
      <c r="G78" s="1394">
        <v>21.7</v>
      </c>
      <c r="H78" s="1394">
        <v>12.1</v>
      </c>
      <c r="I78" s="1394">
        <v>1.8</v>
      </c>
      <c r="J78" s="1394">
        <v>22.2</v>
      </c>
      <c r="K78" s="1394">
        <v>15.1</v>
      </c>
      <c r="L78" s="1394">
        <v>2.2999999999999998</v>
      </c>
      <c r="M78" s="1394">
        <v>26.8</v>
      </c>
      <c r="N78" s="1398" t="s">
        <v>3077</v>
      </c>
      <c r="O78" s="1399" t="s">
        <v>3077</v>
      </c>
      <c r="P78" s="1399" t="s">
        <v>3077</v>
      </c>
      <c r="Q78" s="1468" t="s">
        <v>3141</v>
      </c>
    </row>
    <row r="79" spans="1:17" ht="15">
      <c r="A79" s="1388"/>
      <c r="B79" s="1392"/>
      <c r="C79" s="1394"/>
      <c r="D79" s="1469"/>
      <c r="E79" s="1394"/>
      <c r="F79" s="1394"/>
      <c r="G79" s="1394"/>
      <c r="H79" s="1394"/>
      <c r="I79" s="1394"/>
      <c r="J79" s="1394"/>
      <c r="K79" s="1394"/>
      <c r="L79" s="1394"/>
      <c r="M79" s="1394"/>
      <c r="N79" s="1398"/>
      <c r="O79" s="1399"/>
      <c r="P79" s="1399"/>
      <c r="Q79" s="1470"/>
    </row>
    <row r="80" spans="1:17" ht="15">
      <c r="A80" s="1381" t="s">
        <v>3142</v>
      </c>
      <c r="B80" s="1392"/>
      <c r="C80" s="1394"/>
      <c r="D80" s="1469"/>
      <c r="E80" s="1394"/>
      <c r="F80" s="1394"/>
      <c r="G80" s="1394"/>
      <c r="H80" s="1394"/>
      <c r="I80" s="1394"/>
      <c r="J80" s="1394"/>
      <c r="K80" s="1394"/>
      <c r="L80" s="1394"/>
      <c r="M80" s="1394"/>
      <c r="N80" s="1395"/>
      <c r="O80" s="1396"/>
      <c r="P80" s="1396"/>
      <c r="Q80" s="1468" t="s">
        <v>3143</v>
      </c>
    </row>
    <row r="81" spans="1:17" ht="15">
      <c r="A81" s="1388" t="s">
        <v>3083</v>
      </c>
      <c r="B81" s="1392">
        <v>25.6</v>
      </c>
      <c r="C81" s="1394">
        <v>11</v>
      </c>
      <c r="D81" s="1469">
        <v>41.1</v>
      </c>
      <c r="E81" s="1394">
        <v>26.2</v>
      </c>
      <c r="F81" s="1394">
        <v>11.1</v>
      </c>
      <c r="G81" s="1394">
        <v>41.9</v>
      </c>
      <c r="H81" s="1394">
        <v>23.1</v>
      </c>
      <c r="I81" s="1394">
        <v>8.6</v>
      </c>
      <c r="J81" s="1394">
        <v>40.5</v>
      </c>
      <c r="K81" s="1394">
        <v>25.7</v>
      </c>
      <c r="L81" s="1394">
        <v>10.1</v>
      </c>
      <c r="M81" s="1394">
        <v>43.5</v>
      </c>
      <c r="N81" s="1398">
        <v>28.2</v>
      </c>
      <c r="O81" s="1399">
        <v>12.6</v>
      </c>
      <c r="P81" s="1399">
        <v>44.3</v>
      </c>
      <c r="Q81" s="1467" t="s">
        <v>3084</v>
      </c>
    </row>
    <row r="82" spans="1:17" ht="15">
      <c r="A82" s="1381" t="s">
        <v>3085</v>
      </c>
      <c r="B82" s="1392">
        <v>14.7</v>
      </c>
      <c r="C82" s="1394">
        <v>4.3</v>
      </c>
      <c r="D82" s="1469">
        <v>20.399999999999999</v>
      </c>
      <c r="E82" s="1394">
        <v>14.7</v>
      </c>
      <c r="F82" s="1394">
        <v>5.6</v>
      </c>
      <c r="G82" s="1394">
        <v>19.8</v>
      </c>
      <c r="H82" s="1394">
        <v>14.9</v>
      </c>
      <c r="I82" s="1394">
        <v>3.9</v>
      </c>
      <c r="J82" s="1394">
        <v>21.5</v>
      </c>
      <c r="K82" s="1394">
        <v>16.7</v>
      </c>
      <c r="L82" s="1394">
        <v>4.5</v>
      </c>
      <c r="M82" s="1394">
        <v>23.7</v>
      </c>
      <c r="N82" s="1395">
        <v>15.9</v>
      </c>
      <c r="O82" s="1396">
        <v>5.3</v>
      </c>
      <c r="P82" s="1396">
        <v>22</v>
      </c>
      <c r="Q82" s="1467" t="s">
        <v>3086</v>
      </c>
    </row>
    <row r="83" spans="1:17" ht="15">
      <c r="A83" s="1381" t="s">
        <v>3087</v>
      </c>
      <c r="B83" s="1392">
        <v>4.4000000000000004</v>
      </c>
      <c r="C83" s="1394">
        <v>1.6</v>
      </c>
      <c r="D83" s="1469">
        <v>6.1</v>
      </c>
      <c r="E83" s="1394">
        <v>4.4000000000000004</v>
      </c>
      <c r="F83" s="1394">
        <v>2</v>
      </c>
      <c r="G83" s="1394">
        <v>5.9</v>
      </c>
      <c r="H83" s="1394">
        <v>4.3</v>
      </c>
      <c r="I83" s="1394">
        <v>1.6</v>
      </c>
      <c r="J83" s="1394">
        <v>6.1</v>
      </c>
      <c r="K83" s="1394">
        <v>5.5</v>
      </c>
      <c r="L83" s="1394">
        <v>1.3</v>
      </c>
      <c r="M83" s="1394">
        <v>8.1999999999999993</v>
      </c>
      <c r="N83" s="1395">
        <v>4.8</v>
      </c>
      <c r="O83" s="1396">
        <v>1.6</v>
      </c>
      <c r="P83" s="1396">
        <v>6.7</v>
      </c>
      <c r="Q83" s="1467" t="s">
        <v>3088</v>
      </c>
    </row>
    <row r="84" spans="1:17" ht="15">
      <c r="A84" s="1381" t="s">
        <v>3144</v>
      </c>
      <c r="B84" s="1392">
        <v>2.2000000000000002</v>
      </c>
      <c r="C84" s="1394">
        <v>0.9</v>
      </c>
      <c r="D84" s="1469">
        <v>3.3</v>
      </c>
      <c r="E84" s="1394">
        <v>1.9</v>
      </c>
      <c r="F84" s="1394">
        <v>0.8</v>
      </c>
      <c r="G84" s="1394">
        <v>2.8</v>
      </c>
      <c r="H84" s="1394">
        <v>1.8</v>
      </c>
      <c r="I84" s="1394">
        <v>0.6</v>
      </c>
      <c r="J84" s="1394">
        <v>2.7</v>
      </c>
      <c r="K84" s="1394">
        <v>2.5</v>
      </c>
      <c r="L84" s="1394">
        <v>1.2</v>
      </c>
      <c r="M84" s="1394">
        <v>3.7</v>
      </c>
      <c r="N84" s="1395">
        <v>2.5</v>
      </c>
      <c r="O84" s="1396">
        <v>1.1000000000000001</v>
      </c>
      <c r="P84" s="1396">
        <v>3.7</v>
      </c>
      <c r="Q84" s="1467" t="s">
        <v>3145</v>
      </c>
    </row>
    <row r="85" spans="1:17" ht="15">
      <c r="A85" s="1388"/>
      <c r="B85" s="1392"/>
      <c r="C85" s="1394"/>
      <c r="D85" s="1469"/>
      <c r="E85" s="1375"/>
      <c r="F85" s="1375"/>
      <c r="G85" s="1375"/>
      <c r="H85" s="1394"/>
      <c r="I85" s="1394"/>
      <c r="J85" s="1394"/>
      <c r="K85" s="1375"/>
      <c r="L85" s="1375"/>
      <c r="M85" s="1375"/>
      <c r="N85" s="1398"/>
      <c r="O85" s="1399"/>
      <c r="P85" s="1399"/>
      <c r="Q85" s="1470"/>
    </row>
    <row r="86" spans="1:17" ht="15">
      <c r="A86" s="1381" t="s">
        <v>3146</v>
      </c>
      <c r="B86" s="1392"/>
      <c r="C86" s="1394"/>
      <c r="D86" s="1469"/>
      <c r="E86" s="1394"/>
      <c r="F86" s="1394"/>
      <c r="G86" s="1394"/>
      <c r="H86" s="1394"/>
      <c r="I86" s="1394"/>
      <c r="J86" s="1394"/>
      <c r="K86" s="1394"/>
      <c r="L86" s="1394"/>
      <c r="M86" s="1394"/>
      <c r="N86" s="1395"/>
      <c r="O86" s="1396"/>
      <c r="P86" s="1396"/>
      <c r="Q86" s="1468" t="s">
        <v>3147</v>
      </c>
    </row>
    <row r="87" spans="1:17" ht="15">
      <c r="A87" s="1388" t="s">
        <v>3095</v>
      </c>
      <c r="B87" s="1392">
        <v>2.9</v>
      </c>
      <c r="C87" s="1394">
        <v>1.4</v>
      </c>
      <c r="D87" s="1469">
        <v>5.0999999999999996</v>
      </c>
      <c r="E87" s="1394">
        <v>3.4</v>
      </c>
      <c r="F87" s="1394">
        <v>1.8</v>
      </c>
      <c r="G87" s="1394">
        <v>5.7</v>
      </c>
      <c r="H87" s="1394">
        <v>2.9</v>
      </c>
      <c r="I87" s="1394">
        <v>1.3</v>
      </c>
      <c r="J87" s="1394">
        <v>5.5</v>
      </c>
      <c r="K87" s="1394">
        <v>4</v>
      </c>
      <c r="L87" s="1394">
        <v>1.9</v>
      </c>
      <c r="M87" s="1394">
        <v>7.1</v>
      </c>
      <c r="N87" s="1398">
        <v>3.8</v>
      </c>
      <c r="O87" s="1399">
        <v>1.8</v>
      </c>
      <c r="P87" s="1399">
        <v>6.6</v>
      </c>
      <c r="Q87" s="1467" t="s">
        <v>3096</v>
      </c>
    </row>
    <row r="88" spans="1:17" ht="18">
      <c r="A88" s="1381" t="s">
        <v>3148</v>
      </c>
      <c r="B88" s="1404" t="s">
        <v>100</v>
      </c>
      <c r="C88" s="2397" t="s">
        <v>100</v>
      </c>
      <c r="D88" s="1471" t="s">
        <v>100</v>
      </c>
      <c r="E88" s="1405" t="s">
        <v>100</v>
      </c>
      <c r="F88" s="2397" t="s">
        <v>100</v>
      </c>
      <c r="G88" s="1405" t="s">
        <v>100</v>
      </c>
      <c r="H88" s="1394">
        <v>13.3</v>
      </c>
      <c r="I88" s="2399">
        <v>8.8000000000000007</v>
      </c>
      <c r="J88" s="1394">
        <v>16.399999999999999</v>
      </c>
      <c r="K88" s="1394">
        <v>15.5</v>
      </c>
      <c r="L88" s="2400">
        <v>9</v>
      </c>
      <c r="M88" s="1394">
        <v>17.899999999999999</v>
      </c>
      <c r="N88" s="1395">
        <v>15.2</v>
      </c>
      <c r="O88" s="1396">
        <v>12</v>
      </c>
      <c r="P88" s="1396">
        <v>17.7</v>
      </c>
      <c r="Q88" s="1467" t="s">
        <v>3098</v>
      </c>
    </row>
    <row r="89" spans="1:17" ht="18">
      <c r="A89" s="1381" t="s">
        <v>3149</v>
      </c>
      <c r="B89" s="1404" t="s">
        <v>100</v>
      </c>
      <c r="C89" s="2398"/>
      <c r="D89" s="1471" t="s">
        <v>100</v>
      </c>
      <c r="E89" s="1405" t="s">
        <v>100</v>
      </c>
      <c r="F89" s="2398"/>
      <c r="G89" s="1405" t="s">
        <v>100</v>
      </c>
      <c r="H89" s="1394">
        <v>22</v>
      </c>
      <c r="I89" s="2399"/>
      <c r="J89" s="1394">
        <v>21.7</v>
      </c>
      <c r="K89" s="1405">
        <v>25.4</v>
      </c>
      <c r="L89" s="2400"/>
      <c r="M89" s="1405">
        <v>25</v>
      </c>
      <c r="N89" s="1395">
        <v>24.5</v>
      </c>
      <c r="O89" s="1396"/>
      <c r="P89" s="1396">
        <v>24</v>
      </c>
      <c r="Q89" s="1467" t="s">
        <v>3150</v>
      </c>
    </row>
    <row r="90" spans="1:17" ht="15">
      <c r="A90" s="1381"/>
      <c r="B90" s="1392"/>
      <c r="C90" s="1394"/>
      <c r="D90" s="1469"/>
      <c r="E90" s="1405"/>
      <c r="F90" s="1405"/>
      <c r="G90" s="1405"/>
      <c r="H90" s="1394"/>
      <c r="I90" s="1394"/>
      <c r="J90" s="1394"/>
      <c r="K90" s="1405"/>
      <c r="L90" s="1405"/>
      <c r="M90" s="1405"/>
      <c r="N90" s="1395"/>
      <c r="O90" s="1396"/>
      <c r="P90" s="1396"/>
      <c r="Q90" s="1470"/>
    </row>
    <row r="91" spans="1:17" ht="15">
      <c r="A91" s="1388" t="s">
        <v>3151</v>
      </c>
      <c r="B91" s="1392"/>
      <c r="C91" s="1394"/>
      <c r="D91" s="1469"/>
      <c r="E91" s="1405"/>
      <c r="F91" s="1405"/>
      <c r="G91" s="1405"/>
      <c r="H91" s="1394"/>
      <c r="I91" s="1394"/>
      <c r="J91" s="1394"/>
      <c r="K91" s="1405"/>
      <c r="L91" s="1405"/>
      <c r="M91" s="1405"/>
      <c r="N91" s="1398"/>
      <c r="O91" s="1399"/>
      <c r="P91" s="1399"/>
      <c r="Q91" s="1467" t="s">
        <v>3152</v>
      </c>
    </row>
    <row r="92" spans="1:17" ht="15">
      <c r="A92" s="1388" t="s">
        <v>3083</v>
      </c>
      <c r="B92" s="1404" t="s">
        <v>100</v>
      </c>
      <c r="C92" s="1405" t="s">
        <v>100</v>
      </c>
      <c r="D92" s="1471" t="s">
        <v>100</v>
      </c>
      <c r="E92" s="1405" t="s">
        <v>100</v>
      </c>
      <c r="F92" s="1405" t="s">
        <v>100</v>
      </c>
      <c r="G92" s="1405" t="s">
        <v>100</v>
      </c>
      <c r="H92" s="1394">
        <v>35.700000000000003</v>
      </c>
      <c r="I92" s="1394">
        <v>49.8</v>
      </c>
      <c r="J92" s="1394">
        <v>33.299999999999997</v>
      </c>
      <c r="K92" s="1405">
        <v>33.799999999999997</v>
      </c>
      <c r="L92" s="1405">
        <v>48.8</v>
      </c>
      <c r="M92" s="1405">
        <v>31.3</v>
      </c>
      <c r="N92" s="1398">
        <v>38.200000000000003</v>
      </c>
      <c r="O92" s="1399">
        <v>51.7</v>
      </c>
      <c r="P92" s="1399">
        <v>35.5</v>
      </c>
      <c r="Q92" s="1467" t="s">
        <v>3084</v>
      </c>
    </row>
    <row r="93" spans="1:17" ht="15">
      <c r="A93" s="1381" t="s">
        <v>3085</v>
      </c>
      <c r="B93" s="1404" t="s">
        <v>100</v>
      </c>
      <c r="C93" s="1405" t="s">
        <v>100</v>
      </c>
      <c r="D93" s="1471" t="s">
        <v>100</v>
      </c>
      <c r="E93" s="1405" t="s">
        <v>100</v>
      </c>
      <c r="F93" s="1405" t="s">
        <v>100</v>
      </c>
      <c r="G93" s="1405" t="s">
        <v>100</v>
      </c>
      <c r="H93" s="1394">
        <v>46.3</v>
      </c>
      <c r="I93" s="1394">
        <v>31.3</v>
      </c>
      <c r="J93" s="1394">
        <v>48.9</v>
      </c>
      <c r="K93" s="1405">
        <v>45.3</v>
      </c>
      <c r="L93" s="1405">
        <v>31.4</v>
      </c>
      <c r="M93" s="1405">
        <v>47.6</v>
      </c>
      <c r="N93" s="1395">
        <v>42.9</v>
      </c>
      <c r="O93" s="1396">
        <v>31</v>
      </c>
      <c r="P93" s="1396">
        <v>45.3</v>
      </c>
      <c r="Q93" s="1467" t="s">
        <v>3086</v>
      </c>
    </row>
    <row r="94" spans="1:17" ht="15">
      <c r="A94" s="1381" t="s">
        <v>3087</v>
      </c>
      <c r="B94" s="1404" t="s">
        <v>100</v>
      </c>
      <c r="C94" s="1405" t="s">
        <v>100</v>
      </c>
      <c r="D94" s="1471" t="s">
        <v>100</v>
      </c>
      <c r="E94" s="1405" t="s">
        <v>100</v>
      </c>
      <c r="F94" s="1405" t="s">
        <v>100</v>
      </c>
      <c r="G94" s="1405" t="s">
        <v>100</v>
      </c>
      <c r="H94" s="1394">
        <v>11.4</v>
      </c>
      <c r="I94" s="1394">
        <v>11.2</v>
      </c>
      <c r="J94" s="1394">
        <v>11.4</v>
      </c>
      <c r="K94" s="1405">
        <v>12.9</v>
      </c>
      <c r="L94" s="1405">
        <v>8</v>
      </c>
      <c r="M94" s="1405">
        <v>13.7</v>
      </c>
      <c r="N94" s="1395">
        <v>11.1</v>
      </c>
      <c r="O94" s="1396">
        <v>8.5</v>
      </c>
      <c r="P94" s="1396">
        <v>11.6</v>
      </c>
      <c r="Q94" s="1467" t="s">
        <v>3088</v>
      </c>
    </row>
    <row r="95" spans="1:17" ht="15">
      <c r="A95" s="1381" t="s">
        <v>3144</v>
      </c>
      <c r="B95" s="1404" t="s">
        <v>100</v>
      </c>
      <c r="C95" s="1405" t="s">
        <v>100</v>
      </c>
      <c r="D95" s="1471" t="s">
        <v>100</v>
      </c>
      <c r="E95" s="1405" t="s">
        <v>100</v>
      </c>
      <c r="F95" s="1405" t="s">
        <v>100</v>
      </c>
      <c r="G95" s="1405" t="s">
        <v>100</v>
      </c>
      <c r="H95" s="1394">
        <v>6.6</v>
      </c>
      <c r="I95" s="1394">
        <v>7.7</v>
      </c>
      <c r="J95" s="1394">
        <v>6.4</v>
      </c>
      <c r="K95" s="1405">
        <v>8</v>
      </c>
      <c r="L95" s="1405">
        <v>11.8</v>
      </c>
      <c r="M95" s="1405">
        <v>7.4</v>
      </c>
      <c r="N95" s="1395">
        <v>7.8</v>
      </c>
      <c r="O95" s="1396">
        <v>8.8000000000000007</v>
      </c>
      <c r="P95" s="1396">
        <v>7.6</v>
      </c>
      <c r="Q95" s="1467" t="s">
        <v>3145</v>
      </c>
    </row>
    <row r="96" spans="1:17" ht="14.25">
      <c r="A96" s="1407" t="s">
        <v>3109</v>
      </c>
      <c r="B96" s="1404" t="s">
        <v>100</v>
      </c>
      <c r="C96" s="1405" t="s">
        <v>100</v>
      </c>
      <c r="D96" s="1471" t="s">
        <v>100</v>
      </c>
      <c r="E96" s="1405" t="s">
        <v>100</v>
      </c>
      <c r="F96" s="1405" t="s">
        <v>100</v>
      </c>
      <c r="G96" s="1405" t="s">
        <v>100</v>
      </c>
      <c r="H96" s="1408">
        <f t="shared" ref="H96:P96" si="1">SUM(H92:H95)</f>
        <v>100</v>
      </c>
      <c r="I96" s="1408">
        <f t="shared" si="1"/>
        <v>100</v>
      </c>
      <c r="J96" s="1408">
        <f t="shared" si="1"/>
        <v>100</v>
      </c>
      <c r="K96" s="1408">
        <f t="shared" si="1"/>
        <v>100</v>
      </c>
      <c r="L96" s="1408">
        <f t="shared" si="1"/>
        <v>99.999999999999986</v>
      </c>
      <c r="M96" s="1408">
        <f t="shared" si="1"/>
        <v>100.00000000000001</v>
      </c>
      <c r="N96" s="1409">
        <f t="shared" si="1"/>
        <v>99.999999999999986</v>
      </c>
      <c r="O96" s="1410">
        <f t="shared" si="1"/>
        <v>100</v>
      </c>
      <c r="P96" s="1410">
        <f t="shared" si="1"/>
        <v>99.999999999999986</v>
      </c>
      <c r="Q96" s="1472" t="s">
        <v>3113</v>
      </c>
    </row>
    <row r="97" spans="1:17" ht="15">
      <c r="A97" s="1388"/>
      <c r="B97" s="1392"/>
      <c r="C97" s="1394"/>
      <c r="D97" s="1469"/>
      <c r="E97" s="1405"/>
      <c r="F97" s="1405"/>
      <c r="G97" s="1405"/>
      <c r="H97" s="1394"/>
      <c r="I97" s="1394"/>
      <c r="J97" s="1394"/>
      <c r="K97" s="1405"/>
      <c r="L97" s="1405"/>
      <c r="M97" s="1405"/>
      <c r="N97" s="1409"/>
      <c r="O97" s="1410"/>
      <c r="P97" s="1410"/>
      <c r="Q97" s="1470"/>
    </row>
    <row r="98" spans="1:17" ht="15">
      <c r="A98" s="1388" t="s">
        <v>3153</v>
      </c>
      <c r="B98" s="1392"/>
      <c r="C98" s="1394"/>
      <c r="D98" s="1469"/>
      <c r="E98" s="1405"/>
      <c r="F98" s="1405"/>
      <c r="G98" s="1405"/>
      <c r="H98" s="1394"/>
      <c r="I98" s="1394"/>
      <c r="J98" s="1394"/>
      <c r="K98" s="1405"/>
      <c r="L98" s="1405"/>
      <c r="M98" s="1405"/>
      <c r="N98" s="1398"/>
      <c r="O98" s="1399"/>
      <c r="P98" s="1399"/>
      <c r="Q98" s="1468" t="s">
        <v>3154</v>
      </c>
    </row>
    <row r="99" spans="1:17" ht="15">
      <c r="A99" s="1388" t="s">
        <v>3095</v>
      </c>
      <c r="B99" s="1404" t="s">
        <v>100</v>
      </c>
      <c r="C99" s="1405" t="s">
        <v>100</v>
      </c>
      <c r="D99" s="1471" t="s">
        <v>100</v>
      </c>
      <c r="E99" s="1405" t="s">
        <v>100</v>
      </c>
      <c r="F99" s="1405" t="s">
        <v>100</v>
      </c>
      <c r="G99" s="1405" t="s">
        <v>100</v>
      </c>
      <c r="H99" s="1394">
        <v>17.7</v>
      </c>
      <c r="I99" s="1394">
        <v>33.299999999999997</v>
      </c>
      <c r="J99" s="1394">
        <v>15.1</v>
      </c>
      <c r="K99" s="1405">
        <v>20.7</v>
      </c>
      <c r="L99" s="1405">
        <v>41.1</v>
      </c>
      <c r="M99" s="1405">
        <v>17.3</v>
      </c>
      <c r="N99" s="1398">
        <v>19.3</v>
      </c>
      <c r="O99" s="1399">
        <v>32.200000000000003</v>
      </c>
      <c r="P99" s="1399">
        <v>16.8</v>
      </c>
      <c r="Q99" s="1468" t="s">
        <v>3096</v>
      </c>
    </row>
    <row r="100" spans="1:17" ht="15">
      <c r="A100" s="1381" t="s">
        <v>3103</v>
      </c>
      <c r="B100" s="1404" t="s">
        <v>100</v>
      </c>
      <c r="C100" s="1405" t="s">
        <v>100</v>
      </c>
      <c r="D100" s="1471" t="s">
        <v>100</v>
      </c>
      <c r="E100" s="1405" t="s">
        <v>100</v>
      </c>
      <c r="F100" s="1405" t="s">
        <v>100</v>
      </c>
      <c r="G100" s="1405" t="s">
        <v>100</v>
      </c>
      <c r="H100" s="1394">
        <v>42.7</v>
      </c>
      <c r="I100" s="1394">
        <v>42.9</v>
      </c>
      <c r="J100" s="1394">
        <v>42.7</v>
      </c>
      <c r="K100" s="1405">
        <v>41.2</v>
      </c>
      <c r="L100" s="1405">
        <v>38.1</v>
      </c>
      <c r="M100" s="1405">
        <v>41.7</v>
      </c>
      <c r="N100" s="1395">
        <v>42.8</v>
      </c>
      <c r="O100" s="1396">
        <v>46.4</v>
      </c>
      <c r="P100" s="1396">
        <v>42</v>
      </c>
      <c r="Q100" s="1467" t="s">
        <v>3104</v>
      </c>
    </row>
    <row r="101" spans="1:17" ht="15">
      <c r="A101" s="1381" t="s">
        <v>3105</v>
      </c>
      <c r="B101" s="1404" t="s">
        <v>100</v>
      </c>
      <c r="C101" s="1405" t="s">
        <v>100</v>
      </c>
      <c r="D101" s="1471" t="s">
        <v>100</v>
      </c>
      <c r="E101" s="1405" t="s">
        <v>100</v>
      </c>
      <c r="F101" s="1405" t="s">
        <v>100</v>
      </c>
      <c r="G101" s="1405" t="s">
        <v>100</v>
      </c>
      <c r="H101" s="1394">
        <v>39.5</v>
      </c>
      <c r="I101" s="1394">
        <v>23.8</v>
      </c>
      <c r="J101" s="1394">
        <v>42.2</v>
      </c>
      <c r="K101" s="1405">
        <v>38.1</v>
      </c>
      <c r="L101" s="1405">
        <v>20.8</v>
      </c>
      <c r="M101" s="1405">
        <v>41</v>
      </c>
      <c r="N101" s="1395">
        <v>37.9</v>
      </c>
      <c r="O101" s="1396">
        <v>21.2</v>
      </c>
      <c r="P101" s="1396">
        <v>41.2</v>
      </c>
      <c r="Q101" s="1467" t="s">
        <v>3106</v>
      </c>
    </row>
    <row r="102" spans="1:17" ht="15">
      <c r="A102" s="1381" t="s">
        <v>3107</v>
      </c>
      <c r="B102" s="1404" t="s">
        <v>100</v>
      </c>
      <c r="C102" s="1405" t="s">
        <v>100</v>
      </c>
      <c r="D102" s="1471" t="s">
        <v>100</v>
      </c>
      <c r="E102" s="1405" t="s">
        <v>100</v>
      </c>
      <c r="F102" s="1405" t="s">
        <v>100</v>
      </c>
      <c r="G102" s="1405" t="s">
        <v>100</v>
      </c>
      <c r="H102" s="1394">
        <v>0</v>
      </c>
      <c r="I102" s="1394">
        <v>0</v>
      </c>
      <c r="J102" s="1394">
        <v>0</v>
      </c>
      <c r="K102" s="1405">
        <v>0</v>
      </c>
      <c r="L102" s="1405">
        <v>0</v>
      </c>
      <c r="M102" s="1405">
        <v>0</v>
      </c>
      <c r="N102" s="1395">
        <v>0</v>
      </c>
      <c r="O102" s="1396">
        <v>0.2</v>
      </c>
      <c r="P102" s="1396">
        <v>0</v>
      </c>
      <c r="Q102" s="1467" t="s">
        <v>3108</v>
      </c>
    </row>
    <row r="103" spans="1:17" ht="14.25">
      <c r="A103" s="1407" t="s">
        <v>3109</v>
      </c>
      <c r="B103" s="1404" t="s">
        <v>100</v>
      </c>
      <c r="C103" s="1405" t="s">
        <v>100</v>
      </c>
      <c r="D103" s="1471" t="s">
        <v>100</v>
      </c>
      <c r="E103" s="1405" t="s">
        <v>100</v>
      </c>
      <c r="F103" s="1405" t="s">
        <v>100</v>
      </c>
      <c r="G103" s="1405" t="s">
        <v>100</v>
      </c>
      <c r="H103" s="1408">
        <v>100</v>
      </c>
      <c r="I103" s="1408">
        <f t="shared" ref="I103:P103" si="2">SUM(I99:I102)</f>
        <v>99.999999999999986</v>
      </c>
      <c r="J103" s="1408">
        <f t="shared" si="2"/>
        <v>100</v>
      </c>
      <c r="K103" s="1414">
        <f t="shared" si="2"/>
        <v>100</v>
      </c>
      <c r="L103" s="1414">
        <f t="shared" si="2"/>
        <v>100</v>
      </c>
      <c r="M103" s="1414">
        <f t="shared" si="2"/>
        <v>100</v>
      </c>
      <c r="N103" s="1409">
        <f t="shared" si="2"/>
        <v>100</v>
      </c>
      <c r="O103" s="1410">
        <f t="shared" si="2"/>
        <v>100</v>
      </c>
      <c r="P103" s="1410">
        <f t="shared" si="2"/>
        <v>100</v>
      </c>
      <c r="Q103" s="1472" t="s">
        <v>3113</v>
      </c>
    </row>
    <row r="104" spans="1:17" ht="14.25">
      <c r="A104" s="1407"/>
      <c r="B104" s="1398"/>
      <c r="C104" s="1399"/>
      <c r="D104" s="1400"/>
      <c r="E104" s="1399"/>
      <c r="F104" s="1399"/>
      <c r="G104" s="1399"/>
      <c r="H104" s="1390"/>
      <c r="I104" s="1390"/>
      <c r="J104" s="1390"/>
      <c r="K104" s="1394"/>
      <c r="L104" s="1394"/>
      <c r="M104" s="1394"/>
      <c r="N104" s="1392"/>
      <c r="O104" s="1394"/>
      <c r="P104" s="1394"/>
      <c r="Q104" s="1472"/>
    </row>
    <row r="105" spans="1:17" ht="14.25">
      <c r="A105" s="1407"/>
      <c r="B105" s="1409"/>
      <c r="C105" s="1410"/>
      <c r="D105" s="1411"/>
      <c r="E105" s="1410"/>
      <c r="F105" s="1410"/>
      <c r="G105" s="1410"/>
      <c r="H105" s="1416"/>
      <c r="I105" s="1416"/>
      <c r="J105" s="1416"/>
      <c r="K105" s="1394"/>
      <c r="L105" s="1394"/>
      <c r="M105" s="1394"/>
      <c r="N105" s="1392"/>
      <c r="O105" s="1394"/>
      <c r="P105" s="1394"/>
      <c r="Q105" s="1472"/>
    </row>
    <row r="106" spans="1:17" ht="14.25">
      <c r="A106" s="1407"/>
      <c r="B106" s="1417"/>
      <c r="C106" s="1418"/>
      <c r="D106" s="1473"/>
      <c r="E106" s="1410"/>
      <c r="F106" s="1410"/>
      <c r="G106" s="1410"/>
      <c r="H106" s="1416"/>
      <c r="I106" s="1416"/>
      <c r="J106" s="1416"/>
      <c r="K106" s="1394"/>
      <c r="L106" s="1394"/>
      <c r="M106" s="1469"/>
      <c r="N106" s="1394"/>
      <c r="O106" s="1394"/>
      <c r="P106" s="1394"/>
      <c r="Q106" s="1472"/>
    </row>
    <row r="107" spans="1:17" ht="14.25">
      <c r="A107" s="1407"/>
      <c r="B107" s="1474"/>
      <c r="C107" s="1421"/>
      <c r="D107" s="1473"/>
      <c r="E107" s="1416"/>
      <c r="F107" s="1416"/>
      <c r="G107" s="1416"/>
      <c r="H107" s="1416"/>
      <c r="I107" s="1416"/>
      <c r="J107" s="1416"/>
      <c r="K107" s="1383"/>
      <c r="L107" s="1383"/>
      <c r="M107" s="1379"/>
      <c r="N107" s="1421"/>
      <c r="O107" s="1421"/>
      <c r="P107" s="1421"/>
      <c r="Q107" s="1472"/>
    </row>
    <row r="108" spans="1:17" ht="14.25">
      <c r="A108" s="1407"/>
      <c r="B108" s="1474"/>
      <c r="C108" s="1421"/>
      <c r="D108" s="1473"/>
      <c r="E108" s="1416"/>
      <c r="F108" s="1416"/>
      <c r="G108" s="1416"/>
      <c r="H108" s="1416"/>
      <c r="I108" s="1416"/>
      <c r="J108" s="1416"/>
      <c r="K108" s="1383"/>
      <c r="L108" s="1383"/>
      <c r="M108" s="1379"/>
      <c r="N108" s="1421"/>
      <c r="O108" s="1421"/>
      <c r="P108" s="1421"/>
      <c r="Q108" s="1472"/>
    </row>
    <row r="109" spans="1:17" ht="14.25">
      <c r="A109" s="1424" t="s">
        <v>3114</v>
      </c>
      <c r="B109" s="1474"/>
      <c r="C109" s="1421"/>
      <c r="D109" s="1473"/>
      <c r="E109" s="1475"/>
      <c r="F109" s="1475"/>
      <c r="G109" s="1475"/>
      <c r="H109" s="1475"/>
      <c r="I109" s="1475"/>
      <c r="J109" s="1475"/>
      <c r="K109" s="1383"/>
      <c r="L109" s="1383"/>
      <c r="M109" s="1379"/>
      <c r="N109" s="1421"/>
      <c r="O109" s="1421"/>
      <c r="P109" s="1421"/>
      <c r="Q109" s="1472"/>
    </row>
    <row r="110" spans="1:17">
      <c r="A110" s="1432" t="s">
        <v>3115</v>
      </c>
      <c r="B110" s="1476"/>
      <c r="C110" s="1434"/>
      <c r="D110" s="1477"/>
      <c r="E110" s="1478"/>
      <c r="H110" s="1478"/>
      <c r="K110" s="1383"/>
      <c r="L110" s="1383"/>
      <c r="M110" s="1379"/>
      <c r="N110" s="1434"/>
      <c r="O110" s="1434"/>
      <c r="P110" s="1434"/>
      <c r="Q110" s="1479" t="s">
        <v>3116</v>
      </c>
    </row>
    <row r="111" spans="1:17">
      <c r="A111" s="1424" t="s">
        <v>3117</v>
      </c>
      <c r="B111" s="1480"/>
      <c r="C111" s="1426"/>
      <c r="D111" s="1481"/>
      <c r="E111" s="1475"/>
      <c r="F111" s="1475"/>
      <c r="G111" s="1475"/>
      <c r="H111" s="1475"/>
      <c r="I111" s="1475"/>
      <c r="J111" s="1475"/>
      <c r="K111" s="1383"/>
      <c r="L111" s="1383"/>
      <c r="M111" s="1379"/>
      <c r="N111" s="1426"/>
      <c r="O111" s="1426"/>
      <c r="P111" s="1426"/>
      <c r="Q111" s="1479" t="s">
        <v>3118</v>
      </c>
    </row>
    <row r="112" spans="1:17">
      <c r="A112" s="1432" t="s">
        <v>3119</v>
      </c>
      <c r="B112" s="1476"/>
      <c r="C112" s="1434"/>
      <c r="D112" s="1477"/>
      <c r="E112" s="1478"/>
      <c r="H112" s="1478"/>
      <c r="K112" s="1383"/>
      <c r="L112" s="1383"/>
      <c r="M112" s="1379"/>
      <c r="N112" s="1434"/>
      <c r="O112" s="1434"/>
      <c r="P112" s="1434"/>
      <c r="Q112" s="1479" t="s">
        <v>3120</v>
      </c>
    </row>
    <row r="113" spans="1:17">
      <c r="A113" s="1440"/>
      <c r="B113" s="1482"/>
      <c r="C113" s="1440"/>
      <c r="D113" s="1483"/>
      <c r="E113" s="1443"/>
      <c r="F113" s="1443"/>
      <c r="G113" s="1443"/>
      <c r="H113" s="1443"/>
      <c r="I113" s="1443"/>
      <c r="J113" s="1443"/>
      <c r="K113" s="1440"/>
      <c r="L113" s="1440"/>
      <c r="M113" s="1483"/>
      <c r="N113" s="1440"/>
      <c r="O113" s="1440"/>
      <c r="P113" s="1440"/>
      <c r="Q113" s="1442"/>
    </row>
    <row r="114" spans="1:17">
      <c r="A114" s="1446" t="s">
        <v>3121</v>
      </c>
      <c r="B114" s="1447"/>
      <c r="C114" s="1447"/>
      <c r="D114" s="1429"/>
      <c r="E114" s="1447"/>
      <c r="F114" s="1448"/>
      <c r="G114" s="1426"/>
      <c r="H114" s="1449"/>
      <c r="I114" s="1449"/>
      <c r="J114" s="1449"/>
      <c r="K114" s="1450"/>
      <c r="L114" s="1450"/>
      <c r="M114" s="1450"/>
      <c r="N114" s="1447"/>
      <c r="O114" s="1447"/>
      <c r="P114" s="1447"/>
      <c r="Q114" s="1431" t="s">
        <v>3122</v>
      </c>
    </row>
    <row r="115" spans="1:17" ht="15">
      <c r="A115" s="1388"/>
      <c r="B115" s="1452"/>
      <c r="C115" s="1452"/>
      <c r="D115" s="1453"/>
      <c r="E115" s="1390"/>
      <c r="F115" s="1390"/>
      <c r="G115" s="1390"/>
      <c r="H115" s="1390"/>
      <c r="I115" s="1390"/>
      <c r="J115" s="1390"/>
      <c r="K115" s="1452"/>
      <c r="L115" s="1452"/>
      <c r="M115" s="1452"/>
      <c r="N115" s="1452"/>
      <c r="O115" s="1452"/>
      <c r="P115" s="1453"/>
      <c r="Q115" s="1456"/>
    </row>
    <row r="116" spans="1:17">
      <c r="A116" s="1383"/>
      <c r="E116" s="1478"/>
      <c r="H116" s="1478"/>
    </row>
    <row r="117" spans="1:17">
      <c r="A117" s="1383"/>
      <c r="E117" s="1478"/>
      <c r="H117" s="1478"/>
    </row>
    <row r="118" spans="1:17">
      <c r="A118" s="1383"/>
      <c r="E118" s="1478"/>
      <c r="H118" s="1478"/>
    </row>
    <row r="119" spans="1:17">
      <c r="A119" s="1383"/>
      <c r="E119" s="1478"/>
      <c r="H119" s="1478"/>
    </row>
    <row r="120" spans="1:17">
      <c r="A120" s="1383"/>
      <c r="E120" s="1478"/>
      <c r="H120" s="1478"/>
    </row>
    <row r="121" spans="1:17">
      <c r="A121" s="1383"/>
      <c r="E121" s="1478"/>
      <c r="H121" s="1478"/>
    </row>
    <row r="122" spans="1:17">
      <c r="A122" s="1383"/>
      <c r="E122" s="1478"/>
      <c r="H122" s="1478"/>
    </row>
    <row r="123" spans="1:17">
      <c r="A123" s="1383"/>
      <c r="E123" s="1478"/>
      <c r="H123" s="1478"/>
    </row>
    <row r="124" spans="1:17">
      <c r="A124" s="1383"/>
      <c r="E124" s="1478"/>
      <c r="H124" s="1478"/>
    </row>
    <row r="125" spans="1:17">
      <c r="A125" s="1383"/>
      <c r="E125" s="1478"/>
      <c r="H125" s="1478"/>
    </row>
    <row r="126" spans="1:17">
      <c r="A126" s="1383"/>
      <c r="E126" s="1478"/>
      <c r="H126" s="1478"/>
    </row>
    <row r="127" spans="1:17">
      <c r="A127" s="1383"/>
      <c r="E127" s="1478"/>
      <c r="H127" s="1478"/>
    </row>
    <row r="128" spans="1:17">
      <c r="A128" s="1383"/>
      <c r="E128" s="1478"/>
      <c r="H128" s="1478"/>
    </row>
    <row r="129" spans="1:8">
      <c r="A129" s="1383"/>
      <c r="E129" s="1478"/>
      <c r="H129" s="1478"/>
    </row>
    <row r="130" spans="1:8">
      <c r="A130" s="1383"/>
      <c r="E130" s="1478"/>
      <c r="H130" s="1478"/>
    </row>
    <row r="131" spans="1:8">
      <c r="A131" s="1383"/>
      <c r="E131" s="1478"/>
      <c r="H131" s="1478"/>
    </row>
    <row r="132" spans="1:8">
      <c r="A132" s="1383"/>
      <c r="E132" s="1478"/>
      <c r="H132" s="1478"/>
    </row>
    <row r="133" spans="1:8">
      <c r="A133" s="1383"/>
      <c r="E133" s="1478"/>
      <c r="H133" s="1478"/>
    </row>
    <row r="134" spans="1:8">
      <c r="A134" s="1383"/>
      <c r="E134" s="1478"/>
      <c r="H134" s="1478"/>
    </row>
    <row r="135" spans="1:8">
      <c r="A135" s="1383"/>
      <c r="E135" s="1478"/>
      <c r="H135" s="1478"/>
    </row>
    <row r="136" spans="1:8">
      <c r="A136" s="1383"/>
      <c r="E136" s="1478"/>
      <c r="H136" s="1478"/>
    </row>
    <row r="137" spans="1:8">
      <c r="A137" s="1383"/>
      <c r="E137" s="1478"/>
      <c r="H137" s="1478"/>
    </row>
    <row r="138" spans="1:8">
      <c r="A138" s="1383"/>
      <c r="E138" s="1478"/>
      <c r="H138" s="1478"/>
    </row>
    <row r="139" spans="1:8">
      <c r="A139" s="1383"/>
      <c r="E139" s="1478"/>
      <c r="H139" s="1478"/>
    </row>
    <row r="140" spans="1:8">
      <c r="A140" s="1383"/>
      <c r="E140" s="1478"/>
      <c r="H140" s="1478"/>
    </row>
    <row r="141" spans="1:8">
      <c r="A141" s="1383"/>
      <c r="E141" s="1478"/>
      <c r="H141" s="1478"/>
    </row>
    <row r="142" spans="1:8">
      <c r="A142" s="1383"/>
      <c r="E142" s="1478"/>
      <c r="H142" s="1478"/>
    </row>
    <row r="143" spans="1:8">
      <c r="A143" s="1383"/>
      <c r="E143" s="1478"/>
      <c r="H143" s="1478"/>
    </row>
    <row r="144" spans="1:8">
      <c r="A144" s="1383"/>
      <c r="E144" s="1478"/>
      <c r="H144" s="1478"/>
    </row>
    <row r="145" spans="1:8">
      <c r="A145" s="1383"/>
      <c r="E145" s="1478"/>
      <c r="H145" s="1478"/>
    </row>
    <row r="146" spans="1:8">
      <c r="A146" s="1383"/>
      <c r="E146" s="1478"/>
      <c r="H146" s="1478"/>
    </row>
    <row r="147" spans="1:8">
      <c r="A147" s="1383"/>
      <c r="E147" s="1478"/>
      <c r="H147" s="1478"/>
    </row>
    <row r="148" spans="1:8">
      <c r="A148" s="1383"/>
      <c r="E148" s="1478"/>
      <c r="H148" s="1478"/>
    </row>
    <row r="149" spans="1:8">
      <c r="A149" s="1383"/>
      <c r="E149" s="1478"/>
      <c r="H149" s="1478"/>
    </row>
    <row r="150" spans="1:8">
      <c r="A150" s="1383"/>
      <c r="E150" s="1478"/>
      <c r="H150" s="1478"/>
    </row>
    <row r="151" spans="1:8">
      <c r="A151" s="1383"/>
      <c r="E151" s="1478"/>
      <c r="H151" s="1478"/>
    </row>
    <row r="152" spans="1:8">
      <c r="A152" s="1383"/>
      <c r="E152" s="1478"/>
      <c r="H152" s="1478"/>
    </row>
    <row r="153" spans="1:8">
      <c r="A153" s="1383"/>
      <c r="E153" s="1478"/>
      <c r="H153" s="1478"/>
    </row>
    <row r="154" spans="1:8">
      <c r="A154" s="1383"/>
      <c r="E154" s="1478"/>
      <c r="H154" s="1478"/>
    </row>
    <row r="155" spans="1:8">
      <c r="A155" s="1383"/>
      <c r="E155" s="1478"/>
      <c r="H155" s="1478"/>
    </row>
    <row r="156" spans="1:8">
      <c r="A156" s="1383"/>
      <c r="E156" s="1478"/>
      <c r="H156" s="1478"/>
    </row>
    <row r="157" spans="1:8">
      <c r="A157" s="1383"/>
      <c r="E157" s="1478"/>
      <c r="H157" s="1478"/>
    </row>
    <row r="158" spans="1:8">
      <c r="A158" s="1383"/>
      <c r="E158" s="1478"/>
      <c r="H158" s="1478"/>
    </row>
    <row r="159" spans="1:8">
      <c r="A159" s="1383"/>
      <c r="E159" s="1478"/>
      <c r="H159" s="1478"/>
    </row>
    <row r="160" spans="1:8">
      <c r="A160" s="1383"/>
      <c r="E160" s="1478"/>
      <c r="H160" s="1478"/>
    </row>
    <row r="161" spans="1:8">
      <c r="A161" s="1383"/>
      <c r="E161" s="1478"/>
      <c r="H161" s="1478"/>
    </row>
    <row r="162" spans="1:8">
      <c r="A162" s="1383"/>
      <c r="E162" s="1478"/>
      <c r="H162" s="1478"/>
    </row>
    <row r="163" spans="1:8">
      <c r="A163" s="1383"/>
      <c r="E163" s="1478"/>
      <c r="H163" s="1478"/>
    </row>
    <row r="164" spans="1:8">
      <c r="A164" s="1383"/>
      <c r="E164" s="1478"/>
      <c r="H164" s="1478"/>
    </row>
    <row r="165" spans="1:8">
      <c r="A165" s="1383"/>
      <c r="E165" s="1478"/>
      <c r="H165" s="1478"/>
    </row>
    <row r="166" spans="1:8">
      <c r="A166" s="1383"/>
      <c r="E166" s="1478"/>
      <c r="H166" s="1478"/>
    </row>
    <row r="167" spans="1:8">
      <c r="A167" s="1383"/>
      <c r="E167" s="1478"/>
      <c r="H167" s="1478"/>
    </row>
    <row r="168" spans="1:8">
      <c r="A168" s="1383"/>
      <c r="E168" s="1478"/>
      <c r="H168" s="1478"/>
    </row>
    <row r="169" spans="1:8">
      <c r="A169" s="1383"/>
      <c r="E169" s="1478"/>
      <c r="H169" s="1478"/>
    </row>
    <row r="170" spans="1:8">
      <c r="A170" s="1383"/>
      <c r="E170" s="1478"/>
      <c r="H170" s="1478"/>
    </row>
    <row r="171" spans="1:8">
      <c r="A171" s="1383"/>
      <c r="E171" s="1478"/>
      <c r="H171" s="1478"/>
    </row>
    <row r="172" spans="1:8">
      <c r="A172" s="1383"/>
      <c r="E172" s="1478"/>
      <c r="H172" s="1478"/>
    </row>
    <row r="173" spans="1:8">
      <c r="A173" s="1383"/>
      <c r="E173" s="1478"/>
      <c r="H173" s="1478"/>
    </row>
    <row r="174" spans="1:8">
      <c r="A174" s="1383"/>
      <c r="E174" s="1478"/>
      <c r="H174" s="1478"/>
    </row>
    <row r="175" spans="1:8">
      <c r="A175" s="1383"/>
      <c r="E175" s="1478"/>
      <c r="H175" s="1478"/>
    </row>
    <row r="176" spans="1:8">
      <c r="A176" s="1383"/>
      <c r="E176" s="1478"/>
      <c r="H176" s="1478"/>
    </row>
    <row r="177" spans="1:8">
      <c r="A177" s="1383"/>
      <c r="E177" s="1478"/>
      <c r="H177" s="1478"/>
    </row>
    <row r="178" spans="1:8">
      <c r="A178" s="1383"/>
      <c r="E178" s="1478"/>
      <c r="H178" s="1478"/>
    </row>
    <row r="179" spans="1:8">
      <c r="A179" s="1383"/>
      <c r="E179" s="1478"/>
      <c r="H179" s="1478"/>
    </row>
    <row r="180" spans="1:8">
      <c r="A180" s="1383"/>
      <c r="E180" s="1478"/>
      <c r="H180" s="1478"/>
    </row>
    <row r="181" spans="1:8">
      <c r="A181" s="1383"/>
      <c r="E181" s="1478"/>
      <c r="H181" s="1478"/>
    </row>
    <row r="182" spans="1:8">
      <c r="A182" s="1383"/>
      <c r="E182" s="1478"/>
      <c r="H182" s="1478"/>
    </row>
    <row r="183" spans="1:8">
      <c r="A183" s="1383"/>
      <c r="E183" s="1478"/>
      <c r="H183" s="1478"/>
    </row>
    <row r="184" spans="1:8">
      <c r="A184" s="1383"/>
      <c r="E184" s="1478"/>
      <c r="H184" s="1478"/>
    </row>
    <row r="185" spans="1:8">
      <c r="A185" s="1383"/>
      <c r="E185" s="1478"/>
      <c r="H185" s="1478"/>
    </row>
    <row r="186" spans="1:8">
      <c r="A186" s="1383"/>
      <c r="E186" s="1478"/>
      <c r="H186" s="1478"/>
    </row>
    <row r="187" spans="1:8">
      <c r="A187" s="1383"/>
      <c r="E187" s="1478"/>
      <c r="H187" s="1478"/>
    </row>
    <row r="188" spans="1:8">
      <c r="A188" s="1383"/>
      <c r="E188" s="1478"/>
      <c r="H188" s="1478"/>
    </row>
    <row r="189" spans="1:8">
      <c r="A189" s="1383"/>
      <c r="E189" s="1478"/>
      <c r="H189" s="1478"/>
    </row>
    <row r="190" spans="1:8">
      <c r="A190" s="1383"/>
      <c r="E190" s="1478"/>
      <c r="H190" s="1478"/>
    </row>
    <row r="191" spans="1:8">
      <c r="A191" s="1383"/>
      <c r="E191" s="1478"/>
      <c r="H191" s="1478"/>
    </row>
    <row r="192" spans="1:8">
      <c r="A192" s="1383"/>
      <c r="E192" s="1478"/>
      <c r="H192" s="1478"/>
    </row>
    <row r="193" spans="1:8">
      <c r="A193" s="1383"/>
      <c r="E193" s="1478"/>
      <c r="H193" s="1478"/>
    </row>
    <row r="194" spans="1:8">
      <c r="A194" s="1383"/>
      <c r="E194" s="1478"/>
      <c r="H194" s="1478"/>
    </row>
    <row r="195" spans="1:8">
      <c r="A195" s="1383"/>
      <c r="E195" s="1478"/>
      <c r="H195" s="1478"/>
    </row>
    <row r="196" spans="1:8">
      <c r="A196" s="1383"/>
      <c r="E196" s="1478"/>
      <c r="H196" s="1478"/>
    </row>
    <row r="197" spans="1:8">
      <c r="A197" s="1383"/>
      <c r="E197" s="1478"/>
      <c r="H197" s="1478"/>
    </row>
    <row r="198" spans="1:8">
      <c r="A198" s="1383"/>
      <c r="E198" s="1478"/>
      <c r="H198" s="1478"/>
    </row>
    <row r="199" spans="1:8">
      <c r="A199" s="1383"/>
      <c r="E199" s="1478"/>
      <c r="H199" s="1478"/>
    </row>
    <row r="200" spans="1:8">
      <c r="A200" s="1383"/>
      <c r="E200" s="1478"/>
      <c r="H200" s="1478"/>
    </row>
    <row r="201" spans="1:8">
      <c r="A201" s="1383"/>
      <c r="E201" s="1478"/>
      <c r="H201" s="1478"/>
    </row>
    <row r="202" spans="1:8">
      <c r="A202" s="1383"/>
      <c r="E202" s="1478"/>
      <c r="H202" s="1478"/>
    </row>
    <row r="203" spans="1:8">
      <c r="A203" s="1383"/>
      <c r="E203" s="1478"/>
      <c r="H203" s="1478"/>
    </row>
    <row r="204" spans="1:8">
      <c r="A204" s="1383"/>
      <c r="E204" s="1478"/>
      <c r="H204" s="1478"/>
    </row>
    <row r="205" spans="1:8">
      <c r="A205" s="1383"/>
      <c r="E205" s="1478"/>
      <c r="H205" s="1478"/>
    </row>
    <row r="206" spans="1:8">
      <c r="A206" s="1383"/>
      <c r="E206" s="1478"/>
      <c r="H206" s="1478"/>
    </row>
    <row r="207" spans="1:8">
      <c r="A207" s="1383"/>
      <c r="E207" s="1478"/>
      <c r="H207" s="1478"/>
    </row>
    <row r="208" spans="1:8">
      <c r="A208" s="1383"/>
      <c r="E208" s="1478"/>
      <c r="H208" s="1478"/>
    </row>
    <row r="209" spans="1:8">
      <c r="A209" s="1383"/>
      <c r="E209" s="1478"/>
      <c r="H209" s="1478"/>
    </row>
    <row r="210" spans="1:8">
      <c r="A210" s="1383"/>
      <c r="E210" s="1478"/>
      <c r="H210" s="1478"/>
    </row>
    <row r="211" spans="1:8">
      <c r="A211" s="1383"/>
      <c r="E211" s="1478"/>
      <c r="H211" s="1478"/>
    </row>
    <row r="212" spans="1:8">
      <c r="A212" s="1383"/>
      <c r="E212" s="1478"/>
      <c r="H212" s="1478"/>
    </row>
    <row r="213" spans="1:8">
      <c r="A213" s="1383"/>
      <c r="E213" s="1478"/>
      <c r="H213" s="1478"/>
    </row>
    <row r="214" spans="1:8">
      <c r="A214" s="1383"/>
      <c r="E214" s="1478"/>
      <c r="H214" s="1478"/>
    </row>
    <row r="215" spans="1:8">
      <c r="A215" s="1383"/>
      <c r="E215" s="1478"/>
      <c r="H215" s="1478"/>
    </row>
    <row r="216" spans="1:8">
      <c r="A216" s="1383"/>
      <c r="E216" s="1478"/>
      <c r="H216" s="1478"/>
    </row>
    <row r="217" spans="1:8">
      <c r="A217" s="1383"/>
      <c r="E217" s="1478"/>
      <c r="H217" s="1478"/>
    </row>
    <row r="218" spans="1:8">
      <c r="A218" s="1383"/>
      <c r="E218" s="1478"/>
      <c r="H218" s="1478"/>
    </row>
    <row r="219" spans="1:8">
      <c r="A219" s="1383"/>
      <c r="E219" s="1478"/>
      <c r="H219" s="1478"/>
    </row>
    <row r="220" spans="1:8">
      <c r="A220" s="1383"/>
      <c r="E220" s="1478"/>
      <c r="H220" s="1478"/>
    </row>
    <row r="221" spans="1:8">
      <c r="A221" s="1383"/>
      <c r="E221" s="1478"/>
      <c r="H221" s="1478"/>
    </row>
    <row r="222" spans="1:8">
      <c r="A222" s="1383"/>
      <c r="E222" s="1478"/>
      <c r="H222" s="1478"/>
    </row>
    <row r="223" spans="1:8">
      <c r="A223" s="1383"/>
      <c r="E223" s="1478"/>
      <c r="H223" s="1478"/>
    </row>
    <row r="224" spans="1:8">
      <c r="A224" s="1383"/>
      <c r="E224" s="1478"/>
      <c r="H224" s="1478"/>
    </row>
    <row r="225" spans="1:8">
      <c r="A225" s="1383"/>
      <c r="E225" s="1478"/>
      <c r="H225" s="1478"/>
    </row>
    <row r="226" spans="1:8">
      <c r="A226" s="1383"/>
      <c r="E226" s="1478"/>
      <c r="H226" s="1478"/>
    </row>
    <row r="227" spans="1:8">
      <c r="A227" s="1383"/>
      <c r="E227" s="1478"/>
      <c r="H227" s="1478"/>
    </row>
    <row r="228" spans="1:8">
      <c r="A228" s="1383"/>
      <c r="E228" s="1478"/>
      <c r="H228" s="1478"/>
    </row>
    <row r="229" spans="1:8">
      <c r="A229" s="1383"/>
      <c r="E229" s="1478"/>
      <c r="H229" s="1478"/>
    </row>
    <row r="230" spans="1:8">
      <c r="A230" s="1383"/>
      <c r="E230" s="1478"/>
      <c r="H230" s="1478"/>
    </row>
    <row r="231" spans="1:8">
      <c r="A231" s="1383"/>
      <c r="E231" s="1478"/>
      <c r="H231" s="1478"/>
    </row>
    <row r="232" spans="1:8">
      <c r="A232" s="1383"/>
      <c r="E232" s="1478"/>
      <c r="H232" s="1478"/>
    </row>
    <row r="233" spans="1:8">
      <c r="A233" s="1383"/>
      <c r="E233" s="1478"/>
      <c r="H233" s="1478"/>
    </row>
    <row r="234" spans="1:8">
      <c r="A234" s="1383"/>
      <c r="E234" s="1478"/>
      <c r="H234" s="1478"/>
    </row>
    <row r="235" spans="1:8">
      <c r="A235" s="1383"/>
      <c r="E235" s="1478"/>
      <c r="H235" s="1478"/>
    </row>
    <row r="236" spans="1:8">
      <c r="A236" s="1383"/>
      <c r="E236" s="1478"/>
      <c r="H236" s="1478"/>
    </row>
    <row r="237" spans="1:8">
      <c r="A237" s="1383"/>
      <c r="E237" s="1478"/>
      <c r="H237" s="1478"/>
    </row>
    <row r="238" spans="1:8">
      <c r="A238" s="1383"/>
      <c r="E238" s="1478"/>
      <c r="H238" s="1478"/>
    </row>
    <row r="239" spans="1:8">
      <c r="A239" s="1383"/>
      <c r="E239" s="1478"/>
      <c r="H239" s="1478"/>
    </row>
    <row r="240" spans="1:8">
      <c r="A240" s="1383"/>
      <c r="E240" s="1478"/>
      <c r="H240" s="1478"/>
    </row>
    <row r="241" spans="1:8">
      <c r="A241" s="1383"/>
      <c r="E241" s="1478"/>
      <c r="H241" s="1478"/>
    </row>
    <row r="242" spans="1:8">
      <c r="A242" s="1383"/>
      <c r="E242" s="1478"/>
      <c r="H242" s="1478"/>
    </row>
    <row r="243" spans="1:8">
      <c r="A243" s="1383"/>
      <c r="E243" s="1478"/>
      <c r="H243" s="1478"/>
    </row>
    <row r="244" spans="1:8">
      <c r="A244" s="1383"/>
      <c r="E244" s="1478"/>
      <c r="H244" s="1478"/>
    </row>
    <row r="245" spans="1:8">
      <c r="A245" s="1383"/>
      <c r="E245" s="1478"/>
      <c r="H245" s="1478"/>
    </row>
    <row r="246" spans="1:8">
      <c r="A246" s="1383"/>
      <c r="E246" s="1478"/>
      <c r="H246" s="1478"/>
    </row>
    <row r="247" spans="1:8">
      <c r="A247" s="1383"/>
      <c r="E247" s="1478"/>
      <c r="H247" s="1478"/>
    </row>
    <row r="248" spans="1:8">
      <c r="A248" s="1383"/>
      <c r="E248" s="1478"/>
      <c r="H248" s="1478"/>
    </row>
    <row r="249" spans="1:8">
      <c r="A249" s="1383"/>
      <c r="E249" s="1478"/>
      <c r="H249" s="1478"/>
    </row>
    <row r="250" spans="1:8">
      <c r="A250" s="1383"/>
      <c r="E250" s="1478"/>
      <c r="H250" s="1478"/>
    </row>
    <row r="251" spans="1:8">
      <c r="A251" s="1383"/>
      <c r="E251" s="1478"/>
      <c r="H251" s="1478"/>
    </row>
    <row r="252" spans="1:8">
      <c r="A252" s="1383"/>
      <c r="E252" s="1478"/>
      <c r="H252" s="1478"/>
    </row>
    <row r="253" spans="1:8">
      <c r="A253" s="1383"/>
      <c r="E253" s="1478"/>
      <c r="H253" s="1478"/>
    </row>
    <row r="254" spans="1:8">
      <c r="A254" s="1383"/>
      <c r="E254" s="1478"/>
      <c r="H254" s="1478"/>
    </row>
    <row r="255" spans="1:8">
      <c r="A255" s="1383"/>
      <c r="E255" s="1478"/>
      <c r="H255" s="1478"/>
    </row>
    <row r="256" spans="1:8">
      <c r="A256" s="1383"/>
      <c r="E256" s="1478"/>
      <c r="H256" s="1478"/>
    </row>
    <row r="257" spans="1:8">
      <c r="A257" s="1383"/>
      <c r="E257" s="1478"/>
      <c r="H257" s="1478"/>
    </row>
    <row r="258" spans="1:8">
      <c r="A258" s="1383"/>
      <c r="E258" s="1478"/>
      <c r="H258" s="1478"/>
    </row>
    <row r="259" spans="1:8">
      <c r="A259" s="1383"/>
      <c r="E259" s="1478"/>
      <c r="H259" s="1478"/>
    </row>
    <row r="260" spans="1:8">
      <c r="A260" s="1383"/>
      <c r="E260" s="1478"/>
      <c r="H260" s="1478"/>
    </row>
    <row r="261" spans="1:8">
      <c r="A261" s="1383"/>
      <c r="E261" s="1478"/>
      <c r="H261" s="1478"/>
    </row>
    <row r="262" spans="1:8">
      <c r="A262" s="1383"/>
      <c r="E262" s="1478"/>
      <c r="H262" s="1478"/>
    </row>
    <row r="263" spans="1:8">
      <c r="A263" s="1383"/>
      <c r="E263" s="1478"/>
      <c r="H263" s="1478"/>
    </row>
    <row r="264" spans="1:8">
      <c r="A264" s="1383"/>
      <c r="E264" s="1478"/>
      <c r="H264" s="1478"/>
    </row>
    <row r="265" spans="1:8">
      <c r="A265" s="1383"/>
      <c r="E265" s="1478"/>
      <c r="H265" s="1478"/>
    </row>
    <row r="266" spans="1:8">
      <c r="A266" s="1383"/>
      <c r="E266" s="1478"/>
      <c r="H266" s="1478"/>
    </row>
    <row r="267" spans="1:8">
      <c r="A267" s="1383"/>
      <c r="E267" s="1478"/>
      <c r="H267" s="1478"/>
    </row>
    <row r="268" spans="1:8">
      <c r="A268" s="1383"/>
      <c r="E268" s="1478"/>
      <c r="H268" s="1478"/>
    </row>
    <row r="269" spans="1:8">
      <c r="A269" s="1383"/>
      <c r="E269" s="1478"/>
      <c r="H269" s="1478"/>
    </row>
    <row r="270" spans="1:8">
      <c r="A270" s="1383"/>
      <c r="E270" s="1478"/>
      <c r="H270" s="1478"/>
    </row>
    <row r="271" spans="1:8">
      <c r="A271" s="1383"/>
      <c r="E271" s="1478"/>
      <c r="H271" s="1478"/>
    </row>
    <row r="272" spans="1:8">
      <c r="A272" s="1383"/>
      <c r="E272" s="1478"/>
      <c r="H272" s="1478"/>
    </row>
    <row r="273" spans="1:8">
      <c r="A273" s="1383"/>
      <c r="E273" s="1478"/>
      <c r="H273" s="1478"/>
    </row>
    <row r="274" spans="1:8">
      <c r="A274" s="1383"/>
      <c r="E274" s="1478"/>
      <c r="H274" s="1478"/>
    </row>
    <row r="275" spans="1:8">
      <c r="A275" s="1383"/>
      <c r="E275" s="1478"/>
      <c r="H275" s="1478"/>
    </row>
    <row r="276" spans="1:8">
      <c r="A276" s="1383"/>
      <c r="E276" s="1478"/>
      <c r="H276" s="1478"/>
    </row>
    <row r="277" spans="1:8">
      <c r="A277" s="1383"/>
      <c r="E277" s="1478"/>
      <c r="H277" s="1478"/>
    </row>
    <row r="278" spans="1:8">
      <c r="A278" s="1383"/>
      <c r="E278" s="1478"/>
      <c r="H278" s="1478"/>
    </row>
    <row r="279" spans="1:8">
      <c r="A279" s="1383"/>
      <c r="E279" s="1478"/>
      <c r="H279" s="1478"/>
    </row>
    <row r="280" spans="1:8">
      <c r="A280" s="1383"/>
      <c r="E280" s="1478"/>
      <c r="H280" s="1478"/>
    </row>
    <row r="281" spans="1:8">
      <c r="A281" s="1383"/>
      <c r="E281" s="1478"/>
      <c r="H281" s="1478"/>
    </row>
    <row r="282" spans="1:8">
      <c r="A282" s="1383"/>
      <c r="E282" s="1478"/>
      <c r="H282" s="1478"/>
    </row>
    <row r="283" spans="1:8">
      <c r="A283" s="1383"/>
      <c r="E283" s="1478"/>
      <c r="H283" s="1478"/>
    </row>
    <row r="284" spans="1:8">
      <c r="A284" s="1383"/>
      <c r="E284" s="1478"/>
      <c r="H284" s="1478"/>
    </row>
    <row r="285" spans="1:8">
      <c r="A285" s="1383"/>
      <c r="E285" s="1478"/>
      <c r="H285" s="1478"/>
    </row>
    <row r="286" spans="1:8">
      <c r="A286" s="1383"/>
      <c r="E286" s="1478"/>
      <c r="H286" s="1478"/>
    </row>
    <row r="287" spans="1:8">
      <c r="A287" s="1383"/>
      <c r="E287" s="1478"/>
      <c r="H287" s="1478"/>
    </row>
    <row r="288" spans="1:8">
      <c r="A288" s="1383"/>
      <c r="E288" s="1478"/>
      <c r="H288" s="1478"/>
    </row>
    <row r="289" spans="1:8">
      <c r="A289" s="1383"/>
      <c r="E289" s="1478"/>
      <c r="H289" s="1478"/>
    </row>
    <row r="290" spans="1:8">
      <c r="A290" s="1383"/>
      <c r="E290" s="1478"/>
      <c r="H290" s="1478"/>
    </row>
    <row r="291" spans="1:8">
      <c r="A291" s="1383"/>
      <c r="E291" s="1478"/>
      <c r="H291" s="1478"/>
    </row>
    <row r="292" spans="1:8">
      <c r="A292" s="1383"/>
      <c r="E292" s="1478"/>
      <c r="H292" s="1478"/>
    </row>
    <row r="293" spans="1:8">
      <c r="A293" s="1383"/>
      <c r="E293" s="1478"/>
      <c r="H293" s="1478"/>
    </row>
    <row r="294" spans="1:8">
      <c r="A294" s="1383"/>
      <c r="E294" s="1478"/>
      <c r="H294" s="1478"/>
    </row>
    <row r="295" spans="1:8">
      <c r="A295" s="1383"/>
      <c r="E295" s="1478"/>
      <c r="H295" s="1478"/>
    </row>
    <row r="296" spans="1:8">
      <c r="A296" s="1383"/>
      <c r="E296" s="1478"/>
      <c r="H296" s="1478"/>
    </row>
    <row r="297" spans="1:8">
      <c r="A297" s="1383"/>
      <c r="E297" s="1478"/>
      <c r="H297" s="1478"/>
    </row>
    <row r="298" spans="1:8">
      <c r="A298" s="1383"/>
      <c r="E298" s="1478"/>
      <c r="H298" s="1478"/>
    </row>
    <row r="299" spans="1:8">
      <c r="A299" s="1383"/>
      <c r="E299" s="1478"/>
      <c r="H299" s="1478"/>
    </row>
    <row r="300" spans="1:8">
      <c r="A300" s="1383"/>
      <c r="E300" s="1478"/>
      <c r="H300" s="1478"/>
    </row>
    <row r="301" spans="1:8">
      <c r="A301" s="1383"/>
      <c r="E301" s="1478"/>
      <c r="H301" s="1478"/>
    </row>
    <row r="302" spans="1:8">
      <c r="A302" s="1383"/>
      <c r="E302" s="1478"/>
      <c r="H302" s="1478"/>
    </row>
    <row r="303" spans="1:8">
      <c r="A303" s="1383"/>
      <c r="E303" s="1478"/>
      <c r="H303" s="1478"/>
    </row>
    <row r="304" spans="1:8">
      <c r="A304" s="1383"/>
      <c r="E304" s="1478"/>
      <c r="H304" s="1478"/>
    </row>
    <row r="305" spans="1:8">
      <c r="A305" s="1383"/>
      <c r="E305" s="1478"/>
      <c r="H305" s="1478"/>
    </row>
    <row r="306" spans="1:8">
      <c r="A306" s="1383"/>
      <c r="E306" s="1478"/>
      <c r="H306" s="1478"/>
    </row>
    <row r="307" spans="1:8">
      <c r="A307" s="1383"/>
      <c r="E307" s="1478"/>
      <c r="H307" s="1478"/>
    </row>
    <row r="308" spans="1:8">
      <c r="A308" s="1383"/>
      <c r="E308" s="1478"/>
      <c r="H308" s="1478"/>
    </row>
    <row r="309" spans="1:8">
      <c r="A309" s="1383"/>
      <c r="E309" s="1478"/>
      <c r="H309" s="1478"/>
    </row>
    <row r="310" spans="1:8">
      <c r="A310" s="1383"/>
      <c r="E310" s="1478"/>
      <c r="H310" s="1478"/>
    </row>
    <row r="311" spans="1:8">
      <c r="A311" s="1383"/>
      <c r="E311" s="1478"/>
      <c r="H311" s="1478"/>
    </row>
    <row r="312" spans="1:8">
      <c r="A312" s="1383"/>
      <c r="E312" s="1478"/>
      <c r="H312" s="1478"/>
    </row>
    <row r="313" spans="1:8">
      <c r="A313" s="1383"/>
      <c r="E313" s="1478"/>
      <c r="H313" s="1478"/>
    </row>
    <row r="314" spans="1:8">
      <c r="A314" s="1383"/>
      <c r="E314" s="1478"/>
      <c r="H314" s="1478"/>
    </row>
    <row r="315" spans="1:8">
      <c r="A315" s="1383"/>
      <c r="E315" s="1478"/>
      <c r="H315" s="1478"/>
    </row>
    <row r="316" spans="1:8">
      <c r="A316" s="1383"/>
      <c r="E316" s="1478"/>
      <c r="H316" s="1478"/>
    </row>
    <row r="317" spans="1:8">
      <c r="A317" s="1383"/>
      <c r="E317" s="1478"/>
      <c r="H317" s="1478"/>
    </row>
    <row r="318" spans="1:8">
      <c r="A318" s="1383"/>
      <c r="E318" s="1478"/>
      <c r="H318" s="1478"/>
    </row>
    <row r="319" spans="1:8">
      <c r="A319" s="1383"/>
      <c r="E319" s="1478"/>
      <c r="H319" s="1478"/>
    </row>
    <row r="320" spans="1:8">
      <c r="A320" s="1383"/>
      <c r="E320" s="1478"/>
      <c r="H320" s="1478"/>
    </row>
    <row r="321" spans="1:8">
      <c r="A321" s="1383"/>
      <c r="E321" s="1478"/>
      <c r="H321" s="1478"/>
    </row>
    <row r="322" spans="1:8">
      <c r="A322" s="1383"/>
      <c r="E322" s="1478"/>
      <c r="H322" s="1478"/>
    </row>
    <row r="323" spans="1:8">
      <c r="A323" s="1383"/>
      <c r="E323" s="1478"/>
      <c r="H323" s="1478"/>
    </row>
    <row r="324" spans="1:8">
      <c r="A324" s="1383"/>
      <c r="E324" s="1478"/>
      <c r="H324" s="1478"/>
    </row>
    <row r="325" spans="1:8">
      <c r="A325" s="1383"/>
      <c r="E325" s="1478"/>
      <c r="H325" s="1478"/>
    </row>
    <row r="326" spans="1:8">
      <c r="A326" s="1383"/>
      <c r="E326" s="1478"/>
      <c r="H326" s="1478"/>
    </row>
    <row r="327" spans="1:8">
      <c r="A327" s="1383"/>
      <c r="E327" s="1478"/>
      <c r="H327" s="1478"/>
    </row>
    <row r="328" spans="1:8">
      <c r="A328" s="1383"/>
      <c r="E328" s="1478"/>
      <c r="H328" s="1478"/>
    </row>
    <row r="329" spans="1:8">
      <c r="A329" s="1383"/>
      <c r="E329" s="1478"/>
      <c r="H329" s="1478"/>
    </row>
    <row r="330" spans="1:8">
      <c r="A330" s="1383"/>
      <c r="E330" s="1478"/>
      <c r="H330" s="1478"/>
    </row>
    <row r="331" spans="1:8">
      <c r="A331" s="1383"/>
      <c r="E331" s="1478"/>
      <c r="H331" s="1478"/>
    </row>
    <row r="332" spans="1:8">
      <c r="A332" s="1383"/>
      <c r="E332" s="1478"/>
      <c r="H332" s="1478"/>
    </row>
    <row r="333" spans="1:8">
      <c r="A333" s="1383"/>
      <c r="E333" s="1478"/>
      <c r="H333" s="1478"/>
    </row>
    <row r="334" spans="1:8">
      <c r="A334" s="1383"/>
      <c r="E334" s="1478"/>
      <c r="H334" s="1478"/>
    </row>
    <row r="335" spans="1:8">
      <c r="A335" s="1383"/>
      <c r="E335" s="1478"/>
      <c r="H335" s="1478"/>
    </row>
    <row r="336" spans="1:8">
      <c r="A336" s="1383"/>
      <c r="E336" s="1478"/>
      <c r="H336" s="1478"/>
    </row>
    <row r="337" spans="1:8">
      <c r="A337" s="1383"/>
      <c r="E337" s="1478"/>
      <c r="H337" s="1478"/>
    </row>
    <row r="338" spans="1:8">
      <c r="A338" s="1383"/>
      <c r="E338" s="1478"/>
      <c r="H338" s="1478"/>
    </row>
    <row r="339" spans="1:8">
      <c r="A339" s="1383"/>
      <c r="E339" s="1478"/>
      <c r="H339" s="1478"/>
    </row>
    <row r="340" spans="1:8">
      <c r="A340" s="1383"/>
      <c r="E340" s="1478"/>
      <c r="H340" s="1478"/>
    </row>
    <row r="341" spans="1:8">
      <c r="A341" s="1383"/>
      <c r="E341" s="1478"/>
      <c r="H341" s="1478"/>
    </row>
    <row r="342" spans="1:8">
      <c r="A342" s="1383"/>
      <c r="E342" s="1478"/>
      <c r="H342" s="1478"/>
    </row>
    <row r="343" spans="1:8">
      <c r="A343" s="1383"/>
      <c r="E343" s="1478"/>
      <c r="H343" s="1478"/>
    </row>
    <row r="344" spans="1:8">
      <c r="A344" s="1383"/>
      <c r="E344" s="1478"/>
      <c r="H344" s="1478"/>
    </row>
    <row r="345" spans="1:8">
      <c r="A345" s="1383"/>
      <c r="E345" s="1478"/>
      <c r="H345" s="1478"/>
    </row>
    <row r="346" spans="1:8">
      <c r="A346" s="1383"/>
      <c r="E346" s="1478"/>
      <c r="H346" s="1478"/>
    </row>
    <row r="347" spans="1:8">
      <c r="A347" s="1383"/>
      <c r="E347" s="1478"/>
      <c r="H347" s="1478"/>
    </row>
    <row r="348" spans="1:8">
      <c r="A348" s="1383"/>
      <c r="E348" s="1478"/>
      <c r="H348" s="1478"/>
    </row>
    <row r="349" spans="1:8">
      <c r="A349" s="1383"/>
      <c r="E349" s="1478"/>
      <c r="H349" s="1478"/>
    </row>
    <row r="350" spans="1:8">
      <c r="A350" s="1383"/>
      <c r="E350" s="1478"/>
      <c r="H350" s="1478"/>
    </row>
    <row r="351" spans="1:8">
      <c r="A351" s="1383"/>
      <c r="E351" s="1478"/>
      <c r="H351" s="1478"/>
    </row>
    <row r="352" spans="1:8">
      <c r="A352" s="1383"/>
      <c r="E352" s="1478"/>
      <c r="H352" s="1478"/>
    </row>
    <row r="353" spans="1:8">
      <c r="A353" s="1383"/>
      <c r="E353" s="1478"/>
      <c r="H353" s="1478"/>
    </row>
    <row r="354" spans="1:8">
      <c r="A354" s="1383"/>
      <c r="E354" s="1478"/>
      <c r="H354" s="1478"/>
    </row>
    <row r="355" spans="1:8">
      <c r="A355" s="1383"/>
      <c r="E355" s="1478"/>
      <c r="H355" s="1478"/>
    </row>
    <row r="356" spans="1:8">
      <c r="A356" s="1383"/>
      <c r="E356" s="1478"/>
      <c r="H356" s="1478"/>
    </row>
    <row r="357" spans="1:8">
      <c r="A357" s="1383"/>
      <c r="E357" s="1478"/>
      <c r="H357" s="1478"/>
    </row>
    <row r="358" spans="1:8">
      <c r="A358" s="1383"/>
      <c r="E358" s="1478"/>
      <c r="H358" s="1478"/>
    </row>
    <row r="359" spans="1:8">
      <c r="A359" s="1383"/>
      <c r="E359" s="1478"/>
      <c r="H359" s="1478"/>
    </row>
    <row r="360" spans="1:8">
      <c r="A360" s="1383"/>
      <c r="E360" s="1478"/>
      <c r="H360" s="1478"/>
    </row>
    <row r="361" spans="1:8">
      <c r="A361" s="1383"/>
      <c r="E361" s="1478"/>
      <c r="H361" s="1478"/>
    </row>
    <row r="362" spans="1:8">
      <c r="A362" s="1383"/>
      <c r="E362" s="1478"/>
      <c r="H362" s="1478"/>
    </row>
    <row r="363" spans="1:8">
      <c r="A363" s="1383"/>
      <c r="E363" s="1478"/>
      <c r="H363" s="1478"/>
    </row>
    <row r="364" spans="1:8">
      <c r="A364" s="1383"/>
      <c r="E364" s="1478"/>
      <c r="H364" s="1478"/>
    </row>
    <row r="365" spans="1:8">
      <c r="A365" s="1383"/>
      <c r="E365" s="1478"/>
      <c r="H365" s="1478"/>
    </row>
    <row r="366" spans="1:8">
      <c r="A366" s="1383"/>
      <c r="E366" s="1478"/>
      <c r="H366" s="1478"/>
    </row>
    <row r="367" spans="1:8">
      <c r="A367" s="1383"/>
      <c r="E367" s="1478"/>
      <c r="H367" s="1478"/>
    </row>
    <row r="368" spans="1:8">
      <c r="A368" s="1383"/>
      <c r="E368" s="1478"/>
      <c r="H368" s="1478"/>
    </row>
    <row r="369" spans="1:8">
      <c r="A369" s="1383"/>
      <c r="E369" s="1478"/>
      <c r="H369" s="1478"/>
    </row>
    <row r="370" spans="1:8">
      <c r="A370" s="1383"/>
      <c r="E370" s="1478"/>
      <c r="H370" s="1478"/>
    </row>
    <row r="371" spans="1:8">
      <c r="A371" s="1383"/>
      <c r="E371" s="1478"/>
      <c r="H371" s="1478"/>
    </row>
    <row r="372" spans="1:8">
      <c r="A372" s="1383"/>
      <c r="E372" s="1478"/>
      <c r="H372" s="1478"/>
    </row>
    <row r="373" spans="1:8">
      <c r="A373" s="1383"/>
      <c r="E373" s="1478"/>
      <c r="H373" s="1478"/>
    </row>
    <row r="374" spans="1:8">
      <c r="A374" s="1383"/>
      <c r="E374" s="1478"/>
      <c r="H374" s="1478"/>
    </row>
    <row r="375" spans="1:8">
      <c r="A375" s="1383"/>
      <c r="E375" s="1478"/>
      <c r="H375" s="1478"/>
    </row>
    <row r="376" spans="1:8">
      <c r="A376" s="1383"/>
      <c r="E376" s="1478"/>
      <c r="H376" s="1478"/>
    </row>
    <row r="377" spans="1:8">
      <c r="A377" s="1383"/>
      <c r="E377" s="1478"/>
      <c r="H377" s="1478"/>
    </row>
    <row r="378" spans="1:8">
      <c r="A378" s="1383"/>
      <c r="E378" s="1478"/>
      <c r="H378" s="1478"/>
    </row>
    <row r="379" spans="1:8">
      <c r="A379" s="1383"/>
      <c r="E379" s="1478"/>
      <c r="H379" s="1478"/>
    </row>
    <row r="380" spans="1:8">
      <c r="A380" s="1383"/>
      <c r="E380" s="1478"/>
      <c r="H380" s="1478"/>
    </row>
    <row r="381" spans="1:8">
      <c r="A381" s="1383"/>
      <c r="E381" s="1478"/>
      <c r="H381" s="1478"/>
    </row>
    <row r="382" spans="1:8">
      <c r="A382" s="1383"/>
      <c r="E382" s="1478"/>
      <c r="H382" s="1478"/>
    </row>
    <row r="383" spans="1:8">
      <c r="A383" s="1383"/>
      <c r="E383" s="1478"/>
      <c r="H383" s="1478"/>
    </row>
    <row r="384" spans="1:8">
      <c r="A384" s="1383"/>
      <c r="E384" s="1478"/>
      <c r="H384" s="1478"/>
    </row>
    <row r="385" spans="1:8">
      <c r="A385" s="1383"/>
      <c r="E385" s="1478"/>
      <c r="H385" s="1478"/>
    </row>
    <row r="386" spans="1:8">
      <c r="A386" s="1383"/>
      <c r="E386" s="1478"/>
      <c r="H386" s="1478"/>
    </row>
    <row r="387" spans="1:8">
      <c r="A387" s="1383"/>
      <c r="E387" s="1478"/>
      <c r="H387" s="1478"/>
    </row>
    <row r="388" spans="1:8">
      <c r="A388" s="1383"/>
      <c r="E388" s="1478"/>
      <c r="H388" s="1478"/>
    </row>
    <row r="389" spans="1:8">
      <c r="A389" s="1383"/>
      <c r="E389" s="1478"/>
      <c r="H389" s="1478"/>
    </row>
    <row r="390" spans="1:8">
      <c r="A390" s="1383"/>
      <c r="E390" s="1478"/>
      <c r="H390" s="1478"/>
    </row>
    <row r="391" spans="1:8">
      <c r="A391" s="1383"/>
      <c r="E391" s="1478"/>
      <c r="H391" s="1478"/>
    </row>
    <row r="392" spans="1:8">
      <c r="A392" s="1383"/>
      <c r="E392" s="1478"/>
      <c r="H392" s="1478"/>
    </row>
    <row r="393" spans="1:8">
      <c r="A393" s="1383"/>
      <c r="E393" s="1478"/>
      <c r="H393" s="1478"/>
    </row>
    <row r="394" spans="1:8">
      <c r="A394" s="1383"/>
      <c r="E394" s="1478"/>
      <c r="H394" s="1478"/>
    </row>
    <row r="395" spans="1:8">
      <c r="A395" s="1383"/>
      <c r="E395" s="1478"/>
      <c r="H395" s="1478"/>
    </row>
    <row r="396" spans="1:8">
      <c r="A396" s="1383"/>
      <c r="E396" s="1478"/>
      <c r="H396" s="1478"/>
    </row>
    <row r="397" spans="1:8">
      <c r="A397" s="1383"/>
      <c r="E397" s="1478"/>
      <c r="H397" s="1478"/>
    </row>
    <row r="398" spans="1:8">
      <c r="A398" s="1383"/>
      <c r="E398" s="1478"/>
      <c r="H398" s="1478"/>
    </row>
    <row r="399" spans="1:8">
      <c r="A399" s="1383"/>
      <c r="E399" s="1478"/>
      <c r="H399" s="1478"/>
    </row>
    <row r="400" spans="1:8">
      <c r="A400" s="1383"/>
      <c r="E400" s="1478"/>
      <c r="H400" s="1478"/>
    </row>
    <row r="401" spans="1:8">
      <c r="A401" s="1383"/>
      <c r="E401" s="1478"/>
      <c r="H401" s="1478"/>
    </row>
    <row r="402" spans="1:8">
      <c r="A402" s="1383"/>
      <c r="E402" s="1478"/>
      <c r="H402" s="1478"/>
    </row>
    <row r="403" spans="1:8">
      <c r="A403" s="1383"/>
      <c r="E403" s="1478"/>
      <c r="H403" s="1478"/>
    </row>
    <row r="404" spans="1:8">
      <c r="A404" s="1383"/>
      <c r="E404" s="1478"/>
      <c r="H404" s="1478"/>
    </row>
    <row r="405" spans="1:8">
      <c r="A405" s="1383"/>
      <c r="E405" s="1478"/>
      <c r="H405" s="1478"/>
    </row>
    <row r="406" spans="1:8">
      <c r="A406" s="1383"/>
      <c r="E406" s="1478"/>
      <c r="H406" s="1478"/>
    </row>
    <row r="407" spans="1:8">
      <c r="A407" s="1383"/>
      <c r="E407" s="1478"/>
      <c r="H407" s="1478"/>
    </row>
    <row r="408" spans="1:8">
      <c r="A408" s="1383"/>
      <c r="E408" s="1478"/>
      <c r="H408" s="1478"/>
    </row>
    <row r="409" spans="1:8">
      <c r="A409" s="1383"/>
      <c r="E409" s="1478"/>
      <c r="H409" s="1478"/>
    </row>
    <row r="410" spans="1:8">
      <c r="A410" s="1383"/>
      <c r="E410" s="1478"/>
      <c r="H410" s="1478"/>
    </row>
    <row r="411" spans="1:8">
      <c r="A411" s="1383"/>
      <c r="E411" s="1478"/>
      <c r="H411" s="1478"/>
    </row>
    <row r="412" spans="1:8">
      <c r="A412" s="1383"/>
      <c r="E412" s="1478"/>
      <c r="H412" s="1478"/>
    </row>
    <row r="413" spans="1:8">
      <c r="A413" s="1383"/>
      <c r="E413" s="1478"/>
      <c r="H413" s="1478"/>
    </row>
    <row r="414" spans="1:8">
      <c r="A414" s="1383"/>
      <c r="E414" s="1478"/>
      <c r="H414" s="1478"/>
    </row>
    <row r="415" spans="1:8">
      <c r="A415" s="1383"/>
      <c r="E415" s="1478"/>
      <c r="H415" s="1478"/>
    </row>
    <row r="416" spans="1:8">
      <c r="A416" s="1383"/>
      <c r="E416" s="1478"/>
      <c r="H416" s="1478"/>
    </row>
    <row r="417" spans="1:8">
      <c r="A417" s="1383"/>
      <c r="E417" s="1478"/>
      <c r="H417" s="1478"/>
    </row>
    <row r="418" spans="1:8">
      <c r="A418" s="1383"/>
      <c r="E418" s="1478"/>
      <c r="H418" s="1478"/>
    </row>
    <row r="419" spans="1:8">
      <c r="A419" s="1383"/>
      <c r="E419" s="1478"/>
      <c r="H419" s="1478"/>
    </row>
    <row r="420" spans="1:8">
      <c r="A420" s="1383"/>
      <c r="E420" s="1478"/>
      <c r="H420" s="1478"/>
    </row>
    <row r="421" spans="1:8">
      <c r="A421" s="1383"/>
      <c r="E421" s="1478"/>
      <c r="H421" s="1478"/>
    </row>
    <row r="422" spans="1:8">
      <c r="A422" s="1383"/>
      <c r="E422" s="1478"/>
      <c r="H422" s="1478"/>
    </row>
    <row r="423" spans="1:8">
      <c r="A423" s="1383"/>
      <c r="E423" s="1478"/>
      <c r="H423" s="1478"/>
    </row>
    <row r="424" spans="1:8">
      <c r="A424" s="1383"/>
      <c r="E424" s="1478"/>
      <c r="H424" s="1478"/>
    </row>
    <row r="425" spans="1:8">
      <c r="A425" s="1383"/>
      <c r="E425" s="1478"/>
      <c r="H425" s="1478"/>
    </row>
    <row r="426" spans="1:8">
      <c r="A426" s="1383"/>
      <c r="E426" s="1478"/>
      <c r="H426" s="1478"/>
    </row>
    <row r="427" spans="1:8">
      <c r="A427" s="1383"/>
      <c r="E427" s="1478"/>
      <c r="H427" s="1478"/>
    </row>
    <row r="428" spans="1:8">
      <c r="A428" s="1383"/>
      <c r="E428" s="1478"/>
      <c r="H428" s="1478"/>
    </row>
    <row r="429" spans="1:8">
      <c r="A429" s="1383"/>
      <c r="E429" s="1478"/>
      <c r="H429" s="1478"/>
    </row>
    <row r="430" spans="1:8">
      <c r="A430" s="1383"/>
      <c r="E430" s="1478"/>
      <c r="H430" s="1478"/>
    </row>
    <row r="431" spans="1:8">
      <c r="A431" s="1383"/>
      <c r="E431" s="1478"/>
      <c r="H431" s="1478"/>
    </row>
    <row r="432" spans="1:8">
      <c r="A432" s="1383"/>
      <c r="E432" s="1478"/>
      <c r="H432" s="1478"/>
    </row>
    <row r="433" spans="1:8">
      <c r="A433" s="1383"/>
      <c r="E433" s="1478"/>
      <c r="H433" s="1478"/>
    </row>
    <row r="434" spans="1:8">
      <c r="A434" s="1383"/>
      <c r="E434" s="1478"/>
      <c r="H434" s="1478"/>
    </row>
    <row r="435" spans="1:8">
      <c r="A435" s="1383"/>
      <c r="E435" s="1478"/>
      <c r="H435" s="1478"/>
    </row>
    <row r="436" spans="1:8">
      <c r="A436" s="1383"/>
      <c r="E436" s="1478"/>
      <c r="H436" s="1478"/>
    </row>
    <row r="437" spans="1:8">
      <c r="A437" s="1383"/>
      <c r="E437" s="1478"/>
      <c r="H437" s="1478"/>
    </row>
    <row r="438" spans="1:8">
      <c r="A438" s="1383"/>
      <c r="E438" s="1478"/>
      <c r="H438" s="1478"/>
    </row>
    <row r="439" spans="1:8">
      <c r="A439" s="1383"/>
      <c r="E439" s="1478"/>
      <c r="H439" s="1478"/>
    </row>
    <row r="440" spans="1:8">
      <c r="A440" s="1383"/>
      <c r="E440" s="1478"/>
      <c r="H440" s="1478"/>
    </row>
    <row r="441" spans="1:8">
      <c r="A441" s="1383"/>
      <c r="E441" s="1478"/>
      <c r="H441" s="1478"/>
    </row>
    <row r="442" spans="1:8">
      <c r="A442" s="1383"/>
      <c r="E442" s="1478"/>
      <c r="H442" s="1478"/>
    </row>
    <row r="443" spans="1:8">
      <c r="A443" s="1383"/>
      <c r="E443" s="1478"/>
      <c r="H443" s="1478"/>
    </row>
    <row r="444" spans="1:8">
      <c r="A444" s="1383"/>
      <c r="E444" s="1478"/>
      <c r="H444" s="1478"/>
    </row>
    <row r="445" spans="1:8">
      <c r="A445" s="1383"/>
      <c r="E445" s="1478"/>
      <c r="H445" s="1478"/>
    </row>
    <row r="446" spans="1:8">
      <c r="A446" s="1383"/>
      <c r="E446" s="1478"/>
      <c r="H446" s="1478"/>
    </row>
    <row r="447" spans="1:8">
      <c r="A447" s="1383"/>
      <c r="E447" s="1478"/>
      <c r="H447" s="1478"/>
    </row>
    <row r="448" spans="1:8">
      <c r="A448" s="1383"/>
      <c r="E448" s="1478"/>
      <c r="H448" s="1478"/>
    </row>
    <row r="449" spans="1:8">
      <c r="A449" s="1383"/>
      <c r="E449" s="1478"/>
      <c r="H449" s="1478"/>
    </row>
    <row r="450" spans="1:8">
      <c r="A450" s="1383"/>
      <c r="E450" s="1478"/>
      <c r="H450" s="1478"/>
    </row>
    <row r="451" spans="1:8">
      <c r="A451" s="1383"/>
      <c r="E451" s="1478"/>
      <c r="H451" s="1478"/>
    </row>
    <row r="452" spans="1:8">
      <c r="A452" s="1383"/>
      <c r="E452" s="1478"/>
      <c r="H452" s="1478"/>
    </row>
    <row r="453" spans="1:8">
      <c r="A453" s="1383"/>
      <c r="E453" s="1478"/>
      <c r="H453" s="1478"/>
    </row>
    <row r="454" spans="1:8">
      <c r="A454" s="1383"/>
      <c r="E454" s="1478"/>
      <c r="H454" s="1478"/>
    </row>
    <row r="455" spans="1:8">
      <c r="A455" s="1383"/>
      <c r="E455" s="1478"/>
      <c r="H455" s="1478"/>
    </row>
    <row r="456" spans="1:8">
      <c r="A456" s="1383"/>
      <c r="E456" s="1478"/>
      <c r="H456" s="1478"/>
    </row>
    <row r="457" spans="1:8">
      <c r="A457" s="1383"/>
      <c r="E457" s="1478"/>
      <c r="H457" s="1478"/>
    </row>
    <row r="458" spans="1:8">
      <c r="A458" s="1383"/>
      <c r="E458" s="1478"/>
      <c r="H458" s="1478"/>
    </row>
    <row r="459" spans="1:8">
      <c r="A459" s="1383"/>
      <c r="E459" s="1478"/>
      <c r="H459" s="1478"/>
    </row>
    <row r="460" spans="1:8">
      <c r="A460" s="1383"/>
      <c r="E460" s="1478"/>
      <c r="H460" s="1478"/>
    </row>
    <row r="461" spans="1:8">
      <c r="A461" s="1383"/>
      <c r="E461" s="1478"/>
      <c r="H461" s="1478"/>
    </row>
    <row r="462" spans="1:8">
      <c r="A462" s="1383"/>
      <c r="E462" s="1478"/>
      <c r="H462" s="1478"/>
    </row>
    <row r="463" spans="1:8">
      <c r="A463" s="1383"/>
      <c r="E463" s="1478"/>
      <c r="H463" s="1478"/>
    </row>
    <row r="464" spans="1:8">
      <c r="A464" s="1383"/>
      <c r="E464" s="1478"/>
      <c r="H464" s="1478"/>
    </row>
    <row r="465" spans="1:8">
      <c r="A465" s="1383"/>
      <c r="E465" s="1478"/>
      <c r="H465" s="1478"/>
    </row>
    <row r="466" spans="1:8">
      <c r="A466" s="1383"/>
      <c r="E466" s="1478"/>
      <c r="H466" s="1478"/>
    </row>
    <row r="467" spans="1:8">
      <c r="A467" s="1383"/>
      <c r="E467" s="1478"/>
      <c r="H467" s="1478"/>
    </row>
    <row r="468" spans="1:8">
      <c r="A468" s="1383"/>
      <c r="E468" s="1478"/>
      <c r="H468" s="1478"/>
    </row>
    <row r="469" spans="1:8">
      <c r="A469" s="1383"/>
      <c r="E469" s="1478"/>
      <c r="H469" s="1478"/>
    </row>
    <row r="470" spans="1:8">
      <c r="A470" s="1383"/>
      <c r="E470" s="1478"/>
      <c r="H470" s="1478"/>
    </row>
    <row r="471" spans="1:8">
      <c r="A471" s="1383"/>
      <c r="E471" s="1478"/>
      <c r="H471" s="1478"/>
    </row>
    <row r="472" spans="1:8">
      <c r="A472" s="1383"/>
      <c r="E472" s="1478"/>
      <c r="H472" s="1478"/>
    </row>
    <row r="473" spans="1:8">
      <c r="A473" s="1383"/>
      <c r="E473" s="1478"/>
      <c r="H473" s="1478"/>
    </row>
    <row r="474" spans="1:8">
      <c r="A474" s="1383"/>
      <c r="E474" s="1478"/>
      <c r="H474" s="1478"/>
    </row>
    <row r="475" spans="1:8">
      <c r="A475" s="1383"/>
      <c r="E475" s="1478"/>
      <c r="H475" s="1478"/>
    </row>
    <row r="476" spans="1:8">
      <c r="A476" s="1383"/>
      <c r="E476" s="1478"/>
      <c r="H476" s="1478"/>
    </row>
    <row r="477" spans="1:8">
      <c r="A477" s="1383"/>
      <c r="E477" s="1478"/>
      <c r="H477" s="1478"/>
    </row>
    <row r="478" spans="1:8">
      <c r="A478" s="1383"/>
      <c r="E478" s="1478"/>
      <c r="H478" s="1478"/>
    </row>
    <row r="479" spans="1:8">
      <c r="A479" s="1383"/>
      <c r="E479" s="1478"/>
      <c r="H479" s="1478"/>
    </row>
    <row r="480" spans="1:8">
      <c r="A480" s="1383"/>
      <c r="E480" s="1478"/>
      <c r="H480" s="1478"/>
    </row>
    <row r="481" spans="1:8">
      <c r="A481" s="1383"/>
      <c r="E481" s="1478"/>
      <c r="H481" s="1478"/>
    </row>
    <row r="482" spans="1:8">
      <c r="A482" s="1383"/>
      <c r="E482" s="1478"/>
      <c r="H482" s="1478"/>
    </row>
    <row r="483" spans="1:8">
      <c r="A483" s="1383"/>
      <c r="E483" s="1478"/>
      <c r="H483" s="1478"/>
    </row>
    <row r="484" spans="1:8">
      <c r="A484" s="1383"/>
      <c r="E484" s="1478"/>
      <c r="H484" s="1478"/>
    </row>
    <row r="485" spans="1:8">
      <c r="A485" s="1383"/>
      <c r="E485" s="1478"/>
      <c r="H485" s="1478"/>
    </row>
    <row r="486" spans="1:8">
      <c r="A486" s="1383"/>
      <c r="E486" s="1478"/>
      <c r="H486" s="1478"/>
    </row>
    <row r="487" spans="1:8">
      <c r="A487" s="1383"/>
      <c r="E487" s="1478"/>
      <c r="H487" s="1478"/>
    </row>
    <row r="488" spans="1:8">
      <c r="A488" s="1383"/>
      <c r="E488" s="1478"/>
      <c r="H488" s="1478"/>
    </row>
    <row r="489" spans="1:8">
      <c r="A489" s="1383"/>
      <c r="E489" s="1478"/>
      <c r="H489" s="1478"/>
    </row>
    <row r="490" spans="1:8">
      <c r="A490" s="1383"/>
      <c r="E490" s="1478"/>
      <c r="H490" s="1478"/>
    </row>
    <row r="491" spans="1:8">
      <c r="A491" s="1383"/>
      <c r="E491" s="1478"/>
      <c r="H491" s="1478"/>
    </row>
    <row r="492" spans="1:8">
      <c r="A492" s="1383"/>
      <c r="E492" s="1478"/>
      <c r="H492" s="1478"/>
    </row>
    <row r="493" spans="1:8">
      <c r="A493" s="1383"/>
      <c r="E493" s="1478"/>
      <c r="H493" s="1478"/>
    </row>
    <row r="494" spans="1:8">
      <c r="A494" s="1383"/>
      <c r="E494" s="1478"/>
      <c r="H494" s="1478"/>
    </row>
    <row r="495" spans="1:8">
      <c r="A495" s="1383"/>
      <c r="E495" s="1478"/>
      <c r="H495" s="1478"/>
    </row>
    <row r="496" spans="1:8">
      <c r="A496" s="1383"/>
      <c r="E496" s="1478"/>
      <c r="H496" s="1478"/>
    </row>
    <row r="497" spans="1:8">
      <c r="A497" s="1383"/>
      <c r="E497" s="1478"/>
      <c r="H497" s="1478"/>
    </row>
    <row r="498" spans="1:8">
      <c r="A498" s="1383"/>
      <c r="E498" s="1478"/>
      <c r="H498" s="1478"/>
    </row>
    <row r="499" spans="1:8">
      <c r="A499" s="1383"/>
      <c r="E499" s="1478"/>
      <c r="H499" s="1478"/>
    </row>
    <row r="500" spans="1:8">
      <c r="A500" s="1383"/>
      <c r="E500" s="1478"/>
      <c r="H500" s="1478"/>
    </row>
    <row r="501" spans="1:8">
      <c r="A501" s="1383"/>
      <c r="E501" s="1478"/>
      <c r="H501" s="1478"/>
    </row>
    <row r="502" spans="1:8">
      <c r="A502" s="1383"/>
      <c r="E502" s="1478"/>
      <c r="H502" s="1478"/>
    </row>
    <row r="503" spans="1:8">
      <c r="A503" s="1383"/>
      <c r="E503" s="1478"/>
      <c r="H503" s="1478"/>
    </row>
    <row r="504" spans="1:8">
      <c r="A504" s="1383"/>
      <c r="E504" s="1478"/>
      <c r="H504" s="1478"/>
    </row>
    <row r="505" spans="1:8">
      <c r="A505" s="1383"/>
      <c r="E505" s="1478"/>
      <c r="H505" s="1478"/>
    </row>
    <row r="506" spans="1:8">
      <c r="A506" s="1383"/>
      <c r="E506" s="1478"/>
      <c r="H506" s="1478"/>
    </row>
    <row r="507" spans="1:8">
      <c r="A507" s="1383"/>
      <c r="E507" s="1478"/>
      <c r="H507" s="1478"/>
    </row>
    <row r="508" spans="1:8">
      <c r="A508" s="1383"/>
      <c r="E508" s="1478"/>
      <c r="H508" s="1478"/>
    </row>
    <row r="509" spans="1:8">
      <c r="A509" s="1383"/>
      <c r="E509" s="1478"/>
      <c r="H509" s="1478"/>
    </row>
    <row r="510" spans="1:8">
      <c r="A510" s="1383"/>
      <c r="E510" s="1478"/>
      <c r="H510" s="1478"/>
    </row>
    <row r="511" spans="1:8">
      <c r="A511" s="1383"/>
      <c r="E511" s="1478"/>
      <c r="H511" s="1478"/>
    </row>
    <row r="512" spans="1:8">
      <c r="A512" s="1383"/>
      <c r="E512" s="1478"/>
      <c r="H512" s="1478"/>
    </row>
    <row r="513" spans="1:8">
      <c r="A513" s="1383"/>
      <c r="E513" s="1478"/>
      <c r="H513" s="1478"/>
    </row>
    <row r="514" spans="1:8">
      <c r="A514" s="1383"/>
      <c r="E514" s="1478"/>
      <c r="H514" s="1478"/>
    </row>
    <row r="515" spans="1:8">
      <c r="A515" s="1383"/>
      <c r="E515" s="1478"/>
      <c r="H515" s="1478"/>
    </row>
    <row r="516" spans="1:8">
      <c r="A516" s="1383"/>
      <c r="E516" s="1478"/>
      <c r="H516" s="1478"/>
    </row>
    <row r="517" spans="1:8">
      <c r="A517" s="1383"/>
      <c r="E517" s="1478"/>
      <c r="H517" s="1478"/>
    </row>
    <row r="518" spans="1:8">
      <c r="A518" s="1383"/>
      <c r="E518" s="1478"/>
      <c r="H518" s="1478"/>
    </row>
    <row r="519" spans="1:8">
      <c r="A519" s="1383"/>
      <c r="E519" s="1478"/>
      <c r="H519" s="1478"/>
    </row>
    <row r="520" spans="1:8">
      <c r="A520" s="1383"/>
      <c r="E520" s="1478"/>
      <c r="H520" s="1478"/>
    </row>
    <row r="521" spans="1:8">
      <c r="A521" s="1383"/>
      <c r="E521" s="1478"/>
      <c r="H521" s="1478"/>
    </row>
    <row r="522" spans="1:8">
      <c r="A522" s="1383"/>
      <c r="E522" s="1478"/>
      <c r="H522" s="1478"/>
    </row>
    <row r="523" spans="1:8">
      <c r="A523" s="1383"/>
      <c r="E523" s="1478"/>
      <c r="H523" s="1478"/>
    </row>
    <row r="524" spans="1:8">
      <c r="A524" s="1383"/>
      <c r="E524" s="1478"/>
      <c r="H524" s="1478"/>
    </row>
    <row r="525" spans="1:8">
      <c r="A525" s="1383"/>
      <c r="E525" s="1478"/>
      <c r="H525" s="1478"/>
    </row>
    <row r="526" spans="1:8">
      <c r="A526" s="1383"/>
      <c r="E526" s="1478"/>
      <c r="H526" s="1478"/>
    </row>
    <row r="527" spans="1:8">
      <c r="A527" s="1383"/>
      <c r="E527" s="1478"/>
      <c r="H527" s="1478"/>
    </row>
    <row r="528" spans="1:8">
      <c r="A528" s="1383"/>
      <c r="E528" s="1478"/>
      <c r="H528" s="1478"/>
    </row>
    <row r="529" spans="1:8">
      <c r="A529" s="1383"/>
      <c r="E529" s="1478"/>
      <c r="H529" s="1478"/>
    </row>
    <row r="530" spans="1:8">
      <c r="A530" s="1383"/>
      <c r="E530" s="1478"/>
      <c r="H530" s="1478"/>
    </row>
    <row r="531" spans="1:8">
      <c r="A531" s="1383"/>
      <c r="E531" s="1478"/>
      <c r="H531" s="1478"/>
    </row>
    <row r="532" spans="1:8">
      <c r="A532" s="1383"/>
      <c r="E532" s="1478"/>
      <c r="H532" s="1478"/>
    </row>
    <row r="533" spans="1:8">
      <c r="A533" s="1383"/>
      <c r="E533" s="1478"/>
      <c r="H533" s="1478"/>
    </row>
    <row r="534" spans="1:8">
      <c r="A534" s="1383"/>
      <c r="E534" s="1478"/>
      <c r="H534" s="1478"/>
    </row>
    <row r="535" spans="1:8">
      <c r="A535" s="1383"/>
      <c r="E535" s="1478"/>
      <c r="H535" s="1478"/>
    </row>
    <row r="536" spans="1:8">
      <c r="A536" s="1383"/>
      <c r="E536" s="1478"/>
      <c r="H536" s="1478"/>
    </row>
    <row r="537" spans="1:8">
      <c r="A537" s="1383"/>
      <c r="E537" s="1478"/>
      <c r="H537" s="1478"/>
    </row>
    <row r="538" spans="1:8">
      <c r="A538" s="1383"/>
      <c r="E538" s="1478"/>
      <c r="H538" s="1478"/>
    </row>
    <row r="539" spans="1:8">
      <c r="A539" s="1383"/>
      <c r="E539" s="1478"/>
      <c r="H539" s="1478"/>
    </row>
    <row r="540" spans="1:8">
      <c r="A540" s="1383"/>
      <c r="E540" s="1478"/>
      <c r="H540" s="1478"/>
    </row>
    <row r="541" spans="1:8">
      <c r="A541" s="1383"/>
      <c r="E541" s="1478"/>
      <c r="H541" s="1478"/>
    </row>
    <row r="542" spans="1:8">
      <c r="A542" s="1383"/>
      <c r="E542" s="1478"/>
      <c r="H542" s="1478"/>
    </row>
    <row r="543" spans="1:8">
      <c r="A543" s="1383"/>
      <c r="E543" s="1478"/>
      <c r="H543" s="1478"/>
    </row>
    <row r="544" spans="1:8">
      <c r="A544" s="1383"/>
      <c r="E544" s="1478"/>
      <c r="H544" s="1478"/>
    </row>
    <row r="545" spans="1:8">
      <c r="A545" s="1383"/>
      <c r="E545" s="1478"/>
      <c r="H545" s="1478"/>
    </row>
    <row r="546" spans="1:8">
      <c r="A546" s="1383"/>
      <c r="E546" s="1478"/>
      <c r="H546" s="1478"/>
    </row>
    <row r="547" spans="1:8">
      <c r="A547" s="1383"/>
      <c r="E547" s="1478"/>
      <c r="H547" s="1478"/>
    </row>
    <row r="548" spans="1:8">
      <c r="A548" s="1383"/>
      <c r="E548" s="1478"/>
      <c r="H548" s="1478"/>
    </row>
    <row r="549" spans="1:8">
      <c r="A549" s="1383"/>
      <c r="E549" s="1478"/>
      <c r="H549" s="1478"/>
    </row>
    <row r="550" spans="1:8">
      <c r="A550" s="1383"/>
      <c r="E550" s="1478"/>
      <c r="H550" s="1478"/>
    </row>
    <row r="551" spans="1:8">
      <c r="A551" s="1383"/>
      <c r="E551" s="1478"/>
      <c r="H551" s="1478"/>
    </row>
    <row r="552" spans="1:8">
      <c r="A552" s="1383"/>
      <c r="E552" s="1478"/>
      <c r="H552" s="1478"/>
    </row>
    <row r="553" spans="1:8">
      <c r="A553" s="1383"/>
      <c r="E553" s="1478"/>
      <c r="H553" s="1478"/>
    </row>
    <row r="554" spans="1:8">
      <c r="A554" s="1383"/>
      <c r="E554" s="1478"/>
      <c r="H554" s="1478"/>
    </row>
    <row r="555" spans="1:8">
      <c r="A555" s="1383"/>
      <c r="E555" s="1478"/>
      <c r="H555" s="1478"/>
    </row>
    <row r="556" spans="1:8">
      <c r="A556" s="1383"/>
      <c r="E556" s="1478"/>
      <c r="H556" s="1478"/>
    </row>
    <row r="557" spans="1:8">
      <c r="A557" s="1383"/>
      <c r="E557" s="1478"/>
      <c r="H557" s="1478"/>
    </row>
    <row r="558" spans="1:8">
      <c r="A558" s="1383"/>
      <c r="E558" s="1478"/>
      <c r="H558" s="1478"/>
    </row>
    <row r="559" spans="1:8">
      <c r="A559" s="1383"/>
      <c r="E559" s="1478"/>
      <c r="H559" s="1478"/>
    </row>
    <row r="560" spans="1:8">
      <c r="A560" s="1383"/>
      <c r="E560" s="1478"/>
      <c r="H560" s="1478"/>
    </row>
    <row r="561" spans="1:8">
      <c r="A561" s="1383"/>
      <c r="E561" s="1478"/>
      <c r="H561" s="1478"/>
    </row>
    <row r="562" spans="1:8">
      <c r="A562" s="1383"/>
      <c r="E562" s="1478"/>
      <c r="H562" s="1478"/>
    </row>
    <row r="563" spans="1:8">
      <c r="A563" s="1383"/>
      <c r="E563" s="1478"/>
      <c r="H563" s="1478"/>
    </row>
    <row r="564" spans="1:8">
      <c r="A564" s="1383"/>
      <c r="E564" s="1478"/>
      <c r="H564" s="1478"/>
    </row>
    <row r="565" spans="1:8">
      <c r="A565" s="1383"/>
      <c r="E565" s="1478"/>
      <c r="H565" s="1478"/>
    </row>
    <row r="566" spans="1:8">
      <c r="A566" s="1383"/>
      <c r="E566" s="1478"/>
      <c r="H566" s="1478"/>
    </row>
    <row r="567" spans="1:8">
      <c r="A567" s="1383"/>
      <c r="E567" s="1478"/>
      <c r="H567" s="1478"/>
    </row>
    <row r="568" spans="1:8">
      <c r="A568" s="1383"/>
      <c r="E568" s="1478"/>
      <c r="H568" s="1478"/>
    </row>
    <row r="569" spans="1:8">
      <c r="A569" s="1383"/>
      <c r="E569" s="1478"/>
      <c r="H569" s="1478"/>
    </row>
    <row r="570" spans="1:8">
      <c r="A570" s="1383"/>
      <c r="E570" s="1478"/>
      <c r="H570" s="1478"/>
    </row>
    <row r="571" spans="1:8">
      <c r="A571" s="1383"/>
      <c r="E571" s="1478"/>
      <c r="H571" s="1478"/>
    </row>
    <row r="572" spans="1:8">
      <c r="A572" s="1383"/>
      <c r="E572" s="1478"/>
      <c r="H572" s="1478"/>
    </row>
    <row r="573" spans="1:8">
      <c r="A573" s="1383"/>
      <c r="E573" s="1478"/>
      <c r="H573" s="1478"/>
    </row>
    <row r="574" spans="1:8">
      <c r="A574" s="1383"/>
      <c r="E574" s="1478"/>
      <c r="H574" s="1478"/>
    </row>
    <row r="575" spans="1:8">
      <c r="A575" s="1383"/>
      <c r="E575" s="1478"/>
      <c r="H575" s="1478"/>
    </row>
    <row r="576" spans="1:8">
      <c r="A576" s="1383"/>
      <c r="E576" s="1478"/>
      <c r="H576" s="1478"/>
    </row>
    <row r="577" spans="1:8">
      <c r="A577" s="1383"/>
      <c r="E577" s="1478"/>
      <c r="H577" s="1478"/>
    </row>
    <row r="578" spans="1:8">
      <c r="A578" s="1383"/>
      <c r="E578" s="1478"/>
      <c r="H578" s="1478"/>
    </row>
    <row r="579" spans="1:8">
      <c r="A579" s="1383"/>
      <c r="E579" s="1478"/>
      <c r="H579" s="1478"/>
    </row>
    <row r="580" spans="1:8">
      <c r="A580" s="1383"/>
      <c r="E580" s="1478"/>
      <c r="H580" s="1478"/>
    </row>
    <row r="581" spans="1:8">
      <c r="A581" s="1383"/>
      <c r="E581" s="1478"/>
      <c r="H581" s="1478"/>
    </row>
    <row r="582" spans="1:8">
      <c r="A582" s="1383"/>
      <c r="E582" s="1478"/>
      <c r="H582" s="1478"/>
    </row>
    <row r="583" spans="1:8">
      <c r="A583" s="1383"/>
      <c r="E583" s="1478"/>
      <c r="H583" s="1478"/>
    </row>
    <row r="584" spans="1:8">
      <c r="A584" s="1383"/>
      <c r="E584" s="1478"/>
      <c r="H584" s="1478"/>
    </row>
    <row r="585" spans="1:8">
      <c r="A585" s="1383"/>
      <c r="E585" s="1478"/>
      <c r="H585" s="1478"/>
    </row>
    <row r="586" spans="1:8">
      <c r="A586" s="1383"/>
      <c r="E586" s="1478"/>
      <c r="H586" s="1478"/>
    </row>
    <row r="587" spans="1:8">
      <c r="A587" s="1383"/>
      <c r="E587" s="1478"/>
      <c r="H587" s="1478"/>
    </row>
    <row r="588" spans="1:8">
      <c r="A588" s="1383"/>
      <c r="E588" s="1478"/>
      <c r="H588" s="1478"/>
    </row>
    <row r="589" spans="1:8">
      <c r="A589" s="1383"/>
      <c r="E589" s="1478"/>
      <c r="H589" s="1478"/>
    </row>
    <row r="590" spans="1:8">
      <c r="A590" s="1383"/>
      <c r="E590" s="1478"/>
      <c r="H590" s="1478"/>
    </row>
    <row r="591" spans="1:8">
      <c r="A591" s="1383"/>
      <c r="E591" s="1478"/>
      <c r="H591" s="1478"/>
    </row>
    <row r="592" spans="1:8">
      <c r="A592" s="1383"/>
      <c r="E592" s="1478"/>
      <c r="H592" s="1478"/>
    </row>
    <row r="593" spans="1:8">
      <c r="A593" s="1383"/>
      <c r="E593" s="1478"/>
      <c r="H593" s="1478"/>
    </row>
    <row r="594" spans="1:8">
      <c r="A594" s="1383"/>
      <c r="E594" s="1478"/>
      <c r="H594" s="1478"/>
    </row>
    <row r="595" spans="1:8">
      <c r="A595" s="1383"/>
      <c r="E595" s="1478"/>
      <c r="H595" s="1478"/>
    </row>
    <row r="596" spans="1:8">
      <c r="A596" s="1383"/>
      <c r="E596" s="1478"/>
      <c r="H596" s="1478"/>
    </row>
    <row r="597" spans="1:8">
      <c r="A597" s="1383"/>
      <c r="E597" s="1478"/>
      <c r="H597" s="1478"/>
    </row>
    <row r="598" spans="1:8">
      <c r="A598" s="1383"/>
      <c r="E598" s="1478"/>
      <c r="H598" s="1478"/>
    </row>
    <row r="599" spans="1:8">
      <c r="A599" s="1383"/>
      <c r="E599" s="1478"/>
      <c r="H599" s="1478"/>
    </row>
    <row r="600" spans="1:8">
      <c r="A600" s="1383"/>
      <c r="E600" s="1478"/>
      <c r="H600" s="1478"/>
    </row>
    <row r="601" spans="1:8">
      <c r="A601" s="1383"/>
      <c r="E601" s="1478"/>
      <c r="H601" s="1478"/>
    </row>
    <row r="602" spans="1:8">
      <c r="A602" s="1383"/>
      <c r="E602" s="1478"/>
      <c r="H602" s="1478"/>
    </row>
    <row r="603" spans="1:8">
      <c r="A603" s="1383"/>
      <c r="E603" s="1478"/>
      <c r="H603" s="1478"/>
    </row>
    <row r="604" spans="1:8">
      <c r="A604" s="1383"/>
      <c r="E604" s="1478"/>
      <c r="H604" s="1478"/>
    </row>
    <row r="605" spans="1:8">
      <c r="A605" s="1383"/>
      <c r="E605" s="1478"/>
      <c r="H605" s="1478"/>
    </row>
    <row r="606" spans="1:8">
      <c r="A606" s="1383"/>
      <c r="E606" s="1478"/>
      <c r="H606" s="1478"/>
    </row>
    <row r="607" spans="1:8">
      <c r="A607" s="1383"/>
      <c r="E607" s="1478"/>
      <c r="H607" s="1478"/>
    </row>
    <row r="608" spans="1:8">
      <c r="A608" s="1383"/>
      <c r="E608" s="1478"/>
      <c r="H608" s="1478"/>
    </row>
    <row r="609" spans="1:8">
      <c r="A609" s="1383"/>
      <c r="E609" s="1478"/>
      <c r="H609" s="1478"/>
    </row>
    <row r="610" spans="1:8">
      <c r="A610" s="1383"/>
      <c r="E610" s="1478"/>
      <c r="H610" s="1478"/>
    </row>
    <row r="611" spans="1:8">
      <c r="A611" s="1383"/>
      <c r="E611" s="1478"/>
      <c r="H611" s="1478"/>
    </row>
    <row r="612" spans="1:8">
      <c r="A612" s="1383"/>
      <c r="E612" s="1478"/>
      <c r="H612" s="1478"/>
    </row>
    <row r="613" spans="1:8">
      <c r="A613" s="1383"/>
      <c r="E613" s="1478"/>
      <c r="H613" s="1478"/>
    </row>
    <row r="614" spans="1:8">
      <c r="A614" s="1383"/>
      <c r="E614" s="1478"/>
      <c r="H614" s="1478"/>
    </row>
    <row r="615" spans="1:8">
      <c r="A615" s="1383"/>
      <c r="E615" s="1478"/>
      <c r="H615" s="1478"/>
    </row>
    <row r="616" spans="1:8">
      <c r="A616" s="1383"/>
      <c r="E616" s="1478"/>
      <c r="H616" s="1478"/>
    </row>
    <row r="617" spans="1:8">
      <c r="A617" s="1383"/>
      <c r="E617" s="1478"/>
      <c r="H617" s="1478"/>
    </row>
    <row r="618" spans="1:8">
      <c r="A618" s="1383"/>
      <c r="E618" s="1478"/>
      <c r="H618" s="1478"/>
    </row>
    <row r="619" spans="1:8">
      <c r="A619" s="1383"/>
      <c r="E619" s="1478"/>
      <c r="H619" s="1478"/>
    </row>
    <row r="620" spans="1:8">
      <c r="A620" s="1383"/>
      <c r="E620" s="1478"/>
      <c r="H620" s="1478"/>
    </row>
    <row r="621" spans="1:8">
      <c r="A621" s="1383"/>
      <c r="E621" s="1478"/>
      <c r="H621" s="1478"/>
    </row>
    <row r="622" spans="1:8">
      <c r="A622" s="1383"/>
      <c r="E622" s="1478"/>
      <c r="H622" s="1478"/>
    </row>
    <row r="623" spans="1:8">
      <c r="A623" s="1383"/>
      <c r="E623" s="1478"/>
      <c r="H623" s="1478"/>
    </row>
    <row r="624" spans="1:8">
      <c r="A624" s="1383"/>
      <c r="E624" s="1478"/>
      <c r="H624" s="1478"/>
    </row>
    <row r="625" spans="1:8">
      <c r="A625" s="1383"/>
      <c r="E625" s="1478"/>
      <c r="H625" s="1478"/>
    </row>
    <row r="626" spans="1:8">
      <c r="A626" s="1383"/>
      <c r="E626" s="1478"/>
      <c r="H626" s="1478"/>
    </row>
    <row r="627" spans="1:8">
      <c r="A627" s="1383"/>
      <c r="E627" s="1478"/>
      <c r="H627" s="1478"/>
    </row>
    <row r="628" spans="1:8">
      <c r="A628" s="1383"/>
      <c r="E628" s="1478"/>
      <c r="H628" s="1478"/>
    </row>
    <row r="629" spans="1:8">
      <c r="A629" s="1383"/>
      <c r="E629" s="1478"/>
      <c r="H629" s="1478"/>
    </row>
    <row r="630" spans="1:8">
      <c r="A630" s="1383"/>
      <c r="E630" s="1478"/>
      <c r="H630" s="1478"/>
    </row>
    <row r="631" spans="1:8">
      <c r="A631" s="1383"/>
      <c r="E631" s="1478"/>
      <c r="H631" s="1478"/>
    </row>
    <row r="632" spans="1:8">
      <c r="A632" s="1383"/>
      <c r="E632" s="1478"/>
      <c r="H632" s="1478"/>
    </row>
    <row r="633" spans="1:8">
      <c r="A633" s="1383"/>
      <c r="E633" s="1478"/>
      <c r="H633" s="1478"/>
    </row>
    <row r="634" spans="1:8">
      <c r="A634" s="1383"/>
      <c r="E634" s="1478"/>
      <c r="H634" s="1478"/>
    </row>
    <row r="635" spans="1:8">
      <c r="A635" s="1383"/>
      <c r="E635" s="1478"/>
      <c r="H635" s="1478"/>
    </row>
    <row r="636" spans="1:8">
      <c r="A636" s="1383"/>
      <c r="E636" s="1478"/>
      <c r="H636" s="1478"/>
    </row>
    <row r="637" spans="1:8">
      <c r="A637" s="1383"/>
      <c r="E637" s="1478"/>
      <c r="H637" s="1478"/>
    </row>
    <row r="638" spans="1:8">
      <c r="A638" s="1383"/>
      <c r="E638" s="1478"/>
      <c r="H638" s="1478"/>
    </row>
    <row r="639" spans="1:8">
      <c r="A639" s="1383"/>
      <c r="E639" s="1478"/>
      <c r="H639" s="1478"/>
    </row>
    <row r="640" spans="1:8">
      <c r="A640" s="1383"/>
      <c r="E640" s="1478"/>
      <c r="H640" s="1478"/>
    </row>
    <row r="641" spans="1:8">
      <c r="A641" s="1383"/>
      <c r="E641" s="1478"/>
      <c r="H641" s="1478"/>
    </row>
    <row r="642" spans="1:8">
      <c r="A642" s="1383"/>
      <c r="E642" s="1478"/>
      <c r="H642" s="1478"/>
    </row>
    <row r="643" spans="1:8">
      <c r="A643" s="1383"/>
      <c r="E643" s="1478"/>
      <c r="H643" s="1478"/>
    </row>
    <row r="644" spans="1:8">
      <c r="A644" s="1383"/>
      <c r="E644" s="1478"/>
      <c r="H644" s="1478"/>
    </row>
    <row r="645" spans="1:8">
      <c r="A645" s="1383"/>
      <c r="E645" s="1478"/>
      <c r="H645" s="1478"/>
    </row>
    <row r="646" spans="1:8">
      <c r="A646" s="1383"/>
      <c r="E646" s="1478"/>
      <c r="H646" s="1478"/>
    </row>
    <row r="647" spans="1:8">
      <c r="A647" s="1383"/>
      <c r="E647" s="1478"/>
      <c r="H647" s="1478"/>
    </row>
    <row r="648" spans="1:8">
      <c r="A648" s="1383"/>
      <c r="E648" s="1478"/>
      <c r="H648" s="1478"/>
    </row>
    <row r="649" spans="1:8">
      <c r="A649" s="1383"/>
      <c r="E649" s="1478"/>
      <c r="H649" s="1478"/>
    </row>
    <row r="650" spans="1:8">
      <c r="A650" s="1383"/>
      <c r="E650" s="1478"/>
      <c r="H650" s="1478"/>
    </row>
    <row r="651" spans="1:8">
      <c r="A651" s="1383"/>
      <c r="E651" s="1478"/>
      <c r="H651" s="1478"/>
    </row>
    <row r="652" spans="1:8">
      <c r="A652" s="1383"/>
      <c r="E652" s="1478"/>
      <c r="H652" s="1478"/>
    </row>
    <row r="653" spans="1:8">
      <c r="A653" s="1383"/>
      <c r="E653" s="1478"/>
      <c r="H653" s="1478"/>
    </row>
    <row r="654" spans="1:8">
      <c r="A654" s="1383"/>
      <c r="E654" s="1478"/>
      <c r="H654" s="1478"/>
    </row>
    <row r="655" spans="1:8">
      <c r="A655" s="1383"/>
      <c r="E655" s="1478"/>
      <c r="H655" s="1478"/>
    </row>
    <row r="656" spans="1:8">
      <c r="A656" s="1383"/>
      <c r="E656" s="1478"/>
      <c r="H656" s="1478"/>
    </row>
    <row r="657" spans="1:8">
      <c r="A657" s="1383"/>
      <c r="E657" s="1478"/>
      <c r="H657" s="1478"/>
    </row>
    <row r="658" spans="1:8">
      <c r="A658" s="1383"/>
      <c r="E658" s="1478"/>
      <c r="H658" s="1478"/>
    </row>
    <row r="659" spans="1:8">
      <c r="A659" s="1383"/>
      <c r="E659" s="1478"/>
      <c r="H659" s="1478"/>
    </row>
    <row r="660" spans="1:8">
      <c r="A660" s="1383"/>
      <c r="E660" s="1478"/>
      <c r="H660" s="1478"/>
    </row>
    <row r="661" spans="1:8">
      <c r="A661" s="1383"/>
      <c r="E661" s="1478"/>
      <c r="H661" s="1478"/>
    </row>
    <row r="662" spans="1:8">
      <c r="A662" s="1383"/>
      <c r="E662" s="1478"/>
      <c r="H662" s="1478"/>
    </row>
    <row r="663" spans="1:8">
      <c r="A663" s="1383"/>
      <c r="E663" s="1478"/>
      <c r="H663" s="1478"/>
    </row>
    <row r="664" spans="1:8">
      <c r="A664" s="1383"/>
      <c r="E664" s="1478"/>
      <c r="H664" s="1478"/>
    </row>
    <row r="665" spans="1:8">
      <c r="A665" s="1383"/>
      <c r="E665" s="1478"/>
      <c r="H665" s="1478"/>
    </row>
    <row r="666" spans="1:8">
      <c r="A666" s="1383"/>
      <c r="E666" s="1478"/>
      <c r="H666" s="1478"/>
    </row>
    <row r="667" spans="1:8">
      <c r="A667" s="1383"/>
      <c r="E667" s="1478"/>
      <c r="H667" s="1478"/>
    </row>
    <row r="668" spans="1:8">
      <c r="A668" s="1383"/>
      <c r="E668" s="1478"/>
      <c r="H668" s="1478"/>
    </row>
    <row r="669" spans="1:8">
      <c r="A669" s="1383"/>
      <c r="E669" s="1478"/>
      <c r="H669" s="1478"/>
    </row>
    <row r="670" spans="1:8">
      <c r="A670" s="1383"/>
      <c r="E670" s="1478"/>
      <c r="H670" s="1478"/>
    </row>
    <row r="671" spans="1:8">
      <c r="A671" s="1383"/>
      <c r="E671" s="1478"/>
      <c r="H671" s="1478"/>
    </row>
    <row r="672" spans="1:8">
      <c r="A672" s="1383"/>
      <c r="E672" s="1478"/>
      <c r="H672" s="1478"/>
    </row>
    <row r="673" spans="1:8">
      <c r="A673" s="1383"/>
      <c r="E673" s="1478"/>
      <c r="H673" s="1478"/>
    </row>
    <row r="674" spans="1:8">
      <c r="A674" s="1383"/>
      <c r="E674" s="1478"/>
      <c r="H674" s="1478"/>
    </row>
    <row r="675" spans="1:8">
      <c r="A675" s="1383"/>
      <c r="E675" s="1478"/>
      <c r="H675" s="1478"/>
    </row>
    <row r="676" spans="1:8">
      <c r="A676" s="1383"/>
      <c r="E676" s="1478"/>
      <c r="H676" s="1478"/>
    </row>
    <row r="677" spans="1:8">
      <c r="A677" s="1383"/>
      <c r="E677" s="1478"/>
      <c r="H677" s="1478"/>
    </row>
    <row r="678" spans="1:8">
      <c r="A678" s="1383"/>
      <c r="E678" s="1478"/>
      <c r="H678" s="1478"/>
    </row>
    <row r="679" spans="1:8">
      <c r="A679" s="1383"/>
      <c r="E679" s="1478"/>
      <c r="H679" s="1478"/>
    </row>
    <row r="680" spans="1:8">
      <c r="A680" s="1383"/>
      <c r="E680" s="1478"/>
      <c r="H680" s="1478"/>
    </row>
    <row r="681" spans="1:8">
      <c r="A681" s="1383"/>
      <c r="E681" s="1478"/>
      <c r="H681" s="1478"/>
    </row>
    <row r="682" spans="1:8">
      <c r="A682" s="1383"/>
      <c r="E682" s="1478"/>
      <c r="H682" s="1478"/>
    </row>
    <row r="683" spans="1:8">
      <c r="A683" s="1383"/>
      <c r="E683" s="1478"/>
      <c r="H683" s="1478"/>
    </row>
    <row r="684" spans="1:8">
      <c r="A684" s="1383"/>
      <c r="E684" s="1478"/>
      <c r="H684" s="1478"/>
    </row>
    <row r="685" spans="1:8">
      <c r="A685" s="1383"/>
      <c r="E685" s="1478"/>
      <c r="H685" s="1478"/>
    </row>
    <row r="686" spans="1:8">
      <c r="A686" s="1383"/>
      <c r="E686" s="1478"/>
      <c r="H686" s="1478"/>
    </row>
    <row r="687" spans="1:8">
      <c r="A687" s="1383"/>
      <c r="E687" s="1478"/>
      <c r="H687" s="1478"/>
    </row>
    <row r="688" spans="1:8">
      <c r="A688" s="1383"/>
      <c r="E688" s="1478"/>
      <c r="H688" s="1478"/>
    </row>
    <row r="689" spans="1:8">
      <c r="A689" s="1383"/>
      <c r="E689" s="1478"/>
      <c r="H689" s="1478"/>
    </row>
    <row r="690" spans="1:8">
      <c r="A690" s="1383"/>
      <c r="E690" s="1478"/>
      <c r="H690" s="1478"/>
    </row>
    <row r="691" spans="1:8">
      <c r="A691" s="1383"/>
      <c r="E691" s="1478"/>
      <c r="H691" s="1478"/>
    </row>
    <row r="692" spans="1:8">
      <c r="A692" s="1383"/>
      <c r="E692" s="1478"/>
      <c r="H692" s="1478"/>
    </row>
    <row r="693" spans="1:8">
      <c r="A693" s="1383"/>
      <c r="E693" s="1478"/>
      <c r="H693" s="1478"/>
    </row>
    <row r="694" spans="1:8">
      <c r="A694" s="1383"/>
      <c r="E694" s="1478"/>
      <c r="H694" s="1478"/>
    </row>
    <row r="695" spans="1:8">
      <c r="A695" s="1383"/>
      <c r="E695" s="1478"/>
      <c r="H695" s="1478"/>
    </row>
    <row r="696" spans="1:8">
      <c r="A696" s="1383"/>
      <c r="E696" s="1478"/>
      <c r="H696" s="1478"/>
    </row>
    <row r="697" spans="1:8">
      <c r="A697" s="1383"/>
      <c r="E697" s="1478"/>
      <c r="H697" s="1478"/>
    </row>
    <row r="698" spans="1:8">
      <c r="A698" s="1383"/>
      <c r="E698" s="1478"/>
      <c r="H698" s="1478"/>
    </row>
    <row r="699" spans="1:8">
      <c r="A699" s="1383"/>
      <c r="E699" s="1478"/>
      <c r="H699" s="1478"/>
    </row>
    <row r="700" spans="1:8">
      <c r="A700" s="1383"/>
      <c r="E700" s="1478"/>
      <c r="H700" s="1478"/>
    </row>
    <row r="701" spans="1:8">
      <c r="A701" s="1383"/>
      <c r="E701" s="1478"/>
      <c r="H701" s="1478"/>
    </row>
    <row r="702" spans="1:8">
      <c r="A702" s="1383"/>
      <c r="E702" s="1478"/>
      <c r="H702" s="1478"/>
    </row>
    <row r="703" spans="1:8">
      <c r="A703" s="1383"/>
      <c r="E703" s="1478"/>
      <c r="H703" s="1478"/>
    </row>
    <row r="704" spans="1:8">
      <c r="A704" s="1383"/>
      <c r="E704" s="1478"/>
      <c r="H704" s="1478"/>
    </row>
    <row r="705" spans="1:8">
      <c r="A705" s="1383"/>
      <c r="E705" s="1478"/>
      <c r="H705" s="1478"/>
    </row>
    <row r="706" spans="1:8">
      <c r="A706" s="1383"/>
      <c r="E706" s="1478"/>
      <c r="H706" s="1478"/>
    </row>
    <row r="707" spans="1:8">
      <c r="A707" s="1383"/>
      <c r="E707" s="1478"/>
      <c r="H707" s="1478"/>
    </row>
    <row r="708" spans="1:8">
      <c r="A708" s="1383"/>
      <c r="E708" s="1478"/>
      <c r="H708" s="1478"/>
    </row>
    <row r="709" spans="1:8">
      <c r="A709" s="1383"/>
      <c r="E709" s="1478"/>
      <c r="H709" s="1478"/>
    </row>
    <row r="710" spans="1:8">
      <c r="A710" s="1383"/>
      <c r="E710" s="1478"/>
      <c r="H710" s="1478"/>
    </row>
    <row r="711" spans="1:8">
      <c r="A711" s="1383"/>
      <c r="E711" s="1478"/>
      <c r="H711" s="1478"/>
    </row>
    <row r="712" spans="1:8">
      <c r="A712" s="1383"/>
      <c r="E712" s="1478"/>
      <c r="H712" s="1478"/>
    </row>
    <row r="713" spans="1:8">
      <c r="A713" s="1383"/>
      <c r="E713" s="1478"/>
      <c r="H713" s="1478"/>
    </row>
    <row r="714" spans="1:8">
      <c r="A714" s="1383"/>
      <c r="E714" s="1478"/>
      <c r="H714" s="1478"/>
    </row>
    <row r="715" spans="1:8">
      <c r="A715" s="1383"/>
      <c r="E715" s="1478"/>
      <c r="H715" s="1478"/>
    </row>
    <row r="716" spans="1:8">
      <c r="A716" s="1383"/>
      <c r="E716" s="1478"/>
      <c r="H716" s="1478"/>
    </row>
    <row r="717" spans="1:8">
      <c r="A717" s="1383"/>
      <c r="E717" s="1478"/>
      <c r="H717" s="1478"/>
    </row>
    <row r="718" spans="1:8">
      <c r="A718" s="1383"/>
      <c r="E718" s="1478"/>
      <c r="H718" s="1478"/>
    </row>
    <row r="719" spans="1:8">
      <c r="A719" s="1383"/>
      <c r="E719" s="1478"/>
      <c r="H719" s="1478"/>
    </row>
    <row r="720" spans="1:8">
      <c r="A720" s="1383"/>
      <c r="E720" s="1478"/>
      <c r="H720" s="1478"/>
    </row>
    <row r="721" spans="1:8">
      <c r="A721" s="1383"/>
      <c r="E721" s="1478"/>
      <c r="H721" s="1478"/>
    </row>
    <row r="722" spans="1:8">
      <c r="A722" s="1383"/>
      <c r="E722" s="1478"/>
      <c r="H722" s="1478"/>
    </row>
    <row r="723" spans="1:8">
      <c r="A723" s="1383"/>
      <c r="E723" s="1478"/>
      <c r="H723" s="1478"/>
    </row>
    <row r="724" spans="1:8">
      <c r="A724" s="1383"/>
      <c r="E724" s="1478"/>
      <c r="H724" s="1478"/>
    </row>
    <row r="725" spans="1:8">
      <c r="A725" s="1383"/>
      <c r="E725" s="1478"/>
      <c r="H725" s="1478"/>
    </row>
    <row r="726" spans="1:8">
      <c r="A726" s="1383"/>
      <c r="E726" s="1478"/>
      <c r="H726" s="1478"/>
    </row>
    <row r="727" spans="1:8">
      <c r="A727" s="1383"/>
      <c r="E727" s="1478"/>
      <c r="H727" s="1478"/>
    </row>
    <row r="728" spans="1:8">
      <c r="A728" s="1383"/>
      <c r="E728" s="1478"/>
      <c r="H728" s="1478"/>
    </row>
    <row r="729" spans="1:8">
      <c r="A729" s="1383"/>
      <c r="E729" s="1478"/>
      <c r="H729" s="1478"/>
    </row>
    <row r="730" spans="1:8">
      <c r="A730" s="1383"/>
      <c r="E730" s="1478"/>
      <c r="H730" s="1478"/>
    </row>
    <row r="731" spans="1:8">
      <c r="A731" s="1383"/>
      <c r="E731" s="1478"/>
      <c r="H731" s="1478"/>
    </row>
    <row r="732" spans="1:8">
      <c r="A732" s="1383"/>
      <c r="E732" s="1478"/>
      <c r="H732" s="1478"/>
    </row>
    <row r="733" spans="1:8">
      <c r="A733" s="1383"/>
      <c r="E733" s="1478"/>
      <c r="H733" s="1478"/>
    </row>
    <row r="734" spans="1:8">
      <c r="A734" s="1383"/>
      <c r="E734" s="1478"/>
      <c r="H734" s="1478"/>
    </row>
    <row r="735" spans="1:8">
      <c r="A735" s="1383"/>
      <c r="E735" s="1478"/>
      <c r="H735" s="1478"/>
    </row>
    <row r="736" spans="1:8">
      <c r="A736" s="1383"/>
      <c r="E736" s="1478"/>
      <c r="H736" s="1478"/>
    </row>
    <row r="737" spans="1:8">
      <c r="A737" s="1383"/>
      <c r="E737" s="1478"/>
      <c r="H737" s="1478"/>
    </row>
    <row r="738" spans="1:8">
      <c r="A738" s="1383"/>
      <c r="E738" s="1478"/>
      <c r="H738" s="1478"/>
    </row>
    <row r="739" spans="1:8">
      <c r="A739" s="1383"/>
      <c r="E739" s="1478"/>
      <c r="H739" s="1478"/>
    </row>
    <row r="740" spans="1:8">
      <c r="A740" s="1383"/>
      <c r="E740" s="1478"/>
      <c r="H740" s="1478"/>
    </row>
    <row r="741" spans="1:8">
      <c r="A741" s="1383"/>
      <c r="E741" s="1478"/>
      <c r="H741" s="1478"/>
    </row>
    <row r="742" spans="1:8">
      <c r="A742" s="1383"/>
      <c r="E742" s="1478"/>
      <c r="H742" s="1478"/>
    </row>
    <row r="743" spans="1:8">
      <c r="A743" s="1383"/>
      <c r="E743" s="1478"/>
      <c r="H743" s="1478"/>
    </row>
    <row r="744" spans="1:8">
      <c r="A744" s="1383"/>
      <c r="E744" s="1478"/>
      <c r="H744" s="1478"/>
    </row>
    <row r="745" spans="1:8">
      <c r="A745" s="1383"/>
      <c r="E745" s="1478"/>
      <c r="H745" s="1478"/>
    </row>
    <row r="746" spans="1:8">
      <c r="A746" s="1383"/>
      <c r="E746" s="1478"/>
      <c r="H746" s="1478"/>
    </row>
    <row r="747" spans="1:8">
      <c r="A747" s="1383"/>
      <c r="E747" s="1478"/>
      <c r="H747" s="1478"/>
    </row>
    <row r="748" spans="1:8">
      <c r="A748" s="1383"/>
      <c r="E748" s="1478"/>
      <c r="H748" s="1478"/>
    </row>
    <row r="749" spans="1:8">
      <c r="A749" s="1383"/>
      <c r="E749" s="1478"/>
      <c r="H749" s="1478"/>
    </row>
    <row r="750" spans="1:8">
      <c r="A750" s="1383"/>
      <c r="E750" s="1478"/>
      <c r="H750" s="1478"/>
    </row>
    <row r="751" spans="1:8">
      <c r="A751" s="1383"/>
      <c r="E751" s="1478"/>
      <c r="H751" s="1478"/>
    </row>
    <row r="752" spans="1:8">
      <c r="A752" s="1383"/>
      <c r="E752" s="1478"/>
      <c r="H752" s="1478"/>
    </row>
    <row r="753" spans="1:8">
      <c r="A753" s="1383"/>
      <c r="E753" s="1478"/>
      <c r="H753" s="1478"/>
    </row>
    <row r="754" spans="1:8">
      <c r="A754" s="1383"/>
      <c r="E754" s="1478"/>
      <c r="H754" s="1478"/>
    </row>
    <row r="755" spans="1:8">
      <c r="A755" s="1383"/>
      <c r="E755" s="1478"/>
      <c r="H755" s="1478"/>
    </row>
    <row r="756" spans="1:8">
      <c r="A756" s="1383"/>
      <c r="E756" s="1478"/>
      <c r="H756" s="1478"/>
    </row>
    <row r="757" spans="1:8">
      <c r="A757" s="1383"/>
      <c r="E757" s="1478"/>
      <c r="H757" s="1478"/>
    </row>
    <row r="758" spans="1:8">
      <c r="A758" s="1383"/>
      <c r="E758" s="1478"/>
      <c r="H758" s="1478"/>
    </row>
    <row r="759" spans="1:8">
      <c r="A759" s="1383"/>
      <c r="E759" s="1478"/>
      <c r="H759" s="1478"/>
    </row>
    <row r="760" spans="1:8">
      <c r="A760" s="1383"/>
      <c r="E760" s="1478"/>
      <c r="H760" s="1478"/>
    </row>
    <row r="761" spans="1:8">
      <c r="A761" s="1383"/>
      <c r="E761" s="1478"/>
      <c r="H761" s="1478"/>
    </row>
    <row r="762" spans="1:8">
      <c r="A762" s="1383"/>
      <c r="E762" s="1478"/>
      <c r="H762" s="1478"/>
    </row>
    <row r="763" spans="1:8">
      <c r="A763" s="1383"/>
      <c r="E763" s="1478"/>
      <c r="H763" s="1478"/>
    </row>
    <row r="764" spans="1:8">
      <c r="A764" s="1383"/>
      <c r="E764" s="1478"/>
      <c r="H764" s="1478"/>
    </row>
    <row r="765" spans="1:8">
      <c r="A765" s="1383"/>
      <c r="E765" s="1478"/>
      <c r="H765" s="1478"/>
    </row>
    <row r="766" spans="1:8">
      <c r="A766" s="1383"/>
      <c r="E766" s="1478"/>
      <c r="H766" s="1478"/>
    </row>
    <row r="767" spans="1:8">
      <c r="A767" s="1383"/>
      <c r="E767" s="1478"/>
      <c r="H767" s="1478"/>
    </row>
    <row r="768" spans="1:8">
      <c r="A768" s="1383"/>
      <c r="E768" s="1478"/>
      <c r="H768" s="1478"/>
    </row>
    <row r="769" spans="1:8">
      <c r="A769" s="1383"/>
      <c r="E769" s="1478"/>
      <c r="H769" s="1478"/>
    </row>
    <row r="770" spans="1:8">
      <c r="A770" s="1383"/>
      <c r="E770" s="1478"/>
      <c r="H770" s="1478"/>
    </row>
    <row r="771" spans="1:8">
      <c r="A771" s="1383"/>
      <c r="E771" s="1478"/>
      <c r="H771" s="1478"/>
    </row>
    <row r="772" spans="1:8">
      <c r="A772" s="1383"/>
      <c r="E772" s="1478"/>
      <c r="H772" s="1478"/>
    </row>
    <row r="773" spans="1:8">
      <c r="A773" s="1383"/>
      <c r="E773" s="1478"/>
      <c r="H773" s="1478"/>
    </row>
    <row r="774" spans="1:8">
      <c r="A774" s="1383"/>
      <c r="E774" s="1478"/>
      <c r="H774" s="1478"/>
    </row>
    <row r="775" spans="1:8">
      <c r="A775" s="1383"/>
      <c r="E775" s="1478"/>
      <c r="H775" s="1478"/>
    </row>
    <row r="776" spans="1:8">
      <c r="A776" s="1383"/>
      <c r="E776" s="1478"/>
      <c r="H776" s="1478"/>
    </row>
    <row r="777" spans="1:8">
      <c r="A777" s="1383"/>
      <c r="E777" s="1478"/>
      <c r="H777" s="1478"/>
    </row>
    <row r="778" spans="1:8">
      <c r="A778" s="1383"/>
      <c r="E778" s="1478"/>
      <c r="H778" s="1478"/>
    </row>
    <row r="779" spans="1:8">
      <c r="A779" s="1383"/>
      <c r="E779" s="1478"/>
      <c r="H779" s="1478"/>
    </row>
    <row r="780" spans="1:8">
      <c r="A780" s="1383"/>
      <c r="E780" s="1478"/>
      <c r="H780" s="1478"/>
    </row>
    <row r="781" spans="1:8">
      <c r="A781" s="1383"/>
      <c r="E781" s="1478"/>
      <c r="H781" s="1478"/>
    </row>
    <row r="782" spans="1:8">
      <c r="A782" s="1383"/>
      <c r="E782" s="1478"/>
      <c r="H782" s="1478"/>
    </row>
    <row r="783" spans="1:8">
      <c r="A783" s="1383"/>
      <c r="E783" s="1478"/>
      <c r="H783" s="1478"/>
    </row>
    <row r="784" spans="1:8">
      <c r="A784" s="1383"/>
      <c r="E784" s="1478"/>
      <c r="H784" s="1478"/>
    </row>
    <row r="785" spans="1:8">
      <c r="A785" s="1383"/>
      <c r="E785" s="1478"/>
      <c r="H785" s="1478"/>
    </row>
    <row r="786" spans="1:8">
      <c r="A786" s="1383"/>
      <c r="E786" s="1478"/>
      <c r="H786" s="1478"/>
    </row>
    <row r="787" spans="1:8">
      <c r="A787" s="1383"/>
      <c r="E787" s="1478"/>
      <c r="H787" s="1478"/>
    </row>
    <row r="788" spans="1:8">
      <c r="A788" s="1383"/>
      <c r="E788" s="1478"/>
      <c r="H788" s="1478"/>
    </row>
    <row r="789" spans="1:8">
      <c r="A789" s="1383"/>
      <c r="E789" s="1478"/>
      <c r="H789" s="1478"/>
    </row>
    <row r="790" spans="1:8">
      <c r="A790" s="1383"/>
      <c r="E790" s="1478"/>
      <c r="H790" s="1478"/>
    </row>
    <row r="791" spans="1:8">
      <c r="A791" s="1383"/>
      <c r="E791" s="1478"/>
      <c r="H791" s="1478"/>
    </row>
    <row r="792" spans="1:8">
      <c r="A792" s="1383"/>
      <c r="E792" s="1478"/>
      <c r="H792" s="1478"/>
    </row>
    <row r="793" spans="1:8">
      <c r="A793" s="1383"/>
      <c r="E793" s="1478"/>
      <c r="H793" s="1478"/>
    </row>
    <row r="794" spans="1:8">
      <c r="A794" s="1383"/>
      <c r="E794" s="1478"/>
      <c r="H794" s="1478"/>
    </row>
    <row r="795" spans="1:8">
      <c r="A795" s="1383"/>
      <c r="E795" s="1478"/>
      <c r="H795" s="1478"/>
    </row>
    <row r="796" spans="1:8">
      <c r="A796" s="1383"/>
      <c r="E796" s="1478"/>
      <c r="H796" s="1478"/>
    </row>
    <row r="797" spans="1:8">
      <c r="A797" s="1383"/>
      <c r="E797" s="1478"/>
      <c r="H797" s="1478"/>
    </row>
    <row r="798" spans="1:8">
      <c r="A798" s="1383"/>
      <c r="E798" s="1478"/>
      <c r="H798" s="1478"/>
    </row>
    <row r="799" spans="1:8">
      <c r="A799" s="1383"/>
      <c r="E799" s="1478"/>
      <c r="H799" s="1478"/>
    </row>
    <row r="800" spans="1:8">
      <c r="A800" s="1383"/>
      <c r="E800" s="1478"/>
      <c r="H800" s="1478"/>
    </row>
    <row r="801" spans="1:8">
      <c r="A801" s="1383"/>
      <c r="E801" s="1478"/>
      <c r="H801" s="1478"/>
    </row>
    <row r="802" spans="1:8">
      <c r="A802" s="1383"/>
      <c r="E802" s="1478"/>
      <c r="H802" s="1478"/>
    </row>
    <row r="803" spans="1:8">
      <c r="A803" s="1383"/>
      <c r="E803" s="1478"/>
      <c r="H803" s="1478"/>
    </row>
    <row r="804" spans="1:8">
      <c r="A804" s="1383"/>
      <c r="E804" s="1478"/>
      <c r="H804" s="1478"/>
    </row>
    <row r="805" spans="1:8">
      <c r="A805" s="1383"/>
      <c r="E805" s="1478"/>
      <c r="H805" s="1478"/>
    </row>
    <row r="806" spans="1:8">
      <c r="A806" s="1383"/>
      <c r="E806" s="1478"/>
      <c r="H806" s="1478"/>
    </row>
    <row r="807" spans="1:8">
      <c r="A807" s="1383"/>
      <c r="E807" s="1478"/>
      <c r="H807" s="1478"/>
    </row>
    <row r="808" spans="1:8">
      <c r="A808" s="1383"/>
      <c r="E808" s="1478"/>
      <c r="H808" s="1478"/>
    </row>
    <row r="809" spans="1:8">
      <c r="A809" s="1383"/>
      <c r="E809" s="1478"/>
      <c r="H809" s="1478"/>
    </row>
    <row r="810" spans="1:8">
      <c r="A810" s="1383"/>
      <c r="E810" s="1478"/>
      <c r="H810" s="1478"/>
    </row>
    <row r="811" spans="1:8">
      <c r="A811" s="1383"/>
      <c r="E811" s="1478"/>
      <c r="H811" s="1478"/>
    </row>
    <row r="812" spans="1:8">
      <c r="A812" s="1383"/>
      <c r="E812" s="1478"/>
      <c r="H812" s="1478"/>
    </row>
    <row r="813" spans="1:8">
      <c r="A813" s="1383"/>
      <c r="E813" s="1478"/>
      <c r="H813" s="1478"/>
    </row>
    <row r="814" spans="1:8">
      <c r="A814" s="1383"/>
      <c r="E814" s="1478"/>
      <c r="H814" s="1478"/>
    </row>
    <row r="815" spans="1:8">
      <c r="A815" s="1383"/>
      <c r="E815" s="1478"/>
      <c r="H815" s="1478"/>
    </row>
    <row r="816" spans="1:8">
      <c r="A816" s="1383"/>
      <c r="E816" s="1478"/>
      <c r="H816" s="1478"/>
    </row>
    <row r="817" spans="1:8">
      <c r="A817" s="1383"/>
      <c r="E817" s="1478"/>
      <c r="H817" s="1478"/>
    </row>
    <row r="818" spans="1:8">
      <c r="A818" s="1383"/>
      <c r="E818" s="1478"/>
      <c r="H818" s="1478"/>
    </row>
    <row r="819" spans="1:8">
      <c r="A819" s="1383"/>
      <c r="E819" s="1478"/>
      <c r="H819" s="1478"/>
    </row>
    <row r="820" spans="1:8">
      <c r="A820" s="1383"/>
      <c r="E820" s="1478"/>
      <c r="H820" s="1478"/>
    </row>
    <row r="821" spans="1:8">
      <c r="A821" s="1383"/>
      <c r="E821" s="1478"/>
      <c r="H821" s="1478"/>
    </row>
    <row r="822" spans="1:8">
      <c r="A822" s="1383"/>
      <c r="E822" s="1478"/>
      <c r="H822" s="1478"/>
    </row>
    <row r="823" spans="1:8">
      <c r="A823" s="1383"/>
      <c r="E823" s="1478"/>
      <c r="H823" s="1478"/>
    </row>
    <row r="824" spans="1:8">
      <c r="A824" s="1383"/>
      <c r="E824" s="1478"/>
      <c r="H824" s="1478"/>
    </row>
    <row r="825" spans="1:8">
      <c r="A825" s="1383"/>
      <c r="E825" s="1478"/>
      <c r="H825" s="1478"/>
    </row>
    <row r="826" spans="1:8">
      <c r="A826" s="1383"/>
      <c r="E826" s="1478"/>
      <c r="H826" s="1478"/>
    </row>
    <row r="827" spans="1:8">
      <c r="A827" s="1383"/>
      <c r="E827" s="1478"/>
      <c r="H827" s="1478"/>
    </row>
    <row r="828" spans="1:8">
      <c r="A828" s="1383"/>
      <c r="E828" s="1478"/>
      <c r="H828" s="1478"/>
    </row>
    <row r="829" spans="1:8">
      <c r="A829" s="1383"/>
      <c r="E829" s="1478"/>
      <c r="H829" s="1478"/>
    </row>
    <row r="830" spans="1:8">
      <c r="A830" s="1383"/>
      <c r="E830" s="1478"/>
      <c r="H830" s="1478"/>
    </row>
    <row r="831" spans="1:8">
      <c r="A831" s="1383"/>
      <c r="E831" s="1478"/>
      <c r="H831" s="1478"/>
    </row>
    <row r="832" spans="1:8">
      <c r="A832" s="1383"/>
      <c r="E832" s="1478"/>
      <c r="H832" s="1478"/>
    </row>
    <row r="833" spans="1:8">
      <c r="A833" s="1383"/>
      <c r="E833" s="1478"/>
      <c r="H833" s="1478"/>
    </row>
    <row r="834" spans="1:8">
      <c r="A834" s="1383"/>
      <c r="E834" s="1478"/>
      <c r="H834" s="1478"/>
    </row>
    <row r="835" spans="1:8">
      <c r="A835" s="1383"/>
      <c r="E835" s="1478"/>
      <c r="H835" s="1478"/>
    </row>
    <row r="836" spans="1:8">
      <c r="A836" s="1383"/>
      <c r="E836" s="1478"/>
      <c r="H836" s="1478"/>
    </row>
    <row r="837" spans="1:8">
      <c r="A837" s="1383"/>
      <c r="E837" s="1478"/>
      <c r="H837" s="1478"/>
    </row>
    <row r="838" spans="1:8">
      <c r="A838" s="1383"/>
      <c r="E838" s="1478"/>
      <c r="H838" s="1478"/>
    </row>
    <row r="839" spans="1:8">
      <c r="A839" s="1383"/>
      <c r="E839" s="1478"/>
      <c r="H839" s="1478"/>
    </row>
    <row r="840" spans="1:8">
      <c r="A840" s="1383"/>
      <c r="E840" s="1478"/>
      <c r="H840" s="1478"/>
    </row>
    <row r="841" spans="1:8">
      <c r="A841" s="1383"/>
      <c r="E841" s="1478"/>
      <c r="H841" s="1478"/>
    </row>
    <row r="842" spans="1:8">
      <c r="A842" s="1383"/>
      <c r="E842" s="1478"/>
      <c r="H842" s="1478"/>
    </row>
    <row r="843" spans="1:8">
      <c r="A843" s="1383"/>
      <c r="E843" s="1478"/>
      <c r="H843" s="1478"/>
    </row>
    <row r="844" spans="1:8">
      <c r="A844" s="1383"/>
      <c r="E844" s="1478"/>
      <c r="H844" s="1478"/>
    </row>
    <row r="845" spans="1:8">
      <c r="A845" s="1383"/>
      <c r="E845" s="1478"/>
      <c r="H845" s="1478"/>
    </row>
    <row r="846" spans="1:8">
      <c r="A846" s="1383"/>
      <c r="E846" s="1478"/>
      <c r="H846" s="1478"/>
    </row>
    <row r="847" spans="1:8">
      <c r="A847" s="1383"/>
      <c r="E847" s="1478"/>
      <c r="H847" s="1478"/>
    </row>
    <row r="848" spans="1:8">
      <c r="A848" s="1383"/>
      <c r="E848" s="1478"/>
      <c r="H848" s="1478"/>
    </row>
    <row r="849" spans="1:8">
      <c r="A849" s="1383"/>
      <c r="E849" s="1478"/>
      <c r="H849" s="1478"/>
    </row>
    <row r="850" spans="1:8">
      <c r="A850" s="1383"/>
      <c r="E850" s="1478"/>
      <c r="H850" s="1478"/>
    </row>
    <row r="851" spans="1:8">
      <c r="A851" s="1383"/>
      <c r="E851" s="1478"/>
      <c r="H851" s="1478"/>
    </row>
    <row r="852" spans="1:8">
      <c r="A852" s="1383"/>
      <c r="E852" s="1478"/>
      <c r="H852" s="1478"/>
    </row>
    <row r="853" spans="1:8">
      <c r="A853" s="1383"/>
      <c r="E853" s="1478"/>
      <c r="H853" s="1478"/>
    </row>
    <row r="854" spans="1:8">
      <c r="A854" s="1383"/>
      <c r="E854" s="1478"/>
      <c r="H854" s="1478"/>
    </row>
    <row r="855" spans="1:8">
      <c r="A855" s="1383"/>
      <c r="E855" s="1478"/>
      <c r="H855" s="1478"/>
    </row>
    <row r="856" spans="1:8">
      <c r="A856" s="1383"/>
      <c r="E856" s="1478"/>
      <c r="H856" s="1478"/>
    </row>
    <row r="857" spans="1:8">
      <c r="A857" s="1383"/>
      <c r="E857" s="1478"/>
      <c r="H857" s="1478"/>
    </row>
    <row r="858" spans="1:8">
      <c r="A858" s="1383"/>
      <c r="E858" s="1478"/>
      <c r="H858" s="1478"/>
    </row>
    <row r="859" spans="1:8">
      <c r="A859" s="1383"/>
      <c r="E859" s="1478"/>
      <c r="H859" s="1478"/>
    </row>
    <row r="860" spans="1:8">
      <c r="A860" s="1383"/>
      <c r="E860" s="1478"/>
      <c r="H860" s="1478"/>
    </row>
    <row r="861" spans="1:8">
      <c r="A861" s="1383"/>
      <c r="E861" s="1478"/>
      <c r="H861" s="1478"/>
    </row>
    <row r="862" spans="1:8">
      <c r="A862" s="1383"/>
      <c r="E862" s="1478"/>
      <c r="H862" s="1478"/>
    </row>
    <row r="863" spans="1:8">
      <c r="A863" s="1383"/>
      <c r="E863" s="1478"/>
      <c r="H863" s="1478"/>
    </row>
    <row r="864" spans="1:8">
      <c r="A864" s="1383"/>
      <c r="E864" s="1478"/>
      <c r="H864" s="1478"/>
    </row>
    <row r="865" spans="1:8">
      <c r="A865" s="1383"/>
      <c r="E865" s="1478"/>
      <c r="H865" s="1478"/>
    </row>
    <row r="866" spans="1:8">
      <c r="A866" s="1383"/>
      <c r="E866" s="1478"/>
      <c r="H866" s="1478"/>
    </row>
    <row r="867" spans="1:8">
      <c r="A867" s="1383"/>
      <c r="E867" s="1478"/>
      <c r="H867" s="1478"/>
    </row>
    <row r="868" spans="1:8">
      <c r="A868" s="1383"/>
      <c r="E868" s="1478"/>
      <c r="H868" s="1478"/>
    </row>
    <row r="869" spans="1:8">
      <c r="A869" s="1383"/>
      <c r="E869" s="1478"/>
      <c r="H869" s="1478"/>
    </row>
    <row r="870" spans="1:8">
      <c r="A870" s="1383"/>
      <c r="E870" s="1478"/>
      <c r="H870" s="1478"/>
    </row>
    <row r="871" spans="1:8">
      <c r="A871" s="1383"/>
      <c r="E871" s="1478"/>
      <c r="H871" s="1478"/>
    </row>
    <row r="872" spans="1:8">
      <c r="A872" s="1383"/>
      <c r="E872" s="1478"/>
      <c r="H872" s="1478"/>
    </row>
    <row r="873" spans="1:8">
      <c r="A873" s="1383"/>
      <c r="E873" s="1478"/>
      <c r="H873" s="1478"/>
    </row>
    <row r="874" spans="1:8">
      <c r="A874" s="1383"/>
      <c r="E874" s="1478"/>
      <c r="H874" s="1478"/>
    </row>
    <row r="875" spans="1:8">
      <c r="A875" s="1383"/>
      <c r="E875" s="1478"/>
      <c r="H875" s="1478"/>
    </row>
    <row r="876" spans="1:8">
      <c r="A876" s="1383"/>
      <c r="E876" s="1478"/>
      <c r="H876" s="1478"/>
    </row>
    <row r="877" spans="1:8">
      <c r="A877" s="1383"/>
      <c r="E877" s="1478"/>
      <c r="H877" s="1478"/>
    </row>
    <row r="878" spans="1:8">
      <c r="A878" s="1383"/>
      <c r="E878" s="1478"/>
      <c r="H878" s="1478"/>
    </row>
    <row r="879" spans="1:8">
      <c r="A879" s="1383"/>
      <c r="E879" s="1478"/>
      <c r="H879" s="1478"/>
    </row>
    <row r="880" spans="1:8">
      <c r="A880" s="1383"/>
      <c r="E880" s="1478"/>
      <c r="H880" s="1478"/>
    </row>
    <row r="881" spans="1:8">
      <c r="A881" s="1383"/>
      <c r="E881" s="1478"/>
      <c r="H881" s="1478"/>
    </row>
    <row r="882" spans="1:8">
      <c r="A882" s="1383"/>
      <c r="E882" s="1478"/>
      <c r="H882" s="1478"/>
    </row>
    <row r="883" spans="1:8">
      <c r="A883" s="1383"/>
      <c r="E883" s="1478"/>
      <c r="H883" s="1478"/>
    </row>
    <row r="884" spans="1:8">
      <c r="A884" s="1383"/>
      <c r="E884" s="1478"/>
      <c r="H884" s="1478"/>
    </row>
    <row r="885" spans="1:8">
      <c r="A885" s="1383"/>
      <c r="E885" s="1478"/>
      <c r="H885" s="1478"/>
    </row>
    <row r="886" spans="1:8">
      <c r="A886" s="1383"/>
      <c r="E886" s="1478"/>
      <c r="H886" s="1478"/>
    </row>
    <row r="887" spans="1:8">
      <c r="A887" s="1383"/>
      <c r="E887" s="1478"/>
      <c r="H887" s="1478"/>
    </row>
    <row r="888" spans="1:8">
      <c r="A888" s="1383"/>
      <c r="E888" s="1478"/>
      <c r="H888" s="1478"/>
    </row>
    <row r="889" spans="1:8">
      <c r="A889" s="1383"/>
      <c r="E889" s="1478"/>
      <c r="H889" s="1478"/>
    </row>
    <row r="890" spans="1:8">
      <c r="A890" s="1383"/>
      <c r="E890" s="1478"/>
      <c r="H890" s="1478"/>
    </row>
    <row r="891" spans="1:8">
      <c r="A891" s="1383"/>
      <c r="E891" s="1478"/>
      <c r="H891" s="1478"/>
    </row>
    <row r="892" spans="1:8">
      <c r="A892" s="1383"/>
      <c r="E892" s="1478"/>
      <c r="H892" s="1478"/>
    </row>
    <row r="893" spans="1:8">
      <c r="A893" s="1383"/>
      <c r="E893" s="1478"/>
      <c r="H893" s="1478"/>
    </row>
    <row r="894" spans="1:8">
      <c r="A894" s="1383"/>
      <c r="E894" s="1478"/>
      <c r="H894" s="1478"/>
    </row>
    <row r="895" spans="1:8">
      <c r="A895" s="1383"/>
      <c r="E895" s="1478"/>
      <c r="H895" s="1478"/>
    </row>
    <row r="896" spans="1:8">
      <c r="A896" s="1383"/>
      <c r="E896" s="1478"/>
      <c r="H896" s="1478"/>
    </row>
    <row r="897" spans="1:8">
      <c r="A897" s="1383"/>
      <c r="E897" s="1478"/>
      <c r="H897" s="1478"/>
    </row>
    <row r="898" spans="1:8">
      <c r="A898" s="1383"/>
      <c r="E898" s="1478"/>
      <c r="H898" s="1478"/>
    </row>
    <row r="899" spans="1:8">
      <c r="A899" s="1383"/>
      <c r="E899" s="1478"/>
      <c r="H899" s="1478"/>
    </row>
    <row r="900" spans="1:8">
      <c r="A900" s="1383"/>
      <c r="E900" s="1478"/>
      <c r="H900" s="1478"/>
    </row>
    <row r="901" spans="1:8">
      <c r="A901" s="1383"/>
      <c r="E901" s="1478"/>
      <c r="H901" s="1478"/>
    </row>
    <row r="902" spans="1:8">
      <c r="A902" s="1383"/>
      <c r="E902" s="1478"/>
      <c r="H902" s="1478"/>
    </row>
    <row r="903" spans="1:8">
      <c r="A903" s="1383"/>
      <c r="E903" s="1478"/>
      <c r="H903" s="1478"/>
    </row>
    <row r="904" spans="1:8">
      <c r="A904" s="1383"/>
      <c r="E904" s="1478"/>
      <c r="H904" s="1478"/>
    </row>
    <row r="905" spans="1:8">
      <c r="A905" s="1383"/>
      <c r="E905" s="1478"/>
      <c r="H905" s="1478"/>
    </row>
    <row r="906" spans="1:8">
      <c r="A906" s="1383"/>
      <c r="E906" s="1478"/>
      <c r="H906" s="1478"/>
    </row>
    <row r="907" spans="1:8">
      <c r="A907" s="1383"/>
      <c r="E907" s="1478"/>
      <c r="H907" s="1478"/>
    </row>
    <row r="908" spans="1:8">
      <c r="A908" s="1383"/>
      <c r="E908" s="1478"/>
      <c r="H908" s="1478"/>
    </row>
    <row r="909" spans="1:8">
      <c r="A909" s="1383"/>
      <c r="E909" s="1478"/>
      <c r="H909" s="1478"/>
    </row>
    <row r="910" spans="1:8">
      <c r="A910" s="1383"/>
      <c r="E910" s="1478"/>
      <c r="H910" s="1478"/>
    </row>
    <row r="911" spans="1:8">
      <c r="A911" s="1383"/>
      <c r="E911" s="1478"/>
      <c r="H911" s="1478"/>
    </row>
    <row r="912" spans="1:8">
      <c r="A912" s="1383"/>
      <c r="E912" s="1478"/>
      <c r="H912" s="1478"/>
    </row>
    <row r="913" spans="1:8">
      <c r="A913" s="1383"/>
      <c r="E913" s="1478"/>
      <c r="H913" s="1478"/>
    </row>
    <row r="914" spans="1:8">
      <c r="A914" s="1383"/>
      <c r="E914" s="1478"/>
      <c r="H914" s="1478"/>
    </row>
    <row r="915" spans="1:8">
      <c r="A915" s="1383"/>
      <c r="E915" s="1478"/>
      <c r="H915" s="1478"/>
    </row>
    <row r="916" spans="1:8">
      <c r="A916" s="1383"/>
      <c r="E916" s="1478"/>
      <c r="H916" s="1478"/>
    </row>
    <row r="917" spans="1:8">
      <c r="A917" s="1383"/>
      <c r="E917" s="1478"/>
      <c r="H917" s="1478"/>
    </row>
    <row r="918" spans="1:8">
      <c r="A918" s="1383"/>
      <c r="E918" s="1478"/>
      <c r="H918" s="1478"/>
    </row>
    <row r="919" spans="1:8">
      <c r="A919" s="1383"/>
      <c r="E919" s="1478"/>
      <c r="H919" s="1478"/>
    </row>
    <row r="920" spans="1:8">
      <c r="A920" s="1383"/>
      <c r="E920" s="1478"/>
      <c r="H920" s="1478"/>
    </row>
    <row r="921" spans="1:8">
      <c r="A921" s="1383"/>
      <c r="E921" s="1478"/>
      <c r="H921" s="1478"/>
    </row>
    <row r="922" spans="1:8">
      <c r="A922" s="1383"/>
      <c r="E922" s="1478"/>
      <c r="H922" s="1478"/>
    </row>
    <row r="923" spans="1:8">
      <c r="A923" s="1383"/>
      <c r="E923" s="1478"/>
      <c r="H923" s="1478"/>
    </row>
    <row r="924" spans="1:8">
      <c r="A924" s="1383"/>
      <c r="E924" s="1478"/>
      <c r="H924" s="1478"/>
    </row>
    <row r="925" spans="1:8">
      <c r="A925" s="1383"/>
      <c r="E925" s="1478"/>
      <c r="H925" s="1478"/>
    </row>
    <row r="926" spans="1:8">
      <c r="A926" s="1383"/>
      <c r="E926" s="1478"/>
      <c r="H926" s="1478"/>
    </row>
    <row r="927" spans="1:8">
      <c r="A927" s="1383"/>
      <c r="E927" s="1478"/>
      <c r="H927" s="1478"/>
    </row>
    <row r="928" spans="1:8">
      <c r="A928" s="1383"/>
      <c r="E928" s="1478"/>
      <c r="H928" s="1478"/>
    </row>
    <row r="929" spans="1:8">
      <c r="A929" s="1383"/>
      <c r="E929" s="1478"/>
      <c r="H929" s="1478"/>
    </row>
    <row r="930" spans="1:8">
      <c r="A930" s="1383"/>
      <c r="E930" s="1478"/>
      <c r="H930" s="1478"/>
    </row>
    <row r="931" spans="1:8">
      <c r="A931" s="1383"/>
      <c r="E931" s="1478"/>
      <c r="H931" s="1478"/>
    </row>
    <row r="932" spans="1:8">
      <c r="A932" s="1383"/>
      <c r="E932" s="1478"/>
      <c r="H932" s="1478"/>
    </row>
    <row r="933" spans="1:8">
      <c r="A933" s="1383"/>
      <c r="E933" s="1478"/>
      <c r="H933" s="1478"/>
    </row>
    <row r="934" spans="1:8">
      <c r="A934" s="1383"/>
      <c r="E934" s="1478"/>
      <c r="H934" s="1478"/>
    </row>
    <row r="935" spans="1:8">
      <c r="A935" s="1383"/>
      <c r="E935" s="1478"/>
      <c r="H935" s="1478"/>
    </row>
    <row r="936" spans="1:8">
      <c r="A936" s="1383"/>
      <c r="E936" s="1478"/>
      <c r="H936" s="1478"/>
    </row>
    <row r="937" spans="1:8">
      <c r="A937" s="1383"/>
      <c r="E937" s="1478"/>
      <c r="H937" s="1478"/>
    </row>
    <row r="938" spans="1:8">
      <c r="A938" s="1383"/>
      <c r="E938" s="1478"/>
      <c r="H938" s="1478"/>
    </row>
    <row r="939" spans="1:8">
      <c r="A939" s="1383"/>
      <c r="E939" s="1478"/>
      <c r="H939" s="1478"/>
    </row>
    <row r="940" spans="1:8">
      <c r="A940" s="1383"/>
      <c r="E940" s="1478"/>
      <c r="H940" s="1478"/>
    </row>
    <row r="941" spans="1:8">
      <c r="A941" s="1383"/>
      <c r="E941" s="1478"/>
      <c r="H941" s="1478"/>
    </row>
    <row r="942" spans="1:8">
      <c r="A942" s="1383"/>
      <c r="E942" s="1478"/>
      <c r="H942" s="1478"/>
    </row>
    <row r="943" spans="1:8">
      <c r="A943" s="1383"/>
      <c r="E943" s="1478"/>
      <c r="H943" s="1478"/>
    </row>
    <row r="944" spans="1:8">
      <c r="A944" s="1383"/>
      <c r="E944" s="1478"/>
      <c r="H944" s="1478"/>
    </row>
    <row r="945" spans="1:8">
      <c r="A945" s="1383"/>
      <c r="E945" s="1478"/>
      <c r="H945" s="1478"/>
    </row>
    <row r="946" spans="1:8">
      <c r="A946" s="1383"/>
      <c r="E946" s="1478"/>
      <c r="H946" s="1478"/>
    </row>
    <row r="947" spans="1:8">
      <c r="A947" s="1383"/>
      <c r="E947" s="1478"/>
      <c r="H947" s="1478"/>
    </row>
    <row r="948" spans="1:8">
      <c r="A948" s="1383"/>
      <c r="E948" s="1478"/>
      <c r="H948" s="1478"/>
    </row>
    <row r="949" spans="1:8">
      <c r="A949" s="1383"/>
      <c r="E949" s="1478"/>
      <c r="H949" s="1478"/>
    </row>
    <row r="950" spans="1:8">
      <c r="A950" s="1383"/>
      <c r="E950" s="1478"/>
      <c r="H950" s="1478"/>
    </row>
    <row r="951" spans="1:8">
      <c r="A951" s="1383"/>
      <c r="E951" s="1478"/>
      <c r="H951" s="1478"/>
    </row>
    <row r="952" spans="1:8">
      <c r="A952" s="1383"/>
      <c r="E952" s="1478"/>
      <c r="H952" s="1478"/>
    </row>
    <row r="953" spans="1:8">
      <c r="A953" s="1383"/>
      <c r="E953" s="1478"/>
      <c r="H953" s="1478"/>
    </row>
    <row r="954" spans="1:8">
      <c r="A954" s="1383"/>
      <c r="E954" s="1478"/>
      <c r="H954" s="1478"/>
    </row>
    <row r="955" spans="1:8">
      <c r="A955" s="1383"/>
      <c r="E955" s="1478"/>
      <c r="H955" s="1478"/>
    </row>
    <row r="956" spans="1:8">
      <c r="A956" s="1383"/>
      <c r="E956" s="1478"/>
      <c r="H956" s="1478"/>
    </row>
    <row r="957" spans="1:8">
      <c r="A957" s="1383"/>
      <c r="E957" s="1478"/>
      <c r="H957" s="1478"/>
    </row>
    <row r="958" spans="1:8">
      <c r="A958" s="1383"/>
      <c r="E958" s="1478"/>
      <c r="H958" s="1478"/>
    </row>
    <row r="959" spans="1:8">
      <c r="A959" s="1383"/>
      <c r="E959" s="1478"/>
      <c r="H959" s="1478"/>
    </row>
    <row r="960" spans="1:8">
      <c r="A960" s="1383"/>
      <c r="E960" s="1478"/>
      <c r="H960" s="1478"/>
    </row>
    <row r="961" spans="1:8">
      <c r="A961" s="1383"/>
      <c r="E961" s="1478"/>
      <c r="H961" s="1478"/>
    </row>
    <row r="962" spans="1:8">
      <c r="A962" s="1383"/>
      <c r="E962" s="1478"/>
      <c r="H962" s="1478"/>
    </row>
    <row r="963" spans="1:8">
      <c r="A963" s="1383"/>
      <c r="E963" s="1478"/>
      <c r="H963" s="1478"/>
    </row>
    <row r="964" spans="1:8">
      <c r="A964" s="1383"/>
      <c r="E964" s="1478"/>
      <c r="H964" s="1478"/>
    </row>
    <row r="965" spans="1:8">
      <c r="A965" s="1383"/>
      <c r="E965" s="1478"/>
      <c r="H965" s="1478"/>
    </row>
    <row r="966" spans="1:8">
      <c r="A966" s="1383"/>
      <c r="E966" s="1478"/>
      <c r="H966" s="1478"/>
    </row>
    <row r="967" spans="1:8">
      <c r="A967" s="1383"/>
      <c r="E967" s="1478"/>
      <c r="H967" s="1478"/>
    </row>
    <row r="968" spans="1:8">
      <c r="A968" s="1383"/>
      <c r="E968" s="1478"/>
      <c r="H968" s="1478"/>
    </row>
    <row r="969" spans="1:8">
      <c r="A969" s="1383"/>
      <c r="E969" s="1478"/>
      <c r="H969" s="1478"/>
    </row>
    <row r="970" spans="1:8">
      <c r="A970" s="1383"/>
      <c r="E970" s="1478"/>
      <c r="H970" s="1478"/>
    </row>
    <row r="971" spans="1:8">
      <c r="A971" s="1383"/>
      <c r="E971" s="1478"/>
      <c r="H971" s="1478"/>
    </row>
    <row r="972" spans="1:8">
      <c r="A972" s="1383"/>
      <c r="E972" s="1478"/>
      <c r="H972" s="1478"/>
    </row>
    <row r="973" spans="1:8">
      <c r="A973" s="1383"/>
      <c r="E973" s="1478"/>
      <c r="H973" s="1478"/>
    </row>
    <row r="974" spans="1:8">
      <c r="A974" s="1383"/>
      <c r="E974" s="1478"/>
      <c r="H974" s="1478"/>
    </row>
    <row r="975" spans="1:8">
      <c r="A975" s="1383"/>
      <c r="E975" s="1478"/>
      <c r="H975" s="1478"/>
    </row>
    <row r="976" spans="1:8">
      <c r="A976" s="1383"/>
      <c r="E976" s="1478"/>
      <c r="H976" s="1478"/>
    </row>
    <row r="977" spans="1:8">
      <c r="A977" s="1383"/>
      <c r="E977" s="1478"/>
      <c r="H977" s="1478"/>
    </row>
    <row r="978" spans="1:8">
      <c r="A978" s="1383"/>
      <c r="E978" s="1478"/>
      <c r="H978" s="1478"/>
    </row>
    <row r="979" spans="1:8">
      <c r="A979" s="1383"/>
      <c r="E979" s="1478"/>
      <c r="H979" s="1478"/>
    </row>
    <row r="980" spans="1:8">
      <c r="A980" s="1383"/>
      <c r="E980" s="1478"/>
      <c r="H980" s="1478"/>
    </row>
    <row r="981" spans="1:8">
      <c r="A981" s="1383"/>
      <c r="E981" s="1478"/>
      <c r="H981" s="1478"/>
    </row>
    <row r="982" spans="1:8">
      <c r="A982" s="1383"/>
      <c r="E982" s="1478"/>
      <c r="H982" s="1478"/>
    </row>
    <row r="983" spans="1:8">
      <c r="A983" s="1383"/>
      <c r="E983" s="1478"/>
      <c r="H983" s="1478"/>
    </row>
    <row r="984" spans="1:8">
      <c r="A984" s="1383"/>
      <c r="E984" s="1478"/>
      <c r="H984" s="1478"/>
    </row>
    <row r="985" spans="1:8">
      <c r="A985" s="1383"/>
      <c r="E985" s="1478"/>
      <c r="H985" s="1478"/>
    </row>
    <row r="986" spans="1:8">
      <c r="A986" s="1383"/>
      <c r="E986" s="1478"/>
      <c r="H986" s="1478"/>
    </row>
    <row r="987" spans="1:8">
      <c r="A987" s="1383"/>
      <c r="E987" s="1478"/>
      <c r="H987" s="1478"/>
    </row>
    <row r="988" spans="1:8">
      <c r="A988" s="1383"/>
      <c r="E988" s="1478"/>
      <c r="H988" s="1478"/>
    </row>
    <row r="989" spans="1:8">
      <c r="A989" s="1383"/>
      <c r="E989" s="1478"/>
      <c r="H989" s="1478"/>
    </row>
    <row r="990" spans="1:8">
      <c r="A990" s="1383"/>
      <c r="E990" s="1478"/>
      <c r="H990" s="1478"/>
    </row>
    <row r="991" spans="1:8">
      <c r="A991" s="1383"/>
      <c r="E991" s="1478"/>
      <c r="H991" s="1478"/>
    </row>
    <row r="992" spans="1:8">
      <c r="A992" s="1383"/>
      <c r="E992" s="1478"/>
      <c r="H992" s="1478"/>
    </row>
    <row r="993" spans="1:8">
      <c r="A993" s="1383"/>
      <c r="E993" s="1478"/>
      <c r="H993" s="1478"/>
    </row>
    <row r="994" spans="1:8">
      <c r="A994" s="1383"/>
      <c r="E994" s="1478"/>
      <c r="H994" s="1478"/>
    </row>
    <row r="995" spans="1:8">
      <c r="A995" s="1383"/>
      <c r="E995" s="1478"/>
      <c r="H995" s="1478"/>
    </row>
    <row r="996" spans="1:8">
      <c r="A996" s="1383"/>
      <c r="E996" s="1478"/>
      <c r="H996" s="1478"/>
    </row>
    <row r="997" spans="1:8">
      <c r="A997" s="1383"/>
      <c r="E997" s="1478"/>
      <c r="H997" s="1478"/>
    </row>
    <row r="998" spans="1:8">
      <c r="A998" s="1383"/>
      <c r="E998" s="1478"/>
      <c r="H998" s="1478"/>
    </row>
    <row r="999" spans="1:8">
      <c r="A999" s="1383"/>
      <c r="E999" s="1478"/>
      <c r="H999" s="1478"/>
    </row>
    <row r="1000" spans="1:8">
      <c r="A1000" s="1383"/>
      <c r="E1000" s="1478"/>
      <c r="H1000" s="1478"/>
    </row>
    <row r="1001" spans="1:8">
      <c r="A1001" s="1383"/>
      <c r="E1001" s="1478"/>
      <c r="H1001" s="1478"/>
    </row>
    <row r="1002" spans="1:8">
      <c r="A1002" s="1383"/>
      <c r="E1002" s="1478"/>
      <c r="H1002" s="1478"/>
    </row>
    <row r="1003" spans="1:8">
      <c r="A1003" s="1383"/>
      <c r="E1003" s="1478"/>
      <c r="H1003" s="1478"/>
    </row>
    <row r="1004" spans="1:8">
      <c r="A1004" s="1383"/>
      <c r="E1004" s="1478"/>
      <c r="H1004" s="1478"/>
    </row>
    <row r="1005" spans="1:8">
      <c r="A1005" s="1383"/>
      <c r="E1005" s="1478"/>
      <c r="H1005" s="1478"/>
    </row>
    <row r="1006" spans="1:8">
      <c r="A1006" s="1383"/>
      <c r="E1006" s="1478"/>
      <c r="H1006" s="1478"/>
    </row>
    <row r="1007" spans="1:8">
      <c r="A1007" s="1383"/>
      <c r="E1007" s="1478"/>
      <c r="H1007" s="1478"/>
    </row>
    <row r="1008" spans="1:8">
      <c r="A1008" s="1383"/>
      <c r="E1008" s="1478"/>
      <c r="H1008" s="1478"/>
    </row>
    <row r="1009" spans="1:8">
      <c r="A1009" s="1383"/>
      <c r="E1009" s="1478"/>
      <c r="H1009" s="1478"/>
    </row>
    <row r="1010" spans="1:8">
      <c r="A1010" s="1383"/>
      <c r="E1010" s="1478"/>
      <c r="H1010" s="1478"/>
    </row>
    <row r="1011" spans="1:8">
      <c r="A1011" s="1383"/>
      <c r="E1011" s="1478"/>
      <c r="H1011" s="1478"/>
    </row>
    <row r="1012" spans="1:8">
      <c r="A1012" s="1383"/>
      <c r="E1012" s="1478"/>
      <c r="H1012" s="1478"/>
    </row>
    <row r="1013" spans="1:8">
      <c r="A1013" s="1383"/>
      <c r="E1013" s="1478"/>
      <c r="H1013" s="1478"/>
    </row>
    <row r="1014" spans="1:8">
      <c r="A1014" s="1383"/>
      <c r="E1014" s="1478"/>
      <c r="H1014" s="1478"/>
    </row>
    <row r="1015" spans="1:8">
      <c r="A1015" s="1383"/>
      <c r="E1015" s="1478"/>
      <c r="H1015" s="1478"/>
    </row>
    <row r="1016" spans="1:8">
      <c r="A1016" s="1383"/>
      <c r="E1016" s="1478"/>
      <c r="H1016" s="1478"/>
    </row>
    <row r="1017" spans="1:8">
      <c r="A1017" s="1383"/>
      <c r="E1017" s="1478"/>
      <c r="H1017" s="1478"/>
    </row>
    <row r="1018" spans="1:8">
      <c r="A1018" s="1383"/>
      <c r="E1018" s="1478"/>
      <c r="H1018" s="1478"/>
    </row>
    <row r="1019" spans="1:8">
      <c r="A1019" s="1383"/>
      <c r="E1019" s="1478"/>
      <c r="H1019" s="1478"/>
    </row>
    <row r="1020" spans="1:8">
      <c r="A1020" s="1383"/>
      <c r="E1020" s="1478"/>
      <c r="H1020" s="1478"/>
    </row>
    <row r="1021" spans="1:8">
      <c r="A1021" s="1383"/>
      <c r="E1021" s="1478"/>
      <c r="H1021" s="1478"/>
    </row>
    <row r="1022" spans="1:8">
      <c r="A1022" s="1383"/>
      <c r="E1022" s="1478"/>
      <c r="H1022" s="1478"/>
    </row>
    <row r="1023" spans="1:8">
      <c r="A1023" s="1383"/>
      <c r="E1023" s="1478"/>
      <c r="H1023" s="1478"/>
    </row>
    <row r="1024" spans="1:8">
      <c r="A1024" s="1383"/>
      <c r="E1024" s="1478"/>
      <c r="H1024" s="1478"/>
    </row>
    <row r="1025" spans="1:8">
      <c r="A1025" s="1383"/>
      <c r="E1025" s="1478"/>
      <c r="H1025" s="1478"/>
    </row>
    <row r="1026" spans="1:8">
      <c r="A1026" s="1383"/>
      <c r="E1026" s="1478"/>
      <c r="H1026" s="1478"/>
    </row>
    <row r="1027" spans="1:8">
      <c r="A1027" s="1383"/>
      <c r="E1027" s="1478"/>
      <c r="H1027" s="1478"/>
    </row>
    <row r="1028" spans="1:8">
      <c r="A1028" s="1383"/>
      <c r="E1028" s="1478"/>
      <c r="H1028" s="1478"/>
    </row>
    <row r="1029" spans="1:8">
      <c r="A1029" s="1383"/>
      <c r="E1029" s="1478"/>
      <c r="H1029" s="1478"/>
    </row>
    <row r="1030" spans="1:8">
      <c r="A1030" s="1383"/>
      <c r="E1030" s="1478"/>
      <c r="H1030" s="1478"/>
    </row>
    <row r="1031" spans="1:8">
      <c r="A1031" s="1383"/>
      <c r="E1031" s="1478"/>
      <c r="H1031" s="1478"/>
    </row>
    <row r="1032" spans="1:8">
      <c r="A1032" s="1383"/>
      <c r="E1032" s="1478"/>
      <c r="H1032" s="1478"/>
    </row>
    <row r="1033" spans="1:8">
      <c r="A1033" s="1383"/>
      <c r="E1033" s="1478"/>
      <c r="H1033" s="1478"/>
    </row>
    <row r="1034" spans="1:8">
      <c r="A1034" s="1383"/>
      <c r="E1034" s="1478"/>
      <c r="H1034" s="1478"/>
    </row>
    <row r="1035" spans="1:8">
      <c r="A1035" s="1383"/>
      <c r="E1035" s="1478"/>
      <c r="H1035" s="1478"/>
    </row>
    <row r="1036" spans="1:8">
      <c r="A1036" s="1383"/>
      <c r="E1036" s="1478"/>
      <c r="H1036" s="1478"/>
    </row>
    <row r="1037" spans="1:8">
      <c r="A1037" s="1383"/>
      <c r="E1037" s="1478"/>
      <c r="H1037" s="1478"/>
    </row>
    <row r="1038" spans="1:8">
      <c r="A1038" s="1383"/>
      <c r="E1038" s="1478"/>
      <c r="H1038" s="1478"/>
    </row>
    <row r="1039" spans="1:8">
      <c r="A1039" s="1383"/>
      <c r="E1039" s="1478"/>
      <c r="H1039" s="1478"/>
    </row>
    <row r="1040" spans="1:8">
      <c r="A1040" s="1383"/>
      <c r="E1040" s="1478"/>
      <c r="H1040" s="1478"/>
    </row>
    <row r="1041" spans="1:8">
      <c r="A1041" s="1383"/>
      <c r="E1041" s="1478"/>
      <c r="H1041" s="1478"/>
    </row>
    <row r="1042" spans="1:8">
      <c r="A1042" s="1383"/>
      <c r="E1042" s="1478"/>
      <c r="H1042" s="1478"/>
    </row>
    <row r="1043" spans="1:8">
      <c r="A1043" s="1383"/>
      <c r="E1043" s="1478"/>
      <c r="H1043" s="1478"/>
    </row>
    <row r="1044" spans="1:8">
      <c r="A1044" s="1383"/>
      <c r="E1044" s="1478"/>
      <c r="H1044" s="1478"/>
    </row>
    <row r="1045" spans="1:8">
      <c r="A1045" s="1383"/>
      <c r="E1045" s="1478"/>
      <c r="H1045" s="1478"/>
    </row>
    <row r="1046" spans="1:8">
      <c r="A1046" s="1383"/>
      <c r="E1046" s="1478"/>
      <c r="H1046" s="1478"/>
    </row>
    <row r="1047" spans="1:8">
      <c r="A1047" s="1383"/>
      <c r="E1047" s="1478"/>
      <c r="H1047" s="1478"/>
    </row>
    <row r="1048" spans="1:8">
      <c r="A1048" s="1383"/>
      <c r="E1048" s="1478"/>
      <c r="H1048" s="1478"/>
    </row>
    <row r="1049" spans="1:8">
      <c r="A1049" s="1383"/>
      <c r="E1049" s="1478"/>
      <c r="H1049" s="1478"/>
    </row>
    <row r="1050" spans="1:8">
      <c r="A1050" s="1383"/>
      <c r="E1050" s="1478"/>
      <c r="H1050" s="1478"/>
    </row>
    <row r="1051" spans="1:8">
      <c r="A1051" s="1383"/>
      <c r="E1051" s="1478"/>
      <c r="H1051" s="1478"/>
    </row>
    <row r="1052" spans="1:8">
      <c r="A1052" s="1383"/>
      <c r="E1052" s="1478"/>
      <c r="H1052" s="1478"/>
    </row>
    <row r="1053" spans="1:8">
      <c r="A1053" s="1383"/>
      <c r="E1053" s="1478"/>
      <c r="H1053" s="1478"/>
    </row>
    <row r="1054" spans="1:8">
      <c r="A1054" s="1383"/>
      <c r="E1054" s="1478"/>
      <c r="H1054" s="1478"/>
    </row>
    <row r="1055" spans="1:8">
      <c r="A1055" s="1383"/>
      <c r="E1055" s="1478"/>
      <c r="H1055" s="1478"/>
    </row>
    <row r="1056" spans="1:8">
      <c r="A1056" s="1383"/>
      <c r="E1056" s="1478"/>
      <c r="H1056" s="1478"/>
    </row>
    <row r="1057" spans="1:8">
      <c r="A1057" s="1383"/>
      <c r="E1057" s="1478"/>
      <c r="H1057" s="1478"/>
    </row>
    <row r="1058" spans="1:8">
      <c r="A1058" s="1383"/>
      <c r="E1058" s="1478"/>
      <c r="H1058" s="1478"/>
    </row>
    <row r="1059" spans="1:8">
      <c r="A1059" s="1383"/>
      <c r="E1059" s="1478"/>
      <c r="H1059" s="1478"/>
    </row>
    <row r="1060" spans="1:8">
      <c r="A1060" s="1383"/>
      <c r="E1060" s="1478"/>
      <c r="H1060" s="1478"/>
    </row>
    <row r="1061" spans="1:8">
      <c r="A1061" s="1383"/>
      <c r="E1061" s="1478"/>
      <c r="H1061" s="1478"/>
    </row>
    <row r="1062" spans="1:8">
      <c r="A1062" s="1383"/>
      <c r="E1062" s="1478"/>
      <c r="H1062" s="1478"/>
    </row>
    <row r="1063" spans="1:8">
      <c r="A1063" s="1383"/>
      <c r="E1063" s="1478"/>
      <c r="H1063" s="1478"/>
    </row>
    <row r="1064" spans="1:8">
      <c r="A1064" s="1383"/>
      <c r="E1064" s="1478"/>
      <c r="H1064" s="1478"/>
    </row>
    <row r="1065" spans="1:8">
      <c r="A1065" s="1383"/>
      <c r="E1065" s="1478"/>
      <c r="H1065" s="1478"/>
    </row>
    <row r="1066" spans="1:8">
      <c r="A1066" s="1383"/>
      <c r="E1066" s="1478"/>
      <c r="H1066" s="1478"/>
    </row>
    <row r="1067" spans="1:8">
      <c r="A1067" s="1383"/>
      <c r="E1067" s="1478"/>
      <c r="H1067" s="1478"/>
    </row>
    <row r="1068" spans="1:8">
      <c r="A1068" s="1383"/>
      <c r="E1068" s="1478"/>
      <c r="H1068" s="1478"/>
    </row>
    <row r="1069" spans="1:8">
      <c r="A1069" s="1383"/>
      <c r="E1069" s="1478"/>
      <c r="H1069" s="1478"/>
    </row>
    <row r="1070" spans="1:8">
      <c r="A1070" s="1383"/>
      <c r="E1070" s="1478"/>
      <c r="H1070" s="1478"/>
    </row>
    <row r="1071" spans="1:8">
      <c r="A1071" s="1383"/>
      <c r="E1071" s="1478"/>
      <c r="H1071" s="1478"/>
    </row>
    <row r="1072" spans="1:8">
      <c r="A1072" s="1383"/>
      <c r="E1072" s="1478"/>
      <c r="H1072" s="1478"/>
    </row>
    <row r="1073" spans="1:8">
      <c r="A1073" s="1383"/>
      <c r="E1073" s="1478"/>
      <c r="H1073" s="1478"/>
    </row>
    <row r="1074" spans="1:8">
      <c r="A1074" s="1383"/>
      <c r="E1074" s="1478"/>
      <c r="H1074" s="1478"/>
    </row>
    <row r="1075" spans="1:8">
      <c r="A1075" s="1383"/>
      <c r="E1075" s="1478"/>
      <c r="H1075" s="1478"/>
    </row>
    <row r="1076" spans="1:8">
      <c r="A1076" s="1383"/>
      <c r="E1076" s="1478"/>
      <c r="H1076" s="1478"/>
    </row>
    <row r="1077" spans="1:8">
      <c r="A1077" s="1383"/>
      <c r="E1077" s="1478"/>
      <c r="H1077" s="1478"/>
    </row>
    <row r="1078" spans="1:8">
      <c r="A1078" s="1383"/>
      <c r="E1078" s="1478"/>
      <c r="H1078" s="1478"/>
    </row>
    <row r="1079" spans="1:8">
      <c r="A1079" s="1383"/>
      <c r="E1079" s="1478"/>
      <c r="H1079" s="1478"/>
    </row>
    <row r="1080" spans="1:8">
      <c r="A1080" s="1383"/>
      <c r="E1080" s="1478"/>
      <c r="H1080" s="1478"/>
    </row>
    <row r="1081" spans="1:8">
      <c r="A1081" s="1383"/>
      <c r="E1081" s="1478"/>
      <c r="H1081" s="1478"/>
    </row>
    <row r="1082" spans="1:8">
      <c r="A1082" s="1383"/>
      <c r="E1082" s="1478"/>
      <c r="H1082" s="1478"/>
    </row>
    <row r="1083" spans="1:8">
      <c r="A1083" s="1383"/>
      <c r="E1083" s="1478"/>
      <c r="H1083" s="1478"/>
    </row>
    <row r="1084" spans="1:8">
      <c r="A1084" s="1383"/>
      <c r="E1084" s="1478"/>
      <c r="H1084" s="1478"/>
    </row>
    <row r="1085" spans="1:8">
      <c r="A1085" s="1383"/>
      <c r="E1085" s="1478"/>
      <c r="H1085" s="1478"/>
    </row>
    <row r="1086" spans="1:8">
      <c r="A1086" s="1383"/>
      <c r="E1086" s="1478"/>
      <c r="H1086" s="1478"/>
    </row>
    <row r="1087" spans="1:8">
      <c r="A1087" s="1383"/>
      <c r="E1087" s="1478"/>
      <c r="H1087" s="1478"/>
    </row>
    <row r="1088" spans="1:8">
      <c r="A1088" s="1383"/>
      <c r="E1088" s="1478"/>
      <c r="H1088" s="1478"/>
    </row>
    <row r="1089" spans="1:8">
      <c r="A1089" s="1383"/>
      <c r="E1089" s="1478"/>
      <c r="H1089" s="1478"/>
    </row>
    <row r="1090" spans="1:8">
      <c r="A1090" s="1383"/>
      <c r="E1090" s="1478"/>
      <c r="H1090" s="1478"/>
    </row>
    <row r="1091" spans="1:8">
      <c r="A1091" s="1383"/>
      <c r="E1091" s="1478"/>
      <c r="H1091" s="1478"/>
    </row>
    <row r="1092" spans="1:8">
      <c r="A1092" s="1383"/>
      <c r="E1092" s="1478"/>
      <c r="H1092" s="1478"/>
    </row>
    <row r="1093" spans="1:8">
      <c r="A1093" s="1383"/>
      <c r="E1093" s="1478"/>
      <c r="H1093" s="1478"/>
    </row>
    <row r="1094" spans="1:8">
      <c r="A1094" s="1383"/>
      <c r="E1094" s="1478"/>
      <c r="H1094" s="1478"/>
    </row>
    <row r="1095" spans="1:8">
      <c r="A1095" s="1383"/>
      <c r="E1095" s="1478"/>
      <c r="H1095" s="1478"/>
    </row>
    <row r="1096" spans="1:8">
      <c r="A1096" s="1383"/>
      <c r="E1096" s="1478"/>
      <c r="H1096" s="1478"/>
    </row>
    <row r="1097" spans="1:8">
      <c r="A1097" s="1383"/>
      <c r="E1097" s="1478"/>
      <c r="H1097" s="1478"/>
    </row>
    <row r="1098" spans="1:8">
      <c r="A1098" s="1383"/>
      <c r="E1098" s="1478"/>
      <c r="H1098" s="1478"/>
    </row>
    <row r="1099" spans="1:8">
      <c r="A1099" s="1383"/>
      <c r="E1099" s="1478"/>
      <c r="H1099" s="1478"/>
    </row>
    <row r="1100" spans="1:8">
      <c r="A1100" s="1383"/>
      <c r="E1100" s="1478"/>
      <c r="H1100" s="1478"/>
    </row>
    <row r="1101" spans="1:8">
      <c r="A1101" s="1383"/>
      <c r="E1101" s="1478"/>
      <c r="H1101" s="1478"/>
    </row>
    <row r="1102" spans="1:8">
      <c r="A1102" s="1383"/>
      <c r="E1102" s="1478"/>
      <c r="H1102" s="1478"/>
    </row>
    <row r="1103" spans="1:8">
      <c r="A1103" s="1383"/>
      <c r="E1103" s="1478"/>
      <c r="H1103" s="1478"/>
    </row>
    <row r="1104" spans="1:8">
      <c r="A1104" s="1383"/>
      <c r="E1104" s="1478"/>
      <c r="H1104" s="1478"/>
    </row>
    <row r="1105" spans="1:8">
      <c r="A1105" s="1383"/>
      <c r="E1105" s="1478"/>
      <c r="H1105" s="1478"/>
    </row>
    <row r="1106" spans="1:8">
      <c r="A1106" s="1383"/>
      <c r="E1106" s="1478"/>
      <c r="H1106" s="1478"/>
    </row>
    <row r="1107" spans="1:8">
      <c r="A1107" s="1383"/>
      <c r="E1107" s="1478"/>
      <c r="H1107" s="1478"/>
    </row>
    <row r="1108" spans="1:8">
      <c r="A1108" s="1383"/>
      <c r="E1108" s="1478"/>
      <c r="H1108" s="1478"/>
    </row>
    <row r="1109" spans="1:8">
      <c r="A1109" s="1383"/>
      <c r="E1109" s="1478"/>
      <c r="H1109" s="1478"/>
    </row>
    <row r="1110" spans="1:8">
      <c r="A1110" s="1383"/>
      <c r="E1110" s="1478"/>
      <c r="H1110" s="1478"/>
    </row>
    <row r="1111" spans="1:8">
      <c r="A1111" s="1383"/>
      <c r="E1111" s="1478"/>
      <c r="H1111" s="1478"/>
    </row>
    <row r="1112" spans="1:8">
      <c r="A1112" s="1383"/>
      <c r="E1112" s="1478"/>
      <c r="H1112" s="1478"/>
    </row>
    <row r="1113" spans="1:8">
      <c r="A1113" s="1383"/>
      <c r="E1113" s="1478"/>
      <c r="H1113" s="1478"/>
    </row>
    <row r="1114" spans="1:8">
      <c r="A1114" s="1383"/>
      <c r="E1114" s="1478"/>
      <c r="H1114" s="1478"/>
    </row>
    <row r="1115" spans="1:8">
      <c r="A1115" s="1383"/>
      <c r="E1115" s="1478"/>
      <c r="H1115" s="1478"/>
    </row>
    <row r="1116" spans="1:8">
      <c r="A1116" s="1383"/>
      <c r="E1116" s="1478"/>
      <c r="H1116" s="1478"/>
    </row>
    <row r="1117" spans="1:8">
      <c r="A1117" s="1383"/>
      <c r="E1117" s="1478"/>
      <c r="H1117" s="1478"/>
    </row>
    <row r="1118" spans="1:8">
      <c r="A1118" s="1383"/>
      <c r="E1118" s="1478"/>
      <c r="H1118" s="1478"/>
    </row>
    <row r="1119" spans="1:8">
      <c r="A1119" s="1383"/>
      <c r="E1119" s="1478"/>
      <c r="H1119" s="1478"/>
    </row>
    <row r="1120" spans="1:8">
      <c r="A1120" s="1383"/>
      <c r="E1120" s="1478"/>
      <c r="H1120" s="1478"/>
    </row>
    <row r="1121" spans="1:8">
      <c r="A1121" s="1383"/>
      <c r="E1121" s="1478"/>
      <c r="H1121" s="1478"/>
    </row>
    <row r="1122" spans="1:8">
      <c r="A1122" s="1383"/>
      <c r="E1122" s="1478"/>
      <c r="H1122" s="1478"/>
    </row>
    <row r="1123" spans="1:8">
      <c r="A1123" s="1383"/>
      <c r="E1123" s="1478"/>
      <c r="H1123" s="1478"/>
    </row>
    <row r="1124" spans="1:8">
      <c r="A1124" s="1383"/>
      <c r="E1124" s="1478"/>
      <c r="H1124" s="1478"/>
    </row>
    <row r="1125" spans="1:8">
      <c r="A1125" s="1383"/>
      <c r="E1125" s="1478"/>
      <c r="H1125" s="1478"/>
    </row>
    <row r="1126" spans="1:8">
      <c r="A1126" s="1383"/>
      <c r="E1126" s="1478"/>
      <c r="H1126" s="1478"/>
    </row>
    <row r="1127" spans="1:8">
      <c r="A1127" s="1383"/>
      <c r="E1127" s="1478"/>
      <c r="H1127" s="1478"/>
    </row>
    <row r="1128" spans="1:8">
      <c r="A1128" s="1383"/>
      <c r="E1128" s="1478"/>
      <c r="H1128" s="1478"/>
    </row>
    <row r="1129" spans="1:8">
      <c r="A1129" s="1383"/>
      <c r="E1129" s="1478"/>
      <c r="H1129" s="1478"/>
    </row>
    <row r="1130" spans="1:8">
      <c r="A1130" s="1383"/>
      <c r="E1130" s="1478"/>
      <c r="H1130" s="1478"/>
    </row>
    <row r="1131" spans="1:8">
      <c r="A1131" s="1383"/>
      <c r="E1131" s="1478"/>
      <c r="H1131" s="1478"/>
    </row>
    <row r="1132" spans="1:8">
      <c r="A1132" s="1383"/>
      <c r="E1132" s="1478"/>
      <c r="H1132" s="1478"/>
    </row>
    <row r="1133" spans="1:8">
      <c r="A1133" s="1383"/>
      <c r="E1133" s="1478"/>
      <c r="H1133" s="1478"/>
    </row>
    <row r="1134" spans="1:8">
      <c r="A1134" s="1383"/>
      <c r="E1134" s="1478"/>
      <c r="H1134" s="1478"/>
    </row>
    <row r="1135" spans="1:8">
      <c r="A1135" s="1383"/>
      <c r="E1135" s="1478"/>
      <c r="H1135" s="1478"/>
    </row>
    <row r="1136" spans="1:8">
      <c r="A1136" s="1383"/>
      <c r="E1136" s="1478"/>
      <c r="H1136" s="1478"/>
    </row>
    <row r="1137" spans="1:8">
      <c r="A1137" s="1383"/>
      <c r="E1137" s="1478"/>
      <c r="H1137" s="1478"/>
    </row>
    <row r="1138" spans="1:8">
      <c r="A1138" s="1383"/>
      <c r="E1138" s="1478"/>
      <c r="H1138" s="1478"/>
    </row>
    <row r="1139" spans="1:8">
      <c r="A1139" s="1383"/>
      <c r="E1139" s="1478"/>
      <c r="H1139" s="1478"/>
    </row>
    <row r="1140" spans="1:8">
      <c r="A1140" s="1383"/>
      <c r="E1140" s="1478"/>
      <c r="H1140" s="1478"/>
    </row>
    <row r="1141" spans="1:8">
      <c r="A1141" s="1383"/>
      <c r="E1141" s="1478"/>
      <c r="H1141" s="1478"/>
    </row>
    <row r="1142" spans="1:8">
      <c r="A1142" s="1383"/>
      <c r="E1142" s="1478"/>
      <c r="H1142" s="1478"/>
    </row>
    <row r="1143" spans="1:8">
      <c r="A1143" s="1383"/>
      <c r="E1143" s="1478"/>
      <c r="H1143" s="1478"/>
    </row>
    <row r="1144" spans="1:8">
      <c r="A1144" s="1383"/>
      <c r="E1144" s="1478"/>
      <c r="H1144" s="1478"/>
    </row>
    <row r="1145" spans="1:8">
      <c r="A1145" s="1383"/>
      <c r="E1145" s="1478"/>
      <c r="H1145" s="1478"/>
    </row>
    <row r="1146" spans="1:8">
      <c r="A1146" s="1383"/>
      <c r="E1146" s="1478"/>
      <c r="H1146" s="1478"/>
    </row>
    <row r="1147" spans="1:8">
      <c r="A1147" s="1383"/>
      <c r="E1147" s="1478"/>
      <c r="H1147" s="1478"/>
    </row>
    <row r="1148" spans="1:8">
      <c r="A1148" s="1383"/>
      <c r="E1148" s="1478"/>
      <c r="H1148" s="1478"/>
    </row>
    <row r="1149" spans="1:8">
      <c r="A1149" s="1383"/>
      <c r="E1149" s="1478"/>
      <c r="H1149" s="1478"/>
    </row>
    <row r="1150" spans="1:8">
      <c r="A1150" s="1383"/>
      <c r="E1150" s="1478"/>
      <c r="H1150" s="1478"/>
    </row>
    <row r="1151" spans="1:8">
      <c r="A1151" s="1383"/>
      <c r="E1151" s="1478"/>
      <c r="H1151" s="1478"/>
    </row>
    <row r="1152" spans="1:8">
      <c r="A1152" s="1383"/>
      <c r="E1152" s="1478"/>
      <c r="H1152" s="1478"/>
    </row>
    <row r="1153" spans="1:8">
      <c r="A1153" s="1383"/>
      <c r="E1153" s="1478"/>
      <c r="H1153" s="1478"/>
    </row>
    <row r="1154" spans="1:8">
      <c r="A1154" s="1383"/>
      <c r="E1154" s="1478"/>
      <c r="H1154" s="1478"/>
    </row>
    <row r="1155" spans="1:8">
      <c r="A1155" s="1383"/>
      <c r="E1155" s="1478"/>
      <c r="H1155" s="1478"/>
    </row>
    <row r="1156" spans="1:8">
      <c r="A1156" s="1383"/>
      <c r="E1156" s="1478"/>
      <c r="H1156" s="1478"/>
    </row>
    <row r="1157" spans="1:8">
      <c r="A1157" s="1383"/>
      <c r="E1157" s="1478"/>
      <c r="H1157" s="1478"/>
    </row>
    <row r="1158" spans="1:8">
      <c r="A1158" s="1383"/>
      <c r="E1158" s="1478"/>
      <c r="H1158" s="1478"/>
    </row>
    <row r="1159" spans="1:8">
      <c r="A1159" s="1383"/>
      <c r="E1159" s="1478"/>
      <c r="H1159" s="1478"/>
    </row>
    <row r="1160" spans="1:8">
      <c r="A1160" s="1383"/>
      <c r="E1160" s="1478"/>
      <c r="H1160" s="1478"/>
    </row>
    <row r="1161" spans="1:8">
      <c r="A1161" s="1383"/>
      <c r="E1161" s="1478"/>
      <c r="H1161" s="1478"/>
    </row>
    <row r="1162" spans="1:8">
      <c r="A1162" s="1383"/>
      <c r="E1162" s="1478"/>
      <c r="H1162" s="1478"/>
    </row>
    <row r="1163" spans="1:8">
      <c r="A1163" s="1383"/>
      <c r="E1163" s="1478"/>
      <c r="H1163" s="1478"/>
    </row>
    <row r="1164" spans="1:8">
      <c r="A1164" s="1383"/>
      <c r="E1164" s="1478"/>
      <c r="H1164" s="1478"/>
    </row>
    <row r="1165" spans="1:8">
      <c r="A1165" s="1383"/>
      <c r="E1165" s="1478"/>
      <c r="H1165" s="1478"/>
    </row>
    <row r="1166" spans="1:8">
      <c r="A1166" s="1383"/>
      <c r="E1166" s="1478"/>
      <c r="H1166" s="1478"/>
    </row>
    <row r="1167" spans="1:8">
      <c r="A1167" s="1383"/>
      <c r="E1167" s="1478"/>
      <c r="H1167" s="1478"/>
    </row>
    <row r="1168" spans="1:8">
      <c r="A1168" s="1383"/>
      <c r="E1168" s="1478"/>
      <c r="H1168" s="1478"/>
    </row>
    <row r="1169" spans="1:8">
      <c r="A1169" s="1383"/>
      <c r="E1169" s="1478"/>
      <c r="H1169" s="1478"/>
    </row>
    <row r="1170" spans="1:8">
      <c r="A1170" s="1383"/>
      <c r="E1170" s="1478"/>
      <c r="H1170" s="1478"/>
    </row>
    <row r="1171" spans="1:8">
      <c r="A1171" s="1383"/>
      <c r="E1171" s="1478"/>
      <c r="H1171" s="1478"/>
    </row>
    <row r="1172" spans="1:8">
      <c r="A1172" s="1383"/>
      <c r="E1172" s="1478"/>
      <c r="H1172" s="1478"/>
    </row>
    <row r="1173" spans="1:8">
      <c r="A1173" s="1383"/>
      <c r="E1173" s="1478"/>
      <c r="H1173" s="1478"/>
    </row>
    <row r="1174" spans="1:8">
      <c r="A1174" s="1383"/>
      <c r="E1174" s="1478"/>
      <c r="H1174" s="1478"/>
    </row>
    <row r="1175" spans="1:8">
      <c r="A1175" s="1383"/>
      <c r="E1175" s="1478"/>
      <c r="H1175" s="1478"/>
    </row>
    <row r="1176" spans="1:8">
      <c r="A1176" s="1383"/>
      <c r="E1176" s="1478"/>
      <c r="H1176" s="1478"/>
    </row>
    <row r="1177" spans="1:8">
      <c r="A1177" s="1383"/>
      <c r="E1177" s="1478"/>
      <c r="H1177" s="1478"/>
    </row>
    <row r="1178" spans="1:8">
      <c r="A1178" s="1383"/>
      <c r="E1178" s="1478"/>
      <c r="H1178" s="1478"/>
    </row>
    <row r="1179" spans="1:8">
      <c r="A1179" s="1383"/>
      <c r="E1179" s="1478"/>
      <c r="H1179" s="1478"/>
    </row>
    <row r="1180" spans="1:8">
      <c r="A1180" s="1383"/>
      <c r="E1180" s="1478"/>
      <c r="H1180" s="1478"/>
    </row>
    <row r="1181" spans="1:8">
      <c r="A1181" s="1383"/>
      <c r="E1181" s="1478"/>
      <c r="H1181" s="1478"/>
    </row>
    <row r="1182" spans="1:8">
      <c r="A1182" s="1383"/>
      <c r="E1182" s="1478"/>
      <c r="H1182" s="1478"/>
    </row>
    <row r="1183" spans="1:8">
      <c r="A1183" s="1383"/>
      <c r="E1183" s="1478"/>
      <c r="H1183" s="1478"/>
    </row>
    <row r="1184" spans="1:8">
      <c r="A1184" s="1383"/>
      <c r="E1184" s="1478"/>
      <c r="H1184" s="1478"/>
    </row>
    <row r="1185" spans="1:8">
      <c r="A1185" s="1383"/>
      <c r="E1185" s="1478"/>
      <c r="H1185" s="1478"/>
    </row>
    <row r="1186" spans="1:8">
      <c r="A1186" s="1383"/>
      <c r="E1186" s="1478"/>
      <c r="H1186" s="1478"/>
    </row>
    <row r="1187" spans="1:8">
      <c r="A1187" s="1383"/>
      <c r="E1187" s="1478"/>
      <c r="H1187" s="1478"/>
    </row>
    <row r="1188" spans="1:8">
      <c r="A1188" s="1383"/>
      <c r="E1188" s="1478"/>
      <c r="H1188" s="1478"/>
    </row>
    <row r="1189" spans="1:8">
      <c r="A1189" s="1383"/>
      <c r="E1189" s="1478"/>
      <c r="H1189" s="1478"/>
    </row>
    <row r="1190" spans="1:8">
      <c r="A1190" s="1383"/>
      <c r="E1190" s="1478"/>
      <c r="H1190" s="1478"/>
    </row>
    <row r="1191" spans="1:8">
      <c r="A1191" s="1383"/>
      <c r="E1191" s="1478"/>
      <c r="H1191" s="1478"/>
    </row>
    <row r="1192" spans="1:8">
      <c r="A1192" s="1383"/>
      <c r="E1192" s="1478"/>
      <c r="H1192" s="1478"/>
    </row>
    <row r="1193" spans="1:8">
      <c r="A1193" s="1383"/>
      <c r="E1193" s="1478"/>
      <c r="H1193" s="1478"/>
    </row>
    <row r="1194" spans="1:8">
      <c r="A1194" s="1383"/>
      <c r="E1194" s="1478"/>
      <c r="H1194" s="1478"/>
    </row>
    <row r="1195" spans="1:8">
      <c r="A1195" s="1383"/>
      <c r="E1195" s="1478"/>
      <c r="H1195" s="1478"/>
    </row>
    <row r="1196" spans="1:8">
      <c r="A1196" s="1383"/>
      <c r="E1196" s="1478"/>
      <c r="H1196" s="1478"/>
    </row>
    <row r="1197" spans="1:8">
      <c r="A1197" s="1383"/>
      <c r="E1197" s="1478"/>
      <c r="H1197" s="1478"/>
    </row>
    <row r="1198" spans="1:8">
      <c r="A1198" s="1383"/>
      <c r="E1198" s="1478"/>
      <c r="H1198" s="1478"/>
    </row>
    <row r="1199" spans="1:8">
      <c r="A1199" s="1383"/>
      <c r="E1199" s="1478"/>
      <c r="H1199" s="1478"/>
    </row>
    <row r="1200" spans="1:8">
      <c r="A1200" s="1383"/>
      <c r="E1200" s="1478"/>
      <c r="H1200" s="1478"/>
    </row>
    <row r="1201" spans="1:8">
      <c r="A1201" s="1383"/>
      <c r="E1201" s="1478"/>
      <c r="H1201" s="1478"/>
    </row>
    <row r="1202" spans="1:8">
      <c r="A1202" s="1383"/>
      <c r="E1202" s="1478"/>
      <c r="H1202" s="1478"/>
    </row>
    <row r="1203" spans="1:8">
      <c r="A1203" s="1383"/>
      <c r="E1203" s="1478"/>
      <c r="H1203" s="1478"/>
    </row>
    <row r="1204" spans="1:8">
      <c r="A1204" s="1383"/>
      <c r="E1204" s="1478"/>
      <c r="H1204" s="1478"/>
    </row>
    <row r="1205" spans="1:8">
      <c r="A1205" s="1383"/>
      <c r="E1205" s="1478"/>
      <c r="H1205" s="1478"/>
    </row>
    <row r="1206" spans="1:8">
      <c r="A1206" s="1383"/>
      <c r="E1206" s="1478"/>
      <c r="H1206" s="1478"/>
    </row>
    <row r="1207" spans="1:8">
      <c r="A1207" s="1383"/>
      <c r="E1207" s="1478"/>
      <c r="H1207" s="1478"/>
    </row>
    <row r="1208" spans="1:8">
      <c r="A1208" s="1383"/>
      <c r="E1208" s="1478"/>
      <c r="H1208" s="1478"/>
    </row>
    <row r="1209" spans="1:8">
      <c r="A1209" s="1383"/>
      <c r="E1209" s="1478"/>
      <c r="H1209" s="1478"/>
    </row>
    <row r="1210" spans="1:8">
      <c r="A1210" s="1383"/>
      <c r="E1210" s="1478"/>
      <c r="H1210" s="1478"/>
    </row>
    <row r="1211" spans="1:8">
      <c r="A1211" s="1383"/>
      <c r="E1211" s="1478"/>
      <c r="H1211" s="1478"/>
    </row>
    <row r="1212" spans="1:8">
      <c r="A1212" s="1383"/>
      <c r="E1212" s="1478"/>
      <c r="H1212" s="1478"/>
    </row>
    <row r="1213" spans="1:8">
      <c r="A1213" s="1383"/>
      <c r="E1213" s="1478"/>
      <c r="H1213" s="1478"/>
    </row>
    <row r="1214" spans="1:8">
      <c r="A1214" s="1383"/>
      <c r="E1214" s="1478"/>
      <c r="H1214" s="1478"/>
    </row>
    <row r="1215" spans="1:8">
      <c r="A1215" s="1383"/>
      <c r="E1215" s="1478"/>
      <c r="H1215" s="1478"/>
    </row>
    <row r="1216" spans="1:8">
      <c r="A1216" s="1383"/>
      <c r="E1216" s="1478"/>
      <c r="H1216" s="1478"/>
    </row>
    <row r="1217" spans="1:8">
      <c r="A1217" s="1383"/>
      <c r="E1217" s="1478"/>
      <c r="H1217" s="1478"/>
    </row>
    <row r="1218" spans="1:8">
      <c r="A1218" s="1383"/>
      <c r="E1218" s="1478"/>
      <c r="H1218" s="1478"/>
    </row>
    <row r="1219" spans="1:8">
      <c r="A1219" s="1383"/>
      <c r="E1219" s="1478"/>
      <c r="H1219" s="1478"/>
    </row>
    <row r="1220" spans="1:8">
      <c r="A1220" s="1383"/>
      <c r="E1220" s="1478"/>
      <c r="H1220" s="1478"/>
    </row>
    <row r="1221" spans="1:8">
      <c r="A1221" s="1383"/>
      <c r="E1221" s="1478"/>
      <c r="H1221" s="1478"/>
    </row>
    <row r="1222" spans="1:8">
      <c r="A1222" s="1383"/>
      <c r="E1222" s="1478"/>
      <c r="H1222" s="1478"/>
    </row>
    <row r="1223" spans="1:8">
      <c r="A1223" s="1383"/>
      <c r="E1223" s="1478"/>
      <c r="H1223" s="1478"/>
    </row>
    <row r="1224" spans="1:8">
      <c r="A1224" s="1383"/>
      <c r="E1224" s="1478"/>
      <c r="H1224" s="1478"/>
    </row>
    <row r="1225" spans="1:8">
      <c r="A1225" s="1383"/>
      <c r="E1225" s="1478"/>
      <c r="H1225" s="1478"/>
    </row>
    <row r="1226" spans="1:8">
      <c r="A1226" s="1383"/>
      <c r="E1226" s="1478"/>
      <c r="H1226" s="1478"/>
    </row>
    <row r="1227" spans="1:8">
      <c r="A1227" s="1383"/>
      <c r="E1227" s="1478"/>
      <c r="H1227" s="1478"/>
    </row>
    <row r="1228" spans="1:8">
      <c r="A1228" s="1383"/>
      <c r="E1228" s="1478"/>
      <c r="H1228" s="1478"/>
    </row>
    <row r="1229" spans="1:8">
      <c r="A1229" s="1383"/>
      <c r="E1229" s="1478"/>
      <c r="H1229" s="1478"/>
    </row>
    <row r="1230" spans="1:8">
      <c r="A1230" s="1383"/>
      <c r="E1230" s="1478"/>
      <c r="H1230" s="1478"/>
    </row>
    <row r="1231" spans="1:8">
      <c r="A1231" s="1383"/>
      <c r="E1231" s="1478"/>
      <c r="H1231" s="1478"/>
    </row>
    <row r="1232" spans="1:8">
      <c r="A1232" s="1383"/>
      <c r="E1232" s="1478"/>
      <c r="H1232" s="1478"/>
    </row>
    <row r="1233" spans="1:8">
      <c r="A1233" s="1383"/>
      <c r="E1233" s="1478"/>
      <c r="H1233" s="1478"/>
    </row>
    <row r="1234" spans="1:8">
      <c r="A1234" s="1383"/>
      <c r="E1234" s="1478"/>
      <c r="H1234" s="1478"/>
    </row>
    <row r="1235" spans="1:8">
      <c r="A1235" s="1383"/>
      <c r="E1235" s="1478"/>
      <c r="H1235" s="1478"/>
    </row>
    <row r="1236" spans="1:8">
      <c r="A1236" s="1383"/>
      <c r="E1236" s="1478"/>
      <c r="H1236" s="1478"/>
    </row>
    <row r="1237" spans="1:8">
      <c r="A1237" s="1383"/>
      <c r="E1237" s="1478"/>
      <c r="H1237" s="1478"/>
    </row>
    <row r="1238" spans="1:8">
      <c r="A1238" s="1383"/>
      <c r="E1238" s="1478"/>
      <c r="H1238" s="1478"/>
    </row>
    <row r="1239" spans="1:8">
      <c r="A1239" s="1383"/>
      <c r="E1239" s="1478"/>
      <c r="H1239" s="1478"/>
    </row>
    <row r="1240" spans="1:8">
      <c r="A1240" s="1383"/>
      <c r="E1240" s="1478"/>
      <c r="H1240" s="1478"/>
    </row>
    <row r="1241" spans="1:8">
      <c r="A1241" s="1383"/>
      <c r="E1241" s="1478"/>
      <c r="H1241" s="1478"/>
    </row>
    <row r="1242" spans="1:8">
      <c r="A1242" s="1383"/>
      <c r="E1242" s="1478"/>
      <c r="H1242" s="1478"/>
    </row>
    <row r="1243" spans="1:8">
      <c r="A1243" s="1383"/>
      <c r="E1243" s="1478"/>
      <c r="H1243" s="1478"/>
    </row>
    <row r="1244" spans="1:8">
      <c r="A1244" s="1383"/>
      <c r="E1244" s="1478"/>
      <c r="H1244" s="1478"/>
    </row>
    <row r="1245" spans="1:8">
      <c r="A1245" s="1383"/>
      <c r="E1245" s="1478"/>
      <c r="H1245" s="1478"/>
    </row>
    <row r="1246" spans="1:8">
      <c r="A1246" s="1383"/>
      <c r="E1246" s="1478"/>
      <c r="H1246" s="1478"/>
    </row>
    <row r="1247" spans="1:8">
      <c r="A1247" s="1383"/>
      <c r="E1247" s="1478"/>
      <c r="H1247" s="1478"/>
    </row>
    <row r="1248" spans="1:8">
      <c r="A1248" s="1383"/>
      <c r="E1248" s="1478"/>
      <c r="H1248" s="1478"/>
    </row>
    <row r="1249" spans="1:8">
      <c r="A1249" s="1383"/>
      <c r="E1249" s="1478"/>
      <c r="H1249" s="1478"/>
    </row>
    <row r="1250" spans="1:8">
      <c r="A1250" s="1383"/>
      <c r="E1250" s="1478"/>
      <c r="H1250" s="1478"/>
    </row>
    <row r="1251" spans="1:8">
      <c r="A1251" s="1383"/>
      <c r="E1251" s="1478"/>
      <c r="H1251" s="1478"/>
    </row>
    <row r="1252" spans="1:8">
      <c r="A1252" s="1383"/>
      <c r="E1252" s="1478"/>
      <c r="H1252" s="1478"/>
    </row>
    <row r="1253" spans="1:8">
      <c r="A1253" s="1383"/>
      <c r="E1253" s="1478"/>
      <c r="H1253" s="1478"/>
    </row>
    <row r="1254" spans="1:8">
      <c r="A1254" s="1383"/>
      <c r="E1254" s="1478"/>
      <c r="H1254" s="1478"/>
    </row>
    <row r="1255" spans="1:8">
      <c r="A1255" s="1383"/>
      <c r="E1255" s="1478"/>
      <c r="H1255" s="1478"/>
    </row>
    <row r="1256" spans="1:8">
      <c r="A1256" s="1383"/>
      <c r="E1256" s="1478"/>
      <c r="H1256" s="1478"/>
    </row>
    <row r="1257" spans="1:8">
      <c r="A1257" s="1383"/>
      <c r="E1257" s="1478"/>
      <c r="H1257" s="1478"/>
    </row>
    <row r="1258" spans="1:8">
      <c r="A1258" s="1383"/>
      <c r="E1258" s="1478"/>
      <c r="H1258" s="1478"/>
    </row>
    <row r="1259" spans="1:8">
      <c r="A1259" s="1383"/>
      <c r="E1259" s="1478"/>
      <c r="H1259" s="1478"/>
    </row>
    <row r="1260" spans="1:8">
      <c r="A1260" s="1383"/>
      <c r="E1260" s="1478"/>
      <c r="H1260" s="1478"/>
    </row>
    <row r="1261" spans="1:8">
      <c r="A1261" s="1383"/>
      <c r="E1261" s="1478"/>
      <c r="H1261" s="1478"/>
    </row>
    <row r="1262" spans="1:8">
      <c r="A1262" s="1383"/>
      <c r="E1262" s="1478"/>
      <c r="H1262" s="1478"/>
    </row>
    <row r="1263" spans="1:8">
      <c r="A1263" s="1383"/>
      <c r="E1263" s="1478"/>
      <c r="H1263" s="1478"/>
    </row>
    <row r="1264" spans="1:8">
      <c r="A1264" s="1383"/>
      <c r="E1264" s="1478"/>
      <c r="H1264" s="1478"/>
    </row>
    <row r="1265" spans="1:8">
      <c r="A1265" s="1383"/>
      <c r="E1265" s="1478"/>
      <c r="H1265" s="1478"/>
    </row>
    <row r="1266" spans="1:8">
      <c r="A1266" s="1383"/>
      <c r="E1266" s="1478"/>
      <c r="H1266" s="1478"/>
    </row>
    <row r="1267" spans="1:8">
      <c r="A1267" s="1383"/>
      <c r="E1267" s="1478"/>
      <c r="H1267" s="1478"/>
    </row>
    <row r="1268" spans="1:8">
      <c r="A1268" s="1383"/>
      <c r="E1268" s="1478"/>
      <c r="H1268" s="1478"/>
    </row>
    <row r="1269" spans="1:8">
      <c r="A1269" s="1383"/>
      <c r="E1269" s="1478"/>
      <c r="H1269" s="1478"/>
    </row>
    <row r="1270" spans="1:8">
      <c r="A1270" s="1383"/>
      <c r="E1270" s="1478"/>
      <c r="H1270" s="1478"/>
    </row>
    <row r="1271" spans="1:8">
      <c r="A1271" s="1383"/>
      <c r="E1271" s="1478"/>
      <c r="H1271" s="1478"/>
    </row>
    <row r="1272" spans="1:8">
      <c r="A1272" s="1383"/>
      <c r="E1272" s="1478"/>
      <c r="H1272" s="1478"/>
    </row>
    <row r="1273" spans="1:8">
      <c r="A1273" s="1383"/>
      <c r="E1273" s="1478"/>
      <c r="H1273" s="1478"/>
    </row>
    <row r="1274" spans="1:8">
      <c r="A1274" s="1383"/>
      <c r="E1274" s="1478"/>
      <c r="H1274" s="1478"/>
    </row>
    <row r="1275" spans="1:8">
      <c r="A1275" s="1383"/>
      <c r="E1275" s="1478"/>
      <c r="H1275" s="1478"/>
    </row>
    <row r="1276" spans="1:8">
      <c r="A1276" s="1383"/>
      <c r="E1276" s="1478"/>
      <c r="H1276" s="1478"/>
    </row>
    <row r="1277" spans="1:8">
      <c r="A1277" s="1383"/>
      <c r="E1277" s="1478"/>
      <c r="H1277" s="1478"/>
    </row>
    <row r="1278" spans="1:8">
      <c r="A1278" s="1383"/>
      <c r="E1278" s="1478"/>
      <c r="H1278" s="1478"/>
    </row>
    <row r="1279" spans="1:8">
      <c r="A1279" s="1383"/>
      <c r="E1279" s="1478"/>
      <c r="H1279" s="1478"/>
    </row>
    <row r="1280" spans="1:8">
      <c r="A1280" s="1383"/>
      <c r="E1280" s="1478"/>
      <c r="H1280" s="1478"/>
    </row>
    <row r="1281" spans="1:8">
      <c r="A1281" s="1383"/>
      <c r="E1281" s="1478"/>
      <c r="H1281" s="1478"/>
    </row>
    <row r="1282" spans="1:8">
      <c r="A1282" s="1383"/>
      <c r="E1282" s="1478"/>
      <c r="H1282" s="1478"/>
    </row>
    <row r="1283" spans="1:8">
      <c r="A1283" s="1383"/>
      <c r="E1283" s="1478"/>
      <c r="H1283" s="1478"/>
    </row>
    <row r="1284" spans="1:8">
      <c r="A1284" s="1383"/>
      <c r="E1284" s="1478"/>
      <c r="H1284" s="1478"/>
    </row>
    <row r="1285" spans="1:8">
      <c r="A1285" s="1383"/>
      <c r="E1285" s="1478"/>
      <c r="H1285" s="1478"/>
    </row>
    <row r="1286" spans="1:8">
      <c r="A1286" s="1383"/>
      <c r="E1286" s="1478"/>
      <c r="H1286" s="1478"/>
    </row>
    <row r="1287" spans="1:8">
      <c r="A1287" s="1383"/>
      <c r="E1287" s="1478"/>
      <c r="H1287" s="1478"/>
    </row>
    <row r="1288" spans="1:8">
      <c r="A1288" s="1383"/>
      <c r="E1288" s="1478"/>
      <c r="H1288" s="1478"/>
    </row>
    <row r="1289" spans="1:8">
      <c r="A1289" s="1383"/>
      <c r="E1289" s="1478"/>
      <c r="H1289" s="1478"/>
    </row>
    <row r="1290" spans="1:8">
      <c r="A1290" s="1383"/>
      <c r="E1290" s="1478"/>
      <c r="H1290" s="1478"/>
    </row>
    <row r="1291" spans="1:8">
      <c r="A1291" s="1383"/>
      <c r="E1291" s="1478"/>
      <c r="H1291" s="1478"/>
    </row>
    <row r="1292" spans="1:8">
      <c r="A1292" s="1383"/>
      <c r="E1292" s="1478"/>
      <c r="H1292" s="1478"/>
    </row>
    <row r="1293" spans="1:8">
      <c r="A1293" s="1383"/>
      <c r="E1293" s="1478"/>
      <c r="H1293" s="1478"/>
    </row>
    <row r="1294" spans="1:8">
      <c r="A1294" s="1383"/>
      <c r="E1294" s="1478"/>
      <c r="H1294" s="1478"/>
    </row>
    <row r="1295" spans="1:8">
      <c r="A1295" s="1383"/>
      <c r="E1295" s="1478"/>
      <c r="H1295" s="1478"/>
    </row>
    <row r="1296" spans="1:8">
      <c r="A1296" s="1383"/>
      <c r="E1296" s="1478"/>
      <c r="H1296" s="1478"/>
    </row>
    <row r="1297" spans="1:8">
      <c r="A1297" s="1383"/>
      <c r="E1297" s="1478"/>
      <c r="H1297" s="1478"/>
    </row>
    <row r="1298" spans="1:8">
      <c r="A1298" s="1383"/>
      <c r="E1298" s="1478"/>
      <c r="H1298" s="1478"/>
    </row>
    <row r="1299" spans="1:8">
      <c r="A1299" s="1383"/>
      <c r="E1299" s="1478"/>
      <c r="H1299" s="1478"/>
    </row>
    <row r="1300" spans="1:8">
      <c r="A1300" s="1383"/>
      <c r="E1300" s="1478"/>
      <c r="H1300" s="1478"/>
    </row>
    <row r="1301" spans="1:8">
      <c r="A1301" s="1383"/>
      <c r="E1301" s="1478"/>
      <c r="H1301" s="1478"/>
    </row>
    <row r="1302" spans="1:8">
      <c r="A1302" s="1383"/>
      <c r="E1302" s="1478"/>
      <c r="H1302" s="1478"/>
    </row>
    <row r="1303" spans="1:8">
      <c r="A1303" s="1383"/>
      <c r="E1303" s="1478"/>
      <c r="H1303" s="1478"/>
    </row>
    <row r="1304" spans="1:8">
      <c r="A1304" s="1383"/>
      <c r="E1304" s="1478"/>
      <c r="H1304" s="1478"/>
    </row>
    <row r="1305" spans="1:8">
      <c r="A1305" s="1383"/>
      <c r="E1305" s="1478"/>
      <c r="H1305" s="1478"/>
    </row>
    <row r="1306" spans="1:8">
      <c r="A1306" s="1383"/>
      <c r="E1306" s="1478"/>
      <c r="H1306" s="1478"/>
    </row>
    <row r="1307" spans="1:8">
      <c r="A1307" s="1383"/>
      <c r="E1307" s="1478"/>
      <c r="H1307" s="1478"/>
    </row>
    <row r="1308" spans="1:8">
      <c r="A1308" s="1383"/>
      <c r="E1308" s="1478"/>
      <c r="H1308" s="1478"/>
    </row>
    <row r="1309" spans="1:8">
      <c r="A1309" s="1383"/>
      <c r="E1309" s="1478"/>
      <c r="H1309" s="1478"/>
    </row>
    <row r="1310" spans="1:8">
      <c r="A1310" s="1383"/>
      <c r="E1310" s="1478"/>
      <c r="H1310" s="1478"/>
    </row>
    <row r="1311" spans="1:8">
      <c r="A1311" s="1383"/>
      <c r="E1311" s="1478"/>
      <c r="H1311" s="1478"/>
    </row>
    <row r="1312" spans="1:8">
      <c r="A1312" s="1383"/>
      <c r="E1312" s="1478"/>
      <c r="H1312" s="1478"/>
    </row>
    <row r="1313" spans="1:8">
      <c r="A1313" s="1383"/>
      <c r="E1313" s="1478"/>
      <c r="H1313" s="1478"/>
    </row>
    <row r="1314" spans="1:8">
      <c r="A1314" s="1383"/>
      <c r="E1314" s="1478"/>
      <c r="H1314" s="1478"/>
    </row>
    <row r="1315" spans="1:8">
      <c r="A1315" s="1383"/>
      <c r="E1315" s="1478"/>
      <c r="H1315" s="1478"/>
    </row>
    <row r="1316" spans="1:8">
      <c r="A1316" s="1383"/>
      <c r="E1316" s="1478"/>
      <c r="H1316" s="1478"/>
    </row>
    <row r="1317" spans="1:8">
      <c r="A1317" s="1383"/>
      <c r="E1317" s="1478"/>
      <c r="H1317" s="1478"/>
    </row>
    <row r="1318" spans="1:8">
      <c r="A1318" s="1383"/>
      <c r="E1318" s="1478"/>
      <c r="H1318" s="1478"/>
    </row>
    <row r="1319" spans="1:8">
      <c r="A1319" s="1383"/>
      <c r="E1319" s="1478"/>
      <c r="H1319" s="1478"/>
    </row>
    <row r="1320" spans="1:8">
      <c r="A1320" s="1383"/>
      <c r="E1320" s="1478"/>
      <c r="H1320" s="1478"/>
    </row>
    <row r="1321" spans="1:8">
      <c r="A1321" s="1383"/>
      <c r="E1321" s="1478"/>
      <c r="H1321" s="1478"/>
    </row>
    <row r="1322" spans="1:8">
      <c r="A1322" s="1383"/>
      <c r="E1322" s="1478"/>
      <c r="H1322" s="1478"/>
    </row>
    <row r="1323" spans="1:8">
      <c r="A1323" s="1383"/>
      <c r="E1323" s="1478"/>
      <c r="H1323" s="1478"/>
    </row>
    <row r="1324" spans="1:8">
      <c r="A1324" s="1383"/>
      <c r="E1324" s="1478"/>
      <c r="H1324" s="1478"/>
    </row>
    <row r="1325" spans="1:8">
      <c r="A1325" s="1383"/>
      <c r="E1325" s="1478"/>
      <c r="H1325" s="1478"/>
    </row>
    <row r="1326" spans="1:8">
      <c r="A1326" s="1383"/>
      <c r="E1326" s="1478"/>
      <c r="H1326" s="1478"/>
    </row>
    <row r="1327" spans="1:8">
      <c r="A1327" s="1383"/>
      <c r="E1327" s="1478"/>
      <c r="H1327" s="1478"/>
    </row>
    <row r="1328" spans="1:8">
      <c r="A1328" s="1383"/>
      <c r="E1328" s="1478"/>
      <c r="H1328" s="1478"/>
    </row>
    <row r="1329" spans="1:8">
      <c r="A1329" s="1383"/>
      <c r="E1329" s="1478"/>
      <c r="H1329" s="1478"/>
    </row>
    <row r="1330" spans="1:8">
      <c r="A1330" s="1383"/>
      <c r="E1330" s="1478"/>
      <c r="H1330" s="1478"/>
    </row>
    <row r="1331" spans="1:8">
      <c r="A1331" s="1383"/>
      <c r="E1331" s="1478"/>
      <c r="H1331" s="1478"/>
    </row>
    <row r="1332" spans="1:8">
      <c r="A1332" s="1383"/>
      <c r="E1332" s="1478"/>
      <c r="H1332" s="1478"/>
    </row>
    <row r="1333" spans="1:8">
      <c r="A1333" s="1383"/>
      <c r="E1333" s="1478"/>
      <c r="H1333" s="1478"/>
    </row>
    <row r="1334" spans="1:8">
      <c r="A1334" s="1383"/>
      <c r="E1334" s="1478"/>
      <c r="H1334" s="1478"/>
    </row>
    <row r="1335" spans="1:8">
      <c r="A1335" s="1383"/>
      <c r="E1335" s="1478"/>
      <c r="H1335" s="1478"/>
    </row>
    <row r="1336" spans="1:8">
      <c r="A1336" s="1383"/>
      <c r="E1336" s="1478"/>
      <c r="H1336" s="1478"/>
    </row>
    <row r="1337" spans="1:8">
      <c r="A1337" s="1383"/>
      <c r="E1337" s="1478"/>
      <c r="H1337" s="1478"/>
    </row>
    <row r="1338" spans="1:8">
      <c r="A1338" s="1383"/>
      <c r="E1338" s="1478"/>
      <c r="H1338" s="1478"/>
    </row>
    <row r="1339" spans="1:8">
      <c r="A1339" s="1383"/>
      <c r="E1339" s="1478"/>
      <c r="H1339" s="1478"/>
    </row>
    <row r="1340" spans="1:8">
      <c r="A1340" s="1383"/>
      <c r="E1340" s="1478"/>
      <c r="H1340" s="1478"/>
    </row>
    <row r="1341" spans="1:8">
      <c r="A1341" s="1383"/>
      <c r="E1341" s="1478"/>
      <c r="H1341" s="1478"/>
    </row>
    <row r="1342" spans="1:8">
      <c r="A1342" s="1383"/>
      <c r="E1342" s="1478"/>
      <c r="H1342" s="1478"/>
    </row>
    <row r="1343" spans="1:8">
      <c r="A1343" s="1383"/>
      <c r="E1343" s="1478"/>
      <c r="H1343" s="1478"/>
    </row>
    <row r="1344" spans="1:8">
      <c r="A1344" s="1383"/>
      <c r="E1344" s="1478"/>
      <c r="H1344" s="1478"/>
    </row>
    <row r="1345" spans="1:8">
      <c r="A1345" s="1383"/>
      <c r="E1345" s="1478"/>
      <c r="H1345" s="1478"/>
    </row>
    <row r="1346" spans="1:8">
      <c r="A1346" s="1383"/>
      <c r="E1346" s="1478"/>
      <c r="H1346" s="1478"/>
    </row>
    <row r="1347" spans="1:8">
      <c r="A1347" s="1383"/>
      <c r="E1347" s="1478"/>
      <c r="H1347" s="1478"/>
    </row>
    <row r="1348" spans="1:8">
      <c r="A1348" s="1383"/>
      <c r="E1348" s="1478"/>
      <c r="H1348" s="1478"/>
    </row>
    <row r="1349" spans="1:8">
      <c r="A1349" s="1383"/>
      <c r="E1349" s="1478"/>
      <c r="H1349" s="1478"/>
    </row>
    <row r="1350" spans="1:8">
      <c r="A1350" s="1383"/>
      <c r="E1350" s="1478"/>
      <c r="H1350" s="1478"/>
    </row>
    <row r="1351" spans="1:8">
      <c r="A1351" s="1383"/>
      <c r="E1351" s="1478"/>
      <c r="H1351" s="1478"/>
    </row>
    <row r="1352" spans="1:8">
      <c r="A1352" s="1383"/>
      <c r="E1352" s="1478"/>
      <c r="H1352" s="1478"/>
    </row>
    <row r="1353" spans="1:8">
      <c r="A1353" s="1383"/>
      <c r="E1353" s="1478"/>
      <c r="H1353" s="1478"/>
    </row>
    <row r="1354" spans="1:8">
      <c r="A1354" s="1383"/>
      <c r="E1354" s="1478"/>
      <c r="H1354" s="1478"/>
    </row>
    <row r="1355" spans="1:8">
      <c r="A1355" s="1383"/>
      <c r="E1355" s="1478"/>
      <c r="H1355" s="1478"/>
    </row>
    <row r="1356" spans="1:8">
      <c r="A1356" s="1383"/>
      <c r="E1356" s="1478"/>
      <c r="H1356" s="1478"/>
    </row>
    <row r="1357" spans="1:8">
      <c r="A1357" s="1383"/>
      <c r="E1357" s="1478"/>
      <c r="H1357" s="1478"/>
    </row>
    <row r="1358" spans="1:8">
      <c r="A1358" s="1383"/>
      <c r="E1358" s="1478"/>
      <c r="H1358" s="1478"/>
    </row>
    <row r="1359" spans="1:8">
      <c r="A1359" s="1383"/>
      <c r="E1359" s="1478"/>
      <c r="H1359" s="1478"/>
    </row>
    <row r="1360" spans="1:8">
      <c r="A1360" s="1383"/>
      <c r="E1360" s="1478"/>
      <c r="H1360" s="1478"/>
    </row>
    <row r="1361" spans="1:8">
      <c r="A1361" s="1383"/>
      <c r="E1361" s="1478"/>
      <c r="H1361" s="1478"/>
    </row>
    <row r="1362" spans="1:8">
      <c r="A1362" s="1383"/>
      <c r="E1362" s="1478"/>
      <c r="H1362" s="1478"/>
    </row>
    <row r="1363" spans="1:8">
      <c r="A1363" s="1383"/>
      <c r="E1363" s="1478"/>
      <c r="H1363" s="1478"/>
    </row>
    <row r="1364" spans="1:8">
      <c r="A1364" s="1383"/>
      <c r="E1364" s="1478"/>
      <c r="H1364" s="1478"/>
    </row>
    <row r="1365" spans="1:8">
      <c r="A1365" s="1383"/>
      <c r="E1365" s="1478"/>
      <c r="H1365" s="1478"/>
    </row>
    <row r="1366" spans="1:8">
      <c r="A1366" s="1383"/>
      <c r="E1366" s="1478"/>
      <c r="H1366" s="1478"/>
    </row>
    <row r="1367" spans="1:8">
      <c r="A1367" s="1383"/>
      <c r="E1367" s="1478"/>
      <c r="H1367" s="1478"/>
    </row>
    <row r="1368" spans="1:8">
      <c r="A1368" s="1383"/>
      <c r="E1368" s="1478"/>
      <c r="H1368" s="1478"/>
    </row>
    <row r="1369" spans="1:8">
      <c r="A1369" s="1383"/>
      <c r="E1369" s="1478"/>
      <c r="H1369" s="1478"/>
    </row>
    <row r="1370" spans="1:8">
      <c r="A1370" s="1383"/>
      <c r="E1370" s="1478"/>
      <c r="H1370" s="1478"/>
    </row>
    <row r="1371" spans="1:8">
      <c r="A1371" s="1383"/>
      <c r="E1371" s="1478"/>
      <c r="H1371" s="1478"/>
    </row>
    <row r="1372" spans="1:8">
      <c r="A1372" s="1383"/>
      <c r="E1372" s="1478"/>
      <c r="H1372" s="1478"/>
    </row>
    <row r="1373" spans="1:8">
      <c r="A1373" s="1383"/>
      <c r="E1373" s="1478"/>
      <c r="H1373" s="1478"/>
    </row>
    <row r="1374" spans="1:8">
      <c r="A1374" s="1383"/>
      <c r="E1374" s="1478"/>
      <c r="H1374" s="1478"/>
    </row>
    <row r="1375" spans="1:8">
      <c r="A1375" s="1383"/>
      <c r="E1375" s="1478"/>
      <c r="H1375" s="1478"/>
    </row>
    <row r="1376" spans="1:8">
      <c r="A1376" s="1383"/>
      <c r="E1376" s="1478"/>
      <c r="H1376" s="1478"/>
    </row>
    <row r="1377" spans="1:8">
      <c r="A1377" s="1383"/>
      <c r="E1377" s="1478"/>
      <c r="H1377" s="1478"/>
    </row>
    <row r="1378" spans="1:8">
      <c r="A1378" s="1383"/>
      <c r="E1378" s="1478"/>
      <c r="H1378" s="1478"/>
    </row>
    <row r="1379" spans="1:8">
      <c r="A1379" s="1383"/>
      <c r="E1379" s="1478"/>
      <c r="H1379" s="1478"/>
    </row>
    <row r="1380" spans="1:8">
      <c r="A1380" s="1383"/>
      <c r="E1380" s="1478"/>
      <c r="H1380" s="1478"/>
    </row>
    <row r="1381" spans="1:8">
      <c r="A1381" s="1383"/>
      <c r="E1381" s="1478"/>
      <c r="H1381" s="1478"/>
    </row>
    <row r="1382" spans="1:8">
      <c r="A1382" s="1383"/>
      <c r="E1382" s="1478"/>
      <c r="H1382" s="1478"/>
    </row>
    <row r="1383" spans="1:8">
      <c r="A1383" s="1383"/>
      <c r="E1383" s="1478"/>
      <c r="H1383" s="1478"/>
    </row>
    <row r="1384" spans="1:8">
      <c r="A1384" s="1383"/>
      <c r="E1384" s="1478"/>
      <c r="H1384" s="1478"/>
    </row>
    <row r="1385" spans="1:8">
      <c r="A1385" s="1383"/>
      <c r="E1385" s="1478"/>
      <c r="H1385" s="1478"/>
    </row>
    <row r="1386" spans="1:8">
      <c r="A1386" s="1383"/>
      <c r="E1386" s="1478"/>
      <c r="H1386" s="1478"/>
    </row>
    <row r="1387" spans="1:8">
      <c r="A1387" s="1383"/>
      <c r="E1387" s="1478"/>
      <c r="H1387" s="1478"/>
    </row>
    <row r="1388" spans="1:8">
      <c r="A1388" s="1383"/>
      <c r="E1388" s="1478"/>
      <c r="H1388" s="1478"/>
    </row>
    <row r="1389" spans="1:8">
      <c r="A1389" s="1383"/>
      <c r="E1389" s="1478"/>
      <c r="H1389" s="1478"/>
    </row>
    <row r="1390" spans="1:8">
      <c r="A1390" s="1383"/>
      <c r="E1390" s="1478"/>
      <c r="H1390" s="1478"/>
    </row>
    <row r="1391" spans="1:8">
      <c r="A1391" s="1383"/>
      <c r="E1391" s="1478"/>
      <c r="H1391" s="1478"/>
    </row>
    <row r="1392" spans="1:8">
      <c r="A1392" s="1383"/>
      <c r="E1392" s="1478"/>
      <c r="H1392" s="1478"/>
    </row>
    <row r="1393" spans="1:8">
      <c r="A1393" s="1383"/>
      <c r="E1393" s="1478"/>
      <c r="H1393" s="1478"/>
    </row>
    <row r="1394" spans="1:8">
      <c r="A1394" s="1383"/>
      <c r="E1394" s="1478"/>
      <c r="H1394" s="1478"/>
    </row>
    <row r="1395" spans="1:8">
      <c r="A1395" s="1383"/>
      <c r="E1395" s="1478"/>
      <c r="H1395" s="1478"/>
    </row>
    <row r="1396" spans="1:8">
      <c r="A1396" s="1383"/>
      <c r="E1396" s="1478"/>
      <c r="H1396" s="1478"/>
    </row>
    <row r="1397" spans="1:8">
      <c r="A1397" s="1383"/>
      <c r="E1397" s="1478"/>
      <c r="H1397" s="1478"/>
    </row>
    <row r="1398" spans="1:8">
      <c r="A1398" s="1383"/>
      <c r="E1398" s="1478"/>
      <c r="H1398" s="1478"/>
    </row>
    <row r="1399" spans="1:8">
      <c r="A1399" s="1383"/>
      <c r="E1399" s="1478"/>
      <c r="H1399" s="1478"/>
    </row>
    <row r="1400" spans="1:8">
      <c r="A1400" s="1383"/>
      <c r="E1400" s="1478"/>
      <c r="H1400" s="1478"/>
    </row>
    <row r="1401" spans="1:8">
      <c r="A1401" s="1383"/>
      <c r="E1401" s="1478"/>
      <c r="H1401" s="1478"/>
    </row>
    <row r="1402" spans="1:8">
      <c r="A1402" s="1383"/>
      <c r="E1402" s="1478"/>
      <c r="H1402" s="1478"/>
    </row>
    <row r="1403" spans="1:8">
      <c r="A1403" s="1383"/>
      <c r="E1403" s="1478"/>
      <c r="H1403" s="1478"/>
    </row>
    <row r="1404" spans="1:8">
      <c r="A1404" s="1383"/>
      <c r="E1404" s="1478"/>
      <c r="H1404" s="1478"/>
    </row>
    <row r="1405" spans="1:8">
      <c r="A1405" s="1383"/>
      <c r="E1405" s="1478"/>
      <c r="H1405" s="1478"/>
    </row>
    <row r="1406" spans="1:8">
      <c r="A1406" s="1383"/>
      <c r="E1406" s="1478"/>
      <c r="H1406" s="1478"/>
    </row>
    <row r="1407" spans="1:8">
      <c r="A1407" s="1383"/>
      <c r="E1407" s="1478"/>
      <c r="H1407" s="1478"/>
    </row>
    <row r="1408" spans="1:8">
      <c r="A1408" s="1383"/>
      <c r="E1408" s="1478"/>
      <c r="H1408" s="1478"/>
    </row>
    <row r="1409" spans="1:8">
      <c r="A1409" s="1383"/>
      <c r="E1409" s="1478"/>
      <c r="H1409" s="1478"/>
    </row>
    <row r="1410" spans="1:8">
      <c r="A1410" s="1383"/>
      <c r="E1410" s="1478"/>
      <c r="H1410" s="1478"/>
    </row>
    <row r="1411" spans="1:8">
      <c r="A1411" s="1383"/>
      <c r="E1411" s="1478"/>
      <c r="H1411" s="1478"/>
    </row>
    <row r="1412" spans="1:8">
      <c r="A1412" s="1383"/>
      <c r="E1412" s="1478"/>
      <c r="H1412" s="1478"/>
    </row>
    <row r="1413" spans="1:8">
      <c r="A1413" s="1383"/>
      <c r="E1413" s="1478"/>
      <c r="H1413" s="1478"/>
    </row>
    <row r="1414" spans="1:8">
      <c r="A1414" s="1383"/>
      <c r="E1414" s="1478"/>
      <c r="H1414" s="1478"/>
    </row>
    <row r="1415" spans="1:8">
      <c r="A1415" s="1383"/>
      <c r="E1415" s="1478"/>
      <c r="H1415" s="1478"/>
    </row>
    <row r="1416" spans="1:8">
      <c r="A1416" s="1383"/>
      <c r="E1416" s="1478"/>
      <c r="H1416" s="1478"/>
    </row>
    <row r="1417" spans="1:8">
      <c r="A1417" s="1383"/>
      <c r="E1417" s="1478"/>
      <c r="H1417" s="1478"/>
    </row>
    <row r="1418" spans="1:8">
      <c r="A1418" s="1383"/>
      <c r="E1418" s="1478"/>
      <c r="H1418" s="1478"/>
    </row>
    <row r="1419" spans="1:8">
      <c r="A1419" s="1383"/>
      <c r="E1419" s="1478"/>
      <c r="H1419" s="1478"/>
    </row>
    <row r="1420" spans="1:8">
      <c r="A1420" s="1383"/>
      <c r="E1420" s="1478"/>
      <c r="H1420" s="1478"/>
    </row>
    <row r="1421" spans="1:8">
      <c r="A1421" s="1383"/>
      <c r="E1421" s="1478"/>
      <c r="H1421" s="1478"/>
    </row>
    <row r="1422" spans="1:8">
      <c r="A1422" s="1383"/>
      <c r="E1422" s="1478"/>
      <c r="H1422" s="1478"/>
    </row>
    <row r="1423" spans="1:8">
      <c r="A1423" s="1383"/>
      <c r="E1423" s="1478"/>
      <c r="H1423" s="1478"/>
    </row>
    <row r="1424" spans="1:8">
      <c r="A1424" s="1383"/>
      <c r="E1424" s="1478"/>
      <c r="H1424" s="1478"/>
    </row>
    <row r="1425" spans="1:8">
      <c r="A1425" s="1383"/>
      <c r="E1425" s="1478"/>
      <c r="H1425" s="1478"/>
    </row>
    <row r="1426" spans="1:8">
      <c r="A1426" s="1383"/>
      <c r="E1426" s="1478"/>
      <c r="H1426" s="1478"/>
    </row>
    <row r="1427" spans="1:8">
      <c r="A1427" s="1383"/>
      <c r="E1427" s="1478"/>
      <c r="H1427" s="1478"/>
    </row>
    <row r="1428" spans="1:8">
      <c r="A1428" s="1383"/>
      <c r="E1428" s="1478"/>
      <c r="H1428" s="1478"/>
    </row>
    <row r="1429" spans="1:8">
      <c r="A1429" s="1383"/>
      <c r="E1429" s="1478"/>
      <c r="H1429" s="1478"/>
    </row>
    <row r="1430" spans="1:8">
      <c r="A1430" s="1383"/>
      <c r="E1430" s="1478"/>
      <c r="H1430" s="1478"/>
    </row>
    <row r="1431" spans="1:8">
      <c r="A1431" s="1383"/>
      <c r="E1431" s="1478"/>
      <c r="H1431" s="1478"/>
    </row>
    <row r="1432" spans="1:8">
      <c r="A1432" s="1383"/>
      <c r="E1432" s="1478"/>
      <c r="H1432" s="1478"/>
    </row>
    <row r="1433" spans="1:8">
      <c r="A1433" s="1383"/>
      <c r="E1433" s="1478"/>
      <c r="H1433" s="1478"/>
    </row>
    <row r="1434" spans="1:8">
      <c r="A1434" s="1383"/>
      <c r="E1434" s="1478"/>
      <c r="H1434" s="1478"/>
    </row>
    <row r="1435" spans="1:8">
      <c r="A1435" s="1383"/>
      <c r="E1435" s="1478"/>
      <c r="H1435" s="1478"/>
    </row>
    <row r="1436" spans="1:8">
      <c r="A1436" s="1383"/>
      <c r="E1436" s="1478"/>
      <c r="H1436" s="1478"/>
    </row>
    <row r="1437" spans="1:8">
      <c r="A1437" s="1383"/>
      <c r="E1437" s="1478"/>
      <c r="H1437" s="1478"/>
    </row>
    <row r="1438" spans="1:8">
      <c r="A1438" s="1383"/>
      <c r="E1438" s="1478"/>
      <c r="H1438" s="1478"/>
    </row>
    <row r="1439" spans="1:8">
      <c r="A1439" s="1383"/>
      <c r="E1439" s="1478"/>
      <c r="H1439" s="1478"/>
    </row>
    <row r="1440" spans="1:8">
      <c r="A1440" s="1383"/>
      <c r="E1440" s="1478"/>
      <c r="H1440" s="1478"/>
    </row>
    <row r="1441" spans="1:8">
      <c r="A1441" s="1383"/>
      <c r="E1441" s="1478"/>
      <c r="H1441" s="1478"/>
    </row>
    <row r="1442" spans="1:8">
      <c r="A1442" s="1383"/>
      <c r="E1442" s="1478"/>
      <c r="H1442" s="1478"/>
    </row>
    <row r="1443" spans="1:8">
      <c r="A1443" s="1383"/>
      <c r="E1443" s="1478"/>
      <c r="H1443" s="1478"/>
    </row>
    <row r="1444" spans="1:8">
      <c r="A1444" s="1383"/>
      <c r="E1444" s="1478"/>
      <c r="H1444" s="1478"/>
    </row>
    <row r="1445" spans="1:8">
      <c r="A1445" s="1383"/>
      <c r="E1445" s="1478"/>
      <c r="H1445" s="1478"/>
    </row>
    <row r="1446" spans="1:8">
      <c r="A1446" s="1383"/>
      <c r="E1446" s="1478"/>
      <c r="H1446" s="1478"/>
    </row>
    <row r="1447" spans="1:8">
      <c r="A1447" s="1383"/>
      <c r="E1447" s="1478"/>
      <c r="H1447" s="1478"/>
    </row>
    <row r="1448" spans="1:8">
      <c r="A1448" s="1383"/>
      <c r="E1448" s="1478"/>
      <c r="H1448" s="1478"/>
    </row>
    <row r="1449" spans="1:8">
      <c r="A1449" s="1383"/>
      <c r="E1449" s="1478"/>
      <c r="H1449" s="1478"/>
    </row>
    <row r="1450" spans="1:8">
      <c r="A1450" s="1383"/>
      <c r="E1450" s="1478"/>
      <c r="H1450" s="1478"/>
    </row>
    <row r="1451" spans="1:8">
      <c r="A1451" s="1383"/>
      <c r="E1451" s="1478"/>
      <c r="H1451" s="1478"/>
    </row>
    <row r="1452" spans="1:8">
      <c r="A1452" s="1383"/>
      <c r="E1452" s="1478"/>
      <c r="H1452" s="1478"/>
    </row>
    <row r="1453" spans="1:8">
      <c r="A1453" s="1383"/>
      <c r="E1453" s="1478"/>
      <c r="H1453" s="1478"/>
    </row>
    <row r="1454" spans="1:8">
      <c r="A1454" s="1383"/>
      <c r="E1454" s="1478"/>
      <c r="H1454" s="1478"/>
    </row>
    <row r="1455" spans="1:8">
      <c r="A1455" s="1383"/>
      <c r="E1455" s="1478"/>
      <c r="H1455" s="1478"/>
    </row>
    <row r="1456" spans="1:8">
      <c r="A1456" s="1383"/>
      <c r="E1456" s="1478"/>
      <c r="H1456" s="1478"/>
    </row>
    <row r="1457" spans="1:8">
      <c r="A1457" s="1383"/>
      <c r="E1457" s="1478"/>
      <c r="H1457" s="1478"/>
    </row>
    <row r="1458" spans="1:8">
      <c r="A1458" s="1383"/>
      <c r="E1458" s="1478"/>
      <c r="H1458" s="1478"/>
    </row>
    <row r="1459" spans="1:8">
      <c r="A1459" s="1383"/>
      <c r="E1459" s="1478"/>
      <c r="H1459" s="1478"/>
    </row>
    <row r="1460" spans="1:8">
      <c r="A1460" s="1383"/>
      <c r="E1460" s="1478"/>
      <c r="H1460" s="1478"/>
    </row>
    <row r="1461" spans="1:8">
      <c r="A1461" s="1383"/>
      <c r="E1461" s="1478"/>
      <c r="H1461" s="1478"/>
    </row>
    <row r="1462" spans="1:8">
      <c r="A1462" s="1383"/>
      <c r="E1462" s="1478"/>
      <c r="H1462" s="1478"/>
    </row>
    <row r="1463" spans="1:8">
      <c r="A1463" s="1383"/>
      <c r="E1463" s="1478"/>
      <c r="H1463" s="1478"/>
    </row>
    <row r="1464" spans="1:8">
      <c r="A1464" s="1383"/>
      <c r="E1464" s="1478"/>
      <c r="H1464" s="1478"/>
    </row>
    <row r="1465" spans="1:8">
      <c r="A1465" s="1383"/>
      <c r="E1465" s="1478"/>
      <c r="H1465" s="1478"/>
    </row>
    <row r="1466" spans="1:8">
      <c r="A1466" s="1383"/>
      <c r="E1466" s="1478"/>
      <c r="H1466" s="1478"/>
    </row>
    <row r="1467" spans="1:8">
      <c r="A1467" s="1383"/>
      <c r="E1467" s="1478"/>
      <c r="H1467" s="1478"/>
    </row>
    <row r="1468" spans="1:8">
      <c r="A1468" s="1383"/>
      <c r="E1468" s="1478"/>
      <c r="H1468" s="1478"/>
    </row>
    <row r="1469" spans="1:8">
      <c r="A1469" s="1383"/>
      <c r="E1469" s="1478"/>
      <c r="H1469" s="1478"/>
    </row>
    <row r="1470" spans="1:8">
      <c r="A1470" s="1383"/>
      <c r="E1470" s="1478"/>
      <c r="H1470" s="1478"/>
    </row>
    <row r="1471" spans="1:8">
      <c r="A1471" s="1383"/>
      <c r="E1471" s="1478"/>
      <c r="H1471" s="1478"/>
    </row>
    <row r="1472" spans="1:8">
      <c r="A1472" s="1383"/>
      <c r="E1472" s="1478"/>
      <c r="H1472" s="1478"/>
    </row>
    <row r="1473" spans="1:8">
      <c r="A1473" s="1383"/>
      <c r="E1473" s="1478"/>
      <c r="H1473" s="1478"/>
    </row>
    <row r="1474" spans="1:8">
      <c r="A1474" s="1383"/>
      <c r="E1474" s="1478"/>
      <c r="H1474" s="1478"/>
    </row>
    <row r="1475" spans="1:8">
      <c r="A1475" s="1383"/>
      <c r="E1475" s="1478"/>
      <c r="H1475" s="1478"/>
    </row>
    <row r="1476" spans="1:8">
      <c r="A1476" s="1383"/>
      <c r="E1476" s="1478"/>
      <c r="H1476" s="1478"/>
    </row>
    <row r="1477" spans="1:8">
      <c r="A1477" s="1383"/>
      <c r="E1477" s="1478"/>
      <c r="H1477" s="1478"/>
    </row>
    <row r="1478" spans="1:8">
      <c r="A1478" s="1383"/>
      <c r="E1478" s="1478"/>
      <c r="H1478" s="1478"/>
    </row>
    <row r="1479" spans="1:8">
      <c r="A1479" s="1383"/>
      <c r="E1479" s="1478"/>
      <c r="H1479" s="1478"/>
    </row>
    <row r="1480" spans="1:8">
      <c r="A1480" s="1383"/>
      <c r="E1480" s="1478"/>
      <c r="H1480" s="1478"/>
    </row>
    <row r="1481" spans="1:8">
      <c r="A1481" s="1383"/>
      <c r="E1481" s="1478"/>
      <c r="H1481" s="1478"/>
    </row>
    <row r="1482" spans="1:8">
      <c r="A1482" s="1383"/>
      <c r="E1482" s="1478"/>
      <c r="H1482" s="1478"/>
    </row>
    <row r="1483" spans="1:8">
      <c r="A1483" s="1383"/>
      <c r="E1483" s="1478"/>
      <c r="H1483" s="1478"/>
    </row>
    <row r="1484" spans="1:8">
      <c r="A1484" s="1383"/>
      <c r="E1484" s="1478"/>
      <c r="H1484" s="1478"/>
    </row>
    <row r="1485" spans="1:8">
      <c r="A1485" s="1383"/>
      <c r="E1485" s="1478"/>
      <c r="H1485" s="1478"/>
    </row>
    <row r="1486" spans="1:8">
      <c r="A1486" s="1383"/>
      <c r="E1486" s="1478"/>
      <c r="H1486" s="1478"/>
    </row>
    <row r="1487" spans="1:8">
      <c r="A1487" s="1383"/>
      <c r="E1487" s="1478"/>
      <c r="H1487" s="1478"/>
    </row>
    <row r="1488" spans="1:8">
      <c r="A1488" s="1383"/>
      <c r="E1488" s="1478"/>
      <c r="H1488" s="1478"/>
    </row>
    <row r="1489" spans="1:8">
      <c r="A1489" s="1383"/>
      <c r="E1489" s="1478"/>
      <c r="H1489" s="1478"/>
    </row>
    <row r="1490" spans="1:8">
      <c r="A1490" s="1383"/>
      <c r="E1490" s="1478"/>
      <c r="H1490" s="1478"/>
    </row>
    <row r="1491" spans="1:8">
      <c r="A1491" s="1383"/>
      <c r="E1491" s="1478"/>
      <c r="H1491" s="1478"/>
    </row>
    <row r="1492" spans="1:8">
      <c r="A1492" s="1383"/>
      <c r="E1492" s="1478"/>
      <c r="H1492" s="1478"/>
    </row>
    <row r="1493" spans="1:8">
      <c r="A1493" s="1383"/>
      <c r="E1493" s="1478"/>
      <c r="H1493" s="1478"/>
    </row>
    <row r="1494" spans="1:8">
      <c r="A1494" s="1383"/>
      <c r="E1494" s="1478"/>
      <c r="H1494" s="1478"/>
    </row>
    <row r="1495" spans="1:8">
      <c r="A1495" s="1383"/>
      <c r="E1495" s="1478"/>
      <c r="H1495" s="1478"/>
    </row>
    <row r="1496" spans="1:8">
      <c r="A1496" s="1383"/>
      <c r="E1496" s="1478"/>
      <c r="H1496" s="1478"/>
    </row>
    <row r="1497" spans="1:8">
      <c r="A1497" s="1383"/>
      <c r="E1497" s="1478"/>
      <c r="H1497" s="1478"/>
    </row>
    <row r="1498" spans="1:8">
      <c r="A1498" s="1383"/>
      <c r="E1498" s="1478"/>
      <c r="H1498" s="1478"/>
    </row>
    <row r="1499" spans="1:8">
      <c r="A1499" s="1383"/>
      <c r="E1499" s="1478"/>
      <c r="H1499" s="1478"/>
    </row>
    <row r="1500" spans="1:8">
      <c r="A1500" s="1383"/>
      <c r="E1500" s="1478"/>
      <c r="H1500" s="1478"/>
    </row>
    <row r="1501" spans="1:8">
      <c r="A1501" s="1383"/>
      <c r="E1501" s="1478"/>
      <c r="H1501" s="1478"/>
    </row>
    <row r="1502" spans="1:8">
      <c r="A1502" s="1383"/>
      <c r="E1502" s="1478"/>
      <c r="H1502" s="1478"/>
    </row>
    <row r="1503" spans="1:8">
      <c r="A1503" s="1383"/>
      <c r="E1503" s="1478"/>
      <c r="H1503" s="1478"/>
    </row>
    <row r="1504" spans="1:8">
      <c r="A1504" s="1383"/>
      <c r="E1504" s="1478"/>
      <c r="H1504" s="1478"/>
    </row>
    <row r="1505" spans="1:8">
      <c r="A1505" s="1383"/>
      <c r="E1505" s="1478"/>
      <c r="H1505" s="1478"/>
    </row>
    <row r="1506" spans="1:8">
      <c r="A1506" s="1383"/>
      <c r="E1506" s="1478"/>
      <c r="H1506" s="1478"/>
    </row>
    <row r="1507" spans="1:8">
      <c r="A1507" s="1383"/>
      <c r="E1507" s="1478"/>
      <c r="H1507" s="1478"/>
    </row>
    <row r="1508" spans="1:8">
      <c r="A1508" s="1383"/>
      <c r="E1508" s="1478"/>
      <c r="H1508" s="1478"/>
    </row>
    <row r="1509" spans="1:8">
      <c r="A1509" s="1383"/>
      <c r="E1509" s="1478"/>
      <c r="H1509" s="1478"/>
    </row>
    <row r="1510" spans="1:8">
      <c r="A1510" s="1383"/>
      <c r="E1510" s="1478"/>
      <c r="H1510" s="1478"/>
    </row>
    <row r="1511" spans="1:8">
      <c r="A1511" s="1383"/>
      <c r="E1511" s="1478"/>
      <c r="H1511" s="1478"/>
    </row>
    <row r="1512" spans="1:8">
      <c r="A1512" s="1383"/>
      <c r="E1512" s="1478"/>
      <c r="H1512" s="1478"/>
    </row>
    <row r="1513" spans="1:8">
      <c r="A1513" s="1383"/>
      <c r="E1513" s="1478"/>
      <c r="H1513" s="1478"/>
    </row>
    <row r="1514" spans="1:8">
      <c r="A1514" s="1383"/>
      <c r="E1514" s="1478"/>
      <c r="H1514" s="1478"/>
    </row>
    <row r="1515" spans="1:8">
      <c r="A1515" s="1383"/>
      <c r="E1515" s="1478"/>
      <c r="H1515" s="1478"/>
    </row>
    <row r="1516" spans="1:8">
      <c r="A1516" s="1383"/>
      <c r="E1516" s="1478"/>
      <c r="H1516" s="1478"/>
    </row>
    <row r="1517" spans="1:8">
      <c r="A1517" s="1383"/>
      <c r="E1517" s="1478"/>
      <c r="H1517" s="1478"/>
    </row>
    <row r="1518" spans="1:8">
      <c r="A1518" s="1383"/>
      <c r="E1518" s="1478"/>
      <c r="H1518" s="1478"/>
    </row>
    <row r="1519" spans="1:8">
      <c r="A1519" s="1383"/>
      <c r="E1519" s="1478"/>
      <c r="H1519" s="1478"/>
    </row>
    <row r="1520" spans="1:8">
      <c r="A1520" s="1383"/>
      <c r="E1520" s="1478"/>
      <c r="H1520" s="1478"/>
    </row>
    <row r="1521" spans="1:8">
      <c r="A1521" s="1383"/>
      <c r="E1521" s="1478"/>
      <c r="H1521" s="1478"/>
    </row>
    <row r="1522" spans="1:8">
      <c r="A1522" s="1383"/>
      <c r="E1522" s="1478"/>
      <c r="H1522" s="1478"/>
    </row>
    <row r="1523" spans="1:8">
      <c r="A1523" s="1383"/>
      <c r="E1523" s="1478"/>
      <c r="H1523" s="1478"/>
    </row>
    <row r="1524" spans="1:8">
      <c r="A1524" s="1383"/>
      <c r="E1524" s="1478"/>
      <c r="H1524" s="1478"/>
    </row>
    <row r="1525" spans="1:8">
      <c r="A1525" s="1383"/>
      <c r="E1525" s="1478"/>
      <c r="H1525" s="1478"/>
    </row>
    <row r="1526" spans="1:8">
      <c r="A1526" s="1383"/>
      <c r="E1526" s="1478"/>
      <c r="H1526" s="1478"/>
    </row>
    <row r="1527" spans="1:8">
      <c r="A1527" s="1383"/>
      <c r="E1527" s="1478"/>
      <c r="H1527" s="1478"/>
    </row>
    <row r="1528" spans="1:8">
      <c r="A1528" s="1383"/>
      <c r="E1528" s="1478"/>
      <c r="H1528" s="1478"/>
    </row>
    <row r="1529" spans="1:8">
      <c r="A1529" s="1383"/>
      <c r="E1529" s="1478"/>
      <c r="H1529" s="1478"/>
    </row>
    <row r="1530" spans="1:8">
      <c r="A1530" s="1383"/>
      <c r="E1530" s="1478"/>
      <c r="H1530" s="1478"/>
    </row>
    <row r="1531" spans="1:8">
      <c r="A1531" s="1383"/>
      <c r="E1531" s="1478"/>
      <c r="H1531" s="1478"/>
    </row>
    <row r="1532" spans="1:8">
      <c r="A1532" s="1383"/>
      <c r="E1532" s="1478"/>
      <c r="H1532" s="1478"/>
    </row>
    <row r="1533" spans="1:8">
      <c r="A1533" s="1383"/>
      <c r="E1533" s="1478"/>
      <c r="H1533" s="1478"/>
    </row>
    <row r="1534" spans="1:8">
      <c r="A1534" s="1383"/>
      <c r="E1534" s="1478"/>
      <c r="H1534" s="1478"/>
    </row>
    <row r="1535" spans="1:8">
      <c r="A1535" s="1383"/>
      <c r="E1535" s="1478"/>
      <c r="H1535" s="1478"/>
    </row>
    <row r="1536" spans="1:8">
      <c r="A1536" s="1383"/>
      <c r="E1536" s="1478"/>
      <c r="H1536" s="1478"/>
    </row>
    <row r="1537" spans="1:8">
      <c r="A1537" s="1383"/>
      <c r="E1537" s="1478"/>
      <c r="H1537" s="1478"/>
    </row>
    <row r="1538" spans="1:8">
      <c r="A1538" s="1383"/>
      <c r="E1538" s="1478"/>
      <c r="H1538" s="1478"/>
    </row>
    <row r="1539" spans="1:8">
      <c r="A1539" s="1383"/>
      <c r="E1539" s="1478"/>
      <c r="H1539" s="1478"/>
    </row>
    <row r="1540" spans="1:8">
      <c r="A1540" s="1383"/>
      <c r="E1540" s="1478"/>
      <c r="H1540" s="1478"/>
    </row>
    <row r="1541" spans="1:8">
      <c r="A1541" s="1383"/>
      <c r="E1541" s="1478"/>
      <c r="H1541" s="1478"/>
    </row>
    <row r="1542" spans="1:8">
      <c r="A1542" s="1383"/>
      <c r="E1542" s="1478"/>
      <c r="H1542" s="1478"/>
    </row>
    <row r="1543" spans="1:8">
      <c r="A1543" s="1383"/>
      <c r="E1543" s="1478"/>
      <c r="H1543" s="1478"/>
    </row>
    <row r="1544" spans="1:8">
      <c r="A1544" s="1383"/>
      <c r="E1544" s="1478"/>
      <c r="H1544" s="1478"/>
    </row>
    <row r="1545" spans="1:8">
      <c r="A1545" s="1383"/>
      <c r="E1545" s="1478"/>
      <c r="H1545" s="1478"/>
    </row>
    <row r="1546" spans="1:8">
      <c r="A1546" s="1383"/>
      <c r="E1546" s="1478"/>
      <c r="H1546" s="1478"/>
    </row>
    <row r="1547" spans="1:8">
      <c r="A1547" s="1383"/>
      <c r="E1547" s="1478"/>
      <c r="H1547" s="1478"/>
    </row>
    <row r="1548" spans="1:8">
      <c r="A1548" s="1383"/>
      <c r="E1548" s="1478"/>
      <c r="H1548" s="1478"/>
    </row>
    <row r="1549" spans="1:8">
      <c r="A1549" s="1383"/>
      <c r="E1549" s="1478"/>
      <c r="H1549" s="1478"/>
    </row>
    <row r="1550" spans="1:8">
      <c r="A1550" s="1383"/>
      <c r="E1550" s="1478"/>
      <c r="H1550" s="1478"/>
    </row>
    <row r="1551" spans="1:8">
      <c r="A1551" s="1383"/>
      <c r="E1551" s="1478"/>
      <c r="H1551" s="1478"/>
    </row>
    <row r="1552" spans="1:8">
      <c r="A1552" s="1383"/>
      <c r="E1552" s="1478"/>
      <c r="H1552" s="1478"/>
    </row>
    <row r="1553" spans="1:8">
      <c r="A1553" s="1383"/>
      <c r="E1553" s="1478"/>
      <c r="H1553" s="1478"/>
    </row>
    <row r="1554" spans="1:8">
      <c r="A1554" s="1383"/>
      <c r="E1554" s="1478"/>
      <c r="H1554" s="1478"/>
    </row>
    <row r="1555" spans="1:8">
      <c r="A1555" s="1383"/>
      <c r="E1555" s="1478"/>
      <c r="H1555" s="1478"/>
    </row>
    <row r="1556" spans="1:8">
      <c r="A1556" s="1383"/>
      <c r="E1556" s="1478"/>
      <c r="H1556" s="1478"/>
    </row>
    <row r="1557" spans="1:8">
      <c r="A1557" s="1383"/>
      <c r="E1557" s="1478"/>
      <c r="H1557" s="1478"/>
    </row>
    <row r="1558" spans="1:8">
      <c r="A1558" s="1383"/>
      <c r="E1558" s="1478"/>
      <c r="H1558" s="1478"/>
    </row>
    <row r="1559" spans="1:8">
      <c r="A1559" s="1383"/>
      <c r="E1559" s="1478"/>
      <c r="H1559" s="1478"/>
    </row>
    <row r="1560" spans="1:8">
      <c r="A1560" s="1383"/>
      <c r="E1560" s="1478"/>
      <c r="H1560" s="1478"/>
    </row>
    <row r="1561" spans="1:8">
      <c r="A1561" s="1383"/>
      <c r="E1561" s="1478"/>
      <c r="H1561" s="1478"/>
    </row>
    <row r="1562" spans="1:8">
      <c r="A1562" s="1383"/>
      <c r="E1562" s="1478"/>
      <c r="H1562" s="1478"/>
    </row>
    <row r="1563" spans="1:8">
      <c r="A1563" s="1383"/>
      <c r="E1563" s="1478"/>
      <c r="H1563" s="1478"/>
    </row>
    <row r="1564" spans="1:8">
      <c r="A1564" s="1383"/>
      <c r="E1564" s="1478"/>
      <c r="H1564" s="1478"/>
    </row>
    <row r="1565" spans="1:8">
      <c r="A1565" s="1383"/>
      <c r="E1565" s="1478"/>
      <c r="H1565" s="1478"/>
    </row>
    <row r="1566" spans="1:8">
      <c r="A1566" s="1383"/>
      <c r="E1566" s="1478"/>
      <c r="H1566" s="1478"/>
    </row>
    <row r="1567" spans="1:8">
      <c r="A1567" s="1383"/>
      <c r="E1567" s="1478"/>
      <c r="H1567" s="1478"/>
    </row>
    <row r="1568" spans="1:8">
      <c r="A1568" s="1383"/>
      <c r="E1568" s="1478"/>
      <c r="H1568" s="1478"/>
    </row>
    <row r="1569" spans="1:8">
      <c r="A1569" s="1383"/>
      <c r="E1569" s="1478"/>
      <c r="H1569" s="1478"/>
    </row>
    <row r="1570" spans="1:8">
      <c r="A1570" s="1383"/>
      <c r="E1570" s="1478"/>
      <c r="H1570" s="1478"/>
    </row>
    <row r="1571" spans="1:8">
      <c r="A1571" s="1383"/>
      <c r="E1571" s="1478"/>
      <c r="H1571" s="1478"/>
    </row>
    <row r="1572" spans="1:8">
      <c r="A1572" s="1383"/>
      <c r="E1572" s="1478"/>
      <c r="H1572" s="1478"/>
    </row>
    <row r="1573" spans="1:8">
      <c r="A1573" s="1383"/>
      <c r="E1573" s="1478"/>
      <c r="H1573" s="1478"/>
    </row>
    <row r="1574" spans="1:8">
      <c r="A1574" s="1383"/>
      <c r="E1574" s="1478"/>
      <c r="H1574" s="1478"/>
    </row>
    <row r="1575" spans="1:8">
      <c r="A1575" s="1383"/>
      <c r="E1575" s="1478"/>
      <c r="H1575" s="1478"/>
    </row>
    <row r="1576" spans="1:8">
      <c r="A1576" s="1383"/>
      <c r="E1576" s="1478"/>
      <c r="H1576" s="1478"/>
    </row>
    <row r="1577" spans="1:8">
      <c r="A1577" s="1383"/>
      <c r="E1577" s="1478"/>
      <c r="H1577" s="1478"/>
    </row>
    <row r="1578" spans="1:8">
      <c r="A1578" s="1383"/>
      <c r="E1578" s="1478"/>
      <c r="H1578" s="1478"/>
    </row>
    <row r="1579" spans="1:8">
      <c r="A1579" s="1383"/>
      <c r="E1579" s="1478"/>
      <c r="H1579" s="1478"/>
    </row>
    <row r="1580" spans="1:8">
      <c r="A1580" s="1383"/>
      <c r="E1580" s="1478"/>
      <c r="H1580" s="1478"/>
    </row>
    <row r="1581" spans="1:8">
      <c r="A1581" s="1383"/>
      <c r="E1581" s="1478"/>
      <c r="H1581" s="1478"/>
    </row>
    <row r="1582" spans="1:8">
      <c r="A1582" s="1383"/>
      <c r="E1582" s="1478"/>
      <c r="H1582" s="1478"/>
    </row>
    <row r="1583" spans="1:8">
      <c r="A1583" s="1383"/>
      <c r="E1583" s="1478"/>
      <c r="H1583" s="1478"/>
    </row>
    <row r="1584" spans="1:8">
      <c r="A1584" s="1383"/>
      <c r="E1584" s="1478"/>
      <c r="H1584" s="1478"/>
    </row>
    <row r="1585" spans="1:8">
      <c r="A1585" s="1383"/>
      <c r="E1585" s="1478"/>
      <c r="H1585" s="1478"/>
    </row>
    <row r="1586" spans="1:8">
      <c r="A1586" s="1383"/>
      <c r="E1586" s="1478"/>
      <c r="H1586" s="1478"/>
    </row>
    <row r="1587" spans="1:8">
      <c r="A1587" s="1383"/>
      <c r="E1587" s="1478"/>
      <c r="H1587" s="1478"/>
    </row>
    <row r="1588" spans="1:8">
      <c r="A1588" s="1383"/>
      <c r="E1588" s="1478"/>
      <c r="H1588" s="1478"/>
    </row>
    <row r="1589" spans="1:8">
      <c r="A1589" s="1383"/>
      <c r="E1589" s="1478"/>
      <c r="H1589" s="1478"/>
    </row>
    <row r="1590" spans="1:8">
      <c r="A1590" s="1383"/>
      <c r="E1590" s="1478"/>
      <c r="H1590" s="1478"/>
    </row>
    <row r="1591" spans="1:8">
      <c r="A1591" s="1383"/>
      <c r="E1591" s="1478"/>
      <c r="H1591" s="1478"/>
    </row>
    <row r="1592" spans="1:8">
      <c r="A1592" s="1383"/>
      <c r="E1592" s="1478"/>
      <c r="H1592" s="1478"/>
    </row>
    <row r="1593" spans="1:8">
      <c r="A1593" s="1383"/>
      <c r="E1593" s="1478"/>
      <c r="H1593" s="1478"/>
    </row>
    <row r="1594" spans="1:8">
      <c r="A1594" s="1383"/>
      <c r="E1594" s="1478"/>
      <c r="H1594" s="1478"/>
    </row>
    <row r="1595" spans="1:8">
      <c r="A1595" s="1383"/>
      <c r="E1595" s="1478"/>
      <c r="H1595" s="1478"/>
    </row>
    <row r="1596" spans="1:8">
      <c r="A1596" s="1383"/>
      <c r="E1596" s="1478"/>
      <c r="H1596" s="1478"/>
    </row>
    <row r="1597" spans="1:8">
      <c r="A1597" s="1383"/>
      <c r="E1597" s="1478"/>
      <c r="H1597" s="1478"/>
    </row>
    <row r="1598" spans="1:8">
      <c r="A1598" s="1383"/>
      <c r="E1598" s="1478"/>
      <c r="H1598" s="1478"/>
    </row>
    <row r="1599" spans="1:8">
      <c r="A1599" s="1383"/>
      <c r="E1599" s="1478"/>
      <c r="H1599" s="1478"/>
    </row>
    <row r="1600" spans="1:8">
      <c r="A1600" s="1383"/>
      <c r="E1600" s="1478"/>
      <c r="H1600" s="1478"/>
    </row>
    <row r="1601" spans="1:8">
      <c r="A1601" s="1383"/>
      <c r="E1601" s="1478"/>
      <c r="H1601" s="1478"/>
    </row>
    <row r="1602" spans="1:8">
      <c r="A1602" s="1383"/>
      <c r="E1602" s="1478"/>
      <c r="H1602" s="1478"/>
    </row>
    <row r="1603" spans="1:8">
      <c r="A1603" s="1383"/>
      <c r="E1603" s="1478"/>
      <c r="H1603" s="1478"/>
    </row>
    <row r="1604" spans="1:8">
      <c r="A1604" s="1383"/>
      <c r="E1604" s="1478"/>
      <c r="H1604" s="1478"/>
    </row>
    <row r="1605" spans="1:8">
      <c r="A1605" s="1383"/>
      <c r="E1605" s="1478"/>
      <c r="H1605" s="1478"/>
    </row>
    <row r="1606" spans="1:8">
      <c r="A1606" s="1383"/>
      <c r="E1606" s="1478"/>
      <c r="H1606" s="1478"/>
    </row>
    <row r="1607" spans="1:8">
      <c r="A1607" s="1383"/>
      <c r="E1607" s="1478"/>
      <c r="H1607" s="1478"/>
    </row>
    <row r="1608" spans="1:8">
      <c r="A1608" s="1383"/>
      <c r="E1608" s="1478"/>
      <c r="H1608" s="1478"/>
    </row>
    <row r="1609" spans="1:8">
      <c r="A1609" s="1383"/>
      <c r="E1609" s="1478"/>
      <c r="H1609" s="1478"/>
    </row>
    <row r="1610" spans="1:8">
      <c r="A1610" s="1383"/>
      <c r="E1610" s="1478"/>
      <c r="H1610" s="1478"/>
    </row>
    <row r="1611" spans="1:8">
      <c r="A1611" s="1383"/>
      <c r="E1611" s="1478"/>
      <c r="H1611" s="1478"/>
    </row>
    <row r="1612" spans="1:8">
      <c r="A1612" s="1383"/>
      <c r="E1612" s="1478"/>
      <c r="H1612" s="1478"/>
    </row>
    <row r="1613" spans="1:8">
      <c r="A1613" s="1383"/>
      <c r="E1613" s="1478"/>
      <c r="H1613" s="1478"/>
    </row>
    <row r="1614" spans="1:8">
      <c r="A1614" s="1383"/>
      <c r="E1614" s="1478"/>
      <c r="H1614" s="1478"/>
    </row>
    <row r="1615" spans="1:8">
      <c r="A1615" s="1383"/>
      <c r="E1615" s="1478"/>
      <c r="H1615" s="1478"/>
    </row>
    <row r="1616" spans="1:8">
      <c r="A1616" s="1383"/>
      <c r="E1616" s="1478"/>
      <c r="H1616" s="1478"/>
    </row>
    <row r="1617" spans="1:8">
      <c r="A1617" s="1383"/>
      <c r="E1617" s="1478"/>
      <c r="H1617" s="1478"/>
    </row>
    <row r="1618" spans="1:8">
      <c r="A1618" s="1383"/>
      <c r="E1618" s="1478"/>
      <c r="H1618" s="1478"/>
    </row>
    <row r="1619" spans="1:8">
      <c r="A1619" s="1383"/>
      <c r="E1619" s="1478"/>
      <c r="H1619" s="1478"/>
    </row>
    <row r="1620" spans="1:8">
      <c r="A1620" s="1383"/>
      <c r="E1620" s="1478"/>
      <c r="H1620" s="1478"/>
    </row>
    <row r="1621" spans="1:8">
      <c r="A1621" s="1383"/>
      <c r="E1621" s="1478"/>
      <c r="H1621" s="1478"/>
    </row>
    <row r="1622" spans="1:8">
      <c r="A1622" s="1383"/>
      <c r="E1622" s="1478"/>
      <c r="H1622" s="1478"/>
    </row>
    <row r="1623" spans="1:8">
      <c r="A1623" s="1383"/>
      <c r="E1623" s="1478"/>
      <c r="H1623" s="1478"/>
    </row>
    <row r="1624" spans="1:8">
      <c r="A1624" s="1383"/>
      <c r="E1624" s="1478"/>
      <c r="H1624" s="1478"/>
    </row>
    <row r="1625" spans="1:8">
      <c r="A1625" s="1383"/>
      <c r="E1625" s="1478"/>
      <c r="H1625" s="1478"/>
    </row>
    <row r="1626" spans="1:8">
      <c r="A1626" s="1383"/>
      <c r="E1626" s="1478"/>
      <c r="H1626" s="1478"/>
    </row>
    <row r="1627" spans="1:8">
      <c r="A1627" s="1383"/>
      <c r="E1627" s="1478"/>
      <c r="H1627" s="1478"/>
    </row>
    <row r="1628" spans="1:8">
      <c r="A1628" s="1383"/>
      <c r="E1628" s="1478"/>
      <c r="H1628" s="1478"/>
    </row>
    <row r="1629" spans="1:8">
      <c r="A1629" s="1383"/>
      <c r="E1629" s="1478"/>
      <c r="H1629" s="1478"/>
    </row>
    <row r="1630" spans="1:8">
      <c r="A1630" s="1383"/>
      <c r="E1630" s="1478"/>
      <c r="H1630" s="1478"/>
    </row>
    <row r="1631" spans="1:8">
      <c r="A1631" s="1383"/>
      <c r="E1631" s="1478"/>
      <c r="H1631" s="1478"/>
    </row>
    <row r="1632" spans="1:8">
      <c r="A1632" s="1383"/>
      <c r="E1632" s="1478"/>
      <c r="H1632" s="1478"/>
    </row>
    <row r="1633" spans="1:8">
      <c r="A1633" s="1383"/>
      <c r="E1633" s="1478"/>
      <c r="H1633" s="1478"/>
    </row>
    <row r="1634" spans="1:8">
      <c r="A1634" s="1383"/>
      <c r="E1634" s="1478"/>
      <c r="H1634" s="1478"/>
    </row>
    <row r="1635" spans="1:8">
      <c r="A1635" s="1383"/>
      <c r="E1635" s="1478"/>
      <c r="H1635" s="1478"/>
    </row>
    <row r="1636" spans="1:8">
      <c r="A1636" s="1383"/>
      <c r="E1636" s="1478"/>
      <c r="H1636" s="1478"/>
    </row>
    <row r="1637" spans="1:8">
      <c r="A1637" s="1383"/>
      <c r="E1637" s="1478"/>
      <c r="H1637" s="1478"/>
    </row>
    <row r="1638" spans="1:8">
      <c r="A1638" s="1383"/>
      <c r="E1638" s="1478"/>
      <c r="H1638" s="1478"/>
    </row>
    <row r="1639" spans="1:8">
      <c r="A1639" s="1383"/>
      <c r="E1639" s="1478"/>
      <c r="H1639" s="1478"/>
    </row>
    <row r="1640" spans="1:8">
      <c r="A1640" s="1383"/>
      <c r="E1640" s="1478"/>
      <c r="H1640" s="1478"/>
    </row>
    <row r="1641" spans="1:8">
      <c r="A1641" s="1383"/>
      <c r="E1641" s="1478"/>
      <c r="H1641" s="1478"/>
    </row>
    <row r="1642" spans="1:8">
      <c r="A1642" s="1383"/>
      <c r="E1642" s="1478"/>
      <c r="H1642" s="1478"/>
    </row>
    <row r="1643" spans="1:8">
      <c r="A1643" s="1383"/>
      <c r="E1643" s="1478"/>
      <c r="H1643" s="1478"/>
    </row>
    <row r="1644" spans="1:8">
      <c r="A1644" s="1383"/>
      <c r="E1644" s="1478"/>
      <c r="H1644" s="1478"/>
    </row>
    <row r="1645" spans="1:8">
      <c r="A1645" s="1383"/>
      <c r="E1645" s="1478"/>
      <c r="H1645" s="1478"/>
    </row>
    <row r="1646" spans="1:8">
      <c r="A1646" s="1383"/>
      <c r="E1646" s="1478"/>
      <c r="H1646" s="1478"/>
    </row>
    <row r="1647" spans="1:8">
      <c r="A1647" s="1383"/>
      <c r="E1647" s="1478"/>
      <c r="H1647" s="1478"/>
    </row>
    <row r="1648" spans="1:8">
      <c r="A1648" s="1383"/>
      <c r="E1648" s="1478"/>
      <c r="H1648" s="1478"/>
    </row>
    <row r="1649" spans="1:8">
      <c r="A1649" s="1383"/>
      <c r="E1649" s="1478"/>
      <c r="H1649" s="1478"/>
    </row>
    <row r="1650" spans="1:8">
      <c r="A1650" s="1383"/>
      <c r="E1650" s="1478"/>
      <c r="H1650" s="1478"/>
    </row>
    <row r="1651" spans="1:8">
      <c r="A1651" s="1383"/>
      <c r="E1651" s="1478"/>
      <c r="H1651" s="1478"/>
    </row>
    <row r="1652" spans="1:8">
      <c r="A1652" s="1383"/>
      <c r="E1652" s="1478"/>
      <c r="H1652" s="1478"/>
    </row>
    <row r="1653" spans="1:8">
      <c r="A1653" s="1383"/>
      <c r="E1653" s="1478"/>
      <c r="H1653" s="1478"/>
    </row>
    <row r="1654" spans="1:8">
      <c r="A1654" s="1383"/>
      <c r="E1654" s="1478"/>
      <c r="H1654" s="1478"/>
    </row>
    <row r="1655" spans="1:8">
      <c r="A1655" s="1383"/>
      <c r="E1655" s="1478"/>
      <c r="H1655" s="1478"/>
    </row>
    <row r="1656" spans="1:8">
      <c r="A1656" s="1383"/>
      <c r="E1656" s="1478"/>
      <c r="H1656" s="1478"/>
    </row>
    <row r="1657" spans="1:8">
      <c r="A1657" s="1383"/>
      <c r="E1657" s="1478"/>
      <c r="H1657" s="1478"/>
    </row>
    <row r="1658" spans="1:8">
      <c r="A1658" s="1383"/>
      <c r="E1658" s="1478"/>
      <c r="H1658" s="1478"/>
    </row>
    <row r="1659" spans="1:8">
      <c r="A1659" s="1383"/>
      <c r="E1659" s="1478"/>
      <c r="H1659" s="1478"/>
    </row>
    <row r="1660" spans="1:8">
      <c r="A1660" s="1383"/>
      <c r="E1660" s="1478"/>
      <c r="H1660" s="1478"/>
    </row>
    <row r="1661" spans="1:8">
      <c r="A1661" s="1383"/>
      <c r="E1661" s="1478"/>
      <c r="H1661" s="1478"/>
    </row>
    <row r="1662" spans="1:8">
      <c r="A1662" s="1383"/>
      <c r="E1662" s="1478"/>
      <c r="H1662" s="1478"/>
    </row>
    <row r="1663" spans="1:8">
      <c r="A1663" s="1383"/>
      <c r="E1663" s="1478"/>
      <c r="H1663" s="1478"/>
    </row>
    <row r="1664" spans="1:8">
      <c r="A1664" s="1383"/>
      <c r="E1664" s="1478"/>
      <c r="H1664" s="1478"/>
    </row>
    <row r="1665" spans="1:8">
      <c r="A1665" s="1383"/>
      <c r="E1665" s="1478"/>
      <c r="H1665" s="1478"/>
    </row>
    <row r="1666" spans="1:8">
      <c r="A1666" s="1383"/>
      <c r="E1666" s="1478"/>
      <c r="H1666" s="1478"/>
    </row>
    <row r="1667" spans="1:8">
      <c r="A1667" s="1383"/>
      <c r="E1667" s="1478"/>
      <c r="H1667" s="1478"/>
    </row>
    <row r="1668" spans="1:8">
      <c r="A1668" s="1383"/>
      <c r="E1668" s="1478"/>
      <c r="H1668" s="1478"/>
    </row>
    <row r="1669" spans="1:8">
      <c r="A1669" s="1383"/>
      <c r="E1669" s="1478"/>
      <c r="H1669" s="1478"/>
    </row>
    <row r="1670" spans="1:8">
      <c r="A1670" s="1383"/>
      <c r="E1670" s="1478"/>
      <c r="H1670" s="1478"/>
    </row>
    <row r="1671" spans="1:8">
      <c r="A1671" s="1383"/>
      <c r="E1671" s="1478"/>
      <c r="H1671" s="1478"/>
    </row>
    <row r="1672" spans="1:8">
      <c r="A1672" s="1383"/>
      <c r="E1672" s="1478"/>
      <c r="H1672" s="1478"/>
    </row>
    <row r="1673" spans="1:8">
      <c r="A1673" s="1383"/>
      <c r="E1673" s="1478"/>
      <c r="H1673" s="1478"/>
    </row>
    <row r="1674" spans="1:8">
      <c r="A1674" s="1383"/>
      <c r="E1674" s="1478"/>
      <c r="H1674" s="1478"/>
    </row>
    <row r="1675" spans="1:8">
      <c r="A1675" s="1383"/>
      <c r="E1675" s="1478"/>
      <c r="H1675" s="1478"/>
    </row>
    <row r="1676" spans="1:8">
      <c r="A1676" s="1383"/>
      <c r="E1676" s="1478"/>
      <c r="H1676" s="1478"/>
    </row>
    <row r="1677" spans="1:8">
      <c r="A1677" s="1383"/>
      <c r="E1677" s="1478"/>
      <c r="H1677" s="1478"/>
    </row>
    <row r="1678" spans="1:8">
      <c r="A1678" s="1383"/>
      <c r="E1678" s="1478"/>
      <c r="H1678" s="1478"/>
    </row>
    <row r="1679" spans="1:8">
      <c r="A1679" s="1383"/>
      <c r="E1679" s="1478"/>
      <c r="H1679" s="1478"/>
    </row>
    <row r="1680" spans="1:8">
      <c r="A1680" s="1383"/>
      <c r="E1680" s="1478"/>
      <c r="H1680" s="1478"/>
    </row>
    <row r="1681" spans="1:8">
      <c r="A1681" s="1383"/>
      <c r="E1681" s="1478"/>
      <c r="H1681" s="1478"/>
    </row>
    <row r="1682" spans="1:8">
      <c r="A1682" s="1383"/>
      <c r="E1682" s="1478"/>
      <c r="H1682" s="1478"/>
    </row>
    <row r="1683" spans="1:8">
      <c r="A1683" s="1383"/>
      <c r="E1683" s="1478"/>
      <c r="H1683" s="1478"/>
    </row>
    <row r="1684" spans="1:8">
      <c r="A1684" s="1383"/>
      <c r="E1684" s="1478"/>
      <c r="H1684" s="1478"/>
    </row>
    <row r="1685" spans="1:8">
      <c r="A1685" s="1383"/>
      <c r="E1685" s="1478"/>
      <c r="H1685" s="1478"/>
    </row>
    <row r="1686" spans="1:8">
      <c r="A1686" s="1383"/>
      <c r="E1686" s="1478"/>
      <c r="H1686" s="1478"/>
    </row>
    <row r="1687" spans="1:8">
      <c r="A1687" s="1383"/>
      <c r="E1687" s="1478"/>
      <c r="H1687" s="1478"/>
    </row>
    <row r="1688" spans="1:8">
      <c r="A1688" s="1383"/>
      <c r="E1688" s="1478"/>
      <c r="H1688" s="1478"/>
    </row>
    <row r="1689" spans="1:8">
      <c r="A1689" s="1383"/>
      <c r="E1689" s="1478"/>
      <c r="H1689" s="1478"/>
    </row>
    <row r="1690" spans="1:8">
      <c r="A1690" s="1383"/>
      <c r="E1690" s="1478"/>
      <c r="H1690" s="1478"/>
    </row>
    <row r="1691" spans="1:8">
      <c r="A1691" s="1383"/>
      <c r="E1691" s="1478"/>
      <c r="H1691" s="1478"/>
    </row>
    <row r="1692" spans="1:8">
      <c r="A1692" s="1383"/>
      <c r="E1692" s="1478"/>
      <c r="H1692" s="1478"/>
    </row>
    <row r="1693" spans="1:8">
      <c r="A1693" s="1383"/>
      <c r="E1693" s="1478"/>
      <c r="H1693" s="1478"/>
    </row>
    <row r="1694" spans="1:8">
      <c r="A1694" s="1383"/>
      <c r="E1694" s="1478"/>
      <c r="H1694" s="1478"/>
    </row>
    <row r="1695" spans="1:8">
      <c r="A1695" s="1383"/>
      <c r="E1695" s="1478"/>
      <c r="H1695" s="1478"/>
    </row>
    <row r="1696" spans="1:8">
      <c r="A1696" s="1383"/>
      <c r="E1696" s="1478"/>
      <c r="H1696" s="1478"/>
    </row>
    <row r="1697" spans="1:8">
      <c r="A1697" s="1383"/>
      <c r="E1697" s="1478"/>
      <c r="H1697" s="1478"/>
    </row>
    <row r="1698" spans="1:8">
      <c r="A1698" s="1383"/>
      <c r="E1698" s="1478"/>
      <c r="H1698" s="1478"/>
    </row>
    <row r="1699" spans="1:8">
      <c r="A1699" s="1383"/>
      <c r="E1699" s="1478"/>
      <c r="H1699" s="1478"/>
    </row>
    <row r="1700" spans="1:8">
      <c r="A1700" s="1383"/>
      <c r="E1700" s="1478"/>
      <c r="H1700" s="1478"/>
    </row>
    <row r="1701" spans="1:8">
      <c r="A1701" s="1383"/>
      <c r="E1701" s="1478"/>
      <c r="H1701" s="1478"/>
    </row>
    <row r="1702" spans="1:8">
      <c r="A1702" s="1383"/>
      <c r="E1702" s="1478"/>
      <c r="H1702" s="1478"/>
    </row>
    <row r="1703" spans="1:8">
      <c r="A1703" s="1383"/>
      <c r="E1703" s="1478"/>
      <c r="H1703" s="1478"/>
    </row>
    <row r="1704" spans="1:8">
      <c r="A1704" s="1383"/>
      <c r="E1704" s="1478"/>
      <c r="H1704" s="1478"/>
    </row>
    <row r="1705" spans="1:8">
      <c r="A1705" s="1383"/>
      <c r="E1705" s="1478"/>
      <c r="H1705" s="1478"/>
    </row>
    <row r="1706" spans="1:8">
      <c r="A1706" s="1383"/>
      <c r="E1706" s="1478"/>
      <c r="H1706" s="1478"/>
    </row>
    <row r="1707" spans="1:8">
      <c r="A1707" s="1383"/>
      <c r="E1707" s="1478"/>
      <c r="H1707" s="1478"/>
    </row>
    <row r="1708" spans="1:8">
      <c r="A1708" s="1383"/>
      <c r="E1708" s="1478"/>
      <c r="H1708" s="1478"/>
    </row>
    <row r="1709" spans="1:8">
      <c r="A1709" s="1383"/>
      <c r="E1709" s="1478"/>
      <c r="H1709" s="1478"/>
    </row>
    <row r="1710" spans="1:8">
      <c r="A1710" s="1383"/>
      <c r="E1710" s="1478"/>
      <c r="H1710" s="1478"/>
    </row>
    <row r="1711" spans="1:8">
      <c r="A1711" s="1383"/>
      <c r="E1711" s="1478"/>
      <c r="H1711" s="1478"/>
    </row>
    <row r="1712" spans="1:8">
      <c r="A1712" s="1383"/>
      <c r="E1712" s="1478"/>
      <c r="H1712" s="1478"/>
    </row>
    <row r="1713" spans="1:8">
      <c r="A1713" s="1383"/>
      <c r="E1713" s="1478"/>
      <c r="H1713" s="1478"/>
    </row>
    <row r="1714" spans="1:8">
      <c r="A1714" s="1383"/>
      <c r="E1714" s="1478"/>
      <c r="H1714" s="1478"/>
    </row>
    <row r="1715" spans="1:8">
      <c r="A1715" s="1383"/>
      <c r="E1715" s="1478"/>
      <c r="H1715" s="1478"/>
    </row>
    <row r="1716" spans="1:8">
      <c r="A1716" s="1383"/>
      <c r="E1716" s="1478"/>
      <c r="H1716" s="1478"/>
    </row>
    <row r="1717" spans="1:8">
      <c r="A1717" s="1383"/>
      <c r="E1717" s="1478"/>
      <c r="H1717" s="1478"/>
    </row>
    <row r="1718" spans="1:8">
      <c r="A1718" s="1383"/>
      <c r="E1718" s="1478"/>
      <c r="H1718" s="1478"/>
    </row>
    <row r="1719" spans="1:8">
      <c r="A1719" s="1383"/>
      <c r="E1719" s="1478"/>
      <c r="H1719" s="1478"/>
    </row>
    <row r="1720" spans="1:8">
      <c r="A1720" s="1383"/>
      <c r="E1720" s="1478"/>
      <c r="H1720" s="1478"/>
    </row>
    <row r="1721" spans="1:8">
      <c r="A1721" s="1383"/>
      <c r="E1721" s="1478"/>
      <c r="H1721" s="1478"/>
    </row>
    <row r="1722" spans="1:8">
      <c r="A1722" s="1383"/>
      <c r="E1722" s="1478"/>
      <c r="H1722" s="1478"/>
    </row>
    <row r="1723" spans="1:8">
      <c r="A1723" s="1383"/>
      <c r="E1723" s="1478"/>
      <c r="H1723" s="1478"/>
    </row>
    <row r="1724" spans="1:8">
      <c r="A1724" s="1383"/>
      <c r="E1724" s="1478"/>
      <c r="H1724" s="1478"/>
    </row>
    <row r="1725" spans="1:8">
      <c r="A1725" s="1383"/>
      <c r="E1725" s="1478"/>
      <c r="H1725" s="1478"/>
    </row>
    <row r="1726" spans="1:8">
      <c r="A1726" s="1383"/>
      <c r="E1726" s="1478"/>
      <c r="H1726" s="1478"/>
    </row>
    <row r="1727" spans="1:8">
      <c r="A1727" s="1383"/>
      <c r="E1727" s="1478"/>
      <c r="H1727" s="1478"/>
    </row>
    <row r="1728" spans="1:8">
      <c r="A1728" s="1383"/>
      <c r="E1728" s="1478"/>
      <c r="H1728" s="1478"/>
    </row>
    <row r="1729" spans="1:8">
      <c r="A1729" s="1383"/>
      <c r="E1729" s="1478"/>
      <c r="H1729" s="1478"/>
    </row>
    <row r="1730" spans="1:8">
      <c r="A1730" s="1383"/>
      <c r="E1730" s="1478"/>
      <c r="H1730" s="1478"/>
    </row>
    <row r="1731" spans="1:8">
      <c r="A1731" s="1383"/>
      <c r="E1731" s="1478"/>
      <c r="H1731" s="1478"/>
    </row>
    <row r="1732" spans="1:8">
      <c r="A1732" s="1383"/>
      <c r="E1732" s="1478"/>
      <c r="H1732" s="1478"/>
    </row>
    <row r="1733" spans="1:8">
      <c r="A1733" s="1383"/>
      <c r="E1733" s="1478"/>
      <c r="H1733" s="1478"/>
    </row>
    <row r="1734" spans="1:8">
      <c r="A1734" s="1383"/>
      <c r="E1734" s="1478"/>
      <c r="H1734" s="1478"/>
    </row>
    <row r="1735" spans="1:8">
      <c r="A1735" s="1383"/>
      <c r="E1735" s="1478"/>
      <c r="H1735" s="1478"/>
    </row>
    <row r="1736" spans="1:8">
      <c r="A1736" s="1383"/>
      <c r="E1736" s="1478"/>
      <c r="H1736" s="1478"/>
    </row>
    <row r="1737" spans="1:8">
      <c r="A1737" s="1383"/>
      <c r="E1737" s="1478"/>
      <c r="H1737" s="1478"/>
    </row>
    <row r="1738" spans="1:8">
      <c r="A1738" s="1383"/>
      <c r="E1738" s="1478"/>
      <c r="H1738" s="1478"/>
    </row>
    <row r="1739" spans="1:8">
      <c r="A1739" s="1383"/>
      <c r="E1739" s="1478"/>
      <c r="H1739" s="1478"/>
    </row>
    <row r="1740" spans="1:8">
      <c r="A1740" s="1383"/>
      <c r="E1740" s="1478"/>
      <c r="H1740" s="1478"/>
    </row>
    <row r="1741" spans="1:8">
      <c r="A1741" s="1383"/>
      <c r="E1741" s="1478"/>
      <c r="H1741" s="1478"/>
    </row>
    <row r="1742" spans="1:8">
      <c r="A1742" s="1383"/>
      <c r="E1742" s="1478"/>
      <c r="H1742" s="1478"/>
    </row>
    <row r="1743" spans="1:8">
      <c r="A1743" s="1383"/>
      <c r="E1743" s="1478"/>
      <c r="H1743" s="1478"/>
    </row>
    <row r="1744" spans="1:8">
      <c r="A1744" s="1383"/>
      <c r="E1744" s="1478"/>
      <c r="H1744" s="1478"/>
    </row>
    <row r="1745" spans="1:8">
      <c r="A1745" s="1383"/>
      <c r="E1745" s="1478"/>
      <c r="H1745" s="1478"/>
    </row>
    <row r="1746" spans="1:8">
      <c r="A1746" s="1383"/>
      <c r="E1746" s="1478"/>
      <c r="H1746" s="1478"/>
    </row>
    <row r="1747" spans="1:8">
      <c r="A1747" s="1383"/>
      <c r="E1747" s="1478"/>
      <c r="H1747" s="1478"/>
    </row>
    <row r="1748" spans="1:8">
      <c r="A1748" s="1383"/>
      <c r="E1748" s="1478"/>
      <c r="H1748" s="1478"/>
    </row>
    <row r="1749" spans="1:8">
      <c r="A1749" s="1383"/>
      <c r="E1749" s="1478"/>
      <c r="H1749" s="1478"/>
    </row>
    <row r="1750" spans="1:8">
      <c r="A1750" s="1383"/>
      <c r="E1750" s="1478"/>
      <c r="H1750" s="1478"/>
    </row>
    <row r="1751" spans="1:8">
      <c r="A1751" s="1383"/>
      <c r="E1751" s="1478"/>
      <c r="H1751" s="1478"/>
    </row>
    <row r="1752" spans="1:8">
      <c r="A1752" s="1383"/>
      <c r="E1752" s="1478"/>
      <c r="H1752" s="1478"/>
    </row>
    <row r="1753" spans="1:8">
      <c r="A1753" s="1383"/>
      <c r="E1753" s="1478"/>
      <c r="H1753" s="1478"/>
    </row>
    <row r="1754" spans="1:8">
      <c r="A1754" s="1383"/>
      <c r="E1754" s="1478"/>
      <c r="H1754" s="1478"/>
    </row>
    <row r="1755" spans="1:8">
      <c r="A1755" s="1383"/>
      <c r="E1755" s="1478"/>
      <c r="H1755" s="1478"/>
    </row>
    <row r="1756" spans="1:8">
      <c r="A1756" s="1383"/>
      <c r="E1756" s="1478"/>
      <c r="H1756" s="1478"/>
    </row>
    <row r="1757" spans="1:8">
      <c r="A1757" s="1383"/>
      <c r="E1757" s="1478"/>
      <c r="H1757" s="1478"/>
    </row>
    <row r="1758" spans="1:8">
      <c r="A1758" s="1383"/>
      <c r="E1758" s="1478"/>
      <c r="H1758" s="1478"/>
    </row>
    <row r="1759" spans="1:8">
      <c r="A1759" s="1383"/>
      <c r="E1759" s="1478"/>
      <c r="H1759" s="1478"/>
    </row>
    <row r="1760" spans="1:8">
      <c r="A1760" s="1383"/>
      <c r="E1760" s="1478"/>
      <c r="H1760" s="1478"/>
    </row>
    <row r="1761" spans="1:8">
      <c r="A1761" s="1383"/>
      <c r="E1761" s="1478"/>
      <c r="H1761" s="1478"/>
    </row>
    <row r="1762" spans="1:8">
      <c r="A1762" s="1383"/>
      <c r="E1762" s="1478"/>
      <c r="H1762" s="1478"/>
    </row>
    <row r="1763" spans="1:8">
      <c r="A1763" s="1383"/>
      <c r="E1763" s="1478"/>
      <c r="H1763" s="1478"/>
    </row>
    <row r="1764" spans="1:8">
      <c r="A1764" s="1383"/>
      <c r="E1764" s="1478"/>
      <c r="H1764" s="1478"/>
    </row>
    <row r="1765" spans="1:8">
      <c r="A1765" s="1383"/>
      <c r="E1765" s="1478"/>
      <c r="H1765" s="1478"/>
    </row>
    <row r="1766" spans="1:8">
      <c r="A1766" s="1383"/>
      <c r="E1766" s="1478"/>
      <c r="H1766" s="1478"/>
    </row>
    <row r="1767" spans="1:8">
      <c r="A1767" s="1383"/>
      <c r="E1767" s="1478"/>
      <c r="H1767" s="1478"/>
    </row>
    <row r="1768" spans="1:8">
      <c r="A1768" s="1383"/>
      <c r="E1768" s="1478"/>
      <c r="H1768" s="1478"/>
    </row>
    <row r="1769" spans="1:8">
      <c r="A1769" s="1383"/>
      <c r="E1769" s="1478"/>
      <c r="H1769" s="1478"/>
    </row>
    <row r="1770" spans="1:8">
      <c r="A1770" s="1383"/>
      <c r="E1770" s="1478"/>
      <c r="H1770" s="1478"/>
    </row>
    <row r="1771" spans="1:8">
      <c r="A1771" s="1383"/>
      <c r="E1771" s="1478"/>
      <c r="H1771" s="1478"/>
    </row>
    <row r="1772" spans="1:8">
      <c r="A1772" s="1383"/>
      <c r="E1772" s="1478"/>
      <c r="H1772" s="1478"/>
    </row>
    <row r="1773" spans="1:8">
      <c r="A1773" s="1383"/>
      <c r="E1773" s="1478"/>
      <c r="H1773" s="1478"/>
    </row>
    <row r="1774" spans="1:8">
      <c r="A1774" s="1383"/>
      <c r="E1774" s="1478"/>
      <c r="H1774" s="1478"/>
    </row>
    <row r="1775" spans="1:8">
      <c r="A1775" s="1383"/>
      <c r="E1775" s="1478"/>
      <c r="H1775" s="1478"/>
    </row>
    <row r="1776" spans="1:8">
      <c r="A1776" s="1383"/>
      <c r="E1776" s="1478"/>
      <c r="H1776" s="1478"/>
    </row>
    <row r="1777" spans="1:8">
      <c r="A1777" s="1383"/>
      <c r="E1777" s="1478"/>
      <c r="H1777" s="1478"/>
    </row>
    <row r="1778" spans="1:8">
      <c r="A1778" s="1383"/>
      <c r="E1778" s="1478"/>
      <c r="H1778" s="1478"/>
    </row>
    <row r="1779" spans="1:8">
      <c r="A1779" s="1383"/>
      <c r="E1779" s="1478"/>
      <c r="H1779" s="1478"/>
    </row>
    <row r="1780" spans="1:8">
      <c r="A1780" s="1383"/>
      <c r="E1780" s="1478"/>
      <c r="H1780" s="1478"/>
    </row>
    <row r="1781" spans="1:8">
      <c r="A1781" s="1383"/>
      <c r="E1781" s="1478"/>
      <c r="H1781" s="1478"/>
    </row>
    <row r="1782" spans="1:8">
      <c r="A1782" s="1383"/>
      <c r="E1782" s="1478"/>
      <c r="H1782" s="1478"/>
    </row>
    <row r="1783" spans="1:8">
      <c r="A1783" s="1383"/>
      <c r="E1783" s="1478"/>
      <c r="H1783" s="1478"/>
    </row>
    <row r="1784" spans="1:8">
      <c r="A1784" s="1383"/>
      <c r="E1784" s="1478"/>
      <c r="H1784" s="1478"/>
    </row>
    <row r="1785" spans="1:8">
      <c r="A1785" s="1383"/>
      <c r="E1785" s="1478"/>
      <c r="H1785" s="1478"/>
    </row>
    <row r="1786" spans="1:8">
      <c r="A1786" s="1383"/>
      <c r="E1786" s="1478"/>
      <c r="H1786" s="1478"/>
    </row>
    <row r="1787" spans="1:8">
      <c r="A1787" s="1383"/>
      <c r="E1787" s="1478"/>
      <c r="H1787" s="1478"/>
    </row>
    <row r="1788" spans="1:8">
      <c r="A1788" s="1383"/>
      <c r="E1788" s="1478"/>
      <c r="H1788" s="1478"/>
    </row>
    <row r="1789" spans="1:8">
      <c r="A1789" s="1383"/>
      <c r="E1789" s="1478"/>
      <c r="H1789" s="1478"/>
    </row>
    <row r="1790" spans="1:8">
      <c r="A1790" s="1383"/>
      <c r="E1790" s="1478"/>
      <c r="H1790" s="1478"/>
    </row>
    <row r="1791" spans="1:8">
      <c r="A1791" s="1383"/>
      <c r="E1791" s="1478"/>
      <c r="H1791" s="1478"/>
    </row>
    <row r="1792" spans="1:8">
      <c r="A1792" s="1383"/>
      <c r="E1792" s="1478"/>
      <c r="H1792" s="1478"/>
    </row>
    <row r="1793" spans="1:8">
      <c r="A1793" s="1383"/>
      <c r="E1793" s="1478"/>
      <c r="H1793" s="1478"/>
    </row>
    <row r="1794" spans="1:8">
      <c r="A1794" s="1383"/>
      <c r="E1794" s="1478"/>
      <c r="H1794" s="1478"/>
    </row>
    <row r="1795" spans="1:8">
      <c r="A1795" s="1383"/>
      <c r="E1795" s="1478"/>
      <c r="H1795" s="1478"/>
    </row>
    <row r="1796" spans="1:8">
      <c r="A1796" s="1383"/>
      <c r="E1796" s="1478"/>
      <c r="H1796" s="1478"/>
    </row>
    <row r="1797" spans="1:8">
      <c r="A1797" s="1383"/>
      <c r="E1797" s="1478"/>
      <c r="H1797" s="1478"/>
    </row>
    <row r="1798" spans="1:8">
      <c r="A1798" s="1383"/>
      <c r="E1798" s="1478"/>
      <c r="H1798" s="1478"/>
    </row>
    <row r="1799" spans="1:8">
      <c r="A1799" s="1383"/>
      <c r="E1799" s="1478"/>
      <c r="H1799" s="1478"/>
    </row>
    <row r="1800" spans="1:8">
      <c r="A1800" s="1383"/>
      <c r="E1800" s="1478"/>
      <c r="H1800" s="1478"/>
    </row>
    <row r="1801" spans="1:8">
      <c r="A1801" s="1383"/>
      <c r="E1801" s="1478"/>
      <c r="H1801" s="1478"/>
    </row>
    <row r="1802" spans="1:8">
      <c r="A1802" s="1383"/>
      <c r="E1802" s="1478"/>
      <c r="H1802" s="1478"/>
    </row>
    <row r="1803" spans="1:8">
      <c r="A1803" s="1383"/>
      <c r="E1803" s="1478"/>
      <c r="H1803" s="1478"/>
    </row>
    <row r="1804" spans="1:8">
      <c r="A1804" s="1383"/>
      <c r="E1804" s="1478"/>
      <c r="H1804" s="1478"/>
    </row>
    <row r="1805" spans="1:8">
      <c r="A1805" s="1383"/>
      <c r="E1805" s="1478"/>
      <c r="H1805" s="1478"/>
    </row>
    <row r="1806" spans="1:8">
      <c r="A1806" s="1383"/>
      <c r="E1806" s="1478"/>
      <c r="H1806" s="1478"/>
    </row>
    <row r="1807" spans="1:8">
      <c r="A1807" s="1383"/>
      <c r="E1807" s="1478"/>
      <c r="H1807" s="1478"/>
    </row>
    <row r="1808" spans="1:8">
      <c r="A1808" s="1383"/>
      <c r="E1808" s="1478"/>
      <c r="H1808" s="1478"/>
    </row>
    <row r="1809" spans="1:8">
      <c r="A1809" s="1383"/>
      <c r="E1809" s="1478"/>
      <c r="H1809" s="1478"/>
    </row>
    <row r="1810" spans="1:8">
      <c r="A1810" s="1383"/>
      <c r="E1810" s="1478"/>
      <c r="H1810" s="1478"/>
    </row>
    <row r="1811" spans="1:8">
      <c r="A1811" s="1383"/>
      <c r="E1811" s="1478"/>
      <c r="H1811" s="1478"/>
    </row>
    <row r="1812" spans="1:8">
      <c r="A1812" s="1383"/>
      <c r="E1812" s="1478"/>
      <c r="H1812" s="1478"/>
    </row>
    <row r="1813" spans="1:8">
      <c r="A1813" s="1383"/>
      <c r="E1813" s="1478"/>
      <c r="H1813" s="1478"/>
    </row>
    <row r="1814" spans="1:8">
      <c r="A1814" s="1383"/>
      <c r="E1814" s="1478"/>
      <c r="H1814" s="1478"/>
    </row>
    <row r="1815" spans="1:8">
      <c r="A1815" s="1383"/>
      <c r="E1815" s="1478"/>
      <c r="H1815" s="1478"/>
    </row>
    <row r="1816" spans="1:8">
      <c r="A1816" s="1383"/>
      <c r="E1816" s="1478"/>
      <c r="H1816" s="1478"/>
    </row>
    <row r="1817" spans="1:8">
      <c r="A1817" s="1383"/>
      <c r="E1817" s="1478"/>
      <c r="H1817" s="1478"/>
    </row>
    <row r="1818" spans="1:8">
      <c r="A1818" s="1383"/>
      <c r="E1818" s="1478"/>
      <c r="H1818" s="1478"/>
    </row>
    <row r="1819" spans="1:8">
      <c r="A1819" s="1383"/>
      <c r="E1819" s="1478"/>
      <c r="H1819" s="1478"/>
    </row>
    <row r="1820" spans="1:8">
      <c r="A1820" s="1383"/>
      <c r="E1820" s="1478"/>
      <c r="H1820" s="1478"/>
    </row>
    <row r="1821" spans="1:8">
      <c r="A1821" s="1383"/>
      <c r="E1821" s="1478"/>
      <c r="H1821" s="1478"/>
    </row>
    <row r="1822" spans="1:8">
      <c r="A1822" s="1383"/>
      <c r="E1822" s="1478"/>
      <c r="H1822" s="1478"/>
    </row>
    <row r="1823" spans="1:8">
      <c r="A1823" s="1383"/>
      <c r="E1823" s="1478"/>
      <c r="H1823" s="1478"/>
    </row>
    <row r="1824" spans="1:8">
      <c r="A1824" s="1383"/>
      <c r="E1824" s="1478"/>
      <c r="H1824" s="1478"/>
    </row>
    <row r="1825" spans="1:8">
      <c r="A1825" s="1383"/>
      <c r="E1825" s="1478"/>
      <c r="H1825" s="1478"/>
    </row>
    <row r="1826" spans="1:8">
      <c r="A1826" s="1383"/>
      <c r="E1826" s="1478"/>
      <c r="H1826" s="1478"/>
    </row>
    <row r="1827" spans="1:8">
      <c r="A1827" s="1383"/>
      <c r="E1827" s="1478"/>
      <c r="H1827" s="1478"/>
    </row>
    <row r="1828" spans="1:8">
      <c r="A1828" s="1383"/>
      <c r="E1828" s="1478"/>
      <c r="H1828" s="1478"/>
    </row>
    <row r="1829" spans="1:8">
      <c r="A1829" s="1383"/>
      <c r="E1829" s="1478"/>
      <c r="H1829" s="1478"/>
    </row>
    <row r="1830" spans="1:8">
      <c r="A1830" s="1383"/>
      <c r="E1830" s="1478"/>
      <c r="H1830" s="1478"/>
    </row>
    <row r="1831" spans="1:8">
      <c r="A1831" s="1383"/>
      <c r="E1831" s="1478"/>
      <c r="H1831" s="1478"/>
    </row>
    <row r="1832" spans="1:8">
      <c r="A1832" s="1383"/>
      <c r="E1832" s="1478"/>
      <c r="H1832" s="1478"/>
    </row>
    <row r="1833" spans="1:8">
      <c r="A1833" s="1383"/>
      <c r="E1833" s="1478"/>
      <c r="H1833" s="1478"/>
    </row>
    <row r="1834" spans="1:8">
      <c r="A1834" s="1383"/>
      <c r="E1834" s="1478"/>
      <c r="H1834" s="1478"/>
    </row>
    <row r="1835" spans="1:8">
      <c r="A1835" s="1383"/>
      <c r="E1835" s="1478"/>
      <c r="H1835" s="1478"/>
    </row>
    <row r="1836" spans="1:8">
      <c r="A1836" s="1383"/>
      <c r="E1836" s="1478"/>
      <c r="H1836" s="1478"/>
    </row>
    <row r="1837" spans="1:8">
      <c r="A1837" s="1383"/>
      <c r="E1837" s="1478"/>
      <c r="H1837" s="1478"/>
    </row>
    <row r="1838" spans="1:8">
      <c r="A1838" s="1383"/>
      <c r="E1838" s="1478"/>
      <c r="H1838" s="1478"/>
    </row>
    <row r="1839" spans="1:8">
      <c r="A1839" s="1383"/>
      <c r="E1839" s="1478"/>
      <c r="H1839" s="1478"/>
    </row>
    <row r="1840" spans="1:8">
      <c r="A1840" s="1383"/>
      <c r="E1840" s="1478"/>
      <c r="H1840" s="1478"/>
    </row>
    <row r="1841" spans="1:8">
      <c r="A1841" s="1383"/>
      <c r="E1841" s="1478"/>
      <c r="H1841" s="1478"/>
    </row>
    <row r="1842" spans="1:8">
      <c r="A1842" s="1383"/>
      <c r="E1842" s="1478"/>
      <c r="H1842" s="1478"/>
    </row>
    <row r="1843" spans="1:8">
      <c r="A1843" s="1383"/>
      <c r="E1843" s="1478"/>
      <c r="H1843" s="1478"/>
    </row>
    <row r="1844" spans="1:8">
      <c r="A1844" s="1383"/>
      <c r="E1844" s="1478"/>
      <c r="H1844" s="1478"/>
    </row>
    <row r="1845" spans="1:8">
      <c r="A1845" s="1383"/>
      <c r="E1845" s="1478"/>
      <c r="H1845" s="1478"/>
    </row>
    <row r="1846" spans="1:8">
      <c r="A1846" s="1383"/>
      <c r="E1846" s="1478"/>
      <c r="H1846" s="1478"/>
    </row>
    <row r="1847" spans="1:8">
      <c r="A1847" s="1383"/>
      <c r="E1847" s="1478"/>
      <c r="H1847" s="1478"/>
    </row>
    <row r="1848" spans="1:8">
      <c r="A1848" s="1383"/>
      <c r="E1848" s="1478"/>
      <c r="H1848" s="1478"/>
    </row>
    <row r="1849" spans="1:8">
      <c r="A1849" s="1383"/>
      <c r="E1849" s="1478"/>
      <c r="H1849" s="1478"/>
    </row>
    <row r="1850" spans="1:8">
      <c r="A1850" s="1383"/>
      <c r="E1850" s="1478"/>
      <c r="H1850" s="1478"/>
    </row>
    <row r="1851" spans="1:8">
      <c r="A1851" s="1383"/>
      <c r="E1851" s="1478"/>
      <c r="H1851" s="1478"/>
    </row>
    <row r="1852" spans="1:8">
      <c r="A1852" s="1383"/>
      <c r="E1852" s="1478"/>
      <c r="H1852" s="1478"/>
    </row>
    <row r="1853" spans="1:8">
      <c r="A1853" s="1383"/>
      <c r="E1853" s="1478"/>
      <c r="H1853" s="1478"/>
    </row>
    <row r="1854" spans="1:8">
      <c r="A1854" s="1383"/>
      <c r="E1854" s="1478"/>
      <c r="H1854" s="1478"/>
    </row>
    <row r="1855" spans="1:8">
      <c r="A1855" s="1383"/>
      <c r="E1855" s="1478"/>
      <c r="H1855" s="1478"/>
    </row>
    <row r="1856" spans="1:8">
      <c r="A1856" s="1383"/>
      <c r="E1856" s="1478"/>
      <c r="H1856" s="1478"/>
    </row>
    <row r="1857" spans="1:8">
      <c r="A1857" s="1383"/>
      <c r="E1857" s="1478"/>
      <c r="H1857" s="1478"/>
    </row>
    <row r="1858" spans="1:8">
      <c r="A1858" s="1383"/>
      <c r="E1858" s="1478"/>
      <c r="H1858" s="1478"/>
    </row>
    <row r="1859" spans="1:8">
      <c r="A1859" s="1383"/>
      <c r="E1859" s="1478"/>
      <c r="H1859" s="1478"/>
    </row>
    <row r="1860" spans="1:8">
      <c r="A1860" s="1383"/>
      <c r="E1860" s="1478"/>
      <c r="H1860" s="1478"/>
    </row>
    <row r="1861" spans="1:8">
      <c r="A1861" s="1383"/>
      <c r="E1861" s="1478"/>
      <c r="H1861" s="1478"/>
    </row>
    <row r="1862" spans="1:8">
      <c r="A1862" s="1383"/>
      <c r="E1862" s="1478"/>
      <c r="H1862" s="1478"/>
    </row>
    <row r="1863" spans="1:8">
      <c r="A1863" s="1383"/>
      <c r="E1863" s="1478"/>
      <c r="H1863" s="1478"/>
    </row>
    <row r="1864" spans="1:8">
      <c r="A1864" s="1383"/>
      <c r="E1864" s="1478"/>
      <c r="H1864" s="1478"/>
    </row>
    <row r="1865" spans="1:8">
      <c r="A1865" s="1383"/>
      <c r="E1865" s="1478"/>
      <c r="H1865" s="1478"/>
    </row>
    <row r="1866" spans="1:8">
      <c r="A1866" s="1383"/>
      <c r="E1866" s="1478"/>
      <c r="H1866" s="1478"/>
    </row>
    <row r="1867" spans="1:8">
      <c r="A1867" s="1383"/>
      <c r="E1867" s="1478"/>
      <c r="H1867" s="1478"/>
    </row>
    <row r="1868" spans="1:8">
      <c r="A1868" s="1383"/>
      <c r="E1868" s="1478"/>
      <c r="H1868" s="1478"/>
    </row>
    <row r="1869" spans="1:8">
      <c r="A1869" s="1383"/>
      <c r="E1869" s="1478"/>
      <c r="H1869" s="1478"/>
    </row>
    <row r="1870" spans="1:8">
      <c r="A1870" s="1383"/>
      <c r="E1870" s="1478"/>
      <c r="H1870" s="1478"/>
    </row>
    <row r="1871" spans="1:8">
      <c r="A1871" s="1383"/>
      <c r="E1871" s="1478"/>
      <c r="H1871" s="1478"/>
    </row>
    <row r="1872" spans="1:8">
      <c r="A1872" s="1383"/>
      <c r="E1872" s="1478"/>
      <c r="H1872" s="1478"/>
    </row>
    <row r="1873" spans="1:8">
      <c r="A1873" s="1383"/>
      <c r="E1873" s="1478"/>
      <c r="H1873" s="1478"/>
    </row>
    <row r="1874" spans="1:8">
      <c r="A1874" s="1383"/>
      <c r="E1874" s="1478"/>
      <c r="H1874" s="1478"/>
    </row>
    <row r="1875" spans="1:8">
      <c r="A1875" s="1383"/>
      <c r="E1875" s="1478"/>
      <c r="H1875" s="1478"/>
    </row>
    <row r="1876" spans="1:8">
      <c r="A1876" s="1383"/>
      <c r="E1876" s="1478"/>
      <c r="H1876" s="1478"/>
    </row>
    <row r="1877" spans="1:8">
      <c r="A1877" s="1383"/>
      <c r="E1877" s="1478"/>
      <c r="H1877" s="1478"/>
    </row>
    <row r="1878" spans="1:8">
      <c r="A1878" s="1383"/>
      <c r="E1878" s="1478"/>
      <c r="H1878" s="1478"/>
    </row>
    <row r="1879" spans="1:8">
      <c r="A1879" s="1383"/>
      <c r="E1879" s="1478"/>
      <c r="H1879" s="1478"/>
    </row>
    <row r="1880" spans="1:8">
      <c r="A1880" s="1383"/>
      <c r="E1880" s="1478"/>
      <c r="H1880" s="1478"/>
    </row>
    <row r="1881" spans="1:8">
      <c r="A1881" s="1383"/>
      <c r="E1881" s="1478"/>
      <c r="H1881" s="1478"/>
    </row>
    <row r="1882" spans="1:8">
      <c r="A1882" s="1383"/>
      <c r="E1882" s="1478"/>
      <c r="H1882" s="1478"/>
    </row>
    <row r="1883" spans="1:8">
      <c r="A1883" s="1383"/>
      <c r="E1883" s="1478"/>
      <c r="H1883" s="1478"/>
    </row>
    <row r="1884" spans="1:8">
      <c r="A1884" s="1383"/>
      <c r="E1884" s="1478"/>
      <c r="H1884" s="1478"/>
    </row>
    <row r="1885" spans="1:8">
      <c r="A1885" s="1383"/>
      <c r="E1885" s="1478"/>
      <c r="H1885" s="1478"/>
    </row>
    <row r="1886" spans="1:8">
      <c r="A1886" s="1383"/>
      <c r="E1886" s="1478"/>
      <c r="H1886" s="1478"/>
    </row>
    <row r="1887" spans="1:8">
      <c r="A1887" s="1383"/>
      <c r="E1887" s="1478"/>
      <c r="H1887" s="1478"/>
    </row>
    <row r="1888" spans="1:8">
      <c r="A1888" s="1383"/>
      <c r="E1888" s="1478"/>
      <c r="H1888" s="1478"/>
    </row>
    <row r="1889" spans="1:8">
      <c r="A1889" s="1383"/>
      <c r="E1889" s="1478"/>
      <c r="H1889" s="1478"/>
    </row>
    <row r="1890" spans="1:8">
      <c r="A1890" s="1383"/>
      <c r="E1890" s="1478"/>
      <c r="H1890" s="1478"/>
    </row>
    <row r="1891" spans="1:8">
      <c r="A1891" s="1383"/>
      <c r="E1891" s="1478"/>
      <c r="H1891" s="1478"/>
    </row>
    <row r="1892" spans="1:8">
      <c r="A1892" s="1383"/>
      <c r="E1892" s="1478"/>
      <c r="H1892" s="1478"/>
    </row>
    <row r="1893" spans="1:8">
      <c r="A1893" s="1383"/>
      <c r="E1893" s="1478"/>
      <c r="H1893" s="1478"/>
    </row>
    <row r="1894" spans="1:8">
      <c r="A1894" s="1383"/>
      <c r="E1894" s="1478"/>
      <c r="H1894" s="1478"/>
    </row>
    <row r="1895" spans="1:8">
      <c r="A1895" s="1383"/>
      <c r="E1895" s="1478"/>
      <c r="H1895" s="1478"/>
    </row>
    <row r="1896" spans="1:8">
      <c r="A1896" s="1383"/>
      <c r="E1896" s="1478"/>
      <c r="H1896" s="1478"/>
    </row>
    <row r="1897" spans="1:8">
      <c r="A1897" s="1383"/>
      <c r="E1897" s="1478"/>
      <c r="H1897" s="1478"/>
    </row>
    <row r="1898" spans="1:8">
      <c r="A1898" s="1383"/>
      <c r="E1898" s="1478"/>
      <c r="H1898" s="1478"/>
    </row>
    <row r="1899" spans="1:8">
      <c r="A1899" s="1383"/>
      <c r="E1899" s="1478"/>
      <c r="H1899" s="1478"/>
    </row>
    <row r="1900" spans="1:8">
      <c r="A1900" s="1383"/>
      <c r="E1900" s="1478"/>
      <c r="H1900" s="1478"/>
    </row>
    <row r="1901" spans="1:8">
      <c r="A1901" s="1383"/>
      <c r="E1901" s="1478"/>
      <c r="H1901" s="1478"/>
    </row>
    <row r="1902" spans="1:8">
      <c r="A1902" s="1383"/>
      <c r="E1902" s="1478"/>
      <c r="H1902" s="1478"/>
    </row>
    <row r="1903" spans="1:8">
      <c r="A1903" s="1383"/>
      <c r="E1903" s="1478"/>
      <c r="H1903" s="1478"/>
    </row>
    <row r="1904" spans="1:8">
      <c r="A1904" s="1383"/>
      <c r="E1904" s="1478"/>
      <c r="H1904" s="1478"/>
    </row>
    <row r="1905" spans="1:8">
      <c r="A1905" s="1383"/>
      <c r="E1905" s="1478"/>
      <c r="H1905" s="1478"/>
    </row>
    <row r="1906" spans="1:8">
      <c r="A1906" s="1383"/>
      <c r="E1906" s="1478"/>
      <c r="H1906" s="1478"/>
    </row>
    <row r="1907" spans="1:8">
      <c r="A1907" s="1383"/>
      <c r="E1907" s="1478"/>
      <c r="H1907" s="1478"/>
    </row>
    <row r="1908" spans="1:8">
      <c r="A1908" s="1383"/>
      <c r="E1908" s="1478"/>
      <c r="H1908" s="1478"/>
    </row>
    <row r="1909" spans="1:8">
      <c r="A1909" s="1383"/>
      <c r="E1909" s="1478"/>
      <c r="H1909" s="1478"/>
    </row>
    <row r="1910" spans="1:8">
      <c r="A1910" s="1383"/>
      <c r="E1910" s="1478"/>
      <c r="H1910" s="1478"/>
    </row>
    <row r="1911" spans="1:8">
      <c r="A1911" s="1383"/>
      <c r="E1911" s="1478"/>
      <c r="H1911" s="1478"/>
    </row>
    <row r="1912" spans="1:8">
      <c r="A1912" s="1383"/>
      <c r="E1912" s="1478"/>
      <c r="H1912" s="1478"/>
    </row>
    <row r="1913" spans="1:8">
      <c r="A1913" s="1383"/>
      <c r="E1913" s="1478"/>
      <c r="H1913" s="1478"/>
    </row>
    <row r="1914" spans="1:8">
      <c r="A1914" s="1383"/>
      <c r="E1914" s="1478"/>
      <c r="H1914" s="1478"/>
    </row>
    <row r="1915" spans="1:8">
      <c r="A1915" s="1383"/>
      <c r="E1915" s="1478"/>
      <c r="H1915" s="1478"/>
    </row>
    <row r="1916" spans="1:8">
      <c r="A1916" s="1383"/>
      <c r="E1916" s="1478"/>
      <c r="H1916" s="1478"/>
    </row>
    <row r="1917" spans="1:8">
      <c r="A1917" s="1383"/>
      <c r="E1917" s="1478"/>
      <c r="H1917" s="1478"/>
    </row>
    <row r="1918" spans="1:8">
      <c r="A1918" s="1383"/>
      <c r="E1918" s="1478"/>
      <c r="H1918" s="1478"/>
    </row>
    <row r="1919" spans="1:8">
      <c r="A1919" s="1383"/>
      <c r="E1919" s="1478"/>
      <c r="H1919" s="1478"/>
    </row>
    <row r="1920" spans="1:8">
      <c r="A1920" s="1383"/>
      <c r="E1920" s="1478"/>
      <c r="H1920" s="1478"/>
    </row>
    <row r="1921" spans="1:8">
      <c r="A1921" s="1383"/>
      <c r="E1921" s="1478"/>
      <c r="H1921" s="1478"/>
    </row>
    <row r="1922" spans="1:8">
      <c r="A1922" s="1383"/>
      <c r="E1922" s="1478"/>
      <c r="H1922" s="1478"/>
    </row>
    <row r="1923" spans="1:8">
      <c r="A1923" s="1383"/>
      <c r="E1923" s="1478"/>
      <c r="H1923" s="1478"/>
    </row>
    <row r="1924" spans="1:8">
      <c r="A1924" s="1383"/>
      <c r="E1924" s="1478"/>
      <c r="H1924" s="1478"/>
    </row>
    <row r="1925" spans="1:8">
      <c r="A1925" s="1383"/>
      <c r="E1925" s="1478"/>
      <c r="H1925" s="1478"/>
    </row>
    <row r="1926" spans="1:8">
      <c r="A1926" s="1383"/>
      <c r="E1926" s="1478"/>
      <c r="H1926" s="1478"/>
    </row>
    <row r="1927" spans="1:8">
      <c r="A1927" s="1383"/>
      <c r="E1927" s="1478"/>
      <c r="H1927" s="1478"/>
    </row>
    <row r="1928" spans="1:8">
      <c r="A1928" s="1383"/>
      <c r="E1928" s="1478"/>
      <c r="H1928" s="1478"/>
    </row>
    <row r="1929" spans="1:8">
      <c r="A1929" s="1383"/>
      <c r="E1929" s="1478"/>
      <c r="H1929" s="1478"/>
    </row>
    <row r="1930" spans="1:8">
      <c r="A1930" s="1383"/>
      <c r="E1930" s="1478"/>
      <c r="H1930" s="1478"/>
    </row>
    <row r="1931" spans="1:8">
      <c r="A1931" s="1383"/>
      <c r="E1931" s="1478"/>
      <c r="H1931" s="1478"/>
    </row>
    <row r="1932" spans="1:8">
      <c r="A1932" s="1383"/>
      <c r="E1932" s="1478"/>
      <c r="H1932" s="1478"/>
    </row>
    <row r="1933" spans="1:8">
      <c r="A1933" s="1383"/>
      <c r="E1933" s="1478"/>
      <c r="H1933" s="1478"/>
    </row>
    <row r="1934" spans="1:8">
      <c r="A1934" s="1383"/>
      <c r="E1934" s="1478"/>
      <c r="H1934" s="1478"/>
    </row>
    <row r="1935" spans="1:8">
      <c r="A1935" s="1383"/>
      <c r="E1935" s="1478"/>
      <c r="H1935" s="1478"/>
    </row>
    <row r="1936" spans="1:8">
      <c r="A1936" s="1383"/>
      <c r="E1936" s="1478"/>
      <c r="H1936" s="1478"/>
    </row>
    <row r="1937" spans="1:8">
      <c r="A1937" s="1383"/>
      <c r="E1937" s="1478"/>
      <c r="H1937" s="1478"/>
    </row>
    <row r="1938" spans="1:8">
      <c r="A1938" s="1383"/>
      <c r="E1938" s="1478"/>
      <c r="H1938" s="1478"/>
    </row>
    <row r="1939" spans="1:8">
      <c r="A1939" s="1383"/>
      <c r="E1939" s="1478"/>
      <c r="H1939" s="1478"/>
    </row>
    <row r="1940" spans="1:8">
      <c r="A1940" s="1383"/>
      <c r="E1940" s="1478"/>
      <c r="H1940" s="1478"/>
    </row>
    <row r="1941" spans="1:8">
      <c r="A1941" s="1383"/>
      <c r="E1941" s="1478"/>
      <c r="H1941" s="1478"/>
    </row>
    <row r="1942" spans="1:8">
      <c r="A1942" s="1383"/>
      <c r="E1942" s="1478"/>
      <c r="H1942" s="1478"/>
    </row>
    <row r="1943" spans="1:8">
      <c r="A1943" s="1383"/>
      <c r="E1943" s="1478"/>
      <c r="H1943" s="1478"/>
    </row>
    <row r="1944" spans="1:8">
      <c r="A1944" s="1383"/>
      <c r="E1944" s="1478"/>
      <c r="H1944" s="1478"/>
    </row>
    <row r="1945" spans="1:8">
      <c r="A1945" s="1383"/>
      <c r="E1945" s="1478"/>
      <c r="H1945" s="1478"/>
    </row>
    <row r="1946" spans="1:8">
      <c r="A1946" s="1383"/>
      <c r="E1946" s="1478"/>
      <c r="H1946" s="1478"/>
    </row>
    <row r="1947" spans="1:8">
      <c r="A1947" s="1383"/>
      <c r="E1947" s="1478"/>
      <c r="H1947" s="1478"/>
    </row>
    <row r="1948" spans="1:8">
      <c r="A1948" s="1383"/>
      <c r="E1948" s="1478"/>
      <c r="H1948" s="1478"/>
    </row>
    <row r="1949" spans="1:8">
      <c r="A1949" s="1383"/>
      <c r="E1949" s="1478"/>
      <c r="H1949" s="1478"/>
    </row>
    <row r="1950" spans="1:8">
      <c r="A1950" s="1383"/>
      <c r="E1950" s="1478"/>
      <c r="H1950" s="1478"/>
    </row>
    <row r="1951" spans="1:8">
      <c r="A1951" s="1383"/>
      <c r="E1951" s="1478"/>
      <c r="H1951" s="1478"/>
    </row>
    <row r="1952" spans="1:8">
      <c r="A1952" s="1383"/>
      <c r="E1952" s="1478"/>
      <c r="H1952" s="1478"/>
    </row>
    <row r="1953" spans="1:8">
      <c r="A1953" s="1383"/>
      <c r="E1953" s="1478"/>
      <c r="H1953" s="1478"/>
    </row>
    <row r="1954" spans="1:8">
      <c r="A1954" s="1383"/>
      <c r="E1954" s="1478"/>
      <c r="H1954" s="1478"/>
    </row>
    <row r="1955" spans="1:8">
      <c r="A1955" s="1383"/>
      <c r="E1955" s="1478"/>
      <c r="H1955" s="1478"/>
    </row>
    <row r="1956" spans="1:8">
      <c r="A1956" s="1383"/>
      <c r="E1956" s="1478"/>
      <c r="H1956" s="1478"/>
    </row>
    <row r="1957" spans="1:8">
      <c r="A1957" s="1383"/>
      <c r="E1957" s="1478"/>
      <c r="H1957" s="1478"/>
    </row>
    <row r="1958" spans="1:8">
      <c r="A1958" s="1383"/>
      <c r="E1958" s="1478"/>
      <c r="H1958" s="1478"/>
    </row>
    <row r="1959" spans="1:8">
      <c r="A1959" s="1383"/>
      <c r="E1959" s="1478"/>
      <c r="H1959" s="1478"/>
    </row>
    <row r="1960" spans="1:8">
      <c r="A1960" s="1383"/>
      <c r="E1960" s="1478"/>
      <c r="H1960" s="1478"/>
    </row>
    <row r="1961" spans="1:8">
      <c r="A1961" s="1383"/>
      <c r="E1961" s="1478"/>
      <c r="H1961" s="1478"/>
    </row>
    <row r="1962" spans="1:8">
      <c r="A1962" s="1383"/>
      <c r="E1962" s="1478"/>
      <c r="H1962" s="1478"/>
    </row>
    <row r="1963" spans="1:8">
      <c r="A1963" s="1383"/>
      <c r="E1963" s="1478"/>
      <c r="H1963" s="1478"/>
    </row>
    <row r="1964" spans="1:8">
      <c r="A1964" s="1383"/>
      <c r="E1964" s="1478"/>
      <c r="H1964" s="1478"/>
    </row>
    <row r="1965" spans="1:8">
      <c r="A1965" s="1383"/>
      <c r="E1965" s="1478"/>
      <c r="H1965" s="1478"/>
    </row>
    <row r="1966" spans="1:8">
      <c r="A1966" s="1383"/>
      <c r="E1966" s="1478"/>
      <c r="H1966" s="1478"/>
    </row>
    <row r="1967" spans="1:8">
      <c r="A1967" s="1383"/>
      <c r="E1967" s="1478"/>
      <c r="H1967" s="1478"/>
    </row>
    <row r="1968" spans="1:8">
      <c r="A1968" s="1383"/>
      <c r="E1968" s="1478"/>
      <c r="H1968" s="1478"/>
    </row>
    <row r="1969" spans="1:8">
      <c r="A1969" s="1383"/>
      <c r="E1969" s="1478"/>
      <c r="H1969" s="1478"/>
    </row>
    <row r="1970" spans="1:8">
      <c r="A1970" s="1383"/>
      <c r="E1970" s="1478"/>
      <c r="H1970" s="1478"/>
    </row>
    <row r="1971" spans="1:8">
      <c r="A1971" s="1383"/>
      <c r="E1971" s="1478"/>
      <c r="H1971" s="1478"/>
    </row>
    <row r="1972" spans="1:8">
      <c r="A1972" s="1383"/>
      <c r="E1972" s="1478"/>
      <c r="H1972" s="1478"/>
    </row>
    <row r="1973" spans="1:8">
      <c r="A1973" s="1383"/>
      <c r="E1973" s="1478"/>
      <c r="H1973" s="1478"/>
    </row>
    <row r="1974" spans="1:8">
      <c r="A1974" s="1383"/>
      <c r="E1974" s="1478"/>
      <c r="H1974" s="1478"/>
    </row>
    <row r="1975" spans="1:8">
      <c r="A1975" s="1383"/>
      <c r="E1975" s="1478"/>
      <c r="H1975" s="1478"/>
    </row>
    <row r="1976" spans="1:8">
      <c r="A1976" s="1383"/>
      <c r="E1976" s="1478"/>
      <c r="H1976" s="1478"/>
    </row>
    <row r="1977" spans="1:8">
      <c r="A1977" s="1383"/>
      <c r="E1977" s="1478"/>
      <c r="H1977" s="1478"/>
    </row>
    <row r="1978" spans="1:8">
      <c r="A1978" s="1383"/>
      <c r="E1978" s="1478"/>
      <c r="H1978" s="1478"/>
    </row>
    <row r="1979" spans="1:8">
      <c r="A1979" s="1383"/>
      <c r="E1979" s="1478"/>
      <c r="H1979" s="1478"/>
    </row>
    <row r="1980" spans="1:8">
      <c r="A1980" s="1383"/>
      <c r="E1980" s="1478"/>
      <c r="H1980" s="1478"/>
    </row>
    <row r="1981" spans="1:8">
      <c r="A1981" s="1383"/>
      <c r="E1981" s="1478"/>
      <c r="H1981" s="1478"/>
    </row>
    <row r="1982" spans="1:8">
      <c r="A1982" s="1383"/>
      <c r="E1982" s="1478"/>
      <c r="H1982" s="1478"/>
    </row>
    <row r="1983" spans="1:8">
      <c r="A1983" s="1383"/>
      <c r="E1983" s="1478"/>
      <c r="H1983" s="1478"/>
    </row>
    <row r="1984" spans="1:8">
      <c r="A1984" s="1383"/>
      <c r="E1984" s="1478"/>
      <c r="H1984" s="1478"/>
    </row>
    <row r="1985" spans="1:8">
      <c r="A1985" s="1383"/>
      <c r="E1985" s="1478"/>
      <c r="H1985" s="1478"/>
    </row>
    <row r="1986" spans="1:8">
      <c r="A1986" s="1383"/>
      <c r="E1986" s="1478"/>
      <c r="H1986" s="1478"/>
    </row>
    <row r="1987" spans="1:8">
      <c r="A1987" s="1383"/>
      <c r="E1987" s="1478"/>
      <c r="H1987" s="1478"/>
    </row>
    <row r="1988" spans="1:8">
      <c r="A1988" s="1383"/>
      <c r="E1988" s="1478"/>
      <c r="H1988" s="1478"/>
    </row>
    <row r="1989" spans="1:8">
      <c r="A1989" s="1383"/>
      <c r="E1989" s="1478"/>
      <c r="H1989" s="1478"/>
    </row>
    <row r="1990" spans="1:8">
      <c r="A1990" s="1383"/>
      <c r="E1990" s="1478"/>
      <c r="H1990" s="1478"/>
    </row>
    <row r="1991" spans="1:8">
      <c r="A1991" s="1383"/>
      <c r="E1991" s="1478"/>
      <c r="H1991" s="1478"/>
    </row>
    <row r="1992" spans="1:8">
      <c r="A1992" s="1383"/>
      <c r="E1992" s="1478"/>
      <c r="H1992" s="1478"/>
    </row>
    <row r="1993" spans="1:8">
      <c r="A1993" s="1383"/>
      <c r="E1993" s="1478"/>
      <c r="H1993" s="1478"/>
    </row>
    <row r="1994" spans="1:8">
      <c r="A1994" s="1383"/>
      <c r="E1994" s="1478"/>
      <c r="H1994" s="1478"/>
    </row>
    <row r="1995" spans="1:8">
      <c r="A1995" s="1383"/>
      <c r="E1995" s="1478"/>
      <c r="H1995" s="1478"/>
    </row>
    <row r="1996" spans="1:8">
      <c r="A1996" s="1383"/>
      <c r="E1996" s="1478"/>
      <c r="H1996" s="1478"/>
    </row>
    <row r="1997" spans="1:8">
      <c r="A1997" s="1383"/>
      <c r="E1997" s="1478"/>
      <c r="H1997" s="1478"/>
    </row>
    <row r="1998" spans="1:8">
      <c r="A1998" s="1383"/>
      <c r="E1998" s="1478"/>
      <c r="H1998" s="1478"/>
    </row>
    <row r="1999" spans="1:8">
      <c r="A1999" s="1383"/>
      <c r="E1999" s="1478"/>
      <c r="H1999" s="1478"/>
    </row>
    <row r="2000" spans="1:8">
      <c r="A2000" s="1383"/>
      <c r="E2000" s="1478"/>
      <c r="H2000" s="1478"/>
    </row>
    <row r="2001" spans="1:8">
      <c r="A2001" s="1383"/>
      <c r="E2001" s="1478"/>
      <c r="H2001" s="1478"/>
    </row>
    <row r="2002" spans="1:8">
      <c r="A2002" s="1383"/>
      <c r="E2002" s="1478"/>
      <c r="H2002" s="1478"/>
    </row>
    <row r="2003" spans="1:8">
      <c r="A2003" s="1383"/>
      <c r="E2003" s="1478"/>
      <c r="H2003" s="1478"/>
    </row>
    <row r="2004" spans="1:8">
      <c r="A2004" s="1383"/>
      <c r="E2004" s="1478"/>
      <c r="H2004" s="1478"/>
    </row>
    <row r="2005" spans="1:8">
      <c r="A2005" s="1383"/>
      <c r="E2005" s="1478"/>
      <c r="H2005" s="1478"/>
    </row>
    <row r="2006" spans="1:8">
      <c r="A2006" s="1383"/>
      <c r="E2006" s="1478"/>
      <c r="H2006" s="1478"/>
    </row>
    <row r="2007" spans="1:8">
      <c r="A2007" s="1383"/>
      <c r="E2007" s="1478"/>
      <c r="H2007" s="1478"/>
    </row>
    <row r="2008" spans="1:8">
      <c r="A2008" s="1383"/>
      <c r="E2008" s="1478"/>
      <c r="H2008" s="1478"/>
    </row>
    <row r="2009" spans="1:8">
      <c r="A2009" s="1383"/>
      <c r="E2009" s="1478"/>
      <c r="H2009" s="1478"/>
    </row>
    <row r="2010" spans="1:8">
      <c r="A2010" s="1383"/>
      <c r="E2010" s="1478"/>
      <c r="H2010" s="1478"/>
    </row>
    <row r="2011" spans="1:8">
      <c r="A2011" s="1383"/>
      <c r="E2011" s="1478"/>
      <c r="H2011" s="1478"/>
    </row>
    <row r="2012" spans="1:8">
      <c r="A2012" s="1383"/>
      <c r="E2012" s="1478"/>
      <c r="H2012" s="1478"/>
    </row>
    <row r="2013" spans="1:8">
      <c r="A2013" s="1383"/>
      <c r="E2013" s="1478"/>
      <c r="H2013" s="1478"/>
    </row>
    <row r="2014" spans="1:8">
      <c r="A2014" s="1383"/>
      <c r="E2014" s="1478"/>
      <c r="H2014" s="1478"/>
    </row>
    <row r="2015" spans="1:8">
      <c r="A2015" s="1383"/>
      <c r="E2015" s="1478"/>
      <c r="H2015" s="1478"/>
    </row>
    <row r="2016" spans="1:8">
      <c r="A2016" s="1383"/>
      <c r="E2016" s="1478"/>
      <c r="H2016" s="1478"/>
    </row>
    <row r="2017" spans="1:8">
      <c r="A2017" s="1383"/>
      <c r="E2017" s="1478"/>
      <c r="H2017" s="1478"/>
    </row>
    <row r="2018" spans="1:8">
      <c r="A2018" s="1383"/>
      <c r="E2018" s="1478"/>
      <c r="H2018" s="1478"/>
    </row>
    <row r="2019" spans="1:8">
      <c r="A2019" s="1383"/>
      <c r="E2019" s="1478"/>
      <c r="H2019" s="1478"/>
    </row>
    <row r="2020" spans="1:8">
      <c r="A2020" s="1383"/>
      <c r="E2020" s="1478"/>
      <c r="H2020" s="1478"/>
    </row>
    <row r="2021" spans="1:8">
      <c r="A2021" s="1383"/>
      <c r="E2021" s="1478"/>
      <c r="H2021" s="1478"/>
    </row>
    <row r="2022" spans="1:8">
      <c r="A2022" s="1383"/>
      <c r="E2022" s="1478"/>
      <c r="H2022" s="1478"/>
    </row>
    <row r="2023" spans="1:8">
      <c r="A2023" s="1383"/>
      <c r="E2023" s="1478"/>
      <c r="H2023" s="1478"/>
    </row>
    <row r="2024" spans="1:8">
      <c r="A2024" s="1383"/>
      <c r="E2024" s="1478"/>
      <c r="H2024" s="1478"/>
    </row>
    <row r="2025" spans="1:8">
      <c r="A2025" s="1383"/>
      <c r="E2025" s="1478"/>
      <c r="H2025" s="1478"/>
    </row>
    <row r="2026" spans="1:8">
      <c r="A2026" s="1383"/>
      <c r="E2026" s="1478"/>
      <c r="H2026" s="1478"/>
    </row>
    <row r="2027" spans="1:8">
      <c r="A2027" s="1383"/>
      <c r="E2027" s="1478"/>
      <c r="H2027" s="1478"/>
    </row>
    <row r="2028" spans="1:8">
      <c r="A2028" s="1383"/>
      <c r="E2028" s="1478"/>
      <c r="H2028" s="1478"/>
    </row>
    <row r="2029" spans="1:8">
      <c r="A2029" s="1383"/>
      <c r="E2029" s="1478"/>
      <c r="H2029" s="1478"/>
    </row>
    <row r="2030" spans="1:8">
      <c r="A2030" s="1383"/>
      <c r="E2030" s="1478"/>
      <c r="H2030" s="1478"/>
    </row>
    <row r="2031" spans="1:8">
      <c r="A2031" s="1383"/>
      <c r="E2031" s="1478"/>
      <c r="H2031" s="1478"/>
    </row>
    <row r="2032" spans="1:8">
      <c r="A2032" s="1383"/>
      <c r="E2032" s="1478"/>
      <c r="H2032" s="1478"/>
    </row>
    <row r="2033" spans="1:8">
      <c r="A2033" s="1383"/>
      <c r="E2033" s="1478"/>
      <c r="H2033" s="1478"/>
    </row>
    <row r="2034" spans="1:8">
      <c r="A2034" s="1383"/>
      <c r="E2034" s="1478"/>
      <c r="H2034" s="1478"/>
    </row>
    <row r="2035" spans="1:8">
      <c r="A2035" s="1383"/>
      <c r="E2035" s="1478"/>
      <c r="H2035" s="1478"/>
    </row>
    <row r="2036" spans="1:8">
      <c r="A2036" s="1383"/>
      <c r="E2036" s="1478"/>
      <c r="H2036" s="1478"/>
    </row>
    <row r="2037" spans="1:8">
      <c r="A2037" s="1383"/>
      <c r="E2037" s="1478"/>
      <c r="H2037" s="1478"/>
    </row>
    <row r="2038" spans="1:8">
      <c r="A2038" s="1383"/>
      <c r="E2038" s="1478"/>
      <c r="H2038" s="1478"/>
    </row>
    <row r="2039" spans="1:8">
      <c r="A2039" s="1383"/>
      <c r="E2039" s="1478"/>
      <c r="H2039" s="1478"/>
    </row>
    <row r="2040" spans="1:8">
      <c r="A2040" s="1383"/>
      <c r="E2040" s="1478"/>
      <c r="H2040" s="1478"/>
    </row>
    <row r="2041" spans="1:8">
      <c r="A2041" s="1383"/>
      <c r="E2041" s="1478"/>
      <c r="H2041" s="1478"/>
    </row>
    <row r="2042" spans="1:8">
      <c r="A2042" s="1383"/>
      <c r="E2042" s="1478"/>
      <c r="H2042" s="1478"/>
    </row>
    <row r="2043" spans="1:8">
      <c r="A2043" s="1383"/>
      <c r="E2043" s="1478"/>
      <c r="H2043" s="1478"/>
    </row>
    <row r="2044" spans="1:8">
      <c r="A2044" s="1383"/>
      <c r="E2044" s="1478"/>
      <c r="H2044" s="1478"/>
    </row>
    <row r="2045" spans="1:8">
      <c r="A2045" s="1383"/>
      <c r="E2045" s="1478"/>
      <c r="H2045" s="1478"/>
    </row>
    <row r="2046" spans="1:8">
      <c r="A2046" s="1383"/>
      <c r="E2046" s="1478"/>
      <c r="H2046" s="1478"/>
    </row>
    <row r="2047" spans="1:8">
      <c r="A2047" s="1383"/>
      <c r="E2047" s="1478"/>
      <c r="H2047" s="1478"/>
    </row>
    <row r="2048" spans="1:8">
      <c r="A2048" s="1383"/>
      <c r="E2048" s="1478"/>
      <c r="H2048" s="1478"/>
    </row>
    <row r="2049" spans="1:8">
      <c r="A2049" s="1383"/>
      <c r="E2049" s="1478"/>
      <c r="H2049" s="1478"/>
    </row>
    <row r="2050" spans="1:8">
      <c r="A2050" s="1383"/>
      <c r="E2050" s="1478"/>
      <c r="H2050" s="1478"/>
    </row>
    <row r="2051" spans="1:8">
      <c r="A2051" s="1383"/>
      <c r="E2051" s="1478"/>
      <c r="H2051" s="1478"/>
    </row>
    <row r="2052" spans="1:8">
      <c r="A2052" s="1383"/>
      <c r="E2052" s="1478"/>
      <c r="H2052" s="1478"/>
    </row>
    <row r="2053" spans="1:8">
      <c r="A2053" s="1383"/>
      <c r="E2053" s="1478"/>
      <c r="H2053" s="1478"/>
    </row>
    <row r="2054" spans="1:8">
      <c r="A2054" s="1383"/>
      <c r="E2054" s="1478"/>
      <c r="H2054" s="1478"/>
    </row>
    <row r="2055" spans="1:8">
      <c r="A2055" s="1383"/>
      <c r="E2055" s="1478"/>
      <c r="H2055" s="1478"/>
    </row>
    <row r="2056" spans="1:8">
      <c r="A2056" s="1383"/>
      <c r="E2056" s="1478"/>
      <c r="H2056" s="1478"/>
    </row>
    <row r="2057" spans="1:8">
      <c r="A2057" s="1383"/>
      <c r="E2057" s="1478"/>
      <c r="H2057" s="1478"/>
    </row>
    <row r="2058" spans="1:8">
      <c r="A2058" s="1383"/>
      <c r="E2058" s="1478"/>
      <c r="H2058" s="1478"/>
    </row>
    <row r="2059" spans="1:8">
      <c r="A2059" s="1383"/>
      <c r="E2059" s="1478"/>
      <c r="H2059" s="1478"/>
    </row>
    <row r="2060" spans="1:8">
      <c r="A2060" s="1383"/>
      <c r="E2060" s="1478"/>
      <c r="H2060" s="1478"/>
    </row>
    <row r="2061" spans="1:8">
      <c r="A2061" s="1383"/>
      <c r="E2061" s="1478"/>
      <c r="H2061" s="1478"/>
    </row>
    <row r="2062" spans="1:8">
      <c r="A2062" s="1383"/>
      <c r="E2062" s="1478"/>
      <c r="H2062" s="1478"/>
    </row>
    <row r="2063" spans="1:8">
      <c r="A2063" s="1383"/>
      <c r="E2063" s="1478"/>
      <c r="H2063" s="1478"/>
    </row>
    <row r="2064" spans="1:8">
      <c r="A2064" s="1383"/>
      <c r="E2064" s="1478"/>
      <c r="H2064" s="1478"/>
    </row>
    <row r="2065" spans="1:8">
      <c r="A2065" s="1383"/>
      <c r="E2065" s="1478"/>
      <c r="H2065" s="1478"/>
    </row>
    <row r="2066" spans="1:8">
      <c r="A2066" s="1383"/>
      <c r="E2066" s="1478"/>
      <c r="H2066" s="1478"/>
    </row>
    <row r="2067" spans="1:8">
      <c r="A2067" s="1383"/>
      <c r="E2067" s="1478"/>
      <c r="H2067" s="1478"/>
    </row>
    <row r="2068" spans="1:8">
      <c r="A2068" s="1383"/>
      <c r="E2068" s="1478"/>
      <c r="H2068" s="1478"/>
    </row>
    <row r="2069" spans="1:8">
      <c r="A2069" s="1383"/>
      <c r="E2069" s="1478"/>
      <c r="H2069" s="1478"/>
    </row>
    <row r="2070" spans="1:8">
      <c r="A2070" s="1383"/>
      <c r="E2070" s="1478"/>
      <c r="H2070" s="1478"/>
    </row>
    <row r="2071" spans="1:8">
      <c r="A2071" s="1383"/>
      <c r="E2071" s="1478"/>
      <c r="H2071" s="1478"/>
    </row>
    <row r="2072" spans="1:8">
      <c r="A2072" s="1383"/>
      <c r="E2072" s="1478"/>
      <c r="H2072" s="1478"/>
    </row>
    <row r="2073" spans="1:8">
      <c r="A2073" s="1383"/>
      <c r="E2073" s="1478"/>
      <c r="H2073" s="1478"/>
    </row>
    <row r="2074" spans="1:8">
      <c r="A2074" s="1383"/>
      <c r="E2074" s="1478"/>
      <c r="H2074" s="1478"/>
    </row>
    <row r="2075" spans="1:8">
      <c r="A2075" s="1383"/>
      <c r="E2075" s="1478"/>
      <c r="H2075" s="1478"/>
    </row>
    <row r="2076" spans="1:8">
      <c r="A2076" s="1383"/>
      <c r="E2076" s="1478"/>
      <c r="H2076" s="1478"/>
    </row>
    <row r="2077" spans="1:8">
      <c r="A2077" s="1383"/>
      <c r="E2077" s="1478"/>
      <c r="H2077" s="1478"/>
    </row>
    <row r="2078" spans="1:8">
      <c r="A2078" s="1383"/>
      <c r="E2078" s="1478"/>
      <c r="H2078" s="1478"/>
    </row>
    <row r="2079" spans="1:8">
      <c r="A2079" s="1383"/>
      <c r="E2079" s="1478"/>
      <c r="H2079" s="1478"/>
    </row>
    <row r="2080" spans="1:8">
      <c r="A2080" s="1383"/>
      <c r="E2080" s="1478"/>
      <c r="H2080" s="1478"/>
    </row>
    <row r="2081" spans="1:8">
      <c r="A2081" s="1383"/>
      <c r="E2081" s="1478"/>
      <c r="H2081" s="1478"/>
    </row>
    <row r="2082" spans="1:8">
      <c r="A2082" s="1383"/>
      <c r="E2082" s="1478"/>
      <c r="H2082" s="1478"/>
    </row>
    <row r="2083" spans="1:8">
      <c r="A2083" s="1383"/>
      <c r="E2083" s="1478"/>
      <c r="H2083" s="1478"/>
    </row>
    <row r="2084" spans="1:8">
      <c r="A2084" s="1383"/>
      <c r="E2084" s="1478"/>
      <c r="H2084" s="1478"/>
    </row>
    <row r="2085" spans="1:8">
      <c r="A2085" s="1383"/>
      <c r="E2085" s="1478"/>
      <c r="H2085" s="1478"/>
    </row>
    <row r="2086" spans="1:8">
      <c r="A2086" s="1383"/>
      <c r="E2086" s="1478"/>
      <c r="H2086" s="1478"/>
    </row>
    <row r="2087" spans="1:8">
      <c r="A2087" s="1383"/>
      <c r="E2087" s="1478"/>
      <c r="H2087" s="1478"/>
    </row>
    <row r="2088" spans="1:8">
      <c r="A2088" s="1383"/>
      <c r="E2088" s="1478"/>
      <c r="H2088" s="1478"/>
    </row>
    <row r="2089" spans="1:8">
      <c r="A2089" s="1383"/>
      <c r="E2089" s="1478"/>
      <c r="H2089" s="1478"/>
    </row>
    <row r="2090" spans="1:8">
      <c r="A2090" s="1383"/>
      <c r="E2090" s="1478"/>
      <c r="H2090" s="1478"/>
    </row>
    <row r="2091" spans="1:8">
      <c r="A2091" s="1383"/>
      <c r="E2091" s="1478"/>
      <c r="H2091" s="1478"/>
    </row>
    <row r="2092" spans="1:8">
      <c r="A2092" s="1383"/>
      <c r="E2092" s="1478"/>
      <c r="H2092" s="1478"/>
    </row>
    <row r="2093" spans="1:8">
      <c r="A2093" s="1383"/>
      <c r="E2093" s="1478"/>
      <c r="H2093" s="1478"/>
    </row>
    <row r="2094" spans="1:8">
      <c r="A2094" s="1383"/>
      <c r="E2094" s="1478"/>
      <c r="H2094" s="1478"/>
    </row>
    <row r="2095" spans="1:8">
      <c r="A2095" s="1383"/>
      <c r="E2095" s="1478"/>
      <c r="H2095" s="1478"/>
    </row>
    <row r="2096" spans="1:8">
      <c r="A2096" s="1383"/>
      <c r="E2096" s="1478"/>
      <c r="H2096" s="1478"/>
    </row>
    <row r="2097" spans="1:8">
      <c r="A2097" s="1383"/>
      <c r="E2097" s="1478"/>
      <c r="H2097" s="1478"/>
    </row>
    <row r="2098" spans="1:8">
      <c r="A2098" s="1383"/>
      <c r="E2098" s="1478"/>
      <c r="H2098" s="1478"/>
    </row>
    <row r="2099" spans="1:8">
      <c r="A2099" s="1383"/>
      <c r="E2099" s="1478"/>
      <c r="H2099" s="1478"/>
    </row>
    <row r="2100" spans="1:8">
      <c r="A2100" s="1383"/>
      <c r="E2100" s="1478"/>
      <c r="H2100" s="1478"/>
    </row>
    <row r="2101" spans="1:8">
      <c r="A2101" s="1383"/>
      <c r="E2101" s="1478"/>
      <c r="H2101" s="1478"/>
    </row>
    <row r="2102" spans="1:8">
      <c r="A2102" s="1383"/>
      <c r="E2102" s="1478"/>
      <c r="H2102" s="1478"/>
    </row>
    <row r="2103" spans="1:8">
      <c r="A2103" s="1383"/>
      <c r="E2103" s="1478"/>
      <c r="H2103" s="1478"/>
    </row>
    <row r="2104" spans="1:8">
      <c r="A2104" s="1383"/>
      <c r="E2104" s="1478"/>
      <c r="H2104" s="1478"/>
    </row>
    <row r="2105" spans="1:8">
      <c r="A2105" s="1383"/>
      <c r="E2105" s="1478"/>
      <c r="H2105" s="1478"/>
    </row>
    <row r="2106" spans="1:8">
      <c r="A2106" s="1383"/>
      <c r="E2106" s="1478"/>
      <c r="H2106" s="1478"/>
    </row>
    <row r="2107" spans="1:8">
      <c r="A2107" s="1383"/>
      <c r="E2107" s="1478"/>
      <c r="H2107" s="1478"/>
    </row>
    <row r="2108" spans="1:8">
      <c r="A2108" s="1383"/>
      <c r="E2108" s="1478"/>
      <c r="H2108" s="1478"/>
    </row>
    <row r="2109" spans="1:8">
      <c r="A2109" s="1383"/>
      <c r="E2109" s="1478"/>
      <c r="H2109" s="1478"/>
    </row>
    <row r="2110" spans="1:8">
      <c r="A2110" s="1383"/>
      <c r="E2110" s="1478"/>
      <c r="H2110" s="1478"/>
    </row>
    <row r="2111" spans="1:8">
      <c r="A2111" s="1383"/>
      <c r="E2111" s="1478"/>
      <c r="H2111" s="1478"/>
    </row>
    <row r="2112" spans="1:8">
      <c r="A2112" s="1383"/>
      <c r="E2112" s="1478"/>
      <c r="H2112" s="1478"/>
    </row>
    <row r="2113" spans="1:8">
      <c r="A2113" s="1383"/>
      <c r="E2113" s="1478"/>
      <c r="H2113" s="1478"/>
    </row>
    <row r="2114" spans="1:8">
      <c r="A2114" s="1383"/>
      <c r="E2114" s="1478"/>
      <c r="H2114" s="1478"/>
    </row>
    <row r="2115" spans="1:8">
      <c r="A2115" s="1383"/>
      <c r="E2115" s="1478"/>
      <c r="H2115" s="1478"/>
    </row>
    <row r="2116" spans="1:8">
      <c r="A2116" s="1383"/>
      <c r="E2116" s="1478"/>
      <c r="H2116" s="1478"/>
    </row>
    <row r="2117" spans="1:8">
      <c r="A2117" s="1383"/>
      <c r="E2117" s="1478"/>
      <c r="H2117" s="1478"/>
    </row>
    <row r="2118" spans="1:8">
      <c r="A2118" s="1383"/>
      <c r="E2118" s="1478"/>
      <c r="H2118" s="1478"/>
    </row>
    <row r="2119" spans="1:8">
      <c r="A2119" s="1383"/>
      <c r="E2119" s="1478"/>
      <c r="H2119" s="1478"/>
    </row>
    <row r="2120" spans="1:8">
      <c r="A2120" s="1383"/>
      <c r="E2120" s="1478"/>
      <c r="H2120" s="1478"/>
    </row>
    <row r="2121" spans="1:8">
      <c r="A2121" s="1383"/>
      <c r="E2121" s="1478"/>
      <c r="H2121" s="1478"/>
    </row>
    <row r="2122" spans="1:8">
      <c r="A2122" s="1383"/>
      <c r="E2122" s="1478"/>
      <c r="H2122" s="1478"/>
    </row>
    <row r="2123" spans="1:8">
      <c r="A2123" s="1383"/>
      <c r="E2123" s="1478"/>
      <c r="H2123" s="1478"/>
    </row>
    <row r="2124" spans="1:8">
      <c r="A2124" s="1383"/>
      <c r="E2124" s="1478"/>
      <c r="H2124" s="1478"/>
    </row>
    <row r="2125" spans="1:8">
      <c r="A2125" s="1383"/>
      <c r="E2125" s="1478"/>
      <c r="H2125" s="1478"/>
    </row>
    <row r="2126" spans="1:8">
      <c r="A2126" s="1383"/>
      <c r="E2126" s="1478"/>
      <c r="H2126" s="1478"/>
    </row>
    <row r="2127" spans="1:8">
      <c r="A2127" s="1383"/>
      <c r="E2127" s="1478"/>
      <c r="H2127" s="1478"/>
    </row>
    <row r="2128" spans="1:8">
      <c r="A2128" s="1383"/>
      <c r="E2128" s="1478"/>
      <c r="H2128" s="1478"/>
    </row>
    <row r="2129" spans="1:8">
      <c r="A2129" s="1383"/>
      <c r="E2129" s="1478"/>
      <c r="H2129" s="1478"/>
    </row>
    <row r="2130" spans="1:8">
      <c r="A2130" s="1383"/>
      <c r="E2130" s="1478"/>
      <c r="H2130" s="1478"/>
    </row>
    <row r="2131" spans="1:8">
      <c r="A2131" s="1383"/>
      <c r="E2131" s="1478"/>
      <c r="H2131" s="1478"/>
    </row>
    <row r="2132" spans="1:8">
      <c r="A2132" s="1383"/>
      <c r="E2132" s="1478"/>
      <c r="H2132" s="1478"/>
    </row>
    <row r="2133" spans="1:8">
      <c r="A2133" s="1383"/>
      <c r="E2133" s="1478"/>
      <c r="H2133" s="1478"/>
    </row>
    <row r="2134" spans="1:8">
      <c r="A2134" s="1383"/>
      <c r="E2134" s="1478"/>
      <c r="H2134" s="1478"/>
    </row>
    <row r="2135" spans="1:8">
      <c r="A2135" s="1383"/>
      <c r="E2135" s="1478"/>
      <c r="H2135" s="1478"/>
    </row>
    <row r="2136" spans="1:8">
      <c r="A2136" s="1383"/>
      <c r="E2136" s="1478"/>
      <c r="H2136" s="1478"/>
    </row>
    <row r="2137" spans="1:8">
      <c r="A2137" s="1383"/>
      <c r="E2137" s="1478"/>
      <c r="H2137" s="1478"/>
    </row>
    <row r="2138" spans="1:8">
      <c r="A2138" s="1383"/>
      <c r="E2138" s="1478"/>
      <c r="H2138" s="1478"/>
    </row>
    <row r="2139" spans="1:8">
      <c r="A2139" s="1383"/>
      <c r="E2139" s="1478"/>
      <c r="H2139" s="1478"/>
    </row>
    <row r="2140" spans="1:8">
      <c r="A2140" s="1383"/>
      <c r="E2140" s="1478"/>
      <c r="H2140" s="1478"/>
    </row>
    <row r="2141" spans="1:8">
      <c r="A2141" s="1383"/>
      <c r="E2141" s="1478"/>
      <c r="H2141" s="1478"/>
    </row>
    <row r="2142" spans="1:8">
      <c r="A2142" s="1383"/>
      <c r="E2142" s="1478"/>
      <c r="H2142" s="1478"/>
    </row>
    <row r="2143" spans="1:8">
      <c r="A2143" s="1383"/>
      <c r="E2143" s="1478"/>
      <c r="H2143" s="1478"/>
    </row>
    <row r="2144" spans="1:8">
      <c r="A2144" s="1383"/>
      <c r="E2144" s="1478"/>
      <c r="H2144" s="1478"/>
    </row>
    <row r="2145" spans="1:8">
      <c r="A2145" s="1383"/>
      <c r="E2145" s="1478"/>
      <c r="H2145" s="1478"/>
    </row>
    <row r="2146" spans="1:8">
      <c r="A2146" s="1383"/>
      <c r="E2146" s="1478"/>
      <c r="H2146" s="1478"/>
    </row>
    <row r="2147" spans="1:8">
      <c r="A2147" s="1383"/>
      <c r="E2147" s="1478"/>
      <c r="H2147" s="1478"/>
    </row>
    <row r="2148" spans="1:8">
      <c r="A2148" s="1383"/>
      <c r="E2148" s="1478"/>
      <c r="H2148" s="1478"/>
    </row>
    <row r="2149" spans="1:8">
      <c r="A2149" s="1383"/>
      <c r="E2149" s="1478"/>
      <c r="H2149" s="1478"/>
    </row>
    <row r="2150" spans="1:8">
      <c r="A2150" s="1383"/>
      <c r="E2150" s="1478"/>
      <c r="H2150" s="1478"/>
    </row>
    <row r="2151" spans="1:8">
      <c r="A2151" s="1383"/>
      <c r="E2151" s="1478"/>
      <c r="H2151" s="1478"/>
    </row>
    <row r="2152" spans="1:8">
      <c r="A2152" s="1383"/>
      <c r="E2152" s="1478"/>
      <c r="H2152" s="1478"/>
    </row>
    <row r="2153" spans="1:8">
      <c r="A2153" s="1383"/>
      <c r="E2153" s="1478"/>
      <c r="H2153" s="1478"/>
    </row>
    <row r="2154" spans="1:8">
      <c r="A2154" s="1383"/>
      <c r="E2154" s="1478"/>
      <c r="H2154" s="1478"/>
    </row>
    <row r="2155" spans="1:8">
      <c r="A2155" s="1383"/>
      <c r="E2155" s="1478"/>
      <c r="H2155" s="1478"/>
    </row>
    <row r="2156" spans="1:8">
      <c r="A2156" s="1383"/>
      <c r="E2156" s="1478"/>
      <c r="H2156" s="1478"/>
    </row>
    <row r="2157" spans="1:8">
      <c r="A2157" s="1383"/>
      <c r="E2157" s="1478"/>
      <c r="H2157" s="1478"/>
    </row>
    <row r="2158" spans="1:8">
      <c r="A2158" s="1383"/>
      <c r="E2158" s="1478"/>
      <c r="H2158" s="1478"/>
    </row>
    <row r="2159" spans="1:8">
      <c r="A2159" s="1383"/>
      <c r="E2159" s="1478"/>
      <c r="H2159" s="1478"/>
    </row>
    <row r="2160" spans="1:8">
      <c r="A2160" s="1383"/>
      <c r="E2160" s="1478"/>
      <c r="H2160" s="1478"/>
    </row>
    <row r="2161" spans="1:8">
      <c r="A2161" s="1383"/>
      <c r="E2161" s="1478"/>
      <c r="H2161" s="1478"/>
    </row>
    <row r="2162" spans="1:8">
      <c r="A2162" s="1383"/>
      <c r="E2162" s="1478"/>
      <c r="H2162" s="1478"/>
    </row>
    <row r="2163" spans="1:8">
      <c r="A2163" s="1383"/>
      <c r="E2163" s="1478"/>
      <c r="H2163" s="1478"/>
    </row>
    <row r="2164" spans="1:8">
      <c r="A2164" s="1383"/>
      <c r="E2164" s="1478"/>
      <c r="H2164" s="1478"/>
    </row>
    <row r="2165" spans="1:8">
      <c r="A2165" s="1383"/>
      <c r="E2165" s="1478"/>
      <c r="H2165" s="1478"/>
    </row>
    <row r="2166" spans="1:8">
      <c r="A2166" s="1383"/>
      <c r="E2166" s="1478"/>
      <c r="H2166" s="1478"/>
    </row>
    <row r="2167" spans="1:8">
      <c r="A2167" s="1383"/>
      <c r="E2167" s="1478"/>
      <c r="H2167" s="1478"/>
    </row>
    <row r="2168" spans="1:8">
      <c r="A2168" s="1383"/>
      <c r="E2168" s="1478"/>
      <c r="H2168" s="1478"/>
    </row>
    <row r="2169" spans="1:8">
      <c r="A2169" s="1383"/>
      <c r="E2169" s="1478"/>
      <c r="H2169" s="1478"/>
    </row>
    <row r="2170" spans="1:8">
      <c r="A2170" s="1383"/>
      <c r="E2170" s="1478"/>
      <c r="H2170" s="1478"/>
    </row>
    <row r="2171" spans="1:8">
      <c r="A2171" s="1383"/>
      <c r="E2171" s="1478"/>
      <c r="H2171" s="1478"/>
    </row>
    <row r="2172" spans="1:8">
      <c r="A2172" s="1383"/>
      <c r="E2172" s="1478"/>
      <c r="H2172" s="1478"/>
    </row>
    <row r="2173" spans="1:8">
      <c r="A2173" s="1383"/>
      <c r="E2173" s="1478"/>
      <c r="H2173" s="1478"/>
    </row>
    <row r="2174" spans="1:8">
      <c r="A2174" s="1383"/>
      <c r="E2174" s="1478"/>
      <c r="H2174" s="1478"/>
    </row>
    <row r="2175" spans="1:8">
      <c r="A2175" s="1383"/>
      <c r="E2175" s="1478"/>
      <c r="H2175" s="1478"/>
    </row>
    <row r="2176" spans="1:8">
      <c r="A2176" s="1383"/>
      <c r="E2176" s="1478"/>
      <c r="H2176" s="1478"/>
    </row>
    <row r="2177" spans="1:8">
      <c r="A2177" s="1383"/>
      <c r="E2177" s="1478"/>
      <c r="H2177" s="1478"/>
    </row>
    <row r="2178" spans="1:8">
      <c r="A2178" s="1383"/>
      <c r="E2178" s="1478"/>
      <c r="H2178" s="1478"/>
    </row>
    <row r="2179" spans="1:8">
      <c r="A2179" s="1383"/>
      <c r="E2179" s="1478"/>
      <c r="H2179" s="1478"/>
    </row>
    <row r="2180" spans="1:8">
      <c r="A2180" s="1383"/>
      <c r="E2180" s="1478"/>
      <c r="H2180" s="1478"/>
    </row>
    <row r="2181" spans="1:8">
      <c r="A2181" s="1383"/>
      <c r="E2181" s="1478"/>
      <c r="H2181" s="1478"/>
    </row>
    <row r="2182" spans="1:8">
      <c r="A2182" s="1383"/>
      <c r="E2182" s="1478"/>
      <c r="H2182" s="1478"/>
    </row>
    <row r="2183" spans="1:8">
      <c r="A2183" s="1383"/>
      <c r="E2183" s="1478"/>
      <c r="H2183" s="1478"/>
    </row>
    <row r="2184" spans="1:8">
      <c r="A2184" s="1383"/>
      <c r="E2184" s="1478"/>
      <c r="H2184" s="1478"/>
    </row>
    <row r="2185" spans="1:8">
      <c r="A2185" s="1383"/>
      <c r="E2185" s="1478"/>
      <c r="H2185" s="1478"/>
    </row>
    <row r="2186" spans="1:8">
      <c r="A2186" s="1383"/>
      <c r="E2186" s="1478"/>
      <c r="H2186" s="1478"/>
    </row>
    <row r="2187" spans="1:8">
      <c r="A2187" s="1383"/>
      <c r="E2187" s="1478"/>
      <c r="H2187" s="1478"/>
    </row>
    <row r="2188" spans="1:8">
      <c r="A2188" s="1383"/>
      <c r="E2188" s="1478"/>
      <c r="H2188" s="1478"/>
    </row>
    <row r="2189" spans="1:8">
      <c r="A2189" s="1383"/>
      <c r="E2189" s="1478"/>
      <c r="H2189" s="1478"/>
    </row>
    <row r="2190" spans="1:8">
      <c r="A2190" s="1383"/>
      <c r="E2190" s="1478"/>
      <c r="H2190" s="1478"/>
    </row>
    <row r="2191" spans="1:8">
      <c r="A2191" s="1383"/>
      <c r="E2191" s="1478"/>
      <c r="H2191" s="1478"/>
    </row>
    <row r="2192" spans="1:8">
      <c r="A2192" s="1383"/>
      <c r="E2192" s="1478"/>
      <c r="H2192" s="1478"/>
    </row>
    <row r="2193" spans="1:8">
      <c r="A2193" s="1383"/>
      <c r="E2193" s="1478"/>
      <c r="H2193" s="1478"/>
    </row>
    <row r="2194" spans="1:8">
      <c r="A2194" s="1383"/>
      <c r="E2194" s="1478"/>
      <c r="H2194" s="1478"/>
    </row>
    <row r="2195" spans="1:8">
      <c r="A2195" s="1383"/>
      <c r="E2195" s="1478"/>
      <c r="H2195" s="1478"/>
    </row>
    <row r="2196" spans="1:8">
      <c r="A2196" s="1383"/>
      <c r="E2196" s="1478"/>
      <c r="H2196" s="1478"/>
    </row>
    <row r="2197" spans="1:8">
      <c r="A2197" s="1383"/>
      <c r="E2197" s="1478"/>
      <c r="H2197" s="1478"/>
    </row>
    <row r="2198" spans="1:8">
      <c r="A2198" s="1383"/>
      <c r="E2198" s="1478"/>
      <c r="H2198" s="1478"/>
    </row>
    <row r="2199" spans="1:8">
      <c r="A2199" s="1383"/>
      <c r="E2199" s="1478"/>
      <c r="H2199" s="1478"/>
    </row>
    <row r="2200" spans="1:8">
      <c r="A2200" s="1383"/>
      <c r="E2200" s="1478"/>
      <c r="H2200" s="1478"/>
    </row>
    <row r="2201" spans="1:8">
      <c r="A2201" s="1383"/>
      <c r="E2201" s="1478"/>
      <c r="H2201" s="1478"/>
    </row>
    <row r="2202" spans="1:8">
      <c r="A2202" s="1383"/>
      <c r="E2202" s="1478"/>
      <c r="H2202" s="1478"/>
    </row>
    <row r="2203" spans="1:8">
      <c r="A2203" s="1383"/>
      <c r="E2203" s="1478"/>
      <c r="H2203" s="1478"/>
    </row>
    <row r="2204" spans="1:8">
      <c r="A2204" s="1383"/>
      <c r="E2204" s="1478"/>
      <c r="H2204" s="1478"/>
    </row>
    <row r="2205" spans="1:8">
      <c r="A2205" s="1383"/>
      <c r="E2205" s="1478"/>
      <c r="H2205" s="1478"/>
    </row>
    <row r="2206" spans="1:8">
      <c r="A2206" s="1383"/>
      <c r="E2206" s="1478"/>
      <c r="H2206" s="1478"/>
    </row>
    <row r="2207" spans="1:8">
      <c r="A2207" s="1383"/>
      <c r="E2207" s="1478"/>
      <c r="H2207" s="1478"/>
    </row>
    <row r="2208" spans="1:8">
      <c r="A2208" s="1383"/>
      <c r="E2208" s="1478"/>
      <c r="H2208" s="1478"/>
    </row>
    <row r="2209" spans="1:8">
      <c r="A2209" s="1383"/>
      <c r="E2209" s="1478"/>
      <c r="H2209" s="1478"/>
    </row>
    <row r="2210" spans="1:8">
      <c r="A2210" s="1383"/>
      <c r="E2210" s="1478"/>
      <c r="H2210" s="1478"/>
    </row>
    <row r="2211" spans="1:8">
      <c r="A2211" s="1383"/>
      <c r="E2211" s="1478"/>
      <c r="H2211" s="1478"/>
    </row>
    <row r="2212" spans="1:8">
      <c r="A2212" s="1383"/>
      <c r="E2212" s="1478"/>
      <c r="H2212" s="1478"/>
    </row>
    <row r="2213" spans="1:8">
      <c r="A2213" s="1383"/>
      <c r="E2213" s="1478"/>
      <c r="H2213" s="1478"/>
    </row>
    <row r="2214" spans="1:8">
      <c r="A2214" s="1383"/>
      <c r="E2214" s="1478"/>
      <c r="H2214" s="1478"/>
    </row>
    <row r="2215" spans="1:8">
      <c r="A2215" s="1383"/>
      <c r="E2215" s="1478"/>
      <c r="H2215" s="1478"/>
    </row>
    <row r="2216" spans="1:8">
      <c r="A2216" s="1383"/>
      <c r="E2216" s="1478"/>
      <c r="H2216" s="1478"/>
    </row>
    <row r="2217" spans="1:8">
      <c r="A2217" s="1383"/>
      <c r="E2217" s="1478"/>
      <c r="H2217" s="1478"/>
    </row>
    <row r="2218" spans="1:8">
      <c r="A2218" s="1383"/>
      <c r="E2218" s="1478"/>
      <c r="H2218" s="1478"/>
    </row>
    <row r="2219" spans="1:8">
      <c r="A2219" s="1383"/>
      <c r="E2219" s="1478"/>
      <c r="H2219" s="1478"/>
    </row>
    <row r="2220" spans="1:8">
      <c r="A2220" s="1383"/>
      <c r="E2220" s="1478"/>
      <c r="H2220" s="1478"/>
    </row>
    <row r="2221" spans="1:8">
      <c r="A2221" s="1383"/>
      <c r="E2221" s="1478"/>
      <c r="H2221" s="1478"/>
    </row>
    <row r="2222" spans="1:8">
      <c r="A2222" s="1383"/>
      <c r="E2222" s="1478"/>
      <c r="H2222" s="1478"/>
    </row>
    <row r="2223" spans="1:8">
      <c r="A2223" s="1383"/>
      <c r="E2223" s="1478"/>
      <c r="H2223" s="1478"/>
    </row>
    <row r="2224" spans="1:8">
      <c r="A2224" s="1383"/>
      <c r="E2224" s="1478"/>
      <c r="H2224" s="1478"/>
    </row>
    <row r="2225" spans="1:8">
      <c r="A2225" s="1383"/>
      <c r="E2225" s="1478"/>
      <c r="H2225" s="1478"/>
    </row>
    <row r="2226" spans="1:8">
      <c r="A2226" s="1383"/>
      <c r="E2226" s="1478"/>
      <c r="H2226" s="1478"/>
    </row>
    <row r="2227" spans="1:8">
      <c r="A2227" s="1383"/>
      <c r="E2227" s="1478"/>
      <c r="H2227" s="1478"/>
    </row>
    <row r="2228" spans="1:8">
      <c r="A2228" s="1383"/>
      <c r="E2228" s="1478"/>
      <c r="H2228" s="1478"/>
    </row>
    <row r="2229" spans="1:8">
      <c r="A2229" s="1383"/>
      <c r="E2229" s="1478"/>
      <c r="H2229" s="1478"/>
    </row>
    <row r="2230" spans="1:8">
      <c r="A2230" s="1383"/>
      <c r="E2230" s="1478"/>
      <c r="H2230" s="1478"/>
    </row>
    <row r="2231" spans="1:8">
      <c r="A2231" s="1383"/>
      <c r="E2231" s="1478"/>
      <c r="H2231" s="1478"/>
    </row>
    <row r="2232" spans="1:8">
      <c r="A2232" s="1383"/>
      <c r="E2232" s="1478"/>
      <c r="H2232" s="1478"/>
    </row>
    <row r="2233" spans="1:8">
      <c r="A2233" s="1383"/>
      <c r="E2233" s="1478"/>
      <c r="H2233" s="1478"/>
    </row>
    <row r="2234" spans="1:8">
      <c r="A2234" s="1383"/>
      <c r="E2234" s="1478"/>
      <c r="H2234" s="1478"/>
    </row>
    <row r="2235" spans="1:8">
      <c r="A2235" s="1383"/>
      <c r="E2235" s="1478"/>
      <c r="H2235" s="1478"/>
    </row>
    <row r="2236" spans="1:8">
      <c r="A2236" s="1383"/>
      <c r="E2236" s="1478"/>
      <c r="H2236" s="1478"/>
    </row>
    <row r="2237" spans="1:8">
      <c r="A2237" s="1383"/>
      <c r="E2237" s="1478"/>
      <c r="H2237" s="1478"/>
    </row>
    <row r="2238" spans="1:8">
      <c r="A2238" s="1383"/>
      <c r="E2238" s="1478"/>
      <c r="H2238" s="1478"/>
    </row>
    <row r="2239" spans="1:8">
      <c r="A2239" s="1383"/>
      <c r="E2239" s="1478"/>
      <c r="H2239" s="1478"/>
    </row>
    <row r="2240" spans="1:8">
      <c r="A2240" s="1383"/>
      <c r="E2240" s="1478"/>
      <c r="H2240" s="1478"/>
    </row>
    <row r="2241" spans="1:8">
      <c r="A2241" s="1383"/>
      <c r="E2241" s="1478"/>
      <c r="H2241" s="1478"/>
    </row>
    <row r="2242" spans="1:8">
      <c r="A2242" s="1383"/>
      <c r="E2242" s="1478"/>
      <c r="H2242" s="1478"/>
    </row>
    <row r="2243" spans="1:8">
      <c r="A2243" s="1383"/>
      <c r="E2243" s="1478"/>
      <c r="H2243" s="1478"/>
    </row>
    <row r="2244" spans="1:8">
      <c r="A2244" s="1383"/>
      <c r="E2244" s="1478"/>
      <c r="H2244" s="1478"/>
    </row>
    <row r="2245" spans="1:8">
      <c r="A2245" s="1383"/>
      <c r="E2245" s="1478"/>
      <c r="H2245" s="1478"/>
    </row>
    <row r="2246" spans="1:8">
      <c r="A2246" s="1383"/>
      <c r="E2246" s="1478"/>
      <c r="H2246" s="1478"/>
    </row>
    <row r="2247" spans="1:8">
      <c r="A2247" s="1383"/>
      <c r="E2247" s="1478"/>
      <c r="H2247" s="1478"/>
    </row>
    <row r="2248" spans="1:8">
      <c r="A2248" s="1383"/>
      <c r="E2248" s="1478"/>
      <c r="H2248" s="1478"/>
    </row>
    <row r="2249" spans="1:8">
      <c r="A2249" s="1383"/>
      <c r="E2249" s="1478"/>
      <c r="H2249" s="1478"/>
    </row>
    <row r="2250" spans="1:8">
      <c r="A2250" s="1383"/>
      <c r="E2250" s="1478"/>
      <c r="H2250" s="1478"/>
    </row>
    <row r="2251" spans="1:8">
      <c r="A2251" s="1383"/>
      <c r="E2251" s="1478"/>
      <c r="H2251" s="1478"/>
    </row>
    <row r="2252" spans="1:8">
      <c r="A2252" s="1383"/>
      <c r="E2252" s="1478"/>
      <c r="H2252" s="1478"/>
    </row>
    <row r="2253" spans="1:8">
      <c r="A2253" s="1383"/>
      <c r="E2253" s="1478"/>
      <c r="H2253" s="1478"/>
    </row>
    <row r="2254" spans="1:8">
      <c r="A2254" s="1383"/>
      <c r="E2254" s="1478"/>
      <c r="H2254" s="1478"/>
    </row>
    <row r="2255" spans="1:8">
      <c r="A2255" s="1383"/>
      <c r="E2255" s="1478"/>
      <c r="H2255" s="1478"/>
    </row>
    <row r="2256" spans="1:8">
      <c r="A2256" s="1383"/>
      <c r="E2256" s="1478"/>
      <c r="H2256" s="1478"/>
    </row>
    <row r="2257" spans="1:8">
      <c r="A2257" s="1383"/>
      <c r="E2257" s="1478"/>
      <c r="H2257" s="1478"/>
    </row>
    <row r="2258" spans="1:8">
      <c r="A2258" s="1383"/>
      <c r="E2258" s="1478"/>
      <c r="H2258" s="1478"/>
    </row>
    <row r="2259" spans="1:8">
      <c r="A2259" s="1383"/>
      <c r="E2259" s="1478"/>
      <c r="H2259" s="1478"/>
    </row>
    <row r="2260" spans="1:8">
      <c r="A2260" s="1383"/>
      <c r="E2260" s="1478"/>
      <c r="H2260" s="1478"/>
    </row>
    <row r="2261" spans="1:8">
      <c r="A2261" s="1383"/>
      <c r="E2261" s="1478"/>
      <c r="H2261" s="1478"/>
    </row>
    <row r="2262" spans="1:8">
      <c r="A2262" s="1383"/>
      <c r="E2262" s="1478"/>
      <c r="H2262" s="1478"/>
    </row>
    <row r="2263" spans="1:8">
      <c r="A2263" s="1383"/>
      <c r="E2263" s="1478"/>
      <c r="H2263" s="1478"/>
    </row>
    <row r="2264" spans="1:8">
      <c r="A2264" s="1383"/>
      <c r="E2264" s="1478"/>
      <c r="H2264" s="1478"/>
    </row>
    <row r="2265" spans="1:8">
      <c r="A2265" s="1383"/>
      <c r="E2265" s="1478"/>
      <c r="H2265" s="1478"/>
    </row>
    <row r="2266" spans="1:8">
      <c r="A2266" s="1383"/>
      <c r="E2266" s="1478"/>
      <c r="H2266" s="1478"/>
    </row>
    <row r="2267" spans="1:8">
      <c r="A2267" s="1383"/>
      <c r="E2267" s="1478"/>
      <c r="H2267" s="1478"/>
    </row>
    <row r="2268" spans="1:8">
      <c r="A2268" s="1383"/>
      <c r="E2268" s="1478"/>
      <c r="H2268" s="1478"/>
    </row>
    <row r="2269" spans="1:8">
      <c r="A2269" s="1383"/>
      <c r="E2269" s="1478"/>
      <c r="H2269" s="1478"/>
    </row>
    <row r="2270" spans="1:8">
      <c r="A2270" s="1383"/>
      <c r="E2270" s="1478"/>
      <c r="H2270" s="1478"/>
    </row>
    <row r="2271" spans="1:8">
      <c r="A2271" s="1383"/>
      <c r="E2271" s="1478"/>
      <c r="H2271" s="1478"/>
    </row>
    <row r="2272" spans="1:8">
      <c r="A2272" s="1383"/>
      <c r="E2272" s="1478"/>
      <c r="H2272" s="1478"/>
    </row>
    <row r="2273" spans="1:8">
      <c r="A2273" s="1383"/>
      <c r="E2273" s="1478"/>
      <c r="H2273" s="1478"/>
    </row>
    <row r="2274" spans="1:8">
      <c r="A2274" s="1383"/>
      <c r="E2274" s="1478"/>
      <c r="H2274" s="1478"/>
    </row>
    <row r="2275" spans="1:8">
      <c r="A2275" s="1383"/>
      <c r="E2275" s="1478"/>
      <c r="H2275" s="1478"/>
    </row>
    <row r="2276" spans="1:8">
      <c r="A2276" s="1383"/>
      <c r="E2276" s="1478"/>
      <c r="H2276" s="1478"/>
    </row>
    <row r="2277" spans="1:8">
      <c r="A2277" s="1383"/>
      <c r="E2277" s="1478"/>
      <c r="H2277" s="1478"/>
    </row>
    <row r="2278" spans="1:8">
      <c r="A2278" s="1383"/>
      <c r="E2278" s="1478"/>
      <c r="H2278" s="1478"/>
    </row>
    <row r="2279" spans="1:8">
      <c r="A2279" s="1383"/>
      <c r="E2279" s="1478"/>
      <c r="H2279" s="1478"/>
    </row>
    <row r="2280" spans="1:8">
      <c r="A2280" s="1383"/>
      <c r="E2280" s="1478"/>
      <c r="H2280" s="1478"/>
    </row>
    <row r="2281" spans="1:8">
      <c r="A2281" s="1383"/>
      <c r="E2281" s="1478"/>
      <c r="H2281" s="1478"/>
    </row>
    <row r="2282" spans="1:8">
      <c r="A2282" s="1383"/>
      <c r="E2282" s="1478"/>
      <c r="H2282" s="1478"/>
    </row>
    <row r="2283" spans="1:8">
      <c r="A2283" s="1383"/>
      <c r="E2283" s="1478"/>
      <c r="H2283" s="1478"/>
    </row>
    <row r="2284" spans="1:8">
      <c r="A2284" s="1383"/>
      <c r="E2284" s="1478"/>
      <c r="H2284" s="1478"/>
    </row>
    <row r="2285" spans="1:8">
      <c r="A2285" s="1383"/>
      <c r="E2285" s="1478"/>
      <c r="H2285" s="1478"/>
    </row>
    <row r="2286" spans="1:8">
      <c r="A2286" s="1383"/>
      <c r="E2286" s="1478"/>
      <c r="H2286" s="1478"/>
    </row>
    <row r="2287" spans="1:8">
      <c r="A2287" s="1383"/>
      <c r="E2287" s="1478"/>
      <c r="H2287" s="1478"/>
    </row>
    <row r="2288" spans="1:8">
      <c r="A2288" s="1383"/>
      <c r="E2288" s="1478"/>
      <c r="H2288" s="1478"/>
    </row>
    <row r="2289" spans="1:8">
      <c r="A2289" s="1383"/>
      <c r="E2289" s="1478"/>
      <c r="H2289" s="1478"/>
    </row>
    <row r="2290" spans="1:8">
      <c r="A2290" s="1383"/>
      <c r="E2290" s="1478"/>
      <c r="H2290" s="1478"/>
    </row>
    <row r="2291" spans="1:8">
      <c r="A2291" s="1383"/>
      <c r="E2291" s="1478"/>
      <c r="H2291" s="1478"/>
    </row>
    <row r="2292" spans="1:8">
      <c r="A2292" s="1383"/>
      <c r="E2292" s="1478"/>
      <c r="H2292" s="1478"/>
    </row>
    <row r="2293" spans="1:8">
      <c r="A2293" s="1383"/>
      <c r="E2293" s="1478"/>
      <c r="H2293" s="1478"/>
    </row>
    <row r="2294" spans="1:8">
      <c r="A2294" s="1383"/>
      <c r="E2294" s="1478"/>
      <c r="H2294" s="1478"/>
    </row>
    <row r="2295" spans="1:8">
      <c r="A2295" s="1383"/>
      <c r="E2295" s="1478"/>
      <c r="H2295" s="1478"/>
    </row>
    <row r="2296" spans="1:8">
      <c r="A2296" s="1383"/>
      <c r="E2296" s="1478"/>
      <c r="H2296" s="1478"/>
    </row>
    <row r="2297" spans="1:8">
      <c r="A2297" s="1383"/>
      <c r="E2297" s="1478"/>
      <c r="H2297" s="1478"/>
    </row>
    <row r="2298" spans="1:8">
      <c r="A2298" s="1383"/>
      <c r="E2298" s="1478"/>
      <c r="H2298" s="1478"/>
    </row>
    <row r="2299" spans="1:8">
      <c r="A2299" s="1383"/>
      <c r="E2299" s="1478"/>
      <c r="H2299" s="1478"/>
    </row>
    <row r="2300" spans="1:8">
      <c r="A2300" s="1383"/>
      <c r="E2300" s="1478"/>
      <c r="H2300" s="1478"/>
    </row>
    <row r="2301" spans="1:8">
      <c r="A2301" s="1383"/>
      <c r="E2301" s="1478"/>
      <c r="H2301" s="1478"/>
    </row>
    <row r="2302" spans="1:8">
      <c r="A2302" s="1383"/>
      <c r="E2302" s="1478"/>
      <c r="H2302" s="1478"/>
    </row>
    <row r="2303" spans="1:8">
      <c r="A2303" s="1383"/>
      <c r="E2303" s="1478"/>
      <c r="H2303" s="1478"/>
    </row>
    <row r="2304" spans="1:8">
      <c r="A2304" s="1383"/>
      <c r="E2304" s="1478"/>
      <c r="H2304" s="1478"/>
    </row>
    <row r="2305" spans="1:8">
      <c r="A2305" s="1383"/>
      <c r="E2305" s="1478"/>
      <c r="H2305" s="1478"/>
    </row>
    <row r="2306" spans="1:8">
      <c r="A2306" s="1383"/>
      <c r="E2306" s="1478"/>
      <c r="H2306" s="1478"/>
    </row>
    <row r="2307" spans="1:8">
      <c r="A2307" s="1383"/>
      <c r="E2307" s="1478"/>
      <c r="H2307" s="1478"/>
    </row>
    <row r="2308" spans="1:8">
      <c r="A2308" s="1383"/>
      <c r="E2308" s="1478"/>
      <c r="H2308" s="1478"/>
    </row>
    <row r="2309" spans="1:8">
      <c r="A2309" s="1383"/>
      <c r="E2309" s="1478"/>
      <c r="H2309" s="1478"/>
    </row>
    <row r="2310" spans="1:8">
      <c r="A2310" s="1383"/>
      <c r="E2310" s="1478"/>
      <c r="H2310" s="1478"/>
    </row>
    <row r="2311" spans="1:8">
      <c r="A2311" s="1383"/>
      <c r="E2311" s="1478"/>
      <c r="H2311" s="1478"/>
    </row>
    <row r="2312" spans="1:8">
      <c r="A2312" s="1383"/>
      <c r="E2312" s="1478"/>
      <c r="H2312" s="1478"/>
    </row>
    <row r="2313" spans="1:8">
      <c r="A2313" s="1383"/>
      <c r="E2313" s="1478"/>
      <c r="H2313" s="1478"/>
    </row>
    <row r="2314" spans="1:8">
      <c r="A2314" s="1383"/>
      <c r="E2314" s="1478"/>
      <c r="H2314" s="1478"/>
    </row>
    <row r="2315" spans="1:8">
      <c r="A2315" s="1383"/>
      <c r="E2315" s="1478"/>
      <c r="H2315" s="1478"/>
    </row>
    <row r="2316" spans="1:8">
      <c r="A2316" s="1383"/>
      <c r="E2316" s="1478"/>
      <c r="H2316" s="1478"/>
    </row>
    <row r="2317" spans="1:8">
      <c r="A2317" s="1383"/>
      <c r="E2317" s="1478"/>
      <c r="H2317" s="1478"/>
    </row>
    <row r="2318" spans="1:8">
      <c r="A2318" s="1383"/>
      <c r="E2318" s="1478"/>
      <c r="H2318" s="1478"/>
    </row>
    <row r="2319" spans="1:8">
      <c r="A2319" s="1383"/>
      <c r="E2319" s="1478"/>
      <c r="H2319" s="1478"/>
    </row>
    <row r="2320" spans="1:8">
      <c r="A2320" s="1383"/>
      <c r="E2320" s="1478"/>
      <c r="H2320" s="1478"/>
    </row>
    <row r="2321" spans="1:8">
      <c r="A2321" s="1383"/>
      <c r="E2321" s="1478"/>
      <c r="H2321" s="1478"/>
    </row>
    <row r="2322" spans="1:8">
      <c r="A2322" s="1383"/>
      <c r="E2322" s="1478"/>
      <c r="H2322" s="1478"/>
    </row>
    <row r="2323" spans="1:8">
      <c r="A2323" s="1383"/>
      <c r="E2323" s="1478"/>
      <c r="H2323" s="1478"/>
    </row>
    <row r="2324" spans="1:8">
      <c r="A2324" s="1383"/>
      <c r="E2324" s="1478"/>
      <c r="H2324" s="1478"/>
    </row>
    <row r="2325" spans="1:8">
      <c r="A2325" s="1383"/>
      <c r="E2325" s="1478"/>
      <c r="H2325" s="1478"/>
    </row>
    <row r="2326" spans="1:8">
      <c r="A2326" s="1383"/>
      <c r="E2326" s="1478"/>
      <c r="H2326" s="1478"/>
    </row>
    <row r="2327" spans="1:8">
      <c r="A2327" s="1383"/>
      <c r="E2327" s="1478"/>
      <c r="H2327" s="1478"/>
    </row>
    <row r="2328" spans="1:8">
      <c r="A2328" s="1383"/>
      <c r="E2328" s="1478"/>
      <c r="H2328" s="1478"/>
    </row>
    <row r="2329" spans="1:8">
      <c r="A2329" s="1383"/>
      <c r="E2329" s="1478"/>
      <c r="H2329" s="1478"/>
    </row>
    <row r="2330" spans="1:8">
      <c r="A2330" s="1383"/>
      <c r="E2330" s="1478"/>
      <c r="H2330" s="1478"/>
    </row>
    <row r="2331" spans="1:8">
      <c r="A2331" s="1383"/>
      <c r="E2331" s="1478"/>
      <c r="H2331" s="1478"/>
    </row>
    <row r="2332" spans="1:8">
      <c r="A2332" s="1383"/>
      <c r="E2332" s="1478"/>
      <c r="H2332" s="1478"/>
    </row>
    <row r="2333" spans="1:8">
      <c r="A2333" s="1383"/>
      <c r="E2333" s="1478"/>
      <c r="H2333" s="1478"/>
    </row>
    <row r="2334" spans="1:8">
      <c r="A2334" s="1383"/>
      <c r="E2334" s="1478"/>
      <c r="H2334" s="1478"/>
    </row>
    <row r="2335" spans="1:8">
      <c r="A2335" s="1383"/>
      <c r="E2335" s="1478"/>
      <c r="H2335" s="1478"/>
    </row>
    <row r="2336" spans="1:8">
      <c r="A2336" s="1383"/>
      <c r="E2336" s="1478"/>
      <c r="H2336" s="1478"/>
    </row>
    <row r="2337" spans="1:8">
      <c r="A2337" s="1383"/>
      <c r="E2337" s="1478"/>
      <c r="H2337" s="1478"/>
    </row>
    <row r="2338" spans="1:8">
      <c r="A2338" s="1383"/>
      <c r="E2338" s="1478"/>
      <c r="H2338" s="1478"/>
    </row>
    <row r="2339" spans="1:8">
      <c r="A2339" s="1383"/>
      <c r="E2339" s="1478"/>
      <c r="H2339" s="1478"/>
    </row>
    <row r="2340" spans="1:8">
      <c r="A2340" s="1383"/>
      <c r="E2340" s="1478"/>
      <c r="H2340" s="1478"/>
    </row>
    <row r="2341" spans="1:8">
      <c r="A2341" s="1383"/>
      <c r="E2341" s="1478"/>
      <c r="H2341" s="1478"/>
    </row>
    <row r="2342" spans="1:8">
      <c r="A2342" s="1383"/>
      <c r="E2342" s="1478"/>
      <c r="H2342" s="1478"/>
    </row>
    <row r="2343" spans="1:8">
      <c r="A2343" s="1383"/>
      <c r="E2343" s="1478"/>
      <c r="H2343" s="1478"/>
    </row>
    <row r="2344" spans="1:8">
      <c r="A2344" s="1383"/>
      <c r="E2344" s="1478"/>
      <c r="H2344" s="1478"/>
    </row>
    <row r="2345" spans="1:8">
      <c r="A2345" s="1383"/>
      <c r="E2345" s="1478"/>
      <c r="H2345" s="1478"/>
    </row>
    <row r="2346" spans="1:8">
      <c r="A2346" s="1383"/>
      <c r="E2346" s="1478"/>
      <c r="H2346" s="1478"/>
    </row>
    <row r="2347" spans="1:8">
      <c r="A2347" s="1383"/>
      <c r="E2347" s="1478"/>
      <c r="H2347" s="1478"/>
    </row>
    <row r="2348" spans="1:8">
      <c r="A2348" s="1383"/>
      <c r="E2348" s="1478"/>
      <c r="H2348" s="1478"/>
    </row>
    <row r="2349" spans="1:8">
      <c r="A2349" s="1383"/>
      <c r="E2349" s="1478"/>
      <c r="H2349" s="1478"/>
    </row>
    <row r="2350" spans="1:8">
      <c r="A2350" s="1383"/>
      <c r="E2350" s="1478"/>
      <c r="H2350" s="1478"/>
    </row>
    <row r="2351" spans="1:8">
      <c r="A2351" s="1383"/>
      <c r="E2351" s="1478"/>
      <c r="H2351" s="1478"/>
    </row>
    <row r="2352" spans="1:8">
      <c r="A2352" s="1383"/>
      <c r="E2352" s="1478"/>
      <c r="H2352" s="1478"/>
    </row>
    <row r="2353" spans="1:8">
      <c r="A2353" s="1383"/>
      <c r="E2353" s="1478"/>
      <c r="H2353" s="1478"/>
    </row>
    <row r="2354" spans="1:8">
      <c r="A2354" s="1383"/>
      <c r="E2354" s="1478"/>
      <c r="H2354" s="1478"/>
    </row>
    <row r="2355" spans="1:8">
      <c r="A2355" s="1383"/>
      <c r="E2355" s="1478"/>
      <c r="H2355" s="1478"/>
    </row>
    <row r="2356" spans="1:8">
      <c r="A2356" s="1383"/>
      <c r="E2356" s="1478"/>
      <c r="H2356" s="1478"/>
    </row>
    <row r="2357" spans="1:8">
      <c r="A2357" s="1383"/>
      <c r="E2357" s="1478"/>
      <c r="H2357" s="1478"/>
    </row>
    <row r="2358" spans="1:8">
      <c r="A2358" s="1383"/>
      <c r="E2358" s="1478"/>
      <c r="H2358" s="1478"/>
    </row>
    <row r="2359" spans="1:8">
      <c r="A2359" s="1383"/>
      <c r="E2359" s="1478"/>
      <c r="H2359" s="1478"/>
    </row>
    <row r="2360" spans="1:8">
      <c r="A2360" s="1383"/>
      <c r="E2360" s="1478"/>
      <c r="H2360" s="1478"/>
    </row>
    <row r="2361" spans="1:8">
      <c r="A2361" s="1383"/>
      <c r="E2361" s="1478"/>
      <c r="H2361" s="1478"/>
    </row>
    <row r="2362" spans="1:8">
      <c r="A2362" s="1383"/>
      <c r="E2362" s="1478"/>
      <c r="H2362" s="1478"/>
    </row>
    <row r="2363" spans="1:8">
      <c r="A2363" s="1383"/>
      <c r="E2363" s="1478"/>
      <c r="H2363" s="1478"/>
    </row>
    <row r="2364" spans="1:8">
      <c r="A2364" s="1383"/>
      <c r="E2364" s="1478"/>
      <c r="H2364" s="1478"/>
    </row>
    <row r="2365" spans="1:8">
      <c r="A2365" s="1383"/>
      <c r="E2365" s="1478"/>
      <c r="H2365" s="1478"/>
    </row>
    <row r="2366" spans="1:8">
      <c r="A2366" s="1383"/>
      <c r="E2366" s="1478"/>
      <c r="H2366" s="1478"/>
    </row>
    <row r="2367" spans="1:8">
      <c r="A2367" s="1383"/>
      <c r="E2367" s="1478"/>
      <c r="H2367" s="1478"/>
    </row>
    <row r="2368" spans="1:8">
      <c r="A2368" s="1383"/>
      <c r="E2368" s="1478"/>
      <c r="H2368" s="1478"/>
    </row>
    <row r="2369" spans="1:8">
      <c r="A2369" s="1383"/>
      <c r="E2369" s="1478"/>
      <c r="H2369" s="1478"/>
    </row>
    <row r="2370" spans="1:8">
      <c r="A2370" s="1383"/>
      <c r="E2370" s="1478"/>
      <c r="H2370" s="1478"/>
    </row>
    <row r="2371" spans="1:8">
      <c r="A2371" s="1383"/>
      <c r="E2371" s="1478"/>
      <c r="H2371" s="1478"/>
    </row>
    <row r="2372" spans="1:8">
      <c r="A2372" s="1383"/>
      <c r="E2372" s="1478"/>
      <c r="H2372" s="1478"/>
    </row>
    <row r="2373" spans="1:8">
      <c r="A2373" s="1383"/>
      <c r="E2373" s="1478"/>
      <c r="H2373" s="1478"/>
    </row>
    <row r="2374" spans="1:8">
      <c r="A2374" s="1383"/>
      <c r="E2374" s="1478"/>
      <c r="H2374" s="1478"/>
    </row>
    <row r="2375" spans="1:8">
      <c r="A2375" s="1383"/>
      <c r="E2375" s="1478"/>
      <c r="H2375" s="1478"/>
    </row>
    <row r="2376" spans="1:8">
      <c r="A2376" s="1383"/>
      <c r="E2376" s="1478"/>
      <c r="H2376" s="1478"/>
    </row>
    <row r="2377" spans="1:8">
      <c r="A2377" s="1383"/>
      <c r="E2377" s="1478"/>
      <c r="H2377" s="1478"/>
    </row>
    <row r="2378" spans="1:8">
      <c r="A2378" s="1383"/>
      <c r="E2378" s="1478"/>
      <c r="H2378" s="1478"/>
    </row>
    <row r="2379" spans="1:8">
      <c r="A2379" s="1383"/>
      <c r="E2379" s="1478"/>
      <c r="H2379" s="1478"/>
    </row>
    <row r="2380" spans="1:8">
      <c r="A2380" s="1383"/>
      <c r="E2380" s="1478"/>
      <c r="H2380" s="1478"/>
    </row>
    <row r="2381" spans="1:8">
      <c r="A2381" s="1383"/>
      <c r="E2381" s="1478"/>
      <c r="H2381" s="1478"/>
    </row>
    <row r="2382" spans="1:8">
      <c r="A2382" s="1383"/>
      <c r="E2382" s="1478"/>
      <c r="H2382" s="1478"/>
    </row>
    <row r="2383" spans="1:8">
      <c r="A2383" s="1383"/>
      <c r="E2383" s="1478"/>
      <c r="H2383" s="1478"/>
    </row>
    <row r="2384" spans="1:8">
      <c r="A2384" s="1383"/>
      <c r="E2384" s="1478"/>
      <c r="H2384" s="1478"/>
    </row>
    <row r="2385" spans="1:8">
      <c r="A2385" s="1383"/>
      <c r="E2385" s="1478"/>
      <c r="H2385" s="1478"/>
    </row>
    <row r="2386" spans="1:8">
      <c r="A2386" s="1383"/>
      <c r="E2386" s="1478"/>
      <c r="H2386" s="1478"/>
    </row>
    <row r="2387" spans="1:8">
      <c r="A2387" s="1383"/>
      <c r="E2387" s="1478"/>
      <c r="H2387" s="1478"/>
    </row>
    <row r="2388" spans="1:8">
      <c r="A2388" s="1383"/>
      <c r="E2388" s="1478"/>
      <c r="H2388" s="1478"/>
    </row>
    <row r="2389" spans="1:8">
      <c r="A2389" s="1383"/>
      <c r="E2389" s="1478"/>
      <c r="H2389" s="1478"/>
    </row>
    <row r="2390" spans="1:8">
      <c r="A2390" s="1383"/>
      <c r="E2390" s="1478"/>
      <c r="H2390" s="1478"/>
    </row>
    <row r="2391" spans="1:8">
      <c r="A2391" s="1383"/>
      <c r="E2391" s="1478"/>
      <c r="H2391" s="1478"/>
    </row>
    <row r="2392" spans="1:8">
      <c r="A2392" s="1383"/>
      <c r="E2392" s="1478"/>
      <c r="H2392" s="1478"/>
    </row>
    <row r="2393" spans="1:8">
      <c r="A2393" s="1383"/>
      <c r="E2393" s="1478"/>
      <c r="H2393" s="1478"/>
    </row>
    <row r="2394" spans="1:8">
      <c r="A2394" s="1383"/>
      <c r="E2394" s="1478"/>
      <c r="H2394" s="1478"/>
    </row>
    <row r="2395" spans="1:8">
      <c r="A2395" s="1383"/>
      <c r="E2395" s="1478"/>
      <c r="H2395" s="1478"/>
    </row>
    <row r="2396" spans="1:8">
      <c r="A2396" s="1383"/>
      <c r="E2396" s="1478"/>
      <c r="H2396" s="1478"/>
    </row>
    <row r="2397" spans="1:8">
      <c r="A2397" s="1383"/>
      <c r="E2397" s="1478"/>
      <c r="H2397" s="1478"/>
    </row>
    <row r="2398" spans="1:8">
      <c r="A2398" s="1383"/>
      <c r="E2398" s="1478"/>
      <c r="H2398" s="1478"/>
    </row>
    <row r="2399" spans="1:8">
      <c r="A2399" s="1383"/>
      <c r="E2399" s="1478"/>
      <c r="H2399" s="1478"/>
    </row>
    <row r="2400" spans="1:8">
      <c r="A2400" s="1383"/>
      <c r="E2400" s="1478"/>
      <c r="H2400" s="1478"/>
    </row>
    <row r="2401" spans="1:8">
      <c r="A2401" s="1383"/>
      <c r="E2401" s="1478"/>
      <c r="H2401" s="1478"/>
    </row>
    <row r="2402" spans="1:8">
      <c r="A2402" s="1383"/>
      <c r="E2402" s="1478"/>
      <c r="H2402" s="1478"/>
    </row>
    <row r="2403" spans="1:8">
      <c r="A2403" s="1383"/>
      <c r="E2403" s="1478"/>
      <c r="H2403" s="1478"/>
    </row>
    <row r="2404" spans="1:8">
      <c r="A2404" s="1383"/>
      <c r="E2404" s="1478"/>
      <c r="H2404" s="1478"/>
    </row>
    <row r="2405" spans="1:8">
      <c r="A2405" s="1383"/>
      <c r="E2405" s="1478"/>
      <c r="H2405" s="1478"/>
    </row>
    <row r="2406" spans="1:8">
      <c r="A2406" s="1383"/>
      <c r="E2406" s="1478"/>
      <c r="H2406" s="1478"/>
    </row>
    <row r="2407" spans="1:8">
      <c r="A2407" s="1383"/>
      <c r="E2407" s="1478"/>
      <c r="H2407" s="1478"/>
    </row>
    <row r="2408" spans="1:8">
      <c r="A2408" s="1383"/>
      <c r="E2408" s="1478"/>
      <c r="H2408" s="1478"/>
    </row>
    <row r="2409" spans="1:8">
      <c r="A2409" s="1383"/>
      <c r="E2409" s="1478"/>
      <c r="H2409" s="1478"/>
    </row>
    <row r="2410" spans="1:8">
      <c r="A2410" s="1383"/>
      <c r="E2410" s="1478"/>
      <c r="H2410" s="1478"/>
    </row>
    <row r="2411" spans="1:8">
      <c r="A2411" s="1383"/>
      <c r="E2411" s="1478"/>
      <c r="H2411" s="1478"/>
    </row>
    <row r="2412" spans="1:8">
      <c r="A2412" s="1383"/>
      <c r="E2412" s="1478"/>
      <c r="H2412" s="1478"/>
    </row>
    <row r="2413" spans="1:8">
      <c r="A2413" s="1383"/>
      <c r="E2413" s="1478"/>
      <c r="H2413" s="1478"/>
    </row>
    <row r="2414" spans="1:8">
      <c r="A2414" s="1383"/>
      <c r="E2414" s="1478"/>
      <c r="H2414" s="1478"/>
    </row>
    <row r="2415" spans="1:8">
      <c r="A2415" s="1383"/>
      <c r="E2415" s="1478"/>
      <c r="H2415" s="1478"/>
    </row>
    <row r="2416" spans="1:8">
      <c r="A2416" s="1383"/>
      <c r="E2416" s="1478"/>
      <c r="H2416" s="1478"/>
    </row>
    <row r="2417" spans="1:8">
      <c r="A2417" s="1383"/>
      <c r="E2417" s="1478"/>
      <c r="H2417" s="1478"/>
    </row>
    <row r="2418" spans="1:8">
      <c r="A2418" s="1383"/>
      <c r="E2418" s="1478"/>
      <c r="H2418" s="1478"/>
    </row>
    <row r="2419" spans="1:8">
      <c r="A2419" s="1383"/>
      <c r="E2419" s="1478"/>
      <c r="H2419" s="1478"/>
    </row>
    <row r="2420" spans="1:8">
      <c r="A2420" s="1383"/>
      <c r="E2420" s="1478"/>
      <c r="H2420" s="1478"/>
    </row>
    <row r="2421" spans="1:8">
      <c r="A2421" s="1383"/>
      <c r="E2421" s="1478"/>
      <c r="H2421" s="1478"/>
    </row>
    <row r="2422" spans="1:8">
      <c r="A2422" s="1383"/>
      <c r="E2422" s="1478"/>
      <c r="H2422" s="1478"/>
    </row>
    <row r="2423" spans="1:8">
      <c r="A2423" s="1383"/>
      <c r="E2423" s="1478"/>
      <c r="H2423" s="1478"/>
    </row>
    <row r="2424" spans="1:8">
      <c r="A2424" s="1383"/>
      <c r="E2424" s="1478"/>
      <c r="H2424" s="1478"/>
    </row>
    <row r="2425" spans="1:8">
      <c r="A2425" s="1383"/>
      <c r="E2425" s="1478"/>
      <c r="H2425" s="1478"/>
    </row>
    <row r="2426" spans="1:8">
      <c r="A2426" s="1383"/>
      <c r="E2426" s="1478"/>
      <c r="H2426" s="1478"/>
    </row>
    <row r="2427" spans="1:8">
      <c r="A2427" s="1383"/>
      <c r="E2427" s="1478"/>
      <c r="H2427" s="1478"/>
    </row>
    <row r="2428" spans="1:8">
      <c r="A2428" s="1383"/>
      <c r="E2428" s="1478"/>
      <c r="H2428" s="1478"/>
    </row>
    <row r="2429" spans="1:8">
      <c r="A2429" s="1383"/>
      <c r="E2429" s="1478"/>
      <c r="H2429" s="1478"/>
    </row>
    <row r="2430" spans="1:8">
      <c r="A2430" s="1383"/>
      <c r="E2430" s="1478"/>
      <c r="H2430" s="1478"/>
    </row>
    <row r="2431" spans="1:8">
      <c r="A2431" s="1383"/>
      <c r="E2431" s="1478"/>
      <c r="H2431" s="1478"/>
    </row>
    <row r="2432" spans="1:8">
      <c r="A2432" s="1383"/>
      <c r="E2432" s="1478"/>
      <c r="H2432" s="1478"/>
    </row>
    <row r="2433" spans="1:8">
      <c r="A2433" s="1383"/>
      <c r="E2433" s="1478"/>
      <c r="H2433" s="1478"/>
    </row>
    <row r="2434" spans="1:8">
      <c r="A2434" s="1383"/>
      <c r="E2434" s="1478"/>
      <c r="H2434" s="1478"/>
    </row>
    <row r="2435" spans="1:8">
      <c r="A2435" s="1383"/>
      <c r="E2435" s="1478"/>
      <c r="H2435" s="1478"/>
    </row>
    <row r="2436" spans="1:8">
      <c r="A2436" s="1383"/>
      <c r="E2436" s="1478"/>
      <c r="H2436" s="1478"/>
    </row>
    <row r="2437" spans="1:8">
      <c r="A2437" s="1383"/>
      <c r="E2437" s="1478"/>
      <c r="H2437" s="1478"/>
    </row>
    <row r="2438" spans="1:8">
      <c r="A2438" s="1383"/>
      <c r="E2438" s="1478"/>
      <c r="H2438" s="1478"/>
    </row>
    <row r="2439" spans="1:8">
      <c r="A2439" s="1383"/>
      <c r="E2439" s="1478"/>
      <c r="H2439" s="1478"/>
    </row>
    <row r="2440" spans="1:8">
      <c r="A2440" s="1383"/>
      <c r="E2440" s="1478"/>
      <c r="H2440" s="1478"/>
    </row>
    <row r="2441" spans="1:8">
      <c r="A2441" s="1383"/>
      <c r="E2441" s="1478"/>
      <c r="H2441" s="1478"/>
    </row>
    <row r="2442" spans="1:8">
      <c r="A2442" s="1383"/>
      <c r="E2442" s="1478"/>
      <c r="H2442" s="1478"/>
    </row>
    <row r="2443" spans="1:8">
      <c r="A2443" s="1383"/>
      <c r="E2443" s="1478"/>
      <c r="H2443" s="1478"/>
    </row>
    <row r="2444" spans="1:8">
      <c r="A2444" s="1383"/>
      <c r="E2444" s="1478"/>
      <c r="H2444" s="1478"/>
    </row>
    <row r="2445" spans="1:8">
      <c r="A2445" s="1383"/>
      <c r="E2445" s="1478"/>
      <c r="H2445" s="1478"/>
    </row>
    <row r="2446" spans="1:8">
      <c r="A2446" s="1383"/>
      <c r="E2446" s="1478"/>
      <c r="H2446" s="1478"/>
    </row>
    <row r="2447" spans="1:8">
      <c r="A2447" s="1383"/>
      <c r="E2447" s="1478"/>
      <c r="H2447" s="1478"/>
    </row>
    <row r="2448" spans="1:8">
      <c r="A2448" s="1383"/>
      <c r="E2448" s="1478"/>
      <c r="H2448" s="1478"/>
    </row>
    <row r="2449" spans="1:8">
      <c r="A2449" s="1383"/>
      <c r="E2449" s="1478"/>
      <c r="H2449" s="1478"/>
    </row>
    <row r="2450" spans="1:8">
      <c r="A2450" s="1383"/>
      <c r="E2450" s="1478"/>
      <c r="H2450" s="1478"/>
    </row>
    <row r="2451" spans="1:8">
      <c r="A2451" s="1383"/>
      <c r="E2451" s="1478"/>
      <c r="H2451" s="1478"/>
    </row>
    <row r="2452" spans="1:8">
      <c r="A2452" s="1383"/>
      <c r="E2452" s="1478"/>
      <c r="H2452" s="1478"/>
    </row>
    <row r="2453" spans="1:8">
      <c r="A2453" s="1383"/>
      <c r="E2453" s="1478"/>
      <c r="H2453" s="1478"/>
    </row>
    <row r="2454" spans="1:8">
      <c r="A2454" s="1383"/>
      <c r="E2454" s="1478"/>
      <c r="H2454" s="1478"/>
    </row>
    <row r="2455" spans="1:8">
      <c r="A2455" s="1383"/>
      <c r="E2455" s="1478"/>
      <c r="H2455" s="1478"/>
    </row>
    <row r="2456" spans="1:8">
      <c r="A2456" s="1383"/>
      <c r="E2456" s="1478"/>
      <c r="H2456" s="1478"/>
    </row>
    <row r="2457" spans="1:8">
      <c r="A2457" s="1383"/>
      <c r="E2457" s="1478"/>
      <c r="H2457" s="1478"/>
    </row>
    <row r="2458" spans="1:8">
      <c r="A2458" s="1383"/>
      <c r="E2458" s="1478"/>
      <c r="H2458" s="1478"/>
    </row>
    <row r="2459" spans="1:8">
      <c r="A2459" s="1383"/>
      <c r="E2459" s="1478"/>
      <c r="H2459" s="1478"/>
    </row>
    <row r="2460" spans="1:8">
      <c r="A2460" s="1383"/>
      <c r="E2460" s="1478"/>
      <c r="H2460" s="1478"/>
    </row>
    <row r="2461" spans="1:8">
      <c r="A2461" s="1383"/>
      <c r="E2461" s="1478"/>
      <c r="H2461" s="1478"/>
    </row>
    <row r="2462" spans="1:8">
      <c r="A2462" s="1383"/>
      <c r="E2462" s="1478"/>
      <c r="H2462" s="1478"/>
    </row>
    <row r="2463" spans="1:8">
      <c r="A2463" s="1383"/>
      <c r="E2463" s="1478"/>
      <c r="H2463" s="1478"/>
    </row>
    <row r="2464" spans="1:8">
      <c r="A2464" s="1383"/>
      <c r="E2464" s="1478"/>
      <c r="H2464" s="1478"/>
    </row>
    <row r="2465" spans="1:8">
      <c r="A2465" s="1383"/>
      <c r="E2465" s="1478"/>
      <c r="H2465" s="1478"/>
    </row>
    <row r="2466" spans="1:8">
      <c r="A2466" s="1383"/>
      <c r="E2466" s="1478"/>
      <c r="H2466" s="1478"/>
    </row>
    <row r="2467" spans="1:8">
      <c r="A2467" s="1383"/>
      <c r="E2467" s="1478"/>
      <c r="H2467" s="1478"/>
    </row>
    <row r="2468" spans="1:8">
      <c r="A2468" s="1383"/>
      <c r="E2468" s="1478"/>
      <c r="H2468" s="1478"/>
    </row>
    <row r="2469" spans="1:8">
      <c r="A2469" s="1383"/>
      <c r="E2469" s="1478"/>
      <c r="H2469" s="1478"/>
    </row>
    <row r="2470" spans="1:8">
      <c r="A2470" s="1383"/>
      <c r="E2470" s="1478"/>
      <c r="H2470" s="1478"/>
    </row>
    <row r="2471" spans="1:8">
      <c r="A2471" s="1383"/>
      <c r="E2471" s="1478"/>
      <c r="H2471" s="1478"/>
    </row>
    <row r="2472" spans="1:8">
      <c r="A2472" s="1383"/>
      <c r="E2472" s="1478"/>
      <c r="H2472" s="1478"/>
    </row>
    <row r="2473" spans="1:8">
      <c r="A2473" s="1383"/>
      <c r="E2473" s="1478"/>
      <c r="H2473" s="1478"/>
    </row>
    <row r="2474" spans="1:8">
      <c r="A2474" s="1383"/>
      <c r="E2474" s="1478"/>
      <c r="H2474" s="1478"/>
    </row>
    <row r="2475" spans="1:8">
      <c r="A2475" s="1383"/>
      <c r="E2475" s="1478"/>
      <c r="H2475" s="1478"/>
    </row>
    <row r="2476" spans="1:8">
      <c r="A2476" s="1383"/>
      <c r="E2476" s="1478"/>
      <c r="H2476" s="1478"/>
    </row>
    <row r="2477" spans="1:8">
      <c r="A2477" s="1383"/>
      <c r="E2477" s="1478"/>
      <c r="H2477" s="1478"/>
    </row>
    <row r="2478" spans="1:8">
      <c r="A2478" s="1383"/>
      <c r="E2478" s="1478"/>
      <c r="H2478" s="1478"/>
    </row>
    <row r="2479" spans="1:8">
      <c r="A2479" s="1383"/>
      <c r="E2479" s="1478"/>
      <c r="H2479" s="1478"/>
    </row>
    <row r="2480" spans="1:8">
      <c r="A2480" s="1383"/>
      <c r="E2480" s="1478"/>
      <c r="H2480" s="1478"/>
    </row>
    <row r="2481" spans="1:8">
      <c r="A2481" s="1383"/>
      <c r="E2481" s="1478"/>
      <c r="H2481" s="1478"/>
    </row>
    <row r="2482" spans="1:8">
      <c r="A2482" s="1383"/>
      <c r="E2482" s="1478"/>
      <c r="H2482" s="1478"/>
    </row>
    <row r="2483" spans="1:8">
      <c r="A2483" s="1383"/>
      <c r="E2483" s="1478"/>
      <c r="H2483" s="1478"/>
    </row>
    <row r="2484" spans="1:8">
      <c r="A2484" s="1383"/>
      <c r="E2484" s="1478"/>
      <c r="H2484" s="1478"/>
    </row>
    <row r="2485" spans="1:8">
      <c r="A2485" s="1383"/>
      <c r="E2485" s="1478"/>
      <c r="H2485" s="1478"/>
    </row>
    <row r="2486" spans="1:8">
      <c r="A2486" s="1383"/>
      <c r="E2486" s="1478"/>
      <c r="H2486" s="1478"/>
    </row>
    <row r="2487" spans="1:8">
      <c r="A2487" s="1383"/>
      <c r="E2487" s="1478"/>
      <c r="H2487" s="1478"/>
    </row>
    <row r="2488" spans="1:8">
      <c r="A2488" s="1383"/>
      <c r="E2488" s="1478"/>
      <c r="H2488" s="1478"/>
    </row>
    <row r="2489" spans="1:8">
      <c r="A2489" s="1383"/>
      <c r="E2489" s="1478"/>
      <c r="H2489" s="1478"/>
    </row>
    <row r="2490" spans="1:8">
      <c r="A2490" s="1383"/>
      <c r="E2490" s="1478"/>
      <c r="H2490" s="1478"/>
    </row>
    <row r="2491" spans="1:8">
      <c r="A2491" s="1383"/>
      <c r="E2491" s="1478"/>
      <c r="H2491" s="1478"/>
    </row>
    <row r="2492" spans="1:8">
      <c r="A2492" s="1383"/>
      <c r="E2492" s="1478"/>
      <c r="H2492" s="1478"/>
    </row>
    <row r="2493" spans="1:8">
      <c r="A2493" s="1383"/>
      <c r="E2493" s="1478"/>
      <c r="H2493" s="1478"/>
    </row>
    <row r="2494" spans="1:8">
      <c r="A2494" s="1383"/>
      <c r="E2494" s="1478"/>
      <c r="H2494" s="1478"/>
    </row>
    <row r="2495" spans="1:8">
      <c r="A2495" s="1383"/>
      <c r="E2495" s="1478"/>
      <c r="H2495" s="1478"/>
    </row>
    <row r="2496" spans="1:8">
      <c r="A2496" s="1383"/>
      <c r="E2496" s="1478"/>
      <c r="H2496" s="1478"/>
    </row>
    <row r="2497" spans="1:8">
      <c r="A2497" s="1383"/>
      <c r="E2497" s="1478"/>
      <c r="H2497" s="1478"/>
    </row>
    <row r="2498" spans="1:8">
      <c r="A2498" s="1383"/>
      <c r="E2498" s="1478"/>
      <c r="H2498" s="1478"/>
    </row>
    <row r="2499" spans="1:8">
      <c r="A2499" s="1383"/>
      <c r="E2499" s="1478"/>
      <c r="H2499" s="1478"/>
    </row>
    <row r="2500" spans="1:8">
      <c r="A2500" s="1383"/>
      <c r="E2500" s="1478"/>
      <c r="H2500" s="1478"/>
    </row>
    <row r="2501" spans="1:8">
      <c r="A2501" s="1383"/>
      <c r="E2501" s="1478"/>
      <c r="H2501" s="1478"/>
    </row>
    <row r="2502" spans="1:8">
      <c r="A2502" s="1383"/>
      <c r="E2502" s="1478"/>
      <c r="H2502" s="1478"/>
    </row>
    <row r="2503" spans="1:8">
      <c r="A2503" s="1383"/>
      <c r="E2503" s="1478"/>
      <c r="H2503" s="1478"/>
    </row>
    <row r="2504" spans="1:8">
      <c r="A2504" s="1383"/>
      <c r="E2504" s="1478"/>
      <c r="H2504" s="1478"/>
    </row>
    <row r="2505" spans="1:8">
      <c r="A2505" s="1383"/>
      <c r="E2505" s="1478"/>
      <c r="H2505" s="1478"/>
    </row>
    <row r="2506" spans="1:8">
      <c r="A2506" s="1383"/>
      <c r="E2506" s="1478"/>
      <c r="H2506" s="1478"/>
    </row>
    <row r="2507" spans="1:8">
      <c r="A2507" s="1383"/>
      <c r="E2507" s="1478"/>
      <c r="H2507" s="1478"/>
    </row>
    <row r="2508" spans="1:8">
      <c r="A2508" s="1383"/>
      <c r="E2508" s="1478"/>
      <c r="H2508" s="1478"/>
    </row>
    <row r="2509" spans="1:8">
      <c r="A2509" s="1383"/>
      <c r="E2509" s="1478"/>
      <c r="H2509" s="1478"/>
    </row>
    <row r="2510" spans="1:8">
      <c r="A2510" s="1383"/>
      <c r="E2510" s="1478"/>
      <c r="H2510" s="1478"/>
    </row>
    <row r="2511" spans="1:8">
      <c r="A2511" s="1383"/>
      <c r="E2511" s="1478"/>
      <c r="H2511" s="1478"/>
    </row>
    <row r="2512" spans="1:8">
      <c r="A2512" s="1383"/>
      <c r="E2512" s="1478"/>
      <c r="H2512" s="1478"/>
    </row>
    <row r="2513" spans="1:8">
      <c r="A2513" s="1383"/>
      <c r="E2513" s="1478"/>
      <c r="H2513" s="1478"/>
    </row>
    <row r="2514" spans="1:8">
      <c r="A2514" s="1383"/>
      <c r="E2514" s="1478"/>
      <c r="H2514" s="1478"/>
    </row>
    <row r="2515" spans="1:8">
      <c r="A2515" s="1383"/>
      <c r="E2515" s="1478"/>
      <c r="H2515" s="1478"/>
    </row>
    <row r="2516" spans="1:8">
      <c r="A2516" s="1383"/>
      <c r="E2516" s="1478"/>
      <c r="H2516" s="1478"/>
    </row>
    <row r="2517" spans="1:8">
      <c r="A2517" s="1383"/>
      <c r="E2517" s="1478"/>
      <c r="H2517" s="1478"/>
    </row>
    <row r="2518" spans="1:8">
      <c r="A2518" s="1383"/>
      <c r="E2518" s="1478"/>
      <c r="H2518" s="1478"/>
    </row>
    <row r="2519" spans="1:8">
      <c r="A2519" s="1383"/>
      <c r="E2519" s="1478"/>
      <c r="H2519" s="1478"/>
    </row>
    <row r="2520" spans="1:8">
      <c r="A2520" s="1383"/>
      <c r="E2520" s="1478"/>
      <c r="H2520" s="1478"/>
    </row>
    <row r="2521" spans="1:8">
      <c r="A2521" s="1383"/>
      <c r="E2521" s="1478"/>
      <c r="H2521" s="1478"/>
    </row>
    <row r="2522" spans="1:8">
      <c r="A2522" s="1383"/>
      <c r="E2522" s="1478"/>
      <c r="H2522" s="1478"/>
    </row>
    <row r="2523" spans="1:8">
      <c r="A2523" s="1383"/>
      <c r="E2523" s="1478"/>
      <c r="H2523" s="1478"/>
    </row>
    <row r="2524" spans="1:8">
      <c r="A2524" s="1383"/>
      <c r="E2524" s="1478"/>
      <c r="H2524" s="1478"/>
    </row>
    <row r="2525" spans="1:8">
      <c r="A2525" s="1383"/>
      <c r="E2525" s="1478"/>
      <c r="H2525" s="1478"/>
    </row>
    <row r="2526" spans="1:8">
      <c r="A2526" s="1383"/>
      <c r="E2526" s="1478"/>
      <c r="H2526" s="1478"/>
    </row>
    <row r="2527" spans="1:8">
      <c r="A2527" s="1383"/>
      <c r="E2527" s="1478"/>
      <c r="H2527" s="1478"/>
    </row>
    <row r="2528" spans="1:8">
      <c r="A2528" s="1383"/>
      <c r="E2528" s="1478"/>
      <c r="H2528" s="1478"/>
    </row>
    <row r="2529" spans="1:8">
      <c r="A2529" s="1383"/>
      <c r="E2529" s="1478"/>
      <c r="H2529" s="1478"/>
    </row>
    <row r="2530" spans="1:8">
      <c r="A2530" s="1383"/>
      <c r="E2530" s="1478"/>
      <c r="H2530" s="1478"/>
    </row>
    <row r="2531" spans="1:8">
      <c r="A2531" s="1383"/>
      <c r="E2531" s="1478"/>
      <c r="H2531" s="1478"/>
    </row>
    <row r="2532" spans="1:8">
      <c r="A2532" s="1383"/>
      <c r="E2532" s="1478"/>
      <c r="H2532" s="1478"/>
    </row>
    <row r="2533" spans="1:8">
      <c r="A2533" s="1383"/>
      <c r="E2533" s="1478"/>
      <c r="H2533" s="1478"/>
    </row>
    <row r="2534" spans="1:8">
      <c r="A2534" s="1383"/>
      <c r="E2534" s="1478"/>
      <c r="H2534" s="1478"/>
    </row>
    <row r="2535" spans="1:8">
      <c r="A2535" s="1383"/>
      <c r="E2535" s="1478"/>
      <c r="H2535" s="1478"/>
    </row>
    <row r="2536" spans="1:8">
      <c r="A2536" s="1383"/>
      <c r="E2536" s="1478"/>
      <c r="H2536" s="1478"/>
    </row>
    <row r="2537" spans="1:8">
      <c r="A2537" s="1383"/>
      <c r="E2537" s="1478"/>
      <c r="H2537" s="1478"/>
    </row>
    <row r="2538" spans="1:8">
      <c r="A2538" s="1383"/>
      <c r="E2538" s="1478"/>
      <c r="H2538" s="1478"/>
    </row>
    <row r="2539" spans="1:8">
      <c r="A2539" s="1383"/>
      <c r="E2539" s="1478"/>
      <c r="H2539" s="1478"/>
    </row>
    <row r="2540" spans="1:8">
      <c r="A2540" s="1383"/>
      <c r="E2540" s="1478"/>
      <c r="H2540" s="1478"/>
    </row>
    <row r="2541" spans="1:8">
      <c r="A2541" s="1383"/>
      <c r="E2541" s="1478"/>
      <c r="H2541" s="1478"/>
    </row>
    <row r="2542" spans="1:8">
      <c r="A2542" s="1383"/>
      <c r="E2542" s="1478"/>
      <c r="H2542" s="1478"/>
    </row>
    <row r="2543" spans="1:8">
      <c r="A2543" s="1383"/>
      <c r="E2543" s="1478"/>
      <c r="H2543" s="1478"/>
    </row>
    <row r="2544" spans="1:8">
      <c r="A2544" s="1383"/>
      <c r="E2544" s="1478"/>
      <c r="H2544" s="1478"/>
    </row>
    <row r="2545" spans="1:8">
      <c r="A2545" s="1383"/>
      <c r="E2545" s="1478"/>
      <c r="H2545" s="1478"/>
    </row>
    <row r="2546" spans="1:8">
      <c r="A2546" s="1383"/>
      <c r="E2546" s="1478"/>
      <c r="H2546" s="1478"/>
    </row>
    <row r="2547" spans="1:8">
      <c r="A2547" s="1383"/>
      <c r="E2547" s="1478"/>
      <c r="H2547" s="1478"/>
    </row>
    <row r="2548" spans="1:8">
      <c r="A2548" s="1383"/>
      <c r="E2548" s="1478"/>
      <c r="H2548" s="1478"/>
    </row>
    <row r="2549" spans="1:8">
      <c r="A2549" s="1383"/>
      <c r="E2549" s="1478"/>
      <c r="H2549" s="1478"/>
    </row>
    <row r="2550" spans="1:8">
      <c r="A2550" s="1383"/>
      <c r="E2550" s="1478"/>
      <c r="H2550" s="1478"/>
    </row>
    <row r="2551" spans="1:8">
      <c r="A2551" s="1383"/>
      <c r="E2551" s="1478"/>
      <c r="H2551" s="1478"/>
    </row>
    <row r="2552" spans="1:8">
      <c r="A2552" s="1383"/>
      <c r="E2552" s="1478"/>
      <c r="H2552" s="1478"/>
    </row>
    <row r="2553" spans="1:8">
      <c r="A2553" s="1383"/>
      <c r="E2553" s="1478"/>
      <c r="H2553" s="1478"/>
    </row>
    <row r="2554" spans="1:8">
      <c r="A2554" s="1383"/>
      <c r="E2554" s="1478"/>
      <c r="H2554" s="1478"/>
    </row>
    <row r="2555" spans="1:8">
      <c r="A2555" s="1383"/>
      <c r="E2555" s="1478"/>
      <c r="H2555" s="1478"/>
    </row>
    <row r="2556" spans="1:8">
      <c r="A2556" s="1383"/>
      <c r="E2556" s="1478"/>
      <c r="H2556" s="1478"/>
    </row>
    <row r="2557" spans="1:8">
      <c r="A2557" s="1383"/>
      <c r="E2557" s="1478"/>
      <c r="H2557" s="1478"/>
    </row>
    <row r="2558" spans="1:8">
      <c r="A2558" s="1383"/>
      <c r="E2558" s="1478"/>
      <c r="H2558" s="1478"/>
    </row>
    <row r="2559" spans="1:8">
      <c r="A2559" s="1383"/>
      <c r="E2559" s="1478"/>
      <c r="H2559" s="1478"/>
    </row>
    <row r="2560" spans="1:8">
      <c r="A2560" s="1383"/>
      <c r="E2560" s="1478"/>
      <c r="H2560" s="1478"/>
    </row>
    <row r="2561" spans="1:8">
      <c r="A2561" s="1383"/>
      <c r="E2561" s="1478"/>
      <c r="H2561" s="1478"/>
    </row>
    <row r="2562" spans="1:8">
      <c r="A2562" s="1383"/>
      <c r="E2562" s="1478"/>
      <c r="H2562" s="1478"/>
    </row>
    <row r="2563" spans="1:8">
      <c r="A2563" s="1383"/>
      <c r="E2563" s="1478"/>
      <c r="H2563" s="1478"/>
    </row>
    <row r="2564" spans="1:8">
      <c r="A2564" s="1383"/>
      <c r="E2564" s="1478"/>
      <c r="H2564" s="1478"/>
    </row>
    <row r="2565" spans="1:8">
      <c r="A2565" s="1383"/>
      <c r="E2565" s="1478"/>
      <c r="H2565" s="1478"/>
    </row>
    <row r="2566" spans="1:8">
      <c r="A2566" s="1383"/>
      <c r="E2566" s="1478"/>
      <c r="H2566" s="1478"/>
    </row>
    <row r="2567" spans="1:8">
      <c r="A2567" s="1383"/>
      <c r="E2567" s="1478"/>
      <c r="H2567" s="1478"/>
    </row>
    <row r="2568" spans="1:8">
      <c r="A2568" s="1383"/>
      <c r="E2568" s="1478"/>
      <c r="H2568" s="1478"/>
    </row>
    <row r="2569" spans="1:8">
      <c r="A2569" s="1383"/>
      <c r="E2569" s="1478"/>
      <c r="H2569" s="1478"/>
    </row>
    <row r="2570" spans="1:8">
      <c r="A2570" s="1383"/>
      <c r="E2570" s="1478"/>
      <c r="H2570" s="1478"/>
    </row>
    <row r="2571" spans="1:8">
      <c r="A2571" s="1383"/>
      <c r="E2571" s="1478"/>
      <c r="H2571" s="1478"/>
    </row>
    <row r="2572" spans="1:8">
      <c r="A2572" s="1383"/>
      <c r="E2572" s="1478"/>
      <c r="H2572" s="1478"/>
    </row>
    <row r="2573" spans="1:8">
      <c r="A2573" s="1383"/>
      <c r="E2573" s="1478"/>
      <c r="H2573" s="1478"/>
    </row>
    <row r="2574" spans="1:8">
      <c r="A2574" s="1383"/>
      <c r="E2574" s="1478"/>
      <c r="H2574" s="1478"/>
    </row>
    <row r="2575" spans="1:8">
      <c r="A2575" s="1383"/>
      <c r="E2575" s="1478"/>
      <c r="H2575" s="1478"/>
    </row>
    <row r="2576" spans="1:8">
      <c r="A2576" s="1383"/>
      <c r="E2576" s="1478"/>
      <c r="H2576" s="1478"/>
    </row>
    <row r="2577" spans="1:8">
      <c r="A2577" s="1383"/>
      <c r="E2577" s="1478"/>
      <c r="H2577" s="1478"/>
    </row>
    <row r="2578" spans="1:8">
      <c r="A2578" s="1383"/>
      <c r="E2578" s="1478"/>
      <c r="H2578" s="1478"/>
    </row>
    <row r="2579" spans="1:8">
      <c r="A2579" s="1383"/>
      <c r="E2579" s="1478"/>
      <c r="H2579" s="1478"/>
    </row>
    <row r="2580" spans="1:8">
      <c r="A2580" s="1383"/>
      <c r="E2580" s="1478"/>
      <c r="H2580" s="1478"/>
    </row>
    <row r="2581" spans="1:8">
      <c r="A2581" s="1383"/>
      <c r="E2581" s="1478"/>
      <c r="H2581" s="1478"/>
    </row>
    <row r="2582" spans="1:8">
      <c r="A2582" s="1383"/>
      <c r="E2582" s="1478"/>
      <c r="H2582" s="1478"/>
    </row>
    <row r="2583" spans="1:8">
      <c r="A2583" s="1383"/>
      <c r="E2583" s="1478"/>
      <c r="H2583" s="1478"/>
    </row>
    <row r="2584" spans="1:8">
      <c r="A2584" s="1383"/>
      <c r="E2584" s="1478"/>
      <c r="H2584" s="1478"/>
    </row>
    <row r="2585" spans="1:8">
      <c r="A2585" s="1383"/>
      <c r="E2585" s="1478"/>
      <c r="H2585" s="1478"/>
    </row>
    <row r="2586" spans="1:8">
      <c r="A2586" s="1383"/>
      <c r="E2586" s="1478"/>
      <c r="H2586" s="1478"/>
    </row>
    <row r="2587" spans="1:8">
      <c r="A2587" s="1383"/>
      <c r="E2587" s="1478"/>
      <c r="H2587" s="1478"/>
    </row>
    <row r="2588" spans="1:8">
      <c r="A2588" s="1383"/>
      <c r="E2588" s="1478"/>
      <c r="H2588" s="1478"/>
    </row>
    <row r="2589" spans="1:8">
      <c r="A2589" s="1383"/>
      <c r="E2589" s="1478"/>
      <c r="H2589" s="1478"/>
    </row>
    <row r="2590" spans="1:8">
      <c r="A2590" s="1383"/>
      <c r="E2590" s="1478"/>
      <c r="H2590" s="1478"/>
    </row>
    <row r="2591" spans="1:8">
      <c r="A2591" s="1383"/>
      <c r="E2591" s="1478"/>
      <c r="H2591" s="1478"/>
    </row>
    <row r="2592" spans="1:8">
      <c r="A2592" s="1383"/>
      <c r="E2592" s="1478"/>
      <c r="H2592" s="1478"/>
    </row>
    <row r="2593" spans="1:8">
      <c r="A2593" s="1383"/>
      <c r="E2593" s="1478"/>
      <c r="H2593" s="1478"/>
    </row>
    <row r="2594" spans="1:8">
      <c r="A2594" s="1383"/>
      <c r="E2594" s="1478"/>
      <c r="H2594" s="1478"/>
    </row>
    <row r="2595" spans="1:8">
      <c r="A2595" s="1383"/>
      <c r="E2595" s="1478"/>
      <c r="H2595" s="1478"/>
    </row>
    <row r="2596" spans="1:8">
      <c r="A2596" s="1383"/>
      <c r="E2596" s="1478"/>
      <c r="H2596" s="1478"/>
    </row>
    <row r="2597" spans="1:8">
      <c r="A2597" s="1383"/>
      <c r="E2597" s="1478"/>
      <c r="H2597" s="1478"/>
    </row>
    <row r="2598" spans="1:8">
      <c r="A2598" s="1383"/>
      <c r="E2598" s="1478"/>
      <c r="H2598" s="1478"/>
    </row>
    <row r="2599" spans="1:8">
      <c r="A2599" s="1383"/>
      <c r="E2599" s="1478"/>
      <c r="H2599" s="1478"/>
    </row>
    <row r="2600" spans="1:8">
      <c r="A2600" s="1383"/>
      <c r="E2600" s="1478"/>
      <c r="H2600" s="1478"/>
    </row>
    <row r="2601" spans="1:8">
      <c r="A2601" s="1383"/>
      <c r="E2601" s="1478"/>
      <c r="H2601" s="1478"/>
    </row>
    <row r="2602" spans="1:8">
      <c r="A2602" s="1383"/>
      <c r="E2602" s="1478"/>
      <c r="H2602" s="1478"/>
    </row>
    <row r="2603" spans="1:8">
      <c r="A2603" s="1383"/>
      <c r="E2603" s="1478"/>
      <c r="H2603" s="1478"/>
    </row>
    <row r="2604" spans="1:8">
      <c r="A2604" s="1383"/>
      <c r="E2604" s="1478"/>
      <c r="H2604" s="1478"/>
    </row>
    <row r="2605" spans="1:8">
      <c r="A2605" s="1383"/>
      <c r="E2605" s="1478"/>
      <c r="H2605" s="1478"/>
    </row>
    <row r="2606" spans="1:8">
      <c r="A2606" s="1383"/>
      <c r="E2606" s="1478"/>
      <c r="H2606" s="1478"/>
    </row>
    <row r="2607" spans="1:8">
      <c r="A2607" s="1383"/>
      <c r="E2607" s="1478"/>
      <c r="H2607" s="1478"/>
    </row>
    <row r="2608" spans="1:8">
      <c r="A2608" s="1383"/>
      <c r="E2608" s="1478"/>
      <c r="H2608" s="1478"/>
    </row>
    <row r="2609" spans="1:8">
      <c r="A2609" s="1383"/>
      <c r="E2609" s="1478"/>
      <c r="H2609" s="1478"/>
    </row>
    <row r="2610" spans="1:8">
      <c r="A2610" s="1383"/>
      <c r="E2610" s="1478"/>
      <c r="H2610" s="1478"/>
    </row>
    <row r="2611" spans="1:8">
      <c r="A2611" s="1383"/>
      <c r="E2611" s="1478"/>
      <c r="H2611" s="1478"/>
    </row>
    <row r="2612" spans="1:8">
      <c r="A2612" s="1383"/>
      <c r="E2612" s="1478"/>
      <c r="H2612" s="1478"/>
    </row>
    <row r="2613" spans="1:8">
      <c r="A2613" s="1383"/>
      <c r="E2613" s="1478"/>
      <c r="H2613" s="1478"/>
    </row>
    <row r="2614" spans="1:8">
      <c r="A2614" s="1383"/>
      <c r="E2614" s="1478"/>
      <c r="H2614" s="1478"/>
    </row>
    <row r="2615" spans="1:8">
      <c r="A2615" s="1383"/>
      <c r="E2615" s="1478"/>
      <c r="H2615" s="1478"/>
    </row>
    <row r="2616" spans="1:8">
      <c r="A2616" s="1383"/>
      <c r="E2616" s="1478"/>
      <c r="H2616" s="1478"/>
    </row>
    <row r="2617" spans="1:8">
      <c r="A2617" s="1383"/>
      <c r="E2617" s="1478"/>
      <c r="H2617" s="1478"/>
    </row>
    <row r="2618" spans="1:8">
      <c r="A2618" s="1383"/>
      <c r="E2618" s="1478"/>
      <c r="H2618" s="1478"/>
    </row>
    <row r="2619" spans="1:8">
      <c r="A2619" s="1383"/>
      <c r="E2619" s="1478"/>
      <c r="H2619" s="1478"/>
    </row>
    <row r="2620" spans="1:8">
      <c r="A2620" s="1383"/>
      <c r="E2620" s="1478"/>
      <c r="H2620" s="1478"/>
    </row>
    <row r="2621" spans="1:8">
      <c r="A2621" s="1383"/>
      <c r="E2621" s="1478"/>
      <c r="H2621" s="1478"/>
    </row>
    <row r="2622" spans="1:8">
      <c r="A2622" s="1383"/>
      <c r="E2622" s="1478"/>
      <c r="H2622" s="1478"/>
    </row>
    <row r="2623" spans="1:8">
      <c r="A2623" s="1383"/>
      <c r="E2623" s="1478"/>
      <c r="H2623" s="1478"/>
    </row>
    <row r="2624" spans="1:8">
      <c r="A2624" s="1383"/>
      <c r="E2624" s="1478"/>
      <c r="H2624" s="1478"/>
    </row>
    <row r="2625" spans="1:8">
      <c r="A2625" s="1383"/>
      <c r="E2625" s="1478"/>
      <c r="H2625" s="1478"/>
    </row>
    <row r="2626" spans="1:8">
      <c r="A2626" s="1383"/>
      <c r="E2626" s="1478"/>
      <c r="H2626" s="1478"/>
    </row>
    <row r="2627" spans="1:8">
      <c r="A2627" s="1383"/>
      <c r="E2627" s="1478"/>
      <c r="H2627" s="1478"/>
    </row>
    <row r="2628" spans="1:8">
      <c r="A2628" s="1383"/>
      <c r="E2628" s="1478"/>
      <c r="H2628" s="1478"/>
    </row>
    <row r="2629" spans="1:8">
      <c r="A2629" s="1383"/>
      <c r="E2629" s="1478"/>
      <c r="H2629" s="1478"/>
    </row>
    <row r="2630" spans="1:8">
      <c r="A2630" s="1383"/>
      <c r="E2630" s="1478"/>
      <c r="H2630" s="1478"/>
    </row>
    <row r="2631" spans="1:8">
      <c r="A2631" s="1383"/>
      <c r="E2631" s="1478"/>
      <c r="H2631" s="1478"/>
    </row>
    <row r="2632" spans="1:8">
      <c r="A2632" s="1383"/>
      <c r="E2632" s="1478"/>
      <c r="H2632" s="1478"/>
    </row>
    <row r="2633" spans="1:8">
      <c r="A2633" s="1383"/>
      <c r="E2633" s="1478"/>
      <c r="H2633" s="1478"/>
    </row>
    <row r="2634" spans="1:8">
      <c r="A2634" s="1383"/>
      <c r="E2634" s="1478"/>
      <c r="H2634" s="1478"/>
    </row>
    <row r="2635" spans="1:8">
      <c r="A2635" s="1383"/>
      <c r="E2635" s="1478"/>
      <c r="H2635" s="1478"/>
    </row>
    <row r="2636" spans="1:8">
      <c r="A2636" s="1383"/>
      <c r="E2636" s="1478"/>
      <c r="H2636" s="1478"/>
    </row>
    <row r="2637" spans="1:8">
      <c r="A2637" s="1383"/>
      <c r="E2637" s="1478"/>
      <c r="H2637" s="1478"/>
    </row>
    <row r="2638" spans="1:8">
      <c r="A2638" s="1383"/>
      <c r="E2638" s="1478"/>
      <c r="H2638" s="1478"/>
    </row>
    <row r="2639" spans="1:8">
      <c r="A2639" s="1383"/>
      <c r="E2639" s="1478"/>
      <c r="H2639" s="1478"/>
    </row>
    <row r="2640" spans="1:8">
      <c r="A2640" s="1383"/>
      <c r="E2640" s="1478"/>
      <c r="H2640" s="1478"/>
    </row>
    <row r="2641" spans="1:8">
      <c r="A2641" s="1383"/>
      <c r="E2641" s="1478"/>
      <c r="H2641" s="1478"/>
    </row>
    <row r="2642" spans="1:8">
      <c r="A2642" s="1383"/>
      <c r="E2642" s="1478"/>
      <c r="H2642" s="1478"/>
    </row>
    <row r="2643" spans="1:8">
      <c r="A2643" s="1383"/>
      <c r="E2643" s="1478"/>
      <c r="H2643" s="1478"/>
    </row>
    <row r="2644" spans="1:8">
      <c r="A2644" s="1383"/>
      <c r="E2644" s="1478"/>
      <c r="H2644" s="1478"/>
    </row>
    <row r="2645" spans="1:8">
      <c r="A2645" s="1383"/>
      <c r="E2645" s="1478"/>
      <c r="H2645" s="1478"/>
    </row>
    <row r="2646" spans="1:8">
      <c r="A2646" s="1383"/>
      <c r="E2646" s="1478"/>
      <c r="H2646" s="1478"/>
    </row>
    <row r="2647" spans="1:8">
      <c r="A2647" s="1383"/>
      <c r="E2647" s="1478"/>
      <c r="H2647" s="1478"/>
    </row>
    <row r="2648" spans="1:8">
      <c r="A2648" s="1383"/>
      <c r="E2648" s="1478"/>
      <c r="H2648" s="1478"/>
    </row>
    <row r="2649" spans="1:8">
      <c r="A2649" s="1383"/>
      <c r="E2649" s="1478"/>
      <c r="H2649" s="1478"/>
    </row>
    <row r="2650" spans="1:8">
      <c r="A2650" s="1383"/>
      <c r="E2650" s="1478"/>
      <c r="H2650" s="1478"/>
    </row>
    <row r="2651" spans="1:8">
      <c r="A2651" s="1383"/>
      <c r="E2651" s="1478"/>
      <c r="H2651" s="1478"/>
    </row>
    <row r="2652" spans="1:8">
      <c r="A2652" s="1383"/>
      <c r="E2652" s="1478"/>
      <c r="H2652" s="1478"/>
    </row>
    <row r="2653" spans="1:8">
      <c r="A2653" s="1383"/>
      <c r="E2653" s="1478"/>
      <c r="H2653" s="1478"/>
    </row>
    <row r="2654" spans="1:8">
      <c r="A2654" s="1383"/>
      <c r="E2654" s="1478"/>
      <c r="H2654" s="1478"/>
    </row>
    <row r="2655" spans="1:8">
      <c r="A2655" s="1383"/>
      <c r="E2655" s="1478"/>
      <c r="H2655" s="1478"/>
    </row>
    <row r="2656" spans="1:8">
      <c r="A2656" s="1383"/>
      <c r="E2656" s="1478"/>
      <c r="H2656" s="1478"/>
    </row>
    <row r="2657" spans="1:8">
      <c r="A2657" s="1383"/>
      <c r="E2657" s="1478"/>
      <c r="H2657" s="1478"/>
    </row>
    <row r="2658" spans="1:8">
      <c r="A2658" s="1383"/>
      <c r="E2658" s="1478"/>
      <c r="H2658" s="1478"/>
    </row>
    <row r="2659" spans="1:8">
      <c r="A2659" s="1383"/>
      <c r="E2659" s="1478"/>
      <c r="H2659" s="1478"/>
    </row>
    <row r="2660" spans="1:8">
      <c r="A2660" s="1383"/>
      <c r="E2660" s="1478"/>
      <c r="H2660" s="1478"/>
    </row>
    <row r="2661" spans="1:8">
      <c r="A2661" s="1383"/>
      <c r="E2661" s="1478"/>
      <c r="H2661" s="1478"/>
    </row>
    <row r="2662" spans="1:8">
      <c r="A2662" s="1383"/>
      <c r="E2662" s="1478"/>
      <c r="H2662" s="1478"/>
    </row>
    <row r="2663" spans="1:8">
      <c r="A2663" s="1383"/>
      <c r="E2663" s="1478"/>
      <c r="H2663" s="1478"/>
    </row>
    <row r="2664" spans="1:8">
      <c r="A2664" s="1383"/>
      <c r="E2664" s="1478"/>
      <c r="H2664" s="1478"/>
    </row>
    <row r="2665" spans="1:8">
      <c r="A2665" s="1383"/>
      <c r="E2665" s="1478"/>
      <c r="H2665" s="1478"/>
    </row>
    <row r="2666" spans="1:8">
      <c r="A2666" s="1383"/>
      <c r="E2666" s="1478"/>
      <c r="H2666" s="1478"/>
    </row>
    <row r="2667" spans="1:8">
      <c r="A2667" s="1383"/>
      <c r="E2667" s="1478"/>
      <c r="H2667" s="1478"/>
    </row>
    <row r="2668" spans="1:8">
      <c r="A2668" s="1383"/>
      <c r="E2668" s="1478"/>
      <c r="H2668" s="1478"/>
    </row>
    <row r="2669" spans="1:8">
      <c r="A2669" s="1383"/>
      <c r="E2669" s="1478"/>
      <c r="H2669" s="1478"/>
    </row>
    <row r="2670" spans="1:8">
      <c r="A2670" s="1383"/>
      <c r="E2670" s="1478"/>
      <c r="H2670" s="1478"/>
    </row>
    <row r="2671" spans="1:8">
      <c r="A2671" s="1383"/>
      <c r="E2671" s="1478"/>
      <c r="H2671" s="1478"/>
    </row>
    <row r="2672" spans="1:8">
      <c r="A2672" s="1383"/>
      <c r="E2672" s="1478"/>
      <c r="H2672" s="1478"/>
    </row>
    <row r="2673" spans="1:8">
      <c r="A2673" s="1383"/>
      <c r="E2673" s="1478"/>
      <c r="H2673" s="1478"/>
    </row>
    <row r="2674" spans="1:8">
      <c r="A2674" s="1383"/>
      <c r="E2674" s="1478"/>
      <c r="H2674" s="1478"/>
    </row>
    <row r="2675" spans="1:8">
      <c r="A2675" s="1383"/>
      <c r="E2675" s="1478"/>
      <c r="H2675" s="1478"/>
    </row>
    <row r="2676" spans="1:8">
      <c r="A2676" s="1383"/>
      <c r="E2676" s="1478"/>
      <c r="H2676" s="1478"/>
    </row>
    <row r="2677" spans="1:8">
      <c r="A2677" s="1383"/>
      <c r="E2677" s="1478"/>
      <c r="H2677" s="1478"/>
    </row>
    <row r="2678" spans="1:8">
      <c r="A2678" s="1383"/>
      <c r="E2678" s="1478"/>
      <c r="H2678" s="1478"/>
    </row>
    <row r="2679" spans="1:8">
      <c r="A2679" s="1383"/>
      <c r="E2679" s="1478"/>
      <c r="H2679" s="1478"/>
    </row>
    <row r="2680" spans="1:8">
      <c r="A2680" s="1383"/>
      <c r="E2680" s="1478"/>
      <c r="H2680" s="1478"/>
    </row>
    <row r="2681" spans="1:8">
      <c r="A2681" s="1383"/>
      <c r="E2681" s="1478"/>
      <c r="H2681" s="1478"/>
    </row>
    <row r="2682" spans="1:8">
      <c r="A2682" s="1383"/>
      <c r="E2682" s="1478"/>
      <c r="H2682" s="1478"/>
    </row>
    <row r="2683" spans="1:8">
      <c r="A2683" s="1383"/>
      <c r="E2683" s="1478"/>
      <c r="H2683" s="1478"/>
    </row>
    <row r="2684" spans="1:8">
      <c r="A2684" s="1383"/>
      <c r="E2684" s="1478"/>
      <c r="H2684" s="1478"/>
    </row>
    <row r="2685" spans="1:8">
      <c r="A2685" s="1383"/>
      <c r="E2685" s="1478"/>
      <c r="H2685" s="1478"/>
    </row>
    <row r="2686" spans="1:8">
      <c r="A2686" s="1383"/>
      <c r="E2686" s="1478"/>
      <c r="H2686" s="1478"/>
    </row>
    <row r="2687" spans="1:8">
      <c r="A2687" s="1383"/>
      <c r="E2687" s="1478"/>
      <c r="H2687" s="1478"/>
    </row>
    <row r="2688" spans="1:8">
      <c r="A2688" s="1383"/>
      <c r="E2688" s="1478"/>
      <c r="H2688" s="1478"/>
    </row>
    <row r="2689" spans="1:8">
      <c r="A2689" s="1383"/>
      <c r="E2689" s="1478"/>
      <c r="H2689" s="1478"/>
    </row>
    <row r="2690" spans="1:8">
      <c r="A2690" s="1383"/>
      <c r="E2690" s="1478"/>
      <c r="H2690" s="1478"/>
    </row>
    <row r="2691" spans="1:8">
      <c r="A2691" s="1383"/>
      <c r="E2691" s="1478"/>
      <c r="H2691" s="1478"/>
    </row>
    <row r="2692" spans="1:8">
      <c r="A2692" s="1383"/>
      <c r="E2692" s="1478"/>
      <c r="H2692" s="1478"/>
    </row>
    <row r="2693" spans="1:8">
      <c r="A2693" s="1383"/>
      <c r="E2693" s="1478"/>
      <c r="H2693" s="1478"/>
    </row>
    <row r="2694" spans="1:8">
      <c r="A2694" s="1383"/>
      <c r="E2694" s="1478"/>
      <c r="H2694" s="1478"/>
    </row>
    <row r="2695" spans="1:8">
      <c r="A2695" s="1383"/>
      <c r="E2695" s="1478"/>
      <c r="H2695" s="1478"/>
    </row>
    <row r="2696" spans="1:8">
      <c r="A2696" s="1383"/>
      <c r="E2696" s="1478"/>
      <c r="H2696" s="1478"/>
    </row>
    <row r="2697" spans="1:8">
      <c r="A2697" s="1383"/>
      <c r="E2697" s="1478"/>
      <c r="H2697" s="1478"/>
    </row>
    <row r="2698" spans="1:8">
      <c r="A2698" s="1383"/>
      <c r="E2698" s="1478"/>
      <c r="H2698" s="1478"/>
    </row>
    <row r="2699" spans="1:8">
      <c r="A2699" s="1383"/>
      <c r="E2699" s="1478"/>
      <c r="H2699" s="1478"/>
    </row>
    <row r="2700" spans="1:8">
      <c r="A2700" s="1383"/>
      <c r="E2700" s="1478"/>
      <c r="H2700" s="1478"/>
    </row>
    <row r="2701" spans="1:8">
      <c r="A2701" s="1383"/>
      <c r="E2701" s="1478"/>
      <c r="H2701" s="1478"/>
    </row>
    <row r="2702" spans="1:8">
      <c r="A2702" s="1383"/>
      <c r="E2702" s="1478"/>
      <c r="H2702" s="1478"/>
    </row>
    <row r="2703" spans="1:8">
      <c r="A2703" s="1383"/>
      <c r="E2703" s="1478"/>
      <c r="H2703" s="1478"/>
    </row>
    <row r="2704" spans="1:8">
      <c r="A2704" s="1383"/>
      <c r="E2704" s="1478"/>
      <c r="H2704" s="1478"/>
    </row>
    <row r="2705" spans="1:8">
      <c r="A2705" s="1383"/>
      <c r="E2705" s="1478"/>
      <c r="H2705" s="1478"/>
    </row>
    <row r="2706" spans="1:8">
      <c r="A2706" s="1383"/>
      <c r="E2706" s="1478"/>
      <c r="H2706" s="1478"/>
    </row>
    <row r="2707" spans="1:8">
      <c r="A2707" s="1383"/>
      <c r="E2707" s="1478"/>
      <c r="H2707" s="1478"/>
    </row>
    <row r="2708" spans="1:8">
      <c r="A2708" s="1383"/>
      <c r="E2708" s="1478"/>
      <c r="H2708" s="1478"/>
    </row>
    <row r="2709" spans="1:8">
      <c r="A2709" s="1383"/>
      <c r="E2709" s="1478"/>
      <c r="H2709" s="1478"/>
    </row>
    <row r="2710" spans="1:8">
      <c r="A2710" s="1383"/>
      <c r="E2710" s="1478"/>
      <c r="H2710" s="1478"/>
    </row>
    <row r="2711" spans="1:8">
      <c r="A2711" s="1383"/>
      <c r="E2711" s="1478"/>
      <c r="H2711" s="1478"/>
    </row>
    <row r="2712" spans="1:8">
      <c r="A2712" s="1383"/>
      <c r="E2712" s="1478"/>
      <c r="H2712" s="1478"/>
    </row>
    <row r="2713" spans="1:8">
      <c r="A2713" s="1383"/>
      <c r="E2713" s="1478"/>
      <c r="H2713" s="1478"/>
    </row>
    <row r="2714" spans="1:8">
      <c r="A2714" s="1383"/>
      <c r="E2714" s="1478"/>
      <c r="H2714" s="1478"/>
    </row>
    <row r="2715" spans="1:8">
      <c r="A2715" s="1383"/>
      <c r="E2715" s="1478"/>
      <c r="H2715" s="1478"/>
    </row>
    <row r="2716" spans="1:8">
      <c r="A2716" s="1383"/>
      <c r="E2716" s="1478"/>
      <c r="H2716" s="1478"/>
    </row>
    <row r="2717" spans="1:8">
      <c r="A2717" s="1383"/>
      <c r="E2717" s="1478"/>
      <c r="H2717" s="1478"/>
    </row>
    <row r="2718" spans="1:8">
      <c r="A2718" s="1383"/>
      <c r="E2718" s="1478"/>
      <c r="H2718" s="1478"/>
    </row>
    <row r="2719" spans="1:8">
      <c r="A2719" s="1383"/>
      <c r="E2719" s="1478"/>
      <c r="H2719" s="1478"/>
    </row>
    <row r="2720" spans="1:8">
      <c r="A2720" s="1383"/>
      <c r="E2720" s="1478"/>
      <c r="H2720" s="1478"/>
    </row>
    <row r="2721" spans="1:8">
      <c r="A2721" s="1383"/>
      <c r="E2721" s="1478"/>
      <c r="H2721" s="1478"/>
    </row>
    <row r="2722" spans="1:8">
      <c r="A2722" s="1383"/>
      <c r="E2722" s="1478"/>
      <c r="H2722" s="1478"/>
    </row>
    <row r="2723" spans="1:8">
      <c r="A2723" s="1383"/>
      <c r="E2723" s="1478"/>
      <c r="H2723" s="1478"/>
    </row>
    <row r="2724" spans="1:8">
      <c r="A2724" s="1383"/>
      <c r="E2724" s="1478"/>
      <c r="H2724" s="1478"/>
    </row>
    <row r="2725" spans="1:8">
      <c r="A2725" s="1383"/>
      <c r="E2725" s="1478"/>
      <c r="H2725" s="1478"/>
    </row>
    <row r="2726" spans="1:8">
      <c r="A2726" s="1383"/>
      <c r="E2726" s="1478"/>
      <c r="H2726" s="1478"/>
    </row>
    <row r="2727" spans="1:8">
      <c r="A2727" s="1383"/>
      <c r="E2727" s="1478"/>
      <c r="H2727" s="1478"/>
    </row>
    <row r="2728" spans="1:8">
      <c r="A2728" s="1383"/>
      <c r="E2728" s="1478"/>
      <c r="H2728" s="1478"/>
    </row>
    <row r="2729" spans="1:8">
      <c r="A2729" s="1383"/>
      <c r="E2729" s="1478"/>
      <c r="H2729" s="1478"/>
    </row>
    <row r="2730" spans="1:8">
      <c r="A2730" s="1383"/>
      <c r="E2730" s="1478"/>
      <c r="H2730" s="1478"/>
    </row>
    <row r="2731" spans="1:8">
      <c r="A2731" s="1383"/>
      <c r="E2731" s="1478"/>
      <c r="H2731" s="1478"/>
    </row>
    <row r="2732" spans="1:8">
      <c r="A2732" s="1383"/>
      <c r="E2732" s="1478"/>
      <c r="H2732" s="1478"/>
    </row>
    <row r="2733" spans="1:8">
      <c r="A2733" s="1383"/>
      <c r="E2733" s="1478"/>
      <c r="H2733" s="1478"/>
    </row>
    <row r="2734" spans="1:8">
      <c r="A2734" s="1383"/>
      <c r="E2734" s="1478"/>
      <c r="H2734" s="1478"/>
    </row>
    <row r="2735" spans="1:8">
      <c r="A2735" s="1383"/>
      <c r="E2735" s="1478"/>
      <c r="H2735" s="1478"/>
    </row>
    <row r="2736" spans="1:8">
      <c r="A2736" s="1383"/>
      <c r="E2736" s="1478"/>
      <c r="H2736" s="1478"/>
    </row>
    <row r="2737" spans="1:8">
      <c r="A2737" s="1383"/>
      <c r="E2737" s="1478"/>
      <c r="H2737" s="1478"/>
    </row>
    <row r="2738" spans="1:8">
      <c r="A2738" s="1383"/>
      <c r="E2738" s="1478"/>
      <c r="H2738" s="1478"/>
    </row>
    <row r="2739" spans="1:8">
      <c r="A2739" s="1383"/>
      <c r="E2739" s="1478"/>
      <c r="H2739" s="1478"/>
    </row>
    <row r="2740" spans="1:8">
      <c r="A2740" s="1383"/>
      <c r="E2740" s="1478"/>
      <c r="H2740" s="1478"/>
    </row>
    <row r="2741" spans="1:8">
      <c r="A2741" s="1383"/>
      <c r="E2741" s="1478"/>
      <c r="H2741" s="1478"/>
    </row>
    <row r="2742" spans="1:8">
      <c r="A2742" s="1383"/>
      <c r="E2742" s="1478"/>
      <c r="H2742" s="1478"/>
    </row>
    <row r="2743" spans="1:8">
      <c r="A2743" s="1383"/>
      <c r="E2743" s="1478"/>
      <c r="H2743" s="1478"/>
    </row>
    <row r="2744" spans="1:8">
      <c r="A2744" s="1383"/>
      <c r="E2744" s="1478"/>
      <c r="H2744" s="1478"/>
    </row>
    <row r="2745" spans="1:8">
      <c r="A2745" s="1383"/>
      <c r="E2745" s="1478"/>
      <c r="H2745" s="1478"/>
    </row>
    <row r="2746" spans="1:8">
      <c r="A2746" s="1383"/>
      <c r="E2746" s="1478"/>
      <c r="H2746" s="1478"/>
    </row>
    <row r="2747" spans="1:8">
      <c r="A2747" s="1383"/>
      <c r="E2747" s="1478"/>
      <c r="H2747" s="1478"/>
    </row>
    <row r="2748" spans="1:8">
      <c r="A2748" s="1383"/>
      <c r="E2748" s="1478"/>
      <c r="H2748" s="1478"/>
    </row>
    <row r="2749" spans="1:8">
      <c r="A2749" s="1383"/>
      <c r="E2749" s="1478"/>
      <c r="H2749" s="1478"/>
    </row>
    <row r="2750" spans="1:8">
      <c r="A2750" s="1383"/>
      <c r="E2750" s="1478"/>
      <c r="H2750" s="1478"/>
    </row>
    <row r="2751" spans="1:8">
      <c r="A2751" s="1383"/>
      <c r="E2751" s="1478"/>
      <c r="H2751" s="1478"/>
    </row>
    <row r="2752" spans="1:8">
      <c r="A2752" s="1383"/>
      <c r="E2752" s="1478"/>
      <c r="H2752" s="1478"/>
    </row>
    <row r="2753" spans="1:8">
      <c r="A2753" s="1383"/>
      <c r="E2753" s="1478"/>
      <c r="H2753" s="1478"/>
    </row>
    <row r="2754" spans="1:8">
      <c r="A2754" s="1383"/>
      <c r="E2754" s="1478"/>
      <c r="H2754" s="1478"/>
    </row>
    <row r="2755" spans="1:8">
      <c r="A2755" s="1383"/>
      <c r="E2755" s="1478"/>
      <c r="H2755" s="1478"/>
    </row>
    <row r="2756" spans="1:8">
      <c r="A2756" s="1383"/>
      <c r="E2756" s="1478"/>
      <c r="H2756" s="1478"/>
    </row>
    <row r="2757" spans="1:8">
      <c r="A2757" s="1383"/>
      <c r="E2757" s="1478"/>
      <c r="H2757" s="1478"/>
    </row>
    <row r="2758" spans="1:8">
      <c r="A2758" s="1383"/>
      <c r="E2758" s="1478"/>
      <c r="H2758" s="1478"/>
    </row>
    <row r="2759" spans="1:8">
      <c r="A2759" s="1383"/>
      <c r="E2759" s="1478"/>
      <c r="H2759" s="1478"/>
    </row>
    <row r="2760" spans="1:8">
      <c r="A2760" s="1383"/>
      <c r="E2760" s="1478"/>
      <c r="H2760" s="1478"/>
    </row>
    <row r="2761" spans="1:8">
      <c r="A2761" s="1383"/>
      <c r="E2761" s="1478"/>
      <c r="H2761" s="1478"/>
    </row>
    <row r="2762" spans="1:8">
      <c r="A2762" s="1383"/>
      <c r="E2762" s="1478"/>
      <c r="H2762" s="1478"/>
    </row>
    <row r="2763" spans="1:8">
      <c r="A2763" s="1383"/>
      <c r="E2763" s="1478"/>
      <c r="H2763" s="1478"/>
    </row>
    <row r="2764" spans="1:8">
      <c r="A2764" s="1383"/>
      <c r="E2764" s="1478"/>
      <c r="H2764" s="1478"/>
    </row>
    <row r="2765" spans="1:8">
      <c r="A2765" s="1383"/>
      <c r="E2765" s="1478"/>
      <c r="H2765" s="1478"/>
    </row>
    <row r="2766" spans="1:8">
      <c r="A2766" s="1383"/>
      <c r="E2766" s="1478"/>
      <c r="H2766" s="1478"/>
    </row>
    <row r="2767" spans="1:8">
      <c r="A2767" s="1383"/>
      <c r="E2767" s="1478"/>
      <c r="H2767" s="1478"/>
    </row>
    <row r="2768" spans="1:8">
      <c r="A2768" s="1383"/>
      <c r="E2768" s="1478"/>
      <c r="H2768" s="1478"/>
    </row>
    <row r="2769" spans="1:8">
      <c r="A2769" s="1383"/>
      <c r="E2769" s="1478"/>
      <c r="H2769" s="1478"/>
    </row>
    <row r="2770" spans="1:8">
      <c r="A2770" s="1383"/>
      <c r="E2770" s="1478"/>
      <c r="H2770" s="1478"/>
    </row>
    <row r="2771" spans="1:8">
      <c r="A2771" s="1383"/>
      <c r="E2771" s="1478"/>
      <c r="H2771" s="1478"/>
    </row>
    <row r="2772" spans="1:8">
      <c r="A2772" s="1383"/>
      <c r="E2772" s="1478"/>
      <c r="H2772" s="1478"/>
    </row>
    <row r="2773" spans="1:8">
      <c r="A2773" s="1383"/>
      <c r="E2773" s="1478"/>
      <c r="H2773" s="1478"/>
    </row>
    <row r="2774" spans="1:8">
      <c r="A2774" s="1383"/>
      <c r="E2774" s="1478"/>
      <c r="H2774" s="1478"/>
    </row>
    <row r="2775" spans="1:8">
      <c r="A2775" s="1383"/>
      <c r="E2775" s="1478"/>
      <c r="H2775" s="1478"/>
    </row>
    <row r="2776" spans="1:8">
      <c r="A2776" s="1383"/>
      <c r="E2776" s="1478"/>
      <c r="H2776" s="1478"/>
    </row>
    <row r="2777" spans="1:8">
      <c r="A2777" s="1383"/>
      <c r="E2777" s="1478"/>
      <c r="H2777" s="1478"/>
    </row>
    <row r="2778" spans="1:8">
      <c r="A2778" s="1383"/>
      <c r="E2778" s="1478"/>
      <c r="H2778" s="1478"/>
    </row>
    <row r="2779" spans="1:8">
      <c r="A2779" s="1383"/>
      <c r="E2779" s="1478"/>
      <c r="H2779" s="1478"/>
    </row>
    <row r="2780" spans="1:8">
      <c r="A2780" s="1383"/>
      <c r="E2780" s="1478"/>
      <c r="H2780" s="1478"/>
    </row>
    <row r="2781" spans="1:8">
      <c r="A2781" s="1383"/>
      <c r="E2781" s="1478"/>
      <c r="H2781" s="1478"/>
    </row>
    <row r="2782" spans="1:8">
      <c r="A2782" s="1383"/>
      <c r="E2782" s="1478"/>
      <c r="H2782" s="1478"/>
    </row>
    <row r="2783" spans="1:8">
      <c r="A2783" s="1383"/>
      <c r="E2783" s="1478"/>
      <c r="H2783" s="1478"/>
    </row>
    <row r="2784" spans="1:8">
      <c r="A2784" s="1383"/>
      <c r="E2784" s="1478"/>
      <c r="H2784" s="1478"/>
    </row>
    <row r="2785" spans="1:8">
      <c r="A2785" s="1383"/>
      <c r="E2785" s="1478"/>
      <c r="H2785" s="1478"/>
    </row>
    <row r="2786" spans="1:8">
      <c r="A2786" s="1383"/>
      <c r="E2786" s="1478"/>
      <c r="H2786" s="1478"/>
    </row>
    <row r="2787" spans="1:8">
      <c r="A2787" s="1383"/>
      <c r="E2787" s="1478"/>
      <c r="H2787" s="1478"/>
    </row>
    <row r="2788" spans="1:8">
      <c r="A2788" s="1383"/>
      <c r="E2788" s="1478"/>
      <c r="H2788" s="1478"/>
    </row>
    <row r="2789" spans="1:8">
      <c r="A2789" s="1383"/>
      <c r="E2789" s="1478"/>
      <c r="H2789" s="1478"/>
    </row>
    <row r="2790" spans="1:8">
      <c r="A2790" s="1383"/>
      <c r="E2790" s="1478"/>
      <c r="H2790" s="1478"/>
    </row>
    <row r="2791" spans="1:8">
      <c r="A2791" s="1383"/>
      <c r="E2791" s="1478"/>
      <c r="H2791" s="1478"/>
    </row>
    <row r="2792" spans="1:8">
      <c r="A2792" s="1383"/>
      <c r="E2792" s="1478"/>
      <c r="H2792" s="1478"/>
    </row>
    <row r="2793" spans="1:8">
      <c r="A2793" s="1383"/>
      <c r="E2793" s="1478"/>
      <c r="H2793" s="1478"/>
    </row>
    <row r="2794" spans="1:8">
      <c r="A2794" s="1383"/>
      <c r="E2794" s="1478"/>
      <c r="H2794" s="1478"/>
    </row>
    <row r="2795" spans="1:8">
      <c r="A2795" s="1383"/>
      <c r="E2795" s="1478"/>
      <c r="H2795" s="1478"/>
    </row>
    <row r="2796" spans="1:8">
      <c r="A2796" s="1383"/>
      <c r="E2796" s="1478"/>
      <c r="H2796" s="1478"/>
    </row>
    <row r="2797" spans="1:8">
      <c r="A2797" s="1383"/>
      <c r="E2797" s="1478"/>
      <c r="H2797" s="1478"/>
    </row>
    <row r="2798" spans="1:8">
      <c r="A2798" s="1383"/>
      <c r="E2798" s="1478"/>
      <c r="H2798" s="1478"/>
    </row>
    <row r="2799" spans="1:8">
      <c r="A2799" s="1383"/>
      <c r="E2799" s="1478"/>
      <c r="H2799" s="1478"/>
    </row>
    <row r="2800" spans="1:8">
      <c r="A2800" s="1383"/>
      <c r="E2800" s="1478"/>
      <c r="H2800" s="1478"/>
    </row>
    <row r="2801" spans="1:8">
      <c r="A2801" s="1383"/>
      <c r="E2801" s="1478"/>
      <c r="H2801" s="1478"/>
    </row>
    <row r="2802" spans="1:8">
      <c r="A2802" s="1383"/>
      <c r="E2802" s="1478"/>
      <c r="H2802" s="1478"/>
    </row>
    <row r="2803" spans="1:8">
      <c r="A2803" s="1383"/>
      <c r="E2803" s="1478"/>
      <c r="H2803" s="1478"/>
    </row>
    <row r="2804" spans="1:8">
      <c r="A2804" s="1383"/>
      <c r="E2804" s="1478"/>
      <c r="H2804" s="1478"/>
    </row>
    <row r="2805" spans="1:8">
      <c r="A2805" s="1383"/>
      <c r="E2805" s="1478"/>
      <c r="H2805" s="1478"/>
    </row>
    <row r="2806" spans="1:8">
      <c r="A2806" s="1383"/>
      <c r="E2806" s="1478"/>
      <c r="H2806" s="1478"/>
    </row>
    <row r="2807" spans="1:8">
      <c r="A2807" s="1383"/>
      <c r="E2807" s="1478"/>
      <c r="H2807" s="1478"/>
    </row>
    <row r="2808" spans="1:8">
      <c r="A2808" s="1383"/>
      <c r="E2808" s="1478"/>
      <c r="H2808" s="1478"/>
    </row>
    <row r="2809" spans="1:8">
      <c r="A2809" s="1383"/>
      <c r="E2809" s="1478"/>
      <c r="H2809" s="1478"/>
    </row>
    <row r="2810" spans="1:8">
      <c r="A2810" s="1383"/>
      <c r="E2810" s="1478"/>
      <c r="H2810" s="1478"/>
    </row>
    <row r="2811" spans="1:8">
      <c r="A2811" s="1383"/>
      <c r="E2811" s="1478"/>
      <c r="H2811" s="1478"/>
    </row>
    <row r="2812" spans="1:8">
      <c r="A2812" s="1383"/>
      <c r="E2812" s="1478"/>
      <c r="H2812" s="1478"/>
    </row>
    <row r="2813" spans="1:8">
      <c r="A2813" s="1383"/>
      <c r="E2813" s="1478"/>
      <c r="H2813" s="1478"/>
    </row>
    <row r="2814" spans="1:8">
      <c r="A2814" s="1383"/>
      <c r="E2814" s="1478"/>
      <c r="H2814" s="1478"/>
    </row>
    <row r="2815" spans="1:8">
      <c r="A2815" s="1383"/>
      <c r="E2815" s="1478"/>
      <c r="H2815" s="1478"/>
    </row>
    <row r="2816" spans="1:8">
      <c r="A2816" s="1383"/>
      <c r="E2816" s="1478"/>
      <c r="H2816" s="1478"/>
    </row>
    <row r="2817" spans="1:8">
      <c r="A2817" s="1383"/>
      <c r="E2817" s="1478"/>
      <c r="H2817" s="1478"/>
    </row>
    <row r="2818" spans="1:8">
      <c r="A2818" s="1383"/>
      <c r="E2818" s="1478"/>
      <c r="H2818" s="1478"/>
    </row>
    <row r="2819" spans="1:8">
      <c r="A2819" s="1383"/>
      <c r="E2819" s="1478"/>
      <c r="H2819" s="1478"/>
    </row>
    <row r="2820" spans="1:8">
      <c r="A2820" s="1383"/>
      <c r="E2820" s="1478"/>
      <c r="H2820" s="1478"/>
    </row>
    <row r="2821" spans="1:8">
      <c r="A2821" s="1383"/>
      <c r="E2821" s="1478"/>
      <c r="H2821" s="1478"/>
    </row>
    <row r="2822" spans="1:8">
      <c r="A2822" s="1383"/>
      <c r="E2822" s="1478"/>
      <c r="H2822" s="1478"/>
    </row>
    <row r="2823" spans="1:8">
      <c r="A2823" s="1383"/>
      <c r="E2823" s="1478"/>
      <c r="H2823" s="1478"/>
    </row>
    <row r="2824" spans="1:8">
      <c r="A2824" s="1383"/>
      <c r="E2824" s="1478"/>
      <c r="H2824" s="1478"/>
    </row>
    <row r="2825" spans="1:8">
      <c r="A2825" s="1383"/>
      <c r="E2825" s="1478"/>
      <c r="H2825" s="1478"/>
    </row>
    <row r="2826" spans="1:8">
      <c r="A2826" s="1383"/>
      <c r="E2826" s="1478"/>
      <c r="H2826" s="1478"/>
    </row>
    <row r="2827" spans="1:8">
      <c r="A2827" s="1383"/>
      <c r="E2827" s="1478"/>
      <c r="H2827" s="1478"/>
    </row>
    <row r="2828" spans="1:8">
      <c r="A2828" s="1383"/>
      <c r="E2828" s="1478"/>
      <c r="H2828" s="1478"/>
    </row>
    <row r="2829" spans="1:8">
      <c r="A2829" s="1383"/>
      <c r="E2829" s="1478"/>
      <c r="H2829" s="1478"/>
    </row>
    <row r="2830" spans="1:8">
      <c r="A2830" s="1383"/>
      <c r="E2830" s="1478"/>
      <c r="H2830" s="1478"/>
    </row>
    <row r="2831" spans="1:8">
      <c r="A2831" s="1383"/>
      <c r="E2831" s="1478"/>
      <c r="H2831" s="1478"/>
    </row>
    <row r="2832" spans="1:8">
      <c r="A2832" s="1383"/>
      <c r="E2832" s="1478"/>
      <c r="H2832" s="1478"/>
    </row>
    <row r="2833" spans="1:8">
      <c r="A2833" s="1383"/>
      <c r="E2833" s="1478"/>
      <c r="H2833" s="1478"/>
    </row>
    <row r="2834" spans="1:8">
      <c r="A2834" s="1383"/>
      <c r="E2834" s="1478"/>
      <c r="H2834" s="1478"/>
    </row>
    <row r="2835" spans="1:8">
      <c r="A2835" s="1383"/>
      <c r="E2835" s="1478"/>
      <c r="H2835" s="1478"/>
    </row>
    <row r="2836" spans="1:8">
      <c r="A2836" s="1383"/>
      <c r="E2836" s="1478"/>
      <c r="H2836" s="1478"/>
    </row>
    <row r="2837" spans="1:8">
      <c r="A2837" s="1383"/>
      <c r="E2837" s="1478"/>
      <c r="H2837" s="1478"/>
    </row>
    <row r="2838" spans="1:8">
      <c r="A2838" s="1383"/>
      <c r="E2838" s="1478"/>
      <c r="H2838" s="1478"/>
    </row>
    <row r="2839" spans="1:8">
      <c r="A2839" s="1383"/>
      <c r="E2839" s="1478"/>
      <c r="H2839" s="1478"/>
    </row>
    <row r="2840" spans="1:8">
      <c r="A2840" s="1383"/>
      <c r="E2840" s="1478"/>
      <c r="H2840" s="1478"/>
    </row>
    <row r="2841" spans="1:8">
      <c r="A2841" s="1383"/>
      <c r="E2841" s="1478"/>
      <c r="H2841" s="1478"/>
    </row>
    <row r="2842" spans="1:8">
      <c r="A2842" s="1383"/>
      <c r="E2842" s="1478"/>
      <c r="H2842" s="1478"/>
    </row>
    <row r="2843" spans="1:8">
      <c r="A2843" s="1383"/>
      <c r="E2843" s="1478"/>
      <c r="H2843" s="1478"/>
    </row>
    <row r="2844" spans="1:8">
      <c r="A2844" s="1383"/>
      <c r="E2844" s="1478"/>
      <c r="H2844" s="1478"/>
    </row>
    <row r="2845" spans="1:8">
      <c r="A2845" s="1383"/>
      <c r="E2845" s="1478"/>
      <c r="H2845" s="1478"/>
    </row>
    <row r="2846" spans="1:8">
      <c r="A2846" s="1383"/>
      <c r="E2846" s="1478"/>
      <c r="H2846" s="1478"/>
    </row>
    <row r="2847" spans="1:8">
      <c r="A2847" s="1383"/>
      <c r="E2847" s="1478"/>
      <c r="H2847" s="1478"/>
    </row>
    <row r="2848" spans="1:8">
      <c r="A2848" s="1383"/>
      <c r="E2848" s="1478"/>
      <c r="H2848" s="1478"/>
    </row>
    <row r="2849" spans="1:8">
      <c r="A2849" s="1383"/>
      <c r="E2849" s="1478"/>
      <c r="H2849" s="1478"/>
    </row>
    <row r="2850" spans="1:8">
      <c r="A2850" s="1383"/>
      <c r="E2850" s="1478"/>
      <c r="H2850" s="1478"/>
    </row>
    <row r="2851" spans="1:8">
      <c r="A2851" s="1383"/>
      <c r="E2851" s="1478"/>
      <c r="H2851" s="1478"/>
    </row>
    <row r="2852" spans="1:8">
      <c r="A2852" s="1383"/>
      <c r="E2852" s="1478"/>
      <c r="H2852" s="1478"/>
    </row>
    <row r="2853" spans="1:8">
      <c r="A2853" s="1383"/>
      <c r="E2853" s="1478"/>
      <c r="H2853" s="1478"/>
    </row>
    <row r="2854" spans="1:8">
      <c r="A2854" s="1383"/>
      <c r="E2854" s="1478"/>
      <c r="H2854" s="1478"/>
    </row>
    <row r="2855" spans="1:8">
      <c r="A2855" s="1383"/>
      <c r="E2855" s="1478"/>
      <c r="H2855" s="1478"/>
    </row>
    <row r="2856" spans="1:8">
      <c r="A2856" s="1383"/>
      <c r="E2856" s="1478"/>
      <c r="H2856" s="1478"/>
    </row>
    <row r="2857" spans="1:8">
      <c r="A2857" s="1383"/>
      <c r="E2857" s="1478"/>
      <c r="H2857" s="1478"/>
    </row>
    <row r="2858" spans="1:8">
      <c r="A2858" s="1383"/>
      <c r="E2858" s="1478"/>
      <c r="H2858" s="1478"/>
    </row>
    <row r="2859" spans="1:8">
      <c r="A2859" s="1383"/>
      <c r="E2859" s="1478"/>
      <c r="H2859" s="1478"/>
    </row>
    <row r="2860" spans="1:8">
      <c r="A2860" s="1383"/>
      <c r="E2860" s="1478"/>
      <c r="H2860" s="1478"/>
    </row>
    <row r="2861" spans="1:8">
      <c r="A2861" s="1383"/>
      <c r="E2861" s="1478"/>
      <c r="H2861" s="1478"/>
    </row>
    <row r="2862" spans="1:8">
      <c r="A2862" s="1383"/>
      <c r="E2862" s="1478"/>
      <c r="H2862" s="1478"/>
    </row>
    <row r="2863" spans="1:8">
      <c r="A2863" s="1383"/>
      <c r="E2863" s="1478"/>
      <c r="H2863" s="1478"/>
    </row>
    <row r="2864" spans="1:8">
      <c r="A2864" s="1383"/>
      <c r="E2864" s="1478"/>
      <c r="H2864" s="1478"/>
    </row>
    <row r="2865" spans="1:8">
      <c r="A2865" s="1383"/>
      <c r="E2865" s="1478"/>
      <c r="H2865" s="1478"/>
    </row>
    <row r="2866" spans="1:8">
      <c r="A2866" s="1383"/>
      <c r="E2866" s="1478"/>
      <c r="H2866" s="1478"/>
    </row>
    <row r="2867" spans="1:8">
      <c r="A2867" s="1383"/>
      <c r="E2867" s="1478"/>
      <c r="H2867" s="1478"/>
    </row>
    <row r="2868" spans="1:8">
      <c r="A2868" s="1383"/>
      <c r="E2868" s="1478"/>
      <c r="H2868" s="1478"/>
    </row>
    <row r="2869" spans="1:8">
      <c r="A2869" s="1383"/>
      <c r="E2869" s="1478"/>
      <c r="H2869" s="1478"/>
    </row>
    <row r="2870" spans="1:8">
      <c r="A2870" s="1383"/>
      <c r="E2870" s="1478"/>
      <c r="H2870" s="1478"/>
    </row>
    <row r="2871" spans="1:8">
      <c r="A2871" s="1383"/>
      <c r="E2871" s="1478"/>
      <c r="H2871" s="1478"/>
    </row>
    <row r="2872" spans="1:8">
      <c r="A2872" s="1383"/>
      <c r="E2872" s="1478"/>
      <c r="H2872" s="1478"/>
    </row>
    <row r="2873" spans="1:8">
      <c r="A2873" s="1383"/>
      <c r="E2873" s="1478"/>
      <c r="H2873" s="1478"/>
    </row>
    <row r="2874" spans="1:8">
      <c r="A2874" s="1383"/>
      <c r="E2874" s="1478"/>
      <c r="H2874" s="1478"/>
    </row>
    <row r="2875" spans="1:8">
      <c r="A2875" s="1383"/>
      <c r="E2875" s="1478"/>
      <c r="H2875" s="1478"/>
    </row>
    <row r="2876" spans="1:8">
      <c r="A2876" s="1383"/>
      <c r="E2876" s="1478"/>
      <c r="H2876" s="1478"/>
    </row>
    <row r="2877" spans="1:8">
      <c r="A2877" s="1383"/>
      <c r="E2877" s="1478"/>
      <c r="H2877" s="1478"/>
    </row>
    <row r="2878" spans="1:8">
      <c r="A2878" s="1383"/>
      <c r="E2878" s="1478"/>
      <c r="H2878" s="1478"/>
    </row>
    <row r="2879" spans="1:8">
      <c r="A2879" s="1383"/>
      <c r="E2879" s="1478"/>
      <c r="H2879" s="1478"/>
    </row>
    <row r="2880" spans="1:8">
      <c r="A2880" s="1383"/>
      <c r="E2880" s="1478"/>
      <c r="H2880" s="1478"/>
    </row>
    <row r="2881" spans="1:8">
      <c r="A2881" s="1383"/>
      <c r="E2881" s="1478"/>
      <c r="H2881" s="1478"/>
    </row>
    <row r="2882" spans="1:8">
      <c r="A2882" s="1383"/>
      <c r="E2882" s="1478"/>
      <c r="H2882" s="1478"/>
    </row>
    <row r="2883" spans="1:8">
      <c r="A2883" s="1383"/>
      <c r="E2883" s="1478"/>
      <c r="H2883" s="1478"/>
    </row>
    <row r="2884" spans="1:8">
      <c r="A2884" s="1383"/>
      <c r="E2884" s="1478"/>
      <c r="H2884" s="1478"/>
    </row>
    <row r="2885" spans="1:8">
      <c r="A2885" s="1383"/>
      <c r="E2885" s="1478"/>
      <c r="H2885" s="1478"/>
    </row>
    <row r="2886" spans="1:8">
      <c r="A2886" s="1383"/>
      <c r="E2886" s="1478"/>
      <c r="H2886" s="1478"/>
    </row>
    <row r="2887" spans="1:8">
      <c r="A2887" s="1383"/>
      <c r="E2887" s="1478"/>
      <c r="H2887" s="1478"/>
    </row>
    <row r="2888" spans="1:8">
      <c r="A2888" s="1383"/>
      <c r="E2888" s="1478"/>
      <c r="H2888" s="1478"/>
    </row>
    <row r="2889" spans="1:8">
      <c r="A2889" s="1383"/>
      <c r="E2889" s="1478"/>
      <c r="H2889" s="1478"/>
    </row>
    <row r="2890" spans="1:8">
      <c r="A2890" s="1383"/>
      <c r="E2890" s="1478"/>
      <c r="H2890" s="1478"/>
    </row>
    <row r="2891" spans="1:8">
      <c r="A2891" s="1383"/>
      <c r="E2891" s="1478"/>
      <c r="H2891" s="1478"/>
    </row>
    <row r="2892" spans="1:8">
      <c r="A2892" s="1383"/>
      <c r="E2892" s="1478"/>
      <c r="H2892" s="1478"/>
    </row>
    <row r="2893" spans="1:8">
      <c r="A2893" s="1383"/>
      <c r="E2893" s="1478"/>
      <c r="H2893" s="1478"/>
    </row>
    <row r="2894" spans="1:8">
      <c r="A2894" s="1383"/>
      <c r="E2894" s="1478"/>
      <c r="H2894" s="1478"/>
    </row>
    <row r="2895" spans="1:8">
      <c r="A2895" s="1383"/>
      <c r="E2895" s="1478"/>
      <c r="H2895" s="1478"/>
    </row>
    <row r="2896" spans="1:8">
      <c r="A2896" s="1383"/>
      <c r="E2896" s="1478"/>
      <c r="H2896" s="1478"/>
    </row>
    <row r="2897" spans="1:8">
      <c r="A2897" s="1383"/>
      <c r="E2897" s="1478"/>
      <c r="H2897" s="1478"/>
    </row>
    <row r="2898" spans="1:8">
      <c r="A2898" s="1383"/>
      <c r="E2898" s="1478"/>
      <c r="H2898" s="1478"/>
    </row>
    <row r="2899" spans="1:8">
      <c r="A2899" s="1383"/>
      <c r="E2899" s="1478"/>
      <c r="H2899" s="1478"/>
    </row>
    <row r="2900" spans="1:8">
      <c r="A2900" s="1383"/>
      <c r="E2900" s="1478"/>
      <c r="H2900" s="1478"/>
    </row>
    <row r="2901" spans="1:8">
      <c r="A2901" s="1383"/>
      <c r="E2901" s="1478"/>
      <c r="H2901" s="1478"/>
    </row>
    <row r="2902" spans="1:8">
      <c r="A2902" s="1383"/>
      <c r="E2902" s="1478"/>
      <c r="H2902" s="1478"/>
    </row>
    <row r="2903" spans="1:8">
      <c r="A2903" s="1383"/>
      <c r="E2903" s="1478"/>
      <c r="H2903" s="1478"/>
    </row>
    <row r="2904" spans="1:8">
      <c r="A2904" s="1383"/>
      <c r="E2904" s="1478"/>
      <c r="H2904" s="1478"/>
    </row>
    <row r="2905" spans="1:8">
      <c r="A2905" s="1383"/>
      <c r="E2905" s="1478"/>
      <c r="H2905" s="1478"/>
    </row>
    <row r="2906" spans="1:8">
      <c r="A2906" s="1383"/>
      <c r="E2906" s="1478"/>
      <c r="H2906" s="1478"/>
    </row>
    <row r="2907" spans="1:8">
      <c r="A2907" s="1383"/>
      <c r="E2907" s="1478"/>
      <c r="H2907" s="1478"/>
    </row>
    <row r="2908" spans="1:8">
      <c r="A2908" s="1383"/>
      <c r="E2908" s="1478"/>
      <c r="H2908" s="1478"/>
    </row>
    <row r="2909" spans="1:8">
      <c r="A2909" s="1383"/>
      <c r="E2909" s="1478"/>
      <c r="H2909" s="1478"/>
    </row>
    <row r="2910" spans="1:8">
      <c r="A2910" s="1383"/>
      <c r="E2910" s="1478"/>
      <c r="H2910" s="1478"/>
    </row>
    <row r="2911" spans="1:8">
      <c r="A2911" s="1383"/>
      <c r="E2911" s="1478"/>
      <c r="H2911" s="1478"/>
    </row>
    <row r="2912" spans="1:8">
      <c r="A2912" s="1383"/>
      <c r="E2912" s="1478"/>
      <c r="H2912" s="1478"/>
    </row>
    <row r="2913" spans="1:8">
      <c r="A2913" s="1383"/>
      <c r="E2913" s="1478"/>
      <c r="H2913" s="1478"/>
    </row>
    <row r="2914" spans="1:8">
      <c r="A2914" s="1383"/>
      <c r="E2914" s="1478"/>
      <c r="H2914" s="1478"/>
    </row>
    <row r="2915" spans="1:8">
      <c r="A2915" s="1383"/>
      <c r="E2915" s="1478"/>
      <c r="H2915" s="1478"/>
    </row>
    <row r="2916" spans="1:8">
      <c r="A2916" s="1383"/>
      <c r="E2916" s="1478"/>
      <c r="H2916" s="1478"/>
    </row>
    <row r="2917" spans="1:8">
      <c r="A2917" s="1383"/>
      <c r="E2917" s="1478"/>
      <c r="H2917" s="1478"/>
    </row>
    <row r="2918" spans="1:8">
      <c r="A2918" s="1383"/>
      <c r="E2918" s="1478"/>
      <c r="H2918" s="1478"/>
    </row>
    <row r="2919" spans="1:8">
      <c r="A2919" s="1383"/>
      <c r="E2919" s="1478"/>
      <c r="H2919" s="1478"/>
    </row>
    <row r="2920" spans="1:8">
      <c r="A2920" s="1383"/>
      <c r="E2920" s="1478"/>
      <c r="H2920" s="1478"/>
    </row>
    <row r="2921" spans="1:8">
      <c r="A2921" s="1383"/>
      <c r="E2921" s="1478"/>
      <c r="H2921" s="1478"/>
    </row>
    <row r="2922" spans="1:8">
      <c r="A2922" s="1383"/>
      <c r="E2922" s="1478"/>
      <c r="H2922" s="1478"/>
    </row>
    <row r="2923" spans="1:8">
      <c r="A2923" s="1383"/>
      <c r="E2923" s="1478"/>
      <c r="H2923" s="1478"/>
    </row>
    <row r="2924" spans="1:8">
      <c r="A2924" s="1383"/>
      <c r="E2924" s="1478"/>
      <c r="H2924" s="1478"/>
    </row>
    <row r="2925" spans="1:8">
      <c r="A2925" s="1383"/>
      <c r="E2925" s="1478"/>
      <c r="H2925" s="1478"/>
    </row>
    <row r="2926" spans="1:8">
      <c r="A2926" s="1383"/>
      <c r="E2926" s="1478"/>
      <c r="H2926" s="1478"/>
    </row>
    <row r="2927" spans="1:8">
      <c r="A2927" s="1383"/>
      <c r="E2927" s="1478"/>
      <c r="H2927" s="1478"/>
    </row>
    <row r="2928" spans="1:8">
      <c r="A2928" s="1383"/>
      <c r="E2928" s="1478"/>
      <c r="H2928" s="1478"/>
    </row>
    <row r="2929" spans="1:8">
      <c r="A2929" s="1383"/>
      <c r="E2929" s="1478"/>
      <c r="H2929" s="1478"/>
    </row>
    <row r="2930" spans="1:8">
      <c r="A2930" s="1383"/>
      <c r="E2930" s="1478"/>
      <c r="H2930" s="1478"/>
    </row>
    <row r="2931" spans="1:8">
      <c r="A2931" s="1383"/>
      <c r="E2931" s="1478"/>
      <c r="H2931" s="1478"/>
    </row>
    <row r="2932" spans="1:8">
      <c r="A2932" s="1383"/>
      <c r="E2932" s="1478"/>
      <c r="H2932" s="1478"/>
    </row>
    <row r="2933" spans="1:8">
      <c r="A2933" s="1383"/>
      <c r="E2933" s="1478"/>
      <c r="H2933" s="1478"/>
    </row>
    <row r="2934" spans="1:8">
      <c r="A2934" s="1383"/>
      <c r="E2934" s="1478"/>
      <c r="H2934" s="1478"/>
    </row>
    <row r="2935" spans="1:8">
      <c r="A2935" s="1383"/>
      <c r="E2935" s="1478"/>
      <c r="H2935" s="1478"/>
    </row>
    <row r="2936" spans="1:8">
      <c r="A2936" s="1383"/>
      <c r="E2936" s="1478"/>
      <c r="H2936" s="1478"/>
    </row>
    <row r="2937" spans="1:8">
      <c r="A2937" s="1383"/>
      <c r="E2937" s="1478"/>
      <c r="H2937" s="1478"/>
    </row>
    <row r="2938" spans="1:8">
      <c r="A2938" s="1383"/>
      <c r="E2938" s="1478"/>
      <c r="H2938" s="1478"/>
    </row>
    <row r="2939" spans="1:8">
      <c r="A2939" s="1383"/>
      <c r="E2939" s="1478"/>
      <c r="H2939" s="1478"/>
    </row>
    <row r="2940" spans="1:8">
      <c r="A2940" s="1383"/>
      <c r="E2940" s="1478"/>
      <c r="H2940" s="1478"/>
    </row>
    <row r="2941" spans="1:8">
      <c r="A2941" s="1383"/>
      <c r="E2941" s="1478"/>
      <c r="H2941" s="1478"/>
    </row>
    <row r="2942" spans="1:8">
      <c r="A2942" s="1383"/>
      <c r="E2942" s="1478"/>
      <c r="H2942" s="1478"/>
    </row>
    <row r="2943" spans="1:8">
      <c r="A2943" s="1383"/>
      <c r="E2943" s="1478"/>
      <c r="H2943" s="1478"/>
    </row>
    <row r="2944" spans="1:8">
      <c r="A2944" s="1383"/>
      <c r="E2944" s="1478"/>
      <c r="H2944" s="1478"/>
    </row>
    <row r="2945" spans="1:8">
      <c r="A2945" s="1383"/>
      <c r="E2945" s="1478"/>
      <c r="H2945" s="1478"/>
    </row>
    <row r="2946" spans="1:8">
      <c r="A2946" s="1383"/>
      <c r="E2946" s="1478"/>
      <c r="H2946" s="1478"/>
    </row>
    <row r="2947" spans="1:8">
      <c r="A2947" s="1383"/>
      <c r="E2947" s="1478"/>
      <c r="H2947" s="1478"/>
    </row>
    <row r="2948" spans="1:8">
      <c r="A2948" s="1383"/>
      <c r="E2948" s="1478"/>
      <c r="H2948" s="1478"/>
    </row>
    <row r="2949" spans="1:8">
      <c r="A2949" s="1383"/>
      <c r="E2949" s="1478"/>
      <c r="H2949" s="1478"/>
    </row>
    <row r="2950" spans="1:8">
      <c r="A2950" s="1383"/>
      <c r="E2950" s="1478"/>
      <c r="H2950" s="1478"/>
    </row>
    <row r="2951" spans="1:8">
      <c r="A2951" s="1383"/>
      <c r="E2951" s="1478"/>
      <c r="H2951" s="1478"/>
    </row>
    <row r="2952" spans="1:8">
      <c r="A2952" s="1383"/>
      <c r="E2952" s="1478"/>
      <c r="H2952" s="1478"/>
    </row>
    <row r="2953" spans="1:8">
      <c r="A2953" s="1383"/>
      <c r="E2953" s="1478"/>
      <c r="H2953" s="1478"/>
    </row>
    <row r="2954" spans="1:8">
      <c r="A2954" s="1383"/>
      <c r="E2954" s="1478"/>
      <c r="H2954" s="1478"/>
    </row>
    <row r="2955" spans="1:8">
      <c r="A2955" s="1383"/>
      <c r="E2955" s="1478"/>
      <c r="H2955" s="1478"/>
    </row>
    <row r="2956" spans="1:8">
      <c r="A2956" s="1383"/>
      <c r="E2956" s="1478"/>
      <c r="H2956" s="1478"/>
    </row>
    <row r="2957" spans="1:8">
      <c r="A2957" s="1383"/>
      <c r="E2957" s="1478"/>
      <c r="H2957" s="1478"/>
    </row>
    <row r="2958" spans="1:8">
      <c r="A2958" s="1383"/>
      <c r="E2958" s="1478"/>
      <c r="H2958" s="1478"/>
    </row>
    <row r="2959" spans="1:8">
      <c r="A2959" s="1383"/>
      <c r="E2959" s="1478"/>
      <c r="H2959" s="1478"/>
    </row>
    <row r="2960" spans="1:8">
      <c r="A2960" s="1383"/>
      <c r="E2960" s="1478"/>
      <c r="H2960" s="1478"/>
    </row>
    <row r="2961" spans="1:8">
      <c r="A2961" s="1383"/>
      <c r="E2961" s="1478"/>
      <c r="H2961" s="1478"/>
    </row>
    <row r="2962" spans="1:8">
      <c r="A2962" s="1383"/>
      <c r="E2962" s="1478"/>
      <c r="H2962" s="1478"/>
    </row>
    <row r="2963" spans="1:8">
      <c r="A2963" s="1383"/>
      <c r="E2963" s="1478"/>
      <c r="H2963" s="1478"/>
    </row>
    <row r="2964" spans="1:8">
      <c r="A2964" s="1383"/>
      <c r="E2964" s="1478"/>
      <c r="H2964" s="1478"/>
    </row>
    <row r="2965" spans="1:8">
      <c r="A2965" s="1383"/>
      <c r="E2965" s="1478"/>
      <c r="H2965" s="1478"/>
    </row>
    <row r="2966" spans="1:8">
      <c r="A2966" s="1383"/>
      <c r="E2966" s="1478"/>
      <c r="H2966" s="1478"/>
    </row>
    <row r="2967" spans="1:8">
      <c r="A2967" s="1383"/>
      <c r="E2967" s="1478"/>
      <c r="H2967" s="1478"/>
    </row>
    <row r="2968" spans="1:8">
      <c r="A2968" s="1383"/>
      <c r="E2968" s="1478"/>
      <c r="H2968" s="1478"/>
    </row>
    <row r="2969" spans="1:8">
      <c r="A2969" s="1383"/>
      <c r="E2969" s="1478"/>
      <c r="H2969" s="1478"/>
    </row>
    <row r="2970" spans="1:8">
      <c r="A2970" s="1383"/>
      <c r="E2970" s="1478"/>
      <c r="H2970" s="1478"/>
    </row>
    <row r="2971" spans="1:8">
      <c r="A2971" s="1383"/>
      <c r="E2971" s="1478"/>
      <c r="H2971" s="1478"/>
    </row>
    <row r="2972" spans="1:8">
      <c r="A2972" s="1383"/>
      <c r="E2972" s="1478"/>
      <c r="H2972" s="1478"/>
    </row>
    <row r="2973" spans="1:8">
      <c r="A2973" s="1383"/>
      <c r="E2973" s="1478"/>
      <c r="H2973" s="1478"/>
    </row>
    <row r="2974" spans="1:8">
      <c r="A2974" s="1383"/>
      <c r="E2974" s="1478"/>
      <c r="H2974" s="1478"/>
    </row>
    <row r="2975" spans="1:8">
      <c r="A2975" s="1383"/>
      <c r="E2975" s="1478"/>
      <c r="H2975" s="1478"/>
    </row>
    <row r="2976" spans="1:8">
      <c r="A2976" s="1383"/>
      <c r="E2976" s="1478"/>
      <c r="H2976" s="1478"/>
    </row>
    <row r="2977" spans="1:8">
      <c r="A2977" s="1383"/>
      <c r="E2977" s="1478"/>
      <c r="H2977" s="1478"/>
    </row>
    <row r="2978" spans="1:8">
      <c r="A2978" s="1383"/>
      <c r="E2978" s="1478"/>
      <c r="H2978" s="1478"/>
    </row>
    <row r="2979" spans="1:8">
      <c r="A2979" s="1383"/>
      <c r="E2979" s="1478"/>
      <c r="H2979" s="1478"/>
    </row>
    <row r="2980" spans="1:8">
      <c r="A2980" s="1383"/>
      <c r="E2980" s="1478"/>
      <c r="H2980" s="1478"/>
    </row>
    <row r="2981" spans="1:8">
      <c r="A2981" s="1383"/>
      <c r="E2981" s="1478"/>
      <c r="H2981" s="1478"/>
    </row>
    <row r="2982" spans="1:8">
      <c r="A2982" s="1383"/>
      <c r="E2982" s="1478"/>
      <c r="H2982" s="1478"/>
    </row>
    <row r="2983" spans="1:8">
      <c r="A2983" s="1383"/>
      <c r="E2983" s="1478"/>
      <c r="H2983" s="1478"/>
    </row>
    <row r="2984" spans="1:8">
      <c r="A2984" s="1383"/>
      <c r="E2984" s="1478"/>
      <c r="H2984" s="1478"/>
    </row>
    <row r="2985" spans="1:8">
      <c r="A2985" s="1383"/>
      <c r="E2985" s="1478"/>
      <c r="H2985" s="1478"/>
    </row>
    <row r="2986" spans="1:8">
      <c r="A2986" s="1383"/>
      <c r="E2986" s="1478"/>
      <c r="H2986" s="1478"/>
    </row>
    <row r="2987" spans="1:8">
      <c r="A2987" s="1383"/>
      <c r="E2987" s="1478"/>
      <c r="H2987" s="1478"/>
    </row>
    <row r="2988" spans="1:8">
      <c r="A2988" s="1383"/>
      <c r="E2988" s="1478"/>
      <c r="H2988" s="1478"/>
    </row>
    <row r="2989" spans="1:8">
      <c r="A2989" s="1383"/>
      <c r="E2989" s="1478"/>
      <c r="H2989" s="1478"/>
    </row>
    <row r="2990" spans="1:8">
      <c r="A2990" s="1383"/>
      <c r="E2990" s="1478"/>
      <c r="H2990" s="1478"/>
    </row>
    <row r="2991" spans="1:8">
      <c r="A2991" s="1383"/>
      <c r="E2991" s="1478"/>
      <c r="H2991" s="1478"/>
    </row>
    <row r="2992" spans="1:8">
      <c r="A2992" s="1383"/>
      <c r="E2992" s="1478"/>
      <c r="H2992" s="1478"/>
    </row>
    <row r="2993" spans="1:8">
      <c r="A2993" s="1383"/>
      <c r="E2993" s="1478"/>
      <c r="H2993" s="1478"/>
    </row>
    <row r="2994" spans="1:8">
      <c r="A2994" s="1383"/>
      <c r="E2994" s="1478"/>
      <c r="H2994" s="1478"/>
    </row>
    <row r="2995" spans="1:8">
      <c r="A2995" s="1383"/>
      <c r="E2995" s="1478"/>
      <c r="H2995" s="1478"/>
    </row>
    <row r="2996" spans="1:8">
      <c r="A2996" s="1383"/>
      <c r="E2996" s="1478"/>
      <c r="H2996" s="1478"/>
    </row>
    <row r="2997" spans="1:8">
      <c r="A2997" s="1383"/>
      <c r="E2997" s="1478"/>
      <c r="H2997" s="1478"/>
    </row>
    <row r="2998" spans="1:8">
      <c r="A2998" s="1383"/>
      <c r="E2998" s="1478"/>
      <c r="H2998" s="1478"/>
    </row>
    <row r="2999" spans="1:8">
      <c r="A2999" s="1383"/>
      <c r="E2999" s="1478"/>
      <c r="H2999" s="1478"/>
    </row>
    <row r="3000" spans="1:8">
      <c r="A3000" s="1383"/>
      <c r="E3000" s="1478"/>
      <c r="H3000" s="1478"/>
    </row>
    <row r="3001" spans="1:8">
      <c r="A3001" s="1383"/>
      <c r="E3001" s="1478"/>
      <c r="H3001" s="1478"/>
    </row>
    <row r="3002" spans="1:8">
      <c r="A3002" s="1383"/>
      <c r="E3002" s="1478"/>
      <c r="H3002" s="1478"/>
    </row>
    <row r="3003" spans="1:8">
      <c r="A3003" s="1383"/>
      <c r="E3003" s="1478"/>
      <c r="H3003" s="1478"/>
    </row>
    <row r="3004" spans="1:8">
      <c r="A3004" s="1383"/>
      <c r="E3004" s="1478"/>
      <c r="H3004" s="1478"/>
    </row>
    <row r="3005" spans="1:8">
      <c r="A3005" s="1383"/>
      <c r="E3005" s="1478"/>
      <c r="H3005" s="1478"/>
    </row>
    <row r="3006" spans="1:8">
      <c r="A3006" s="1383"/>
      <c r="E3006" s="1478"/>
      <c r="H3006" s="1478"/>
    </row>
    <row r="3007" spans="1:8">
      <c r="A3007" s="1383"/>
      <c r="E3007" s="1478"/>
      <c r="H3007" s="1478"/>
    </row>
    <row r="3008" spans="1:8">
      <c r="A3008" s="1383"/>
      <c r="E3008" s="1478"/>
      <c r="H3008" s="1478"/>
    </row>
    <row r="3009" spans="1:8">
      <c r="A3009" s="1383"/>
      <c r="E3009" s="1478"/>
      <c r="H3009" s="1478"/>
    </row>
    <row r="3010" spans="1:8">
      <c r="A3010" s="1383"/>
      <c r="E3010" s="1478"/>
      <c r="H3010" s="1478"/>
    </row>
    <row r="3011" spans="1:8">
      <c r="A3011" s="1383"/>
      <c r="E3011" s="1478"/>
      <c r="H3011" s="1478"/>
    </row>
    <row r="3012" spans="1:8">
      <c r="A3012" s="1383"/>
      <c r="E3012" s="1478"/>
      <c r="H3012" s="1478"/>
    </row>
    <row r="3013" spans="1:8">
      <c r="A3013" s="1383"/>
      <c r="E3013" s="1478"/>
      <c r="H3013" s="1478"/>
    </row>
    <row r="3014" spans="1:8">
      <c r="A3014" s="1383"/>
      <c r="E3014" s="1478"/>
      <c r="H3014" s="1478"/>
    </row>
    <row r="3015" spans="1:8">
      <c r="A3015" s="1383"/>
      <c r="E3015" s="1478"/>
      <c r="H3015" s="1478"/>
    </row>
    <row r="3016" spans="1:8">
      <c r="A3016" s="1383"/>
      <c r="E3016" s="1478"/>
      <c r="H3016" s="1478"/>
    </row>
    <row r="3017" spans="1:8">
      <c r="A3017" s="1383"/>
      <c r="E3017" s="1478"/>
      <c r="H3017" s="1478"/>
    </row>
    <row r="3018" spans="1:8">
      <c r="A3018" s="1383"/>
      <c r="E3018" s="1478"/>
      <c r="H3018" s="1478"/>
    </row>
    <row r="3019" spans="1:8">
      <c r="A3019" s="1383"/>
      <c r="E3019" s="1478"/>
      <c r="H3019" s="1478"/>
    </row>
    <row r="3020" spans="1:8">
      <c r="A3020" s="1383"/>
      <c r="E3020" s="1478"/>
      <c r="H3020" s="1478"/>
    </row>
    <row r="3021" spans="1:8">
      <c r="A3021" s="1383"/>
      <c r="E3021" s="1478"/>
      <c r="H3021" s="1478"/>
    </row>
    <row r="3022" spans="1:8">
      <c r="A3022" s="1383"/>
      <c r="E3022" s="1478"/>
      <c r="H3022" s="1478"/>
    </row>
    <row r="3023" spans="1:8">
      <c r="A3023" s="1383"/>
      <c r="E3023" s="1478"/>
      <c r="H3023" s="1478"/>
    </row>
    <row r="3024" spans="1:8">
      <c r="A3024" s="1383"/>
      <c r="E3024" s="1478"/>
      <c r="H3024" s="1478"/>
    </row>
    <row r="3025" spans="1:8">
      <c r="A3025" s="1383"/>
      <c r="E3025" s="1478"/>
      <c r="H3025" s="1478"/>
    </row>
    <row r="3026" spans="1:8">
      <c r="A3026" s="1383"/>
      <c r="E3026" s="1478"/>
      <c r="H3026" s="1478"/>
    </row>
    <row r="3027" spans="1:8">
      <c r="A3027" s="1383"/>
      <c r="E3027" s="1478"/>
      <c r="H3027" s="1478"/>
    </row>
    <row r="3028" spans="1:8">
      <c r="A3028" s="1383"/>
      <c r="E3028" s="1478"/>
      <c r="H3028" s="1478"/>
    </row>
    <row r="3029" spans="1:8">
      <c r="A3029" s="1383"/>
      <c r="E3029" s="1478"/>
      <c r="H3029" s="1478"/>
    </row>
    <row r="3030" spans="1:8">
      <c r="A3030" s="1383"/>
      <c r="E3030" s="1478"/>
      <c r="H3030" s="1478"/>
    </row>
    <row r="3031" spans="1:8">
      <c r="A3031" s="1383"/>
      <c r="E3031" s="1478"/>
      <c r="H3031" s="1478"/>
    </row>
    <row r="3032" spans="1:8">
      <c r="A3032" s="1383"/>
      <c r="E3032" s="1478"/>
      <c r="H3032" s="1478"/>
    </row>
    <row r="3033" spans="1:8">
      <c r="A3033" s="1383"/>
      <c r="E3033" s="1478"/>
      <c r="H3033" s="1478"/>
    </row>
    <row r="3034" spans="1:8">
      <c r="A3034" s="1383"/>
      <c r="E3034" s="1478"/>
      <c r="H3034" s="1478"/>
    </row>
    <row r="3035" spans="1:8">
      <c r="A3035" s="1383"/>
      <c r="E3035" s="1478"/>
      <c r="H3035" s="1478"/>
    </row>
    <row r="3036" spans="1:8">
      <c r="A3036" s="1383"/>
      <c r="E3036" s="1478"/>
      <c r="H3036" s="1478"/>
    </row>
    <row r="3037" spans="1:8">
      <c r="A3037" s="1383"/>
      <c r="E3037" s="1478"/>
      <c r="H3037" s="1478"/>
    </row>
    <row r="3038" spans="1:8">
      <c r="A3038" s="1383"/>
      <c r="E3038" s="1478"/>
      <c r="H3038" s="1478"/>
    </row>
    <row r="3039" spans="1:8">
      <c r="A3039" s="1383"/>
      <c r="E3039" s="1478"/>
      <c r="H3039" s="1478"/>
    </row>
    <row r="3040" spans="1:8">
      <c r="A3040" s="1383"/>
      <c r="E3040" s="1478"/>
      <c r="H3040" s="1478"/>
    </row>
    <row r="3041" spans="1:8">
      <c r="A3041" s="1383"/>
      <c r="E3041" s="1478"/>
      <c r="H3041" s="1478"/>
    </row>
    <row r="3042" spans="1:8">
      <c r="A3042" s="1383"/>
      <c r="E3042" s="1478"/>
      <c r="H3042" s="1478"/>
    </row>
    <row r="3043" spans="1:8">
      <c r="A3043" s="1383"/>
      <c r="E3043" s="1478"/>
      <c r="H3043" s="1478"/>
    </row>
    <row r="3044" spans="1:8">
      <c r="A3044" s="1383"/>
      <c r="E3044" s="1478"/>
      <c r="H3044" s="1478"/>
    </row>
    <row r="3045" spans="1:8">
      <c r="A3045" s="1383"/>
      <c r="E3045" s="1478"/>
      <c r="H3045" s="1478"/>
    </row>
    <row r="3046" spans="1:8">
      <c r="A3046" s="1383"/>
      <c r="E3046" s="1478"/>
      <c r="H3046" s="1478"/>
    </row>
    <row r="3047" spans="1:8">
      <c r="A3047" s="1383"/>
      <c r="E3047" s="1478"/>
      <c r="H3047" s="1478"/>
    </row>
    <row r="3048" spans="1:8">
      <c r="A3048" s="1383"/>
      <c r="E3048" s="1478"/>
      <c r="H3048" s="1478"/>
    </row>
    <row r="3049" spans="1:8">
      <c r="A3049" s="1383"/>
      <c r="E3049" s="1478"/>
      <c r="H3049" s="1478"/>
    </row>
    <row r="3050" spans="1:8">
      <c r="A3050" s="1383"/>
      <c r="E3050" s="1478"/>
      <c r="H3050" s="1478"/>
    </row>
    <row r="3051" spans="1:8">
      <c r="A3051" s="1383"/>
      <c r="E3051" s="1478"/>
      <c r="H3051" s="1478"/>
    </row>
    <row r="3052" spans="1:8">
      <c r="A3052" s="1383"/>
      <c r="E3052" s="1478"/>
      <c r="H3052" s="1478"/>
    </row>
    <row r="3053" spans="1:8">
      <c r="A3053" s="1383"/>
      <c r="E3053" s="1478"/>
      <c r="H3053" s="1478"/>
    </row>
    <row r="3054" spans="1:8">
      <c r="A3054" s="1383"/>
      <c r="E3054" s="1478"/>
      <c r="H3054" s="1478"/>
    </row>
    <row r="3055" spans="1:8">
      <c r="A3055" s="1383"/>
      <c r="E3055" s="1478"/>
      <c r="H3055" s="1478"/>
    </row>
    <row r="3056" spans="1:8">
      <c r="A3056" s="1383"/>
      <c r="E3056" s="1478"/>
      <c r="H3056" s="1478"/>
    </row>
    <row r="3057" spans="1:8">
      <c r="A3057" s="1383"/>
      <c r="E3057" s="1478"/>
      <c r="H3057" s="1478"/>
    </row>
    <row r="3058" spans="1:8">
      <c r="A3058" s="1383"/>
      <c r="E3058" s="1478"/>
      <c r="H3058" s="1478"/>
    </row>
    <row r="3059" spans="1:8">
      <c r="A3059" s="1383"/>
      <c r="E3059" s="1478"/>
      <c r="H3059" s="1478"/>
    </row>
    <row r="3060" spans="1:8">
      <c r="A3060" s="1383"/>
      <c r="E3060" s="1478"/>
      <c r="H3060" s="1478"/>
    </row>
    <row r="3061" spans="1:8">
      <c r="A3061" s="1383"/>
      <c r="E3061" s="1478"/>
      <c r="H3061" s="1478"/>
    </row>
    <row r="3062" spans="1:8">
      <c r="A3062" s="1383"/>
      <c r="E3062" s="1478"/>
      <c r="H3062" s="1478"/>
    </row>
    <row r="3063" spans="1:8">
      <c r="A3063" s="1383"/>
      <c r="E3063" s="1478"/>
      <c r="H3063" s="1478"/>
    </row>
    <row r="3064" spans="1:8">
      <c r="A3064" s="1383"/>
      <c r="E3064" s="1478"/>
      <c r="H3064" s="1478"/>
    </row>
    <row r="3065" spans="1:8">
      <c r="A3065" s="1383"/>
      <c r="E3065" s="1478"/>
      <c r="H3065" s="1478"/>
    </row>
    <row r="3066" spans="1:8">
      <c r="A3066" s="1383"/>
      <c r="E3066" s="1478"/>
      <c r="H3066" s="1478"/>
    </row>
    <row r="3067" spans="1:8">
      <c r="A3067" s="1383"/>
      <c r="E3067" s="1478"/>
      <c r="H3067" s="1478"/>
    </row>
    <row r="3068" spans="1:8">
      <c r="A3068" s="1383"/>
      <c r="E3068" s="1478"/>
      <c r="H3068" s="1478"/>
    </row>
    <row r="3069" spans="1:8">
      <c r="A3069" s="1383"/>
      <c r="E3069" s="1478"/>
      <c r="H3069" s="1478"/>
    </row>
    <row r="3070" spans="1:8">
      <c r="A3070" s="1383"/>
      <c r="E3070" s="1478"/>
      <c r="H3070" s="1478"/>
    </row>
    <row r="3071" spans="1:8">
      <c r="A3071" s="1383"/>
      <c r="E3071" s="1478"/>
      <c r="H3071" s="1478"/>
    </row>
    <row r="3072" spans="1:8">
      <c r="A3072" s="1383"/>
      <c r="E3072" s="1478"/>
      <c r="H3072" s="1478"/>
    </row>
    <row r="3073" spans="1:8">
      <c r="A3073" s="1383"/>
      <c r="E3073" s="1478"/>
      <c r="H3073" s="1478"/>
    </row>
    <row r="3074" spans="1:8">
      <c r="A3074" s="1383"/>
      <c r="E3074" s="1478"/>
      <c r="H3074" s="1478"/>
    </row>
    <row r="3075" spans="1:8">
      <c r="A3075" s="1383"/>
      <c r="E3075" s="1478"/>
      <c r="H3075" s="1478"/>
    </row>
    <row r="3076" spans="1:8">
      <c r="A3076" s="1383"/>
      <c r="E3076" s="1478"/>
      <c r="H3076" s="1478"/>
    </row>
    <row r="3077" spans="1:8">
      <c r="A3077" s="1383"/>
      <c r="E3077" s="1478"/>
      <c r="H3077" s="1478"/>
    </row>
    <row r="3078" spans="1:8">
      <c r="A3078" s="1383"/>
      <c r="E3078" s="1478"/>
      <c r="H3078" s="1478"/>
    </row>
    <row r="3079" spans="1:8">
      <c r="A3079" s="1383"/>
      <c r="E3079" s="1478"/>
      <c r="H3079" s="1478"/>
    </row>
    <row r="3080" spans="1:8">
      <c r="A3080" s="1383"/>
      <c r="E3080" s="1478"/>
      <c r="H3080" s="1478"/>
    </row>
    <row r="3081" spans="1:8">
      <c r="A3081" s="1383"/>
      <c r="E3081" s="1478"/>
      <c r="H3081" s="1478"/>
    </row>
    <row r="3082" spans="1:8">
      <c r="A3082" s="1383"/>
      <c r="E3082" s="1478"/>
      <c r="H3082" s="1478"/>
    </row>
    <row r="3083" spans="1:8">
      <c r="A3083" s="1383"/>
      <c r="E3083" s="1478"/>
      <c r="H3083" s="1478"/>
    </row>
    <row r="3084" spans="1:8">
      <c r="A3084" s="1383"/>
      <c r="E3084" s="1478"/>
      <c r="H3084" s="1478"/>
    </row>
    <row r="3085" spans="1:8">
      <c r="A3085" s="1383"/>
      <c r="E3085" s="1478"/>
      <c r="H3085" s="1478"/>
    </row>
    <row r="3086" spans="1:8">
      <c r="A3086" s="1383"/>
      <c r="E3086" s="1478"/>
      <c r="H3086" s="1478"/>
    </row>
    <row r="3087" spans="1:8">
      <c r="A3087" s="1383"/>
      <c r="E3087" s="1478"/>
      <c r="H3087" s="1478"/>
    </row>
    <row r="3088" spans="1:8">
      <c r="A3088" s="1383"/>
      <c r="E3088" s="1478"/>
      <c r="H3088" s="1478"/>
    </row>
    <row r="3089" spans="1:8">
      <c r="A3089" s="1383"/>
      <c r="E3089" s="1478"/>
      <c r="H3089" s="1478"/>
    </row>
    <row r="3090" spans="1:8">
      <c r="A3090" s="1383"/>
      <c r="E3090" s="1478"/>
      <c r="H3090" s="1478"/>
    </row>
    <row r="3091" spans="1:8">
      <c r="A3091" s="1383"/>
      <c r="E3091" s="1478"/>
      <c r="H3091" s="1478"/>
    </row>
    <row r="3092" spans="1:8">
      <c r="A3092" s="1383"/>
      <c r="E3092" s="1478"/>
      <c r="H3092" s="1478"/>
    </row>
    <row r="3093" spans="1:8">
      <c r="A3093" s="1383"/>
      <c r="E3093" s="1478"/>
      <c r="H3093" s="1478"/>
    </row>
    <row r="3094" spans="1:8">
      <c r="A3094" s="1383"/>
      <c r="E3094" s="1478"/>
      <c r="H3094" s="1478"/>
    </row>
    <row r="3095" spans="1:8">
      <c r="A3095" s="1383"/>
      <c r="E3095" s="1478"/>
      <c r="H3095" s="1478"/>
    </row>
    <row r="3096" spans="1:8">
      <c r="A3096" s="1383"/>
      <c r="E3096" s="1478"/>
      <c r="H3096" s="1478"/>
    </row>
    <row r="3097" spans="1:8">
      <c r="A3097" s="1383"/>
      <c r="E3097" s="1478"/>
      <c r="H3097" s="1478"/>
    </row>
    <row r="3098" spans="1:8">
      <c r="A3098" s="1383"/>
      <c r="E3098" s="1478"/>
      <c r="H3098" s="1478"/>
    </row>
    <row r="3099" spans="1:8">
      <c r="A3099" s="1383"/>
      <c r="E3099" s="1478"/>
      <c r="H3099" s="1478"/>
    </row>
    <row r="3100" spans="1:8">
      <c r="A3100" s="1383"/>
      <c r="E3100" s="1478"/>
      <c r="H3100" s="1478"/>
    </row>
    <row r="3101" spans="1:8">
      <c r="A3101" s="1383"/>
      <c r="E3101" s="1478"/>
      <c r="H3101" s="1478"/>
    </row>
    <row r="3102" spans="1:8">
      <c r="A3102" s="1383"/>
      <c r="E3102" s="1478"/>
      <c r="H3102" s="1478"/>
    </row>
    <row r="3103" spans="1:8">
      <c r="A3103" s="1383"/>
      <c r="E3103" s="1478"/>
      <c r="H3103" s="1478"/>
    </row>
    <row r="3104" spans="1:8">
      <c r="A3104" s="1383"/>
      <c r="E3104" s="1478"/>
      <c r="H3104" s="1478"/>
    </row>
    <row r="3105" spans="1:8">
      <c r="A3105" s="1383"/>
      <c r="E3105" s="1478"/>
      <c r="H3105" s="1478"/>
    </row>
    <row r="3106" spans="1:8">
      <c r="A3106" s="1383"/>
      <c r="E3106" s="1478"/>
      <c r="H3106" s="1478"/>
    </row>
    <row r="3107" spans="1:8">
      <c r="A3107" s="1383"/>
      <c r="E3107" s="1478"/>
      <c r="H3107" s="1478"/>
    </row>
    <row r="3108" spans="1:8">
      <c r="A3108" s="1383"/>
      <c r="E3108" s="1478"/>
      <c r="H3108" s="1478"/>
    </row>
    <row r="3109" spans="1:8">
      <c r="A3109" s="1383"/>
      <c r="E3109" s="1478"/>
      <c r="H3109" s="1478"/>
    </row>
    <row r="3110" spans="1:8">
      <c r="A3110" s="1383"/>
      <c r="E3110" s="1478"/>
      <c r="H3110" s="1478"/>
    </row>
    <row r="3111" spans="1:8">
      <c r="A3111" s="1383"/>
      <c r="E3111" s="1478"/>
      <c r="H3111" s="1478"/>
    </row>
    <row r="3112" spans="1:8">
      <c r="A3112" s="1383"/>
      <c r="E3112" s="1478"/>
      <c r="H3112" s="1478"/>
    </row>
    <row r="3113" spans="1:8">
      <c r="A3113" s="1383"/>
      <c r="E3113" s="1478"/>
      <c r="H3113" s="1478"/>
    </row>
    <row r="3114" spans="1:8">
      <c r="A3114" s="1383"/>
      <c r="E3114" s="1478"/>
      <c r="H3114" s="1478"/>
    </row>
    <row r="3115" spans="1:8">
      <c r="A3115" s="1383"/>
      <c r="E3115" s="1478"/>
      <c r="H3115" s="1478"/>
    </row>
    <row r="3116" spans="1:8">
      <c r="A3116" s="1383"/>
      <c r="E3116" s="1478"/>
      <c r="H3116" s="1478"/>
    </row>
    <row r="3117" spans="1:8">
      <c r="A3117" s="1383"/>
      <c r="E3117" s="1478"/>
      <c r="H3117" s="1478"/>
    </row>
    <row r="3118" spans="1:8">
      <c r="A3118" s="1383"/>
      <c r="E3118" s="1478"/>
      <c r="H3118" s="1478"/>
    </row>
    <row r="3119" spans="1:8">
      <c r="A3119" s="1383"/>
      <c r="E3119" s="1478"/>
      <c r="H3119" s="1478"/>
    </row>
    <row r="3120" spans="1:8">
      <c r="A3120" s="1383"/>
      <c r="E3120" s="1478"/>
      <c r="H3120" s="1478"/>
    </row>
    <row r="3121" spans="1:8">
      <c r="A3121" s="1383"/>
      <c r="E3121" s="1478"/>
      <c r="H3121" s="1478"/>
    </row>
    <row r="3122" spans="1:8">
      <c r="A3122" s="1383"/>
      <c r="E3122" s="1478"/>
      <c r="H3122" s="1478"/>
    </row>
    <row r="3123" spans="1:8">
      <c r="A3123" s="1383"/>
      <c r="E3123" s="1478"/>
      <c r="H3123" s="1478"/>
    </row>
    <row r="3124" spans="1:8">
      <c r="A3124" s="1383"/>
      <c r="E3124" s="1478"/>
      <c r="H3124" s="1478"/>
    </row>
    <row r="3125" spans="1:8">
      <c r="A3125" s="1383"/>
      <c r="E3125" s="1478"/>
      <c r="H3125" s="1478"/>
    </row>
    <row r="3126" spans="1:8">
      <c r="A3126" s="1383"/>
      <c r="E3126" s="1478"/>
      <c r="H3126" s="1478"/>
    </row>
    <row r="3127" spans="1:8">
      <c r="A3127" s="1383"/>
      <c r="E3127" s="1478"/>
      <c r="H3127" s="1478"/>
    </row>
    <row r="3128" spans="1:8">
      <c r="A3128" s="1383"/>
      <c r="E3128" s="1478"/>
      <c r="H3128" s="1478"/>
    </row>
    <row r="3129" spans="1:8">
      <c r="A3129" s="1383"/>
      <c r="E3129" s="1478"/>
      <c r="H3129" s="1478"/>
    </row>
    <row r="3130" spans="1:8">
      <c r="A3130" s="1383"/>
      <c r="E3130" s="1478"/>
      <c r="H3130" s="1478"/>
    </row>
    <row r="3131" spans="1:8">
      <c r="A3131" s="1383"/>
      <c r="E3131" s="1478"/>
      <c r="H3131" s="1478"/>
    </row>
    <row r="3132" spans="1:8">
      <c r="A3132" s="1383"/>
      <c r="E3132" s="1478"/>
      <c r="H3132" s="1478"/>
    </row>
    <row r="3133" spans="1:8">
      <c r="A3133" s="1383"/>
      <c r="E3133" s="1478"/>
      <c r="H3133" s="1478"/>
    </row>
    <row r="3134" spans="1:8">
      <c r="A3134" s="1383"/>
      <c r="E3134" s="1478"/>
      <c r="H3134" s="1478"/>
    </row>
    <row r="3135" spans="1:8">
      <c r="A3135" s="1383"/>
      <c r="E3135" s="1478"/>
      <c r="H3135" s="1478"/>
    </row>
    <row r="3136" spans="1:8">
      <c r="A3136" s="1383"/>
      <c r="E3136" s="1478"/>
      <c r="H3136" s="1478"/>
    </row>
    <row r="3137" spans="1:8">
      <c r="A3137" s="1383"/>
      <c r="E3137" s="1478"/>
      <c r="H3137" s="1478"/>
    </row>
    <row r="3138" spans="1:8">
      <c r="A3138" s="1383"/>
      <c r="E3138" s="1478"/>
      <c r="H3138" s="1478"/>
    </row>
    <row r="3139" spans="1:8">
      <c r="A3139" s="1383"/>
      <c r="E3139" s="1478"/>
      <c r="H3139" s="1478"/>
    </row>
    <row r="3140" spans="1:8">
      <c r="A3140" s="1383"/>
      <c r="E3140" s="1478"/>
      <c r="H3140" s="1478"/>
    </row>
    <row r="3141" spans="1:8">
      <c r="A3141" s="1383"/>
      <c r="E3141" s="1478"/>
      <c r="H3141" s="1478"/>
    </row>
    <row r="3142" spans="1:8">
      <c r="A3142" s="1383"/>
      <c r="E3142" s="1478"/>
      <c r="H3142" s="1478"/>
    </row>
    <row r="3143" spans="1:8">
      <c r="A3143" s="1383"/>
      <c r="E3143" s="1478"/>
      <c r="H3143" s="1478"/>
    </row>
    <row r="3144" spans="1:8">
      <c r="A3144" s="1383"/>
      <c r="E3144" s="1478"/>
      <c r="H3144" s="1478"/>
    </row>
    <row r="3145" spans="1:8">
      <c r="A3145" s="1383"/>
      <c r="E3145" s="1478"/>
      <c r="H3145" s="1478"/>
    </row>
    <row r="3146" spans="1:8">
      <c r="A3146" s="1383"/>
      <c r="E3146" s="1478"/>
      <c r="H3146" s="1478"/>
    </row>
    <row r="3147" spans="1:8">
      <c r="A3147" s="1383"/>
      <c r="E3147" s="1478"/>
      <c r="H3147" s="1478"/>
    </row>
    <row r="3148" spans="1:8">
      <c r="A3148" s="1383"/>
      <c r="E3148" s="1478"/>
      <c r="H3148" s="1478"/>
    </row>
    <row r="3149" spans="1:8">
      <c r="A3149" s="1383"/>
      <c r="E3149" s="1478"/>
      <c r="H3149" s="1478"/>
    </row>
    <row r="3150" spans="1:8">
      <c r="A3150" s="1383"/>
      <c r="E3150" s="1478"/>
      <c r="H3150" s="1478"/>
    </row>
    <row r="3151" spans="1:8">
      <c r="A3151" s="1383"/>
      <c r="E3151" s="1478"/>
      <c r="H3151" s="1478"/>
    </row>
    <row r="3152" spans="1:8">
      <c r="A3152" s="1383"/>
      <c r="E3152" s="1478"/>
      <c r="H3152" s="1478"/>
    </row>
    <row r="3153" spans="1:8">
      <c r="A3153" s="1383"/>
      <c r="E3153" s="1478"/>
      <c r="H3153" s="1478"/>
    </row>
    <row r="3154" spans="1:8">
      <c r="A3154" s="1383"/>
      <c r="E3154" s="1478"/>
      <c r="H3154" s="1478"/>
    </row>
    <row r="3155" spans="1:8">
      <c r="A3155" s="1383"/>
      <c r="E3155" s="1478"/>
      <c r="H3155" s="1478"/>
    </row>
    <row r="3156" spans="1:8">
      <c r="A3156" s="1383"/>
      <c r="E3156" s="1478"/>
      <c r="H3156" s="1478"/>
    </row>
    <row r="3157" spans="1:8">
      <c r="A3157" s="1383"/>
      <c r="E3157" s="1478"/>
      <c r="H3157" s="1478"/>
    </row>
    <row r="3158" spans="1:8">
      <c r="A3158" s="1383"/>
      <c r="E3158" s="1478"/>
      <c r="H3158" s="1478"/>
    </row>
    <row r="3159" spans="1:8">
      <c r="A3159" s="1383"/>
      <c r="E3159" s="1478"/>
      <c r="H3159" s="1478"/>
    </row>
    <row r="3160" spans="1:8">
      <c r="A3160" s="1383"/>
      <c r="E3160" s="1478"/>
      <c r="H3160" s="1478"/>
    </row>
    <row r="3161" spans="1:8">
      <c r="A3161" s="1383"/>
      <c r="E3161" s="1478"/>
      <c r="H3161" s="1478"/>
    </row>
    <row r="3162" spans="1:8">
      <c r="A3162" s="1383"/>
      <c r="E3162" s="1478"/>
      <c r="H3162" s="1478"/>
    </row>
    <row r="3163" spans="1:8">
      <c r="A3163" s="1383"/>
      <c r="E3163" s="1478"/>
      <c r="H3163" s="1478"/>
    </row>
    <row r="3164" spans="1:8">
      <c r="A3164" s="1383"/>
      <c r="E3164" s="1478"/>
      <c r="H3164" s="1478"/>
    </row>
    <row r="3165" spans="1:8">
      <c r="A3165" s="1383"/>
      <c r="E3165" s="1478"/>
      <c r="H3165" s="1478"/>
    </row>
    <row r="3166" spans="1:8">
      <c r="A3166" s="1383"/>
      <c r="E3166" s="1478"/>
      <c r="H3166" s="1478"/>
    </row>
    <row r="3167" spans="1:8">
      <c r="A3167" s="1383"/>
      <c r="E3167" s="1478"/>
      <c r="H3167" s="1478"/>
    </row>
    <row r="3168" spans="1:8">
      <c r="A3168" s="1383"/>
      <c r="E3168" s="1478"/>
      <c r="H3168" s="1478"/>
    </row>
    <row r="3169" spans="1:8">
      <c r="A3169" s="1383"/>
      <c r="E3169" s="1478"/>
      <c r="H3169" s="1478"/>
    </row>
    <row r="3170" spans="1:8">
      <c r="A3170" s="1383"/>
      <c r="E3170" s="1478"/>
      <c r="H3170" s="1478"/>
    </row>
    <row r="3171" spans="1:8">
      <c r="A3171" s="1383"/>
      <c r="E3171" s="1478"/>
      <c r="H3171" s="1478"/>
    </row>
    <row r="3172" spans="1:8">
      <c r="A3172" s="1383"/>
      <c r="E3172" s="1478"/>
      <c r="H3172" s="1478"/>
    </row>
    <row r="3173" spans="1:8">
      <c r="A3173" s="1383"/>
      <c r="E3173" s="1478"/>
      <c r="H3173" s="1478"/>
    </row>
    <row r="3174" spans="1:8">
      <c r="A3174" s="1383"/>
      <c r="E3174" s="1478"/>
      <c r="H3174" s="1478"/>
    </row>
    <row r="3175" spans="1:8">
      <c r="A3175" s="1383"/>
      <c r="E3175" s="1478"/>
      <c r="H3175" s="1478"/>
    </row>
    <row r="3176" spans="1:8">
      <c r="A3176" s="1383"/>
      <c r="E3176" s="1478"/>
      <c r="H3176" s="1478"/>
    </row>
    <row r="3177" spans="1:8">
      <c r="A3177" s="1383"/>
      <c r="E3177" s="1478"/>
      <c r="H3177" s="1478"/>
    </row>
    <row r="3178" spans="1:8">
      <c r="A3178" s="1383"/>
      <c r="E3178" s="1478"/>
      <c r="H3178" s="1478"/>
    </row>
    <row r="3179" spans="1:8">
      <c r="A3179" s="1383"/>
      <c r="E3179" s="1478"/>
      <c r="H3179" s="1478"/>
    </row>
    <row r="3180" spans="1:8">
      <c r="A3180" s="1383"/>
      <c r="E3180" s="1478"/>
      <c r="H3180" s="1478"/>
    </row>
    <row r="3181" spans="1:8">
      <c r="A3181" s="1383"/>
      <c r="E3181" s="1478"/>
      <c r="H3181" s="1478"/>
    </row>
    <row r="3182" spans="1:8">
      <c r="A3182" s="1383"/>
      <c r="E3182" s="1478"/>
      <c r="H3182" s="1478"/>
    </row>
    <row r="3183" spans="1:8">
      <c r="A3183" s="1383"/>
      <c r="E3183" s="1478"/>
      <c r="H3183" s="1478"/>
    </row>
    <row r="3184" spans="1:8">
      <c r="A3184" s="1383"/>
      <c r="E3184" s="1478"/>
      <c r="H3184" s="1478"/>
    </row>
    <row r="3185" spans="1:8">
      <c r="A3185" s="1383"/>
      <c r="E3185" s="1478"/>
      <c r="H3185" s="1478"/>
    </row>
    <row r="3186" spans="1:8">
      <c r="A3186" s="1383"/>
      <c r="E3186" s="1478"/>
      <c r="H3186" s="1478"/>
    </row>
    <row r="3187" spans="1:8">
      <c r="A3187" s="1383"/>
      <c r="E3187" s="1478"/>
      <c r="H3187" s="1478"/>
    </row>
    <row r="3188" spans="1:8">
      <c r="A3188" s="1383"/>
      <c r="E3188" s="1478"/>
      <c r="H3188" s="1478"/>
    </row>
    <row r="3189" spans="1:8">
      <c r="A3189" s="1383"/>
      <c r="E3189" s="1478"/>
      <c r="H3189" s="1478"/>
    </row>
    <row r="3190" spans="1:8">
      <c r="A3190" s="1383"/>
      <c r="E3190" s="1478"/>
      <c r="H3190" s="1478"/>
    </row>
    <row r="3191" spans="1:8">
      <c r="A3191" s="1383"/>
      <c r="E3191" s="1478"/>
      <c r="H3191" s="1478"/>
    </row>
    <row r="3192" spans="1:8">
      <c r="A3192" s="1383"/>
      <c r="E3192" s="1478"/>
      <c r="H3192" s="1478"/>
    </row>
    <row r="3193" spans="1:8">
      <c r="A3193" s="1383"/>
      <c r="E3193" s="1478"/>
      <c r="H3193" s="1478"/>
    </row>
    <row r="3194" spans="1:8">
      <c r="A3194" s="1383"/>
      <c r="E3194" s="1478"/>
      <c r="H3194" s="1478"/>
    </row>
    <row r="3195" spans="1:8">
      <c r="A3195" s="1383"/>
      <c r="E3195" s="1478"/>
      <c r="H3195" s="1478"/>
    </row>
    <row r="3196" spans="1:8">
      <c r="A3196" s="1383"/>
      <c r="E3196" s="1478"/>
      <c r="H3196" s="1478"/>
    </row>
    <row r="3197" spans="1:8">
      <c r="A3197" s="1383"/>
      <c r="E3197" s="1478"/>
      <c r="H3197" s="1478"/>
    </row>
    <row r="3198" spans="1:8">
      <c r="A3198" s="1383"/>
      <c r="E3198" s="1478"/>
      <c r="H3198" s="1478"/>
    </row>
    <row r="3199" spans="1:8">
      <c r="A3199" s="1383"/>
      <c r="E3199" s="1478"/>
      <c r="H3199" s="1478"/>
    </row>
    <row r="3200" spans="1:8">
      <c r="A3200" s="1383"/>
      <c r="E3200" s="1478"/>
      <c r="H3200" s="1478"/>
    </row>
    <row r="3201" spans="1:8">
      <c r="A3201" s="1383"/>
      <c r="E3201" s="1478"/>
      <c r="H3201" s="1478"/>
    </row>
    <row r="3202" spans="1:8">
      <c r="A3202" s="1383"/>
      <c r="E3202" s="1478"/>
      <c r="H3202" s="1478"/>
    </row>
    <row r="3203" spans="1:8">
      <c r="A3203" s="1383"/>
      <c r="E3203" s="1478"/>
      <c r="H3203" s="1478"/>
    </row>
    <row r="3204" spans="1:8">
      <c r="A3204" s="1383"/>
      <c r="E3204" s="1478"/>
      <c r="H3204" s="1478"/>
    </row>
    <row r="3205" spans="1:8">
      <c r="A3205" s="1383"/>
      <c r="E3205" s="1478"/>
      <c r="H3205" s="1478"/>
    </row>
    <row r="3206" spans="1:8">
      <c r="A3206" s="1383"/>
      <c r="E3206" s="1478"/>
      <c r="H3206" s="1478"/>
    </row>
    <row r="3207" spans="1:8">
      <c r="A3207" s="1383"/>
      <c r="E3207" s="1478"/>
      <c r="H3207" s="1478"/>
    </row>
    <row r="3208" spans="1:8">
      <c r="A3208" s="1383"/>
      <c r="E3208" s="1478"/>
      <c r="H3208" s="1478"/>
    </row>
    <row r="3209" spans="1:8">
      <c r="A3209" s="1383"/>
      <c r="E3209" s="1478"/>
      <c r="H3209" s="1478"/>
    </row>
    <row r="3210" spans="1:8">
      <c r="A3210" s="1383"/>
      <c r="E3210" s="1478"/>
      <c r="H3210" s="1478"/>
    </row>
    <row r="3211" spans="1:8">
      <c r="A3211" s="1383"/>
      <c r="E3211" s="1478"/>
      <c r="H3211" s="1478"/>
    </row>
    <row r="3212" spans="1:8">
      <c r="A3212" s="1383"/>
      <c r="E3212" s="1478"/>
      <c r="H3212" s="1478"/>
    </row>
    <row r="3213" spans="1:8">
      <c r="A3213" s="1383"/>
      <c r="E3213" s="1478"/>
      <c r="H3213" s="1478"/>
    </row>
    <row r="3214" spans="1:8">
      <c r="A3214" s="1383"/>
      <c r="E3214" s="1478"/>
      <c r="H3214" s="1478"/>
    </row>
    <row r="3215" spans="1:8">
      <c r="A3215" s="1383"/>
      <c r="E3215" s="1478"/>
      <c r="H3215" s="1478"/>
    </row>
    <row r="3216" spans="1:8">
      <c r="A3216" s="1383"/>
      <c r="E3216" s="1478"/>
      <c r="H3216" s="1478"/>
    </row>
    <row r="3217" spans="1:8">
      <c r="A3217" s="1383"/>
      <c r="E3217" s="1478"/>
      <c r="H3217" s="1478"/>
    </row>
    <row r="3218" spans="1:8">
      <c r="A3218" s="1383"/>
      <c r="E3218" s="1478"/>
      <c r="H3218" s="1478"/>
    </row>
    <row r="3219" spans="1:8">
      <c r="A3219" s="1383"/>
      <c r="E3219" s="1478"/>
      <c r="H3219" s="1478"/>
    </row>
    <row r="3220" spans="1:8">
      <c r="A3220" s="1383"/>
      <c r="E3220" s="1478"/>
      <c r="H3220" s="1478"/>
    </row>
    <row r="3221" spans="1:8">
      <c r="A3221" s="1383"/>
      <c r="E3221" s="1478"/>
      <c r="H3221" s="1478"/>
    </row>
    <row r="3222" spans="1:8">
      <c r="A3222" s="1383"/>
      <c r="E3222" s="1478"/>
      <c r="H3222" s="1478"/>
    </row>
    <row r="3223" spans="1:8">
      <c r="A3223" s="1383"/>
      <c r="E3223" s="1478"/>
      <c r="H3223" s="1478"/>
    </row>
    <row r="3224" spans="1:8">
      <c r="A3224" s="1383"/>
      <c r="E3224" s="1478"/>
      <c r="H3224" s="1478"/>
    </row>
    <row r="3225" spans="1:8">
      <c r="A3225" s="1383"/>
      <c r="E3225" s="1478"/>
      <c r="H3225" s="1478"/>
    </row>
    <row r="3226" spans="1:8">
      <c r="A3226" s="1383"/>
      <c r="E3226" s="1478"/>
      <c r="H3226" s="1478"/>
    </row>
    <row r="3227" spans="1:8">
      <c r="A3227" s="1383"/>
      <c r="E3227" s="1478"/>
      <c r="H3227" s="1478"/>
    </row>
    <row r="3228" spans="1:8">
      <c r="A3228" s="1383"/>
      <c r="E3228" s="1478"/>
      <c r="H3228" s="1478"/>
    </row>
    <row r="3229" spans="1:8">
      <c r="A3229" s="1383"/>
      <c r="E3229" s="1478"/>
      <c r="H3229" s="1478"/>
    </row>
    <row r="3230" spans="1:8">
      <c r="A3230" s="1383"/>
      <c r="E3230" s="1478"/>
      <c r="H3230" s="1478"/>
    </row>
    <row r="3231" spans="1:8">
      <c r="A3231" s="1383"/>
      <c r="E3231" s="1478"/>
      <c r="H3231" s="1478"/>
    </row>
    <row r="3232" spans="1:8">
      <c r="A3232" s="1383"/>
      <c r="E3232" s="1478"/>
      <c r="H3232" s="1478"/>
    </row>
    <row r="3233" spans="1:8">
      <c r="A3233" s="1383"/>
      <c r="E3233" s="1478"/>
      <c r="H3233" s="1478"/>
    </row>
    <row r="3234" spans="1:8">
      <c r="A3234" s="1383"/>
      <c r="E3234" s="1478"/>
      <c r="H3234" s="1478"/>
    </row>
    <row r="3235" spans="1:8">
      <c r="A3235" s="1383"/>
      <c r="E3235" s="1478"/>
      <c r="H3235" s="1478"/>
    </row>
    <row r="3236" spans="1:8">
      <c r="A3236" s="1383"/>
      <c r="E3236" s="1478"/>
      <c r="H3236" s="1478"/>
    </row>
    <row r="3237" spans="1:8">
      <c r="A3237" s="1383"/>
      <c r="E3237" s="1478"/>
      <c r="H3237" s="1478"/>
    </row>
    <row r="3238" spans="1:8">
      <c r="A3238" s="1383"/>
      <c r="E3238" s="1478"/>
      <c r="H3238" s="1478"/>
    </row>
    <row r="3239" spans="1:8">
      <c r="A3239" s="1383"/>
      <c r="E3239" s="1478"/>
      <c r="H3239" s="1478"/>
    </row>
    <row r="3240" spans="1:8">
      <c r="A3240" s="1383"/>
      <c r="E3240" s="1478"/>
      <c r="H3240" s="1478"/>
    </row>
    <row r="3241" spans="1:8">
      <c r="A3241" s="1383"/>
      <c r="E3241" s="1478"/>
      <c r="H3241" s="1478"/>
    </row>
    <row r="3242" spans="1:8">
      <c r="A3242" s="1383"/>
      <c r="E3242" s="1478"/>
      <c r="H3242" s="1478"/>
    </row>
    <row r="3243" spans="1:8">
      <c r="A3243" s="1383"/>
      <c r="E3243" s="1478"/>
      <c r="H3243" s="1478"/>
    </row>
    <row r="3244" spans="1:8">
      <c r="A3244" s="1383"/>
      <c r="E3244" s="1478"/>
      <c r="H3244" s="1478"/>
    </row>
    <row r="3245" spans="1:8">
      <c r="A3245" s="1383"/>
      <c r="E3245" s="1478"/>
      <c r="H3245" s="1478"/>
    </row>
    <row r="3246" spans="1:8">
      <c r="A3246" s="1383"/>
      <c r="E3246" s="1478"/>
      <c r="H3246" s="1478"/>
    </row>
    <row r="3247" spans="1:8">
      <c r="A3247" s="1383"/>
      <c r="E3247" s="1478"/>
      <c r="H3247" s="1478"/>
    </row>
    <row r="3248" spans="1:8">
      <c r="A3248" s="1383"/>
      <c r="E3248" s="1478"/>
      <c r="H3248" s="1478"/>
    </row>
    <row r="3249" spans="1:8">
      <c r="A3249" s="1383"/>
      <c r="E3249" s="1478"/>
      <c r="H3249" s="1478"/>
    </row>
    <row r="3250" spans="1:8">
      <c r="A3250" s="1383"/>
      <c r="E3250" s="1478"/>
      <c r="H3250" s="1478"/>
    </row>
    <row r="3251" spans="1:8">
      <c r="A3251" s="1383"/>
      <c r="E3251" s="1478"/>
      <c r="H3251" s="1478"/>
    </row>
    <row r="3252" spans="1:8">
      <c r="A3252" s="1383"/>
      <c r="E3252" s="1478"/>
      <c r="H3252" s="1478"/>
    </row>
    <row r="3253" spans="1:8">
      <c r="A3253" s="1383"/>
      <c r="E3253" s="1478"/>
      <c r="H3253" s="1478"/>
    </row>
    <row r="3254" spans="1:8">
      <c r="A3254" s="1383"/>
      <c r="E3254" s="1478"/>
      <c r="H3254" s="1478"/>
    </row>
    <row r="3255" spans="1:8">
      <c r="A3255" s="1383"/>
      <c r="E3255" s="1478"/>
      <c r="H3255" s="1478"/>
    </row>
    <row r="3256" spans="1:8">
      <c r="A3256" s="1383"/>
      <c r="E3256" s="1478"/>
      <c r="H3256" s="1478"/>
    </row>
    <row r="3257" spans="1:8">
      <c r="A3257" s="1383"/>
      <c r="E3257" s="1478"/>
      <c r="H3257" s="1478"/>
    </row>
    <row r="3258" spans="1:8">
      <c r="A3258" s="1383"/>
      <c r="E3258" s="1478"/>
      <c r="H3258" s="1478"/>
    </row>
    <row r="3259" spans="1:8">
      <c r="A3259" s="1383"/>
      <c r="E3259" s="1478"/>
      <c r="H3259" s="1478"/>
    </row>
    <row r="3260" spans="1:8">
      <c r="A3260" s="1383"/>
      <c r="E3260" s="1478"/>
      <c r="H3260" s="1478"/>
    </row>
    <row r="3261" spans="1:8">
      <c r="A3261" s="1383"/>
      <c r="E3261" s="1478"/>
      <c r="H3261" s="1478"/>
    </row>
    <row r="3262" spans="1:8">
      <c r="A3262" s="1383"/>
      <c r="E3262" s="1478"/>
      <c r="H3262" s="1478"/>
    </row>
    <row r="3263" spans="1:8">
      <c r="A3263" s="1383"/>
      <c r="E3263" s="1478"/>
      <c r="H3263" s="1478"/>
    </row>
    <row r="3264" spans="1:8">
      <c r="A3264" s="1383"/>
      <c r="E3264" s="1478"/>
      <c r="H3264" s="1478"/>
    </row>
    <row r="3265" spans="1:8">
      <c r="A3265" s="1383"/>
      <c r="E3265" s="1478"/>
      <c r="H3265" s="1478"/>
    </row>
    <row r="3266" spans="1:8">
      <c r="A3266" s="1383"/>
      <c r="E3266" s="1478"/>
      <c r="H3266" s="1478"/>
    </row>
    <row r="3267" spans="1:8">
      <c r="A3267" s="1383"/>
      <c r="E3267" s="1478"/>
      <c r="H3267" s="1478"/>
    </row>
    <row r="3268" spans="1:8">
      <c r="A3268" s="1383"/>
      <c r="E3268" s="1478"/>
      <c r="H3268" s="1478"/>
    </row>
    <row r="3269" spans="1:8">
      <c r="A3269" s="1383"/>
      <c r="E3269" s="1478"/>
      <c r="H3269" s="1478"/>
    </row>
    <row r="3270" spans="1:8">
      <c r="A3270" s="1383"/>
      <c r="E3270" s="1478"/>
      <c r="H3270" s="1478"/>
    </row>
    <row r="3271" spans="1:8">
      <c r="A3271" s="1383"/>
      <c r="E3271" s="1478"/>
      <c r="H3271" s="1478"/>
    </row>
    <row r="3272" spans="1:8">
      <c r="A3272" s="1383"/>
      <c r="E3272" s="1478"/>
      <c r="H3272" s="1478"/>
    </row>
    <row r="3273" spans="1:8">
      <c r="A3273" s="1383"/>
      <c r="E3273" s="1478"/>
      <c r="H3273" s="1478"/>
    </row>
    <row r="3274" spans="1:8">
      <c r="A3274" s="1383"/>
      <c r="E3274" s="1478"/>
      <c r="H3274" s="1478"/>
    </row>
    <row r="3275" spans="1:8">
      <c r="A3275" s="1383"/>
      <c r="E3275" s="1478"/>
      <c r="H3275" s="1478"/>
    </row>
    <row r="3276" spans="1:8">
      <c r="A3276" s="1383"/>
      <c r="E3276" s="1478"/>
      <c r="H3276" s="1478"/>
    </row>
    <row r="3277" spans="1:8">
      <c r="A3277" s="1383"/>
      <c r="E3277" s="1478"/>
      <c r="H3277" s="1478"/>
    </row>
    <row r="3278" spans="1:8">
      <c r="A3278" s="1383"/>
      <c r="E3278" s="1478"/>
      <c r="H3278" s="1478"/>
    </row>
    <row r="3279" spans="1:8">
      <c r="A3279" s="1383"/>
      <c r="E3279" s="1478"/>
      <c r="H3279" s="1478"/>
    </row>
    <row r="3280" spans="1:8">
      <c r="A3280" s="1383"/>
      <c r="E3280" s="1478"/>
      <c r="H3280" s="1478"/>
    </row>
    <row r="3281" spans="1:8">
      <c r="A3281" s="1383"/>
      <c r="E3281" s="1478"/>
      <c r="H3281" s="1478"/>
    </row>
    <row r="3282" spans="1:8">
      <c r="A3282" s="1383"/>
      <c r="E3282" s="1478"/>
      <c r="H3282" s="1478"/>
    </row>
    <row r="3283" spans="1:8">
      <c r="A3283" s="1383"/>
      <c r="E3283" s="1478"/>
      <c r="H3283" s="1478"/>
    </row>
    <row r="3284" spans="1:8">
      <c r="A3284" s="1383"/>
      <c r="E3284" s="1478"/>
      <c r="H3284" s="1478"/>
    </row>
    <row r="3285" spans="1:8">
      <c r="A3285" s="1383"/>
      <c r="E3285" s="1478"/>
      <c r="H3285" s="1478"/>
    </row>
    <row r="3286" spans="1:8">
      <c r="A3286" s="1383"/>
      <c r="E3286" s="1478"/>
      <c r="H3286" s="1478"/>
    </row>
    <row r="3287" spans="1:8">
      <c r="A3287" s="1383"/>
      <c r="E3287" s="1478"/>
      <c r="H3287" s="1478"/>
    </row>
    <row r="3288" spans="1:8">
      <c r="A3288" s="1383"/>
      <c r="E3288" s="1478"/>
      <c r="H3288" s="1478"/>
    </row>
    <row r="3289" spans="1:8">
      <c r="A3289" s="1383"/>
      <c r="E3289" s="1478"/>
      <c r="H3289" s="1478"/>
    </row>
    <row r="3290" spans="1:8">
      <c r="A3290" s="1383"/>
      <c r="E3290" s="1478"/>
      <c r="H3290" s="1478"/>
    </row>
    <row r="3291" spans="1:8">
      <c r="A3291" s="1383"/>
      <c r="E3291" s="1478"/>
      <c r="H3291" s="1478"/>
    </row>
    <row r="3292" spans="1:8">
      <c r="A3292" s="1383"/>
      <c r="E3292" s="1478"/>
      <c r="H3292" s="1478"/>
    </row>
    <row r="3293" spans="1:8">
      <c r="A3293" s="1383"/>
      <c r="E3293" s="1478"/>
      <c r="H3293" s="1478"/>
    </row>
    <row r="3294" spans="1:8">
      <c r="A3294" s="1383"/>
      <c r="E3294" s="1478"/>
      <c r="H3294" s="1478"/>
    </row>
    <row r="3295" spans="1:8">
      <c r="A3295" s="1383"/>
      <c r="E3295" s="1478"/>
      <c r="H3295" s="1478"/>
    </row>
    <row r="3296" spans="1:8">
      <c r="A3296" s="1383"/>
      <c r="E3296" s="1478"/>
      <c r="H3296" s="1478"/>
    </row>
    <row r="3297" spans="1:8">
      <c r="A3297" s="1383"/>
      <c r="E3297" s="1478"/>
      <c r="H3297" s="1478"/>
    </row>
    <row r="3298" spans="1:8">
      <c r="A3298" s="1383"/>
      <c r="E3298" s="1478"/>
      <c r="H3298" s="1478"/>
    </row>
    <row r="3299" spans="1:8">
      <c r="A3299" s="1383"/>
      <c r="E3299" s="1478"/>
      <c r="H3299" s="1478"/>
    </row>
    <row r="3300" spans="1:8">
      <c r="A3300" s="1383"/>
      <c r="E3300" s="1478"/>
      <c r="H3300" s="1478"/>
    </row>
    <row r="3301" spans="1:8">
      <c r="A3301" s="1383"/>
      <c r="E3301" s="1478"/>
      <c r="H3301" s="1478"/>
    </row>
    <row r="3302" spans="1:8">
      <c r="A3302" s="1383"/>
      <c r="E3302" s="1478"/>
      <c r="H3302" s="1478"/>
    </row>
    <row r="3303" spans="1:8">
      <c r="A3303" s="1383"/>
      <c r="E3303" s="1478"/>
      <c r="H3303" s="1478"/>
    </row>
    <row r="3304" spans="1:8">
      <c r="A3304" s="1383"/>
      <c r="E3304" s="1478"/>
      <c r="H3304" s="1478"/>
    </row>
    <row r="3305" spans="1:8">
      <c r="A3305" s="1383"/>
      <c r="E3305" s="1478"/>
      <c r="H3305" s="1478"/>
    </row>
    <row r="3306" spans="1:8">
      <c r="A3306" s="1383"/>
      <c r="E3306" s="1478"/>
      <c r="H3306" s="1478"/>
    </row>
    <row r="3307" spans="1:8">
      <c r="A3307" s="1383"/>
      <c r="E3307" s="1478"/>
      <c r="H3307" s="1478"/>
    </row>
    <row r="3308" spans="1:8">
      <c r="A3308" s="1383"/>
      <c r="E3308" s="1478"/>
      <c r="H3308" s="1478"/>
    </row>
    <row r="3309" spans="1:8">
      <c r="A3309" s="1383"/>
      <c r="E3309" s="1478"/>
      <c r="H3309" s="1478"/>
    </row>
    <row r="3310" spans="1:8">
      <c r="A3310" s="1383"/>
      <c r="E3310" s="1478"/>
      <c r="H3310" s="1478"/>
    </row>
    <row r="3311" spans="1:8">
      <c r="A3311" s="1383"/>
      <c r="E3311" s="1478"/>
      <c r="H3311" s="1478"/>
    </row>
    <row r="3312" spans="1:8">
      <c r="A3312" s="1383"/>
      <c r="E3312" s="1478"/>
      <c r="H3312" s="1478"/>
    </row>
    <row r="3313" spans="1:8">
      <c r="A3313" s="1383"/>
      <c r="E3313" s="1478"/>
      <c r="H3313" s="1478"/>
    </row>
    <row r="3314" spans="1:8">
      <c r="A3314" s="1383"/>
      <c r="E3314" s="1478"/>
      <c r="H3314" s="1478"/>
    </row>
    <row r="3315" spans="1:8">
      <c r="A3315" s="1383"/>
      <c r="E3315" s="1478"/>
      <c r="H3315" s="1478"/>
    </row>
    <row r="3316" spans="1:8">
      <c r="A3316" s="1383"/>
      <c r="E3316" s="1478"/>
      <c r="H3316" s="1478"/>
    </row>
    <row r="3317" spans="1:8">
      <c r="A3317" s="1383"/>
      <c r="E3317" s="1478"/>
      <c r="H3317" s="1478"/>
    </row>
    <row r="3318" spans="1:8">
      <c r="A3318" s="1383"/>
      <c r="E3318" s="1478"/>
      <c r="H3318" s="1478"/>
    </row>
    <row r="3319" spans="1:8">
      <c r="A3319" s="1383"/>
      <c r="E3319" s="1478"/>
      <c r="H3319" s="1478"/>
    </row>
    <row r="3320" spans="1:8">
      <c r="A3320" s="1383"/>
      <c r="E3320" s="1478"/>
      <c r="H3320" s="1478"/>
    </row>
    <row r="3321" spans="1:8">
      <c r="A3321" s="1383"/>
      <c r="E3321" s="1478"/>
      <c r="H3321" s="1478"/>
    </row>
    <row r="3322" spans="1:8">
      <c r="A3322" s="1383"/>
      <c r="E3322" s="1478"/>
      <c r="H3322" s="1478"/>
    </row>
    <row r="3323" spans="1:8">
      <c r="A3323" s="1383"/>
      <c r="E3323" s="1478"/>
      <c r="H3323" s="1478"/>
    </row>
    <row r="3324" spans="1:8">
      <c r="A3324" s="1383"/>
      <c r="E3324" s="1478"/>
      <c r="H3324" s="1478"/>
    </row>
    <row r="3325" spans="1:8">
      <c r="A3325" s="1383"/>
      <c r="E3325" s="1478"/>
      <c r="H3325" s="1478"/>
    </row>
    <row r="3326" spans="1:8">
      <c r="A3326" s="1383"/>
      <c r="E3326" s="1478"/>
      <c r="H3326" s="1478"/>
    </row>
    <row r="3327" spans="1:8">
      <c r="A3327" s="1383"/>
      <c r="E3327" s="1478"/>
      <c r="H3327" s="1478"/>
    </row>
    <row r="3328" spans="1:8">
      <c r="A3328" s="1383"/>
      <c r="E3328" s="1478"/>
      <c r="H3328" s="1478"/>
    </row>
    <row r="3329" spans="1:8">
      <c r="A3329" s="1383"/>
      <c r="E3329" s="1478"/>
      <c r="H3329" s="1478"/>
    </row>
    <row r="3330" spans="1:8">
      <c r="A3330" s="1383"/>
      <c r="E3330" s="1478"/>
      <c r="H3330" s="1478"/>
    </row>
    <row r="3331" spans="1:8">
      <c r="A3331" s="1383"/>
      <c r="E3331" s="1478"/>
      <c r="H3331" s="1478"/>
    </row>
    <row r="3332" spans="1:8">
      <c r="A3332" s="1383"/>
      <c r="E3332" s="1478"/>
      <c r="H3332" s="1478"/>
    </row>
    <row r="3333" spans="1:8">
      <c r="A3333" s="1383"/>
      <c r="E3333" s="1478"/>
      <c r="H3333" s="1478"/>
    </row>
    <row r="3334" spans="1:8">
      <c r="A3334" s="1383"/>
      <c r="E3334" s="1478"/>
      <c r="H3334" s="1478"/>
    </row>
    <row r="3335" spans="1:8">
      <c r="A3335" s="1383"/>
      <c r="E3335" s="1478"/>
      <c r="H3335" s="1478"/>
    </row>
    <row r="3336" spans="1:8">
      <c r="A3336" s="1383"/>
      <c r="E3336" s="1478"/>
      <c r="H3336" s="1478"/>
    </row>
    <row r="3337" spans="1:8">
      <c r="A3337" s="1383"/>
      <c r="E3337" s="1478"/>
      <c r="H3337" s="1478"/>
    </row>
    <row r="3338" spans="1:8">
      <c r="A3338" s="1383"/>
      <c r="E3338" s="1478"/>
      <c r="H3338" s="1478"/>
    </row>
    <row r="3339" spans="1:8">
      <c r="A3339" s="1383"/>
      <c r="E3339" s="1478"/>
      <c r="H3339" s="1478"/>
    </row>
    <row r="3340" spans="1:8">
      <c r="A3340" s="1383"/>
      <c r="E3340" s="1478"/>
      <c r="H3340" s="1478"/>
    </row>
    <row r="3341" spans="1:8">
      <c r="A3341" s="1383"/>
      <c r="E3341" s="1478"/>
      <c r="H3341" s="1478"/>
    </row>
    <row r="3342" spans="1:8">
      <c r="A3342" s="1383"/>
      <c r="E3342" s="1478"/>
      <c r="H3342" s="1478"/>
    </row>
    <row r="3343" spans="1:8">
      <c r="A3343" s="1383"/>
      <c r="E3343" s="1478"/>
      <c r="H3343" s="1478"/>
    </row>
    <row r="3344" spans="1:8">
      <c r="A3344" s="1383"/>
      <c r="E3344" s="1478"/>
      <c r="H3344" s="1478"/>
    </row>
    <row r="3345" spans="1:8">
      <c r="A3345" s="1383"/>
      <c r="E3345" s="1478"/>
      <c r="H3345" s="1478"/>
    </row>
    <row r="3346" spans="1:8">
      <c r="A3346" s="1383"/>
      <c r="E3346" s="1478"/>
      <c r="H3346" s="1478"/>
    </row>
    <row r="3347" spans="1:8">
      <c r="A3347" s="1383"/>
      <c r="E3347" s="1478"/>
      <c r="H3347" s="1478"/>
    </row>
    <row r="3348" spans="1:8">
      <c r="A3348" s="1383"/>
      <c r="E3348" s="1478"/>
      <c r="H3348" s="1478"/>
    </row>
    <row r="3349" spans="1:8">
      <c r="A3349" s="1383"/>
      <c r="E3349" s="1478"/>
      <c r="H3349" s="1478"/>
    </row>
    <row r="3350" spans="1:8">
      <c r="A3350" s="1383"/>
      <c r="E3350" s="1478"/>
      <c r="H3350" s="1478"/>
    </row>
    <row r="3351" spans="1:8">
      <c r="A3351" s="1383"/>
      <c r="E3351" s="1478"/>
      <c r="H3351" s="1478"/>
    </row>
    <row r="3352" spans="1:8">
      <c r="A3352" s="1383"/>
      <c r="E3352" s="1478"/>
      <c r="H3352" s="1478"/>
    </row>
    <row r="3353" spans="1:8">
      <c r="A3353" s="1383"/>
      <c r="E3353" s="1478"/>
      <c r="H3353" s="1478"/>
    </row>
    <row r="3354" spans="1:8">
      <c r="A3354" s="1383"/>
      <c r="E3354" s="1478"/>
      <c r="H3354" s="1478"/>
    </row>
    <row r="3355" spans="1:8">
      <c r="A3355" s="1383"/>
      <c r="E3355" s="1478"/>
      <c r="H3355" s="1478"/>
    </row>
    <row r="3356" spans="1:8">
      <c r="A3356" s="1383"/>
      <c r="E3356" s="1478"/>
      <c r="H3356" s="1478"/>
    </row>
    <row r="3357" spans="1:8">
      <c r="A3357" s="1383"/>
      <c r="E3357" s="1478"/>
      <c r="H3357" s="1478"/>
    </row>
    <row r="3358" spans="1:8">
      <c r="A3358" s="1383"/>
      <c r="E3358" s="1478"/>
      <c r="H3358" s="1478"/>
    </row>
    <row r="3359" spans="1:8">
      <c r="A3359" s="1383"/>
      <c r="E3359" s="1478"/>
      <c r="H3359" s="1478"/>
    </row>
    <row r="3360" spans="1:8">
      <c r="A3360" s="1383"/>
      <c r="E3360" s="1478"/>
      <c r="H3360" s="1478"/>
    </row>
    <row r="3361" spans="1:8">
      <c r="A3361" s="1383"/>
      <c r="E3361" s="1478"/>
      <c r="H3361" s="1478"/>
    </row>
    <row r="3362" spans="1:8">
      <c r="A3362" s="1383"/>
      <c r="E3362" s="1478"/>
      <c r="H3362" s="1478"/>
    </row>
    <row r="3363" spans="1:8">
      <c r="A3363" s="1383"/>
      <c r="E3363" s="1478"/>
      <c r="H3363" s="1478"/>
    </row>
    <row r="3364" spans="1:8">
      <c r="A3364" s="1383"/>
      <c r="E3364" s="1478"/>
      <c r="H3364" s="1478"/>
    </row>
    <row r="3365" spans="1:8">
      <c r="A3365" s="1383"/>
      <c r="E3365" s="1478"/>
      <c r="H3365" s="1478"/>
    </row>
    <row r="3366" spans="1:8">
      <c r="A3366" s="1383"/>
      <c r="E3366" s="1478"/>
      <c r="H3366" s="1478"/>
    </row>
    <row r="3367" spans="1:8">
      <c r="A3367" s="1383"/>
      <c r="E3367" s="1478"/>
      <c r="H3367" s="1478"/>
    </row>
    <row r="3368" spans="1:8">
      <c r="A3368" s="1383"/>
      <c r="E3368" s="1478"/>
      <c r="H3368" s="1478"/>
    </row>
    <row r="3369" spans="1:8">
      <c r="A3369" s="1383"/>
      <c r="E3369" s="1478"/>
      <c r="H3369" s="1478"/>
    </row>
    <row r="3370" spans="1:8">
      <c r="A3370" s="1383"/>
      <c r="E3370" s="1478"/>
      <c r="H3370" s="1478"/>
    </row>
    <row r="3371" spans="1:8">
      <c r="A3371" s="1383"/>
      <c r="E3371" s="1478"/>
      <c r="H3371" s="1478"/>
    </row>
    <row r="3372" spans="1:8">
      <c r="A3372" s="1383"/>
      <c r="E3372" s="1478"/>
      <c r="H3372" s="1478"/>
    </row>
    <row r="3373" spans="1:8">
      <c r="A3373" s="1383"/>
      <c r="E3373" s="1478"/>
      <c r="H3373" s="1478"/>
    </row>
    <row r="3374" spans="1:8">
      <c r="A3374" s="1383"/>
      <c r="E3374" s="1478"/>
      <c r="H3374" s="1478"/>
    </row>
    <row r="3375" spans="1:8">
      <c r="A3375" s="1383"/>
      <c r="E3375" s="1478"/>
      <c r="H3375" s="1478"/>
    </row>
    <row r="3376" spans="1:8">
      <c r="A3376" s="1383"/>
      <c r="E3376" s="1478"/>
      <c r="H3376" s="1478"/>
    </row>
    <row r="3377" spans="1:8">
      <c r="A3377" s="1383"/>
      <c r="E3377" s="1478"/>
      <c r="H3377" s="1478"/>
    </row>
    <row r="3378" spans="1:8">
      <c r="A3378" s="1383"/>
      <c r="E3378" s="1478"/>
      <c r="H3378" s="1478"/>
    </row>
    <row r="3379" spans="1:8">
      <c r="A3379" s="1383"/>
      <c r="E3379" s="1478"/>
      <c r="H3379" s="1478"/>
    </row>
    <row r="3380" spans="1:8">
      <c r="A3380" s="1383"/>
      <c r="E3380" s="1478"/>
      <c r="H3380" s="1478"/>
    </row>
    <row r="3381" spans="1:8">
      <c r="A3381" s="1383"/>
      <c r="E3381" s="1478"/>
      <c r="H3381" s="1478"/>
    </row>
    <row r="3382" spans="1:8">
      <c r="A3382" s="1383"/>
      <c r="E3382" s="1478"/>
      <c r="H3382" s="1478"/>
    </row>
    <row r="3383" spans="1:8">
      <c r="A3383" s="1383"/>
      <c r="E3383" s="1478"/>
      <c r="H3383" s="1478"/>
    </row>
    <row r="3384" spans="1:8">
      <c r="A3384" s="1383"/>
      <c r="E3384" s="1478"/>
      <c r="H3384" s="1478"/>
    </row>
    <row r="3385" spans="1:8">
      <c r="A3385" s="1383"/>
      <c r="E3385" s="1478"/>
      <c r="H3385" s="1478"/>
    </row>
    <row r="3386" spans="1:8">
      <c r="A3386" s="1383"/>
      <c r="E3386" s="1478"/>
      <c r="H3386" s="1478"/>
    </row>
    <row r="3387" spans="1:8">
      <c r="A3387" s="1383"/>
      <c r="E3387" s="1478"/>
      <c r="H3387" s="1478"/>
    </row>
    <row r="3388" spans="1:8">
      <c r="A3388" s="1383"/>
      <c r="E3388" s="1478"/>
      <c r="H3388" s="1478"/>
    </row>
    <row r="3389" spans="1:8">
      <c r="A3389" s="1383"/>
      <c r="E3389" s="1478"/>
      <c r="H3389" s="1478"/>
    </row>
    <row r="3390" spans="1:8">
      <c r="A3390" s="1383"/>
      <c r="E3390" s="1478"/>
      <c r="H3390" s="1478"/>
    </row>
    <row r="3391" spans="1:8">
      <c r="A3391" s="1383"/>
      <c r="E3391" s="1478"/>
      <c r="H3391" s="1478"/>
    </row>
    <row r="3392" spans="1:8">
      <c r="A3392" s="1383"/>
      <c r="E3392" s="1478"/>
      <c r="H3392" s="1478"/>
    </row>
    <row r="3393" spans="1:8">
      <c r="A3393" s="1383"/>
      <c r="E3393" s="1478"/>
      <c r="H3393" s="1478"/>
    </row>
    <row r="3394" spans="1:8">
      <c r="A3394" s="1383"/>
      <c r="E3394" s="1478"/>
      <c r="H3394" s="1478"/>
    </row>
    <row r="3395" spans="1:8">
      <c r="A3395" s="1383"/>
      <c r="E3395" s="1478"/>
      <c r="H3395" s="1478"/>
    </row>
    <row r="3396" spans="1:8">
      <c r="A3396" s="1383"/>
      <c r="E3396" s="1478"/>
      <c r="H3396" s="1478"/>
    </row>
    <row r="3397" spans="1:8">
      <c r="A3397" s="1383"/>
      <c r="E3397" s="1478"/>
      <c r="H3397" s="1478"/>
    </row>
    <row r="3398" spans="1:8">
      <c r="A3398" s="1383"/>
      <c r="E3398" s="1478"/>
      <c r="H3398" s="1478"/>
    </row>
    <row r="3399" spans="1:8">
      <c r="A3399" s="1383"/>
      <c r="E3399" s="1478"/>
      <c r="H3399" s="1478"/>
    </row>
    <row r="3400" spans="1:8">
      <c r="A3400" s="1383"/>
      <c r="E3400" s="1478"/>
      <c r="H3400" s="1478"/>
    </row>
    <row r="3401" spans="1:8">
      <c r="A3401" s="1383"/>
      <c r="E3401" s="1478"/>
      <c r="H3401" s="1478"/>
    </row>
    <row r="3402" spans="1:8">
      <c r="A3402" s="1383"/>
      <c r="E3402" s="1478"/>
      <c r="H3402" s="1478"/>
    </row>
    <row r="3403" spans="1:8">
      <c r="A3403" s="1383"/>
      <c r="E3403" s="1478"/>
      <c r="H3403" s="1478"/>
    </row>
    <row r="3404" spans="1:8">
      <c r="A3404" s="1383"/>
      <c r="E3404" s="1478"/>
      <c r="H3404" s="1478"/>
    </row>
    <row r="3405" spans="1:8">
      <c r="A3405" s="1383"/>
      <c r="E3405" s="1478"/>
      <c r="H3405" s="1478"/>
    </row>
    <row r="3406" spans="1:8">
      <c r="A3406" s="1383"/>
      <c r="E3406" s="1478"/>
      <c r="H3406" s="1478"/>
    </row>
    <row r="3407" spans="1:8">
      <c r="A3407" s="1383"/>
      <c r="E3407" s="1478"/>
      <c r="H3407" s="1478"/>
    </row>
    <row r="3408" spans="1:8">
      <c r="A3408" s="1383"/>
      <c r="E3408" s="1478"/>
      <c r="H3408" s="1478"/>
    </row>
    <row r="3409" spans="1:8">
      <c r="A3409" s="1383"/>
      <c r="E3409" s="1478"/>
      <c r="H3409" s="1478"/>
    </row>
    <row r="3410" spans="1:8">
      <c r="A3410" s="1383"/>
      <c r="E3410" s="1478"/>
      <c r="H3410" s="1478"/>
    </row>
    <row r="3411" spans="1:8">
      <c r="A3411" s="1383"/>
      <c r="E3411" s="1478"/>
      <c r="H3411" s="1478"/>
    </row>
    <row r="3412" spans="1:8">
      <c r="A3412" s="1383"/>
      <c r="E3412" s="1478"/>
      <c r="H3412" s="1478"/>
    </row>
    <row r="3413" spans="1:8">
      <c r="A3413" s="1383"/>
      <c r="E3413" s="1478"/>
      <c r="H3413" s="1478"/>
    </row>
    <row r="3414" spans="1:8">
      <c r="A3414" s="1383"/>
      <c r="E3414" s="1478"/>
      <c r="H3414" s="1478"/>
    </row>
    <row r="3415" spans="1:8">
      <c r="A3415" s="1383"/>
      <c r="E3415" s="1478"/>
      <c r="H3415" s="1478"/>
    </row>
    <row r="3416" spans="1:8">
      <c r="A3416" s="1383"/>
      <c r="E3416" s="1478"/>
      <c r="H3416" s="1478"/>
    </row>
    <row r="3417" spans="1:8">
      <c r="A3417" s="1383"/>
      <c r="E3417" s="1478"/>
      <c r="H3417" s="1478"/>
    </row>
    <row r="3418" spans="1:8">
      <c r="A3418" s="1383"/>
      <c r="E3418" s="1478"/>
      <c r="H3418" s="1478"/>
    </row>
    <row r="3419" spans="1:8">
      <c r="A3419" s="1383"/>
      <c r="E3419" s="1478"/>
      <c r="H3419" s="1478"/>
    </row>
    <row r="3420" spans="1:8">
      <c r="A3420" s="1383"/>
      <c r="E3420" s="1478"/>
      <c r="H3420" s="1478"/>
    </row>
    <row r="3421" spans="1:8">
      <c r="A3421" s="1383"/>
      <c r="E3421" s="1478"/>
      <c r="H3421" s="1478"/>
    </row>
    <row r="3422" spans="1:8">
      <c r="A3422" s="1383"/>
      <c r="E3422" s="1478"/>
      <c r="H3422" s="1478"/>
    </row>
    <row r="3423" spans="1:8">
      <c r="A3423" s="1383"/>
      <c r="E3423" s="1478"/>
      <c r="H3423" s="1478"/>
    </row>
    <row r="3424" spans="1:8">
      <c r="A3424" s="1383"/>
      <c r="E3424" s="1478"/>
      <c r="H3424" s="1478"/>
    </row>
    <row r="3425" spans="1:8">
      <c r="A3425" s="1383"/>
      <c r="E3425" s="1478"/>
      <c r="H3425" s="1478"/>
    </row>
    <row r="3426" spans="1:8">
      <c r="A3426" s="1383"/>
      <c r="E3426" s="1478"/>
      <c r="H3426" s="1478"/>
    </row>
    <row r="3427" spans="1:8">
      <c r="A3427" s="1383"/>
      <c r="E3427" s="1478"/>
      <c r="H3427" s="1478"/>
    </row>
    <row r="3428" spans="1:8">
      <c r="A3428" s="1383"/>
      <c r="E3428" s="1478"/>
      <c r="H3428" s="1478"/>
    </row>
    <row r="3429" spans="1:8">
      <c r="A3429" s="1383"/>
      <c r="E3429" s="1478"/>
      <c r="H3429" s="1478"/>
    </row>
    <row r="3430" spans="1:8">
      <c r="A3430" s="1383"/>
      <c r="E3430" s="1478"/>
      <c r="H3430" s="1478"/>
    </row>
    <row r="3431" spans="1:8">
      <c r="A3431" s="1383"/>
      <c r="E3431" s="1478"/>
      <c r="H3431" s="1478"/>
    </row>
    <row r="3432" spans="1:8">
      <c r="A3432" s="1383"/>
      <c r="E3432" s="1478"/>
      <c r="H3432" s="1478"/>
    </row>
    <row r="3433" spans="1:8">
      <c r="A3433" s="1383"/>
      <c r="E3433" s="1478"/>
      <c r="H3433" s="1478"/>
    </row>
    <row r="3434" spans="1:8">
      <c r="A3434" s="1383"/>
      <c r="E3434" s="1478"/>
      <c r="H3434" s="1478"/>
    </row>
    <row r="3435" spans="1:8">
      <c r="A3435" s="1383"/>
      <c r="E3435" s="1478"/>
      <c r="H3435" s="1478"/>
    </row>
    <row r="3436" spans="1:8">
      <c r="A3436" s="1383"/>
      <c r="E3436" s="1478"/>
      <c r="H3436" s="1478"/>
    </row>
    <row r="3437" spans="1:8">
      <c r="A3437" s="1383"/>
      <c r="E3437" s="1478"/>
      <c r="H3437" s="1478"/>
    </row>
    <row r="3438" spans="1:8">
      <c r="A3438" s="1383"/>
      <c r="E3438" s="1478"/>
      <c r="H3438" s="1478"/>
    </row>
    <row r="3439" spans="1:8">
      <c r="A3439" s="1383"/>
      <c r="E3439" s="1478"/>
      <c r="H3439" s="1478"/>
    </row>
    <row r="3440" spans="1:8">
      <c r="A3440" s="1383"/>
      <c r="E3440" s="1478"/>
      <c r="H3440" s="1478"/>
    </row>
    <row r="3441" spans="1:8">
      <c r="A3441" s="1383"/>
      <c r="E3441" s="1478"/>
      <c r="H3441" s="1478"/>
    </row>
    <row r="3442" spans="1:8">
      <c r="A3442" s="1383"/>
      <c r="E3442" s="1478"/>
      <c r="H3442" s="1478"/>
    </row>
    <row r="3443" spans="1:8">
      <c r="A3443" s="1383"/>
      <c r="E3443" s="1478"/>
      <c r="H3443" s="1478"/>
    </row>
    <row r="3444" spans="1:8">
      <c r="A3444" s="1383"/>
      <c r="E3444" s="1478"/>
      <c r="H3444" s="1478"/>
    </row>
    <row r="3445" spans="1:8">
      <c r="A3445" s="1383"/>
      <c r="E3445" s="1478"/>
      <c r="H3445" s="1478"/>
    </row>
    <row r="3446" spans="1:8">
      <c r="A3446" s="1383"/>
      <c r="E3446" s="1478"/>
      <c r="H3446" s="1478"/>
    </row>
    <row r="3447" spans="1:8">
      <c r="A3447" s="1383"/>
      <c r="E3447" s="1478"/>
      <c r="H3447" s="1478"/>
    </row>
    <row r="3448" spans="1:8">
      <c r="A3448" s="1383"/>
      <c r="E3448" s="1478"/>
      <c r="H3448" s="1478"/>
    </row>
    <row r="3449" spans="1:8">
      <c r="A3449" s="1383"/>
      <c r="E3449" s="1478"/>
      <c r="H3449" s="1478"/>
    </row>
    <row r="3450" spans="1:8">
      <c r="A3450" s="1383"/>
      <c r="E3450" s="1478"/>
      <c r="H3450" s="1478"/>
    </row>
    <row r="3451" spans="1:8">
      <c r="A3451" s="1383"/>
      <c r="E3451" s="1478"/>
      <c r="H3451" s="1478"/>
    </row>
    <row r="3452" spans="1:8">
      <c r="A3452" s="1383"/>
      <c r="E3452" s="1478"/>
      <c r="H3452" s="1478"/>
    </row>
    <row r="3453" spans="1:8">
      <c r="A3453" s="1383"/>
      <c r="E3453" s="1478"/>
      <c r="H3453" s="1478"/>
    </row>
    <row r="3454" spans="1:8">
      <c r="A3454" s="1383"/>
      <c r="E3454" s="1478"/>
      <c r="H3454" s="1478"/>
    </row>
    <row r="3455" spans="1:8">
      <c r="A3455" s="1383"/>
      <c r="E3455" s="1478"/>
      <c r="H3455" s="1478"/>
    </row>
    <row r="3456" spans="1:8">
      <c r="A3456" s="1383"/>
      <c r="E3456" s="1478"/>
      <c r="H3456" s="1478"/>
    </row>
    <row r="3457" spans="1:8">
      <c r="A3457" s="1383"/>
      <c r="E3457" s="1478"/>
      <c r="H3457" s="1478"/>
    </row>
    <row r="3458" spans="1:8">
      <c r="A3458" s="1383"/>
      <c r="E3458" s="1478"/>
      <c r="H3458" s="1478"/>
    </row>
    <row r="3459" spans="1:8">
      <c r="A3459" s="1383"/>
      <c r="E3459" s="1478"/>
      <c r="H3459" s="1478"/>
    </row>
    <row r="3460" spans="1:8">
      <c r="A3460" s="1383"/>
      <c r="E3460" s="1478"/>
      <c r="H3460" s="1478"/>
    </row>
    <row r="3461" spans="1:8">
      <c r="A3461" s="1383"/>
      <c r="E3461" s="1478"/>
      <c r="H3461" s="1478"/>
    </row>
    <row r="3462" spans="1:8">
      <c r="A3462" s="1383"/>
      <c r="E3462" s="1478"/>
      <c r="H3462" s="1478"/>
    </row>
    <row r="3463" spans="1:8">
      <c r="A3463" s="1383"/>
      <c r="E3463" s="1478"/>
      <c r="H3463" s="1478"/>
    </row>
    <row r="3464" spans="1:8">
      <c r="A3464" s="1383"/>
      <c r="E3464" s="1478"/>
      <c r="H3464" s="1478"/>
    </row>
    <row r="3465" spans="1:8">
      <c r="A3465" s="1383"/>
      <c r="E3465" s="1478"/>
      <c r="H3465" s="1478"/>
    </row>
    <row r="3466" spans="1:8">
      <c r="A3466" s="1383"/>
      <c r="E3466" s="1478"/>
      <c r="H3466" s="1478"/>
    </row>
    <row r="3467" spans="1:8">
      <c r="A3467" s="1383"/>
      <c r="E3467" s="1478"/>
      <c r="H3467" s="1478"/>
    </row>
    <row r="3468" spans="1:8">
      <c r="A3468" s="1383"/>
      <c r="E3468" s="1478"/>
      <c r="H3468" s="1478"/>
    </row>
    <row r="3469" spans="1:8">
      <c r="A3469" s="1383"/>
      <c r="E3469" s="1478"/>
      <c r="H3469" s="1478"/>
    </row>
    <row r="3470" spans="1:8">
      <c r="A3470" s="1383"/>
      <c r="E3470" s="1478"/>
      <c r="H3470" s="1478"/>
    </row>
    <row r="3471" spans="1:8">
      <c r="A3471" s="1383"/>
      <c r="E3471" s="1478"/>
      <c r="H3471" s="1478"/>
    </row>
    <row r="3472" spans="1:8">
      <c r="A3472" s="1383"/>
      <c r="E3472" s="1478"/>
      <c r="H3472" s="1478"/>
    </row>
    <row r="3473" spans="1:8">
      <c r="A3473" s="1383"/>
      <c r="E3473" s="1478"/>
      <c r="H3473" s="1478"/>
    </row>
    <row r="3474" spans="1:8">
      <c r="A3474" s="1383"/>
      <c r="E3474" s="1478"/>
      <c r="H3474" s="1478"/>
    </row>
    <row r="3475" spans="1:8">
      <c r="A3475" s="1383"/>
      <c r="E3475" s="1478"/>
      <c r="H3475" s="1478"/>
    </row>
    <row r="3476" spans="1:8">
      <c r="A3476" s="1383"/>
      <c r="E3476" s="1478"/>
      <c r="H3476" s="1478"/>
    </row>
    <row r="3477" spans="1:8">
      <c r="A3477" s="1383"/>
      <c r="E3477" s="1478"/>
      <c r="H3477" s="1478"/>
    </row>
    <row r="3478" spans="1:8">
      <c r="A3478" s="1383"/>
      <c r="E3478" s="1478"/>
      <c r="H3478" s="1478"/>
    </row>
    <row r="3479" spans="1:8">
      <c r="A3479" s="1383"/>
      <c r="E3479" s="1478"/>
      <c r="H3479" s="1478"/>
    </row>
    <row r="3480" spans="1:8">
      <c r="A3480" s="1383"/>
      <c r="E3480" s="1478"/>
      <c r="H3480" s="1478"/>
    </row>
    <row r="3481" spans="1:8">
      <c r="A3481" s="1383"/>
      <c r="E3481" s="1478"/>
      <c r="H3481" s="1478"/>
    </row>
    <row r="3482" spans="1:8">
      <c r="A3482" s="1383"/>
      <c r="E3482" s="1478"/>
      <c r="H3482" s="1478"/>
    </row>
    <row r="3483" spans="1:8">
      <c r="A3483" s="1383"/>
      <c r="E3483" s="1478"/>
      <c r="H3483" s="1478"/>
    </row>
    <row r="3484" spans="1:8">
      <c r="A3484" s="1383"/>
      <c r="E3484" s="1478"/>
      <c r="H3484" s="1478"/>
    </row>
    <row r="3485" spans="1:8">
      <c r="A3485" s="1383"/>
      <c r="E3485" s="1478"/>
      <c r="H3485" s="1478"/>
    </row>
    <row r="3486" spans="1:8">
      <c r="A3486" s="1383"/>
      <c r="E3486" s="1478"/>
      <c r="H3486" s="1478"/>
    </row>
    <row r="3487" spans="1:8">
      <c r="A3487" s="1383"/>
      <c r="E3487" s="1478"/>
      <c r="H3487" s="1478"/>
    </row>
    <row r="3488" spans="1:8">
      <c r="A3488" s="1383"/>
      <c r="E3488" s="1478"/>
      <c r="H3488" s="1478"/>
    </row>
    <row r="3489" spans="1:8">
      <c r="A3489" s="1383"/>
      <c r="E3489" s="1478"/>
      <c r="H3489" s="1478"/>
    </row>
    <row r="3490" spans="1:8">
      <c r="A3490" s="1383"/>
      <c r="E3490" s="1478"/>
      <c r="H3490" s="1478"/>
    </row>
    <row r="3491" spans="1:8">
      <c r="A3491" s="1383"/>
      <c r="E3491" s="1478"/>
      <c r="H3491" s="1478"/>
    </row>
    <row r="3492" spans="1:8">
      <c r="A3492" s="1383"/>
      <c r="E3492" s="1478"/>
      <c r="H3492" s="1478"/>
    </row>
    <row r="3493" spans="1:8">
      <c r="A3493" s="1383"/>
      <c r="E3493" s="1478"/>
      <c r="H3493" s="1478"/>
    </row>
    <row r="3494" spans="1:8">
      <c r="A3494" s="1383"/>
      <c r="E3494" s="1478"/>
      <c r="H3494" s="1478"/>
    </row>
    <row r="3495" spans="1:8">
      <c r="A3495" s="1383"/>
      <c r="E3495" s="1478"/>
      <c r="H3495" s="1478"/>
    </row>
    <row r="3496" spans="1:8">
      <c r="A3496" s="1383"/>
      <c r="E3496" s="1478"/>
      <c r="H3496" s="1478"/>
    </row>
    <row r="3497" spans="1:8">
      <c r="A3497" s="1383"/>
      <c r="E3497" s="1478"/>
      <c r="H3497" s="1478"/>
    </row>
    <row r="3498" spans="1:8">
      <c r="A3498" s="1383"/>
      <c r="E3498" s="1478"/>
      <c r="H3498" s="1478"/>
    </row>
    <row r="3499" spans="1:8">
      <c r="A3499" s="1383"/>
      <c r="E3499" s="1478"/>
      <c r="H3499" s="1478"/>
    </row>
    <row r="3500" spans="1:8">
      <c r="A3500" s="1383"/>
      <c r="E3500" s="1478"/>
      <c r="H3500" s="1478"/>
    </row>
    <row r="3501" spans="1:8">
      <c r="A3501" s="1383"/>
      <c r="E3501" s="1478"/>
      <c r="H3501" s="1478"/>
    </row>
    <row r="3502" spans="1:8">
      <c r="A3502" s="1383"/>
      <c r="E3502" s="1478"/>
      <c r="H3502" s="1478"/>
    </row>
    <row r="3503" spans="1:8">
      <c r="A3503" s="1383"/>
      <c r="E3503" s="1478"/>
      <c r="H3503" s="1478"/>
    </row>
    <row r="3504" spans="1:8">
      <c r="A3504" s="1383"/>
      <c r="E3504" s="1478"/>
      <c r="H3504" s="1478"/>
    </row>
    <row r="3505" spans="1:8">
      <c r="A3505" s="1383"/>
      <c r="E3505" s="1478"/>
      <c r="H3505" s="1478"/>
    </row>
    <row r="3506" spans="1:8">
      <c r="A3506" s="1383"/>
      <c r="E3506" s="1478"/>
      <c r="H3506" s="1478"/>
    </row>
    <row r="3507" spans="1:8">
      <c r="A3507" s="1383"/>
      <c r="E3507" s="1478"/>
      <c r="H3507" s="1478"/>
    </row>
    <row r="3508" spans="1:8">
      <c r="A3508" s="1383"/>
      <c r="E3508" s="1478"/>
      <c r="H3508" s="1478"/>
    </row>
    <row r="3509" spans="1:8">
      <c r="A3509" s="1383"/>
      <c r="E3509" s="1478"/>
      <c r="H3509" s="1478"/>
    </row>
    <row r="3510" spans="1:8">
      <c r="A3510" s="1383"/>
      <c r="E3510" s="1478"/>
      <c r="H3510" s="1478"/>
    </row>
    <row r="3511" spans="1:8">
      <c r="A3511" s="1383"/>
      <c r="E3511" s="1478"/>
      <c r="H3511" s="1478"/>
    </row>
    <row r="3512" spans="1:8">
      <c r="A3512" s="1383"/>
      <c r="E3512" s="1478"/>
      <c r="H3512" s="1478"/>
    </row>
    <row r="3513" spans="1:8">
      <c r="A3513" s="1383"/>
      <c r="E3513" s="1478"/>
      <c r="H3513" s="1478"/>
    </row>
    <row r="3514" spans="1:8">
      <c r="A3514" s="1383"/>
      <c r="E3514" s="1478"/>
      <c r="H3514" s="1478"/>
    </row>
    <row r="3515" spans="1:8">
      <c r="A3515" s="1383"/>
      <c r="E3515" s="1478"/>
      <c r="H3515" s="1478"/>
    </row>
    <row r="3516" spans="1:8">
      <c r="A3516" s="1383"/>
      <c r="E3516" s="1478"/>
      <c r="H3516" s="1478"/>
    </row>
    <row r="3517" spans="1:8">
      <c r="A3517" s="1383"/>
      <c r="E3517" s="1478"/>
      <c r="H3517" s="1478"/>
    </row>
    <row r="3518" spans="1:8">
      <c r="A3518" s="1383"/>
      <c r="E3518" s="1478"/>
      <c r="H3518" s="1478"/>
    </row>
    <row r="3519" spans="1:8">
      <c r="A3519" s="1383"/>
      <c r="E3519" s="1478"/>
      <c r="H3519" s="1478"/>
    </row>
    <row r="3520" spans="1:8">
      <c r="A3520" s="1383"/>
      <c r="E3520" s="1478"/>
      <c r="H3520" s="1478"/>
    </row>
    <row r="3521" spans="1:8">
      <c r="A3521" s="1383"/>
      <c r="E3521" s="1478"/>
      <c r="H3521" s="1478"/>
    </row>
    <row r="3522" spans="1:8">
      <c r="A3522" s="1383"/>
      <c r="E3522" s="1478"/>
      <c r="H3522" s="1478"/>
    </row>
    <row r="3523" spans="1:8">
      <c r="A3523" s="1383"/>
      <c r="E3523" s="1478"/>
      <c r="H3523" s="1478"/>
    </row>
    <row r="3524" spans="1:8">
      <c r="A3524" s="1383"/>
      <c r="E3524" s="1478"/>
      <c r="H3524" s="1478"/>
    </row>
    <row r="3525" spans="1:8">
      <c r="A3525" s="1383"/>
      <c r="E3525" s="1478"/>
      <c r="H3525" s="1478"/>
    </row>
    <row r="3526" spans="1:8">
      <c r="A3526" s="1383"/>
      <c r="E3526" s="1478"/>
      <c r="H3526" s="1478"/>
    </row>
    <row r="3527" spans="1:8">
      <c r="A3527" s="1383"/>
      <c r="E3527" s="1478"/>
      <c r="H3527" s="1478"/>
    </row>
    <row r="3528" spans="1:8">
      <c r="A3528" s="1383"/>
      <c r="E3528" s="1478"/>
      <c r="H3528" s="1478"/>
    </row>
    <row r="3529" spans="1:8">
      <c r="A3529" s="1383"/>
      <c r="E3529" s="1478"/>
      <c r="H3529" s="1478"/>
    </row>
    <row r="3530" spans="1:8">
      <c r="A3530" s="1383"/>
      <c r="E3530" s="1478"/>
      <c r="H3530" s="1478"/>
    </row>
    <row r="3531" spans="1:8">
      <c r="A3531" s="1383"/>
      <c r="E3531" s="1478"/>
      <c r="H3531" s="1478"/>
    </row>
    <row r="3532" spans="1:8">
      <c r="A3532" s="1383"/>
      <c r="E3532" s="1478"/>
      <c r="H3532" s="1478"/>
    </row>
    <row r="3533" spans="1:8">
      <c r="A3533" s="1383"/>
      <c r="E3533" s="1478"/>
      <c r="H3533" s="1478"/>
    </row>
    <row r="3534" spans="1:8">
      <c r="A3534" s="1383"/>
      <c r="E3534" s="1478"/>
      <c r="H3534" s="1478"/>
    </row>
    <row r="3535" spans="1:8">
      <c r="A3535" s="1383"/>
      <c r="E3535" s="1478"/>
      <c r="H3535" s="1478"/>
    </row>
    <row r="3536" spans="1:8">
      <c r="A3536" s="1383"/>
      <c r="E3536" s="1478"/>
      <c r="H3536" s="1478"/>
    </row>
    <row r="3537" spans="1:8">
      <c r="A3537" s="1383"/>
      <c r="E3537" s="1478"/>
      <c r="H3537" s="1478"/>
    </row>
    <row r="3538" spans="1:8">
      <c r="A3538" s="1383"/>
      <c r="E3538" s="1478"/>
      <c r="H3538" s="1478"/>
    </row>
    <row r="3539" spans="1:8">
      <c r="A3539" s="1383"/>
      <c r="E3539" s="1478"/>
      <c r="H3539" s="1478"/>
    </row>
    <row r="3540" spans="1:8">
      <c r="A3540" s="1383"/>
      <c r="E3540" s="1478"/>
      <c r="H3540" s="1478"/>
    </row>
    <row r="3541" spans="1:8">
      <c r="A3541" s="1383"/>
      <c r="E3541" s="1478"/>
      <c r="H3541" s="1478"/>
    </row>
    <row r="3542" spans="1:8">
      <c r="A3542" s="1383"/>
      <c r="E3542" s="1478"/>
      <c r="H3542" s="1478"/>
    </row>
    <row r="3543" spans="1:8">
      <c r="A3543" s="1383"/>
      <c r="E3543" s="1478"/>
      <c r="H3543" s="1478"/>
    </row>
    <row r="3544" spans="1:8">
      <c r="A3544" s="1383"/>
      <c r="E3544" s="1478"/>
      <c r="H3544" s="1478"/>
    </row>
    <row r="3545" spans="1:8">
      <c r="A3545" s="1383"/>
      <c r="E3545" s="1478"/>
      <c r="H3545" s="1478"/>
    </row>
    <row r="3546" spans="1:8">
      <c r="A3546" s="1383"/>
      <c r="E3546" s="1478"/>
      <c r="H3546" s="1478"/>
    </row>
    <row r="3547" spans="1:8">
      <c r="A3547" s="1383"/>
      <c r="E3547" s="1478"/>
      <c r="H3547" s="1478"/>
    </row>
    <row r="3548" spans="1:8">
      <c r="A3548" s="1383"/>
      <c r="E3548" s="1478"/>
      <c r="H3548" s="1478"/>
    </row>
    <row r="3549" spans="1:8">
      <c r="A3549" s="1383"/>
      <c r="E3549" s="1478"/>
      <c r="H3549" s="1478"/>
    </row>
    <row r="3550" spans="1:8">
      <c r="A3550" s="1383"/>
      <c r="E3550" s="1478"/>
      <c r="H3550" s="1478"/>
    </row>
    <row r="3551" spans="1:8">
      <c r="A3551" s="1383"/>
      <c r="E3551" s="1478"/>
      <c r="H3551" s="1478"/>
    </row>
    <row r="3552" spans="1:8">
      <c r="A3552" s="1383"/>
      <c r="E3552" s="1478"/>
      <c r="H3552" s="1478"/>
    </row>
    <row r="3553" spans="1:8">
      <c r="A3553" s="1383"/>
      <c r="E3553" s="1478"/>
      <c r="H3553" s="1478"/>
    </row>
    <row r="3554" spans="1:8">
      <c r="A3554" s="1383"/>
      <c r="E3554" s="1478"/>
      <c r="H3554" s="1478"/>
    </row>
    <row r="3555" spans="1:8">
      <c r="A3555" s="1383"/>
      <c r="E3555" s="1478"/>
      <c r="H3555" s="1478"/>
    </row>
    <row r="3556" spans="1:8">
      <c r="A3556" s="1383"/>
      <c r="E3556" s="1478"/>
      <c r="H3556" s="1478"/>
    </row>
    <row r="3557" spans="1:8">
      <c r="A3557" s="1383"/>
      <c r="E3557" s="1478"/>
      <c r="H3557" s="1478"/>
    </row>
    <row r="3558" spans="1:8">
      <c r="A3558" s="1383"/>
      <c r="E3558" s="1478"/>
      <c r="H3558" s="1478"/>
    </row>
    <row r="3559" spans="1:8">
      <c r="A3559" s="1383"/>
      <c r="E3559" s="1478"/>
      <c r="H3559" s="1478"/>
    </row>
    <row r="3560" spans="1:8">
      <c r="A3560" s="1383"/>
      <c r="E3560" s="1478"/>
      <c r="H3560" s="1478"/>
    </row>
    <row r="3561" spans="1:8">
      <c r="A3561" s="1383"/>
      <c r="E3561" s="1478"/>
      <c r="H3561" s="1478"/>
    </row>
    <row r="3562" spans="1:8">
      <c r="A3562" s="1383"/>
      <c r="E3562" s="1478"/>
      <c r="H3562" s="1478"/>
    </row>
    <row r="3563" spans="1:8">
      <c r="A3563" s="1383"/>
      <c r="E3563" s="1478"/>
      <c r="H3563" s="1478"/>
    </row>
    <row r="3564" spans="1:8">
      <c r="A3564" s="1383"/>
      <c r="E3564" s="1478"/>
      <c r="H3564" s="1478"/>
    </row>
    <row r="3565" spans="1:8">
      <c r="A3565" s="1383"/>
      <c r="E3565" s="1478"/>
      <c r="H3565" s="1478"/>
    </row>
    <row r="3566" spans="1:8">
      <c r="A3566" s="1383"/>
      <c r="E3566" s="1478"/>
      <c r="H3566" s="1478"/>
    </row>
    <row r="3567" spans="1:8">
      <c r="A3567" s="1383"/>
      <c r="E3567" s="1478"/>
      <c r="H3567" s="1478"/>
    </row>
    <row r="3568" spans="1:8">
      <c r="A3568" s="1383"/>
      <c r="E3568" s="1478"/>
      <c r="H3568" s="1478"/>
    </row>
    <row r="3569" spans="1:8">
      <c r="A3569" s="1383"/>
      <c r="E3569" s="1478"/>
      <c r="H3569" s="1478"/>
    </row>
    <row r="3570" spans="1:8">
      <c r="A3570" s="1383"/>
      <c r="E3570" s="1478"/>
      <c r="H3570" s="1478"/>
    </row>
    <row r="3571" spans="1:8">
      <c r="A3571" s="1383"/>
      <c r="E3571" s="1478"/>
      <c r="H3571" s="1478"/>
    </row>
    <row r="3572" spans="1:8">
      <c r="A3572" s="1383"/>
      <c r="E3572" s="1478"/>
      <c r="H3572" s="1478"/>
    </row>
    <row r="3573" spans="1:8">
      <c r="A3573" s="1383"/>
      <c r="E3573" s="1478"/>
      <c r="H3573" s="1478"/>
    </row>
    <row r="3574" spans="1:8">
      <c r="A3574" s="1383"/>
      <c r="E3574" s="1478"/>
      <c r="H3574" s="1478"/>
    </row>
    <row r="3575" spans="1:8">
      <c r="A3575" s="1383"/>
      <c r="E3575" s="1478"/>
      <c r="H3575" s="1478"/>
    </row>
    <row r="3576" spans="1:8">
      <c r="A3576" s="1383"/>
      <c r="E3576" s="1478"/>
      <c r="H3576" s="1478"/>
    </row>
    <row r="3577" spans="1:8">
      <c r="A3577" s="1383"/>
      <c r="E3577" s="1478"/>
      <c r="H3577" s="1478"/>
    </row>
    <row r="3578" spans="1:8">
      <c r="A3578" s="1383"/>
      <c r="E3578" s="1478"/>
      <c r="H3578" s="1478"/>
    </row>
    <row r="3579" spans="1:8">
      <c r="A3579" s="1383"/>
      <c r="E3579" s="1478"/>
      <c r="H3579" s="1478"/>
    </row>
    <row r="3580" spans="1:8">
      <c r="A3580" s="1383"/>
      <c r="E3580" s="1478"/>
      <c r="H3580" s="1478"/>
    </row>
    <row r="3581" spans="1:8">
      <c r="A3581" s="1383"/>
      <c r="E3581" s="1478"/>
      <c r="H3581" s="1478"/>
    </row>
    <row r="3582" spans="1:8">
      <c r="A3582" s="1383"/>
      <c r="E3582" s="1478"/>
      <c r="H3582" s="1478"/>
    </row>
    <row r="3583" spans="1:8">
      <c r="A3583" s="1383"/>
      <c r="E3583" s="1478"/>
      <c r="H3583" s="1478"/>
    </row>
    <row r="3584" spans="1:8">
      <c r="A3584" s="1383"/>
      <c r="E3584" s="1478"/>
      <c r="H3584" s="1478"/>
    </row>
    <row r="3585" spans="1:8">
      <c r="A3585" s="1383"/>
      <c r="E3585" s="1478"/>
      <c r="H3585" s="1478"/>
    </row>
    <row r="3586" spans="1:8">
      <c r="A3586" s="1383"/>
      <c r="E3586" s="1478"/>
      <c r="H3586" s="1478"/>
    </row>
    <row r="3587" spans="1:8">
      <c r="A3587" s="1383"/>
      <c r="E3587" s="1478"/>
      <c r="H3587" s="1478"/>
    </row>
    <row r="3588" spans="1:8">
      <c r="A3588" s="1383"/>
      <c r="E3588" s="1478"/>
      <c r="H3588" s="1478"/>
    </row>
    <row r="3589" spans="1:8">
      <c r="A3589" s="1383"/>
      <c r="E3589" s="1478"/>
      <c r="H3589" s="1478"/>
    </row>
    <row r="3590" spans="1:8">
      <c r="A3590" s="1383"/>
      <c r="E3590" s="1478"/>
      <c r="H3590" s="1478"/>
    </row>
    <row r="3591" spans="1:8">
      <c r="A3591" s="1383"/>
      <c r="E3591" s="1478"/>
      <c r="H3591" s="1478"/>
    </row>
    <row r="3592" spans="1:8">
      <c r="A3592" s="1383"/>
      <c r="E3592" s="1478"/>
      <c r="H3592" s="1478"/>
    </row>
    <row r="3593" spans="1:8">
      <c r="A3593" s="1383"/>
      <c r="E3593" s="1478"/>
      <c r="H3593" s="1478"/>
    </row>
    <row r="3594" spans="1:8">
      <c r="A3594" s="1383"/>
      <c r="E3594" s="1478"/>
      <c r="H3594" s="1478"/>
    </row>
    <row r="3595" spans="1:8">
      <c r="A3595" s="1383"/>
      <c r="E3595" s="1478"/>
      <c r="H3595" s="1478"/>
    </row>
    <row r="3596" spans="1:8">
      <c r="A3596" s="1383"/>
      <c r="E3596" s="1478"/>
      <c r="H3596" s="1478"/>
    </row>
    <row r="3597" spans="1:8">
      <c r="A3597" s="1383"/>
      <c r="E3597" s="1478"/>
      <c r="H3597" s="1478"/>
    </row>
    <row r="3598" spans="1:8">
      <c r="A3598" s="1383"/>
      <c r="E3598" s="1478"/>
      <c r="H3598" s="1478"/>
    </row>
    <row r="3599" spans="1:8">
      <c r="A3599" s="1383"/>
      <c r="E3599" s="1478"/>
      <c r="H3599" s="1478"/>
    </row>
    <row r="3600" spans="1:8">
      <c r="A3600" s="1383"/>
      <c r="E3600" s="1478"/>
      <c r="H3600" s="1478"/>
    </row>
    <row r="3601" spans="1:8">
      <c r="A3601" s="1383"/>
      <c r="E3601" s="1478"/>
      <c r="H3601" s="1478"/>
    </row>
    <row r="3602" spans="1:8">
      <c r="A3602" s="1383"/>
      <c r="E3602" s="1478"/>
      <c r="H3602" s="1478"/>
    </row>
    <row r="3603" spans="1:8">
      <c r="A3603" s="1383"/>
      <c r="E3603" s="1478"/>
      <c r="H3603" s="1478"/>
    </row>
    <row r="3604" spans="1:8">
      <c r="A3604" s="1383"/>
      <c r="E3604" s="1478"/>
      <c r="H3604" s="1478"/>
    </row>
    <row r="3605" spans="1:8">
      <c r="A3605" s="1383"/>
      <c r="E3605" s="1478"/>
      <c r="H3605" s="1478"/>
    </row>
    <row r="3606" spans="1:8">
      <c r="A3606" s="1383"/>
      <c r="E3606" s="1478"/>
      <c r="H3606" s="1478"/>
    </row>
    <row r="3607" spans="1:8">
      <c r="A3607" s="1383"/>
      <c r="E3607" s="1478"/>
      <c r="H3607" s="1478"/>
    </row>
    <row r="3608" spans="1:8">
      <c r="A3608" s="1383"/>
      <c r="E3608" s="1478"/>
      <c r="H3608" s="1478"/>
    </row>
    <row r="3609" spans="1:8">
      <c r="A3609" s="1383"/>
      <c r="E3609" s="1478"/>
      <c r="H3609" s="1478"/>
    </row>
    <row r="3610" spans="1:8">
      <c r="A3610" s="1383"/>
      <c r="E3610" s="1478"/>
      <c r="H3610" s="1478"/>
    </row>
    <row r="3611" spans="1:8">
      <c r="A3611" s="1383"/>
      <c r="E3611" s="1478"/>
      <c r="H3611" s="1478"/>
    </row>
    <row r="3612" spans="1:8">
      <c r="A3612" s="1383"/>
      <c r="E3612" s="1478"/>
      <c r="H3612" s="1478"/>
    </row>
    <row r="3613" spans="1:8">
      <c r="A3613" s="1383"/>
      <c r="E3613" s="1478"/>
      <c r="H3613" s="1478"/>
    </row>
    <row r="3614" spans="1:8">
      <c r="A3614" s="1383"/>
      <c r="E3614" s="1478"/>
      <c r="H3614" s="1478"/>
    </row>
    <row r="3615" spans="1:8">
      <c r="A3615" s="1383"/>
      <c r="E3615" s="1478"/>
      <c r="H3615" s="1478"/>
    </row>
    <row r="3616" spans="1:8">
      <c r="A3616" s="1383"/>
      <c r="E3616" s="1478"/>
      <c r="H3616" s="1478"/>
    </row>
    <row r="3617" spans="1:8">
      <c r="A3617" s="1383"/>
      <c r="E3617" s="1478"/>
      <c r="H3617" s="1478"/>
    </row>
    <row r="3618" spans="1:8">
      <c r="A3618" s="1383"/>
      <c r="E3618" s="1478"/>
      <c r="H3618" s="1478"/>
    </row>
    <row r="3619" spans="1:8">
      <c r="A3619" s="1383"/>
      <c r="E3619" s="1478"/>
      <c r="H3619" s="1478"/>
    </row>
    <row r="3620" spans="1:8">
      <c r="A3620" s="1383"/>
      <c r="E3620" s="1478"/>
      <c r="H3620" s="1478"/>
    </row>
    <row r="3621" spans="1:8">
      <c r="A3621" s="1383"/>
      <c r="E3621" s="1478"/>
      <c r="H3621" s="1478"/>
    </row>
    <row r="3622" spans="1:8">
      <c r="A3622" s="1383"/>
      <c r="E3622" s="1478"/>
      <c r="H3622" s="1478"/>
    </row>
    <row r="3623" spans="1:8">
      <c r="A3623" s="1383"/>
      <c r="E3623" s="1478"/>
      <c r="H3623" s="1478"/>
    </row>
    <row r="3624" spans="1:8">
      <c r="A3624" s="1383"/>
      <c r="E3624" s="1478"/>
      <c r="H3624" s="1478"/>
    </row>
    <row r="3625" spans="1:8">
      <c r="A3625" s="1383"/>
      <c r="E3625" s="1478"/>
      <c r="H3625" s="1478"/>
    </row>
    <row r="3626" spans="1:8">
      <c r="A3626" s="1383"/>
      <c r="E3626" s="1478"/>
      <c r="H3626" s="1478"/>
    </row>
    <row r="3627" spans="1:8">
      <c r="A3627" s="1383"/>
      <c r="E3627" s="1478"/>
      <c r="H3627" s="1478"/>
    </row>
    <row r="3628" spans="1:8">
      <c r="A3628" s="1383"/>
      <c r="E3628" s="1478"/>
      <c r="H3628" s="1478"/>
    </row>
    <row r="3629" spans="1:8">
      <c r="A3629" s="1383"/>
      <c r="E3629" s="1478"/>
      <c r="H3629" s="1478"/>
    </row>
    <row r="3630" spans="1:8">
      <c r="A3630" s="1383"/>
      <c r="E3630" s="1478"/>
      <c r="H3630" s="1478"/>
    </row>
    <row r="3631" spans="1:8">
      <c r="A3631" s="1383"/>
      <c r="E3631" s="1478"/>
      <c r="H3631" s="1478"/>
    </row>
    <row r="3632" spans="1:8">
      <c r="A3632" s="1383"/>
      <c r="E3632" s="1478"/>
      <c r="H3632" s="1478"/>
    </row>
    <row r="3633" spans="1:8">
      <c r="A3633" s="1383"/>
      <c r="E3633" s="1478"/>
      <c r="H3633" s="1478"/>
    </row>
    <row r="3634" spans="1:8">
      <c r="A3634" s="1383"/>
      <c r="E3634" s="1478"/>
      <c r="H3634" s="1478"/>
    </row>
    <row r="3635" spans="1:8">
      <c r="A3635" s="1383"/>
      <c r="E3635" s="1478"/>
      <c r="H3635" s="1478"/>
    </row>
    <row r="3636" spans="1:8">
      <c r="A3636" s="1383"/>
      <c r="E3636" s="1478"/>
      <c r="H3636" s="1478"/>
    </row>
    <row r="3637" spans="1:8">
      <c r="A3637" s="1383"/>
      <c r="E3637" s="1478"/>
      <c r="H3637" s="1478"/>
    </row>
    <row r="3638" spans="1:8">
      <c r="A3638" s="1383"/>
      <c r="E3638" s="1478"/>
      <c r="H3638" s="1478"/>
    </row>
    <row r="3639" spans="1:8">
      <c r="A3639" s="1383"/>
      <c r="E3639" s="1478"/>
      <c r="H3639" s="1478"/>
    </row>
    <row r="3640" spans="1:8">
      <c r="A3640" s="1383"/>
      <c r="E3640" s="1478"/>
      <c r="H3640" s="1478"/>
    </row>
    <row r="3641" spans="1:8">
      <c r="A3641" s="1383"/>
      <c r="E3641" s="1478"/>
      <c r="H3641" s="1478"/>
    </row>
    <row r="3642" spans="1:8">
      <c r="A3642" s="1383"/>
      <c r="E3642" s="1478"/>
      <c r="H3642" s="1478"/>
    </row>
    <row r="3643" spans="1:8">
      <c r="A3643" s="1383"/>
      <c r="E3643" s="1478"/>
      <c r="H3643" s="1478"/>
    </row>
    <row r="3644" spans="1:8">
      <c r="A3644" s="1383"/>
      <c r="E3644" s="1478"/>
      <c r="H3644" s="1478"/>
    </row>
    <row r="3645" spans="1:8">
      <c r="A3645" s="1383"/>
      <c r="E3645" s="1478"/>
      <c r="H3645" s="1478"/>
    </row>
    <row r="3646" spans="1:8">
      <c r="A3646" s="1383"/>
      <c r="E3646" s="1478"/>
      <c r="H3646" s="1478"/>
    </row>
    <row r="3647" spans="1:8">
      <c r="A3647" s="1383"/>
      <c r="E3647" s="1478"/>
      <c r="H3647" s="1478"/>
    </row>
    <row r="3648" spans="1:8">
      <c r="A3648" s="1383"/>
      <c r="E3648" s="1478"/>
      <c r="H3648" s="1478"/>
    </row>
    <row r="3649" spans="1:8">
      <c r="A3649" s="1383"/>
      <c r="E3649" s="1478"/>
      <c r="H3649" s="1478"/>
    </row>
    <row r="3650" spans="1:8">
      <c r="A3650" s="1383"/>
      <c r="E3650" s="1478"/>
      <c r="H3650" s="1478"/>
    </row>
    <row r="3651" spans="1:8">
      <c r="A3651" s="1383"/>
      <c r="E3651" s="1478"/>
      <c r="H3651" s="1478"/>
    </row>
    <row r="3652" spans="1:8">
      <c r="A3652" s="1383"/>
      <c r="E3652" s="1478"/>
      <c r="H3652" s="1478"/>
    </row>
    <row r="3653" spans="1:8">
      <c r="A3653" s="1383"/>
      <c r="E3653" s="1478"/>
      <c r="H3653" s="1478"/>
    </row>
    <row r="3654" spans="1:8">
      <c r="A3654" s="1383"/>
      <c r="E3654" s="1478"/>
      <c r="H3654" s="1478"/>
    </row>
    <row r="3655" spans="1:8">
      <c r="A3655" s="1383"/>
      <c r="E3655" s="1478"/>
      <c r="H3655" s="1478"/>
    </row>
    <row r="3656" spans="1:8">
      <c r="A3656" s="1383"/>
      <c r="E3656" s="1478"/>
      <c r="H3656" s="1478"/>
    </row>
    <row r="3657" spans="1:8">
      <c r="A3657" s="1383"/>
      <c r="E3657" s="1478"/>
      <c r="H3657" s="1478"/>
    </row>
    <row r="3658" spans="1:8">
      <c r="A3658" s="1383"/>
      <c r="E3658" s="1478"/>
      <c r="H3658" s="1478"/>
    </row>
    <row r="3659" spans="1:8">
      <c r="A3659" s="1383"/>
      <c r="E3659" s="1478"/>
      <c r="H3659" s="1478"/>
    </row>
    <row r="3660" spans="1:8">
      <c r="A3660" s="1383"/>
      <c r="E3660" s="1478"/>
      <c r="H3660" s="1478"/>
    </row>
    <row r="3661" spans="1:8">
      <c r="A3661" s="1383"/>
      <c r="E3661" s="1478"/>
      <c r="H3661" s="1478"/>
    </row>
    <row r="3662" spans="1:8">
      <c r="A3662" s="1383"/>
      <c r="E3662" s="1478"/>
      <c r="H3662" s="1478"/>
    </row>
    <row r="3663" spans="1:8">
      <c r="A3663" s="1383"/>
      <c r="E3663" s="1478"/>
      <c r="H3663" s="1478"/>
    </row>
    <row r="3664" spans="1:8">
      <c r="A3664" s="1383"/>
      <c r="E3664" s="1478"/>
      <c r="H3664" s="1478"/>
    </row>
    <row r="3665" spans="1:8">
      <c r="A3665" s="1383"/>
      <c r="E3665" s="1478"/>
      <c r="H3665" s="1478"/>
    </row>
    <row r="3666" spans="1:8">
      <c r="A3666" s="1383"/>
      <c r="E3666" s="1478"/>
      <c r="H3666" s="1478"/>
    </row>
    <row r="3667" spans="1:8">
      <c r="A3667" s="1383"/>
      <c r="E3667" s="1478"/>
      <c r="H3667" s="1478"/>
    </row>
    <row r="3668" spans="1:8">
      <c r="A3668" s="1383"/>
      <c r="E3668" s="1478"/>
      <c r="H3668" s="1478"/>
    </row>
    <row r="3669" spans="1:8">
      <c r="A3669" s="1383"/>
      <c r="E3669" s="1478"/>
      <c r="H3669" s="1478"/>
    </row>
    <row r="3670" spans="1:8">
      <c r="A3670" s="1383"/>
      <c r="E3670" s="1478"/>
      <c r="H3670" s="1478"/>
    </row>
    <row r="3671" spans="1:8">
      <c r="A3671" s="1383"/>
      <c r="E3671" s="1478"/>
      <c r="H3671" s="1478"/>
    </row>
    <row r="3672" spans="1:8">
      <c r="A3672" s="1383"/>
      <c r="E3672" s="1478"/>
      <c r="H3672" s="1478"/>
    </row>
    <row r="3673" spans="1:8">
      <c r="A3673" s="1383"/>
      <c r="E3673" s="1478"/>
      <c r="H3673" s="1478"/>
    </row>
    <row r="3674" spans="1:8">
      <c r="A3674" s="1383"/>
      <c r="E3674" s="1478"/>
      <c r="H3674" s="1478"/>
    </row>
    <row r="3675" spans="1:8">
      <c r="A3675" s="1383"/>
      <c r="E3675" s="1478"/>
      <c r="H3675" s="1478"/>
    </row>
    <row r="3676" spans="1:8">
      <c r="A3676" s="1383"/>
      <c r="E3676" s="1478"/>
      <c r="H3676" s="1478"/>
    </row>
    <row r="3677" spans="1:8">
      <c r="A3677" s="1383"/>
      <c r="E3677" s="1478"/>
      <c r="H3677" s="1478"/>
    </row>
    <row r="3678" spans="1:8">
      <c r="A3678" s="1383"/>
      <c r="E3678" s="1478"/>
      <c r="H3678" s="1478"/>
    </row>
    <row r="3679" spans="1:8">
      <c r="A3679" s="1383"/>
      <c r="E3679" s="1478"/>
      <c r="H3679" s="1478"/>
    </row>
    <row r="3680" spans="1:8">
      <c r="A3680" s="1383"/>
      <c r="E3680" s="1478"/>
      <c r="H3680" s="1478"/>
    </row>
    <row r="3681" spans="1:8">
      <c r="A3681" s="1383"/>
      <c r="E3681" s="1478"/>
      <c r="H3681" s="1478"/>
    </row>
    <row r="3682" spans="1:8">
      <c r="A3682" s="1383"/>
      <c r="E3682" s="1478"/>
      <c r="H3682" s="1478"/>
    </row>
    <row r="3683" spans="1:8">
      <c r="A3683" s="1383"/>
      <c r="E3683" s="1478"/>
      <c r="H3683" s="1478"/>
    </row>
    <row r="3684" spans="1:8">
      <c r="A3684" s="1383"/>
      <c r="E3684" s="1478"/>
      <c r="H3684" s="1478"/>
    </row>
    <row r="3685" spans="1:8">
      <c r="A3685" s="1383"/>
      <c r="E3685" s="1478"/>
      <c r="H3685" s="1478"/>
    </row>
    <row r="3686" spans="1:8">
      <c r="A3686" s="1383"/>
      <c r="E3686" s="1478"/>
      <c r="H3686" s="1478"/>
    </row>
    <row r="3687" spans="1:8">
      <c r="A3687" s="1383"/>
      <c r="E3687" s="1478"/>
      <c r="H3687" s="1478"/>
    </row>
    <row r="3688" spans="1:8">
      <c r="A3688" s="1383"/>
      <c r="E3688" s="1478"/>
      <c r="H3688" s="1478"/>
    </row>
    <row r="3689" spans="1:8">
      <c r="A3689" s="1383"/>
      <c r="E3689" s="1478"/>
      <c r="H3689" s="1478"/>
    </row>
    <row r="3690" spans="1:8">
      <c r="A3690" s="1383"/>
      <c r="E3690" s="1478"/>
      <c r="H3690" s="1478"/>
    </row>
    <row r="3691" spans="1:8">
      <c r="A3691" s="1383"/>
      <c r="E3691" s="1478"/>
      <c r="H3691" s="1478"/>
    </row>
    <row r="3692" spans="1:8">
      <c r="A3692" s="1383"/>
      <c r="E3692" s="1478"/>
      <c r="H3692" s="1478"/>
    </row>
    <row r="3693" spans="1:8">
      <c r="A3693" s="1383"/>
      <c r="E3693" s="1478"/>
      <c r="H3693" s="1478"/>
    </row>
    <row r="3694" spans="1:8">
      <c r="A3694" s="1383"/>
      <c r="E3694" s="1478"/>
      <c r="H3694" s="1478"/>
    </row>
    <row r="3695" spans="1:8">
      <c r="A3695" s="1383"/>
      <c r="E3695" s="1478"/>
      <c r="H3695" s="1478"/>
    </row>
    <row r="3696" spans="1:8">
      <c r="A3696" s="1383"/>
      <c r="E3696" s="1478"/>
      <c r="H3696" s="1478"/>
    </row>
    <row r="3697" spans="1:8">
      <c r="A3697" s="1383"/>
      <c r="E3697" s="1478"/>
      <c r="H3697" s="1478"/>
    </row>
    <row r="3698" spans="1:8">
      <c r="A3698" s="1383"/>
      <c r="E3698" s="1478"/>
      <c r="H3698" s="1478"/>
    </row>
    <row r="3699" spans="1:8">
      <c r="A3699" s="1383"/>
      <c r="E3699" s="1478"/>
      <c r="H3699" s="1478"/>
    </row>
    <row r="3700" spans="1:8">
      <c r="A3700" s="1383"/>
      <c r="E3700" s="1478"/>
      <c r="H3700" s="1478"/>
    </row>
    <row r="3701" spans="1:8">
      <c r="A3701" s="1383"/>
      <c r="E3701" s="1478"/>
      <c r="H3701" s="1478"/>
    </row>
    <row r="3702" spans="1:8">
      <c r="A3702" s="1383"/>
      <c r="E3702" s="1478"/>
      <c r="H3702" s="1478"/>
    </row>
    <row r="3703" spans="1:8">
      <c r="A3703" s="1383"/>
      <c r="E3703" s="1478"/>
      <c r="H3703" s="1478"/>
    </row>
    <row r="3704" spans="1:8">
      <c r="A3704" s="1383"/>
      <c r="E3704" s="1478"/>
      <c r="H3704" s="1478"/>
    </row>
    <row r="3705" spans="1:8">
      <c r="A3705" s="1383"/>
      <c r="E3705" s="1478"/>
      <c r="H3705" s="1478"/>
    </row>
    <row r="3706" spans="1:8">
      <c r="A3706" s="1383"/>
      <c r="E3706" s="1478"/>
      <c r="H3706" s="1478"/>
    </row>
    <row r="3707" spans="1:8">
      <c r="A3707" s="1383"/>
      <c r="E3707" s="1478"/>
      <c r="H3707" s="1478"/>
    </row>
    <row r="3708" spans="1:8">
      <c r="A3708" s="1383"/>
      <c r="E3708" s="1478"/>
      <c r="H3708" s="1478"/>
    </row>
    <row r="3709" spans="1:8">
      <c r="A3709" s="1383"/>
      <c r="E3709" s="1478"/>
      <c r="H3709" s="1478"/>
    </row>
    <row r="3710" spans="1:8">
      <c r="A3710" s="1383"/>
      <c r="E3710" s="1478"/>
      <c r="H3710" s="1478"/>
    </row>
    <row r="3711" spans="1:8">
      <c r="A3711" s="1383"/>
      <c r="E3711" s="1478"/>
      <c r="H3711" s="1478"/>
    </row>
    <row r="3712" spans="1:8">
      <c r="A3712" s="1383"/>
      <c r="E3712" s="1478"/>
      <c r="H3712" s="1478"/>
    </row>
    <row r="3713" spans="1:8">
      <c r="A3713" s="1383"/>
      <c r="E3713" s="1478"/>
      <c r="H3713" s="1478"/>
    </row>
    <row r="3714" spans="1:8">
      <c r="A3714" s="1383"/>
      <c r="E3714" s="1478"/>
      <c r="H3714" s="1478"/>
    </row>
    <row r="3715" spans="1:8">
      <c r="A3715" s="1383"/>
      <c r="E3715" s="1478"/>
      <c r="H3715" s="1478"/>
    </row>
    <row r="3716" spans="1:8">
      <c r="A3716" s="1383"/>
      <c r="E3716" s="1478"/>
      <c r="H3716" s="1478"/>
    </row>
    <row r="3717" spans="1:8">
      <c r="A3717" s="1383"/>
      <c r="E3717" s="1478"/>
      <c r="H3717" s="1478"/>
    </row>
    <row r="3718" spans="1:8">
      <c r="A3718" s="1383"/>
      <c r="E3718" s="1478"/>
      <c r="H3718" s="1478"/>
    </row>
    <row r="3719" spans="1:8">
      <c r="A3719" s="1383"/>
      <c r="E3719" s="1478"/>
      <c r="H3719" s="1478"/>
    </row>
    <row r="3720" spans="1:8">
      <c r="A3720" s="1383"/>
      <c r="E3720" s="1478"/>
      <c r="H3720" s="1478"/>
    </row>
    <row r="3721" spans="1:8">
      <c r="A3721" s="1383"/>
      <c r="E3721" s="1478"/>
      <c r="H3721" s="1478"/>
    </row>
    <row r="3722" spans="1:8">
      <c r="A3722" s="1383"/>
      <c r="E3722" s="1478"/>
      <c r="H3722" s="1478"/>
    </row>
    <row r="3723" spans="1:8">
      <c r="A3723" s="1383"/>
      <c r="E3723" s="1478"/>
      <c r="H3723" s="1478"/>
    </row>
    <row r="3724" spans="1:8">
      <c r="A3724" s="1383"/>
      <c r="E3724" s="1478"/>
      <c r="H3724" s="1478"/>
    </row>
    <row r="3725" spans="1:8">
      <c r="A3725" s="1383"/>
      <c r="E3725" s="1478"/>
      <c r="H3725" s="1478"/>
    </row>
    <row r="3726" spans="1:8">
      <c r="A3726" s="1383"/>
      <c r="E3726" s="1478"/>
      <c r="H3726" s="1478"/>
    </row>
    <row r="3727" spans="1:8">
      <c r="A3727" s="1383"/>
      <c r="E3727" s="1478"/>
      <c r="H3727" s="1478"/>
    </row>
    <row r="3728" spans="1:8">
      <c r="A3728" s="1383"/>
      <c r="E3728" s="1478"/>
      <c r="H3728" s="1478"/>
    </row>
    <row r="3729" spans="1:8">
      <c r="A3729" s="1383"/>
      <c r="E3729" s="1478"/>
      <c r="H3729" s="1478"/>
    </row>
    <row r="3730" spans="1:8">
      <c r="A3730" s="1383"/>
      <c r="E3730" s="1478"/>
      <c r="H3730" s="1478"/>
    </row>
    <row r="3731" spans="1:8">
      <c r="A3731" s="1383"/>
      <c r="E3731" s="1478"/>
      <c r="H3731" s="1478"/>
    </row>
    <row r="3732" spans="1:8">
      <c r="A3732" s="1383"/>
      <c r="E3732" s="1478"/>
      <c r="H3732" s="1478"/>
    </row>
    <row r="3733" spans="1:8">
      <c r="A3733" s="1383"/>
      <c r="E3733" s="1478"/>
      <c r="H3733" s="1478"/>
    </row>
    <row r="3734" spans="1:8">
      <c r="A3734" s="1383"/>
      <c r="E3734" s="1478"/>
      <c r="H3734" s="1478"/>
    </row>
    <row r="3735" spans="1:8">
      <c r="A3735" s="1383"/>
      <c r="E3735" s="1478"/>
      <c r="H3735" s="1478"/>
    </row>
    <row r="3736" spans="1:8">
      <c r="A3736" s="1383"/>
      <c r="E3736" s="1478"/>
      <c r="H3736" s="1478"/>
    </row>
    <row r="3737" spans="1:8">
      <c r="A3737" s="1383"/>
      <c r="E3737" s="1478"/>
      <c r="H3737" s="1478"/>
    </row>
    <row r="3738" spans="1:8">
      <c r="A3738" s="1383"/>
      <c r="E3738" s="1478"/>
      <c r="H3738" s="1478"/>
    </row>
    <row r="3739" spans="1:8">
      <c r="A3739" s="1383"/>
      <c r="E3739" s="1478"/>
      <c r="H3739" s="1478"/>
    </row>
    <row r="3740" spans="1:8">
      <c r="A3740" s="1383"/>
      <c r="E3740" s="1478"/>
      <c r="H3740" s="1478"/>
    </row>
    <row r="3741" spans="1:8">
      <c r="A3741" s="1383"/>
      <c r="E3741" s="1478"/>
      <c r="H3741" s="1478"/>
    </row>
    <row r="3742" spans="1:8">
      <c r="A3742" s="1383"/>
      <c r="E3742" s="1478"/>
      <c r="H3742" s="1478"/>
    </row>
    <row r="3743" spans="1:8">
      <c r="A3743" s="1383"/>
      <c r="E3743" s="1478"/>
      <c r="H3743" s="1478"/>
    </row>
    <row r="3744" spans="1:8">
      <c r="A3744" s="1383"/>
      <c r="E3744" s="1478"/>
      <c r="H3744" s="1478"/>
    </row>
    <row r="3745" spans="1:8">
      <c r="A3745" s="1383"/>
      <c r="E3745" s="1478"/>
      <c r="H3745" s="1478"/>
    </row>
    <row r="3746" spans="1:8">
      <c r="A3746" s="1383"/>
      <c r="E3746" s="1478"/>
      <c r="H3746" s="1478"/>
    </row>
    <row r="3747" spans="1:8">
      <c r="A3747" s="1383"/>
      <c r="E3747" s="1478"/>
      <c r="H3747" s="1478"/>
    </row>
    <row r="3748" spans="1:8">
      <c r="A3748" s="1383"/>
      <c r="E3748" s="1478"/>
      <c r="H3748" s="1478"/>
    </row>
    <row r="3749" spans="1:8">
      <c r="A3749" s="1383"/>
      <c r="E3749" s="1478"/>
      <c r="H3749" s="1478"/>
    </row>
    <row r="3750" spans="1:8">
      <c r="A3750" s="1383"/>
      <c r="E3750" s="1478"/>
      <c r="H3750" s="1478"/>
    </row>
    <row r="3751" spans="1:8">
      <c r="A3751" s="1383"/>
      <c r="E3751" s="1478"/>
      <c r="H3751" s="1478"/>
    </row>
    <row r="3752" spans="1:8">
      <c r="A3752" s="1383"/>
      <c r="E3752" s="1478"/>
      <c r="H3752" s="1478"/>
    </row>
    <row r="3753" spans="1:8">
      <c r="A3753" s="1383"/>
      <c r="E3753" s="1478"/>
      <c r="H3753" s="1478"/>
    </row>
    <row r="3754" spans="1:8">
      <c r="A3754" s="1383"/>
      <c r="E3754" s="1478"/>
      <c r="H3754" s="1478"/>
    </row>
    <row r="3755" spans="1:8">
      <c r="A3755" s="1383"/>
      <c r="E3755" s="1478"/>
      <c r="H3755" s="1478"/>
    </row>
    <row r="3756" spans="1:8">
      <c r="A3756" s="1383"/>
      <c r="E3756" s="1478"/>
      <c r="H3756" s="1478"/>
    </row>
    <row r="3757" spans="1:8">
      <c r="A3757" s="1383"/>
      <c r="E3757" s="1478"/>
      <c r="H3757" s="1478"/>
    </row>
    <row r="3758" spans="1:8">
      <c r="A3758" s="1383"/>
      <c r="E3758" s="1478"/>
      <c r="H3758" s="1478"/>
    </row>
    <row r="3759" spans="1:8">
      <c r="A3759" s="1383"/>
      <c r="E3759" s="1478"/>
      <c r="H3759" s="1478"/>
    </row>
    <row r="3760" spans="1:8">
      <c r="A3760" s="1383"/>
      <c r="E3760" s="1478"/>
      <c r="H3760" s="1478"/>
    </row>
    <row r="3761" spans="1:8">
      <c r="A3761" s="1383"/>
      <c r="E3761" s="1478"/>
      <c r="H3761" s="1478"/>
    </row>
    <row r="3762" spans="1:8">
      <c r="A3762" s="1383"/>
      <c r="E3762" s="1478"/>
      <c r="H3762" s="1478"/>
    </row>
    <row r="3763" spans="1:8">
      <c r="A3763" s="1383"/>
      <c r="E3763" s="1478"/>
      <c r="H3763" s="1478"/>
    </row>
    <row r="3764" spans="1:8">
      <c r="A3764" s="1383"/>
      <c r="E3764" s="1478"/>
      <c r="H3764" s="1478"/>
    </row>
    <row r="3765" spans="1:8">
      <c r="A3765" s="1383"/>
      <c r="E3765" s="1478"/>
      <c r="H3765" s="1478"/>
    </row>
    <row r="3766" spans="1:8">
      <c r="A3766" s="1383"/>
      <c r="E3766" s="1478"/>
      <c r="H3766" s="1478"/>
    </row>
    <row r="3767" spans="1:8">
      <c r="A3767" s="1383"/>
      <c r="E3767" s="1478"/>
      <c r="H3767" s="1478"/>
    </row>
    <row r="3768" spans="1:8">
      <c r="A3768" s="1383"/>
      <c r="E3768" s="1478"/>
      <c r="H3768" s="1478"/>
    </row>
    <row r="3769" spans="1:8">
      <c r="A3769" s="1383"/>
      <c r="E3769" s="1478"/>
      <c r="H3769" s="1478"/>
    </row>
    <row r="3770" spans="1:8">
      <c r="A3770" s="1383"/>
      <c r="E3770" s="1478"/>
      <c r="H3770" s="1478"/>
    </row>
    <row r="3771" spans="1:8">
      <c r="A3771" s="1383"/>
      <c r="E3771" s="1478"/>
      <c r="H3771" s="1478"/>
    </row>
    <row r="3772" spans="1:8">
      <c r="A3772" s="1383"/>
      <c r="E3772" s="1478"/>
      <c r="H3772" s="1478"/>
    </row>
    <row r="3773" spans="1:8">
      <c r="A3773" s="1383"/>
      <c r="E3773" s="1478"/>
      <c r="H3773" s="1478"/>
    </row>
    <row r="3774" spans="1:8">
      <c r="A3774" s="1383"/>
      <c r="E3774" s="1478"/>
      <c r="H3774" s="1478"/>
    </row>
    <row r="3775" spans="1:8">
      <c r="A3775" s="1383"/>
      <c r="E3775" s="1478"/>
      <c r="H3775" s="1478"/>
    </row>
    <row r="3776" spans="1:8">
      <c r="A3776" s="1383"/>
      <c r="E3776" s="1478"/>
      <c r="H3776" s="1478"/>
    </row>
    <row r="3777" spans="1:8">
      <c r="A3777" s="1383"/>
      <c r="E3777" s="1478"/>
      <c r="H3777" s="1478"/>
    </row>
    <row r="3778" spans="1:8">
      <c r="A3778" s="1383"/>
      <c r="E3778" s="1478"/>
      <c r="H3778" s="1478"/>
    </row>
    <row r="3779" spans="1:8">
      <c r="A3779" s="1383"/>
      <c r="E3779" s="1478"/>
      <c r="H3779" s="1478"/>
    </row>
    <row r="3780" spans="1:8">
      <c r="A3780" s="1383"/>
      <c r="E3780" s="1478"/>
      <c r="H3780" s="1478"/>
    </row>
    <row r="3781" spans="1:8">
      <c r="A3781" s="1383"/>
      <c r="E3781" s="1478"/>
      <c r="H3781" s="1478"/>
    </row>
    <row r="3782" spans="1:8">
      <c r="A3782" s="1383"/>
      <c r="E3782" s="1478"/>
      <c r="H3782" s="1478"/>
    </row>
    <row r="3783" spans="1:8">
      <c r="A3783" s="1383"/>
      <c r="E3783" s="1478"/>
      <c r="H3783" s="1478"/>
    </row>
    <row r="3784" spans="1:8">
      <c r="A3784" s="1383"/>
      <c r="E3784" s="1478"/>
      <c r="H3784" s="1478"/>
    </row>
    <row r="3785" spans="1:8">
      <c r="A3785" s="1383"/>
      <c r="E3785" s="1478"/>
      <c r="H3785" s="1478"/>
    </row>
    <row r="3786" spans="1:8">
      <c r="A3786" s="1383"/>
      <c r="E3786" s="1478"/>
      <c r="H3786" s="1478"/>
    </row>
    <row r="3787" spans="1:8">
      <c r="A3787" s="1383"/>
      <c r="E3787" s="1478"/>
      <c r="H3787" s="1478"/>
    </row>
    <row r="3788" spans="1:8">
      <c r="A3788" s="1383"/>
      <c r="E3788" s="1478"/>
      <c r="H3788" s="1478"/>
    </row>
    <row r="3789" spans="1:8">
      <c r="A3789" s="1383"/>
      <c r="E3789" s="1478"/>
      <c r="H3789" s="1478"/>
    </row>
    <row r="3790" spans="1:8">
      <c r="A3790" s="1383"/>
      <c r="E3790" s="1478"/>
      <c r="H3790" s="1478"/>
    </row>
    <row r="3791" spans="1:8">
      <c r="A3791" s="1383"/>
      <c r="E3791" s="1478"/>
      <c r="H3791" s="1478"/>
    </row>
    <row r="3792" spans="1:8">
      <c r="A3792" s="1383"/>
      <c r="E3792" s="1478"/>
      <c r="H3792" s="1478"/>
    </row>
    <row r="3793" spans="1:8">
      <c r="A3793" s="1383"/>
      <c r="E3793" s="1478"/>
      <c r="H3793" s="1478"/>
    </row>
    <row r="3794" spans="1:8">
      <c r="A3794" s="1383"/>
      <c r="E3794" s="1478"/>
      <c r="H3794" s="1478"/>
    </row>
    <row r="3795" spans="1:8">
      <c r="A3795" s="1383"/>
      <c r="E3795" s="1478"/>
      <c r="H3795" s="1478"/>
    </row>
    <row r="3796" spans="1:8">
      <c r="A3796" s="1383"/>
      <c r="E3796" s="1478"/>
      <c r="H3796" s="1478"/>
    </row>
    <row r="3797" spans="1:8">
      <c r="A3797" s="1383"/>
      <c r="E3797" s="1478"/>
      <c r="H3797" s="1478"/>
    </row>
    <row r="3798" spans="1:8">
      <c r="A3798" s="1383"/>
      <c r="E3798" s="1478"/>
      <c r="H3798" s="1478"/>
    </row>
    <row r="3799" spans="1:8">
      <c r="A3799" s="1383"/>
      <c r="E3799" s="1478"/>
      <c r="H3799" s="1478"/>
    </row>
    <row r="3800" spans="1:8">
      <c r="A3800" s="1383"/>
      <c r="E3800" s="1478"/>
      <c r="H3800" s="1478"/>
    </row>
    <row r="3801" spans="1:8">
      <c r="A3801" s="1383"/>
      <c r="E3801" s="1478"/>
      <c r="H3801" s="1478"/>
    </row>
    <row r="3802" spans="1:8">
      <c r="A3802" s="1383"/>
      <c r="E3802" s="1478"/>
      <c r="H3802" s="1478"/>
    </row>
    <row r="3803" spans="1:8">
      <c r="A3803" s="1383"/>
      <c r="E3803" s="1478"/>
      <c r="H3803" s="1478"/>
    </row>
    <row r="3804" spans="1:8">
      <c r="A3804" s="1383"/>
      <c r="E3804" s="1478"/>
      <c r="H3804" s="1478"/>
    </row>
    <row r="3805" spans="1:8">
      <c r="A3805" s="1383"/>
      <c r="E3805" s="1478"/>
      <c r="H3805" s="1478"/>
    </row>
    <row r="3806" spans="1:8">
      <c r="A3806" s="1383"/>
      <c r="E3806" s="1478"/>
      <c r="H3806" s="1478"/>
    </row>
    <row r="3807" spans="1:8">
      <c r="A3807" s="1383"/>
      <c r="E3807" s="1478"/>
      <c r="H3807" s="1478"/>
    </row>
    <row r="3808" spans="1:8">
      <c r="A3808" s="1383"/>
      <c r="E3808" s="1478"/>
      <c r="H3808" s="1478"/>
    </row>
    <row r="3809" spans="1:8">
      <c r="A3809" s="1383"/>
      <c r="E3809" s="1478"/>
      <c r="H3809" s="1478"/>
    </row>
    <row r="3810" spans="1:8">
      <c r="A3810" s="1383"/>
      <c r="E3810" s="1478"/>
      <c r="H3810" s="1478"/>
    </row>
    <row r="3811" spans="1:8">
      <c r="A3811" s="1383"/>
      <c r="E3811" s="1478"/>
      <c r="H3811" s="1478"/>
    </row>
    <row r="3812" spans="1:8">
      <c r="A3812" s="1383"/>
      <c r="E3812" s="1478"/>
      <c r="H3812" s="1478"/>
    </row>
    <row r="3813" spans="1:8">
      <c r="A3813" s="1383"/>
      <c r="E3813" s="1478"/>
      <c r="H3813" s="1478"/>
    </row>
    <row r="3814" spans="1:8">
      <c r="A3814" s="1383"/>
      <c r="E3814" s="1478"/>
      <c r="H3814" s="1478"/>
    </row>
    <row r="3815" spans="1:8">
      <c r="A3815" s="1383"/>
      <c r="E3815" s="1478"/>
      <c r="H3815" s="1478"/>
    </row>
    <row r="3816" spans="1:8">
      <c r="A3816" s="1383"/>
      <c r="E3816" s="1478"/>
      <c r="H3816" s="1478"/>
    </row>
    <row r="3817" spans="1:8">
      <c r="A3817" s="1383"/>
      <c r="E3817" s="1478"/>
      <c r="H3817" s="1478"/>
    </row>
    <row r="3818" spans="1:8">
      <c r="A3818" s="1383"/>
      <c r="E3818" s="1478"/>
      <c r="H3818" s="1478"/>
    </row>
    <row r="3819" spans="1:8">
      <c r="A3819" s="1383"/>
      <c r="E3819" s="1478"/>
      <c r="H3819" s="1478"/>
    </row>
    <row r="3820" spans="1:8">
      <c r="A3820" s="1383"/>
      <c r="E3820" s="1478"/>
      <c r="H3820" s="1478"/>
    </row>
    <row r="3821" spans="1:8">
      <c r="A3821" s="1383"/>
      <c r="E3821" s="1478"/>
      <c r="H3821" s="1478"/>
    </row>
    <row r="3822" spans="1:8">
      <c r="A3822" s="1383"/>
      <c r="E3822" s="1478"/>
      <c r="H3822" s="1478"/>
    </row>
    <row r="3823" spans="1:8">
      <c r="A3823" s="1383"/>
      <c r="E3823" s="1478"/>
      <c r="H3823" s="1478"/>
    </row>
    <row r="3824" spans="1:8">
      <c r="A3824" s="1383"/>
      <c r="E3824" s="1478"/>
      <c r="H3824" s="1478"/>
    </row>
    <row r="3825" spans="1:8">
      <c r="A3825" s="1383"/>
      <c r="E3825" s="1478"/>
      <c r="H3825" s="1478"/>
    </row>
    <row r="3826" spans="1:8">
      <c r="A3826" s="1383"/>
      <c r="E3826" s="1478"/>
      <c r="H3826" s="1478"/>
    </row>
    <row r="3827" spans="1:8">
      <c r="A3827" s="1383"/>
      <c r="E3827" s="1478"/>
      <c r="H3827" s="1478"/>
    </row>
    <row r="3828" spans="1:8">
      <c r="A3828" s="1383"/>
      <c r="E3828" s="1478"/>
      <c r="H3828" s="1478"/>
    </row>
    <row r="3829" spans="1:8">
      <c r="A3829" s="1383"/>
      <c r="E3829" s="1478"/>
      <c r="H3829" s="1478"/>
    </row>
    <row r="3830" spans="1:8">
      <c r="A3830" s="1383"/>
      <c r="E3830" s="1478"/>
      <c r="H3830" s="1478"/>
    </row>
    <row r="3831" spans="1:8">
      <c r="A3831" s="1383"/>
      <c r="E3831" s="1478"/>
      <c r="H3831" s="1478"/>
    </row>
    <row r="3832" spans="1:8">
      <c r="A3832" s="1383"/>
      <c r="E3832" s="1478"/>
      <c r="H3832" s="1478"/>
    </row>
    <row r="3833" spans="1:8">
      <c r="A3833" s="1383"/>
      <c r="E3833" s="1478"/>
      <c r="H3833" s="1478"/>
    </row>
    <row r="3834" spans="1:8">
      <c r="A3834" s="1383"/>
      <c r="E3834" s="1478"/>
      <c r="H3834" s="1478"/>
    </row>
    <row r="3835" spans="1:8">
      <c r="A3835" s="1383"/>
      <c r="E3835" s="1478"/>
      <c r="H3835" s="1478"/>
    </row>
    <row r="3836" spans="1:8">
      <c r="A3836" s="1383"/>
      <c r="E3836" s="1478"/>
      <c r="H3836" s="1478"/>
    </row>
    <row r="3837" spans="1:8">
      <c r="A3837" s="1383"/>
      <c r="E3837" s="1478"/>
      <c r="H3837" s="1478"/>
    </row>
    <row r="3838" spans="1:8">
      <c r="A3838" s="1383"/>
      <c r="E3838" s="1478"/>
      <c r="H3838" s="1478"/>
    </row>
    <row r="3839" spans="1:8">
      <c r="A3839" s="1383"/>
      <c r="E3839" s="1478"/>
      <c r="H3839" s="1478"/>
    </row>
    <row r="3840" spans="1:8">
      <c r="A3840" s="1383"/>
      <c r="E3840" s="1478"/>
      <c r="H3840" s="1478"/>
    </row>
    <row r="3841" spans="1:8">
      <c r="A3841" s="1383"/>
      <c r="E3841" s="1478"/>
      <c r="H3841" s="1478"/>
    </row>
    <row r="3842" spans="1:8">
      <c r="A3842" s="1383"/>
      <c r="E3842" s="1478"/>
      <c r="H3842" s="1478"/>
    </row>
    <row r="3843" spans="1:8">
      <c r="A3843" s="1383"/>
      <c r="E3843" s="1478"/>
      <c r="H3843" s="1478"/>
    </row>
    <row r="3844" spans="1:8">
      <c r="A3844" s="1383"/>
      <c r="E3844" s="1478"/>
      <c r="H3844" s="1478"/>
    </row>
    <row r="3845" spans="1:8">
      <c r="A3845" s="1383"/>
      <c r="E3845" s="1478"/>
      <c r="H3845" s="1478"/>
    </row>
    <row r="3846" spans="1:8">
      <c r="A3846" s="1383"/>
      <c r="E3846" s="1478"/>
      <c r="H3846" s="1478"/>
    </row>
    <row r="3847" spans="1:8">
      <c r="A3847" s="1383"/>
      <c r="E3847" s="1478"/>
      <c r="H3847" s="1478"/>
    </row>
    <row r="3848" spans="1:8">
      <c r="A3848" s="1383"/>
      <c r="E3848" s="1478"/>
      <c r="H3848" s="1478"/>
    </row>
    <row r="3849" spans="1:8">
      <c r="A3849" s="1383"/>
      <c r="E3849" s="1478"/>
      <c r="H3849" s="1478"/>
    </row>
    <row r="3850" spans="1:8">
      <c r="A3850" s="1383"/>
      <c r="E3850" s="1478"/>
      <c r="H3850" s="1478"/>
    </row>
    <row r="3851" spans="1:8">
      <c r="A3851" s="1383"/>
      <c r="E3851" s="1478"/>
      <c r="H3851" s="1478"/>
    </row>
    <row r="3852" spans="1:8">
      <c r="A3852" s="1383"/>
      <c r="E3852" s="1478"/>
      <c r="H3852" s="1478"/>
    </row>
    <row r="3853" spans="1:8">
      <c r="A3853" s="1383"/>
      <c r="E3853" s="1478"/>
      <c r="H3853" s="1478"/>
    </row>
    <row r="3854" spans="1:8">
      <c r="A3854" s="1383"/>
      <c r="E3854" s="1478"/>
      <c r="H3854" s="1478"/>
    </row>
    <row r="3855" spans="1:8">
      <c r="A3855" s="1383"/>
      <c r="E3855" s="1478"/>
      <c r="H3855" s="1478"/>
    </row>
    <row r="3856" spans="1:8">
      <c r="A3856" s="1383"/>
      <c r="E3856" s="1478"/>
      <c r="H3856" s="1478"/>
    </row>
    <row r="3857" spans="1:8">
      <c r="A3857" s="1383"/>
      <c r="E3857" s="1478"/>
      <c r="H3857" s="1478"/>
    </row>
    <row r="3858" spans="1:8">
      <c r="A3858" s="1383"/>
      <c r="E3858" s="1478"/>
      <c r="H3858" s="1478"/>
    </row>
    <row r="3859" spans="1:8">
      <c r="A3859" s="1383"/>
      <c r="E3859" s="1478"/>
      <c r="H3859" s="1478"/>
    </row>
    <row r="3860" spans="1:8">
      <c r="A3860" s="1383"/>
      <c r="E3860" s="1478"/>
      <c r="H3860" s="1478"/>
    </row>
    <row r="3861" spans="1:8">
      <c r="A3861" s="1383"/>
      <c r="E3861" s="1478"/>
      <c r="H3861" s="1478"/>
    </row>
    <row r="3862" spans="1:8">
      <c r="A3862" s="1383"/>
      <c r="E3862" s="1478"/>
      <c r="H3862" s="1478"/>
    </row>
    <row r="3863" spans="1:8">
      <c r="A3863" s="1383"/>
      <c r="E3863" s="1478"/>
      <c r="H3863" s="1478"/>
    </row>
    <row r="3864" spans="1:8">
      <c r="A3864" s="1383"/>
      <c r="E3864" s="1478"/>
      <c r="H3864" s="1478"/>
    </row>
    <row r="3865" spans="1:8">
      <c r="A3865" s="1383"/>
      <c r="E3865" s="1478"/>
      <c r="H3865" s="1478"/>
    </row>
    <row r="3866" spans="1:8">
      <c r="A3866" s="1383"/>
      <c r="E3866" s="1478"/>
      <c r="H3866" s="1478"/>
    </row>
    <row r="3867" spans="1:8">
      <c r="A3867" s="1383"/>
      <c r="E3867" s="1478"/>
      <c r="H3867" s="1478"/>
    </row>
    <row r="3868" spans="1:8">
      <c r="A3868" s="1383"/>
      <c r="E3868" s="1478"/>
      <c r="H3868" s="1478"/>
    </row>
    <row r="3869" spans="1:8">
      <c r="A3869" s="1383"/>
      <c r="E3869" s="1478"/>
      <c r="H3869" s="1478"/>
    </row>
    <row r="3870" spans="1:8">
      <c r="A3870" s="1383"/>
      <c r="E3870" s="1478"/>
      <c r="H3870" s="1478"/>
    </row>
    <row r="3871" spans="1:8">
      <c r="A3871" s="1383"/>
      <c r="E3871" s="1478"/>
      <c r="H3871" s="1478"/>
    </row>
    <row r="3872" spans="1:8">
      <c r="A3872" s="1383"/>
      <c r="E3872" s="1478"/>
      <c r="H3872" s="1478"/>
    </row>
    <row r="3873" spans="1:8">
      <c r="A3873" s="1383"/>
      <c r="E3873" s="1478"/>
      <c r="H3873" s="1478"/>
    </row>
    <row r="3874" spans="1:8">
      <c r="A3874" s="1383"/>
      <c r="E3874" s="1478"/>
      <c r="H3874" s="1478"/>
    </row>
    <row r="3875" spans="1:8">
      <c r="A3875" s="1383"/>
      <c r="E3875" s="1478"/>
      <c r="H3875" s="1478"/>
    </row>
    <row r="3876" spans="1:8">
      <c r="A3876" s="1383"/>
      <c r="E3876" s="1478"/>
      <c r="H3876" s="1478"/>
    </row>
    <row r="3877" spans="1:8">
      <c r="A3877" s="1383"/>
      <c r="E3877" s="1478"/>
      <c r="H3877" s="1478"/>
    </row>
    <row r="3878" spans="1:8">
      <c r="A3878" s="1383"/>
      <c r="E3878" s="1478"/>
      <c r="H3878" s="1478"/>
    </row>
    <row r="3879" spans="1:8">
      <c r="A3879" s="1383"/>
      <c r="E3879" s="1478"/>
      <c r="H3879" s="1478"/>
    </row>
    <row r="3880" spans="1:8">
      <c r="A3880" s="1383"/>
      <c r="E3880" s="1478"/>
      <c r="H3880" s="1478"/>
    </row>
    <row r="3881" spans="1:8">
      <c r="A3881" s="1383"/>
      <c r="E3881" s="1478"/>
      <c r="H3881" s="1478"/>
    </row>
    <row r="3882" spans="1:8">
      <c r="A3882" s="1383"/>
      <c r="E3882" s="1478"/>
      <c r="H3882" s="1478"/>
    </row>
    <row r="3883" spans="1:8">
      <c r="A3883" s="1383"/>
      <c r="E3883" s="1478"/>
      <c r="H3883" s="1478"/>
    </row>
    <row r="3884" spans="1:8">
      <c r="A3884" s="1383"/>
      <c r="E3884" s="1478"/>
      <c r="H3884" s="1478"/>
    </row>
    <row r="3885" spans="1:8">
      <c r="A3885" s="1383"/>
      <c r="E3885" s="1478"/>
      <c r="H3885" s="1478"/>
    </row>
    <row r="3886" spans="1:8">
      <c r="A3886" s="1383"/>
      <c r="E3886" s="1478"/>
      <c r="H3886" s="1478"/>
    </row>
    <row r="3887" spans="1:8">
      <c r="A3887" s="1383"/>
      <c r="E3887" s="1478"/>
      <c r="H3887" s="1478"/>
    </row>
    <row r="3888" spans="1:8">
      <c r="A3888" s="1383"/>
      <c r="E3888" s="1478"/>
      <c r="H3888" s="1478"/>
    </row>
    <row r="3889" spans="1:8">
      <c r="A3889" s="1383"/>
      <c r="E3889" s="1478"/>
      <c r="H3889" s="1478"/>
    </row>
    <row r="3890" spans="1:8">
      <c r="A3890" s="1383"/>
      <c r="E3890" s="1478"/>
      <c r="H3890" s="1478"/>
    </row>
    <row r="3891" spans="1:8">
      <c r="A3891" s="1383"/>
      <c r="E3891" s="1478"/>
      <c r="H3891" s="1478"/>
    </row>
    <row r="3892" spans="1:8">
      <c r="A3892" s="1383"/>
      <c r="E3892" s="1478"/>
      <c r="H3892" s="1478"/>
    </row>
    <row r="3893" spans="1:8">
      <c r="A3893" s="1383"/>
      <c r="E3893" s="1478"/>
      <c r="H3893" s="1478"/>
    </row>
    <row r="3894" spans="1:8">
      <c r="A3894" s="1383"/>
      <c r="E3894" s="1478"/>
      <c r="H3894" s="1478"/>
    </row>
    <row r="3895" spans="1:8">
      <c r="A3895" s="1383"/>
      <c r="E3895" s="1478"/>
      <c r="H3895" s="1478"/>
    </row>
    <row r="3896" spans="1:8">
      <c r="A3896" s="1383"/>
      <c r="E3896" s="1478"/>
      <c r="H3896" s="1478"/>
    </row>
    <row r="3897" spans="1:8">
      <c r="A3897" s="1383"/>
      <c r="E3897" s="1478"/>
      <c r="H3897" s="1478"/>
    </row>
    <row r="3898" spans="1:8">
      <c r="A3898" s="1383"/>
      <c r="E3898" s="1478"/>
      <c r="H3898" s="1478"/>
    </row>
    <row r="3899" spans="1:8">
      <c r="A3899" s="1383"/>
      <c r="E3899" s="1478"/>
      <c r="H3899" s="1478"/>
    </row>
    <row r="3900" spans="1:8">
      <c r="A3900" s="1383"/>
      <c r="E3900" s="1478"/>
      <c r="H3900" s="1478"/>
    </row>
    <row r="3901" spans="1:8">
      <c r="A3901" s="1383"/>
      <c r="E3901" s="1478"/>
      <c r="H3901" s="1478"/>
    </row>
    <row r="3902" spans="1:8">
      <c r="A3902" s="1383"/>
      <c r="E3902" s="1478"/>
      <c r="H3902" s="1478"/>
    </row>
    <row r="3903" spans="1:8">
      <c r="A3903" s="1383"/>
      <c r="E3903" s="1478"/>
      <c r="H3903" s="1478"/>
    </row>
    <row r="3904" spans="1:8">
      <c r="A3904" s="1383"/>
      <c r="E3904" s="1478"/>
      <c r="H3904" s="1478"/>
    </row>
    <row r="3905" spans="1:8">
      <c r="A3905" s="1383"/>
      <c r="E3905" s="1478"/>
      <c r="H3905" s="1478"/>
    </row>
    <row r="3906" spans="1:8">
      <c r="A3906" s="1383"/>
      <c r="E3906" s="1478"/>
      <c r="H3906" s="1478"/>
    </row>
    <row r="3907" spans="1:8">
      <c r="A3907" s="1383"/>
      <c r="E3907" s="1478"/>
      <c r="H3907" s="1478"/>
    </row>
    <row r="3908" spans="1:8">
      <c r="A3908" s="1383"/>
      <c r="E3908" s="1478"/>
      <c r="H3908" s="1478"/>
    </row>
    <row r="3909" spans="1:8">
      <c r="A3909" s="1383"/>
      <c r="E3909" s="1478"/>
      <c r="H3909" s="1478"/>
    </row>
    <row r="3910" spans="1:8">
      <c r="A3910" s="1383"/>
      <c r="E3910" s="1478"/>
      <c r="H3910" s="1478"/>
    </row>
    <row r="3911" spans="1:8">
      <c r="A3911" s="1383"/>
      <c r="E3911" s="1478"/>
      <c r="H3911" s="1478"/>
    </row>
    <row r="3912" spans="1:8">
      <c r="A3912" s="1383"/>
      <c r="E3912" s="1478"/>
      <c r="H3912" s="1478"/>
    </row>
    <row r="3913" spans="1:8">
      <c r="A3913" s="1383"/>
      <c r="E3913" s="1478"/>
      <c r="H3913" s="1478"/>
    </row>
    <row r="3914" spans="1:8">
      <c r="A3914" s="1383"/>
      <c r="E3914" s="1478"/>
      <c r="H3914" s="1478"/>
    </row>
    <row r="3915" spans="1:8">
      <c r="A3915" s="1383"/>
      <c r="E3915" s="1478"/>
      <c r="H3915" s="1478"/>
    </row>
    <row r="3916" spans="1:8">
      <c r="A3916" s="1383"/>
      <c r="E3916" s="1478"/>
      <c r="H3916" s="1478"/>
    </row>
    <row r="3917" spans="1:8">
      <c r="A3917" s="1383"/>
      <c r="E3917" s="1478"/>
      <c r="H3917" s="1478"/>
    </row>
    <row r="3918" spans="1:8">
      <c r="A3918" s="1383"/>
      <c r="E3918" s="1478"/>
      <c r="H3918" s="1478"/>
    </row>
    <row r="3919" spans="1:8">
      <c r="A3919" s="1383"/>
      <c r="E3919" s="1478"/>
      <c r="H3919" s="1478"/>
    </row>
    <row r="3920" spans="1:8">
      <c r="A3920" s="1383"/>
      <c r="E3920" s="1478"/>
      <c r="H3920" s="1478"/>
    </row>
    <row r="3921" spans="1:8">
      <c r="A3921" s="1383"/>
      <c r="E3921" s="1478"/>
      <c r="H3921" s="1478"/>
    </row>
    <row r="3922" spans="1:8">
      <c r="A3922" s="1383"/>
      <c r="E3922" s="1478"/>
      <c r="H3922" s="1478"/>
    </row>
    <row r="3923" spans="1:8">
      <c r="A3923" s="1383"/>
      <c r="E3923" s="1478"/>
      <c r="H3923" s="1478"/>
    </row>
    <row r="3924" spans="1:8">
      <c r="A3924" s="1383"/>
      <c r="E3924" s="1478"/>
      <c r="H3924" s="1478"/>
    </row>
    <row r="3925" spans="1:8">
      <c r="A3925" s="1383"/>
      <c r="E3925" s="1478"/>
      <c r="H3925" s="1478"/>
    </row>
    <row r="3926" spans="1:8">
      <c r="A3926" s="1383"/>
      <c r="E3926" s="1478"/>
      <c r="H3926" s="1478"/>
    </row>
    <row r="3927" spans="1:8">
      <c r="A3927" s="1383"/>
      <c r="E3927" s="1478"/>
      <c r="H3927" s="1478"/>
    </row>
    <row r="3928" spans="1:8">
      <c r="A3928" s="1383"/>
      <c r="E3928" s="1478"/>
      <c r="H3928" s="1478"/>
    </row>
    <row r="3929" spans="1:8">
      <c r="A3929" s="1383"/>
      <c r="E3929" s="1478"/>
      <c r="H3929" s="1478"/>
    </row>
    <row r="3930" spans="1:8">
      <c r="A3930" s="1383"/>
      <c r="E3930" s="1478"/>
      <c r="H3930" s="1478"/>
    </row>
    <row r="3931" spans="1:8">
      <c r="A3931" s="1383"/>
      <c r="E3931" s="1478"/>
      <c r="H3931" s="1478"/>
    </row>
    <row r="3932" spans="1:8">
      <c r="A3932" s="1383"/>
      <c r="E3932" s="1478"/>
      <c r="H3932" s="1478"/>
    </row>
    <row r="3933" spans="1:8">
      <c r="A3933" s="1383"/>
      <c r="E3933" s="1478"/>
      <c r="H3933" s="1478"/>
    </row>
    <row r="3934" spans="1:8">
      <c r="A3934" s="1383"/>
      <c r="E3934" s="1478"/>
      <c r="H3934" s="1478"/>
    </row>
    <row r="3935" spans="1:8">
      <c r="A3935" s="1383"/>
      <c r="E3935" s="1478"/>
      <c r="H3935" s="1478"/>
    </row>
    <row r="3936" spans="1:8">
      <c r="A3936" s="1383"/>
      <c r="E3936" s="1478"/>
      <c r="H3936" s="1478"/>
    </row>
    <row r="3937" spans="1:8">
      <c r="A3937" s="1383"/>
      <c r="E3937" s="1478"/>
      <c r="H3937" s="1478"/>
    </row>
    <row r="3938" spans="1:8">
      <c r="A3938" s="1383"/>
      <c r="E3938" s="1478"/>
      <c r="H3938" s="1478"/>
    </row>
    <row r="3939" spans="1:8">
      <c r="A3939" s="1383"/>
      <c r="E3939" s="1478"/>
      <c r="H3939" s="1478"/>
    </row>
    <row r="3940" spans="1:8">
      <c r="A3940" s="1383"/>
      <c r="E3940" s="1478"/>
      <c r="H3940" s="1478"/>
    </row>
    <row r="3941" spans="1:8">
      <c r="A3941" s="1383"/>
      <c r="E3941" s="1478"/>
      <c r="H3941" s="1478"/>
    </row>
    <row r="3942" spans="1:8">
      <c r="A3942" s="1383"/>
      <c r="E3942" s="1478"/>
      <c r="H3942" s="1478"/>
    </row>
    <row r="3943" spans="1:8">
      <c r="A3943" s="1383"/>
      <c r="E3943" s="1478"/>
      <c r="H3943" s="1478"/>
    </row>
    <row r="3944" spans="1:8">
      <c r="A3944" s="1383"/>
      <c r="E3944" s="1478"/>
      <c r="H3944" s="1478"/>
    </row>
    <row r="3945" spans="1:8">
      <c r="A3945" s="1383"/>
      <c r="E3945" s="1478"/>
      <c r="H3945" s="1478"/>
    </row>
    <row r="3946" spans="1:8">
      <c r="A3946" s="1383"/>
      <c r="E3946" s="1478"/>
      <c r="H3946" s="1478"/>
    </row>
    <row r="3947" spans="1:8">
      <c r="A3947" s="1383"/>
      <c r="E3947" s="1478"/>
      <c r="H3947" s="1478"/>
    </row>
    <row r="3948" spans="1:8">
      <c r="A3948" s="1383"/>
      <c r="E3948" s="1478"/>
      <c r="H3948" s="1478"/>
    </row>
    <row r="3949" spans="1:8">
      <c r="A3949" s="1383"/>
      <c r="E3949" s="1478"/>
      <c r="H3949" s="1478"/>
    </row>
    <row r="3950" spans="1:8">
      <c r="A3950" s="1383"/>
      <c r="E3950" s="1478"/>
      <c r="H3950" s="1478"/>
    </row>
    <row r="3951" spans="1:8">
      <c r="A3951" s="1383"/>
      <c r="E3951" s="1478"/>
      <c r="H3951" s="1478"/>
    </row>
    <row r="3952" spans="1:8">
      <c r="A3952" s="1383"/>
      <c r="E3952" s="1478"/>
      <c r="H3952" s="1478"/>
    </row>
    <row r="3953" spans="1:8">
      <c r="A3953" s="1383"/>
      <c r="E3953" s="1478"/>
      <c r="H3953" s="1478"/>
    </row>
    <row r="3954" spans="1:8">
      <c r="A3954" s="1383"/>
      <c r="E3954" s="1478"/>
      <c r="H3954" s="1478"/>
    </row>
    <row r="3955" spans="1:8">
      <c r="A3955" s="1383"/>
      <c r="E3955" s="1478"/>
      <c r="H3955" s="1478"/>
    </row>
    <row r="3956" spans="1:8">
      <c r="A3956" s="1383"/>
      <c r="E3956" s="1478"/>
      <c r="H3956" s="1478"/>
    </row>
    <row r="3957" spans="1:8">
      <c r="A3957" s="1383"/>
      <c r="E3957" s="1478"/>
      <c r="H3957" s="1478"/>
    </row>
    <row r="3958" spans="1:8">
      <c r="A3958" s="1383"/>
      <c r="E3958" s="1478"/>
      <c r="H3958" s="1478"/>
    </row>
    <row r="3959" spans="1:8">
      <c r="A3959" s="1383"/>
      <c r="E3959" s="1478"/>
      <c r="H3959" s="1478"/>
    </row>
    <row r="3960" spans="1:8">
      <c r="A3960" s="1383"/>
      <c r="E3960" s="1478"/>
      <c r="H3960" s="1478"/>
    </row>
    <row r="3961" spans="1:8">
      <c r="A3961" s="1383"/>
      <c r="E3961" s="1478"/>
      <c r="H3961" s="1478"/>
    </row>
    <row r="3962" spans="1:8">
      <c r="A3962" s="1383"/>
      <c r="E3962" s="1478"/>
      <c r="H3962" s="1478"/>
    </row>
    <row r="3963" spans="1:8">
      <c r="A3963" s="1383"/>
      <c r="E3963" s="1478"/>
      <c r="H3963" s="1478"/>
    </row>
    <row r="3964" spans="1:8">
      <c r="A3964" s="1383"/>
      <c r="E3964" s="1478"/>
      <c r="H3964" s="1478"/>
    </row>
    <row r="3965" spans="1:8">
      <c r="A3965" s="1383"/>
      <c r="E3965" s="1478"/>
      <c r="H3965" s="1478"/>
    </row>
    <row r="3966" spans="1:8">
      <c r="A3966" s="1383"/>
      <c r="E3966" s="1478"/>
      <c r="H3966" s="1478"/>
    </row>
    <row r="3967" spans="1:8">
      <c r="A3967" s="1383"/>
      <c r="E3967" s="1478"/>
      <c r="H3967" s="1478"/>
    </row>
    <row r="3968" spans="1:8">
      <c r="A3968" s="1383"/>
      <c r="E3968" s="1478"/>
      <c r="H3968" s="1478"/>
    </row>
    <row r="3969" spans="1:8">
      <c r="A3969" s="1383"/>
      <c r="E3969" s="1478"/>
      <c r="H3969" s="1478"/>
    </row>
    <row r="3970" spans="1:8">
      <c r="A3970" s="1383"/>
      <c r="E3970" s="1478"/>
      <c r="H3970" s="1478"/>
    </row>
    <row r="3971" spans="1:8">
      <c r="A3971" s="1383"/>
      <c r="E3971" s="1478"/>
      <c r="H3971" s="1478"/>
    </row>
    <row r="3972" spans="1:8">
      <c r="A3972" s="1383"/>
      <c r="E3972" s="1478"/>
      <c r="H3972" s="1478"/>
    </row>
    <row r="3973" spans="1:8">
      <c r="A3973" s="1383"/>
      <c r="E3973" s="1478"/>
      <c r="H3973" s="1478"/>
    </row>
    <row r="3974" spans="1:8">
      <c r="A3974" s="1383"/>
      <c r="E3974" s="1478"/>
      <c r="H3974" s="1478"/>
    </row>
    <row r="3975" spans="1:8">
      <c r="A3975" s="1383"/>
      <c r="E3975" s="1478"/>
      <c r="H3975" s="1478"/>
    </row>
    <row r="3976" spans="1:8">
      <c r="A3976" s="1383"/>
      <c r="E3976" s="1478"/>
      <c r="H3976" s="1478"/>
    </row>
    <row r="3977" spans="1:8">
      <c r="A3977" s="1383"/>
      <c r="E3977" s="1478"/>
      <c r="H3977" s="1478"/>
    </row>
    <row r="3978" spans="1:8">
      <c r="A3978" s="1383"/>
      <c r="E3978" s="1478"/>
      <c r="H3978" s="1478"/>
    </row>
    <row r="3979" spans="1:8">
      <c r="A3979" s="1383"/>
      <c r="E3979" s="1478"/>
      <c r="H3979" s="1478"/>
    </row>
    <row r="3980" spans="1:8">
      <c r="A3980" s="1383"/>
      <c r="E3980" s="1478"/>
      <c r="H3980" s="1478"/>
    </row>
    <row r="3981" spans="1:8">
      <c r="A3981" s="1383"/>
      <c r="E3981" s="1478"/>
      <c r="H3981" s="1478"/>
    </row>
    <row r="3982" spans="1:8">
      <c r="A3982" s="1383"/>
      <c r="E3982" s="1478"/>
      <c r="H3982" s="1478"/>
    </row>
    <row r="3983" spans="1:8">
      <c r="A3983" s="1383"/>
      <c r="E3983" s="1478"/>
      <c r="H3983" s="1478"/>
    </row>
    <row r="3984" spans="1:8">
      <c r="A3984" s="1383"/>
      <c r="E3984" s="1478"/>
      <c r="H3984" s="1478"/>
    </row>
    <row r="3985" spans="1:8">
      <c r="A3985" s="1383"/>
      <c r="E3985" s="1478"/>
      <c r="H3985" s="1478"/>
    </row>
    <row r="3986" spans="1:8">
      <c r="A3986" s="1383"/>
      <c r="E3986" s="1478"/>
      <c r="H3986" s="1478"/>
    </row>
    <row r="3987" spans="1:8">
      <c r="A3987" s="1383"/>
      <c r="E3987" s="1478"/>
      <c r="H3987" s="1478"/>
    </row>
    <row r="3988" spans="1:8">
      <c r="A3988" s="1383"/>
      <c r="E3988" s="1478"/>
      <c r="H3988" s="1478"/>
    </row>
    <row r="3989" spans="1:8">
      <c r="A3989" s="1383"/>
      <c r="E3989" s="1478"/>
      <c r="H3989" s="1478"/>
    </row>
    <row r="3990" spans="1:8">
      <c r="A3990" s="1383"/>
      <c r="E3990" s="1478"/>
      <c r="H3990" s="1478"/>
    </row>
    <row r="3991" spans="1:8">
      <c r="A3991" s="1383"/>
      <c r="E3991" s="1478"/>
      <c r="H3991" s="1478"/>
    </row>
    <row r="3992" spans="1:8">
      <c r="A3992" s="1383"/>
      <c r="E3992" s="1478"/>
      <c r="H3992" s="1478"/>
    </row>
    <row r="3993" spans="1:8">
      <c r="A3993" s="1383"/>
      <c r="E3993" s="1478"/>
      <c r="H3993" s="1478"/>
    </row>
    <row r="3994" spans="1:8">
      <c r="A3994" s="1383"/>
      <c r="E3994" s="1478"/>
      <c r="H3994" s="1478"/>
    </row>
    <row r="3995" spans="1:8">
      <c r="A3995" s="1383"/>
      <c r="E3995" s="1478"/>
      <c r="H3995" s="1478"/>
    </row>
    <row r="3996" spans="1:8">
      <c r="A3996" s="1383"/>
      <c r="E3996" s="1478"/>
      <c r="H3996" s="1478"/>
    </row>
    <row r="3997" spans="1:8">
      <c r="A3997" s="1383"/>
      <c r="E3997" s="1478"/>
      <c r="H3997" s="1478"/>
    </row>
    <row r="3998" spans="1:8">
      <c r="A3998" s="1383"/>
      <c r="E3998" s="1478"/>
      <c r="H3998" s="1478"/>
    </row>
    <row r="3999" spans="1:8">
      <c r="A3999" s="1383"/>
      <c r="E3999" s="1478"/>
      <c r="H3999" s="1478"/>
    </row>
    <row r="4000" spans="1:8">
      <c r="A4000" s="1383"/>
      <c r="E4000" s="1478"/>
      <c r="H4000" s="1478"/>
    </row>
    <row r="4001" spans="1:8">
      <c r="A4001" s="1383"/>
      <c r="E4001" s="1478"/>
      <c r="H4001" s="1478"/>
    </row>
    <row r="4002" spans="1:8">
      <c r="A4002" s="1383"/>
      <c r="E4002" s="1478"/>
      <c r="H4002" s="1478"/>
    </row>
    <row r="4003" spans="1:8">
      <c r="A4003" s="1383"/>
      <c r="E4003" s="1478"/>
      <c r="H4003" s="1478"/>
    </row>
    <row r="4004" spans="1:8">
      <c r="A4004" s="1383"/>
      <c r="E4004" s="1478"/>
      <c r="H4004" s="1478"/>
    </row>
    <row r="4005" spans="1:8">
      <c r="A4005" s="1383"/>
      <c r="E4005" s="1478"/>
      <c r="H4005" s="1478"/>
    </row>
    <row r="4006" spans="1:8">
      <c r="A4006" s="1383"/>
      <c r="E4006" s="1478"/>
      <c r="H4006" s="1478"/>
    </row>
    <row r="4007" spans="1:8">
      <c r="A4007" s="1383"/>
      <c r="E4007" s="1478"/>
      <c r="H4007" s="1478"/>
    </row>
    <row r="4008" spans="1:8">
      <c r="A4008" s="1383"/>
      <c r="E4008" s="1478"/>
      <c r="H4008" s="1478"/>
    </row>
    <row r="4009" spans="1:8">
      <c r="A4009" s="1383"/>
      <c r="E4009" s="1478"/>
      <c r="H4009" s="1478"/>
    </row>
    <row r="4010" spans="1:8">
      <c r="A4010" s="1383"/>
      <c r="E4010" s="1478"/>
      <c r="H4010" s="1478"/>
    </row>
    <row r="4011" spans="1:8">
      <c r="A4011" s="1383"/>
      <c r="E4011" s="1478"/>
      <c r="H4011" s="1478"/>
    </row>
    <row r="4012" spans="1:8">
      <c r="A4012" s="1383"/>
      <c r="E4012" s="1478"/>
      <c r="H4012" s="1478"/>
    </row>
    <row r="4013" spans="1:8">
      <c r="A4013" s="1383"/>
      <c r="E4013" s="1478"/>
      <c r="H4013" s="1478"/>
    </row>
    <row r="4014" spans="1:8">
      <c r="A4014" s="1383"/>
      <c r="E4014" s="1478"/>
      <c r="H4014" s="1478"/>
    </row>
    <row r="4015" spans="1:8">
      <c r="A4015" s="1383"/>
      <c r="E4015" s="1478"/>
      <c r="H4015" s="1478"/>
    </row>
    <row r="4016" spans="1:8">
      <c r="A4016" s="1383"/>
      <c r="E4016" s="1478"/>
      <c r="H4016" s="1478"/>
    </row>
    <row r="4017" spans="1:8">
      <c r="A4017" s="1383"/>
      <c r="E4017" s="1478"/>
      <c r="H4017" s="1478"/>
    </row>
    <row r="4018" spans="1:8">
      <c r="A4018" s="1383"/>
      <c r="E4018" s="1478"/>
      <c r="H4018" s="1478"/>
    </row>
    <row r="4019" spans="1:8">
      <c r="A4019" s="1383"/>
      <c r="E4019" s="1478"/>
      <c r="H4019" s="1478"/>
    </row>
    <row r="4020" spans="1:8">
      <c r="A4020" s="1383"/>
      <c r="E4020" s="1478"/>
      <c r="H4020" s="1478"/>
    </row>
    <row r="4021" spans="1:8">
      <c r="A4021" s="1383"/>
      <c r="E4021" s="1478"/>
      <c r="H4021" s="1478"/>
    </row>
    <row r="4022" spans="1:8">
      <c r="A4022" s="1383"/>
      <c r="E4022" s="1478"/>
      <c r="H4022" s="1478"/>
    </row>
    <row r="4023" spans="1:8">
      <c r="A4023" s="1383"/>
      <c r="E4023" s="1478"/>
      <c r="H4023" s="1478"/>
    </row>
    <row r="4024" spans="1:8">
      <c r="A4024" s="1383"/>
      <c r="E4024" s="1478"/>
      <c r="H4024" s="1478"/>
    </row>
    <row r="4025" spans="1:8">
      <c r="A4025" s="1383"/>
      <c r="E4025" s="1478"/>
      <c r="H4025" s="1478"/>
    </row>
    <row r="4026" spans="1:8">
      <c r="A4026" s="1383"/>
      <c r="E4026" s="1478"/>
      <c r="H4026" s="1478"/>
    </row>
    <row r="4027" spans="1:8">
      <c r="A4027" s="1383"/>
      <c r="E4027" s="1478"/>
      <c r="H4027" s="1478"/>
    </row>
    <row r="4028" spans="1:8">
      <c r="A4028" s="1383"/>
      <c r="E4028" s="1478"/>
      <c r="H4028" s="1478"/>
    </row>
    <row r="4029" spans="1:8">
      <c r="A4029" s="1383"/>
      <c r="E4029" s="1478"/>
      <c r="H4029" s="1478"/>
    </row>
    <row r="4030" spans="1:8">
      <c r="A4030" s="1383"/>
      <c r="E4030" s="1478"/>
      <c r="H4030" s="1478"/>
    </row>
    <row r="4031" spans="1:8">
      <c r="A4031" s="1383"/>
      <c r="E4031" s="1478"/>
      <c r="H4031" s="1478"/>
    </row>
    <row r="4032" spans="1:8">
      <c r="A4032" s="1383"/>
      <c r="E4032" s="1478"/>
      <c r="H4032" s="1478"/>
    </row>
    <row r="4033" spans="1:8">
      <c r="A4033" s="1383"/>
      <c r="E4033" s="1478"/>
      <c r="H4033" s="1478"/>
    </row>
    <row r="4034" spans="1:8">
      <c r="A4034" s="1383"/>
      <c r="E4034" s="1478"/>
      <c r="H4034" s="1478"/>
    </row>
    <row r="4035" spans="1:8">
      <c r="A4035" s="1383"/>
      <c r="E4035" s="1478"/>
      <c r="H4035" s="1478"/>
    </row>
    <row r="4036" spans="1:8">
      <c r="A4036" s="1383"/>
      <c r="E4036" s="1478"/>
      <c r="H4036" s="1478"/>
    </row>
    <row r="4037" spans="1:8">
      <c r="A4037" s="1383"/>
      <c r="E4037" s="1478"/>
      <c r="H4037" s="1478"/>
    </row>
    <row r="4038" spans="1:8">
      <c r="A4038" s="1383"/>
      <c r="E4038" s="1478"/>
      <c r="H4038" s="1478"/>
    </row>
    <row r="4039" spans="1:8">
      <c r="A4039" s="1383"/>
      <c r="E4039" s="1478"/>
      <c r="H4039" s="1478"/>
    </row>
    <row r="4040" spans="1:8">
      <c r="A4040" s="1383"/>
      <c r="E4040" s="1478"/>
      <c r="H4040" s="1478"/>
    </row>
    <row r="4041" spans="1:8">
      <c r="A4041" s="1383"/>
      <c r="E4041" s="1478"/>
      <c r="H4041" s="1478"/>
    </row>
    <row r="4042" spans="1:8">
      <c r="A4042" s="1383"/>
      <c r="E4042" s="1478"/>
      <c r="H4042" s="1478"/>
    </row>
    <row r="4043" spans="1:8">
      <c r="A4043" s="1383"/>
      <c r="E4043" s="1478"/>
      <c r="H4043" s="1478"/>
    </row>
    <row r="4044" spans="1:8">
      <c r="A4044" s="1383"/>
      <c r="E4044" s="1478"/>
      <c r="H4044" s="1478"/>
    </row>
    <row r="4045" spans="1:8">
      <c r="A4045" s="1383"/>
      <c r="E4045" s="1478"/>
      <c r="H4045" s="1478"/>
    </row>
    <row r="4046" spans="1:8">
      <c r="A4046" s="1383"/>
      <c r="E4046" s="1478"/>
      <c r="H4046" s="1478"/>
    </row>
    <row r="4047" spans="1:8">
      <c r="A4047" s="1383"/>
      <c r="E4047" s="1478"/>
      <c r="H4047" s="1478"/>
    </row>
    <row r="4048" spans="1:8">
      <c r="A4048" s="1383"/>
      <c r="E4048" s="1478"/>
      <c r="H4048" s="1478"/>
    </row>
    <row r="4049" spans="1:8">
      <c r="A4049" s="1383"/>
      <c r="E4049" s="1478"/>
      <c r="H4049" s="1478"/>
    </row>
    <row r="4050" spans="1:8">
      <c r="A4050" s="1383"/>
      <c r="E4050" s="1478"/>
      <c r="H4050" s="1478"/>
    </row>
    <row r="4051" spans="1:8">
      <c r="A4051" s="1383"/>
      <c r="E4051" s="1478"/>
      <c r="H4051" s="1478"/>
    </row>
    <row r="4052" spans="1:8">
      <c r="A4052" s="1383"/>
      <c r="E4052" s="1478"/>
      <c r="H4052" s="1478"/>
    </row>
    <row r="4053" spans="1:8">
      <c r="A4053" s="1383"/>
      <c r="E4053" s="1478"/>
      <c r="H4053" s="1478"/>
    </row>
    <row r="4054" spans="1:8">
      <c r="A4054" s="1383"/>
      <c r="E4054" s="1478"/>
      <c r="H4054" s="1478"/>
    </row>
    <row r="4055" spans="1:8">
      <c r="A4055" s="1383"/>
      <c r="E4055" s="1478"/>
      <c r="H4055" s="1478"/>
    </row>
    <row r="4056" spans="1:8">
      <c r="A4056" s="1383"/>
      <c r="E4056" s="1478"/>
      <c r="H4056" s="1478"/>
    </row>
    <row r="4057" spans="1:8">
      <c r="A4057" s="1383"/>
      <c r="E4057" s="1478"/>
      <c r="H4057" s="1478"/>
    </row>
    <row r="4058" spans="1:8">
      <c r="A4058" s="1383"/>
      <c r="E4058" s="1478"/>
      <c r="H4058" s="1478"/>
    </row>
    <row r="4059" spans="1:8">
      <c r="A4059" s="1383"/>
      <c r="E4059" s="1478"/>
      <c r="H4059" s="1478"/>
    </row>
    <row r="4060" spans="1:8">
      <c r="A4060" s="1383"/>
      <c r="E4060" s="1478"/>
      <c r="H4060" s="1478"/>
    </row>
    <row r="4061" spans="1:8">
      <c r="A4061" s="1383"/>
      <c r="E4061" s="1478"/>
      <c r="H4061" s="1478"/>
    </row>
    <row r="4062" spans="1:8">
      <c r="A4062" s="1383"/>
      <c r="E4062" s="1478"/>
      <c r="H4062" s="1478"/>
    </row>
    <row r="4063" spans="1:8">
      <c r="A4063" s="1383"/>
      <c r="E4063" s="1478"/>
      <c r="H4063" s="1478"/>
    </row>
    <row r="4064" spans="1:8">
      <c r="A4064" s="1383"/>
      <c r="E4064" s="1478"/>
      <c r="H4064" s="1478"/>
    </row>
    <row r="4065" spans="1:8">
      <c r="A4065" s="1383"/>
      <c r="E4065" s="1478"/>
      <c r="H4065" s="1478"/>
    </row>
    <row r="4066" spans="1:8">
      <c r="A4066" s="1383"/>
      <c r="E4066" s="1478"/>
      <c r="H4066" s="1478"/>
    </row>
    <row r="4067" spans="1:8">
      <c r="A4067" s="1383"/>
      <c r="E4067" s="1478"/>
      <c r="H4067" s="1478"/>
    </row>
    <row r="4068" spans="1:8">
      <c r="A4068" s="1383"/>
      <c r="E4068" s="1478"/>
      <c r="H4068" s="1478"/>
    </row>
    <row r="4069" spans="1:8">
      <c r="A4069" s="1383"/>
      <c r="E4069" s="1478"/>
      <c r="H4069" s="1478"/>
    </row>
    <row r="4070" spans="1:8">
      <c r="A4070" s="1383"/>
      <c r="E4070" s="1478"/>
      <c r="H4070" s="1478"/>
    </row>
    <row r="4071" spans="1:8">
      <c r="A4071" s="1383"/>
      <c r="E4071" s="1478"/>
      <c r="H4071" s="1478"/>
    </row>
    <row r="4072" spans="1:8">
      <c r="A4072" s="1383"/>
      <c r="E4072" s="1478"/>
      <c r="H4072" s="1478"/>
    </row>
    <row r="4073" spans="1:8">
      <c r="A4073" s="1383"/>
      <c r="E4073" s="1478"/>
      <c r="H4073" s="1478"/>
    </row>
    <row r="4074" spans="1:8">
      <c r="A4074" s="1383"/>
      <c r="E4074" s="1478"/>
      <c r="H4074" s="1478"/>
    </row>
    <row r="4075" spans="1:8">
      <c r="A4075" s="1383"/>
      <c r="E4075" s="1478"/>
      <c r="H4075" s="1478"/>
    </row>
    <row r="4076" spans="1:8">
      <c r="A4076" s="1383"/>
      <c r="E4076" s="1478"/>
      <c r="H4076" s="1478"/>
    </row>
    <row r="4077" spans="1:8">
      <c r="A4077" s="1383"/>
      <c r="E4077" s="1478"/>
      <c r="H4077" s="1478"/>
    </row>
    <row r="4078" spans="1:8">
      <c r="A4078" s="1383"/>
      <c r="E4078" s="1478"/>
      <c r="H4078" s="1478"/>
    </row>
    <row r="4079" spans="1:8">
      <c r="A4079" s="1383"/>
      <c r="E4079" s="1478"/>
      <c r="H4079" s="1478"/>
    </row>
    <row r="4080" spans="1:8">
      <c r="A4080" s="1383"/>
      <c r="E4080" s="1478"/>
      <c r="H4080" s="1478"/>
    </row>
    <row r="4081" spans="1:8">
      <c r="A4081" s="1383"/>
      <c r="E4081" s="1478"/>
      <c r="H4081" s="1478"/>
    </row>
    <row r="4082" spans="1:8">
      <c r="A4082" s="1383"/>
      <c r="E4082" s="1478"/>
      <c r="H4082" s="1478"/>
    </row>
    <row r="4083" spans="1:8">
      <c r="A4083" s="1383"/>
      <c r="E4083" s="1478"/>
      <c r="H4083" s="1478"/>
    </row>
    <row r="4084" spans="1:8">
      <c r="A4084" s="1383"/>
      <c r="E4084" s="1478"/>
      <c r="H4084" s="1478"/>
    </row>
    <row r="4085" spans="1:8">
      <c r="A4085" s="1383"/>
      <c r="E4085" s="1478"/>
      <c r="H4085" s="1478"/>
    </row>
    <row r="4086" spans="1:8">
      <c r="A4086" s="1383"/>
      <c r="E4086" s="1478"/>
      <c r="H4086" s="1478"/>
    </row>
    <row r="4087" spans="1:8">
      <c r="A4087" s="1383"/>
      <c r="E4087" s="1478"/>
      <c r="H4087" s="1478"/>
    </row>
    <row r="4088" spans="1:8">
      <c r="A4088" s="1383"/>
      <c r="E4088" s="1478"/>
      <c r="H4088" s="1478"/>
    </row>
    <row r="4089" spans="1:8">
      <c r="A4089" s="1383"/>
      <c r="E4089" s="1478"/>
      <c r="H4089" s="1478"/>
    </row>
    <row r="4090" spans="1:8">
      <c r="A4090" s="1383"/>
      <c r="E4090" s="1478"/>
      <c r="H4090" s="1478"/>
    </row>
    <row r="4091" spans="1:8">
      <c r="A4091" s="1383"/>
      <c r="E4091" s="1478"/>
      <c r="H4091" s="1478"/>
    </row>
    <row r="4092" spans="1:8">
      <c r="A4092" s="1383"/>
      <c r="E4092" s="1478"/>
      <c r="H4092" s="1478"/>
    </row>
    <row r="4093" spans="1:8">
      <c r="A4093" s="1383"/>
      <c r="E4093" s="1478"/>
      <c r="H4093" s="1478"/>
    </row>
    <row r="4094" spans="1:8">
      <c r="A4094" s="1383"/>
      <c r="E4094" s="1478"/>
      <c r="H4094" s="1478"/>
    </row>
    <row r="4095" spans="1:8">
      <c r="A4095" s="1383"/>
      <c r="E4095" s="1478"/>
      <c r="H4095" s="1478"/>
    </row>
    <row r="4096" spans="1:8">
      <c r="A4096" s="1383"/>
      <c r="E4096" s="1478"/>
      <c r="H4096" s="1478"/>
    </row>
    <row r="4097" spans="1:8">
      <c r="A4097" s="1383"/>
      <c r="E4097" s="1478"/>
      <c r="H4097" s="1478"/>
    </row>
    <row r="4098" spans="1:8">
      <c r="A4098" s="1383"/>
      <c r="E4098" s="1478"/>
      <c r="H4098" s="1478"/>
    </row>
    <row r="4099" spans="1:8">
      <c r="A4099" s="1383"/>
      <c r="E4099" s="1478"/>
      <c r="H4099" s="1478"/>
    </row>
    <row r="4100" spans="1:8">
      <c r="A4100" s="1383"/>
      <c r="E4100" s="1478"/>
      <c r="H4100" s="1478"/>
    </row>
    <row r="4101" spans="1:8">
      <c r="A4101" s="1383"/>
      <c r="E4101" s="1478"/>
      <c r="H4101" s="1478"/>
    </row>
    <row r="4102" spans="1:8">
      <c r="A4102" s="1383"/>
      <c r="E4102" s="1478"/>
      <c r="H4102" s="1478"/>
    </row>
    <row r="4103" spans="1:8">
      <c r="A4103" s="1383"/>
      <c r="E4103" s="1478"/>
      <c r="H4103" s="1478"/>
    </row>
    <row r="4104" spans="1:8">
      <c r="A4104" s="1383"/>
      <c r="E4104" s="1478"/>
      <c r="H4104" s="1478"/>
    </row>
    <row r="4105" spans="1:8">
      <c r="A4105" s="1383"/>
      <c r="E4105" s="1478"/>
      <c r="H4105" s="1478"/>
    </row>
    <row r="4106" spans="1:8">
      <c r="A4106" s="1383"/>
      <c r="E4106" s="1478"/>
      <c r="H4106" s="1478"/>
    </row>
    <row r="4107" spans="1:8">
      <c r="A4107" s="1383"/>
      <c r="E4107" s="1478"/>
      <c r="H4107" s="1478"/>
    </row>
    <row r="4108" spans="1:8">
      <c r="A4108" s="1383"/>
      <c r="E4108" s="1478"/>
      <c r="H4108" s="1478"/>
    </row>
    <row r="4109" spans="1:8">
      <c r="A4109" s="1383"/>
      <c r="E4109" s="1478"/>
      <c r="H4109" s="1478"/>
    </row>
    <row r="4110" spans="1:8">
      <c r="A4110" s="1383"/>
      <c r="E4110" s="1478"/>
      <c r="H4110" s="1478"/>
    </row>
    <row r="4111" spans="1:8">
      <c r="A4111" s="1383"/>
      <c r="E4111" s="1478"/>
      <c r="H4111" s="1478"/>
    </row>
    <row r="4112" spans="1:8">
      <c r="A4112" s="1383"/>
      <c r="E4112" s="1478"/>
      <c r="H4112" s="1478"/>
    </row>
    <row r="4113" spans="1:8">
      <c r="A4113" s="1383"/>
      <c r="E4113" s="1478"/>
      <c r="H4113" s="1478"/>
    </row>
    <row r="4114" spans="1:8">
      <c r="A4114" s="1383"/>
      <c r="E4114" s="1478"/>
      <c r="H4114" s="1478"/>
    </row>
    <row r="4115" spans="1:8">
      <c r="A4115" s="1383"/>
      <c r="E4115" s="1478"/>
      <c r="H4115" s="1478"/>
    </row>
    <row r="4116" spans="1:8">
      <c r="A4116" s="1383"/>
      <c r="E4116" s="1478"/>
      <c r="H4116" s="1478"/>
    </row>
    <row r="4117" spans="1:8">
      <c r="A4117" s="1383"/>
      <c r="E4117" s="1478"/>
      <c r="H4117" s="1478"/>
    </row>
    <row r="4118" spans="1:8">
      <c r="A4118" s="1383"/>
      <c r="E4118" s="1478"/>
      <c r="H4118" s="1478"/>
    </row>
    <row r="4119" spans="1:8">
      <c r="A4119" s="1383"/>
      <c r="E4119" s="1478"/>
      <c r="H4119" s="1478"/>
    </row>
    <row r="4120" spans="1:8">
      <c r="A4120" s="1383"/>
      <c r="E4120" s="1478"/>
      <c r="H4120" s="1478"/>
    </row>
    <row r="4121" spans="1:8">
      <c r="A4121" s="1383"/>
      <c r="E4121" s="1478"/>
      <c r="H4121" s="1478"/>
    </row>
    <row r="4122" spans="1:8">
      <c r="A4122" s="1383"/>
      <c r="E4122" s="1478"/>
      <c r="H4122" s="1478"/>
    </row>
    <row r="4123" spans="1:8">
      <c r="A4123" s="1383"/>
      <c r="E4123" s="1478"/>
      <c r="H4123" s="1478"/>
    </row>
    <row r="4124" spans="1:8">
      <c r="A4124" s="1383"/>
      <c r="E4124" s="1478"/>
      <c r="H4124" s="1478"/>
    </row>
    <row r="4125" spans="1:8">
      <c r="A4125" s="1383"/>
      <c r="E4125" s="1478"/>
      <c r="H4125" s="1478"/>
    </row>
    <row r="4126" spans="1:8">
      <c r="A4126" s="1383"/>
      <c r="E4126" s="1478"/>
      <c r="H4126" s="1478"/>
    </row>
    <row r="4127" spans="1:8">
      <c r="A4127" s="1383"/>
      <c r="E4127" s="1478"/>
      <c r="H4127" s="1478"/>
    </row>
    <row r="4128" spans="1:8">
      <c r="A4128" s="1383"/>
      <c r="E4128" s="1478"/>
      <c r="H4128" s="1478"/>
    </row>
    <row r="4129" spans="1:8">
      <c r="A4129" s="1383"/>
      <c r="E4129" s="1478"/>
      <c r="H4129" s="1478"/>
    </row>
    <row r="4130" spans="1:8">
      <c r="A4130" s="1383"/>
      <c r="E4130" s="1478"/>
      <c r="H4130" s="1478"/>
    </row>
    <row r="4131" spans="1:8">
      <c r="A4131" s="1383"/>
      <c r="E4131" s="1478"/>
      <c r="H4131" s="1478"/>
    </row>
    <row r="4132" spans="1:8">
      <c r="A4132" s="1383"/>
      <c r="E4132" s="1478"/>
      <c r="H4132" s="1478"/>
    </row>
    <row r="4133" spans="1:8">
      <c r="A4133" s="1383"/>
      <c r="E4133" s="1478"/>
      <c r="H4133" s="1478"/>
    </row>
    <row r="4134" spans="1:8">
      <c r="A4134" s="1383"/>
      <c r="E4134" s="1478"/>
      <c r="H4134" s="1478"/>
    </row>
    <row r="4135" spans="1:8">
      <c r="A4135" s="1383"/>
      <c r="E4135" s="1478"/>
      <c r="H4135" s="1478"/>
    </row>
    <row r="4136" spans="1:8">
      <c r="A4136" s="1383"/>
      <c r="E4136" s="1478"/>
      <c r="H4136" s="1478"/>
    </row>
    <row r="4137" spans="1:8">
      <c r="A4137" s="1383"/>
      <c r="E4137" s="1478"/>
      <c r="H4137" s="1478"/>
    </row>
    <row r="4138" spans="1:8">
      <c r="A4138" s="1383"/>
      <c r="E4138" s="1478"/>
      <c r="H4138" s="1478"/>
    </row>
    <row r="4139" spans="1:8">
      <c r="A4139" s="1383"/>
      <c r="E4139" s="1478"/>
      <c r="H4139" s="1478"/>
    </row>
    <row r="4140" spans="1:8">
      <c r="A4140" s="1383"/>
      <c r="E4140" s="1478"/>
      <c r="H4140" s="1478"/>
    </row>
    <row r="4141" spans="1:8">
      <c r="A4141" s="1383"/>
      <c r="E4141" s="1478"/>
      <c r="H4141" s="1478"/>
    </row>
    <row r="4142" spans="1:8">
      <c r="A4142" s="1383"/>
      <c r="E4142" s="1478"/>
      <c r="H4142" s="1478"/>
    </row>
    <row r="4143" spans="1:8">
      <c r="A4143" s="1383"/>
      <c r="E4143" s="1478"/>
      <c r="H4143" s="1478"/>
    </row>
    <row r="4144" spans="1:8">
      <c r="A4144" s="1383"/>
      <c r="E4144" s="1478"/>
      <c r="H4144" s="1478"/>
    </row>
    <row r="4145" spans="1:8">
      <c r="A4145" s="1383"/>
      <c r="E4145" s="1478"/>
      <c r="H4145" s="1478"/>
    </row>
    <row r="4146" spans="1:8">
      <c r="A4146" s="1383"/>
      <c r="E4146" s="1478"/>
      <c r="H4146" s="1478"/>
    </row>
    <row r="4147" spans="1:8">
      <c r="A4147" s="1383"/>
      <c r="E4147" s="1478"/>
      <c r="H4147" s="1478"/>
    </row>
    <row r="4148" spans="1:8">
      <c r="A4148" s="1383"/>
      <c r="E4148" s="1478"/>
      <c r="H4148" s="1478"/>
    </row>
    <row r="4149" spans="1:8">
      <c r="A4149" s="1383"/>
      <c r="E4149" s="1478"/>
      <c r="H4149" s="1478"/>
    </row>
    <row r="4150" spans="1:8">
      <c r="A4150" s="1383"/>
      <c r="E4150" s="1478"/>
      <c r="H4150" s="1478"/>
    </row>
    <row r="4151" spans="1:8">
      <c r="A4151" s="1383"/>
      <c r="E4151" s="1478"/>
      <c r="H4151" s="1478"/>
    </row>
    <row r="4152" spans="1:8">
      <c r="A4152" s="1383"/>
      <c r="E4152" s="1478"/>
      <c r="H4152" s="1478"/>
    </row>
    <row r="4153" spans="1:8">
      <c r="A4153" s="1383"/>
      <c r="E4153" s="1478"/>
      <c r="H4153" s="1478"/>
    </row>
    <row r="4154" spans="1:8">
      <c r="A4154" s="1383"/>
      <c r="E4154" s="1478"/>
      <c r="H4154" s="1478"/>
    </row>
    <row r="4155" spans="1:8">
      <c r="A4155" s="1383"/>
      <c r="E4155" s="1478"/>
      <c r="H4155" s="1478"/>
    </row>
    <row r="4156" spans="1:8">
      <c r="A4156" s="1383"/>
      <c r="E4156" s="1478"/>
      <c r="H4156" s="1478"/>
    </row>
    <row r="4157" spans="1:8">
      <c r="A4157" s="1383"/>
      <c r="E4157" s="1478"/>
      <c r="H4157" s="1478"/>
    </row>
    <row r="4158" spans="1:8">
      <c r="A4158" s="1383"/>
      <c r="E4158" s="1478"/>
      <c r="H4158" s="1478"/>
    </row>
    <row r="4159" spans="1:8">
      <c r="A4159" s="1383"/>
      <c r="E4159" s="1478"/>
      <c r="H4159" s="1478"/>
    </row>
    <row r="4160" spans="1:8">
      <c r="A4160" s="1383"/>
      <c r="E4160" s="1478"/>
      <c r="H4160" s="1478"/>
    </row>
    <row r="4161" spans="1:8">
      <c r="A4161" s="1383"/>
      <c r="E4161" s="1478"/>
      <c r="H4161" s="1478"/>
    </row>
    <row r="4162" spans="1:8">
      <c r="A4162" s="1383"/>
      <c r="E4162" s="1478"/>
      <c r="H4162" s="1478"/>
    </row>
    <row r="4163" spans="1:8">
      <c r="A4163" s="1383"/>
      <c r="E4163" s="1478"/>
      <c r="H4163" s="1478"/>
    </row>
    <row r="4164" spans="1:8">
      <c r="A4164" s="1383"/>
      <c r="E4164" s="1478"/>
      <c r="H4164" s="1478"/>
    </row>
    <row r="4165" spans="1:8">
      <c r="A4165" s="1383"/>
      <c r="E4165" s="1478"/>
      <c r="H4165" s="1478"/>
    </row>
    <row r="4166" spans="1:8">
      <c r="A4166" s="1383"/>
      <c r="E4166" s="1478"/>
      <c r="H4166" s="1478"/>
    </row>
    <row r="4167" spans="1:8">
      <c r="A4167" s="1383"/>
      <c r="E4167" s="1478"/>
      <c r="H4167" s="1478"/>
    </row>
    <row r="4168" spans="1:8">
      <c r="A4168" s="1383"/>
      <c r="E4168" s="1478"/>
      <c r="H4168" s="1478"/>
    </row>
    <row r="4169" spans="1:8">
      <c r="A4169" s="1383"/>
      <c r="E4169" s="1478"/>
      <c r="H4169" s="1478"/>
    </row>
    <row r="4170" spans="1:8">
      <c r="A4170" s="1383"/>
      <c r="E4170" s="1478"/>
      <c r="H4170" s="1478"/>
    </row>
    <row r="4171" spans="1:8">
      <c r="A4171" s="1383"/>
      <c r="E4171" s="1478"/>
      <c r="H4171" s="1478"/>
    </row>
    <row r="4172" spans="1:8">
      <c r="A4172" s="1383"/>
      <c r="E4172" s="1478"/>
      <c r="H4172" s="1478"/>
    </row>
    <row r="4173" spans="1:8">
      <c r="A4173" s="1383"/>
      <c r="E4173" s="1478"/>
      <c r="H4173" s="1478"/>
    </row>
    <row r="4174" spans="1:8">
      <c r="A4174" s="1383"/>
      <c r="E4174" s="1478"/>
      <c r="H4174" s="1478"/>
    </row>
    <row r="4175" spans="1:8">
      <c r="A4175" s="1383"/>
      <c r="E4175" s="1478"/>
      <c r="H4175" s="1478"/>
    </row>
    <row r="4176" spans="1:8">
      <c r="A4176" s="1383"/>
      <c r="E4176" s="1478"/>
      <c r="H4176" s="1478"/>
    </row>
    <row r="4177" spans="1:8">
      <c r="A4177" s="1383"/>
      <c r="E4177" s="1478"/>
      <c r="H4177" s="1478"/>
    </row>
    <row r="4178" spans="1:8">
      <c r="A4178" s="1383"/>
      <c r="E4178" s="1478"/>
      <c r="H4178" s="1478"/>
    </row>
    <row r="4179" spans="1:8">
      <c r="A4179" s="1383"/>
      <c r="E4179" s="1478"/>
      <c r="H4179" s="1478"/>
    </row>
    <row r="4180" spans="1:8">
      <c r="A4180" s="1383"/>
      <c r="E4180" s="1478"/>
      <c r="H4180" s="1478"/>
    </row>
    <row r="4181" spans="1:8">
      <c r="A4181" s="1383"/>
      <c r="E4181" s="1478"/>
      <c r="H4181" s="1478"/>
    </row>
    <row r="4182" spans="1:8">
      <c r="A4182" s="1383"/>
      <c r="E4182" s="1478"/>
      <c r="H4182" s="1478"/>
    </row>
    <row r="4183" spans="1:8">
      <c r="A4183" s="1383"/>
      <c r="E4183" s="1478"/>
      <c r="H4183" s="1478"/>
    </row>
    <row r="4184" spans="1:8">
      <c r="A4184" s="1383"/>
      <c r="E4184" s="1478"/>
      <c r="H4184" s="1478"/>
    </row>
    <row r="4185" spans="1:8">
      <c r="A4185" s="1383"/>
      <c r="E4185" s="1478"/>
      <c r="H4185" s="1478"/>
    </row>
    <row r="4186" spans="1:8">
      <c r="A4186" s="1383"/>
      <c r="E4186" s="1478"/>
      <c r="H4186" s="1478"/>
    </row>
    <row r="4187" spans="1:8">
      <c r="A4187" s="1383"/>
      <c r="E4187" s="1478"/>
      <c r="H4187" s="1478"/>
    </row>
    <row r="4188" spans="1:8">
      <c r="A4188" s="1383"/>
      <c r="E4188" s="1478"/>
      <c r="H4188" s="1478"/>
    </row>
    <row r="4189" spans="1:8">
      <c r="A4189" s="1383"/>
      <c r="E4189" s="1478"/>
      <c r="H4189" s="1478"/>
    </row>
    <row r="4190" spans="1:8">
      <c r="A4190" s="1383"/>
      <c r="E4190" s="1478"/>
      <c r="H4190" s="1478"/>
    </row>
    <row r="4191" spans="1:8">
      <c r="A4191" s="1383"/>
      <c r="E4191" s="1478"/>
      <c r="H4191" s="1478"/>
    </row>
    <row r="4192" spans="1:8">
      <c r="A4192" s="1383"/>
      <c r="E4192" s="1478"/>
      <c r="H4192" s="1478"/>
    </row>
    <row r="4193" spans="1:8">
      <c r="A4193" s="1383"/>
      <c r="E4193" s="1478"/>
      <c r="H4193" s="1478"/>
    </row>
    <row r="4194" spans="1:8">
      <c r="A4194" s="1383"/>
      <c r="E4194" s="1478"/>
      <c r="H4194" s="1478"/>
    </row>
    <row r="4195" spans="1:8">
      <c r="A4195" s="1383"/>
      <c r="E4195" s="1478"/>
      <c r="H4195" s="1478"/>
    </row>
    <row r="4196" spans="1:8">
      <c r="A4196" s="1383"/>
      <c r="E4196" s="1478"/>
      <c r="H4196" s="1478"/>
    </row>
    <row r="4197" spans="1:8">
      <c r="A4197" s="1383"/>
      <c r="E4197" s="1478"/>
      <c r="H4197" s="1478"/>
    </row>
    <row r="4198" spans="1:8">
      <c r="A4198" s="1383"/>
      <c r="E4198" s="1478"/>
      <c r="H4198" s="1478"/>
    </row>
    <row r="4199" spans="1:8">
      <c r="A4199" s="1383"/>
      <c r="E4199" s="1478"/>
      <c r="H4199" s="1478"/>
    </row>
    <row r="4200" spans="1:8">
      <c r="A4200" s="1383"/>
      <c r="E4200" s="1478"/>
      <c r="H4200" s="1478"/>
    </row>
    <row r="4201" spans="1:8">
      <c r="A4201" s="1383"/>
      <c r="E4201" s="1478"/>
      <c r="H4201" s="1478"/>
    </row>
    <row r="4202" spans="1:8">
      <c r="A4202" s="1383"/>
      <c r="E4202" s="1478"/>
      <c r="H4202" s="1478"/>
    </row>
    <row r="4203" spans="1:8">
      <c r="A4203" s="1383"/>
      <c r="E4203" s="1478"/>
      <c r="H4203" s="1478"/>
    </row>
    <row r="4204" spans="1:8">
      <c r="A4204" s="1383"/>
      <c r="E4204" s="1478"/>
      <c r="H4204" s="1478"/>
    </row>
    <row r="4205" spans="1:8">
      <c r="A4205" s="1383"/>
      <c r="E4205" s="1478"/>
      <c r="H4205" s="1478"/>
    </row>
    <row r="4206" spans="1:8">
      <c r="A4206" s="1383"/>
      <c r="E4206" s="1478"/>
      <c r="H4206" s="1478"/>
    </row>
    <row r="4207" spans="1:8">
      <c r="A4207" s="1383"/>
      <c r="E4207" s="1478"/>
      <c r="H4207" s="1478"/>
    </row>
    <row r="4208" spans="1:8">
      <c r="A4208" s="1383"/>
      <c r="E4208" s="1478"/>
      <c r="H4208" s="1478"/>
    </row>
    <row r="4209" spans="1:8">
      <c r="A4209" s="1383"/>
      <c r="E4209" s="1478"/>
      <c r="H4209" s="1478"/>
    </row>
    <row r="4210" spans="1:8">
      <c r="A4210" s="1383"/>
      <c r="E4210" s="1478"/>
      <c r="H4210" s="1478"/>
    </row>
    <row r="4211" spans="1:8">
      <c r="A4211" s="1383"/>
      <c r="E4211" s="1478"/>
      <c r="H4211" s="1478"/>
    </row>
    <row r="4212" spans="1:8">
      <c r="A4212" s="1383"/>
      <c r="E4212" s="1478"/>
      <c r="H4212" s="1478"/>
    </row>
    <row r="4213" spans="1:8">
      <c r="A4213" s="1383"/>
      <c r="E4213" s="1478"/>
      <c r="H4213" s="1478"/>
    </row>
    <row r="4214" spans="1:8">
      <c r="A4214" s="1383"/>
      <c r="E4214" s="1478"/>
      <c r="H4214" s="1478"/>
    </row>
    <row r="4215" spans="1:8">
      <c r="A4215" s="1383"/>
      <c r="E4215" s="1478"/>
      <c r="H4215" s="1478"/>
    </row>
    <row r="4216" spans="1:8">
      <c r="A4216" s="1383"/>
      <c r="E4216" s="1478"/>
      <c r="H4216" s="1478"/>
    </row>
    <row r="4217" spans="1:8">
      <c r="A4217" s="1383"/>
      <c r="E4217" s="1478"/>
      <c r="H4217" s="1478"/>
    </row>
    <row r="4218" spans="1:8">
      <c r="A4218" s="1383"/>
      <c r="E4218" s="1478"/>
      <c r="H4218" s="1478"/>
    </row>
    <row r="4219" spans="1:8">
      <c r="A4219" s="1383"/>
      <c r="E4219" s="1478"/>
      <c r="H4219" s="1478"/>
    </row>
    <row r="4220" spans="1:8">
      <c r="A4220" s="1383"/>
      <c r="E4220" s="1478"/>
      <c r="H4220" s="1478"/>
    </row>
    <row r="4221" spans="1:8">
      <c r="A4221" s="1383"/>
      <c r="E4221" s="1478"/>
      <c r="H4221" s="1478"/>
    </row>
    <row r="4222" spans="1:8">
      <c r="A4222" s="1383"/>
      <c r="E4222" s="1478"/>
      <c r="H4222" s="1478"/>
    </row>
    <row r="4223" spans="1:8">
      <c r="A4223" s="1383"/>
      <c r="E4223" s="1478"/>
      <c r="H4223" s="1478"/>
    </row>
    <row r="4224" spans="1:8">
      <c r="A4224" s="1383"/>
      <c r="E4224" s="1478"/>
      <c r="H4224" s="1478"/>
    </row>
    <row r="4225" spans="1:8">
      <c r="A4225" s="1383"/>
      <c r="E4225" s="1478"/>
      <c r="H4225" s="1478"/>
    </row>
    <row r="4226" spans="1:8">
      <c r="A4226" s="1383"/>
      <c r="E4226" s="1478"/>
      <c r="H4226" s="1478"/>
    </row>
    <row r="4227" spans="1:8">
      <c r="A4227" s="1383"/>
      <c r="E4227" s="1478"/>
      <c r="H4227" s="1478"/>
    </row>
    <row r="4228" spans="1:8">
      <c r="A4228" s="1383"/>
      <c r="E4228" s="1478"/>
      <c r="H4228" s="1478"/>
    </row>
    <row r="4229" spans="1:8">
      <c r="A4229" s="1383"/>
      <c r="E4229" s="1478"/>
      <c r="H4229" s="1478"/>
    </row>
    <row r="4230" spans="1:8">
      <c r="A4230" s="1383"/>
      <c r="E4230" s="1478"/>
      <c r="H4230" s="1478"/>
    </row>
    <row r="4231" spans="1:8">
      <c r="A4231" s="1383"/>
      <c r="E4231" s="1478"/>
      <c r="H4231" s="1478"/>
    </row>
    <row r="4232" spans="1:8">
      <c r="A4232" s="1383"/>
      <c r="E4232" s="1478"/>
      <c r="H4232" s="1478"/>
    </row>
    <row r="4233" spans="1:8">
      <c r="A4233" s="1383"/>
      <c r="E4233" s="1478"/>
      <c r="H4233" s="1478"/>
    </row>
    <row r="4234" spans="1:8">
      <c r="A4234" s="1383"/>
      <c r="E4234" s="1478"/>
      <c r="H4234" s="1478"/>
    </row>
    <row r="4235" spans="1:8">
      <c r="A4235" s="1383"/>
      <c r="E4235" s="1478"/>
      <c r="H4235" s="1478"/>
    </row>
    <row r="4236" spans="1:8">
      <c r="A4236" s="1383"/>
      <c r="E4236" s="1478"/>
      <c r="H4236" s="1478"/>
    </row>
    <row r="4237" spans="1:8">
      <c r="A4237" s="1383"/>
      <c r="E4237" s="1478"/>
      <c r="H4237" s="1478"/>
    </row>
    <row r="4238" spans="1:8">
      <c r="A4238" s="1383"/>
      <c r="E4238" s="1478"/>
      <c r="H4238" s="1478"/>
    </row>
    <row r="4239" spans="1:8">
      <c r="A4239" s="1383"/>
      <c r="E4239" s="1478"/>
      <c r="H4239" s="1478"/>
    </row>
    <row r="4240" spans="1:8">
      <c r="A4240" s="1383"/>
      <c r="E4240" s="1478"/>
      <c r="H4240" s="1478"/>
    </row>
    <row r="4241" spans="1:8">
      <c r="A4241" s="1383"/>
      <c r="E4241" s="1478"/>
      <c r="H4241" s="1478"/>
    </row>
    <row r="4242" spans="1:8">
      <c r="A4242" s="1383"/>
      <c r="E4242" s="1478"/>
      <c r="H4242" s="1478"/>
    </row>
    <row r="4243" spans="1:8">
      <c r="A4243" s="1383"/>
      <c r="E4243" s="1478"/>
      <c r="H4243" s="1478"/>
    </row>
    <row r="4244" spans="1:8">
      <c r="A4244" s="1383"/>
      <c r="E4244" s="1478"/>
      <c r="H4244" s="1478"/>
    </row>
    <row r="4245" spans="1:8">
      <c r="A4245" s="1383"/>
      <c r="E4245" s="1478"/>
      <c r="H4245" s="1478"/>
    </row>
    <row r="4246" spans="1:8">
      <c r="A4246" s="1383"/>
      <c r="E4246" s="1478"/>
      <c r="H4246" s="1478"/>
    </row>
    <row r="4247" spans="1:8">
      <c r="A4247" s="1383"/>
      <c r="E4247" s="1478"/>
      <c r="H4247" s="1478"/>
    </row>
    <row r="4248" spans="1:8">
      <c r="A4248" s="1383"/>
      <c r="E4248" s="1478"/>
      <c r="H4248" s="1478"/>
    </row>
    <row r="4249" spans="1:8">
      <c r="A4249" s="1383"/>
      <c r="E4249" s="1478"/>
      <c r="H4249" s="1478"/>
    </row>
    <row r="4250" spans="1:8">
      <c r="A4250" s="1383"/>
      <c r="E4250" s="1478"/>
      <c r="H4250" s="1478"/>
    </row>
    <row r="4251" spans="1:8">
      <c r="A4251" s="1383"/>
      <c r="E4251" s="1478"/>
      <c r="H4251" s="1478"/>
    </row>
    <row r="4252" spans="1:8">
      <c r="A4252" s="1383"/>
      <c r="E4252" s="1478"/>
      <c r="H4252" s="1478"/>
    </row>
    <row r="4253" spans="1:8">
      <c r="A4253" s="1383"/>
      <c r="E4253" s="1478"/>
      <c r="H4253" s="1478"/>
    </row>
    <row r="4254" spans="1:8">
      <c r="A4254" s="1383"/>
      <c r="E4254" s="1478"/>
      <c r="H4254" s="1478"/>
    </row>
    <row r="4255" spans="1:8">
      <c r="A4255" s="1383"/>
      <c r="E4255" s="1478"/>
      <c r="H4255" s="1478"/>
    </row>
    <row r="4256" spans="1:8">
      <c r="A4256" s="1383"/>
      <c r="E4256" s="1478"/>
      <c r="H4256" s="1478"/>
    </row>
    <row r="4257" spans="1:8">
      <c r="A4257" s="1383"/>
      <c r="E4257" s="1478"/>
      <c r="H4257" s="1478"/>
    </row>
    <row r="4258" spans="1:8">
      <c r="A4258" s="1383"/>
      <c r="E4258" s="1478"/>
      <c r="H4258" s="1478"/>
    </row>
    <row r="4259" spans="1:8">
      <c r="A4259" s="1383"/>
      <c r="E4259" s="1478"/>
      <c r="H4259" s="1478"/>
    </row>
    <row r="4260" spans="1:8">
      <c r="A4260" s="1383"/>
      <c r="E4260" s="1478"/>
      <c r="H4260" s="1478"/>
    </row>
    <row r="4261" spans="1:8">
      <c r="A4261" s="1383"/>
      <c r="E4261" s="1478"/>
      <c r="H4261" s="1478"/>
    </row>
    <row r="4262" spans="1:8">
      <c r="A4262" s="1383"/>
      <c r="E4262" s="1478"/>
      <c r="H4262" s="1478"/>
    </row>
    <row r="4263" spans="1:8">
      <c r="A4263" s="1383"/>
      <c r="E4263" s="1478"/>
      <c r="H4263" s="1478"/>
    </row>
    <row r="4264" spans="1:8">
      <c r="A4264" s="1383"/>
      <c r="E4264" s="1478"/>
      <c r="H4264" s="1478"/>
    </row>
    <row r="4265" spans="1:8">
      <c r="A4265" s="1383"/>
      <c r="E4265" s="1478"/>
      <c r="H4265" s="1478"/>
    </row>
    <row r="4266" spans="1:8">
      <c r="A4266" s="1383"/>
      <c r="E4266" s="1478"/>
      <c r="H4266" s="1478"/>
    </row>
    <row r="4267" spans="1:8">
      <c r="A4267" s="1383"/>
      <c r="E4267" s="1478"/>
      <c r="H4267" s="1478"/>
    </row>
    <row r="4268" spans="1:8">
      <c r="A4268" s="1383"/>
      <c r="E4268" s="1478"/>
      <c r="H4268" s="1478"/>
    </row>
    <row r="4269" spans="1:8">
      <c r="A4269" s="1383"/>
      <c r="E4269" s="1478"/>
      <c r="H4269" s="1478"/>
    </row>
    <row r="4270" spans="1:8">
      <c r="A4270" s="1383"/>
      <c r="E4270" s="1478"/>
      <c r="H4270" s="1478"/>
    </row>
    <row r="4271" spans="1:8">
      <c r="A4271" s="1383"/>
      <c r="E4271" s="1478"/>
      <c r="H4271" s="1478"/>
    </row>
    <row r="4272" spans="1:8">
      <c r="A4272" s="1383"/>
      <c r="E4272" s="1478"/>
      <c r="H4272" s="1478"/>
    </row>
    <row r="4273" spans="1:8">
      <c r="A4273" s="1383"/>
      <c r="E4273" s="1478"/>
      <c r="H4273" s="1478"/>
    </row>
    <row r="4274" spans="1:8">
      <c r="A4274" s="1383"/>
      <c r="E4274" s="1478"/>
      <c r="H4274" s="1478"/>
    </row>
    <row r="4275" spans="1:8">
      <c r="A4275" s="1383"/>
      <c r="E4275" s="1478"/>
      <c r="H4275" s="1478"/>
    </row>
    <row r="4276" spans="1:8">
      <c r="A4276" s="1383"/>
      <c r="E4276" s="1478"/>
      <c r="H4276" s="1478"/>
    </row>
    <row r="4277" spans="1:8">
      <c r="A4277" s="1383"/>
      <c r="E4277" s="1478"/>
      <c r="H4277" s="1478"/>
    </row>
    <row r="4278" spans="1:8">
      <c r="A4278" s="1383"/>
      <c r="E4278" s="1478"/>
      <c r="H4278" s="1478"/>
    </row>
    <row r="4279" spans="1:8">
      <c r="A4279" s="1383"/>
      <c r="E4279" s="1478"/>
      <c r="H4279" s="1478"/>
    </row>
    <row r="4280" spans="1:8">
      <c r="A4280" s="1383"/>
      <c r="E4280" s="1478"/>
      <c r="H4280" s="1478"/>
    </row>
    <row r="4281" spans="1:8">
      <c r="A4281" s="1383"/>
      <c r="E4281" s="1478"/>
      <c r="H4281" s="1478"/>
    </row>
    <row r="4282" spans="1:8">
      <c r="A4282" s="1383"/>
      <c r="E4282" s="1478"/>
      <c r="H4282" s="1478"/>
    </row>
    <row r="4283" spans="1:8">
      <c r="A4283" s="1383"/>
      <c r="E4283" s="1478"/>
      <c r="H4283" s="1478"/>
    </row>
    <row r="4284" spans="1:8">
      <c r="A4284" s="1383"/>
      <c r="E4284" s="1478"/>
      <c r="H4284" s="1478"/>
    </row>
    <row r="4285" spans="1:8">
      <c r="A4285" s="1383"/>
      <c r="E4285" s="1478"/>
      <c r="H4285" s="1478"/>
    </row>
    <row r="4286" spans="1:8">
      <c r="A4286" s="1383"/>
      <c r="E4286" s="1478"/>
      <c r="H4286" s="1478"/>
    </row>
    <row r="4287" spans="1:8">
      <c r="A4287" s="1383"/>
      <c r="E4287" s="1478"/>
      <c r="H4287" s="1478"/>
    </row>
    <row r="4288" spans="1:8">
      <c r="A4288" s="1383"/>
      <c r="E4288" s="1478"/>
      <c r="H4288" s="1478"/>
    </row>
    <row r="4289" spans="1:8">
      <c r="A4289" s="1383"/>
      <c r="E4289" s="1478"/>
      <c r="H4289" s="1478"/>
    </row>
    <row r="4290" spans="1:8">
      <c r="A4290" s="1383"/>
      <c r="E4290" s="1478"/>
      <c r="H4290" s="1478"/>
    </row>
    <row r="4291" spans="1:8">
      <c r="A4291" s="1383"/>
      <c r="E4291" s="1478"/>
      <c r="H4291" s="1478"/>
    </row>
    <row r="4292" spans="1:8">
      <c r="A4292" s="1383"/>
      <c r="E4292" s="1478"/>
      <c r="H4292" s="1478"/>
    </row>
    <row r="4293" spans="1:8">
      <c r="A4293" s="1383"/>
      <c r="E4293" s="1478"/>
      <c r="H4293" s="1478"/>
    </row>
    <row r="4294" spans="1:8">
      <c r="A4294" s="1383"/>
      <c r="E4294" s="1478"/>
      <c r="H4294" s="1478"/>
    </row>
    <row r="4295" spans="1:8">
      <c r="A4295" s="1383"/>
      <c r="E4295" s="1478"/>
      <c r="H4295" s="1478"/>
    </row>
    <row r="4296" spans="1:8">
      <c r="A4296" s="1383"/>
      <c r="E4296" s="1478"/>
      <c r="H4296" s="1478"/>
    </row>
    <row r="4297" spans="1:8">
      <c r="A4297" s="1383"/>
      <c r="E4297" s="1478"/>
      <c r="H4297" s="1478"/>
    </row>
    <row r="4298" spans="1:8">
      <c r="A4298" s="1383"/>
      <c r="E4298" s="1478"/>
      <c r="H4298" s="1478"/>
    </row>
    <row r="4299" spans="1:8">
      <c r="A4299" s="1383"/>
      <c r="E4299" s="1478"/>
      <c r="H4299" s="1478"/>
    </row>
    <row r="4300" spans="1:8">
      <c r="A4300" s="1383"/>
      <c r="E4300" s="1478"/>
      <c r="H4300" s="1478"/>
    </row>
    <row r="4301" spans="1:8">
      <c r="A4301" s="1383"/>
      <c r="E4301" s="1478"/>
      <c r="H4301" s="1478"/>
    </row>
    <row r="4302" spans="1:8">
      <c r="A4302" s="1383"/>
      <c r="E4302" s="1478"/>
      <c r="H4302" s="1478"/>
    </row>
    <row r="4303" spans="1:8">
      <c r="A4303" s="1383"/>
      <c r="E4303" s="1478"/>
      <c r="H4303" s="1478"/>
    </row>
    <row r="4304" spans="1:8">
      <c r="A4304" s="1383"/>
      <c r="E4304" s="1478"/>
      <c r="H4304" s="1478"/>
    </row>
    <row r="4305" spans="1:8">
      <c r="A4305" s="1383"/>
      <c r="E4305" s="1478"/>
      <c r="H4305" s="1478"/>
    </row>
    <row r="4306" spans="1:8">
      <c r="A4306" s="1383"/>
      <c r="E4306" s="1478"/>
      <c r="H4306" s="1478"/>
    </row>
    <row r="4307" spans="1:8">
      <c r="A4307" s="1383"/>
      <c r="E4307" s="1478"/>
      <c r="H4307" s="1478"/>
    </row>
    <row r="4308" spans="1:8">
      <c r="A4308" s="1383"/>
      <c r="E4308" s="1478"/>
      <c r="H4308" s="1478"/>
    </row>
    <row r="4309" spans="1:8">
      <c r="A4309" s="1383"/>
      <c r="E4309" s="1478"/>
      <c r="H4309" s="1478"/>
    </row>
    <row r="4310" spans="1:8">
      <c r="A4310" s="1383"/>
      <c r="E4310" s="1478"/>
      <c r="H4310" s="1478"/>
    </row>
    <row r="4311" spans="1:8">
      <c r="A4311" s="1383"/>
      <c r="E4311" s="1478"/>
      <c r="H4311" s="1478"/>
    </row>
    <row r="4312" spans="1:8">
      <c r="A4312" s="1383"/>
      <c r="E4312" s="1478"/>
      <c r="H4312" s="1478"/>
    </row>
    <row r="4313" spans="1:8">
      <c r="A4313" s="1383"/>
      <c r="E4313" s="1478"/>
      <c r="H4313" s="1478"/>
    </row>
    <row r="4314" spans="1:8">
      <c r="A4314" s="1383"/>
      <c r="E4314" s="1478"/>
      <c r="H4314" s="1478"/>
    </row>
    <row r="4315" spans="1:8">
      <c r="A4315" s="1383"/>
      <c r="E4315" s="1478"/>
      <c r="H4315" s="1478"/>
    </row>
    <row r="4316" spans="1:8">
      <c r="A4316" s="1383"/>
      <c r="E4316" s="1478"/>
      <c r="H4316" s="1478"/>
    </row>
    <row r="4317" spans="1:8">
      <c r="A4317" s="1383"/>
      <c r="E4317" s="1478"/>
      <c r="H4317" s="1478"/>
    </row>
    <row r="4318" spans="1:8">
      <c r="A4318" s="1383"/>
      <c r="E4318" s="1478"/>
      <c r="H4318" s="1478"/>
    </row>
    <row r="4319" spans="1:8">
      <c r="A4319" s="1383"/>
      <c r="E4319" s="1478"/>
      <c r="H4319" s="1478"/>
    </row>
    <row r="4320" spans="1:8">
      <c r="A4320" s="1383"/>
      <c r="E4320" s="1478"/>
      <c r="H4320" s="1478"/>
    </row>
    <row r="4321" spans="1:8">
      <c r="A4321" s="1383"/>
      <c r="E4321" s="1478"/>
      <c r="H4321" s="1478"/>
    </row>
    <row r="4322" spans="1:8">
      <c r="A4322" s="1383"/>
      <c r="E4322" s="1478"/>
      <c r="H4322" s="1478"/>
    </row>
    <row r="4323" spans="1:8">
      <c r="A4323" s="1383"/>
      <c r="E4323" s="1478"/>
      <c r="H4323" s="1478"/>
    </row>
    <row r="4324" spans="1:8">
      <c r="A4324" s="1383"/>
      <c r="E4324" s="1478"/>
      <c r="H4324" s="1478"/>
    </row>
    <row r="4325" spans="1:8">
      <c r="A4325" s="1383"/>
      <c r="E4325" s="1478"/>
      <c r="H4325" s="1478"/>
    </row>
    <row r="4326" spans="1:8">
      <c r="A4326" s="1383"/>
      <c r="E4326" s="1478"/>
      <c r="H4326" s="1478"/>
    </row>
    <row r="4327" spans="1:8">
      <c r="A4327" s="1383"/>
      <c r="E4327" s="1478"/>
      <c r="H4327" s="1478"/>
    </row>
    <row r="4328" spans="1:8">
      <c r="A4328" s="1383"/>
      <c r="E4328" s="1478"/>
      <c r="H4328" s="1478"/>
    </row>
    <row r="4329" spans="1:8">
      <c r="A4329" s="1383"/>
      <c r="E4329" s="1478"/>
      <c r="H4329" s="1478"/>
    </row>
    <row r="4330" spans="1:8">
      <c r="A4330" s="1383"/>
      <c r="E4330" s="1478"/>
      <c r="H4330" s="1478"/>
    </row>
    <row r="4331" spans="1:8">
      <c r="A4331" s="1383"/>
      <c r="E4331" s="1478"/>
      <c r="H4331" s="1478"/>
    </row>
    <row r="4332" spans="1:8">
      <c r="A4332" s="1383"/>
      <c r="E4332" s="1478"/>
      <c r="H4332" s="1478"/>
    </row>
    <row r="4333" spans="1:8">
      <c r="A4333" s="1383"/>
      <c r="E4333" s="1478"/>
      <c r="H4333" s="1478"/>
    </row>
    <row r="4334" spans="1:8">
      <c r="A4334" s="1383"/>
      <c r="E4334" s="1478"/>
      <c r="H4334" s="1478"/>
    </row>
    <row r="4335" spans="1:8">
      <c r="A4335" s="1383"/>
      <c r="E4335" s="1478"/>
      <c r="H4335" s="1478"/>
    </row>
    <row r="4336" spans="1:8">
      <c r="A4336" s="1383"/>
      <c r="E4336" s="1478"/>
      <c r="H4336" s="1478"/>
    </row>
    <row r="4337" spans="1:8">
      <c r="A4337" s="1383"/>
      <c r="E4337" s="1478"/>
      <c r="H4337" s="1478"/>
    </row>
    <row r="4338" spans="1:8">
      <c r="A4338" s="1383"/>
      <c r="E4338" s="1478"/>
      <c r="H4338" s="1478"/>
    </row>
    <row r="4339" spans="1:8">
      <c r="A4339" s="1383"/>
      <c r="E4339" s="1478"/>
      <c r="H4339" s="1478"/>
    </row>
    <row r="4340" spans="1:8">
      <c r="A4340" s="1383"/>
      <c r="E4340" s="1478"/>
      <c r="H4340" s="1478"/>
    </row>
    <row r="4341" spans="1:8">
      <c r="A4341" s="1383"/>
      <c r="E4341" s="1478"/>
      <c r="H4341" s="1478"/>
    </row>
    <row r="4342" spans="1:8">
      <c r="A4342" s="1383"/>
      <c r="E4342" s="1478"/>
      <c r="H4342" s="1478"/>
    </row>
    <row r="4343" spans="1:8">
      <c r="A4343" s="1383"/>
      <c r="E4343" s="1478"/>
      <c r="H4343" s="1478"/>
    </row>
    <row r="4344" spans="1:8">
      <c r="A4344" s="1383"/>
      <c r="E4344" s="1478"/>
      <c r="H4344" s="1478"/>
    </row>
    <row r="4345" spans="1:8">
      <c r="A4345" s="1383"/>
      <c r="E4345" s="1478"/>
      <c r="H4345" s="1478"/>
    </row>
    <row r="4346" spans="1:8">
      <c r="A4346" s="1383"/>
      <c r="E4346" s="1478"/>
      <c r="H4346" s="1478"/>
    </row>
    <row r="4347" spans="1:8">
      <c r="A4347" s="1383"/>
      <c r="E4347" s="1478"/>
      <c r="H4347" s="1478"/>
    </row>
    <row r="4348" spans="1:8">
      <c r="A4348" s="1383"/>
      <c r="E4348" s="1478"/>
      <c r="H4348" s="1478"/>
    </row>
    <row r="4349" spans="1:8">
      <c r="A4349" s="1383"/>
      <c r="E4349" s="1478"/>
      <c r="H4349" s="1478"/>
    </row>
    <row r="4350" spans="1:8">
      <c r="A4350" s="1383"/>
      <c r="E4350" s="1478"/>
      <c r="H4350" s="1478"/>
    </row>
    <row r="4351" spans="1:8">
      <c r="A4351" s="1383"/>
      <c r="E4351" s="1478"/>
      <c r="H4351" s="1478"/>
    </row>
    <row r="4352" spans="1:8">
      <c r="A4352" s="1383"/>
      <c r="E4352" s="1478"/>
      <c r="H4352" s="1478"/>
    </row>
    <row r="4353" spans="1:8">
      <c r="A4353" s="1383"/>
      <c r="E4353" s="1478"/>
      <c r="H4353" s="1478"/>
    </row>
    <row r="4354" spans="1:8">
      <c r="A4354" s="1383"/>
      <c r="E4354" s="1478"/>
      <c r="H4354" s="1478"/>
    </row>
    <row r="4355" spans="1:8">
      <c r="A4355" s="1383"/>
      <c r="E4355" s="1478"/>
      <c r="H4355" s="1478"/>
    </row>
    <row r="4356" spans="1:8">
      <c r="A4356" s="1383"/>
      <c r="E4356" s="1478"/>
      <c r="H4356" s="1478"/>
    </row>
    <row r="4357" spans="1:8">
      <c r="A4357" s="1383"/>
      <c r="E4357" s="1478"/>
      <c r="H4357" s="1478"/>
    </row>
    <row r="4358" spans="1:8">
      <c r="A4358" s="1383"/>
      <c r="E4358" s="1478"/>
      <c r="H4358" s="1478"/>
    </row>
    <row r="4359" spans="1:8">
      <c r="A4359" s="1383"/>
      <c r="E4359" s="1478"/>
      <c r="H4359" s="1478"/>
    </row>
    <row r="4360" spans="1:8">
      <c r="A4360" s="1383"/>
      <c r="E4360" s="1478"/>
      <c r="H4360" s="1478"/>
    </row>
    <row r="4361" spans="1:8">
      <c r="A4361" s="1383"/>
      <c r="E4361" s="1478"/>
      <c r="H4361" s="1478"/>
    </row>
    <row r="4362" spans="1:8">
      <c r="A4362" s="1383"/>
      <c r="E4362" s="1478"/>
      <c r="H4362" s="1478"/>
    </row>
    <row r="4363" spans="1:8">
      <c r="A4363" s="1383"/>
      <c r="E4363" s="1478"/>
      <c r="H4363" s="1478"/>
    </row>
    <row r="4364" spans="1:8">
      <c r="A4364" s="1383"/>
      <c r="E4364" s="1478"/>
      <c r="H4364" s="1478"/>
    </row>
    <row r="4365" spans="1:8">
      <c r="A4365" s="1383"/>
      <c r="E4365" s="1478"/>
      <c r="H4365" s="1478"/>
    </row>
    <row r="4366" spans="1:8">
      <c r="A4366" s="1383"/>
      <c r="E4366" s="1478"/>
      <c r="H4366" s="1478"/>
    </row>
    <row r="4367" spans="1:8">
      <c r="A4367" s="1383"/>
      <c r="E4367" s="1478"/>
      <c r="H4367" s="1478"/>
    </row>
    <row r="4368" spans="1:8">
      <c r="A4368" s="1383"/>
      <c r="E4368" s="1478"/>
      <c r="H4368" s="1478"/>
    </row>
    <row r="4369" spans="1:8">
      <c r="A4369" s="1383"/>
      <c r="E4369" s="1478"/>
      <c r="H4369" s="1478"/>
    </row>
    <row r="4370" spans="1:8">
      <c r="A4370" s="1383"/>
      <c r="E4370" s="1478"/>
      <c r="H4370" s="1478"/>
    </row>
    <row r="4371" spans="1:8">
      <c r="A4371" s="1383"/>
      <c r="E4371" s="1478"/>
      <c r="H4371" s="1478"/>
    </row>
    <row r="4372" spans="1:8">
      <c r="A4372" s="1383"/>
      <c r="E4372" s="1478"/>
      <c r="H4372" s="1478"/>
    </row>
    <row r="4373" spans="1:8">
      <c r="A4373" s="1383"/>
      <c r="E4373" s="1478"/>
      <c r="H4373" s="1478"/>
    </row>
    <row r="4374" spans="1:8">
      <c r="A4374" s="1383"/>
      <c r="E4374" s="1478"/>
      <c r="H4374" s="1478"/>
    </row>
    <row r="4375" spans="1:8">
      <c r="A4375" s="1383"/>
      <c r="E4375" s="1478"/>
      <c r="H4375" s="1478"/>
    </row>
    <row r="4376" spans="1:8">
      <c r="A4376" s="1383"/>
      <c r="E4376" s="1478"/>
      <c r="H4376" s="1478"/>
    </row>
    <row r="4377" spans="1:8">
      <c r="A4377" s="1383"/>
      <c r="E4377" s="1478"/>
      <c r="H4377" s="1478"/>
    </row>
    <row r="4378" spans="1:8">
      <c r="A4378" s="1383"/>
      <c r="E4378" s="1478"/>
      <c r="H4378" s="1478"/>
    </row>
    <row r="4379" spans="1:8">
      <c r="A4379" s="1383"/>
      <c r="E4379" s="1478"/>
      <c r="H4379" s="1478"/>
    </row>
    <row r="4380" spans="1:8">
      <c r="A4380" s="1383"/>
      <c r="E4380" s="1478"/>
      <c r="H4380" s="1478"/>
    </row>
    <row r="4381" spans="1:8">
      <c r="A4381" s="1383"/>
      <c r="E4381" s="1478"/>
      <c r="H4381" s="1478"/>
    </row>
    <row r="4382" spans="1:8">
      <c r="A4382" s="1383"/>
      <c r="E4382" s="1478"/>
      <c r="H4382" s="1478"/>
    </row>
    <row r="4383" spans="1:8">
      <c r="A4383" s="1383"/>
      <c r="E4383" s="1478"/>
      <c r="H4383" s="1478"/>
    </row>
    <row r="4384" spans="1:8">
      <c r="A4384" s="1383"/>
      <c r="E4384" s="1478"/>
      <c r="H4384" s="1478"/>
    </row>
    <row r="4385" spans="1:8">
      <c r="A4385" s="1383"/>
      <c r="E4385" s="1478"/>
      <c r="H4385" s="1478"/>
    </row>
    <row r="4386" spans="1:8">
      <c r="A4386" s="1383"/>
      <c r="E4386" s="1478"/>
      <c r="H4386" s="1478"/>
    </row>
    <row r="4387" spans="1:8">
      <c r="A4387" s="1383"/>
      <c r="E4387" s="1478"/>
      <c r="H4387" s="1478"/>
    </row>
    <row r="4388" spans="1:8">
      <c r="A4388" s="1383"/>
      <c r="E4388" s="1478"/>
      <c r="H4388" s="1478"/>
    </row>
    <row r="4389" spans="1:8">
      <c r="A4389" s="1383"/>
      <c r="E4389" s="1478"/>
      <c r="H4389" s="1478"/>
    </row>
    <row r="4390" spans="1:8">
      <c r="A4390" s="1383"/>
      <c r="E4390" s="1478"/>
      <c r="H4390" s="1478"/>
    </row>
    <row r="4391" spans="1:8">
      <c r="A4391" s="1383"/>
      <c r="E4391" s="1478"/>
      <c r="H4391" s="1478"/>
    </row>
    <row r="4392" spans="1:8">
      <c r="A4392" s="1383"/>
      <c r="E4392" s="1478"/>
      <c r="H4392" s="1478"/>
    </row>
    <row r="4393" spans="1:8">
      <c r="A4393" s="1383"/>
      <c r="E4393" s="1478"/>
      <c r="H4393" s="1478"/>
    </row>
    <row r="4394" spans="1:8">
      <c r="A4394" s="1383"/>
      <c r="E4394" s="1478"/>
      <c r="H4394" s="1478"/>
    </row>
    <row r="4395" spans="1:8">
      <c r="A4395" s="1383"/>
      <c r="E4395" s="1478"/>
      <c r="H4395" s="1478"/>
    </row>
    <row r="4396" spans="1:8">
      <c r="A4396" s="1383"/>
      <c r="E4396" s="1478"/>
      <c r="H4396" s="1478"/>
    </row>
    <row r="4397" spans="1:8">
      <c r="A4397" s="1383"/>
      <c r="E4397" s="1478"/>
      <c r="H4397" s="1478"/>
    </row>
    <row r="4398" spans="1:8">
      <c r="A4398" s="1383"/>
      <c r="E4398" s="1478"/>
      <c r="H4398" s="1478"/>
    </row>
    <row r="4399" spans="1:8">
      <c r="A4399" s="1383"/>
      <c r="E4399" s="1478"/>
      <c r="H4399" s="1478"/>
    </row>
    <row r="4400" spans="1:8">
      <c r="A4400" s="1383"/>
      <c r="E4400" s="1478"/>
      <c r="H4400" s="1478"/>
    </row>
    <row r="4401" spans="1:8">
      <c r="A4401" s="1383"/>
      <c r="E4401" s="1478"/>
      <c r="H4401" s="1478"/>
    </row>
    <row r="4402" spans="1:8">
      <c r="A4402" s="1383"/>
      <c r="E4402" s="1478"/>
      <c r="H4402" s="1478"/>
    </row>
    <row r="4403" spans="1:8">
      <c r="A4403" s="1383"/>
      <c r="E4403" s="1478"/>
      <c r="H4403" s="1478"/>
    </row>
    <row r="4404" spans="1:8">
      <c r="A4404" s="1383"/>
      <c r="E4404" s="1478"/>
      <c r="H4404" s="1478"/>
    </row>
    <row r="4405" spans="1:8">
      <c r="A4405" s="1383"/>
      <c r="E4405" s="1478"/>
      <c r="H4405" s="1478"/>
    </row>
    <row r="4406" spans="1:8">
      <c r="A4406" s="1383"/>
      <c r="E4406" s="1478"/>
      <c r="H4406" s="1478"/>
    </row>
    <row r="4407" spans="1:8">
      <c r="A4407" s="1383"/>
      <c r="E4407" s="1478"/>
      <c r="H4407" s="1478"/>
    </row>
    <row r="4408" spans="1:8">
      <c r="A4408" s="1383"/>
      <c r="E4408" s="1478"/>
      <c r="H4408" s="1478"/>
    </row>
    <row r="4409" spans="1:8">
      <c r="A4409" s="1383"/>
      <c r="E4409" s="1478"/>
      <c r="H4409" s="1478"/>
    </row>
    <row r="4410" spans="1:8">
      <c r="A4410" s="1383"/>
      <c r="E4410" s="1478"/>
      <c r="H4410" s="1478"/>
    </row>
    <row r="4411" spans="1:8">
      <c r="A4411" s="1383"/>
      <c r="E4411" s="1478"/>
      <c r="H4411" s="1478"/>
    </row>
    <row r="4412" spans="1:8">
      <c r="A4412" s="1383"/>
      <c r="E4412" s="1478"/>
      <c r="H4412" s="1478"/>
    </row>
    <row r="4413" spans="1:8">
      <c r="A4413" s="1383"/>
      <c r="E4413" s="1478"/>
      <c r="H4413" s="1478"/>
    </row>
    <row r="4414" spans="1:8">
      <c r="A4414" s="1383"/>
      <c r="E4414" s="1478"/>
      <c r="H4414" s="1478"/>
    </row>
    <row r="4415" spans="1:8">
      <c r="A4415" s="1383"/>
      <c r="E4415" s="1478"/>
      <c r="H4415" s="1478"/>
    </row>
    <row r="4416" spans="1:8">
      <c r="A4416" s="1383"/>
      <c r="E4416" s="1478"/>
      <c r="H4416" s="1478"/>
    </row>
    <row r="4417" spans="1:8">
      <c r="A4417" s="1383"/>
      <c r="E4417" s="1478"/>
      <c r="H4417" s="1478"/>
    </row>
    <row r="4418" spans="1:8">
      <c r="A4418" s="1383"/>
      <c r="E4418" s="1478"/>
      <c r="H4418" s="1478"/>
    </row>
    <row r="4419" spans="1:8">
      <c r="A4419" s="1383"/>
      <c r="E4419" s="1478"/>
      <c r="H4419" s="1478"/>
    </row>
    <row r="4420" spans="1:8">
      <c r="A4420" s="1383"/>
      <c r="E4420" s="1478"/>
      <c r="H4420" s="1478"/>
    </row>
    <row r="4421" spans="1:8">
      <c r="A4421" s="1383"/>
      <c r="E4421" s="1478"/>
      <c r="H4421" s="1478"/>
    </row>
    <row r="4422" spans="1:8">
      <c r="A4422" s="1383"/>
      <c r="E4422" s="1478"/>
      <c r="H4422" s="1478"/>
    </row>
    <row r="4423" spans="1:8">
      <c r="A4423" s="1383"/>
      <c r="E4423" s="1478"/>
      <c r="H4423" s="1478"/>
    </row>
    <row r="4424" spans="1:8">
      <c r="A4424" s="1383"/>
      <c r="E4424" s="1478"/>
      <c r="H4424" s="1478"/>
    </row>
    <row r="4425" spans="1:8">
      <c r="A4425" s="1383"/>
      <c r="E4425" s="1478"/>
      <c r="H4425" s="1478"/>
    </row>
    <row r="4426" spans="1:8">
      <c r="A4426" s="1383"/>
      <c r="E4426" s="1478"/>
      <c r="H4426" s="1478"/>
    </row>
    <row r="4427" spans="1:8">
      <c r="A4427" s="1383"/>
      <c r="E4427" s="1478"/>
      <c r="H4427" s="1478"/>
    </row>
    <row r="4428" spans="1:8">
      <c r="A4428" s="1383"/>
      <c r="E4428" s="1478"/>
      <c r="H4428" s="1478"/>
    </row>
    <row r="4429" spans="1:8">
      <c r="A4429" s="1383"/>
      <c r="E4429" s="1478"/>
      <c r="H4429" s="1478"/>
    </row>
    <row r="4430" spans="1:8">
      <c r="A4430" s="1383"/>
      <c r="E4430" s="1478"/>
      <c r="H4430" s="1478"/>
    </row>
    <row r="4431" spans="1:8">
      <c r="A4431" s="1383"/>
      <c r="E4431" s="1478"/>
      <c r="H4431" s="1478"/>
    </row>
    <row r="4432" spans="1:8">
      <c r="A4432" s="1383"/>
      <c r="E4432" s="1478"/>
      <c r="H4432" s="1478"/>
    </row>
    <row r="4433" spans="1:8">
      <c r="A4433" s="1383"/>
      <c r="E4433" s="1478"/>
      <c r="H4433" s="1478"/>
    </row>
    <row r="4434" spans="1:8">
      <c r="A4434" s="1383"/>
      <c r="E4434" s="1478"/>
      <c r="H4434" s="1478"/>
    </row>
    <row r="4435" spans="1:8">
      <c r="A4435" s="1383"/>
      <c r="E4435" s="1478"/>
      <c r="H4435" s="1478"/>
    </row>
    <row r="4436" spans="1:8">
      <c r="A4436" s="1383"/>
      <c r="E4436" s="1478"/>
      <c r="H4436" s="1478"/>
    </row>
    <row r="4437" spans="1:8">
      <c r="A4437" s="1383"/>
      <c r="E4437" s="1478"/>
      <c r="H4437" s="1478"/>
    </row>
    <row r="4438" spans="1:8">
      <c r="A4438" s="1383"/>
      <c r="E4438" s="1478"/>
      <c r="H4438" s="1478"/>
    </row>
    <row r="4439" spans="1:8">
      <c r="A4439" s="1383"/>
      <c r="E4439" s="1478"/>
      <c r="H4439" s="1478"/>
    </row>
    <row r="4440" spans="1:8">
      <c r="A4440" s="1383"/>
      <c r="E4440" s="1478"/>
      <c r="H4440" s="1478"/>
    </row>
    <row r="4441" spans="1:8">
      <c r="A4441" s="1383"/>
      <c r="E4441" s="1478"/>
      <c r="H4441" s="1478"/>
    </row>
    <row r="4442" spans="1:8">
      <c r="A4442" s="1383"/>
      <c r="E4442" s="1478"/>
      <c r="H4442" s="1478"/>
    </row>
    <row r="4443" spans="1:8">
      <c r="A4443" s="1383"/>
      <c r="E4443" s="1478"/>
      <c r="H4443" s="1478"/>
    </row>
    <row r="4444" spans="1:8">
      <c r="A4444" s="1383"/>
      <c r="E4444" s="1478"/>
      <c r="H4444" s="1478"/>
    </row>
    <row r="4445" spans="1:8">
      <c r="A4445" s="1383"/>
      <c r="E4445" s="1478"/>
      <c r="H4445" s="1478"/>
    </row>
    <row r="4446" spans="1:8">
      <c r="A4446" s="1383"/>
      <c r="E4446" s="1478"/>
      <c r="H4446" s="1478"/>
    </row>
    <row r="4447" spans="1:8">
      <c r="A4447" s="1383"/>
      <c r="E4447" s="1478"/>
      <c r="H4447" s="1478"/>
    </row>
    <row r="4448" spans="1:8">
      <c r="A4448" s="1383"/>
      <c r="E4448" s="1478"/>
      <c r="H4448" s="1478"/>
    </row>
    <row r="4449" spans="1:8">
      <c r="A4449" s="1383"/>
      <c r="E4449" s="1478"/>
      <c r="H4449" s="1478"/>
    </row>
    <row r="4450" spans="1:8">
      <c r="A4450" s="1383"/>
      <c r="E4450" s="1478"/>
      <c r="H4450" s="1478"/>
    </row>
    <row r="4451" spans="1:8">
      <c r="A4451" s="1383"/>
      <c r="E4451" s="1478"/>
      <c r="H4451" s="1478"/>
    </row>
    <row r="4452" spans="1:8">
      <c r="A4452" s="1383"/>
      <c r="E4452" s="1478"/>
      <c r="H4452" s="1478"/>
    </row>
    <row r="4453" spans="1:8">
      <c r="A4453" s="1383"/>
      <c r="E4453" s="1478"/>
      <c r="H4453" s="1478"/>
    </row>
    <row r="4454" spans="1:8">
      <c r="A4454" s="1383"/>
      <c r="E4454" s="1478"/>
      <c r="H4454" s="1478"/>
    </row>
    <row r="4455" spans="1:8">
      <c r="A4455" s="1383"/>
      <c r="E4455" s="1478"/>
      <c r="H4455" s="1478"/>
    </row>
    <row r="4456" spans="1:8">
      <c r="A4456" s="1383"/>
      <c r="E4456" s="1478"/>
      <c r="H4456" s="1478"/>
    </row>
    <row r="4457" spans="1:8">
      <c r="A4457" s="1383"/>
      <c r="E4457" s="1478"/>
      <c r="H4457" s="1478"/>
    </row>
    <row r="4458" spans="1:8">
      <c r="A4458" s="1383"/>
      <c r="E4458" s="1478"/>
      <c r="H4458" s="1478"/>
    </row>
    <row r="4459" spans="1:8">
      <c r="A4459" s="1383"/>
      <c r="E4459" s="1478"/>
      <c r="H4459" s="1478"/>
    </row>
    <row r="4460" spans="1:8">
      <c r="A4460" s="1383"/>
      <c r="E4460" s="1478"/>
      <c r="H4460" s="1478"/>
    </row>
    <row r="4461" spans="1:8">
      <c r="A4461" s="1383"/>
      <c r="E4461" s="1478"/>
      <c r="H4461" s="1478"/>
    </row>
    <row r="4462" spans="1:8">
      <c r="A4462" s="1383"/>
      <c r="E4462" s="1478"/>
      <c r="H4462" s="1478"/>
    </row>
    <row r="4463" spans="1:8">
      <c r="A4463" s="1383"/>
      <c r="E4463" s="1478"/>
      <c r="H4463" s="1478"/>
    </row>
    <row r="4464" spans="1:8">
      <c r="A4464" s="1383"/>
      <c r="E4464" s="1478"/>
      <c r="H4464" s="1478"/>
    </row>
    <row r="4465" spans="1:8">
      <c r="A4465" s="1383"/>
      <c r="E4465" s="1478"/>
      <c r="H4465" s="1478"/>
    </row>
    <row r="4466" spans="1:8">
      <c r="A4466" s="1383"/>
      <c r="E4466" s="1478"/>
      <c r="H4466" s="1478"/>
    </row>
    <row r="4467" spans="1:8">
      <c r="A4467" s="1383"/>
      <c r="E4467" s="1478"/>
      <c r="H4467" s="1478"/>
    </row>
    <row r="4468" spans="1:8">
      <c r="A4468" s="1383"/>
      <c r="E4468" s="1478"/>
      <c r="H4468" s="1478"/>
    </row>
    <row r="4469" spans="1:8">
      <c r="A4469" s="1383"/>
      <c r="E4469" s="1478"/>
      <c r="H4469" s="1478"/>
    </row>
    <row r="4470" spans="1:8">
      <c r="A4470" s="1383"/>
      <c r="E4470" s="1478"/>
      <c r="H4470" s="1478"/>
    </row>
    <row r="4471" spans="1:8">
      <c r="A4471" s="1383"/>
      <c r="E4471" s="1478"/>
      <c r="H4471" s="1478"/>
    </row>
    <row r="4472" spans="1:8">
      <c r="A4472" s="1383"/>
      <c r="E4472" s="1478"/>
      <c r="H4472" s="1478"/>
    </row>
    <row r="4473" spans="1:8">
      <c r="A4473" s="1383"/>
      <c r="E4473" s="1478"/>
      <c r="H4473" s="1478"/>
    </row>
    <row r="4474" spans="1:8">
      <c r="A4474" s="1383"/>
      <c r="E4474" s="1478"/>
      <c r="H4474" s="1478"/>
    </row>
    <row r="4475" spans="1:8">
      <c r="A4475" s="1383"/>
      <c r="E4475" s="1478"/>
      <c r="H4475" s="1478"/>
    </row>
    <row r="4476" spans="1:8">
      <c r="A4476" s="1383"/>
      <c r="E4476" s="1478"/>
      <c r="H4476" s="1478"/>
    </row>
    <row r="4477" spans="1:8">
      <c r="A4477" s="1383"/>
      <c r="E4477" s="1478"/>
      <c r="H4477" s="1478"/>
    </row>
    <row r="4478" spans="1:8">
      <c r="A4478" s="1383"/>
      <c r="E4478" s="1478"/>
      <c r="H4478" s="1478"/>
    </row>
    <row r="4479" spans="1:8">
      <c r="A4479" s="1383"/>
      <c r="E4479" s="1478"/>
      <c r="H4479" s="1478"/>
    </row>
    <row r="4480" spans="1:8">
      <c r="A4480" s="1383"/>
      <c r="E4480" s="1478"/>
      <c r="H4480" s="1478"/>
    </row>
    <row r="4481" spans="1:8">
      <c r="A4481" s="1383"/>
      <c r="E4481" s="1478"/>
      <c r="H4481" s="1478"/>
    </row>
    <row r="4482" spans="1:8">
      <c r="A4482" s="1383"/>
      <c r="E4482" s="1478"/>
      <c r="H4482" s="1478"/>
    </row>
    <row r="4483" spans="1:8">
      <c r="A4483" s="1383"/>
      <c r="E4483" s="1478"/>
      <c r="H4483" s="1478"/>
    </row>
    <row r="4484" spans="1:8">
      <c r="A4484" s="1383"/>
      <c r="E4484" s="1478"/>
      <c r="H4484" s="1478"/>
    </row>
    <row r="4485" spans="1:8">
      <c r="A4485" s="1383"/>
      <c r="E4485" s="1478"/>
      <c r="H4485" s="1478"/>
    </row>
    <row r="4486" spans="1:8">
      <c r="A4486" s="1383"/>
      <c r="E4486" s="1478"/>
      <c r="H4486" s="1478"/>
    </row>
    <row r="4487" spans="1:8">
      <c r="A4487" s="1383"/>
      <c r="E4487" s="1478"/>
      <c r="H4487" s="1478"/>
    </row>
    <row r="4488" spans="1:8">
      <c r="A4488" s="1383"/>
      <c r="E4488" s="1478"/>
      <c r="H4488" s="1478"/>
    </row>
    <row r="4489" spans="1:8">
      <c r="A4489" s="1383"/>
      <c r="E4489" s="1478"/>
      <c r="H4489" s="1478"/>
    </row>
    <row r="4490" spans="1:8">
      <c r="A4490" s="1383"/>
      <c r="E4490" s="1478"/>
      <c r="H4490" s="1478"/>
    </row>
    <row r="4491" spans="1:8">
      <c r="A4491" s="1383"/>
      <c r="E4491" s="1478"/>
      <c r="H4491" s="1478"/>
    </row>
    <row r="4492" spans="1:8">
      <c r="A4492" s="1383"/>
      <c r="E4492" s="1478"/>
      <c r="H4492" s="1478"/>
    </row>
    <row r="4493" spans="1:8">
      <c r="A4493" s="1383"/>
      <c r="E4493" s="1478"/>
      <c r="H4493" s="1478"/>
    </row>
    <row r="4494" spans="1:8">
      <c r="A4494" s="1383"/>
      <c r="E4494" s="1478"/>
      <c r="H4494" s="1478"/>
    </row>
    <row r="4495" spans="1:8">
      <c r="A4495" s="1383"/>
      <c r="E4495" s="1478"/>
      <c r="H4495" s="1478"/>
    </row>
    <row r="4496" spans="1:8">
      <c r="A4496" s="1383"/>
      <c r="E4496" s="1478"/>
      <c r="H4496" s="1478"/>
    </row>
    <row r="4497" spans="1:8">
      <c r="A4497" s="1383"/>
      <c r="E4497" s="1478"/>
      <c r="H4497" s="1478"/>
    </row>
    <row r="4498" spans="1:8">
      <c r="A4498" s="1383"/>
      <c r="E4498" s="1478"/>
      <c r="H4498" s="1478"/>
    </row>
    <row r="4499" spans="1:8">
      <c r="A4499" s="1383"/>
      <c r="E4499" s="1478"/>
      <c r="H4499" s="1478"/>
    </row>
    <row r="4500" spans="1:8">
      <c r="A4500" s="1383"/>
      <c r="E4500" s="1478"/>
      <c r="H4500" s="1478"/>
    </row>
    <row r="4501" spans="1:8">
      <c r="A4501" s="1383"/>
      <c r="E4501" s="1478"/>
      <c r="H4501" s="1478"/>
    </row>
    <row r="4502" spans="1:8">
      <c r="A4502" s="1383"/>
      <c r="E4502" s="1478"/>
      <c r="H4502" s="1478"/>
    </row>
    <row r="4503" spans="1:8">
      <c r="A4503" s="1383"/>
      <c r="E4503" s="1478"/>
      <c r="H4503" s="1478"/>
    </row>
    <row r="4504" spans="1:8">
      <c r="A4504" s="1383"/>
      <c r="E4504" s="1478"/>
      <c r="H4504" s="1478"/>
    </row>
    <row r="4505" spans="1:8">
      <c r="A4505" s="1383"/>
      <c r="E4505" s="1478"/>
      <c r="H4505" s="1478"/>
    </row>
    <row r="4506" spans="1:8">
      <c r="A4506" s="1383"/>
      <c r="E4506" s="1478"/>
      <c r="H4506" s="1478"/>
    </row>
    <row r="4507" spans="1:8">
      <c r="A4507" s="1383"/>
      <c r="E4507" s="1478"/>
      <c r="H4507" s="1478"/>
    </row>
    <row r="4508" spans="1:8">
      <c r="A4508" s="1383"/>
      <c r="E4508" s="1478"/>
      <c r="H4508" s="1478"/>
    </row>
    <row r="4509" spans="1:8">
      <c r="A4509" s="1383"/>
      <c r="E4509" s="1478"/>
      <c r="H4509" s="1478"/>
    </row>
    <row r="4510" spans="1:8">
      <c r="A4510" s="1383"/>
      <c r="E4510" s="1478"/>
      <c r="H4510" s="1478"/>
    </row>
    <row r="4511" spans="1:8">
      <c r="A4511" s="1383"/>
      <c r="E4511" s="1478"/>
      <c r="H4511" s="1478"/>
    </row>
    <row r="4512" spans="1:8">
      <c r="A4512" s="1383"/>
      <c r="E4512" s="1478"/>
      <c r="H4512" s="1478"/>
    </row>
    <row r="4513" spans="1:8">
      <c r="A4513" s="1383"/>
      <c r="E4513" s="1478"/>
      <c r="H4513" s="1478"/>
    </row>
    <row r="4514" spans="1:8">
      <c r="A4514" s="1383"/>
      <c r="E4514" s="1478"/>
      <c r="H4514" s="1478"/>
    </row>
    <row r="4515" spans="1:8">
      <c r="A4515" s="1383"/>
      <c r="E4515" s="1478"/>
      <c r="H4515" s="1478"/>
    </row>
    <row r="4516" spans="1:8">
      <c r="A4516" s="1383"/>
      <c r="E4516" s="1478"/>
      <c r="H4516" s="1478"/>
    </row>
    <row r="4517" spans="1:8">
      <c r="A4517" s="1383"/>
      <c r="E4517" s="1478"/>
      <c r="H4517" s="1478"/>
    </row>
    <row r="4518" spans="1:8">
      <c r="A4518" s="1383"/>
      <c r="E4518" s="1478"/>
      <c r="H4518" s="1478"/>
    </row>
    <row r="4519" spans="1:8">
      <c r="A4519" s="1383"/>
      <c r="E4519" s="1478"/>
      <c r="H4519" s="1478"/>
    </row>
    <row r="4520" spans="1:8">
      <c r="A4520" s="1383"/>
      <c r="E4520" s="1478"/>
      <c r="H4520" s="1478"/>
    </row>
    <row r="4521" spans="1:8">
      <c r="A4521" s="1383"/>
      <c r="E4521" s="1478"/>
      <c r="H4521" s="1478"/>
    </row>
    <row r="4522" spans="1:8">
      <c r="A4522" s="1383"/>
      <c r="E4522" s="1478"/>
      <c r="H4522" s="1478"/>
    </row>
    <row r="4523" spans="1:8">
      <c r="A4523" s="1383"/>
      <c r="E4523" s="1478"/>
      <c r="H4523" s="1478"/>
    </row>
    <row r="4524" spans="1:8">
      <c r="A4524" s="1383"/>
      <c r="E4524" s="1478"/>
      <c r="H4524" s="1478"/>
    </row>
    <row r="4525" spans="1:8">
      <c r="A4525" s="1383"/>
      <c r="E4525" s="1478"/>
      <c r="H4525" s="1478"/>
    </row>
    <row r="4526" spans="1:8">
      <c r="A4526" s="1383"/>
      <c r="E4526" s="1478"/>
      <c r="H4526" s="1478"/>
    </row>
    <row r="4527" spans="1:8">
      <c r="A4527" s="1383"/>
      <c r="E4527" s="1478"/>
      <c r="H4527" s="1478"/>
    </row>
    <row r="4528" spans="1:8">
      <c r="A4528" s="1383"/>
      <c r="E4528" s="1478"/>
      <c r="H4528" s="1478"/>
    </row>
    <row r="4529" spans="1:8">
      <c r="A4529" s="1383"/>
      <c r="E4529" s="1478"/>
      <c r="H4529" s="1478"/>
    </row>
    <row r="4530" spans="1:8">
      <c r="A4530" s="1383"/>
      <c r="E4530" s="1478"/>
      <c r="H4530" s="1478"/>
    </row>
    <row r="4531" spans="1:8">
      <c r="A4531" s="1383"/>
      <c r="E4531" s="1478"/>
      <c r="H4531" s="1478"/>
    </row>
    <row r="4532" spans="1:8">
      <c r="A4532" s="1383"/>
      <c r="E4532" s="1478"/>
      <c r="H4532" s="1478"/>
    </row>
    <row r="4533" spans="1:8">
      <c r="A4533" s="1383"/>
      <c r="E4533" s="1478"/>
      <c r="H4533" s="1478"/>
    </row>
    <row r="4534" spans="1:8">
      <c r="A4534" s="1383"/>
      <c r="E4534" s="1478"/>
      <c r="H4534" s="1478"/>
    </row>
    <row r="4535" spans="1:8">
      <c r="A4535" s="1383"/>
      <c r="E4535" s="1478"/>
      <c r="H4535" s="1478"/>
    </row>
    <row r="4536" spans="1:8">
      <c r="A4536" s="1383"/>
      <c r="E4536" s="1478"/>
      <c r="H4536" s="1478"/>
    </row>
    <row r="4537" spans="1:8">
      <c r="A4537" s="1383"/>
      <c r="E4537" s="1478"/>
      <c r="H4537" s="1478"/>
    </row>
    <row r="4538" spans="1:8">
      <c r="A4538" s="1383"/>
      <c r="E4538" s="1478"/>
      <c r="H4538" s="1478"/>
    </row>
    <row r="4539" spans="1:8">
      <c r="A4539" s="1383"/>
      <c r="E4539" s="1478"/>
      <c r="H4539" s="1478"/>
    </row>
    <row r="4540" spans="1:8">
      <c r="A4540" s="1383"/>
      <c r="E4540" s="1478"/>
      <c r="H4540" s="1478"/>
    </row>
    <row r="4541" spans="1:8">
      <c r="A4541" s="1383"/>
      <c r="E4541" s="1478"/>
      <c r="H4541" s="1478"/>
    </row>
    <row r="4542" spans="1:8">
      <c r="A4542" s="1383"/>
      <c r="E4542" s="1478"/>
      <c r="H4542" s="1478"/>
    </row>
    <row r="4543" spans="1:8">
      <c r="A4543" s="1383"/>
      <c r="E4543" s="1478"/>
      <c r="H4543" s="1478"/>
    </row>
    <row r="4544" spans="1:8">
      <c r="A4544" s="1383"/>
      <c r="E4544" s="1478"/>
      <c r="H4544" s="1478"/>
    </row>
    <row r="4545" spans="1:8">
      <c r="A4545" s="1383"/>
      <c r="E4545" s="1478"/>
      <c r="H4545" s="1478"/>
    </row>
    <row r="4546" spans="1:8">
      <c r="A4546" s="1383"/>
      <c r="E4546" s="1478"/>
      <c r="H4546" s="1478"/>
    </row>
    <row r="4547" spans="1:8">
      <c r="A4547" s="1383"/>
      <c r="E4547" s="1478"/>
      <c r="H4547" s="1478"/>
    </row>
    <row r="4548" spans="1:8">
      <c r="A4548" s="1383"/>
      <c r="E4548" s="1478"/>
      <c r="H4548" s="1478"/>
    </row>
    <row r="4549" spans="1:8">
      <c r="A4549" s="1383"/>
      <c r="E4549" s="1478"/>
      <c r="H4549" s="1478"/>
    </row>
    <row r="4550" spans="1:8">
      <c r="A4550" s="1383"/>
      <c r="E4550" s="1478"/>
      <c r="H4550" s="1478"/>
    </row>
    <row r="4551" spans="1:8">
      <c r="A4551" s="1383"/>
      <c r="E4551" s="1478"/>
      <c r="H4551" s="1478"/>
    </row>
    <row r="4552" spans="1:8">
      <c r="A4552" s="1383"/>
      <c r="E4552" s="1478"/>
      <c r="H4552" s="1478"/>
    </row>
    <row r="4553" spans="1:8">
      <c r="A4553" s="1383"/>
      <c r="E4553" s="1478"/>
      <c r="H4553" s="1478"/>
    </row>
    <row r="4554" spans="1:8">
      <c r="A4554" s="1383"/>
      <c r="E4554" s="1478"/>
      <c r="H4554" s="1478"/>
    </row>
    <row r="4555" spans="1:8">
      <c r="A4555" s="1383"/>
      <c r="E4555" s="1478"/>
      <c r="H4555" s="1478"/>
    </row>
    <row r="4556" spans="1:8">
      <c r="A4556" s="1383"/>
      <c r="E4556" s="1478"/>
      <c r="H4556" s="1478"/>
    </row>
    <row r="4557" spans="1:8">
      <c r="A4557" s="1383"/>
      <c r="E4557" s="1478"/>
      <c r="H4557" s="1478"/>
    </row>
    <row r="4558" spans="1:8">
      <c r="A4558" s="1383"/>
      <c r="E4558" s="1478"/>
      <c r="H4558" s="1478"/>
    </row>
    <row r="4559" spans="1:8">
      <c r="A4559" s="1383"/>
      <c r="E4559" s="1478"/>
      <c r="H4559" s="1478"/>
    </row>
    <row r="4560" spans="1:8">
      <c r="A4560" s="1383"/>
      <c r="E4560" s="1478"/>
      <c r="H4560" s="1478"/>
    </row>
    <row r="4561" spans="1:8">
      <c r="A4561" s="1383"/>
      <c r="E4561" s="1478"/>
      <c r="H4561" s="1478"/>
    </row>
    <row r="4562" spans="1:8">
      <c r="A4562" s="1383"/>
      <c r="E4562" s="1478"/>
      <c r="H4562" s="1478"/>
    </row>
    <row r="4563" spans="1:8">
      <c r="A4563" s="1383"/>
      <c r="E4563" s="1478"/>
      <c r="H4563" s="1478"/>
    </row>
    <row r="4564" spans="1:8">
      <c r="A4564" s="1383"/>
      <c r="E4564" s="1478"/>
      <c r="H4564" s="1478"/>
    </row>
    <row r="4565" spans="1:8">
      <c r="A4565" s="1383"/>
      <c r="E4565" s="1478"/>
      <c r="H4565" s="1478"/>
    </row>
    <row r="4566" spans="1:8">
      <c r="A4566" s="1383"/>
      <c r="E4566" s="1478"/>
      <c r="H4566" s="1478"/>
    </row>
    <row r="4567" spans="1:8">
      <c r="A4567" s="1383"/>
      <c r="E4567" s="1478"/>
      <c r="H4567" s="1478"/>
    </row>
    <row r="4568" spans="1:8">
      <c r="A4568" s="1383"/>
      <c r="E4568" s="1478"/>
      <c r="H4568" s="1478"/>
    </row>
    <row r="4569" spans="1:8">
      <c r="A4569" s="1383"/>
      <c r="E4569" s="1478"/>
      <c r="H4569" s="1478"/>
    </row>
    <row r="4570" spans="1:8">
      <c r="A4570" s="1383"/>
      <c r="E4570" s="1478"/>
      <c r="H4570" s="1478"/>
    </row>
    <row r="4571" spans="1:8">
      <c r="A4571" s="1383"/>
      <c r="E4571" s="1478"/>
      <c r="H4571" s="1478"/>
    </row>
    <row r="4572" spans="1:8">
      <c r="A4572" s="1383"/>
      <c r="E4572" s="1478"/>
      <c r="H4572" s="1478"/>
    </row>
    <row r="4573" spans="1:8">
      <c r="A4573" s="1383"/>
      <c r="E4573" s="1478"/>
      <c r="H4573" s="1478"/>
    </row>
    <row r="4574" spans="1:8">
      <c r="A4574" s="1383"/>
      <c r="E4574" s="1478"/>
      <c r="H4574" s="1478"/>
    </row>
    <row r="4575" spans="1:8">
      <c r="A4575" s="1383"/>
      <c r="E4575" s="1478"/>
      <c r="H4575" s="1478"/>
    </row>
    <row r="4576" spans="1:8">
      <c r="A4576" s="1383"/>
      <c r="E4576" s="1478"/>
      <c r="H4576" s="1478"/>
    </row>
    <row r="4577" spans="1:8">
      <c r="A4577" s="1383"/>
      <c r="E4577" s="1478"/>
      <c r="H4577" s="1478"/>
    </row>
    <row r="4578" spans="1:8">
      <c r="A4578" s="1383"/>
      <c r="E4578" s="1478"/>
      <c r="H4578" s="1478"/>
    </row>
    <row r="4579" spans="1:8">
      <c r="A4579" s="1383"/>
      <c r="E4579" s="1478"/>
      <c r="H4579" s="1478"/>
    </row>
    <row r="4580" spans="1:8">
      <c r="A4580" s="1383"/>
      <c r="E4580" s="1478"/>
      <c r="H4580" s="1478"/>
    </row>
    <row r="4581" spans="1:8">
      <c r="A4581" s="1383"/>
      <c r="E4581" s="1478"/>
      <c r="H4581" s="1478"/>
    </row>
    <row r="4582" spans="1:8">
      <c r="A4582" s="1383"/>
      <c r="E4582" s="1478"/>
      <c r="H4582" s="1478"/>
    </row>
    <row r="4583" spans="1:8">
      <c r="A4583" s="1383"/>
      <c r="E4583" s="1478"/>
      <c r="H4583" s="1478"/>
    </row>
    <row r="4584" spans="1:8">
      <c r="A4584" s="1383"/>
      <c r="E4584" s="1478"/>
      <c r="H4584" s="1478"/>
    </row>
    <row r="4585" spans="1:8">
      <c r="A4585" s="1383"/>
      <c r="E4585" s="1478"/>
      <c r="H4585" s="1478"/>
    </row>
    <row r="4586" spans="1:8">
      <c r="A4586" s="1383"/>
      <c r="E4586" s="1478"/>
      <c r="H4586" s="1478"/>
    </row>
    <row r="4587" spans="1:8">
      <c r="A4587" s="1383"/>
      <c r="E4587" s="1478"/>
      <c r="H4587" s="1478"/>
    </row>
    <row r="4588" spans="1:8">
      <c r="A4588" s="1383"/>
      <c r="E4588" s="1478"/>
      <c r="H4588" s="1478"/>
    </row>
    <row r="4589" spans="1:8">
      <c r="A4589" s="1383"/>
      <c r="E4589" s="1478"/>
      <c r="H4589" s="1478"/>
    </row>
    <row r="4590" spans="1:8">
      <c r="A4590" s="1383"/>
      <c r="E4590" s="1478"/>
      <c r="H4590" s="1478"/>
    </row>
    <row r="4591" spans="1:8">
      <c r="A4591" s="1383"/>
      <c r="E4591" s="1478"/>
      <c r="H4591" s="1478"/>
    </row>
    <row r="4592" spans="1:8">
      <c r="A4592" s="1383"/>
      <c r="E4592" s="1478"/>
      <c r="H4592" s="1478"/>
    </row>
    <row r="4593" spans="1:8">
      <c r="A4593" s="1383"/>
      <c r="E4593" s="1478"/>
      <c r="H4593" s="1478"/>
    </row>
    <row r="4594" spans="1:8">
      <c r="A4594" s="1383"/>
      <c r="E4594" s="1478"/>
      <c r="H4594" s="1478"/>
    </row>
    <row r="4595" spans="1:8">
      <c r="A4595" s="1383"/>
      <c r="E4595" s="1478"/>
      <c r="H4595" s="1478"/>
    </row>
    <row r="4596" spans="1:8">
      <c r="A4596" s="1383"/>
      <c r="E4596" s="1478"/>
      <c r="H4596" s="1478"/>
    </row>
    <row r="4597" spans="1:8">
      <c r="A4597" s="1383"/>
      <c r="E4597" s="1478"/>
      <c r="H4597" s="1478"/>
    </row>
    <row r="4598" spans="1:8">
      <c r="A4598" s="1383"/>
      <c r="E4598" s="1478"/>
      <c r="H4598" s="1478"/>
    </row>
    <row r="4599" spans="1:8">
      <c r="A4599" s="1383"/>
      <c r="E4599" s="1478"/>
      <c r="H4599" s="1478"/>
    </row>
    <row r="4600" spans="1:8">
      <c r="A4600" s="1383"/>
      <c r="E4600" s="1478"/>
      <c r="H4600" s="1478"/>
    </row>
    <row r="4601" spans="1:8">
      <c r="A4601" s="1383"/>
      <c r="E4601" s="1478"/>
      <c r="H4601" s="1478"/>
    </row>
    <row r="4602" spans="1:8">
      <c r="A4602" s="1383"/>
      <c r="E4602" s="1478"/>
      <c r="H4602" s="1478"/>
    </row>
    <row r="4603" spans="1:8">
      <c r="A4603" s="1383"/>
      <c r="E4603" s="1478"/>
      <c r="H4603" s="1478"/>
    </row>
    <row r="4604" spans="1:8">
      <c r="A4604" s="1383"/>
      <c r="E4604" s="1478"/>
      <c r="H4604" s="1478"/>
    </row>
    <row r="4605" spans="1:8">
      <c r="A4605" s="1383"/>
      <c r="E4605" s="1478"/>
      <c r="H4605" s="1478"/>
    </row>
    <row r="4606" spans="1:8">
      <c r="A4606" s="1383"/>
      <c r="E4606" s="1478"/>
      <c r="H4606" s="1478"/>
    </row>
    <row r="4607" spans="1:8">
      <c r="A4607" s="1383"/>
      <c r="E4607" s="1478"/>
      <c r="H4607" s="1478"/>
    </row>
    <row r="4608" spans="1:8">
      <c r="A4608" s="1383"/>
      <c r="E4608" s="1478"/>
      <c r="H4608" s="1478"/>
    </row>
    <row r="4609" spans="1:8">
      <c r="A4609" s="1383"/>
      <c r="E4609" s="1478"/>
      <c r="H4609" s="1478"/>
    </row>
    <row r="4610" spans="1:8">
      <c r="A4610" s="1383"/>
      <c r="E4610" s="1478"/>
      <c r="H4610" s="1478"/>
    </row>
    <row r="4611" spans="1:8">
      <c r="A4611" s="1383"/>
      <c r="E4611" s="1478"/>
      <c r="H4611" s="1478"/>
    </row>
    <row r="4612" spans="1:8">
      <c r="A4612" s="1383"/>
      <c r="E4612" s="1478"/>
      <c r="H4612" s="1478"/>
    </row>
    <row r="4613" spans="1:8">
      <c r="A4613" s="1383"/>
      <c r="E4613" s="1478"/>
      <c r="H4613" s="1478"/>
    </row>
    <row r="4614" spans="1:8">
      <c r="A4614" s="1383"/>
      <c r="E4614" s="1478"/>
      <c r="H4614" s="1478"/>
    </row>
    <row r="4615" spans="1:8">
      <c r="A4615" s="1383"/>
      <c r="E4615" s="1478"/>
      <c r="H4615" s="1478"/>
    </row>
    <row r="4616" spans="1:8">
      <c r="A4616" s="1383"/>
      <c r="E4616" s="1478"/>
      <c r="H4616" s="1478"/>
    </row>
    <row r="4617" spans="1:8">
      <c r="A4617" s="1383"/>
      <c r="E4617" s="1478"/>
      <c r="H4617" s="1478"/>
    </row>
    <row r="4618" spans="1:8">
      <c r="A4618" s="1383"/>
      <c r="E4618" s="1478"/>
      <c r="H4618" s="1478"/>
    </row>
    <row r="4619" spans="1:8">
      <c r="A4619" s="1383"/>
      <c r="E4619" s="1478"/>
      <c r="H4619" s="1478"/>
    </row>
    <row r="4620" spans="1:8">
      <c r="A4620" s="1383"/>
      <c r="E4620" s="1478"/>
      <c r="H4620" s="1478"/>
    </row>
    <row r="4621" spans="1:8">
      <c r="A4621" s="1383"/>
      <c r="E4621" s="1478"/>
      <c r="H4621" s="1478"/>
    </row>
    <row r="4622" spans="1:8">
      <c r="A4622" s="1383"/>
      <c r="E4622" s="1478"/>
      <c r="H4622" s="1478"/>
    </row>
    <row r="4623" spans="1:8">
      <c r="A4623" s="1383"/>
      <c r="E4623" s="1478"/>
      <c r="H4623" s="1478"/>
    </row>
    <row r="4624" spans="1:8">
      <c r="A4624" s="1383"/>
      <c r="E4624" s="1478"/>
      <c r="H4624" s="1478"/>
    </row>
    <row r="4625" spans="1:8">
      <c r="A4625" s="1383"/>
      <c r="E4625" s="1478"/>
      <c r="H4625" s="1478"/>
    </row>
    <row r="4626" spans="1:8">
      <c r="A4626" s="1383"/>
      <c r="E4626" s="1478"/>
      <c r="H4626" s="1478"/>
    </row>
    <row r="4627" spans="1:8">
      <c r="A4627" s="1383"/>
      <c r="E4627" s="1478"/>
      <c r="H4627" s="1478"/>
    </row>
    <row r="4628" spans="1:8">
      <c r="A4628" s="1383"/>
      <c r="E4628" s="1478"/>
      <c r="H4628" s="1478"/>
    </row>
    <row r="4629" spans="1:8">
      <c r="A4629" s="1383"/>
      <c r="E4629" s="1478"/>
      <c r="H4629" s="1478"/>
    </row>
    <row r="4630" spans="1:8">
      <c r="A4630" s="1383"/>
      <c r="E4630" s="1478"/>
      <c r="H4630" s="1478"/>
    </row>
    <row r="4631" spans="1:8">
      <c r="A4631" s="1383"/>
      <c r="E4631" s="1478"/>
      <c r="H4631" s="1478"/>
    </row>
    <row r="4632" spans="1:8">
      <c r="A4632" s="1383"/>
      <c r="E4632" s="1478"/>
      <c r="H4632" s="1478"/>
    </row>
    <row r="4633" spans="1:8">
      <c r="A4633" s="1383"/>
      <c r="E4633" s="1478"/>
      <c r="H4633" s="1478"/>
    </row>
    <row r="4634" spans="1:8">
      <c r="A4634" s="1383"/>
      <c r="E4634" s="1478"/>
      <c r="H4634" s="1478"/>
    </row>
    <row r="4635" spans="1:8">
      <c r="A4635" s="1383"/>
      <c r="E4635" s="1478"/>
      <c r="H4635" s="1478"/>
    </row>
    <row r="4636" spans="1:8">
      <c r="A4636" s="1383"/>
      <c r="E4636" s="1478"/>
      <c r="H4636" s="1478"/>
    </row>
    <row r="4637" spans="1:8">
      <c r="A4637" s="1383"/>
      <c r="E4637" s="1478"/>
      <c r="H4637" s="1478"/>
    </row>
    <row r="4638" spans="1:8">
      <c r="A4638" s="1383"/>
      <c r="E4638" s="1478"/>
      <c r="H4638" s="1478"/>
    </row>
    <row r="4639" spans="1:8">
      <c r="A4639" s="1383"/>
      <c r="E4639" s="1478"/>
      <c r="H4639" s="1478"/>
    </row>
    <row r="4640" spans="1:8">
      <c r="A4640" s="1383"/>
      <c r="E4640" s="1478"/>
      <c r="H4640" s="1478"/>
    </row>
    <row r="4641" spans="1:8">
      <c r="A4641" s="1383"/>
      <c r="E4641" s="1478"/>
      <c r="H4641" s="1478"/>
    </row>
    <row r="4642" spans="1:8">
      <c r="A4642" s="1383"/>
      <c r="E4642" s="1478"/>
      <c r="H4642" s="1478"/>
    </row>
    <row r="4643" spans="1:8">
      <c r="A4643" s="1383"/>
      <c r="E4643" s="1478"/>
      <c r="H4643" s="1478"/>
    </row>
    <row r="4644" spans="1:8">
      <c r="A4644" s="1383"/>
      <c r="E4644" s="1478"/>
      <c r="H4644" s="1478"/>
    </row>
    <row r="4645" spans="1:8">
      <c r="A4645" s="1383"/>
      <c r="E4645" s="1478"/>
      <c r="H4645" s="1478"/>
    </row>
    <row r="4646" spans="1:8">
      <c r="A4646" s="1383"/>
      <c r="E4646" s="1478"/>
      <c r="H4646" s="1478"/>
    </row>
    <row r="4647" spans="1:8">
      <c r="A4647" s="1383"/>
      <c r="E4647" s="1478"/>
      <c r="H4647" s="1478"/>
    </row>
    <row r="4648" spans="1:8">
      <c r="A4648" s="1383"/>
      <c r="E4648" s="1478"/>
      <c r="H4648" s="1478"/>
    </row>
    <row r="4649" spans="1:8">
      <c r="A4649" s="1383"/>
      <c r="E4649" s="1478"/>
      <c r="H4649" s="1478"/>
    </row>
    <row r="4650" spans="1:8">
      <c r="A4650" s="1383"/>
      <c r="E4650" s="1478"/>
      <c r="H4650" s="1478"/>
    </row>
    <row r="4651" spans="1:8">
      <c r="A4651" s="1383"/>
      <c r="E4651" s="1478"/>
      <c r="H4651" s="1478"/>
    </row>
    <row r="4652" spans="1:8">
      <c r="A4652" s="1383"/>
      <c r="E4652" s="1478"/>
      <c r="H4652" s="1478"/>
    </row>
    <row r="4653" spans="1:8">
      <c r="A4653" s="1383"/>
      <c r="E4653" s="1478"/>
      <c r="H4653" s="1478"/>
    </row>
    <row r="4654" spans="1:8">
      <c r="A4654" s="1383"/>
      <c r="E4654" s="1478"/>
      <c r="H4654" s="1478"/>
    </row>
    <row r="4655" spans="1:8">
      <c r="A4655" s="1383"/>
      <c r="E4655" s="1478"/>
      <c r="H4655" s="1478"/>
    </row>
    <row r="4656" spans="1:8">
      <c r="A4656" s="1383"/>
      <c r="E4656" s="1478"/>
      <c r="H4656" s="1478"/>
    </row>
    <row r="4657" spans="1:8">
      <c r="A4657" s="1383"/>
      <c r="E4657" s="1478"/>
      <c r="H4657" s="1478"/>
    </row>
    <row r="4658" spans="1:8">
      <c r="A4658" s="1383"/>
      <c r="E4658" s="1478"/>
      <c r="H4658" s="1478"/>
    </row>
    <row r="4659" spans="1:8">
      <c r="A4659" s="1383"/>
      <c r="E4659" s="1478"/>
      <c r="H4659" s="1478"/>
    </row>
    <row r="4660" spans="1:8">
      <c r="A4660" s="1383"/>
      <c r="E4660" s="1478"/>
      <c r="H4660" s="1478"/>
    </row>
    <row r="4661" spans="1:8">
      <c r="A4661" s="1383"/>
      <c r="E4661" s="1478"/>
      <c r="H4661" s="1478"/>
    </row>
    <row r="4662" spans="1:8">
      <c r="A4662" s="1383"/>
      <c r="E4662" s="1478"/>
      <c r="H4662" s="1478"/>
    </row>
    <row r="4663" spans="1:8">
      <c r="A4663" s="1383"/>
      <c r="E4663" s="1478"/>
      <c r="H4663" s="1478"/>
    </row>
    <row r="4664" spans="1:8">
      <c r="A4664" s="1383"/>
      <c r="E4664" s="1478"/>
      <c r="H4664" s="1478"/>
    </row>
    <row r="4665" spans="1:8">
      <c r="A4665" s="1383"/>
      <c r="E4665" s="1478"/>
      <c r="H4665" s="1478"/>
    </row>
    <row r="4666" spans="1:8">
      <c r="A4666" s="1383"/>
      <c r="E4666" s="1478"/>
      <c r="H4666" s="1478"/>
    </row>
    <row r="4667" spans="1:8">
      <c r="A4667" s="1383"/>
      <c r="E4667" s="1478"/>
      <c r="H4667" s="1478"/>
    </row>
    <row r="4668" spans="1:8">
      <c r="A4668" s="1383"/>
      <c r="E4668" s="1478"/>
      <c r="H4668" s="1478"/>
    </row>
    <row r="4669" spans="1:8">
      <c r="A4669" s="1383"/>
      <c r="E4669" s="1478"/>
      <c r="H4669" s="1478"/>
    </row>
    <row r="4670" spans="1:8">
      <c r="A4670" s="1383"/>
      <c r="E4670" s="1478"/>
      <c r="H4670" s="1478"/>
    </row>
    <row r="4671" spans="1:8">
      <c r="A4671" s="1383"/>
      <c r="E4671" s="1478"/>
      <c r="H4671" s="1478"/>
    </row>
    <row r="4672" spans="1:8">
      <c r="A4672" s="1383"/>
      <c r="E4672" s="1478"/>
      <c r="H4672" s="1478"/>
    </row>
    <row r="4673" spans="1:8">
      <c r="A4673" s="1383"/>
      <c r="E4673" s="1478"/>
      <c r="H4673" s="1478"/>
    </row>
    <row r="4674" spans="1:8">
      <c r="A4674" s="1383"/>
      <c r="E4674" s="1478"/>
      <c r="H4674" s="1478"/>
    </row>
    <row r="4675" spans="1:8">
      <c r="A4675" s="1383"/>
      <c r="E4675" s="1478"/>
      <c r="H4675" s="1478"/>
    </row>
    <row r="4676" spans="1:8">
      <c r="A4676" s="1383"/>
      <c r="E4676" s="1478"/>
      <c r="H4676" s="1478"/>
    </row>
    <row r="4677" spans="1:8">
      <c r="A4677" s="1383"/>
      <c r="E4677" s="1478"/>
      <c r="H4677" s="1478"/>
    </row>
    <row r="4678" spans="1:8">
      <c r="A4678" s="1383"/>
      <c r="E4678" s="1478"/>
      <c r="H4678" s="1478"/>
    </row>
    <row r="4679" spans="1:8">
      <c r="A4679" s="1383"/>
      <c r="E4679" s="1478"/>
      <c r="H4679" s="1478"/>
    </row>
    <row r="4680" spans="1:8">
      <c r="A4680" s="1383"/>
      <c r="E4680" s="1478"/>
      <c r="H4680" s="1478"/>
    </row>
    <row r="4681" spans="1:8">
      <c r="A4681" s="1383"/>
      <c r="E4681" s="1478"/>
      <c r="H4681" s="1478"/>
    </row>
    <row r="4682" spans="1:8">
      <c r="A4682" s="1383"/>
      <c r="E4682" s="1478"/>
      <c r="H4682" s="1478"/>
    </row>
    <row r="4683" spans="1:8">
      <c r="A4683" s="1383"/>
      <c r="E4683" s="1478"/>
      <c r="H4683" s="1478"/>
    </row>
    <row r="4684" spans="1:8">
      <c r="A4684" s="1383"/>
      <c r="E4684" s="1478"/>
      <c r="H4684" s="1478"/>
    </row>
    <row r="4685" spans="1:8">
      <c r="A4685" s="1383"/>
      <c r="E4685" s="1478"/>
      <c r="H4685" s="1478"/>
    </row>
    <row r="4686" spans="1:8">
      <c r="A4686" s="1383"/>
      <c r="E4686" s="1478"/>
      <c r="H4686" s="1478"/>
    </row>
    <row r="4687" spans="1:8">
      <c r="A4687" s="1383"/>
      <c r="E4687" s="1478"/>
      <c r="H4687" s="1478"/>
    </row>
    <row r="4688" spans="1:8">
      <c r="A4688" s="1383"/>
      <c r="E4688" s="1478"/>
      <c r="H4688" s="1478"/>
    </row>
    <row r="4689" spans="1:8">
      <c r="A4689" s="1383"/>
      <c r="E4689" s="1478"/>
      <c r="H4689" s="1478"/>
    </row>
    <row r="4690" spans="1:8">
      <c r="A4690" s="1383"/>
      <c r="E4690" s="1478"/>
      <c r="H4690" s="1478"/>
    </row>
    <row r="4691" spans="1:8">
      <c r="A4691" s="1383"/>
      <c r="E4691" s="1478"/>
      <c r="H4691" s="1478"/>
    </row>
    <row r="4692" spans="1:8">
      <c r="A4692" s="1383"/>
      <c r="E4692" s="1478"/>
      <c r="H4692" s="1478"/>
    </row>
    <row r="4693" spans="1:8">
      <c r="A4693" s="1383"/>
      <c r="E4693" s="1478"/>
      <c r="H4693" s="1478"/>
    </row>
    <row r="4694" spans="1:8">
      <c r="A4694" s="1383"/>
      <c r="E4694" s="1478"/>
      <c r="H4694" s="1478"/>
    </row>
    <row r="4695" spans="1:8">
      <c r="A4695" s="1383"/>
      <c r="E4695" s="1478"/>
      <c r="H4695" s="1478"/>
    </row>
    <row r="4696" spans="1:8">
      <c r="A4696" s="1383"/>
      <c r="E4696" s="1478"/>
      <c r="H4696" s="1478"/>
    </row>
    <row r="4697" spans="1:8">
      <c r="A4697" s="1383"/>
      <c r="E4697" s="1478"/>
      <c r="H4697" s="1478"/>
    </row>
    <row r="4698" spans="1:8">
      <c r="A4698" s="1383"/>
      <c r="E4698" s="1478"/>
      <c r="H4698" s="1478"/>
    </row>
    <row r="4699" spans="1:8">
      <c r="A4699" s="1383"/>
      <c r="E4699" s="1478"/>
      <c r="H4699" s="1478"/>
    </row>
    <row r="4700" spans="1:8">
      <c r="A4700" s="1383"/>
      <c r="E4700" s="1478"/>
      <c r="H4700" s="1478"/>
    </row>
    <row r="4701" spans="1:8">
      <c r="A4701" s="1383"/>
      <c r="E4701" s="1478"/>
      <c r="H4701" s="1478"/>
    </row>
    <row r="4702" spans="1:8">
      <c r="A4702" s="1383"/>
      <c r="E4702" s="1478"/>
      <c r="H4702" s="1478"/>
    </row>
    <row r="4703" spans="1:8">
      <c r="A4703" s="1383"/>
      <c r="E4703" s="1478"/>
      <c r="H4703" s="1478"/>
    </row>
    <row r="4704" spans="1:8">
      <c r="A4704" s="1383"/>
      <c r="E4704" s="1478"/>
      <c r="H4704" s="1478"/>
    </row>
    <row r="4705" spans="1:8">
      <c r="A4705" s="1383"/>
      <c r="E4705" s="1478"/>
      <c r="H4705" s="1478"/>
    </row>
    <row r="4706" spans="1:8">
      <c r="A4706" s="1383"/>
      <c r="E4706" s="1478"/>
      <c r="H4706" s="1478"/>
    </row>
    <row r="4707" spans="1:8">
      <c r="A4707" s="1383"/>
      <c r="E4707" s="1478"/>
      <c r="H4707" s="1478"/>
    </row>
    <row r="4708" spans="1:8">
      <c r="A4708" s="1383"/>
      <c r="E4708" s="1478"/>
      <c r="H4708" s="1478"/>
    </row>
    <row r="4709" spans="1:8">
      <c r="A4709" s="1383"/>
      <c r="E4709" s="1478"/>
      <c r="H4709" s="1478"/>
    </row>
    <row r="4710" spans="1:8">
      <c r="A4710" s="1383"/>
      <c r="E4710" s="1478"/>
      <c r="H4710" s="1478"/>
    </row>
    <row r="4711" spans="1:8">
      <c r="A4711" s="1383"/>
      <c r="E4711" s="1478"/>
      <c r="H4711" s="1478"/>
    </row>
    <row r="4712" spans="1:8">
      <c r="A4712" s="1383"/>
      <c r="E4712" s="1478"/>
      <c r="H4712" s="1478"/>
    </row>
    <row r="4713" spans="1:8">
      <c r="A4713" s="1383"/>
      <c r="E4713" s="1478"/>
      <c r="H4713" s="1478"/>
    </row>
    <row r="4714" spans="1:8">
      <c r="A4714" s="1383"/>
      <c r="E4714" s="1478"/>
      <c r="H4714" s="1478"/>
    </row>
    <row r="4715" spans="1:8">
      <c r="A4715" s="1383"/>
      <c r="E4715" s="1478"/>
      <c r="H4715" s="1478"/>
    </row>
    <row r="4716" spans="1:8">
      <c r="A4716" s="1383"/>
      <c r="E4716" s="1478"/>
      <c r="H4716" s="1478"/>
    </row>
    <row r="4717" spans="1:8">
      <c r="A4717" s="1383"/>
      <c r="E4717" s="1478"/>
      <c r="H4717" s="1478"/>
    </row>
    <row r="4718" spans="1:8">
      <c r="A4718" s="1383"/>
      <c r="E4718" s="1478"/>
      <c r="H4718" s="1478"/>
    </row>
    <row r="4719" spans="1:8">
      <c r="A4719" s="1383"/>
      <c r="E4719" s="1478"/>
      <c r="H4719" s="1478"/>
    </row>
    <row r="4720" spans="1:8">
      <c r="A4720" s="1383"/>
      <c r="E4720" s="1478"/>
      <c r="H4720" s="1478"/>
    </row>
    <row r="4721" spans="1:8">
      <c r="A4721" s="1383"/>
      <c r="E4721" s="1478"/>
      <c r="H4721" s="1478"/>
    </row>
    <row r="4722" spans="1:8">
      <c r="A4722" s="1383"/>
      <c r="E4722" s="1478"/>
      <c r="H4722" s="1478"/>
    </row>
    <row r="4723" spans="1:8">
      <c r="A4723" s="1383"/>
      <c r="E4723" s="1478"/>
      <c r="H4723" s="1478"/>
    </row>
    <row r="4724" spans="1:8">
      <c r="A4724" s="1383"/>
      <c r="E4724" s="1478"/>
      <c r="H4724" s="1478"/>
    </row>
    <row r="4725" spans="1:8">
      <c r="A4725" s="1383"/>
      <c r="E4725" s="1478"/>
      <c r="H4725" s="1478"/>
    </row>
    <row r="4726" spans="1:8">
      <c r="A4726" s="1383"/>
      <c r="E4726" s="1478"/>
      <c r="H4726" s="1478"/>
    </row>
    <row r="4727" spans="1:8">
      <c r="A4727" s="1383"/>
      <c r="E4727" s="1478"/>
      <c r="H4727" s="1478"/>
    </row>
    <row r="4728" spans="1:8">
      <c r="A4728" s="1383"/>
      <c r="E4728" s="1478"/>
      <c r="H4728" s="1478"/>
    </row>
    <row r="4729" spans="1:8">
      <c r="A4729" s="1383"/>
      <c r="E4729" s="1478"/>
      <c r="H4729" s="1478"/>
    </row>
    <row r="4730" spans="1:8">
      <c r="A4730" s="1383"/>
      <c r="E4730" s="1478"/>
      <c r="H4730" s="1478"/>
    </row>
    <row r="4731" spans="1:8">
      <c r="A4731" s="1383"/>
      <c r="E4731" s="1478"/>
      <c r="H4731" s="1478"/>
    </row>
    <row r="4732" spans="1:8">
      <c r="A4732" s="1383"/>
      <c r="E4732" s="1478"/>
      <c r="H4732" s="1478"/>
    </row>
    <row r="4733" spans="1:8">
      <c r="A4733" s="1383"/>
      <c r="E4733" s="1478"/>
      <c r="H4733" s="1478"/>
    </row>
    <row r="4734" spans="1:8">
      <c r="A4734" s="1383"/>
      <c r="E4734" s="1478"/>
      <c r="H4734" s="1478"/>
    </row>
    <row r="4735" spans="1:8">
      <c r="A4735" s="1383"/>
      <c r="E4735" s="1478"/>
      <c r="H4735" s="1478"/>
    </row>
    <row r="4736" spans="1:8">
      <c r="A4736" s="1383"/>
      <c r="E4736" s="1478"/>
      <c r="H4736" s="1478"/>
    </row>
    <row r="4737" spans="1:8">
      <c r="A4737" s="1383"/>
      <c r="E4737" s="1478"/>
      <c r="H4737" s="1478"/>
    </row>
    <row r="4738" spans="1:8">
      <c r="A4738" s="1383"/>
      <c r="E4738" s="1478"/>
      <c r="H4738" s="1478"/>
    </row>
    <row r="4739" spans="1:8">
      <c r="A4739" s="1383"/>
      <c r="E4739" s="1478"/>
      <c r="H4739" s="1478"/>
    </row>
    <row r="4740" spans="1:8">
      <c r="A4740" s="1383"/>
      <c r="E4740" s="1478"/>
      <c r="H4740" s="1478"/>
    </row>
    <row r="4741" spans="1:8">
      <c r="A4741" s="1383"/>
      <c r="E4741" s="1478"/>
      <c r="H4741" s="1478"/>
    </row>
    <row r="4742" spans="1:8">
      <c r="A4742" s="1383"/>
      <c r="E4742" s="1478"/>
      <c r="H4742" s="1478"/>
    </row>
    <row r="4743" spans="1:8">
      <c r="A4743" s="1383"/>
      <c r="E4743" s="1478"/>
      <c r="H4743" s="1478"/>
    </row>
    <row r="4744" spans="1:8">
      <c r="A4744" s="1383"/>
      <c r="E4744" s="1478"/>
      <c r="H4744" s="1478"/>
    </row>
    <row r="4745" spans="1:8">
      <c r="A4745" s="1383"/>
      <c r="E4745" s="1478"/>
      <c r="H4745" s="1478"/>
    </row>
    <row r="4746" spans="1:8">
      <c r="A4746" s="1383"/>
      <c r="E4746" s="1478"/>
      <c r="H4746" s="1478"/>
    </row>
    <row r="4747" spans="1:8">
      <c r="A4747" s="1383"/>
      <c r="E4747" s="1478"/>
      <c r="H4747" s="1478"/>
    </row>
    <row r="4748" spans="1:8">
      <c r="A4748" s="1383"/>
      <c r="E4748" s="1478"/>
      <c r="H4748" s="1478"/>
    </row>
    <row r="4749" spans="1:8">
      <c r="A4749" s="1383"/>
      <c r="E4749" s="1478"/>
      <c r="H4749" s="1478"/>
    </row>
    <row r="4750" spans="1:8">
      <c r="A4750" s="1383"/>
      <c r="E4750" s="1478"/>
      <c r="H4750" s="1478"/>
    </row>
    <row r="4751" spans="1:8">
      <c r="A4751" s="1383"/>
      <c r="E4751" s="1478"/>
      <c r="H4751" s="1478"/>
    </row>
    <row r="4752" spans="1:8">
      <c r="A4752" s="1383"/>
      <c r="E4752" s="1478"/>
      <c r="H4752" s="1478"/>
    </row>
    <row r="4753" spans="1:8">
      <c r="A4753" s="1383"/>
      <c r="E4753" s="1478"/>
      <c r="H4753" s="1478"/>
    </row>
    <row r="4754" spans="1:8">
      <c r="A4754" s="1383"/>
      <c r="E4754" s="1478"/>
      <c r="H4754" s="1478"/>
    </row>
    <row r="4755" spans="1:8">
      <c r="A4755" s="1383"/>
      <c r="E4755" s="1478"/>
      <c r="H4755" s="1478"/>
    </row>
    <row r="4756" spans="1:8">
      <c r="A4756" s="1383"/>
      <c r="E4756" s="1478"/>
      <c r="H4756" s="1478"/>
    </row>
    <row r="4757" spans="1:8">
      <c r="A4757" s="1383"/>
      <c r="E4757" s="1478"/>
      <c r="H4757" s="1478"/>
    </row>
    <row r="4758" spans="1:8">
      <c r="A4758" s="1383"/>
      <c r="E4758" s="1478"/>
      <c r="H4758" s="1478"/>
    </row>
    <row r="4759" spans="1:8">
      <c r="A4759" s="1383"/>
      <c r="E4759" s="1478"/>
      <c r="H4759" s="1478"/>
    </row>
    <row r="4760" spans="1:8">
      <c r="A4760" s="1383"/>
      <c r="E4760" s="1478"/>
      <c r="H4760" s="1478"/>
    </row>
    <row r="4761" spans="1:8">
      <c r="A4761" s="1383"/>
      <c r="E4761" s="1478"/>
      <c r="H4761" s="1478"/>
    </row>
    <row r="4762" spans="1:8">
      <c r="A4762" s="1383"/>
      <c r="E4762" s="1478"/>
      <c r="H4762" s="1478"/>
    </row>
    <row r="4763" spans="1:8">
      <c r="A4763" s="1383"/>
      <c r="E4763" s="1478"/>
      <c r="H4763" s="1478"/>
    </row>
    <row r="4764" spans="1:8">
      <c r="A4764" s="1383"/>
      <c r="E4764" s="1478"/>
      <c r="H4764" s="1478"/>
    </row>
    <row r="4765" spans="1:8">
      <c r="A4765" s="1383"/>
      <c r="E4765" s="1478"/>
      <c r="H4765" s="1478"/>
    </row>
    <row r="4766" spans="1:8">
      <c r="A4766" s="1383"/>
      <c r="E4766" s="1478"/>
      <c r="H4766" s="1478"/>
    </row>
    <row r="4767" spans="1:8">
      <c r="A4767" s="1383"/>
      <c r="E4767" s="1478"/>
      <c r="H4767" s="1478"/>
    </row>
    <row r="4768" spans="1:8">
      <c r="A4768" s="1383"/>
      <c r="E4768" s="1478"/>
      <c r="H4768" s="1478"/>
    </row>
    <row r="4769" spans="1:8">
      <c r="A4769" s="1383"/>
      <c r="E4769" s="1478"/>
      <c r="H4769" s="1478"/>
    </row>
    <row r="4770" spans="1:8">
      <c r="A4770" s="1383"/>
      <c r="E4770" s="1478"/>
      <c r="H4770" s="1478"/>
    </row>
    <row r="4771" spans="1:8">
      <c r="A4771" s="1383"/>
      <c r="E4771" s="1478"/>
      <c r="H4771" s="1478"/>
    </row>
    <row r="4772" spans="1:8">
      <c r="A4772" s="1383"/>
      <c r="E4772" s="1478"/>
      <c r="H4772" s="1478"/>
    </row>
    <row r="4773" spans="1:8">
      <c r="A4773" s="1383"/>
      <c r="E4773" s="1478"/>
      <c r="H4773" s="1478"/>
    </row>
    <row r="4774" spans="1:8">
      <c r="A4774" s="1383"/>
      <c r="E4774" s="1478"/>
      <c r="H4774" s="1478"/>
    </row>
    <row r="4775" spans="1:8">
      <c r="A4775" s="1383"/>
      <c r="E4775" s="1478"/>
      <c r="H4775" s="1478"/>
    </row>
    <row r="4776" spans="1:8">
      <c r="A4776" s="1383"/>
      <c r="E4776" s="1478"/>
      <c r="H4776" s="1478"/>
    </row>
    <row r="4777" spans="1:8">
      <c r="A4777" s="1383"/>
      <c r="E4777" s="1478"/>
      <c r="H4777" s="1478"/>
    </row>
    <row r="4778" spans="1:8">
      <c r="A4778" s="1383"/>
      <c r="E4778" s="1478"/>
      <c r="H4778" s="1478"/>
    </row>
    <row r="4779" spans="1:8">
      <c r="A4779" s="1383"/>
      <c r="E4779" s="1478"/>
      <c r="H4779" s="1478"/>
    </row>
    <row r="4780" spans="1:8">
      <c r="A4780" s="1383"/>
      <c r="E4780" s="1478"/>
      <c r="H4780" s="1478"/>
    </row>
    <row r="4781" spans="1:8">
      <c r="A4781" s="1383"/>
      <c r="E4781" s="1478"/>
      <c r="H4781" s="1478"/>
    </row>
    <row r="4782" spans="1:8">
      <c r="A4782" s="1383"/>
      <c r="E4782" s="1478"/>
      <c r="H4782" s="1478"/>
    </row>
    <row r="4783" spans="1:8">
      <c r="A4783" s="1383"/>
      <c r="E4783" s="1478"/>
      <c r="H4783" s="1478"/>
    </row>
    <row r="4784" spans="1:8">
      <c r="A4784" s="1383"/>
      <c r="E4784" s="1478"/>
      <c r="H4784" s="1478"/>
    </row>
    <row r="4785" spans="1:8">
      <c r="A4785" s="1383"/>
      <c r="E4785" s="1478"/>
      <c r="H4785" s="1478"/>
    </row>
    <row r="4786" spans="1:8">
      <c r="A4786" s="1383"/>
      <c r="E4786" s="1478"/>
      <c r="H4786" s="1478"/>
    </row>
    <row r="4787" spans="1:8">
      <c r="A4787" s="1383"/>
      <c r="E4787" s="1478"/>
      <c r="H4787" s="1478"/>
    </row>
    <row r="4788" spans="1:8">
      <c r="A4788" s="1383"/>
      <c r="E4788" s="1478"/>
      <c r="H4788" s="1478"/>
    </row>
    <row r="4789" spans="1:8">
      <c r="A4789" s="1383"/>
      <c r="E4789" s="1478"/>
      <c r="H4789" s="1478"/>
    </row>
    <row r="4790" spans="1:8">
      <c r="A4790" s="1383"/>
      <c r="E4790" s="1478"/>
      <c r="H4790" s="1478"/>
    </row>
    <row r="4791" spans="1:8">
      <c r="A4791" s="1383"/>
      <c r="E4791" s="1478"/>
      <c r="H4791" s="1478"/>
    </row>
    <row r="4792" spans="1:8">
      <c r="A4792" s="1383"/>
      <c r="E4792" s="1478"/>
      <c r="H4792" s="1478"/>
    </row>
    <row r="4793" spans="1:8">
      <c r="A4793" s="1383"/>
      <c r="E4793" s="1478"/>
      <c r="H4793" s="1478"/>
    </row>
    <row r="4794" spans="1:8">
      <c r="A4794" s="1383"/>
      <c r="E4794" s="1478"/>
      <c r="H4794" s="1478"/>
    </row>
    <row r="4795" spans="1:8">
      <c r="A4795" s="1383"/>
      <c r="E4795" s="1478"/>
      <c r="H4795" s="1478"/>
    </row>
    <row r="4796" spans="1:8">
      <c r="A4796" s="1383"/>
      <c r="E4796" s="1478"/>
      <c r="H4796" s="1478"/>
    </row>
    <row r="4797" spans="1:8">
      <c r="A4797" s="1383"/>
      <c r="E4797" s="1478"/>
      <c r="H4797" s="1478"/>
    </row>
    <row r="4798" spans="1:8">
      <c r="A4798" s="1383"/>
      <c r="E4798" s="1478"/>
      <c r="H4798" s="1478"/>
    </row>
    <row r="4799" spans="1:8">
      <c r="A4799" s="1383"/>
      <c r="E4799" s="1478"/>
      <c r="H4799" s="1478"/>
    </row>
    <row r="4800" spans="1:8">
      <c r="A4800" s="1383"/>
      <c r="E4800" s="1478"/>
      <c r="H4800" s="1478"/>
    </row>
    <row r="4801" spans="1:8">
      <c r="A4801" s="1383"/>
      <c r="E4801" s="1478"/>
      <c r="H4801" s="1478"/>
    </row>
    <row r="4802" spans="1:8">
      <c r="A4802" s="1383"/>
      <c r="E4802" s="1478"/>
      <c r="H4802" s="1478"/>
    </row>
    <row r="4803" spans="1:8">
      <c r="A4803" s="1383"/>
      <c r="E4803" s="1478"/>
      <c r="H4803" s="1478"/>
    </row>
    <row r="4804" spans="1:8">
      <c r="A4804" s="1383"/>
      <c r="E4804" s="1478"/>
      <c r="H4804" s="1478"/>
    </row>
    <row r="4805" spans="1:8">
      <c r="A4805" s="1383"/>
      <c r="E4805" s="1478"/>
      <c r="H4805" s="1478"/>
    </row>
    <row r="4806" spans="1:8">
      <c r="A4806" s="1383"/>
      <c r="E4806" s="1478"/>
      <c r="H4806" s="1478"/>
    </row>
    <row r="4807" spans="1:8">
      <c r="A4807" s="1383"/>
      <c r="E4807" s="1478"/>
      <c r="H4807" s="1478"/>
    </row>
    <row r="4808" spans="1:8">
      <c r="A4808" s="1383"/>
      <c r="E4808" s="1478"/>
      <c r="H4808" s="1478"/>
    </row>
    <row r="4809" spans="1:8">
      <c r="A4809" s="1383"/>
      <c r="E4809" s="1478"/>
      <c r="H4809" s="1478"/>
    </row>
    <row r="4810" spans="1:8">
      <c r="A4810" s="1383"/>
      <c r="E4810" s="1478"/>
      <c r="H4810" s="1478"/>
    </row>
    <row r="4811" spans="1:8">
      <c r="A4811" s="1383"/>
      <c r="E4811" s="1478"/>
      <c r="H4811" s="1478"/>
    </row>
    <row r="4812" spans="1:8">
      <c r="A4812" s="1383"/>
      <c r="E4812" s="1478"/>
      <c r="H4812" s="1478"/>
    </row>
    <row r="4813" spans="1:8">
      <c r="A4813" s="1383"/>
      <c r="E4813" s="1478"/>
      <c r="H4813" s="1478"/>
    </row>
    <row r="4814" spans="1:8">
      <c r="A4814" s="1383"/>
      <c r="E4814" s="1478"/>
      <c r="H4814" s="1478"/>
    </row>
    <row r="4815" spans="1:8">
      <c r="A4815" s="1383"/>
      <c r="E4815" s="1478"/>
      <c r="H4815" s="1478"/>
    </row>
    <row r="4816" spans="1:8">
      <c r="A4816" s="1383"/>
      <c r="E4816" s="1478"/>
      <c r="H4816" s="1478"/>
    </row>
    <row r="4817" spans="1:8">
      <c r="A4817" s="1383"/>
      <c r="E4817" s="1478"/>
      <c r="H4817" s="1478"/>
    </row>
    <row r="4818" spans="1:8">
      <c r="A4818" s="1383"/>
      <c r="E4818" s="1478"/>
      <c r="H4818" s="1478"/>
    </row>
    <row r="4819" spans="1:8">
      <c r="A4819" s="1383"/>
      <c r="E4819" s="1478"/>
      <c r="H4819" s="1478"/>
    </row>
    <row r="4820" spans="1:8">
      <c r="A4820" s="1383"/>
      <c r="E4820" s="1478"/>
      <c r="H4820" s="1478"/>
    </row>
    <row r="4821" spans="1:8">
      <c r="A4821" s="1383"/>
      <c r="E4821" s="1478"/>
      <c r="H4821" s="1478"/>
    </row>
    <row r="4822" spans="1:8">
      <c r="A4822" s="1383"/>
      <c r="E4822" s="1478"/>
      <c r="H4822" s="1478"/>
    </row>
    <row r="4823" spans="1:8">
      <c r="A4823" s="1383"/>
      <c r="E4823" s="1478"/>
      <c r="H4823" s="1478"/>
    </row>
    <row r="4824" spans="1:8">
      <c r="A4824" s="1383"/>
      <c r="E4824" s="1478"/>
      <c r="H4824" s="1478"/>
    </row>
    <row r="4825" spans="1:8">
      <c r="A4825" s="1383"/>
      <c r="E4825" s="1478"/>
      <c r="H4825" s="1478"/>
    </row>
    <row r="4826" spans="1:8">
      <c r="A4826" s="1383"/>
      <c r="E4826" s="1478"/>
      <c r="H4826" s="1478"/>
    </row>
    <row r="4827" spans="1:8">
      <c r="A4827" s="1383"/>
      <c r="E4827" s="1478"/>
      <c r="H4827" s="1478"/>
    </row>
    <row r="4828" spans="1:8">
      <c r="A4828" s="1383"/>
      <c r="E4828" s="1478"/>
      <c r="H4828" s="1478"/>
    </row>
    <row r="4829" spans="1:8">
      <c r="A4829" s="1383"/>
      <c r="E4829" s="1478"/>
      <c r="H4829" s="1478"/>
    </row>
    <row r="4830" spans="1:8">
      <c r="A4830" s="1383"/>
      <c r="E4830" s="1478"/>
      <c r="H4830" s="1478"/>
    </row>
    <row r="4831" spans="1:8">
      <c r="A4831" s="1383"/>
      <c r="E4831" s="1478"/>
      <c r="H4831" s="1478"/>
    </row>
    <row r="4832" spans="1:8">
      <c r="A4832" s="1383"/>
      <c r="E4832" s="1478"/>
      <c r="H4832" s="1478"/>
    </row>
    <row r="4833" spans="1:8">
      <c r="A4833" s="1383"/>
      <c r="E4833" s="1478"/>
      <c r="H4833" s="1478"/>
    </row>
    <row r="4834" spans="1:8">
      <c r="A4834" s="1383"/>
      <c r="E4834" s="1478"/>
      <c r="H4834" s="1478"/>
    </row>
    <row r="4835" spans="1:8">
      <c r="A4835" s="1383"/>
      <c r="E4835" s="1478"/>
      <c r="H4835" s="1478"/>
    </row>
    <row r="4836" spans="1:8">
      <c r="A4836" s="1383"/>
      <c r="E4836" s="1478"/>
      <c r="H4836" s="1478"/>
    </row>
    <row r="4837" spans="1:8">
      <c r="A4837" s="1383"/>
      <c r="E4837" s="1478"/>
      <c r="H4837" s="1478"/>
    </row>
    <row r="4838" spans="1:8">
      <c r="A4838" s="1383"/>
      <c r="E4838" s="1478"/>
      <c r="H4838" s="1478"/>
    </row>
    <row r="4839" spans="1:8">
      <c r="A4839" s="1383"/>
      <c r="E4839" s="1478"/>
      <c r="H4839" s="1478"/>
    </row>
    <row r="4840" spans="1:8">
      <c r="A4840" s="1383"/>
      <c r="E4840" s="1478"/>
      <c r="H4840" s="1478"/>
    </row>
    <row r="4841" spans="1:8">
      <c r="A4841" s="1383"/>
      <c r="E4841" s="1478"/>
      <c r="H4841" s="1478"/>
    </row>
    <row r="4842" spans="1:8">
      <c r="A4842" s="1383"/>
      <c r="E4842" s="1478"/>
      <c r="H4842" s="1478"/>
    </row>
    <row r="4843" spans="1:8">
      <c r="A4843" s="1383"/>
      <c r="E4843" s="1478"/>
      <c r="H4843" s="1478"/>
    </row>
    <row r="4844" spans="1:8">
      <c r="A4844" s="1383"/>
      <c r="E4844" s="1478"/>
      <c r="H4844" s="1478"/>
    </row>
    <row r="4845" spans="1:8">
      <c r="A4845" s="1383"/>
      <c r="E4845" s="1478"/>
      <c r="H4845" s="1478"/>
    </row>
    <row r="4846" spans="1:8">
      <c r="A4846" s="1383"/>
      <c r="E4846" s="1478"/>
      <c r="H4846" s="1478"/>
    </row>
    <row r="4847" spans="1:8">
      <c r="A4847" s="1383"/>
      <c r="E4847" s="1478"/>
      <c r="H4847" s="1478"/>
    </row>
    <row r="4848" spans="1:8">
      <c r="A4848" s="1383"/>
      <c r="E4848" s="1478"/>
      <c r="H4848" s="1478"/>
    </row>
    <row r="4849" spans="1:8">
      <c r="A4849" s="1383"/>
      <c r="E4849" s="1478"/>
      <c r="H4849" s="1478"/>
    </row>
    <row r="4850" spans="1:8">
      <c r="A4850" s="1383"/>
      <c r="E4850" s="1478"/>
      <c r="H4850" s="1478"/>
    </row>
    <row r="4851" spans="1:8">
      <c r="A4851" s="1383"/>
      <c r="E4851" s="1478"/>
      <c r="H4851" s="1478"/>
    </row>
    <row r="4852" spans="1:8">
      <c r="A4852" s="1383"/>
      <c r="E4852" s="1478"/>
      <c r="H4852" s="1478"/>
    </row>
    <row r="4853" spans="1:8">
      <c r="A4853" s="1383"/>
      <c r="E4853" s="1478"/>
      <c r="H4853" s="1478"/>
    </row>
    <row r="4854" spans="1:8">
      <c r="A4854" s="1383"/>
      <c r="E4854" s="1478"/>
      <c r="H4854" s="1478"/>
    </row>
    <row r="4855" spans="1:8">
      <c r="A4855" s="1383"/>
      <c r="E4855" s="1478"/>
      <c r="H4855" s="1478"/>
    </row>
    <row r="4856" spans="1:8">
      <c r="A4856" s="1383"/>
      <c r="E4856" s="1478"/>
      <c r="H4856" s="1478"/>
    </row>
    <row r="4857" spans="1:8">
      <c r="A4857" s="1383"/>
      <c r="E4857" s="1478"/>
      <c r="H4857" s="1478"/>
    </row>
    <row r="4858" spans="1:8">
      <c r="A4858" s="1383"/>
      <c r="E4858" s="1478"/>
      <c r="H4858" s="1478"/>
    </row>
    <row r="4859" spans="1:8">
      <c r="A4859" s="1383"/>
      <c r="E4859" s="1478"/>
      <c r="H4859" s="1478"/>
    </row>
    <row r="4860" spans="1:8">
      <c r="A4860" s="1383"/>
      <c r="E4860" s="1478"/>
      <c r="H4860" s="1478"/>
    </row>
    <row r="4861" spans="1:8">
      <c r="A4861" s="1383"/>
      <c r="E4861" s="1478"/>
      <c r="H4861" s="1478"/>
    </row>
    <row r="4862" spans="1:8">
      <c r="A4862" s="1383"/>
      <c r="E4862" s="1478"/>
      <c r="H4862" s="1478"/>
    </row>
    <row r="4863" spans="1:8">
      <c r="A4863" s="1383"/>
      <c r="E4863" s="1478"/>
      <c r="H4863" s="1478"/>
    </row>
    <row r="4864" spans="1:8">
      <c r="A4864" s="1383"/>
      <c r="E4864" s="1478"/>
      <c r="H4864" s="1478"/>
    </row>
    <row r="4865" spans="1:8">
      <c r="A4865" s="1383"/>
      <c r="E4865" s="1478"/>
      <c r="H4865" s="1478"/>
    </row>
    <row r="4866" spans="1:8">
      <c r="A4866" s="1383"/>
      <c r="E4866" s="1478"/>
      <c r="H4866" s="1478"/>
    </row>
    <row r="4867" spans="1:8">
      <c r="A4867" s="1383"/>
      <c r="E4867" s="1478"/>
      <c r="H4867" s="1478"/>
    </row>
    <row r="4868" spans="1:8">
      <c r="A4868" s="1383"/>
      <c r="E4868" s="1478"/>
      <c r="H4868" s="1478"/>
    </row>
    <row r="4869" spans="1:8">
      <c r="A4869" s="1383"/>
      <c r="E4869" s="1478"/>
      <c r="H4869" s="1478"/>
    </row>
    <row r="4870" spans="1:8">
      <c r="A4870" s="1383"/>
      <c r="E4870" s="1478"/>
      <c r="H4870" s="1478"/>
    </row>
    <row r="4871" spans="1:8">
      <c r="A4871" s="1383"/>
      <c r="E4871" s="1478"/>
      <c r="H4871" s="1478"/>
    </row>
    <row r="4872" spans="1:8">
      <c r="A4872" s="1383"/>
      <c r="E4872" s="1478"/>
      <c r="H4872" s="1478"/>
    </row>
    <row r="4873" spans="1:8">
      <c r="A4873" s="1383"/>
      <c r="E4873" s="1478"/>
      <c r="H4873" s="1478"/>
    </row>
    <row r="4874" spans="1:8">
      <c r="A4874" s="1383"/>
      <c r="E4874" s="1478"/>
      <c r="H4874" s="1478"/>
    </row>
    <row r="4875" spans="1:8">
      <c r="A4875" s="1383"/>
      <c r="E4875" s="1478"/>
      <c r="H4875" s="1478"/>
    </row>
    <row r="4876" spans="1:8">
      <c r="A4876" s="1383"/>
      <c r="E4876" s="1478"/>
      <c r="H4876" s="1478"/>
    </row>
    <row r="4877" spans="1:8">
      <c r="A4877" s="1383"/>
      <c r="E4877" s="1478"/>
      <c r="H4877" s="1478"/>
    </row>
    <row r="4878" spans="1:8">
      <c r="A4878" s="1383"/>
      <c r="E4878" s="1478"/>
      <c r="H4878" s="1478"/>
    </row>
    <row r="4879" spans="1:8">
      <c r="A4879" s="1383"/>
      <c r="E4879" s="1478"/>
      <c r="H4879" s="1478"/>
    </row>
    <row r="4880" spans="1:8">
      <c r="A4880" s="1383"/>
      <c r="E4880" s="1478"/>
      <c r="H4880" s="1478"/>
    </row>
    <row r="4881" spans="1:8">
      <c r="A4881" s="1383"/>
      <c r="E4881" s="1478"/>
      <c r="H4881" s="1478"/>
    </row>
    <row r="4882" spans="1:8">
      <c r="A4882" s="1383"/>
      <c r="E4882" s="1478"/>
      <c r="H4882" s="1478"/>
    </row>
    <row r="4883" spans="1:8">
      <c r="A4883" s="1383"/>
      <c r="E4883" s="1478"/>
      <c r="H4883" s="1478"/>
    </row>
    <row r="4884" spans="1:8">
      <c r="A4884" s="1383"/>
      <c r="E4884" s="1478"/>
      <c r="H4884" s="1478"/>
    </row>
    <row r="4885" spans="1:8">
      <c r="A4885" s="1383"/>
      <c r="E4885" s="1478"/>
      <c r="H4885" s="1478"/>
    </row>
    <row r="4886" spans="1:8">
      <c r="A4886" s="1383"/>
      <c r="E4886" s="1478"/>
      <c r="H4886" s="1478"/>
    </row>
    <row r="4887" spans="1:8">
      <c r="A4887" s="1383"/>
      <c r="E4887" s="1478"/>
      <c r="H4887" s="1478"/>
    </row>
    <row r="4888" spans="1:8">
      <c r="A4888" s="1383"/>
      <c r="E4888" s="1478"/>
      <c r="H4888" s="1478"/>
    </row>
    <row r="4889" spans="1:8">
      <c r="A4889" s="1383"/>
      <c r="E4889" s="1478"/>
      <c r="H4889" s="1478"/>
    </row>
    <row r="4890" spans="1:8">
      <c r="A4890" s="1383"/>
      <c r="E4890" s="1478"/>
      <c r="H4890" s="1478"/>
    </row>
    <row r="4891" spans="1:8">
      <c r="A4891" s="1383"/>
      <c r="E4891" s="1478"/>
      <c r="H4891" s="1478"/>
    </row>
    <row r="4892" spans="1:8">
      <c r="A4892" s="1383"/>
      <c r="E4892" s="1478"/>
      <c r="H4892" s="1478"/>
    </row>
    <row r="4893" spans="1:8">
      <c r="A4893" s="1383"/>
      <c r="E4893" s="1478"/>
      <c r="H4893" s="1478"/>
    </row>
    <row r="4894" spans="1:8">
      <c r="A4894" s="1383"/>
      <c r="E4894" s="1478"/>
      <c r="H4894" s="1478"/>
    </row>
    <row r="4895" spans="1:8">
      <c r="A4895" s="1383"/>
      <c r="E4895" s="1478"/>
      <c r="H4895" s="1478"/>
    </row>
    <row r="4896" spans="1:8">
      <c r="A4896" s="1383"/>
      <c r="E4896" s="1478"/>
      <c r="H4896" s="1478"/>
    </row>
    <row r="4897" spans="1:8">
      <c r="A4897" s="1383"/>
      <c r="E4897" s="1478"/>
      <c r="H4897" s="1478"/>
    </row>
    <row r="4898" spans="1:8">
      <c r="A4898" s="1383"/>
      <c r="E4898" s="1478"/>
      <c r="H4898" s="1478"/>
    </row>
    <row r="4899" spans="1:8">
      <c r="A4899" s="1383"/>
      <c r="E4899" s="1478"/>
      <c r="H4899" s="1478"/>
    </row>
    <row r="4900" spans="1:8">
      <c r="A4900" s="1383"/>
      <c r="E4900" s="1478"/>
      <c r="H4900" s="1478"/>
    </row>
    <row r="4901" spans="1:8">
      <c r="A4901" s="1383"/>
      <c r="E4901" s="1478"/>
      <c r="H4901" s="1478"/>
    </row>
    <row r="4902" spans="1:8">
      <c r="A4902" s="1383"/>
      <c r="E4902" s="1478"/>
      <c r="H4902" s="1478"/>
    </row>
    <row r="4903" spans="1:8">
      <c r="A4903" s="1383"/>
      <c r="E4903" s="1478"/>
      <c r="H4903" s="1478"/>
    </row>
    <row r="4904" spans="1:8">
      <c r="A4904" s="1383"/>
      <c r="E4904" s="1478"/>
      <c r="H4904" s="1478"/>
    </row>
    <row r="4905" spans="1:8">
      <c r="A4905" s="1383"/>
      <c r="E4905" s="1478"/>
      <c r="H4905" s="1478"/>
    </row>
    <row r="4906" spans="1:8">
      <c r="A4906" s="1383"/>
      <c r="E4906" s="1478"/>
      <c r="H4906" s="1478"/>
    </row>
    <row r="4907" spans="1:8">
      <c r="A4907" s="1383"/>
      <c r="E4907" s="1478"/>
      <c r="H4907" s="1478"/>
    </row>
    <row r="4908" spans="1:8">
      <c r="A4908" s="1383"/>
      <c r="E4908" s="1478"/>
      <c r="H4908" s="1478"/>
    </row>
    <row r="4909" spans="1:8">
      <c r="A4909" s="1383"/>
      <c r="E4909" s="1478"/>
      <c r="H4909" s="1478"/>
    </row>
    <row r="4910" spans="1:8">
      <c r="A4910" s="1383"/>
      <c r="E4910" s="1478"/>
      <c r="H4910" s="1478"/>
    </row>
    <row r="4911" spans="1:8">
      <c r="A4911" s="1383"/>
      <c r="E4911" s="1478"/>
      <c r="H4911" s="1478"/>
    </row>
    <row r="4912" spans="1:8">
      <c r="A4912" s="1383"/>
      <c r="E4912" s="1478"/>
      <c r="H4912" s="1478"/>
    </row>
    <row r="4913" spans="1:8">
      <c r="A4913" s="1383"/>
      <c r="E4913" s="1478"/>
      <c r="H4913" s="1478"/>
    </row>
    <row r="4914" spans="1:8">
      <c r="A4914" s="1383"/>
      <c r="E4914" s="1478"/>
      <c r="H4914" s="1478"/>
    </row>
    <row r="4915" spans="1:8">
      <c r="A4915" s="1383"/>
      <c r="E4915" s="1478"/>
      <c r="H4915" s="1478"/>
    </row>
    <row r="4916" spans="1:8">
      <c r="A4916" s="1383"/>
      <c r="E4916" s="1478"/>
      <c r="H4916" s="1478"/>
    </row>
    <row r="4917" spans="1:8">
      <c r="A4917" s="1383"/>
      <c r="E4917" s="1478"/>
      <c r="H4917" s="1478"/>
    </row>
    <row r="4918" spans="1:8">
      <c r="A4918" s="1383"/>
      <c r="E4918" s="1478"/>
      <c r="H4918" s="1478"/>
    </row>
    <row r="4919" spans="1:8">
      <c r="A4919" s="1383"/>
      <c r="E4919" s="1478"/>
      <c r="H4919" s="1478"/>
    </row>
    <row r="4920" spans="1:8">
      <c r="A4920" s="1383"/>
      <c r="E4920" s="1478"/>
      <c r="H4920" s="1478"/>
    </row>
    <row r="4921" spans="1:8">
      <c r="A4921" s="1383"/>
      <c r="E4921" s="1478"/>
      <c r="H4921" s="1478"/>
    </row>
    <row r="4922" spans="1:8">
      <c r="A4922" s="1383"/>
      <c r="E4922" s="1478"/>
      <c r="H4922" s="1478"/>
    </row>
    <row r="4923" spans="1:8">
      <c r="A4923" s="1383"/>
      <c r="E4923" s="1478"/>
      <c r="H4923" s="1478"/>
    </row>
    <row r="4924" spans="1:8">
      <c r="A4924" s="1383"/>
      <c r="E4924" s="1478"/>
      <c r="H4924" s="1478"/>
    </row>
    <row r="4925" spans="1:8">
      <c r="A4925" s="1383"/>
      <c r="E4925" s="1478"/>
      <c r="H4925" s="1478"/>
    </row>
    <row r="4926" spans="1:8">
      <c r="A4926" s="1383"/>
      <c r="E4926" s="1478"/>
      <c r="H4926" s="1478"/>
    </row>
    <row r="4927" spans="1:8">
      <c r="A4927" s="1383"/>
      <c r="E4927" s="1478"/>
      <c r="H4927" s="1478"/>
    </row>
    <row r="4928" spans="1:8">
      <c r="A4928" s="1383"/>
      <c r="E4928" s="1478"/>
      <c r="H4928" s="1478"/>
    </row>
    <row r="4929" spans="1:8">
      <c r="A4929" s="1383"/>
      <c r="E4929" s="1478"/>
      <c r="H4929" s="1478"/>
    </row>
    <row r="4930" spans="1:8">
      <c r="A4930" s="1383"/>
      <c r="E4930" s="1478"/>
      <c r="H4930" s="1478"/>
    </row>
    <row r="4931" spans="1:8">
      <c r="A4931" s="1383"/>
      <c r="E4931" s="1478"/>
      <c r="H4931" s="1478"/>
    </row>
    <row r="4932" spans="1:8">
      <c r="A4932" s="1383"/>
      <c r="E4932" s="1478"/>
      <c r="H4932" s="1478"/>
    </row>
    <row r="4933" spans="1:8">
      <c r="A4933" s="1383"/>
      <c r="E4933" s="1478"/>
      <c r="H4933" s="1478"/>
    </row>
    <row r="4934" spans="1:8">
      <c r="A4934" s="1383"/>
      <c r="E4934" s="1478"/>
      <c r="H4934" s="1478"/>
    </row>
    <row r="4935" spans="1:8">
      <c r="A4935" s="1383"/>
      <c r="E4935" s="1478"/>
      <c r="H4935" s="1478"/>
    </row>
    <row r="4936" spans="1:8">
      <c r="A4936" s="1383"/>
      <c r="E4936" s="1478"/>
      <c r="H4936" s="1478"/>
    </row>
    <row r="4937" spans="1:8">
      <c r="A4937" s="1383"/>
      <c r="E4937" s="1478"/>
      <c r="H4937" s="1478"/>
    </row>
    <row r="4938" spans="1:8">
      <c r="A4938" s="1383"/>
      <c r="E4938" s="1478"/>
      <c r="H4938" s="1478"/>
    </row>
    <row r="4939" spans="1:8">
      <c r="A4939" s="1383"/>
      <c r="E4939" s="1478"/>
      <c r="H4939" s="1478"/>
    </row>
    <row r="4940" spans="1:8">
      <c r="A4940" s="1383"/>
      <c r="E4940" s="1478"/>
      <c r="H4940" s="1478"/>
    </row>
    <row r="4941" spans="1:8">
      <c r="A4941" s="1383"/>
      <c r="E4941" s="1478"/>
      <c r="H4941" s="1478"/>
    </row>
    <row r="4942" spans="1:8">
      <c r="A4942" s="1383"/>
      <c r="E4942" s="1478"/>
      <c r="H4942" s="1478"/>
    </row>
    <row r="4943" spans="1:8">
      <c r="A4943" s="1383"/>
      <c r="E4943" s="1478"/>
      <c r="H4943" s="1478"/>
    </row>
    <row r="4944" spans="1:8">
      <c r="A4944" s="1383"/>
      <c r="E4944" s="1478"/>
      <c r="H4944" s="1478"/>
    </row>
    <row r="4945" spans="1:8">
      <c r="A4945" s="1383"/>
      <c r="E4945" s="1478"/>
      <c r="H4945" s="1478"/>
    </row>
    <row r="4946" spans="1:8">
      <c r="A4946" s="1383"/>
      <c r="E4946" s="1478"/>
      <c r="H4946" s="1478"/>
    </row>
    <row r="4947" spans="1:8">
      <c r="A4947" s="1383"/>
      <c r="E4947" s="1478"/>
      <c r="H4947" s="1478"/>
    </row>
    <row r="4948" spans="1:8">
      <c r="A4948" s="1383"/>
      <c r="E4948" s="1478"/>
      <c r="H4948" s="1478"/>
    </row>
    <row r="4949" spans="1:8">
      <c r="A4949" s="1383"/>
      <c r="E4949" s="1478"/>
      <c r="H4949" s="1478"/>
    </row>
    <row r="4950" spans="1:8">
      <c r="A4950" s="1383"/>
      <c r="E4950" s="1478"/>
      <c r="H4950" s="1478"/>
    </row>
    <row r="4951" spans="1:8">
      <c r="A4951" s="1383"/>
      <c r="E4951" s="1478"/>
      <c r="H4951" s="1478"/>
    </row>
    <row r="4952" spans="1:8">
      <c r="A4952" s="1383"/>
      <c r="E4952" s="1478"/>
      <c r="H4952" s="1478"/>
    </row>
    <row r="4953" spans="1:8">
      <c r="A4953" s="1383"/>
      <c r="E4953" s="1478"/>
      <c r="H4953" s="1478"/>
    </row>
    <row r="4954" spans="1:8">
      <c r="A4954" s="1383"/>
      <c r="E4954" s="1478"/>
      <c r="H4954" s="1478"/>
    </row>
    <row r="4955" spans="1:8">
      <c r="A4955" s="1383"/>
      <c r="E4955" s="1478"/>
      <c r="H4955" s="1478"/>
    </row>
    <row r="4956" spans="1:8">
      <c r="A4956" s="1383"/>
      <c r="E4956" s="1478"/>
      <c r="H4956" s="1478"/>
    </row>
    <row r="4957" spans="1:8">
      <c r="A4957" s="1383"/>
      <c r="E4957" s="1478"/>
      <c r="H4957" s="1478"/>
    </row>
    <row r="4958" spans="1:8">
      <c r="A4958" s="1383"/>
      <c r="E4958" s="1478"/>
      <c r="H4958" s="1478"/>
    </row>
    <row r="4959" spans="1:8">
      <c r="A4959" s="1383"/>
      <c r="E4959" s="1478"/>
      <c r="H4959" s="1478"/>
    </row>
    <row r="4960" spans="1:8">
      <c r="A4960" s="1383"/>
      <c r="E4960" s="1478"/>
      <c r="H4960" s="1478"/>
    </row>
    <row r="4961" spans="1:8">
      <c r="A4961" s="1383"/>
      <c r="E4961" s="1478"/>
      <c r="H4961" s="1478"/>
    </row>
    <row r="4962" spans="1:8">
      <c r="A4962" s="1383"/>
      <c r="E4962" s="1478"/>
      <c r="H4962" s="1478"/>
    </row>
    <row r="4963" spans="1:8">
      <c r="A4963" s="1383"/>
      <c r="E4963" s="1478"/>
      <c r="H4963" s="1478"/>
    </row>
    <row r="4964" spans="1:8">
      <c r="A4964" s="1383"/>
      <c r="E4964" s="1478"/>
      <c r="H4964" s="1478"/>
    </row>
    <row r="4965" spans="1:8">
      <c r="A4965" s="1383"/>
      <c r="E4965" s="1478"/>
      <c r="H4965" s="1478"/>
    </row>
    <row r="4966" spans="1:8">
      <c r="A4966" s="1383"/>
      <c r="E4966" s="1478"/>
      <c r="H4966" s="1478"/>
    </row>
    <row r="4967" spans="1:8">
      <c r="A4967" s="1383"/>
      <c r="E4967" s="1478"/>
      <c r="H4967" s="1478"/>
    </row>
    <row r="4968" spans="1:8">
      <c r="A4968" s="1383"/>
      <c r="E4968" s="1478"/>
      <c r="H4968" s="1478"/>
    </row>
    <row r="4969" spans="1:8">
      <c r="A4969" s="1383"/>
      <c r="E4969" s="1478"/>
      <c r="H4969" s="1478"/>
    </row>
    <row r="4970" spans="1:8">
      <c r="A4970" s="1383"/>
      <c r="E4970" s="1478"/>
      <c r="H4970" s="1478"/>
    </row>
    <row r="4971" spans="1:8">
      <c r="A4971" s="1383"/>
      <c r="E4971" s="1478"/>
      <c r="H4971" s="1478"/>
    </row>
    <row r="4972" spans="1:8">
      <c r="A4972" s="1383"/>
      <c r="E4972" s="1478"/>
      <c r="H4972" s="1478"/>
    </row>
    <row r="4973" spans="1:8">
      <c r="A4973" s="1383"/>
      <c r="E4973" s="1478"/>
      <c r="H4973" s="1478"/>
    </row>
    <row r="4974" spans="1:8">
      <c r="A4974" s="1383"/>
      <c r="E4974" s="1478"/>
      <c r="H4974" s="1478"/>
    </row>
    <row r="4975" spans="1:8">
      <c r="A4975" s="1383"/>
      <c r="E4975" s="1478"/>
      <c r="H4975" s="1478"/>
    </row>
    <row r="4976" spans="1:8">
      <c r="A4976" s="1383"/>
      <c r="E4976" s="1478"/>
      <c r="H4976" s="1478"/>
    </row>
    <row r="4977" spans="1:8">
      <c r="A4977" s="1383"/>
      <c r="E4977" s="1478"/>
      <c r="H4977" s="1478"/>
    </row>
    <row r="4978" spans="1:8">
      <c r="A4978" s="1383"/>
      <c r="E4978" s="1478"/>
      <c r="H4978" s="1478"/>
    </row>
    <row r="4979" spans="1:8">
      <c r="A4979" s="1383"/>
      <c r="E4979" s="1478"/>
      <c r="H4979" s="1478"/>
    </row>
    <row r="4980" spans="1:8">
      <c r="A4980" s="1383"/>
      <c r="E4980" s="1478"/>
      <c r="H4980" s="1478"/>
    </row>
    <row r="4981" spans="1:8">
      <c r="A4981" s="1383"/>
      <c r="E4981" s="1478"/>
      <c r="H4981" s="1478"/>
    </row>
    <row r="4982" spans="1:8">
      <c r="A4982" s="1383"/>
      <c r="E4982" s="1478"/>
      <c r="H4982" s="1478"/>
    </row>
    <row r="4983" spans="1:8">
      <c r="A4983" s="1383"/>
      <c r="E4983" s="1478"/>
      <c r="H4983" s="1478"/>
    </row>
    <row r="4984" spans="1:8">
      <c r="A4984" s="1383"/>
      <c r="E4984" s="1478"/>
      <c r="H4984" s="1478"/>
    </row>
    <row r="4985" spans="1:8">
      <c r="A4985" s="1383"/>
      <c r="E4985" s="1478"/>
      <c r="H4985" s="1478"/>
    </row>
    <row r="4986" spans="1:8">
      <c r="A4986" s="1383"/>
      <c r="E4986" s="1478"/>
      <c r="H4986" s="1478"/>
    </row>
    <row r="4987" spans="1:8">
      <c r="A4987" s="1383"/>
      <c r="E4987" s="1478"/>
      <c r="H4987" s="1478"/>
    </row>
    <row r="4988" spans="1:8">
      <c r="A4988" s="1383"/>
      <c r="E4988" s="1478"/>
      <c r="H4988" s="1478"/>
    </row>
    <row r="4989" spans="1:8">
      <c r="A4989" s="1383"/>
      <c r="E4989" s="1478"/>
      <c r="H4989" s="1478"/>
    </row>
    <row r="4990" spans="1:8">
      <c r="A4990" s="1383"/>
      <c r="E4990" s="1478"/>
      <c r="H4990" s="1478"/>
    </row>
    <row r="4991" spans="1:8">
      <c r="A4991" s="1383"/>
      <c r="E4991" s="1478"/>
      <c r="H4991" s="1478"/>
    </row>
    <row r="4992" spans="1:8">
      <c r="A4992" s="1383"/>
      <c r="E4992" s="1478"/>
      <c r="H4992" s="1478"/>
    </row>
    <row r="4993" spans="1:8">
      <c r="A4993" s="1383"/>
      <c r="E4993" s="1478"/>
      <c r="H4993" s="1478"/>
    </row>
    <row r="4994" spans="1:8">
      <c r="A4994" s="1383"/>
      <c r="E4994" s="1478"/>
      <c r="H4994" s="1478"/>
    </row>
    <row r="4995" spans="1:8">
      <c r="A4995" s="1383"/>
      <c r="E4995" s="1478"/>
      <c r="H4995" s="1478"/>
    </row>
    <row r="4996" spans="1:8">
      <c r="A4996" s="1383"/>
      <c r="E4996" s="1478"/>
      <c r="H4996" s="1478"/>
    </row>
    <row r="4997" spans="1:8">
      <c r="A4997" s="1383"/>
      <c r="E4997" s="1478"/>
      <c r="H4997" s="1478"/>
    </row>
    <row r="4998" spans="1:8">
      <c r="A4998" s="1383"/>
      <c r="E4998" s="1478"/>
      <c r="H4998" s="1478"/>
    </row>
    <row r="4999" spans="1:8">
      <c r="A4999" s="1383"/>
      <c r="E4999" s="1478"/>
      <c r="H4999" s="1478"/>
    </row>
    <row r="5000" spans="1:8">
      <c r="A5000" s="1383"/>
      <c r="E5000" s="1478"/>
      <c r="H5000" s="1478"/>
    </row>
    <row r="5001" spans="1:8">
      <c r="A5001" s="1383"/>
      <c r="E5001" s="1478"/>
      <c r="H5001" s="1478"/>
    </row>
    <row r="5002" spans="1:8">
      <c r="A5002" s="1383"/>
      <c r="E5002" s="1478"/>
      <c r="H5002" s="1478"/>
    </row>
    <row r="5003" spans="1:8">
      <c r="A5003" s="1383"/>
      <c r="E5003" s="1478"/>
      <c r="H5003" s="1478"/>
    </row>
    <row r="5004" spans="1:8">
      <c r="A5004" s="1383"/>
      <c r="E5004" s="1478"/>
      <c r="H5004" s="1478"/>
    </row>
    <row r="5005" spans="1:8">
      <c r="A5005" s="1383"/>
      <c r="E5005" s="1478"/>
      <c r="H5005" s="1478"/>
    </row>
    <row r="5006" spans="1:8">
      <c r="A5006" s="1383"/>
      <c r="E5006" s="1478"/>
      <c r="H5006" s="1478"/>
    </row>
    <row r="5007" spans="1:8">
      <c r="A5007" s="1383"/>
      <c r="E5007" s="1478"/>
      <c r="H5007" s="1478"/>
    </row>
    <row r="5008" spans="1:8">
      <c r="A5008" s="1383"/>
      <c r="E5008" s="1478"/>
      <c r="H5008" s="1478"/>
    </row>
    <row r="5009" spans="1:8">
      <c r="A5009" s="1383"/>
      <c r="E5009" s="1478"/>
      <c r="H5009" s="1478"/>
    </row>
    <row r="5010" spans="1:8">
      <c r="A5010" s="1383"/>
      <c r="E5010" s="1478"/>
      <c r="H5010" s="1478"/>
    </row>
    <row r="5011" spans="1:8">
      <c r="A5011" s="1383"/>
      <c r="E5011" s="1478"/>
      <c r="H5011" s="1478"/>
    </row>
    <row r="5012" spans="1:8">
      <c r="A5012" s="1383"/>
      <c r="E5012" s="1478"/>
      <c r="H5012" s="1478"/>
    </row>
    <row r="5013" spans="1:8">
      <c r="A5013" s="1383"/>
      <c r="E5013" s="1478"/>
      <c r="H5013" s="1478"/>
    </row>
    <row r="5014" spans="1:8">
      <c r="A5014" s="1383"/>
      <c r="E5014" s="1478"/>
      <c r="H5014" s="1478"/>
    </row>
    <row r="5015" spans="1:8">
      <c r="A5015" s="1383"/>
      <c r="E5015" s="1478"/>
      <c r="H5015" s="1478"/>
    </row>
    <row r="5016" spans="1:8">
      <c r="A5016" s="1383"/>
      <c r="E5016" s="1478"/>
      <c r="H5016" s="1478"/>
    </row>
    <row r="5017" spans="1:8">
      <c r="A5017" s="1383"/>
      <c r="E5017" s="1478"/>
      <c r="H5017" s="1478"/>
    </row>
    <row r="5018" spans="1:8">
      <c r="A5018" s="1383"/>
      <c r="E5018" s="1478"/>
      <c r="H5018" s="1478"/>
    </row>
    <row r="5019" spans="1:8">
      <c r="A5019" s="1383"/>
      <c r="E5019" s="1478"/>
      <c r="H5019" s="1478"/>
    </row>
    <row r="5020" spans="1:8">
      <c r="A5020" s="1383"/>
      <c r="E5020" s="1478"/>
      <c r="H5020" s="1478"/>
    </row>
    <row r="5021" spans="1:8">
      <c r="A5021" s="1383"/>
      <c r="E5021" s="1478"/>
      <c r="H5021" s="1478"/>
    </row>
    <row r="5022" spans="1:8">
      <c r="A5022" s="1383"/>
      <c r="E5022" s="1478"/>
      <c r="H5022" s="1478"/>
    </row>
    <row r="5023" spans="1:8">
      <c r="A5023" s="1383"/>
      <c r="E5023" s="1478"/>
      <c r="H5023" s="1478"/>
    </row>
    <row r="5024" spans="1:8">
      <c r="A5024" s="1383"/>
      <c r="E5024" s="1478"/>
      <c r="H5024" s="1478"/>
    </row>
    <row r="5025" spans="1:8">
      <c r="A5025" s="1383"/>
      <c r="E5025" s="1478"/>
      <c r="H5025" s="1478"/>
    </row>
    <row r="5026" spans="1:8">
      <c r="A5026" s="1383"/>
      <c r="E5026" s="1478"/>
      <c r="H5026" s="1478"/>
    </row>
    <row r="5027" spans="1:8">
      <c r="A5027" s="1383"/>
      <c r="E5027" s="1478"/>
      <c r="H5027" s="1478"/>
    </row>
    <row r="5028" spans="1:8">
      <c r="A5028" s="1383"/>
      <c r="E5028" s="1478"/>
      <c r="H5028" s="1478"/>
    </row>
    <row r="5029" spans="1:8">
      <c r="A5029" s="1383"/>
      <c r="E5029" s="1478"/>
      <c r="H5029" s="1478"/>
    </row>
    <row r="5030" spans="1:8">
      <c r="A5030" s="1383"/>
      <c r="E5030" s="1478"/>
      <c r="H5030" s="1478"/>
    </row>
    <row r="5031" spans="1:8">
      <c r="A5031" s="1383"/>
      <c r="E5031" s="1478"/>
      <c r="H5031" s="1478"/>
    </row>
    <row r="5032" spans="1:8">
      <c r="A5032" s="1383"/>
      <c r="E5032" s="1478"/>
      <c r="H5032" s="1478"/>
    </row>
    <row r="5033" spans="1:8">
      <c r="A5033" s="1383"/>
      <c r="E5033" s="1478"/>
      <c r="H5033" s="1478"/>
    </row>
    <row r="5034" spans="1:8">
      <c r="A5034" s="1383"/>
      <c r="E5034" s="1478"/>
      <c r="H5034" s="1478"/>
    </row>
    <row r="5035" spans="1:8">
      <c r="A5035" s="1383"/>
      <c r="E5035" s="1478"/>
      <c r="H5035" s="1478"/>
    </row>
    <row r="5036" spans="1:8">
      <c r="A5036" s="1383"/>
      <c r="E5036" s="1478"/>
      <c r="H5036" s="1478"/>
    </row>
    <row r="5037" spans="1:8">
      <c r="A5037" s="1383"/>
      <c r="E5037" s="1478"/>
      <c r="H5037" s="1478"/>
    </row>
    <row r="5038" spans="1:8">
      <c r="A5038" s="1383"/>
      <c r="E5038" s="1478"/>
      <c r="H5038" s="1478"/>
    </row>
    <row r="5039" spans="1:8">
      <c r="A5039" s="1383"/>
      <c r="E5039" s="1478"/>
      <c r="H5039" s="1478"/>
    </row>
    <row r="5040" spans="1:8">
      <c r="A5040" s="1383"/>
      <c r="E5040" s="1478"/>
      <c r="H5040" s="1478"/>
    </row>
    <row r="5041" spans="1:8">
      <c r="A5041" s="1383"/>
      <c r="E5041" s="1478"/>
      <c r="H5041" s="1478"/>
    </row>
    <row r="5042" spans="1:8">
      <c r="A5042" s="1383"/>
      <c r="E5042" s="1478"/>
      <c r="H5042" s="1478"/>
    </row>
    <row r="5043" spans="1:8">
      <c r="A5043" s="1383"/>
      <c r="E5043" s="1478"/>
      <c r="H5043" s="1478"/>
    </row>
    <row r="5044" spans="1:8">
      <c r="A5044" s="1383"/>
      <c r="E5044" s="1478"/>
      <c r="H5044" s="1478"/>
    </row>
    <row r="5045" spans="1:8">
      <c r="A5045" s="1383"/>
      <c r="E5045" s="1478"/>
      <c r="H5045" s="1478"/>
    </row>
    <row r="5046" spans="1:8">
      <c r="A5046" s="1383"/>
      <c r="E5046" s="1478"/>
      <c r="H5046" s="1478"/>
    </row>
    <row r="5047" spans="1:8">
      <c r="A5047" s="1383"/>
      <c r="E5047" s="1478"/>
      <c r="H5047" s="1478"/>
    </row>
    <row r="5048" spans="1:8">
      <c r="A5048" s="1383"/>
      <c r="E5048" s="1478"/>
      <c r="H5048" s="1478"/>
    </row>
    <row r="5049" spans="1:8">
      <c r="A5049" s="1383"/>
      <c r="E5049" s="1478"/>
      <c r="H5049" s="1478"/>
    </row>
    <row r="5050" spans="1:8">
      <c r="A5050" s="1383"/>
      <c r="E5050" s="1478"/>
      <c r="H5050" s="1478"/>
    </row>
    <row r="5051" spans="1:8">
      <c r="A5051" s="1383"/>
      <c r="E5051" s="1478"/>
      <c r="H5051" s="1478"/>
    </row>
    <row r="5052" spans="1:8">
      <c r="A5052" s="1383"/>
      <c r="E5052" s="1478"/>
      <c r="H5052" s="1478"/>
    </row>
    <row r="5053" spans="1:8">
      <c r="A5053" s="1383"/>
      <c r="E5053" s="1478"/>
      <c r="H5053" s="1478"/>
    </row>
    <row r="5054" spans="1:8">
      <c r="A5054" s="1383"/>
      <c r="E5054" s="1478"/>
      <c r="H5054" s="1478"/>
    </row>
    <row r="5055" spans="1:8">
      <c r="A5055" s="1383"/>
      <c r="E5055" s="1478"/>
      <c r="H5055" s="1478"/>
    </row>
    <row r="5056" spans="1:8">
      <c r="A5056" s="1383"/>
      <c r="E5056" s="1478"/>
      <c r="H5056" s="1478"/>
    </row>
    <row r="5057" spans="1:8">
      <c r="A5057" s="1383"/>
      <c r="E5057" s="1478"/>
      <c r="H5057" s="1478"/>
    </row>
    <row r="5058" spans="1:8">
      <c r="A5058" s="1383"/>
      <c r="E5058" s="1478"/>
      <c r="H5058" s="1478"/>
    </row>
    <row r="5059" spans="1:8">
      <c r="A5059" s="1383"/>
      <c r="E5059" s="1478"/>
      <c r="H5059" s="1478"/>
    </row>
    <row r="5060" spans="1:8">
      <c r="A5060" s="1383"/>
      <c r="E5060" s="1478"/>
      <c r="H5060" s="1478"/>
    </row>
    <row r="5061" spans="1:8">
      <c r="A5061" s="1383"/>
      <c r="E5061" s="1478"/>
      <c r="H5061" s="1478"/>
    </row>
    <row r="5062" spans="1:8">
      <c r="A5062" s="1383"/>
      <c r="E5062" s="1478"/>
      <c r="H5062" s="1478"/>
    </row>
    <row r="5063" spans="1:8">
      <c r="A5063" s="1383"/>
      <c r="E5063" s="1478"/>
      <c r="H5063" s="1478"/>
    </row>
    <row r="5064" spans="1:8">
      <c r="A5064" s="1383"/>
      <c r="E5064" s="1478"/>
      <c r="H5064" s="1478"/>
    </row>
    <row r="5065" spans="1:8">
      <c r="A5065" s="1383"/>
      <c r="E5065" s="1478"/>
      <c r="H5065" s="1478"/>
    </row>
    <row r="5066" spans="1:8">
      <c r="A5066" s="1383"/>
      <c r="E5066" s="1478"/>
      <c r="H5066" s="1478"/>
    </row>
    <row r="5067" spans="1:8">
      <c r="A5067" s="1383"/>
      <c r="E5067" s="1478"/>
      <c r="H5067" s="1478"/>
    </row>
    <row r="5068" spans="1:8">
      <c r="A5068" s="1383"/>
      <c r="E5068" s="1478"/>
      <c r="H5068" s="1478"/>
    </row>
    <row r="5069" spans="1:8">
      <c r="A5069" s="1383"/>
      <c r="E5069" s="1478"/>
      <c r="H5069" s="1478"/>
    </row>
    <row r="5070" spans="1:8">
      <c r="A5070" s="1383"/>
      <c r="E5070" s="1478"/>
      <c r="H5070" s="1478"/>
    </row>
    <row r="5071" spans="1:8">
      <c r="A5071" s="1383"/>
      <c r="E5071" s="1478"/>
      <c r="H5071" s="1478"/>
    </row>
    <row r="5072" spans="1:8">
      <c r="A5072" s="1383"/>
      <c r="E5072" s="1478"/>
      <c r="H5072" s="1478"/>
    </row>
    <row r="5073" spans="1:8">
      <c r="A5073" s="1383"/>
      <c r="E5073" s="1478"/>
      <c r="H5073" s="1478"/>
    </row>
    <row r="5074" spans="1:8">
      <c r="A5074" s="1383"/>
      <c r="E5074" s="1478"/>
      <c r="H5074" s="1478"/>
    </row>
    <row r="5075" spans="1:8">
      <c r="A5075" s="1383"/>
      <c r="E5075" s="1478"/>
      <c r="H5075" s="1478"/>
    </row>
    <row r="5076" spans="1:8">
      <c r="A5076" s="1383"/>
      <c r="E5076" s="1478"/>
      <c r="H5076" s="1478"/>
    </row>
    <row r="5077" spans="1:8">
      <c r="A5077" s="1383"/>
      <c r="E5077" s="1478"/>
      <c r="H5077" s="1478"/>
    </row>
    <row r="5078" spans="1:8">
      <c r="A5078" s="1383"/>
      <c r="E5078" s="1478"/>
      <c r="H5078" s="1478"/>
    </row>
    <row r="5079" spans="1:8">
      <c r="A5079" s="1383"/>
      <c r="E5079" s="1478"/>
      <c r="H5079" s="1478"/>
    </row>
    <row r="5080" spans="1:8">
      <c r="A5080" s="1383"/>
      <c r="E5080" s="1478"/>
      <c r="H5080" s="1478"/>
    </row>
    <row r="5081" spans="1:8">
      <c r="A5081" s="1383"/>
      <c r="E5081" s="1478"/>
      <c r="H5081" s="1478"/>
    </row>
    <row r="5082" spans="1:8">
      <c r="A5082" s="1383"/>
      <c r="E5082" s="1478"/>
      <c r="H5082" s="1478"/>
    </row>
    <row r="5083" spans="1:8">
      <c r="A5083" s="1383"/>
      <c r="E5083" s="1478"/>
      <c r="H5083" s="1478"/>
    </row>
    <row r="5084" spans="1:8">
      <c r="A5084" s="1383"/>
      <c r="E5084" s="1478"/>
      <c r="H5084" s="1478"/>
    </row>
    <row r="5085" spans="1:8">
      <c r="A5085" s="1383"/>
      <c r="E5085" s="1478"/>
      <c r="H5085" s="1478"/>
    </row>
    <row r="5086" spans="1:8">
      <c r="A5086" s="1383"/>
      <c r="E5086" s="1478"/>
      <c r="H5086" s="1478"/>
    </row>
    <row r="5087" spans="1:8">
      <c r="A5087" s="1383"/>
      <c r="E5087" s="1478"/>
      <c r="H5087" s="1478"/>
    </row>
    <row r="5088" spans="1:8">
      <c r="A5088" s="1383"/>
      <c r="E5088" s="1478"/>
      <c r="H5088" s="1478"/>
    </row>
    <row r="5089" spans="1:8">
      <c r="A5089" s="1383"/>
      <c r="E5089" s="1478"/>
      <c r="H5089" s="1478"/>
    </row>
    <row r="5090" spans="1:8">
      <c r="A5090" s="1383"/>
      <c r="E5090" s="1478"/>
      <c r="H5090" s="1478"/>
    </row>
    <row r="5091" spans="1:8">
      <c r="A5091" s="1383"/>
      <c r="E5091" s="1478"/>
      <c r="H5091" s="1478"/>
    </row>
    <row r="5092" spans="1:8">
      <c r="A5092" s="1383"/>
      <c r="E5092" s="1478"/>
      <c r="H5092" s="1478"/>
    </row>
    <row r="5093" spans="1:8">
      <c r="A5093" s="1383"/>
      <c r="E5093" s="1478"/>
      <c r="H5093" s="1478"/>
    </row>
    <row r="5094" spans="1:8">
      <c r="A5094" s="1383"/>
      <c r="E5094" s="1478"/>
      <c r="H5094" s="1478"/>
    </row>
    <row r="5095" spans="1:8">
      <c r="A5095" s="1383"/>
      <c r="E5095" s="1478"/>
      <c r="H5095" s="1478"/>
    </row>
    <row r="5096" spans="1:8">
      <c r="A5096" s="1383"/>
      <c r="E5096" s="1478"/>
      <c r="H5096" s="1478"/>
    </row>
    <row r="5097" spans="1:8">
      <c r="A5097" s="1383"/>
      <c r="E5097" s="1478"/>
      <c r="H5097" s="1478"/>
    </row>
    <row r="5098" spans="1:8">
      <c r="A5098" s="1383"/>
      <c r="E5098" s="1478"/>
      <c r="H5098" s="1478"/>
    </row>
    <row r="5099" spans="1:8">
      <c r="A5099" s="1383"/>
      <c r="E5099" s="1478"/>
      <c r="H5099" s="1478"/>
    </row>
    <row r="5100" spans="1:8">
      <c r="A5100" s="1383"/>
      <c r="E5100" s="1478"/>
      <c r="H5100" s="1478"/>
    </row>
    <row r="5101" spans="1:8">
      <c r="A5101" s="1383"/>
      <c r="E5101" s="1478"/>
      <c r="H5101" s="1478"/>
    </row>
    <row r="5102" spans="1:8">
      <c r="A5102" s="1383"/>
      <c r="E5102" s="1478"/>
      <c r="H5102" s="1478"/>
    </row>
    <row r="5103" spans="1:8">
      <c r="A5103" s="1383"/>
      <c r="E5103" s="1478"/>
      <c r="H5103" s="1478"/>
    </row>
    <row r="5104" spans="1:8">
      <c r="A5104" s="1383"/>
      <c r="E5104" s="1478"/>
      <c r="H5104" s="1478"/>
    </row>
    <row r="5105" spans="1:8">
      <c r="A5105" s="1383"/>
      <c r="E5105" s="1478"/>
      <c r="H5105" s="1478"/>
    </row>
    <row r="5106" spans="1:8">
      <c r="A5106" s="1383"/>
      <c r="E5106" s="1478"/>
      <c r="H5106" s="1478"/>
    </row>
    <row r="5107" spans="1:8">
      <c r="A5107" s="1383"/>
      <c r="E5107" s="1478"/>
      <c r="H5107" s="1478"/>
    </row>
    <row r="5108" spans="1:8">
      <c r="A5108" s="1383"/>
      <c r="E5108" s="1478"/>
      <c r="H5108" s="1478"/>
    </row>
    <row r="5109" spans="1:8">
      <c r="A5109" s="1383"/>
      <c r="E5109" s="1478"/>
      <c r="H5109" s="1478"/>
    </row>
    <row r="5110" spans="1:8">
      <c r="A5110" s="1383"/>
      <c r="E5110" s="1478"/>
      <c r="H5110" s="1478"/>
    </row>
    <row r="5111" spans="1:8">
      <c r="A5111" s="1383"/>
      <c r="E5111" s="1478"/>
      <c r="H5111" s="1478"/>
    </row>
    <row r="5112" spans="1:8">
      <c r="A5112" s="1383"/>
      <c r="E5112" s="1478"/>
      <c r="H5112" s="1478"/>
    </row>
    <row r="5113" spans="1:8">
      <c r="A5113" s="1383"/>
      <c r="E5113" s="1478"/>
      <c r="H5113" s="1478"/>
    </row>
    <row r="5114" spans="1:8">
      <c r="A5114" s="1383"/>
      <c r="E5114" s="1478"/>
      <c r="H5114" s="1478"/>
    </row>
    <row r="5115" spans="1:8">
      <c r="A5115" s="1383"/>
      <c r="E5115" s="1478"/>
      <c r="H5115" s="1478"/>
    </row>
    <row r="5116" spans="1:8">
      <c r="A5116" s="1383"/>
      <c r="E5116" s="1478"/>
      <c r="H5116" s="1478"/>
    </row>
    <row r="5117" spans="1:8">
      <c r="A5117" s="1383"/>
      <c r="E5117" s="1478"/>
      <c r="H5117" s="1478"/>
    </row>
    <row r="5118" spans="1:8">
      <c r="A5118" s="1383"/>
      <c r="E5118" s="1478"/>
      <c r="H5118" s="1478"/>
    </row>
    <row r="5119" spans="1:8">
      <c r="A5119" s="1383"/>
      <c r="E5119" s="1478"/>
      <c r="H5119" s="1478"/>
    </row>
    <row r="5120" spans="1:8">
      <c r="A5120" s="1383"/>
      <c r="E5120" s="1478"/>
      <c r="H5120" s="1478"/>
    </row>
    <row r="5121" spans="1:8">
      <c r="A5121" s="1383"/>
      <c r="E5121" s="1478"/>
      <c r="H5121" s="1478"/>
    </row>
    <row r="5122" spans="1:8">
      <c r="A5122" s="1383"/>
      <c r="E5122" s="1478"/>
      <c r="H5122" s="1478"/>
    </row>
    <row r="5123" spans="1:8">
      <c r="A5123" s="1383"/>
      <c r="E5123" s="1478"/>
      <c r="H5123" s="1478"/>
    </row>
    <row r="5124" spans="1:8">
      <c r="A5124" s="1383"/>
      <c r="E5124" s="1478"/>
      <c r="H5124" s="1478"/>
    </row>
    <row r="5125" spans="1:8">
      <c r="A5125" s="1383"/>
      <c r="E5125" s="1478"/>
      <c r="H5125" s="1478"/>
    </row>
    <row r="5126" spans="1:8">
      <c r="A5126" s="1383"/>
      <c r="E5126" s="1478"/>
      <c r="H5126" s="1478"/>
    </row>
    <row r="5127" spans="1:8">
      <c r="A5127" s="1383"/>
      <c r="E5127" s="1478"/>
      <c r="H5127" s="1478"/>
    </row>
    <row r="5128" spans="1:8">
      <c r="A5128" s="1383"/>
      <c r="E5128" s="1478"/>
      <c r="H5128" s="1478"/>
    </row>
    <row r="5129" spans="1:8">
      <c r="A5129" s="1383"/>
      <c r="E5129" s="1478"/>
      <c r="H5129" s="1478"/>
    </row>
    <row r="5130" spans="1:8">
      <c r="A5130" s="1383"/>
      <c r="E5130" s="1478"/>
      <c r="H5130" s="1478"/>
    </row>
    <row r="5131" spans="1:8">
      <c r="A5131" s="1383"/>
      <c r="E5131" s="1478"/>
      <c r="H5131" s="1478"/>
    </row>
    <row r="5132" spans="1:8">
      <c r="A5132" s="1383"/>
      <c r="E5132" s="1478"/>
      <c r="H5132" s="1478"/>
    </row>
    <row r="5133" spans="1:8">
      <c r="A5133" s="1383"/>
      <c r="E5133" s="1478"/>
      <c r="H5133" s="1478"/>
    </row>
    <row r="5134" spans="1:8">
      <c r="A5134" s="1383"/>
      <c r="E5134" s="1478"/>
      <c r="H5134" s="1478"/>
    </row>
    <row r="5135" spans="1:8">
      <c r="A5135" s="1383"/>
      <c r="E5135" s="1478"/>
      <c r="H5135" s="1478"/>
    </row>
    <row r="5136" spans="1:8">
      <c r="A5136" s="1383"/>
      <c r="E5136" s="1478"/>
      <c r="H5136" s="1478"/>
    </row>
    <row r="5137" spans="1:8">
      <c r="A5137" s="1383"/>
      <c r="E5137" s="1478"/>
      <c r="H5137" s="1478"/>
    </row>
    <row r="5138" spans="1:8">
      <c r="A5138" s="1383"/>
      <c r="E5138" s="1478"/>
      <c r="H5138" s="1478"/>
    </row>
    <row r="5139" spans="1:8">
      <c r="A5139" s="1383"/>
      <c r="E5139" s="1478"/>
      <c r="H5139" s="1478"/>
    </row>
    <row r="5140" spans="1:8">
      <c r="A5140" s="1383"/>
      <c r="E5140" s="1478"/>
      <c r="H5140" s="1478"/>
    </row>
    <row r="5141" spans="1:8">
      <c r="A5141" s="1383"/>
      <c r="E5141" s="1478"/>
      <c r="H5141" s="1478"/>
    </row>
    <row r="5142" spans="1:8">
      <c r="A5142" s="1383"/>
      <c r="E5142" s="1478"/>
      <c r="H5142" s="1478"/>
    </row>
    <row r="5143" spans="1:8">
      <c r="A5143" s="1383"/>
      <c r="E5143" s="1478"/>
      <c r="H5143" s="1478"/>
    </row>
    <row r="5144" spans="1:8">
      <c r="A5144" s="1383"/>
      <c r="E5144" s="1478"/>
      <c r="H5144" s="1478"/>
    </row>
    <row r="5145" spans="1:8">
      <c r="A5145" s="1383"/>
      <c r="E5145" s="1478"/>
      <c r="H5145" s="1478"/>
    </row>
    <row r="5146" spans="1:8">
      <c r="A5146" s="1383"/>
      <c r="E5146" s="1478"/>
      <c r="H5146" s="1478"/>
    </row>
    <row r="5147" spans="1:8">
      <c r="A5147" s="1383"/>
      <c r="E5147" s="1478"/>
      <c r="H5147" s="1478"/>
    </row>
    <row r="5148" spans="1:8">
      <c r="A5148" s="1383"/>
      <c r="E5148" s="1478"/>
      <c r="H5148" s="1478"/>
    </row>
    <row r="5149" spans="1:8">
      <c r="A5149" s="1383"/>
      <c r="E5149" s="1478"/>
      <c r="H5149" s="1478"/>
    </row>
    <row r="5150" spans="1:8">
      <c r="A5150" s="1383"/>
      <c r="E5150" s="1478"/>
      <c r="H5150" s="1478"/>
    </row>
    <row r="5151" spans="1:8">
      <c r="A5151" s="1383"/>
      <c r="E5151" s="1478"/>
      <c r="H5151" s="1478"/>
    </row>
    <row r="5152" spans="1:8">
      <c r="A5152" s="1383"/>
      <c r="E5152" s="1478"/>
      <c r="H5152" s="1478"/>
    </row>
    <row r="5153" spans="1:8">
      <c r="A5153" s="1383"/>
      <c r="E5153" s="1478"/>
      <c r="H5153" s="1478"/>
    </row>
    <row r="5154" spans="1:8">
      <c r="A5154" s="1383"/>
      <c r="E5154" s="1478"/>
      <c r="H5154" s="1478"/>
    </row>
    <row r="5155" spans="1:8">
      <c r="A5155" s="1383"/>
      <c r="E5155" s="1478"/>
      <c r="H5155" s="1478"/>
    </row>
    <row r="5156" spans="1:8">
      <c r="A5156" s="1383"/>
      <c r="E5156" s="1478"/>
      <c r="H5156" s="1478"/>
    </row>
    <row r="5157" spans="1:8">
      <c r="A5157" s="1383"/>
      <c r="E5157" s="1478"/>
      <c r="H5157" s="1478"/>
    </row>
    <row r="5158" spans="1:8">
      <c r="A5158" s="1383"/>
      <c r="E5158" s="1478"/>
      <c r="H5158" s="1478"/>
    </row>
    <row r="5159" spans="1:8">
      <c r="A5159" s="1383"/>
      <c r="E5159" s="1478"/>
      <c r="H5159" s="1478"/>
    </row>
    <row r="5160" spans="1:8">
      <c r="A5160" s="1383"/>
      <c r="E5160" s="1478"/>
      <c r="H5160" s="1478"/>
    </row>
    <row r="5161" spans="1:8">
      <c r="A5161" s="1383"/>
      <c r="E5161" s="1478"/>
      <c r="H5161" s="1478"/>
    </row>
    <row r="5162" spans="1:8">
      <c r="A5162" s="1383"/>
      <c r="E5162" s="1478"/>
      <c r="H5162" s="1478"/>
    </row>
    <row r="5163" spans="1:8">
      <c r="A5163" s="1383"/>
      <c r="E5163" s="1478"/>
      <c r="H5163" s="1478"/>
    </row>
    <row r="5164" spans="1:8">
      <c r="A5164" s="1383"/>
      <c r="E5164" s="1478"/>
      <c r="H5164" s="1478"/>
    </row>
    <row r="5165" spans="1:8">
      <c r="A5165" s="1383"/>
      <c r="E5165" s="1478"/>
      <c r="H5165" s="1478"/>
    </row>
    <row r="5166" spans="1:8">
      <c r="A5166" s="1383"/>
      <c r="E5166" s="1478"/>
      <c r="H5166" s="1478"/>
    </row>
    <row r="5167" spans="1:8">
      <c r="A5167" s="1383"/>
      <c r="E5167" s="1478"/>
      <c r="H5167" s="1478"/>
    </row>
    <row r="5168" spans="1:8">
      <c r="A5168" s="1383"/>
      <c r="E5168" s="1478"/>
      <c r="H5168" s="1478"/>
    </row>
    <row r="5169" spans="1:8">
      <c r="A5169" s="1383"/>
      <c r="E5169" s="1478"/>
      <c r="H5169" s="1478"/>
    </row>
    <row r="5170" spans="1:8">
      <c r="A5170" s="1383"/>
      <c r="E5170" s="1478"/>
      <c r="H5170" s="1478"/>
    </row>
    <row r="5171" spans="1:8">
      <c r="A5171" s="1383"/>
      <c r="E5171" s="1478"/>
      <c r="H5171" s="1478"/>
    </row>
    <row r="5172" spans="1:8">
      <c r="A5172" s="1383"/>
      <c r="E5172" s="1478"/>
      <c r="H5172" s="1478"/>
    </row>
    <row r="5173" spans="1:8">
      <c r="A5173" s="1383"/>
      <c r="E5173" s="1478"/>
      <c r="H5173" s="1478"/>
    </row>
    <row r="5174" spans="1:8">
      <c r="A5174" s="1383"/>
      <c r="E5174" s="1478"/>
      <c r="H5174" s="1478"/>
    </row>
    <row r="5175" spans="1:8">
      <c r="A5175" s="1383"/>
      <c r="E5175" s="1478"/>
      <c r="H5175" s="1478"/>
    </row>
    <row r="5176" spans="1:8">
      <c r="A5176" s="1383"/>
      <c r="E5176" s="1478"/>
      <c r="H5176" s="1478"/>
    </row>
    <row r="5177" spans="1:8">
      <c r="A5177" s="1383"/>
      <c r="E5177" s="1478"/>
      <c r="H5177" s="1478"/>
    </row>
    <row r="5178" spans="1:8">
      <c r="A5178" s="1383"/>
      <c r="E5178" s="1478"/>
      <c r="H5178" s="1478"/>
    </row>
    <row r="5179" spans="1:8">
      <c r="A5179" s="1383"/>
      <c r="E5179" s="1478"/>
      <c r="H5179" s="1478"/>
    </row>
    <row r="5180" spans="1:8">
      <c r="A5180" s="1383"/>
      <c r="E5180" s="1478"/>
      <c r="H5180" s="1478"/>
    </row>
    <row r="5181" spans="1:8">
      <c r="A5181" s="1383"/>
      <c r="E5181" s="1478"/>
      <c r="H5181" s="1478"/>
    </row>
    <row r="5182" spans="1:8">
      <c r="A5182" s="1383"/>
      <c r="E5182" s="1478"/>
      <c r="H5182" s="1478"/>
    </row>
    <row r="5183" spans="1:8">
      <c r="A5183" s="1383"/>
      <c r="E5183" s="1478"/>
      <c r="H5183" s="1478"/>
    </row>
    <row r="5184" spans="1:8">
      <c r="A5184" s="1383"/>
      <c r="E5184" s="1478"/>
      <c r="H5184" s="1478"/>
    </row>
    <row r="5185" spans="1:8">
      <c r="A5185" s="1383"/>
      <c r="E5185" s="1478"/>
      <c r="H5185" s="1478"/>
    </row>
    <row r="5186" spans="1:8">
      <c r="A5186" s="1383"/>
      <c r="E5186" s="1478"/>
      <c r="H5186" s="1478"/>
    </row>
    <row r="5187" spans="1:8">
      <c r="A5187" s="1383"/>
      <c r="E5187" s="1478"/>
      <c r="H5187" s="1478"/>
    </row>
    <row r="5188" spans="1:8">
      <c r="A5188" s="1383"/>
      <c r="E5188" s="1478"/>
      <c r="H5188" s="1478"/>
    </row>
    <row r="5189" spans="1:8">
      <c r="A5189" s="1383"/>
      <c r="E5189" s="1478"/>
      <c r="H5189" s="1478"/>
    </row>
    <row r="5190" spans="1:8">
      <c r="A5190" s="1383"/>
      <c r="E5190" s="1478"/>
      <c r="H5190" s="1478"/>
    </row>
    <row r="5191" spans="1:8">
      <c r="A5191" s="1383"/>
      <c r="E5191" s="1478"/>
      <c r="H5191" s="1478"/>
    </row>
    <row r="5192" spans="1:8">
      <c r="A5192" s="1383"/>
      <c r="E5192" s="1478"/>
      <c r="H5192" s="1478"/>
    </row>
    <row r="5193" spans="1:8">
      <c r="A5193" s="1383"/>
      <c r="E5193" s="1478"/>
      <c r="H5193" s="1478"/>
    </row>
    <row r="5194" spans="1:8">
      <c r="A5194" s="1383"/>
      <c r="E5194" s="1478"/>
      <c r="H5194" s="1478"/>
    </row>
    <row r="5195" spans="1:8">
      <c r="A5195" s="1383"/>
      <c r="E5195" s="1478"/>
      <c r="H5195" s="1478"/>
    </row>
    <row r="5196" spans="1:8">
      <c r="A5196" s="1383"/>
      <c r="E5196" s="1478"/>
      <c r="H5196" s="1478"/>
    </row>
    <row r="5197" spans="1:8">
      <c r="A5197" s="1383"/>
      <c r="E5197" s="1478"/>
      <c r="H5197" s="1478"/>
    </row>
    <row r="5198" spans="1:8">
      <c r="A5198" s="1383"/>
      <c r="E5198" s="1478"/>
      <c r="H5198" s="1478"/>
    </row>
    <row r="5199" spans="1:8">
      <c r="A5199" s="1383"/>
      <c r="E5199" s="1478"/>
      <c r="H5199" s="1478"/>
    </row>
    <row r="5200" spans="1:8">
      <c r="A5200" s="1383"/>
      <c r="E5200" s="1478"/>
      <c r="H5200" s="1478"/>
    </row>
    <row r="5201" spans="1:8">
      <c r="A5201" s="1383"/>
      <c r="E5201" s="1478"/>
      <c r="H5201" s="1478"/>
    </row>
    <row r="5202" spans="1:8">
      <c r="A5202" s="1383"/>
      <c r="E5202" s="1478"/>
      <c r="H5202" s="1478"/>
    </row>
    <row r="5203" spans="1:8">
      <c r="A5203" s="1383"/>
      <c r="E5203" s="1478"/>
      <c r="H5203" s="1478"/>
    </row>
    <row r="5204" spans="1:8">
      <c r="A5204" s="1383"/>
      <c r="E5204" s="1478"/>
      <c r="H5204" s="1478"/>
    </row>
    <row r="5205" spans="1:8">
      <c r="A5205" s="1383"/>
      <c r="E5205" s="1478"/>
      <c r="H5205" s="1478"/>
    </row>
    <row r="5206" spans="1:8">
      <c r="A5206" s="1383"/>
      <c r="E5206" s="1478"/>
      <c r="H5206" s="1478"/>
    </row>
    <row r="5207" spans="1:8">
      <c r="A5207" s="1383"/>
      <c r="E5207" s="1478"/>
      <c r="H5207" s="1478"/>
    </row>
    <row r="5208" spans="1:8">
      <c r="A5208" s="1383"/>
      <c r="E5208" s="1478"/>
      <c r="H5208" s="1478"/>
    </row>
    <row r="5209" spans="1:8">
      <c r="A5209" s="1383"/>
      <c r="E5209" s="1478"/>
      <c r="H5209" s="1478"/>
    </row>
    <row r="5210" spans="1:8">
      <c r="A5210" s="1383"/>
      <c r="E5210" s="1478"/>
      <c r="H5210" s="1478"/>
    </row>
    <row r="5211" spans="1:8">
      <c r="A5211" s="1383"/>
      <c r="E5211" s="1478"/>
      <c r="H5211" s="1478"/>
    </row>
    <row r="5212" spans="1:8">
      <c r="A5212" s="1383"/>
      <c r="E5212" s="1478"/>
      <c r="H5212" s="1478"/>
    </row>
    <row r="5213" spans="1:8">
      <c r="A5213" s="1383"/>
      <c r="E5213" s="1478"/>
      <c r="H5213" s="1478"/>
    </row>
    <row r="5214" spans="1:8">
      <c r="A5214" s="1383"/>
      <c r="E5214" s="1478"/>
      <c r="H5214" s="1478"/>
    </row>
    <row r="5215" spans="1:8">
      <c r="A5215" s="1383"/>
      <c r="E5215" s="1478"/>
      <c r="H5215" s="1478"/>
    </row>
    <row r="5216" spans="1:8">
      <c r="A5216" s="1383"/>
      <c r="E5216" s="1478"/>
      <c r="H5216" s="1478"/>
    </row>
    <row r="5217" spans="1:8">
      <c r="A5217" s="1383"/>
      <c r="E5217" s="1478"/>
      <c r="H5217" s="1478"/>
    </row>
    <row r="5218" spans="1:8">
      <c r="A5218" s="1383"/>
      <c r="E5218" s="1478"/>
      <c r="H5218" s="1478"/>
    </row>
    <row r="5219" spans="1:8">
      <c r="A5219" s="1383"/>
      <c r="E5219" s="1478"/>
      <c r="H5219" s="1478"/>
    </row>
    <row r="5220" spans="1:8">
      <c r="A5220" s="1383"/>
      <c r="E5220" s="1478"/>
      <c r="H5220" s="1478"/>
    </row>
    <row r="5221" spans="1:8">
      <c r="A5221" s="1383"/>
      <c r="E5221" s="1478"/>
      <c r="H5221" s="1478"/>
    </row>
    <row r="5222" spans="1:8">
      <c r="A5222" s="1383"/>
      <c r="E5222" s="1478"/>
      <c r="H5222" s="1478"/>
    </row>
    <row r="5223" spans="1:8">
      <c r="A5223" s="1383"/>
      <c r="E5223" s="1478"/>
      <c r="H5223" s="1478"/>
    </row>
    <row r="5224" spans="1:8">
      <c r="A5224" s="1383"/>
      <c r="E5224" s="1478"/>
      <c r="H5224" s="1478"/>
    </row>
    <row r="5225" spans="1:8">
      <c r="A5225" s="1383"/>
      <c r="E5225" s="1478"/>
      <c r="H5225" s="1478"/>
    </row>
    <row r="5226" spans="1:8">
      <c r="A5226" s="1383"/>
      <c r="E5226" s="1478"/>
      <c r="H5226" s="1478"/>
    </row>
    <row r="5227" spans="1:8">
      <c r="A5227" s="1383"/>
      <c r="E5227" s="1478"/>
      <c r="H5227" s="1478"/>
    </row>
    <row r="5228" spans="1:8">
      <c r="A5228" s="1383"/>
      <c r="E5228" s="1478"/>
      <c r="H5228" s="1478"/>
    </row>
    <row r="5229" spans="1:8">
      <c r="A5229" s="1383"/>
      <c r="E5229" s="1478"/>
      <c r="H5229" s="1478"/>
    </row>
    <row r="5230" spans="1:8">
      <c r="A5230" s="1383"/>
      <c r="E5230" s="1478"/>
      <c r="H5230" s="1478"/>
    </row>
    <row r="5231" spans="1:8">
      <c r="A5231" s="1383"/>
      <c r="E5231" s="1478"/>
      <c r="H5231" s="1478"/>
    </row>
    <row r="5232" spans="1:8">
      <c r="A5232" s="1383"/>
      <c r="E5232" s="1478"/>
      <c r="H5232" s="1478"/>
    </row>
    <row r="5233" spans="1:8">
      <c r="A5233" s="1383"/>
      <c r="E5233" s="1478"/>
      <c r="H5233" s="1478"/>
    </row>
    <row r="5234" spans="1:8">
      <c r="A5234" s="1383"/>
      <c r="E5234" s="1478"/>
      <c r="H5234" s="1478"/>
    </row>
    <row r="5235" spans="1:8">
      <c r="A5235" s="1383"/>
      <c r="E5235" s="1478"/>
      <c r="H5235" s="1478"/>
    </row>
    <row r="5236" spans="1:8">
      <c r="A5236" s="1383"/>
      <c r="E5236" s="1478"/>
      <c r="H5236" s="1478"/>
    </row>
    <row r="5237" spans="1:8">
      <c r="A5237" s="1383"/>
      <c r="E5237" s="1478"/>
      <c r="H5237" s="1478"/>
    </row>
    <row r="5238" spans="1:8">
      <c r="A5238" s="1383"/>
      <c r="E5238" s="1478"/>
      <c r="H5238" s="1478"/>
    </row>
    <row r="5239" spans="1:8">
      <c r="A5239" s="1383"/>
      <c r="E5239" s="1478"/>
      <c r="H5239" s="1478"/>
    </row>
    <row r="5240" spans="1:8">
      <c r="A5240" s="1383"/>
      <c r="E5240" s="1478"/>
      <c r="H5240" s="1478"/>
    </row>
    <row r="5241" spans="1:8">
      <c r="A5241" s="1383"/>
      <c r="E5241" s="1478"/>
      <c r="H5241" s="1478"/>
    </row>
    <row r="5242" spans="1:8">
      <c r="A5242" s="1383"/>
      <c r="E5242" s="1478"/>
      <c r="H5242" s="1478"/>
    </row>
    <row r="5243" spans="1:8">
      <c r="A5243" s="1383"/>
      <c r="E5243" s="1478"/>
      <c r="H5243" s="1478"/>
    </row>
    <row r="5244" spans="1:8">
      <c r="A5244" s="1383"/>
      <c r="E5244" s="1478"/>
      <c r="H5244" s="1478"/>
    </row>
    <row r="5245" spans="1:8">
      <c r="A5245" s="1383"/>
      <c r="E5245" s="1478"/>
      <c r="H5245" s="1478"/>
    </row>
    <row r="5246" spans="1:8">
      <c r="A5246" s="1383"/>
      <c r="E5246" s="1478"/>
      <c r="H5246" s="1478"/>
    </row>
    <row r="5247" spans="1:8">
      <c r="A5247" s="1383"/>
      <c r="E5247" s="1478"/>
      <c r="H5247" s="1478"/>
    </row>
    <row r="5248" spans="1:8">
      <c r="A5248" s="1383"/>
      <c r="E5248" s="1478"/>
      <c r="H5248" s="1478"/>
    </row>
    <row r="5249" spans="1:8">
      <c r="A5249" s="1383"/>
      <c r="E5249" s="1478"/>
      <c r="H5249" s="1478"/>
    </row>
    <row r="5250" spans="1:8">
      <c r="A5250" s="1383"/>
      <c r="E5250" s="1478"/>
      <c r="H5250" s="1478"/>
    </row>
    <row r="5251" spans="1:8">
      <c r="A5251" s="1383"/>
      <c r="E5251" s="1478"/>
      <c r="H5251" s="1478"/>
    </row>
    <row r="5252" spans="1:8">
      <c r="A5252" s="1383"/>
      <c r="E5252" s="1478"/>
      <c r="H5252" s="1478"/>
    </row>
    <row r="5253" spans="1:8">
      <c r="A5253" s="1383"/>
      <c r="E5253" s="1478"/>
      <c r="H5253" s="1478"/>
    </row>
    <row r="5254" spans="1:8">
      <c r="A5254" s="1383"/>
      <c r="E5254" s="1478"/>
      <c r="H5254" s="1478"/>
    </row>
    <row r="5255" spans="1:8">
      <c r="A5255" s="1383"/>
      <c r="E5255" s="1478"/>
      <c r="H5255" s="1478"/>
    </row>
    <row r="5256" spans="1:8">
      <c r="A5256" s="1383"/>
      <c r="E5256" s="1478"/>
      <c r="H5256" s="1478"/>
    </row>
    <row r="5257" spans="1:8">
      <c r="A5257" s="1383"/>
      <c r="E5257" s="1478"/>
      <c r="H5257" s="1478"/>
    </row>
    <row r="5258" spans="1:8">
      <c r="A5258" s="1383"/>
      <c r="E5258" s="1478"/>
      <c r="H5258" s="1478"/>
    </row>
    <row r="5259" spans="1:8">
      <c r="A5259" s="1383"/>
      <c r="E5259" s="1478"/>
      <c r="H5259" s="1478"/>
    </row>
    <row r="5260" spans="1:8">
      <c r="A5260" s="1383"/>
      <c r="E5260" s="1478"/>
      <c r="H5260" s="1478"/>
    </row>
    <row r="5261" spans="1:8">
      <c r="A5261" s="1383"/>
      <c r="E5261" s="1478"/>
      <c r="H5261" s="1478"/>
    </row>
    <row r="5262" spans="1:8">
      <c r="A5262" s="1383"/>
      <c r="E5262" s="1478"/>
      <c r="H5262" s="1478"/>
    </row>
    <row r="5263" spans="1:8">
      <c r="A5263" s="1383"/>
      <c r="E5263" s="1478"/>
      <c r="H5263" s="1478"/>
    </row>
    <row r="5264" spans="1:8">
      <c r="A5264" s="1383"/>
      <c r="E5264" s="1478"/>
      <c r="H5264" s="1478"/>
    </row>
    <row r="5265" spans="1:8">
      <c r="A5265" s="1383"/>
      <c r="E5265" s="1478"/>
      <c r="H5265" s="1478"/>
    </row>
    <row r="5266" spans="1:8">
      <c r="A5266" s="1383"/>
      <c r="E5266" s="1478"/>
      <c r="H5266" s="1478"/>
    </row>
    <row r="5267" spans="1:8">
      <c r="A5267" s="1383"/>
      <c r="E5267" s="1478"/>
      <c r="H5267" s="1478"/>
    </row>
    <row r="5268" spans="1:8">
      <c r="A5268" s="1383"/>
      <c r="E5268" s="1478"/>
      <c r="H5268" s="1478"/>
    </row>
    <row r="5269" spans="1:8">
      <c r="A5269" s="1383"/>
      <c r="E5269" s="1478"/>
      <c r="H5269" s="1478"/>
    </row>
    <row r="5270" spans="1:8">
      <c r="A5270" s="1383"/>
      <c r="E5270" s="1478"/>
      <c r="H5270" s="1478"/>
    </row>
    <row r="5271" spans="1:8">
      <c r="A5271" s="1383"/>
      <c r="E5271" s="1478"/>
      <c r="H5271" s="1478"/>
    </row>
    <row r="5272" spans="1:8">
      <c r="A5272" s="1383"/>
      <c r="E5272" s="1478"/>
      <c r="H5272" s="1478"/>
    </row>
    <row r="5273" spans="1:8">
      <c r="A5273" s="1383"/>
      <c r="E5273" s="1478"/>
      <c r="H5273" s="1478"/>
    </row>
    <row r="5274" spans="1:8">
      <c r="A5274" s="1383"/>
      <c r="E5274" s="1478"/>
      <c r="H5274" s="1478"/>
    </row>
    <row r="5275" spans="1:8">
      <c r="A5275" s="1383"/>
      <c r="E5275" s="1478"/>
      <c r="H5275" s="1478"/>
    </row>
    <row r="5276" spans="1:8">
      <c r="A5276" s="1383"/>
      <c r="E5276" s="1478"/>
      <c r="H5276" s="1478"/>
    </row>
    <row r="5277" spans="1:8">
      <c r="A5277" s="1383"/>
      <c r="E5277" s="1478"/>
      <c r="H5277" s="1478"/>
    </row>
    <row r="5278" spans="1:8">
      <c r="A5278" s="1383"/>
      <c r="E5278" s="1478"/>
      <c r="H5278" s="1478"/>
    </row>
    <row r="5279" spans="1:8">
      <c r="A5279" s="1383"/>
      <c r="E5279" s="1478"/>
      <c r="H5279" s="1478"/>
    </row>
    <row r="5280" spans="1:8">
      <c r="A5280" s="1383"/>
      <c r="E5280" s="1478"/>
      <c r="H5280" s="1478"/>
    </row>
    <row r="5281" spans="1:8">
      <c r="A5281" s="1383"/>
      <c r="E5281" s="1478"/>
      <c r="H5281" s="1478"/>
    </row>
    <row r="5282" spans="1:8">
      <c r="A5282" s="1383"/>
      <c r="E5282" s="1478"/>
      <c r="H5282" s="1478"/>
    </row>
    <row r="5283" spans="1:8">
      <c r="A5283" s="1383"/>
      <c r="E5283" s="1478"/>
      <c r="H5283" s="1478"/>
    </row>
    <row r="5284" spans="1:8">
      <c r="A5284" s="1383"/>
      <c r="E5284" s="1478"/>
      <c r="H5284" s="1478"/>
    </row>
    <row r="5285" spans="1:8">
      <c r="A5285" s="1383"/>
      <c r="E5285" s="1478"/>
      <c r="H5285" s="1478"/>
    </row>
    <row r="5286" spans="1:8">
      <c r="A5286" s="1383"/>
      <c r="E5286" s="1478"/>
      <c r="H5286" s="1478"/>
    </row>
    <row r="5287" spans="1:8">
      <c r="A5287" s="1383"/>
      <c r="E5287" s="1478"/>
      <c r="H5287" s="1478"/>
    </row>
    <row r="5288" spans="1:8">
      <c r="A5288" s="1383"/>
      <c r="E5288" s="1478"/>
      <c r="H5288" s="1478"/>
    </row>
    <row r="5289" spans="1:8">
      <c r="A5289" s="1383"/>
      <c r="E5289" s="1478"/>
      <c r="H5289" s="1478"/>
    </row>
    <row r="5290" spans="1:8">
      <c r="A5290" s="1383"/>
      <c r="E5290" s="1478"/>
      <c r="H5290" s="1478"/>
    </row>
    <row r="5291" spans="1:8">
      <c r="A5291" s="1383"/>
      <c r="E5291" s="1478"/>
      <c r="H5291" s="1478"/>
    </row>
    <row r="5292" spans="1:8">
      <c r="A5292" s="1383"/>
      <c r="E5292" s="1478"/>
      <c r="H5292" s="1478"/>
    </row>
    <row r="5293" spans="1:8">
      <c r="A5293" s="1383"/>
      <c r="E5293" s="1478"/>
      <c r="H5293" s="1478"/>
    </row>
    <row r="5294" spans="1:8">
      <c r="A5294" s="1383"/>
      <c r="E5294" s="1478"/>
      <c r="H5294" s="1478"/>
    </row>
    <row r="5295" spans="1:8">
      <c r="A5295" s="1383"/>
      <c r="E5295" s="1478"/>
      <c r="H5295" s="1478"/>
    </row>
    <row r="5296" spans="1:8">
      <c r="A5296" s="1383"/>
      <c r="E5296" s="1478"/>
      <c r="H5296" s="1478"/>
    </row>
    <row r="5297" spans="1:8">
      <c r="A5297" s="1383"/>
      <c r="E5297" s="1478"/>
      <c r="H5297" s="1478"/>
    </row>
    <row r="5298" spans="1:8">
      <c r="A5298" s="1383"/>
      <c r="E5298" s="1478"/>
      <c r="H5298" s="1478"/>
    </row>
    <row r="5299" spans="1:8">
      <c r="A5299" s="1383"/>
      <c r="E5299" s="1478"/>
      <c r="H5299" s="1478"/>
    </row>
    <row r="5300" spans="1:8">
      <c r="A5300" s="1383"/>
      <c r="E5300" s="1478"/>
      <c r="H5300" s="1478"/>
    </row>
    <row r="5301" spans="1:8">
      <c r="A5301" s="1383"/>
      <c r="E5301" s="1478"/>
      <c r="H5301" s="1478"/>
    </row>
    <row r="5302" spans="1:8">
      <c r="A5302" s="1383"/>
      <c r="E5302" s="1478"/>
      <c r="H5302" s="1478"/>
    </row>
    <row r="5303" spans="1:8">
      <c r="A5303" s="1383"/>
      <c r="E5303" s="1478"/>
      <c r="H5303" s="1478"/>
    </row>
    <row r="5304" spans="1:8">
      <c r="A5304" s="1383"/>
      <c r="E5304" s="1478"/>
      <c r="H5304" s="1478"/>
    </row>
    <row r="5305" spans="1:8">
      <c r="A5305" s="1383"/>
      <c r="E5305" s="1478"/>
      <c r="H5305" s="1478"/>
    </row>
    <row r="5306" spans="1:8">
      <c r="A5306" s="1383"/>
      <c r="E5306" s="1478"/>
      <c r="H5306" s="1478"/>
    </row>
    <row r="5307" spans="1:8">
      <c r="A5307" s="1383"/>
      <c r="E5307" s="1478"/>
      <c r="H5307" s="1478"/>
    </row>
    <row r="5308" spans="1:8">
      <c r="A5308" s="1383"/>
      <c r="E5308" s="1478"/>
      <c r="H5308" s="1478"/>
    </row>
    <row r="5309" spans="1:8">
      <c r="A5309" s="1383"/>
      <c r="E5309" s="1478"/>
      <c r="H5309" s="1478"/>
    </row>
    <row r="5310" spans="1:8">
      <c r="A5310" s="1383"/>
      <c r="E5310" s="1478"/>
      <c r="H5310" s="1478"/>
    </row>
    <row r="5311" spans="1:8">
      <c r="A5311" s="1383"/>
      <c r="E5311" s="1478"/>
      <c r="H5311" s="1478"/>
    </row>
    <row r="5312" spans="1:8">
      <c r="A5312" s="1383"/>
      <c r="E5312" s="1478"/>
      <c r="H5312" s="1478"/>
    </row>
    <row r="5313" spans="1:8">
      <c r="A5313" s="1383"/>
      <c r="E5313" s="1478"/>
      <c r="H5313" s="1478"/>
    </row>
    <row r="5314" spans="1:8">
      <c r="A5314" s="1383"/>
      <c r="E5314" s="1478"/>
      <c r="H5314" s="1478"/>
    </row>
    <row r="5315" spans="1:8">
      <c r="A5315" s="1383"/>
      <c r="E5315" s="1478"/>
      <c r="H5315" s="1478"/>
    </row>
    <row r="5316" spans="1:8">
      <c r="A5316" s="1383"/>
      <c r="E5316" s="1478"/>
      <c r="H5316" s="1478"/>
    </row>
    <row r="5317" spans="1:8">
      <c r="A5317" s="1383"/>
      <c r="E5317" s="1478"/>
      <c r="H5317" s="1478"/>
    </row>
    <row r="5318" spans="1:8">
      <c r="A5318" s="1383"/>
      <c r="E5318" s="1478"/>
      <c r="H5318" s="1478"/>
    </row>
    <row r="5319" spans="1:8">
      <c r="A5319" s="1383"/>
      <c r="E5319" s="1478"/>
      <c r="H5319" s="1478"/>
    </row>
    <row r="5320" spans="1:8">
      <c r="A5320" s="1383"/>
      <c r="E5320" s="1478"/>
      <c r="H5320" s="1478"/>
    </row>
    <row r="5321" spans="1:8">
      <c r="A5321" s="1383"/>
      <c r="E5321" s="1478"/>
      <c r="H5321" s="1478"/>
    </row>
    <row r="5322" spans="1:8">
      <c r="A5322" s="1383"/>
      <c r="E5322" s="1478"/>
      <c r="H5322" s="1478"/>
    </row>
    <row r="5323" spans="1:8">
      <c r="A5323" s="1383"/>
      <c r="E5323" s="1478"/>
      <c r="H5323" s="1478"/>
    </row>
    <row r="5324" spans="1:8">
      <c r="A5324" s="1383"/>
      <c r="E5324" s="1478"/>
      <c r="H5324" s="1478"/>
    </row>
    <row r="5325" spans="1:8">
      <c r="A5325" s="1383"/>
      <c r="E5325" s="1478"/>
      <c r="H5325" s="1478"/>
    </row>
    <row r="5326" spans="1:8">
      <c r="A5326" s="1383"/>
      <c r="E5326" s="1478"/>
      <c r="H5326" s="1478"/>
    </row>
    <row r="5327" spans="1:8">
      <c r="A5327" s="1383"/>
      <c r="E5327" s="1478"/>
      <c r="H5327" s="1478"/>
    </row>
    <row r="5328" spans="1:8">
      <c r="A5328" s="1383"/>
      <c r="E5328" s="1478"/>
      <c r="H5328" s="1478"/>
    </row>
    <row r="5329" spans="1:8">
      <c r="A5329" s="1383"/>
      <c r="E5329" s="1478"/>
      <c r="H5329" s="1478"/>
    </row>
    <row r="5330" spans="1:8">
      <c r="A5330" s="1383"/>
      <c r="E5330" s="1478"/>
      <c r="H5330" s="1478"/>
    </row>
    <row r="5331" spans="1:8">
      <c r="A5331" s="1383"/>
      <c r="E5331" s="1478"/>
      <c r="H5331" s="1478"/>
    </row>
    <row r="5332" spans="1:8">
      <c r="A5332" s="1383"/>
      <c r="E5332" s="1478"/>
      <c r="H5332" s="1478"/>
    </row>
    <row r="5333" spans="1:8">
      <c r="A5333" s="1383"/>
      <c r="E5333" s="1478"/>
      <c r="H5333" s="1478"/>
    </row>
    <row r="5334" spans="1:8">
      <c r="A5334" s="1383"/>
      <c r="E5334" s="1478"/>
      <c r="H5334" s="1478"/>
    </row>
    <row r="5335" spans="1:8">
      <c r="A5335" s="1383"/>
      <c r="E5335" s="1478"/>
      <c r="H5335" s="1478"/>
    </row>
    <row r="5336" spans="1:8">
      <c r="A5336" s="1383"/>
      <c r="E5336" s="1478"/>
      <c r="H5336" s="1478"/>
    </row>
    <row r="5337" spans="1:8">
      <c r="A5337" s="1383"/>
      <c r="E5337" s="1478"/>
      <c r="H5337" s="1478"/>
    </row>
    <row r="5338" spans="1:8">
      <c r="A5338" s="1383"/>
      <c r="E5338" s="1478"/>
      <c r="H5338" s="1478"/>
    </row>
    <row r="5339" spans="1:8">
      <c r="A5339" s="1383"/>
      <c r="E5339" s="1478"/>
      <c r="H5339" s="1478"/>
    </row>
    <row r="5340" spans="1:8">
      <c r="A5340" s="1383"/>
      <c r="E5340" s="1478"/>
      <c r="H5340" s="1478"/>
    </row>
    <row r="5341" spans="1:8">
      <c r="A5341" s="1383"/>
      <c r="E5341" s="1478"/>
      <c r="H5341" s="1478"/>
    </row>
    <row r="5342" spans="1:8">
      <c r="A5342" s="1383"/>
      <c r="E5342" s="1478"/>
      <c r="H5342" s="1478"/>
    </row>
    <row r="5343" spans="1:8">
      <c r="A5343" s="1383"/>
      <c r="E5343" s="1478"/>
      <c r="H5343" s="1478"/>
    </row>
    <row r="5344" spans="1:8">
      <c r="A5344" s="1383"/>
      <c r="E5344" s="1478"/>
      <c r="H5344" s="1478"/>
    </row>
    <row r="5345" spans="1:8">
      <c r="A5345" s="1383"/>
      <c r="E5345" s="1478"/>
      <c r="H5345" s="1478"/>
    </row>
    <row r="5346" spans="1:8">
      <c r="A5346" s="1383"/>
      <c r="E5346" s="1478"/>
      <c r="H5346" s="1478"/>
    </row>
    <row r="5347" spans="1:8">
      <c r="A5347" s="1383"/>
      <c r="E5347" s="1478"/>
      <c r="H5347" s="1478"/>
    </row>
    <row r="5348" spans="1:8">
      <c r="A5348" s="1383"/>
      <c r="E5348" s="1478"/>
      <c r="H5348" s="1478"/>
    </row>
    <row r="5349" spans="1:8">
      <c r="A5349" s="1383"/>
      <c r="E5349" s="1478"/>
      <c r="H5349" s="1478"/>
    </row>
    <row r="5350" spans="1:8">
      <c r="A5350" s="1383"/>
      <c r="E5350" s="1478"/>
      <c r="H5350" s="1478"/>
    </row>
    <row r="5351" spans="1:8">
      <c r="A5351" s="1383"/>
      <c r="E5351" s="1478"/>
      <c r="H5351" s="1478"/>
    </row>
    <row r="5352" spans="1:8">
      <c r="A5352" s="1383"/>
      <c r="E5352" s="1478"/>
      <c r="H5352" s="1478"/>
    </row>
    <row r="5353" spans="1:8">
      <c r="A5353" s="1383"/>
      <c r="E5353" s="1478"/>
      <c r="H5353" s="1478"/>
    </row>
    <row r="5354" spans="1:8">
      <c r="A5354" s="1383"/>
      <c r="E5354" s="1478"/>
      <c r="H5354" s="1478"/>
    </row>
    <row r="5355" spans="1:8">
      <c r="A5355" s="1383"/>
      <c r="E5355" s="1478"/>
      <c r="H5355" s="1478"/>
    </row>
    <row r="5356" spans="1:8">
      <c r="A5356" s="1383"/>
      <c r="E5356" s="1478"/>
      <c r="H5356" s="1478"/>
    </row>
    <row r="5357" spans="1:8">
      <c r="A5357" s="1383"/>
      <c r="E5357" s="1478"/>
      <c r="H5357" s="1478"/>
    </row>
    <row r="5358" spans="1:8">
      <c r="A5358" s="1383"/>
      <c r="E5358" s="1478"/>
      <c r="H5358" s="1478"/>
    </row>
    <row r="5359" spans="1:8">
      <c r="A5359" s="1383"/>
      <c r="E5359" s="1478"/>
      <c r="H5359" s="1478"/>
    </row>
    <row r="5360" spans="1:8">
      <c r="A5360" s="1383"/>
      <c r="E5360" s="1478"/>
      <c r="H5360" s="1478"/>
    </row>
    <row r="5361" spans="1:8">
      <c r="A5361" s="1383"/>
      <c r="E5361" s="1478"/>
      <c r="H5361" s="1478"/>
    </row>
    <row r="5362" spans="1:8">
      <c r="A5362" s="1383"/>
      <c r="E5362" s="1478"/>
      <c r="H5362" s="1478"/>
    </row>
    <row r="5363" spans="1:8">
      <c r="A5363" s="1383"/>
      <c r="E5363" s="1478"/>
      <c r="H5363" s="1478"/>
    </row>
    <row r="5364" spans="1:8">
      <c r="A5364" s="1383"/>
      <c r="E5364" s="1478"/>
      <c r="H5364" s="1478"/>
    </row>
    <row r="5365" spans="1:8">
      <c r="A5365" s="1383"/>
      <c r="E5365" s="1478"/>
      <c r="H5365" s="1478"/>
    </row>
    <row r="5366" spans="1:8">
      <c r="A5366" s="1383"/>
      <c r="E5366" s="1478"/>
      <c r="H5366" s="1478"/>
    </row>
    <row r="5367" spans="1:8">
      <c r="A5367" s="1383"/>
      <c r="E5367" s="1478"/>
      <c r="H5367" s="1478"/>
    </row>
    <row r="5368" spans="1:8">
      <c r="A5368" s="1383"/>
      <c r="E5368" s="1478"/>
      <c r="H5368" s="1478"/>
    </row>
    <row r="5369" spans="1:8">
      <c r="A5369" s="1383"/>
      <c r="E5369" s="1478"/>
      <c r="H5369" s="1478"/>
    </row>
    <row r="5370" spans="1:8">
      <c r="A5370" s="1383"/>
      <c r="E5370" s="1478"/>
      <c r="H5370" s="1478"/>
    </row>
    <row r="5371" spans="1:8">
      <c r="A5371" s="1383"/>
      <c r="E5371" s="1478"/>
      <c r="H5371" s="1478"/>
    </row>
    <row r="5372" spans="1:8">
      <c r="A5372" s="1383"/>
      <c r="E5372" s="1478"/>
      <c r="H5372" s="1478"/>
    </row>
    <row r="5373" spans="1:8">
      <c r="A5373" s="1383"/>
      <c r="E5373" s="1478"/>
      <c r="H5373" s="1478"/>
    </row>
    <row r="5374" spans="1:8">
      <c r="A5374" s="1383"/>
      <c r="E5374" s="1478"/>
      <c r="H5374" s="1478"/>
    </row>
    <row r="5375" spans="1:8">
      <c r="A5375" s="1383"/>
      <c r="E5375" s="1478"/>
      <c r="H5375" s="1478"/>
    </row>
    <row r="5376" spans="1:8">
      <c r="A5376" s="1383"/>
      <c r="E5376" s="1478"/>
      <c r="H5376" s="1478"/>
    </row>
    <row r="5377" spans="1:8">
      <c r="A5377" s="1383"/>
      <c r="E5377" s="1478"/>
      <c r="H5377" s="1478"/>
    </row>
    <row r="5378" spans="1:8">
      <c r="A5378" s="1383"/>
      <c r="E5378" s="1478"/>
      <c r="H5378" s="1478"/>
    </row>
    <row r="5379" spans="1:8">
      <c r="A5379" s="1383"/>
      <c r="E5379" s="1478"/>
      <c r="H5379" s="1478"/>
    </row>
    <row r="5380" spans="1:8">
      <c r="A5380" s="1383"/>
      <c r="E5380" s="1478"/>
      <c r="H5380" s="1478"/>
    </row>
    <row r="5381" spans="1:8">
      <c r="A5381" s="1383"/>
      <c r="E5381" s="1478"/>
      <c r="H5381" s="1478"/>
    </row>
    <row r="5382" spans="1:8">
      <c r="A5382" s="1383"/>
      <c r="E5382" s="1478"/>
      <c r="H5382" s="1478"/>
    </row>
    <row r="5383" spans="1:8">
      <c r="A5383" s="1383"/>
      <c r="E5383" s="1478"/>
      <c r="H5383" s="1478"/>
    </row>
    <row r="5384" spans="1:8">
      <c r="A5384" s="1383"/>
      <c r="E5384" s="1478"/>
      <c r="H5384" s="1478"/>
    </row>
    <row r="5385" spans="1:8">
      <c r="A5385" s="1383"/>
      <c r="E5385" s="1478"/>
      <c r="H5385" s="1478"/>
    </row>
    <row r="5386" spans="1:8">
      <c r="A5386" s="1383"/>
      <c r="E5386" s="1478"/>
      <c r="H5386" s="1478"/>
    </row>
    <row r="5387" spans="1:8">
      <c r="A5387" s="1383"/>
      <c r="E5387" s="1478"/>
      <c r="H5387" s="1478"/>
    </row>
    <row r="5388" spans="1:8">
      <c r="A5388" s="1383"/>
      <c r="E5388" s="1478"/>
      <c r="H5388" s="1478"/>
    </row>
    <row r="5389" spans="1:8">
      <c r="A5389" s="1383"/>
      <c r="E5389" s="1478"/>
      <c r="H5389" s="1478"/>
    </row>
    <row r="5390" spans="1:8">
      <c r="A5390" s="1383"/>
      <c r="E5390" s="1478"/>
      <c r="H5390" s="1478"/>
    </row>
    <row r="5391" spans="1:8">
      <c r="A5391" s="1383"/>
      <c r="E5391" s="1478"/>
      <c r="H5391" s="1478"/>
    </row>
    <row r="5392" spans="1:8">
      <c r="A5392" s="1383"/>
      <c r="E5392" s="1478"/>
      <c r="H5392" s="1478"/>
    </row>
    <row r="5393" spans="1:8">
      <c r="A5393" s="1383"/>
      <c r="E5393" s="1478"/>
      <c r="H5393" s="1478"/>
    </row>
    <row r="5394" spans="1:8">
      <c r="A5394" s="1383"/>
      <c r="E5394" s="1478"/>
      <c r="H5394" s="1478"/>
    </row>
    <row r="5395" spans="1:8">
      <c r="A5395" s="1383"/>
      <c r="E5395" s="1478"/>
      <c r="H5395" s="1478"/>
    </row>
    <row r="5396" spans="1:8">
      <c r="A5396" s="1383"/>
      <c r="E5396" s="1478"/>
      <c r="H5396" s="1478"/>
    </row>
    <row r="5397" spans="1:8">
      <c r="A5397" s="1383"/>
      <c r="E5397" s="1478"/>
      <c r="H5397" s="1478"/>
    </row>
    <row r="5398" spans="1:8">
      <c r="A5398" s="1383"/>
      <c r="E5398" s="1478"/>
      <c r="H5398" s="1478"/>
    </row>
    <row r="5399" spans="1:8">
      <c r="A5399" s="1383"/>
      <c r="E5399" s="1478"/>
      <c r="H5399" s="1478"/>
    </row>
    <row r="5400" spans="1:8">
      <c r="A5400" s="1383"/>
      <c r="E5400" s="1478"/>
      <c r="H5400" s="1478"/>
    </row>
    <row r="5401" spans="1:8">
      <c r="A5401" s="1383"/>
      <c r="E5401" s="1478"/>
      <c r="H5401" s="1478"/>
    </row>
    <row r="5402" spans="1:8">
      <c r="A5402" s="1383"/>
      <c r="E5402" s="1478"/>
      <c r="H5402" s="1478"/>
    </row>
    <row r="5403" spans="1:8">
      <c r="A5403" s="1383"/>
      <c r="E5403" s="1478"/>
      <c r="H5403" s="1478"/>
    </row>
    <row r="5404" spans="1:8">
      <c r="A5404" s="1383"/>
      <c r="E5404" s="1478"/>
      <c r="H5404" s="1478"/>
    </row>
    <row r="5405" spans="1:8">
      <c r="A5405" s="1383"/>
      <c r="E5405" s="1478"/>
      <c r="H5405" s="1478"/>
    </row>
    <row r="5406" spans="1:8">
      <c r="A5406" s="1383"/>
      <c r="E5406" s="1478"/>
      <c r="H5406" s="1478"/>
    </row>
    <row r="5407" spans="1:8">
      <c r="A5407" s="1383"/>
      <c r="E5407" s="1478"/>
      <c r="H5407" s="1478"/>
    </row>
    <row r="5408" spans="1:8">
      <c r="A5408" s="1383"/>
      <c r="E5408" s="1478"/>
      <c r="H5408" s="1478"/>
    </row>
    <row r="5409" spans="1:8">
      <c r="A5409" s="1383"/>
      <c r="E5409" s="1478"/>
      <c r="H5409" s="1478"/>
    </row>
    <row r="5410" spans="1:8">
      <c r="A5410" s="1383"/>
      <c r="E5410" s="1478"/>
      <c r="H5410" s="1478"/>
    </row>
    <row r="5411" spans="1:8">
      <c r="A5411" s="1383"/>
      <c r="E5411" s="1478"/>
      <c r="H5411" s="1478"/>
    </row>
    <row r="5412" spans="1:8">
      <c r="A5412" s="1383"/>
      <c r="E5412" s="1478"/>
      <c r="H5412" s="1478"/>
    </row>
    <row r="5413" spans="1:8">
      <c r="A5413" s="1383"/>
      <c r="E5413" s="1478"/>
      <c r="H5413" s="1478"/>
    </row>
    <row r="5414" spans="1:8">
      <c r="A5414" s="1383"/>
      <c r="E5414" s="1478"/>
      <c r="H5414" s="1478"/>
    </row>
    <row r="5415" spans="1:8">
      <c r="A5415" s="1383"/>
      <c r="E5415" s="1478"/>
      <c r="H5415" s="1478"/>
    </row>
    <row r="5416" spans="1:8">
      <c r="A5416" s="1383"/>
      <c r="E5416" s="1478"/>
      <c r="H5416" s="1478"/>
    </row>
    <row r="5417" spans="1:8">
      <c r="A5417" s="1383"/>
      <c r="E5417" s="1478"/>
      <c r="H5417" s="1478"/>
    </row>
    <row r="5418" spans="1:8">
      <c r="A5418" s="1383"/>
      <c r="E5418" s="1478"/>
      <c r="H5418" s="1478"/>
    </row>
    <row r="5419" spans="1:8">
      <c r="A5419" s="1383"/>
      <c r="E5419" s="1478"/>
      <c r="H5419" s="1478"/>
    </row>
    <row r="5420" spans="1:8">
      <c r="A5420" s="1383"/>
      <c r="E5420" s="1478"/>
      <c r="H5420" s="1478"/>
    </row>
    <row r="5421" spans="1:8">
      <c r="A5421" s="1383"/>
      <c r="E5421" s="1478"/>
      <c r="H5421" s="1478"/>
    </row>
    <row r="5422" spans="1:8">
      <c r="A5422" s="1383"/>
      <c r="E5422" s="1478"/>
      <c r="H5422" s="1478"/>
    </row>
    <row r="5423" spans="1:8">
      <c r="A5423" s="1383"/>
      <c r="E5423" s="1478"/>
      <c r="H5423" s="1478"/>
    </row>
    <row r="5424" spans="1:8">
      <c r="A5424" s="1383"/>
      <c r="E5424" s="1478"/>
      <c r="H5424" s="1478"/>
    </row>
    <row r="5425" spans="1:8">
      <c r="A5425" s="1383"/>
      <c r="E5425" s="1478"/>
      <c r="H5425" s="1478"/>
    </row>
    <row r="5426" spans="1:8">
      <c r="A5426" s="1383"/>
      <c r="E5426" s="1478"/>
      <c r="H5426" s="1478"/>
    </row>
    <row r="5427" spans="1:8">
      <c r="A5427" s="1383"/>
      <c r="E5427" s="1478"/>
      <c r="H5427" s="1478"/>
    </row>
    <row r="5428" spans="1:8">
      <c r="A5428" s="1383"/>
      <c r="E5428" s="1478"/>
      <c r="H5428" s="1478"/>
    </row>
    <row r="5429" spans="1:8">
      <c r="A5429" s="1383"/>
      <c r="E5429" s="1478"/>
      <c r="H5429" s="1478"/>
    </row>
    <row r="5430" spans="1:8">
      <c r="A5430" s="1383"/>
      <c r="E5430" s="1478"/>
      <c r="H5430" s="1478"/>
    </row>
    <row r="5431" spans="1:8">
      <c r="A5431" s="1383"/>
      <c r="E5431" s="1478"/>
      <c r="H5431" s="1478"/>
    </row>
    <row r="5432" spans="1:8">
      <c r="A5432" s="1383"/>
      <c r="E5432" s="1478"/>
      <c r="H5432" s="1478"/>
    </row>
    <row r="5433" spans="1:8">
      <c r="A5433" s="1383"/>
      <c r="E5433" s="1478"/>
      <c r="H5433" s="1478"/>
    </row>
    <row r="5434" spans="1:8">
      <c r="A5434" s="1383"/>
      <c r="E5434" s="1478"/>
      <c r="H5434" s="1478"/>
    </row>
    <row r="5435" spans="1:8">
      <c r="A5435" s="1383"/>
      <c r="E5435" s="1478"/>
      <c r="H5435" s="1478"/>
    </row>
    <row r="5436" spans="1:8">
      <c r="A5436" s="1383"/>
      <c r="E5436" s="1478"/>
      <c r="H5436" s="1478"/>
    </row>
    <row r="5437" spans="1:8">
      <c r="A5437" s="1383"/>
      <c r="E5437" s="1478"/>
      <c r="H5437" s="1478"/>
    </row>
    <row r="5438" spans="1:8">
      <c r="A5438" s="1383"/>
      <c r="E5438" s="1478"/>
      <c r="H5438" s="1478"/>
    </row>
    <row r="5439" spans="1:8">
      <c r="A5439" s="1383"/>
      <c r="E5439" s="1478"/>
      <c r="H5439" s="1478"/>
    </row>
    <row r="5440" spans="1:8">
      <c r="A5440" s="1383"/>
      <c r="E5440" s="1478"/>
      <c r="H5440" s="1478"/>
    </row>
    <row r="5441" spans="1:8">
      <c r="A5441" s="1383"/>
      <c r="E5441" s="1478"/>
      <c r="H5441" s="1478"/>
    </row>
    <row r="5442" spans="1:8">
      <c r="A5442" s="1383"/>
      <c r="E5442" s="1478"/>
      <c r="H5442" s="1478"/>
    </row>
    <row r="5443" spans="1:8">
      <c r="A5443" s="1383"/>
      <c r="E5443" s="1478"/>
      <c r="H5443" s="1478"/>
    </row>
    <row r="5444" spans="1:8">
      <c r="A5444" s="1383"/>
      <c r="E5444" s="1478"/>
      <c r="H5444" s="1478"/>
    </row>
    <row r="5445" spans="1:8">
      <c r="A5445" s="1383"/>
      <c r="E5445" s="1478"/>
      <c r="H5445" s="1478"/>
    </row>
    <row r="5446" spans="1:8">
      <c r="A5446" s="1383"/>
      <c r="E5446" s="1478"/>
      <c r="H5446" s="1478"/>
    </row>
    <row r="5447" spans="1:8">
      <c r="A5447" s="1383"/>
      <c r="E5447" s="1478"/>
      <c r="H5447" s="1478"/>
    </row>
    <row r="5448" spans="1:8">
      <c r="A5448" s="1383"/>
      <c r="E5448" s="1478"/>
      <c r="H5448" s="1478"/>
    </row>
    <row r="5449" spans="1:8">
      <c r="A5449" s="1383"/>
      <c r="E5449" s="1478"/>
      <c r="H5449" s="1478"/>
    </row>
    <row r="5450" spans="1:8">
      <c r="A5450" s="1383"/>
      <c r="E5450" s="1478"/>
      <c r="H5450" s="1478"/>
    </row>
    <row r="5451" spans="1:8">
      <c r="A5451" s="1383"/>
      <c r="E5451" s="1478"/>
      <c r="H5451" s="1478"/>
    </row>
    <row r="5452" spans="1:8">
      <c r="A5452" s="1383"/>
      <c r="E5452" s="1478"/>
      <c r="H5452" s="1478"/>
    </row>
    <row r="5453" spans="1:8">
      <c r="A5453" s="1383"/>
      <c r="E5453" s="1478"/>
      <c r="H5453" s="1478"/>
    </row>
    <row r="5454" spans="1:8">
      <c r="A5454" s="1383"/>
      <c r="E5454" s="1478"/>
      <c r="H5454" s="1478"/>
    </row>
    <row r="5455" spans="1:8">
      <c r="A5455" s="1383"/>
      <c r="E5455" s="1478"/>
      <c r="H5455" s="1478"/>
    </row>
    <row r="5456" spans="1:8">
      <c r="A5456" s="1383"/>
      <c r="E5456" s="1478"/>
      <c r="H5456" s="1478"/>
    </row>
    <row r="5457" spans="1:8">
      <c r="A5457" s="1383"/>
      <c r="E5457" s="1478"/>
      <c r="H5457" s="1478"/>
    </row>
    <row r="5458" spans="1:8">
      <c r="A5458" s="1383"/>
      <c r="E5458" s="1478"/>
      <c r="H5458" s="1478"/>
    </row>
    <row r="5459" spans="1:8">
      <c r="A5459" s="1383"/>
      <c r="E5459" s="1478"/>
      <c r="H5459" s="1478"/>
    </row>
    <row r="5460" spans="1:8">
      <c r="A5460" s="1383"/>
      <c r="E5460" s="1478"/>
      <c r="H5460" s="1478"/>
    </row>
    <row r="5461" spans="1:8">
      <c r="A5461" s="1383"/>
      <c r="E5461" s="1478"/>
      <c r="H5461" s="1478"/>
    </row>
    <row r="5462" spans="1:8">
      <c r="A5462" s="1383"/>
      <c r="E5462" s="1478"/>
      <c r="H5462" s="1478"/>
    </row>
    <row r="5463" spans="1:8">
      <c r="A5463" s="1383"/>
      <c r="E5463" s="1478"/>
      <c r="H5463" s="1478"/>
    </row>
    <row r="5464" spans="1:8">
      <c r="A5464" s="1383"/>
      <c r="E5464" s="1478"/>
      <c r="H5464" s="1478"/>
    </row>
    <row r="5465" spans="1:8">
      <c r="A5465" s="1383"/>
      <c r="E5465" s="1478"/>
      <c r="H5465" s="1478"/>
    </row>
    <row r="5466" spans="1:8">
      <c r="A5466" s="1383"/>
      <c r="E5466" s="1478"/>
      <c r="H5466" s="1478"/>
    </row>
    <row r="5467" spans="1:8">
      <c r="A5467" s="1383"/>
      <c r="E5467" s="1478"/>
      <c r="H5467" s="1478"/>
    </row>
    <row r="5468" spans="1:8">
      <c r="A5468" s="1383"/>
      <c r="E5468" s="1478"/>
      <c r="H5468" s="1478"/>
    </row>
    <row r="5469" spans="1:8">
      <c r="A5469" s="1383"/>
      <c r="E5469" s="1478"/>
      <c r="H5469" s="1478"/>
    </row>
    <row r="5470" spans="1:8">
      <c r="A5470" s="1383"/>
      <c r="E5470" s="1478"/>
      <c r="H5470" s="1478"/>
    </row>
    <row r="5471" spans="1:8">
      <c r="A5471" s="1383"/>
      <c r="E5471" s="1478"/>
      <c r="H5471" s="1478"/>
    </row>
    <row r="5472" spans="1:8">
      <c r="A5472" s="1383"/>
      <c r="E5472" s="1478"/>
      <c r="H5472" s="1478"/>
    </row>
    <row r="5473" spans="1:8">
      <c r="A5473" s="1383"/>
      <c r="E5473" s="1478"/>
      <c r="H5473" s="1478"/>
    </row>
    <row r="5474" spans="1:8">
      <c r="A5474" s="1383"/>
      <c r="E5474" s="1478"/>
      <c r="H5474" s="1478"/>
    </row>
    <row r="5475" spans="1:8">
      <c r="A5475" s="1383"/>
      <c r="E5475" s="1478"/>
      <c r="H5475" s="1478"/>
    </row>
    <row r="5476" spans="1:8">
      <c r="A5476" s="1383"/>
      <c r="E5476" s="1478"/>
      <c r="H5476" s="1478"/>
    </row>
    <row r="5477" spans="1:8">
      <c r="A5477" s="1383"/>
      <c r="E5477" s="1478"/>
      <c r="H5477" s="1478"/>
    </row>
    <row r="5478" spans="1:8">
      <c r="A5478" s="1383"/>
      <c r="E5478" s="1478"/>
      <c r="H5478" s="1478"/>
    </row>
    <row r="5479" spans="1:8">
      <c r="A5479" s="1383"/>
      <c r="E5479" s="1478"/>
      <c r="H5479" s="1478"/>
    </row>
    <row r="5480" spans="1:8">
      <c r="A5480" s="1383"/>
      <c r="E5480" s="1478"/>
      <c r="H5480" s="1478"/>
    </row>
    <row r="5481" spans="1:8">
      <c r="A5481" s="1383"/>
      <c r="E5481" s="1478"/>
      <c r="H5481" s="1478"/>
    </row>
    <row r="5482" spans="1:8">
      <c r="A5482" s="1383"/>
      <c r="E5482" s="1478"/>
      <c r="H5482" s="1478"/>
    </row>
    <row r="5483" spans="1:8">
      <c r="A5483" s="1383"/>
      <c r="E5483" s="1478"/>
      <c r="H5483" s="1478"/>
    </row>
    <row r="5484" spans="1:8">
      <c r="A5484" s="1383"/>
      <c r="E5484" s="1478"/>
      <c r="H5484" s="1478"/>
    </row>
    <row r="5485" spans="1:8">
      <c r="A5485" s="1383"/>
      <c r="E5485" s="1478"/>
      <c r="H5485" s="1478"/>
    </row>
    <row r="5486" spans="1:8">
      <c r="A5486" s="1383"/>
      <c r="E5486" s="1478"/>
      <c r="H5486" s="1478"/>
    </row>
    <row r="5487" spans="1:8">
      <c r="A5487" s="1383"/>
      <c r="E5487" s="1478"/>
      <c r="H5487" s="1478"/>
    </row>
    <row r="5488" spans="1:8">
      <c r="A5488" s="1383"/>
      <c r="E5488" s="1478"/>
      <c r="H5488" s="1478"/>
    </row>
    <row r="5489" spans="1:8">
      <c r="A5489" s="1383"/>
      <c r="E5489" s="1478"/>
      <c r="H5489" s="1478"/>
    </row>
    <row r="5490" spans="1:8">
      <c r="A5490" s="1383"/>
      <c r="E5490" s="1478"/>
      <c r="H5490" s="1478"/>
    </row>
    <row r="5491" spans="1:8">
      <c r="A5491" s="1383"/>
      <c r="E5491" s="1478"/>
      <c r="H5491" s="1478"/>
    </row>
    <row r="5492" spans="1:8">
      <c r="A5492" s="1383"/>
      <c r="E5492" s="1478"/>
      <c r="H5492" s="1478"/>
    </row>
    <row r="5493" spans="1:8">
      <c r="A5493" s="1383"/>
      <c r="E5493" s="1478"/>
      <c r="H5493" s="1478"/>
    </row>
    <row r="5494" spans="1:8">
      <c r="A5494" s="1383"/>
      <c r="E5494" s="1478"/>
      <c r="H5494" s="1478"/>
    </row>
    <row r="5495" spans="1:8">
      <c r="A5495" s="1383"/>
      <c r="E5495" s="1478"/>
      <c r="H5495" s="1478"/>
    </row>
    <row r="5496" spans="1:8">
      <c r="A5496" s="1383"/>
      <c r="E5496" s="1478"/>
      <c r="H5496" s="1478"/>
    </row>
    <row r="5497" spans="1:8">
      <c r="A5497" s="1383"/>
      <c r="E5497" s="1478"/>
      <c r="H5497" s="1478"/>
    </row>
    <row r="5498" spans="1:8">
      <c r="A5498" s="1383"/>
      <c r="E5498" s="1478"/>
      <c r="H5498" s="1478"/>
    </row>
    <row r="5499" spans="1:8">
      <c r="A5499" s="1383"/>
      <c r="E5499" s="1478"/>
      <c r="H5499" s="1478"/>
    </row>
    <row r="5500" spans="1:8">
      <c r="A5500" s="1383"/>
      <c r="E5500" s="1478"/>
      <c r="H5500" s="1478"/>
    </row>
    <row r="5501" spans="1:8">
      <c r="A5501" s="1383"/>
      <c r="E5501" s="1478"/>
      <c r="H5501" s="1478"/>
    </row>
    <row r="5502" spans="1:8">
      <c r="A5502" s="1383"/>
      <c r="E5502" s="1478"/>
      <c r="H5502" s="1478"/>
    </row>
    <row r="5503" spans="1:8">
      <c r="A5503" s="1383"/>
      <c r="E5503" s="1478"/>
      <c r="H5503" s="1478"/>
    </row>
    <row r="5504" spans="1:8">
      <c r="A5504" s="1383"/>
      <c r="E5504" s="1478"/>
      <c r="H5504" s="1478"/>
    </row>
    <row r="5505" spans="1:8">
      <c r="A5505" s="1383"/>
      <c r="E5505" s="1478"/>
      <c r="H5505" s="1478"/>
    </row>
    <row r="5506" spans="1:8">
      <c r="A5506" s="1383"/>
      <c r="E5506" s="1478"/>
      <c r="H5506" s="1478"/>
    </row>
    <row r="5507" spans="1:8">
      <c r="A5507" s="1383"/>
      <c r="E5507" s="1478"/>
      <c r="H5507" s="1478"/>
    </row>
    <row r="5508" spans="1:8">
      <c r="A5508" s="1383"/>
      <c r="E5508" s="1478"/>
      <c r="H5508" s="1478"/>
    </row>
    <row r="5509" spans="1:8">
      <c r="A5509" s="1383"/>
      <c r="E5509" s="1478"/>
      <c r="H5509" s="1478"/>
    </row>
    <row r="5510" spans="1:8">
      <c r="A5510" s="1383"/>
      <c r="E5510" s="1478"/>
      <c r="H5510" s="1478"/>
    </row>
    <row r="5511" spans="1:8">
      <c r="A5511" s="1383"/>
      <c r="E5511" s="1478"/>
      <c r="H5511" s="1478"/>
    </row>
    <row r="5512" spans="1:8">
      <c r="A5512" s="1383"/>
      <c r="E5512" s="1478"/>
      <c r="H5512" s="1478"/>
    </row>
    <row r="5513" spans="1:8">
      <c r="A5513" s="1383"/>
      <c r="E5513" s="1478"/>
      <c r="H5513" s="1478"/>
    </row>
    <row r="5514" spans="1:8">
      <c r="A5514" s="1383"/>
      <c r="E5514" s="1478"/>
      <c r="H5514" s="1478"/>
    </row>
    <row r="5515" spans="1:8">
      <c r="A5515" s="1383"/>
      <c r="E5515" s="1478"/>
      <c r="H5515" s="1478"/>
    </row>
    <row r="5516" spans="1:8">
      <c r="A5516" s="1383"/>
      <c r="E5516" s="1478"/>
      <c r="H5516" s="1478"/>
    </row>
    <row r="5517" spans="1:8">
      <c r="A5517" s="1383"/>
      <c r="E5517" s="1478"/>
      <c r="H5517" s="1478"/>
    </row>
    <row r="5518" spans="1:8">
      <c r="A5518" s="1383"/>
      <c r="E5518" s="1478"/>
      <c r="H5518" s="1478"/>
    </row>
    <row r="5519" spans="1:8">
      <c r="A5519" s="1383"/>
      <c r="E5519" s="1478"/>
      <c r="H5519" s="1478"/>
    </row>
    <row r="5520" spans="1:8">
      <c r="A5520" s="1383"/>
      <c r="E5520" s="1478"/>
      <c r="H5520" s="1478"/>
    </row>
    <row r="5521" spans="1:8">
      <c r="A5521" s="1383"/>
      <c r="E5521" s="1478"/>
      <c r="H5521" s="1478"/>
    </row>
    <row r="5522" spans="1:8">
      <c r="A5522" s="1383"/>
      <c r="E5522" s="1478"/>
      <c r="H5522" s="1478"/>
    </row>
    <row r="5523" spans="1:8">
      <c r="A5523" s="1383"/>
      <c r="E5523" s="1478"/>
      <c r="H5523" s="1478"/>
    </row>
    <row r="5524" spans="1:8">
      <c r="A5524" s="1383"/>
      <c r="E5524" s="1478"/>
      <c r="H5524" s="1478"/>
    </row>
    <row r="5525" spans="1:8">
      <c r="A5525" s="1383"/>
      <c r="E5525" s="1478"/>
      <c r="H5525" s="1478"/>
    </row>
    <row r="5526" spans="1:8">
      <c r="A5526" s="1383"/>
      <c r="E5526" s="1478"/>
      <c r="H5526" s="1478"/>
    </row>
    <row r="5527" spans="1:8">
      <c r="A5527" s="1383"/>
      <c r="E5527" s="1478"/>
      <c r="H5527" s="1478"/>
    </row>
    <row r="5528" spans="1:8">
      <c r="A5528" s="1383"/>
      <c r="E5528" s="1478"/>
      <c r="H5528" s="1478"/>
    </row>
    <row r="5529" spans="1:8">
      <c r="A5529" s="1383"/>
      <c r="E5529" s="1478"/>
      <c r="H5529" s="1478"/>
    </row>
    <row r="5530" spans="1:8">
      <c r="A5530" s="1383"/>
      <c r="E5530" s="1478"/>
      <c r="H5530" s="1478"/>
    </row>
    <row r="5531" spans="1:8">
      <c r="A5531" s="1383"/>
      <c r="E5531" s="1478"/>
      <c r="H5531" s="1478"/>
    </row>
    <row r="5532" spans="1:8">
      <c r="A5532" s="1383"/>
      <c r="E5532" s="1478"/>
      <c r="H5532" s="1478"/>
    </row>
    <row r="5533" spans="1:8">
      <c r="A5533" s="1383"/>
      <c r="E5533" s="1478"/>
      <c r="H5533" s="1478"/>
    </row>
    <row r="5534" spans="1:8">
      <c r="A5534" s="1383"/>
      <c r="E5534" s="1478"/>
      <c r="H5534" s="1478"/>
    </row>
    <row r="5535" spans="1:8">
      <c r="A5535" s="1383"/>
      <c r="E5535" s="1478"/>
      <c r="H5535" s="1478"/>
    </row>
    <row r="5536" spans="1:8">
      <c r="A5536" s="1383"/>
      <c r="E5536" s="1478"/>
      <c r="H5536" s="1478"/>
    </row>
    <row r="5537" spans="1:8">
      <c r="A5537" s="1383"/>
      <c r="E5537" s="1478"/>
      <c r="H5537" s="1478"/>
    </row>
    <row r="5538" spans="1:8">
      <c r="A5538" s="1383"/>
      <c r="E5538" s="1478"/>
      <c r="H5538" s="1478"/>
    </row>
    <row r="5539" spans="1:8">
      <c r="A5539" s="1383"/>
      <c r="E5539" s="1478"/>
      <c r="H5539" s="1478"/>
    </row>
    <row r="5540" spans="1:8">
      <c r="A5540" s="1383"/>
      <c r="E5540" s="1478"/>
      <c r="H5540" s="1478"/>
    </row>
    <row r="5541" spans="1:8">
      <c r="A5541" s="1383"/>
      <c r="E5541" s="1478"/>
      <c r="H5541" s="1478"/>
    </row>
    <row r="5542" spans="1:8">
      <c r="A5542" s="1383"/>
      <c r="E5542" s="1478"/>
      <c r="H5542" s="1478"/>
    </row>
    <row r="5543" spans="1:8">
      <c r="A5543" s="1383"/>
      <c r="E5543" s="1478"/>
      <c r="H5543" s="1478"/>
    </row>
    <row r="5544" spans="1:8">
      <c r="A5544" s="1383"/>
      <c r="E5544" s="1478"/>
      <c r="H5544" s="1478"/>
    </row>
    <row r="5545" spans="1:8">
      <c r="A5545" s="1383"/>
      <c r="E5545" s="1478"/>
      <c r="H5545" s="1478"/>
    </row>
    <row r="5546" spans="1:8">
      <c r="A5546" s="1383"/>
      <c r="E5546" s="1478"/>
      <c r="H5546" s="1478"/>
    </row>
    <row r="5547" spans="1:8">
      <c r="A5547" s="1383"/>
      <c r="E5547" s="1478"/>
      <c r="H5547" s="1478"/>
    </row>
    <row r="5548" spans="1:8">
      <c r="A5548" s="1383"/>
      <c r="E5548" s="1478"/>
      <c r="H5548" s="1478"/>
    </row>
    <row r="5549" spans="1:8">
      <c r="A5549" s="1383"/>
      <c r="E5549" s="1478"/>
      <c r="H5549" s="1478"/>
    </row>
    <row r="5550" spans="1:8">
      <c r="A5550" s="1383"/>
      <c r="E5550" s="1478"/>
      <c r="H5550" s="1478"/>
    </row>
    <row r="5551" spans="1:8">
      <c r="A5551" s="1383"/>
      <c r="E5551" s="1478"/>
      <c r="H5551" s="1478"/>
    </row>
    <row r="5552" spans="1:8">
      <c r="A5552" s="1383"/>
      <c r="E5552" s="1478"/>
      <c r="H5552" s="1478"/>
    </row>
    <row r="5553" spans="1:8">
      <c r="A5553" s="1383"/>
      <c r="E5553" s="1478"/>
      <c r="H5553" s="1478"/>
    </row>
    <row r="5554" spans="1:8">
      <c r="A5554" s="1383"/>
      <c r="E5554" s="1478"/>
      <c r="H5554" s="1478"/>
    </row>
    <row r="5555" spans="1:8">
      <c r="A5555" s="1383"/>
      <c r="E5555" s="1478"/>
      <c r="H5555" s="1478"/>
    </row>
    <row r="5556" spans="1:8">
      <c r="A5556" s="1383"/>
      <c r="E5556" s="1478"/>
      <c r="H5556" s="1478"/>
    </row>
    <row r="5557" spans="1:8">
      <c r="A5557" s="1383"/>
      <c r="E5557" s="1478"/>
      <c r="H5557" s="1478"/>
    </row>
    <row r="5558" spans="1:8">
      <c r="A5558" s="1383"/>
      <c r="E5558" s="1478"/>
      <c r="H5558" s="1478"/>
    </row>
    <row r="5559" spans="1:8">
      <c r="A5559" s="1383"/>
      <c r="E5559" s="1478"/>
      <c r="H5559" s="1478"/>
    </row>
    <row r="5560" spans="1:8">
      <c r="A5560" s="1383"/>
      <c r="E5560" s="1478"/>
      <c r="H5560" s="1478"/>
    </row>
    <row r="5561" spans="1:8">
      <c r="A5561" s="1383"/>
      <c r="E5561" s="1478"/>
      <c r="H5561" s="1478"/>
    </row>
    <row r="5562" spans="1:8">
      <c r="A5562" s="1383"/>
      <c r="E5562" s="1478"/>
      <c r="H5562" s="1478"/>
    </row>
    <row r="5563" spans="1:8">
      <c r="A5563" s="1383"/>
      <c r="E5563" s="1478"/>
      <c r="H5563" s="1478"/>
    </row>
    <row r="5564" spans="1:8">
      <c r="A5564" s="1383"/>
      <c r="E5564" s="1478"/>
      <c r="H5564" s="1478"/>
    </row>
    <row r="5565" spans="1:8">
      <c r="A5565" s="1383"/>
      <c r="E5565" s="1478"/>
      <c r="H5565" s="1478"/>
    </row>
    <row r="5566" spans="1:8">
      <c r="A5566" s="1383"/>
      <c r="E5566" s="1478"/>
      <c r="H5566" s="1478"/>
    </row>
    <row r="5567" spans="1:8">
      <c r="A5567" s="1383"/>
      <c r="E5567" s="1478"/>
      <c r="H5567" s="1478"/>
    </row>
    <row r="5568" spans="1:8">
      <c r="A5568" s="1383"/>
      <c r="E5568" s="1478"/>
      <c r="H5568" s="1478"/>
    </row>
    <row r="5569" spans="1:8">
      <c r="A5569" s="1383"/>
      <c r="E5569" s="1478"/>
      <c r="H5569" s="1478"/>
    </row>
    <row r="5570" spans="1:8">
      <c r="A5570" s="1383"/>
      <c r="E5570" s="1478"/>
      <c r="H5570" s="1478"/>
    </row>
    <row r="5571" spans="1:8">
      <c r="A5571" s="1383"/>
      <c r="E5571" s="1478"/>
      <c r="H5571" s="1478"/>
    </row>
    <row r="5572" spans="1:8">
      <c r="A5572" s="1383"/>
      <c r="E5572" s="1478"/>
      <c r="H5572" s="1478"/>
    </row>
    <row r="5573" spans="1:8">
      <c r="A5573" s="1383"/>
      <c r="E5573" s="1478"/>
      <c r="H5573" s="1478"/>
    </row>
    <row r="5574" spans="1:8">
      <c r="A5574" s="1383"/>
      <c r="E5574" s="1478"/>
      <c r="H5574" s="1478"/>
    </row>
    <row r="5575" spans="1:8">
      <c r="A5575" s="1383"/>
      <c r="E5575" s="1478"/>
      <c r="H5575" s="1478"/>
    </row>
    <row r="5576" spans="1:8">
      <c r="A5576" s="1383"/>
      <c r="E5576" s="1478"/>
      <c r="H5576" s="1478"/>
    </row>
    <row r="5577" spans="1:8">
      <c r="A5577" s="1383"/>
      <c r="E5577" s="1478"/>
      <c r="H5577" s="1478"/>
    </row>
    <row r="5578" spans="1:8">
      <c r="A5578" s="1383"/>
      <c r="E5578" s="1478"/>
      <c r="H5578" s="1478"/>
    </row>
    <row r="5579" spans="1:8">
      <c r="A5579" s="1383"/>
      <c r="E5579" s="1478"/>
      <c r="H5579" s="1478"/>
    </row>
    <row r="5580" spans="1:8">
      <c r="A5580" s="1383"/>
      <c r="E5580" s="1478"/>
      <c r="H5580" s="1478"/>
    </row>
    <row r="5581" spans="1:8">
      <c r="A5581" s="1383"/>
      <c r="E5581" s="1478"/>
      <c r="H5581" s="1478"/>
    </row>
    <row r="5582" spans="1:8">
      <c r="A5582" s="1383"/>
      <c r="E5582" s="1478"/>
      <c r="H5582" s="1478"/>
    </row>
    <row r="5583" spans="1:8">
      <c r="A5583" s="1383"/>
      <c r="E5583" s="1478"/>
      <c r="H5583" s="1478"/>
    </row>
    <row r="5584" spans="1:8">
      <c r="A5584" s="1383"/>
      <c r="E5584" s="1478"/>
      <c r="H5584" s="1478"/>
    </row>
    <row r="5585" spans="1:8">
      <c r="A5585" s="1383"/>
      <c r="E5585" s="1478"/>
      <c r="H5585" s="1478"/>
    </row>
    <row r="5586" spans="1:8">
      <c r="A5586" s="1383"/>
      <c r="E5586" s="1478"/>
      <c r="H5586" s="1478"/>
    </row>
    <row r="5587" spans="1:8">
      <c r="A5587" s="1383"/>
      <c r="E5587" s="1478"/>
      <c r="H5587" s="1478"/>
    </row>
    <row r="5588" spans="1:8">
      <c r="A5588" s="1383"/>
      <c r="E5588" s="1478"/>
      <c r="H5588" s="1478"/>
    </row>
    <row r="5589" spans="1:8">
      <c r="A5589" s="1383"/>
      <c r="E5589" s="1478"/>
      <c r="H5589" s="1478"/>
    </row>
    <row r="5590" spans="1:8">
      <c r="A5590" s="1383"/>
      <c r="E5590" s="1478"/>
      <c r="H5590" s="1478"/>
    </row>
    <row r="5591" spans="1:8">
      <c r="A5591" s="1383"/>
      <c r="E5591" s="1478"/>
      <c r="H5591" s="1478"/>
    </row>
    <row r="5592" spans="1:8">
      <c r="A5592" s="1383"/>
      <c r="E5592" s="1478"/>
      <c r="H5592" s="1478"/>
    </row>
    <row r="5593" spans="1:8">
      <c r="A5593" s="1383"/>
      <c r="E5593" s="1478"/>
      <c r="H5593" s="1478"/>
    </row>
    <row r="5594" spans="1:8">
      <c r="A5594" s="1383"/>
      <c r="E5594" s="1478"/>
      <c r="H5594" s="1478"/>
    </row>
    <row r="5595" spans="1:8">
      <c r="A5595" s="1383"/>
      <c r="E5595" s="1478"/>
      <c r="H5595" s="1478"/>
    </row>
    <row r="5596" spans="1:8">
      <c r="A5596" s="1383"/>
      <c r="E5596" s="1478"/>
      <c r="H5596" s="1478"/>
    </row>
    <row r="5597" spans="1:8">
      <c r="A5597" s="1383"/>
      <c r="E5597" s="1478"/>
      <c r="H5597" s="1478"/>
    </row>
    <row r="5598" spans="1:8">
      <c r="A5598" s="1383"/>
      <c r="E5598" s="1478"/>
      <c r="H5598" s="1478"/>
    </row>
    <row r="5599" spans="1:8">
      <c r="A5599" s="1383"/>
      <c r="E5599" s="1478"/>
      <c r="H5599" s="1478"/>
    </row>
    <row r="5600" spans="1:8">
      <c r="A5600" s="1383"/>
      <c r="E5600" s="1478"/>
      <c r="H5600" s="1478"/>
    </row>
    <row r="5601" spans="1:8">
      <c r="A5601" s="1383"/>
      <c r="E5601" s="1478"/>
      <c r="H5601" s="1478"/>
    </row>
    <row r="5602" spans="1:8">
      <c r="A5602" s="1383"/>
      <c r="E5602" s="1478"/>
      <c r="H5602" s="1478"/>
    </row>
    <row r="5603" spans="1:8">
      <c r="A5603" s="1383"/>
      <c r="E5603" s="1478"/>
      <c r="H5603" s="1478"/>
    </row>
    <row r="5604" spans="1:8">
      <c r="A5604" s="1383"/>
      <c r="E5604" s="1478"/>
      <c r="H5604" s="1478"/>
    </row>
    <row r="5605" spans="1:8">
      <c r="A5605" s="1383"/>
      <c r="E5605" s="1478"/>
      <c r="H5605" s="1478"/>
    </row>
    <row r="5606" spans="1:8">
      <c r="A5606" s="1383"/>
      <c r="E5606" s="1478"/>
      <c r="H5606" s="1478"/>
    </row>
    <row r="5607" spans="1:8">
      <c r="A5607" s="1383"/>
      <c r="E5607" s="1478"/>
      <c r="H5607" s="1478"/>
    </row>
    <row r="5608" spans="1:8">
      <c r="A5608" s="1383"/>
      <c r="E5608" s="1478"/>
      <c r="H5608" s="1478"/>
    </row>
    <row r="5609" spans="1:8">
      <c r="A5609" s="1383"/>
      <c r="E5609" s="1478"/>
      <c r="H5609" s="1478"/>
    </row>
    <row r="5610" spans="1:8">
      <c r="A5610" s="1383"/>
      <c r="E5610" s="1478"/>
      <c r="H5610" s="1478"/>
    </row>
    <row r="5611" spans="1:8">
      <c r="A5611" s="1383"/>
      <c r="E5611" s="1478"/>
      <c r="H5611" s="1478"/>
    </row>
    <row r="5612" spans="1:8">
      <c r="A5612" s="1383"/>
      <c r="E5612" s="1478"/>
      <c r="H5612" s="1478"/>
    </row>
    <row r="5613" spans="1:8">
      <c r="A5613" s="1383"/>
      <c r="E5613" s="1478"/>
      <c r="H5613" s="1478"/>
    </row>
    <row r="5614" spans="1:8">
      <c r="A5614" s="1383"/>
      <c r="E5614" s="1478"/>
      <c r="H5614" s="1478"/>
    </row>
    <row r="5615" spans="1:8">
      <c r="A5615" s="1383"/>
      <c r="E5615" s="1478"/>
      <c r="H5615" s="1478"/>
    </row>
    <row r="5616" spans="1:8">
      <c r="A5616" s="1383"/>
      <c r="E5616" s="1478"/>
      <c r="H5616" s="1478"/>
    </row>
    <row r="5617" spans="1:8">
      <c r="A5617" s="1383"/>
      <c r="E5617" s="1478"/>
      <c r="H5617" s="1478"/>
    </row>
    <row r="5618" spans="1:8">
      <c r="A5618" s="1383"/>
      <c r="E5618" s="1478"/>
      <c r="H5618" s="1478"/>
    </row>
    <row r="5619" spans="1:8">
      <c r="A5619" s="1383"/>
      <c r="E5619" s="1478"/>
      <c r="H5619" s="1478"/>
    </row>
    <row r="5620" spans="1:8">
      <c r="A5620" s="1383"/>
      <c r="E5620" s="1478"/>
      <c r="H5620" s="1478"/>
    </row>
    <row r="5621" spans="1:8">
      <c r="A5621" s="1383"/>
      <c r="E5621" s="1478"/>
      <c r="H5621" s="1478"/>
    </row>
    <row r="5622" spans="1:8">
      <c r="A5622" s="1383"/>
      <c r="E5622" s="1478"/>
      <c r="H5622" s="1478"/>
    </row>
    <row r="5623" spans="1:8">
      <c r="A5623" s="1383"/>
      <c r="E5623" s="1478"/>
      <c r="H5623" s="1478"/>
    </row>
    <row r="5624" spans="1:8">
      <c r="A5624" s="1383"/>
      <c r="E5624" s="1478"/>
      <c r="H5624" s="1478"/>
    </row>
    <row r="5625" spans="1:8">
      <c r="A5625" s="1383"/>
      <c r="E5625" s="1478"/>
      <c r="H5625" s="1478"/>
    </row>
    <row r="5626" spans="1:8">
      <c r="A5626" s="1383"/>
      <c r="E5626" s="1478"/>
      <c r="H5626" s="1478"/>
    </row>
    <row r="5627" spans="1:8">
      <c r="A5627" s="1383"/>
      <c r="E5627" s="1478"/>
      <c r="H5627" s="1478"/>
    </row>
    <row r="5628" spans="1:8">
      <c r="A5628" s="1383"/>
      <c r="E5628" s="1478"/>
      <c r="H5628" s="1478"/>
    </row>
    <row r="5629" spans="1:8">
      <c r="A5629" s="1383"/>
      <c r="E5629" s="1478"/>
      <c r="H5629" s="1478"/>
    </row>
    <row r="5630" spans="1:8">
      <c r="A5630" s="1383"/>
      <c r="E5630" s="1478"/>
      <c r="H5630" s="1478"/>
    </row>
    <row r="5631" spans="1:8">
      <c r="A5631" s="1383"/>
      <c r="E5631" s="1478"/>
      <c r="H5631" s="1478"/>
    </row>
    <row r="5632" spans="1:8">
      <c r="A5632" s="1383"/>
      <c r="E5632" s="1478"/>
      <c r="H5632" s="1478"/>
    </row>
    <row r="5633" spans="1:8">
      <c r="A5633" s="1383"/>
      <c r="E5633" s="1478"/>
      <c r="H5633" s="1478"/>
    </row>
    <row r="5634" spans="1:8">
      <c r="A5634" s="1383"/>
      <c r="E5634" s="1478"/>
      <c r="H5634" s="1478"/>
    </row>
    <row r="5635" spans="1:8">
      <c r="A5635" s="1383"/>
      <c r="E5635" s="1478"/>
      <c r="H5635" s="1478"/>
    </row>
    <row r="5636" spans="1:8">
      <c r="A5636" s="1383"/>
      <c r="E5636" s="1478"/>
      <c r="H5636" s="1478"/>
    </row>
    <row r="5637" spans="1:8">
      <c r="A5637" s="1383"/>
      <c r="E5637" s="1478"/>
      <c r="H5637" s="1478"/>
    </row>
    <row r="5638" spans="1:8">
      <c r="A5638" s="1383"/>
      <c r="E5638" s="1478"/>
      <c r="H5638" s="1478"/>
    </row>
    <row r="5639" spans="1:8">
      <c r="A5639" s="1383"/>
      <c r="E5639" s="1478"/>
      <c r="H5639" s="1478"/>
    </row>
    <row r="5640" spans="1:8">
      <c r="A5640" s="1383"/>
      <c r="E5640" s="1478"/>
      <c r="H5640" s="1478"/>
    </row>
    <row r="5641" spans="1:8">
      <c r="A5641" s="1383"/>
      <c r="E5641" s="1478"/>
      <c r="H5641" s="1478"/>
    </row>
    <row r="5642" spans="1:8">
      <c r="A5642" s="1383"/>
      <c r="E5642" s="1478"/>
      <c r="H5642" s="1478"/>
    </row>
    <row r="5643" spans="1:8">
      <c r="A5643" s="1383"/>
      <c r="E5643" s="1478"/>
      <c r="H5643" s="1478"/>
    </row>
    <row r="5644" spans="1:8">
      <c r="A5644" s="1383"/>
      <c r="E5644" s="1478"/>
      <c r="H5644" s="1478"/>
    </row>
    <row r="5645" spans="1:8">
      <c r="A5645" s="1383"/>
      <c r="E5645" s="1478"/>
      <c r="H5645" s="1478"/>
    </row>
    <row r="5646" spans="1:8">
      <c r="A5646" s="1383"/>
      <c r="E5646" s="1478"/>
      <c r="H5646" s="1478"/>
    </row>
    <row r="5647" spans="1:8">
      <c r="A5647" s="1383"/>
      <c r="E5647" s="1478"/>
      <c r="H5647" s="1478"/>
    </row>
    <row r="5648" spans="1:8">
      <c r="A5648" s="1383"/>
      <c r="E5648" s="1478"/>
      <c r="H5648" s="1478"/>
    </row>
    <row r="5649" spans="1:8">
      <c r="A5649" s="1383"/>
      <c r="E5649" s="1478"/>
      <c r="H5649" s="1478"/>
    </row>
    <row r="5650" spans="1:8">
      <c r="A5650" s="1383"/>
      <c r="E5650" s="1478"/>
      <c r="H5650" s="1478"/>
    </row>
    <row r="5651" spans="1:8">
      <c r="A5651" s="1383"/>
      <c r="E5651" s="1478"/>
      <c r="H5651" s="1478"/>
    </row>
    <row r="5652" spans="1:8">
      <c r="A5652" s="1383"/>
      <c r="E5652" s="1478"/>
      <c r="H5652" s="1478"/>
    </row>
    <row r="5653" spans="1:8">
      <c r="A5653" s="1383"/>
      <c r="E5653" s="1478"/>
      <c r="H5653" s="1478"/>
    </row>
    <row r="5654" spans="1:8">
      <c r="A5654" s="1383"/>
      <c r="E5654" s="1478"/>
      <c r="H5654" s="1478"/>
    </row>
    <row r="5655" spans="1:8">
      <c r="A5655" s="1383"/>
      <c r="E5655" s="1478"/>
      <c r="H5655" s="1478"/>
    </row>
    <row r="5656" spans="1:8">
      <c r="A5656" s="1383"/>
      <c r="E5656" s="1478"/>
      <c r="H5656" s="1478"/>
    </row>
    <row r="5657" spans="1:8">
      <c r="A5657" s="1383"/>
      <c r="E5657" s="1478"/>
      <c r="H5657" s="1478"/>
    </row>
    <row r="5658" spans="1:8">
      <c r="A5658" s="1383"/>
      <c r="E5658" s="1478"/>
      <c r="H5658" s="1478"/>
    </row>
    <row r="5659" spans="1:8">
      <c r="A5659" s="1383"/>
      <c r="E5659" s="1478"/>
      <c r="H5659" s="1478"/>
    </row>
    <row r="5660" spans="1:8">
      <c r="A5660" s="1383"/>
      <c r="E5660" s="1478"/>
      <c r="H5660" s="1478"/>
    </row>
    <row r="5661" spans="1:8">
      <c r="A5661" s="1383"/>
      <c r="E5661" s="1478"/>
      <c r="H5661" s="1478"/>
    </row>
    <row r="5662" spans="1:8">
      <c r="A5662" s="1383"/>
      <c r="E5662" s="1478"/>
      <c r="H5662" s="1478"/>
    </row>
    <row r="5663" spans="1:8">
      <c r="A5663" s="1383"/>
      <c r="E5663" s="1478"/>
      <c r="H5663" s="1478"/>
    </row>
    <row r="5664" spans="1:8">
      <c r="A5664" s="1383"/>
      <c r="E5664" s="1478"/>
      <c r="H5664" s="1478"/>
    </row>
    <row r="5665" spans="1:8">
      <c r="A5665" s="1383"/>
      <c r="E5665" s="1478"/>
      <c r="H5665" s="1478"/>
    </row>
    <row r="5666" spans="1:8">
      <c r="A5666" s="1383"/>
      <c r="E5666" s="1478"/>
      <c r="H5666" s="1478"/>
    </row>
    <row r="5667" spans="1:8">
      <c r="A5667" s="1383"/>
      <c r="E5667" s="1478"/>
      <c r="H5667" s="1478"/>
    </row>
    <row r="5668" spans="1:8">
      <c r="A5668" s="1383"/>
      <c r="E5668" s="1478"/>
      <c r="H5668" s="1478"/>
    </row>
    <row r="5669" spans="1:8">
      <c r="A5669" s="1383"/>
      <c r="E5669" s="1478"/>
      <c r="H5669" s="1478"/>
    </row>
    <row r="5670" spans="1:8">
      <c r="A5670" s="1383"/>
      <c r="E5670" s="1478"/>
      <c r="H5670" s="1478"/>
    </row>
    <row r="5671" spans="1:8">
      <c r="A5671" s="1383"/>
      <c r="E5671" s="1478"/>
      <c r="H5671" s="1478"/>
    </row>
    <row r="5672" spans="1:8">
      <c r="A5672" s="1383"/>
      <c r="E5672" s="1478"/>
      <c r="H5672" s="1478"/>
    </row>
    <row r="5673" spans="1:8">
      <c r="A5673" s="1383"/>
      <c r="E5673" s="1478"/>
      <c r="H5673" s="1478"/>
    </row>
    <row r="5674" spans="1:8">
      <c r="A5674" s="1383"/>
      <c r="E5674" s="1478"/>
      <c r="H5674" s="1478"/>
    </row>
    <row r="5675" spans="1:8">
      <c r="A5675" s="1383"/>
      <c r="E5675" s="1478"/>
      <c r="H5675" s="1478"/>
    </row>
    <row r="5676" spans="1:8">
      <c r="A5676" s="1383"/>
      <c r="E5676" s="1478"/>
      <c r="H5676" s="1478"/>
    </row>
    <row r="5677" spans="1:8">
      <c r="A5677" s="1383"/>
      <c r="E5677" s="1478"/>
      <c r="H5677" s="1478"/>
    </row>
    <row r="5678" spans="1:8">
      <c r="A5678" s="1383"/>
      <c r="E5678" s="1478"/>
      <c r="H5678" s="1478"/>
    </row>
    <row r="5679" spans="1:8">
      <c r="A5679" s="1383"/>
      <c r="E5679" s="1478"/>
      <c r="H5679" s="1478"/>
    </row>
    <row r="5680" spans="1:8">
      <c r="A5680" s="1383"/>
      <c r="E5680" s="1478"/>
      <c r="H5680" s="1478"/>
    </row>
    <row r="5681" spans="1:8">
      <c r="A5681" s="1383"/>
      <c r="E5681" s="1478"/>
      <c r="H5681" s="1478"/>
    </row>
    <row r="5682" spans="1:8">
      <c r="A5682" s="1383"/>
      <c r="E5682" s="1478"/>
      <c r="H5682" s="1478"/>
    </row>
    <row r="5683" spans="1:8">
      <c r="A5683" s="1383"/>
      <c r="E5683" s="1478"/>
      <c r="H5683" s="1478"/>
    </row>
    <row r="5684" spans="1:8">
      <c r="A5684" s="1383"/>
      <c r="E5684" s="1478"/>
      <c r="H5684" s="1478"/>
    </row>
    <row r="5685" spans="1:8">
      <c r="A5685" s="1383"/>
      <c r="E5685" s="1478"/>
      <c r="H5685" s="1478"/>
    </row>
    <row r="5686" spans="1:8">
      <c r="A5686" s="1383"/>
      <c r="E5686" s="1478"/>
      <c r="H5686" s="1478"/>
    </row>
    <row r="5687" spans="1:8">
      <c r="A5687" s="1383"/>
      <c r="E5687" s="1478"/>
      <c r="H5687" s="1478"/>
    </row>
    <row r="5688" spans="1:8">
      <c r="A5688" s="1383"/>
      <c r="E5688" s="1478"/>
      <c r="H5688" s="1478"/>
    </row>
    <row r="5689" spans="1:8">
      <c r="A5689" s="1383"/>
      <c r="E5689" s="1478"/>
      <c r="H5689" s="1478"/>
    </row>
    <row r="5690" spans="1:8">
      <c r="A5690" s="1383"/>
      <c r="E5690" s="1478"/>
      <c r="H5690" s="1478"/>
    </row>
    <row r="5691" spans="1:8">
      <c r="A5691" s="1383"/>
      <c r="E5691" s="1478"/>
      <c r="H5691" s="1478"/>
    </row>
    <row r="5692" spans="1:8">
      <c r="A5692" s="1383"/>
      <c r="E5692" s="1478"/>
      <c r="H5692" s="1478"/>
    </row>
    <row r="5693" spans="1:8">
      <c r="A5693" s="1383"/>
      <c r="E5693" s="1478"/>
      <c r="H5693" s="1478"/>
    </row>
    <row r="5694" spans="1:8">
      <c r="A5694" s="1383"/>
      <c r="E5694" s="1478"/>
      <c r="H5694" s="1478"/>
    </row>
    <row r="5695" spans="1:8">
      <c r="A5695" s="1383"/>
      <c r="E5695" s="1478"/>
      <c r="H5695" s="1478"/>
    </row>
    <row r="5696" spans="1:8">
      <c r="A5696" s="1383"/>
      <c r="E5696" s="1478"/>
      <c r="H5696" s="1478"/>
    </row>
    <row r="5697" spans="1:8">
      <c r="A5697" s="1383"/>
      <c r="E5697" s="1478"/>
      <c r="H5697" s="1478"/>
    </row>
    <row r="5698" spans="1:8">
      <c r="A5698" s="1383"/>
      <c r="E5698" s="1478"/>
      <c r="H5698" s="1478"/>
    </row>
    <row r="5699" spans="1:8">
      <c r="A5699" s="1383"/>
      <c r="E5699" s="1478"/>
      <c r="H5699" s="1478"/>
    </row>
    <row r="5700" spans="1:8">
      <c r="A5700" s="1383"/>
      <c r="E5700" s="1478"/>
      <c r="H5700" s="1478"/>
    </row>
    <row r="5701" spans="1:8">
      <c r="A5701" s="1383"/>
      <c r="E5701" s="1478"/>
      <c r="H5701" s="1478"/>
    </row>
    <row r="5702" spans="1:8">
      <c r="A5702" s="1383"/>
      <c r="E5702" s="1478"/>
      <c r="H5702" s="1478"/>
    </row>
    <row r="5703" spans="1:8">
      <c r="A5703" s="1383"/>
      <c r="E5703" s="1478"/>
      <c r="H5703" s="1478"/>
    </row>
    <row r="5704" spans="1:8">
      <c r="A5704" s="1383"/>
      <c r="E5704" s="1478"/>
      <c r="H5704" s="1478"/>
    </row>
    <row r="5705" spans="1:8">
      <c r="A5705" s="1383"/>
      <c r="E5705" s="1478"/>
      <c r="H5705" s="1478"/>
    </row>
    <row r="5706" spans="1:8">
      <c r="A5706" s="1383"/>
      <c r="E5706" s="1478"/>
      <c r="H5706" s="1478"/>
    </row>
    <row r="5707" spans="1:8">
      <c r="A5707" s="1383"/>
      <c r="E5707" s="1478"/>
      <c r="H5707" s="1478"/>
    </row>
    <row r="5708" spans="1:8">
      <c r="A5708" s="1383"/>
      <c r="E5708" s="1478"/>
      <c r="H5708" s="1478"/>
    </row>
    <row r="5709" spans="1:8">
      <c r="A5709" s="1383"/>
      <c r="E5709" s="1478"/>
      <c r="H5709" s="1478"/>
    </row>
    <row r="5710" spans="1:8">
      <c r="A5710" s="1383"/>
      <c r="E5710" s="1478"/>
      <c r="H5710" s="1478"/>
    </row>
    <row r="5711" spans="1:8">
      <c r="A5711" s="1383"/>
      <c r="E5711" s="1478"/>
      <c r="H5711" s="1478"/>
    </row>
    <row r="5712" spans="1:8">
      <c r="A5712" s="1383"/>
      <c r="E5712" s="1478"/>
      <c r="H5712" s="1478"/>
    </row>
    <row r="5713" spans="1:8">
      <c r="A5713" s="1383"/>
      <c r="E5713" s="1478"/>
      <c r="H5713" s="1478"/>
    </row>
    <row r="5714" spans="1:8">
      <c r="A5714" s="1383"/>
      <c r="E5714" s="1478"/>
      <c r="H5714" s="1478"/>
    </row>
    <row r="5715" spans="1:8">
      <c r="A5715" s="1383"/>
      <c r="E5715" s="1478"/>
      <c r="H5715" s="1478"/>
    </row>
    <row r="5716" spans="1:8">
      <c r="A5716" s="1383"/>
      <c r="E5716" s="1478"/>
      <c r="H5716" s="1478"/>
    </row>
    <row r="5717" spans="1:8">
      <c r="A5717" s="1383"/>
      <c r="E5717" s="1478"/>
      <c r="H5717" s="1478"/>
    </row>
    <row r="5718" spans="1:8">
      <c r="A5718" s="1383"/>
      <c r="E5718" s="1478"/>
      <c r="H5718" s="1478"/>
    </row>
    <row r="5719" spans="1:8">
      <c r="A5719" s="1383"/>
      <c r="E5719" s="1478"/>
      <c r="H5719" s="1478"/>
    </row>
    <row r="5720" spans="1:8">
      <c r="A5720" s="1383"/>
      <c r="E5720" s="1478"/>
      <c r="H5720" s="1478"/>
    </row>
    <row r="5721" spans="1:8">
      <c r="A5721" s="1383"/>
      <c r="E5721" s="1478"/>
      <c r="H5721" s="1478"/>
    </row>
    <row r="5722" spans="1:8">
      <c r="A5722" s="1383"/>
      <c r="E5722" s="1478"/>
      <c r="H5722" s="1478"/>
    </row>
    <row r="5723" spans="1:8">
      <c r="A5723" s="1383"/>
      <c r="E5723" s="1478"/>
      <c r="H5723" s="1478"/>
    </row>
    <row r="5724" spans="1:8">
      <c r="A5724" s="1383"/>
      <c r="E5724" s="1478"/>
      <c r="H5724" s="1478"/>
    </row>
    <row r="5725" spans="1:8">
      <c r="A5725" s="1383"/>
      <c r="E5725" s="1478"/>
      <c r="H5725" s="1478"/>
    </row>
    <row r="5726" spans="1:8">
      <c r="A5726" s="1383"/>
      <c r="E5726" s="1478"/>
      <c r="H5726" s="1478"/>
    </row>
    <row r="5727" spans="1:8">
      <c r="A5727" s="1383"/>
      <c r="E5727" s="1478"/>
      <c r="H5727" s="1478"/>
    </row>
    <row r="5728" spans="1:8">
      <c r="A5728" s="1383"/>
      <c r="E5728" s="1478"/>
      <c r="H5728" s="1478"/>
    </row>
    <row r="5729" spans="1:8">
      <c r="A5729" s="1383"/>
      <c r="E5729" s="1478"/>
      <c r="H5729" s="1478"/>
    </row>
    <row r="5730" spans="1:8">
      <c r="A5730" s="1383"/>
      <c r="E5730" s="1478"/>
      <c r="H5730" s="1478"/>
    </row>
    <row r="5731" spans="1:8">
      <c r="A5731" s="1383"/>
      <c r="E5731" s="1478"/>
      <c r="H5731" s="1478"/>
    </row>
    <row r="5732" spans="1:8">
      <c r="A5732" s="1383"/>
      <c r="E5732" s="1478"/>
      <c r="H5732" s="1478"/>
    </row>
    <row r="5733" spans="1:8">
      <c r="A5733" s="1383"/>
      <c r="E5733" s="1478"/>
      <c r="H5733" s="1478"/>
    </row>
    <row r="5734" spans="1:8">
      <c r="A5734" s="1383"/>
      <c r="E5734" s="1478"/>
      <c r="H5734" s="1478"/>
    </row>
    <row r="5735" spans="1:8">
      <c r="A5735" s="1383"/>
      <c r="E5735" s="1478"/>
      <c r="H5735" s="1478"/>
    </row>
    <row r="5736" spans="1:8">
      <c r="A5736" s="1383"/>
      <c r="E5736" s="1478"/>
      <c r="H5736" s="1478"/>
    </row>
    <row r="5737" spans="1:8">
      <c r="A5737" s="1383"/>
      <c r="E5737" s="1478"/>
      <c r="H5737" s="1478"/>
    </row>
    <row r="5738" spans="1:8">
      <c r="A5738" s="1383"/>
      <c r="E5738" s="1478"/>
      <c r="H5738" s="1478"/>
    </row>
    <row r="5739" spans="1:8">
      <c r="A5739" s="1383"/>
      <c r="E5739" s="1478"/>
      <c r="H5739" s="1478"/>
    </row>
    <row r="5740" spans="1:8">
      <c r="A5740" s="1383"/>
      <c r="E5740" s="1478"/>
      <c r="H5740" s="1478"/>
    </row>
    <row r="5741" spans="1:8">
      <c r="A5741" s="1383"/>
      <c r="E5741" s="1478"/>
      <c r="H5741" s="1478"/>
    </row>
    <row r="5742" spans="1:8">
      <c r="A5742" s="1383"/>
      <c r="E5742" s="1478"/>
      <c r="H5742" s="1478"/>
    </row>
    <row r="5743" spans="1:8">
      <c r="A5743" s="1383"/>
      <c r="E5743" s="1478"/>
      <c r="H5743" s="1478"/>
    </row>
    <row r="5744" spans="1:8">
      <c r="A5744" s="1383"/>
      <c r="E5744" s="1478"/>
      <c r="H5744" s="1478"/>
    </row>
    <row r="5745" spans="1:8">
      <c r="A5745" s="1383"/>
      <c r="E5745" s="1478"/>
      <c r="H5745" s="1478"/>
    </row>
    <row r="5746" spans="1:8">
      <c r="A5746" s="1383"/>
      <c r="E5746" s="1478"/>
      <c r="H5746" s="1478"/>
    </row>
    <row r="5747" spans="1:8">
      <c r="A5747" s="1383"/>
      <c r="E5747" s="1478"/>
      <c r="H5747" s="1478"/>
    </row>
    <row r="5748" spans="1:8">
      <c r="A5748" s="1383"/>
      <c r="E5748" s="1478"/>
      <c r="H5748" s="1478"/>
    </row>
    <row r="5749" spans="1:8">
      <c r="A5749" s="1383"/>
      <c r="E5749" s="1478"/>
      <c r="H5749" s="1478"/>
    </row>
    <row r="5750" spans="1:8">
      <c r="A5750" s="1383"/>
      <c r="E5750" s="1478"/>
      <c r="H5750" s="1478"/>
    </row>
    <row r="5751" spans="1:8">
      <c r="A5751" s="1383"/>
      <c r="E5751" s="1478"/>
      <c r="H5751" s="1478"/>
    </row>
    <row r="5752" spans="1:8">
      <c r="A5752" s="1383"/>
      <c r="E5752" s="1478"/>
      <c r="H5752" s="1478"/>
    </row>
    <row r="5753" spans="1:8">
      <c r="A5753" s="1383"/>
      <c r="E5753" s="1478"/>
      <c r="H5753" s="1478"/>
    </row>
    <row r="5754" spans="1:8">
      <c r="A5754" s="1383"/>
      <c r="E5754" s="1478"/>
      <c r="H5754" s="1478"/>
    </row>
    <row r="5755" spans="1:8">
      <c r="A5755" s="1383"/>
      <c r="E5755" s="1478"/>
      <c r="H5755" s="1478"/>
    </row>
    <row r="5756" spans="1:8">
      <c r="A5756" s="1383"/>
      <c r="E5756" s="1478"/>
      <c r="H5756" s="1478"/>
    </row>
    <row r="5757" spans="1:8">
      <c r="A5757" s="1383"/>
      <c r="E5757" s="1478"/>
      <c r="H5757" s="1478"/>
    </row>
    <row r="5758" spans="1:8">
      <c r="A5758" s="1383"/>
      <c r="E5758" s="1478"/>
      <c r="H5758" s="1478"/>
    </row>
    <row r="5759" spans="1:8">
      <c r="A5759" s="1383"/>
      <c r="E5759" s="1478"/>
      <c r="H5759" s="1478"/>
    </row>
    <row r="5760" spans="1:8">
      <c r="A5760" s="1383"/>
      <c r="E5760" s="1478"/>
      <c r="H5760" s="1478"/>
    </row>
    <row r="5761" spans="1:8">
      <c r="A5761" s="1383"/>
      <c r="E5761" s="1478"/>
      <c r="H5761" s="1478"/>
    </row>
    <row r="5762" spans="1:8">
      <c r="A5762" s="1383"/>
      <c r="E5762" s="1478"/>
      <c r="H5762" s="1478"/>
    </row>
    <row r="5763" spans="1:8">
      <c r="A5763" s="1383"/>
      <c r="E5763" s="1478"/>
      <c r="H5763" s="1478"/>
    </row>
    <row r="5764" spans="1:8">
      <c r="A5764" s="1383"/>
      <c r="E5764" s="1478"/>
      <c r="H5764" s="1478"/>
    </row>
    <row r="5765" spans="1:8">
      <c r="A5765" s="1383"/>
      <c r="E5765" s="1478"/>
      <c r="H5765" s="1478"/>
    </row>
    <row r="5766" spans="1:8">
      <c r="A5766" s="1383"/>
      <c r="E5766" s="1478"/>
      <c r="H5766" s="1478"/>
    </row>
    <row r="5767" spans="1:8">
      <c r="A5767" s="1383"/>
      <c r="E5767" s="1478"/>
      <c r="H5767" s="1478"/>
    </row>
    <row r="5768" spans="1:8">
      <c r="A5768" s="1383"/>
      <c r="E5768" s="1478"/>
      <c r="H5768" s="1478"/>
    </row>
    <row r="5769" spans="1:8">
      <c r="A5769" s="1383"/>
      <c r="E5769" s="1478"/>
      <c r="H5769" s="1478"/>
    </row>
    <row r="5770" spans="1:8">
      <c r="A5770" s="1383"/>
      <c r="E5770" s="1478"/>
      <c r="H5770" s="1478"/>
    </row>
    <row r="5771" spans="1:8">
      <c r="A5771" s="1383"/>
      <c r="E5771" s="1478"/>
      <c r="H5771" s="1478"/>
    </row>
    <row r="5772" spans="1:8">
      <c r="A5772" s="1383"/>
      <c r="E5772" s="1478"/>
      <c r="H5772" s="1478"/>
    </row>
    <row r="5773" spans="1:8">
      <c r="A5773" s="1383"/>
      <c r="E5773" s="1478"/>
      <c r="H5773" s="1478"/>
    </row>
    <row r="5774" spans="1:8">
      <c r="A5774" s="1383"/>
      <c r="E5774" s="1478"/>
      <c r="H5774" s="1478"/>
    </row>
    <row r="5775" spans="1:8">
      <c r="A5775" s="1383"/>
      <c r="E5775" s="1478"/>
      <c r="H5775" s="1478"/>
    </row>
    <row r="5776" spans="1:8">
      <c r="A5776" s="1383"/>
      <c r="E5776" s="1478"/>
      <c r="H5776" s="1478"/>
    </row>
    <row r="5777" spans="1:8">
      <c r="A5777" s="1383"/>
      <c r="E5777" s="1478"/>
      <c r="H5777" s="1478"/>
    </row>
    <row r="5778" spans="1:8">
      <c r="A5778" s="1383"/>
      <c r="E5778" s="1478"/>
      <c r="H5778" s="1478"/>
    </row>
    <row r="5779" spans="1:8">
      <c r="A5779" s="1383"/>
      <c r="E5779" s="1478"/>
      <c r="H5779" s="1478"/>
    </row>
    <row r="5780" spans="1:8">
      <c r="A5780" s="1383"/>
      <c r="E5780" s="1478"/>
      <c r="H5780" s="1478"/>
    </row>
    <row r="5781" spans="1:8">
      <c r="A5781" s="1383"/>
      <c r="E5781" s="1478"/>
      <c r="H5781" s="1478"/>
    </row>
    <row r="5782" spans="1:8">
      <c r="A5782" s="1383"/>
      <c r="E5782" s="1478"/>
      <c r="H5782" s="1478"/>
    </row>
    <row r="5783" spans="1:8">
      <c r="A5783" s="1383"/>
      <c r="E5783" s="1478"/>
      <c r="H5783" s="1478"/>
    </row>
    <row r="5784" spans="1:8">
      <c r="A5784" s="1383"/>
      <c r="E5784" s="1478"/>
      <c r="H5784" s="1478"/>
    </row>
    <row r="5785" spans="1:8">
      <c r="A5785" s="1383"/>
      <c r="E5785" s="1478"/>
      <c r="H5785" s="1478"/>
    </row>
    <row r="5786" spans="1:8">
      <c r="A5786" s="1383"/>
      <c r="E5786" s="1478"/>
      <c r="H5786" s="1478"/>
    </row>
    <row r="5787" spans="1:8">
      <c r="A5787" s="1383"/>
      <c r="E5787" s="1478"/>
      <c r="H5787" s="1478"/>
    </row>
    <row r="5788" spans="1:8">
      <c r="A5788" s="1383"/>
      <c r="E5788" s="1478"/>
      <c r="H5788" s="1478"/>
    </row>
    <row r="5789" spans="1:8">
      <c r="A5789" s="1383"/>
      <c r="E5789" s="1478"/>
      <c r="H5789" s="1478"/>
    </row>
    <row r="5790" spans="1:8">
      <c r="A5790" s="1383"/>
      <c r="E5790" s="1478"/>
      <c r="H5790" s="1478"/>
    </row>
    <row r="5791" spans="1:8">
      <c r="A5791" s="1383"/>
      <c r="E5791" s="1478"/>
      <c r="H5791" s="1478"/>
    </row>
    <row r="5792" spans="1:8">
      <c r="A5792" s="1383"/>
      <c r="E5792" s="1478"/>
      <c r="H5792" s="1478"/>
    </row>
    <row r="5793" spans="1:8">
      <c r="A5793" s="1383"/>
      <c r="E5793" s="1478"/>
      <c r="H5793" s="1478"/>
    </row>
    <row r="5794" spans="1:8">
      <c r="A5794" s="1383"/>
      <c r="E5794" s="1478"/>
      <c r="H5794" s="1478"/>
    </row>
    <row r="5795" spans="1:8">
      <c r="A5795" s="1383"/>
      <c r="E5795" s="1478"/>
      <c r="H5795" s="1478"/>
    </row>
    <row r="5796" spans="1:8">
      <c r="A5796" s="1383"/>
      <c r="E5796" s="1478"/>
      <c r="H5796" s="1478"/>
    </row>
    <row r="5797" spans="1:8">
      <c r="A5797" s="1383"/>
      <c r="E5797" s="1478"/>
      <c r="H5797" s="1478"/>
    </row>
    <row r="5798" spans="1:8">
      <c r="A5798" s="1383"/>
      <c r="E5798" s="1478"/>
      <c r="H5798" s="1478"/>
    </row>
    <row r="5799" spans="1:8">
      <c r="A5799" s="1383"/>
      <c r="E5799" s="1478"/>
      <c r="H5799" s="1478"/>
    </row>
    <row r="5800" spans="1:8">
      <c r="A5800" s="1383"/>
      <c r="E5800" s="1478"/>
      <c r="H5800" s="1478"/>
    </row>
    <row r="5801" spans="1:8">
      <c r="A5801" s="1383"/>
      <c r="E5801" s="1478"/>
      <c r="H5801" s="1478"/>
    </row>
    <row r="5802" spans="1:8">
      <c r="A5802" s="1383"/>
      <c r="E5802" s="1478"/>
      <c r="H5802" s="1478"/>
    </row>
    <row r="5803" spans="1:8">
      <c r="A5803" s="1383"/>
      <c r="E5803" s="1478"/>
      <c r="H5803" s="1478"/>
    </row>
    <row r="5804" spans="1:8">
      <c r="A5804" s="1383"/>
      <c r="E5804" s="1478"/>
      <c r="H5804" s="1478"/>
    </row>
    <row r="5805" spans="1:8">
      <c r="A5805" s="1383"/>
      <c r="E5805" s="1478"/>
      <c r="H5805" s="1478"/>
    </row>
    <row r="5806" spans="1:8">
      <c r="A5806" s="1383"/>
      <c r="E5806" s="1478"/>
      <c r="H5806" s="1478"/>
    </row>
    <row r="5807" spans="1:8">
      <c r="A5807" s="1383"/>
      <c r="E5807" s="1478"/>
      <c r="H5807" s="1478"/>
    </row>
    <row r="5808" spans="1:8">
      <c r="A5808" s="1383"/>
      <c r="E5808" s="1478"/>
      <c r="H5808" s="1478"/>
    </row>
    <row r="5809" spans="1:8">
      <c r="A5809" s="1383"/>
      <c r="E5809" s="1478"/>
      <c r="H5809" s="1478"/>
    </row>
    <row r="5810" spans="1:8">
      <c r="A5810" s="1383"/>
      <c r="E5810" s="1478"/>
      <c r="H5810" s="1478"/>
    </row>
    <row r="5811" spans="1:8">
      <c r="A5811" s="1383"/>
      <c r="E5811" s="1478"/>
      <c r="H5811" s="1478"/>
    </row>
    <row r="5812" spans="1:8">
      <c r="A5812" s="1383"/>
      <c r="E5812" s="1478"/>
      <c r="H5812" s="1478"/>
    </row>
    <row r="5813" spans="1:8">
      <c r="A5813" s="1383"/>
      <c r="E5813" s="1478"/>
      <c r="H5813" s="1478"/>
    </row>
    <row r="5814" spans="1:8">
      <c r="A5814" s="1383"/>
      <c r="E5814" s="1478"/>
      <c r="H5814" s="1478"/>
    </row>
    <row r="5815" spans="1:8">
      <c r="A5815" s="1383"/>
      <c r="E5815" s="1478"/>
      <c r="H5815" s="1478"/>
    </row>
    <row r="5816" spans="1:8">
      <c r="A5816" s="1383"/>
      <c r="E5816" s="1478"/>
      <c r="H5816" s="1478"/>
    </row>
    <row r="5817" spans="1:8">
      <c r="A5817" s="1383"/>
      <c r="E5817" s="1478"/>
      <c r="H5817" s="1478"/>
    </row>
    <row r="5818" spans="1:8">
      <c r="A5818" s="1383"/>
      <c r="E5818" s="1478"/>
      <c r="H5818" s="1478"/>
    </row>
    <row r="5819" spans="1:8">
      <c r="A5819" s="1383"/>
      <c r="E5819" s="1478"/>
      <c r="H5819" s="1478"/>
    </row>
    <row r="5820" spans="1:8">
      <c r="A5820" s="1383"/>
      <c r="E5820" s="1478"/>
      <c r="H5820" s="1478"/>
    </row>
    <row r="5821" spans="1:8">
      <c r="A5821" s="1383"/>
      <c r="E5821" s="1478"/>
      <c r="H5821" s="1478"/>
    </row>
    <row r="5822" spans="1:8">
      <c r="A5822" s="1383"/>
      <c r="E5822" s="1478"/>
      <c r="H5822" s="1478"/>
    </row>
    <row r="5823" spans="1:8">
      <c r="A5823" s="1383"/>
      <c r="E5823" s="1478"/>
      <c r="H5823" s="1478"/>
    </row>
    <row r="5824" spans="1:8">
      <c r="A5824" s="1383"/>
      <c r="E5824" s="1478"/>
      <c r="H5824" s="1478"/>
    </row>
    <row r="5825" spans="1:8">
      <c r="A5825" s="1383"/>
      <c r="E5825" s="1478"/>
      <c r="H5825" s="1478"/>
    </row>
    <row r="5826" spans="1:8">
      <c r="A5826" s="1383"/>
      <c r="E5826" s="1478"/>
      <c r="H5826" s="1478"/>
    </row>
    <row r="5827" spans="1:8">
      <c r="A5827" s="1383"/>
      <c r="E5827" s="1478"/>
      <c r="H5827" s="1478"/>
    </row>
    <row r="5828" spans="1:8">
      <c r="A5828" s="1383"/>
      <c r="E5828" s="1478"/>
      <c r="H5828" s="1478"/>
    </row>
    <row r="5829" spans="1:8">
      <c r="A5829" s="1383"/>
      <c r="E5829" s="1478"/>
      <c r="H5829" s="1478"/>
    </row>
    <row r="5830" spans="1:8">
      <c r="A5830" s="1383"/>
      <c r="E5830" s="1478"/>
      <c r="H5830" s="1478"/>
    </row>
    <row r="5831" spans="1:8">
      <c r="A5831" s="1383"/>
      <c r="E5831" s="1478"/>
      <c r="H5831" s="1478"/>
    </row>
    <row r="5832" spans="1:8">
      <c r="A5832" s="1383"/>
      <c r="E5832" s="1478"/>
      <c r="H5832" s="1478"/>
    </row>
    <row r="5833" spans="1:8">
      <c r="A5833" s="1383"/>
      <c r="E5833" s="1478"/>
      <c r="H5833" s="1478"/>
    </row>
    <row r="5834" spans="1:8">
      <c r="A5834" s="1383"/>
      <c r="E5834" s="1478"/>
      <c r="H5834" s="1478"/>
    </row>
    <row r="5835" spans="1:8">
      <c r="A5835" s="1383"/>
      <c r="E5835" s="1478"/>
      <c r="H5835" s="1478"/>
    </row>
    <row r="5836" spans="1:8">
      <c r="A5836" s="1383"/>
      <c r="E5836" s="1478"/>
      <c r="H5836" s="1478"/>
    </row>
    <row r="5837" spans="1:8">
      <c r="A5837" s="1383"/>
      <c r="E5837" s="1478"/>
      <c r="H5837" s="1478"/>
    </row>
    <row r="5838" spans="1:8">
      <c r="A5838" s="1383"/>
      <c r="E5838" s="1478"/>
      <c r="H5838" s="1478"/>
    </row>
    <row r="5839" spans="1:8">
      <c r="A5839" s="1383"/>
      <c r="E5839" s="1478"/>
      <c r="H5839" s="1478"/>
    </row>
    <row r="5840" spans="1:8">
      <c r="A5840" s="1383"/>
      <c r="E5840" s="1478"/>
      <c r="H5840" s="1478"/>
    </row>
    <row r="5841" spans="1:8">
      <c r="A5841" s="1383"/>
      <c r="E5841" s="1478"/>
      <c r="H5841" s="1478"/>
    </row>
    <row r="5842" spans="1:8">
      <c r="A5842" s="1383"/>
      <c r="E5842" s="1478"/>
      <c r="H5842" s="1478"/>
    </row>
    <row r="5843" spans="1:8">
      <c r="A5843" s="1383"/>
      <c r="E5843" s="1478"/>
      <c r="H5843" s="1478"/>
    </row>
    <row r="5844" spans="1:8">
      <c r="A5844" s="1383"/>
      <c r="E5844" s="1478"/>
      <c r="H5844" s="1478"/>
    </row>
    <row r="5845" spans="1:8">
      <c r="A5845" s="1383"/>
      <c r="E5845" s="1478"/>
      <c r="H5845" s="1478"/>
    </row>
    <row r="5846" spans="1:8">
      <c r="A5846" s="1383"/>
      <c r="E5846" s="1478"/>
      <c r="H5846" s="1478"/>
    </row>
    <row r="5847" spans="1:8">
      <c r="A5847" s="1383"/>
      <c r="E5847" s="1478"/>
      <c r="H5847" s="1478"/>
    </row>
    <row r="5848" spans="1:8">
      <c r="A5848" s="1383"/>
      <c r="E5848" s="1478"/>
      <c r="H5848" s="1478"/>
    </row>
    <row r="5849" spans="1:8">
      <c r="A5849" s="1383"/>
      <c r="E5849" s="1478"/>
      <c r="H5849" s="1478"/>
    </row>
    <row r="5850" spans="1:8">
      <c r="A5850" s="1383"/>
      <c r="E5850" s="1478"/>
      <c r="H5850" s="1478"/>
    </row>
    <row r="5851" spans="1:8">
      <c r="A5851" s="1383"/>
      <c r="E5851" s="1478"/>
      <c r="H5851" s="1478"/>
    </row>
    <row r="5852" spans="1:8">
      <c r="A5852" s="1383"/>
      <c r="E5852" s="1478"/>
      <c r="H5852" s="1478"/>
    </row>
    <row r="5853" spans="1:8">
      <c r="A5853" s="1383"/>
      <c r="E5853" s="1478"/>
      <c r="H5853" s="1478"/>
    </row>
    <row r="5854" spans="1:8">
      <c r="A5854" s="1383"/>
      <c r="E5854" s="1478"/>
      <c r="H5854" s="1478"/>
    </row>
    <row r="5855" spans="1:8">
      <c r="A5855" s="1383"/>
      <c r="E5855" s="1478"/>
      <c r="H5855" s="1478"/>
    </row>
    <row r="5856" spans="1:8">
      <c r="A5856" s="1383"/>
      <c r="E5856" s="1478"/>
      <c r="H5856" s="1478"/>
    </row>
    <row r="5857" spans="1:8">
      <c r="A5857" s="1383"/>
      <c r="E5857" s="1478"/>
      <c r="H5857" s="1478"/>
    </row>
    <row r="5858" spans="1:8">
      <c r="A5858" s="1383"/>
      <c r="E5858" s="1478"/>
      <c r="H5858" s="1478"/>
    </row>
    <row r="5859" spans="1:8">
      <c r="A5859" s="1383"/>
      <c r="E5859" s="1478"/>
      <c r="H5859" s="1478"/>
    </row>
    <row r="5860" spans="1:8">
      <c r="A5860" s="1383"/>
      <c r="E5860" s="1478"/>
      <c r="H5860" s="1478"/>
    </row>
    <row r="5861" spans="1:8">
      <c r="A5861" s="1383"/>
      <c r="E5861" s="1478"/>
      <c r="H5861" s="1478"/>
    </row>
    <row r="5862" spans="1:8">
      <c r="A5862" s="1383"/>
      <c r="E5862" s="1478"/>
      <c r="H5862" s="1478"/>
    </row>
    <row r="5863" spans="1:8">
      <c r="A5863" s="1383"/>
      <c r="E5863" s="1478"/>
      <c r="H5863" s="1478"/>
    </row>
    <row r="5864" spans="1:8">
      <c r="A5864" s="1383"/>
      <c r="E5864" s="1478"/>
      <c r="H5864" s="1478"/>
    </row>
    <row r="5865" spans="1:8">
      <c r="A5865" s="1383"/>
      <c r="E5865" s="1478"/>
      <c r="H5865" s="1478"/>
    </row>
    <row r="5866" spans="1:8">
      <c r="A5866" s="1383"/>
      <c r="E5866" s="1478"/>
      <c r="H5866" s="1478"/>
    </row>
    <row r="5867" spans="1:8">
      <c r="A5867" s="1383"/>
      <c r="E5867" s="1478"/>
      <c r="H5867" s="1478"/>
    </row>
    <row r="5868" spans="1:8">
      <c r="A5868" s="1383"/>
      <c r="E5868" s="1478"/>
      <c r="H5868" s="1478"/>
    </row>
    <row r="5869" spans="1:8">
      <c r="A5869" s="1383"/>
      <c r="E5869" s="1478"/>
      <c r="H5869" s="1478"/>
    </row>
    <row r="5870" spans="1:8">
      <c r="A5870" s="1383"/>
      <c r="E5870" s="1478"/>
      <c r="H5870" s="1478"/>
    </row>
    <row r="5871" spans="1:8">
      <c r="A5871" s="1383"/>
      <c r="E5871" s="1478"/>
      <c r="H5871" s="1478"/>
    </row>
    <row r="5872" spans="1:8">
      <c r="A5872" s="1383"/>
      <c r="E5872" s="1478"/>
      <c r="H5872" s="1478"/>
    </row>
    <row r="5873" spans="1:8">
      <c r="A5873" s="1383"/>
      <c r="E5873" s="1478"/>
      <c r="H5873" s="1478"/>
    </row>
    <row r="5874" spans="1:8">
      <c r="A5874" s="1383"/>
      <c r="E5874" s="1478"/>
      <c r="H5874" s="1478"/>
    </row>
    <row r="5875" spans="1:8">
      <c r="A5875" s="1383"/>
      <c r="E5875" s="1478"/>
      <c r="H5875" s="1478"/>
    </row>
    <row r="5876" spans="1:8">
      <c r="A5876" s="1383"/>
      <c r="E5876" s="1478"/>
      <c r="H5876" s="1478"/>
    </row>
    <row r="5877" spans="1:8">
      <c r="A5877" s="1383"/>
      <c r="E5877" s="1478"/>
      <c r="H5877" s="1478"/>
    </row>
    <row r="5878" spans="1:8">
      <c r="A5878" s="1383"/>
      <c r="E5878" s="1478"/>
      <c r="H5878" s="1478"/>
    </row>
    <row r="5879" spans="1:8">
      <c r="A5879" s="1383"/>
      <c r="E5879" s="1478"/>
      <c r="H5879" s="1478"/>
    </row>
    <row r="5880" spans="1:8">
      <c r="A5880" s="1383"/>
      <c r="E5880" s="1478"/>
      <c r="H5880" s="1478"/>
    </row>
    <row r="5881" spans="1:8">
      <c r="A5881" s="1383"/>
      <c r="E5881" s="1478"/>
      <c r="H5881" s="1478"/>
    </row>
    <row r="5882" spans="1:8">
      <c r="A5882" s="1383"/>
      <c r="E5882" s="1478"/>
      <c r="H5882" s="1478"/>
    </row>
    <row r="5883" spans="1:8">
      <c r="A5883" s="1383"/>
      <c r="E5883" s="1478"/>
      <c r="H5883" s="1478"/>
    </row>
    <row r="5884" spans="1:8">
      <c r="A5884" s="1383"/>
      <c r="E5884" s="1478"/>
      <c r="H5884" s="1478"/>
    </row>
    <row r="5885" spans="1:8">
      <c r="A5885" s="1383"/>
      <c r="E5885" s="1478"/>
      <c r="H5885" s="1478"/>
    </row>
    <row r="5886" spans="1:8">
      <c r="A5886" s="1383"/>
      <c r="E5886" s="1478"/>
      <c r="H5886" s="1478"/>
    </row>
    <row r="5887" spans="1:8">
      <c r="A5887" s="1383"/>
      <c r="E5887" s="1478"/>
      <c r="H5887" s="1478"/>
    </row>
    <row r="5888" spans="1:8">
      <c r="A5888" s="1383"/>
      <c r="E5888" s="1478"/>
      <c r="H5888" s="1478"/>
    </row>
    <row r="5889" spans="1:8">
      <c r="A5889" s="1383"/>
      <c r="E5889" s="1478"/>
      <c r="H5889" s="1478"/>
    </row>
    <row r="5890" spans="1:8">
      <c r="A5890" s="1383"/>
      <c r="E5890" s="1478"/>
      <c r="H5890" s="1478"/>
    </row>
    <row r="5891" spans="1:8">
      <c r="A5891" s="1383"/>
      <c r="E5891" s="1478"/>
      <c r="H5891" s="1478"/>
    </row>
    <row r="5892" spans="1:8">
      <c r="A5892" s="1383"/>
      <c r="E5892" s="1478"/>
      <c r="H5892" s="1478"/>
    </row>
    <row r="5893" spans="1:8">
      <c r="A5893" s="1383"/>
      <c r="E5893" s="1478"/>
      <c r="H5893" s="1478"/>
    </row>
    <row r="5894" spans="1:8">
      <c r="A5894" s="1383"/>
      <c r="E5894" s="1478"/>
      <c r="H5894" s="1478"/>
    </row>
    <row r="5895" spans="1:8">
      <c r="A5895" s="1383"/>
      <c r="E5895" s="1478"/>
      <c r="H5895" s="1478"/>
    </row>
    <row r="5896" spans="1:8">
      <c r="A5896" s="1383"/>
      <c r="E5896" s="1478"/>
      <c r="H5896" s="1478"/>
    </row>
    <row r="5897" spans="1:8">
      <c r="A5897" s="1383"/>
      <c r="E5897" s="1478"/>
      <c r="H5897" s="1478"/>
    </row>
    <row r="5898" spans="1:8">
      <c r="A5898" s="1383"/>
      <c r="E5898" s="1478"/>
      <c r="H5898" s="1478"/>
    </row>
    <row r="5899" spans="1:8">
      <c r="A5899" s="1383"/>
      <c r="E5899" s="1478"/>
      <c r="H5899" s="1478"/>
    </row>
    <row r="5900" spans="1:8">
      <c r="A5900" s="1383"/>
      <c r="E5900" s="1478"/>
      <c r="H5900" s="1478"/>
    </row>
    <row r="5901" spans="1:8">
      <c r="A5901" s="1383"/>
      <c r="E5901" s="1478"/>
      <c r="H5901" s="1478"/>
    </row>
    <row r="5902" spans="1:8">
      <c r="A5902" s="1383"/>
      <c r="E5902" s="1478"/>
      <c r="H5902" s="1478"/>
    </row>
    <row r="5903" spans="1:8">
      <c r="A5903" s="1383"/>
      <c r="E5903" s="1478"/>
      <c r="H5903" s="1478"/>
    </row>
    <row r="5904" spans="1:8">
      <c r="A5904" s="1383"/>
      <c r="E5904" s="1478"/>
      <c r="H5904" s="1478"/>
    </row>
    <row r="5905" spans="1:8">
      <c r="A5905" s="1383"/>
      <c r="E5905" s="1478"/>
      <c r="H5905" s="1478"/>
    </row>
    <row r="5906" spans="1:8">
      <c r="A5906" s="1383"/>
      <c r="E5906" s="1478"/>
      <c r="H5906" s="1478"/>
    </row>
    <row r="5907" spans="1:8">
      <c r="A5907" s="1383"/>
      <c r="E5907" s="1478"/>
      <c r="H5907" s="1478"/>
    </row>
    <row r="5908" spans="1:8">
      <c r="A5908" s="1383"/>
      <c r="E5908" s="1478"/>
      <c r="H5908" s="1478"/>
    </row>
    <row r="5909" spans="1:8">
      <c r="A5909" s="1383"/>
      <c r="E5909" s="1478"/>
      <c r="H5909" s="1478"/>
    </row>
    <row r="5910" spans="1:8">
      <c r="A5910" s="1383"/>
      <c r="E5910" s="1478"/>
      <c r="H5910" s="1478"/>
    </row>
    <row r="5911" spans="1:8">
      <c r="A5911" s="1383"/>
      <c r="E5911" s="1478"/>
      <c r="H5911" s="1478"/>
    </row>
    <row r="5912" spans="1:8">
      <c r="A5912" s="1383"/>
      <c r="E5912" s="1478"/>
      <c r="H5912" s="1478"/>
    </row>
    <row r="5913" spans="1:8">
      <c r="A5913" s="1383"/>
      <c r="E5913" s="1478"/>
      <c r="H5913" s="1478"/>
    </row>
    <row r="5914" spans="1:8">
      <c r="A5914" s="1383"/>
      <c r="E5914" s="1478"/>
      <c r="H5914" s="1478"/>
    </row>
    <row r="5915" spans="1:8">
      <c r="A5915" s="1383"/>
      <c r="E5915" s="1478"/>
      <c r="H5915" s="1478"/>
    </row>
    <row r="5916" spans="1:8">
      <c r="A5916" s="1383"/>
      <c r="E5916" s="1478"/>
      <c r="H5916" s="1478"/>
    </row>
    <row r="5917" spans="1:8">
      <c r="A5917" s="1383"/>
      <c r="E5917" s="1478"/>
      <c r="H5917" s="1478"/>
    </row>
    <row r="5918" spans="1:8">
      <c r="A5918" s="1383"/>
      <c r="E5918" s="1478"/>
      <c r="H5918" s="1478"/>
    </row>
    <row r="5919" spans="1:8">
      <c r="A5919" s="1383"/>
      <c r="E5919" s="1478"/>
      <c r="H5919" s="1478"/>
    </row>
    <row r="5920" spans="1:8">
      <c r="A5920" s="1383"/>
      <c r="E5920" s="1478"/>
      <c r="H5920" s="1478"/>
    </row>
    <row r="5921" spans="1:8">
      <c r="A5921" s="1383"/>
      <c r="E5921" s="1478"/>
      <c r="H5921" s="1478"/>
    </row>
    <row r="5922" spans="1:8">
      <c r="A5922" s="1383"/>
      <c r="E5922" s="1478"/>
      <c r="H5922" s="1478"/>
    </row>
    <row r="5923" spans="1:8">
      <c r="A5923" s="1383"/>
      <c r="E5923" s="1478"/>
      <c r="H5923" s="1478"/>
    </row>
    <row r="5924" spans="1:8">
      <c r="A5924" s="1383"/>
      <c r="E5924" s="1478"/>
      <c r="H5924" s="1478"/>
    </row>
    <row r="5925" spans="1:8">
      <c r="A5925" s="1383"/>
      <c r="E5925" s="1478"/>
      <c r="H5925" s="1478"/>
    </row>
    <row r="5926" spans="1:8">
      <c r="A5926" s="1383"/>
      <c r="E5926" s="1478"/>
      <c r="H5926" s="1478"/>
    </row>
    <row r="5927" spans="1:8">
      <c r="A5927" s="1383"/>
      <c r="E5927" s="1478"/>
      <c r="H5927" s="1478"/>
    </row>
    <row r="5928" spans="1:8">
      <c r="A5928" s="1383"/>
      <c r="E5928" s="1478"/>
      <c r="H5928" s="1478"/>
    </row>
    <row r="5929" spans="1:8">
      <c r="A5929" s="1383"/>
      <c r="E5929" s="1478"/>
      <c r="H5929" s="1478"/>
    </row>
    <row r="5930" spans="1:8">
      <c r="A5930" s="1383"/>
      <c r="E5930" s="1478"/>
      <c r="H5930" s="1478"/>
    </row>
    <row r="5931" spans="1:8">
      <c r="A5931" s="1383"/>
      <c r="E5931" s="1478"/>
      <c r="H5931" s="1478"/>
    </row>
    <row r="5932" spans="1:8">
      <c r="A5932" s="1383"/>
      <c r="E5932" s="1478"/>
      <c r="H5932" s="1478"/>
    </row>
    <row r="5933" spans="1:8">
      <c r="A5933" s="1383"/>
      <c r="E5933" s="1478"/>
      <c r="H5933" s="1478"/>
    </row>
    <row r="5934" spans="1:8">
      <c r="A5934" s="1383"/>
      <c r="E5934" s="1478"/>
      <c r="H5934" s="1478"/>
    </row>
    <row r="5935" spans="1:8">
      <c r="A5935" s="1383"/>
      <c r="E5935" s="1478"/>
      <c r="H5935" s="1478"/>
    </row>
    <row r="5936" spans="1:8">
      <c r="A5936" s="1383"/>
      <c r="E5936" s="1478"/>
      <c r="H5936" s="1478"/>
    </row>
    <row r="5937" spans="1:8">
      <c r="A5937" s="1383"/>
      <c r="E5937" s="1478"/>
      <c r="H5937" s="1478"/>
    </row>
    <row r="5938" spans="1:8">
      <c r="A5938" s="1383"/>
      <c r="E5938" s="1478"/>
      <c r="H5938" s="1478"/>
    </row>
    <row r="5939" spans="1:8">
      <c r="A5939" s="1383"/>
      <c r="E5939" s="1478"/>
      <c r="H5939" s="1478"/>
    </row>
    <row r="5940" spans="1:8">
      <c r="A5940" s="1383"/>
      <c r="E5940" s="1478"/>
      <c r="H5940" s="1478"/>
    </row>
    <row r="5941" spans="1:8">
      <c r="A5941" s="1383"/>
      <c r="E5941" s="1478"/>
      <c r="H5941" s="1478"/>
    </row>
    <row r="5942" spans="1:8">
      <c r="A5942" s="1383"/>
      <c r="E5942" s="1478"/>
      <c r="H5942" s="1478"/>
    </row>
    <row r="5943" spans="1:8">
      <c r="A5943" s="1383"/>
      <c r="E5943" s="1478"/>
      <c r="H5943" s="1478"/>
    </row>
    <row r="5944" spans="1:8">
      <c r="A5944" s="1383"/>
      <c r="E5944" s="1478"/>
      <c r="H5944" s="1478"/>
    </row>
    <row r="5945" spans="1:8">
      <c r="A5945" s="1383"/>
      <c r="E5945" s="1478"/>
      <c r="H5945" s="1478"/>
    </row>
    <row r="5946" spans="1:8">
      <c r="A5946" s="1383"/>
      <c r="E5946" s="1478"/>
      <c r="H5946" s="1478"/>
    </row>
    <row r="5947" spans="1:8">
      <c r="A5947" s="1383"/>
      <c r="E5947" s="1478"/>
      <c r="H5947" s="1478"/>
    </row>
    <row r="5948" spans="1:8">
      <c r="A5948" s="1383"/>
      <c r="E5948" s="1478"/>
      <c r="H5948" s="1478"/>
    </row>
    <row r="5949" spans="1:8">
      <c r="A5949" s="1383"/>
      <c r="E5949" s="1478"/>
      <c r="H5949" s="1478"/>
    </row>
    <row r="5950" spans="1:8">
      <c r="A5950" s="1383"/>
      <c r="E5950" s="1478"/>
      <c r="H5950" s="1478"/>
    </row>
    <row r="5951" spans="1:8">
      <c r="A5951" s="1383"/>
      <c r="E5951" s="1478"/>
      <c r="H5951" s="1478"/>
    </row>
    <row r="5952" spans="1:8">
      <c r="A5952" s="1383"/>
      <c r="E5952" s="1478"/>
      <c r="H5952" s="1478"/>
    </row>
    <row r="5953" spans="1:8">
      <c r="A5953" s="1383"/>
      <c r="E5953" s="1478"/>
      <c r="H5953" s="1478"/>
    </row>
    <row r="5954" spans="1:8">
      <c r="A5954" s="1383"/>
      <c r="E5954" s="1478"/>
      <c r="H5954" s="1478"/>
    </row>
    <row r="5955" spans="1:8">
      <c r="A5955" s="1383"/>
      <c r="E5955" s="1478"/>
      <c r="H5955" s="1478"/>
    </row>
    <row r="5956" spans="1:8">
      <c r="A5956" s="1383"/>
      <c r="E5956" s="1478"/>
      <c r="H5956" s="1478"/>
    </row>
    <row r="5957" spans="1:8">
      <c r="A5957" s="1383"/>
      <c r="E5957" s="1478"/>
      <c r="H5957" s="1478"/>
    </row>
    <row r="5958" spans="1:8">
      <c r="A5958" s="1383"/>
      <c r="E5958" s="1478"/>
      <c r="H5958" s="1478"/>
    </row>
    <row r="5959" spans="1:8">
      <c r="A5959" s="1383"/>
      <c r="E5959" s="1478"/>
      <c r="H5959" s="1478"/>
    </row>
    <row r="5960" spans="1:8">
      <c r="A5960" s="1383"/>
      <c r="E5960" s="1478"/>
      <c r="H5960" s="1478"/>
    </row>
    <row r="5961" spans="1:8">
      <c r="A5961" s="1383"/>
      <c r="E5961" s="1478"/>
      <c r="H5961" s="1478"/>
    </row>
    <row r="5962" spans="1:8">
      <c r="A5962" s="1383"/>
      <c r="E5962" s="1478"/>
      <c r="H5962" s="1478"/>
    </row>
    <row r="5963" spans="1:8">
      <c r="A5963" s="1383"/>
      <c r="E5963" s="1478"/>
      <c r="H5963" s="1478"/>
    </row>
    <row r="5964" spans="1:8">
      <c r="A5964" s="1383"/>
      <c r="E5964" s="1478"/>
      <c r="H5964" s="1478"/>
    </row>
    <row r="5965" spans="1:8">
      <c r="A5965" s="1383"/>
      <c r="E5965" s="1478"/>
      <c r="H5965" s="1478"/>
    </row>
    <row r="5966" spans="1:8">
      <c r="A5966" s="1383"/>
      <c r="E5966" s="1478"/>
      <c r="H5966" s="1478"/>
    </row>
    <row r="5967" spans="1:8">
      <c r="A5967" s="1383"/>
      <c r="E5967" s="1478"/>
      <c r="H5967" s="1478"/>
    </row>
    <row r="5968" spans="1:8">
      <c r="A5968" s="1383"/>
      <c r="E5968" s="1478"/>
      <c r="H5968" s="1478"/>
    </row>
    <row r="5969" spans="1:8">
      <c r="A5969" s="1383"/>
      <c r="E5969" s="1478"/>
      <c r="H5969" s="1478"/>
    </row>
    <row r="5970" spans="1:8">
      <c r="A5970" s="1383"/>
      <c r="E5970" s="1478"/>
      <c r="H5970" s="1478"/>
    </row>
    <row r="5971" spans="1:8">
      <c r="A5971" s="1383"/>
      <c r="E5971" s="1478"/>
      <c r="H5971" s="1478"/>
    </row>
    <row r="5972" spans="1:8">
      <c r="A5972" s="1383"/>
      <c r="E5972" s="1478"/>
      <c r="H5972" s="1478"/>
    </row>
    <row r="5973" spans="1:8">
      <c r="A5973" s="1383"/>
      <c r="E5973" s="1478"/>
      <c r="H5973" s="1478"/>
    </row>
    <row r="5974" spans="1:8">
      <c r="A5974" s="1383"/>
      <c r="E5974" s="1478"/>
      <c r="H5974" s="1478"/>
    </row>
    <row r="5975" spans="1:8">
      <c r="A5975" s="1383"/>
      <c r="E5975" s="1478"/>
      <c r="H5975" s="1478"/>
    </row>
    <row r="5976" spans="1:8">
      <c r="A5976" s="1383"/>
      <c r="E5976" s="1478"/>
      <c r="H5976" s="1478"/>
    </row>
    <row r="5977" spans="1:8">
      <c r="A5977" s="1383"/>
      <c r="E5977" s="1478"/>
      <c r="H5977" s="1478"/>
    </row>
    <row r="5978" spans="1:8">
      <c r="A5978" s="1383"/>
      <c r="E5978" s="1478"/>
      <c r="H5978" s="1478"/>
    </row>
    <row r="5979" spans="1:8">
      <c r="A5979" s="1383"/>
      <c r="E5979" s="1478"/>
      <c r="H5979" s="1478"/>
    </row>
    <row r="5980" spans="1:8">
      <c r="A5980" s="1383"/>
      <c r="E5980" s="1478"/>
      <c r="H5980" s="1478"/>
    </row>
    <row r="5981" spans="1:8">
      <c r="A5981" s="1383"/>
      <c r="E5981" s="1478"/>
      <c r="H5981" s="1478"/>
    </row>
    <row r="5982" spans="1:8">
      <c r="A5982" s="1383"/>
      <c r="E5982" s="1478"/>
      <c r="H5982" s="1478"/>
    </row>
    <row r="5983" spans="1:8">
      <c r="A5983" s="1383"/>
      <c r="E5983" s="1478"/>
      <c r="H5983" s="1478"/>
    </row>
    <row r="5984" spans="1:8">
      <c r="A5984" s="1383"/>
      <c r="E5984" s="1478"/>
      <c r="H5984" s="1478"/>
    </row>
    <row r="5985" spans="1:8">
      <c r="A5985" s="1383"/>
      <c r="E5985" s="1478"/>
      <c r="H5985" s="1478"/>
    </row>
    <row r="5986" spans="1:8">
      <c r="A5986" s="1383"/>
      <c r="E5986" s="1478"/>
      <c r="H5986" s="1478"/>
    </row>
    <row r="5987" spans="1:8">
      <c r="A5987" s="1383"/>
      <c r="E5987" s="1478"/>
      <c r="H5987" s="1478"/>
    </row>
    <row r="5988" spans="1:8">
      <c r="A5988" s="1383"/>
      <c r="E5988" s="1478"/>
      <c r="H5988" s="1478"/>
    </row>
    <row r="5989" spans="1:8">
      <c r="A5989" s="1383"/>
      <c r="E5989" s="1478"/>
      <c r="H5989" s="1478"/>
    </row>
    <row r="5990" spans="1:8">
      <c r="A5990" s="1383"/>
      <c r="E5990" s="1478"/>
      <c r="H5990" s="1478"/>
    </row>
    <row r="5991" spans="1:8">
      <c r="A5991" s="1383"/>
      <c r="E5991" s="1478"/>
      <c r="H5991" s="1478"/>
    </row>
    <row r="5992" spans="1:8">
      <c r="A5992" s="1383"/>
      <c r="E5992" s="1478"/>
      <c r="H5992" s="1478"/>
    </row>
    <row r="5993" spans="1:8">
      <c r="A5993" s="1383"/>
      <c r="E5993" s="1478"/>
      <c r="H5993" s="1478"/>
    </row>
    <row r="5994" spans="1:8">
      <c r="A5994" s="1383"/>
      <c r="E5994" s="1478"/>
      <c r="H5994" s="1478"/>
    </row>
    <row r="5995" spans="1:8">
      <c r="A5995" s="1383"/>
      <c r="E5995" s="1478"/>
      <c r="H5995" s="1478"/>
    </row>
    <row r="5996" spans="1:8">
      <c r="A5996" s="1383"/>
      <c r="E5996" s="1478"/>
      <c r="H5996" s="1478"/>
    </row>
    <row r="5997" spans="1:8">
      <c r="A5997" s="1383"/>
      <c r="E5997" s="1478"/>
      <c r="H5997" s="1478"/>
    </row>
    <row r="5998" spans="1:8">
      <c r="A5998" s="1383"/>
      <c r="E5998" s="1478"/>
      <c r="H5998" s="1478"/>
    </row>
    <row r="5999" spans="1:8">
      <c r="A5999" s="1383"/>
      <c r="E5999" s="1478"/>
      <c r="H5999" s="1478"/>
    </row>
    <row r="6000" spans="1:8">
      <c r="A6000" s="1383"/>
      <c r="E6000" s="1478"/>
      <c r="H6000" s="1478"/>
    </row>
    <row r="6001" spans="1:8">
      <c r="A6001" s="1383"/>
      <c r="E6001" s="1478"/>
      <c r="H6001" s="1478"/>
    </row>
    <row r="6002" spans="1:8">
      <c r="A6002" s="1383"/>
      <c r="E6002" s="1478"/>
      <c r="H6002" s="1478"/>
    </row>
    <row r="6003" spans="1:8">
      <c r="A6003" s="1383"/>
      <c r="E6003" s="1478"/>
      <c r="H6003" s="1478"/>
    </row>
    <row r="6004" spans="1:8">
      <c r="A6004" s="1383"/>
      <c r="E6004" s="1478"/>
      <c r="H6004" s="1478"/>
    </row>
    <row r="6005" spans="1:8">
      <c r="A6005" s="1383"/>
      <c r="E6005" s="1478"/>
      <c r="H6005" s="1478"/>
    </row>
    <row r="6006" spans="1:8">
      <c r="A6006" s="1383"/>
      <c r="E6006" s="1478"/>
      <c r="H6006" s="1478"/>
    </row>
    <row r="6007" spans="1:8">
      <c r="A6007" s="1383"/>
      <c r="E6007" s="1478"/>
      <c r="H6007" s="1478"/>
    </row>
    <row r="6008" spans="1:8">
      <c r="A6008" s="1383"/>
      <c r="E6008" s="1478"/>
      <c r="H6008" s="1478"/>
    </row>
    <row r="6009" spans="1:8">
      <c r="A6009" s="1383"/>
      <c r="E6009" s="1478"/>
      <c r="H6009" s="1478"/>
    </row>
    <row r="6010" spans="1:8">
      <c r="A6010" s="1383"/>
      <c r="E6010" s="1478"/>
      <c r="H6010" s="1478"/>
    </row>
    <row r="6011" spans="1:8">
      <c r="A6011" s="1383"/>
      <c r="E6011" s="1478"/>
      <c r="H6011" s="1478"/>
    </row>
    <row r="6012" spans="1:8">
      <c r="A6012" s="1383"/>
      <c r="E6012" s="1478"/>
      <c r="H6012" s="1478"/>
    </row>
    <row r="6013" spans="1:8">
      <c r="A6013" s="1383"/>
      <c r="E6013" s="1478"/>
      <c r="H6013" s="1478"/>
    </row>
    <row r="6014" spans="1:8">
      <c r="A6014" s="1383"/>
      <c r="E6014" s="1478"/>
      <c r="H6014" s="1478"/>
    </row>
    <row r="6015" spans="1:8">
      <c r="A6015" s="1383"/>
      <c r="E6015" s="1478"/>
      <c r="H6015" s="1478"/>
    </row>
    <row r="6016" spans="1:8">
      <c r="A6016" s="1383"/>
      <c r="E6016" s="1478"/>
      <c r="H6016" s="1478"/>
    </row>
    <row r="6017" spans="1:8">
      <c r="A6017" s="1383"/>
      <c r="E6017" s="1478"/>
      <c r="H6017" s="1478"/>
    </row>
    <row r="6018" spans="1:8">
      <c r="A6018" s="1383"/>
      <c r="E6018" s="1478"/>
      <c r="H6018" s="1478"/>
    </row>
    <row r="6019" spans="1:8">
      <c r="A6019" s="1383"/>
      <c r="E6019" s="1478"/>
      <c r="H6019" s="1478"/>
    </row>
    <row r="6020" spans="1:8">
      <c r="A6020" s="1383"/>
      <c r="E6020" s="1478"/>
      <c r="H6020" s="1478"/>
    </row>
    <row r="6021" spans="1:8">
      <c r="A6021" s="1383"/>
      <c r="E6021" s="1478"/>
      <c r="H6021" s="1478"/>
    </row>
    <row r="6022" spans="1:8">
      <c r="A6022" s="1383"/>
      <c r="E6022" s="1478"/>
      <c r="H6022" s="1478"/>
    </row>
    <row r="6023" spans="1:8">
      <c r="A6023" s="1383"/>
      <c r="E6023" s="1478"/>
      <c r="H6023" s="1478"/>
    </row>
    <row r="6024" spans="1:8">
      <c r="A6024" s="1383"/>
      <c r="E6024" s="1478"/>
      <c r="H6024" s="1478"/>
    </row>
    <row r="6025" spans="1:8">
      <c r="A6025" s="1383"/>
      <c r="E6025" s="1478"/>
      <c r="H6025" s="1478"/>
    </row>
    <row r="6026" spans="1:8">
      <c r="A6026" s="1383"/>
      <c r="E6026" s="1478"/>
      <c r="H6026" s="1478"/>
    </row>
    <row r="6027" spans="1:8">
      <c r="A6027" s="1383"/>
      <c r="E6027" s="1478"/>
      <c r="H6027" s="1478"/>
    </row>
    <row r="6028" spans="1:8">
      <c r="A6028" s="1383"/>
      <c r="E6028" s="1478"/>
      <c r="H6028" s="1478"/>
    </row>
    <row r="6029" spans="1:8">
      <c r="A6029" s="1383"/>
      <c r="E6029" s="1478"/>
      <c r="H6029" s="1478"/>
    </row>
    <row r="6030" spans="1:8">
      <c r="A6030" s="1383"/>
      <c r="E6030" s="1478"/>
      <c r="H6030" s="1478"/>
    </row>
    <row r="6031" spans="1:8">
      <c r="A6031" s="1383"/>
      <c r="E6031" s="1478"/>
      <c r="H6031" s="1478"/>
    </row>
    <row r="6032" spans="1:8">
      <c r="A6032" s="1383"/>
      <c r="E6032" s="1478"/>
      <c r="H6032" s="1478"/>
    </row>
    <row r="6033" spans="1:8">
      <c r="A6033" s="1383"/>
      <c r="E6033" s="1478"/>
      <c r="H6033" s="1478"/>
    </row>
    <row r="6034" spans="1:8">
      <c r="A6034" s="1383"/>
      <c r="E6034" s="1478"/>
      <c r="H6034" s="1478"/>
    </row>
    <row r="6035" spans="1:8">
      <c r="A6035" s="1383"/>
      <c r="E6035" s="1478"/>
      <c r="H6035" s="1478"/>
    </row>
    <row r="6036" spans="1:8">
      <c r="A6036" s="1383"/>
      <c r="E6036" s="1478"/>
      <c r="H6036" s="1478"/>
    </row>
    <row r="6037" spans="1:8">
      <c r="A6037" s="1383"/>
      <c r="E6037" s="1478"/>
      <c r="H6037" s="1478"/>
    </row>
    <row r="6038" spans="1:8">
      <c r="A6038" s="1383"/>
      <c r="E6038" s="1478"/>
      <c r="H6038" s="1478"/>
    </row>
    <row r="6039" spans="1:8">
      <c r="A6039" s="1383"/>
      <c r="E6039" s="1478"/>
      <c r="H6039" s="1478"/>
    </row>
    <row r="6040" spans="1:8">
      <c r="A6040" s="1383"/>
      <c r="E6040" s="1478"/>
      <c r="H6040" s="1478"/>
    </row>
    <row r="6041" spans="1:8">
      <c r="A6041" s="1383"/>
      <c r="E6041" s="1478"/>
      <c r="H6041" s="1478"/>
    </row>
    <row r="6042" spans="1:8">
      <c r="A6042" s="1383"/>
      <c r="E6042" s="1478"/>
      <c r="H6042" s="1478"/>
    </row>
    <row r="6043" spans="1:8">
      <c r="A6043" s="1383"/>
      <c r="E6043" s="1478"/>
      <c r="H6043" s="1478"/>
    </row>
    <row r="6044" spans="1:8">
      <c r="A6044" s="1383"/>
      <c r="E6044" s="1478"/>
      <c r="H6044" s="1478"/>
    </row>
    <row r="6045" spans="1:8">
      <c r="A6045" s="1383"/>
      <c r="E6045" s="1478"/>
      <c r="H6045" s="1478"/>
    </row>
    <row r="6046" spans="1:8">
      <c r="A6046" s="1383"/>
      <c r="E6046" s="1478"/>
      <c r="H6046" s="1478"/>
    </row>
    <row r="6047" spans="1:8">
      <c r="A6047" s="1383"/>
      <c r="E6047" s="1478"/>
      <c r="H6047" s="1478"/>
    </row>
    <row r="6048" spans="1:8">
      <c r="A6048" s="1383"/>
      <c r="E6048" s="1478"/>
      <c r="H6048" s="1478"/>
    </row>
    <row r="6049" spans="1:8">
      <c r="A6049" s="1383"/>
      <c r="E6049" s="1478"/>
      <c r="H6049" s="1478"/>
    </row>
    <row r="6050" spans="1:8">
      <c r="A6050" s="1383"/>
      <c r="E6050" s="1478"/>
      <c r="H6050" s="1478"/>
    </row>
    <row r="6051" spans="1:8">
      <c r="A6051" s="1383"/>
      <c r="E6051" s="1478"/>
      <c r="H6051" s="1478"/>
    </row>
    <row r="6052" spans="1:8">
      <c r="A6052" s="1383"/>
      <c r="E6052" s="1478"/>
      <c r="H6052" s="1478"/>
    </row>
    <row r="6053" spans="1:8">
      <c r="A6053" s="1383"/>
      <c r="E6053" s="1478"/>
      <c r="H6053" s="1478"/>
    </row>
    <row r="6054" spans="1:8">
      <c r="A6054" s="1383"/>
      <c r="E6054" s="1478"/>
      <c r="H6054" s="1478"/>
    </row>
    <row r="6055" spans="1:8">
      <c r="A6055" s="1383"/>
      <c r="E6055" s="1478"/>
      <c r="H6055" s="1478"/>
    </row>
    <row r="6056" spans="1:8">
      <c r="A6056" s="1383"/>
      <c r="E6056" s="1478"/>
      <c r="H6056" s="1478"/>
    </row>
    <row r="6057" spans="1:8">
      <c r="A6057" s="1383"/>
      <c r="E6057" s="1478"/>
      <c r="H6057" s="1478"/>
    </row>
    <row r="6058" spans="1:8">
      <c r="A6058" s="1383"/>
      <c r="E6058" s="1478"/>
      <c r="H6058" s="1478"/>
    </row>
    <row r="6059" spans="1:8">
      <c r="A6059" s="1383"/>
      <c r="E6059" s="1478"/>
      <c r="H6059" s="1478"/>
    </row>
    <row r="6060" spans="1:8">
      <c r="A6060" s="1383"/>
      <c r="E6060" s="1478"/>
      <c r="H6060" s="1478"/>
    </row>
    <row r="6061" spans="1:8">
      <c r="A6061" s="1383"/>
      <c r="E6061" s="1478"/>
      <c r="H6061" s="1478"/>
    </row>
    <row r="6062" spans="1:8">
      <c r="A6062" s="1383"/>
      <c r="E6062" s="1478"/>
      <c r="H6062" s="1478"/>
    </row>
    <row r="6063" spans="1:8">
      <c r="A6063" s="1383"/>
      <c r="E6063" s="1478"/>
      <c r="H6063" s="1478"/>
    </row>
    <row r="6064" spans="1:8">
      <c r="A6064" s="1383"/>
      <c r="E6064" s="1478"/>
      <c r="H6064" s="1478"/>
    </row>
    <row r="6065" spans="1:8">
      <c r="A6065" s="1383"/>
      <c r="E6065" s="1478"/>
      <c r="H6065" s="1478"/>
    </row>
    <row r="6066" spans="1:8">
      <c r="A6066" s="1383"/>
      <c r="E6066" s="1478"/>
      <c r="H6066" s="1478"/>
    </row>
    <row r="6067" spans="1:8">
      <c r="A6067" s="1383"/>
      <c r="E6067" s="1478"/>
      <c r="H6067" s="1478"/>
    </row>
    <row r="6068" spans="1:8">
      <c r="A6068" s="1383"/>
      <c r="E6068" s="1478"/>
      <c r="H6068" s="1478"/>
    </row>
    <row r="6069" spans="1:8">
      <c r="A6069" s="1383"/>
      <c r="E6069" s="1478"/>
      <c r="H6069" s="1478"/>
    </row>
    <row r="6070" spans="1:8">
      <c r="A6070" s="1383"/>
      <c r="E6070" s="1478"/>
      <c r="H6070" s="1478"/>
    </row>
    <row r="6071" spans="1:8">
      <c r="A6071" s="1383"/>
      <c r="E6071" s="1478"/>
      <c r="H6071" s="1478"/>
    </row>
    <row r="6072" spans="1:8">
      <c r="A6072" s="1383"/>
      <c r="E6072" s="1478"/>
      <c r="H6072" s="1478"/>
    </row>
    <row r="6073" spans="1:8">
      <c r="A6073" s="1383"/>
      <c r="E6073" s="1478"/>
      <c r="H6073" s="1478"/>
    </row>
    <row r="6074" spans="1:8">
      <c r="A6074" s="1383"/>
      <c r="E6074" s="1478"/>
      <c r="H6074" s="1478"/>
    </row>
    <row r="6075" spans="1:8">
      <c r="A6075" s="1383"/>
      <c r="E6075" s="1478"/>
      <c r="H6075" s="1478"/>
    </row>
    <row r="6076" spans="1:8">
      <c r="A6076" s="1383"/>
      <c r="E6076" s="1478"/>
      <c r="H6076" s="1478"/>
    </row>
    <row r="6077" spans="1:8">
      <c r="A6077" s="1383"/>
      <c r="E6077" s="1478"/>
      <c r="H6077" s="1478"/>
    </row>
    <row r="6078" spans="1:8">
      <c r="A6078" s="1383"/>
      <c r="E6078" s="1478"/>
      <c r="H6078" s="1478"/>
    </row>
    <row r="6079" spans="1:8">
      <c r="A6079" s="1383"/>
      <c r="E6079" s="1478"/>
      <c r="H6079" s="1478"/>
    </row>
    <row r="6080" spans="1:8">
      <c r="A6080" s="1383"/>
      <c r="E6080" s="1478"/>
      <c r="H6080" s="1478"/>
    </row>
    <row r="6081" spans="1:8">
      <c r="A6081" s="1383"/>
      <c r="E6081" s="1478"/>
      <c r="H6081" s="1478"/>
    </row>
    <row r="6082" spans="1:8">
      <c r="A6082" s="1383"/>
      <c r="E6082" s="1478"/>
      <c r="H6082" s="1478"/>
    </row>
    <row r="6083" spans="1:8">
      <c r="A6083" s="1383"/>
      <c r="E6083" s="1478"/>
      <c r="H6083" s="1478"/>
    </row>
    <row r="6084" spans="1:8">
      <c r="A6084" s="1383"/>
      <c r="E6084" s="1478"/>
      <c r="H6084" s="1478"/>
    </row>
    <row r="6085" spans="1:8">
      <c r="A6085" s="1383"/>
      <c r="E6085" s="1478"/>
      <c r="H6085" s="1478"/>
    </row>
    <row r="6086" spans="1:8">
      <c r="A6086" s="1383"/>
      <c r="E6086" s="1478"/>
      <c r="H6086" s="1478"/>
    </row>
    <row r="6087" spans="1:8">
      <c r="A6087" s="1383"/>
      <c r="E6087" s="1478"/>
      <c r="H6087" s="1478"/>
    </row>
    <row r="6088" spans="1:8">
      <c r="A6088" s="1383"/>
      <c r="E6088" s="1478"/>
      <c r="H6088" s="1478"/>
    </row>
    <row r="6089" spans="1:8">
      <c r="A6089" s="1383"/>
      <c r="E6089" s="1478"/>
      <c r="H6089" s="1478"/>
    </row>
    <row r="6090" spans="1:8">
      <c r="A6090" s="1383"/>
      <c r="E6090" s="1478"/>
      <c r="H6090" s="1478"/>
    </row>
    <row r="6091" spans="1:8">
      <c r="A6091" s="1383"/>
      <c r="E6091" s="1478"/>
      <c r="H6091" s="1478"/>
    </row>
    <row r="6092" spans="1:8">
      <c r="A6092" s="1383"/>
      <c r="E6092" s="1478"/>
      <c r="H6092" s="1478"/>
    </row>
    <row r="6093" spans="1:8">
      <c r="A6093" s="1383"/>
      <c r="E6093" s="1478"/>
      <c r="H6093" s="1478"/>
    </row>
    <row r="6094" spans="1:8">
      <c r="A6094" s="1383"/>
      <c r="E6094" s="1478"/>
      <c r="H6094" s="1478"/>
    </row>
    <row r="6095" spans="1:8">
      <c r="A6095" s="1383"/>
      <c r="E6095" s="1478"/>
      <c r="H6095" s="1478"/>
    </row>
    <row r="6096" spans="1:8">
      <c r="A6096" s="1383"/>
      <c r="E6096" s="1478"/>
      <c r="H6096" s="1478"/>
    </row>
    <row r="6097" spans="1:8">
      <c r="A6097" s="1383"/>
      <c r="E6097" s="1478"/>
      <c r="H6097" s="1478"/>
    </row>
    <row r="6098" spans="1:8">
      <c r="A6098" s="1383"/>
      <c r="E6098" s="1478"/>
      <c r="H6098" s="1478"/>
    </row>
    <row r="6099" spans="1:8">
      <c r="A6099" s="1383"/>
      <c r="E6099" s="1478"/>
      <c r="H6099" s="1478"/>
    </row>
    <row r="6100" spans="1:8">
      <c r="A6100" s="1383"/>
      <c r="E6100" s="1478"/>
      <c r="H6100" s="1478"/>
    </row>
    <row r="6101" spans="1:8">
      <c r="A6101" s="1383"/>
      <c r="E6101" s="1478"/>
      <c r="H6101" s="1478"/>
    </row>
    <row r="6102" spans="1:8">
      <c r="A6102" s="1383"/>
      <c r="E6102" s="1478"/>
      <c r="H6102" s="1478"/>
    </row>
    <row r="6103" spans="1:8">
      <c r="A6103" s="1383"/>
      <c r="E6103" s="1478"/>
      <c r="H6103" s="1478"/>
    </row>
    <row r="6104" spans="1:8">
      <c r="A6104" s="1383"/>
      <c r="E6104" s="1478"/>
      <c r="H6104" s="1478"/>
    </row>
    <row r="6105" spans="1:8">
      <c r="A6105" s="1383"/>
      <c r="E6105" s="1478"/>
      <c r="H6105" s="1478"/>
    </row>
    <row r="6106" spans="1:8">
      <c r="A6106" s="1383"/>
      <c r="E6106" s="1478"/>
      <c r="H6106" s="1478"/>
    </row>
    <row r="6107" spans="1:8">
      <c r="A6107" s="1383"/>
      <c r="E6107" s="1478"/>
      <c r="H6107" s="1478"/>
    </row>
    <row r="6108" spans="1:8">
      <c r="A6108" s="1383"/>
      <c r="E6108" s="1478"/>
      <c r="H6108" s="1478"/>
    </row>
    <row r="6109" spans="1:8">
      <c r="A6109" s="1383"/>
      <c r="E6109" s="1478"/>
      <c r="H6109" s="1478"/>
    </row>
    <row r="6110" spans="1:8">
      <c r="A6110" s="1383"/>
      <c r="E6110" s="1478"/>
      <c r="H6110" s="1478"/>
    </row>
    <row r="6111" spans="1:8">
      <c r="A6111" s="1383"/>
      <c r="E6111" s="1478"/>
      <c r="H6111" s="1478"/>
    </row>
    <row r="6112" spans="1:8">
      <c r="A6112" s="1383"/>
      <c r="E6112" s="1478"/>
      <c r="H6112" s="1478"/>
    </row>
    <row r="6113" spans="1:8">
      <c r="A6113" s="1383"/>
      <c r="E6113" s="1478"/>
      <c r="H6113" s="1478"/>
    </row>
    <row r="6114" spans="1:8">
      <c r="A6114" s="1383"/>
      <c r="E6114" s="1478"/>
      <c r="H6114" s="1478"/>
    </row>
    <row r="6115" spans="1:8">
      <c r="A6115" s="1383"/>
      <c r="E6115" s="1478"/>
      <c r="H6115" s="1478"/>
    </row>
    <row r="6116" spans="1:8">
      <c r="A6116" s="1383"/>
      <c r="E6116" s="1478"/>
      <c r="H6116" s="1478"/>
    </row>
    <row r="6117" spans="1:8">
      <c r="A6117" s="1383"/>
      <c r="E6117" s="1478"/>
      <c r="H6117" s="1478"/>
    </row>
    <row r="6118" spans="1:8">
      <c r="A6118" s="1383"/>
      <c r="E6118" s="1478"/>
      <c r="H6118" s="1478"/>
    </row>
    <row r="6119" spans="1:8">
      <c r="A6119" s="1383"/>
      <c r="E6119" s="1478"/>
      <c r="H6119" s="1478"/>
    </row>
    <row r="6120" spans="1:8">
      <c r="A6120" s="1383"/>
      <c r="E6120" s="1478"/>
      <c r="H6120" s="1478"/>
    </row>
    <row r="6121" spans="1:8">
      <c r="A6121" s="1383"/>
      <c r="E6121" s="1478"/>
      <c r="H6121" s="1478"/>
    </row>
    <row r="6122" spans="1:8">
      <c r="A6122" s="1383"/>
      <c r="E6122" s="1478"/>
      <c r="H6122" s="1478"/>
    </row>
    <row r="6123" spans="1:8">
      <c r="A6123" s="1383"/>
      <c r="E6123" s="1478"/>
      <c r="H6123" s="1478"/>
    </row>
    <row r="6124" spans="1:8">
      <c r="A6124" s="1383"/>
      <c r="E6124" s="1478"/>
      <c r="H6124" s="1478"/>
    </row>
    <row r="6125" spans="1:8">
      <c r="A6125" s="1383"/>
      <c r="E6125" s="1478"/>
      <c r="H6125" s="1478"/>
    </row>
    <row r="6126" spans="1:8">
      <c r="A6126" s="1383"/>
      <c r="E6126" s="1478"/>
      <c r="H6126" s="1478"/>
    </row>
    <row r="6127" spans="1:8">
      <c r="A6127" s="1383"/>
      <c r="E6127" s="1478"/>
      <c r="H6127" s="1478"/>
    </row>
    <row r="6128" spans="1:8">
      <c r="A6128" s="1383"/>
      <c r="E6128" s="1478"/>
      <c r="H6128" s="1478"/>
    </row>
    <row r="6129" spans="1:8">
      <c r="A6129" s="1383"/>
      <c r="E6129" s="1478"/>
      <c r="H6129" s="1478"/>
    </row>
    <row r="6130" spans="1:8">
      <c r="A6130" s="1383"/>
      <c r="E6130" s="1478"/>
      <c r="H6130" s="1478"/>
    </row>
    <row r="6131" spans="1:8">
      <c r="A6131" s="1383"/>
      <c r="E6131" s="1478"/>
      <c r="H6131" s="1478"/>
    </row>
    <row r="6132" spans="1:8">
      <c r="A6132" s="1383"/>
      <c r="E6132" s="1478"/>
      <c r="H6132" s="1478"/>
    </row>
    <row r="6133" spans="1:8">
      <c r="A6133" s="1383"/>
      <c r="E6133" s="1478"/>
      <c r="H6133" s="1478"/>
    </row>
    <row r="6134" spans="1:8">
      <c r="A6134" s="1383"/>
      <c r="E6134" s="1478"/>
      <c r="H6134" s="1478"/>
    </row>
    <row r="6135" spans="1:8">
      <c r="A6135" s="1383"/>
      <c r="E6135" s="1478"/>
      <c r="H6135" s="1478"/>
    </row>
    <row r="6136" spans="1:8">
      <c r="A6136" s="1383"/>
      <c r="E6136" s="1478"/>
      <c r="H6136" s="1478"/>
    </row>
    <row r="6137" spans="1:8">
      <c r="A6137" s="1383"/>
      <c r="E6137" s="1478"/>
      <c r="H6137" s="1478"/>
    </row>
    <row r="6138" spans="1:8">
      <c r="A6138" s="1383"/>
      <c r="E6138" s="1478"/>
      <c r="H6138" s="1478"/>
    </row>
    <row r="6139" spans="1:8">
      <c r="A6139" s="1383"/>
      <c r="E6139" s="1478"/>
      <c r="H6139" s="1478"/>
    </row>
    <row r="6140" spans="1:8">
      <c r="A6140" s="1383"/>
      <c r="E6140" s="1478"/>
      <c r="H6140" s="1478"/>
    </row>
    <row r="6141" spans="1:8">
      <c r="A6141" s="1383"/>
      <c r="E6141" s="1478"/>
      <c r="H6141" s="1478"/>
    </row>
    <row r="6142" spans="1:8">
      <c r="A6142" s="1383"/>
      <c r="E6142" s="1478"/>
      <c r="H6142" s="1478"/>
    </row>
    <row r="6143" spans="1:8">
      <c r="A6143" s="1383"/>
      <c r="E6143" s="1478"/>
      <c r="H6143" s="1478"/>
    </row>
    <row r="6144" spans="1:8">
      <c r="A6144" s="1383"/>
      <c r="E6144" s="1478"/>
      <c r="H6144" s="1478"/>
    </row>
    <row r="6145" spans="1:8">
      <c r="A6145" s="1383"/>
      <c r="E6145" s="1478"/>
      <c r="H6145" s="1478"/>
    </row>
    <row r="6146" spans="1:8">
      <c r="A6146" s="1383"/>
      <c r="E6146" s="1478"/>
      <c r="H6146" s="1478"/>
    </row>
    <row r="6147" spans="1:8">
      <c r="A6147" s="1383"/>
      <c r="E6147" s="1478"/>
      <c r="H6147" s="1478"/>
    </row>
    <row r="6148" spans="1:8">
      <c r="A6148" s="1383"/>
      <c r="E6148" s="1478"/>
      <c r="H6148" s="1478"/>
    </row>
    <row r="6149" spans="1:8">
      <c r="A6149" s="1383"/>
      <c r="E6149" s="1478"/>
      <c r="H6149" s="1478"/>
    </row>
    <row r="6150" spans="1:8">
      <c r="A6150" s="1383"/>
      <c r="E6150" s="1478"/>
      <c r="H6150" s="1478"/>
    </row>
    <row r="6151" spans="1:8">
      <c r="A6151" s="1383"/>
      <c r="E6151" s="1478"/>
      <c r="H6151" s="1478"/>
    </row>
    <row r="6152" spans="1:8">
      <c r="A6152" s="1383"/>
      <c r="E6152" s="1478"/>
      <c r="H6152" s="1478"/>
    </row>
    <row r="6153" spans="1:8">
      <c r="A6153" s="1383"/>
      <c r="E6153" s="1478"/>
      <c r="H6153" s="1478"/>
    </row>
    <row r="6154" spans="1:8">
      <c r="A6154" s="1383"/>
      <c r="E6154" s="1478"/>
      <c r="H6154" s="1478"/>
    </row>
    <row r="6155" spans="1:8">
      <c r="A6155" s="1383"/>
      <c r="E6155" s="1478"/>
      <c r="H6155" s="1478"/>
    </row>
    <row r="6156" spans="1:8">
      <c r="A6156" s="1383"/>
      <c r="E6156" s="1478"/>
      <c r="H6156" s="1478"/>
    </row>
    <row r="6157" spans="1:8">
      <c r="A6157" s="1383"/>
      <c r="E6157" s="1478"/>
      <c r="H6157" s="1478"/>
    </row>
    <row r="6158" spans="1:8">
      <c r="A6158" s="1383"/>
      <c r="E6158" s="1478"/>
      <c r="H6158" s="1478"/>
    </row>
    <row r="6159" spans="1:8">
      <c r="A6159" s="1383"/>
      <c r="E6159" s="1478"/>
      <c r="H6159" s="1478"/>
    </row>
    <row r="6160" spans="1:8">
      <c r="A6160" s="1383"/>
      <c r="E6160" s="1478"/>
      <c r="H6160" s="1478"/>
    </row>
    <row r="6161" spans="1:8">
      <c r="A6161" s="1383"/>
      <c r="E6161" s="1478"/>
      <c r="H6161" s="1478"/>
    </row>
    <row r="6162" spans="1:8">
      <c r="A6162" s="1383"/>
      <c r="E6162" s="1478"/>
      <c r="H6162" s="1478"/>
    </row>
    <row r="6163" spans="1:8">
      <c r="A6163" s="1383"/>
      <c r="E6163" s="1478"/>
      <c r="H6163" s="1478"/>
    </row>
    <row r="6164" spans="1:8">
      <c r="A6164" s="1383"/>
      <c r="E6164" s="1478"/>
      <c r="H6164" s="1478"/>
    </row>
    <row r="6165" spans="1:8">
      <c r="A6165" s="1383"/>
      <c r="E6165" s="1478"/>
      <c r="H6165" s="1478"/>
    </row>
    <row r="6166" spans="1:8">
      <c r="A6166" s="1383"/>
      <c r="E6166" s="1478"/>
      <c r="H6166" s="1478"/>
    </row>
    <row r="6167" spans="1:8">
      <c r="A6167" s="1383"/>
      <c r="E6167" s="1478"/>
      <c r="H6167" s="1478"/>
    </row>
    <row r="6168" spans="1:8">
      <c r="A6168" s="1383"/>
      <c r="E6168" s="1478"/>
      <c r="H6168" s="1478"/>
    </row>
    <row r="6169" spans="1:8">
      <c r="A6169" s="1383"/>
      <c r="E6169" s="1478"/>
      <c r="H6169" s="1478"/>
    </row>
    <row r="6170" spans="1:8">
      <c r="A6170" s="1383"/>
      <c r="E6170" s="1478"/>
      <c r="H6170" s="1478"/>
    </row>
    <row r="6171" spans="1:8">
      <c r="A6171" s="1383"/>
      <c r="E6171" s="1478"/>
      <c r="H6171" s="1478"/>
    </row>
    <row r="6172" spans="1:8">
      <c r="A6172" s="1383"/>
      <c r="E6172" s="1478"/>
      <c r="H6172" s="1478"/>
    </row>
    <row r="6173" spans="1:8">
      <c r="A6173" s="1383"/>
      <c r="E6173" s="1478"/>
      <c r="H6173" s="1478"/>
    </row>
    <row r="6174" spans="1:8">
      <c r="A6174" s="1383"/>
      <c r="E6174" s="1478"/>
      <c r="H6174" s="1478"/>
    </row>
    <row r="6175" spans="1:8">
      <c r="A6175" s="1383"/>
      <c r="E6175" s="1478"/>
      <c r="H6175" s="1478"/>
    </row>
    <row r="6176" spans="1:8">
      <c r="A6176" s="1383"/>
      <c r="E6176" s="1478"/>
      <c r="H6176" s="1478"/>
    </row>
    <row r="6177" spans="1:8">
      <c r="A6177" s="1383"/>
      <c r="E6177" s="1478"/>
      <c r="H6177" s="1478"/>
    </row>
    <row r="6178" spans="1:8">
      <c r="A6178" s="1383"/>
      <c r="E6178" s="1478"/>
      <c r="H6178" s="1478"/>
    </row>
    <row r="6179" spans="1:8">
      <c r="A6179" s="1383"/>
      <c r="E6179" s="1478"/>
      <c r="H6179" s="1478"/>
    </row>
    <row r="6180" spans="1:8">
      <c r="A6180" s="1383"/>
      <c r="E6180" s="1478"/>
      <c r="H6180" s="1478"/>
    </row>
    <row r="6181" spans="1:8">
      <c r="A6181" s="1383"/>
      <c r="E6181" s="1478"/>
      <c r="H6181" s="1478"/>
    </row>
    <row r="6182" spans="1:8">
      <c r="A6182" s="1383"/>
      <c r="E6182" s="1478"/>
      <c r="H6182" s="1478"/>
    </row>
    <row r="6183" spans="1:8">
      <c r="A6183" s="1383"/>
      <c r="E6183" s="1478"/>
      <c r="H6183" s="1478"/>
    </row>
    <row r="6184" spans="1:8">
      <c r="A6184" s="1383"/>
      <c r="E6184" s="1478"/>
      <c r="H6184" s="1478"/>
    </row>
    <row r="6185" spans="1:8">
      <c r="A6185" s="1383"/>
      <c r="E6185" s="1478"/>
      <c r="H6185" s="1478"/>
    </row>
    <row r="6186" spans="1:8">
      <c r="A6186" s="1383"/>
      <c r="E6186" s="1478"/>
      <c r="H6186" s="1478"/>
    </row>
    <row r="6187" spans="1:8">
      <c r="A6187" s="1383"/>
      <c r="E6187" s="1478"/>
      <c r="H6187" s="1478"/>
    </row>
    <row r="6188" spans="1:8">
      <c r="A6188" s="1383"/>
      <c r="E6188" s="1478"/>
      <c r="H6188" s="1478"/>
    </row>
    <row r="6189" spans="1:8">
      <c r="A6189" s="1383"/>
      <c r="E6189" s="1478"/>
      <c r="H6189" s="1478"/>
    </row>
    <row r="6190" spans="1:8">
      <c r="A6190" s="1383"/>
      <c r="E6190" s="1478"/>
      <c r="H6190" s="1478"/>
    </row>
    <row r="6191" spans="1:8">
      <c r="A6191" s="1383"/>
      <c r="E6191" s="1478"/>
      <c r="H6191" s="1478"/>
    </row>
    <row r="6192" spans="1:8">
      <c r="A6192" s="1383"/>
      <c r="E6192" s="1478"/>
      <c r="H6192" s="1478"/>
    </row>
    <row r="6193" spans="1:8">
      <c r="A6193" s="1383"/>
      <c r="E6193" s="1478"/>
      <c r="H6193" s="1478"/>
    </row>
    <row r="6194" spans="1:8">
      <c r="A6194" s="1383"/>
      <c r="E6194" s="1478"/>
      <c r="H6194" s="1478"/>
    </row>
    <row r="6195" spans="1:8">
      <c r="A6195" s="1383"/>
      <c r="E6195" s="1478"/>
      <c r="H6195" s="1478"/>
    </row>
    <row r="6196" spans="1:8">
      <c r="A6196" s="1383"/>
      <c r="E6196" s="1478"/>
      <c r="H6196" s="1478"/>
    </row>
    <row r="6197" spans="1:8">
      <c r="A6197" s="1383"/>
      <c r="E6197" s="1478"/>
      <c r="H6197" s="1478"/>
    </row>
    <row r="6198" spans="1:8">
      <c r="A6198" s="1383"/>
      <c r="E6198" s="1478"/>
      <c r="H6198" s="1478"/>
    </row>
    <row r="6199" spans="1:8">
      <c r="A6199" s="1383"/>
      <c r="E6199" s="1478"/>
      <c r="H6199" s="1478"/>
    </row>
    <row r="6200" spans="1:8">
      <c r="A6200" s="1383"/>
      <c r="E6200" s="1478"/>
      <c r="H6200" s="1478"/>
    </row>
    <row r="6201" spans="1:8">
      <c r="A6201" s="1383"/>
      <c r="E6201" s="1478"/>
      <c r="H6201" s="1478"/>
    </row>
    <row r="6202" spans="1:8">
      <c r="A6202" s="1383"/>
      <c r="E6202" s="1478"/>
      <c r="H6202" s="1478"/>
    </row>
    <row r="6203" spans="1:8">
      <c r="A6203" s="1383"/>
      <c r="E6203" s="1478"/>
      <c r="H6203" s="1478"/>
    </row>
    <row r="6204" spans="1:8">
      <c r="A6204" s="1383"/>
      <c r="E6204" s="1478"/>
      <c r="H6204" s="1478"/>
    </row>
    <row r="6205" spans="1:8">
      <c r="A6205" s="1383"/>
      <c r="E6205" s="1478"/>
      <c r="H6205" s="1478"/>
    </row>
    <row r="6206" spans="1:8">
      <c r="A6206" s="1383"/>
      <c r="E6206" s="1478"/>
      <c r="H6206" s="1478"/>
    </row>
    <row r="6207" spans="1:8">
      <c r="A6207" s="1383"/>
      <c r="E6207" s="1478"/>
      <c r="H6207" s="1478"/>
    </row>
    <row r="6208" spans="1:8">
      <c r="A6208" s="1383"/>
      <c r="E6208" s="1478"/>
      <c r="H6208" s="1478"/>
    </row>
    <row r="6209" spans="1:8">
      <c r="A6209" s="1383"/>
      <c r="E6209" s="1478"/>
      <c r="H6209" s="1478"/>
    </row>
    <row r="6210" spans="1:8">
      <c r="A6210" s="1383"/>
      <c r="E6210" s="1478"/>
      <c r="H6210" s="1478"/>
    </row>
    <row r="6211" spans="1:8">
      <c r="A6211" s="1383"/>
      <c r="E6211" s="1478"/>
      <c r="H6211" s="1478"/>
    </row>
    <row r="6212" spans="1:8">
      <c r="A6212" s="1383"/>
      <c r="E6212" s="1478"/>
      <c r="H6212" s="1478"/>
    </row>
    <row r="6213" spans="1:8">
      <c r="A6213" s="1383"/>
      <c r="E6213" s="1478"/>
      <c r="H6213" s="1478"/>
    </row>
    <row r="6214" spans="1:8">
      <c r="A6214" s="1383"/>
      <c r="E6214" s="1478"/>
      <c r="H6214" s="1478"/>
    </row>
    <row r="6215" spans="1:8">
      <c r="A6215" s="1383"/>
      <c r="E6215" s="1478"/>
      <c r="H6215" s="1478"/>
    </row>
    <row r="6216" spans="1:8">
      <c r="A6216" s="1383"/>
      <c r="E6216" s="1478"/>
      <c r="H6216" s="1478"/>
    </row>
    <row r="6217" spans="1:8">
      <c r="A6217" s="1383"/>
      <c r="E6217" s="1478"/>
      <c r="H6217" s="1478"/>
    </row>
    <row r="6218" spans="1:8">
      <c r="A6218" s="1383"/>
      <c r="E6218" s="1478"/>
      <c r="H6218" s="1478"/>
    </row>
    <row r="6219" spans="1:8">
      <c r="A6219" s="1383"/>
      <c r="E6219" s="1478"/>
      <c r="H6219" s="1478"/>
    </row>
    <row r="6220" spans="1:8">
      <c r="A6220" s="1383"/>
      <c r="E6220" s="1478"/>
      <c r="H6220" s="1478"/>
    </row>
    <row r="6221" spans="1:8">
      <c r="A6221" s="1383"/>
      <c r="E6221" s="1478"/>
      <c r="H6221" s="1478"/>
    </row>
    <row r="6222" spans="1:8">
      <c r="A6222" s="1383"/>
      <c r="E6222" s="1478"/>
      <c r="H6222" s="1478"/>
    </row>
    <row r="6223" spans="1:8">
      <c r="A6223" s="1383"/>
      <c r="E6223" s="1478"/>
      <c r="H6223" s="1478"/>
    </row>
    <row r="6224" spans="1:8">
      <c r="A6224" s="1383"/>
      <c r="E6224" s="1478"/>
      <c r="H6224" s="1478"/>
    </row>
    <row r="6225" spans="1:8">
      <c r="A6225" s="1383"/>
      <c r="E6225" s="1478"/>
      <c r="H6225" s="1478"/>
    </row>
    <row r="6226" spans="1:8">
      <c r="A6226" s="1383"/>
      <c r="E6226" s="1478"/>
      <c r="H6226" s="1478"/>
    </row>
    <row r="6227" spans="1:8">
      <c r="A6227" s="1383"/>
      <c r="E6227" s="1478"/>
      <c r="H6227" s="1478"/>
    </row>
    <row r="6228" spans="1:8">
      <c r="A6228" s="1383"/>
      <c r="E6228" s="1478"/>
      <c r="H6228" s="1478"/>
    </row>
    <row r="6229" spans="1:8">
      <c r="A6229" s="1383"/>
      <c r="E6229" s="1478"/>
      <c r="H6229" s="1478"/>
    </row>
    <row r="6230" spans="1:8">
      <c r="A6230" s="1383"/>
      <c r="E6230" s="1478"/>
      <c r="H6230" s="1478"/>
    </row>
    <row r="6231" spans="1:8">
      <c r="A6231" s="1383"/>
      <c r="E6231" s="1478"/>
      <c r="H6231" s="1478"/>
    </row>
    <row r="6232" spans="1:8">
      <c r="A6232" s="1383"/>
      <c r="E6232" s="1478"/>
      <c r="H6232" s="1478"/>
    </row>
    <row r="6233" spans="1:8">
      <c r="A6233" s="1383"/>
      <c r="E6233" s="1478"/>
      <c r="H6233" s="1478"/>
    </row>
    <row r="6234" spans="1:8">
      <c r="A6234" s="1383"/>
      <c r="E6234" s="1478"/>
      <c r="H6234" s="1478"/>
    </row>
    <row r="6235" spans="1:8">
      <c r="A6235" s="1383"/>
      <c r="E6235" s="1478"/>
      <c r="H6235" s="1478"/>
    </row>
    <row r="6236" spans="1:8">
      <c r="A6236" s="1383"/>
      <c r="E6236" s="1478"/>
      <c r="H6236" s="1478"/>
    </row>
    <row r="6237" spans="1:8">
      <c r="A6237" s="1383"/>
      <c r="E6237" s="1478"/>
      <c r="H6237" s="1478"/>
    </row>
    <row r="6238" spans="1:8">
      <c r="A6238" s="1383"/>
      <c r="E6238" s="1478"/>
      <c r="H6238" s="1478"/>
    </row>
    <row r="6239" spans="1:8">
      <c r="A6239" s="1383"/>
      <c r="E6239" s="1478"/>
      <c r="H6239" s="1478"/>
    </row>
    <row r="6240" spans="1:8">
      <c r="A6240" s="1383"/>
      <c r="E6240" s="1478"/>
      <c r="H6240" s="1478"/>
    </row>
    <row r="6241" spans="1:8">
      <c r="A6241" s="1383"/>
      <c r="E6241" s="1478"/>
      <c r="H6241" s="1478"/>
    </row>
    <row r="6242" spans="1:8">
      <c r="A6242" s="1383"/>
      <c r="E6242" s="1478"/>
      <c r="H6242" s="1478"/>
    </row>
    <row r="6243" spans="1:8">
      <c r="A6243" s="1383"/>
      <c r="E6243" s="1478"/>
      <c r="H6243" s="1478"/>
    </row>
    <row r="6244" spans="1:8">
      <c r="A6244" s="1383"/>
      <c r="E6244" s="1478"/>
      <c r="H6244" s="1478"/>
    </row>
    <row r="6245" spans="1:8">
      <c r="A6245" s="1383"/>
      <c r="E6245" s="1478"/>
      <c r="H6245" s="1478"/>
    </row>
    <row r="6246" spans="1:8">
      <c r="A6246" s="1383"/>
      <c r="E6246" s="1478"/>
      <c r="H6246" s="1478"/>
    </row>
    <row r="6247" spans="1:8">
      <c r="A6247" s="1383"/>
      <c r="E6247" s="1478"/>
      <c r="H6247" s="1478"/>
    </row>
    <row r="6248" spans="1:8">
      <c r="A6248" s="1383"/>
      <c r="E6248" s="1478"/>
      <c r="H6248" s="1478"/>
    </row>
    <row r="6249" spans="1:8">
      <c r="A6249" s="1383"/>
      <c r="E6249" s="1478"/>
      <c r="H6249" s="1478"/>
    </row>
    <row r="6250" spans="1:8">
      <c r="A6250" s="1383"/>
      <c r="E6250" s="1478"/>
      <c r="H6250" s="1478"/>
    </row>
    <row r="6251" spans="1:8">
      <c r="A6251" s="1383"/>
      <c r="E6251" s="1478"/>
      <c r="H6251" s="1478"/>
    </row>
    <row r="6252" spans="1:8">
      <c r="A6252" s="1383"/>
      <c r="E6252" s="1478"/>
      <c r="H6252" s="1478"/>
    </row>
    <row r="6253" spans="1:8">
      <c r="A6253" s="1383"/>
      <c r="E6253" s="1478"/>
      <c r="H6253" s="1478"/>
    </row>
    <row r="6254" spans="1:8">
      <c r="A6254" s="1383"/>
      <c r="E6254" s="1478"/>
      <c r="H6254" s="1478"/>
    </row>
    <row r="6255" spans="1:8">
      <c r="A6255" s="1383"/>
      <c r="E6255" s="1478"/>
      <c r="H6255" s="1478"/>
    </row>
    <row r="6256" spans="1:8">
      <c r="A6256" s="1383"/>
      <c r="E6256" s="1478"/>
      <c r="H6256" s="1478"/>
    </row>
    <row r="6257" spans="1:8">
      <c r="A6257" s="1383"/>
      <c r="E6257" s="1478"/>
      <c r="H6257" s="1478"/>
    </row>
    <row r="6258" spans="1:8">
      <c r="A6258" s="1383"/>
      <c r="E6258" s="1478"/>
      <c r="H6258" s="1478"/>
    </row>
    <row r="6259" spans="1:8">
      <c r="A6259" s="1383"/>
      <c r="E6259" s="1478"/>
      <c r="H6259" s="1478"/>
    </row>
    <row r="6260" spans="1:8">
      <c r="A6260" s="1383"/>
      <c r="E6260" s="1478"/>
      <c r="H6260" s="1478"/>
    </row>
    <row r="6261" spans="1:8">
      <c r="A6261" s="1383"/>
      <c r="E6261" s="1478"/>
      <c r="H6261" s="1478"/>
    </row>
    <row r="6262" spans="1:8">
      <c r="A6262" s="1383"/>
      <c r="E6262" s="1478"/>
      <c r="H6262" s="1478"/>
    </row>
    <row r="6263" spans="1:8">
      <c r="A6263" s="1383"/>
      <c r="E6263" s="1478"/>
      <c r="H6263" s="1478"/>
    </row>
    <row r="6264" spans="1:8">
      <c r="A6264" s="1383"/>
      <c r="E6264" s="1478"/>
      <c r="H6264" s="1478"/>
    </row>
    <row r="6265" spans="1:8">
      <c r="A6265" s="1383"/>
      <c r="E6265" s="1478"/>
      <c r="H6265" s="1478"/>
    </row>
    <row r="6266" spans="1:8">
      <c r="A6266" s="1383"/>
      <c r="E6266" s="1478"/>
      <c r="H6266" s="1478"/>
    </row>
    <row r="6267" spans="1:8">
      <c r="A6267" s="1383"/>
      <c r="E6267" s="1478"/>
      <c r="H6267" s="1478"/>
    </row>
    <row r="6268" spans="1:8">
      <c r="A6268" s="1383"/>
      <c r="E6268" s="1478"/>
      <c r="H6268" s="1478"/>
    </row>
    <row r="6269" spans="1:8">
      <c r="A6269" s="1383"/>
      <c r="E6269" s="1478"/>
      <c r="H6269" s="1478"/>
    </row>
    <row r="6270" spans="1:8">
      <c r="A6270" s="1383"/>
      <c r="E6270" s="1478"/>
      <c r="H6270" s="1478"/>
    </row>
    <row r="6271" spans="1:8">
      <c r="A6271" s="1383"/>
      <c r="E6271" s="1478"/>
      <c r="H6271" s="1478"/>
    </row>
    <row r="6272" spans="1:8">
      <c r="A6272" s="1383"/>
      <c r="E6272" s="1478"/>
      <c r="H6272" s="1478"/>
    </row>
    <row r="6273" spans="1:8">
      <c r="A6273" s="1383"/>
      <c r="E6273" s="1478"/>
      <c r="H6273" s="1478"/>
    </row>
    <row r="6274" spans="1:8">
      <c r="A6274" s="1383"/>
      <c r="E6274" s="1478"/>
      <c r="H6274" s="1478"/>
    </row>
    <row r="6275" spans="1:8">
      <c r="A6275" s="1383"/>
      <c r="E6275" s="1478"/>
      <c r="H6275" s="1478"/>
    </row>
    <row r="6276" spans="1:8">
      <c r="A6276" s="1383"/>
      <c r="E6276" s="1478"/>
      <c r="H6276" s="1478"/>
    </row>
    <row r="6277" spans="1:8">
      <c r="A6277" s="1383"/>
      <c r="E6277" s="1478"/>
      <c r="H6277" s="1478"/>
    </row>
    <row r="6278" spans="1:8">
      <c r="A6278" s="1383"/>
      <c r="E6278" s="1478"/>
      <c r="H6278" s="1478"/>
    </row>
    <row r="6279" spans="1:8">
      <c r="A6279" s="1383"/>
      <c r="E6279" s="1478"/>
      <c r="H6279" s="1478"/>
    </row>
    <row r="6280" spans="1:8">
      <c r="A6280" s="1383"/>
      <c r="E6280" s="1478"/>
      <c r="H6280" s="1478"/>
    </row>
    <row r="6281" spans="1:8">
      <c r="A6281" s="1383"/>
      <c r="E6281" s="1478"/>
      <c r="H6281" s="1478"/>
    </row>
    <row r="6282" spans="1:8">
      <c r="A6282" s="1383"/>
      <c r="E6282" s="1478"/>
      <c r="H6282" s="1478"/>
    </row>
    <row r="6283" spans="1:8">
      <c r="A6283" s="1383"/>
      <c r="E6283" s="1478"/>
      <c r="H6283" s="1478"/>
    </row>
    <row r="6284" spans="1:8">
      <c r="A6284" s="1383"/>
      <c r="E6284" s="1478"/>
      <c r="H6284" s="1478"/>
    </row>
    <row r="6285" spans="1:8">
      <c r="A6285" s="1383"/>
      <c r="E6285" s="1478"/>
      <c r="H6285" s="1478"/>
    </row>
    <row r="6286" spans="1:8">
      <c r="A6286" s="1383"/>
      <c r="E6286" s="1478"/>
      <c r="H6286" s="1478"/>
    </row>
    <row r="6287" spans="1:8">
      <c r="A6287" s="1383"/>
      <c r="E6287" s="1478"/>
      <c r="H6287" s="1478"/>
    </row>
    <row r="6288" spans="1:8">
      <c r="A6288" s="1383"/>
      <c r="E6288" s="1478"/>
      <c r="H6288" s="1478"/>
    </row>
    <row r="6289" spans="1:8">
      <c r="A6289" s="1383"/>
      <c r="E6289" s="1478"/>
      <c r="H6289" s="1478"/>
    </row>
    <row r="6290" spans="1:8">
      <c r="A6290" s="1383"/>
      <c r="E6290" s="1478"/>
      <c r="H6290" s="1478"/>
    </row>
    <row r="6291" spans="1:8">
      <c r="A6291" s="1383"/>
      <c r="E6291" s="1478"/>
      <c r="H6291" s="1478"/>
    </row>
    <row r="6292" spans="1:8">
      <c r="A6292" s="1383"/>
      <c r="E6292" s="1478"/>
      <c r="H6292" s="1478"/>
    </row>
    <row r="6293" spans="1:8">
      <c r="A6293" s="1383"/>
      <c r="E6293" s="1478"/>
      <c r="H6293" s="1478"/>
    </row>
    <row r="6294" spans="1:8">
      <c r="A6294" s="1383"/>
      <c r="E6294" s="1478"/>
      <c r="H6294" s="1478"/>
    </row>
    <row r="6295" spans="1:8">
      <c r="A6295" s="1383"/>
      <c r="E6295" s="1478"/>
      <c r="H6295" s="1478"/>
    </row>
    <row r="6296" spans="1:8">
      <c r="A6296" s="1383"/>
      <c r="E6296" s="1478"/>
      <c r="H6296" s="1478"/>
    </row>
    <row r="6297" spans="1:8">
      <c r="A6297" s="1383"/>
      <c r="E6297" s="1478"/>
      <c r="H6297" s="1478"/>
    </row>
    <row r="6298" spans="1:8">
      <c r="A6298" s="1383"/>
      <c r="E6298" s="1478"/>
      <c r="H6298" s="1478"/>
    </row>
    <row r="6299" spans="1:8">
      <c r="A6299" s="1383"/>
      <c r="E6299" s="1478"/>
      <c r="H6299" s="1478"/>
    </row>
    <row r="6300" spans="1:8">
      <c r="A6300" s="1383"/>
      <c r="E6300" s="1478"/>
      <c r="H6300" s="1478"/>
    </row>
    <row r="6301" spans="1:8">
      <c r="A6301" s="1383"/>
      <c r="E6301" s="1478"/>
      <c r="H6301" s="1478"/>
    </row>
    <row r="6302" spans="1:8">
      <c r="A6302" s="1383"/>
      <c r="E6302" s="1478"/>
      <c r="H6302" s="1478"/>
    </row>
    <row r="6303" spans="1:8">
      <c r="A6303" s="1383"/>
      <c r="E6303" s="1478"/>
      <c r="H6303" s="1478"/>
    </row>
    <row r="6304" spans="1:8">
      <c r="A6304" s="1383"/>
      <c r="E6304" s="1478"/>
      <c r="H6304" s="1478"/>
    </row>
    <row r="6305" spans="1:8">
      <c r="A6305" s="1383"/>
      <c r="E6305" s="1478"/>
      <c r="H6305" s="1478"/>
    </row>
    <row r="6306" spans="1:8">
      <c r="A6306" s="1383"/>
      <c r="E6306" s="1478"/>
      <c r="H6306" s="1478"/>
    </row>
    <row r="6307" spans="1:8">
      <c r="A6307" s="1383"/>
      <c r="E6307" s="1478"/>
      <c r="H6307" s="1478"/>
    </row>
    <row r="6308" spans="1:8">
      <c r="A6308" s="1383"/>
      <c r="E6308" s="1478"/>
      <c r="H6308" s="1478"/>
    </row>
    <row r="6309" spans="1:8">
      <c r="A6309" s="1383"/>
      <c r="E6309" s="1478"/>
      <c r="H6309" s="1478"/>
    </row>
    <row r="6310" spans="1:8">
      <c r="A6310" s="1383"/>
      <c r="E6310" s="1478"/>
      <c r="H6310" s="1478"/>
    </row>
    <row r="6311" spans="1:8">
      <c r="A6311" s="1383"/>
      <c r="E6311" s="1478"/>
      <c r="H6311" s="1478"/>
    </row>
    <row r="6312" spans="1:8">
      <c r="A6312" s="1383"/>
      <c r="E6312" s="1478"/>
      <c r="H6312" s="1478"/>
    </row>
    <row r="6313" spans="1:8">
      <c r="A6313" s="1383"/>
      <c r="E6313" s="1478"/>
      <c r="H6313" s="1478"/>
    </row>
    <row r="6314" spans="1:8">
      <c r="A6314" s="1383"/>
      <c r="E6314" s="1478"/>
      <c r="H6314" s="1478"/>
    </row>
    <row r="6315" spans="1:8">
      <c r="A6315" s="1383"/>
      <c r="E6315" s="1478"/>
      <c r="H6315" s="1478"/>
    </row>
    <row r="6316" spans="1:8">
      <c r="A6316" s="1383"/>
      <c r="E6316" s="1478"/>
      <c r="H6316" s="1478"/>
    </row>
    <row r="6317" spans="1:8">
      <c r="A6317" s="1383"/>
      <c r="E6317" s="1478"/>
      <c r="H6317" s="1478"/>
    </row>
    <row r="6318" spans="1:8">
      <c r="A6318" s="1383"/>
      <c r="E6318" s="1478"/>
      <c r="H6318" s="1478"/>
    </row>
    <row r="6319" spans="1:8">
      <c r="A6319" s="1383"/>
      <c r="E6319" s="1478"/>
      <c r="H6319" s="1478"/>
    </row>
    <row r="6320" spans="1:8">
      <c r="A6320" s="1383"/>
      <c r="E6320" s="1478"/>
      <c r="H6320" s="1478"/>
    </row>
    <row r="6321" spans="1:8">
      <c r="A6321" s="1383"/>
      <c r="E6321" s="1478"/>
      <c r="H6321" s="1478"/>
    </row>
    <row r="6322" spans="1:8">
      <c r="A6322" s="1383"/>
      <c r="E6322" s="1478"/>
      <c r="H6322" s="1478"/>
    </row>
    <row r="6323" spans="1:8">
      <c r="A6323" s="1383"/>
      <c r="E6323" s="1478"/>
      <c r="H6323" s="1478"/>
    </row>
    <row r="6324" spans="1:8">
      <c r="A6324" s="1383"/>
      <c r="E6324" s="1478"/>
      <c r="H6324" s="1478"/>
    </row>
    <row r="6325" spans="1:8">
      <c r="A6325" s="1383"/>
      <c r="E6325" s="1478"/>
      <c r="H6325" s="1478"/>
    </row>
    <row r="6326" spans="1:8">
      <c r="A6326" s="1383"/>
      <c r="E6326" s="1478"/>
      <c r="H6326" s="1478"/>
    </row>
    <row r="6327" spans="1:8">
      <c r="A6327" s="1383"/>
      <c r="E6327" s="1478"/>
      <c r="H6327" s="1478"/>
    </row>
    <row r="6328" spans="1:8">
      <c r="A6328" s="1383"/>
      <c r="E6328" s="1478"/>
      <c r="H6328" s="1478"/>
    </row>
    <row r="6329" spans="1:8">
      <c r="A6329" s="1383"/>
      <c r="E6329" s="1478"/>
      <c r="H6329" s="1478"/>
    </row>
    <row r="6330" spans="1:8">
      <c r="A6330" s="1383"/>
      <c r="E6330" s="1478"/>
      <c r="H6330" s="1478"/>
    </row>
    <row r="6331" spans="1:8">
      <c r="A6331" s="1383"/>
      <c r="E6331" s="1478"/>
      <c r="H6331" s="1478"/>
    </row>
    <row r="6332" spans="1:8">
      <c r="A6332" s="1383"/>
      <c r="E6332" s="1478"/>
      <c r="H6332" s="1478"/>
    </row>
    <row r="6333" spans="1:8">
      <c r="A6333" s="1383"/>
      <c r="E6333" s="1478"/>
      <c r="H6333" s="1478"/>
    </row>
    <row r="6334" spans="1:8">
      <c r="A6334" s="1383"/>
      <c r="E6334" s="1478"/>
      <c r="H6334" s="1478"/>
    </row>
    <row r="6335" spans="1:8">
      <c r="A6335" s="1383"/>
      <c r="E6335" s="1478"/>
      <c r="H6335" s="1478"/>
    </row>
    <row r="6336" spans="1:8">
      <c r="A6336" s="1383"/>
      <c r="E6336" s="1478"/>
      <c r="H6336" s="1478"/>
    </row>
    <row r="6337" spans="1:8">
      <c r="A6337" s="1383"/>
      <c r="E6337" s="1478"/>
      <c r="H6337" s="1478"/>
    </row>
    <row r="6338" spans="1:8">
      <c r="A6338" s="1383"/>
      <c r="E6338" s="1478"/>
      <c r="H6338" s="1478"/>
    </row>
    <row r="6339" spans="1:8">
      <c r="A6339" s="1383"/>
      <c r="E6339" s="1478"/>
      <c r="H6339" s="1478"/>
    </row>
    <row r="6340" spans="1:8">
      <c r="A6340" s="1383"/>
      <c r="E6340" s="1478"/>
      <c r="H6340" s="1478"/>
    </row>
    <row r="6341" spans="1:8">
      <c r="A6341" s="1383"/>
      <c r="E6341" s="1478"/>
      <c r="H6341" s="1478"/>
    </row>
    <row r="6342" spans="1:8">
      <c r="A6342" s="1383"/>
      <c r="E6342" s="1478"/>
      <c r="H6342" s="1478"/>
    </row>
    <row r="6343" spans="1:8">
      <c r="A6343" s="1383"/>
      <c r="E6343" s="1478"/>
      <c r="H6343" s="1478"/>
    </row>
    <row r="6344" spans="1:8">
      <c r="A6344" s="1383"/>
      <c r="E6344" s="1478"/>
      <c r="H6344" s="1478"/>
    </row>
    <row r="6345" spans="1:8">
      <c r="A6345" s="1383"/>
      <c r="E6345" s="1478"/>
      <c r="H6345" s="1478"/>
    </row>
    <row r="6346" spans="1:8">
      <c r="A6346" s="1383"/>
      <c r="E6346" s="1478"/>
      <c r="H6346" s="1478"/>
    </row>
    <row r="6347" spans="1:8">
      <c r="A6347" s="1383"/>
      <c r="E6347" s="1478"/>
      <c r="H6347" s="1478"/>
    </row>
    <row r="6348" spans="1:8">
      <c r="A6348" s="1383"/>
      <c r="E6348" s="1478"/>
      <c r="H6348" s="1478"/>
    </row>
    <row r="6349" spans="1:8">
      <c r="A6349" s="1383"/>
      <c r="E6349" s="1478"/>
      <c r="H6349" s="1478"/>
    </row>
    <row r="6350" spans="1:8">
      <c r="A6350" s="1383"/>
      <c r="E6350" s="1478"/>
      <c r="H6350" s="1478"/>
    </row>
    <row r="6351" spans="1:8">
      <c r="A6351" s="1383"/>
      <c r="E6351" s="1478"/>
      <c r="H6351" s="1478"/>
    </row>
    <row r="6352" spans="1:8">
      <c r="A6352" s="1383"/>
      <c r="E6352" s="1478"/>
      <c r="H6352" s="1478"/>
    </row>
    <row r="6353" spans="1:8">
      <c r="A6353" s="1383"/>
      <c r="E6353" s="1478"/>
      <c r="H6353" s="1478"/>
    </row>
    <row r="6354" spans="1:8">
      <c r="A6354" s="1383"/>
      <c r="E6354" s="1478"/>
      <c r="H6354" s="1478"/>
    </row>
    <row r="6355" spans="1:8">
      <c r="A6355" s="1383"/>
      <c r="E6355" s="1478"/>
      <c r="H6355" s="1478"/>
    </row>
    <row r="6356" spans="1:8">
      <c r="A6356" s="1383"/>
      <c r="E6356" s="1478"/>
      <c r="H6356" s="1478"/>
    </row>
    <row r="6357" spans="1:8">
      <c r="A6357" s="1383"/>
      <c r="E6357" s="1478"/>
      <c r="H6357" s="1478"/>
    </row>
    <row r="6358" spans="1:8">
      <c r="A6358" s="1383"/>
      <c r="E6358" s="1478"/>
      <c r="H6358" s="1478"/>
    </row>
    <row r="6359" spans="1:8">
      <c r="A6359" s="1383"/>
      <c r="E6359" s="1478"/>
      <c r="H6359" s="1478"/>
    </row>
    <row r="6360" spans="1:8">
      <c r="A6360" s="1383"/>
      <c r="E6360" s="1478"/>
      <c r="H6360" s="1478"/>
    </row>
    <row r="6361" spans="1:8">
      <c r="A6361" s="1383"/>
      <c r="E6361" s="1478"/>
      <c r="H6361" s="1478"/>
    </row>
    <row r="6362" spans="1:8">
      <c r="A6362" s="1383"/>
      <c r="E6362" s="1478"/>
      <c r="H6362" s="1478"/>
    </row>
    <row r="6363" spans="1:8">
      <c r="A6363" s="1383"/>
      <c r="E6363" s="1478"/>
      <c r="H6363" s="1478"/>
    </row>
    <row r="6364" spans="1:8">
      <c r="A6364" s="1383"/>
      <c r="E6364" s="1478"/>
      <c r="H6364" s="1478"/>
    </row>
    <row r="6365" spans="1:8">
      <c r="A6365" s="1383"/>
      <c r="E6365" s="1478"/>
      <c r="H6365" s="1478"/>
    </row>
    <row r="6366" spans="1:8">
      <c r="A6366" s="1383"/>
      <c r="E6366" s="1478"/>
      <c r="H6366" s="1478"/>
    </row>
    <row r="6367" spans="1:8">
      <c r="A6367" s="1383"/>
      <c r="E6367" s="1478"/>
      <c r="H6367" s="1478"/>
    </row>
    <row r="6368" spans="1:8">
      <c r="A6368" s="1383"/>
      <c r="E6368" s="1478"/>
      <c r="H6368" s="1478"/>
    </row>
    <row r="6369" spans="1:8">
      <c r="A6369" s="1383"/>
      <c r="E6369" s="1478"/>
      <c r="H6369" s="1478"/>
    </row>
    <row r="6370" spans="1:8">
      <c r="A6370" s="1383"/>
      <c r="E6370" s="1478"/>
      <c r="H6370" s="1478"/>
    </row>
    <row r="6371" spans="1:8">
      <c r="A6371" s="1383"/>
      <c r="E6371" s="1478"/>
      <c r="H6371" s="1478"/>
    </row>
    <row r="6372" spans="1:8">
      <c r="A6372" s="1383"/>
      <c r="E6372" s="1478"/>
      <c r="H6372" s="1478"/>
    </row>
    <row r="6373" spans="1:8">
      <c r="A6373" s="1383"/>
      <c r="E6373" s="1478"/>
      <c r="H6373" s="1478"/>
    </row>
    <row r="6374" spans="1:8">
      <c r="A6374" s="1383"/>
      <c r="E6374" s="1478"/>
      <c r="H6374" s="1478"/>
    </row>
    <row r="6375" spans="1:8">
      <c r="A6375" s="1383"/>
      <c r="E6375" s="1478"/>
      <c r="H6375" s="1478"/>
    </row>
    <row r="6376" spans="1:8">
      <c r="A6376" s="1383"/>
      <c r="E6376" s="1478"/>
      <c r="H6376" s="1478"/>
    </row>
    <row r="6377" spans="1:8">
      <c r="A6377" s="1383"/>
      <c r="E6377" s="1478"/>
      <c r="H6377" s="1478"/>
    </row>
    <row r="6378" spans="1:8">
      <c r="A6378" s="1383"/>
      <c r="E6378" s="1478"/>
      <c r="H6378" s="1478"/>
    </row>
    <row r="6379" spans="1:8">
      <c r="A6379" s="1383"/>
      <c r="E6379" s="1478"/>
      <c r="H6379" s="1478"/>
    </row>
    <row r="6380" spans="1:8">
      <c r="A6380" s="1383"/>
      <c r="E6380" s="1478"/>
      <c r="H6380" s="1478"/>
    </row>
    <row r="6381" spans="1:8">
      <c r="A6381" s="1383"/>
      <c r="E6381" s="1478"/>
      <c r="H6381" s="1478"/>
    </row>
    <row r="6382" spans="1:8">
      <c r="A6382" s="1383"/>
      <c r="E6382" s="1478"/>
      <c r="H6382" s="1478"/>
    </row>
    <row r="6383" spans="1:8">
      <c r="A6383" s="1383"/>
      <c r="E6383" s="1478"/>
      <c r="H6383" s="1478"/>
    </row>
    <row r="6384" spans="1:8">
      <c r="A6384" s="1383"/>
      <c r="E6384" s="1478"/>
      <c r="H6384" s="1478"/>
    </row>
    <row r="6385" spans="1:8">
      <c r="A6385" s="1383"/>
      <c r="E6385" s="1478"/>
      <c r="H6385" s="1478"/>
    </row>
    <row r="6386" spans="1:8">
      <c r="A6386" s="1383"/>
      <c r="E6386" s="1478"/>
      <c r="H6386" s="1478"/>
    </row>
    <row r="6387" spans="1:8">
      <c r="A6387" s="1383"/>
      <c r="E6387" s="1478"/>
      <c r="H6387" s="1478"/>
    </row>
    <row r="6388" spans="1:8">
      <c r="A6388" s="1383"/>
      <c r="E6388" s="1478"/>
      <c r="H6388" s="1478"/>
    </row>
    <row r="6389" spans="1:8">
      <c r="A6389" s="1383"/>
      <c r="E6389" s="1478"/>
      <c r="H6389" s="1478"/>
    </row>
    <row r="6390" spans="1:8">
      <c r="A6390" s="1383"/>
      <c r="E6390" s="1478"/>
      <c r="H6390" s="1478"/>
    </row>
    <row r="6391" spans="1:8">
      <c r="A6391" s="1383"/>
      <c r="E6391" s="1478"/>
      <c r="H6391" s="1478"/>
    </row>
    <row r="6392" spans="1:8">
      <c r="A6392" s="1383"/>
      <c r="E6392" s="1478"/>
      <c r="H6392" s="1478"/>
    </row>
    <row r="6393" spans="1:8">
      <c r="A6393" s="1383"/>
      <c r="E6393" s="1478"/>
      <c r="H6393" s="1478"/>
    </row>
    <row r="6394" spans="1:8">
      <c r="A6394" s="1383"/>
      <c r="E6394" s="1478"/>
      <c r="H6394" s="1478"/>
    </row>
    <row r="6395" spans="1:8">
      <c r="A6395" s="1383"/>
      <c r="E6395" s="1478"/>
      <c r="H6395" s="1478"/>
    </row>
    <row r="6396" spans="1:8">
      <c r="A6396" s="1383"/>
      <c r="E6396" s="1478"/>
      <c r="H6396" s="1478"/>
    </row>
    <row r="6397" spans="1:8">
      <c r="A6397" s="1383"/>
      <c r="E6397" s="1478"/>
      <c r="H6397" s="1478"/>
    </row>
    <row r="6398" spans="1:8">
      <c r="A6398" s="1383"/>
      <c r="E6398" s="1478"/>
      <c r="H6398" s="1478"/>
    </row>
    <row r="6399" spans="1:8">
      <c r="A6399" s="1383"/>
      <c r="E6399" s="1478"/>
      <c r="H6399" s="1478"/>
    </row>
    <row r="6400" spans="1:8">
      <c r="A6400" s="1383"/>
      <c r="E6400" s="1478"/>
      <c r="H6400" s="1478"/>
    </row>
    <row r="6401" spans="1:8">
      <c r="A6401" s="1383"/>
      <c r="E6401" s="1478"/>
      <c r="H6401" s="1478"/>
    </row>
    <row r="6402" spans="1:8">
      <c r="A6402" s="1383"/>
      <c r="E6402" s="1478"/>
      <c r="H6402" s="1478"/>
    </row>
    <row r="6403" spans="1:8">
      <c r="A6403" s="1383"/>
      <c r="E6403" s="1478"/>
      <c r="H6403" s="1478"/>
    </row>
    <row r="6404" spans="1:8">
      <c r="A6404" s="1383"/>
      <c r="E6404" s="1478"/>
      <c r="H6404" s="1478"/>
    </row>
    <row r="6405" spans="1:8">
      <c r="A6405" s="1383"/>
      <c r="E6405" s="1478"/>
      <c r="H6405" s="1478"/>
    </row>
    <row r="6406" spans="1:8">
      <c r="A6406" s="1383"/>
      <c r="E6406" s="1478"/>
      <c r="H6406" s="1478"/>
    </row>
    <row r="6407" spans="1:8">
      <c r="A6407" s="1383"/>
      <c r="E6407" s="1478"/>
      <c r="H6407" s="1478"/>
    </row>
    <row r="6408" spans="1:8">
      <c r="A6408" s="1383"/>
      <c r="E6408" s="1478"/>
      <c r="H6408" s="1478"/>
    </row>
    <row r="6409" spans="1:8">
      <c r="A6409" s="1383"/>
      <c r="E6409" s="1478"/>
      <c r="H6409" s="1478"/>
    </row>
    <row r="6410" spans="1:8">
      <c r="A6410" s="1383"/>
      <c r="E6410" s="1478"/>
      <c r="H6410" s="1478"/>
    </row>
    <row r="6411" spans="1:8">
      <c r="A6411" s="1383"/>
      <c r="E6411" s="1478"/>
      <c r="H6411" s="1478"/>
    </row>
    <row r="6412" spans="1:8">
      <c r="A6412" s="1383"/>
      <c r="E6412" s="1478"/>
      <c r="H6412" s="1478"/>
    </row>
    <row r="6413" spans="1:8">
      <c r="A6413" s="1383"/>
      <c r="E6413" s="1478"/>
      <c r="H6413" s="1478"/>
    </row>
    <row r="6414" spans="1:8">
      <c r="A6414" s="1383"/>
      <c r="E6414" s="1478"/>
      <c r="H6414" s="1478"/>
    </row>
    <row r="6415" spans="1:8">
      <c r="A6415" s="1383"/>
      <c r="E6415" s="1478"/>
      <c r="H6415" s="1478"/>
    </row>
    <row r="6416" spans="1:8">
      <c r="A6416" s="1383"/>
      <c r="E6416" s="1478"/>
      <c r="H6416" s="1478"/>
    </row>
    <row r="6417" spans="1:8">
      <c r="A6417" s="1383"/>
      <c r="E6417" s="1478"/>
      <c r="H6417" s="1478"/>
    </row>
    <row r="6418" spans="1:8">
      <c r="A6418" s="1383"/>
      <c r="E6418" s="1478"/>
      <c r="H6418" s="1478"/>
    </row>
    <row r="6419" spans="1:8">
      <c r="A6419" s="1383"/>
      <c r="E6419" s="1478"/>
      <c r="H6419" s="1478"/>
    </row>
    <row r="6420" spans="1:8">
      <c r="A6420" s="1383"/>
      <c r="E6420" s="1478"/>
      <c r="H6420" s="1478"/>
    </row>
    <row r="6421" spans="1:8">
      <c r="A6421" s="1383"/>
      <c r="E6421" s="1478"/>
      <c r="H6421" s="1478"/>
    </row>
    <row r="6422" spans="1:8">
      <c r="A6422" s="1383"/>
      <c r="E6422" s="1478"/>
      <c r="H6422" s="1478"/>
    </row>
    <row r="6423" spans="1:8">
      <c r="A6423" s="1383"/>
      <c r="E6423" s="1478"/>
      <c r="H6423" s="1478"/>
    </row>
    <row r="6424" spans="1:8">
      <c r="A6424" s="1383"/>
      <c r="E6424" s="1478"/>
      <c r="H6424" s="1478"/>
    </row>
    <row r="6425" spans="1:8">
      <c r="A6425" s="1383"/>
      <c r="E6425" s="1478"/>
      <c r="H6425" s="1478"/>
    </row>
    <row r="6426" spans="1:8">
      <c r="A6426" s="1383"/>
      <c r="E6426" s="1478"/>
      <c r="H6426" s="1478"/>
    </row>
    <row r="6427" spans="1:8">
      <c r="A6427" s="1383"/>
      <c r="E6427" s="1478"/>
      <c r="H6427" s="1478"/>
    </row>
    <row r="6428" spans="1:8">
      <c r="A6428" s="1383"/>
      <c r="E6428" s="1478"/>
      <c r="H6428" s="1478"/>
    </row>
    <row r="6429" spans="1:8">
      <c r="A6429" s="1383"/>
      <c r="E6429" s="1478"/>
      <c r="H6429" s="1478"/>
    </row>
    <row r="6430" spans="1:8">
      <c r="A6430" s="1383"/>
      <c r="E6430" s="1478"/>
      <c r="H6430" s="1478"/>
    </row>
    <row r="6431" spans="1:8">
      <c r="A6431" s="1383"/>
      <c r="E6431" s="1478"/>
      <c r="H6431" s="1478"/>
    </row>
    <row r="6432" spans="1:8">
      <c r="A6432" s="1383"/>
      <c r="E6432" s="1478"/>
      <c r="H6432" s="1478"/>
    </row>
    <row r="6433" spans="1:8">
      <c r="A6433" s="1383"/>
      <c r="E6433" s="1478"/>
      <c r="H6433" s="1478"/>
    </row>
    <row r="6434" spans="1:8">
      <c r="A6434" s="1383"/>
      <c r="E6434" s="1478"/>
      <c r="H6434" s="1478"/>
    </row>
    <row r="6435" spans="1:8">
      <c r="A6435" s="1383"/>
      <c r="E6435" s="1478"/>
      <c r="H6435" s="1478"/>
    </row>
    <row r="6436" spans="1:8">
      <c r="A6436" s="1383"/>
      <c r="E6436" s="1478"/>
      <c r="H6436" s="1478"/>
    </row>
    <row r="6437" spans="1:8">
      <c r="A6437" s="1383"/>
      <c r="E6437" s="1478"/>
      <c r="H6437" s="1478"/>
    </row>
    <row r="6438" spans="1:8">
      <c r="A6438" s="1383"/>
      <c r="E6438" s="1478"/>
      <c r="H6438" s="1478"/>
    </row>
    <row r="6439" spans="1:8">
      <c r="A6439" s="1383"/>
      <c r="E6439" s="1478"/>
      <c r="H6439" s="1478"/>
    </row>
    <row r="6440" spans="1:8">
      <c r="A6440" s="1383"/>
      <c r="E6440" s="1478"/>
      <c r="H6440" s="1478"/>
    </row>
    <row r="6441" spans="1:8">
      <c r="A6441" s="1383"/>
      <c r="E6441" s="1478"/>
      <c r="H6441" s="1478"/>
    </row>
    <row r="6442" spans="1:8">
      <c r="A6442" s="1383"/>
      <c r="E6442" s="1478"/>
      <c r="H6442" s="1478"/>
    </row>
    <row r="6443" spans="1:8">
      <c r="A6443" s="1383"/>
      <c r="E6443" s="1478"/>
      <c r="H6443" s="1478"/>
    </row>
    <row r="6444" spans="1:8">
      <c r="A6444" s="1383"/>
      <c r="E6444" s="1478"/>
      <c r="H6444" s="1478"/>
    </row>
    <row r="6445" spans="1:8">
      <c r="A6445" s="1383"/>
      <c r="E6445" s="1478"/>
      <c r="H6445" s="1478"/>
    </row>
    <row r="6446" spans="1:8">
      <c r="A6446" s="1383"/>
      <c r="E6446" s="1478"/>
      <c r="H6446" s="1478"/>
    </row>
    <row r="6447" spans="1:8">
      <c r="A6447" s="1383"/>
      <c r="E6447" s="1478"/>
      <c r="H6447" s="1478"/>
    </row>
    <row r="6448" spans="1:8">
      <c r="A6448" s="1383"/>
      <c r="E6448" s="1478"/>
      <c r="H6448" s="1478"/>
    </row>
    <row r="6449" spans="1:8">
      <c r="A6449" s="1383"/>
      <c r="E6449" s="1478"/>
      <c r="H6449" s="1478"/>
    </row>
    <row r="6450" spans="1:8">
      <c r="A6450" s="1383"/>
      <c r="E6450" s="1478"/>
      <c r="H6450" s="1478"/>
    </row>
    <row r="6451" spans="1:8">
      <c r="A6451" s="1383"/>
      <c r="E6451" s="1478"/>
      <c r="H6451" s="1478"/>
    </row>
    <row r="6452" spans="1:8">
      <c r="A6452" s="1383"/>
      <c r="E6452" s="1478"/>
      <c r="H6452" s="1478"/>
    </row>
    <row r="6453" spans="1:8">
      <c r="A6453" s="1383"/>
      <c r="E6453" s="1478"/>
      <c r="H6453" s="1478"/>
    </row>
    <row r="6454" spans="1:8">
      <c r="A6454" s="1383"/>
      <c r="E6454" s="1478"/>
      <c r="H6454" s="1478"/>
    </row>
    <row r="6455" spans="1:8">
      <c r="A6455" s="1383"/>
      <c r="E6455" s="1478"/>
      <c r="H6455" s="1478"/>
    </row>
    <row r="6456" spans="1:8">
      <c r="A6456" s="1383"/>
      <c r="E6456" s="1478"/>
      <c r="H6456" s="1478"/>
    </row>
    <row r="6457" spans="1:8">
      <c r="A6457" s="1383"/>
      <c r="E6457" s="1478"/>
      <c r="H6457" s="1478"/>
    </row>
    <row r="6458" spans="1:8">
      <c r="A6458" s="1383"/>
      <c r="E6458" s="1478"/>
      <c r="H6458" s="1478"/>
    </row>
    <row r="6459" spans="1:8">
      <c r="A6459" s="1383"/>
      <c r="E6459" s="1478"/>
      <c r="H6459" s="1478"/>
    </row>
    <row r="6460" spans="1:8">
      <c r="A6460" s="1383"/>
      <c r="E6460" s="1478"/>
      <c r="H6460" s="1478"/>
    </row>
    <row r="6461" spans="1:8">
      <c r="A6461" s="1383"/>
      <c r="E6461" s="1478"/>
      <c r="H6461" s="1478"/>
    </row>
    <row r="6462" spans="1:8">
      <c r="A6462" s="1383"/>
      <c r="E6462" s="1478"/>
      <c r="H6462" s="1478"/>
    </row>
    <row r="6463" spans="1:8">
      <c r="A6463" s="1383"/>
      <c r="E6463" s="1478"/>
      <c r="H6463" s="1478"/>
    </row>
    <row r="6464" spans="1:8">
      <c r="A6464" s="1383"/>
      <c r="E6464" s="1478"/>
      <c r="H6464" s="1478"/>
    </row>
    <row r="6465" spans="1:8">
      <c r="A6465" s="1383"/>
      <c r="E6465" s="1478"/>
      <c r="H6465" s="1478"/>
    </row>
    <row r="6466" spans="1:8">
      <c r="A6466" s="1383"/>
      <c r="E6466" s="1478"/>
      <c r="H6466" s="1478"/>
    </row>
    <row r="6467" spans="1:8">
      <c r="A6467" s="1383"/>
      <c r="E6467" s="1478"/>
      <c r="H6467" s="1478"/>
    </row>
    <row r="6468" spans="1:8">
      <c r="A6468" s="1383"/>
      <c r="E6468" s="1478"/>
      <c r="H6468" s="1478"/>
    </row>
    <row r="6469" spans="1:8">
      <c r="A6469" s="1383"/>
      <c r="E6469" s="1478"/>
      <c r="H6469" s="1478"/>
    </row>
    <row r="6470" spans="1:8">
      <c r="A6470" s="1383"/>
      <c r="E6470" s="1478"/>
      <c r="H6470" s="1478"/>
    </row>
    <row r="6471" spans="1:8">
      <c r="A6471" s="1383"/>
      <c r="E6471" s="1478"/>
      <c r="H6471" s="1478"/>
    </row>
    <row r="6472" spans="1:8">
      <c r="A6472" s="1383"/>
      <c r="E6472" s="1478"/>
      <c r="H6472" s="1478"/>
    </row>
    <row r="6473" spans="1:8">
      <c r="A6473" s="1383"/>
      <c r="E6473" s="1478"/>
      <c r="H6473" s="1478"/>
    </row>
    <row r="6474" spans="1:8">
      <c r="A6474" s="1383"/>
      <c r="E6474" s="1478"/>
      <c r="H6474" s="1478"/>
    </row>
    <row r="6475" spans="1:8">
      <c r="A6475" s="1383"/>
      <c r="E6475" s="1478"/>
      <c r="H6475" s="1478"/>
    </row>
    <row r="6476" spans="1:8">
      <c r="A6476" s="1383"/>
      <c r="E6476" s="1478"/>
      <c r="H6476" s="1478"/>
    </row>
    <row r="6477" spans="1:8">
      <c r="A6477" s="1383"/>
      <c r="E6477" s="1478"/>
      <c r="H6477" s="1478"/>
    </row>
    <row r="6478" spans="1:8">
      <c r="A6478" s="1383"/>
      <c r="E6478" s="1478"/>
      <c r="H6478" s="1478"/>
    </row>
    <row r="6479" spans="1:8">
      <c r="A6479" s="1383"/>
      <c r="E6479" s="1478"/>
      <c r="H6479" s="1478"/>
    </row>
    <row r="6480" spans="1:8">
      <c r="A6480" s="1383"/>
      <c r="E6480" s="1478"/>
      <c r="H6480" s="1478"/>
    </row>
    <row r="6481" spans="1:8">
      <c r="A6481" s="1383"/>
      <c r="E6481" s="1478"/>
      <c r="H6481" s="1478"/>
    </row>
    <row r="6482" spans="1:8">
      <c r="A6482" s="1383"/>
      <c r="E6482" s="1478"/>
      <c r="H6482" s="1478"/>
    </row>
    <row r="6483" spans="1:8">
      <c r="A6483" s="1383"/>
      <c r="E6483" s="1478"/>
      <c r="H6483" s="1478"/>
    </row>
    <row r="6484" spans="1:8">
      <c r="A6484" s="1383"/>
      <c r="E6484" s="1478"/>
      <c r="H6484" s="1478"/>
    </row>
    <row r="6485" spans="1:8">
      <c r="A6485" s="1383"/>
      <c r="E6485" s="1478"/>
      <c r="H6485" s="1478"/>
    </row>
    <row r="6486" spans="1:8">
      <c r="A6486" s="1383"/>
      <c r="E6486" s="1478"/>
      <c r="H6486" s="1478"/>
    </row>
    <row r="6487" spans="1:8">
      <c r="A6487" s="1383"/>
      <c r="E6487" s="1478"/>
      <c r="H6487" s="1478"/>
    </row>
    <row r="6488" spans="1:8">
      <c r="A6488" s="1383"/>
      <c r="E6488" s="1478"/>
      <c r="H6488" s="1478"/>
    </row>
    <row r="6489" spans="1:8">
      <c r="A6489" s="1383"/>
      <c r="E6489" s="1478"/>
      <c r="H6489" s="1478"/>
    </row>
    <row r="6490" spans="1:8">
      <c r="A6490" s="1383"/>
      <c r="E6490" s="1478"/>
      <c r="H6490" s="1478"/>
    </row>
    <row r="6491" spans="1:8">
      <c r="A6491" s="1383"/>
      <c r="E6491" s="1478"/>
      <c r="H6491" s="1478"/>
    </row>
    <row r="6492" spans="1:8">
      <c r="A6492" s="1383"/>
      <c r="E6492" s="1478"/>
      <c r="H6492" s="1478"/>
    </row>
    <row r="6493" spans="1:8">
      <c r="A6493" s="1383"/>
      <c r="E6493" s="1478"/>
      <c r="H6493" s="1478"/>
    </row>
    <row r="6494" spans="1:8">
      <c r="A6494" s="1383"/>
      <c r="E6494" s="1478"/>
      <c r="H6494" s="1478"/>
    </row>
    <row r="6495" spans="1:8">
      <c r="A6495" s="1383"/>
      <c r="E6495" s="1478"/>
      <c r="H6495" s="1478"/>
    </row>
    <row r="6496" spans="1:8">
      <c r="A6496" s="1383"/>
      <c r="E6496" s="1478"/>
      <c r="H6496" s="1478"/>
    </row>
    <row r="6497" spans="1:8">
      <c r="A6497" s="1383"/>
      <c r="E6497" s="1478"/>
      <c r="H6497" s="1478"/>
    </row>
    <row r="6498" spans="1:8">
      <c r="A6498" s="1383"/>
      <c r="E6498" s="1478"/>
      <c r="H6498" s="1478"/>
    </row>
    <row r="6499" spans="1:8">
      <c r="A6499" s="1383"/>
      <c r="E6499" s="1478"/>
      <c r="H6499" s="1478"/>
    </row>
    <row r="6500" spans="1:8">
      <c r="A6500" s="1383"/>
      <c r="E6500" s="1478"/>
      <c r="H6500" s="1478"/>
    </row>
    <row r="6501" spans="1:8">
      <c r="A6501" s="1383"/>
      <c r="E6501" s="1478"/>
      <c r="H6501" s="1478"/>
    </row>
    <row r="6502" spans="1:8">
      <c r="A6502" s="1383"/>
      <c r="E6502" s="1478"/>
      <c r="H6502" s="1478"/>
    </row>
    <row r="6503" spans="1:8">
      <c r="A6503" s="1383"/>
      <c r="E6503" s="1478"/>
      <c r="H6503" s="1478"/>
    </row>
    <row r="6504" spans="1:8">
      <c r="A6504" s="1383"/>
      <c r="E6504" s="1478"/>
      <c r="H6504" s="1478"/>
    </row>
    <row r="6505" spans="1:8">
      <c r="A6505" s="1383"/>
      <c r="E6505" s="1478"/>
      <c r="H6505" s="1478"/>
    </row>
    <row r="6506" spans="1:8">
      <c r="A6506" s="1383"/>
      <c r="E6506" s="1478"/>
      <c r="H6506" s="1478"/>
    </row>
    <row r="6507" spans="1:8">
      <c r="A6507" s="1383"/>
      <c r="E6507" s="1478"/>
      <c r="H6507" s="1478"/>
    </row>
    <row r="6508" spans="1:8">
      <c r="A6508" s="1383"/>
      <c r="E6508" s="1478"/>
      <c r="H6508" s="1478"/>
    </row>
    <row r="6509" spans="1:8">
      <c r="A6509" s="1383"/>
      <c r="E6509" s="1478"/>
      <c r="H6509" s="1478"/>
    </row>
    <row r="6510" spans="1:8">
      <c r="A6510" s="1383"/>
      <c r="E6510" s="1478"/>
      <c r="H6510" s="1478"/>
    </row>
    <row r="6511" spans="1:8">
      <c r="A6511" s="1383"/>
      <c r="E6511" s="1478"/>
      <c r="H6511" s="1478"/>
    </row>
    <row r="6512" spans="1:8">
      <c r="A6512" s="1383"/>
      <c r="E6512" s="1478"/>
      <c r="H6512" s="1478"/>
    </row>
    <row r="6513" spans="1:8">
      <c r="A6513" s="1383"/>
      <c r="E6513" s="1478"/>
      <c r="H6513" s="1478"/>
    </row>
    <row r="6514" spans="1:8">
      <c r="A6514" s="1383"/>
      <c r="E6514" s="1478"/>
      <c r="H6514" s="1478"/>
    </row>
    <row r="6515" spans="1:8">
      <c r="A6515" s="1383"/>
      <c r="E6515" s="1478"/>
      <c r="H6515" s="1478"/>
    </row>
    <row r="6516" spans="1:8">
      <c r="A6516" s="1383"/>
      <c r="E6516" s="1478"/>
      <c r="H6516" s="1478"/>
    </row>
    <row r="6517" spans="1:8">
      <c r="A6517" s="1383"/>
      <c r="E6517" s="1478"/>
      <c r="H6517" s="1478"/>
    </row>
    <row r="6518" spans="1:8">
      <c r="A6518" s="1383"/>
      <c r="E6518" s="1478"/>
      <c r="H6518" s="1478"/>
    </row>
    <row r="6519" spans="1:8">
      <c r="A6519" s="1383"/>
      <c r="E6519" s="1478"/>
      <c r="H6519" s="1478"/>
    </row>
    <row r="6520" spans="1:8">
      <c r="A6520" s="1383"/>
      <c r="E6520" s="1478"/>
      <c r="H6520" s="1478"/>
    </row>
    <row r="6521" spans="1:8">
      <c r="A6521" s="1383"/>
      <c r="E6521" s="1478"/>
      <c r="H6521" s="1478"/>
    </row>
    <row r="6522" spans="1:8">
      <c r="A6522" s="1383"/>
      <c r="E6522" s="1478"/>
      <c r="H6522" s="1478"/>
    </row>
    <row r="6523" spans="1:8">
      <c r="A6523" s="1383"/>
      <c r="E6523" s="1478"/>
      <c r="H6523" s="1478"/>
    </row>
    <row r="6524" spans="1:8">
      <c r="A6524" s="1383"/>
      <c r="E6524" s="1478"/>
      <c r="H6524" s="1478"/>
    </row>
    <row r="6525" spans="1:8">
      <c r="A6525" s="1383"/>
      <c r="E6525" s="1478"/>
      <c r="H6525" s="1478"/>
    </row>
    <row r="6526" spans="1:8">
      <c r="A6526" s="1383"/>
      <c r="E6526" s="1478"/>
      <c r="H6526" s="1478"/>
    </row>
    <row r="6527" spans="1:8">
      <c r="A6527" s="1383"/>
      <c r="E6527" s="1478"/>
      <c r="H6527" s="1478"/>
    </row>
    <row r="6528" spans="1:8">
      <c r="A6528" s="1383"/>
      <c r="E6528" s="1478"/>
      <c r="H6528" s="1478"/>
    </row>
    <row r="6529" spans="1:8">
      <c r="A6529" s="1383"/>
      <c r="E6529" s="1478"/>
      <c r="H6529" s="1478"/>
    </row>
    <row r="6530" spans="1:8">
      <c r="A6530" s="1383"/>
      <c r="E6530" s="1478"/>
      <c r="H6530" s="1478"/>
    </row>
    <row r="6531" spans="1:8">
      <c r="A6531" s="1383"/>
      <c r="E6531" s="1478"/>
      <c r="H6531" s="1478"/>
    </row>
    <row r="6532" spans="1:8">
      <c r="A6532" s="1383"/>
      <c r="E6532" s="1478"/>
      <c r="H6532" s="1478"/>
    </row>
    <row r="6533" spans="1:8">
      <c r="A6533" s="1383"/>
      <c r="E6533" s="1478"/>
      <c r="H6533" s="1478"/>
    </row>
    <row r="6534" spans="1:8">
      <c r="A6534" s="1383"/>
      <c r="E6534" s="1478"/>
      <c r="H6534" s="1478"/>
    </row>
    <row r="6535" spans="1:8">
      <c r="A6535" s="1383"/>
      <c r="E6535" s="1478"/>
      <c r="H6535" s="1478"/>
    </row>
    <row r="6536" spans="1:8">
      <c r="A6536" s="1383"/>
      <c r="E6536" s="1478"/>
      <c r="H6536" s="1478"/>
    </row>
    <row r="6537" spans="1:8">
      <c r="A6537" s="1383"/>
      <c r="E6537" s="1478"/>
      <c r="H6537" s="1478"/>
    </row>
    <row r="6538" spans="1:8">
      <c r="A6538" s="1383"/>
      <c r="E6538" s="1478"/>
      <c r="H6538" s="1478"/>
    </row>
    <row r="6539" spans="1:8">
      <c r="A6539" s="1383"/>
      <c r="E6539" s="1478"/>
      <c r="H6539" s="1478"/>
    </row>
    <row r="6540" spans="1:8">
      <c r="A6540" s="1383"/>
      <c r="E6540" s="1478"/>
      <c r="H6540" s="1478"/>
    </row>
    <row r="6541" spans="1:8">
      <c r="A6541" s="1383"/>
      <c r="E6541" s="1478"/>
      <c r="H6541" s="1478"/>
    </row>
    <row r="6542" spans="1:8">
      <c r="A6542" s="1383"/>
      <c r="E6542" s="1478"/>
      <c r="H6542" s="1478"/>
    </row>
    <row r="6543" spans="1:8">
      <c r="A6543" s="1383"/>
      <c r="E6543" s="1478"/>
      <c r="H6543" s="1478"/>
    </row>
    <row r="6544" spans="1:8">
      <c r="A6544" s="1383"/>
      <c r="E6544" s="1478"/>
      <c r="H6544" s="1478"/>
    </row>
    <row r="6545" spans="1:8">
      <c r="A6545" s="1383"/>
      <c r="E6545" s="1478"/>
      <c r="H6545" s="1478"/>
    </row>
    <row r="6546" spans="1:8">
      <c r="A6546" s="1383"/>
      <c r="E6546" s="1478"/>
      <c r="H6546" s="1478"/>
    </row>
    <row r="6547" spans="1:8">
      <c r="A6547" s="1383"/>
      <c r="E6547" s="1478"/>
      <c r="H6547" s="1478"/>
    </row>
    <row r="6548" spans="1:8">
      <c r="A6548" s="1383"/>
      <c r="E6548" s="1478"/>
      <c r="H6548" s="1478"/>
    </row>
    <row r="6549" spans="1:8">
      <c r="A6549" s="1383"/>
      <c r="E6549" s="1478"/>
      <c r="H6549" s="1478"/>
    </row>
    <row r="6550" spans="1:8">
      <c r="A6550" s="1383"/>
      <c r="E6550" s="1478"/>
      <c r="H6550" s="1478"/>
    </row>
    <row r="6551" spans="1:8">
      <c r="A6551" s="1383"/>
      <c r="E6551" s="1478"/>
      <c r="H6551" s="1478"/>
    </row>
    <row r="6552" spans="1:8">
      <c r="A6552" s="1383"/>
      <c r="E6552" s="1478"/>
      <c r="H6552" s="1478"/>
    </row>
    <row r="6553" spans="1:8">
      <c r="A6553" s="1383"/>
      <c r="E6553" s="1478"/>
      <c r="H6553" s="1478"/>
    </row>
    <row r="6554" spans="1:8">
      <c r="A6554" s="1383"/>
      <c r="E6554" s="1478"/>
      <c r="H6554" s="1478"/>
    </row>
    <row r="6555" spans="1:8">
      <c r="A6555" s="1383"/>
      <c r="E6555" s="1478"/>
      <c r="H6555" s="1478"/>
    </row>
    <row r="6556" spans="1:8">
      <c r="A6556" s="1383"/>
      <c r="E6556" s="1478"/>
      <c r="H6556" s="1478"/>
    </row>
    <row r="6557" spans="1:8">
      <c r="A6557" s="1383"/>
      <c r="E6557" s="1478"/>
      <c r="H6557" s="1478"/>
    </row>
    <row r="6558" spans="1:8">
      <c r="A6558" s="1383"/>
      <c r="E6558" s="1478"/>
      <c r="H6558" s="1478"/>
    </row>
    <row r="6559" spans="1:8">
      <c r="A6559" s="1383"/>
      <c r="E6559" s="1478"/>
      <c r="H6559" s="1478"/>
    </row>
    <row r="6560" spans="1:8">
      <c r="A6560" s="1383"/>
      <c r="E6560" s="1478"/>
      <c r="H6560" s="1478"/>
    </row>
    <row r="6561" spans="1:8">
      <c r="A6561" s="1383"/>
      <c r="E6561" s="1478"/>
      <c r="H6561" s="1478"/>
    </row>
    <row r="6562" spans="1:8">
      <c r="A6562" s="1383"/>
      <c r="E6562" s="1478"/>
      <c r="H6562" s="1478"/>
    </row>
    <row r="6563" spans="1:8">
      <c r="A6563" s="1383"/>
      <c r="E6563" s="1478"/>
      <c r="H6563" s="1478"/>
    </row>
    <row r="6564" spans="1:8">
      <c r="A6564" s="1383"/>
      <c r="E6564" s="1478"/>
      <c r="H6564" s="1478"/>
    </row>
    <row r="6565" spans="1:8">
      <c r="A6565" s="1383"/>
      <c r="E6565" s="1478"/>
      <c r="H6565" s="1478"/>
    </row>
    <row r="6566" spans="1:8">
      <c r="A6566" s="1383"/>
      <c r="E6566" s="1478"/>
      <c r="H6566" s="1478"/>
    </row>
    <row r="6567" spans="1:8">
      <c r="A6567" s="1383"/>
      <c r="E6567" s="1478"/>
      <c r="H6567" s="1478"/>
    </row>
    <row r="6568" spans="1:8">
      <c r="A6568" s="1383"/>
      <c r="E6568" s="1478"/>
      <c r="H6568" s="1478"/>
    </row>
    <row r="6569" spans="1:8">
      <c r="A6569" s="1383"/>
      <c r="E6569" s="1478"/>
      <c r="H6569" s="1478"/>
    </row>
    <row r="6570" spans="1:8">
      <c r="A6570" s="1383"/>
      <c r="E6570" s="1478"/>
      <c r="H6570" s="1478"/>
    </row>
    <row r="6571" spans="1:8">
      <c r="A6571" s="1383"/>
      <c r="E6571" s="1478"/>
      <c r="H6571" s="1478"/>
    </row>
    <row r="6572" spans="1:8">
      <c r="A6572" s="1383"/>
      <c r="E6572" s="1478"/>
      <c r="H6572" s="1478"/>
    </row>
    <row r="6573" spans="1:8">
      <c r="A6573" s="1383"/>
      <c r="E6573" s="1478"/>
      <c r="H6573" s="1478"/>
    </row>
    <row r="6574" spans="1:8">
      <c r="A6574" s="1383"/>
      <c r="E6574" s="1478"/>
      <c r="H6574" s="1478"/>
    </row>
    <row r="6575" spans="1:8">
      <c r="A6575" s="1383"/>
      <c r="E6575" s="1478"/>
      <c r="H6575" s="1478"/>
    </row>
    <row r="6576" spans="1:8">
      <c r="A6576" s="1383"/>
      <c r="E6576" s="1478"/>
      <c r="H6576" s="1478"/>
    </row>
    <row r="6577" spans="1:8">
      <c r="A6577" s="1383"/>
      <c r="E6577" s="1478"/>
      <c r="H6577" s="1478"/>
    </row>
    <row r="6578" spans="1:8">
      <c r="A6578" s="1383"/>
      <c r="E6578" s="1478"/>
      <c r="H6578" s="1478"/>
    </row>
    <row r="6579" spans="1:8">
      <c r="A6579" s="1383"/>
      <c r="E6579" s="1478"/>
      <c r="H6579" s="1478"/>
    </row>
    <row r="6580" spans="1:8">
      <c r="A6580" s="1383"/>
      <c r="E6580" s="1478"/>
      <c r="H6580" s="1478"/>
    </row>
    <row r="6581" spans="1:8">
      <c r="A6581" s="1383"/>
      <c r="E6581" s="1478"/>
      <c r="H6581" s="1478"/>
    </row>
    <row r="6582" spans="1:8">
      <c r="A6582" s="1383"/>
      <c r="E6582" s="1478"/>
      <c r="H6582" s="1478"/>
    </row>
    <row r="6583" spans="1:8">
      <c r="A6583" s="1383"/>
      <c r="E6583" s="1478"/>
      <c r="H6583" s="1478"/>
    </row>
    <row r="6584" spans="1:8">
      <c r="A6584" s="1383"/>
      <c r="E6584" s="1478"/>
      <c r="H6584" s="1478"/>
    </row>
    <row r="6585" spans="1:8">
      <c r="A6585" s="1383"/>
      <c r="E6585" s="1478"/>
      <c r="H6585" s="1478"/>
    </row>
    <row r="6586" spans="1:8">
      <c r="A6586" s="1383"/>
      <c r="E6586" s="1478"/>
      <c r="H6586" s="1478"/>
    </row>
    <row r="6587" spans="1:8">
      <c r="A6587" s="1383"/>
      <c r="E6587" s="1478"/>
      <c r="H6587" s="1478"/>
    </row>
    <row r="6588" spans="1:8">
      <c r="A6588" s="1383"/>
      <c r="E6588" s="1478"/>
      <c r="H6588" s="1478"/>
    </row>
    <row r="6589" spans="1:8">
      <c r="A6589" s="1383"/>
      <c r="E6589" s="1478"/>
      <c r="H6589" s="1478"/>
    </row>
    <row r="6590" spans="1:8">
      <c r="A6590" s="1383"/>
      <c r="E6590" s="1478"/>
      <c r="H6590" s="1478"/>
    </row>
    <row r="6591" spans="1:8">
      <c r="A6591" s="1383"/>
      <c r="E6591" s="1478"/>
      <c r="H6591" s="1478"/>
    </row>
    <row r="6592" spans="1:8">
      <c r="A6592" s="1383"/>
      <c r="E6592" s="1478"/>
      <c r="H6592" s="1478"/>
    </row>
    <row r="6593" spans="1:8">
      <c r="A6593" s="1383"/>
      <c r="E6593" s="1478"/>
      <c r="H6593" s="1478"/>
    </row>
    <row r="6594" spans="1:8">
      <c r="A6594" s="1383"/>
      <c r="E6594" s="1478"/>
      <c r="H6594" s="1478"/>
    </row>
    <row r="6595" spans="1:8">
      <c r="A6595" s="1383"/>
      <c r="E6595" s="1478"/>
      <c r="H6595" s="1478"/>
    </row>
    <row r="6596" spans="1:8">
      <c r="A6596" s="1383"/>
      <c r="E6596" s="1478"/>
      <c r="H6596" s="1478"/>
    </row>
    <row r="6597" spans="1:8">
      <c r="A6597" s="1383"/>
      <c r="E6597" s="1478"/>
      <c r="H6597" s="1478"/>
    </row>
    <row r="6598" spans="1:8">
      <c r="A6598" s="1383"/>
      <c r="E6598" s="1478"/>
      <c r="H6598" s="1478"/>
    </row>
    <row r="6599" spans="1:8">
      <c r="A6599" s="1383"/>
      <c r="E6599" s="1478"/>
      <c r="H6599" s="1478"/>
    </row>
    <row r="6600" spans="1:8">
      <c r="A6600" s="1383"/>
      <c r="E6600" s="1478"/>
      <c r="H6600" s="1478"/>
    </row>
    <row r="6601" spans="1:8">
      <c r="A6601" s="1383"/>
      <c r="E6601" s="1478"/>
      <c r="H6601" s="1478"/>
    </row>
    <row r="6602" spans="1:8">
      <c r="A6602" s="1383"/>
      <c r="E6602" s="1478"/>
      <c r="H6602" s="1478"/>
    </row>
    <row r="6603" spans="1:8">
      <c r="A6603" s="1383"/>
      <c r="E6603" s="1478"/>
      <c r="H6603" s="1478"/>
    </row>
    <row r="6604" spans="1:8">
      <c r="A6604" s="1383"/>
      <c r="E6604" s="1478"/>
      <c r="H6604" s="1478"/>
    </row>
    <row r="6605" spans="1:8">
      <c r="A6605" s="1383"/>
      <c r="E6605" s="1478"/>
      <c r="H6605" s="1478"/>
    </row>
    <row r="6606" spans="1:8">
      <c r="A6606" s="1383"/>
      <c r="E6606" s="1478"/>
      <c r="H6606" s="1478"/>
    </row>
    <row r="6607" spans="1:8">
      <c r="A6607" s="1383"/>
      <c r="E6607" s="1478"/>
      <c r="H6607" s="1478"/>
    </row>
    <row r="6608" spans="1:8">
      <c r="A6608" s="1383"/>
      <c r="E6608" s="1478"/>
      <c r="H6608" s="1478"/>
    </row>
    <row r="6609" spans="1:8">
      <c r="A6609" s="1383"/>
      <c r="E6609" s="1478"/>
      <c r="H6609" s="1478"/>
    </row>
    <row r="6610" spans="1:8">
      <c r="A6610" s="1383"/>
      <c r="E6610" s="1478"/>
      <c r="H6610" s="1478"/>
    </row>
    <row r="6611" spans="1:8">
      <c r="A6611" s="1383"/>
      <c r="E6611" s="1478"/>
      <c r="H6611" s="1478"/>
    </row>
    <row r="6612" spans="1:8">
      <c r="A6612" s="1383"/>
      <c r="E6612" s="1478"/>
      <c r="H6612" s="1478"/>
    </row>
    <row r="6613" spans="1:8">
      <c r="A6613" s="1383"/>
      <c r="E6613" s="1478"/>
      <c r="H6613" s="1478"/>
    </row>
    <row r="6614" spans="1:8">
      <c r="A6614" s="1383"/>
      <c r="E6614" s="1478"/>
      <c r="H6614" s="1478"/>
    </row>
    <row r="6615" spans="1:8">
      <c r="A6615" s="1383"/>
      <c r="E6615" s="1478"/>
      <c r="H6615" s="1478"/>
    </row>
    <row r="6616" spans="1:8">
      <c r="A6616" s="1383"/>
      <c r="E6616" s="1478"/>
      <c r="H6616" s="1478"/>
    </row>
    <row r="6617" spans="1:8">
      <c r="A6617" s="1383"/>
      <c r="E6617" s="1478"/>
      <c r="H6617" s="1478"/>
    </row>
    <row r="6618" spans="1:8">
      <c r="A6618" s="1383"/>
      <c r="E6618" s="1478"/>
      <c r="H6618" s="1478"/>
    </row>
    <row r="6619" spans="1:8">
      <c r="A6619" s="1383"/>
      <c r="E6619" s="1478"/>
      <c r="H6619" s="1478"/>
    </row>
    <row r="6620" spans="1:8">
      <c r="A6620" s="1383"/>
      <c r="E6620" s="1478"/>
      <c r="H6620" s="1478"/>
    </row>
    <row r="6621" spans="1:8">
      <c r="A6621" s="1383"/>
      <c r="E6621" s="1478"/>
      <c r="H6621" s="1478"/>
    </row>
    <row r="6622" spans="1:8">
      <c r="A6622" s="1383"/>
      <c r="E6622" s="1478"/>
      <c r="H6622" s="1478"/>
    </row>
    <row r="6623" spans="1:8">
      <c r="A6623" s="1383"/>
      <c r="E6623" s="1478"/>
      <c r="H6623" s="1478"/>
    </row>
    <row r="6624" spans="1:8">
      <c r="A6624" s="1383"/>
      <c r="E6624" s="1478"/>
      <c r="H6624" s="1478"/>
    </row>
    <row r="6625" spans="1:8">
      <c r="A6625" s="1383"/>
      <c r="E6625" s="1478"/>
      <c r="H6625" s="1478"/>
    </row>
    <row r="6626" spans="1:8">
      <c r="A6626" s="1383"/>
      <c r="E6626" s="1478"/>
      <c r="H6626" s="1478"/>
    </row>
    <row r="6627" spans="1:8">
      <c r="A6627" s="1383"/>
      <c r="E6627" s="1478"/>
      <c r="H6627" s="1478"/>
    </row>
    <row r="6628" spans="1:8">
      <c r="A6628" s="1383"/>
      <c r="E6628" s="1478"/>
      <c r="H6628" s="1478"/>
    </row>
    <row r="6629" spans="1:8">
      <c r="A6629" s="1383"/>
      <c r="E6629" s="1478"/>
      <c r="H6629" s="1478"/>
    </row>
    <row r="6630" spans="1:8">
      <c r="A6630" s="1383"/>
      <c r="E6630" s="1478"/>
      <c r="H6630" s="1478"/>
    </row>
    <row r="6631" spans="1:8">
      <c r="A6631" s="1383"/>
      <c r="E6631" s="1478"/>
      <c r="H6631" s="1478"/>
    </row>
    <row r="6632" spans="1:8">
      <c r="A6632" s="1383"/>
      <c r="E6632" s="1478"/>
      <c r="H6632" s="1478"/>
    </row>
    <row r="6633" spans="1:8">
      <c r="A6633" s="1383"/>
      <c r="E6633" s="1478"/>
      <c r="H6633" s="1478"/>
    </row>
    <row r="6634" spans="1:8">
      <c r="A6634" s="1383"/>
      <c r="E6634" s="1478"/>
      <c r="H6634" s="1478"/>
    </row>
    <row r="6635" spans="1:8">
      <c r="A6635" s="1383"/>
      <c r="E6635" s="1478"/>
      <c r="H6635" s="1478"/>
    </row>
    <row r="6636" spans="1:8">
      <c r="A6636" s="1383"/>
      <c r="E6636" s="1478"/>
      <c r="H6636" s="1478"/>
    </row>
    <row r="6637" spans="1:8">
      <c r="A6637" s="1383"/>
      <c r="E6637" s="1478"/>
      <c r="H6637" s="1478"/>
    </row>
    <row r="6638" spans="1:8">
      <c r="A6638" s="1383"/>
      <c r="E6638" s="1478"/>
      <c r="H6638" s="1478"/>
    </row>
    <row r="6639" spans="1:8">
      <c r="A6639" s="1383"/>
      <c r="E6639" s="1478"/>
      <c r="H6639" s="1478"/>
    </row>
    <row r="6640" spans="1:8">
      <c r="A6640" s="1383"/>
      <c r="E6640" s="1478"/>
      <c r="H6640" s="1478"/>
    </row>
    <row r="6641" spans="1:8">
      <c r="A6641" s="1383"/>
      <c r="E6641" s="1478"/>
      <c r="H6641" s="1478"/>
    </row>
    <row r="6642" spans="1:8">
      <c r="A6642" s="1383"/>
      <c r="E6642" s="1478"/>
      <c r="H6642" s="1478"/>
    </row>
    <row r="6643" spans="1:8">
      <c r="A6643" s="1383"/>
      <c r="E6643" s="1478"/>
      <c r="H6643" s="1478"/>
    </row>
    <row r="6644" spans="1:8">
      <c r="A6644" s="1383"/>
      <c r="E6644" s="1478"/>
      <c r="H6644" s="1478"/>
    </row>
    <row r="6645" spans="1:8">
      <c r="A6645" s="1383"/>
      <c r="E6645" s="1478"/>
      <c r="H6645" s="1478"/>
    </row>
    <row r="6646" spans="1:8">
      <c r="A6646" s="1383"/>
      <c r="E6646" s="1478"/>
      <c r="H6646" s="1478"/>
    </row>
    <row r="6647" spans="1:8">
      <c r="A6647" s="1383"/>
      <c r="E6647" s="1478"/>
      <c r="H6647" s="1478"/>
    </row>
    <row r="6648" spans="1:8">
      <c r="A6648" s="1383"/>
      <c r="E6648" s="1478"/>
      <c r="H6648" s="1478"/>
    </row>
    <row r="6649" spans="1:8">
      <c r="A6649" s="1383"/>
      <c r="E6649" s="1478"/>
      <c r="H6649" s="1478"/>
    </row>
    <row r="6650" spans="1:8">
      <c r="A6650" s="1383"/>
      <c r="E6650" s="1478"/>
      <c r="H6650" s="1478"/>
    </row>
    <row r="6651" spans="1:8">
      <c r="A6651" s="1383"/>
      <c r="E6651" s="1478"/>
      <c r="H6651" s="1478"/>
    </row>
    <row r="6652" spans="1:8">
      <c r="A6652" s="1383"/>
      <c r="E6652" s="1478"/>
      <c r="H6652" s="1478"/>
    </row>
    <row r="6653" spans="1:8">
      <c r="A6653" s="1383"/>
      <c r="E6653" s="1478"/>
      <c r="H6653" s="1478"/>
    </row>
    <row r="6654" spans="1:8">
      <c r="A6654" s="1383"/>
      <c r="E6654" s="1478"/>
      <c r="H6654" s="1478"/>
    </row>
    <row r="6655" spans="1:8">
      <c r="A6655" s="1383"/>
      <c r="E6655" s="1478"/>
      <c r="H6655" s="1478"/>
    </row>
    <row r="6656" spans="1:8">
      <c r="A6656" s="1383"/>
      <c r="E6656" s="1478"/>
      <c r="H6656" s="1478"/>
    </row>
    <row r="6657" spans="1:8">
      <c r="A6657" s="1383"/>
      <c r="E6657" s="1478"/>
      <c r="H6657" s="1478"/>
    </row>
    <row r="6658" spans="1:8">
      <c r="A6658" s="1383"/>
      <c r="E6658" s="1478"/>
      <c r="H6658" s="1478"/>
    </row>
    <row r="6659" spans="1:8">
      <c r="A6659" s="1383"/>
      <c r="E6659" s="1478"/>
      <c r="H6659" s="1478"/>
    </row>
    <row r="6660" spans="1:8">
      <c r="A6660" s="1383"/>
      <c r="E6660" s="1478"/>
      <c r="H6660" s="1478"/>
    </row>
    <row r="6661" spans="1:8">
      <c r="A6661" s="1383"/>
      <c r="E6661" s="1478"/>
      <c r="H6661" s="1478"/>
    </row>
    <row r="6662" spans="1:8">
      <c r="A6662" s="1383"/>
      <c r="E6662" s="1478"/>
      <c r="H6662" s="1478"/>
    </row>
    <row r="6663" spans="1:8">
      <c r="A6663" s="1383"/>
      <c r="E6663" s="1478"/>
      <c r="H6663" s="1478"/>
    </row>
    <row r="6664" spans="1:8">
      <c r="A6664" s="1383"/>
      <c r="E6664" s="1478"/>
      <c r="H6664" s="1478"/>
    </row>
    <row r="6665" spans="1:8">
      <c r="A6665" s="1383"/>
      <c r="E6665" s="1478"/>
      <c r="H6665" s="1478"/>
    </row>
    <row r="6666" spans="1:8">
      <c r="A6666" s="1383"/>
      <c r="E6666" s="1478"/>
      <c r="H6666" s="1478"/>
    </row>
    <row r="6667" spans="1:8">
      <c r="A6667" s="1383"/>
      <c r="E6667" s="1478"/>
      <c r="H6667" s="1478"/>
    </row>
    <row r="6668" spans="1:8">
      <c r="A6668" s="1383"/>
      <c r="E6668" s="1478"/>
      <c r="H6668" s="1478"/>
    </row>
    <row r="6669" spans="1:8">
      <c r="A6669" s="1383"/>
      <c r="E6669" s="1478"/>
      <c r="H6669" s="1478"/>
    </row>
    <row r="6670" spans="1:8">
      <c r="A6670" s="1383"/>
      <c r="E6670" s="1478"/>
      <c r="H6670" s="1478"/>
    </row>
    <row r="6671" spans="1:8">
      <c r="A6671" s="1383"/>
      <c r="E6671" s="1478"/>
      <c r="H6671" s="1478"/>
    </row>
    <row r="6672" spans="1:8">
      <c r="A6672" s="1383"/>
      <c r="E6672" s="1478"/>
      <c r="H6672" s="1478"/>
    </row>
    <row r="6673" spans="1:8">
      <c r="A6673" s="1383"/>
      <c r="E6673" s="1478"/>
      <c r="H6673" s="1478"/>
    </row>
    <row r="6674" spans="1:8">
      <c r="A6674" s="1383"/>
      <c r="E6674" s="1478"/>
      <c r="H6674" s="1478"/>
    </row>
    <row r="6675" spans="1:8">
      <c r="A6675" s="1383"/>
      <c r="E6675" s="1478"/>
      <c r="H6675" s="1478"/>
    </row>
    <row r="6676" spans="1:8">
      <c r="A6676" s="1383"/>
      <c r="E6676" s="1478"/>
      <c r="H6676" s="1478"/>
    </row>
    <row r="6677" spans="1:8">
      <c r="A6677" s="1383"/>
      <c r="E6677" s="1478"/>
      <c r="H6677" s="1478"/>
    </row>
    <row r="6678" spans="1:8">
      <c r="A6678" s="1383"/>
      <c r="E6678" s="1478"/>
      <c r="H6678" s="1478"/>
    </row>
    <row r="6679" spans="1:8">
      <c r="A6679" s="1383"/>
      <c r="E6679" s="1478"/>
      <c r="H6679" s="1478"/>
    </row>
    <row r="6680" spans="1:8">
      <c r="A6680" s="1383"/>
      <c r="E6680" s="1478"/>
      <c r="H6680" s="1478"/>
    </row>
    <row r="6681" spans="1:8">
      <c r="A6681" s="1383"/>
      <c r="E6681" s="1478"/>
      <c r="H6681" s="1478"/>
    </row>
    <row r="6682" spans="1:8">
      <c r="A6682" s="1383"/>
      <c r="E6682" s="1478"/>
      <c r="H6682" s="1478"/>
    </row>
    <row r="6683" spans="1:8">
      <c r="A6683" s="1383"/>
      <c r="E6683" s="1478"/>
      <c r="H6683" s="1478"/>
    </row>
    <row r="6684" spans="1:8">
      <c r="A6684" s="1383"/>
      <c r="E6684" s="1478"/>
      <c r="H6684" s="1478"/>
    </row>
    <row r="6685" spans="1:8">
      <c r="A6685" s="1383"/>
      <c r="E6685" s="1478"/>
      <c r="H6685" s="1478"/>
    </row>
    <row r="6686" spans="1:8">
      <c r="A6686" s="1383"/>
      <c r="E6686" s="1478"/>
      <c r="H6686" s="1478"/>
    </row>
    <row r="6687" spans="1:8">
      <c r="A6687" s="1383"/>
      <c r="E6687" s="1478"/>
      <c r="H6687" s="1478"/>
    </row>
    <row r="6688" spans="1:8">
      <c r="A6688" s="1383"/>
      <c r="E6688" s="1478"/>
      <c r="H6688" s="1478"/>
    </row>
    <row r="6689" spans="1:8">
      <c r="A6689" s="1383"/>
      <c r="E6689" s="1478"/>
      <c r="H6689" s="1478"/>
    </row>
    <row r="6690" spans="1:8">
      <c r="A6690" s="1383"/>
      <c r="E6690" s="1478"/>
      <c r="H6690" s="1478"/>
    </row>
    <row r="6691" spans="1:8">
      <c r="A6691" s="1383"/>
      <c r="E6691" s="1478"/>
      <c r="H6691" s="1478"/>
    </row>
    <row r="6692" spans="1:8">
      <c r="A6692" s="1383"/>
      <c r="E6692" s="1478"/>
      <c r="H6692" s="1478"/>
    </row>
    <row r="6693" spans="1:8">
      <c r="A6693" s="1383"/>
      <c r="E6693" s="1478"/>
      <c r="H6693" s="1478"/>
    </row>
    <row r="6694" spans="1:8">
      <c r="A6694" s="1383"/>
      <c r="E6694" s="1478"/>
      <c r="H6694" s="1478"/>
    </row>
    <row r="6695" spans="1:8">
      <c r="A6695" s="1383"/>
      <c r="E6695" s="1478"/>
      <c r="H6695" s="1478"/>
    </row>
    <row r="6696" spans="1:8">
      <c r="A6696" s="1383"/>
      <c r="E6696" s="1478"/>
      <c r="H6696" s="1478"/>
    </row>
    <row r="6697" spans="1:8">
      <c r="A6697" s="1383"/>
      <c r="E6697" s="1478"/>
      <c r="H6697" s="1478"/>
    </row>
    <row r="6698" spans="1:8">
      <c r="A6698" s="1383"/>
      <c r="E6698" s="1478"/>
      <c r="H6698" s="1478"/>
    </row>
    <row r="6699" spans="1:8">
      <c r="A6699" s="1383"/>
      <c r="E6699" s="1478"/>
      <c r="H6699" s="1478"/>
    </row>
    <row r="6700" spans="1:8">
      <c r="A6700" s="1383"/>
      <c r="E6700" s="1478"/>
      <c r="H6700" s="1478"/>
    </row>
    <row r="6701" spans="1:8">
      <c r="A6701" s="1383"/>
      <c r="E6701" s="1478"/>
      <c r="H6701" s="1478"/>
    </row>
    <row r="6702" spans="1:8">
      <c r="A6702" s="1383"/>
      <c r="E6702" s="1478"/>
      <c r="H6702" s="1478"/>
    </row>
    <row r="6703" spans="1:8">
      <c r="A6703" s="1383"/>
      <c r="E6703" s="1478"/>
      <c r="H6703" s="1478"/>
    </row>
    <row r="6704" spans="1:8">
      <c r="A6704" s="1383"/>
      <c r="E6704" s="1478"/>
      <c r="H6704" s="1478"/>
    </row>
    <row r="6705" spans="1:8">
      <c r="A6705" s="1383"/>
      <c r="E6705" s="1478"/>
      <c r="H6705" s="1478"/>
    </row>
    <row r="6706" spans="1:8">
      <c r="A6706" s="1383"/>
      <c r="E6706" s="1478"/>
      <c r="H6706" s="1478"/>
    </row>
    <row r="6707" spans="1:8">
      <c r="A6707" s="1383"/>
      <c r="E6707" s="1478"/>
      <c r="H6707" s="1478"/>
    </row>
    <row r="6708" spans="1:8">
      <c r="A6708" s="1383"/>
      <c r="E6708" s="1478"/>
      <c r="H6708" s="1478"/>
    </row>
    <row r="6709" spans="1:8">
      <c r="A6709" s="1383"/>
      <c r="E6709" s="1478"/>
      <c r="H6709" s="1478"/>
    </row>
    <row r="6710" spans="1:8">
      <c r="A6710" s="1383"/>
      <c r="E6710" s="1478"/>
      <c r="H6710" s="1478"/>
    </row>
    <row r="6711" spans="1:8">
      <c r="A6711" s="1383"/>
      <c r="E6711" s="1478"/>
      <c r="H6711" s="1478"/>
    </row>
    <row r="6712" spans="1:8">
      <c r="A6712" s="1383"/>
      <c r="E6712" s="1478"/>
      <c r="H6712" s="1478"/>
    </row>
    <row r="6713" spans="1:8">
      <c r="A6713" s="1383"/>
      <c r="E6713" s="1478"/>
      <c r="H6713" s="1478"/>
    </row>
    <row r="6714" spans="1:8">
      <c r="A6714" s="1383"/>
      <c r="E6714" s="1478"/>
      <c r="H6714" s="1478"/>
    </row>
    <row r="6715" spans="1:8">
      <c r="A6715" s="1383"/>
      <c r="E6715" s="1478"/>
      <c r="H6715" s="1478"/>
    </row>
    <row r="6716" spans="1:8">
      <c r="A6716" s="1383"/>
      <c r="E6716" s="1478"/>
      <c r="H6716" s="1478"/>
    </row>
    <row r="6717" spans="1:8">
      <c r="A6717" s="1383"/>
      <c r="E6717" s="1478"/>
      <c r="H6717" s="1478"/>
    </row>
    <row r="6718" spans="1:8">
      <c r="A6718" s="1383"/>
      <c r="E6718" s="1478"/>
      <c r="H6718" s="1478"/>
    </row>
    <row r="6719" spans="1:8">
      <c r="A6719" s="1383"/>
      <c r="E6719" s="1478"/>
      <c r="H6719" s="1478"/>
    </row>
    <row r="6720" spans="1:8">
      <c r="A6720" s="1383"/>
      <c r="E6720" s="1478"/>
      <c r="H6720" s="1478"/>
    </row>
    <row r="6721" spans="1:8">
      <c r="A6721" s="1383"/>
      <c r="E6721" s="1478"/>
      <c r="H6721" s="1478"/>
    </row>
    <row r="6722" spans="1:8">
      <c r="A6722" s="1383"/>
      <c r="E6722" s="1478"/>
      <c r="H6722" s="1478"/>
    </row>
    <row r="6723" spans="1:8">
      <c r="A6723" s="1383"/>
      <c r="E6723" s="1478"/>
      <c r="H6723" s="1478"/>
    </row>
    <row r="6724" spans="1:8">
      <c r="A6724" s="1383"/>
      <c r="E6724" s="1478"/>
      <c r="H6724" s="1478"/>
    </row>
    <row r="6725" spans="1:8">
      <c r="A6725" s="1383"/>
      <c r="E6725" s="1478"/>
      <c r="H6725" s="1478"/>
    </row>
    <row r="6726" spans="1:8">
      <c r="A6726" s="1383"/>
      <c r="E6726" s="1478"/>
      <c r="H6726" s="1478"/>
    </row>
    <row r="6727" spans="1:8">
      <c r="A6727" s="1383"/>
      <c r="E6727" s="1478"/>
      <c r="H6727" s="1478"/>
    </row>
    <row r="6728" spans="1:8">
      <c r="A6728" s="1383"/>
      <c r="E6728" s="1478"/>
      <c r="H6728" s="1478"/>
    </row>
    <row r="6729" spans="1:8">
      <c r="A6729" s="1383"/>
      <c r="E6729" s="1478"/>
      <c r="H6729" s="1478"/>
    </row>
    <row r="6730" spans="1:8">
      <c r="A6730" s="1383"/>
      <c r="E6730" s="1478"/>
      <c r="H6730" s="1478"/>
    </row>
    <row r="6731" spans="1:8">
      <c r="A6731" s="1383"/>
      <c r="E6731" s="1478"/>
      <c r="H6731" s="1478"/>
    </row>
    <row r="6732" spans="1:8">
      <c r="A6732" s="1383"/>
      <c r="E6732" s="1478"/>
      <c r="H6732" s="1478"/>
    </row>
    <row r="6733" spans="1:8">
      <c r="A6733" s="1383"/>
      <c r="E6733" s="1478"/>
      <c r="H6733" s="1478"/>
    </row>
    <row r="6734" spans="1:8">
      <c r="A6734" s="1383"/>
      <c r="E6734" s="1478"/>
      <c r="H6734" s="1478"/>
    </row>
    <row r="6735" spans="1:8">
      <c r="A6735" s="1383"/>
      <c r="E6735" s="1478"/>
      <c r="H6735" s="1478"/>
    </row>
    <row r="6736" spans="1:8">
      <c r="A6736" s="1383"/>
      <c r="E6736" s="1478"/>
      <c r="H6736" s="1478"/>
    </row>
    <row r="6737" spans="1:8">
      <c r="A6737" s="1383"/>
      <c r="E6737" s="1478"/>
      <c r="H6737" s="1478"/>
    </row>
    <row r="6738" spans="1:8">
      <c r="A6738" s="1383"/>
      <c r="E6738" s="1478"/>
      <c r="H6738" s="1478"/>
    </row>
    <row r="6739" spans="1:8">
      <c r="A6739" s="1383"/>
      <c r="E6739" s="1478"/>
      <c r="H6739" s="1478"/>
    </row>
    <row r="6740" spans="1:8">
      <c r="A6740" s="1383"/>
      <c r="E6740" s="1478"/>
      <c r="H6740" s="1478"/>
    </row>
    <row r="6741" spans="1:8">
      <c r="A6741" s="1383"/>
      <c r="E6741" s="1478"/>
      <c r="H6741" s="1478"/>
    </row>
    <row r="6742" spans="1:8">
      <c r="A6742" s="1383"/>
      <c r="E6742" s="1478"/>
      <c r="H6742" s="1478"/>
    </row>
    <row r="6743" spans="1:8">
      <c r="A6743" s="1383"/>
      <c r="E6743" s="1478"/>
      <c r="H6743" s="1478"/>
    </row>
    <row r="6744" spans="1:8">
      <c r="A6744" s="1383"/>
      <c r="E6744" s="1478"/>
      <c r="H6744" s="1478"/>
    </row>
    <row r="6745" spans="1:8">
      <c r="A6745" s="1383"/>
      <c r="E6745" s="1478"/>
      <c r="H6745" s="1478"/>
    </row>
    <row r="6746" spans="1:8">
      <c r="A6746" s="1383"/>
      <c r="E6746" s="1478"/>
      <c r="H6746" s="1478"/>
    </row>
    <row r="6747" spans="1:8">
      <c r="A6747" s="1383"/>
      <c r="E6747" s="1478"/>
      <c r="H6747" s="1478"/>
    </row>
    <row r="6748" spans="1:8">
      <c r="A6748" s="1383"/>
      <c r="E6748" s="1478"/>
      <c r="H6748" s="1478"/>
    </row>
    <row r="6749" spans="1:8">
      <c r="A6749" s="1383"/>
      <c r="E6749" s="1478"/>
      <c r="H6749" s="1478"/>
    </row>
    <row r="6750" spans="1:8">
      <c r="A6750" s="1383"/>
      <c r="E6750" s="1478"/>
      <c r="H6750" s="1478"/>
    </row>
    <row r="6751" spans="1:8">
      <c r="A6751" s="1383"/>
      <c r="E6751" s="1478"/>
      <c r="H6751" s="1478"/>
    </row>
    <row r="6752" spans="1:8">
      <c r="A6752" s="1383"/>
      <c r="E6752" s="1478"/>
      <c r="H6752" s="1478"/>
    </row>
    <row r="6753" spans="1:8">
      <c r="A6753" s="1383"/>
      <c r="E6753" s="1478"/>
      <c r="H6753" s="1478"/>
    </row>
    <row r="6754" spans="1:8">
      <c r="A6754" s="1383"/>
      <c r="E6754" s="1478"/>
      <c r="H6754" s="1478"/>
    </row>
    <row r="6755" spans="1:8">
      <c r="A6755" s="1383"/>
      <c r="E6755" s="1478"/>
      <c r="H6755" s="1478"/>
    </row>
    <row r="6756" spans="1:8">
      <c r="A6756" s="1383"/>
      <c r="E6756" s="1478"/>
      <c r="H6756" s="1478"/>
    </row>
    <row r="6757" spans="1:8">
      <c r="A6757" s="1383"/>
      <c r="E6757" s="1478"/>
      <c r="H6757" s="1478"/>
    </row>
    <row r="6758" spans="1:8">
      <c r="A6758" s="1383"/>
      <c r="E6758" s="1478"/>
      <c r="H6758" s="1478"/>
    </row>
    <row r="6759" spans="1:8">
      <c r="A6759" s="1383"/>
      <c r="E6759" s="1478"/>
      <c r="H6759" s="1478"/>
    </row>
    <row r="6760" spans="1:8">
      <c r="A6760" s="1383"/>
      <c r="E6760" s="1478"/>
      <c r="H6760" s="1478"/>
    </row>
    <row r="6761" spans="1:8">
      <c r="A6761" s="1383"/>
      <c r="E6761" s="1478"/>
      <c r="H6761" s="1478"/>
    </row>
    <row r="6762" spans="1:8">
      <c r="A6762" s="1383"/>
      <c r="E6762" s="1478"/>
      <c r="H6762" s="1478"/>
    </row>
    <row r="6763" spans="1:8">
      <c r="A6763" s="1383"/>
      <c r="E6763" s="1478"/>
      <c r="H6763" s="1478"/>
    </row>
    <row r="6764" spans="1:8">
      <c r="A6764" s="1383"/>
      <c r="E6764" s="1478"/>
      <c r="H6764" s="1478"/>
    </row>
    <row r="6765" spans="1:8">
      <c r="A6765" s="1383"/>
      <c r="E6765" s="1478"/>
      <c r="H6765" s="1478"/>
    </row>
    <row r="6766" spans="1:8">
      <c r="A6766" s="1383"/>
      <c r="E6766" s="1478"/>
      <c r="H6766" s="1478"/>
    </row>
    <row r="6767" spans="1:8">
      <c r="A6767" s="1383"/>
      <c r="E6767" s="1478"/>
      <c r="H6767" s="1478"/>
    </row>
    <row r="6768" spans="1:8">
      <c r="A6768" s="1383"/>
      <c r="E6768" s="1478"/>
      <c r="H6768" s="1478"/>
    </row>
    <row r="6769" spans="1:8">
      <c r="A6769" s="1383"/>
      <c r="E6769" s="1478"/>
      <c r="H6769" s="1478"/>
    </row>
    <row r="6770" spans="1:8">
      <c r="A6770" s="1383"/>
      <c r="E6770" s="1478"/>
      <c r="H6770" s="1478"/>
    </row>
    <row r="6771" spans="1:8">
      <c r="A6771" s="1383"/>
      <c r="E6771" s="1478"/>
      <c r="H6771" s="1478"/>
    </row>
    <row r="6772" spans="1:8">
      <c r="A6772" s="1383"/>
      <c r="E6772" s="1478"/>
      <c r="H6772" s="1478"/>
    </row>
    <row r="6773" spans="1:8">
      <c r="A6773" s="1383"/>
      <c r="E6773" s="1478"/>
      <c r="H6773" s="1478"/>
    </row>
    <row r="6774" spans="1:8">
      <c r="A6774" s="1383"/>
      <c r="E6774" s="1478"/>
      <c r="H6774" s="1478"/>
    </row>
    <row r="6775" spans="1:8">
      <c r="A6775" s="1383"/>
      <c r="E6775" s="1478"/>
      <c r="H6775" s="1478"/>
    </row>
    <row r="6776" spans="1:8">
      <c r="A6776" s="1383"/>
      <c r="E6776" s="1478"/>
      <c r="H6776" s="1478"/>
    </row>
    <row r="6777" spans="1:8">
      <c r="A6777" s="1383"/>
      <c r="E6777" s="1478"/>
      <c r="H6777" s="1478"/>
    </row>
    <row r="6778" spans="1:8">
      <c r="A6778" s="1383"/>
      <c r="E6778" s="1478"/>
      <c r="H6778" s="1478"/>
    </row>
    <row r="6779" spans="1:8">
      <c r="A6779" s="1383"/>
      <c r="E6779" s="1478"/>
      <c r="H6779" s="1478"/>
    </row>
    <row r="6780" spans="1:8">
      <c r="A6780" s="1383"/>
      <c r="E6780" s="1478"/>
      <c r="H6780" s="1478"/>
    </row>
    <row r="6781" spans="1:8">
      <c r="A6781" s="1383"/>
      <c r="E6781" s="1478"/>
      <c r="H6781" s="1478"/>
    </row>
    <row r="6782" spans="1:8">
      <c r="A6782" s="1383"/>
      <c r="E6782" s="1478"/>
      <c r="H6782" s="1478"/>
    </row>
    <row r="6783" spans="1:8">
      <c r="A6783" s="1383"/>
      <c r="E6783" s="1478"/>
      <c r="H6783" s="1478"/>
    </row>
    <row r="6784" spans="1:8">
      <c r="A6784" s="1383"/>
      <c r="E6784" s="1478"/>
      <c r="H6784" s="1478"/>
    </row>
    <row r="6785" spans="1:8">
      <c r="A6785" s="1383"/>
      <c r="E6785" s="1478"/>
      <c r="H6785" s="1478"/>
    </row>
    <row r="6786" spans="1:8">
      <c r="A6786" s="1383"/>
      <c r="E6786" s="1478"/>
      <c r="H6786" s="1478"/>
    </row>
    <row r="6787" spans="1:8">
      <c r="A6787" s="1383"/>
      <c r="E6787" s="1478"/>
      <c r="H6787" s="1478"/>
    </row>
    <row r="6788" spans="1:8">
      <c r="A6788" s="1383"/>
      <c r="E6788" s="1478"/>
      <c r="H6788" s="1478"/>
    </row>
    <row r="6789" spans="1:8">
      <c r="A6789" s="1383"/>
      <c r="E6789" s="1478"/>
      <c r="H6789" s="1478"/>
    </row>
    <row r="6790" spans="1:8">
      <c r="A6790" s="1383"/>
      <c r="E6790" s="1478"/>
      <c r="H6790" s="1478"/>
    </row>
    <row r="6791" spans="1:8">
      <c r="A6791" s="1383"/>
      <c r="E6791" s="1478"/>
      <c r="H6791" s="1478"/>
    </row>
    <row r="6792" spans="1:8">
      <c r="A6792" s="1383"/>
      <c r="E6792" s="1478"/>
      <c r="H6792" s="1478"/>
    </row>
    <row r="6793" spans="1:8">
      <c r="A6793" s="1383"/>
      <c r="E6793" s="1478"/>
      <c r="H6793" s="1478"/>
    </row>
    <row r="6794" spans="1:8">
      <c r="A6794" s="1383"/>
      <c r="E6794" s="1478"/>
      <c r="H6794" s="1478"/>
    </row>
    <row r="6795" spans="1:8">
      <c r="A6795" s="1383"/>
      <c r="E6795" s="1478"/>
      <c r="H6795" s="1478"/>
    </row>
    <row r="6796" spans="1:8">
      <c r="A6796" s="1383"/>
      <c r="E6796" s="1478"/>
      <c r="H6796" s="1478"/>
    </row>
    <row r="6797" spans="1:8">
      <c r="A6797" s="1383"/>
      <c r="E6797" s="1478"/>
      <c r="H6797" s="1478"/>
    </row>
    <row r="6798" spans="1:8">
      <c r="A6798" s="1383"/>
      <c r="E6798" s="1478"/>
      <c r="H6798" s="1478"/>
    </row>
    <row r="6799" spans="1:8">
      <c r="A6799" s="1383"/>
      <c r="E6799" s="1478"/>
      <c r="H6799" s="1478"/>
    </row>
    <row r="6800" spans="1:8">
      <c r="A6800" s="1383"/>
      <c r="E6800" s="1478"/>
      <c r="H6800" s="1478"/>
    </row>
    <row r="6801" spans="1:8">
      <c r="A6801" s="1383"/>
      <c r="E6801" s="1478"/>
      <c r="H6801" s="1478"/>
    </row>
    <row r="6802" spans="1:8">
      <c r="A6802" s="1383"/>
      <c r="E6802" s="1478"/>
      <c r="H6802" s="1478"/>
    </row>
    <row r="6803" spans="1:8">
      <c r="A6803" s="1383"/>
      <c r="E6803" s="1478"/>
      <c r="H6803" s="1478"/>
    </row>
    <row r="6804" spans="1:8">
      <c r="A6804" s="1383"/>
      <c r="E6804" s="1478"/>
      <c r="H6804" s="1478"/>
    </row>
    <row r="6805" spans="1:8">
      <c r="A6805" s="1383"/>
      <c r="E6805" s="1478"/>
      <c r="H6805" s="1478"/>
    </row>
    <row r="6806" spans="1:8">
      <c r="A6806" s="1383"/>
      <c r="E6806" s="1478"/>
      <c r="H6806" s="1478"/>
    </row>
    <row r="6807" spans="1:8">
      <c r="A6807" s="1383"/>
      <c r="E6807" s="1478"/>
      <c r="H6807" s="1478"/>
    </row>
    <row r="6808" spans="1:8">
      <c r="A6808" s="1383"/>
      <c r="E6808" s="1478"/>
      <c r="H6808" s="1478"/>
    </row>
    <row r="6809" spans="1:8">
      <c r="A6809" s="1383"/>
      <c r="E6809" s="1478"/>
      <c r="H6809" s="1478"/>
    </row>
    <row r="6810" spans="1:8">
      <c r="A6810" s="1383"/>
      <c r="E6810" s="1478"/>
      <c r="H6810" s="1478"/>
    </row>
    <row r="6811" spans="1:8">
      <c r="A6811" s="1383"/>
      <c r="E6811" s="1478"/>
      <c r="H6811" s="1478"/>
    </row>
    <row r="6812" spans="1:8">
      <c r="A6812" s="1383"/>
      <c r="E6812" s="1478"/>
      <c r="H6812" s="1478"/>
    </row>
    <row r="6813" spans="1:8">
      <c r="A6813" s="1383"/>
      <c r="E6813" s="1478"/>
      <c r="H6813" s="1478"/>
    </row>
    <row r="6814" spans="1:8">
      <c r="A6814" s="1383"/>
      <c r="E6814" s="1478"/>
      <c r="H6814" s="1478"/>
    </row>
    <row r="6815" spans="1:8">
      <c r="A6815" s="1383"/>
      <c r="E6815" s="1478"/>
      <c r="H6815" s="1478"/>
    </row>
    <row r="6816" spans="1:8">
      <c r="A6816" s="1383"/>
      <c r="E6816" s="1478"/>
      <c r="H6816" s="1478"/>
    </row>
    <row r="6817" spans="1:8">
      <c r="A6817" s="1383"/>
      <c r="E6817" s="1478"/>
      <c r="H6817" s="1478"/>
    </row>
    <row r="6818" spans="1:8">
      <c r="A6818" s="1383"/>
      <c r="E6818" s="1478"/>
      <c r="H6818" s="1478"/>
    </row>
    <row r="6819" spans="1:8">
      <c r="A6819" s="1383"/>
      <c r="E6819" s="1478"/>
      <c r="H6819" s="1478"/>
    </row>
    <row r="6820" spans="1:8">
      <c r="A6820" s="1383"/>
      <c r="E6820" s="1478"/>
      <c r="H6820" s="1478"/>
    </row>
    <row r="6821" spans="1:8">
      <c r="A6821" s="1383"/>
      <c r="E6821" s="1478"/>
      <c r="H6821" s="1478"/>
    </row>
    <row r="6822" spans="1:8">
      <c r="A6822" s="1383"/>
      <c r="E6822" s="1478"/>
      <c r="H6822" s="1478"/>
    </row>
    <row r="6823" spans="1:8">
      <c r="A6823" s="1383"/>
      <c r="E6823" s="1478"/>
      <c r="H6823" s="1478"/>
    </row>
    <row r="6824" spans="1:8">
      <c r="A6824" s="1383"/>
      <c r="E6824" s="1478"/>
      <c r="H6824" s="1478"/>
    </row>
    <row r="6825" spans="1:8">
      <c r="A6825" s="1383"/>
      <c r="E6825" s="1478"/>
      <c r="H6825" s="1478"/>
    </row>
    <row r="6826" spans="1:8">
      <c r="A6826" s="1383"/>
      <c r="E6826" s="1478"/>
      <c r="H6826" s="1478"/>
    </row>
    <row r="6827" spans="1:8">
      <c r="A6827" s="1383"/>
      <c r="E6827" s="1478"/>
      <c r="H6827" s="1478"/>
    </row>
    <row r="6828" spans="1:8">
      <c r="A6828" s="1383"/>
      <c r="E6828" s="1478"/>
      <c r="H6828" s="1478"/>
    </row>
    <row r="6829" spans="1:8">
      <c r="A6829" s="1383"/>
      <c r="E6829" s="1478"/>
      <c r="H6829" s="1478"/>
    </row>
    <row r="6830" spans="1:8">
      <c r="A6830" s="1383"/>
      <c r="E6830" s="1478"/>
      <c r="H6830" s="1478"/>
    </row>
    <row r="6831" spans="1:8">
      <c r="A6831" s="1383"/>
      <c r="E6831" s="1478"/>
      <c r="H6831" s="1478"/>
    </row>
    <row r="6832" spans="1:8">
      <c r="A6832" s="1383"/>
      <c r="E6832" s="1478"/>
      <c r="H6832" s="1478"/>
    </row>
    <row r="6833" spans="1:8">
      <c r="A6833" s="1383"/>
      <c r="E6833" s="1478"/>
      <c r="H6833" s="1478"/>
    </row>
    <row r="6834" spans="1:8">
      <c r="A6834" s="1383"/>
      <c r="E6834" s="1478"/>
      <c r="H6834" s="1478"/>
    </row>
    <row r="6835" spans="1:8">
      <c r="A6835" s="1383"/>
      <c r="E6835" s="1478"/>
      <c r="H6835" s="1478"/>
    </row>
    <row r="6836" spans="1:8">
      <c r="A6836" s="1383"/>
      <c r="E6836" s="1478"/>
      <c r="H6836" s="1478"/>
    </row>
    <row r="6837" spans="1:8">
      <c r="A6837" s="1383"/>
      <c r="E6837" s="1478"/>
      <c r="H6837" s="1478"/>
    </row>
    <row r="6838" spans="1:8">
      <c r="A6838" s="1383"/>
      <c r="E6838" s="1478"/>
      <c r="H6838" s="1478"/>
    </row>
    <row r="6839" spans="1:8">
      <c r="A6839" s="1383"/>
      <c r="E6839" s="1478"/>
      <c r="H6839" s="1478"/>
    </row>
    <row r="6840" spans="1:8">
      <c r="A6840" s="1383"/>
      <c r="E6840" s="1478"/>
      <c r="H6840" s="1478"/>
    </row>
    <row r="6841" spans="1:8">
      <c r="A6841" s="1383"/>
      <c r="E6841" s="1478"/>
      <c r="H6841" s="1478"/>
    </row>
    <row r="6842" spans="1:8">
      <c r="A6842" s="1383"/>
      <c r="E6842" s="1478"/>
      <c r="H6842" s="1478"/>
    </row>
    <row r="6843" spans="1:8">
      <c r="A6843" s="1383"/>
      <c r="E6843" s="1478"/>
      <c r="H6843" s="1478"/>
    </row>
    <row r="6844" spans="1:8">
      <c r="A6844" s="1383"/>
      <c r="E6844" s="1478"/>
      <c r="H6844" s="1478"/>
    </row>
    <row r="6845" spans="1:8">
      <c r="A6845" s="1383"/>
      <c r="E6845" s="1478"/>
      <c r="H6845" s="1478"/>
    </row>
    <row r="6846" spans="1:8">
      <c r="A6846" s="1383"/>
      <c r="E6846" s="1478"/>
      <c r="H6846" s="1478"/>
    </row>
    <row r="6847" spans="1:8">
      <c r="A6847" s="1383"/>
      <c r="E6847" s="1478"/>
      <c r="H6847" s="1478"/>
    </row>
    <row r="6848" spans="1:8">
      <c r="A6848" s="1383"/>
      <c r="E6848" s="1478"/>
      <c r="H6848" s="1478"/>
    </row>
    <row r="6849" spans="1:8">
      <c r="A6849" s="1383"/>
      <c r="E6849" s="1478"/>
      <c r="H6849" s="1478"/>
    </row>
    <row r="6850" spans="1:8">
      <c r="A6850" s="1383"/>
      <c r="E6850" s="1478"/>
      <c r="H6850" s="1478"/>
    </row>
    <row r="6851" spans="1:8">
      <c r="A6851" s="1383"/>
      <c r="E6851" s="1478"/>
      <c r="H6851" s="1478"/>
    </row>
    <row r="6852" spans="1:8">
      <c r="A6852" s="1383"/>
      <c r="E6852" s="1478"/>
      <c r="H6852" s="1478"/>
    </row>
    <row r="6853" spans="1:8">
      <c r="A6853" s="1383"/>
      <c r="E6853" s="1478"/>
      <c r="H6853" s="1478"/>
    </row>
    <row r="6854" spans="1:8">
      <c r="A6854" s="1383"/>
      <c r="E6854" s="1478"/>
      <c r="H6854" s="1478"/>
    </row>
    <row r="6855" spans="1:8">
      <c r="A6855" s="1383"/>
      <c r="E6855" s="1478"/>
      <c r="H6855" s="1478"/>
    </row>
    <row r="6856" spans="1:8">
      <c r="A6856" s="1383"/>
      <c r="E6856" s="1478"/>
      <c r="H6856" s="1478"/>
    </row>
    <row r="6857" spans="1:8">
      <c r="A6857" s="1383"/>
      <c r="E6857" s="1478"/>
      <c r="H6857" s="1478"/>
    </row>
    <row r="6858" spans="1:8">
      <c r="A6858" s="1383"/>
      <c r="E6858" s="1478"/>
      <c r="H6858" s="1478"/>
    </row>
    <row r="6859" spans="1:8">
      <c r="A6859" s="1383"/>
      <c r="E6859" s="1478"/>
      <c r="H6859" s="1478"/>
    </row>
    <row r="6860" spans="1:8">
      <c r="A6860" s="1383"/>
      <c r="E6860" s="1478"/>
      <c r="H6860" s="1478"/>
    </row>
    <row r="6861" spans="1:8">
      <c r="A6861" s="1383"/>
      <c r="E6861" s="1478"/>
      <c r="H6861" s="1478"/>
    </row>
    <row r="6862" spans="1:8">
      <c r="A6862" s="1383"/>
      <c r="E6862" s="1478"/>
      <c r="H6862" s="1478"/>
    </row>
    <row r="6863" spans="1:8">
      <c r="A6863" s="1383"/>
      <c r="E6863" s="1478"/>
      <c r="H6863" s="1478"/>
    </row>
    <row r="6864" spans="1:8">
      <c r="A6864" s="1383"/>
      <c r="E6864" s="1478"/>
      <c r="H6864" s="1478"/>
    </row>
    <row r="6865" spans="1:8">
      <c r="A6865" s="1383"/>
      <c r="E6865" s="1478"/>
      <c r="H6865" s="1478"/>
    </row>
    <row r="6866" spans="1:8">
      <c r="A6866" s="1383"/>
      <c r="E6866" s="1478"/>
      <c r="H6866" s="1478"/>
    </row>
    <row r="6867" spans="1:8">
      <c r="A6867" s="1383"/>
      <c r="E6867" s="1478"/>
      <c r="H6867" s="1478"/>
    </row>
    <row r="6868" spans="1:8">
      <c r="A6868" s="1383"/>
      <c r="E6868" s="1478"/>
      <c r="H6868" s="1478"/>
    </row>
    <row r="6869" spans="1:8">
      <c r="A6869" s="1383"/>
      <c r="E6869" s="1478"/>
      <c r="H6869" s="1478"/>
    </row>
    <row r="6870" spans="1:8">
      <c r="A6870" s="1383"/>
      <c r="E6870" s="1478"/>
      <c r="H6870" s="1478"/>
    </row>
    <row r="6871" spans="1:8">
      <c r="A6871" s="1383"/>
      <c r="E6871" s="1478"/>
      <c r="H6871" s="1478"/>
    </row>
    <row r="6872" spans="1:8">
      <c r="A6872" s="1383"/>
      <c r="E6872" s="1478"/>
      <c r="H6872" s="1478"/>
    </row>
    <row r="6873" spans="1:8">
      <c r="A6873" s="1383"/>
      <c r="E6873" s="1478"/>
      <c r="H6873" s="1478"/>
    </row>
    <row r="6874" spans="1:8">
      <c r="A6874" s="1383"/>
      <c r="E6874" s="1478"/>
      <c r="H6874" s="1478"/>
    </row>
    <row r="6875" spans="1:8">
      <c r="A6875" s="1383"/>
      <c r="E6875" s="1478"/>
      <c r="H6875" s="1478"/>
    </row>
    <row r="6876" spans="1:8">
      <c r="A6876" s="1383"/>
      <c r="E6876" s="1478"/>
      <c r="H6876" s="1478"/>
    </row>
    <row r="6877" spans="1:8">
      <c r="A6877" s="1383"/>
      <c r="E6877" s="1478"/>
      <c r="H6877" s="1478"/>
    </row>
    <row r="6878" spans="1:8">
      <c r="A6878" s="1383"/>
      <c r="E6878" s="1478"/>
      <c r="H6878" s="1478"/>
    </row>
    <row r="6879" spans="1:8">
      <c r="A6879" s="1383"/>
      <c r="E6879" s="1478"/>
      <c r="H6879" s="1478"/>
    </row>
    <row r="6880" spans="1:8">
      <c r="A6880" s="1383"/>
      <c r="E6880" s="1478"/>
      <c r="H6880" s="1478"/>
    </row>
    <row r="6881" spans="1:8">
      <c r="A6881" s="1383"/>
      <c r="E6881" s="1478"/>
      <c r="H6881" s="1478"/>
    </row>
    <row r="6882" spans="1:8">
      <c r="A6882" s="1383"/>
      <c r="E6882" s="1478"/>
      <c r="H6882" s="1478"/>
    </row>
    <row r="6883" spans="1:8">
      <c r="A6883" s="1383"/>
      <c r="E6883" s="1478"/>
      <c r="H6883" s="1478"/>
    </row>
    <row r="6884" spans="1:8">
      <c r="A6884" s="1383"/>
      <c r="E6884" s="1478"/>
      <c r="H6884" s="1478"/>
    </row>
    <row r="6885" spans="1:8">
      <c r="A6885" s="1383"/>
      <c r="E6885" s="1478"/>
      <c r="H6885" s="1478"/>
    </row>
    <row r="6886" spans="1:8">
      <c r="A6886" s="1383"/>
      <c r="E6886" s="1478"/>
      <c r="H6886" s="1478"/>
    </row>
    <row r="6887" spans="1:8">
      <c r="A6887" s="1383"/>
      <c r="E6887" s="1478"/>
      <c r="H6887" s="1478"/>
    </row>
    <row r="6888" spans="1:8">
      <c r="A6888" s="1383"/>
      <c r="E6888" s="1478"/>
      <c r="H6888" s="1478"/>
    </row>
    <row r="6889" spans="1:8">
      <c r="A6889" s="1383"/>
      <c r="E6889" s="1478"/>
      <c r="H6889" s="1478"/>
    </row>
    <row r="6890" spans="1:8">
      <c r="A6890" s="1383"/>
      <c r="E6890" s="1478"/>
      <c r="H6890" s="1478"/>
    </row>
    <row r="6891" spans="1:8">
      <c r="A6891" s="1383"/>
      <c r="E6891" s="1478"/>
      <c r="H6891" s="1478"/>
    </row>
    <row r="6892" spans="1:8">
      <c r="A6892" s="1383"/>
      <c r="E6892" s="1478"/>
      <c r="H6892" s="1478"/>
    </row>
    <row r="6893" spans="1:8">
      <c r="A6893" s="1383"/>
      <c r="E6893" s="1478"/>
      <c r="H6893" s="1478"/>
    </row>
    <row r="6894" spans="1:8">
      <c r="A6894" s="1383"/>
      <c r="E6894" s="1478"/>
      <c r="H6894" s="1478"/>
    </row>
    <row r="6895" spans="1:8">
      <c r="A6895" s="1383"/>
      <c r="E6895" s="1478"/>
      <c r="H6895" s="1478"/>
    </row>
    <row r="6896" spans="1:8">
      <c r="A6896" s="1383"/>
      <c r="E6896" s="1478"/>
      <c r="H6896" s="1478"/>
    </row>
    <row r="6897" spans="1:8">
      <c r="A6897" s="1383"/>
      <c r="E6897" s="1478"/>
      <c r="H6897" s="1478"/>
    </row>
    <row r="6898" spans="1:8">
      <c r="A6898" s="1383"/>
      <c r="E6898" s="1478"/>
      <c r="H6898" s="1478"/>
    </row>
    <row r="6899" spans="1:8">
      <c r="A6899" s="1383"/>
      <c r="E6899" s="1478"/>
      <c r="H6899" s="1478"/>
    </row>
    <row r="6900" spans="1:8">
      <c r="A6900" s="1383"/>
      <c r="E6900" s="1478"/>
      <c r="H6900" s="1478"/>
    </row>
    <row r="6901" spans="1:8">
      <c r="A6901" s="1383"/>
      <c r="E6901" s="1478"/>
      <c r="H6901" s="1478"/>
    </row>
    <row r="6902" spans="1:8">
      <c r="A6902" s="1383"/>
      <c r="E6902" s="1478"/>
      <c r="H6902" s="1478"/>
    </row>
    <row r="6903" spans="1:8">
      <c r="A6903" s="1383"/>
      <c r="E6903" s="1478"/>
      <c r="H6903" s="1478"/>
    </row>
    <row r="6904" spans="1:8">
      <c r="A6904" s="1383"/>
      <c r="E6904" s="1478"/>
      <c r="H6904" s="1478"/>
    </row>
    <row r="6905" spans="1:8">
      <c r="A6905" s="1383"/>
      <c r="E6905" s="1478"/>
      <c r="H6905" s="1478"/>
    </row>
    <row r="6906" spans="1:8">
      <c r="A6906" s="1383"/>
      <c r="E6906" s="1478"/>
      <c r="H6906" s="1478"/>
    </row>
    <row r="6907" spans="1:8">
      <c r="A6907" s="1383"/>
      <c r="E6907" s="1478"/>
      <c r="H6907" s="1478"/>
    </row>
    <row r="6908" spans="1:8">
      <c r="A6908" s="1383"/>
      <c r="E6908" s="1478"/>
      <c r="H6908" s="1478"/>
    </row>
    <row r="6909" spans="1:8">
      <c r="A6909" s="1383"/>
      <c r="E6909" s="1478"/>
      <c r="H6909" s="1478"/>
    </row>
    <row r="6910" spans="1:8">
      <c r="A6910" s="1383"/>
      <c r="E6910" s="1478"/>
      <c r="H6910" s="1478"/>
    </row>
    <row r="6911" spans="1:8">
      <c r="A6911" s="1383"/>
      <c r="E6911" s="1478"/>
      <c r="H6911" s="1478"/>
    </row>
    <row r="6912" spans="1:8">
      <c r="A6912" s="1383"/>
      <c r="E6912" s="1478"/>
      <c r="H6912" s="1478"/>
    </row>
    <row r="6913" spans="1:8">
      <c r="A6913" s="1383"/>
      <c r="E6913" s="1478"/>
      <c r="H6913" s="1478"/>
    </row>
    <row r="6914" spans="1:8">
      <c r="A6914" s="1383"/>
      <c r="E6914" s="1478"/>
      <c r="H6914" s="1478"/>
    </row>
    <row r="6915" spans="1:8">
      <c r="A6915" s="1383"/>
      <c r="E6915" s="1478"/>
      <c r="H6915" s="1478"/>
    </row>
    <row r="6916" spans="1:8">
      <c r="A6916" s="1383"/>
      <c r="E6916" s="1478"/>
      <c r="H6916" s="1478"/>
    </row>
    <row r="6917" spans="1:8">
      <c r="A6917" s="1383"/>
      <c r="E6917" s="1478"/>
      <c r="H6917" s="1478"/>
    </row>
    <row r="6918" spans="1:8">
      <c r="A6918" s="1383"/>
      <c r="E6918" s="1478"/>
      <c r="H6918" s="1478"/>
    </row>
    <row r="6919" spans="1:8">
      <c r="A6919" s="1383"/>
      <c r="E6919" s="1478"/>
      <c r="H6919" s="1478"/>
    </row>
    <row r="6920" spans="1:8">
      <c r="A6920" s="1383"/>
      <c r="E6920" s="1478"/>
      <c r="H6920" s="1478"/>
    </row>
    <row r="6921" spans="1:8">
      <c r="A6921" s="1383"/>
      <c r="E6921" s="1478"/>
      <c r="H6921" s="1478"/>
    </row>
    <row r="6922" spans="1:8">
      <c r="A6922" s="1383"/>
      <c r="E6922" s="1478"/>
      <c r="H6922" s="1478"/>
    </row>
    <row r="6923" spans="1:8">
      <c r="A6923" s="1383"/>
      <c r="E6923" s="1478"/>
      <c r="H6923" s="1478"/>
    </row>
    <row r="6924" spans="1:8">
      <c r="A6924" s="1383"/>
      <c r="E6924" s="1478"/>
      <c r="H6924" s="1478"/>
    </row>
    <row r="6925" spans="1:8">
      <c r="A6925" s="1383"/>
      <c r="E6925" s="1478"/>
      <c r="H6925" s="1478"/>
    </row>
    <row r="6926" spans="1:8">
      <c r="A6926" s="1383"/>
      <c r="E6926" s="1478"/>
      <c r="H6926" s="1478"/>
    </row>
    <row r="6927" spans="1:8">
      <c r="A6927" s="1383"/>
      <c r="E6927" s="1478"/>
      <c r="H6927" s="1478"/>
    </row>
    <row r="6928" spans="1:8">
      <c r="A6928" s="1383"/>
      <c r="E6928" s="1478"/>
      <c r="H6928" s="1478"/>
    </row>
    <row r="6929" spans="1:8">
      <c r="A6929" s="1383"/>
      <c r="E6929" s="1478"/>
      <c r="H6929" s="1478"/>
    </row>
    <row r="6930" spans="1:8">
      <c r="A6930" s="1383"/>
      <c r="E6930" s="1478"/>
      <c r="H6930" s="1478"/>
    </row>
    <row r="6931" spans="1:8">
      <c r="A6931" s="1383"/>
      <c r="E6931" s="1478"/>
      <c r="H6931" s="1478"/>
    </row>
    <row r="6932" spans="1:8">
      <c r="A6932" s="1383"/>
      <c r="E6932" s="1478"/>
      <c r="H6932" s="1478"/>
    </row>
    <row r="6933" spans="1:8">
      <c r="A6933" s="1383"/>
      <c r="E6933" s="1478"/>
      <c r="H6933" s="1478"/>
    </row>
    <row r="6934" spans="1:8">
      <c r="A6934" s="1383"/>
      <c r="E6934" s="1478"/>
      <c r="H6934" s="1478"/>
    </row>
    <row r="6935" spans="1:8">
      <c r="A6935" s="1383"/>
      <c r="E6935" s="1478"/>
      <c r="H6935" s="1478"/>
    </row>
    <row r="6936" spans="1:8">
      <c r="A6936" s="1383"/>
      <c r="E6936" s="1478"/>
      <c r="H6936" s="1478"/>
    </row>
    <row r="6937" spans="1:8">
      <c r="A6937" s="1383"/>
      <c r="E6937" s="1478"/>
      <c r="H6937" s="1478"/>
    </row>
    <row r="6938" spans="1:8">
      <c r="A6938" s="1383"/>
      <c r="E6938" s="1478"/>
      <c r="H6938" s="1478"/>
    </row>
    <row r="6939" spans="1:8">
      <c r="A6939" s="1383"/>
      <c r="E6939" s="1478"/>
      <c r="H6939" s="1478"/>
    </row>
    <row r="6940" spans="1:8">
      <c r="A6940" s="1383"/>
      <c r="E6940" s="1478"/>
      <c r="H6940" s="1478"/>
    </row>
    <row r="6941" spans="1:8">
      <c r="A6941" s="1383"/>
      <c r="E6941" s="1478"/>
      <c r="H6941" s="1478"/>
    </row>
    <row r="6942" spans="1:8">
      <c r="A6942" s="1383"/>
      <c r="E6942" s="1478"/>
      <c r="H6942" s="1478"/>
    </row>
    <row r="6943" spans="1:8">
      <c r="A6943" s="1383"/>
      <c r="E6943" s="1478"/>
      <c r="H6943" s="1478"/>
    </row>
    <row r="6944" spans="1:8">
      <c r="A6944" s="1383"/>
      <c r="E6944" s="1478"/>
      <c r="H6944" s="1478"/>
    </row>
    <row r="6945" spans="1:8">
      <c r="A6945" s="1383"/>
      <c r="E6945" s="1478"/>
      <c r="H6945" s="1478"/>
    </row>
    <row r="6946" spans="1:8">
      <c r="A6946" s="1383"/>
      <c r="E6946" s="1478"/>
      <c r="H6946" s="1478"/>
    </row>
    <row r="6947" spans="1:8">
      <c r="A6947" s="1383"/>
      <c r="E6947" s="1478"/>
      <c r="H6947" s="1478"/>
    </row>
    <row r="6948" spans="1:8">
      <c r="A6948" s="1383"/>
      <c r="E6948" s="1478"/>
      <c r="H6948" s="1478"/>
    </row>
    <row r="6949" spans="1:8">
      <c r="A6949" s="1383"/>
      <c r="E6949" s="1478"/>
      <c r="H6949" s="1478"/>
    </row>
    <row r="6950" spans="1:8">
      <c r="A6950" s="1383"/>
      <c r="E6950" s="1478"/>
      <c r="H6950" s="1478"/>
    </row>
    <row r="6951" spans="1:8">
      <c r="A6951" s="1383"/>
      <c r="E6951" s="1478"/>
      <c r="H6951" s="1478"/>
    </row>
    <row r="6952" spans="1:8">
      <c r="A6952" s="1383"/>
      <c r="E6952" s="1478"/>
      <c r="H6952" s="1478"/>
    </row>
    <row r="6953" spans="1:8">
      <c r="A6953" s="1383"/>
      <c r="E6953" s="1478"/>
      <c r="H6953" s="1478"/>
    </row>
    <row r="6954" spans="1:8">
      <c r="A6954" s="1383"/>
      <c r="E6954" s="1478"/>
      <c r="H6954" s="1478"/>
    </row>
    <row r="6955" spans="1:8">
      <c r="A6955" s="1383"/>
      <c r="E6955" s="1478"/>
      <c r="H6955" s="1478"/>
    </row>
    <row r="6956" spans="1:8">
      <c r="A6956" s="1383"/>
      <c r="E6956" s="1478"/>
      <c r="H6956" s="1478"/>
    </row>
    <row r="6957" spans="1:8">
      <c r="A6957" s="1383"/>
      <c r="E6957" s="1478"/>
      <c r="H6957" s="1478"/>
    </row>
    <row r="6958" spans="1:8">
      <c r="A6958" s="1383"/>
      <c r="E6958" s="1478"/>
      <c r="H6958" s="1478"/>
    </row>
    <row r="6959" spans="1:8">
      <c r="A6959" s="1383"/>
      <c r="E6959" s="1478"/>
      <c r="H6959" s="1478"/>
    </row>
    <row r="6960" spans="1:8">
      <c r="A6960" s="1383"/>
      <c r="E6960" s="1478"/>
      <c r="H6960" s="1478"/>
    </row>
    <row r="6961" spans="1:8">
      <c r="A6961" s="1383"/>
      <c r="E6961" s="1478"/>
      <c r="H6961" s="1478"/>
    </row>
    <row r="6962" spans="1:8">
      <c r="A6962" s="1383"/>
      <c r="E6962" s="1478"/>
      <c r="H6962" s="1478"/>
    </row>
    <row r="6963" spans="1:8">
      <c r="A6963" s="1383"/>
      <c r="E6963" s="1478"/>
      <c r="H6963" s="1478"/>
    </row>
    <row r="6964" spans="1:8">
      <c r="A6964" s="1383"/>
      <c r="E6964" s="1478"/>
      <c r="H6964" s="1478"/>
    </row>
    <row r="6965" spans="1:8">
      <c r="A6965" s="1383"/>
      <c r="E6965" s="1478"/>
      <c r="H6965" s="1478"/>
    </row>
    <row r="6966" spans="1:8">
      <c r="A6966" s="1383"/>
      <c r="E6966" s="1478"/>
      <c r="H6966" s="1478"/>
    </row>
    <row r="6967" spans="1:8">
      <c r="A6967" s="1383"/>
      <c r="E6967" s="1478"/>
      <c r="H6967" s="1478"/>
    </row>
    <row r="6968" spans="1:8">
      <c r="A6968" s="1383"/>
      <c r="E6968" s="1478"/>
      <c r="H6968" s="1478"/>
    </row>
    <row r="6969" spans="1:8">
      <c r="A6969" s="1383"/>
      <c r="E6969" s="1478"/>
      <c r="H6969" s="1478"/>
    </row>
    <row r="6970" spans="1:8">
      <c r="A6970" s="1383"/>
      <c r="E6970" s="1478"/>
      <c r="H6970" s="1478"/>
    </row>
    <row r="6971" spans="1:8">
      <c r="A6971" s="1383"/>
      <c r="E6971" s="1478"/>
      <c r="H6971" s="1478"/>
    </row>
    <row r="6972" spans="1:8">
      <c r="A6972" s="1383"/>
      <c r="E6972" s="1478"/>
      <c r="H6972" s="1478"/>
    </row>
    <row r="6973" spans="1:8">
      <c r="A6973" s="1383"/>
      <c r="E6973" s="1478"/>
      <c r="H6973" s="1478"/>
    </row>
    <row r="6974" spans="1:8">
      <c r="A6974" s="1383"/>
      <c r="E6974" s="1478"/>
      <c r="H6974" s="1478"/>
    </row>
    <row r="6975" spans="1:8">
      <c r="A6975" s="1383"/>
      <c r="E6975" s="1478"/>
      <c r="H6975" s="1478"/>
    </row>
    <row r="6976" spans="1:8">
      <c r="A6976" s="1383"/>
      <c r="E6976" s="1478"/>
      <c r="H6976" s="1478"/>
    </row>
    <row r="6977" spans="1:8">
      <c r="A6977" s="1383"/>
      <c r="E6977" s="1478"/>
      <c r="H6977" s="1478"/>
    </row>
    <row r="6978" spans="1:8">
      <c r="A6978" s="1383"/>
      <c r="E6978" s="1478"/>
      <c r="H6978" s="1478"/>
    </row>
    <row r="6979" spans="1:8">
      <c r="A6979" s="1383"/>
      <c r="E6979" s="1478"/>
      <c r="H6979" s="1478"/>
    </row>
    <row r="6980" spans="1:8">
      <c r="A6980" s="1383"/>
      <c r="E6980" s="1478"/>
      <c r="H6980" s="1478"/>
    </row>
    <row r="6981" spans="1:8">
      <c r="A6981" s="1383"/>
      <c r="E6981" s="1478"/>
      <c r="H6981" s="1478"/>
    </row>
    <row r="6982" spans="1:8">
      <c r="A6982" s="1383"/>
      <c r="E6982" s="1478"/>
      <c r="H6982" s="1478"/>
    </row>
    <row r="6983" spans="1:8">
      <c r="A6983" s="1383"/>
      <c r="E6983" s="1478"/>
      <c r="H6983" s="1478"/>
    </row>
    <row r="6984" spans="1:8">
      <c r="A6984" s="1383"/>
      <c r="E6984" s="1478"/>
      <c r="H6984" s="1478"/>
    </row>
    <row r="6985" spans="1:8">
      <c r="A6985" s="1383"/>
      <c r="E6985" s="1478"/>
      <c r="H6985" s="1478"/>
    </row>
    <row r="6986" spans="1:8">
      <c r="A6986" s="1383"/>
      <c r="E6986" s="1478"/>
      <c r="H6986" s="1478"/>
    </row>
    <row r="6987" spans="1:8">
      <c r="A6987" s="1383"/>
      <c r="E6987" s="1478"/>
      <c r="H6987" s="1478"/>
    </row>
    <row r="6988" spans="1:8">
      <c r="A6988" s="1383"/>
      <c r="E6988" s="1478"/>
      <c r="H6988" s="1478"/>
    </row>
    <row r="6989" spans="1:8">
      <c r="A6989" s="1383"/>
      <c r="E6989" s="1478"/>
      <c r="H6989" s="1478"/>
    </row>
    <row r="6990" spans="1:8">
      <c r="A6990" s="1383"/>
      <c r="E6990" s="1478"/>
      <c r="H6990" s="1478"/>
    </row>
    <row r="6991" spans="1:8">
      <c r="A6991" s="1383"/>
      <c r="E6991" s="1478"/>
      <c r="H6991" s="1478"/>
    </row>
    <row r="6992" spans="1:8">
      <c r="A6992" s="1383"/>
      <c r="E6992" s="1478"/>
      <c r="H6992" s="1478"/>
    </row>
    <row r="6993" spans="1:8">
      <c r="A6993" s="1383"/>
      <c r="E6993" s="1478"/>
      <c r="H6993" s="1478"/>
    </row>
    <row r="6994" spans="1:8">
      <c r="A6994" s="1383"/>
      <c r="E6994" s="1478"/>
      <c r="H6994" s="1478"/>
    </row>
    <row r="6995" spans="1:8">
      <c r="A6995" s="1383"/>
      <c r="E6995" s="1478"/>
      <c r="H6995" s="1478"/>
    </row>
    <row r="6996" spans="1:8">
      <c r="A6996" s="1383"/>
      <c r="E6996" s="1478"/>
      <c r="H6996" s="1478"/>
    </row>
    <row r="6997" spans="1:8">
      <c r="A6997" s="1383"/>
      <c r="E6997" s="1478"/>
      <c r="H6997" s="1478"/>
    </row>
    <row r="6998" spans="1:8">
      <c r="A6998" s="1383"/>
      <c r="E6998" s="1478"/>
      <c r="H6998" s="1478"/>
    </row>
    <row r="6999" spans="1:8">
      <c r="A6999" s="1383"/>
      <c r="E6999" s="1478"/>
      <c r="H6999" s="1478"/>
    </row>
    <row r="7000" spans="1:8">
      <c r="A7000" s="1383"/>
      <c r="E7000" s="1478"/>
      <c r="H7000" s="1478"/>
    </row>
    <row r="7001" spans="1:8">
      <c r="A7001" s="1383"/>
      <c r="E7001" s="1478"/>
      <c r="H7001" s="1478"/>
    </row>
    <row r="7002" spans="1:8">
      <c r="A7002" s="1383"/>
      <c r="E7002" s="1478"/>
      <c r="H7002" s="1478"/>
    </row>
    <row r="7003" spans="1:8">
      <c r="A7003" s="1383"/>
      <c r="E7003" s="1478"/>
      <c r="H7003" s="1478"/>
    </row>
    <row r="7004" spans="1:8">
      <c r="A7004" s="1383"/>
      <c r="E7004" s="1478"/>
      <c r="H7004" s="1478"/>
    </row>
    <row r="7005" spans="1:8">
      <c r="A7005" s="1383"/>
      <c r="E7005" s="1478"/>
      <c r="H7005" s="1478"/>
    </row>
    <row r="7006" spans="1:8">
      <c r="A7006" s="1383"/>
      <c r="E7006" s="1478"/>
      <c r="H7006" s="1478"/>
    </row>
    <row r="7007" spans="1:8">
      <c r="A7007" s="1383"/>
      <c r="E7007" s="1478"/>
      <c r="H7007" s="1478"/>
    </row>
    <row r="7008" spans="1:8">
      <c r="A7008" s="1383"/>
      <c r="E7008" s="1478"/>
      <c r="H7008" s="1478"/>
    </row>
    <row r="7009" spans="1:8">
      <c r="A7009" s="1383"/>
      <c r="E7009" s="1478"/>
      <c r="H7009" s="1478"/>
    </row>
    <row r="7010" spans="1:8">
      <c r="A7010" s="1383"/>
      <c r="E7010" s="1478"/>
      <c r="H7010" s="1478"/>
    </row>
    <row r="7011" spans="1:8">
      <c r="A7011" s="1383"/>
      <c r="E7011" s="1478"/>
      <c r="H7011" s="1478"/>
    </row>
    <row r="7012" spans="1:8">
      <c r="A7012" s="1383"/>
      <c r="E7012" s="1478"/>
      <c r="H7012" s="1478"/>
    </row>
    <row r="7013" spans="1:8">
      <c r="A7013" s="1383"/>
      <c r="E7013" s="1478"/>
      <c r="H7013" s="1478"/>
    </row>
    <row r="7014" spans="1:8">
      <c r="A7014" s="1383"/>
      <c r="E7014" s="1478"/>
      <c r="H7014" s="1478"/>
    </row>
    <row r="7015" spans="1:8">
      <c r="A7015" s="1383"/>
      <c r="E7015" s="1478"/>
      <c r="H7015" s="1478"/>
    </row>
    <row r="7016" spans="1:8">
      <c r="A7016" s="1383"/>
      <c r="E7016" s="1478"/>
      <c r="H7016" s="1478"/>
    </row>
    <row r="7017" spans="1:8">
      <c r="A7017" s="1383"/>
      <c r="E7017" s="1478"/>
      <c r="H7017" s="1478"/>
    </row>
    <row r="7018" spans="1:8">
      <c r="A7018" s="1383"/>
      <c r="E7018" s="1478"/>
      <c r="H7018" s="1478"/>
    </row>
    <row r="7019" spans="1:8">
      <c r="A7019" s="1383"/>
      <c r="E7019" s="1478"/>
      <c r="H7019" s="1478"/>
    </row>
    <row r="7020" spans="1:8">
      <c r="A7020" s="1383"/>
      <c r="E7020" s="1478"/>
      <c r="H7020" s="1478"/>
    </row>
    <row r="7021" spans="1:8">
      <c r="A7021" s="1383"/>
      <c r="E7021" s="1478"/>
      <c r="H7021" s="1478"/>
    </row>
    <row r="7022" spans="1:8">
      <c r="A7022" s="1383"/>
      <c r="E7022" s="1478"/>
      <c r="H7022" s="1478"/>
    </row>
    <row r="7023" spans="1:8">
      <c r="A7023" s="1383"/>
      <c r="E7023" s="1478"/>
      <c r="H7023" s="1478"/>
    </row>
    <row r="7024" spans="1:8">
      <c r="A7024" s="1383"/>
      <c r="E7024" s="1478"/>
      <c r="H7024" s="1478"/>
    </row>
    <row r="7025" spans="1:8">
      <c r="A7025" s="1383"/>
      <c r="E7025" s="1478"/>
      <c r="H7025" s="1478"/>
    </row>
    <row r="7026" spans="1:8">
      <c r="A7026" s="1383"/>
      <c r="E7026" s="1478"/>
      <c r="H7026" s="1478"/>
    </row>
    <row r="7027" spans="1:8">
      <c r="A7027" s="1383"/>
      <c r="E7027" s="1478"/>
      <c r="H7027" s="1478"/>
    </row>
    <row r="7028" spans="1:8">
      <c r="A7028" s="1383"/>
      <c r="E7028" s="1478"/>
      <c r="H7028" s="1478"/>
    </row>
    <row r="7029" spans="1:8">
      <c r="A7029" s="1383"/>
      <c r="E7029" s="1478"/>
      <c r="H7029" s="1478"/>
    </row>
    <row r="7030" spans="1:8">
      <c r="A7030" s="1383"/>
      <c r="E7030" s="1478"/>
      <c r="H7030" s="1478"/>
    </row>
    <row r="7031" spans="1:8">
      <c r="A7031" s="1383"/>
      <c r="E7031" s="1478"/>
      <c r="H7031" s="1478"/>
    </row>
    <row r="7032" spans="1:8">
      <c r="A7032" s="1383"/>
      <c r="E7032" s="1478"/>
      <c r="H7032" s="1478"/>
    </row>
    <row r="7033" spans="1:8">
      <c r="A7033" s="1383"/>
      <c r="E7033" s="1478"/>
      <c r="H7033" s="1478"/>
    </row>
    <row r="7034" spans="1:8">
      <c r="A7034" s="1383"/>
      <c r="E7034" s="1478"/>
      <c r="H7034" s="1478"/>
    </row>
    <row r="7035" spans="1:8">
      <c r="A7035" s="1383"/>
      <c r="E7035" s="1478"/>
      <c r="H7035" s="1478"/>
    </row>
    <row r="7036" spans="1:8">
      <c r="A7036" s="1383"/>
      <c r="E7036" s="1478"/>
      <c r="H7036" s="1478"/>
    </row>
    <row r="7037" spans="1:8">
      <c r="A7037" s="1383"/>
      <c r="E7037" s="1478"/>
      <c r="H7037" s="1478"/>
    </row>
    <row r="7038" spans="1:8">
      <c r="A7038" s="1383"/>
      <c r="E7038" s="1478"/>
      <c r="H7038" s="1478"/>
    </row>
    <row r="7039" spans="1:8">
      <c r="A7039" s="1383"/>
      <c r="E7039" s="1478"/>
      <c r="H7039" s="1478"/>
    </row>
    <row r="7040" spans="1:8">
      <c r="A7040" s="1383"/>
      <c r="E7040" s="1478"/>
      <c r="H7040" s="1478"/>
    </row>
    <row r="7041" spans="1:8">
      <c r="A7041" s="1383"/>
      <c r="E7041" s="1478"/>
      <c r="H7041" s="1478"/>
    </row>
    <row r="7042" spans="1:8">
      <c r="A7042" s="1383"/>
      <c r="E7042" s="1478"/>
      <c r="H7042" s="1478"/>
    </row>
    <row r="7043" spans="1:8">
      <c r="A7043" s="1383"/>
      <c r="E7043" s="1478"/>
      <c r="H7043" s="1478"/>
    </row>
    <row r="7044" spans="1:8">
      <c r="A7044" s="1383"/>
      <c r="E7044" s="1478"/>
      <c r="H7044" s="1478"/>
    </row>
    <row r="7045" spans="1:8">
      <c r="A7045" s="1383"/>
      <c r="E7045" s="1478"/>
      <c r="H7045" s="1478"/>
    </row>
    <row r="7046" spans="1:8">
      <c r="A7046" s="1383"/>
      <c r="E7046" s="1478"/>
      <c r="H7046" s="1478"/>
    </row>
    <row r="7047" spans="1:8">
      <c r="A7047" s="1383"/>
      <c r="E7047" s="1478"/>
      <c r="H7047" s="1478"/>
    </row>
    <row r="7048" spans="1:8">
      <c r="A7048" s="1383"/>
      <c r="E7048" s="1478"/>
      <c r="H7048" s="1478"/>
    </row>
    <row r="7049" spans="1:8">
      <c r="A7049" s="1383"/>
      <c r="E7049" s="1478"/>
      <c r="H7049" s="1478"/>
    </row>
    <row r="7050" spans="1:8">
      <c r="A7050" s="1383"/>
      <c r="E7050" s="1478"/>
      <c r="H7050" s="1478"/>
    </row>
    <row r="7051" spans="1:8">
      <c r="A7051" s="1383"/>
      <c r="E7051" s="1478"/>
      <c r="H7051" s="1478"/>
    </row>
    <row r="7052" spans="1:8">
      <c r="A7052" s="1383"/>
      <c r="E7052" s="1478"/>
      <c r="H7052" s="1478"/>
    </row>
    <row r="7053" spans="1:8">
      <c r="A7053" s="1383"/>
      <c r="E7053" s="1478"/>
      <c r="H7053" s="1478"/>
    </row>
    <row r="7054" spans="1:8">
      <c r="A7054" s="1383"/>
      <c r="E7054" s="1478"/>
      <c r="H7054" s="1478"/>
    </row>
    <row r="7055" spans="1:8">
      <c r="A7055" s="1383"/>
      <c r="E7055" s="1478"/>
      <c r="H7055" s="1478"/>
    </row>
    <row r="7056" spans="1:8">
      <c r="A7056" s="1383"/>
      <c r="E7056" s="1478"/>
      <c r="H7056" s="1478"/>
    </row>
    <row r="7057" spans="1:8">
      <c r="A7057" s="1383"/>
      <c r="E7057" s="1478"/>
      <c r="H7057" s="1478"/>
    </row>
    <row r="7058" spans="1:8">
      <c r="A7058" s="1383"/>
      <c r="E7058" s="1478"/>
      <c r="H7058" s="1478"/>
    </row>
    <row r="7059" spans="1:8">
      <c r="A7059" s="1383"/>
      <c r="E7059" s="1478"/>
      <c r="H7059" s="1478"/>
    </row>
    <row r="7060" spans="1:8">
      <c r="A7060" s="1383"/>
      <c r="E7060" s="1478"/>
      <c r="H7060" s="1478"/>
    </row>
    <row r="7061" spans="1:8">
      <c r="A7061" s="1383"/>
      <c r="E7061" s="1478"/>
      <c r="H7061" s="1478"/>
    </row>
    <row r="7062" spans="1:8">
      <c r="A7062" s="1383"/>
      <c r="E7062" s="1478"/>
      <c r="H7062" s="1478"/>
    </row>
    <row r="7063" spans="1:8">
      <c r="A7063" s="1383"/>
      <c r="E7063" s="1478"/>
      <c r="H7063" s="1478"/>
    </row>
    <row r="7064" spans="1:8">
      <c r="A7064" s="1383"/>
      <c r="E7064" s="1478"/>
      <c r="H7064" s="1478"/>
    </row>
    <row r="7065" spans="1:8">
      <c r="A7065" s="1383"/>
      <c r="E7065" s="1478"/>
      <c r="H7065" s="1478"/>
    </row>
    <row r="7066" spans="1:8">
      <c r="A7066" s="1383"/>
      <c r="E7066" s="1478"/>
      <c r="H7066" s="1478"/>
    </row>
    <row r="7067" spans="1:8">
      <c r="A7067" s="1383"/>
      <c r="E7067" s="1478"/>
      <c r="H7067" s="1478"/>
    </row>
    <row r="7068" spans="1:8">
      <c r="A7068" s="1383"/>
      <c r="E7068" s="1478"/>
      <c r="H7068" s="1478"/>
    </row>
    <row r="7069" spans="1:8">
      <c r="A7069" s="1383"/>
      <c r="E7069" s="1478"/>
      <c r="H7069" s="1478"/>
    </row>
    <row r="7070" spans="1:8">
      <c r="A7070" s="1383"/>
      <c r="E7070" s="1478"/>
      <c r="H7070" s="1478"/>
    </row>
    <row r="7071" spans="1:8">
      <c r="A7071" s="1383"/>
      <c r="E7071" s="1478"/>
      <c r="H7071" s="1478"/>
    </row>
    <row r="7072" spans="1:8">
      <c r="A7072" s="1383"/>
      <c r="E7072" s="1478"/>
      <c r="H7072" s="1478"/>
    </row>
    <row r="7073" spans="1:8">
      <c r="A7073" s="1383"/>
      <c r="E7073" s="1478"/>
      <c r="H7073" s="1478"/>
    </row>
    <row r="7074" spans="1:8">
      <c r="A7074" s="1383"/>
      <c r="E7074" s="1478"/>
      <c r="H7074" s="1478"/>
    </row>
    <row r="7075" spans="1:8">
      <c r="A7075" s="1383"/>
      <c r="E7075" s="1478"/>
      <c r="H7075" s="1478"/>
    </row>
    <row r="7076" spans="1:8">
      <c r="A7076" s="1383"/>
      <c r="E7076" s="1478"/>
      <c r="H7076" s="1478"/>
    </row>
    <row r="7077" spans="1:8">
      <c r="A7077" s="1383"/>
      <c r="E7077" s="1478"/>
      <c r="H7077" s="1478"/>
    </row>
    <row r="7078" spans="1:8">
      <c r="A7078" s="1383"/>
      <c r="E7078" s="1478"/>
      <c r="H7078" s="1478"/>
    </row>
    <row r="7079" spans="1:8">
      <c r="A7079" s="1383"/>
      <c r="E7079" s="1478"/>
      <c r="H7079" s="1478"/>
    </row>
    <row r="7080" spans="1:8">
      <c r="A7080" s="1383"/>
      <c r="E7080" s="1478"/>
      <c r="H7080" s="1478"/>
    </row>
    <row r="7081" spans="1:8">
      <c r="A7081" s="1383"/>
      <c r="E7081" s="1478"/>
      <c r="H7081" s="1478"/>
    </row>
    <row r="7082" spans="1:8">
      <c r="A7082" s="1383"/>
      <c r="E7082" s="1478"/>
      <c r="H7082" s="1478"/>
    </row>
    <row r="7083" spans="1:8">
      <c r="A7083" s="1383"/>
      <c r="E7083" s="1478"/>
      <c r="H7083" s="1478"/>
    </row>
    <row r="7084" spans="1:8">
      <c r="A7084" s="1383"/>
      <c r="E7084" s="1478"/>
      <c r="H7084" s="1478"/>
    </row>
    <row r="7085" spans="1:8">
      <c r="A7085" s="1383"/>
      <c r="E7085" s="1478"/>
      <c r="H7085" s="1478"/>
    </row>
    <row r="7086" spans="1:8">
      <c r="A7086" s="1383"/>
      <c r="E7086" s="1478"/>
      <c r="H7086" s="1478"/>
    </row>
    <row r="7087" spans="1:8">
      <c r="A7087" s="1383"/>
      <c r="E7087" s="1478"/>
      <c r="H7087" s="1478"/>
    </row>
    <row r="7088" spans="1:8">
      <c r="A7088" s="1383"/>
      <c r="E7088" s="1478"/>
      <c r="H7088" s="1478"/>
    </row>
    <row r="7089" spans="1:8">
      <c r="A7089" s="1383"/>
      <c r="E7089" s="1478"/>
      <c r="H7089" s="1478"/>
    </row>
    <row r="7090" spans="1:8">
      <c r="A7090" s="1383"/>
      <c r="E7090" s="1478"/>
      <c r="H7090" s="1478"/>
    </row>
    <row r="7091" spans="1:8">
      <c r="A7091" s="1383"/>
      <c r="E7091" s="1478"/>
      <c r="H7091" s="1478"/>
    </row>
    <row r="7092" spans="1:8">
      <c r="A7092" s="1383"/>
      <c r="E7092" s="1478"/>
      <c r="H7092" s="1478"/>
    </row>
    <row r="7093" spans="1:8">
      <c r="A7093" s="1383"/>
      <c r="E7093" s="1478"/>
      <c r="H7093" s="1478"/>
    </row>
    <row r="7094" spans="1:8">
      <c r="A7094" s="1383"/>
      <c r="E7094" s="1478"/>
      <c r="H7094" s="1478"/>
    </row>
    <row r="7095" spans="1:8">
      <c r="A7095" s="1383"/>
      <c r="E7095" s="1478"/>
      <c r="H7095" s="1478"/>
    </row>
    <row r="7096" spans="1:8">
      <c r="A7096" s="1383"/>
      <c r="E7096" s="1478"/>
      <c r="H7096" s="1478"/>
    </row>
    <row r="7097" spans="1:8">
      <c r="A7097" s="1383"/>
      <c r="E7097" s="1478"/>
      <c r="H7097" s="1478"/>
    </row>
    <row r="7098" spans="1:8">
      <c r="A7098" s="1383"/>
      <c r="E7098" s="1478"/>
      <c r="H7098" s="1478"/>
    </row>
    <row r="7099" spans="1:8">
      <c r="A7099" s="1383"/>
      <c r="E7099" s="1478"/>
      <c r="H7099" s="1478"/>
    </row>
    <row r="7100" spans="1:8">
      <c r="A7100" s="1383"/>
      <c r="E7100" s="1478"/>
      <c r="H7100" s="1478"/>
    </row>
    <row r="7101" spans="1:8">
      <c r="A7101" s="1383"/>
      <c r="E7101" s="1478"/>
      <c r="H7101" s="1478"/>
    </row>
    <row r="7102" spans="1:8">
      <c r="A7102" s="1383"/>
      <c r="E7102" s="1478"/>
      <c r="H7102" s="1478"/>
    </row>
    <row r="7103" spans="1:8">
      <c r="A7103" s="1383"/>
      <c r="E7103" s="1478"/>
      <c r="H7103" s="1478"/>
    </row>
    <row r="7104" spans="1:8">
      <c r="A7104" s="1383"/>
      <c r="E7104" s="1478"/>
      <c r="H7104" s="1478"/>
    </row>
    <row r="7105" spans="1:8">
      <c r="A7105" s="1383"/>
      <c r="E7105" s="1478"/>
      <c r="H7105" s="1478"/>
    </row>
    <row r="7106" spans="1:8">
      <c r="A7106" s="1383"/>
      <c r="E7106" s="1478"/>
      <c r="H7106" s="1478"/>
    </row>
    <row r="7107" spans="1:8">
      <c r="A7107" s="1383"/>
      <c r="E7107" s="1478"/>
      <c r="H7107" s="1478"/>
    </row>
    <row r="7108" spans="1:8">
      <c r="A7108" s="1383"/>
      <c r="E7108" s="1478"/>
      <c r="H7108" s="1478"/>
    </row>
    <row r="7109" spans="1:8">
      <c r="A7109" s="1383"/>
      <c r="E7109" s="1478"/>
      <c r="H7109" s="1478"/>
    </row>
    <row r="7110" spans="1:8">
      <c r="A7110" s="1383"/>
      <c r="E7110" s="1478"/>
      <c r="H7110" s="1478"/>
    </row>
    <row r="7111" spans="1:8">
      <c r="A7111" s="1383"/>
      <c r="E7111" s="1478"/>
      <c r="H7111" s="1478"/>
    </row>
    <row r="7112" spans="1:8">
      <c r="A7112" s="1383"/>
      <c r="E7112" s="1478"/>
      <c r="H7112" s="1478"/>
    </row>
    <row r="7113" spans="1:8">
      <c r="A7113" s="1383"/>
      <c r="E7113" s="1478"/>
      <c r="H7113" s="1478"/>
    </row>
    <row r="7114" spans="1:8">
      <c r="A7114" s="1383"/>
      <c r="E7114" s="1478"/>
      <c r="H7114" s="1478"/>
    </row>
    <row r="7115" spans="1:8">
      <c r="A7115" s="1383"/>
      <c r="E7115" s="1478"/>
      <c r="H7115" s="1478"/>
    </row>
    <row r="7116" spans="1:8">
      <c r="A7116" s="1383"/>
      <c r="E7116" s="1478"/>
      <c r="H7116" s="1478"/>
    </row>
    <row r="7117" spans="1:8">
      <c r="A7117" s="1383"/>
      <c r="E7117" s="1478"/>
      <c r="H7117" s="1478"/>
    </row>
    <row r="7118" spans="1:8">
      <c r="A7118" s="1383"/>
      <c r="E7118" s="1478"/>
      <c r="H7118" s="1478"/>
    </row>
    <row r="7119" spans="1:8">
      <c r="A7119" s="1383"/>
      <c r="E7119" s="1478"/>
      <c r="H7119" s="1478"/>
    </row>
    <row r="7120" spans="1:8">
      <c r="A7120" s="1383"/>
      <c r="E7120" s="1478"/>
      <c r="H7120" s="1478"/>
    </row>
    <row r="7121" spans="1:8">
      <c r="A7121" s="1383"/>
      <c r="E7121" s="1478"/>
      <c r="H7121" s="1478"/>
    </row>
    <row r="7122" spans="1:8">
      <c r="A7122" s="1383"/>
      <c r="E7122" s="1478"/>
      <c r="H7122" s="1478"/>
    </row>
    <row r="7123" spans="1:8">
      <c r="A7123" s="1383"/>
      <c r="E7123" s="1478"/>
      <c r="H7123" s="1478"/>
    </row>
    <row r="7124" spans="1:8">
      <c r="A7124" s="1383"/>
      <c r="E7124" s="1478"/>
      <c r="H7124" s="1478"/>
    </row>
    <row r="7125" spans="1:8">
      <c r="A7125" s="1383"/>
      <c r="E7125" s="1478"/>
      <c r="H7125" s="1478"/>
    </row>
    <row r="7126" spans="1:8">
      <c r="A7126" s="1383"/>
      <c r="E7126" s="1478"/>
      <c r="H7126" s="1478"/>
    </row>
    <row r="7127" spans="1:8">
      <c r="A7127" s="1383"/>
      <c r="E7127" s="1478"/>
      <c r="H7127" s="1478"/>
    </row>
    <row r="7128" spans="1:8">
      <c r="A7128" s="1383"/>
      <c r="E7128" s="1478"/>
      <c r="H7128" s="1478"/>
    </row>
    <row r="7129" spans="1:8">
      <c r="A7129" s="1383"/>
      <c r="E7129" s="1478"/>
      <c r="H7129" s="1478"/>
    </row>
    <row r="7130" spans="1:8">
      <c r="A7130" s="1383"/>
      <c r="E7130" s="1478"/>
      <c r="H7130" s="1478"/>
    </row>
    <row r="7131" spans="1:8">
      <c r="A7131" s="1383"/>
      <c r="E7131" s="1478"/>
      <c r="H7131" s="1478"/>
    </row>
    <row r="7132" spans="1:8">
      <c r="A7132" s="1383"/>
      <c r="E7132" s="1478"/>
      <c r="H7132" s="1478"/>
    </row>
    <row r="7133" spans="1:8">
      <c r="A7133" s="1383"/>
      <c r="E7133" s="1478"/>
      <c r="H7133" s="1478"/>
    </row>
    <row r="7134" spans="1:8">
      <c r="A7134" s="1383"/>
      <c r="E7134" s="1478"/>
      <c r="H7134" s="1478"/>
    </row>
    <row r="7135" spans="1:8">
      <c r="A7135" s="1383"/>
      <c r="E7135" s="1478"/>
      <c r="H7135" s="1478"/>
    </row>
    <row r="7136" spans="1:8">
      <c r="A7136" s="1383"/>
      <c r="E7136" s="1478"/>
      <c r="H7136" s="1478"/>
    </row>
    <row r="7137" spans="1:8">
      <c r="A7137" s="1383"/>
      <c r="E7137" s="1478"/>
      <c r="H7137" s="1478"/>
    </row>
    <row r="7138" spans="1:8">
      <c r="A7138" s="1383"/>
      <c r="E7138" s="1478"/>
      <c r="H7138" s="1478"/>
    </row>
    <row r="7139" spans="1:8">
      <c r="A7139" s="1383"/>
      <c r="E7139" s="1478"/>
      <c r="H7139" s="1478"/>
    </row>
    <row r="7140" spans="1:8">
      <c r="A7140" s="1383"/>
      <c r="E7140" s="1478"/>
      <c r="H7140" s="1478"/>
    </row>
    <row r="7141" spans="1:8">
      <c r="A7141" s="1383"/>
      <c r="E7141" s="1478"/>
      <c r="H7141" s="1478"/>
    </row>
    <row r="7142" spans="1:8">
      <c r="A7142" s="1383"/>
      <c r="E7142" s="1478"/>
      <c r="H7142" s="1478"/>
    </row>
    <row r="7143" spans="1:8">
      <c r="A7143" s="1383"/>
      <c r="E7143" s="1478"/>
      <c r="H7143" s="1478"/>
    </row>
    <row r="7144" spans="1:8">
      <c r="A7144" s="1383"/>
      <c r="E7144" s="1478"/>
      <c r="H7144" s="1478"/>
    </row>
    <row r="7145" spans="1:8">
      <c r="A7145" s="1383"/>
      <c r="E7145" s="1478"/>
      <c r="H7145" s="1478"/>
    </row>
    <row r="7146" spans="1:8">
      <c r="A7146" s="1383"/>
      <c r="E7146" s="1478"/>
      <c r="H7146" s="1478"/>
    </row>
    <row r="7147" spans="1:8">
      <c r="A7147" s="1383"/>
      <c r="E7147" s="1478"/>
      <c r="H7147" s="1478"/>
    </row>
    <row r="7148" spans="1:8">
      <c r="A7148" s="1383"/>
      <c r="E7148" s="1478"/>
      <c r="H7148" s="1478"/>
    </row>
    <row r="7149" spans="1:8">
      <c r="A7149" s="1383"/>
      <c r="E7149" s="1478"/>
      <c r="H7149" s="1478"/>
    </row>
    <row r="7150" spans="1:8">
      <c r="A7150" s="1383"/>
      <c r="E7150" s="1478"/>
      <c r="H7150" s="1478"/>
    </row>
    <row r="7151" spans="1:8">
      <c r="A7151" s="1383"/>
      <c r="E7151" s="1478"/>
      <c r="H7151" s="1478"/>
    </row>
    <row r="7152" spans="1:8">
      <c r="A7152" s="1383"/>
      <c r="E7152" s="1478"/>
      <c r="H7152" s="1478"/>
    </row>
    <row r="7153" spans="1:8">
      <c r="A7153" s="1383"/>
      <c r="E7153" s="1478"/>
      <c r="H7153" s="1478"/>
    </row>
    <row r="7154" spans="1:8">
      <c r="A7154" s="1383"/>
      <c r="E7154" s="1478"/>
      <c r="H7154" s="1478"/>
    </row>
    <row r="7155" spans="1:8">
      <c r="A7155" s="1383"/>
      <c r="E7155" s="1478"/>
      <c r="H7155" s="1478"/>
    </row>
    <row r="7156" spans="1:8">
      <c r="A7156" s="1383"/>
      <c r="E7156" s="1478"/>
      <c r="H7156" s="1478"/>
    </row>
    <row r="7157" spans="1:8">
      <c r="A7157" s="1383"/>
      <c r="E7157" s="1478"/>
      <c r="H7157" s="1478"/>
    </row>
    <row r="7158" spans="1:8">
      <c r="A7158" s="1383"/>
      <c r="E7158" s="1478"/>
      <c r="H7158" s="1478"/>
    </row>
    <row r="7159" spans="1:8">
      <c r="A7159" s="1383"/>
      <c r="E7159" s="1478"/>
      <c r="H7159" s="1478"/>
    </row>
    <row r="7160" spans="1:8">
      <c r="A7160" s="1383"/>
      <c r="E7160" s="1478"/>
      <c r="H7160" s="1478"/>
    </row>
    <row r="7161" spans="1:8">
      <c r="A7161" s="1383"/>
      <c r="E7161" s="1478"/>
      <c r="H7161" s="1478"/>
    </row>
    <row r="7162" spans="1:8">
      <c r="A7162" s="1383"/>
      <c r="E7162" s="1478"/>
      <c r="H7162" s="1478"/>
    </row>
    <row r="7163" spans="1:8">
      <c r="A7163" s="1383"/>
      <c r="E7163" s="1478"/>
      <c r="H7163" s="1478"/>
    </row>
    <row r="7164" spans="1:8">
      <c r="A7164" s="1383"/>
      <c r="E7164" s="1478"/>
      <c r="H7164" s="1478"/>
    </row>
    <row r="7165" spans="1:8">
      <c r="A7165" s="1383"/>
      <c r="E7165" s="1478"/>
      <c r="H7165" s="1478"/>
    </row>
    <row r="7166" spans="1:8">
      <c r="A7166" s="1383"/>
      <c r="E7166" s="1478"/>
      <c r="H7166" s="1478"/>
    </row>
    <row r="7167" spans="1:8">
      <c r="A7167" s="1383"/>
      <c r="E7167" s="1478"/>
      <c r="H7167" s="1478"/>
    </row>
    <row r="7168" spans="1:8">
      <c r="A7168" s="1383"/>
      <c r="E7168" s="1478"/>
      <c r="H7168" s="1478"/>
    </row>
    <row r="7169" spans="1:8">
      <c r="A7169" s="1383"/>
      <c r="E7169" s="1478"/>
      <c r="H7169" s="1478"/>
    </row>
    <row r="7170" spans="1:8">
      <c r="A7170" s="1383"/>
      <c r="E7170" s="1478"/>
      <c r="H7170" s="1478"/>
    </row>
    <row r="7171" spans="1:8">
      <c r="A7171" s="1383"/>
      <c r="E7171" s="1478"/>
      <c r="H7171" s="1478"/>
    </row>
    <row r="7172" spans="1:8">
      <c r="A7172" s="1383"/>
      <c r="E7172" s="1478"/>
      <c r="H7172" s="1478"/>
    </row>
    <row r="7173" spans="1:8">
      <c r="A7173" s="1383"/>
      <c r="E7173" s="1478"/>
      <c r="H7173" s="1478"/>
    </row>
    <row r="7174" spans="1:8">
      <c r="A7174" s="1383"/>
      <c r="E7174" s="1478"/>
      <c r="H7174" s="1478"/>
    </row>
    <row r="7175" spans="1:8">
      <c r="A7175" s="1383"/>
      <c r="E7175" s="1478"/>
      <c r="H7175" s="1478"/>
    </row>
    <row r="7176" spans="1:8">
      <c r="A7176" s="1383"/>
      <c r="E7176" s="1478"/>
      <c r="H7176" s="1478"/>
    </row>
    <row r="7177" spans="1:8">
      <c r="A7177" s="1383"/>
      <c r="E7177" s="1478"/>
      <c r="H7177" s="1478"/>
    </row>
    <row r="7178" spans="1:8">
      <c r="A7178" s="1383"/>
      <c r="E7178" s="1478"/>
      <c r="H7178" s="1478"/>
    </row>
    <row r="7179" spans="1:8">
      <c r="A7179" s="1383"/>
      <c r="E7179" s="1478"/>
      <c r="H7179" s="1478"/>
    </row>
    <row r="7180" spans="1:8">
      <c r="A7180" s="1383"/>
      <c r="E7180" s="1478"/>
      <c r="H7180" s="1478"/>
    </row>
    <row r="7181" spans="1:8">
      <c r="A7181" s="1383"/>
      <c r="E7181" s="1478"/>
      <c r="H7181" s="1478"/>
    </row>
    <row r="7182" spans="1:8">
      <c r="A7182" s="1383"/>
      <c r="E7182" s="1478"/>
      <c r="H7182" s="1478"/>
    </row>
    <row r="7183" spans="1:8">
      <c r="A7183" s="1383"/>
      <c r="E7183" s="1478"/>
      <c r="H7183" s="1478"/>
    </row>
    <row r="7184" spans="1:8">
      <c r="A7184" s="1383"/>
      <c r="E7184" s="1478"/>
      <c r="H7184" s="1478"/>
    </row>
    <row r="7185" spans="1:8">
      <c r="A7185" s="1383"/>
      <c r="E7185" s="1478"/>
      <c r="H7185" s="1478"/>
    </row>
    <row r="7186" spans="1:8">
      <c r="A7186" s="1383"/>
      <c r="E7186" s="1478"/>
      <c r="H7186" s="1478"/>
    </row>
    <row r="7187" spans="1:8">
      <c r="A7187" s="1383"/>
      <c r="E7187" s="1478"/>
      <c r="H7187" s="1478"/>
    </row>
    <row r="7188" spans="1:8">
      <c r="A7188" s="1383"/>
      <c r="E7188" s="1478"/>
      <c r="H7188" s="1478"/>
    </row>
    <row r="7189" spans="1:8">
      <c r="A7189" s="1383"/>
      <c r="E7189" s="1478"/>
      <c r="H7189" s="1478"/>
    </row>
    <row r="7190" spans="1:8">
      <c r="A7190" s="1383"/>
      <c r="E7190" s="1478"/>
      <c r="H7190" s="1478"/>
    </row>
    <row r="7191" spans="1:8">
      <c r="A7191" s="1383"/>
      <c r="E7191" s="1478"/>
      <c r="H7191" s="1478"/>
    </row>
    <row r="7192" spans="1:8">
      <c r="A7192" s="1383"/>
      <c r="E7192" s="1478"/>
      <c r="H7192" s="1478"/>
    </row>
    <row r="7193" spans="1:8">
      <c r="A7193" s="1383"/>
      <c r="E7193" s="1478"/>
      <c r="H7193" s="1478"/>
    </row>
    <row r="7194" spans="1:8">
      <c r="A7194" s="1383"/>
      <c r="E7194" s="1478"/>
      <c r="H7194" s="1478"/>
    </row>
    <row r="7195" spans="1:8">
      <c r="A7195" s="1383"/>
      <c r="E7195" s="1478"/>
      <c r="H7195" s="1478"/>
    </row>
    <row r="7196" spans="1:8">
      <c r="A7196" s="1383"/>
      <c r="E7196" s="1478"/>
      <c r="H7196" s="1478"/>
    </row>
    <row r="7197" spans="1:8">
      <c r="A7197" s="1383"/>
      <c r="E7197" s="1478"/>
      <c r="H7197" s="1478"/>
    </row>
    <row r="7198" spans="1:8">
      <c r="A7198" s="1383"/>
      <c r="E7198" s="1478"/>
      <c r="H7198" s="1478"/>
    </row>
    <row r="7199" spans="1:8">
      <c r="A7199" s="1383"/>
      <c r="E7199" s="1478"/>
      <c r="H7199" s="1478"/>
    </row>
    <row r="7200" spans="1:8">
      <c r="A7200" s="1383"/>
      <c r="E7200" s="1478"/>
      <c r="H7200" s="1478"/>
    </row>
    <row r="7201" spans="1:8">
      <c r="A7201" s="1383"/>
      <c r="E7201" s="1478"/>
      <c r="H7201" s="1478"/>
    </row>
    <row r="7202" spans="1:8">
      <c r="A7202" s="1383"/>
      <c r="E7202" s="1478"/>
      <c r="H7202" s="1478"/>
    </row>
    <row r="7203" spans="1:8">
      <c r="A7203" s="1383"/>
      <c r="E7203" s="1478"/>
      <c r="H7203" s="1478"/>
    </row>
    <row r="7204" spans="1:8">
      <c r="A7204" s="1383"/>
      <c r="E7204" s="1478"/>
      <c r="H7204" s="1478"/>
    </row>
    <row r="7205" spans="1:8">
      <c r="A7205" s="1383"/>
      <c r="E7205" s="1478"/>
      <c r="H7205" s="1478"/>
    </row>
    <row r="7206" spans="1:8">
      <c r="A7206" s="1383"/>
      <c r="E7206" s="1478"/>
      <c r="H7206" s="1478"/>
    </row>
    <row r="7207" spans="1:8">
      <c r="A7207" s="1383"/>
      <c r="E7207" s="1478"/>
      <c r="H7207" s="1478"/>
    </row>
    <row r="7208" spans="1:8">
      <c r="A7208" s="1383"/>
      <c r="E7208" s="1478"/>
      <c r="H7208" s="1478"/>
    </row>
    <row r="7209" spans="1:8">
      <c r="A7209" s="1383"/>
      <c r="E7209" s="1478"/>
      <c r="H7209" s="1478"/>
    </row>
    <row r="7210" spans="1:8">
      <c r="A7210" s="1383"/>
      <c r="E7210" s="1478"/>
      <c r="H7210" s="1478"/>
    </row>
    <row r="7211" spans="1:8">
      <c r="A7211" s="1383"/>
      <c r="E7211" s="1478"/>
      <c r="H7211" s="1478"/>
    </row>
    <row r="7212" spans="1:8">
      <c r="A7212" s="1383"/>
      <c r="E7212" s="1478"/>
      <c r="H7212" s="1478"/>
    </row>
    <row r="7213" spans="1:8">
      <c r="A7213" s="1383"/>
      <c r="E7213" s="1478"/>
      <c r="H7213" s="1478"/>
    </row>
    <row r="7214" spans="1:8">
      <c r="A7214" s="1383"/>
      <c r="E7214" s="1478"/>
      <c r="H7214" s="1478"/>
    </row>
    <row r="7215" spans="1:8">
      <c r="A7215" s="1383"/>
      <c r="E7215" s="1478"/>
      <c r="H7215" s="1478"/>
    </row>
    <row r="7216" spans="1:8">
      <c r="A7216" s="1383"/>
      <c r="E7216" s="1478"/>
      <c r="H7216" s="1478"/>
    </row>
    <row r="7217" spans="1:8">
      <c r="A7217" s="1383"/>
      <c r="E7217" s="1478"/>
      <c r="H7217" s="1478"/>
    </row>
    <row r="7218" spans="1:8">
      <c r="A7218" s="1383"/>
      <c r="E7218" s="1478"/>
      <c r="H7218" s="1478"/>
    </row>
    <row r="7219" spans="1:8">
      <c r="A7219" s="1383"/>
      <c r="E7219" s="1478"/>
      <c r="H7219" s="1478"/>
    </row>
    <row r="7220" spans="1:8">
      <c r="A7220" s="1383"/>
      <c r="E7220" s="1478"/>
      <c r="H7220" s="1478"/>
    </row>
    <row r="7221" spans="1:8">
      <c r="A7221" s="1383"/>
      <c r="E7221" s="1478"/>
      <c r="H7221" s="1478"/>
    </row>
    <row r="7222" spans="1:8">
      <c r="A7222" s="1383"/>
      <c r="E7222" s="1478"/>
      <c r="H7222" s="1478"/>
    </row>
    <row r="7223" spans="1:8">
      <c r="A7223" s="1383"/>
      <c r="E7223" s="1478"/>
      <c r="H7223" s="1478"/>
    </row>
    <row r="7224" spans="1:8">
      <c r="A7224" s="1383"/>
      <c r="E7224" s="1478"/>
      <c r="H7224" s="1478"/>
    </row>
    <row r="7225" spans="1:8">
      <c r="A7225" s="1383"/>
      <c r="E7225" s="1478"/>
      <c r="H7225" s="1478"/>
    </row>
    <row r="7226" spans="1:8">
      <c r="A7226" s="1383"/>
      <c r="E7226" s="1478"/>
      <c r="H7226" s="1478"/>
    </row>
    <row r="7227" spans="1:8">
      <c r="A7227" s="1383"/>
      <c r="E7227" s="1478"/>
      <c r="H7227" s="1478"/>
    </row>
    <row r="7228" spans="1:8">
      <c r="A7228" s="1383"/>
      <c r="E7228" s="1478"/>
      <c r="H7228" s="1478"/>
    </row>
    <row r="7229" spans="1:8">
      <c r="A7229" s="1383"/>
      <c r="E7229" s="1478"/>
      <c r="H7229" s="1478"/>
    </row>
    <row r="7230" spans="1:8">
      <c r="A7230" s="1383"/>
      <c r="E7230" s="1478"/>
      <c r="H7230" s="1478"/>
    </row>
    <row r="7231" spans="1:8">
      <c r="A7231" s="1383"/>
      <c r="E7231" s="1478"/>
      <c r="H7231" s="1478"/>
    </row>
    <row r="7232" spans="1:8">
      <c r="A7232" s="1383"/>
      <c r="E7232" s="1478"/>
      <c r="H7232" s="1478"/>
    </row>
    <row r="7233" spans="1:8">
      <c r="A7233" s="1383"/>
      <c r="E7233" s="1478"/>
      <c r="H7233" s="1478"/>
    </row>
    <row r="7234" spans="1:8">
      <c r="A7234" s="1383"/>
      <c r="E7234" s="1478"/>
      <c r="H7234" s="1478"/>
    </row>
    <row r="7235" spans="1:8">
      <c r="A7235" s="1383"/>
      <c r="E7235" s="1478"/>
      <c r="H7235" s="1478"/>
    </row>
    <row r="7236" spans="1:8">
      <c r="A7236" s="1383"/>
      <c r="E7236" s="1478"/>
      <c r="H7236" s="1478"/>
    </row>
    <row r="7237" spans="1:8">
      <c r="A7237" s="1383"/>
      <c r="E7237" s="1478"/>
      <c r="H7237" s="1478"/>
    </row>
    <row r="7238" spans="1:8">
      <c r="A7238" s="1383"/>
      <c r="E7238" s="1478"/>
      <c r="H7238" s="1478"/>
    </row>
    <row r="7239" spans="1:8">
      <c r="A7239" s="1383"/>
      <c r="E7239" s="1478"/>
      <c r="H7239" s="1478"/>
    </row>
    <row r="7240" spans="1:8">
      <c r="A7240" s="1383"/>
      <c r="E7240" s="1478"/>
      <c r="H7240" s="1478"/>
    </row>
    <row r="7241" spans="1:8">
      <c r="A7241" s="1383"/>
      <c r="E7241" s="1478"/>
      <c r="H7241" s="1478"/>
    </row>
    <row r="7242" spans="1:8">
      <c r="A7242" s="1383"/>
      <c r="E7242" s="1478"/>
      <c r="H7242" s="1478"/>
    </row>
    <row r="7243" spans="1:8">
      <c r="A7243" s="1383"/>
      <c r="E7243" s="1478"/>
      <c r="H7243" s="1478"/>
    </row>
    <row r="7244" spans="1:8">
      <c r="A7244" s="1383"/>
      <c r="E7244" s="1478"/>
      <c r="H7244" s="1478"/>
    </row>
    <row r="7245" spans="1:8">
      <c r="A7245" s="1383"/>
      <c r="E7245" s="1478"/>
      <c r="H7245" s="1478"/>
    </row>
    <row r="7246" spans="1:8">
      <c r="A7246" s="1383"/>
      <c r="E7246" s="1478"/>
      <c r="H7246" s="1478"/>
    </row>
    <row r="7247" spans="1:8">
      <c r="A7247" s="1383"/>
      <c r="E7247" s="1478"/>
      <c r="H7247" s="1478"/>
    </row>
    <row r="7248" spans="1:8">
      <c r="A7248" s="1383"/>
      <c r="E7248" s="1478"/>
      <c r="H7248" s="1478"/>
    </row>
    <row r="7249" spans="1:8">
      <c r="A7249" s="1383"/>
      <c r="E7249" s="1478"/>
      <c r="H7249" s="1478"/>
    </row>
    <row r="7250" spans="1:8">
      <c r="A7250" s="1383"/>
      <c r="E7250" s="1478"/>
      <c r="H7250" s="1478"/>
    </row>
    <row r="7251" spans="1:8">
      <c r="A7251" s="1383"/>
      <c r="E7251" s="1478"/>
      <c r="H7251" s="1478"/>
    </row>
    <row r="7252" spans="1:8">
      <c r="A7252" s="1383"/>
      <c r="E7252" s="1478"/>
      <c r="H7252" s="1478"/>
    </row>
    <row r="7253" spans="1:8">
      <c r="A7253" s="1383"/>
      <c r="E7253" s="1478"/>
      <c r="H7253" s="1478"/>
    </row>
    <row r="7254" spans="1:8">
      <c r="A7254" s="1383"/>
      <c r="E7254" s="1478"/>
      <c r="H7254" s="1478"/>
    </row>
    <row r="7255" spans="1:8">
      <c r="A7255" s="1383"/>
      <c r="E7255" s="1478"/>
      <c r="H7255" s="1478"/>
    </row>
    <row r="7256" spans="1:8">
      <c r="A7256" s="1383"/>
      <c r="E7256" s="1478"/>
      <c r="H7256" s="1478"/>
    </row>
    <row r="7257" spans="1:8">
      <c r="A7257" s="1383"/>
      <c r="E7257" s="1478"/>
      <c r="H7257" s="1478"/>
    </row>
    <row r="7258" spans="1:8">
      <c r="A7258" s="1383"/>
      <c r="E7258" s="1478"/>
      <c r="H7258" s="1478"/>
    </row>
    <row r="7259" spans="1:8">
      <c r="A7259" s="1383"/>
      <c r="E7259" s="1478"/>
      <c r="H7259" s="1478"/>
    </row>
    <row r="7260" spans="1:8">
      <c r="A7260" s="1383"/>
      <c r="E7260" s="1478"/>
      <c r="H7260" s="1478"/>
    </row>
    <row r="7261" spans="1:8">
      <c r="A7261" s="1383"/>
      <c r="E7261" s="1478"/>
      <c r="H7261" s="1478"/>
    </row>
    <row r="7262" spans="1:8">
      <c r="A7262" s="1383"/>
      <c r="E7262" s="1478"/>
      <c r="H7262" s="1478"/>
    </row>
    <row r="7263" spans="1:8">
      <c r="A7263" s="1383"/>
      <c r="E7263" s="1478"/>
      <c r="H7263" s="1478"/>
    </row>
    <row r="7264" spans="1:8">
      <c r="A7264" s="1383"/>
      <c r="E7264" s="1478"/>
      <c r="H7264" s="1478"/>
    </row>
    <row r="7265" spans="1:8">
      <c r="A7265" s="1383"/>
      <c r="E7265" s="1478"/>
      <c r="H7265" s="1478"/>
    </row>
    <row r="7266" spans="1:8">
      <c r="A7266" s="1383"/>
      <c r="E7266" s="1478"/>
      <c r="H7266" s="1478"/>
    </row>
    <row r="7267" spans="1:8">
      <c r="A7267" s="1383"/>
      <c r="E7267" s="1478"/>
      <c r="H7267" s="1478"/>
    </row>
    <row r="7268" spans="1:8">
      <c r="A7268" s="1383"/>
      <c r="E7268" s="1478"/>
      <c r="H7268" s="1478"/>
    </row>
    <row r="7269" spans="1:8">
      <c r="A7269" s="1383"/>
      <c r="E7269" s="1478"/>
      <c r="H7269" s="1478"/>
    </row>
    <row r="7270" spans="1:8">
      <c r="A7270" s="1383"/>
      <c r="E7270" s="1478"/>
      <c r="H7270" s="1478"/>
    </row>
    <row r="7271" spans="1:8">
      <c r="A7271" s="1383"/>
      <c r="E7271" s="1478"/>
      <c r="H7271" s="1478"/>
    </row>
    <row r="7272" spans="1:8">
      <c r="A7272" s="1383"/>
      <c r="E7272" s="1478"/>
      <c r="H7272" s="1478"/>
    </row>
    <row r="7273" spans="1:8">
      <c r="A7273" s="1383"/>
      <c r="E7273" s="1478"/>
      <c r="H7273" s="1478"/>
    </row>
    <row r="7274" spans="1:8">
      <c r="A7274" s="1383"/>
      <c r="E7274" s="1478"/>
      <c r="H7274" s="1478"/>
    </row>
    <row r="7275" spans="1:8">
      <c r="A7275" s="1383"/>
      <c r="E7275" s="1478"/>
      <c r="H7275" s="1478"/>
    </row>
    <row r="7276" spans="1:8">
      <c r="A7276" s="1383"/>
      <c r="E7276" s="1478"/>
      <c r="H7276" s="1478"/>
    </row>
    <row r="7277" spans="1:8">
      <c r="A7277" s="1383"/>
      <c r="E7277" s="1478"/>
      <c r="H7277" s="1478"/>
    </row>
    <row r="7278" spans="1:8">
      <c r="A7278" s="1383"/>
      <c r="E7278" s="1478"/>
      <c r="H7278" s="1478"/>
    </row>
    <row r="7279" spans="1:8">
      <c r="A7279" s="1383"/>
      <c r="E7279" s="1478"/>
      <c r="H7279" s="1478"/>
    </row>
    <row r="7280" spans="1:8">
      <c r="A7280" s="1383"/>
      <c r="E7280" s="1478"/>
      <c r="H7280" s="1478"/>
    </row>
    <row r="7281" spans="1:8">
      <c r="A7281" s="1383"/>
      <c r="E7281" s="1478"/>
      <c r="H7281" s="1478"/>
    </row>
    <row r="7282" spans="1:8">
      <c r="A7282" s="1383"/>
      <c r="E7282" s="1478"/>
      <c r="H7282" s="1478"/>
    </row>
    <row r="7283" spans="1:8">
      <c r="A7283" s="1383"/>
      <c r="E7283" s="1478"/>
      <c r="H7283" s="1478"/>
    </row>
    <row r="7284" spans="1:8">
      <c r="A7284" s="1383"/>
      <c r="E7284" s="1478"/>
      <c r="H7284" s="1478"/>
    </row>
    <row r="7285" spans="1:8">
      <c r="A7285" s="1383"/>
      <c r="E7285" s="1478"/>
      <c r="H7285" s="1478"/>
    </row>
    <row r="7286" spans="1:8">
      <c r="A7286" s="1383"/>
      <c r="E7286" s="1478"/>
      <c r="H7286" s="1478"/>
    </row>
    <row r="7287" spans="1:8">
      <c r="A7287" s="1383"/>
      <c r="E7287" s="1478"/>
      <c r="H7287" s="1478"/>
    </row>
    <row r="7288" spans="1:8">
      <c r="A7288" s="1383"/>
      <c r="E7288" s="1478"/>
      <c r="H7288" s="1478"/>
    </row>
    <row r="7289" spans="1:8">
      <c r="A7289" s="1383"/>
      <c r="E7289" s="1478"/>
      <c r="H7289" s="1478"/>
    </row>
    <row r="7290" spans="1:8">
      <c r="A7290" s="1383"/>
      <c r="E7290" s="1478"/>
      <c r="H7290" s="1478"/>
    </row>
    <row r="7291" spans="1:8">
      <c r="A7291" s="1383"/>
      <c r="E7291" s="1478"/>
      <c r="H7291" s="1478"/>
    </row>
    <row r="7292" spans="1:8">
      <c r="A7292" s="1383"/>
      <c r="E7292" s="1478"/>
      <c r="H7292" s="1478"/>
    </row>
    <row r="7293" spans="1:8">
      <c r="A7293" s="1383"/>
      <c r="E7293" s="1478"/>
      <c r="H7293" s="1478"/>
    </row>
    <row r="7294" spans="1:8">
      <c r="A7294" s="1383"/>
      <c r="E7294" s="1478"/>
      <c r="H7294" s="1478"/>
    </row>
    <row r="7295" spans="1:8">
      <c r="A7295" s="1383"/>
      <c r="E7295" s="1478"/>
      <c r="H7295" s="1478"/>
    </row>
    <row r="7296" spans="1:8">
      <c r="A7296" s="1383"/>
      <c r="E7296" s="1478"/>
      <c r="H7296" s="1478"/>
    </row>
    <row r="7297" spans="1:8">
      <c r="A7297" s="1383"/>
      <c r="E7297" s="1478"/>
      <c r="H7297" s="1478"/>
    </row>
    <row r="7298" spans="1:8">
      <c r="A7298" s="1383"/>
      <c r="E7298" s="1478"/>
      <c r="H7298" s="1478"/>
    </row>
    <row r="7299" spans="1:8">
      <c r="A7299" s="1383"/>
      <c r="E7299" s="1478"/>
      <c r="H7299" s="1478"/>
    </row>
    <row r="7300" spans="1:8">
      <c r="A7300" s="1383"/>
      <c r="E7300" s="1478"/>
      <c r="H7300" s="1478"/>
    </row>
    <row r="7301" spans="1:8">
      <c r="A7301" s="1383"/>
      <c r="E7301" s="1478"/>
      <c r="H7301" s="1478"/>
    </row>
    <row r="7302" spans="1:8">
      <c r="A7302" s="1383"/>
      <c r="E7302" s="1478"/>
      <c r="H7302" s="1478"/>
    </row>
    <row r="7303" spans="1:8">
      <c r="A7303" s="1383"/>
      <c r="E7303" s="1478"/>
      <c r="H7303" s="1478"/>
    </row>
    <row r="7304" spans="1:8">
      <c r="A7304" s="1383"/>
      <c r="E7304" s="1478"/>
      <c r="H7304" s="1478"/>
    </row>
    <row r="7305" spans="1:8">
      <c r="A7305" s="1383"/>
      <c r="E7305" s="1478"/>
      <c r="H7305" s="1478"/>
    </row>
    <row r="7306" spans="1:8">
      <c r="A7306" s="1383"/>
      <c r="E7306" s="1478"/>
      <c r="H7306" s="1478"/>
    </row>
    <row r="7307" spans="1:8">
      <c r="A7307" s="1383"/>
      <c r="E7307" s="1478"/>
      <c r="H7307" s="1478"/>
    </row>
    <row r="7308" spans="1:8">
      <c r="A7308" s="1383"/>
      <c r="E7308" s="1478"/>
      <c r="H7308" s="1478"/>
    </row>
    <row r="7309" spans="1:8">
      <c r="A7309" s="1383"/>
      <c r="E7309" s="1478"/>
      <c r="H7309" s="1478"/>
    </row>
    <row r="7310" spans="1:8">
      <c r="A7310" s="1383"/>
      <c r="E7310" s="1478"/>
      <c r="H7310" s="1478"/>
    </row>
    <row r="7311" spans="1:8">
      <c r="A7311" s="1383"/>
      <c r="E7311" s="1478"/>
      <c r="H7311" s="1478"/>
    </row>
    <row r="7312" spans="1:8">
      <c r="A7312" s="1383"/>
      <c r="E7312" s="1478"/>
      <c r="H7312" s="1478"/>
    </row>
    <row r="7313" spans="1:8">
      <c r="A7313" s="1383"/>
      <c r="E7313" s="1478"/>
      <c r="H7313" s="1478"/>
    </row>
    <row r="7314" spans="1:8">
      <c r="A7314" s="1383"/>
      <c r="E7314" s="1478"/>
      <c r="H7314" s="1478"/>
    </row>
    <row r="7315" spans="1:8">
      <c r="A7315" s="1383"/>
      <c r="E7315" s="1478"/>
      <c r="H7315" s="1478"/>
    </row>
    <row r="7316" spans="1:8">
      <c r="A7316" s="1383"/>
      <c r="E7316" s="1478"/>
      <c r="H7316" s="1478"/>
    </row>
    <row r="7317" spans="1:8">
      <c r="A7317" s="1383"/>
      <c r="E7317" s="1478"/>
      <c r="H7317" s="1478"/>
    </row>
    <row r="7318" spans="1:8">
      <c r="A7318" s="1383"/>
      <c r="E7318" s="1478"/>
      <c r="H7318" s="1478"/>
    </row>
    <row r="7319" spans="1:8">
      <c r="A7319" s="1383"/>
      <c r="E7319" s="1478"/>
      <c r="H7319" s="1478"/>
    </row>
    <row r="7320" spans="1:8">
      <c r="A7320" s="1383"/>
      <c r="E7320" s="1478"/>
      <c r="H7320" s="1478"/>
    </row>
    <row r="7321" spans="1:8">
      <c r="A7321" s="1383"/>
      <c r="E7321" s="1478"/>
      <c r="H7321" s="1478"/>
    </row>
    <row r="7322" spans="1:8">
      <c r="A7322" s="1383"/>
      <c r="E7322" s="1478"/>
      <c r="H7322" s="1478"/>
    </row>
    <row r="7323" spans="1:8">
      <c r="A7323" s="1383"/>
      <c r="E7323" s="1478"/>
      <c r="H7323" s="1478"/>
    </row>
    <row r="7324" spans="1:8">
      <c r="A7324" s="1383"/>
      <c r="E7324" s="1478"/>
      <c r="H7324" s="1478"/>
    </row>
    <row r="7325" spans="1:8">
      <c r="A7325" s="1383"/>
      <c r="E7325" s="1478"/>
      <c r="H7325" s="1478"/>
    </row>
    <row r="7326" spans="1:8">
      <c r="A7326" s="1383"/>
      <c r="E7326" s="1478"/>
      <c r="H7326" s="1478"/>
    </row>
    <row r="7327" spans="1:8">
      <c r="A7327" s="1383"/>
      <c r="E7327" s="1478"/>
      <c r="H7327" s="1478"/>
    </row>
    <row r="7328" spans="1:8">
      <c r="A7328" s="1383"/>
      <c r="E7328" s="1478"/>
      <c r="H7328" s="1478"/>
    </row>
    <row r="7329" spans="1:8">
      <c r="A7329" s="1383"/>
      <c r="E7329" s="1478"/>
      <c r="H7329" s="1478"/>
    </row>
    <row r="7330" spans="1:8">
      <c r="A7330" s="1383"/>
      <c r="E7330" s="1478"/>
      <c r="H7330" s="1478"/>
    </row>
    <row r="7331" spans="1:8">
      <c r="A7331" s="1383"/>
      <c r="E7331" s="1478"/>
      <c r="H7331" s="1478"/>
    </row>
    <row r="7332" spans="1:8">
      <c r="A7332" s="1383"/>
      <c r="E7332" s="1478"/>
      <c r="H7332" s="1478"/>
    </row>
    <row r="7333" spans="1:8">
      <c r="A7333" s="1383"/>
      <c r="E7333" s="1478"/>
      <c r="H7333" s="1478"/>
    </row>
    <row r="7334" spans="1:8">
      <c r="A7334" s="1383"/>
      <c r="E7334" s="1478"/>
      <c r="H7334" s="1478"/>
    </row>
    <row r="7335" spans="1:8">
      <c r="A7335" s="1383"/>
      <c r="E7335" s="1478"/>
      <c r="H7335" s="1478"/>
    </row>
    <row r="7336" spans="1:8">
      <c r="A7336" s="1383"/>
      <c r="E7336" s="1478"/>
      <c r="H7336" s="1478"/>
    </row>
    <row r="7337" spans="1:8">
      <c r="A7337" s="1383"/>
      <c r="E7337" s="1478"/>
      <c r="H7337" s="1478"/>
    </row>
    <row r="7338" spans="1:8">
      <c r="A7338" s="1383"/>
      <c r="E7338" s="1478"/>
      <c r="H7338" s="1478"/>
    </row>
    <row r="7339" spans="1:8">
      <c r="A7339" s="1383"/>
      <c r="E7339" s="1478"/>
      <c r="H7339" s="1478"/>
    </row>
    <row r="7340" spans="1:8">
      <c r="A7340" s="1383"/>
      <c r="E7340" s="1478"/>
      <c r="H7340" s="1478"/>
    </row>
    <row r="7341" spans="1:8">
      <c r="A7341" s="1383"/>
      <c r="E7341" s="1478"/>
      <c r="H7341" s="1478"/>
    </row>
    <row r="7342" spans="1:8">
      <c r="A7342" s="1383"/>
      <c r="E7342" s="1478"/>
      <c r="H7342" s="1478"/>
    </row>
    <row r="7343" spans="1:8">
      <c r="A7343" s="1383"/>
      <c r="E7343" s="1478"/>
      <c r="H7343" s="1478"/>
    </row>
    <row r="7344" spans="1:8">
      <c r="A7344" s="1383"/>
      <c r="E7344" s="1478"/>
      <c r="H7344" s="1478"/>
    </row>
    <row r="7345" spans="1:8">
      <c r="A7345" s="1383"/>
      <c r="E7345" s="1478"/>
      <c r="H7345" s="1478"/>
    </row>
    <row r="7346" spans="1:8">
      <c r="A7346" s="1383"/>
      <c r="E7346" s="1478"/>
      <c r="H7346" s="1478"/>
    </row>
    <row r="7347" spans="1:8">
      <c r="A7347" s="1383"/>
      <c r="E7347" s="1478"/>
      <c r="H7347" s="1478"/>
    </row>
    <row r="7348" spans="1:8">
      <c r="A7348" s="1383"/>
      <c r="E7348" s="1478"/>
      <c r="H7348" s="1478"/>
    </row>
    <row r="7349" spans="1:8">
      <c r="A7349" s="1383"/>
      <c r="E7349" s="1478"/>
      <c r="H7349" s="1478"/>
    </row>
    <row r="7350" spans="1:8">
      <c r="A7350" s="1383"/>
      <c r="E7350" s="1478"/>
      <c r="H7350" s="1478"/>
    </row>
    <row r="7351" spans="1:8">
      <c r="A7351" s="1383"/>
      <c r="E7351" s="1478"/>
      <c r="H7351" s="1478"/>
    </row>
    <row r="7352" spans="1:8">
      <c r="A7352" s="1383"/>
      <c r="E7352" s="1478"/>
      <c r="H7352" s="1478"/>
    </row>
    <row r="7353" spans="1:8">
      <c r="A7353" s="1383"/>
      <c r="E7353" s="1478"/>
      <c r="H7353" s="1478"/>
    </row>
    <row r="7354" spans="1:8">
      <c r="A7354" s="1383"/>
      <c r="E7354" s="1478"/>
      <c r="H7354" s="1478"/>
    </row>
    <row r="7355" spans="1:8">
      <c r="A7355" s="1383"/>
      <c r="E7355" s="1478"/>
      <c r="H7355" s="1478"/>
    </row>
    <row r="7356" spans="1:8">
      <c r="A7356" s="1383"/>
      <c r="E7356" s="1478"/>
      <c r="H7356" s="1478"/>
    </row>
    <row r="7357" spans="1:8">
      <c r="A7357" s="1383"/>
      <c r="E7357" s="1478"/>
      <c r="H7357" s="1478"/>
    </row>
    <row r="7358" spans="1:8">
      <c r="A7358" s="1383"/>
      <c r="E7358" s="1478"/>
      <c r="H7358" s="1478"/>
    </row>
    <row r="7359" spans="1:8">
      <c r="A7359" s="1383"/>
      <c r="E7359" s="1478"/>
      <c r="H7359" s="1478"/>
    </row>
    <row r="7360" spans="1:8">
      <c r="A7360" s="1383"/>
      <c r="E7360" s="1478"/>
      <c r="H7360" s="1478"/>
    </row>
    <row r="7361" spans="1:8">
      <c r="A7361" s="1383"/>
      <c r="E7361" s="1478"/>
      <c r="H7361" s="1478"/>
    </row>
    <row r="7362" spans="1:8">
      <c r="A7362" s="1383"/>
      <c r="E7362" s="1478"/>
      <c r="H7362" s="1478"/>
    </row>
    <row r="7363" spans="1:8">
      <c r="A7363" s="1383"/>
      <c r="E7363" s="1478"/>
      <c r="H7363" s="1478"/>
    </row>
    <row r="7364" spans="1:8">
      <c r="A7364" s="1383"/>
      <c r="E7364" s="1478"/>
      <c r="H7364" s="1478"/>
    </row>
    <row r="7365" spans="1:8">
      <c r="A7365" s="1383"/>
      <c r="E7365" s="1478"/>
      <c r="H7365" s="1478"/>
    </row>
    <row r="7366" spans="1:8">
      <c r="A7366" s="1383"/>
      <c r="E7366" s="1478"/>
      <c r="H7366" s="1478"/>
    </row>
    <row r="7367" spans="1:8">
      <c r="A7367" s="1383"/>
      <c r="E7367" s="1478"/>
      <c r="H7367" s="1478"/>
    </row>
    <row r="7368" spans="1:8">
      <c r="A7368" s="1383"/>
      <c r="E7368" s="1478"/>
      <c r="H7368" s="1478"/>
    </row>
    <row r="7369" spans="1:8">
      <c r="A7369" s="1383"/>
      <c r="E7369" s="1478"/>
      <c r="H7369" s="1478"/>
    </row>
    <row r="7370" spans="1:8">
      <c r="A7370" s="1383"/>
      <c r="E7370" s="1478"/>
      <c r="H7370" s="1478"/>
    </row>
    <row r="7371" spans="1:8">
      <c r="A7371" s="1383"/>
      <c r="E7371" s="1478"/>
      <c r="H7371" s="1478"/>
    </row>
    <row r="7372" spans="1:8">
      <c r="A7372" s="1383"/>
      <c r="E7372" s="1478"/>
      <c r="H7372" s="1478"/>
    </row>
    <row r="7373" spans="1:8">
      <c r="A7373" s="1383"/>
      <c r="E7373" s="1478"/>
      <c r="H7373" s="1478"/>
    </row>
    <row r="7374" spans="1:8">
      <c r="A7374" s="1383"/>
      <c r="E7374" s="1478"/>
      <c r="H7374" s="1478"/>
    </row>
    <row r="7375" spans="1:8">
      <c r="A7375" s="1383"/>
      <c r="E7375" s="1478"/>
      <c r="H7375" s="1478"/>
    </row>
    <row r="7376" spans="1:8">
      <c r="A7376" s="1383"/>
      <c r="E7376" s="1478"/>
      <c r="H7376" s="1478"/>
    </row>
    <row r="7377" spans="1:8">
      <c r="A7377" s="1383"/>
      <c r="E7377" s="1478"/>
      <c r="H7377" s="1478"/>
    </row>
    <row r="7378" spans="1:8">
      <c r="A7378" s="1383"/>
      <c r="E7378" s="1478"/>
      <c r="H7378" s="1478"/>
    </row>
    <row r="7379" spans="1:8">
      <c r="A7379" s="1383"/>
      <c r="E7379" s="1478"/>
      <c r="H7379" s="1478"/>
    </row>
    <row r="7380" spans="1:8">
      <c r="A7380" s="1383"/>
      <c r="E7380" s="1478"/>
      <c r="H7380" s="1478"/>
    </row>
    <row r="7381" spans="1:8">
      <c r="A7381" s="1383"/>
      <c r="E7381" s="1478"/>
      <c r="H7381" s="1478"/>
    </row>
    <row r="7382" spans="1:8">
      <c r="A7382" s="1383"/>
      <c r="E7382" s="1478"/>
      <c r="H7382" s="1478"/>
    </row>
    <row r="7383" spans="1:8">
      <c r="A7383" s="1383"/>
      <c r="E7383" s="1478"/>
      <c r="H7383" s="1478"/>
    </row>
    <row r="7384" spans="1:8">
      <c r="A7384" s="1383"/>
      <c r="E7384" s="1478"/>
      <c r="H7384" s="1478"/>
    </row>
    <row r="7385" spans="1:8">
      <c r="A7385" s="1383"/>
      <c r="E7385" s="1478"/>
      <c r="H7385" s="1478"/>
    </row>
    <row r="7386" spans="1:8">
      <c r="A7386" s="1383"/>
      <c r="E7386" s="1478"/>
      <c r="H7386" s="1478"/>
    </row>
    <row r="7387" spans="1:8">
      <c r="A7387" s="1383"/>
      <c r="E7387" s="1478"/>
      <c r="H7387" s="1478"/>
    </row>
    <row r="7388" spans="1:8">
      <c r="A7388" s="1383"/>
      <c r="E7388" s="1478"/>
      <c r="H7388" s="1478"/>
    </row>
    <row r="7389" spans="1:8">
      <c r="A7389" s="1383"/>
      <c r="E7389" s="1478"/>
      <c r="H7389" s="1478"/>
    </row>
    <row r="7390" spans="1:8">
      <c r="A7390" s="1383"/>
      <c r="E7390" s="1478"/>
      <c r="H7390" s="1478"/>
    </row>
    <row r="7391" spans="1:8">
      <c r="A7391" s="1383"/>
      <c r="E7391" s="1478"/>
      <c r="H7391" s="1478"/>
    </row>
    <row r="7392" spans="1:8">
      <c r="A7392" s="1383"/>
      <c r="E7392" s="1478"/>
      <c r="H7392" s="1478"/>
    </row>
    <row r="7393" spans="1:8">
      <c r="A7393" s="1383"/>
      <c r="E7393" s="1478"/>
      <c r="H7393" s="1478"/>
    </row>
    <row r="7394" spans="1:8">
      <c r="A7394" s="1383"/>
      <c r="E7394" s="1478"/>
      <c r="H7394" s="1478"/>
    </row>
    <row r="7395" spans="1:8">
      <c r="A7395" s="1383"/>
      <c r="E7395" s="1478"/>
      <c r="H7395" s="1478"/>
    </row>
    <row r="7396" spans="1:8">
      <c r="A7396" s="1383"/>
      <c r="E7396" s="1478"/>
      <c r="H7396" s="1478"/>
    </row>
    <row r="7397" spans="1:8">
      <c r="A7397" s="1383"/>
      <c r="E7397" s="1478"/>
      <c r="H7397" s="1478"/>
    </row>
    <row r="7398" spans="1:8">
      <c r="A7398" s="1383"/>
      <c r="E7398" s="1478"/>
      <c r="H7398" s="1478"/>
    </row>
    <row r="7399" spans="1:8">
      <c r="A7399" s="1383"/>
      <c r="E7399" s="1478"/>
      <c r="H7399" s="1478"/>
    </row>
    <row r="7400" spans="1:8">
      <c r="A7400" s="1383"/>
      <c r="E7400" s="1478"/>
      <c r="H7400" s="1478"/>
    </row>
    <row r="7401" spans="1:8">
      <c r="A7401" s="1383"/>
      <c r="E7401" s="1478"/>
      <c r="H7401" s="1478"/>
    </row>
    <row r="7402" spans="1:8">
      <c r="A7402" s="1383"/>
      <c r="E7402" s="1478"/>
      <c r="H7402" s="1478"/>
    </row>
    <row r="7403" spans="1:8">
      <c r="A7403" s="1383"/>
      <c r="E7403" s="1478"/>
      <c r="H7403" s="1478"/>
    </row>
    <row r="7404" spans="1:8">
      <c r="A7404" s="1383"/>
      <c r="E7404" s="1478"/>
      <c r="H7404" s="1478"/>
    </row>
    <row r="7405" spans="1:8">
      <c r="A7405" s="1383"/>
      <c r="E7405" s="1478"/>
      <c r="H7405" s="1478"/>
    </row>
    <row r="7406" spans="1:8">
      <c r="A7406" s="1383"/>
      <c r="E7406" s="1478"/>
      <c r="H7406" s="1478"/>
    </row>
    <row r="7407" spans="1:8">
      <c r="A7407" s="1383"/>
      <c r="E7407" s="1478"/>
      <c r="H7407" s="1478"/>
    </row>
    <row r="7408" spans="1:8">
      <c r="A7408" s="1383"/>
      <c r="E7408" s="1478"/>
      <c r="H7408" s="1478"/>
    </row>
    <row r="7409" spans="1:8">
      <c r="A7409" s="1383"/>
      <c r="E7409" s="1478"/>
      <c r="H7409" s="1478"/>
    </row>
    <row r="7410" spans="1:8">
      <c r="A7410" s="1383"/>
      <c r="E7410" s="1478"/>
      <c r="H7410" s="1478"/>
    </row>
    <row r="7411" spans="1:8">
      <c r="A7411" s="1383"/>
      <c r="E7411" s="1478"/>
      <c r="H7411" s="1478"/>
    </row>
    <row r="7412" spans="1:8">
      <c r="A7412" s="1383"/>
      <c r="E7412" s="1478"/>
      <c r="H7412" s="1478"/>
    </row>
    <row r="7413" spans="1:8">
      <c r="A7413" s="1383"/>
      <c r="E7413" s="1478"/>
      <c r="H7413" s="1478"/>
    </row>
    <row r="7414" spans="1:8">
      <c r="A7414" s="1383"/>
      <c r="E7414" s="1478"/>
      <c r="H7414" s="1478"/>
    </row>
    <row r="7415" spans="1:8">
      <c r="A7415" s="1383"/>
      <c r="E7415" s="1478"/>
      <c r="H7415" s="1478"/>
    </row>
    <row r="7416" spans="1:8">
      <c r="A7416" s="1383"/>
      <c r="E7416" s="1478"/>
      <c r="H7416" s="1478"/>
    </row>
    <row r="7417" spans="1:8">
      <c r="A7417" s="1383"/>
      <c r="E7417" s="1478"/>
      <c r="H7417" s="1478"/>
    </row>
    <row r="7418" spans="1:8">
      <c r="A7418" s="1383"/>
      <c r="E7418" s="1478"/>
      <c r="H7418" s="1478"/>
    </row>
    <row r="7419" spans="1:8">
      <c r="A7419" s="1383"/>
      <c r="E7419" s="1478"/>
      <c r="H7419" s="1478"/>
    </row>
    <row r="7420" spans="1:8">
      <c r="A7420" s="1383"/>
      <c r="E7420" s="1478"/>
      <c r="H7420" s="1478"/>
    </row>
    <row r="7421" spans="1:8">
      <c r="A7421" s="1383"/>
      <c r="E7421" s="1478"/>
      <c r="H7421" s="1478"/>
    </row>
    <row r="7422" spans="1:8">
      <c r="A7422" s="1383"/>
      <c r="E7422" s="1478"/>
      <c r="H7422" s="1478"/>
    </row>
    <row r="7423" spans="1:8">
      <c r="A7423" s="1383"/>
      <c r="E7423" s="1478"/>
      <c r="H7423" s="1478"/>
    </row>
    <row r="7424" spans="1:8">
      <c r="A7424" s="1383"/>
      <c r="E7424" s="1478"/>
      <c r="H7424" s="1478"/>
    </row>
    <row r="7425" spans="1:8">
      <c r="A7425" s="1383"/>
      <c r="E7425" s="1478"/>
      <c r="H7425" s="1478"/>
    </row>
    <row r="7426" spans="1:8">
      <c r="A7426" s="1383"/>
      <c r="E7426" s="1478"/>
      <c r="H7426" s="1478"/>
    </row>
    <row r="7427" spans="1:8">
      <c r="A7427" s="1383"/>
      <c r="E7427" s="1478"/>
      <c r="H7427" s="1478"/>
    </row>
    <row r="7428" spans="1:8">
      <c r="A7428" s="1383"/>
      <c r="E7428" s="1478"/>
      <c r="H7428" s="1478"/>
    </row>
    <row r="7429" spans="1:8">
      <c r="A7429" s="1383"/>
      <c r="E7429" s="1478"/>
      <c r="H7429" s="1478"/>
    </row>
    <row r="7430" spans="1:8">
      <c r="A7430" s="1383"/>
      <c r="E7430" s="1478"/>
      <c r="H7430" s="1478"/>
    </row>
    <row r="7431" spans="1:8">
      <c r="A7431" s="1383"/>
      <c r="E7431" s="1478"/>
      <c r="H7431" s="1478"/>
    </row>
    <row r="7432" spans="1:8">
      <c r="A7432" s="1383"/>
      <c r="E7432" s="1478"/>
      <c r="H7432" s="1478"/>
    </row>
    <row r="7433" spans="1:8">
      <c r="A7433" s="1383"/>
      <c r="E7433" s="1478"/>
      <c r="H7433" s="1478"/>
    </row>
    <row r="7434" spans="1:8">
      <c r="A7434" s="1383"/>
      <c r="E7434" s="1478"/>
      <c r="H7434" s="1478"/>
    </row>
    <row r="7435" spans="1:8">
      <c r="A7435" s="1383"/>
      <c r="E7435" s="1478"/>
      <c r="H7435" s="1478"/>
    </row>
    <row r="7436" spans="1:8">
      <c r="A7436" s="1383"/>
      <c r="E7436" s="1478"/>
      <c r="H7436" s="1478"/>
    </row>
    <row r="7437" spans="1:8">
      <c r="A7437" s="1383"/>
      <c r="E7437" s="1478"/>
      <c r="H7437" s="1478"/>
    </row>
    <row r="7438" spans="1:8">
      <c r="A7438" s="1383"/>
      <c r="E7438" s="1478"/>
      <c r="H7438" s="1478"/>
    </row>
    <row r="7439" spans="1:8">
      <c r="A7439" s="1383"/>
      <c r="E7439" s="1478"/>
      <c r="H7439" s="1478"/>
    </row>
    <row r="7440" spans="1:8">
      <c r="A7440" s="1383"/>
      <c r="E7440" s="1478"/>
      <c r="H7440" s="1478"/>
    </row>
    <row r="7441" spans="1:8">
      <c r="A7441" s="1383"/>
      <c r="E7441" s="1478"/>
      <c r="H7441" s="1478"/>
    </row>
    <row r="7442" spans="1:8">
      <c r="A7442" s="1383"/>
      <c r="E7442" s="1478"/>
      <c r="H7442" s="1478"/>
    </row>
    <row r="7443" spans="1:8">
      <c r="A7443" s="1383"/>
      <c r="E7443" s="1478"/>
      <c r="H7443" s="1478"/>
    </row>
    <row r="7444" spans="1:8">
      <c r="A7444" s="1383"/>
      <c r="E7444" s="1478"/>
      <c r="H7444" s="1478"/>
    </row>
    <row r="7445" spans="1:8">
      <c r="A7445" s="1383"/>
      <c r="E7445" s="1478"/>
      <c r="H7445" s="1478"/>
    </row>
    <row r="7446" spans="1:8">
      <c r="A7446" s="1383"/>
      <c r="E7446" s="1478"/>
      <c r="H7446" s="1478"/>
    </row>
    <row r="7447" spans="1:8">
      <c r="A7447" s="1383"/>
      <c r="E7447" s="1478"/>
      <c r="H7447" s="1478"/>
    </row>
    <row r="7448" spans="1:8">
      <c r="A7448" s="1383"/>
      <c r="E7448" s="1478"/>
      <c r="H7448" s="1478"/>
    </row>
    <row r="7449" spans="1:8">
      <c r="A7449" s="1383"/>
      <c r="E7449" s="1478"/>
      <c r="H7449" s="1478"/>
    </row>
    <row r="7450" spans="1:8">
      <c r="A7450" s="1383"/>
      <c r="E7450" s="1478"/>
      <c r="H7450" s="1478"/>
    </row>
    <row r="7451" spans="1:8">
      <c r="A7451" s="1383"/>
      <c r="E7451" s="1478"/>
      <c r="H7451" s="1478"/>
    </row>
    <row r="7452" spans="1:8">
      <c r="A7452" s="1383"/>
      <c r="E7452" s="1478"/>
      <c r="H7452" s="1478"/>
    </row>
    <row r="7453" spans="1:8">
      <c r="A7453" s="1383"/>
      <c r="E7453" s="1478"/>
      <c r="H7453" s="1478"/>
    </row>
    <row r="7454" spans="1:8">
      <c r="A7454" s="1383"/>
      <c r="E7454" s="1478"/>
      <c r="H7454" s="1478"/>
    </row>
    <row r="7455" spans="1:8">
      <c r="A7455" s="1383"/>
      <c r="E7455" s="1478"/>
      <c r="H7455" s="1478"/>
    </row>
    <row r="7456" spans="1:8">
      <c r="A7456" s="1383"/>
      <c r="E7456" s="1478"/>
      <c r="H7456" s="1478"/>
    </row>
    <row r="7457" spans="1:8">
      <c r="A7457" s="1383"/>
      <c r="E7457" s="1478"/>
      <c r="H7457" s="1478"/>
    </row>
    <row r="7458" spans="1:8">
      <c r="A7458" s="1383"/>
      <c r="E7458" s="1478"/>
      <c r="H7458" s="1478"/>
    </row>
    <row r="7459" spans="1:8">
      <c r="A7459" s="1383"/>
      <c r="E7459" s="1478"/>
      <c r="H7459" s="1478"/>
    </row>
    <row r="7460" spans="1:8">
      <c r="A7460" s="1383"/>
      <c r="E7460" s="1478"/>
      <c r="H7460" s="1478"/>
    </row>
    <row r="7461" spans="1:8">
      <c r="A7461" s="1383"/>
      <c r="E7461" s="1478"/>
      <c r="H7461" s="1478"/>
    </row>
    <row r="7462" spans="1:8">
      <c r="A7462" s="1383"/>
      <c r="E7462" s="1478"/>
      <c r="H7462" s="1478"/>
    </row>
    <row r="7463" spans="1:8">
      <c r="A7463" s="1383"/>
      <c r="E7463" s="1478"/>
      <c r="H7463" s="1478"/>
    </row>
    <row r="7464" spans="1:8">
      <c r="A7464" s="1383"/>
      <c r="E7464" s="1478"/>
      <c r="H7464" s="1478"/>
    </row>
    <row r="7465" spans="1:8">
      <c r="A7465" s="1383"/>
      <c r="E7465" s="1478"/>
      <c r="H7465" s="1478"/>
    </row>
    <row r="7466" spans="1:8">
      <c r="A7466" s="1383"/>
      <c r="E7466" s="1478"/>
      <c r="H7466" s="1478"/>
    </row>
    <row r="7467" spans="1:8">
      <c r="A7467" s="1383"/>
      <c r="E7467" s="1478"/>
      <c r="H7467" s="1478"/>
    </row>
    <row r="7468" spans="1:8">
      <c r="A7468" s="1383"/>
      <c r="E7468" s="1478"/>
      <c r="H7468" s="1478"/>
    </row>
    <row r="7469" spans="1:8">
      <c r="A7469" s="1383"/>
      <c r="E7469" s="1478"/>
      <c r="H7469" s="1478"/>
    </row>
    <row r="7470" spans="1:8">
      <c r="A7470" s="1383"/>
      <c r="E7470" s="1478"/>
      <c r="H7470" s="1478"/>
    </row>
    <row r="7471" spans="1:8">
      <c r="A7471" s="1383"/>
      <c r="E7471" s="1478"/>
      <c r="H7471" s="1478"/>
    </row>
    <row r="7472" spans="1:8">
      <c r="A7472" s="1383"/>
      <c r="E7472" s="1478"/>
      <c r="H7472" s="1478"/>
    </row>
    <row r="7473" spans="1:8">
      <c r="A7473" s="1383"/>
      <c r="E7473" s="1478"/>
      <c r="H7473" s="1478"/>
    </row>
    <row r="7474" spans="1:8">
      <c r="A7474" s="1383"/>
      <c r="E7474" s="1478"/>
      <c r="H7474" s="1478"/>
    </row>
    <row r="7475" spans="1:8">
      <c r="A7475" s="1383"/>
      <c r="E7475" s="1478"/>
      <c r="H7475" s="1478"/>
    </row>
    <row r="7476" spans="1:8">
      <c r="A7476" s="1383"/>
      <c r="E7476" s="1478"/>
      <c r="H7476" s="1478"/>
    </row>
    <row r="7477" spans="1:8">
      <c r="A7477" s="1383"/>
      <c r="E7477" s="1478"/>
      <c r="H7477" s="1478"/>
    </row>
    <row r="7478" spans="1:8">
      <c r="A7478" s="1383"/>
      <c r="E7478" s="1478"/>
      <c r="H7478" s="1478"/>
    </row>
    <row r="7479" spans="1:8">
      <c r="A7479" s="1383"/>
      <c r="E7479" s="1478"/>
      <c r="H7479" s="1478"/>
    </row>
    <row r="7480" spans="1:8">
      <c r="A7480" s="1383"/>
      <c r="E7480" s="1478"/>
      <c r="H7480" s="1478"/>
    </row>
    <row r="7481" spans="1:8">
      <c r="A7481" s="1383"/>
      <c r="E7481" s="1478"/>
      <c r="H7481" s="1478"/>
    </row>
    <row r="7482" spans="1:8">
      <c r="A7482" s="1383"/>
      <c r="E7482" s="1478"/>
      <c r="H7482" s="1478"/>
    </row>
    <row r="7483" spans="1:8">
      <c r="A7483" s="1383"/>
      <c r="E7483" s="1478"/>
      <c r="H7483" s="1478"/>
    </row>
    <row r="7484" spans="1:8">
      <c r="A7484" s="1383"/>
      <c r="E7484" s="1478"/>
      <c r="H7484" s="1478"/>
    </row>
    <row r="7485" spans="1:8">
      <c r="A7485" s="1383"/>
      <c r="E7485" s="1478"/>
      <c r="H7485" s="1478"/>
    </row>
    <row r="7486" spans="1:8">
      <c r="A7486" s="1383"/>
      <c r="E7486" s="1478"/>
      <c r="H7486" s="1478"/>
    </row>
    <row r="7487" spans="1:8">
      <c r="A7487" s="1383"/>
      <c r="E7487" s="1478"/>
      <c r="H7487" s="1478"/>
    </row>
    <row r="7488" spans="1:8">
      <c r="A7488" s="1383"/>
      <c r="E7488" s="1478"/>
      <c r="H7488" s="1478"/>
    </row>
    <row r="7489" spans="1:8">
      <c r="A7489" s="1383"/>
      <c r="E7489" s="1478"/>
      <c r="H7489" s="1478"/>
    </row>
    <row r="7490" spans="1:8">
      <c r="A7490" s="1383"/>
      <c r="E7490" s="1478"/>
      <c r="H7490" s="1478"/>
    </row>
    <row r="7491" spans="1:8">
      <c r="A7491" s="1383"/>
      <c r="E7491" s="1478"/>
      <c r="H7491" s="1478"/>
    </row>
    <row r="7492" spans="1:8">
      <c r="A7492" s="1383"/>
      <c r="E7492" s="1478"/>
      <c r="H7492" s="1478"/>
    </row>
    <row r="7493" spans="1:8">
      <c r="A7493" s="1383"/>
      <c r="E7493" s="1478"/>
      <c r="H7493" s="1478"/>
    </row>
    <row r="7494" spans="1:8">
      <c r="A7494" s="1383"/>
      <c r="E7494" s="1478"/>
      <c r="H7494" s="1478"/>
    </row>
    <row r="7495" spans="1:8">
      <c r="A7495" s="1383"/>
      <c r="E7495" s="1478"/>
      <c r="H7495" s="1478"/>
    </row>
    <row r="7496" spans="1:8">
      <c r="A7496" s="1383"/>
      <c r="E7496" s="1478"/>
      <c r="H7496" s="1478"/>
    </row>
    <row r="7497" spans="1:8">
      <c r="A7497" s="1383"/>
      <c r="E7497" s="1478"/>
      <c r="H7497" s="1478"/>
    </row>
    <row r="7498" spans="1:8">
      <c r="A7498" s="1383"/>
      <c r="E7498" s="1478"/>
      <c r="H7498" s="1478"/>
    </row>
    <row r="7499" spans="1:8">
      <c r="A7499" s="1383"/>
      <c r="E7499" s="1478"/>
      <c r="H7499" s="1478"/>
    </row>
    <row r="7500" spans="1:8">
      <c r="A7500" s="1383"/>
      <c r="E7500" s="1478"/>
      <c r="H7500" s="1478"/>
    </row>
    <row r="7501" spans="1:8">
      <c r="A7501" s="1383"/>
      <c r="E7501" s="1478"/>
      <c r="H7501" s="1478"/>
    </row>
    <row r="7502" spans="1:8">
      <c r="A7502" s="1383"/>
      <c r="E7502" s="1478"/>
      <c r="H7502" s="1478"/>
    </row>
    <row r="7503" spans="1:8">
      <c r="A7503" s="1383"/>
      <c r="E7503" s="1478"/>
      <c r="H7503" s="1478"/>
    </row>
    <row r="7504" spans="1:8">
      <c r="A7504" s="1383"/>
      <c r="E7504" s="1478"/>
      <c r="H7504" s="1478"/>
    </row>
    <row r="7505" spans="1:8">
      <c r="A7505" s="1383"/>
      <c r="E7505" s="1478"/>
      <c r="H7505" s="1478"/>
    </row>
    <row r="7506" spans="1:8">
      <c r="A7506" s="1383"/>
      <c r="E7506" s="1478"/>
      <c r="H7506" s="1478"/>
    </row>
    <row r="7507" spans="1:8">
      <c r="A7507" s="1383"/>
      <c r="E7507" s="1478"/>
      <c r="H7507" s="1478"/>
    </row>
    <row r="7508" spans="1:8">
      <c r="A7508" s="1383"/>
      <c r="E7508" s="1478"/>
      <c r="H7508" s="1478"/>
    </row>
    <row r="7509" spans="1:8">
      <c r="A7509" s="1383"/>
      <c r="E7509" s="1478"/>
      <c r="H7509" s="1478"/>
    </row>
    <row r="7510" spans="1:8">
      <c r="A7510" s="1383"/>
      <c r="E7510" s="1478"/>
      <c r="H7510" s="1478"/>
    </row>
    <row r="7511" spans="1:8">
      <c r="A7511" s="1383"/>
      <c r="E7511" s="1478"/>
      <c r="H7511" s="1478"/>
    </row>
    <row r="7512" spans="1:8">
      <c r="A7512" s="1383"/>
      <c r="E7512" s="1478"/>
      <c r="H7512" s="1478"/>
    </row>
    <row r="7513" spans="1:8">
      <c r="A7513" s="1383"/>
      <c r="E7513" s="1478"/>
      <c r="H7513" s="1478"/>
    </row>
    <row r="7514" spans="1:8">
      <c r="A7514" s="1383"/>
      <c r="E7514" s="1478"/>
      <c r="H7514" s="1478"/>
    </row>
    <row r="7515" spans="1:8">
      <c r="A7515" s="1383"/>
      <c r="E7515" s="1478"/>
      <c r="H7515" s="1478"/>
    </row>
    <row r="7516" spans="1:8">
      <c r="A7516" s="1383"/>
      <c r="E7516" s="1478"/>
      <c r="H7516" s="1478"/>
    </row>
    <row r="7517" spans="1:8">
      <c r="A7517" s="1383"/>
      <c r="E7517" s="1478"/>
      <c r="H7517" s="1478"/>
    </row>
    <row r="7518" spans="1:8">
      <c r="A7518" s="1383"/>
      <c r="E7518" s="1478"/>
      <c r="H7518" s="1478"/>
    </row>
    <row r="7519" spans="1:8">
      <c r="A7519" s="1383"/>
      <c r="E7519" s="1478"/>
      <c r="H7519" s="1478"/>
    </row>
    <row r="7520" spans="1:8">
      <c r="A7520" s="1383"/>
      <c r="E7520" s="1478"/>
      <c r="H7520" s="1478"/>
    </row>
    <row r="7521" spans="1:8">
      <c r="A7521" s="1383"/>
      <c r="E7521" s="1478"/>
      <c r="H7521" s="1478"/>
    </row>
    <row r="7522" spans="1:8">
      <c r="A7522" s="1383"/>
      <c r="E7522" s="1478"/>
      <c r="H7522" s="1478"/>
    </row>
    <row r="7523" spans="1:8">
      <c r="A7523" s="1383"/>
      <c r="E7523" s="1478"/>
      <c r="H7523" s="1478"/>
    </row>
    <row r="7524" spans="1:8">
      <c r="A7524" s="1383"/>
      <c r="E7524" s="1478"/>
      <c r="H7524" s="1478"/>
    </row>
    <row r="7525" spans="1:8">
      <c r="A7525" s="1383"/>
      <c r="E7525" s="1478"/>
      <c r="H7525" s="1478"/>
    </row>
    <row r="7526" spans="1:8">
      <c r="A7526" s="1383"/>
      <c r="E7526" s="1478"/>
      <c r="H7526" s="1478"/>
    </row>
    <row r="7527" spans="1:8">
      <c r="A7527" s="1383"/>
      <c r="E7527" s="1478"/>
      <c r="H7527" s="1478"/>
    </row>
    <row r="7528" spans="1:8">
      <c r="A7528" s="1383"/>
      <c r="E7528" s="1478"/>
      <c r="H7528" s="1478"/>
    </row>
    <row r="7529" spans="1:8">
      <c r="A7529" s="1383"/>
      <c r="E7529" s="1478"/>
      <c r="H7529" s="1478"/>
    </row>
    <row r="7530" spans="1:8">
      <c r="A7530" s="1383"/>
      <c r="E7530" s="1478"/>
      <c r="H7530" s="1478"/>
    </row>
    <row r="7531" spans="1:8">
      <c r="A7531" s="1383"/>
      <c r="E7531" s="1478"/>
      <c r="H7531" s="1478"/>
    </row>
    <row r="7532" spans="1:8">
      <c r="A7532" s="1383"/>
      <c r="E7532" s="1478"/>
      <c r="H7532" s="1478"/>
    </row>
    <row r="7533" spans="1:8">
      <c r="A7533" s="1383"/>
      <c r="E7533" s="1478"/>
      <c r="H7533" s="1478"/>
    </row>
    <row r="7534" spans="1:8">
      <c r="A7534" s="1383"/>
      <c r="E7534" s="1478"/>
      <c r="H7534" s="1478"/>
    </row>
    <row r="7535" spans="1:8">
      <c r="A7535" s="1383"/>
      <c r="E7535" s="1478"/>
      <c r="H7535" s="1478"/>
    </row>
    <row r="7536" spans="1:8">
      <c r="A7536" s="1383"/>
      <c r="E7536" s="1478"/>
      <c r="H7536" s="1478"/>
    </row>
    <row r="7537" spans="1:8">
      <c r="A7537" s="1383"/>
      <c r="E7537" s="1478"/>
      <c r="H7537" s="1478"/>
    </row>
    <row r="7538" spans="1:8">
      <c r="A7538" s="1383"/>
      <c r="E7538" s="1478"/>
      <c r="H7538" s="1478"/>
    </row>
    <row r="7539" spans="1:8">
      <c r="A7539" s="1383"/>
      <c r="E7539" s="1478"/>
      <c r="H7539" s="1478"/>
    </row>
    <row r="7540" spans="1:8">
      <c r="A7540" s="1383"/>
      <c r="E7540" s="1478"/>
      <c r="H7540" s="1478"/>
    </row>
    <row r="7541" spans="1:8">
      <c r="A7541" s="1383"/>
      <c r="E7541" s="1478"/>
      <c r="H7541" s="1478"/>
    </row>
    <row r="7542" spans="1:8">
      <c r="A7542" s="1383"/>
      <c r="E7542" s="1478"/>
      <c r="H7542" s="1478"/>
    </row>
    <row r="7543" spans="1:8">
      <c r="A7543" s="1383"/>
      <c r="E7543" s="1478"/>
      <c r="H7543" s="1478"/>
    </row>
    <row r="7544" spans="1:8">
      <c r="A7544" s="1383"/>
      <c r="E7544" s="1478"/>
      <c r="H7544" s="1478"/>
    </row>
    <row r="7545" spans="1:8">
      <c r="A7545" s="1383"/>
      <c r="E7545" s="1478"/>
      <c r="H7545" s="1478"/>
    </row>
    <row r="7546" spans="1:8">
      <c r="A7546" s="1383"/>
      <c r="E7546" s="1478"/>
      <c r="H7546" s="1478"/>
    </row>
    <row r="7547" spans="1:8">
      <c r="A7547" s="1383"/>
      <c r="E7547" s="1478"/>
      <c r="H7547" s="1478"/>
    </row>
    <row r="7548" spans="1:8">
      <c r="A7548" s="1383"/>
      <c r="E7548" s="1478"/>
      <c r="H7548" s="1478"/>
    </row>
    <row r="7549" spans="1:8">
      <c r="A7549" s="1383"/>
      <c r="E7549" s="1478"/>
      <c r="H7549" s="1478"/>
    </row>
    <row r="7550" spans="1:8">
      <c r="A7550" s="1383"/>
      <c r="E7550" s="1478"/>
      <c r="H7550" s="1478"/>
    </row>
    <row r="7551" spans="1:8">
      <c r="A7551" s="1383"/>
      <c r="E7551" s="1478"/>
      <c r="H7551" s="1478"/>
    </row>
    <row r="7552" spans="1:8">
      <c r="A7552" s="1383"/>
      <c r="E7552" s="1478"/>
      <c r="H7552" s="1478"/>
    </row>
    <row r="7553" spans="1:8">
      <c r="A7553" s="1383"/>
      <c r="E7553" s="1478"/>
      <c r="H7553" s="1478"/>
    </row>
    <row r="7554" spans="1:8">
      <c r="A7554" s="1383"/>
      <c r="E7554" s="1478"/>
      <c r="H7554" s="1478"/>
    </row>
    <row r="7555" spans="1:8">
      <c r="A7555" s="1383"/>
      <c r="E7555" s="1478"/>
      <c r="H7555" s="1478"/>
    </row>
    <row r="7556" spans="1:8">
      <c r="A7556" s="1383"/>
      <c r="E7556" s="1478"/>
      <c r="H7556" s="1478"/>
    </row>
    <row r="7557" spans="1:8">
      <c r="A7557" s="1383"/>
      <c r="E7557" s="1478"/>
      <c r="H7557" s="1478"/>
    </row>
    <row r="7558" spans="1:8">
      <c r="A7558" s="1383"/>
      <c r="E7558" s="1478"/>
      <c r="H7558" s="1478"/>
    </row>
    <row r="7559" spans="1:8">
      <c r="A7559" s="1383"/>
      <c r="E7559" s="1478"/>
      <c r="H7559" s="1478"/>
    </row>
    <row r="7560" spans="1:8">
      <c r="A7560" s="1383"/>
      <c r="E7560" s="1478"/>
      <c r="H7560" s="1478"/>
    </row>
    <row r="7561" spans="1:8">
      <c r="A7561" s="1383"/>
      <c r="E7561" s="1478"/>
      <c r="H7561" s="1478"/>
    </row>
    <row r="7562" spans="1:8">
      <c r="A7562" s="1383"/>
      <c r="E7562" s="1478"/>
      <c r="H7562" s="1478"/>
    </row>
    <row r="7563" spans="1:8">
      <c r="A7563" s="1383"/>
      <c r="E7563" s="1478"/>
      <c r="H7563" s="1478"/>
    </row>
    <row r="7564" spans="1:8">
      <c r="A7564" s="1383"/>
      <c r="E7564" s="1478"/>
      <c r="H7564" s="1478"/>
    </row>
    <row r="7565" spans="1:8">
      <c r="A7565" s="1383"/>
      <c r="E7565" s="1478"/>
      <c r="H7565" s="1478"/>
    </row>
    <row r="7566" spans="1:8">
      <c r="A7566" s="1383"/>
      <c r="E7566" s="1478"/>
      <c r="H7566" s="1478"/>
    </row>
    <row r="7567" spans="1:8">
      <c r="A7567" s="1383"/>
      <c r="E7567" s="1478"/>
      <c r="H7567" s="1478"/>
    </row>
    <row r="7568" spans="1:8">
      <c r="A7568" s="1383"/>
      <c r="E7568" s="1478"/>
      <c r="H7568" s="1478"/>
    </row>
    <row r="7569" spans="1:8">
      <c r="A7569" s="1383"/>
      <c r="E7569" s="1478"/>
      <c r="H7569" s="1478"/>
    </row>
    <row r="7570" spans="1:8">
      <c r="A7570" s="1383"/>
      <c r="E7570" s="1478"/>
      <c r="H7570" s="1478"/>
    </row>
    <row r="7571" spans="1:8">
      <c r="A7571" s="1383"/>
      <c r="E7571" s="1478"/>
      <c r="H7571" s="1478"/>
    </row>
    <row r="7572" spans="1:8">
      <c r="A7572" s="1383"/>
      <c r="E7572" s="1478"/>
      <c r="H7572" s="1478"/>
    </row>
    <row r="7573" spans="1:8">
      <c r="A7573" s="1383"/>
      <c r="E7573" s="1478"/>
      <c r="H7573" s="1478"/>
    </row>
    <row r="7574" spans="1:8">
      <c r="A7574" s="1383"/>
      <c r="E7574" s="1478"/>
      <c r="H7574" s="1478"/>
    </row>
    <row r="7575" spans="1:8">
      <c r="A7575" s="1383"/>
      <c r="E7575" s="1478"/>
      <c r="H7575" s="1478"/>
    </row>
    <row r="7576" spans="1:8">
      <c r="A7576" s="1383"/>
      <c r="E7576" s="1478"/>
      <c r="H7576" s="1478"/>
    </row>
    <row r="7577" spans="1:8">
      <c r="A7577" s="1383"/>
      <c r="E7577" s="1478"/>
      <c r="H7577" s="1478"/>
    </row>
    <row r="7578" spans="1:8">
      <c r="A7578" s="1383"/>
      <c r="E7578" s="1478"/>
      <c r="H7578" s="1478"/>
    </row>
    <row r="7579" spans="1:8">
      <c r="A7579" s="1383"/>
      <c r="E7579" s="1478"/>
      <c r="H7579" s="1478"/>
    </row>
    <row r="7580" spans="1:8">
      <c r="A7580" s="1383"/>
      <c r="E7580" s="1478"/>
      <c r="H7580" s="1478"/>
    </row>
    <row r="7581" spans="1:8">
      <c r="A7581" s="1383"/>
      <c r="E7581" s="1478"/>
      <c r="H7581" s="1478"/>
    </row>
    <row r="7582" spans="1:8">
      <c r="A7582" s="1383"/>
      <c r="E7582" s="1478"/>
      <c r="H7582" s="1478"/>
    </row>
    <row r="7583" spans="1:8">
      <c r="A7583" s="1383"/>
      <c r="E7583" s="1478"/>
      <c r="H7583" s="1478"/>
    </row>
    <row r="7584" spans="1:8">
      <c r="A7584" s="1383"/>
      <c r="E7584" s="1478"/>
      <c r="H7584" s="1478"/>
    </row>
    <row r="7585" spans="1:8">
      <c r="A7585" s="1383"/>
      <c r="E7585" s="1478"/>
      <c r="H7585" s="1478"/>
    </row>
    <row r="7586" spans="1:8">
      <c r="A7586" s="1383"/>
      <c r="E7586" s="1478"/>
      <c r="H7586" s="1478"/>
    </row>
    <row r="7587" spans="1:8">
      <c r="A7587" s="1383"/>
      <c r="E7587" s="1478"/>
      <c r="H7587" s="1478"/>
    </row>
    <row r="7588" spans="1:8">
      <c r="A7588" s="1383"/>
      <c r="E7588" s="1478"/>
      <c r="H7588" s="1478"/>
    </row>
    <row r="7589" spans="1:8">
      <c r="A7589" s="1383"/>
      <c r="E7589" s="1478"/>
      <c r="H7589" s="1478"/>
    </row>
    <row r="7590" spans="1:8">
      <c r="A7590" s="1383"/>
      <c r="E7590" s="1478"/>
      <c r="H7590" s="1478"/>
    </row>
    <row r="7591" spans="1:8">
      <c r="A7591" s="1383"/>
      <c r="E7591" s="1478"/>
      <c r="H7591" s="1478"/>
    </row>
    <row r="7592" spans="1:8">
      <c r="A7592" s="1383"/>
      <c r="E7592" s="1478"/>
      <c r="H7592" s="1478"/>
    </row>
    <row r="7593" spans="1:8">
      <c r="A7593" s="1383"/>
      <c r="E7593" s="1478"/>
      <c r="H7593" s="1478"/>
    </row>
    <row r="7594" spans="1:8">
      <c r="A7594" s="1383"/>
      <c r="E7594" s="1478"/>
      <c r="H7594" s="1478"/>
    </row>
    <row r="7595" spans="1:8">
      <c r="A7595" s="1383"/>
      <c r="E7595" s="1478"/>
      <c r="H7595" s="1478"/>
    </row>
    <row r="7596" spans="1:8">
      <c r="A7596" s="1383"/>
      <c r="E7596" s="1478"/>
      <c r="H7596" s="1478"/>
    </row>
    <row r="7597" spans="1:8">
      <c r="A7597" s="1383"/>
      <c r="E7597" s="1478"/>
      <c r="H7597" s="1478"/>
    </row>
    <row r="7598" spans="1:8">
      <c r="A7598" s="1383"/>
      <c r="E7598" s="1478"/>
      <c r="H7598" s="1478"/>
    </row>
    <row r="7599" spans="1:8">
      <c r="A7599" s="1383"/>
      <c r="E7599" s="1478"/>
      <c r="H7599" s="1478"/>
    </row>
    <row r="7600" spans="1:8">
      <c r="A7600" s="1383"/>
      <c r="E7600" s="1478"/>
      <c r="H7600" s="1478"/>
    </row>
    <row r="7601" spans="1:8">
      <c r="A7601" s="1383"/>
      <c r="E7601" s="1478"/>
      <c r="H7601" s="1478"/>
    </row>
    <row r="7602" spans="1:8">
      <c r="A7602" s="1383"/>
      <c r="E7602" s="1478"/>
      <c r="H7602" s="1478"/>
    </row>
    <row r="7603" spans="1:8">
      <c r="A7603" s="1383"/>
      <c r="E7603" s="1478"/>
      <c r="H7603" s="1478"/>
    </row>
    <row r="7604" spans="1:8">
      <c r="A7604" s="1383"/>
      <c r="E7604" s="1478"/>
      <c r="H7604" s="1478"/>
    </row>
    <row r="7605" spans="1:8">
      <c r="A7605" s="1383"/>
      <c r="E7605" s="1478"/>
      <c r="H7605" s="1478"/>
    </row>
    <row r="7606" spans="1:8">
      <c r="A7606" s="1383"/>
      <c r="E7606" s="1478"/>
      <c r="H7606" s="1478"/>
    </row>
    <row r="7607" spans="1:8">
      <c r="A7607" s="1383"/>
      <c r="E7607" s="1478"/>
      <c r="H7607" s="1478"/>
    </row>
    <row r="7608" spans="1:8">
      <c r="A7608" s="1383"/>
      <c r="E7608" s="1478"/>
      <c r="H7608" s="1478"/>
    </row>
    <row r="7609" spans="1:8">
      <c r="A7609" s="1383"/>
      <c r="E7609" s="1478"/>
      <c r="H7609" s="1478"/>
    </row>
    <row r="7610" spans="1:8">
      <c r="A7610" s="1383"/>
      <c r="E7610" s="1478"/>
      <c r="H7610" s="1478"/>
    </row>
    <row r="7611" spans="1:8">
      <c r="A7611" s="1383"/>
      <c r="E7611" s="1478"/>
      <c r="H7611" s="1478"/>
    </row>
    <row r="7612" spans="1:8">
      <c r="A7612" s="1383"/>
      <c r="E7612" s="1478"/>
      <c r="H7612" s="1478"/>
    </row>
    <row r="7613" spans="1:8">
      <c r="A7613" s="1383"/>
      <c r="E7613" s="1478"/>
      <c r="H7613" s="1478"/>
    </row>
    <row r="7614" spans="1:8">
      <c r="A7614" s="1383"/>
      <c r="E7614" s="1478"/>
      <c r="H7614" s="1478"/>
    </row>
    <row r="7615" spans="1:8">
      <c r="A7615" s="1383"/>
      <c r="E7615" s="1478"/>
      <c r="H7615" s="1478"/>
    </row>
    <row r="7616" spans="1:8">
      <c r="A7616" s="1383"/>
      <c r="E7616" s="1478"/>
      <c r="H7616" s="1478"/>
    </row>
    <row r="7617" spans="1:8">
      <c r="A7617" s="1383"/>
      <c r="E7617" s="1478"/>
      <c r="H7617" s="1478"/>
    </row>
    <row r="7618" spans="1:8">
      <c r="A7618" s="1383"/>
      <c r="E7618" s="1478"/>
      <c r="H7618" s="1478"/>
    </row>
    <row r="7619" spans="1:8">
      <c r="A7619" s="1383"/>
      <c r="E7619" s="1478"/>
      <c r="H7619" s="1478"/>
    </row>
    <row r="7620" spans="1:8">
      <c r="A7620" s="1383"/>
      <c r="E7620" s="1478"/>
      <c r="H7620" s="1478"/>
    </row>
    <row r="7621" spans="1:8">
      <c r="A7621" s="1383"/>
      <c r="E7621" s="1478"/>
      <c r="H7621" s="1478"/>
    </row>
    <row r="7622" spans="1:8">
      <c r="A7622" s="1383"/>
      <c r="E7622" s="1478"/>
      <c r="H7622" s="1478"/>
    </row>
    <row r="7623" spans="1:8">
      <c r="A7623" s="1383"/>
      <c r="E7623" s="1478"/>
      <c r="H7623" s="1478"/>
    </row>
    <row r="7624" spans="1:8">
      <c r="A7624" s="1383"/>
      <c r="E7624" s="1478"/>
      <c r="H7624" s="1478"/>
    </row>
    <row r="7625" spans="1:8">
      <c r="A7625" s="1383"/>
      <c r="E7625" s="1478"/>
      <c r="H7625" s="1478"/>
    </row>
    <row r="7626" spans="1:8">
      <c r="A7626" s="1383"/>
      <c r="E7626" s="1478"/>
      <c r="H7626" s="1478"/>
    </row>
    <row r="7627" spans="1:8">
      <c r="A7627" s="1383"/>
      <c r="E7627" s="1478"/>
      <c r="H7627" s="1478"/>
    </row>
    <row r="7628" spans="1:8">
      <c r="A7628" s="1383"/>
      <c r="E7628" s="1478"/>
      <c r="H7628" s="1478"/>
    </row>
    <row r="7629" spans="1:8">
      <c r="A7629" s="1383"/>
      <c r="E7629" s="1478"/>
      <c r="H7629" s="1478"/>
    </row>
    <row r="7630" spans="1:8">
      <c r="A7630" s="1383"/>
      <c r="E7630" s="1478"/>
      <c r="H7630" s="1478"/>
    </row>
    <row r="7631" spans="1:8">
      <c r="A7631" s="1383"/>
      <c r="E7631" s="1478"/>
      <c r="H7631" s="1478"/>
    </row>
    <row r="7632" spans="1:8">
      <c r="A7632" s="1383"/>
      <c r="E7632" s="1478"/>
      <c r="H7632" s="1478"/>
    </row>
    <row r="7633" spans="1:8">
      <c r="A7633" s="1383"/>
      <c r="E7633" s="1478"/>
      <c r="H7633" s="1478"/>
    </row>
    <row r="7634" spans="1:8">
      <c r="A7634" s="1383"/>
      <c r="E7634" s="1478"/>
      <c r="H7634" s="1478"/>
    </row>
    <row r="7635" spans="1:8">
      <c r="A7635" s="1383"/>
      <c r="E7635" s="1478"/>
      <c r="H7635" s="1478"/>
    </row>
    <row r="7636" spans="1:8">
      <c r="A7636" s="1383"/>
      <c r="E7636" s="1478"/>
      <c r="H7636" s="1478"/>
    </row>
    <row r="7637" spans="1:8">
      <c r="A7637" s="1383"/>
      <c r="E7637" s="1478"/>
      <c r="H7637" s="1478"/>
    </row>
    <row r="7638" spans="1:8">
      <c r="A7638" s="1383"/>
      <c r="E7638" s="1478"/>
      <c r="H7638" s="1478"/>
    </row>
    <row r="7639" spans="1:8">
      <c r="A7639" s="1383"/>
      <c r="E7639" s="1478"/>
      <c r="H7639" s="1478"/>
    </row>
    <row r="7640" spans="1:8">
      <c r="A7640" s="1383"/>
      <c r="E7640" s="1478"/>
      <c r="H7640" s="1478"/>
    </row>
    <row r="7641" spans="1:8">
      <c r="A7641" s="1383"/>
      <c r="E7641" s="1478"/>
      <c r="H7641" s="1478"/>
    </row>
    <row r="7642" spans="1:8">
      <c r="A7642" s="1383"/>
      <c r="E7642" s="1478"/>
      <c r="H7642" s="1478"/>
    </row>
    <row r="7643" spans="1:8">
      <c r="A7643" s="1383"/>
      <c r="E7643" s="1478"/>
      <c r="H7643" s="1478"/>
    </row>
    <row r="7644" spans="1:8">
      <c r="A7644" s="1383"/>
      <c r="E7644" s="1478"/>
      <c r="H7644" s="1478"/>
    </row>
    <row r="7645" spans="1:8">
      <c r="A7645" s="1383"/>
      <c r="E7645" s="1478"/>
      <c r="H7645" s="1478"/>
    </row>
    <row r="7646" spans="1:8">
      <c r="A7646" s="1383"/>
      <c r="E7646" s="1478"/>
      <c r="H7646" s="1478"/>
    </row>
    <row r="7647" spans="1:8">
      <c r="A7647" s="1383"/>
      <c r="E7647" s="1478"/>
      <c r="H7647" s="1478"/>
    </row>
    <row r="7648" spans="1:8">
      <c r="A7648" s="1383"/>
      <c r="E7648" s="1478"/>
      <c r="H7648" s="1478"/>
    </row>
    <row r="7649" spans="1:8">
      <c r="A7649" s="1383"/>
      <c r="E7649" s="1478"/>
      <c r="H7649" s="1478"/>
    </row>
    <row r="7650" spans="1:8">
      <c r="A7650" s="1383"/>
      <c r="E7650" s="1478"/>
      <c r="H7650" s="1478"/>
    </row>
    <row r="7651" spans="1:8">
      <c r="A7651" s="1383"/>
      <c r="E7651" s="1478"/>
      <c r="H7651" s="1478"/>
    </row>
    <row r="7652" spans="1:8">
      <c r="A7652" s="1383"/>
      <c r="E7652" s="1478"/>
      <c r="H7652" s="1478"/>
    </row>
    <row r="7653" spans="1:8">
      <c r="A7653" s="1383"/>
      <c r="E7653" s="1478"/>
      <c r="H7653" s="1478"/>
    </row>
    <row r="7654" spans="1:8">
      <c r="A7654" s="1383"/>
      <c r="E7654" s="1478"/>
      <c r="H7654" s="1478"/>
    </row>
    <row r="7655" spans="1:8">
      <c r="A7655" s="1383"/>
      <c r="E7655" s="1478"/>
      <c r="H7655" s="1478"/>
    </row>
    <row r="7656" spans="1:8">
      <c r="A7656" s="1383"/>
      <c r="E7656" s="1478"/>
      <c r="H7656" s="1478"/>
    </row>
    <row r="7657" spans="1:8">
      <c r="A7657" s="1383"/>
      <c r="E7657" s="1478"/>
      <c r="H7657" s="1478"/>
    </row>
    <row r="7658" spans="1:8">
      <c r="A7658" s="1383"/>
      <c r="E7658" s="1478"/>
      <c r="H7658" s="1478"/>
    </row>
    <row r="7659" spans="1:8">
      <c r="A7659" s="1383"/>
      <c r="E7659" s="1478"/>
      <c r="H7659" s="1478"/>
    </row>
    <row r="7660" spans="1:8">
      <c r="A7660" s="1383"/>
      <c r="E7660" s="1478"/>
      <c r="H7660" s="1478"/>
    </row>
    <row r="7661" spans="1:8">
      <c r="A7661" s="1383"/>
      <c r="E7661" s="1478"/>
      <c r="H7661" s="1478"/>
    </row>
    <row r="7662" spans="1:8">
      <c r="A7662" s="1383"/>
      <c r="E7662" s="1478"/>
      <c r="H7662" s="1478"/>
    </row>
    <row r="7663" spans="1:8">
      <c r="A7663" s="1383"/>
      <c r="E7663" s="1478"/>
      <c r="H7663" s="1478"/>
    </row>
    <row r="7664" spans="1:8">
      <c r="A7664" s="1383"/>
      <c r="E7664" s="1478"/>
      <c r="H7664" s="1478"/>
    </row>
    <row r="7665" spans="1:8">
      <c r="A7665" s="1383"/>
      <c r="E7665" s="1478"/>
      <c r="H7665" s="1478"/>
    </row>
    <row r="7666" spans="1:8">
      <c r="A7666" s="1383"/>
      <c r="E7666" s="1478"/>
      <c r="H7666" s="1478"/>
    </row>
    <row r="7667" spans="1:8">
      <c r="A7667" s="1383"/>
      <c r="E7667" s="1478"/>
      <c r="H7667" s="1478"/>
    </row>
    <row r="7668" spans="1:8">
      <c r="A7668" s="1383"/>
      <c r="E7668" s="1478"/>
      <c r="H7668" s="1478"/>
    </row>
    <row r="7669" spans="1:8">
      <c r="A7669" s="1383"/>
      <c r="E7669" s="1478"/>
      <c r="H7669" s="1478"/>
    </row>
    <row r="7670" spans="1:8">
      <c r="A7670" s="1383"/>
      <c r="E7670" s="1478"/>
      <c r="H7670" s="1478"/>
    </row>
    <row r="7671" spans="1:8">
      <c r="A7671" s="1383"/>
      <c r="E7671" s="1478"/>
      <c r="H7671" s="1478"/>
    </row>
    <row r="7672" spans="1:8">
      <c r="A7672" s="1383"/>
      <c r="E7672" s="1478"/>
      <c r="H7672" s="1478"/>
    </row>
    <row r="7673" spans="1:8">
      <c r="A7673" s="1383"/>
      <c r="E7673" s="1478"/>
      <c r="H7673" s="1478"/>
    </row>
    <row r="7674" spans="1:8">
      <c r="A7674" s="1383"/>
      <c r="E7674" s="1478"/>
      <c r="H7674" s="1478"/>
    </row>
    <row r="7675" spans="1:8">
      <c r="A7675" s="1383"/>
      <c r="E7675" s="1478"/>
      <c r="H7675" s="1478"/>
    </row>
    <row r="7676" spans="1:8">
      <c r="A7676" s="1383"/>
      <c r="E7676" s="1478"/>
      <c r="H7676" s="1478"/>
    </row>
    <row r="7677" spans="1:8">
      <c r="A7677" s="1383"/>
      <c r="E7677" s="1478"/>
      <c r="H7677" s="1478"/>
    </row>
    <row r="7678" spans="1:8">
      <c r="A7678" s="1383"/>
      <c r="E7678" s="1478"/>
      <c r="H7678" s="1478"/>
    </row>
    <row r="7679" spans="1:8">
      <c r="A7679" s="1383"/>
      <c r="E7679" s="1478"/>
      <c r="H7679" s="1478"/>
    </row>
    <row r="7680" spans="1:8">
      <c r="A7680" s="1383"/>
      <c r="E7680" s="1478"/>
      <c r="H7680" s="1478"/>
    </row>
    <row r="7681" spans="1:8">
      <c r="A7681" s="1383"/>
      <c r="E7681" s="1478"/>
      <c r="H7681" s="1478"/>
    </row>
    <row r="7682" spans="1:8">
      <c r="A7682" s="1383"/>
      <c r="E7682" s="1478"/>
      <c r="H7682" s="1478"/>
    </row>
    <row r="7683" spans="1:8">
      <c r="A7683" s="1383"/>
      <c r="E7683" s="1478"/>
      <c r="H7683" s="1478"/>
    </row>
    <row r="7684" spans="1:8">
      <c r="A7684" s="1383"/>
      <c r="E7684" s="1478"/>
      <c r="H7684" s="1478"/>
    </row>
    <row r="7685" spans="1:8">
      <c r="A7685" s="1383"/>
      <c r="E7685" s="1478"/>
      <c r="H7685" s="1478"/>
    </row>
    <row r="7686" spans="1:8">
      <c r="A7686" s="1383"/>
      <c r="E7686" s="1478"/>
      <c r="H7686" s="1478"/>
    </row>
    <row r="7687" spans="1:8">
      <c r="A7687" s="1383"/>
      <c r="E7687" s="1478"/>
      <c r="H7687" s="1478"/>
    </row>
    <row r="7688" spans="1:8">
      <c r="A7688" s="1383"/>
      <c r="E7688" s="1478"/>
      <c r="H7688" s="1478"/>
    </row>
    <row r="7689" spans="1:8">
      <c r="A7689" s="1383"/>
      <c r="E7689" s="1478"/>
      <c r="H7689" s="1478"/>
    </row>
    <row r="7690" spans="1:8">
      <c r="A7690" s="1383"/>
      <c r="E7690" s="1478"/>
      <c r="H7690" s="1478"/>
    </row>
    <row r="7691" spans="1:8">
      <c r="A7691" s="1383"/>
      <c r="E7691" s="1478"/>
      <c r="H7691" s="1478"/>
    </row>
    <row r="7692" spans="1:8">
      <c r="A7692" s="1383"/>
      <c r="E7692" s="1478"/>
      <c r="H7692" s="1478"/>
    </row>
    <row r="7693" spans="1:8">
      <c r="A7693" s="1383"/>
      <c r="E7693" s="1478"/>
      <c r="H7693" s="1478"/>
    </row>
    <row r="7694" spans="1:8">
      <c r="A7694" s="1383"/>
      <c r="E7694" s="1478"/>
      <c r="H7694" s="1478"/>
    </row>
    <row r="7695" spans="1:8">
      <c r="A7695" s="1383"/>
      <c r="E7695" s="1478"/>
      <c r="H7695" s="1478"/>
    </row>
    <row r="7696" spans="1:8">
      <c r="A7696" s="1383"/>
      <c r="E7696" s="1478"/>
      <c r="H7696" s="1478"/>
    </row>
    <row r="7697" spans="1:8">
      <c r="A7697" s="1383"/>
      <c r="E7697" s="1478"/>
      <c r="H7697" s="1478"/>
    </row>
    <row r="7698" spans="1:8">
      <c r="A7698" s="1383"/>
      <c r="E7698" s="1478"/>
      <c r="H7698" s="1478"/>
    </row>
    <row r="7699" spans="1:8">
      <c r="A7699" s="1383"/>
      <c r="E7699" s="1478"/>
      <c r="H7699" s="1478"/>
    </row>
    <row r="7700" spans="1:8">
      <c r="A7700" s="1383"/>
      <c r="E7700" s="1478"/>
      <c r="H7700" s="1478"/>
    </row>
    <row r="7701" spans="1:8">
      <c r="A7701" s="1383"/>
      <c r="E7701" s="1478"/>
      <c r="H7701" s="1478"/>
    </row>
    <row r="7702" spans="1:8">
      <c r="A7702" s="1383"/>
      <c r="E7702" s="1478"/>
      <c r="H7702" s="1478"/>
    </row>
    <row r="7703" spans="1:8">
      <c r="A7703" s="1383"/>
      <c r="E7703" s="1478"/>
      <c r="H7703" s="1478"/>
    </row>
    <row r="7704" spans="1:8">
      <c r="A7704" s="1383"/>
      <c r="E7704" s="1478"/>
      <c r="H7704" s="1478"/>
    </row>
    <row r="7705" spans="1:8">
      <c r="A7705" s="1383"/>
      <c r="E7705" s="1478"/>
      <c r="H7705" s="1478"/>
    </row>
    <row r="7706" spans="1:8">
      <c r="A7706" s="1383"/>
      <c r="E7706" s="1478"/>
      <c r="H7706" s="1478"/>
    </row>
    <row r="7707" spans="1:8">
      <c r="A7707" s="1383"/>
      <c r="E7707" s="1478"/>
      <c r="H7707" s="1478"/>
    </row>
    <row r="7708" spans="1:8">
      <c r="A7708" s="1383"/>
      <c r="E7708" s="1478"/>
      <c r="H7708" s="1478"/>
    </row>
    <row r="7709" spans="1:8">
      <c r="A7709" s="1383"/>
      <c r="E7709" s="1478"/>
      <c r="H7709" s="1478"/>
    </row>
    <row r="7710" spans="1:8">
      <c r="A7710" s="1383"/>
      <c r="E7710" s="1478"/>
      <c r="H7710" s="1478"/>
    </row>
    <row r="7711" spans="1:8">
      <c r="A7711" s="1383"/>
      <c r="E7711" s="1478"/>
      <c r="H7711" s="1478"/>
    </row>
    <row r="7712" spans="1:8">
      <c r="A7712" s="1383"/>
      <c r="E7712" s="1478"/>
      <c r="H7712" s="1478"/>
    </row>
    <row r="7713" spans="1:8">
      <c r="A7713" s="1383"/>
      <c r="E7713" s="1478"/>
      <c r="H7713" s="1478"/>
    </row>
    <row r="7714" spans="1:8">
      <c r="A7714" s="1383"/>
      <c r="E7714" s="1478"/>
      <c r="H7714" s="1478"/>
    </row>
    <row r="7715" spans="1:8">
      <c r="A7715" s="1383"/>
      <c r="E7715" s="1478"/>
      <c r="H7715" s="1478"/>
    </row>
    <row r="7716" spans="1:8">
      <c r="A7716" s="1383"/>
      <c r="E7716" s="1478"/>
      <c r="H7716" s="1478"/>
    </row>
    <row r="7717" spans="1:8">
      <c r="A7717" s="1383"/>
      <c r="E7717" s="1478"/>
      <c r="H7717" s="1478"/>
    </row>
    <row r="7718" spans="1:8">
      <c r="A7718" s="1383"/>
      <c r="E7718" s="1478"/>
      <c r="H7718" s="1478"/>
    </row>
    <row r="7719" spans="1:8">
      <c r="A7719" s="1383"/>
      <c r="E7719" s="1478"/>
      <c r="H7719" s="1478"/>
    </row>
    <row r="7720" spans="1:8">
      <c r="A7720" s="1383"/>
      <c r="E7720" s="1478"/>
      <c r="H7720" s="1478"/>
    </row>
    <row r="7721" spans="1:8">
      <c r="A7721" s="1383"/>
      <c r="E7721" s="1478"/>
      <c r="H7721" s="1478"/>
    </row>
    <row r="7722" spans="1:8">
      <c r="A7722" s="1383"/>
      <c r="E7722" s="1478"/>
      <c r="H7722" s="1478"/>
    </row>
    <row r="7723" spans="1:8">
      <c r="A7723" s="1383"/>
      <c r="E7723" s="1478"/>
      <c r="H7723" s="1478"/>
    </row>
    <row r="7724" spans="1:8">
      <c r="A7724" s="1383"/>
      <c r="E7724" s="1478"/>
      <c r="H7724" s="1478"/>
    </row>
    <row r="7725" spans="1:8">
      <c r="A7725" s="1383"/>
      <c r="E7725" s="1478"/>
      <c r="H7725" s="1478"/>
    </row>
    <row r="7726" spans="1:8">
      <c r="A7726" s="1383"/>
      <c r="E7726" s="1478"/>
      <c r="H7726" s="1478"/>
    </row>
    <row r="7727" spans="1:8">
      <c r="A7727" s="1383"/>
      <c r="E7727" s="1478"/>
      <c r="H7727" s="1478"/>
    </row>
    <row r="7728" spans="1:8">
      <c r="A7728" s="1383"/>
      <c r="E7728" s="1478"/>
      <c r="H7728" s="1478"/>
    </row>
    <row r="7729" spans="1:8">
      <c r="A7729" s="1383"/>
      <c r="E7729" s="1478"/>
      <c r="H7729" s="1478"/>
    </row>
    <row r="7730" spans="1:8">
      <c r="A7730" s="1383"/>
      <c r="E7730" s="1478"/>
      <c r="H7730" s="1478"/>
    </row>
    <row r="7731" spans="1:8">
      <c r="A7731" s="1383"/>
      <c r="E7731" s="1478"/>
      <c r="H7731" s="1478"/>
    </row>
    <row r="7732" spans="1:8">
      <c r="A7732" s="1383"/>
      <c r="E7732" s="1478"/>
      <c r="H7732" s="1478"/>
    </row>
    <row r="7733" spans="1:8">
      <c r="A7733" s="1383"/>
      <c r="E7733" s="1478"/>
      <c r="H7733" s="1478"/>
    </row>
    <row r="7734" spans="1:8">
      <c r="A7734" s="1383"/>
      <c r="E7734" s="1478"/>
      <c r="H7734" s="1478"/>
    </row>
    <row r="7735" spans="1:8">
      <c r="A7735" s="1383"/>
      <c r="E7735" s="1478"/>
      <c r="H7735" s="1478"/>
    </row>
    <row r="7736" spans="1:8">
      <c r="A7736" s="1383"/>
      <c r="E7736" s="1478"/>
      <c r="H7736" s="1478"/>
    </row>
    <row r="7737" spans="1:8">
      <c r="A7737" s="1383"/>
      <c r="E7737" s="1478"/>
      <c r="H7737" s="1478"/>
    </row>
    <row r="7738" spans="1:8">
      <c r="A7738" s="1383"/>
      <c r="E7738" s="1478"/>
      <c r="H7738" s="1478"/>
    </row>
    <row r="7739" spans="1:8">
      <c r="A7739" s="1383"/>
      <c r="E7739" s="1478"/>
      <c r="H7739" s="1478"/>
    </row>
    <row r="7740" spans="1:8">
      <c r="A7740" s="1383"/>
      <c r="E7740" s="1478"/>
      <c r="H7740" s="1478"/>
    </row>
    <row r="7741" spans="1:8">
      <c r="A7741" s="1383"/>
      <c r="E7741" s="1478"/>
      <c r="H7741" s="1478"/>
    </row>
    <row r="7742" spans="1:8">
      <c r="A7742" s="1383"/>
      <c r="E7742" s="1478"/>
      <c r="H7742" s="1478"/>
    </row>
    <row r="7743" spans="1:8">
      <c r="A7743" s="1383"/>
      <c r="E7743" s="1478"/>
      <c r="H7743" s="1478"/>
    </row>
    <row r="7744" spans="1:8">
      <c r="A7744" s="1383"/>
      <c r="E7744" s="1478"/>
      <c r="H7744" s="1478"/>
    </row>
    <row r="7745" spans="1:8">
      <c r="A7745" s="1383"/>
      <c r="E7745" s="1478"/>
      <c r="H7745" s="1478"/>
    </row>
    <row r="7746" spans="1:8">
      <c r="A7746" s="1383"/>
      <c r="E7746" s="1478"/>
      <c r="H7746" s="1478"/>
    </row>
    <row r="7747" spans="1:8">
      <c r="A7747" s="1383"/>
      <c r="E7747" s="1478"/>
      <c r="H7747" s="1478"/>
    </row>
    <row r="7748" spans="1:8">
      <c r="A7748" s="1383"/>
      <c r="E7748" s="1478"/>
      <c r="H7748" s="1478"/>
    </row>
    <row r="7749" spans="1:8">
      <c r="A7749" s="1383"/>
      <c r="E7749" s="1478"/>
      <c r="H7749" s="1478"/>
    </row>
    <row r="7750" spans="1:8">
      <c r="A7750" s="1383"/>
      <c r="E7750" s="1478"/>
      <c r="H7750" s="1478"/>
    </row>
    <row r="7751" spans="1:8">
      <c r="A7751" s="1383"/>
      <c r="E7751" s="1478"/>
      <c r="H7751" s="1478"/>
    </row>
    <row r="7752" spans="1:8">
      <c r="A7752" s="1383"/>
      <c r="E7752" s="1478"/>
      <c r="H7752" s="1478"/>
    </row>
    <row r="7753" spans="1:8">
      <c r="A7753" s="1383"/>
      <c r="E7753" s="1478"/>
      <c r="H7753" s="1478"/>
    </row>
    <row r="7754" spans="1:8">
      <c r="A7754" s="1383"/>
      <c r="E7754" s="1478"/>
      <c r="H7754" s="1478"/>
    </row>
    <row r="7755" spans="1:8">
      <c r="A7755" s="1383"/>
      <c r="E7755" s="1478"/>
      <c r="H7755" s="1478"/>
    </row>
    <row r="7756" spans="1:8">
      <c r="A7756" s="1383"/>
      <c r="E7756" s="1478"/>
      <c r="H7756" s="1478"/>
    </row>
    <row r="7757" spans="1:8">
      <c r="A7757" s="1383"/>
      <c r="E7757" s="1478"/>
      <c r="H7757" s="1478"/>
    </row>
    <row r="7758" spans="1:8">
      <c r="A7758" s="1383"/>
      <c r="E7758" s="1478"/>
      <c r="H7758" s="1478"/>
    </row>
    <row r="7759" spans="1:8">
      <c r="A7759" s="1383"/>
      <c r="E7759" s="1478"/>
      <c r="H7759" s="1478"/>
    </row>
    <row r="7760" spans="1:8">
      <c r="A7760" s="1383"/>
      <c r="E7760" s="1478"/>
      <c r="H7760" s="1478"/>
    </row>
    <row r="7761" spans="1:8">
      <c r="A7761" s="1383"/>
      <c r="E7761" s="1478"/>
      <c r="H7761" s="1478"/>
    </row>
    <row r="7762" spans="1:8">
      <c r="A7762" s="1383"/>
      <c r="E7762" s="1478"/>
      <c r="H7762" s="1478"/>
    </row>
    <row r="7763" spans="1:8">
      <c r="A7763" s="1383"/>
      <c r="E7763" s="1478"/>
      <c r="H7763" s="1478"/>
    </row>
    <row r="7764" spans="1:8">
      <c r="A7764" s="1383"/>
      <c r="E7764" s="1478"/>
      <c r="H7764" s="1478"/>
    </row>
    <row r="7765" spans="1:8">
      <c r="A7765" s="1383"/>
      <c r="E7765" s="1478"/>
      <c r="H7765" s="1478"/>
    </row>
    <row r="7766" spans="1:8">
      <c r="A7766" s="1383"/>
      <c r="E7766" s="1478"/>
      <c r="H7766" s="1478"/>
    </row>
    <row r="7767" spans="1:8">
      <c r="A7767" s="1383"/>
      <c r="E7767" s="1478"/>
      <c r="H7767" s="1478"/>
    </row>
    <row r="7768" spans="1:8">
      <c r="A7768" s="1383"/>
      <c r="E7768" s="1478"/>
      <c r="H7768" s="1478"/>
    </row>
    <row r="7769" spans="1:8">
      <c r="A7769" s="1383"/>
      <c r="E7769" s="1478"/>
      <c r="H7769" s="1478"/>
    </row>
    <row r="7770" spans="1:8">
      <c r="A7770" s="1383"/>
      <c r="E7770" s="1478"/>
      <c r="H7770" s="1478"/>
    </row>
    <row r="7771" spans="1:8">
      <c r="A7771" s="1383"/>
      <c r="E7771" s="1478"/>
      <c r="H7771" s="1478"/>
    </row>
    <row r="7772" spans="1:8">
      <c r="A7772" s="1383"/>
      <c r="E7772" s="1478"/>
      <c r="H7772" s="1478"/>
    </row>
    <row r="7773" spans="1:8">
      <c r="A7773" s="1383"/>
      <c r="E7773" s="1478"/>
      <c r="H7773" s="1478"/>
    </row>
    <row r="7774" spans="1:8">
      <c r="A7774" s="1383"/>
      <c r="E7774" s="1478"/>
      <c r="H7774" s="1478"/>
    </row>
    <row r="7775" spans="1:8">
      <c r="A7775" s="1383"/>
      <c r="E7775" s="1478"/>
      <c r="H7775" s="1478"/>
    </row>
    <row r="7776" spans="1:8">
      <c r="A7776" s="1383"/>
      <c r="E7776" s="1478"/>
      <c r="H7776" s="1478"/>
    </row>
    <row r="7777" spans="1:8">
      <c r="A7777" s="1383"/>
      <c r="E7777" s="1478"/>
      <c r="H7777" s="1478"/>
    </row>
    <row r="7778" spans="1:8">
      <c r="A7778" s="1383"/>
      <c r="E7778" s="1478"/>
      <c r="H7778" s="1478"/>
    </row>
    <row r="7779" spans="1:8">
      <c r="A7779" s="1383"/>
      <c r="E7779" s="1478"/>
      <c r="H7779" s="1478"/>
    </row>
    <row r="7780" spans="1:8">
      <c r="A7780" s="1383"/>
      <c r="E7780" s="1478"/>
      <c r="H7780" s="1478"/>
    </row>
    <row r="7781" spans="1:8">
      <c r="A7781" s="1383"/>
      <c r="E7781" s="1478"/>
      <c r="H7781" s="1478"/>
    </row>
    <row r="7782" spans="1:8">
      <c r="A7782" s="1383"/>
      <c r="E7782" s="1478"/>
      <c r="H7782" s="1478"/>
    </row>
    <row r="7783" spans="1:8">
      <c r="A7783" s="1383"/>
      <c r="E7783" s="1478"/>
      <c r="H7783" s="1478"/>
    </row>
    <row r="7784" spans="1:8">
      <c r="A7784" s="1383"/>
      <c r="E7784" s="1478"/>
      <c r="H7784" s="1478"/>
    </row>
    <row r="7785" spans="1:8">
      <c r="A7785" s="1383"/>
      <c r="E7785" s="1478"/>
      <c r="H7785" s="1478"/>
    </row>
    <row r="7786" spans="1:8">
      <c r="A7786" s="1383"/>
      <c r="E7786" s="1478"/>
      <c r="H7786" s="1478"/>
    </row>
    <row r="7787" spans="1:8">
      <c r="A7787" s="1383"/>
      <c r="E7787" s="1478"/>
      <c r="H7787" s="1478"/>
    </row>
    <row r="7788" spans="1:8">
      <c r="A7788" s="1383"/>
      <c r="E7788" s="1478"/>
      <c r="H7788" s="1478"/>
    </row>
    <row r="7789" spans="1:8">
      <c r="A7789" s="1383"/>
      <c r="E7789" s="1478"/>
      <c r="H7789" s="1478"/>
    </row>
    <row r="7790" spans="1:8">
      <c r="A7790" s="1383"/>
      <c r="E7790" s="1478"/>
      <c r="H7790" s="1478"/>
    </row>
    <row r="7791" spans="1:8">
      <c r="A7791" s="1383"/>
      <c r="E7791" s="1478"/>
      <c r="H7791" s="1478"/>
    </row>
    <row r="7792" spans="1:8">
      <c r="A7792" s="1383"/>
      <c r="E7792" s="1478"/>
      <c r="H7792" s="1478"/>
    </row>
    <row r="7793" spans="1:8">
      <c r="A7793" s="1383"/>
      <c r="E7793" s="1478"/>
      <c r="H7793" s="1478"/>
    </row>
    <row r="7794" spans="1:8">
      <c r="A7794" s="1383"/>
      <c r="E7794" s="1478"/>
      <c r="H7794" s="1478"/>
    </row>
    <row r="7795" spans="1:8">
      <c r="A7795" s="1383"/>
      <c r="E7795" s="1478"/>
      <c r="H7795" s="1478"/>
    </row>
    <row r="7796" spans="1:8">
      <c r="A7796" s="1383"/>
      <c r="E7796" s="1478"/>
      <c r="H7796" s="1478"/>
    </row>
    <row r="7797" spans="1:8">
      <c r="A7797" s="1383"/>
      <c r="E7797" s="1478"/>
      <c r="H7797" s="1478"/>
    </row>
    <row r="7798" spans="1:8">
      <c r="A7798" s="1383"/>
      <c r="E7798" s="1478"/>
      <c r="H7798" s="1478"/>
    </row>
    <row r="7799" spans="1:8">
      <c r="A7799" s="1383"/>
      <c r="E7799" s="1478"/>
      <c r="H7799" s="1478"/>
    </row>
    <row r="7800" spans="1:8">
      <c r="A7800" s="1383"/>
      <c r="E7800" s="1478"/>
      <c r="H7800" s="1478"/>
    </row>
    <row r="7801" spans="1:8">
      <c r="A7801" s="1383"/>
      <c r="E7801" s="1478"/>
      <c r="H7801" s="1478"/>
    </row>
    <row r="7802" spans="1:8">
      <c r="A7802" s="1383"/>
      <c r="E7802" s="1478"/>
      <c r="H7802" s="1478"/>
    </row>
    <row r="7803" spans="1:8">
      <c r="A7803" s="1383"/>
      <c r="E7803" s="1478"/>
      <c r="H7803" s="1478"/>
    </row>
    <row r="7804" spans="1:8">
      <c r="A7804" s="1383"/>
      <c r="E7804" s="1478"/>
      <c r="H7804" s="1478"/>
    </row>
    <row r="7805" spans="1:8">
      <c r="A7805" s="1383"/>
      <c r="E7805" s="1478"/>
      <c r="H7805" s="1478"/>
    </row>
    <row r="7806" spans="1:8">
      <c r="A7806" s="1383"/>
      <c r="E7806" s="1478"/>
      <c r="H7806" s="1478"/>
    </row>
    <row r="7807" spans="1:8">
      <c r="A7807" s="1383"/>
      <c r="E7807" s="1478"/>
      <c r="H7807" s="1478"/>
    </row>
    <row r="7808" spans="1:8">
      <c r="A7808" s="1383"/>
      <c r="E7808" s="1478"/>
      <c r="H7808" s="1478"/>
    </row>
    <row r="7809" spans="1:8">
      <c r="A7809" s="1383"/>
      <c r="E7809" s="1478"/>
      <c r="H7809" s="1478"/>
    </row>
    <row r="7810" spans="1:8">
      <c r="A7810" s="1383"/>
      <c r="E7810" s="1478"/>
      <c r="H7810" s="1478"/>
    </row>
    <row r="7811" spans="1:8">
      <c r="A7811" s="1383"/>
      <c r="E7811" s="1478"/>
      <c r="H7811" s="1478"/>
    </row>
    <row r="7812" spans="1:8">
      <c r="A7812" s="1383"/>
      <c r="E7812" s="1478"/>
      <c r="H7812" s="1478"/>
    </row>
    <row r="7813" spans="1:8">
      <c r="A7813" s="1383"/>
      <c r="E7813" s="1478"/>
      <c r="H7813" s="1478"/>
    </row>
    <row r="7814" spans="1:8">
      <c r="A7814" s="1383"/>
      <c r="E7814" s="1478"/>
      <c r="H7814" s="1478"/>
    </row>
    <row r="7815" spans="1:8">
      <c r="A7815" s="1383"/>
      <c r="E7815" s="1478"/>
      <c r="H7815" s="1478"/>
    </row>
    <row r="7816" spans="1:8">
      <c r="A7816" s="1383"/>
      <c r="E7816" s="1478"/>
      <c r="H7816" s="1478"/>
    </row>
    <row r="7817" spans="1:8">
      <c r="A7817" s="1383"/>
      <c r="E7817" s="1478"/>
      <c r="H7817" s="1478"/>
    </row>
    <row r="7818" spans="1:8">
      <c r="A7818" s="1383"/>
      <c r="E7818" s="1478"/>
      <c r="H7818" s="1478"/>
    </row>
    <row r="7819" spans="1:8">
      <c r="A7819" s="1383"/>
      <c r="E7819" s="1478"/>
      <c r="H7819" s="1478"/>
    </row>
    <row r="7820" spans="1:8">
      <c r="A7820" s="1383"/>
      <c r="E7820" s="1478"/>
      <c r="H7820" s="1478"/>
    </row>
    <row r="7821" spans="1:8">
      <c r="A7821" s="1383"/>
      <c r="E7821" s="1478"/>
      <c r="H7821" s="1478"/>
    </row>
    <row r="7822" spans="1:8">
      <c r="A7822" s="1383"/>
      <c r="E7822" s="1478"/>
      <c r="H7822" s="1478"/>
    </row>
    <row r="7823" spans="1:8">
      <c r="A7823" s="1383"/>
      <c r="E7823" s="1478"/>
      <c r="H7823" s="1478"/>
    </row>
    <row r="7824" spans="1:8">
      <c r="A7824" s="1383"/>
      <c r="E7824" s="1478"/>
      <c r="H7824" s="1478"/>
    </row>
    <row r="7825" spans="1:8">
      <c r="A7825" s="1383"/>
      <c r="E7825" s="1478"/>
      <c r="H7825" s="1478"/>
    </row>
    <row r="7826" spans="1:8">
      <c r="A7826" s="1383"/>
      <c r="E7826" s="1478"/>
      <c r="H7826" s="1478"/>
    </row>
    <row r="7827" spans="1:8">
      <c r="A7827" s="1383"/>
      <c r="E7827" s="1478"/>
      <c r="H7827" s="1478"/>
    </row>
    <row r="7828" spans="1:8">
      <c r="A7828" s="1383"/>
      <c r="E7828" s="1478"/>
      <c r="H7828" s="1478"/>
    </row>
    <row r="7829" spans="1:8">
      <c r="A7829" s="1383"/>
      <c r="E7829" s="1478"/>
      <c r="H7829" s="1478"/>
    </row>
    <row r="7830" spans="1:8">
      <c r="A7830" s="1383"/>
      <c r="E7830" s="1478"/>
      <c r="H7830" s="1478"/>
    </row>
    <row r="7831" spans="1:8">
      <c r="A7831" s="1383"/>
      <c r="E7831" s="1478"/>
      <c r="H7831" s="1478"/>
    </row>
    <row r="7832" spans="1:8">
      <c r="A7832" s="1383"/>
      <c r="E7832" s="1478"/>
      <c r="H7832" s="1478"/>
    </row>
    <row r="7833" spans="1:8">
      <c r="A7833" s="1383"/>
      <c r="E7833" s="1478"/>
      <c r="H7833" s="1478"/>
    </row>
    <row r="7834" spans="1:8">
      <c r="A7834" s="1383"/>
      <c r="E7834" s="1478"/>
      <c r="H7834" s="1478"/>
    </row>
    <row r="7835" spans="1:8">
      <c r="A7835" s="1383"/>
      <c r="E7835" s="1478"/>
      <c r="H7835" s="1478"/>
    </row>
    <row r="7836" spans="1:8">
      <c r="A7836" s="1383"/>
      <c r="E7836" s="1478"/>
      <c r="H7836" s="1478"/>
    </row>
    <row r="7837" spans="1:8">
      <c r="A7837" s="1383"/>
      <c r="E7837" s="1478"/>
      <c r="H7837" s="1478"/>
    </row>
    <row r="7838" spans="1:8">
      <c r="A7838" s="1383"/>
      <c r="E7838" s="1478"/>
      <c r="H7838" s="1478"/>
    </row>
    <row r="7839" spans="1:8">
      <c r="A7839" s="1383"/>
      <c r="E7839" s="1478"/>
      <c r="H7839" s="1478"/>
    </row>
    <row r="7840" spans="1:8">
      <c r="A7840" s="1383"/>
      <c r="E7840" s="1478"/>
      <c r="H7840" s="1478"/>
    </row>
    <row r="7841" spans="1:8">
      <c r="A7841" s="1383"/>
      <c r="E7841" s="1478"/>
      <c r="H7841" s="1478"/>
    </row>
    <row r="7842" spans="1:8">
      <c r="A7842" s="1383"/>
      <c r="E7842" s="1478"/>
      <c r="H7842" s="1478"/>
    </row>
    <row r="7843" spans="1:8">
      <c r="A7843" s="1383"/>
      <c r="E7843" s="1478"/>
      <c r="H7843" s="1478"/>
    </row>
    <row r="7844" spans="1:8">
      <c r="A7844" s="1383"/>
      <c r="E7844" s="1478"/>
      <c r="H7844" s="1478"/>
    </row>
    <row r="7845" spans="1:8">
      <c r="A7845" s="1383"/>
      <c r="E7845" s="1478"/>
      <c r="H7845" s="1478"/>
    </row>
    <row r="7846" spans="1:8">
      <c r="A7846" s="1383"/>
      <c r="E7846" s="1478"/>
      <c r="H7846" s="1478"/>
    </row>
    <row r="7847" spans="1:8">
      <c r="A7847" s="1383"/>
      <c r="E7847" s="1478"/>
      <c r="H7847" s="1478"/>
    </row>
    <row r="7848" spans="1:8">
      <c r="A7848" s="1383"/>
      <c r="E7848" s="1478"/>
      <c r="H7848" s="1478"/>
    </row>
    <row r="7849" spans="1:8">
      <c r="A7849" s="1383"/>
      <c r="E7849" s="1478"/>
      <c r="H7849" s="1478"/>
    </row>
    <row r="7850" spans="1:8">
      <c r="A7850" s="1383"/>
      <c r="E7850" s="1478"/>
      <c r="H7850" s="1478"/>
    </row>
    <row r="7851" spans="1:8">
      <c r="A7851" s="1383"/>
      <c r="E7851" s="1478"/>
      <c r="H7851" s="1478"/>
    </row>
    <row r="7852" spans="1:8">
      <c r="A7852" s="1383"/>
      <c r="E7852" s="1478"/>
      <c r="H7852" s="1478"/>
    </row>
    <row r="7853" spans="1:8">
      <c r="A7853" s="1383"/>
      <c r="E7853" s="1478"/>
      <c r="H7853" s="1478"/>
    </row>
    <row r="7854" spans="1:8">
      <c r="A7854" s="1383"/>
      <c r="E7854" s="1478"/>
      <c r="H7854" s="1478"/>
    </row>
    <row r="7855" spans="1:8">
      <c r="A7855" s="1383"/>
      <c r="E7855" s="1478"/>
      <c r="H7855" s="1478"/>
    </row>
    <row r="7856" spans="1:8">
      <c r="A7856" s="1383"/>
      <c r="E7856" s="1478"/>
      <c r="H7856" s="1478"/>
    </row>
    <row r="7857" spans="1:8">
      <c r="A7857" s="1383"/>
      <c r="E7857" s="1478"/>
      <c r="H7857" s="1478"/>
    </row>
    <row r="7858" spans="1:8">
      <c r="A7858" s="1383"/>
      <c r="E7858" s="1478"/>
      <c r="H7858" s="1478"/>
    </row>
    <row r="7859" spans="1:8">
      <c r="A7859" s="1383"/>
      <c r="E7859" s="1478"/>
      <c r="H7859" s="1478"/>
    </row>
    <row r="7860" spans="1:8">
      <c r="A7860" s="1383"/>
      <c r="E7860" s="1478"/>
      <c r="H7860" s="1478"/>
    </row>
    <row r="7861" spans="1:8">
      <c r="A7861" s="1383"/>
      <c r="E7861" s="1478"/>
      <c r="H7861" s="1478"/>
    </row>
    <row r="7862" spans="1:8">
      <c r="A7862" s="1383"/>
      <c r="E7862" s="1478"/>
      <c r="H7862" s="1478"/>
    </row>
    <row r="7863" spans="1:8">
      <c r="A7863" s="1383"/>
      <c r="E7863" s="1478"/>
      <c r="H7863" s="1478"/>
    </row>
    <row r="7864" spans="1:8">
      <c r="A7864" s="1383"/>
      <c r="E7864" s="1478"/>
      <c r="H7864" s="1478"/>
    </row>
    <row r="7865" spans="1:8">
      <c r="A7865" s="1383"/>
      <c r="E7865" s="1478"/>
      <c r="H7865" s="1478"/>
    </row>
    <row r="7866" spans="1:8">
      <c r="A7866" s="1383"/>
      <c r="E7866" s="1478"/>
      <c r="H7866" s="1478"/>
    </row>
    <row r="7867" spans="1:8">
      <c r="A7867" s="1383"/>
      <c r="E7867" s="1478"/>
      <c r="H7867" s="1478"/>
    </row>
    <row r="7868" spans="1:8">
      <c r="A7868" s="1383"/>
      <c r="E7868" s="1478"/>
      <c r="H7868" s="1478"/>
    </row>
    <row r="7869" spans="1:8">
      <c r="A7869" s="1383"/>
      <c r="E7869" s="1478"/>
      <c r="H7869" s="1478"/>
    </row>
    <row r="7870" spans="1:8">
      <c r="A7870" s="1383"/>
      <c r="E7870" s="1478"/>
      <c r="H7870" s="1478"/>
    </row>
    <row r="7871" spans="1:8">
      <c r="A7871" s="1383"/>
      <c r="E7871" s="1478"/>
      <c r="H7871" s="1478"/>
    </row>
    <row r="7872" spans="1:8">
      <c r="A7872" s="1383"/>
      <c r="E7872" s="1478"/>
      <c r="H7872" s="1478"/>
    </row>
    <row r="7873" spans="1:8">
      <c r="A7873" s="1383"/>
      <c r="E7873" s="1478"/>
      <c r="H7873" s="1478"/>
    </row>
    <row r="7874" spans="1:8">
      <c r="A7874" s="1383"/>
      <c r="E7874" s="1478"/>
      <c r="H7874" s="1478"/>
    </row>
    <row r="7875" spans="1:8">
      <c r="A7875" s="1383"/>
      <c r="E7875" s="1478"/>
      <c r="H7875" s="1478"/>
    </row>
    <row r="7876" spans="1:8">
      <c r="A7876" s="1383"/>
      <c r="E7876" s="1478"/>
      <c r="H7876" s="1478"/>
    </row>
    <row r="7877" spans="1:8">
      <c r="A7877" s="1383"/>
      <c r="E7877" s="1478"/>
      <c r="H7877" s="1478"/>
    </row>
    <row r="7878" spans="1:8">
      <c r="A7878" s="1383"/>
      <c r="E7878" s="1478"/>
      <c r="H7878" s="1478"/>
    </row>
    <row r="7879" spans="1:8">
      <c r="A7879" s="1383"/>
      <c r="E7879" s="1478"/>
      <c r="H7879" s="1478"/>
    </row>
    <row r="7880" spans="1:8">
      <c r="A7880" s="1383"/>
      <c r="E7880" s="1478"/>
      <c r="H7880" s="1478"/>
    </row>
    <row r="7881" spans="1:8">
      <c r="A7881" s="1383"/>
      <c r="E7881" s="1478"/>
      <c r="H7881" s="1478"/>
    </row>
    <row r="7882" spans="1:8">
      <c r="A7882" s="1383"/>
      <c r="E7882" s="1478"/>
      <c r="H7882" s="1478"/>
    </row>
    <row r="7883" spans="1:8">
      <c r="A7883" s="1383"/>
      <c r="E7883" s="1478"/>
      <c r="H7883" s="1478"/>
    </row>
    <row r="7884" spans="1:8">
      <c r="A7884" s="1383"/>
      <c r="E7884" s="1478"/>
      <c r="H7884" s="1478"/>
    </row>
    <row r="7885" spans="1:8">
      <c r="A7885" s="1383"/>
      <c r="E7885" s="1478"/>
      <c r="H7885" s="1478"/>
    </row>
    <row r="7886" spans="1:8">
      <c r="A7886" s="1383"/>
      <c r="E7886" s="1478"/>
      <c r="H7886" s="1478"/>
    </row>
    <row r="7887" spans="1:8">
      <c r="A7887" s="1383"/>
      <c r="E7887" s="1478"/>
      <c r="H7887" s="1478"/>
    </row>
    <row r="7888" spans="1:8">
      <c r="A7888" s="1383"/>
      <c r="E7888" s="1478"/>
      <c r="H7888" s="1478"/>
    </row>
    <row r="7889" spans="1:8">
      <c r="A7889" s="1383"/>
      <c r="E7889" s="1478"/>
      <c r="H7889" s="1478"/>
    </row>
    <row r="7890" spans="1:8">
      <c r="A7890" s="1383"/>
      <c r="E7890" s="1478"/>
      <c r="H7890" s="1478"/>
    </row>
    <row r="7891" spans="1:8">
      <c r="A7891" s="1383"/>
      <c r="E7891" s="1478"/>
      <c r="H7891" s="1478"/>
    </row>
    <row r="7892" spans="1:8">
      <c r="A7892" s="1383"/>
      <c r="E7892" s="1478"/>
      <c r="H7892" s="1478"/>
    </row>
    <row r="7893" spans="1:8">
      <c r="A7893" s="1383"/>
      <c r="E7893" s="1478"/>
      <c r="H7893" s="1478"/>
    </row>
    <row r="7894" spans="1:8">
      <c r="A7894" s="1383"/>
      <c r="E7894" s="1478"/>
      <c r="H7894" s="1478"/>
    </row>
    <row r="7895" spans="1:8">
      <c r="A7895" s="1383"/>
      <c r="E7895" s="1478"/>
      <c r="H7895" s="1478"/>
    </row>
    <row r="7896" spans="1:8">
      <c r="A7896" s="1383"/>
      <c r="E7896" s="1478"/>
      <c r="H7896" s="1478"/>
    </row>
    <row r="7897" spans="1:8">
      <c r="A7897" s="1383"/>
      <c r="E7897" s="1478"/>
      <c r="H7897" s="1478"/>
    </row>
    <row r="7898" spans="1:8">
      <c r="A7898" s="1383"/>
      <c r="E7898" s="1478"/>
      <c r="H7898" s="1478"/>
    </row>
    <row r="7899" spans="1:8">
      <c r="A7899" s="1383"/>
      <c r="E7899" s="1478"/>
      <c r="H7899" s="1478"/>
    </row>
    <row r="7900" spans="1:8">
      <c r="A7900" s="1383"/>
      <c r="E7900" s="1478"/>
      <c r="H7900" s="1478"/>
    </row>
    <row r="7901" spans="1:8">
      <c r="A7901" s="1383"/>
      <c r="E7901" s="1478"/>
      <c r="H7901" s="1478"/>
    </row>
    <row r="7902" spans="1:8">
      <c r="A7902" s="1383"/>
      <c r="E7902" s="1478"/>
      <c r="H7902" s="1478"/>
    </row>
    <row r="7903" spans="1:8">
      <c r="A7903" s="1383"/>
      <c r="E7903" s="1478"/>
      <c r="H7903" s="1478"/>
    </row>
    <row r="7904" spans="1:8">
      <c r="A7904" s="1383"/>
      <c r="E7904" s="1478"/>
      <c r="H7904" s="1478"/>
    </row>
    <row r="7905" spans="1:8">
      <c r="A7905" s="1383"/>
      <c r="E7905" s="1478"/>
      <c r="H7905" s="1478"/>
    </row>
    <row r="7906" spans="1:8">
      <c r="A7906" s="1383"/>
      <c r="E7906" s="1478"/>
      <c r="H7906" s="1478"/>
    </row>
    <row r="7907" spans="1:8">
      <c r="A7907" s="1383"/>
      <c r="E7907" s="1478"/>
      <c r="H7907" s="1478"/>
    </row>
    <row r="7908" spans="1:8">
      <c r="A7908" s="1383"/>
      <c r="E7908" s="1478"/>
      <c r="H7908" s="1478"/>
    </row>
    <row r="7909" spans="1:8">
      <c r="A7909" s="1383"/>
      <c r="E7909" s="1478"/>
      <c r="H7909" s="1478"/>
    </row>
    <row r="7910" spans="1:8">
      <c r="A7910" s="1383"/>
      <c r="E7910" s="1478"/>
      <c r="H7910" s="1478"/>
    </row>
    <row r="7911" spans="1:8">
      <c r="A7911" s="1383"/>
      <c r="E7911" s="1478"/>
      <c r="H7911" s="1478"/>
    </row>
    <row r="7912" spans="1:8">
      <c r="A7912" s="1383"/>
      <c r="E7912" s="1478"/>
      <c r="H7912" s="1478"/>
    </row>
    <row r="7913" spans="1:8">
      <c r="A7913" s="1383"/>
      <c r="E7913" s="1478"/>
      <c r="H7913" s="1478"/>
    </row>
    <row r="7914" spans="1:8">
      <c r="A7914" s="1383"/>
      <c r="E7914" s="1478"/>
      <c r="H7914" s="1478"/>
    </row>
    <row r="7915" spans="1:8">
      <c r="A7915" s="1383"/>
      <c r="E7915" s="1478"/>
      <c r="H7915" s="1478"/>
    </row>
    <row r="7916" spans="1:8">
      <c r="A7916" s="1383"/>
      <c r="E7916" s="1478"/>
      <c r="H7916" s="1478"/>
    </row>
    <row r="7917" spans="1:8">
      <c r="A7917" s="1383"/>
      <c r="E7917" s="1478"/>
      <c r="H7917" s="1478"/>
    </row>
    <row r="7918" spans="1:8">
      <c r="A7918" s="1383"/>
      <c r="E7918" s="1478"/>
      <c r="H7918" s="1478"/>
    </row>
    <row r="7919" spans="1:8">
      <c r="A7919" s="1383"/>
      <c r="E7919" s="1478"/>
      <c r="H7919" s="1478"/>
    </row>
    <row r="7920" spans="1:8">
      <c r="A7920" s="1383"/>
      <c r="E7920" s="1478"/>
      <c r="H7920" s="1478"/>
    </row>
    <row r="7921" spans="1:8">
      <c r="A7921" s="1383"/>
      <c r="E7921" s="1478"/>
      <c r="H7921" s="1478"/>
    </row>
    <row r="7922" spans="1:8">
      <c r="A7922" s="1383"/>
      <c r="E7922" s="1478"/>
      <c r="H7922" s="1478"/>
    </row>
    <row r="7923" spans="1:8">
      <c r="A7923" s="1383"/>
      <c r="E7923" s="1478"/>
      <c r="H7923" s="1478"/>
    </row>
    <row r="7924" spans="1:8">
      <c r="A7924" s="1383"/>
      <c r="E7924" s="1478"/>
      <c r="H7924" s="1478"/>
    </row>
    <row r="7925" spans="1:8">
      <c r="A7925" s="1383"/>
      <c r="E7925" s="1478"/>
      <c r="H7925" s="1478"/>
    </row>
    <row r="7926" spans="1:8">
      <c r="A7926" s="1383"/>
      <c r="E7926" s="1478"/>
      <c r="H7926" s="1478"/>
    </row>
    <row r="7927" spans="1:8">
      <c r="A7927" s="1383"/>
      <c r="E7927" s="1478"/>
      <c r="H7927" s="1478"/>
    </row>
    <row r="7928" spans="1:8">
      <c r="A7928" s="1383"/>
      <c r="E7928" s="1478"/>
      <c r="H7928" s="1478"/>
    </row>
    <row r="7929" spans="1:8">
      <c r="A7929" s="1383"/>
      <c r="E7929" s="1478"/>
      <c r="H7929" s="1478"/>
    </row>
    <row r="7930" spans="1:8">
      <c r="A7930" s="1383"/>
      <c r="E7930" s="1478"/>
      <c r="H7930" s="1478"/>
    </row>
    <row r="7931" spans="1:8">
      <c r="A7931" s="1383"/>
      <c r="E7931" s="1478"/>
      <c r="H7931" s="1478"/>
    </row>
    <row r="7932" spans="1:8">
      <c r="A7932" s="1383"/>
      <c r="E7932" s="1478"/>
      <c r="H7932" s="1478"/>
    </row>
    <row r="7933" spans="1:8">
      <c r="A7933" s="1383"/>
      <c r="E7933" s="1478"/>
      <c r="H7933" s="1478"/>
    </row>
    <row r="7934" spans="1:8">
      <c r="A7934" s="1383"/>
      <c r="E7934" s="1478"/>
      <c r="H7934" s="1478"/>
    </row>
    <row r="7935" spans="1:8">
      <c r="A7935" s="1383"/>
      <c r="E7935" s="1478"/>
      <c r="H7935" s="1478"/>
    </row>
    <row r="7936" spans="1:8">
      <c r="A7936" s="1383"/>
      <c r="E7936" s="1478"/>
      <c r="H7936" s="1478"/>
    </row>
    <row r="7937" spans="1:8">
      <c r="A7937" s="1383"/>
      <c r="E7937" s="1478"/>
      <c r="H7937" s="1478"/>
    </row>
    <row r="7938" spans="1:8">
      <c r="A7938" s="1383"/>
      <c r="E7938" s="1478"/>
      <c r="H7938" s="1478"/>
    </row>
    <row r="7939" spans="1:8">
      <c r="A7939" s="1383"/>
      <c r="E7939" s="1478"/>
      <c r="H7939" s="1478"/>
    </row>
    <row r="7940" spans="1:8">
      <c r="A7940" s="1383"/>
      <c r="E7940" s="1478"/>
      <c r="H7940" s="1478"/>
    </row>
    <row r="7941" spans="1:8">
      <c r="A7941" s="1383"/>
      <c r="E7941" s="1478"/>
      <c r="H7941" s="1478"/>
    </row>
    <row r="7942" spans="1:8">
      <c r="A7942" s="1383"/>
      <c r="E7942" s="1478"/>
      <c r="H7942" s="1478"/>
    </row>
    <row r="7943" spans="1:8">
      <c r="A7943" s="1383"/>
      <c r="E7943" s="1478"/>
      <c r="H7943" s="1478"/>
    </row>
    <row r="7944" spans="1:8">
      <c r="A7944" s="1383"/>
      <c r="E7944" s="1478"/>
      <c r="H7944" s="1478"/>
    </row>
    <row r="7945" spans="1:8">
      <c r="A7945" s="1383"/>
      <c r="E7945" s="1478"/>
      <c r="H7945" s="1478"/>
    </row>
    <row r="7946" spans="1:8">
      <c r="A7946" s="1383"/>
      <c r="E7946" s="1478"/>
      <c r="H7946" s="1478"/>
    </row>
    <row r="7947" spans="1:8">
      <c r="A7947" s="1383"/>
      <c r="E7947" s="1478"/>
      <c r="H7947" s="1478"/>
    </row>
    <row r="7948" spans="1:8">
      <c r="A7948" s="1383"/>
      <c r="E7948" s="1478"/>
      <c r="H7948" s="1478"/>
    </row>
    <row r="7949" spans="1:8">
      <c r="A7949" s="1383"/>
      <c r="E7949" s="1478"/>
      <c r="H7949" s="1478"/>
    </row>
    <row r="7950" spans="1:8">
      <c r="A7950" s="1383"/>
      <c r="E7950" s="1478"/>
      <c r="H7950" s="1478"/>
    </row>
    <row r="7951" spans="1:8">
      <c r="A7951" s="1383"/>
      <c r="E7951" s="1478"/>
      <c r="H7951" s="1478"/>
    </row>
    <row r="7952" spans="1:8">
      <c r="A7952" s="1383"/>
      <c r="E7952" s="1478"/>
      <c r="H7952" s="1478"/>
    </row>
    <row r="7953" spans="1:8">
      <c r="A7953" s="1383"/>
      <c r="E7953" s="1478"/>
      <c r="H7953" s="1478"/>
    </row>
    <row r="7954" spans="1:8">
      <c r="A7954" s="1383"/>
      <c r="E7954" s="1478"/>
      <c r="H7954" s="1478"/>
    </row>
    <row r="7955" spans="1:8">
      <c r="A7955" s="1383"/>
      <c r="E7955" s="1478"/>
      <c r="H7955" s="1478"/>
    </row>
    <row r="7956" spans="1:8">
      <c r="A7956" s="1383"/>
      <c r="E7956" s="1478"/>
      <c r="H7956" s="1478"/>
    </row>
    <row r="7957" spans="1:8">
      <c r="A7957" s="1383"/>
      <c r="E7957" s="1478"/>
      <c r="H7957" s="1478"/>
    </row>
    <row r="7958" spans="1:8">
      <c r="A7958" s="1383"/>
      <c r="E7958" s="1478"/>
      <c r="H7958" s="1478"/>
    </row>
    <row r="7959" spans="1:8">
      <c r="A7959" s="1383"/>
      <c r="E7959" s="1478"/>
      <c r="H7959" s="1478"/>
    </row>
    <row r="7960" spans="1:8">
      <c r="A7960" s="1383"/>
      <c r="E7960" s="1478"/>
      <c r="H7960" s="1478"/>
    </row>
    <row r="7961" spans="1:8">
      <c r="A7961" s="1383"/>
      <c r="E7961" s="1478"/>
      <c r="H7961" s="1478"/>
    </row>
    <row r="7962" spans="1:8">
      <c r="A7962" s="1383"/>
      <c r="E7962" s="1478"/>
      <c r="H7962" s="1478"/>
    </row>
    <row r="7963" spans="1:8">
      <c r="A7963" s="1383"/>
      <c r="E7963" s="1478"/>
      <c r="H7963" s="1478"/>
    </row>
    <row r="7964" spans="1:8">
      <c r="A7964" s="1383"/>
      <c r="E7964" s="1478"/>
      <c r="H7964" s="1478"/>
    </row>
    <row r="7965" spans="1:8">
      <c r="A7965" s="1383"/>
      <c r="E7965" s="1478"/>
      <c r="H7965" s="1478"/>
    </row>
    <row r="7966" spans="1:8">
      <c r="A7966" s="1383"/>
      <c r="E7966" s="1478"/>
      <c r="H7966" s="1478"/>
    </row>
    <row r="7967" spans="1:8">
      <c r="A7967" s="1383"/>
      <c r="E7967" s="1478"/>
      <c r="H7967" s="1478"/>
    </row>
    <row r="7968" spans="1:8">
      <c r="A7968" s="1383"/>
      <c r="E7968" s="1478"/>
      <c r="H7968" s="1478"/>
    </row>
    <row r="7969" spans="1:8">
      <c r="A7969" s="1383"/>
      <c r="E7969" s="1478"/>
      <c r="H7969" s="1478"/>
    </row>
    <row r="7970" spans="1:8">
      <c r="A7970" s="1383"/>
      <c r="E7970" s="1478"/>
      <c r="H7970" s="1478"/>
    </row>
    <row r="7971" spans="1:8">
      <c r="A7971" s="1383"/>
      <c r="E7971" s="1478"/>
      <c r="H7971" s="1478"/>
    </row>
    <row r="7972" spans="1:8">
      <c r="A7972" s="1383"/>
      <c r="E7972" s="1478"/>
      <c r="H7972" s="1478"/>
    </row>
    <row r="7973" spans="1:8">
      <c r="A7973" s="1383"/>
      <c r="E7973" s="1478"/>
      <c r="H7973" s="1478"/>
    </row>
    <row r="7974" spans="1:8">
      <c r="A7974" s="1383"/>
      <c r="E7974" s="1478"/>
      <c r="H7974" s="1478"/>
    </row>
    <row r="7975" spans="1:8">
      <c r="A7975" s="1383"/>
      <c r="E7975" s="1478"/>
      <c r="H7975" s="1478"/>
    </row>
    <row r="7976" spans="1:8">
      <c r="A7976" s="1383"/>
      <c r="E7976" s="1478"/>
      <c r="H7976" s="1478"/>
    </row>
    <row r="7977" spans="1:8">
      <c r="A7977" s="1383"/>
      <c r="E7977" s="1478"/>
      <c r="H7977" s="1478"/>
    </row>
    <row r="7978" spans="1:8">
      <c r="A7978" s="1383"/>
      <c r="E7978" s="1478"/>
      <c r="H7978" s="1478"/>
    </row>
    <row r="7979" spans="1:8">
      <c r="A7979" s="1383"/>
      <c r="E7979" s="1478"/>
      <c r="H7979" s="1478"/>
    </row>
    <row r="7980" spans="1:8">
      <c r="A7980" s="1383"/>
      <c r="E7980" s="1478"/>
      <c r="H7980" s="1478"/>
    </row>
    <row r="7981" spans="1:8">
      <c r="A7981" s="1383"/>
      <c r="E7981" s="1478"/>
      <c r="H7981" s="1478"/>
    </row>
    <row r="7982" spans="1:8">
      <c r="A7982" s="1383"/>
      <c r="E7982" s="1478"/>
      <c r="H7982" s="1478"/>
    </row>
    <row r="7983" spans="1:8">
      <c r="A7983" s="1383"/>
      <c r="E7983" s="1478"/>
      <c r="H7983" s="1478"/>
    </row>
    <row r="7984" spans="1:8">
      <c r="A7984" s="1383"/>
      <c r="E7984" s="1478"/>
      <c r="H7984" s="1478"/>
    </row>
    <row r="7985" spans="1:8">
      <c r="A7985" s="1383"/>
      <c r="E7985" s="1478"/>
      <c r="H7985" s="1478"/>
    </row>
    <row r="7986" spans="1:8">
      <c r="A7986" s="1383"/>
      <c r="E7986" s="1478"/>
      <c r="H7986" s="1478"/>
    </row>
    <row r="7987" spans="1:8">
      <c r="A7987" s="1383"/>
      <c r="E7987" s="1478"/>
      <c r="H7987" s="1478"/>
    </row>
    <row r="7988" spans="1:8">
      <c r="A7988" s="1383"/>
      <c r="E7988" s="1478"/>
      <c r="H7988" s="1478"/>
    </row>
    <row r="7989" spans="1:8">
      <c r="A7989" s="1383"/>
      <c r="E7989" s="1478"/>
      <c r="H7989" s="1478"/>
    </row>
    <row r="7990" spans="1:8">
      <c r="A7990" s="1383"/>
      <c r="E7990" s="1478"/>
      <c r="H7990" s="1478"/>
    </row>
    <row r="7991" spans="1:8">
      <c r="A7991" s="1383"/>
      <c r="E7991" s="1478"/>
      <c r="H7991" s="1478"/>
    </row>
    <row r="7992" spans="1:8">
      <c r="A7992" s="1383"/>
      <c r="E7992" s="1478"/>
      <c r="H7992" s="1478"/>
    </row>
    <row r="7993" spans="1:8">
      <c r="A7993" s="1383"/>
      <c r="E7993" s="1478"/>
      <c r="H7993" s="1478"/>
    </row>
    <row r="7994" spans="1:8">
      <c r="A7994" s="1383"/>
      <c r="E7994" s="1478"/>
      <c r="H7994" s="1478"/>
    </row>
    <row r="7995" spans="1:8">
      <c r="A7995" s="1383"/>
      <c r="E7995" s="1478"/>
      <c r="H7995" s="1478"/>
    </row>
    <row r="7996" spans="1:8">
      <c r="A7996" s="1383"/>
      <c r="E7996" s="1478"/>
      <c r="H7996" s="1478"/>
    </row>
    <row r="7997" spans="1:8">
      <c r="A7997" s="1383"/>
      <c r="E7997" s="1478"/>
      <c r="H7997" s="1478"/>
    </row>
    <row r="7998" spans="1:8">
      <c r="A7998" s="1383"/>
      <c r="E7998" s="1478"/>
      <c r="H7998" s="1478"/>
    </row>
    <row r="7999" spans="1:8">
      <c r="A7999" s="1383"/>
      <c r="E7999" s="1478"/>
      <c r="H7999" s="1478"/>
    </row>
    <row r="8000" spans="1:8">
      <c r="A8000" s="1383"/>
      <c r="E8000" s="1478"/>
      <c r="H8000" s="1478"/>
    </row>
    <row r="8001" spans="1:8">
      <c r="A8001" s="1383"/>
      <c r="E8001" s="1478"/>
      <c r="H8001" s="1478"/>
    </row>
    <row r="8002" spans="1:8">
      <c r="A8002" s="1383"/>
      <c r="E8002" s="1478"/>
      <c r="H8002" s="1478"/>
    </row>
    <row r="8003" spans="1:8">
      <c r="A8003" s="1383"/>
      <c r="E8003" s="1478"/>
      <c r="H8003" s="1478"/>
    </row>
    <row r="8004" spans="1:8">
      <c r="A8004" s="1383"/>
      <c r="E8004" s="1478"/>
      <c r="H8004" s="1478"/>
    </row>
    <row r="8005" spans="1:8">
      <c r="A8005" s="1383"/>
      <c r="E8005" s="1478"/>
      <c r="H8005" s="1478"/>
    </row>
    <row r="8006" spans="1:8">
      <c r="A8006" s="1383"/>
      <c r="E8006" s="1478"/>
      <c r="H8006" s="1478"/>
    </row>
    <row r="8007" spans="1:8">
      <c r="A8007" s="1383"/>
      <c r="E8007" s="1478"/>
      <c r="H8007" s="1478"/>
    </row>
    <row r="8008" spans="1:8">
      <c r="A8008" s="1383"/>
      <c r="E8008" s="1478"/>
      <c r="H8008" s="1478"/>
    </row>
    <row r="8009" spans="1:8">
      <c r="A8009" s="1383"/>
      <c r="E8009" s="1478"/>
      <c r="H8009" s="1478"/>
    </row>
    <row r="8010" spans="1:8">
      <c r="A8010" s="1383"/>
      <c r="E8010" s="1478"/>
      <c r="H8010" s="1478"/>
    </row>
    <row r="8011" spans="1:8">
      <c r="A8011" s="1383"/>
      <c r="E8011" s="1478"/>
      <c r="H8011" s="1478"/>
    </row>
    <row r="8012" spans="1:8">
      <c r="A8012" s="1383"/>
      <c r="E8012" s="1478"/>
      <c r="H8012" s="1478"/>
    </row>
    <row r="8013" spans="1:8">
      <c r="A8013" s="1383"/>
      <c r="E8013" s="1478"/>
      <c r="H8013" s="1478"/>
    </row>
    <row r="8014" spans="1:8">
      <c r="A8014" s="1383"/>
      <c r="E8014" s="1478"/>
      <c r="H8014" s="1478"/>
    </row>
    <row r="8015" spans="1:8">
      <c r="A8015" s="1383"/>
      <c r="E8015" s="1478"/>
      <c r="H8015" s="1478"/>
    </row>
    <row r="8016" spans="1:8">
      <c r="A8016" s="1383"/>
      <c r="E8016" s="1478"/>
      <c r="H8016" s="1478"/>
    </row>
    <row r="8017" spans="1:8">
      <c r="A8017" s="1383"/>
      <c r="E8017" s="1478"/>
      <c r="H8017" s="1478"/>
    </row>
    <row r="8018" spans="1:8">
      <c r="A8018" s="1383"/>
      <c r="E8018" s="1478"/>
      <c r="H8018" s="1478"/>
    </row>
    <row r="8019" spans="1:8">
      <c r="A8019" s="1383"/>
      <c r="E8019" s="1478"/>
      <c r="H8019" s="1478"/>
    </row>
    <row r="8020" spans="1:8">
      <c r="A8020" s="1383"/>
      <c r="E8020" s="1478"/>
      <c r="H8020" s="1478"/>
    </row>
    <row r="8021" spans="1:8">
      <c r="A8021" s="1383"/>
      <c r="E8021" s="1478"/>
      <c r="H8021" s="1478"/>
    </row>
    <row r="8022" spans="1:8">
      <c r="A8022" s="1383"/>
      <c r="E8022" s="1478"/>
      <c r="H8022" s="1478"/>
    </row>
    <row r="8023" spans="1:8">
      <c r="A8023" s="1383"/>
      <c r="E8023" s="1478"/>
      <c r="H8023" s="1478"/>
    </row>
    <row r="8024" spans="1:8">
      <c r="A8024" s="1383"/>
      <c r="E8024" s="1478"/>
      <c r="H8024" s="1478"/>
    </row>
    <row r="8025" spans="1:8">
      <c r="A8025" s="1383"/>
      <c r="E8025" s="1478"/>
      <c r="H8025" s="1478"/>
    </row>
    <row r="8026" spans="1:8">
      <c r="A8026" s="1383"/>
      <c r="E8026" s="1478"/>
      <c r="H8026" s="1478"/>
    </row>
    <row r="8027" spans="1:8">
      <c r="A8027" s="1383"/>
      <c r="E8027" s="1478"/>
      <c r="H8027" s="1478"/>
    </row>
    <row r="8028" spans="1:8">
      <c r="A8028" s="1383"/>
      <c r="E8028" s="1478"/>
      <c r="H8028" s="1478"/>
    </row>
    <row r="8029" spans="1:8">
      <c r="A8029" s="1383"/>
      <c r="E8029" s="1478"/>
      <c r="H8029" s="1478"/>
    </row>
    <row r="8030" spans="1:8">
      <c r="A8030" s="1383"/>
      <c r="E8030" s="1478"/>
      <c r="H8030" s="1478"/>
    </row>
    <row r="8031" spans="1:8">
      <c r="A8031" s="1383"/>
      <c r="E8031" s="1478"/>
      <c r="H8031" s="1478"/>
    </row>
    <row r="8032" spans="1:8">
      <c r="A8032" s="1383"/>
      <c r="E8032" s="1478"/>
      <c r="H8032" s="1478"/>
    </row>
    <row r="8033" spans="1:8">
      <c r="A8033" s="1383"/>
      <c r="E8033" s="1478"/>
      <c r="H8033" s="1478"/>
    </row>
    <row r="8034" spans="1:8">
      <c r="A8034" s="1383"/>
      <c r="E8034" s="1478"/>
      <c r="H8034" s="1478"/>
    </row>
    <row r="8035" spans="1:8">
      <c r="A8035" s="1383"/>
      <c r="E8035" s="1478"/>
      <c r="H8035" s="1478"/>
    </row>
    <row r="8036" spans="1:8">
      <c r="A8036" s="1383"/>
      <c r="E8036" s="1478"/>
      <c r="H8036" s="1478"/>
    </row>
    <row r="8037" spans="1:8">
      <c r="A8037" s="1383"/>
      <c r="E8037" s="1478"/>
      <c r="H8037" s="1478"/>
    </row>
    <row r="8038" spans="1:8">
      <c r="A8038" s="1383"/>
      <c r="E8038" s="1478"/>
      <c r="H8038" s="1478"/>
    </row>
    <row r="8039" spans="1:8">
      <c r="A8039" s="1383"/>
      <c r="E8039" s="1478"/>
      <c r="H8039" s="1478"/>
    </row>
    <row r="8040" spans="1:8">
      <c r="A8040" s="1383"/>
      <c r="E8040" s="1478"/>
      <c r="H8040" s="1478"/>
    </row>
    <row r="8041" spans="1:8">
      <c r="A8041" s="1383"/>
      <c r="E8041" s="1478"/>
      <c r="H8041" s="1478"/>
    </row>
    <row r="8042" spans="1:8">
      <c r="A8042" s="1383"/>
      <c r="E8042" s="1478"/>
      <c r="H8042" s="1478"/>
    </row>
    <row r="8043" spans="1:8">
      <c r="A8043" s="1383"/>
      <c r="E8043" s="1478"/>
      <c r="H8043" s="1478"/>
    </row>
    <row r="8044" spans="1:8">
      <c r="A8044" s="1383"/>
      <c r="E8044" s="1478"/>
      <c r="H8044" s="1478"/>
    </row>
    <row r="8045" spans="1:8">
      <c r="A8045" s="1383"/>
      <c r="E8045" s="1478"/>
      <c r="H8045" s="1478"/>
    </row>
    <row r="8046" spans="1:8">
      <c r="A8046" s="1383"/>
      <c r="E8046" s="1478"/>
      <c r="H8046" s="1478"/>
    </row>
    <row r="8047" spans="1:8">
      <c r="A8047" s="1383"/>
      <c r="E8047" s="1478"/>
      <c r="H8047" s="1478"/>
    </row>
    <row r="8048" spans="1:8">
      <c r="A8048" s="1383"/>
      <c r="E8048" s="1478"/>
      <c r="H8048" s="1478"/>
    </row>
    <row r="8049" spans="1:8">
      <c r="A8049" s="1383"/>
      <c r="E8049" s="1478"/>
      <c r="H8049" s="1478"/>
    </row>
    <row r="8050" spans="1:8">
      <c r="A8050" s="1383"/>
      <c r="E8050" s="1478"/>
      <c r="H8050" s="1478"/>
    </row>
    <row r="8051" spans="1:8">
      <c r="A8051" s="1383"/>
      <c r="E8051" s="1478"/>
      <c r="H8051" s="1478"/>
    </row>
    <row r="8052" spans="1:8">
      <c r="A8052" s="1383"/>
      <c r="E8052" s="1478"/>
      <c r="H8052" s="1478"/>
    </row>
    <row r="8053" spans="1:8">
      <c r="A8053" s="1383"/>
      <c r="E8053" s="1478"/>
      <c r="H8053" s="1478"/>
    </row>
    <row r="8054" spans="1:8">
      <c r="A8054" s="1383"/>
      <c r="E8054" s="1478"/>
      <c r="H8054" s="1478"/>
    </row>
    <row r="8055" spans="1:8">
      <c r="A8055" s="1383"/>
      <c r="E8055" s="1478"/>
      <c r="H8055" s="1478"/>
    </row>
    <row r="8056" spans="1:8">
      <c r="A8056" s="1383"/>
      <c r="E8056" s="1478"/>
      <c r="H8056" s="1478"/>
    </row>
    <row r="8057" spans="1:8">
      <c r="A8057" s="1383"/>
      <c r="E8057" s="1478"/>
      <c r="H8057" s="1478"/>
    </row>
    <row r="8058" spans="1:8">
      <c r="A8058" s="1383"/>
      <c r="E8058" s="1478"/>
      <c r="H8058" s="1478"/>
    </row>
    <row r="8059" spans="1:8">
      <c r="A8059" s="1383"/>
      <c r="E8059" s="1478"/>
      <c r="H8059" s="1478"/>
    </row>
    <row r="8060" spans="1:8">
      <c r="A8060" s="1383"/>
      <c r="E8060" s="1478"/>
      <c r="H8060" s="1478"/>
    </row>
    <row r="8061" spans="1:8">
      <c r="A8061" s="1383"/>
      <c r="E8061" s="1478"/>
      <c r="H8061" s="1478"/>
    </row>
    <row r="8062" spans="1:8">
      <c r="A8062" s="1383"/>
      <c r="E8062" s="1478"/>
      <c r="H8062" s="1478"/>
    </row>
    <row r="8063" spans="1:8">
      <c r="A8063" s="1383"/>
      <c r="E8063" s="1478"/>
      <c r="H8063" s="1478"/>
    </row>
    <row r="8064" spans="1:8">
      <c r="A8064" s="1383"/>
      <c r="E8064" s="1478"/>
      <c r="H8064" s="1478"/>
    </row>
    <row r="8065" spans="1:8">
      <c r="A8065" s="1383"/>
      <c r="E8065" s="1478"/>
      <c r="H8065" s="1478"/>
    </row>
    <row r="8066" spans="1:8">
      <c r="A8066" s="1383"/>
      <c r="E8066" s="1478"/>
      <c r="H8066" s="1478"/>
    </row>
    <row r="8067" spans="1:8">
      <c r="A8067" s="1383"/>
      <c r="E8067" s="1478"/>
      <c r="H8067" s="1478"/>
    </row>
    <row r="8068" spans="1:8">
      <c r="A8068" s="1383"/>
      <c r="E8068" s="1478"/>
      <c r="H8068" s="1478"/>
    </row>
    <row r="8069" spans="1:8">
      <c r="A8069" s="1383"/>
      <c r="E8069" s="1478"/>
      <c r="H8069" s="1478"/>
    </row>
    <row r="8070" spans="1:8">
      <c r="A8070" s="1383"/>
      <c r="E8070" s="1478"/>
      <c r="H8070" s="1478"/>
    </row>
    <row r="8071" spans="1:8">
      <c r="A8071" s="1383"/>
      <c r="E8071" s="1478"/>
      <c r="H8071" s="1478"/>
    </row>
    <row r="8072" spans="1:8">
      <c r="A8072" s="1383"/>
      <c r="E8072" s="1478"/>
      <c r="H8072" s="1478"/>
    </row>
    <row r="8073" spans="1:8">
      <c r="A8073" s="1383"/>
      <c r="E8073" s="1478"/>
      <c r="H8073" s="1478"/>
    </row>
    <row r="8074" spans="1:8">
      <c r="A8074" s="1383"/>
      <c r="E8074" s="1478"/>
      <c r="H8074" s="1478"/>
    </row>
    <row r="8075" spans="1:8">
      <c r="A8075" s="1383"/>
      <c r="E8075" s="1478"/>
      <c r="H8075" s="1478"/>
    </row>
    <row r="8076" spans="1:8">
      <c r="A8076" s="1383"/>
      <c r="E8076" s="1478"/>
      <c r="H8076" s="1478"/>
    </row>
    <row r="8077" spans="1:8">
      <c r="A8077" s="1383"/>
      <c r="E8077" s="1478"/>
      <c r="H8077" s="1478"/>
    </row>
    <row r="8078" spans="1:8">
      <c r="A8078" s="1383"/>
      <c r="E8078" s="1478"/>
      <c r="H8078" s="1478"/>
    </row>
    <row r="8079" spans="1:8">
      <c r="A8079" s="1383"/>
      <c r="E8079" s="1478"/>
      <c r="H8079" s="1478"/>
    </row>
    <row r="8080" spans="1:8">
      <c r="A8080" s="1383"/>
      <c r="E8080" s="1478"/>
      <c r="H8080" s="1478"/>
    </row>
    <row r="8081" spans="1:8">
      <c r="A8081" s="1383"/>
      <c r="E8081" s="1478"/>
      <c r="H8081" s="1478"/>
    </row>
    <row r="8082" spans="1:8">
      <c r="A8082" s="1383"/>
      <c r="E8082" s="1478"/>
      <c r="H8082" s="1478"/>
    </row>
    <row r="8083" spans="1:8">
      <c r="A8083" s="1383"/>
      <c r="E8083" s="1478"/>
      <c r="H8083" s="1478"/>
    </row>
    <row r="8084" spans="1:8">
      <c r="A8084" s="1383"/>
      <c r="E8084" s="1478"/>
      <c r="H8084" s="1478"/>
    </row>
    <row r="8085" spans="1:8">
      <c r="A8085" s="1383"/>
      <c r="E8085" s="1478"/>
      <c r="H8085" s="1478"/>
    </row>
    <row r="8086" spans="1:8">
      <c r="A8086" s="1383"/>
      <c r="E8086" s="1478"/>
      <c r="H8086" s="1478"/>
    </row>
    <row r="8087" spans="1:8">
      <c r="A8087" s="1383"/>
      <c r="E8087" s="1478"/>
      <c r="H8087" s="1478"/>
    </row>
    <row r="8088" spans="1:8">
      <c r="A8088" s="1383"/>
      <c r="E8088" s="1478"/>
      <c r="H8088" s="1478"/>
    </row>
    <row r="8089" spans="1:8">
      <c r="A8089" s="1383"/>
      <c r="E8089" s="1478"/>
      <c r="H8089" s="1478"/>
    </row>
    <row r="8090" spans="1:8">
      <c r="A8090" s="1383"/>
      <c r="E8090" s="1478"/>
      <c r="H8090" s="1478"/>
    </row>
    <row r="8091" spans="1:8">
      <c r="A8091" s="1383"/>
      <c r="E8091" s="1478"/>
      <c r="H8091" s="1478"/>
    </row>
    <row r="8092" spans="1:8">
      <c r="A8092" s="1383"/>
      <c r="E8092" s="1478"/>
      <c r="H8092" s="1478"/>
    </row>
    <row r="8093" spans="1:8">
      <c r="A8093" s="1383"/>
      <c r="E8093" s="1478"/>
      <c r="H8093" s="1478"/>
    </row>
    <row r="8094" spans="1:8">
      <c r="A8094" s="1383"/>
      <c r="E8094" s="1478"/>
      <c r="H8094" s="1478"/>
    </row>
    <row r="8095" spans="1:8">
      <c r="A8095" s="1383"/>
      <c r="E8095" s="1478"/>
      <c r="H8095" s="1478"/>
    </row>
    <row r="8096" spans="1:8">
      <c r="A8096" s="1383"/>
      <c r="E8096" s="1478"/>
      <c r="H8096" s="1478"/>
    </row>
    <row r="8097" spans="1:8">
      <c r="A8097" s="1383"/>
      <c r="E8097" s="1478"/>
      <c r="H8097" s="1478"/>
    </row>
    <row r="8098" spans="1:8">
      <c r="A8098" s="1383"/>
      <c r="E8098" s="1478"/>
      <c r="H8098" s="1478"/>
    </row>
    <row r="8099" spans="1:8">
      <c r="A8099" s="1383"/>
      <c r="E8099" s="1478"/>
      <c r="H8099" s="1478"/>
    </row>
    <row r="8100" spans="1:8">
      <c r="A8100" s="1383"/>
      <c r="E8100" s="1478"/>
      <c r="H8100" s="1478"/>
    </row>
    <row r="8101" spans="1:8">
      <c r="A8101" s="1383"/>
      <c r="E8101" s="1478"/>
      <c r="H8101" s="1478"/>
    </row>
    <row r="8102" spans="1:8">
      <c r="A8102" s="1383"/>
      <c r="E8102" s="1478"/>
      <c r="H8102" s="1478"/>
    </row>
    <row r="8103" spans="1:8">
      <c r="A8103" s="1383"/>
      <c r="E8103" s="1478"/>
      <c r="H8103" s="1478"/>
    </row>
    <row r="8104" spans="1:8">
      <c r="A8104" s="1383"/>
      <c r="E8104" s="1478"/>
      <c r="H8104" s="1478"/>
    </row>
    <row r="8105" spans="1:8">
      <c r="A8105" s="1383"/>
      <c r="E8105" s="1478"/>
      <c r="H8105" s="1478"/>
    </row>
    <row r="8106" spans="1:8">
      <c r="A8106" s="1383"/>
      <c r="E8106" s="1478"/>
      <c r="H8106" s="1478"/>
    </row>
    <row r="8107" spans="1:8">
      <c r="A8107" s="1383"/>
      <c r="E8107" s="1478"/>
      <c r="H8107" s="1478"/>
    </row>
    <row r="8108" spans="1:8">
      <c r="A8108" s="1383"/>
      <c r="E8108" s="1478"/>
      <c r="H8108" s="1478"/>
    </row>
    <row r="8109" spans="1:8">
      <c r="A8109" s="1383"/>
      <c r="E8109" s="1478"/>
      <c r="H8109" s="1478"/>
    </row>
    <row r="8110" spans="1:8">
      <c r="A8110" s="1383"/>
      <c r="E8110" s="1478"/>
      <c r="H8110" s="1478"/>
    </row>
    <row r="8111" spans="1:8">
      <c r="A8111" s="1383"/>
      <c r="E8111" s="1478"/>
      <c r="H8111" s="1478"/>
    </row>
    <row r="8112" spans="1:8">
      <c r="A8112" s="1383"/>
      <c r="E8112" s="1478"/>
      <c r="H8112" s="1478"/>
    </row>
    <row r="8113" spans="1:8">
      <c r="A8113" s="1383"/>
      <c r="E8113" s="1478"/>
      <c r="H8113" s="1478"/>
    </row>
    <row r="8114" spans="1:8">
      <c r="A8114" s="1383"/>
      <c r="E8114" s="1478"/>
      <c r="H8114" s="1478"/>
    </row>
    <row r="8115" spans="1:8">
      <c r="A8115" s="1383"/>
      <c r="E8115" s="1478"/>
      <c r="H8115" s="1478"/>
    </row>
    <row r="8116" spans="1:8">
      <c r="A8116" s="1383"/>
      <c r="E8116" s="1478"/>
      <c r="H8116" s="1478"/>
    </row>
    <row r="8117" spans="1:8">
      <c r="A8117" s="1383"/>
      <c r="E8117" s="1478"/>
      <c r="H8117" s="1478"/>
    </row>
    <row r="8118" spans="1:8">
      <c r="A8118" s="1383"/>
      <c r="E8118" s="1478"/>
      <c r="H8118" s="1478"/>
    </row>
    <row r="8119" spans="1:8">
      <c r="A8119" s="1383"/>
      <c r="E8119" s="1478"/>
      <c r="H8119" s="1478"/>
    </row>
    <row r="8120" spans="1:8">
      <c r="A8120" s="1383"/>
      <c r="E8120" s="1478"/>
      <c r="H8120" s="1478"/>
    </row>
    <row r="8121" spans="1:8">
      <c r="A8121" s="1383"/>
      <c r="E8121" s="1478"/>
      <c r="H8121" s="1478"/>
    </row>
    <row r="8122" spans="1:8">
      <c r="A8122" s="1383"/>
      <c r="E8122" s="1478"/>
      <c r="H8122" s="1478"/>
    </row>
    <row r="8123" spans="1:8">
      <c r="A8123" s="1383"/>
      <c r="E8123" s="1478"/>
      <c r="H8123" s="1478"/>
    </row>
    <row r="8124" spans="1:8">
      <c r="A8124" s="1383"/>
      <c r="E8124" s="1478"/>
      <c r="H8124" s="1478"/>
    </row>
    <row r="8125" spans="1:8">
      <c r="A8125" s="1383"/>
      <c r="E8125" s="1478"/>
      <c r="H8125" s="1478"/>
    </row>
    <row r="8126" spans="1:8">
      <c r="A8126" s="1383"/>
      <c r="E8126" s="1478"/>
      <c r="H8126" s="1478"/>
    </row>
    <row r="8127" spans="1:8">
      <c r="A8127" s="1383"/>
      <c r="E8127" s="1478"/>
      <c r="H8127" s="1478"/>
    </row>
    <row r="8128" spans="1:8">
      <c r="A8128" s="1383"/>
      <c r="E8128" s="1478"/>
      <c r="H8128" s="1478"/>
    </row>
    <row r="8129" spans="1:8">
      <c r="A8129" s="1383"/>
      <c r="E8129" s="1478"/>
      <c r="H8129" s="1478"/>
    </row>
    <row r="8130" spans="1:8">
      <c r="A8130" s="1383"/>
      <c r="E8130" s="1478"/>
      <c r="H8130" s="1478"/>
    </row>
    <row r="8131" spans="1:8">
      <c r="A8131" s="1383"/>
      <c r="E8131" s="1478"/>
      <c r="H8131" s="1478"/>
    </row>
    <row r="8132" spans="1:8">
      <c r="A8132" s="1383"/>
      <c r="E8132" s="1478"/>
      <c r="H8132" s="1478"/>
    </row>
    <row r="8133" spans="1:8">
      <c r="A8133" s="1383"/>
      <c r="E8133" s="1478"/>
      <c r="H8133" s="1478"/>
    </row>
    <row r="8134" spans="1:8">
      <c r="A8134" s="1383"/>
      <c r="E8134" s="1478"/>
      <c r="H8134" s="1478"/>
    </row>
    <row r="8135" spans="1:8">
      <c r="A8135" s="1383"/>
      <c r="E8135" s="1478"/>
      <c r="H8135" s="1478"/>
    </row>
    <row r="8136" spans="1:8">
      <c r="A8136" s="1383"/>
      <c r="E8136" s="1478"/>
      <c r="H8136" s="1478"/>
    </row>
    <row r="8137" spans="1:8">
      <c r="A8137" s="1383"/>
      <c r="E8137" s="1478"/>
      <c r="H8137" s="1478"/>
    </row>
    <row r="8138" spans="1:8">
      <c r="A8138" s="1383"/>
      <c r="E8138" s="1478"/>
      <c r="H8138" s="1478"/>
    </row>
    <row r="8139" spans="1:8">
      <c r="A8139" s="1383"/>
      <c r="E8139" s="1478"/>
      <c r="H8139" s="1478"/>
    </row>
    <row r="8140" spans="1:8">
      <c r="A8140" s="1383"/>
      <c r="E8140" s="1478"/>
      <c r="H8140" s="1478"/>
    </row>
    <row r="8141" spans="1:8">
      <c r="A8141" s="1383"/>
      <c r="E8141" s="1478"/>
      <c r="H8141" s="1478"/>
    </row>
    <row r="8142" spans="1:8">
      <c r="A8142" s="1383"/>
      <c r="E8142" s="1478"/>
      <c r="H8142" s="1478"/>
    </row>
    <row r="8143" spans="1:8">
      <c r="A8143" s="1383"/>
      <c r="E8143" s="1478"/>
      <c r="H8143" s="1478"/>
    </row>
    <row r="8144" spans="1:8">
      <c r="A8144" s="1383"/>
      <c r="E8144" s="1478"/>
      <c r="H8144" s="1478"/>
    </row>
    <row r="8145" spans="1:8">
      <c r="A8145" s="1383"/>
      <c r="E8145" s="1478"/>
      <c r="H8145" s="1478"/>
    </row>
    <row r="8146" spans="1:8">
      <c r="A8146" s="1383"/>
      <c r="E8146" s="1478"/>
      <c r="H8146" s="1478"/>
    </row>
    <row r="8147" spans="1:8">
      <c r="A8147" s="1383"/>
      <c r="E8147" s="1478"/>
      <c r="H8147" s="1478"/>
    </row>
    <row r="8148" spans="1:8">
      <c r="A8148" s="1383"/>
      <c r="E8148" s="1478"/>
      <c r="H8148" s="1478"/>
    </row>
    <row r="8149" spans="1:8">
      <c r="A8149" s="1383"/>
      <c r="E8149" s="1478"/>
      <c r="H8149" s="1478"/>
    </row>
    <row r="8150" spans="1:8">
      <c r="A8150" s="1383"/>
      <c r="E8150" s="1478"/>
      <c r="H8150" s="1478"/>
    </row>
    <row r="8151" spans="1:8">
      <c r="A8151" s="1383"/>
      <c r="E8151" s="1478"/>
      <c r="H8151" s="1478"/>
    </row>
    <row r="8152" spans="1:8">
      <c r="A8152" s="1383"/>
      <c r="E8152" s="1478"/>
      <c r="H8152" s="1478"/>
    </row>
    <row r="8153" spans="1:8">
      <c r="A8153" s="1383"/>
      <c r="E8153" s="1478"/>
      <c r="H8153" s="1478"/>
    </row>
    <row r="8154" spans="1:8">
      <c r="A8154" s="1383"/>
      <c r="E8154" s="1478"/>
      <c r="H8154" s="1478"/>
    </row>
    <row r="8155" spans="1:8">
      <c r="A8155" s="1383"/>
      <c r="E8155" s="1478"/>
      <c r="H8155" s="1478"/>
    </row>
    <row r="8156" spans="1:8">
      <c r="A8156" s="1383"/>
      <c r="E8156" s="1478"/>
      <c r="H8156" s="1478"/>
    </row>
    <row r="8157" spans="1:8">
      <c r="A8157" s="1383"/>
      <c r="E8157" s="1478"/>
      <c r="H8157" s="1478"/>
    </row>
    <row r="8158" spans="1:8">
      <c r="A8158" s="1383"/>
      <c r="E8158" s="1478"/>
      <c r="H8158" s="1478"/>
    </row>
    <row r="8159" spans="1:8">
      <c r="A8159" s="1383"/>
      <c r="E8159" s="1478"/>
      <c r="H8159" s="1478"/>
    </row>
    <row r="8160" spans="1:8">
      <c r="A8160" s="1383"/>
      <c r="E8160" s="1478"/>
      <c r="H8160" s="1478"/>
    </row>
    <row r="8161" spans="1:8">
      <c r="A8161" s="1383"/>
      <c r="E8161" s="1478"/>
      <c r="H8161" s="1478"/>
    </row>
    <row r="8162" spans="1:8">
      <c r="A8162" s="1383"/>
      <c r="E8162" s="1478"/>
      <c r="H8162" s="1478"/>
    </row>
    <row r="8163" spans="1:8">
      <c r="A8163" s="1383"/>
      <c r="E8163" s="1478"/>
      <c r="H8163" s="1478"/>
    </row>
    <row r="8164" spans="1:8">
      <c r="A8164" s="1383"/>
      <c r="E8164" s="1478"/>
      <c r="H8164" s="1478"/>
    </row>
    <row r="8165" spans="1:8">
      <c r="A8165" s="1383"/>
      <c r="E8165" s="1478"/>
      <c r="H8165" s="1478"/>
    </row>
    <row r="8166" spans="1:8">
      <c r="A8166" s="1383"/>
      <c r="E8166" s="1478"/>
      <c r="H8166" s="1478"/>
    </row>
    <row r="8167" spans="1:8">
      <c r="A8167" s="1383"/>
      <c r="E8167" s="1478"/>
      <c r="H8167" s="1478"/>
    </row>
    <row r="8168" spans="1:8">
      <c r="A8168" s="1383"/>
      <c r="E8168" s="1478"/>
      <c r="H8168" s="1478"/>
    </row>
    <row r="8169" spans="1:8">
      <c r="A8169" s="1383"/>
      <c r="E8169" s="1478"/>
      <c r="H8169" s="1478"/>
    </row>
    <row r="8170" spans="1:8">
      <c r="A8170" s="1383"/>
      <c r="E8170" s="1478"/>
      <c r="H8170" s="1478"/>
    </row>
    <row r="8171" spans="1:8">
      <c r="A8171" s="1383"/>
      <c r="E8171" s="1478"/>
      <c r="H8171" s="1478"/>
    </row>
    <row r="8172" spans="1:8">
      <c r="A8172" s="1383"/>
      <c r="E8172" s="1478"/>
      <c r="H8172" s="1478"/>
    </row>
    <row r="8173" spans="1:8">
      <c r="A8173" s="1383"/>
      <c r="E8173" s="1478"/>
      <c r="H8173" s="1478"/>
    </row>
    <row r="8174" spans="1:8">
      <c r="A8174" s="1383"/>
      <c r="E8174" s="1478"/>
      <c r="H8174" s="1478"/>
    </row>
    <row r="8175" spans="1:8">
      <c r="A8175" s="1383"/>
      <c r="E8175" s="1478"/>
      <c r="H8175" s="1478"/>
    </row>
    <row r="8176" spans="1:8">
      <c r="A8176" s="1383"/>
      <c r="E8176" s="1478"/>
      <c r="H8176" s="1478"/>
    </row>
    <row r="8177" spans="1:8">
      <c r="A8177" s="1383"/>
      <c r="E8177" s="1478"/>
      <c r="H8177" s="1478"/>
    </row>
    <row r="8178" spans="1:8">
      <c r="A8178" s="1383"/>
      <c r="E8178" s="1478"/>
      <c r="H8178" s="1478"/>
    </row>
    <row r="8179" spans="1:8">
      <c r="A8179" s="1383"/>
      <c r="E8179" s="1478"/>
      <c r="H8179" s="1478"/>
    </row>
    <row r="8180" spans="1:8">
      <c r="A8180" s="1383"/>
      <c r="E8180" s="1478"/>
      <c r="H8180" s="1478"/>
    </row>
    <row r="8181" spans="1:8">
      <c r="A8181" s="1383"/>
      <c r="E8181" s="1478"/>
      <c r="H8181" s="1478"/>
    </row>
    <row r="8182" spans="1:8">
      <c r="A8182" s="1383"/>
      <c r="E8182" s="1478"/>
      <c r="H8182" s="1478"/>
    </row>
    <row r="8183" spans="1:8">
      <c r="A8183" s="1383"/>
      <c r="E8183" s="1478"/>
      <c r="H8183" s="1478"/>
    </row>
    <row r="8184" spans="1:8">
      <c r="A8184" s="1383"/>
      <c r="E8184" s="1478"/>
      <c r="H8184" s="1478"/>
    </row>
    <row r="8185" spans="1:8">
      <c r="A8185" s="1383"/>
      <c r="E8185" s="1478"/>
      <c r="H8185" s="1478"/>
    </row>
    <row r="8186" spans="1:8">
      <c r="A8186" s="1383"/>
      <c r="E8186" s="1478"/>
      <c r="H8186" s="1478"/>
    </row>
    <row r="8187" spans="1:8">
      <c r="A8187" s="1383"/>
      <c r="E8187" s="1478"/>
      <c r="H8187" s="1478"/>
    </row>
    <row r="8188" spans="1:8">
      <c r="A8188" s="1383"/>
      <c r="E8188" s="1478"/>
      <c r="H8188" s="1478"/>
    </row>
    <row r="8189" spans="1:8">
      <c r="A8189" s="1383"/>
      <c r="E8189" s="1478"/>
      <c r="H8189" s="1478"/>
    </row>
    <row r="8190" spans="1:8">
      <c r="A8190" s="1383"/>
      <c r="E8190" s="1478"/>
      <c r="H8190" s="1478"/>
    </row>
    <row r="8191" spans="1:8">
      <c r="A8191" s="1383"/>
      <c r="E8191" s="1478"/>
      <c r="H8191" s="1478"/>
    </row>
    <row r="8192" spans="1:8">
      <c r="A8192" s="1383"/>
      <c r="E8192" s="1478"/>
      <c r="H8192" s="1478"/>
    </row>
    <row r="8193" spans="1:8">
      <c r="A8193" s="1383"/>
      <c r="E8193" s="1478"/>
      <c r="H8193" s="1478"/>
    </row>
    <row r="8194" spans="1:8">
      <c r="A8194" s="1383"/>
      <c r="E8194" s="1478"/>
      <c r="H8194" s="1478"/>
    </row>
    <row r="8195" spans="1:8">
      <c r="A8195" s="1383"/>
      <c r="E8195" s="1478"/>
      <c r="H8195" s="1478"/>
    </row>
    <row r="8196" spans="1:8">
      <c r="A8196" s="1383"/>
      <c r="E8196" s="1478"/>
      <c r="H8196" s="1478"/>
    </row>
    <row r="8197" spans="1:8">
      <c r="A8197" s="1383"/>
      <c r="E8197" s="1478"/>
      <c r="H8197" s="1478"/>
    </row>
    <row r="8198" spans="1:8">
      <c r="A8198" s="1383"/>
      <c r="E8198" s="1478"/>
      <c r="H8198" s="1478"/>
    </row>
    <row r="8199" spans="1:8">
      <c r="A8199" s="1383"/>
      <c r="E8199" s="1478"/>
      <c r="H8199" s="1478"/>
    </row>
    <row r="8200" spans="1:8">
      <c r="A8200" s="1383"/>
      <c r="E8200" s="1478"/>
      <c r="H8200" s="1478"/>
    </row>
    <row r="8201" spans="1:8">
      <c r="A8201" s="1383"/>
      <c r="E8201" s="1478"/>
      <c r="H8201" s="1478"/>
    </row>
    <row r="8202" spans="1:8">
      <c r="A8202" s="1383"/>
      <c r="E8202" s="1478"/>
      <c r="H8202" s="1478"/>
    </row>
    <row r="8203" spans="1:8">
      <c r="A8203" s="1383"/>
      <c r="E8203" s="1478"/>
      <c r="H8203" s="1478"/>
    </row>
    <row r="8204" spans="1:8">
      <c r="A8204" s="1383"/>
      <c r="E8204" s="1478"/>
      <c r="H8204" s="1478"/>
    </row>
    <row r="8205" spans="1:8">
      <c r="A8205" s="1383"/>
      <c r="E8205" s="1478"/>
      <c r="H8205" s="1478"/>
    </row>
    <row r="8206" spans="1:8">
      <c r="A8206" s="1383"/>
      <c r="E8206" s="1478"/>
      <c r="H8206" s="1478"/>
    </row>
    <row r="8207" spans="1:8">
      <c r="A8207" s="1383"/>
      <c r="E8207" s="1478"/>
      <c r="H8207" s="1478"/>
    </row>
    <row r="8208" spans="1:8">
      <c r="A8208" s="1383"/>
      <c r="E8208" s="1478"/>
      <c r="H8208" s="1478"/>
    </row>
    <row r="8209" spans="1:8">
      <c r="A8209" s="1383"/>
      <c r="E8209" s="1478"/>
      <c r="H8209" s="1478"/>
    </row>
    <row r="8210" spans="1:8">
      <c r="A8210" s="1383"/>
      <c r="E8210" s="1478"/>
      <c r="H8210" s="1478"/>
    </row>
    <row r="8211" spans="1:8">
      <c r="A8211" s="1383"/>
      <c r="E8211" s="1478"/>
      <c r="H8211" s="1478"/>
    </row>
    <row r="8212" spans="1:8">
      <c r="A8212" s="1383"/>
      <c r="E8212" s="1478"/>
      <c r="H8212" s="1478"/>
    </row>
    <row r="8213" spans="1:8">
      <c r="A8213" s="1383"/>
      <c r="E8213" s="1478"/>
      <c r="H8213" s="1478"/>
    </row>
    <row r="8214" spans="1:8">
      <c r="A8214" s="1383"/>
      <c r="E8214" s="1478"/>
      <c r="H8214" s="1478"/>
    </row>
    <row r="8215" spans="1:8">
      <c r="A8215" s="1383"/>
      <c r="E8215" s="1478"/>
      <c r="H8215" s="1478"/>
    </row>
    <row r="8216" spans="1:8">
      <c r="A8216" s="1383"/>
      <c r="E8216" s="1478"/>
      <c r="H8216" s="1478"/>
    </row>
    <row r="8217" spans="1:8">
      <c r="A8217" s="1383"/>
      <c r="E8217" s="1478"/>
      <c r="H8217" s="1478"/>
    </row>
    <row r="8218" spans="1:8">
      <c r="A8218" s="1383"/>
      <c r="E8218" s="1478"/>
      <c r="H8218" s="1478"/>
    </row>
    <row r="8219" spans="1:8">
      <c r="A8219" s="1383"/>
      <c r="E8219" s="1478"/>
      <c r="H8219" s="1478"/>
    </row>
    <row r="8220" spans="1:8">
      <c r="A8220" s="1383"/>
      <c r="E8220" s="1478"/>
      <c r="H8220" s="1478"/>
    </row>
    <row r="8221" spans="1:8">
      <c r="A8221" s="1383"/>
      <c r="E8221" s="1478"/>
      <c r="H8221" s="1478"/>
    </row>
    <row r="8222" spans="1:8">
      <c r="A8222" s="1383"/>
      <c r="E8222" s="1478"/>
      <c r="H8222" s="1478"/>
    </row>
    <row r="8223" spans="1:8">
      <c r="A8223" s="1383"/>
      <c r="E8223" s="1478"/>
      <c r="H8223" s="1478"/>
    </row>
    <row r="8224" spans="1:8">
      <c r="A8224" s="1383"/>
      <c r="E8224" s="1478"/>
      <c r="H8224" s="1478"/>
    </row>
    <row r="8225" spans="1:8">
      <c r="A8225" s="1383"/>
      <c r="E8225" s="1478"/>
      <c r="H8225" s="1478"/>
    </row>
    <row r="8226" spans="1:8">
      <c r="A8226" s="1383"/>
      <c r="E8226" s="1478"/>
      <c r="H8226" s="1478"/>
    </row>
    <row r="8227" spans="1:8">
      <c r="A8227" s="1383"/>
      <c r="E8227" s="1478"/>
      <c r="H8227" s="1478"/>
    </row>
    <row r="8228" spans="1:8">
      <c r="A8228" s="1383"/>
      <c r="E8228" s="1478"/>
      <c r="H8228" s="1478"/>
    </row>
    <row r="8229" spans="1:8">
      <c r="A8229" s="1383"/>
      <c r="E8229" s="1478"/>
      <c r="H8229" s="1478"/>
    </row>
    <row r="8230" spans="1:8">
      <c r="A8230" s="1383"/>
      <c r="E8230" s="1478"/>
      <c r="H8230" s="1478"/>
    </row>
    <row r="8231" spans="1:8">
      <c r="A8231" s="1383"/>
      <c r="E8231" s="1478"/>
      <c r="H8231" s="1478"/>
    </row>
    <row r="8232" spans="1:8">
      <c r="A8232" s="1383"/>
      <c r="E8232" s="1478"/>
      <c r="H8232" s="1478"/>
    </row>
    <row r="8233" spans="1:8">
      <c r="A8233" s="1383"/>
      <c r="E8233" s="1478"/>
      <c r="H8233" s="1478"/>
    </row>
    <row r="8234" spans="1:8">
      <c r="A8234" s="1383"/>
      <c r="E8234" s="1478"/>
      <c r="H8234" s="1478"/>
    </row>
    <row r="8235" spans="1:8">
      <c r="A8235" s="1383"/>
      <c r="E8235" s="1478"/>
      <c r="H8235" s="1478"/>
    </row>
    <row r="8236" spans="1:8">
      <c r="A8236" s="1383"/>
      <c r="E8236" s="1478"/>
      <c r="H8236" s="1478"/>
    </row>
    <row r="8237" spans="1:8">
      <c r="A8237" s="1383"/>
      <c r="E8237" s="1478"/>
      <c r="H8237" s="1478"/>
    </row>
    <row r="8238" spans="1:8">
      <c r="A8238" s="1383"/>
      <c r="E8238" s="1478"/>
      <c r="H8238" s="1478"/>
    </row>
    <row r="8239" spans="1:8">
      <c r="A8239" s="1383"/>
      <c r="E8239" s="1478"/>
      <c r="H8239" s="1478"/>
    </row>
    <row r="8240" spans="1:8">
      <c r="A8240" s="1383"/>
      <c r="E8240" s="1478"/>
      <c r="H8240" s="1478"/>
    </row>
    <row r="8241" spans="1:8">
      <c r="A8241" s="1383"/>
      <c r="E8241" s="1478"/>
      <c r="H8241" s="1478"/>
    </row>
    <row r="8242" spans="1:8">
      <c r="A8242" s="1383"/>
      <c r="E8242" s="1478"/>
      <c r="H8242" s="1478"/>
    </row>
    <row r="8243" spans="1:8">
      <c r="A8243" s="1383"/>
      <c r="E8243" s="1478"/>
      <c r="H8243" s="1478"/>
    </row>
    <row r="8244" spans="1:8">
      <c r="A8244" s="1383"/>
      <c r="E8244" s="1478"/>
      <c r="H8244" s="1478"/>
    </row>
    <row r="8245" spans="1:8">
      <c r="A8245" s="1383"/>
      <c r="E8245" s="1478"/>
      <c r="H8245" s="1478"/>
    </row>
    <row r="8246" spans="1:8">
      <c r="A8246" s="1383"/>
      <c r="E8246" s="1478"/>
      <c r="H8246" s="1478"/>
    </row>
    <row r="8247" spans="1:8">
      <c r="A8247" s="1383"/>
      <c r="E8247" s="1478"/>
      <c r="H8247" s="1478"/>
    </row>
    <row r="8248" spans="1:8">
      <c r="A8248" s="1383"/>
      <c r="E8248" s="1478"/>
      <c r="H8248" s="1478"/>
    </row>
    <row r="8249" spans="1:8">
      <c r="A8249" s="1383"/>
      <c r="E8249" s="1478"/>
      <c r="H8249" s="1478"/>
    </row>
    <row r="8250" spans="1:8">
      <c r="A8250" s="1383"/>
      <c r="E8250" s="1478"/>
      <c r="H8250" s="1478"/>
    </row>
    <row r="8251" spans="1:8">
      <c r="A8251" s="1383"/>
      <c r="E8251" s="1478"/>
      <c r="H8251" s="1478"/>
    </row>
    <row r="8252" spans="1:8">
      <c r="A8252" s="1383"/>
      <c r="E8252" s="1478"/>
      <c r="H8252" s="1478"/>
    </row>
    <row r="8253" spans="1:8">
      <c r="A8253" s="1383"/>
      <c r="E8253" s="1478"/>
      <c r="H8253" s="1478"/>
    </row>
    <row r="8254" spans="1:8">
      <c r="A8254" s="1383"/>
      <c r="E8254" s="1478"/>
      <c r="H8254" s="1478"/>
    </row>
    <row r="8255" spans="1:8">
      <c r="A8255" s="1383"/>
      <c r="E8255" s="1478"/>
      <c r="H8255" s="1478"/>
    </row>
    <row r="8256" spans="1:8">
      <c r="A8256" s="1383"/>
      <c r="E8256" s="1478"/>
      <c r="H8256" s="1478"/>
    </row>
    <row r="8257" spans="1:8">
      <c r="A8257" s="1383"/>
      <c r="E8257" s="1478"/>
      <c r="H8257" s="1478"/>
    </row>
    <row r="8258" spans="1:8">
      <c r="A8258" s="1383"/>
      <c r="E8258" s="1478"/>
      <c r="H8258" s="1478"/>
    </row>
    <row r="8259" spans="1:8">
      <c r="A8259" s="1383"/>
      <c r="E8259" s="1478"/>
      <c r="H8259" s="1478"/>
    </row>
    <row r="8260" spans="1:8">
      <c r="A8260" s="1383"/>
      <c r="E8260" s="1478"/>
      <c r="H8260" s="1478"/>
    </row>
    <row r="8261" spans="1:8">
      <c r="A8261" s="1383"/>
      <c r="E8261" s="1478"/>
      <c r="H8261" s="1478"/>
    </row>
    <row r="8262" spans="1:8">
      <c r="A8262" s="1383"/>
      <c r="E8262" s="1478"/>
      <c r="H8262" s="1478"/>
    </row>
    <row r="8263" spans="1:8">
      <c r="A8263" s="1383"/>
      <c r="E8263" s="1478"/>
      <c r="H8263" s="1478"/>
    </row>
    <row r="8264" spans="1:8">
      <c r="A8264" s="1383"/>
      <c r="E8264" s="1478"/>
      <c r="H8264" s="1478"/>
    </row>
    <row r="8265" spans="1:8">
      <c r="A8265" s="1383"/>
      <c r="E8265" s="1478"/>
      <c r="H8265" s="1478"/>
    </row>
    <row r="8266" spans="1:8">
      <c r="A8266" s="1383"/>
      <c r="E8266" s="1478"/>
      <c r="H8266" s="1478"/>
    </row>
    <row r="8267" spans="1:8">
      <c r="A8267" s="1383"/>
      <c r="E8267" s="1478"/>
      <c r="H8267" s="1478"/>
    </row>
    <row r="8268" spans="1:8">
      <c r="A8268" s="1383"/>
      <c r="E8268" s="1478"/>
      <c r="H8268" s="1478"/>
    </row>
    <row r="8269" spans="1:8">
      <c r="A8269" s="1383"/>
      <c r="E8269" s="1478"/>
      <c r="H8269" s="1478"/>
    </row>
    <row r="8270" spans="1:8">
      <c r="A8270" s="1383"/>
      <c r="E8270" s="1478"/>
      <c r="H8270" s="1478"/>
    </row>
    <row r="8271" spans="1:8">
      <c r="A8271" s="1383"/>
      <c r="E8271" s="1478"/>
      <c r="H8271" s="1478"/>
    </row>
    <row r="8272" spans="1:8">
      <c r="A8272" s="1383"/>
      <c r="E8272" s="1478"/>
      <c r="H8272" s="1478"/>
    </row>
    <row r="8273" spans="1:8">
      <c r="A8273" s="1383"/>
      <c r="E8273" s="1478"/>
      <c r="H8273" s="1478"/>
    </row>
    <row r="8274" spans="1:8">
      <c r="A8274" s="1383"/>
      <c r="E8274" s="1478"/>
      <c r="H8274" s="1478"/>
    </row>
    <row r="8275" spans="1:8">
      <c r="A8275" s="1383"/>
      <c r="E8275" s="1478"/>
      <c r="H8275" s="1478"/>
    </row>
    <row r="8276" spans="1:8">
      <c r="A8276" s="1383"/>
      <c r="E8276" s="1478"/>
      <c r="H8276" s="1478"/>
    </row>
    <row r="8277" spans="1:8">
      <c r="A8277" s="1383"/>
      <c r="E8277" s="1478"/>
      <c r="H8277" s="1478"/>
    </row>
    <row r="8278" spans="1:8">
      <c r="A8278" s="1383"/>
      <c r="E8278" s="1478"/>
      <c r="H8278" s="1478"/>
    </row>
    <row r="8279" spans="1:8">
      <c r="A8279" s="1383"/>
      <c r="E8279" s="1478"/>
      <c r="H8279" s="1478"/>
    </row>
    <row r="8280" spans="1:8">
      <c r="A8280" s="1383"/>
      <c r="E8280" s="1478"/>
      <c r="H8280" s="1478"/>
    </row>
    <row r="8281" spans="1:8">
      <c r="A8281" s="1383"/>
      <c r="E8281" s="1478"/>
      <c r="H8281" s="1478"/>
    </row>
    <row r="8282" spans="1:8">
      <c r="A8282" s="1383"/>
      <c r="E8282" s="1478"/>
      <c r="H8282" s="1478"/>
    </row>
    <row r="8283" spans="1:8">
      <c r="A8283" s="1383"/>
      <c r="E8283" s="1478"/>
      <c r="H8283" s="1478"/>
    </row>
    <row r="8284" spans="1:8">
      <c r="A8284" s="1383"/>
      <c r="E8284" s="1478"/>
      <c r="H8284" s="1478"/>
    </row>
    <row r="8285" spans="1:8">
      <c r="A8285" s="1383"/>
      <c r="E8285" s="1478"/>
      <c r="H8285" s="1478"/>
    </row>
    <row r="8286" spans="1:8">
      <c r="A8286" s="1383"/>
      <c r="E8286" s="1478"/>
      <c r="H8286" s="1478"/>
    </row>
    <row r="8287" spans="1:8">
      <c r="A8287" s="1383"/>
      <c r="E8287" s="1478"/>
      <c r="H8287" s="1478"/>
    </row>
    <row r="8288" spans="1:8">
      <c r="A8288" s="1383"/>
      <c r="E8288" s="1478"/>
      <c r="H8288" s="1478"/>
    </row>
    <row r="8289" spans="1:8">
      <c r="A8289" s="1383"/>
      <c r="E8289" s="1478"/>
      <c r="H8289" s="1478"/>
    </row>
    <row r="8290" spans="1:8">
      <c r="A8290" s="1383"/>
      <c r="E8290" s="1478"/>
      <c r="H8290" s="1478"/>
    </row>
    <row r="8291" spans="1:8">
      <c r="A8291" s="1383"/>
      <c r="E8291" s="1478"/>
      <c r="H8291" s="1478"/>
    </row>
    <row r="8292" spans="1:8">
      <c r="A8292" s="1383"/>
      <c r="E8292" s="1478"/>
      <c r="H8292" s="1478"/>
    </row>
    <row r="8293" spans="1:8">
      <c r="A8293" s="1383"/>
      <c r="E8293" s="1478"/>
      <c r="H8293" s="1478"/>
    </row>
    <row r="8294" spans="1:8">
      <c r="A8294" s="1383"/>
      <c r="E8294" s="1478"/>
      <c r="H8294" s="1478"/>
    </row>
    <row r="8295" spans="1:8">
      <c r="A8295" s="1383"/>
      <c r="E8295" s="1478"/>
      <c r="H8295" s="1478"/>
    </row>
    <row r="8296" spans="1:8">
      <c r="A8296" s="1383"/>
      <c r="E8296" s="1478"/>
      <c r="H8296" s="1478"/>
    </row>
    <row r="8297" spans="1:8">
      <c r="A8297" s="1383"/>
      <c r="E8297" s="1478"/>
      <c r="H8297" s="1478"/>
    </row>
    <row r="8298" spans="1:8">
      <c r="A8298" s="1383"/>
      <c r="E8298" s="1478"/>
      <c r="H8298" s="1478"/>
    </row>
    <row r="8299" spans="1:8">
      <c r="A8299" s="1383"/>
      <c r="E8299" s="1478"/>
      <c r="H8299" s="1478"/>
    </row>
    <row r="8300" spans="1:8">
      <c r="A8300" s="1383"/>
      <c r="E8300" s="1478"/>
      <c r="H8300" s="1478"/>
    </row>
    <row r="8301" spans="1:8">
      <c r="A8301" s="1383"/>
      <c r="E8301" s="1478"/>
      <c r="H8301" s="1478"/>
    </row>
    <row r="8302" spans="1:8">
      <c r="A8302" s="1383"/>
      <c r="E8302" s="1478"/>
      <c r="H8302" s="1478"/>
    </row>
    <row r="8303" spans="1:8">
      <c r="A8303" s="1383"/>
      <c r="E8303" s="1478"/>
      <c r="H8303" s="1478"/>
    </row>
    <row r="8304" spans="1:8">
      <c r="A8304" s="1383"/>
      <c r="E8304" s="1478"/>
      <c r="H8304" s="1478"/>
    </row>
    <row r="8305" spans="1:8">
      <c r="A8305" s="1383"/>
      <c r="E8305" s="1478"/>
      <c r="H8305" s="1478"/>
    </row>
    <row r="8306" spans="1:8">
      <c r="A8306" s="1383"/>
      <c r="E8306" s="1478"/>
      <c r="H8306" s="1478"/>
    </row>
    <row r="8307" spans="1:8">
      <c r="A8307" s="1383"/>
      <c r="E8307" s="1478"/>
      <c r="H8307" s="1478"/>
    </row>
    <row r="8308" spans="1:8">
      <c r="A8308" s="1383"/>
      <c r="E8308" s="1478"/>
      <c r="H8308" s="1478"/>
    </row>
    <row r="8309" spans="1:8">
      <c r="A8309" s="1383"/>
      <c r="E8309" s="1478"/>
      <c r="H8309" s="1478"/>
    </row>
    <row r="8310" spans="1:8">
      <c r="A8310" s="1383"/>
      <c r="E8310" s="1478"/>
      <c r="H8310" s="1478"/>
    </row>
    <row r="8311" spans="1:8">
      <c r="A8311" s="1383"/>
      <c r="E8311" s="1478"/>
      <c r="H8311" s="1478"/>
    </row>
    <row r="8312" spans="1:8">
      <c r="A8312" s="1383"/>
      <c r="E8312" s="1478"/>
      <c r="H8312" s="1478"/>
    </row>
    <row r="8313" spans="1:8">
      <c r="A8313" s="1383"/>
      <c r="E8313" s="1478"/>
      <c r="H8313" s="1478"/>
    </row>
    <row r="8314" spans="1:8">
      <c r="A8314" s="1383"/>
      <c r="E8314" s="1478"/>
      <c r="H8314" s="1478"/>
    </row>
    <row r="8315" spans="1:8">
      <c r="A8315" s="1383"/>
      <c r="E8315" s="1478"/>
      <c r="H8315" s="1478"/>
    </row>
    <row r="8316" spans="1:8">
      <c r="A8316" s="1383"/>
      <c r="E8316" s="1478"/>
      <c r="H8316" s="1478"/>
    </row>
    <row r="8317" spans="1:8">
      <c r="A8317" s="1383"/>
      <c r="E8317" s="1478"/>
      <c r="H8317" s="1478"/>
    </row>
    <row r="8318" spans="1:8">
      <c r="A8318" s="1383"/>
      <c r="E8318" s="1478"/>
      <c r="H8318" s="1478"/>
    </row>
    <row r="8319" spans="1:8">
      <c r="A8319" s="1383"/>
      <c r="E8319" s="1478"/>
      <c r="H8319" s="1478"/>
    </row>
    <row r="8320" spans="1:8">
      <c r="A8320" s="1383"/>
      <c r="E8320" s="1478"/>
      <c r="H8320" s="1478"/>
    </row>
    <row r="8321" spans="1:8">
      <c r="A8321" s="1383"/>
      <c r="E8321" s="1478"/>
      <c r="H8321" s="1478"/>
    </row>
    <row r="8322" spans="1:8">
      <c r="A8322" s="1383"/>
      <c r="E8322" s="1478"/>
      <c r="H8322" s="1478"/>
    </row>
    <row r="8323" spans="1:8">
      <c r="A8323" s="1383"/>
      <c r="E8323" s="1478"/>
      <c r="H8323" s="1478"/>
    </row>
    <row r="8324" spans="1:8">
      <c r="A8324" s="1383"/>
      <c r="E8324" s="1478"/>
      <c r="H8324" s="1478"/>
    </row>
    <row r="8325" spans="1:8">
      <c r="A8325" s="1383"/>
      <c r="E8325" s="1478"/>
      <c r="H8325" s="1478"/>
    </row>
    <row r="8326" spans="1:8">
      <c r="A8326" s="1383"/>
      <c r="E8326" s="1478"/>
      <c r="H8326" s="1478"/>
    </row>
    <row r="8327" spans="1:8">
      <c r="A8327" s="1383"/>
      <c r="E8327" s="1478"/>
      <c r="H8327" s="1478"/>
    </row>
    <row r="8328" spans="1:8">
      <c r="A8328" s="1383"/>
      <c r="E8328" s="1478"/>
      <c r="H8328" s="1478"/>
    </row>
    <row r="8329" spans="1:8">
      <c r="A8329" s="1383"/>
      <c r="E8329" s="1478"/>
      <c r="H8329" s="1478"/>
    </row>
    <row r="8330" spans="1:8">
      <c r="A8330" s="1383"/>
      <c r="E8330" s="1478"/>
      <c r="H8330" s="1478"/>
    </row>
    <row r="8331" spans="1:8">
      <c r="A8331" s="1383"/>
      <c r="E8331" s="1478"/>
      <c r="H8331" s="1478"/>
    </row>
    <row r="8332" spans="1:8">
      <c r="A8332" s="1383"/>
      <c r="E8332" s="1478"/>
      <c r="H8332" s="1478"/>
    </row>
    <row r="8333" spans="1:8">
      <c r="A8333" s="1383"/>
      <c r="E8333" s="1478"/>
      <c r="H8333" s="1478"/>
    </row>
    <row r="8334" spans="1:8">
      <c r="A8334" s="1383"/>
      <c r="E8334" s="1478"/>
      <c r="H8334" s="1478"/>
    </row>
    <row r="8335" spans="1:8">
      <c r="A8335" s="1383"/>
      <c r="E8335" s="1478"/>
      <c r="H8335" s="1478"/>
    </row>
    <row r="8336" spans="1:8">
      <c r="A8336" s="1383"/>
      <c r="E8336" s="1478"/>
      <c r="H8336" s="1478"/>
    </row>
    <row r="8337" spans="1:8">
      <c r="A8337" s="1383"/>
      <c r="E8337" s="1478"/>
      <c r="H8337" s="1478"/>
    </row>
    <row r="8338" spans="1:8">
      <c r="A8338" s="1383"/>
      <c r="E8338" s="1478"/>
      <c r="H8338" s="1478"/>
    </row>
    <row r="8339" spans="1:8">
      <c r="A8339" s="1383"/>
      <c r="E8339" s="1478"/>
      <c r="H8339" s="1478"/>
    </row>
    <row r="8340" spans="1:8">
      <c r="A8340" s="1383"/>
      <c r="E8340" s="1478"/>
      <c r="H8340" s="1478"/>
    </row>
    <row r="8341" spans="1:8">
      <c r="A8341" s="1383"/>
      <c r="E8341" s="1478"/>
      <c r="H8341" s="1478"/>
    </row>
    <row r="8342" spans="1:8">
      <c r="A8342" s="1383"/>
      <c r="E8342" s="1478"/>
      <c r="H8342" s="1478"/>
    </row>
    <row r="8343" spans="1:8">
      <c r="A8343" s="1383"/>
      <c r="E8343" s="1478"/>
      <c r="H8343" s="1478"/>
    </row>
    <row r="8344" spans="1:8">
      <c r="A8344" s="1383"/>
      <c r="E8344" s="1478"/>
      <c r="H8344" s="1478"/>
    </row>
    <row r="8345" spans="1:8">
      <c r="A8345" s="1383"/>
      <c r="E8345" s="1478"/>
      <c r="H8345" s="1478"/>
    </row>
    <row r="8346" spans="1:8">
      <c r="A8346" s="1383"/>
      <c r="E8346" s="1478"/>
      <c r="H8346" s="1478"/>
    </row>
    <row r="8347" spans="1:8">
      <c r="A8347" s="1383"/>
      <c r="E8347" s="1478"/>
      <c r="H8347" s="1478"/>
    </row>
    <row r="8348" spans="1:8">
      <c r="A8348" s="1383"/>
      <c r="E8348" s="1478"/>
      <c r="H8348" s="1478"/>
    </row>
    <row r="8349" spans="1:8">
      <c r="A8349" s="1383"/>
      <c r="E8349" s="1478"/>
      <c r="H8349" s="1478"/>
    </row>
    <row r="8350" spans="1:8">
      <c r="A8350" s="1383"/>
      <c r="E8350" s="1478"/>
      <c r="H8350" s="1478"/>
    </row>
    <row r="8351" spans="1:8">
      <c r="A8351" s="1383"/>
      <c r="E8351" s="1478"/>
      <c r="H8351" s="1478"/>
    </row>
    <row r="8352" spans="1:8">
      <c r="A8352" s="1383"/>
      <c r="E8352" s="1478"/>
      <c r="H8352" s="1478"/>
    </row>
    <row r="8353" spans="1:8">
      <c r="A8353" s="1383"/>
      <c r="E8353" s="1478"/>
      <c r="H8353" s="1478"/>
    </row>
    <row r="8354" spans="1:8">
      <c r="A8354" s="1383"/>
      <c r="E8354" s="1478"/>
      <c r="H8354" s="1478"/>
    </row>
    <row r="8355" spans="1:8">
      <c r="A8355" s="1383"/>
      <c r="E8355" s="1478"/>
      <c r="H8355" s="1478"/>
    </row>
    <row r="8356" spans="1:8">
      <c r="A8356" s="1383"/>
      <c r="E8356" s="1478"/>
      <c r="H8356" s="1478"/>
    </row>
    <row r="8357" spans="1:8">
      <c r="A8357" s="1383"/>
      <c r="E8357" s="1478"/>
      <c r="H8357" s="1478"/>
    </row>
    <row r="8358" spans="1:8">
      <c r="A8358" s="1383"/>
      <c r="E8358" s="1478"/>
      <c r="H8358" s="1478"/>
    </row>
    <row r="8359" spans="1:8">
      <c r="A8359" s="1383"/>
      <c r="E8359" s="1478"/>
      <c r="H8359" s="1478"/>
    </row>
    <row r="8360" spans="1:8">
      <c r="A8360" s="1383"/>
      <c r="E8360" s="1478"/>
      <c r="H8360" s="1478"/>
    </row>
    <row r="8361" spans="1:8">
      <c r="A8361" s="1383"/>
      <c r="E8361" s="1478"/>
      <c r="H8361" s="1478"/>
    </row>
    <row r="8362" spans="1:8">
      <c r="A8362" s="1383"/>
      <c r="E8362" s="1478"/>
      <c r="H8362" s="1478"/>
    </row>
    <row r="8363" spans="1:8">
      <c r="A8363" s="1383"/>
      <c r="E8363" s="1478"/>
      <c r="H8363" s="1478"/>
    </row>
    <row r="8364" spans="1:8">
      <c r="A8364" s="1383"/>
      <c r="E8364" s="1478"/>
      <c r="H8364" s="1478"/>
    </row>
    <row r="8365" spans="1:8">
      <c r="A8365" s="1383"/>
      <c r="E8365" s="1478"/>
      <c r="H8365" s="1478"/>
    </row>
    <row r="8366" spans="1:8">
      <c r="A8366" s="1383"/>
      <c r="E8366" s="1478"/>
      <c r="H8366" s="1478"/>
    </row>
    <row r="8367" spans="1:8">
      <c r="A8367" s="1383"/>
      <c r="E8367" s="1478"/>
      <c r="H8367" s="1478"/>
    </row>
    <row r="8368" spans="1:8">
      <c r="A8368" s="1383"/>
      <c r="E8368" s="1478"/>
      <c r="H8368" s="1478"/>
    </row>
    <row r="8369" spans="1:8">
      <c r="A8369" s="1383"/>
      <c r="E8369" s="1478"/>
      <c r="H8369" s="1478"/>
    </row>
    <row r="8370" spans="1:8">
      <c r="A8370" s="1383"/>
      <c r="E8370" s="1478"/>
      <c r="H8370" s="1478"/>
    </row>
    <row r="8371" spans="1:8">
      <c r="A8371" s="1383"/>
      <c r="E8371" s="1478"/>
      <c r="H8371" s="1478"/>
    </row>
    <row r="8372" spans="1:8">
      <c r="A8372" s="1383"/>
      <c r="E8372" s="1478"/>
      <c r="H8372" s="1478"/>
    </row>
    <row r="8373" spans="1:8">
      <c r="A8373" s="1383"/>
      <c r="E8373" s="1478"/>
      <c r="H8373" s="1478"/>
    </row>
    <row r="8374" spans="1:8">
      <c r="A8374" s="1383"/>
      <c r="E8374" s="1478"/>
      <c r="H8374" s="1478"/>
    </row>
    <row r="8375" spans="1:8">
      <c r="A8375" s="1383"/>
      <c r="E8375" s="1478"/>
      <c r="H8375" s="1478"/>
    </row>
    <row r="8376" spans="1:8">
      <c r="A8376" s="1383"/>
      <c r="E8376" s="1478"/>
      <c r="H8376" s="1478"/>
    </row>
    <row r="8377" spans="1:8">
      <c r="A8377" s="1383"/>
      <c r="E8377" s="1478"/>
      <c r="H8377" s="1478"/>
    </row>
    <row r="8378" spans="1:8">
      <c r="A8378" s="1383"/>
      <c r="E8378" s="1478"/>
      <c r="H8378" s="1478"/>
    </row>
    <row r="8379" spans="1:8">
      <c r="A8379" s="1383"/>
      <c r="E8379" s="1478"/>
      <c r="H8379" s="1478"/>
    </row>
    <row r="8380" spans="1:8">
      <c r="A8380" s="1383"/>
      <c r="E8380" s="1478"/>
      <c r="H8380" s="1478"/>
    </row>
    <row r="8381" spans="1:8">
      <c r="A8381" s="1383"/>
      <c r="E8381" s="1478"/>
      <c r="H8381" s="1478"/>
    </row>
    <row r="8382" spans="1:8">
      <c r="A8382" s="1383"/>
      <c r="E8382" s="1478"/>
      <c r="H8382" s="1478"/>
    </row>
    <row r="8383" spans="1:8">
      <c r="A8383" s="1383"/>
      <c r="E8383" s="1478"/>
      <c r="H8383" s="1478"/>
    </row>
    <row r="8384" spans="1:8">
      <c r="A8384" s="1383"/>
      <c r="E8384" s="1478"/>
      <c r="H8384" s="1478"/>
    </row>
    <row r="8385" spans="1:8">
      <c r="A8385" s="1383"/>
      <c r="E8385" s="1478"/>
      <c r="H8385" s="1478"/>
    </row>
    <row r="8386" spans="1:8">
      <c r="A8386" s="1383"/>
      <c r="E8386" s="1478"/>
      <c r="H8386" s="1478"/>
    </row>
    <row r="8387" spans="1:8">
      <c r="A8387" s="1383"/>
      <c r="E8387" s="1478"/>
      <c r="H8387" s="1478"/>
    </row>
    <row r="8388" spans="1:8">
      <c r="A8388" s="1383"/>
      <c r="E8388" s="1478"/>
      <c r="H8388" s="1478"/>
    </row>
    <row r="8389" spans="1:8">
      <c r="A8389" s="1383"/>
      <c r="E8389" s="1478"/>
      <c r="H8389" s="1478"/>
    </row>
    <row r="8390" spans="1:8">
      <c r="A8390" s="1383"/>
      <c r="E8390" s="1478"/>
      <c r="H8390" s="1478"/>
    </row>
    <row r="8391" spans="1:8">
      <c r="A8391" s="1383"/>
      <c r="E8391" s="1478"/>
      <c r="H8391" s="1478"/>
    </row>
    <row r="8392" spans="1:8">
      <c r="A8392" s="1383"/>
      <c r="E8392" s="1478"/>
      <c r="H8392" s="1478"/>
    </row>
    <row r="8393" spans="1:8">
      <c r="A8393" s="1383"/>
      <c r="E8393" s="1478"/>
      <c r="H8393" s="1478"/>
    </row>
    <row r="8394" spans="1:8">
      <c r="A8394" s="1383"/>
      <c r="E8394" s="1478"/>
      <c r="H8394" s="1478"/>
    </row>
    <row r="8395" spans="1:8">
      <c r="A8395" s="1383"/>
      <c r="E8395" s="1478"/>
      <c r="H8395" s="1478"/>
    </row>
    <row r="8396" spans="1:8">
      <c r="A8396" s="1383"/>
      <c r="E8396" s="1478"/>
      <c r="H8396" s="1478"/>
    </row>
    <row r="8397" spans="1:8">
      <c r="A8397" s="1383"/>
      <c r="E8397" s="1478"/>
      <c r="H8397" s="1478"/>
    </row>
    <row r="8398" spans="1:8">
      <c r="A8398" s="1383"/>
      <c r="E8398" s="1478"/>
      <c r="H8398" s="1478"/>
    </row>
    <row r="8399" spans="1:8">
      <c r="A8399" s="1383"/>
      <c r="E8399" s="1478"/>
      <c r="H8399" s="1478"/>
    </row>
    <row r="8400" spans="1:8">
      <c r="A8400" s="1383"/>
      <c r="E8400" s="1478"/>
      <c r="H8400" s="1478"/>
    </row>
    <row r="8401" spans="1:8">
      <c r="A8401" s="1383"/>
      <c r="E8401" s="1478"/>
      <c r="H8401" s="1478"/>
    </row>
    <row r="8402" spans="1:8">
      <c r="A8402" s="1383"/>
      <c r="E8402" s="1478"/>
      <c r="H8402" s="1478"/>
    </row>
    <row r="8403" spans="1:8">
      <c r="A8403" s="1383"/>
      <c r="E8403" s="1478"/>
      <c r="H8403" s="1478"/>
    </row>
    <row r="8404" spans="1:8">
      <c r="A8404" s="1383"/>
      <c r="E8404" s="1478"/>
      <c r="H8404" s="1478"/>
    </row>
    <row r="8405" spans="1:8">
      <c r="A8405" s="1383"/>
      <c r="E8405" s="1478"/>
      <c r="H8405" s="1478"/>
    </row>
    <row r="8406" spans="1:8">
      <c r="A8406" s="1383"/>
      <c r="E8406" s="1478"/>
      <c r="H8406" s="1478"/>
    </row>
    <row r="8407" spans="1:8">
      <c r="A8407" s="1383"/>
      <c r="E8407" s="1478"/>
      <c r="H8407" s="1478"/>
    </row>
    <row r="8408" spans="1:8">
      <c r="A8408" s="1383"/>
      <c r="E8408" s="1478"/>
      <c r="H8408" s="1478"/>
    </row>
    <row r="8409" spans="1:8">
      <c r="A8409" s="1383"/>
      <c r="E8409" s="1478"/>
      <c r="H8409" s="1478"/>
    </row>
    <row r="8410" spans="1:8">
      <c r="A8410" s="1383"/>
      <c r="E8410" s="1478"/>
      <c r="H8410" s="1478"/>
    </row>
    <row r="8411" spans="1:8">
      <c r="A8411" s="1383"/>
      <c r="E8411" s="1478"/>
      <c r="H8411" s="1478"/>
    </row>
    <row r="8412" spans="1:8">
      <c r="A8412" s="1383"/>
      <c r="E8412" s="1478"/>
      <c r="H8412" s="1478"/>
    </row>
    <row r="8413" spans="1:8">
      <c r="A8413" s="1383"/>
      <c r="E8413" s="1478"/>
      <c r="H8413" s="1478"/>
    </row>
    <row r="8414" spans="1:8">
      <c r="A8414" s="1383"/>
      <c r="E8414" s="1478"/>
      <c r="H8414" s="1478"/>
    </row>
    <row r="8415" spans="1:8">
      <c r="A8415" s="1383"/>
      <c r="E8415" s="1478"/>
      <c r="H8415" s="1478"/>
    </row>
    <row r="8416" spans="1:8">
      <c r="A8416" s="1383"/>
      <c r="E8416" s="1478"/>
      <c r="H8416" s="1478"/>
    </row>
    <row r="8417" spans="1:8">
      <c r="A8417" s="1383"/>
      <c r="E8417" s="1478"/>
      <c r="H8417" s="1478"/>
    </row>
    <row r="8418" spans="1:8">
      <c r="A8418" s="1383"/>
      <c r="E8418" s="1478"/>
      <c r="H8418" s="1478"/>
    </row>
    <row r="8419" spans="1:8">
      <c r="A8419" s="1383"/>
      <c r="E8419" s="1478"/>
      <c r="H8419" s="1478"/>
    </row>
    <row r="8420" spans="1:8">
      <c r="A8420" s="1383"/>
      <c r="E8420" s="1478"/>
      <c r="H8420" s="1478"/>
    </row>
    <row r="8421" spans="1:8">
      <c r="A8421" s="1383"/>
      <c r="E8421" s="1478"/>
      <c r="H8421" s="1478"/>
    </row>
    <row r="8422" spans="1:8">
      <c r="A8422" s="1383"/>
      <c r="E8422" s="1478"/>
      <c r="H8422" s="1478"/>
    </row>
    <row r="8423" spans="1:8">
      <c r="A8423" s="1383"/>
      <c r="E8423" s="1478"/>
      <c r="H8423" s="1478"/>
    </row>
    <row r="8424" spans="1:8">
      <c r="A8424" s="1383"/>
      <c r="E8424" s="1478"/>
      <c r="H8424" s="1478"/>
    </row>
    <row r="8425" spans="1:8">
      <c r="A8425" s="1383"/>
      <c r="E8425" s="1478"/>
      <c r="H8425" s="1478"/>
    </row>
    <row r="8426" spans="1:8">
      <c r="A8426" s="1383"/>
      <c r="E8426" s="1478"/>
      <c r="H8426" s="1478"/>
    </row>
    <row r="8427" spans="1:8">
      <c r="A8427" s="1383"/>
      <c r="E8427" s="1478"/>
      <c r="H8427" s="1478"/>
    </row>
    <row r="8428" spans="1:8">
      <c r="A8428" s="1383"/>
      <c r="E8428" s="1478"/>
      <c r="H8428" s="1478"/>
    </row>
    <row r="8429" spans="1:8">
      <c r="A8429" s="1383"/>
      <c r="E8429" s="1478"/>
      <c r="H8429" s="1478"/>
    </row>
    <row r="8430" spans="1:8">
      <c r="A8430" s="1383"/>
      <c r="E8430" s="1478"/>
      <c r="H8430" s="1478"/>
    </row>
    <row r="8431" spans="1:8">
      <c r="A8431" s="1383"/>
      <c r="E8431" s="1478"/>
      <c r="H8431" s="1478"/>
    </row>
    <row r="8432" spans="1:8">
      <c r="A8432" s="1383"/>
      <c r="E8432" s="1478"/>
      <c r="H8432" s="1478"/>
    </row>
    <row r="8433" spans="1:8">
      <c r="A8433" s="1383"/>
      <c r="E8433" s="1478"/>
      <c r="H8433" s="1478"/>
    </row>
    <row r="8434" spans="1:8">
      <c r="A8434" s="1383"/>
      <c r="E8434" s="1478"/>
      <c r="H8434" s="1478"/>
    </row>
    <row r="8435" spans="1:8">
      <c r="A8435" s="1383"/>
      <c r="E8435" s="1478"/>
      <c r="H8435" s="1478"/>
    </row>
    <row r="8436" spans="1:8">
      <c r="A8436" s="1383"/>
      <c r="E8436" s="1478"/>
      <c r="H8436" s="1478"/>
    </row>
    <row r="8437" spans="1:8">
      <c r="A8437" s="1383"/>
      <c r="E8437" s="1478"/>
      <c r="H8437" s="1478"/>
    </row>
    <row r="8438" spans="1:8">
      <c r="A8438" s="1383"/>
      <c r="E8438" s="1478"/>
      <c r="H8438" s="1478"/>
    </row>
    <row r="8439" spans="1:8">
      <c r="A8439" s="1383"/>
      <c r="E8439" s="1478"/>
      <c r="H8439" s="1478"/>
    </row>
    <row r="8440" spans="1:8">
      <c r="A8440" s="1383"/>
      <c r="E8440" s="1478"/>
      <c r="H8440" s="1478"/>
    </row>
    <row r="8441" spans="1:8">
      <c r="A8441" s="1383"/>
      <c r="E8441" s="1478"/>
      <c r="H8441" s="1478"/>
    </row>
    <row r="8442" spans="1:8">
      <c r="A8442" s="1383"/>
      <c r="E8442" s="1478"/>
      <c r="H8442" s="1478"/>
    </row>
    <row r="8443" spans="1:8">
      <c r="A8443" s="1383"/>
      <c r="E8443" s="1478"/>
      <c r="H8443" s="1478"/>
    </row>
    <row r="8444" spans="1:8">
      <c r="A8444" s="1383"/>
      <c r="E8444" s="1478"/>
      <c r="H8444" s="1478"/>
    </row>
    <row r="8445" spans="1:8">
      <c r="A8445" s="1383"/>
      <c r="E8445" s="1478"/>
      <c r="H8445" s="1478"/>
    </row>
    <row r="8446" spans="1:8">
      <c r="A8446" s="1383"/>
      <c r="E8446" s="1478"/>
      <c r="H8446" s="1478"/>
    </row>
    <row r="8447" spans="1:8">
      <c r="A8447" s="1383"/>
      <c r="E8447" s="1478"/>
      <c r="H8447" s="1478"/>
    </row>
    <row r="8448" spans="1:8">
      <c r="A8448" s="1383"/>
      <c r="E8448" s="1478"/>
      <c r="H8448" s="1478"/>
    </row>
    <row r="8449" spans="1:8">
      <c r="A8449" s="1383"/>
      <c r="E8449" s="1478"/>
      <c r="H8449" s="1478"/>
    </row>
    <row r="8450" spans="1:8">
      <c r="A8450" s="1383"/>
      <c r="E8450" s="1478"/>
      <c r="H8450" s="1478"/>
    </row>
    <row r="8451" spans="1:8">
      <c r="A8451" s="1383"/>
      <c r="E8451" s="1478"/>
      <c r="H8451" s="1478"/>
    </row>
    <row r="8452" spans="1:8">
      <c r="A8452" s="1383"/>
      <c r="E8452" s="1478"/>
      <c r="H8452" s="1478"/>
    </row>
    <row r="8453" spans="1:8">
      <c r="A8453" s="1383"/>
      <c r="E8453" s="1478"/>
      <c r="H8453" s="1478"/>
    </row>
    <row r="8454" spans="1:8">
      <c r="A8454" s="1383"/>
      <c r="E8454" s="1478"/>
      <c r="H8454" s="1478"/>
    </row>
    <row r="8455" spans="1:8">
      <c r="A8455" s="1383"/>
      <c r="E8455" s="1478"/>
      <c r="H8455" s="1478"/>
    </row>
    <row r="8456" spans="1:8">
      <c r="A8456" s="1383"/>
      <c r="E8456" s="1478"/>
      <c r="H8456" s="1478"/>
    </row>
    <row r="8457" spans="1:8">
      <c r="A8457" s="1383"/>
      <c r="E8457" s="1478"/>
      <c r="H8457" s="1478"/>
    </row>
    <row r="8458" spans="1:8">
      <c r="A8458" s="1383"/>
      <c r="E8458" s="1478"/>
      <c r="H8458" s="1478"/>
    </row>
    <row r="8459" spans="1:8">
      <c r="A8459" s="1383"/>
      <c r="E8459" s="1478"/>
      <c r="H8459" s="1478"/>
    </row>
    <row r="8460" spans="1:8">
      <c r="A8460" s="1383"/>
      <c r="E8460" s="1478"/>
      <c r="H8460" s="1478"/>
    </row>
    <row r="8461" spans="1:8">
      <c r="A8461" s="1383"/>
      <c r="E8461" s="1478"/>
      <c r="H8461" s="1478"/>
    </row>
    <row r="8462" spans="1:8">
      <c r="A8462" s="1383"/>
      <c r="E8462" s="1478"/>
      <c r="H8462" s="1478"/>
    </row>
    <row r="8463" spans="1:8">
      <c r="A8463" s="1383"/>
      <c r="E8463" s="1478"/>
      <c r="H8463" s="1478"/>
    </row>
    <row r="8464" spans="1:8">
      <c r="A8464" s="1383"/>
      <c r="E8464" s="1478"/>
      <c r="H8464" s="1478"/>
    </row>
    <row r="8465" spans="1:8">
      <c r="A8465" s="1383"/>
      <c r="E8465" s="1478"/>
      <c r="H8465" s="1478"/>
    </row>
    <row r="8466" spans="1:8">
      <c r="A8466" s="1383"/>
      <c r="E8466" s="1478"/>
      <c r="H8466" s="1478"/>
    </row>
    <row r="8467" spans="1:8">
      <c r="A8467" s="1383"/>
      <c r="E8467" s="1478"/>
      <c r="H8467" s="1478"/>
    </row>
    <row r="8468" spans="1:8">
      <c r="A8468" s="1383"/>
      <c r="E8468" s="1478"/>
      <c r="H8468" s="1478"/>
    </row>
    <row r="8469" spans="1:8">
      <c r="A8469" s="1383"/>
      <c r="E8469" s="1478"/>
      <c r="H8469" s="1478"/>
    </row>
    <row r="8470" spans="1:8">
      <c r="A8470" s="1383"/>
      <c r="E8470" s="1478"/>
      <c r="H8470" s="1478"/>
    </row>
    <row r="8471" spans="1:8">
      <c r="A8471" s="1383"/>
      <c r="E8471" s="1478"/>
      <c r="H8471" s="1478"/>
    </row>
    <row r="8472" spans="1:8">
      <c r="A8472" s="1383"/>
      <c r="E8472" s="1478"/>
      <c r="H8472" s="1478"/>
    </row>
    <row r="8473" spans="1:8">
      <c r="A8473" s="1383"/>
      <c r="E8473" s="1478"/>
      <c r="H8473" s="1478"/>
    </row>
    <row r="8474" spans="1:8">
      <c r="A8474" s="1383"/>
      <c r="E8474" s="1478"/>
      <c r="H8474" s="1478"/>
    </row>
    <row r="8475" spans="1:8">
      <c r="A8475" s="1383"/>
      <c r="E8475" s="1478"/>
      <c r="H8475" s="1478"/>
    </row>
    <row r="8476" spans="1:8">
      <c r="A8476" s="1383"/>
      <c r="E8476" s="1478"/>
      <c r="H8476" s="1478"/>
    </row>
    <row r="8477" spans="1:8">
      <c r="A8477" s="1383"/>
      <c r="E8477" s="1478"/>
      <c r="H8477" s="1478"/>
    </row>
    <row r="8478" spans="1:8">
      <c r="A8478" s="1383"/>
      <c r="E8478" s="1478"/>
      <c r="H8478" s="1478"/>
    </row>
    <row r="8479" spans="1:8">
      <c r="A8479" s="1383"/>
      <c r="E8479" s="1478"/>
      <c r="H8479" s="1478"/>
    </row>
    <row r="8480" spans="1:8">
      <c r="A8480" s="1383"/>
      <c r="E8480" s="1478"/>
      <c r="H8480" s="1478"/>
    </row>
    <row r="8481" spans="1:8">
      <c r="A8481" s="1383"/>
      <c r="E8481" s="1478"/>
      <c r="H8481" s="1478"/>
    </row>
    <row r="8482" spans="1:8">
      <c r="A8482" s="1383"/>
      <c r="E8482" s="1478"/>
      <c r="H8482" s="1478"/>
    </row>
    <row r="8483" spans="1:8">
      <c r="A8483" s="1383"/>
      <c r="E8483" s="1478"/>
      <c r="H8483" s="1478"/>
    </row>
    <row r="8484" spans="1:8">
      <c r="A8484" s="1383"/>
      <c r="E8484" s="1478"/>
      <c r="H8484" s="1478"/>
    </row>
    <row r="8485" spans="1:8">
      <c r="A8485" s="1383"/>
      <c r="E8485" s="1478"/>
      <c r="H8485" s="1478"/>
    </row>
    <row r="8486" spans="1:8">
      <c r="A8486" s="1383"/>
      <c r="E8486" s="1478"/>
      <c r="H8486" s="1478"/>
    </row>
    <row r="8487" spans="1:8">
      <c r="A8487" s="1383"/>
      <c r="E8487" s="1478"/>
      <c r="H8487" s="1478"/>
    </row>
    <row r="8488" spans="1:8">
      <c r="A8488" s="1383"/>
      <c r="E8488" s="1478"/>
      <c r="H8488" s="1478"/>
    </row>
    <row r="8489" spans="1:8">
      <c r="A8489" s="1383"/>
      <c r="E8489" s="1478"/>
      <c r="H8489" s="1478"/>
    </row>
    <row r="8490" spans="1:8">
      <c r="A8490" s="1383"/>
      <c r="E8490" s="1478"/>
      <c r="H8490" s="1478"/>
    </row>
    <row r="8491" spans="1:8">
      <c r="A8491" s="1383"/>
      <c r="E8491" s="1478"/>
      <c r="H8491" s="1478"/>
    </row>
    <row r="8492" spans="1:8">
      <c r="A8492" s="1383"/>
      <c r="E8492" s="1478"/>
      <c r="H8492" s="1478"/>
    </row>
    <row r="8493" spans="1:8">
      <c r="A8493" s="1383"/>
      <c r="E8493" s="1478"/>
      <c r="H8493" s="1478"/>
    </row>
    <row r="8494" spans="1:8">
      <c r="A8494" s="1383"/>
      <c r="E8494" s="1478"/>
      <c r="H8494" s="1478"/>
    </row>
    <row r="8495" spans="1:8">
      <c r="A8495" s="1383"/>
      <c r="E8495" s="1478"/>
      <c r="H8495" s="1478"/>
    </row>
    <row r="8496" spans="1:8">
      <c r="A8496" s="1383"/>
      <c r="E8496" s="1478"/>
      <c r="H8496" s="1478"/>
    </row>
    <row r="8497" spans="1:8">
      <c r="A8497" s="1383"/>
      <c r="E8497" s="1478"/>
      <c r="H8497" s="1478"/>
    </row>
    <row r="8498" spans="1:8">
      <c r="A8498" s="1383"/>
      <c r="E8498" s="1478"/>
      <c r="H8498" s="1478"/>
    </row>
    <row r="8499" spans="1:8">
      <c r="A8499" s="1383"/>
      <c r="E8499" s="1478"/>
      <c r="H8499" s="1478"/>
    </row>
    <row r="8500" spans="1:8">
      <c r="A8500" s="1383"/>
      <c r="E8500" s="1478"/>
      <c r="H8500" s="1478"/>
    </row>
    <row r="8501" spans="1:8">
      <c r="A8501" s="1383"/>
      <c r="E8501" s="1478"/>
      <c r="H8501" s="1478"/>
    </row>
    <row r="8502" spans="1:8">
      <c r="A8502" s="1383"/>
      <c r="E8502" s="1478"/>
      <c r="H8502" s="1478"/>
    </row>
    <row r="8503" spans="1:8">
      <c r="A8503" s="1383"/>
      <c r="E8503" s="1478"/>
      <c r="H8503" s="1478"/>
    </row>
    <row r="8504" spans="1:8">
      <c r="A8504" s="1383"/>
      <c r="E8504" s="1478"/>
      <c r="H8504" s="1478"/>
    </row>
    <row r="8505" spans="1:8">
      <c r="A8505" s="1383"/>
      <c r="E8505" s="1478"/>
      <c r="H8505" s="1478"/>
    </row>
    <row r="8506" spans="1:8">
      <c r="A8506" s="1383"/>
      <c r="E8506" s="1478"/>
      <c r="H8506" s="1478"/>
    </row>
    <row r="8507" spans="1:8">
      <c r="A8507" s="1383"/>
      <c r="E8507" s="1478"/>
      <c r="H8507" s="1478"/>
    </row>
    <row r="8508" spans="1:8">
      <c r="A8508" s="1383"/>
      <c r="E8508" s="1478"/>
      <c r="H8508" s="1478"/>
    </row>
    <row r="8509" spans="1:8">
      <c r="A8509" s="1383"/>
      <c r="E8509" s="1478"/>
      <c r="H8509" s="1478"/>
    </row>
    <row r="8510" spans="1:8">
      <c r="A8510" s="1383"/>
      <c r="E8510" s="1478"/>
      <c r="H8510" s="1478"/>
    </row>
    <row r="8511" spans="1:8">
      <c r="A8511" s="1383"/>
      <c r="E8511" s="1478"/>
      <c r="H8511" s="1478"/>
    </row>
    <row r="8512" spans="1:8">
      <c r="A8512" s="1383"/>
      <c r="E8512" s="1478"/>
      <c r="H8512" s="1478"/>
    </row>
    <row r="8513" spans="1:8">
      <c r="A8513" s="1383"/>
      <c r="E8513" s="1478"/>
      <c r="H8513" s="1478"/>
    </row>
    <row r="8514" spans="1:8">
      <c r="A8514" s="1383"/>
      <c r="E8514" s="1478"/>
      <c r="H8514" s="1478"/>
    </row>
    <row r="8515" spans="1:8">
      <c r="A8515" s="1383"/>
      <c r="E8515" s="1478"/>
      <c r="H8515" s="1478"/>
    </row>
    <row r="8516" spans="1:8">
      <c r="A8516" s="1383"/>
      <c r="E8516" s="1478"/>
      <c r="H8516" s="1478"/>
    </row>
    <row r="8517" spans="1:8">
      <c r="A8517" s="1383"/>
      <c r="E8517" s="1478"/>
      <c r="H8517" s="1478"/>
    </row>
    <row r="8518" spans="1:8">
      <c r="A8518" s="1383"/>
      <c r="E8518" s="1478"/>
      <c r="H8518" s="1478"/>
    </row>
    <row r="8519" spans="1:8">
      <c r="A8519" s="1383"/>
      <c r="E8519" s="1478"/>
      <c r="H8519" s="1478"/>
    </row>
    <row r="8520" spans="1:8">
      <c r="A8520" s="1383"/>
      <c r="E8520" s="1478"/>
      <c r="H8520" s="1478"/>
    </row>
    <row r="8521" spans="1:8">
      <c r="A8521" s="1383"/>
      <c r="E8521" s="1478"/>
      <c r="H8521" s="1478"/>
    </row>
    <row r="8522" spans="1:8">
      <c r="A8522" s="1383"/>
      <c r="E8522" s="1478"/>
      <c r="H8522" s="1478"/>
    </row>
    <row r="8523" spans="1:8">
      <c r="A8523" s="1383"/>
      <c r="E8523" s="1478"/>
      <c r="H8523" s="1478"/>
    </row>
    <row r="8524" spans="1:8">
      <c r="A8524" s="1383"/>
      <c r="E8524" s="1478"/>
      <c r="H8524" s="1478"/>
    </row>
    <row r="8525" spans="1:8">
      <c r="A8525" s="1383"/>
      <c r="E8525" s="1478"/>
      <c r="H8525" s="1478"/>
    </row>
    <row r="8526" spans="1:8">
      <c r="A8526" s="1383"/>
      <c r="E8526" s="1478"/>
      <c r="H8526" s="1478"/>
    </row>
    <row r="8527" spans="1:8">
      <c r="A8527" s="1383"/>
      <c r="E8527" s="1478"/>
      <c r="H8527" s="1478"/>
    </row>
    <row r="8528" spans="1:8">
      <c r="A8528" s="1383"/>
      <c r="E8528" s="1478"/>
      <c r="H8528" s="1478"/>
    </row>
    <row r="8529" spans="1:8">
      <c r="A8529" s="1383"/>
      <c r="E8529" s="1478"/>
      <c r="H8529" s="1478"/>
    </row>
    <row r="8530" spans="1:8">
      <c r="A8530" s="1383"/>
      <c r="E8530" s="1478"/>
      <c r="H8530" s="1478"/>
    </row>
    <row r="8531" spans="1:8">
      <c r="A8531" s="1383"/>
      <c r="E8531" s="1478"/>
      <c r="H8531" s="1478"/>
    </row>
    <row r="8532" spans="1:8">
      <c r="A8532" s="1383"/>
      <c r="E8532" s="1478"/>
      <c r="H8532" s="1478"/>
    </row>
    <row r="8533" spans="1:8">
      <c r="A8533" s="1383"/>
      <c r="E8533" s="1478"/>
      <c r="H8533" s="1478"/>
    </row>
    <row r="8534" spans="1:8">
      <c r="A8534" s="1383"/>
      <c r="E8534" s="1478"/>
      <c r="H8534" s="1478"/>
    </row>
    <row r="8535" spans="1:8">
      <c r="A8535" s="1383"/>
      <c r="E8535" s="1478"/>
      <c r="H8535" s="1478"/>
    </row>
    <row r="8536" spans="1:8">
      <c r="A8536" s="1383"/>
      <c r="E8536" s="1478"/>
      <c r="H8536" s="1478"/>
    </row>
    <row r="8537" spans="1:8">
      <c r="A8537" s="1383"/>
      <c r="E8537" s="1478"/>
      <c r="H8537" s="1478"/>
    </row>
    <row r="8538" spans="1:8">
      <c r="A8538" s="1383"/>
      <c r="E8538" s="1478"/>
      <c r="H8538" s="1478"/>
    </row>
    <row r="8539" spans="1:8">
      <c r="A8539" s="1383"/>
      <c r="E8539" s="1478"/>
      <c r="H8539" s="1478"/>
    </row>
    <row r="8540" spans="1:8">
      <c r="A8540" s="1383"/>
      <c r="E8540" s="1478"/>
      <c r="H8540" s="1478"/>
    </row>
    <row r="8541" spans="1:8">
      <c r="A8541" s="1383"/>
      <c r="E8541" s="1478"/>
      <c r="H8541" s="1478"/>
    </row>
    <row r="8542" spans="1:8">
      <c r="A8542" s="1383"/>
      <c r="E8542" s="1478"/>
      <c r="H8542" s="1478"/>
    </row>
    <row r="8543" spans="1:8">
      <c r="A8543" s="1383"/>
      <c r="E8543" s="1478"/>
      <c r="H8543" s="1478"/>
    </row>
    <row r="8544" spans="1:8">
      <c r="A8544" s="1383"/>
      <c r="E8544" s="1478"/>
      <c r="H8544" s="1478"/>
    </row>
    <row r="8545" spans="1:8">
      <c r="A8545" s="1383"/>
      <c r="E8545" s="1478"/>
      <c r="H8545" s="1478"/>
    </row>
    <row r="8546" spans="1:8">
      <c r="A8546" s="1383"/>
      <c r="E8546" s="1478"/>
      <c r="H8546" s="1478"/>
    </row>
    <row r="8547" spans="1:8">
      <c r="A8547" s="1383"/>
      <c r="E8547" s="1478"/>
      <c r="H8547" s="1478"/>
    </row>
    <row r="8548" spans="1:8">
      <c r="A8548" s="1383"/>
      <c r="E8548" s="1478"/>
      <c r="H8548" s="1478"/>
    </row>
    <row r="8549" spans="1:8">
      <c r="A8549" s="1383"/>
      <c r="E8549" s="1478"/>
      <c r="H8549" s="1478"/>
    </row>
    <row r="8550" spans="1:8">
      <c r="A8550" s="1383"/>
      <c r="E8550" s="1478"/>
      <c r="H8550" s="1478"/>
    </row>
    <row r="8551" spans="1:8">
      <c r="A8551" s="1383"/>
      <c r="E8551" s="1478"/>
      <c r="H8551" s="1478"/>
    </row>
    <row r="8552" spans="1:8">
      <c r="A8552" s="1383"/>
      <c r="E8552" s="1478"/>
      <c r="H8552" s="1478"/>
    </row>
    <row r="8553" spans="1:8">
      <c r="A8553" s="1383"/>
      <c r="E8553" s="1478"/>
      <c r="H8553" s="1478"/>
    </row>
    <row r="8554" spans="1:8">
      <c r="A8554" s="1383"/>
      <c r="E8554" s="1478"/>
      <c r="H8554" s="1478"/>
    </row>
    <row r="8555" spans="1:8">
      <c r="A8555" s="1383"/>
      <c r="E8555" s="1478"/>
      <c r="H8555" s="1478"/>
    </row>
    <row r="8556" spans="1:8">
      <c r="A8556" s="1383"/>
      <c r="E8556" s="1478"/>
      <c r="H8556" s="1478"/>
    </row>
    <row r="8557" spans="1:8">
      <c r="A8557" s="1383"/>
      <c r="E8557" s="1478"/>
      <c r="H8557" s="1478"/>
    </row>
    <row r="8558" spans="1:8">
      <c r="A8558" s="1383"/>
      <c r="E8558" s="1478"/>
      <c r="H8558" s="1478"/>
    </row>
    <row r="8559" spans="1:8">
      <c r="A8559" s="1383"/>
      <c r="E8559" s="1478"/>
      <c r="H8559" s="1478"/>
    </row>
    <row r="8560" spans="1:8">
      <c r="A8560" s="1383"/>
      <c r="E8560" s="1478"/>
      <c r="H8560" s="1478"/>
    </row>
    <row r="8561" spans="1:8">
      <c r="A8561" s="1383"/>
      <c r="E8561" s="1478"/>
      <c r="H8561" s="1478"/>
    </row>
    <row r="8562" spans="1:8">
      <c r="A8562" s="1383"/>
      <c r="E8562" s="1478"/>
      <c r="H8562" s="1478"/>
    </row>
    <row r="8563" spans="1:8">
      <c r="A8563" s="1383"/>
      <c r="E8563" s="1478"/>
      <c r="H8563" s="1478"/>
    </row>
    <row r="8564" spans="1:8">
      <c r="A8564" s="1383"/>
      <c r="E8564" s="1478"/>
      <c r="H8564" s="1478"/>
    </row>
    <row r="8565" spans="1:8">
      <c r="A8565" s="1383"/>
      <c r="E8565" s="1478"/>
      <c r="H8565" s="1478"/>
    </row>
    <row r="8566" spans="1:8">
      <c r="A8566" s="1383"/>
      <c r="E8566" s="1478"/>
      <c r="H8566" s="1478"/>
    </row>
    <row r="8567" spans="1:8">
      <c r="A8567" s="1383"/>
      <c r="E8567" s="1478"/>
      <c r="H8567" s="1478"/>
    </row>
    <row r="8568" spans="1:8">
      <c r="A8568" s="1383"/>
      <c r="E8568" s="1478"/>
      <c r="H8568" s="1478"/>
    </row>
    <row r="8569" spans="1:8">
      <c r="A8569" s="1383"/>
      <c r="E8569" s="1478"/>
      <c r="H8569" s="1478"/>
    </row>
    <row r="8570" spans="1:8">
      <c r="A8570" s="1383"/>
      <c r="E8570" s="1478"/>
      <c r="H8570" s="1478"/>
    </row>
    <row r="8571" spans="1:8">
      <c r="A8571" s="1383"/>
      <c r="E8571" s="1478"/>
      <c r="H8571" s="1478"/>
    </row>
    <row r="8572" spans="1:8">
      <c r="A8572" s="1383"/>
      <c r="E8572" s="1478"/>
      <c r="H8572" s="1478"/>
    </row>
    <row r="8573" spans="1:8">
      <c r="A8573" s="1383"/>
      <c r="E8573" s="1478"/>
      <c r="H8573" s="1478"/>
    </row>
    <row r="8574" spans="1:8">
      <c r="A8574" s="1383"/>
      <c r="E8574" s="1478"/>
      <c r="H8574" s="1478"/>
    </row>
    <row r="8575" spans="1:8">
      <c r="A8575" s="1383"/>
      <c r="E8575" s="1478"/>
      <c r="H8575" s="1478"/>
    </row>
    <row r="8576" spans="1:8">
      <c r="A8576" s="1383"/>
      <c r="E8576" s="1478"/>
      <c r="H8576" s="1478"/>
    </row>
    <row r="8577" spans="1:8">
      <c r="A8577" s="1383"/>
      <c r="E8577" s="1478"/>
      <c r="H8577" s="1478"/>
    </row>
    <row r="8578" spans="1:8">
      <c r="A8578" s="1383"/>
      <c r="E8578" s="1478"/>
      <c r="H8578" s="1478"/>
    </row>
    <row r="8579" spans="1:8">
      <c r="A8579" s="1383"/>
      <c r="E8579" s="1478"/>
      <c r="H8579" s="1478"/>
    </row>
    <row r="8580" spans="1:8">
      <c r="A8580" s="1383"/>
      <c r="E8580" s="1478"/>
      <c r="H8580" s="1478"/>
    </row>
    <row r="8581" spans="1:8">
      <c r="A8581" s="1383"/>
      <c r="E8581" s="1478"/>
      <c r="H8581" s="1478"/>
    </row>
    <row r="8582" spans="1:8">
      <c r="A8582" s="1383"/>
      <c r="E8582" s="1478"/>
      <c r="H8582" s="1478"/>
    </row>
    <row r="8583" spans="1:8">
      <c r="A8583" s="1383"/>
      <c r="E8583" s="1478"/>
      <c r="H8583" s="1478"/>
    </row>
    <row r="8584" spans="1:8">
      <c r="A8584" s="1383"/>
      <c r="E8584" s="1478"/>
      <c r="H8584" s="1478"/>
    </row>
    <row r="8585" spans="1:8">
      <c r="A8585" s="1383"/>
      <c r="E8585" s="1478"/>
      <c r="H8585" s="1478"/>
    </row>
    <row r="8586" spans="1:8">
      <c r="A8586" s="1383"/>
      <c r="E8586" s="1478"/>
      <c r="H8586" s="1478"/>
    </row>
    <row r="8587" spans="1:8">
      <c r="A8587" s="1383"/>
      <c r="E8587" s="1478"/>
      <c r="H8587" s="1478"/>
    </row>
    <row r="8588" spans="1:8">
      <c r="A8588" s="1383"/>
      <c r="E8588" s="1478"/>
      <c r="H8588" s="1478"/>
    </row>
    <row r="8589" spans="1:8">
      <c r="A8589" s="1383"/>
      <c r="E8589" s="1478"/>
      <c r="H8589" s="1478"/>
    </row>
    <row r="8590" spans="1:8">
      <c r="A8590" s="1383"/>
      <c r="E8590" s="1478"/>
      <c r="H8590" s="1478"/>
    </row>
    <row r="8591" spans="1:8">
      <c r="A8591" s="1383"/>
      <c r="E8591" s="1478"/>
      <c r="H8591" s="1478"/>
    </row>
    <row r="8592" spans="1:8">
      <c r="A8592" s="1383"/>
      <c r="E8592" s="1478"/>
      <c r="H8592" s="1478"/>
    </row>
    <row r="8593" spans="1:8">
      <c r="A8593" s="1383"/>
      <c r="E8593" s="1478"/>
      <c r="H8593" s="1478"/>
    </row>
    <row r="8594" spans="1:8">
      <c r="A8594" s="1383"/>
      <c r="E8594" s="1478"/>
      <c r="H8594" s="1478"/>
    </row>
    <row r="8595" spans="1:8">
      <c r="A8595" s="1383"/>
      <c r="E8595" s="1478"/>
      <c r="H8595" s="1478"/>
    </row>
    <row r="8596" spans="1:8">
      <c r="A8596" s="1383"/>
      <c r="E8596" s="1478"/>
      <c r="H8596" s="1478"/>
    </row>
    <row r="8597" spans="1:8">
      <c r="A8597" s="1383"/>
      <c r="E8597" s="1478"/>
      <c r="H8597" s="1478"/>
    </row>
    <row r="8598" spans="1:8">
      <c r="A8598" s="1383"/>
      <c r="E8598" s="1478"/>
      <c r="H8598" s="1478"/>
    </row>
    <row r="8599" spans="1:8">
      <c r="A8599" s="1383"/>
      <c r="E8599" s="1478"/>
      <c r="H8599" s="1478"/>
    </row>
    <row r="8600" spans="1:8">
      <c r="A8600" s="1383"/>
      <c r="E8600" s="1478"/>
      <c r="H8600" s="1478"/>
    </row>
    <row r="8601" spans="1:8">
      <c r="A8601" s="1383"/>
      <c r="E8601" s="1478"/>
      <c r="H8601" s="1478"/>
    </row>
    <row r="8602" spans="1:8">
      <c r="A8602" s="1383"/>
      <c r="E8602" s="1478"/>
      <c r="H8602" s="1478"/>
    </row>
    <row r="8603" spans="1:8">
      <c r="A8603" s="1383"/>
      <c r="E8603" s="1478"/>
      <c r="H8603" s="1478"/>
    </row>
    <row r="8604" spans="1:8">
      <c r="A8604" s="1383"/>
      <c r="E8604" s="1478"/>
      <c r="H8604" s="1478"/>
    </row>
    <row r="8605" spans="1:8">
      <c r="A8605" s="1383"/>
      <c r="E8605" s="1478"/>
      <c r="H8605" s="1478"/>
    </row>
    <row r="8606" spans="1:8">
      <c r="A8606" s="1383"/>
      <c r="E8606" s="1478"/>
      <c r="H8606" s="1478"/>
    </row>
    <row r="8607" spans="1:8">
      <c r="A8607" s="1383"/>
      <c r="E8607" s="1478"/>
      <c r="H8607" s="1478"/>
    </row>
    <row r="8608" spans="1:8">
      <c r="A8608" s="1383"/>
      <c r="E8608" s="1478"/>
      <c r="H8608" s="1478"/>
    </row>
    <row r="8609" spans="1:8">
      <c r="A8609" s="1383"/>
      <c r="E8609" s="1478"/>
      <c r="H8609" s="1478"/>
    </row>
    <row r="8610" spans="1:8">
      <c r="A8610" s="1383"/>
      <c r="E8610" s="1478"/>
      <c r="H8610" s="1478"/>
    </row>
    <row r="8611" spans="1:8">
      <c r="A8611" s="1383"/>
      <c r="E8611" s="1478"/>
      <c r="H8611" s="1478"/>
    </row>
    <row r="8612" spans="1:8">
      <c r="A8612" s="1383"/>
      <c r="E8612" s="1478"/>
      <c r="H8612" s="1478"/>
    </row>
    <row r="8613" spans="1:8">
      <c r="A8613" s="1383"/>
      <c r="E8613" s="1478"/>
      <c r="H8613" s="1478"/>
    </row>
    <row r="8614" spans="1:8">
      <c r="A8614" s="1383"/>
      <c r="E8614" s="1478"/>
      <c r="H8614" s="1478"/>
    </row>
    <row r="8615" spans="1:8">
      <c r="A8615" s="1383"/>
      <c r="E8615" s="1478"/>
      <c r="H8615" s="1478"/>
    </row>
    <row r="8616" spans="1:8">
      <c r="A8616" s="1383"/>
      <c r="E8616" s="1478"/>
      <c r="H8616" s="1478"/>
    </row>
    <row r="8617" spans="1:8">
      <c r="A8617" s="1383"/>
      <c r="E8617" s="1478"/>
      <c r="H8617" s="1478"/>
    </row>
    <row r="8618" spans="1:8">
      <c r="A8618" s="1383"/>
      <c r="E8618" s="1478"/>
      <c r="H8618" s="1478"/>
    </row>
    <row r="8619" spans="1:8">
      <c r="A8619" s="1383"/>
      <c r="E8619" s="1478"/>
      <c r="H8619" s="1478"/>
    </row>
    <row r="8620" spans="1:8">
      <c r="A8620" s="1383"/>
      <c r="E8620" s="1478"/>
      <c r="H8620" s="1478"/>
    </row>
    <row r="8621" spans="1:8">
      <c r="A8621" s="1383"/>
      <c r="E8621" s="1478"/>
      <c r="H8621" s="1478"/>
    </row>
    <row r="8622" spans="1:8">
      <c r="A8622" s="1383"/>
      <c r="E8622" s="1478"/>
      <c r="H8622" s="1478"/>
    </row>
    <row r="8623" spans="1:8">
      <c r="A8623" s="1383"/>
      <c r="E8623" s="1478"/>
      <c r="H8623" s="1478"/>
    </row>
    <row r="8624" spans="1:8">
      <c r="A8624" s="1383"/>
      <c r="E8624" s="1478"/>
      <c r="H8624" s="1478"/>
    </row>
    <row r="8625" spans="1:8">
      <c r="A8625" s="1383"/>
      <c r="E8625" s="1478"/>
      <c r="H8625" s="1478"/>
    </row>
    <row r="8626" spans="1:8">
      <c r="A8626" s="1383"/>
      <c r="E8626" s="1478"/>
      <c r="H8626" s="1478"/>
    </row>
    <row r="8627" spans="1:8">
      <c r="A8627" s="1383"/>
      <c r="E8627" s="1478"/>
      <c r="H8627" s="1478"/>
    </row>
    <row r="8628" spans="1:8">
      <c r="A8628" s="1383"/>
      <c r="E8628" s="1478"/>
      <c r="H8628" s="1478"/>
    </row>
    <row r="8629" spans="1:8">
      <c r="A8629" s="1383"/>
      <c r="E8629" s="1478"/>
      <c r="H8629" s="1478"/>
    </row>
    <row r="8630" spans="1:8">
      <c r="A8630" s="1383"/>
      <c r="E8630" s="1478"/>
      <c r="H8630" s="1478"/>
    </row>
    <row r="8631" spans="1:8">
      <c r="A8631" s="1383"/>
      <c r="E8631" s="1478"/>
      <c r="H8631" s="1478"/>
    </row>
    <row r="8632" spans="1:8">
      <c r="A8632" s="1383"/>
      <c r="E8632" s="1478"/>
      <c r="H8632" s="1478"/>
    </row>
    <row r="8633" spans="1:8">
      <c r="A8633" s="1383"/>
      <c r="E8633" s="1478"/>
      <c r="H8633" s="1478"/>
    </row>
    <row r="8634" spans="1:8">
      <c r="A8634" s="1383"/>
      <c r="E8634" s="1478"/>
      <c r="H8634" s="1478"/>
    </row>
    <row r="8635" spans="1:8">
      <c r="A8635" s="1383"/>
      <c r="E8635" s="1478"/>
      <c r="H8635" s="1478"/>
    </row>
    <row r="8636" spans="1:8">
      <c r="A8636" s="1383"/>
      <c r="E8636" s="1478"/>
      <c r="H8636" s="1478"/>
    </row>
    <row r="8637" spans="1:8">
      <c r="A8637" s="1383"/>
      <c r="E8637" s="1478"/>
      <c r="H8637" s="1478"/>
    </row>
    <row r="8638" spans="1:8">
      <c r="A8638" s="1383"/>
      <c r="E8638" s="1478"/>
      <c r="H8638" s="1478"/>
    </row>
    <row r="8639" spans="1:8">
      <c r="A8639" s="1383"/>
      <c r="E8639" s="1478"/>
      <c r="H8639" s="1478"/>
    </row>
    <row r="8640" spans="1:8">
      <c r="A8640" s="1383"/>
      <c r="E8640" s="1478"/>
      <c r="H8640" s="1478"/>
    </row>
    <row r="8641" spans="1:8">
      <c r="A8641" s="1383"/>
      <c r="E8641" s="1478"/>
      <c r="H8641" s="1478"/>
    </row>
    <row r="8642" spans="1:8">
      <c r="A8642" s="1383"/>
      <c r="E8642" s="1478"/>
      <c r="H8642" s="1478"/>
    </row>
    <row r="8643" spans="1:8">
      <c r="A8643" s="1383"/>
      <c r="E8643" s="1478"/>
      <c r="H8643" s="1478"/>
    </row>
    <row r="8644" spans="1:8">
      <c r="A8644" s="1383"/>
      <c r="E8644" s="1478"/>
      <c r="H8644" s="1478"/>
    </row>
    <row r="8645" spans="1:8">
      <c r="A8645" s="1383"/>
      <c r="E8645" s="1478"/>
      <c r="H8645" s="1478"/>
    </row>
    <row r="8646" spans="1:8">
      <c r="A8646" s="1383"/>
      <c r="E8646" s="1478"/>
      <c r="H8646" s="1478"/>
    </row>
    <row r="8647" spans="1:8">
      <c r="A8647" s="1383"/>
      <c r="E8647" s="1478"/>
      <c r="H8647" s="1478"/>
    </row>
    <row r="8648" spans="1:8">
      <c r="A8648" s="1383"/>
      <c r="E8648" s="1478"/>
      <c r="H8648" s="1478"/>
    </row>
    <row r="8649" spans="1:8">
      <c r="A8649" s="1383"/>
      <c r="E8649" s="1478"/>
      <c r="H8649" s="1478"/>
    </row>
    <row r="8650" spans="1:8">
      <c r="A8650" s="1383"/>
      <c r="E8650" s="1478"/>
      <c r="H8650" s="1478"/>
    </row>
    <row r="8651" spans="1:8">
      <c r="A8651" s="1383"/>
      <c r="E8651" s="1478"/>
      <c r="H8651" s="1478"/>
    </row>
    <row r="8652" spans="1:8">
      <c r="A8652" s="1383"/>
      <c r="E8652" s="1478"/>
      <c r="H8652" s="1478"/>
    </row>
    <row r="8653" spans="1:8">
      <c r="A8653" s="1383"/>
      <c r="E8653" s="1478"/>
      <c r="H8653" s="1478"/>
    </row>
    <row r="8654" spans="1:8">
      <c r="A8654" s="1383"/>
      <c r="E8654" s="1478"/>
      <c r="H8654" s="1478"/>
    </row>
    <row r="8655" spans="1:8">
      <c r="A8655" s="1383"/>
      <c r="E8655" s="1478"/>
      <c r="H8655" s="1478"/>
    </row>
    <row r="8656" spans="1:8">
      <c r="A8656" s="1383"/>
      <c r="E8656" s="1478"/>
      <c r="H8656" s="1478"/>
    </row>
    <row r="8657" spans="1:8">
      <c r="A8657" s="1383"/>
      <c r="E8657" s="1478"/>
      <c r="H8657" s="1478"/>
    </row>
    <row r="8658" spans="1:8">
      <c r="A8658" s="1383"/>
      <c r="E8658" s="1478"/>
      <c r="H8658" s="1478"/>
    </row>
    <row r="8659" spans="1:8">
      <c r="A8659" s="1383"/>
      <c r="E8659" s="1478"/>
      <c r="H8659" s="1478"/>
    </row>
    <row r="8660" spans="1:8">
      <c r="A8660" s="1383"/>
      <c r="E8660" s="1478"/>
      <c r="H8660" s="1478"/>
    </row>
    <row r="8661" spans="1:8">
      <c r="A8661" s="1383"/>
      <c r="E8661" s="1478"/>
      <c r="H8661" s="1478"/>
    </row>
    <row r="8662" spans="1:8">
      <c r="A8662" s="1383"/>
      <c r="E8662" s="1478"/>
      <c r="H8662" s="1478"/>
    </row>
    <row r="8663" spans="1:8">
      <c r="A8663" s="1383"/>
      <c r="E8663" s="1478"/>
      <c r="H8663" s="1478"/>
    </row>
    <row r="8664" spans="1:8">
      <c r="A8664" s="1383"/>
      <c r="E8664" s="1478"/>
      <c r="H8664" s="1478"/>
    </row>
    <row r="8665" spans="1:8">
      <c r="A8665" s="1383"/>
      <c r="E8665" s="1478"/>
      <c r="H8665" s="1478"/>
    </row>
    <row r="8666" spans="1:8">
      <c r="A8666" s="1383"/>
      <c r="E8666" s="1478"/>
      <c r="H8666" s="1478"/>
    </row>
    <row r="8667" spans="1:8">
      <c r="A8667" s="1383"/>
      <c r="E8667" s="1478"/>
      <c r="H8667" s="1478"/>
    </row>
    <row r="8668" spans="1:8">
      <c r="A8668" s="1383"/>
      <c r="E8668" s="1478"/>
      <c r="H8668" s="1478"/>
    </row>
    <row r="8669" spans="1:8">
      <c r="A8669" s="1383"/>
      <c r="E8669" s="1478"/>
      <c r="H8669" s="1478"/>
    </row>
    <row r="8670" spans="1:8">
      <c r="A8670" s="1383"/>
      <c r="E8670" s="1478"/>
      <c r="H8670" s="1478"/>
    </row>
    <row r="8671" spans="1:8">
      <c r="A8671" s="1383"/>
      <c r="E8671" s="1478"/>
      <c r="H8671" s="1478"/>
    </row>
    <row r="8672" spans="1:8">
      <c r="A8672" s="1383"/>
      <c r="E8672" s="1478"/>
      <c r="H8672" s="1478"/>
    </row>
    <row r="8673" spans="1:8">
      <c r="A8673" s="1383"/>
      <c r="E8673" s="1478"/>
      <c r="H8673" s="1478"/>
    </row>
    <row r="8674" spans="1:8">
      <c r="A8674" s="1383"/>
      <c r="E8674" s="1478"/>
      <c r="H8674" s="1478"/>
    </row>
    <row r="8675" spans="1:8">
      <c r="A8675" s="1383"/>
      <c r="E8675" s="1478"/>
      <c r="H8675" s="1478"/>
    </row>
    <row r="8676" spans="1:8">
      <c r="A8676" s="1383"/>
      <c r="E8676" s="1478"/>
      <c r="H8676" s="1478"/>
    </row>
    <row r="8677" spans="1:8">
      <c r="A8677" s="1383"/>
      <c r="E8677" s="1478"/>
      <c r="H8677" s="1478"/>
    </row>
    <row r="8678" spans="1:8">
      <c r="A8678" s="1383"/>
      <c r="E8678" s="1478"/>
      <c r="H8678" s="1478"/>
    </row>
    <row r="8679" spans="1:8">
      <c r="A8679" s="1383"/>
      <c r="E8679" s="1478"/>
      <c r="H8679" s="1478"/>
    </row>
    <row r="8680" spans="1:8">
      <c r="A8680" s="1383"/>
      <c r="E8680" s="1478"/>
      <c r="H8680" s="1478"/>
    </row>
    <row r="8681" spans="1:8">
      <c r="A8681" s="1383"/>
      <c r="E8681" s="1478"/>
      <c r="H8681" s="1478"/>
    </row>
    <row r="8682" spans="1:8">
      <c r="A8682" s="1383"/>
      <c r="E8682" s="1478"/>
      <c r="H8682" s="1478"/>
    </row>
    <row r="8683" spans="1:8">
      <c r="A8683" s="1383"/>
      <c r="E8683" s="1478"/>
      <c r="H8683" s="1478"/>
    </row>
    <row r="8684" spans="1:8">
      <c r="A8684" s="1383"/>
      <c r="E8684" s="1478"/>
      <c r="H8684" s="1478"/>
    </row>
    <row r="8685" spans="1:8">
      <c r="A8685" s="1383"/>
      <c r="E8685" s="1478"/>
      <c r="H8685" s="1478"/>
    </row>
    <row r="8686" spans="1:8">
      <c r="A8686" s="1383"/>
      <c r="E8686" s="1478"/>
      <c r="H8686" s="1478"/>
    </row>
    <row r="8687" spans="1:8">
      <c r="A8687" s="1383"/>
      <c r="E8687" s="1478"/>
      <c r="H8687" s="1478"/>
    </row>
    <row r="8688" spans="1:8">
      <c r="A8688" s="1383"/>
      <c r="E8688" s="1478"/>
      <c r="H8688" s="1478"/>
    </row>
    <row r="8689" spans="1:8">
      <c r="A8689" s="1383"/>
      <c r="E8689" s="1478"/>
      <c r="H8689" s="1478"/>
    </row>
    <row r="8690" spans="1:8">
      <c r="A8690" s="1383"/>
      <c r="E8690" s="1478"/>
      <c r="H8690" s="1478"/>
    </row>
    <row r="8691" spans="1:8">
      <c r="A8691" s="1383"/>
      <c r="E8691" s="1478"/>
      <c r="H8691" s="1478"/>
    </row>
    <row r="8692" spans="1:8">
      <c r="A8692" s="1383"/>
      <c r="E8692" s="1478"/>
      <c r="H8692" s="1478"/>
    </row>
    <row r="8693" spans="1:8">
      <c r="A8693" s="1383"/>
      <c r="E8693" s="1478"/>
      <c r="H8693" s="1478"/>
    </row>
    <row r="8694" spans="1:8">
      <c r="A8694" s="1383"/>
      <c r="E8694" s="1478"/>
      <c r="H8694" s="1478"/>
    </row>
    <row r="8695" spans="1:8">
      <c r="A8695" s="1383"/>
      <c r="E8695" s="1478"/>
      <c r="H8695" s="1478"/>
    </row>
    <row r="8696" spans="1:8">
      <c r="A8696" s="1383"/>
      <c r="E8696" s="1478"/>
      <c r="H8696" s="1478"/>
    </row>
    <row r="8697" spans="1:8">
      <c r="A8697" s="1383"/>
      <c r="E8697" s="1478"/>
      <c r="H8697" s="1478"/>
    </row>
    <row r="8698" spans="1:8">
      <c r="A8698" s="1383"/>
      <c r="E8698" s="1478"/>
      <c r="H8698" s="1478"/>
    </row>
    <row r="8699" spans="1:8">
      <c r="A8699" s="1383"/>
      <c r="E8699" s="1478"/>
      <c r="H8699" s="1478"/>
    </row>
    <row r="8700" spans="1:8">
      <c r="A8700" s="1383"/>
      <c r="E8700" s="1478"/>
      <c r="H8700" s="1478"/>
    </row>
    <row r="8701" spans="1:8">
      <c r="A8701" s="1383"/>
      <c r="E8701" s="1478"/>
      <c r="H8701" s="1478"/>
    </row>
    <row r="8702" spans="1:8">
      <c r="A8702" s="1383"/>
      <c r="E8702" s="1478"/>
      <c r="H8702" s="1478"/>
    </row>
    <row r="8703" spans="1:8">
      <c r="A8703" s="1383"/>
      <c r="E8703" s="1478"/>
      <c r="H8703" s="1478"/>
    </row>
    <row r="8704" spans="1:8">
      <c r="A8704" s="1383"/>
      <c r="E8704" s="1478"/>
      <c r="H8704" s="1478"/>
    </row>
    <row r="8705" spans="1:8">
      <c r="A8705" s="1383"/>
      <c r="E8705" s="1478"/>
      <c r="H8705" s="1478"/>
    </row>
    <row r="8706" spans="1:8">
      <c r="A8706" s="1383"/>
      <c r="E8706" s="1478"/>
      <c r="H8706" s="1478"/>
    </row>
    <row r="8707" spans="1:8">
      <c r="A8707" s="1383"/>
      <c r="E8707" s="1478"/>
      <c r="H8707" s="1478"/>
    </row>
    <row r="8708" spans="1:8">
      <c r="A8708" s="1383"/>
      <c r="E8708" s="1478"/>
      <c r="H8708" s="1478"/>
    </row>
    <row r="8709" spans="1:8">
      <c r="A8709" s="1383"/>
      <c r="E8709" s="1478"/>
      <c r="H8709" s="1478"/>
    </row>
    <row r="8710" spans="1:8">
      <c r="A8710" s="1383"/>
      <c r="E8710" s="1478"/>
      <c r="H8710" s="1478"/>
    </row>
    <row r="8711" spans="1:8">
      <c r="A8711" s="1383"/>
      <c r="E8711" s="1478"/>
      <c r="H8711" s="1478"/>
    </row>
    <row r="8712" spans="1:8">
      <c r="A8712" s="1383"/>
      <c r="E8712" s="1478"/>
      <c r="H8712" s="1478"/>
    </row>
    <row r="8713" spans="1:8">
      <c r="A8713" s="1383"/>
      <c r="E8713" s="1478"/>
      <c r="H8713" s="1478"/>
    </row>
    <row r="8714" spans="1:8">
      <c r="A8714" s="1383"/>
      <c r="E8714" s="1478"/>
      <c r="H8714" s="1478"/>
    </row>
    <row r="8715" spans="1:8">
      <c r="A8715" s="1383"/>
      <c r="E8715" s="1478"/>
      <c r="H8715" s="1478"/>
    </row>
    <row r="8716" spans="1:8">
      <c r="A8716" s="1383"/>
      <c r="E8716" s="1478"/>
      <c r="H8716" s="1478"/>
    </row>
    <row r="8717" spans="1:8">
      <c r="A8717" s="1383"/>
      <c r="E8717" s="1478"/>
      <c r="H8717" s="1478"/>
    </row>
    <row r="8718" spans="1:8">
      <c r="A8718" s="1383"/>
      <c r="E8718" s="1478"/>
      <c r="H8718" s="1478"/>
    </row>
    <row r="8719" spans="1:8">
      <c r="A8719" s="1383"/>
      <c r="E8719" s="1478"/>
      <c r="H8719" s="1478"/>
    </row>
    <row r="8720" spans="1:8">
      <c r="A8720" s="1383"/>
      <c r="E8720" s="1478"/>
      <c r="H8720" s="1478"/>
    </row>
    <row r="8721" spans="1:8">
      <c r="A8721" s="1383"/>
      <c r="E8721" s="1478"/>
      <c r="H8721" s="1478"/>
    </row>
    <row r="8722" spans="1:8">
      <c r="A8722" s="1383"/>
      <c r="E8722" s="1478"/>
      <c r="H8722" s="1478"/>
    </row>
    <row r="8723" spans="1:8">
      <c r="A8723" s="1383"/>
      <c r="E8723" s="1478"/>
      <c r="H8723" s="1478"/>
    </row>
    <row r="8724" spans="1:8">
      <c r="A8724" s="1383"/>
      <c r="E8724" s="1478"/>
      <c r="H8724" s="1478"/>
    </row>
    <row r="8725" spans="1:8">
      <c r="A8725" s="1383"/>
      <c r="E8725" s="1478"/>
      <c r="H8725" s="1478"/>
    </row>
    <row r="8726" spans="1:8">
      <c r="A8726" s="1383"/>
      <c r="E8726" s="1478"/>
      <c r="H8726" s="1478"/>
    </row>
    <row r="8727" spans="1:8">
      <c r="A8727" s="1383"/>
      <c r="E8727" s="1478"/>
      <c r="H8727" s="1478"/>
    </row>
    <row r="8728" spans="1:8">
      <c r="A8728" s="1383"/>
      <c r="E8728" s="1478"/>
      <c r="H8728" s="1478"/>
    </row>
    <row r="8729" spans="1:8">
      <c r="A8729" s="1383"/>
      <c r="E8729" s="1478"/>
      <c r="H8729" s="1478"/>
    </row>
    <row r="8730" spans="1:8">
      <c r="A8730" s="1383"/>
      <c r="E8730" s="1478"/>
      <c r="H8730" s="1478"/>
    </row>
    <row r="8731" spans="1:8">
      <c r="A8731" s="1383"/>
      <c r="E8731" s="1478"/>
      <c r="H8731" s="1478"/>
    </row>
    <row r="8732" spans="1:8">
      <c r="A8732" s="1383"/>
      <c r="E8732" s="1478"/>
      <c r="H8732" s="1478"/>
    </row>
    <row r="8733" spans="1:8">
      <c r="A8733" s="1383"/>
      <c r="E8733" s="1478"/>
      <c r="H8733" s="1478"/>
    </row>
    <row r="8734" spans="1:8">
      <c r="A8734" s="1383"/>
      <c r="E8734" s="1478"/>
      <c r="H8734" s="1478"/>
    </row>
    <row r="8735" spans="1:8">
      <c r="A8735" s="1383"/>
      <c r="E8735" s="1478"/>
      <c r="H8735" s="1478"/>
    </row>
    <row r="8736" spans="1:8">
      <c r="A8736" s="1383"/>
      <c r="E8736" s="1478"/>
      <c r="H8736" s="1478"/>
    </row>
    <row r="8737" spans="1:8">
      <c r="A8737" s="1383"/>
      <c r="E8737" s="1478"/>
      <c r="H8737" s="1478"/>
    </row>
    <row r="8738" spans="1:8">
      <c r="A8738" s="1383"/>
      <c r="E8738" s="1478"/>
      <c r="H8738" s="1478"/>
    </row>
    <row r="8739" spans="1:8">
      <c r="A8739" s="1383"/>
      <c r="E8739" s="1478"/>
      <c r="H8739" s="1478"/>
    </row>
    <row r="8740" spans="1:8">
      <c r="A8740" s="1383"/>
      <c r="E8740" s="1478"/>
      <c r="H8740" s="1478"/>
    </row>
    <row r="8741" spans="1:8">
      <c r="A8741" s="1383"/>
      <c r="E8741" s="1478"/>
      <c r="H8741" s="1478"/>
    </row>
    <row r="8742" spans="1:8">
      <c r="A8742" s="1383"/>
      <c r="E8742" s="1478"/>
      <c r="H8742" s="1478"/>
    </row>
    <row r="8743" spans="1:8">
      <c r="A8743" s="1383"/>
      <c r="E8743" s="1478"/>
      <c r="H8743" s="1478"/>
    </row>
    <row r="8744" spans="1:8">
      <c r="A8744" s="1383"/>
      <c r="E8744" s="1478"/>
      <c r="H8744" s="1478"/>
    </row>
    <row r="8745" spans="1:8">
      <c r="A8745" s="1383"/>
      <c r="E8745" s="1478"/>
      <c r="H8745" s="1478"/>
    </row>
    <row r="8746" spans="1:8">
      <c r="A8746" s="1383"/>
      <c r="E8746" s="1478"/>
      <c r="H8746" s="1478"/>
    </row>
    <row r="8747" spans="1:8">
      <c r="A8747" s="1383"/>
      <c r="E8747" s="1478"/>
      <c r="H8747" s="1478"/>
    </row>
    <row r="8748" spans="1:8">
      <c r="A8748" s="1383"/>
      <c r="E8748" s="1478"/>
      <c r="H8748" s="1478"/>
    </row>
    <row r="8749" spans="1:8">
      <c r="A8749" s="1383"/>
      <c r="E8749" s="1478"/>
      <c r="H8749" s="1478"/>
    </row>
    <row r="8750" spans="1:8">
      <c r="A8750" s="1383"/>
      <c r="E8750" s="1478"/>
      <c r="H8750" s="1478"/>
    </row>
    <row r="8751" spans="1:8">
      <c r="A8751" s="1383"/>
      <c r="E8751" s="1478"/>
      <c r="H8751" s="1478"/>
    </row>
    <row r="8752" spans="1:8">
      <c r="A8752" s="1383"/>
      <c r="E8752" s="1478"/>
      <c r="H8752" s="1478"/>
    </row>
    <row r="8753" spans="1:8">
      <c r="A8753" s="1383"/>
      <c r="E8753" s="1478"/>
      <c r="H8753" s="1478"/>
    </row>
    <row r="8754" spans="1:8">
      <c r="A8754" s="1383"/>
      <c r="E8754" s="1478"/>
      <c r="H8754" s="1478"/>
    </row>
    <row r="8755" spans="1:8">
      <c r="A8755" s="1383"/>
      <c r="E8755" s="1478"/>
      <c r="H8755" s="1478"/>
    </row>
    <row r="8756" spans="1:8">
      <c r="A8756" s="1383"/>
      <c r="E8756" s="1478"/>
      <c r="H8756" s="1478"/>
    </row>
    <row r="8757" spans="1:8">
      <c r="A8757" s="1383"/>
      <c r="E8757" s="1478"/>
      <c r="H8757" s="1478"/>
    </row>
    <row r="8758" spans="1:8">
      <c r="A8758" s="1383"/>
      <c r="E8758" s="1478"/>
      <c r="H8758" s="1478"/>
    </row>
    <row r="8759" spans="1:8">
      <c r="A8759" s="1383"/>
      <c r="E8759" s="1478"/>
      <c r="H8759" s="1478"/>
    </row>
    <row r="8760" spans="1:8">
      <c r="A8760" s="1383"/>
      <c r="E8760" s="1478"/>
      <c r="H8760" s="1478"/>
    </row>
    <row r="8761" spans="1:8">
      <c r="A8761" s="1383"/>
      <c r="E8761" s="1478"/>
      <c r="H8761" s="1478"/>
    </row>
    <row r="8762" spans="1:8">
      <c r="A8762" s="1383"/>
      <c r="E8762" s="1478"/>
      <c r="H8762" s="1478"/>
    </row>
    <row r="8763" spans="1:8">
      <c r="A8763" s="1383"/>
      <c r="E8763" s="1478"/>
      <c r="H8763" s="1478"/>
    </row>
    <row r="8764" spans="1:8">
      <c r="A8764" s="1383"/>
      <c r="E8764" s="1478"/>
      <c r="H8764" s="1478"/>
    </row>
    <row r="8765" spans="1:8">
      <c r="A8765" s="1383"/>
      <c r="E8765" s="1478"/>
      <c r="H8765" s="1478"/>
    </row>
    <row r="8766" spans="1:8">
      <c r="A8766" s="1383"/>
      <c r="E8766" s="1478"/>
      <c r="H8766" s="1478"/>
    </row>
    <row r="8767" spans="1:8">
      <c r="A8767" s="1383"/>
      <c r="E8767" s="1478"/>
      <c r="H8767" s="1478"/>
    </row>
    <row r="8768" spans="1:8">
      <c r="A8768" s="1383"/>
      <c r="E8768" s="1478"/>
      <c r="H8768" s="1478"/>
    </row>
    <row r="8769" spans="1:8">
      <c r="A8769" s="1383"/>
      <c r="E8769" s="1478"/>
      <c r="H8769" s="1478"/>
    </row>
    <row r="8770" spans="1:8">
      <c r="A8770" s="1383"/>
      <c r="E8770" s="1478"/>
      <c r="H8770" s="1478"/>
    </row>
    <row r="8771" spans="1:8">
      <c r="A8771" s="1383"/>
      <c r="E8771" s="1478"/>
      <c r="H8771" s="1478"/>
    </row>
    <row r="8772" spans="1:8">
      <c r="A8772" s="1383"/>
      <c r="E8772" s="1478"/>
      <c r="H8772" s="1478"/>
    </row>
    <row r="8773" spans="1:8">
      <c r="A8773" s="1383"/>
      <c r="E8773" s="1478"/>
      <c r="H8773" s="1478"/>
    </row>
    <row r="8774" spans="1:8">
      <c r="A8774" s="1383"/>
      <c r="E8774" s="1478"/>
      <c r="H8774" s="1478"/>
    </row>
    <row r="8775" spans="1:8">
      <c r="A8775" s="1383"/>
      <c r="E8775" s="1478"/>
      <c r="H8775" s="1478"/>
    </row>
    <row r="8776" spans="1:8">
      <c r="A8776" s="1383"/>
      <c r="E8776" s="1478"/>
      <c r="H8776" s="1478"/>
    </row>
    <row r="8777" spans="1:8">
      <c r="A8777" s="1383"/>
      <c r="E8777" s="1478"/>
      <c r="H8777" s="1478"/>
    </row>
    <row r="8778" spans="1:8">
      <c r="A8778" s="1383"/>
      <c r="E8778" s="1478"/>
      <c r="H8778" s="1478"/>
    </row>
    <row r="8779" spans="1:8">
      <c r="A8779" s="1383"/>
      <c r="E8779" s="1478"/>
      <c r="H8779" s="1478"/>
    </row>
    <row r="8780" spans="1:8">
      <c r="A8780" s="1383"/>
      <c r="E8780" s="1478"/>
      <c r="H8780" s="1478"/>
    </row>
    <row r="8781" spans="1:8">
      <c r="A8781" s="1383"/>
      <c r="E8781" s="1478"/>
      <c r="H8781" s="1478"/>
    </row>
    <row r="8782" spans="1:8">
      <c r="A8782" s="1383"/>
      <c r="E8782" s="1478"/>
      <c r="H8782" s="1478"/>
    </row>
    <row r="8783" spans="1:8">
      <c r="A8783" s="1383"/>
      <c r="E8783" s="1478"/>
      <c r="H8783" s="1478"/>
    </row>
    <row r="8784" spans="1:8">
      <c r="A8784" s="1383"/>
      <c r="E8784" s="1478"/>
      <c r="H8784" s="1478"/>
    </row>
    <row r="8785" spans="1:8">
      <c r="A8785" s="1383"/>
      <c r="E8785" s="1478"/>
      <c r="H8785" s="1478"/>
    </row>
    <row r="8786" spans="1:8">
      <c r="A8786" s="1383"/>
      <c r="E8786" s="1478"/>
      <c r="H8786" s="1478"/>
    </row>
    <row r="8787" spans="1:8">
      <c r="A8787" s="1383"/>
      <c r="E8787" s="1478"/>
      <c r="H8787" s="1478"/>
    </row>
    <row r="8788" spans="1:8">
      <c r="A8788" s="1383"/>
      <c r="E8788" s="1478"/>
      <c r="H8788" s="1478"/>
    </row>
    <row r="8789" spans="1:8">
      <c r="A8789" s="1383"/>
      <c r="E8789" s="1478"/>
      <c r="H8789" s="1478"/>
    </row>
    <row r="8790" spans="1:8">
      <c r="A8790" s="1383"/>
      <c r="E8790" s="1478"/>
      <c r="H8790" s="1478"/>
    </row>
    <row r="8791" spans="1:8">
      <c r="A8791" s="1383"/>
      <c r="E8791" s="1478"/>
      <c r="H8791" s="1478"/>
    </row>
    <row r="8792" spans="1:8">
      <c r="A8792" s="1383"/>
      <c r="E8792" s="1478"/>
      <c r="H8792" s="1478"/>
    </row>
    <row r="8793" spans="1:8">
      <c r="A8793" s="1383"/>
      <c r="E8793" s="1478"/>
      <c r="H8793" s="1478"/>
    </row>
    <row r="8794" spans="1:8">
      <c r="A8794" s="1383"/>
      <c r="E8794" s="1478"/>
      <c r="H8794" s="1478"/>
    </row>
    <row r="8795" spans="1:8">
      <c r="A8795" s="1383"/>
      <c r="E8795" s="1478"/>
      <c r="H8795" s="1478"/>
    </row>
    <row r="8796" spans="1:8">
      <c r="A8796" s="1383"/>
      <c r="E8796" s="1478"/>
      <c r="H8796" s="1478"/>
    </row>
    <row r="8797" spans="1:8">
      <c r="A8797" s="1383"/>
      <c r="E8797" s="1478"/>
      <c r="H8797" s="1478"/>
    </row>
    <row r="8798" spans="1:8">
      <c r="A8798" s="1383"/>
      <c r="E8798" s="1478"/>
      <c r="H8798" s="1478"/>
    </row>
    <row r="8799" spans="1:8">
      <c r="A8799" s="1383"/>
      <c r="E8799" s="1478"/>
      <c r="H8799" s="1478"/>
    </row>
    <row r="8800" spans="1:8">
      <c r="A8800" s="1383"/>
      <c r="E8800" s="1478"/>
      <c r="H8800" s="1478"/>
    </row>
    <row r="8801" spans="1:8">
      <c r="A8801" s="1383"/>
      <c r="E8801" s="1478"/>
      <c r="H8801" s="1478"/>
    </row>
    <row r="8802" spans="1:8">
      <c r="A8802" s="1383"/>
      <c r="E8802" s="1478"/>
      <c r="H8802" s="1478"/>
    </row>
    <row r="8803" spans="1:8">
      <c r="A8803" s="1383"/>
      <c r="E8803" s="1478"/>
      <c r="H8803" s="1478"/>
    </row>
    <row r="8804" spans="1:8">
      <c r="A8804" s="1383"/>
      <c r="E8804" s="1478"/>
      <c r="H8804" s="1478"/>
    </row>
    <row r="8805" spans="1:8">
      <c r="A8805" s="1383"/>
      <c r="E8805" s="1478"/>
      <c r="H8805" s="1478"/>
    </row>
    <row r="8806" spans="1:8">
      <c r="A8806" s="1383"/>
      <c r="E8806" s="1478"/>
      <c r="H8806" s="1478"/>
    </row>
    <row r="8807" spans="1:8">
      <c r="A8807" s="1383"/>
      <c r="E8807" s="1478"/>
      <c r="H8807" s="1478"/>
    </row>
    <row r="8808" spans="1:8">
      <c r="A8808" s="1383"/>
      <c r="E8808" s="1478"/>
      <c r="H8808" s="1478"/>
    </row>
    <row r="8809" spans="1:8">
      <c r="A8809" s="1383"/>
      <c r="E8809" s="1478"/>
      <c r="H8809" s="1478"/>
    </row>
    <row r="8810" spans="1:8">
      <c r="A8810" s="1383"/>
      <c r="E8810" s="1478"/>
      <c r="H8810" s="1478"/>
    </row>
    <row r="8811" spans="1:8">
      <c r="A8811" s="1383"/>
      <c r="E8811" s="1478"/>
      <c r="H8811" s="1478"/>
    </row>
    <row r="8812" spans="1:8">
      <c r="A8812" s="1383"/>
      <c r="E8812" s="1478"/>
      <c r="H8812" s="1478"/>
    </row>
    <row r="8813" spans="1:8">
      <c r="A8813" s="1383"/>
      <c r="E8813" s="1478"/>
      <c r="H8813" s="1478"/>
    </row>
    <row r="8814" spans="1:8">
      <c r="A8814" s="1383"/>
      <c r="E8814" s="1478"/>
      <c r="H8814" s="1478"/>
    </row>
    <row r="8815" spans="1:8">
      <c r="A8815" s="1383"/>
      <c r="E8815" s="1478"/>
      <c r="H8815" s="1478"/>
    </row>
    <row r="8816" spans="1:8">
      <c r="A8816" s="1383"/>
      <c r="E8816" s="1478"/>
      <c r="H8816" s="1478"/>
    </row>
    <row r="8817" spans="1:8">
      <c r="A8817" s="1383"/>
      <c r="E8817" s="1478"/>
      <c r="H8817" s="1478"/>
    </row>
    <row r="8818" spans="1:8">
      <c r="A8818" s="1383"/>
      <c r="E8818" s="1478"/>
      <c r="H8818" s="1478"/>
    </row>
    <row r="8819" spans="1:8">
      <c r="A8819" s="1383"/>
      <c r="E8819" s="1478"/>
      <c r="H8819" s="1478"/>
    </row>
    <row r="8820" spans="1:8">
      <c r="A8820" s="1383"/>
      <c r="E8820" s="1478"/>
      <c r="H8820" s="1478"/>
    </row>
    <row r="8821" spans="1:8">
      <c r="A8821" s="1383"/>
      <c r="E8821" s="1478"/>
      <c r="H8821" s="1478"/>
    </row>
    <row r="8822" spans="1:8">
      <c r="A8822" s="1383"/>
      <c r="E8822" s="1478"/>
      <c r="H8822" s="1478"/>
    </row>
    <row r="8823" spans="1:8">
      <c r="A8823" s="1383"/>
      <c r="E8823" s="1478"/>
      <c r="H8823" s="1478"/>
    </row>
    <row r="8824" spans="1:8">
      <c r="A8824" s="1383"/>
      <c r="E8824" s="1478"/>
      <c r="H8824" s="1478"/>
    </row>
    <row r="8825" spans="1:8">
      <c r="A8825" s="1383"/>
      <c r="E8825" s="1478"/>
      <c r="H8825" s="1478"/>
    </row>
    <row r="8826" spans="1:8">
      <c r="A8826" s="1383"/>
      <c r="E8826" s="1478"/>
      <c r="H8826" s="1478"/>
    </row>
    <row r="8827" spans="1:8">
      <c r="A8827" s="1383"/>
      <c r="E8827" s="1478"/>
      <c r="H8827" s="1478"/>
    </row>
    <row r="8828" spans="1:8">
      <c r="A8828" s="1383"/>
      <c r="E8828" s="1478"/>
      <c r="H8828" s="1478"/>
    </row>
    <row r="8829" spans="1:8">
      <c r="A8829" s="1383"/>
      <c r="E8829" s="1478"/>
      <c r="H8829" s="1478"/>
    </row>
    <row r="8830" spans="1:8">
      <c r="A8830" s="1383"/>
      <c r="E8830" s="1478"/>
      <c r="H8830" s="1478"/>
    </row>
    <row r="8831" spans="1:8">
      <c r="A8831" s="1383"/>
      <c r="E8831" s="1478"/>
      <c r="H8831" s="1478"/>
    </row>
    <row r="8832" spans="1:8">
      <c r="A8832" s="1383"/>
      <c r="E8832" s="1478"/>
      <c r="H8832" s="1478"/>
    </row>
    <row r="8833" spans="1:8">
      <c r="A8833" s="1383"/>
      <c r="E8833" s="1478"/>
      <c r="H8833" s="1478"/>
    </row>
    <row r="8834" spans="1:8">
      <c r="A8834" s="1383"/>
      <c r="E8834" s="1478"/>
      <c r="H8834" s="1478"/>
    </row>
    <row r="8835" spans="1:8">
      <c r="A8835" s="1383"/>
      <c r="E8835" s="1478"/>
      <c r="H8835" s="1478"/>
    </row>
    <row r="8836" spans="1:8">
      <c r="A8836" s="1383"/>
      <c r="E8836" s="1478"/>
      <c r="H8836" s="1478"/>
    </row>
    <row r="8837" spans="1:8">
      <c r="A8837" s="1383"/>
      <c r="E8837" s="1478"/>
      <c r="H8837" s="1478"/>
    </row>
    <row r="8838" spans="1:8">
      <c r="A8838" s="1383"/>
      <c r="E8838" s="1478"/>
      <c r="H8838" s="1478"/>
    </row>
    <row r="8839" spans="1:8">
      <c r="A8839" s="1383"/>
      <c r="E8839" s="1478"/>
      <c r="H8839" s="1478"/>
    </row>
    <row r="8840" spans="1:8">
      <c r="A8840" s="1383"/>
      <c r="E8840" s="1478"/>
      <c r="H8840" s="1478"/>
    </row>
    <row r="8841" spans="1:8">
      <c r="A8841" s="1383"/>
      <c r="E8841" s="1478"/>
      <c r="H8841" s="1478"/>
    </row>
    <row r="8842" spans="1:8">
      <c r="A8842" s="1383"/>
      <c r="E8842" s="1478"/>
      <c r="H8842" s="1478"/>
    </row>
    <row r="8843" spans="1:8">
      <c r="A8843" s="1383"/>
      <c r="E8843" s="1478"/>
      <c r="H8843" s="1478"/>
    </row>
    <row r="8844" spans="1:8">
      <c r="A8844" s="1383"/>
      <c r="E8844" s="1478"/>
      <c r="H8844" s="1478"/>
    </row>
    <row r="8845" spans="1:8">
      <c r="A8845" s="1383"/>
      <c r="E8845" s="1478"/>
      <c r="H8845" s="1478"/>
    </row>
    <row r="8846" spans="1:8">
      <c r="A8846" s="1383"/>
      <c r="E8846" s="1478"/>
      <c r="H8846" s="1478"/>
    </row>
    <row r="8847" spans="1:8">
      <c r="A8847" s="1383"/>
      <c r="E8847" s="1478"/>
      <c r="H8847" s="1478"/>
    </row>
    <row r="8848" spans="1:8">
      <c r="A8848" s="1383"/>
      <c r="E8848" s="1478"/>
      <c r="H8848" s="1478"/>
    </row>
    <row r="8849" spans="1:8">
      <c r="A8849" s="1383"/>
      <c r="E8849" s="1478"/>
      <c r="H8849" s="1478"/>
    </row>
    <row r="8850" spans="1:8">
      <c r="A8850" s="1383"/>
      <c r="E8850" s="1478"/>
      <c r="H8850" s="1478"/>
    </row>
    <row r="8851" spans="1:8">
      <c r="A8851" s="1383"/>
      <c r="E8851" s="1478"/>
      <c r="H8851" s="1478"/>
    </row>
    <row r="8852" spans="1:8">
      <c r="A8852" s="1383"/>
      <c r="E8852" s="1478"/>
      <c r="H8852" s="1478"/>
    </row>
    <row r="8853" spans="1:8">
      <c r="A8853" s="1383"/>
      <c r="E8853" s="1478"/>
      <c r="H8853" s="1478"/>
    </row>
    <row r="8854" spans="1:8">
      <c r="A8854" s="1383"/>
      <c r="E8854" s="1478"/>
      <c r="H8854" s="1478"/>
    </row>
    <row r="8855" spans="1:8">
      <c r="A8855" s="1383"/>
      <c r="E8855" s="1478"/>
      <c r="H8855" s="1478"/>
    </row>
    <row r="8856" spans="1:8">
      <c r="A8856" s="1383"/>
      <c r="E8856" s="1478"/>
      <c r="H8856" s="1478"/>
    </row>
    <row r="8857" spans="1:8">
      <c r="A8857" s="1383"/>
      <c r="E8857" s="1478"/>
      <c r="H8857" s="1478"/>
    </row>
    <row r="8858" spans="1:8">
      <c r="A8858" s="1383"/>
      <c r="E8858" s="1478"/>
      <c r="H8858" s="1478"/>
    </row>
    <row r="8859" spans="1:8">
      <c r="A8859" s="1383"/>
      <c r="E8859" s="1478"/>
      <c r="H8859" s="1478"/>
    </row>
    <row r="8860" spans="1:8">
      <c r="A8860" s="1383"/>
      <c r="E8860" s="1478"/>
      <c r="H8860" s="1478"/>
    </row>
    <row r="8861" spans="1:8">
      <c r="A8861" s="1383"/>
      <c r="E8861" s="1478"/>
      <c r="H8861" s="1478"/>
    </row>
    <row r="8862" spans="1:8">
      <c r="A8862" s="1383"/>
      <c r="E8862" s="1478"/>
      <c r="H8862" s="1478"/>
    </row>
    <row r="8863" spans="1:8">
      <c r="A8863" s="1383"/>
      <c r="E8863" s="1478"/>
      <c r="H8863" s="1478"/>
    </row>
    <row r="8864" spans="1:8">
      <c r="A8864" s="1383"/>
      <c r="E8864" s="1478"/>
      <c r="H8864" s="1478"/>
    </row>
    <row r="8865" spans="1:8">
      <c r="A8865" s="1383"/>
      <c r="E8865" s="1478"/>
      <c r="H8865" s="1478"/>
    </row>
    <row r="8866" spans="1:8">
      <c r="A8866" s="1383"/>
      <c r="E8866" s="1478"/>
      <c r="H8866" s="1478"/>
    </row>
    <row r="8867" spans="1:8">
      <c r="A8867" s="1383"/>
      <c r="E8867" s="1478"/>
      <c r="H8867" s="1478"/>
    </row>
    <row r="8868" spans="1:8">
      <c r="A8868" s="1383"/>
      <c r="E8868" s="1478"/>
      <c r="H8868" s="1478"/>
    </row>
    <row r="8869" spans="1:8">
      <c r="A8869" s="1383"/>
      <c r="E8869" s="1478"/>
      <c r="H8869" s="1478"/>
    </row>
    <row r="8870" spans="1:8">
      <c r="A8870" s="1383"/>
      <c r="E8870" s="1478"/>
      <c r="H8870" s="1478"/>
    </row>
    <row r="8871" spans="1:8">
      <c r="A8871" s="1383"/>
      <c r="E8871" s="1478"/>
      <c r="H8871" s="1478"/>
    </row>
    <row r="8872" spans="1:8">
      <c r="A8872" s="1383"/>
      <c r="E8872" s="1478"/>
      <c r="H8872" s="1478"/>
    </row>
    <row r="8873" spans="1:8">
      <c r="A8873" s="1383"/>
      <c r="E8873" s="1478"/>
      <c r="H8873" s="1478"/>
    </row>
    <row r="8874" spans="1:8">
      <c r="A8874" s="1383"/>
      <c r="E8874" s="1478"/>
      <c r="H8874" s="1478"/>
    </row>
    <row r="8875" spans="1:8">
      <c r="A8875" s="1383"/>
      <c r="E8875" s="1478"/>
      <c r="H8875" s="1478"/>
    </row>
    <row r="8876" spans="1:8">
      <c r="A8876" s="1383"/>
      <c r="E8876" s="1478"/>
      <c r="H8876" s="1478"/>
    </row>
    <row r="8877" spans="1:8">
      <c r="A8877" s="1383"/>
      <c r="E8877" s="1478"/>
      <c r="H8877" s="1478"/>
    </row>
    <row r="8878" spans="1:8">
      <c r="A8878" s="1383"/>
      <c r="E8878" s="1478"/>
      <c r="H8878" s="1478"/>
    </row>
    <row r="8879" spans="1:8">
      <c r="A8879" s="1383"/>
      <c r="E8879" s="1478"/>
      <c r="H8879" s="1478"/>
    </row>
    <row r="8880" spans="1:8">
      <c r="A8880" s="1383"/>
      <c r="E8880" s="1478"/>
      <c r="H8880" s="1478"/>
    </row>
    <row r="8881" spans="1:8">
      <c r="A8881" s="1383"/>
      <c r="E8881" s="1478"/>
      <c r="H8881" s="1478"/>
    </row>
    <row r="8882" spans="1:8">
      <c r="A8882" s="1383"/>
      <c r="E8882" s="1478"/>
      <c r="H8882" s="1478"/>
    </row>
    <row r="8883" spans="1:8">
      <c r="A8883" s="1383"/>
      <c r="E8883" s="1478"/>
      <c r="H8883" s="1478"/>
    </row>
    <row r="8884" spans="1:8">
      <c r="A8884" s="1383"/>
      <c r="E8884" s="1478"/>
      <c r="H8884" s="1478"/>
    </row>
    <row r="8885" spans="1:8">
      <c r="A8885" s="1383"/>
      <c r="E8885" s="1478"/>
      <c r="H8885" s="1478"/>
    </row>
    <row r="8886" spans="1:8">
      <c r="A8886" s="1383"/>
      <c r="E8886" s="1478"/>
      <c r="H8886" s="1478"/>
    </row>
    <row r="8887" spans="1:8">
      <c r="A8887" s="1383"/>
      <c r="E8887" s="1478"/>
      <c r="H8887" s="1478"/>
    </row>
    <row r="8888" spans="1:8">
      <c r="A8888" s="1383"/>
      <c r="E8888" s="1478"/>
      <c r="H8888" s="1478"/>
    </row>
    <row r="8889" spans="1:8">
      <c r="A8889" s="1383"/>
      <c r="E8889" s="1478"/>
      <c r="H8889" s="1478"/>
    </row>
    <row r="8890" spans="1:8">
      <c r="A8890" s="1383"/>
      <c r="E8890" s="1478"/>
      <c r="H8890" s="1478"/>
    </row>
    <row r="8891" spans="1:8">
      <c r="A8891" s="1383"/>
      <c r="E8891" s="1478"/>
      <c r="H8891" s="1478"/>
    </row>
    <row r="8892" spans="1:8">
      <c r="A8892" s="1383"/>
      <c r="E8892" s="1478"/>
      <c r="H8892" s="1478"/>
    </row>
    <row r="8893" spans="1:8">
      <c r="A8893" s="1383"/>
      <c r="E8893" s="1478"/>
      <c r="H8893" s="1478"/>
    </row>
    <row r="8894" spans="1:8">
      <c r="A8894" s="1383"/>
      <c r="E8894" s="1478"/>
      <c r="H8894" s="1478"/>
    </row>
    <row r="8895" spans="1:8">
      <c r="A8895" s="1383"/>
      <c r="E8895" s="1478"/>
      <c r="H8895" s="1478"/>
    </row>
    <row r="8896" spans="1:8">
      <c r="A8896" s="1383"/>
      <c r="E8896" s="1478"/>
      <c r="H8896" s="1478"/>
    </row>
    <row r="8897" spans="1:8">
      <c r="A8897" s="1383"/>
      <c r="E8897" s="1478"/>
      <c r="H8897" s="1478"/>
    </row>
    <row r="8898" spans="1:8">
      <c r="A8898" s="1383"/>
      <c r="E8898" s="1478"/>
      <c r="H8898" s="1478"/>
    </row>
    <row r="8899" spans="1:8">
      <c r="A8899" s="1383"/>
      <c r="E8899" s="1478"/>
      <c r="H8899" s="1478"/>
    </row>
    <row r="8900" spans="1:8">
      <c r="A8900" s="1383"/>
      <c r="E8900" s="1478"/>
      <c r="H8900" s="1478"/>
    </row>
    <row r="8901" spans="1:8">
      <c r="A8901" s="1383"/>
      <c r="E8901" s="1478"/>
      <c r="H8901" s="1478"/>
    </row>
    <row r="8902" spans="1:8">
      <c r="A8902" s="1383"/>
      <c r="E8902" s="1478"/>
      <c r="H8902" s="1478"/>
    </row>
    <row r="8903" spans="1:8">
      <c r="A8903" s="1383"/>
      <c r="E8903" s="1478"/>
      <c r="H8903" s="1478"/>
    </row>
    <row r="8904" spans="1:8">
      <c r="A8904" s="1383"/>
      <c r="E8904" s="1478"/>
      <c r="H8904" s="1478"/>
    </row>
    <row r="8905" spans="1:8">
      <c r="A8905" s="1383"/>
      <c r="E8905" s="1478"/>
      <c r="H8905" s="1478"/>
    </row>
    <row r="8906" spans="1:8">
      <c r="A8906" s="1383"/>
      <c r="E8906" s="1478"/>
      <c r="H8906" s="1478"/>
    </row>
    <row r="8907" spans="1:8">
      <c r="A8907" s="1383"/>
      <c r="E8907" s="1478"/>
      <c r="H8907" s="1478"/>
    </row>
    <row r="8908" spans="1:8">
      <c r="A8908" s="1383"/>
      <c r="E8908" s="1478"/>
      <c r="H8908" s="1478"/>
    </row>
    <row r="8909" spans="1:8">
      <c r="A8909" s="1383"/>
      <c r="E8909" s="1478"/>
      <c r="H8909" s="1478"/>
    </row>
    <row r="8910" spans="1:8">
      <c r="A8910" s="1383"/>
      <c r="E8910" s="1478"/>
      <c r="H8910" s="1478"/>
    </row>
    <row r="8911" spans="1:8">
      <c r="A8911" s="1383"/>
      <c r="E8911" s="1478"/>
      <c r="H8911" s="1478"/>
    </row>
    <row r="8912" spans="1:8">
      <c r="A8912" s="1383"/>
      <c r="E8912" s="1478"/>
      <c r="H8912" s="1478"/>
    </row>
    <row r="8913" spans="1:8">
      <c r="A8913" s="1383"/>
      <c r="E8913" s="1478"/>
      <c r="H8913" s="1478"/>
    </row>
    <row r="8914" spans="1:8">
      <c r="A8914" s="1383"/>
      <c r="E8914" s="1478"/>
      <c r="H8914" s="1478"/>
    </row>
    <row r="8915" spans="1:8">
      <c r="A8915" s="1383"/>
      <c r="E8915" s="1478"/>
      <c r="H8915" s="1478"/>
    </row>
    <row r="8916" spans="1:8">
      <c r="A8916" s="1383"/>
      <c r="E8916" s="1478"/>
      <c r="H8916" s="1478"/>
    </row>
    <row r="8917" spans="1:8">
      <c r="A8917" s="1383"/>
      <c r="E8917" s="1478"/>
      <c r="H8917" s="1478"/>
    </row>
    <row r="8918" spans="1:8">
      <c r="A8918" s="1383"/>
      <c r="E8918" s="1478"/>
      <c r="H8918" s="1478"/>
    </row>
    <row r="8919" spans="1:8">
      <c r="A8919" s="1383"/>
      <c r="E8919" s="1478"/>
      <c r="H8919" s="1478"/>
    </row>
    <row r="8920" spans="1:8">
      <c r="A8920" s="1383"/>
      <c r="E8920" s="1478"/>
      <c r="H8920" s="1478"/>
    </row>
    <row r="8921" spans="1:8">
      <c r="A8921" s="1383"/>
      <c r="E8921" s="1478"/>
      <c r="H8921" s="1478"/>
    </row>
    <row r="8922" spans="1:8">
      <c r="A8922" s="1383"/>
      <c r="E8922" s="1478"/>
      <c r="H8922" s="1478"/>
    </row>
    <row r="8923" spans="1:8">
      <c r="A8923" s="1383"/>
      <c r="E8923" s="1478"/>
      <c r="H8923" s="1478"/>
    </row>
    <row r="8924" spans="1:8">
      <c r="A8924" s="1383"/>
      <c r="E8924" s="1478"/>
      <c r="H8924" s="1478"/>
    </row>
    <row r="8925" spans="1:8">
      <c r="A8925" s="1383"/>
      <c r="E8925" s="1478"/>
      <c r="H8925" s="1478"/>
    </row>
    <row r="8926" spans="1:8">
      <c r="A8926" s="1383"/>
      <c r="E8926" s="1478"/>
      <c r="H8926" s="1478"/>
    </row>
    <row r="8927" spans="1:8">
      <c r="A8927" s="1383"/>
      <c r="E8927" s="1478"/>
      <c r="H8927" s="1478"/>
    </row>
    <row r="8928" spans="1:8">
      <c r="A8928" s="1383"/>
      <c r="E8928" s="1478"/>
      <c r="H8928" s="1478"/>
    </row>
    <row r="8929" spans="1:8">
      <c r="A8929" s="1383"/>
      <c r="E8929" s="1478"/>
      <c r="H8929" s="1478"/>
    </row>
    <row r="8930" spans="1:8">
      <c r="A8930" s="1383"/>
      <c r="E8930" s="1478"/>
      <c r="H8930" s="1478"/>
    </row>
    <row r="8931" spans="1:8">
      <c r="A8931" s="1383"/>
      <c r="E8931" s="1478"/>
      <c r="H8931" s="1478"/>
    </row>
    <row r="8932" spans="1:8">
      <c r="A8932" s="1383"/>
      <c r="E8932" s="1478"/>
      <c r="H8932" s="1478"/>
    </row>
    <row r="8933" spans="1:8">
      <c r="A8933" s="1383"/>
      <c r="E8933" s="1478"/>
      <c r="H8933" s="1478"/>
    </row>
    <row r="8934" spans="1:8">
      <c r="A8934" s="1383"/>
      <c r="E8934" s="1478"/>
      <c r="H8934" s="1478"/>
    </row>
    <row r="8935" spans="1:8">
      <c r="A8935" s="1383"/>
      <c r="E8935" s="1478"/>
      <c r="H8935" s="1478"/>
    </row>
    <row r="8936" spans="1:8">
      <c r="A8936" s="1383"/>
      <c r="E8936" s="1478"/>
      <c r="H8936" s="1478"/>
    </row>
    <row r="8937" spans="1:8">
      <c r="A8937" s="1383"/>
      <c r="E8937" s="1478"/>
      <c r="H8937" s="1478"/>
    </row>
    <row r="8938" spans="1:8">
      <c r="A8938" s="1383"/>
      <c r="E8938" s="1478"/>
      <c r="H8938" s="1478"/>
    </row>
    <row r="8939" spans="1:8">
      <c r="A8939" s="1383"/>
      <c r="E8939" s="1478"/>
      <c r="H8939" s="1478"/>
    </row>
    <row r="8940" spans="1:8">
      <c r="A8940" s="1383"/>
      <c r="E8940" s="1478"/>
      <c r="H8940" s="1478"/>
    </row>
    <row r="8941" spans="1:8">
      <c r="A8941" s="1383"/>
      <c r="E8941" s="1478"/>
      <c r="H8941" s="1478"/>
    </row>
    <row r="8942" spans="1:8">
      <c r="A8942" s="1383"/>
      <c r="E8942" s="1478"/>
      <c r="H8942" s="1478"/>
    </row>
    <row r="8943" spans="1:8">
      <c r="A8943" s="1383"/>
      <c r="E8943" s="1478"/>
      <c r="H8943" s="1478"/>
    </row>
    <row r="8944" spans="1:8">
      <c r="A8944" s="1383"/>
      <c r="E8944" s="1478"/>
      <c r="H8944" s="1478"/>
    </row>
    <row r="8945" spans="1:8">
      <c r="A8945" s="1383"/>
      <c r="E8945" s="1478"/>
      <c r="H8945" s="1478"/>
    </row>
    <row r="8946" spans="1:8">
      <c r="A8946" s="1383"/>
      <c r="E8946" s="1478"/>
      <c r="H8946" s="1478"/>
    </row>
    <row r="8947" spans="1:8">
      <c r="A8947" s="1383"/>
      <c r="E8947" s="1478"/>
      <c r="H8947" s="1478"/>
    </row>
    <row r="8948" spans="1:8">
      <c r="A8948" s="1383"/>
      <c r="E8948" s="1478"/>
      <c r="H8948" s="1478"/>
    </row>
    <row r="8949" spans="1:8">
      <c r="A8949" s="1383"/>
      <c r="E8949" s="1478"/>
      <c r="H8949" s="1478"/>
    </row>
    <row r="8950" spans="1:8">
      <c r="A8950" s="1383"/>
      <c r="E8950" s="1478"/>
      <c r="H8950" s="1478"/>
    </row>
    <row r="8951" spans="1:8">
      <c r="A8951" s="1383"/>
      <c r="E8951" s="1478"/>
      <c r="H8951" s="1478"/>
    </row>
    <row r="8952" spans="1:8">
      <c r="A8952" s="1383"/>
      <c r="E8952" s="1478"/>
      <c r="H8952" s="1478"/>
    </row>
    <row r="8953" spans="1:8">
      <c r="A8953" s="1383"/>
      <c r="E8953" s="1478"/>
      <c r="H8953" s="1478"/>
    </row>
    <row r="8954" spans="1:8">
      <c r="A8954" s="1383"/>
      <c r="E8954" s="1478"/>
      <c r="H8954" s="1478"/>
    </row>
    <row r="8955" spans="1:8">
      <c r="A8955" s="1383"/>
      <c r="E8955" s="1478"/>
      <c r="H8955" s="1478"/>
    </row>
    <row r="8956" spans="1:8">
      <c r="A8956" s="1383"/>
      <c r="E8956" s="1478"/>
      <c r="H8956" s="1478"/>
    </row>
    <row r="8957" spans="1:8">
      <c r="A8957" s="1383"/>
      <c r="E8957" s="1478"/>
      <c r="H8957" s="1478"/>
    </row>
    <row r="8958" spans="1:8">
      <c r="A8958" s="1383"/>
      <c r="E8958" s="1478"/>
      <c r="H8958" s="1478"/>
    </row>
    <row r="8959" spans="1:8">
      <c r="A8959" s="1383"/>
      <c r="E8959" s="1478"/>
      <c r="H8959" s="1478"/>
    </row>
    <row r="8960" spans="1:8">
      <c r="A8960" s="1383"/>
      <c r="E8960" s="1478"/>
      <c r="H8960" s="1478"/>
    </row>
    <row r="8961" spans="1:8">
      <c r="A8961" s="1383"/>
      <c r="E8961" s="1478"/>
      <c r="H8961" s="1478"/>
    </row>
    <row r="8962" spans="1:8">
      <c r="A8962" s="1383"/>
      <c r="E8962" s="1478"/>
      <c r="H8962" s="1478"/>
    </row>
    <row r="8963" spans="1:8">
      <c r="A8963" s="1383"/>
      <c r="E8963" s="1478"/>
      <c r="H8963" s="1478"/>
    </row>
    <row r="8964" spans="1:8">
      <c r="A8964" s="1383"/>
      <c r="E8964" s="1478"/>
      <c r="H8964" s="1478"/>
    </row>
    <row r="8965" spans="1:8">
      <c r="A8965" s="1383"/>
      <c r="E8965" s="1478"/>
      <c r="H8965" s="1478"/>
    </row>
    <row r="8966" spans="1:8">
      <c r="A8966" s="1383"/>
      <c r="E8966" s="1478"/>
      <c r="H8966" s="1478"/>
    </row>
    <row r="8967" spans="1:8">
      <c r="A8967" s="1383"/>
      <c r="E8967" s="1478"/>
      <c r="H8967" s="1478"/>
    </row>
    <row r="8968" spans="1:8">
      <c r="A8968" s="1383"/>
      <c r="E8968" s="1478"/>
      <c r="H8968" s="1478"/>
    </row>
    <row r="8969" spans="1:8">
      <c r="A8969" s="1383"/>
      <c r="E8969" s="1478"/>
      <c r="H8969" s="1478"/>
    </row>
    <row r="8970" spans="1:8">
      <c r="A8970" s="1383"/>
      <c r="E8970" s="1478"/>
      <c r="H8970" s="1478"/>
    </row>
    <row r="8971" spans="1:8">
      <c r="A8971" s="1383"/>
      <c r="E8971" s="1478"/>
      <c r="H8971" s="1478"/>
    </row>
    <row r="8972" spans="1:8">
      <c r="A8972" s="1383"/>
      <c r="E8972" s="1478"/>
      <c r="H8972" s="1478"/>
    </row>
    <row r="8973" spans="1:8">
      <c r="A8973" s="1383"/>
      <c r="E8973" s="1478"/>
      <c r="H8973" s="1478"/>
    </row>
    <row r="8974" spans="1:8">
      <c r="A8974" s="1383"/>
      <c r="E8974" s="1478"/>
      <c r="H8974" s="1478"/>
    </row>
    <row r="8975" spans="1:8">
      <c r="A8975" s="1383"/>
      <c r="E8975" s="1478"/>
      <c r="H8975" s="1478"/>
    </row>
    <row r="8976" spans="1:8">
      <c r="A8976" s="1383"/>
      <c r="E8976" s="1478"/>
      <c r="H8976" s="1478"/>
    </row>
    <row r="8977" spans="1:8">
      <c r="A8977" s="1383"/>
      <c r="E8977" s="1478"/>
      <c r="H8977" s="1478"/>
    </row>
    <row r="8978" spans="1:8">
      <c r="A8978" s="1383"/>
      <c r="E8978" s="1478"/>
      <c r="H8978" s="1478"/>
    </row>
    <row r="8979" spans="1:8">
      <c r="A8979" s="1383"/>
      <c r="E8979" s="1478"/>
      <c r="H8979" s="1478"/>
    </row>
    <row r="8980" spans="1:8">
      <c r="A8980" s="1383"/>
      <c r="E8980" s="1478"/>
      <c r="H8980" s="1478"/>
    </row>
    <row r="8981" spans="1:8">
      <c r="A8981" s="1383"/>
      <c r="E8981" s="1478"/>
      <c r="H8981" s="1478"/>
    </row>
    <row r="8982" spans="1:8">
      <c r="A8982" s="1383"/>
      <c r="E8982" s="1478"/>
      <c r="H8982" s="1478"/>
    </row>
    <row r="8983" spans="1:8">
      <c r="A8983" s="1383"/>
      <c r="E8983" s="1478"/>
      <c r="H8983" s="1478"/>
    </row>
    <row r="8984" spans="1:8">
      <c r="A8984" s="1383"/>
      <c r="E8984" s="1478"/>
      <c r="H8984" s="1478"/>
    </row>
    <row r="8985" spans="1:8">
      <c r="A8985" s="1383"/>
      <c r="E8985" s="1478"/>
      <c r="H8985" s="1478"/>
    </row>
    <row r="8986" spans="1:8">
      <c r="A8986" s="1383"/>
      <c r="E8986" s="1478"/>
      <c r="H8986" s="1478"/>
    </row>
    <row r="8987" spans="1:8">
      <c r="A8987" s="1383"/>
      <c r="E8987" s="1478"/>
      <c r="H8987" s="1478"/>
    </row>
    <row r="8988" spans="1:8">
      <c r="A8988" s="1383"/>
      <c r="E8988" s="1478"/>
      <c r="H8988" s="1478"/>
    </row>
    <row r="8989" spans="1:8">
      <c r="A8989" s="1383"/>
      <c r="E8989" s="1478"/>
      <c r="H8989" s="1478"/>
    </row>
    <row r="8990" spans="1:8">
      <c r="A8990" s="1383"/>
      <c r="E8990" s="1478"/>
      <c r="H8990" s="1478"/>
    </row>
    <row r="8991" spans="1:8">
      <c r="A8991" s="1383"/>
      <c r="E8991" s="1478"/>
      <c r="H8991" s="1478"/>
    </row>
    <row r="8992" spans="1:8">
      <c r="A8992" s="1383"/>
      <c r="E8992" s="1478"/>
      <c r="H8992" s="1478"/>
    </row>
    <row r="8993" spans="1:8">
      <c r="A8993" s="1383"/>
      <c r="E8993" s="1478"/>
      <c r="H8993" s="1478"/>
    </row>
    <row r="8994" spans="1:8">
      <c r="A8994" s="1383"/>
      <c r="E8994" s="1478"/>
      <c r="H8994" s="1478"/>
    </row>
    <row r="8995" spans="1:8">
      <c r="A8995" s="1383"/>
      <c r="E8995" s="1478"/>
      <c r="H8995" s="1478"/>
    </row>
    <row r="8996" spans="1:8">
      <c r="A8996" s="1383"/>
      <c r="E8996" s="1478"/>
      <c r="H8996" s="1478"/>
    </row>
    <row r="8997" spans="1:8">
      <c r="A8997" s="1383"/>
      <c r="E8997" s="1478"/>
      <c r="H8997" s="1478"/>
    </row>
    <row r="8998" spans="1:8">
      <c r="A8998" s="1383"/>
      <c r="E8998" s="1478"/>
      <c r="H8998" s="1478"/>
    </row>
    <row r="8999" spans="1:8">
      <c r="A8999" s="1383"/>
      <c r="E8999" s="1478"/>
      <c r="H8999" s="1478"/>
    </row>
    <row r="9000" spans="1:8">
      <c r="A9000" s="1383"/>
      <c r="E9000" s="1478"/>
      <c r="H9000" s="1478"/>
    </row>
    <row r="9001" spans="1:8">
      <c r="A9001" s="1383"/>
      <c r="E9001" s="1478"/>
      <c r="H9001" s="1478"/>
    </row>
    <row r="9002" spans="1:8">
      <c r="A9002" s="1383"/>
      <c r="E9002" s="1478"/>
      <c r="H9002" s="1478"/>
    </row>
    <row r="9003" spans="1:8">
      <c r="A9003" s="1383"/>
      <c r="E9003" s="1478"/>
      <c r="H9003" s="1478"/>
    </row>
    <row r="9004" spans="1:8">
      <c r="A9004" s="1383"/>
      <c r="E9004" s="1478"/>
      <c r="H9004" s="1478"/>
    </row>
    <row r="9005" spans="1:8">
      <c r="A9005" s="1383"/>
      <c r="E9005" s="1478"/>
      <c r="H9005" s="1478"/>
    </row>
    <row r="9006" spans="1:8">
      <c r="A9006" s="1383"/>
      <c r="E9006" s="1478"/>
      <c r="H9006" s="1478"/>
    </row>
    <row r="9007" spans="1:8">
      <c r="A9007" s="1383"/>
      <c r="E9007" s="1478"/>
      <c r="H9007" s="1478"/>
    </row>
    <row r="9008" spans="1:8">
      <c r="A9008" s="1383"/>
      <c r="E9008" s="1478"/>
      <c r="H9008" s="1478"/>
    </row>
    <row r="9009" spans="1:8">
      <c r="A9009" s="1383"/>
      <c r="E9009" s="1478"/>
      <c r="H9009" s="1478"/>
    </row>
    <row r="9010" spans="1:8">
      <c r="A9010" s="1383"/>
      <c r="E9010" s="1478"/>
      <c r="H9010" s="1478"/>
    </row>
    <row r="9011" spans="1:8">
      <c r="A9011" s="1383"/>
      <c r="E9011" s="1478"/>
      <c r="H9011" s="1478"/>
    </row>
    <row r="9012" spans="1:8">
      <c r="A9012" s="1383"/>
      <c r="E9012" s="1478"/>
      <c r="H9012" s="1478"/>
    </row>
    <row r="9013" spans="1:8">
      <c r="A9013" s="1383"/>
      <c r="E9013" s="1478"/>
      <c r="H9013" s="1478"/>
    </row>
    <row r="9014" spans="1:8">
      <c r="A9014" s="1383"/>
      <c r="E9014" s="1478"/>
      <c r="H9014" s="1478"/>
    </row>
    <row r="9015" spans="1:8">
      <c r="A9015" s="1383"/>
      <c r="E9015" s="1478"/>
      <c r="H9015" s="1478"/>
    </row>
    <row r="9016" spans="1:8">
      <c r="A9016" s="1383"/>
      <c r="E9016" s="1478"/>
      <c r="H9016" s="1478"/>
    </row>
    <row r="9017" spans="1:8">
      <c r="A9017" s="1383"/>
      <c r="E9017" s="1478"/>
      <c r="H9017" s="1478"/>
    </row>
    <row r="9018" spans="1:8">
      <c r="A9018" s="1383"/>
      <c r="E9018" s="1478"/>
      <c r="H9018" s="1478"/>
    </row>
    <row r="9019" spans="1:8">
      <c r="A9019" s="1383"/>
      <c r="E9019" s="1478"/>
      <c r="H9019" s="1478"/>
    </row>
    <row r="9020" spans="1:8">
      <c r="A9020" s="1383"/>
      <c r="E9020" s="1478"/>
      <c r="H9020" s="1478"/>
    </row>
    <row r="9021" spans="1:8">
      <c r="A9021" s="1383"/>
      <c r="E9021" s="1478"/>
      <c r="H9021" s="1478"/>
    </row>
    <row r="9022" spans="1:8">
      <c r="A9022" s="1383"/>
      <c r="E9022" s="1478"/>
      <c r="H9022" s="1478"/>
    </row>
    <row r="9023" spans="1:8">
      <c r="A9023" s="1383"/>
      <c r="E9023" s="1478"/>
      <c r="H9023" s="1478"/>
    </row>
    <row r="9024" spans="1:8">
      <c r="A9024" s="1383"/>
      <c r="E9024" s="1478"/>
      <c r="H9024" s="1478"/>
    </row>
    <row r="9025" spans="1:8">
      <c r="A9025" s="1383"/>
      <c r="E9025" s="1478"/>
      <c r="H9025" s="1478"/>
    </row>
    <row r="9026" spans="1:8">
      <c r="A9026" s="1383"/>
      <c r="E9026" s="1478"/>
      <c r="H9026" s="1478"/>
    </row>
    <row r="9027" spans="1:8">
      <c r="A9027" s="1383"/>
      <c r="E9027" s="1478"/>
      <c r="H9027" s="1478"/>
    </row>
    <row r="9028" spans="1:8">
      <c r="A9028" s="1383"/>
      <c r="E9028" s="1478"/>
      <c r="H9028" s="1478"/>
    </row>
    <row r="9029" spans="1:8">
      <c r="A9029" s="1383"/>
      <c r="E9029" s="1478"/>
      <c r="H9029" s="1478"/>
    </row>
    <row r="9030" spans="1:8">
      <c r="A9030" s="1383"/>
      <c r="E9030" s="1478"/>
      <c r="H9030" s="1478"/>
    </row>
    <row r="9031" spans="1:8">
      <c r="A9031" s="1383"/>
      <c r="E9031" s="1478"/>
      <c r="H9031" s="1478"/>
    </row>
    <row r="9032" spans="1:8">
      <c r="A9032" s="1383"/>
      <c r="E9032" s="1478"/>
      <c r="H9032" s="1478"/>
    </row>
    <row r="9033" spans="1:8">
      <c r="A9033" s="1383"/>
      <c r="E9033" s="1478"/>
      <c r="H9033" s="1478"/>
    </row>
    <row r="9034" spans="1:8">
      <c r="A9034" s="1383"/>
      <c r="E9034" s="1478"/>
      <c r="H9034" s="1478"/>
    </row>
    <row r="9035" spans="1:8">
      <c r="A9035" s="1383"/>
      <c r="E9035" s="1478"/>
      <c r="H9035" s="1478"/>
    </row>
    <row r="9036" spans="1:8">
      <c r="A9036" s="1383"/>
      <c r="E9036" s="1478"/>
      <c r="H9036" s="1478"/>
    </row>
    <row r="9037" spans="1:8">
      <c r="A9037" s="1383"/>
      <c r="E9037" s="1478"/>
      <c r="H9037" s="1478"/>
    </row>
    <row r="9038" spans="1:8">
      <c r="A9038" s="1383"/>
      <c r="E9038" s="1478"/>
      <c r="H9038" s="1478"/>
    </row>
    <row r="9039" spans="1:8">
      <c r="A9039" s="1383"/>
      <c r="E9039" s="1478"/>
      <c r="H9039" s="1478"/>
    </row>
    <row r="9040" spans="1:8">
      <c r="A9040" s="1383"/>
      <c r="E9040" s="1478"/>
      <c r="H9040" s="1478"/>
    </row>
    <row r="9041" spans="1:8">
      <c r="A9041" s="1383"/>
      <c r="E9041" s="1478"/>
      <c r="H9041" s="1478"/>
    </row>
    <row r="9042" spans="1:8">
      <c r="A9042" s="1383"/>
      <c r="E9042" s="1478"/>
      <c r="H9042" s="1478"/>
    </row>
    <row r="9043" spans="1:8">
      <c r="A9043" s="1383"/>
      <c r="E9043" s="1478"/>
      <c r="H9043" s="1478"/>
    </row>
    <row r="9044" spans="1:8">
      <c r="A9044" s="1383"/>
      <c r="E9044" s="1478"/>
      <c r="H9044" s="1478"/>
    </row>
    <row r="9045" spans="1:8">
      <c r="A9045" s="1383"/>
      <c r="E9045" s="1478"/>
      <c r="H9045" s="1478"/>
    </row>
    <row r="9046" spans="1:8">
      <c r="A9046" s="1383"/>
      <c r="E9046" s="1478"/>
      <c r="H9046" s="1478"/>
    </row>
    <row r="9047" spans="1:8">
      <c r="A9047" s="1383"/>
      <c r="E9047" s="1478"/>
      <c r="H9047" s="1478"/>
    </row>
    <row r="9048" spans="1:8">
      <c r="A9048" s="1383"/>
      <c r="E9048" s="1478"/>
      <c r="H9048" s="1478"/>
    </row>
    <row r="9049" spans="1:8">
      <c r="A9049" s="1383"/>
      <c r="E9049" s="1478"/>
      <c r="H9049" s="1478"/>
    </row>
    <row r="9050" spans="1:8">
      <c r="A9050" s="1383"/>
      <c r="E9050" s="1478"/>
      <c r="H9050" s="1478"/>
    </row>
    <row r="9051" spans="1:8">
      <c r="A9051" s="1383"/>
      <c r="E9051" s="1478"/>
      <c r="H9051" s="1478"/>
    </row>
    <row r="9052" spans="1:8">
      <c r="A9052" s="1383"/>
      <c r="E9052" s="1478"/>
      <c r="H9052" s="1478"/>
    </row>
    <row r="9053" spans="1:8">
      <c r="A9053" s="1383"/>
      <c r="E9053" s="1478"/>
      <c r="H9053" s="1478"/>
    </row>
    <row r="9054" spans="1:8">
      <c r="A9054" s="1383"/>
      <c r="E9054" s="1478"/>
      <c r="H9054" s="1478"/>
    </row>
    <row r="9055" spans="1:8">
      <c r="A9055" s="1383"/>
      <c r="E9055" s="1478"/>
      <c r="H9055" s="1478"/>
    </row>
    <row r="9056" spans="1:8">
      <c r="A9056" s="1383"/>
      <c r="E9056" s="1478"/>
      <c r="H9056" s="1478"/>
    </row>
    <row r="9057" spans="1:8">
      <c r="A9057" s="1383"/>
      <c r="E9057" s="1478"/>
      <c r="H9057" s="1478"/>
    </row>
    <row r="9058" spans="1:8">
      <c r="A9058" s="1383"/>
      <c r="E9058" s="1478"/>
      <c r="H9058" s="1478"/>
    </row>
    <row r="9059" spans="1:8">
      <c r="A9059" s="1383"/>
      <c r="E9059" s="1478"/>
      <c r="H9059" s="1478"/>
    </row>
    <row r="9060" spans="1:8">
      <c r="A9060" s="1383"/>
      <c r="E9060" s="1478"/>
      <c r="H9060" s="1478"/>
    </row>
    <row r="9061" spans="1:8">
      <c r="A9061" s="1383"/>
      <c r="E9061" s="1478"/>
      <c r="H9061" s="1478"/>
    </row>
    <row r="9062" spans="1:8">
      <c r="A9062" s="1383"/>
      <c r="E9062" s="1478"/>
      <c r="H9062" s="1478"/>
    </row>
    <row r="9063" spans="1:8">
      <c r="A9063" s="1383"/>
      <c r="E9063" s="1478"/>
      <c r="H9063" s="1478"/>
    </row>
    <row r="9064" spans="1:8">
      <c r="A9064" s="1383"/>
      <c r="E9064" s="1478"/>
      <c r="H9064" s="1478"/>
    </row>
    <row r="9065" spans="1:8">
      <c r="A9065" s="1383"/>
      <c r="E9065" s="1478"/>
      <c r="H9065" s="1478"/>
    </row>
    <row r="9066" spans="1:8">
      <c r="A9066" s="1383"/>
      <c r="E9066" s="1478"/>
      <c r="H9066" s="1478"/>
    </row>
    <row r="9067" spans="1:8">
      <c r="A9067" s="1383"/>
      <c r="E9067" s="1478"/>
      <c r="H9067" s="1478"/>
    </row>
    <row r="9068" spans="1:8">
      <c r="A9068" s="1383"/>
      <c r="E9068" s="1478"/>
      <c r="H9068" s="1478"/>
    </row>
    <row r="9069" spans="1:8">
      <c r="A9069" s="1383"/>
      <c r="E9069" s="1478"/>
      <c r="H9069" s="1478"/>
    </row>
    <row r="9070" spans="1:8">
      <c r="A9070" s="1383"/>
      <c r="E9070" s="1478"/>
      <c r="H9070" s="1478"/>
    </row>
    <row r="9071" spans="1:8">
      <c r="A9071" s="1383"/>
      <c r="E9071" s="1478"/>
      <c r="H9071" s="1478"/>
    </row>
    <row r="9072" spans="1:8">
      <c r="A9072" s="1383"/>
      <c r="E9072" s="1478"/>
      <c r="H9072" s="1478"/>
    </row>
    <row r="9073" spans="1:8">
      <c r="A9073" s="1383"/>
      <c r="E9073" s="1478"/>
      <c r="H9073" s="1478"/>
    </row>
    <row r="9074" spans="1:8">
      <c r="A9074" s="1383"/>
      <c r="E9074" s="1478"/>
      <c r="H9074" s="1478"/>
    </row>
    <row r="9075" spans="1:8">
      <c r="A9075" s="1383"/>
      <c r="E9075" s="1478"/>
      <c r="H9075" s="1478"/>
    </row>
    <row r="9076" spans="1:8">
      <c r="A9076" s="1383"/>
      <c r="E9076" s="1478"/>
      <c r="H9076" s="1478"/>
    </row>
    <row r="9077" spans="1:8">
      <c r="A9077" s="1383"/>
      <c r="E9077" s="1478"/>
      <c r="H9077" s="1478"/>
    </row>
    <row r="9078" spans="1:8">
      <c r="A9078" s="1383"/>
      <c r="E9078" s="1478"/>
      <c r="H9078" s="1478"/>
    </row>
    <row r="9079" spans="1:8">
      <c r="A9079" s="1383"/>
      <c r="E9079" s="1478"/>
      <c r="H9079" s="1478"/>
    </row>
    <row r="9080" spans="1:8">
      <c r="A9080" s="1383"/>
      <c r="E9080" s="1478"/>
      <c r="H9080" s="1478"/>
    </row>
    <row r="9081" spans="1:8">
      <c r="A9081" s="1383"/>
      <c r="E9081" s="1478"/>
      <c r="H9081" s="1478"/>
    </row>
    <row r="9082" spans="1:8">
      <c r="A9082" s="1383"/>
      <c r="E9082" s="1478"/>
      <c r="H9082" s="1478"/>
    </row>
    <row r="9083" spans="1:8">
      <c r="A9083" s="1383"/>
      <c r="E9083" s="1478"/>
      <c r="H9083" s="1478"/>
    </row>
    <row r="9084" spans="1:8">
      <c r="A9084" s="1383"/>
      <c r="E9084" s="1478"/>
      <c r="H9084" s="1478"/>
    </row>
    <row r="9085" spans="1:8">
      <c r="A9085" s="1383"/>
      <c r="E9085" s="1478"/>
      <c r="H9085" s="1478"/>
    </row>
    <row r="9086" spans="1:8">
      <c r="A9086" s="1383"/>
      <c r="E9086" s="1478"/>
      <c r="H9086" s="1478"/>
    </row>
    <row r="9087" spans="1:8">
      <c r="A9087" s="1383"/>
      <c r="E9087" s="1478"/>
      <c r="H9087" s="1478"/>
    </row>
    <row r="9088" spans="1:8">
      <c r="A9088" s="1383"/>
      <c r="E9088" s="1478"/>
      <c r="H9088" s="1478"/>
    </row>
    <row r="9089" spans="1:8">
      <c r="A9089" s="1383"/>
      <c r="E9089" s="1478"/>
      <c r="H9089" s="1478"/>
    </row>
    <row r="9090" spans="1:8">
      <c r="A9090" s="1383"/>
      <c r="E9090" s="1478"/>
      <c r="H9090" s="1478"/>
    </row>
    <row r="9091" spans="1:8">
      <c r="A9091" s="1383"/>
      <c r="E9091" s="1478"/>
      <c r="H9091" s="1478"/>
    </row>
    <row r="9092" spans="1:8">
      <c r="A9092" s="1383"/>
      <c r="E9092" s="1478"/>
      <c r="H9092" s="1478"/>
    </row>
    <row r="9093" spans="1:8">
      <c r="A9093" s="1383"/>
      <c r="E9093" s="1478"/>
      <c r="H9093" s="1478"/>
    </row>
    <row r="9094" spans="1:8">
      <c r="A9094" s="1383"/>
      <c r="E9094" s="1478"/>
      <c r="H9094" s="1478"/>
    </row>
    <row r="9095" spans="1:8">
      <c r="A9095" s="1383"/>
      <c r="E9095" s="1478"/>
      <c r="H9095" s="1478"/>
    </row>
    <row r="9096" spans="1:8">
      <c r="A9096" s="1383"/>
      <c r="E9096" s="1478"/>
      <c r="H9096" s="1478"/>
    </row>
    <row r="9097" spans="1:8">
      <c r="A9097" s="1383"/>
      <c r="E9097" s="1478"/>
      <c r="H9097" s="1478"/>
    </row>
    <row r="9098" spans="1:8">
      <c r="A9098" s="1383"/>
      <c r="E9098" s="1478"/>
      <c r="H9098" s="1478"/>
    </row>
    <row r="9099" spans="1:8">
      <c r="A9099" s="1383"/>
      <c r="E9099" s="1478"/>
      <c r="H9099" s="1478"/>
    </row>
    <row r="9100" spans="1:8">
      <c r="A9100" s="1383"/>
      <c r="E9100" s="1478"/>
      <c r="H9100" s="1478"/>
    </row>
    <row r="9101" spans="1:8">
      <c r="A9101" s="1383"/>
      <c r="E9101" s="1478"/>
      <c r="H9101" s="1478"/>
    </row>
    <row r="9102" spans="1:8">
      <c r="A9102" s="1383"/>
      <c r="E9102" s="1478"/>
      <c r="H9102" s="1478"/>
    </row>
    <row r="9103" spans="1:8">
      <c r="A9103" s="1383"/>
      <c r="E9103" s="1478"/>
      <c r="H9103" s="1478"/>
    </row>
    <row r="9104" spans="1:8">
      <c r="A9104" s="1383"/>
      <c r="E9104" s="1478"/>
      <c r="H9104" s="1478"/>
    </row>
    <row r="9105" spans="1:8">
      <c r="A9105" s="1383"/>
      <c r="E9105" s="1478"/>
      <c r="H9105" s="1478"/>
    </row>
    <row r="9106" spans="1:8">
      <c r="A9106" s="1383"/>
      <c r="E9106" s="1478"/>
      <c r="H9106" s="1478"/>
    </row>
    <row r="9107" spans="1:8">
      <c r="A9107" s="1383"/>
      <c r="E9107" s="1478"/>
      <c r="H9107" s="1478"/>
    </row>
    <row r="9108" spans="1:8">
      <c r="A9108" s="1383"/>
      <c r="E9108" s="1478"/>
      <c r="H9108" s="1478"/>
    </row>
    <row r="9109" spans="1:8">
      <c r="A9109" s="1383"/>
      <c r="E9109" s="1478"/>
      <c r="H9109" s="1478"/>
    </row>
    <row r="9110" spans="1:8">
      <c r="A9110" s="1383"/>
      <c r="E9110" s="1478"/>
      <c r="H9110" s="1478"/>
    </row>
    <row r="9111" spans="1:8">
      <c r="A9111" s="1383"/>
      <c r="E9111" s="1478"/>
      <c r="H9111" s="1478"/>
    </row>
    <row r="9112" spans="1:8">
      <c r="A9112" s="1383"/>
      <c r="E9112" s="1478"/>
      <c r="H9112" s="1478"/>
    </row>
    <row r="9113" spans="1:8">
      <c r="A9113" s="1383"/>
      <c r="E9113" s="1478"/>
      <c r="H9113" s="1478"/>
    </row>
    <row r="9114" spans="1:8">
      <c r="A9114" s="1383"/>
      <c r="E9114" s="1478"/>
      <c r="H9114" s="1478"/>
    </row>
    <row r="9115" spans="1:8">
      <c r="A9115" s="1383"/>
      <c r="E9115" s="1478"/>
      <c r="H9115" s="1478"/>
    </row>
    <row r="9116" spans="1:8">
      <c r="A9116" s="1383"/>
      <c r="E9116" s="1478"/>
      <c r="H9116" s="1478"/>
    </row>
    <row r="9117" spans="1:8">
      <c r="A9117" s="1383"/>
      <c r="E9117" s="1478"/>
      <c r="H9117" s="1478"/>
    </row>
    <row r="9118" spans="1:8">
      <c r="A9118" s="1383"/>
      <c r="E9118" s="1478"/>
      <c r="H9118" s="1478"/>
    </row>
    <row r="9119" spans="1:8">
      <c r="A9119" s="1383"/>
      <c r="E9119" s="1478"/>
      <c r="H9119" s="1478"/>
    </row>
    <row r="9120" spans="1:8">
      <c r="A9120" s="1383"/>
      <c r="E9120" s="1478"/>
      <c r="H9120" s="1478"/>
    </row>
    <row r="9121" spans="1:8">
      <c r="A9121" s="1383"/>
      <c r="E9121" s="1478"/>
      <c r="H9121" s="1478"/>
    </row>
    <row r="9122" spans="1:8">
      <c r="A9122" s="1383"/>
      <c r="E9122" s="1478"/>
      <c r="H9122" s="1478"/>
    </row>
    <row r="9123" spans="1:8">
      <c r="A9123" s="1383"/>
      <c r="E9123" s="1478"/>
      <c r="H9123" s="1478"/>
    </row>
    <row r="9124" spans="1:8">
      <c r="A9124" s="1383"/>
      <c r="E9124" s="1478"/>
      <c r="H9124" s="1478"/>
    </row>
    <row r="9125" spans="1:8">
      <c r="A9125" s="1383"/>
      <c r="E9125" s="1478"/>
      <c r="H9125" s="1478"/>
    </row>
    <row r="9126" spans="1:8">
      <c r="A9126" s="1383"/>
      <c r="E9126" s="1478"/>
      <c r="H9126" s="1478"/>
    </row>
    <row r="9127" spans="1:8">
      <c r="A9127" s="1383"/>
      <c r="E9127" s="1478"/>
      <c r="H9127" s="1478"/>
    </row>
    <row r="9128" spans="1:8">
      <c r="A9128" s="1383"/>
      <c r="E9128" s="1478"/>
      <c r="H9128" s="1478"/>
    </row>
    <row r="9129" spans="1:8">
      <c r="A9129" s="1383"/>
      <c r="E9129" s="1478"/>
      <c r="H9129" s="1478"/>
    </row>
    <row r="9130" spans="1:8">
      <c r="A9130" s="1383"/>
      <c r="E9130" s="1478"/>
      <c r="H9130" s="1478"/>
    </row>
    <row r="9131" spans="1:8">
      <c r="A9131" s="1383"/>
      <c r="E9131" s="1478"/>
      <c r="H9131" s="1478"/>
    </row>
    <row r="9132" spans="1:8">
      <c r="A9132" s="1383"/>
      <c r="E9132" s="1478"/>
      <c r="H9132" s="1478"/>
    </row>
    <row r="9133" spans="1:8">
      <c r="A9133" s="1383"/>
      <c r="E9133" s="1478"/>
      <c r="H9133" s="1478"/>
    </row>
    <row r="9134" spans="1:8">
      <c r="A9134" s="1383"/>
      <c r="E9134" s="1478"/>
      <c r="H9134" s="1478"/>
    </row>
    <row r="9135" spans="1:8">
      <c r="A9135" s="1383"/>
      <c r="E9135" s="1478"/>
      <c r="H9135" s="1478"/>
    </row>
    <row r="9136" spans="1:8">
      <c r="A9136" s="1383"/>
      <c r="E9136" s="1478"/>
      <c r="H9136" s="1478"/>
    </row>
    <row r="9137" spans="1:8">
      <c r="A9137" s="1383"/>
      <c r="E9137" s="1478"/>
      <c r="H9137" s="1478"/>
    </row>
    <row r="9138" spans="1:8">
      <c r="A9138" s="1383"/>
      <c r="E9138" s="1478"/>
      <c r="H9138" s="1478"/>
    </row>
    <row r="9139" spans="1:8">
      <c r="A9139" s="1383"/>
      <c r="E9139" s="1478"/>
      <c r="H9139" s="1478"/>
    </row>
    <row r="9140" spans="1:8">
      <c r="A9140" s="1383"/>
      <c r="E9140" s="1478"/>
      <c r="H9140" s="1478"/>
    </row>
    <row r="9141" spans="1:8">
      <c r="A9141" s="1383"/>
      <c r="E9141" s="1478"/>
      <c r="H9141" s="1478"/>
    </row>
    <row r="9142" spans="1:8">
      <c r="A9142" s="1383"/>
      <c r="E9142" s="1478"/>
      <c r="H9142" s="1478"/>
    </row>
    <row r="9143" spans="1:8">
      <c r="A9143" s="1383"/>
      <c r="E9143" s="1478"/>
      <c r="H9143" s="1478"/>
    </row>
    <row r="9144" spans="1:8">
      <c r="A9144" s="1383"/>
      <c r="E9144" s="1478"/>
      <c r="H9144" s="1478"/>
    </row>
    <row r="9145" spans="1:8">
      <c r="A9145" s="1383"/>
      <c r="E9145" s="1478"/>
      <c r="H9145" s="1478"/>
    </row>
    <row r="9146" spans="1:8">
      <c r="A9146" s="1383"/>
      <c r="E9146" s="1478"/>
      <c r="H9146" s="1478"/>
    </row>
    <row r="9147" spans="1:8">
      <c r="A9147" s="1383"/>
      <c r="E9147" s="1478"/>
      <c r="H9147" s="1478"/>
    </row>
    <row r="9148" spans="1:8">
      <c r="A9148" s="1383"/>
      <c r="E9148" s="1478"/>
      <c r="H9148" s="1478"/>
    </row>
    <row r="9149" spans="1:8">
      <c r="A9149" s="1383"/>
      <c r="E9149" s="1478"/>
      <c r="H9149" s="1478"/>
    </row>
    <row r="9150" spans="1:8">
      <c r="A9150" s="1383"/>
      <c r="E9150" s="1478"/>
      <c r="H9150" s="1478"/>
    </row>
    <row r="9151" spans="1:8">
      <c r="A9151" s="1383"/>
      <c r="E9151" s="1478"/>
      <c r="H9151" s="1478"/>
    </row>
    <row r="9152" spans="1:8">
      <c r="A9152" s="1383"/>
      <c r="E9152" s="1478"/>
      <c r="H9152" s="1478"/>
    </row>
    <row r="9153" spans="1:8">
      <c r="A9153" s="1383"/>
      <c r="E9153" s="1478"/>
      <c r="H9153" s="1478"/>
    </row>
    <row r="9154" spans="1:8">
      <c r="A9154" s="1383"/>
      <c r="E9154" s="1478"/>
      <c r="H9154" s="1478"/>
    </row>
    <row r="9155" spans="1:8">
      <c r="A9155" s="1383"/>
      <c r="E9155" s="1478"/>
      <c r="H9155" s="1478"/>
    </row>
    <row r="9156" spans="1:8">
      <c r="A9156" s="1383"/>
      <c r="E9156" s="1478"/>
      <c r="H9156" s="1478"/>
    </row>
    <row r="9157" spans="1:8">
      <c r="A9157" s="1383"/>
      <c r="E9157" s="1478"/>
      <c r="H9157" s="1478"/>
    </row>
    <row r="9158" spans="1:8">
      <c r="A9158" s="1383"/>
      <c r="E9158" s="1478"/>
      <c r="H9158" s="1478"/>
    </row>
    <row r="9159" spans="1:8">
      <c r="A9159" s="1383"/>
      <c r="E9159" s="1478"/>
      <c r="H9159" s="1478"/>
    </row>
    <row r="9160" spans="1:8">
      <c r="A9160" s="1383"/>
      <c r="E9160" s="1478"/>
      <c r="H9160" s="1478"/>
    </row>
    <row r="9161" spans="1:8">
      <c r="A9161" s="1383"/>
      <c r="E9161" s="1478"/>
      <c r="H9161" s="1478"/>
    </row>
    <row r="9162" spans="1:8">
      <c r="A9162" s="1383"/>
      <c r="E9162" s="1478"/>
      <c r="H9162" s="1478"/>
    </row>
    <row r="9163" spans="1:8">
      <c r="A9163" s="1383"/>
      <c r="E9163" s="1478"/>
      <c r="H9163" s="1478"/>
    </row>
    <row r="9164" spans="1:8">
      <c r="A9164" s="1383"/>
      <c r="E9164" s="1478"/>
      <c r="H9164" s="1478"/>
    </row>
    <row r="9165" spans="1:8">
      <c r="A9165" s="1383"/>
      <c r="E9165" s="1478"/>
      <c r="H9165" s="1478"/>
    </row>
    <row r="9166" spans="1:8">
      <c r="A9166" s="1383"/>
      <c r="E9166" s="1478"/>
      <c r="H9166" s="1478"/>
    </row>
    <row r="9167" spans="1:8">
      <c r="A9167" s="1383"/>
      <c r="E9167" s="1478"/>
      <c r="H9167" s="1478"/>
    </row>
    <row r="9168" spans="1:8">
      <c r="A9168" s="1383"/>
      <c r="E9168" s="1478"/>
      <c r="H9168" s="1478"/>
    </row>
    <row r="9169" spans="1:8">
      <c r="A9169" s="1383"/>
      <c r="E9169" s="1478"/>
      <c r="H9169" s="1478"/>
    </row>
    <row r="9170" spans="1:8">
      <c r="A9170" s="1383"/>
      <c r="E9170" s="1478"/>
      <c r="H9170" s="1478"/>
    </row>
    <row r="9171" spans="1:8">
      <c r="A9171" s="1383"/>
      <c r="E9171" s="1478"/>
      <c r="H9171" s="1478"/>
    </row>
    <row r="9172" spans="1:8">
      <c r="A9172" s="1383"/>
      <c r="E9172" s="1478"/>
      <c r="H9172" s="1478"/>
    </row>
    <row r="9173" spans="1:8">
      <c r="A9173" s="1383"/>
      <c r="E9173" s="1478"/>
      <c r="H9173" s="1478"/>
    </row>
    <row r="9174" spans="1:8">
      <c r="A9174" s="1383"/>
      <c r="E9174" s="1478"/>
      <c r="H9174" s="1478"/>
    </row>
    <row r="9175" spans="1:8">
      <c r="A9175" s="1383"/>
      <c r="E9175" s="1478"/>
      <c r="H9175" s="1478"/>
    </row>
    <row r="9176" spans="1:8">
      <c r="A9176" s="1383"/>
      <c r="E9176" s="1478"/>
      <c r="H9176" s="1478"/>
    </row>
    <row r="9177" spans="1:8">
      <c r="A9177" s="1383"/>
      <c r="E9177" s="1478"/>
      <c r="H9177" s="1478"/>
    </row>
    <row r="9178" spans="1:8">
      <c r="A9178" s="1383"/>
      <c r="E9178" s="1478"/>
      <c r="H9178" s="1478"/>
    </row>
    <row r="9179" spans="1:8">
      <c r="A9179" s="1383"/>
      <c r="E9179" s="1478"/>
      <c r="H9179" s="1478"/>
    </row>
    <row r="9180" spans="1:8">
      <c r="A9180" s="1383"/>
      <c r="E9180" s="1478"/>
      <c r="H9180" s="1478"/>
    </row>
    <row r="9181" spans="1:8">
      <c r="A9181" s="1383"/>
      <c r="E9181" s="1478"/>
      <c r="H9181" s="1478"/>
    </row>
    <row r="9182" spans="1:8">
      <c r="A9182" s="1383"/>
      <c r="E9182" s="1478"/>
      <c r="H9182" s="1478"/>
    </row>
    <row r="9183" spans="1:8">
      <c r="A9183" s="1383"/>
      <c r="E9183" s="1478"/>
      <c r="H9183" s="1478"/>
    </row>
    <row r="9184" spans="1:8">
      <c r="A9184" s="1383"/>
      <c r="E9184" s="1478"/>
      <c r="H9184" s="1478"/>
    </row>
    <row r="9185" spans="1:8">
      <c r="A9185" s="1383"/>
      <c r="E9185" s="1478"/>
      <c r="H9185" s="1478"/>
    </row>
    <row r="9186" spans="1:8">
      <c r="A9186" s="1383"/>
      <c r="E9186" s="1478"/>
      <c r="H9186" s="1478"/>
    </row>
    <row r="9187" spans="1:8">
      <c r="A9187" s="1383"/>
      <c r="E9187" s="1478"/>
      <c r="H9187" s="1478"/>
    </row>
    <row r="9188" spans="1:8">
      <c r="A9188" s="1383"/>
      <c r="E9188" s="1478"/>
      <c r="H9188" s="1478"/>
    </row>
    <row r="9189" spans="1:8">
      <c r="A9189" s="1383"/>
      <c r="E9189" s="1478"/>
      <c r="H9189" s="1478"/>
    </row>
    <row r="9190" spans="1:8">
      <c r="A9190" s="1383"/>
      <c r="E9190" s="1478"/>
      <c r="H9190" s="1478"/>
    </row>
    <row r="9191" spans="1:8">
      <c r="A9191" s="1383"/>
      <c r="E9191" s="1478"/>
      <c r="H9191" s="1478"/>
    </row>
    <row r="9192" spans="1:8">
      <c r="A9192" s="1383"/>
      <c r="E9192" s="1478"/>
      <c r="H9192" s="1478"/>
    </row>
    <row r="9193" spans="1:8">
      <c r="A9193" s="1383"/>
      <c r="E9193" s="1478"/>
      <c r="H9193" s="1478"/>
    </row>
    <row r="9194" spans="1:8">
      <c r="A9194" s="1383"/>
      <c r="E9194" s="1478"/>
      <c r="H9194" s="1478"/>
    </row>
    <row r="9195" spans="1:8">
      <c r="A9195" s="1383"/>
      <c r="E9195" s="1478"/>
      <c r="H9195" s="1478"/>
    </row>
    <row r="9196" spans="1:8">
      <c r="A9196" s="1383"/>
      <c r="E9196" s="1478"/>
      <c r="H9196" s="1478"/>
    </row>
    <row r="9197" spans="1:8">
      <c r="A9197" s="1383"/>
      <c r="E9197" s="1478"/>
      <c r="H9197" s="1478"/>
    </row>
    <row r="9198" spans="1:8">
      <c r="A9198" s="1383"/>
      <c r="E9198" s="1478"/>
      <c r="H9198" s="1478"/>
    </row>
    <row r="9199" spans="1:8">
      <c r="A9199" s="1383"/>
      <c r="E9199" s="1478"/>
      <c r="H9199" s="1478"/>
    </row>
    <row r="9200" spans="1:8">
      <c r="A9200" s="1383"/>
      <c r="E9200" s="1478"/>
      <c r="H9200" s="1478"/>
    </row>
    <row r="9201" spans="1:8">
      <c r="A9201" s="1383"/>
      <c r="E9201" s="1478"/>
      <c r="H9201" s="1478"/>
    </row>
    <row r="9202" spans="1:8">
      <c r="A9202" s="1383"/>
      <c r="E9202" s="1478"/>
      <c r="H9202" s="1478"/>
    </row>
    <row r="9203" spans="1:8">
      <c r="A9203" s="1383"/>
      <c r="E9203" s="1478"/>
      <c r="H9203" s="1478"/>
    </row>
    <row r="9204" spans="1:8">
      <c r="A9204" s="1383"/>
      <c r="E9204" s="1478"/>
      <c r="H9204" s="1478"/>
    </row>
    <row r="9205" spans="1:8">
      <c r="A9205" s="1383"/>
      <c r="E9205" s="1478"/>
      <c r="H9205" s="1478"/>
    </row>
    <row r="9206" spans="1:8">
      <c r="A9206" s="1383"/>
      <c r="E9206" s="1478"/>
      <c r="H9206" s="1478"/>
    </row>
    <row r="9207" spans="1:8">
      <c r="A9207" s="1383"/>
      <c r="E9207" s="1478"/>
      <c r="H9207" s="1478"/>
    </row>
    <row r="9208" spans="1:8">
      <c r="A9208" s="1383"/>
      <c r="E9208" s="1478"/>
      <c r="H9208" s="1478"/>
    </row>
    <row r="9209" spans="1:8">
      <c r="A9209" s="1383"/>
      <c r="E9209" s="1478"/>
      <c r="H9209" s="1478"/>
    </row>
    <row r="9210" spans="1:8">
      <c r="A9210" s="1383"/>
      <c r="E9210" s="1478"/>
      <c r="H9210" s="1478"/>
    </row>
    <row r="9211" spans="1:8">
      <c r="A9211" s="1383"/>
      <c r="E9211" s="1478"/>
      <c r="H9211" s="1478"/>
    </row>
    <row r="9212" spans="1:8">
      <c r="A9212" s="1383"/>
      <c r="E9212" s="1478"/>
      <c r="H9212" s="1478"/>
    </row>
    <row r="9213" spans="1:8">
      <c r="A9213" s="1383"/>
      <c r="E9213" s="1478"/>
      <c r="H9213" s="1478"/>
    </row>
    <row r="9214" spans="1:8">
      <c r="A9214" s="1383"/>
      <c r="E9214" s="1478"/>
      <c r="H9214" s="1478"/>
    </row>
    <row r="9215" spans="1:8">
      <c r="A9215" s="1383"/>
      <c r="E9215" s="1478"/>
      <c r="H9215" s="1478"/>
    </row>
    <row r="9216" spans="1:8">
      <c r="A9216" s="1383"/>
      <c r="E9216" s="1478"/>
      <c r="H9216" s="1478"/>
    </row>
    <row r="9217" spans="1:8">
      <c r="A9217" s="1383"/>
      <c r="E9217" s="1478"/>
      <c r="H9217" s="1478"/>
    </row>
    <row r="9218" spans="1:8">
      <c r="A9218" s="1383"/>
      <c r="E9218" s="1478"/>
      <c r="H9218" s="1478"/>
    </row>
    <row r="9219" spans="1:8">
      <c r="A9219" s="1383"/>
      <c r="E9219" s="1478"/>
      <c r="H9219" s="1478"/>
    </row>
    <row r="9220" spans="1:8">
      <c r="A9220" s="1383"/>
      <c r="E9220" s="1478"/>
      <c r="H9220" s="1478"/>
    </row>
    <row r="9221" spans="1:8">
      <c r="A9221" s="1383"/>
      <c r="E9221" s="1478"/>
      <c r="H9221" s="1478"/>
    </row>
    <row r="9222" spans="1:8">
      <c r="A9222" s="1383"/>
      <c r="E9222" s="1478"/>
      <c r="H9222" s="1478"/>
    </row>
    <row r="9223" spans="1:8">
      <c r="A9223" s="1383"/>
      <c r="E9223" s="1478"/>
      <c r="H9223" s="1478"/>
    </row>
    <row r="9224" spans="1:8">
      <c r="A9224" s="1383"/>
      <c r="E9224" s="1478"/>
      <c r="H9224" s="1478"/>
    </row>
    <row r="9225" spans="1:8">
      <c r="A9225" s="1383"/>
      <c r="E9225" s="1478"/>
      <c r="H9225" s="1478"/>
    </row>
    <row r="9226" spans="1:8">
      <c r="A9226" s="1383"/>
      <c r="E9226" s="1478"/>
      <c r="H9226" s="1478"/>
    </row>
    <row r="9227" spans="1:8">
      <c r="A9227" s="1383"/>
      <c r="E9227" s="1478"/>
      <c r="H9227" s="1478"/>
    </row>
    <row r="9228" spans="1:8">
      <c r="A9228" s="1383"/>
      <c r="E9228" s="1478"/>
      <c r="H9228" s="1478"/>
    </row>
    <row r="9229" spans="1:8">
      <c r="A9229" s="1383"/>
      <c r="E9229" s="1478"/>
      <c r="H9229" s="1478"/>
    </row>
    <row r="9230" spans="1:8">
      <c r="A9230" s="1383"/>
      <c r="E9230" s="1478"/>
      <c r="H9230" s="1478"/>
    </row>
    <row r="9231" spans="1:8">
      <c r="A9231" s="1383"/>
      <c r="E9231" s="1478"/>
      <c r="H9231" s="1478"/>
    </row>
    <row r="9232" spans="1:8">
      <c r="A9232" s="1383"/>
      <c r="E9232" s="1478"/>
      <c r="H9232" s="1478"/>
    </row>
    <row r="9233" spans="1:8">
      <c r="A9233" s="1383"/>
      <c r="E9233" s="1478"/>
      <c r="H9233" s="1478"/>
    </row>
    <row r="9234" spans="1:8">
      <c r="A9234" s="1383"/>
      <c r="E9234" s="1478"/>
      <c r="H9234" s="1478"/>
    </row>
    <row r="9235" spans="1:8">
      <c r="A9235" s="1383"/>
      <c r="E9235" s="1478"/>
      <c r="H9235" s="1478"/>
    </row>
    <row r="9236" spans="1:8">
      <c r="A9236" s="1383"/>
      <c r="E9236" s="1478"/>
      <c r="H9236" s="1478"/>
    </row>
    <row r="9237" spans="1:8">
      <c r="A9237" s="1383"/>
      <c r="E9237" s="1478"/>
      <c r="H9237" s="1478"/>
    </row>
    <row r="9238" spans="1:8">
      <c r="A9238" s="1383"/>
      <c r="E9238" s="1478"/>
      <c r="H9238" s="1478"/>
    </row>
    <row r="9239" spans="1:8">
      <c r="A9239" s="1383"/>
      <c r="E9239" s="1478"/>
      <c r="H9239" s="1478"/>
    </row>
    <row r="9240" spans="1:8">
      <c r="A9240" s="1383"/>
      <c r="E9240" s="1478"/>
      <c r="H9240" s="1478"/>
    </row>
    <row r="9241" spans="1:8">
      <c r="A9241" s="1383"/>
      <c r="E9241" s="1478"/>
      <c r="H9241" s="1478"/>
    </row>
    <row r="9242" spans="1:8">
      <c r="A9242" s="1383"/>
      <c r="E9242" s="1478"/>
      <c r="H9242" s="1478"/>
    </row>
    <row r="9243" spans="1:8">
      <c r="A9243" s="1383"/>
      <c r="E9243" s="1478"/>
      <c r="H9243" s="1478"/>
    </row>
    <row r="9244" spans="1:8">
      <c r="A9244" s="1383"/>
      <c r="E9244" s="1478"/>
      <c r="H9244" s="1478"/>
    </row>
    <row r="9245" spans="1:8">
      <c r="A9245" s="1383"/>
      <c r="E9245" s="1478"/>
      <c r="H9245" s="1478"/>
    </row>
    <row r="9246" spans="1:8">
      <c r="A9246" s="1383"/>
      <c r="E9246" s="1478"/>
      <c r="H9246" s="1478"/>
    </row>
    <row r="9247" spans="1:8">
      <c r="A9247" s="1383"/>
      <c r="E9247" s="1478"/>
      <c r="H9247" s="1478"/>
    </row>
    <row r="9248" spans="1:8">
      <c r="A9248" s="1383"/>
      <c r="E9248" s="1478"/>
      <c r="H9248" s="1478"/>
    </row>
    <row r="9249" spans="1:8">
      <c r="A9249" s="1383"/>
      <c r="E9249" s="1478"/>
      <c r="H9249" s="1478"/>
    </row>
    <row r="9250" spans="1:8">
      <c r="A9250" s="1383"/>
      <c r="E9250" s="1478"/>
      <c r="H9250" s="1478"/>
    </row>
    <row r="9251" spans="1:8">
      <c r="A9251" s="1383"/>
      <c r="E9251" s="1478"/>
      <c r="H9251" s="1478"/>
    </row>
    <row r="9252" spans="1:8">
      <c r="A9252" s="1383"/>
      <c r="E9252" s="1478"/>
      <c r="H9252" s="1478"/>
    </row>
    <row r="9253" spans="1:8">
      <c r="A9253" s="1383"/>
      <c r="E9253" s="1478"/>
      <c r="H9253" s="1478"/>
    </row>
    <row r="9254" spans="1:8">
      <c r="A9254" s="1383"/>
      <c r="E9254" s="1478"/>
      <c r="H9254" s="1478"/>
    </row>
    <row r="9255" spans="1:8">
      <c r="A9255" s="1383"/>
      <c r="E9255" s="1478"/>
      <c r="H9255" s="1478"/>
    </row>
    <row r="9256" spans="1:8">
      <c r="A9256" s="1383"/>
      <c r="E9256" s="1478"/>
      <c r="H9256" s="1478"/>
    </row>
    <row r="9257" spans="1:8">
      <c r="A9257" s="1383"/>
      <c r="E9257" s="1478"/>
      <c r="H9257" s="1478"/>
    </row>
    <row r="9258" spans="1:8">
      <c r="A9258" s="1383"/>
      <c r="E9258" s="1478"/>
      <c r="H9258" s="1478"/>
    </row>
    <row r="9259" spans="1:8">
      <c r="A9259" s="1383"/>
      <c r="E9259" s="1478"/>
      <c r="H9259" s="1478"/>
    </row>
    <row r="9260" spans="1:8">
      <c r="A9260" s="1383"/>
      <c r="E9260" s="1478"/>
      <c r="H9260" s="1478"/>
    </row>
    <row r="9261" spans="1:8">
      <c r="A9261" s="1383"/>
      <c r="E9261" s="1478"/>
      <c r="H9261" s="1478"/>
    </row>
    <row r="9262" spans="1:8">
      <c r="A9262" s="1383"/>
      <c r="E9262" s="1478"/>
      <c r="H9262" s="1478"/>
    </row>
    <row r="9263" spans="1:8">
      <c r="A9263" s="1383"/>
      <c r="E9263" s="1478"/>
      <c r="H9263" s="1478"/>
    </row>
    <row r="9264" spans="1:8">
      <c r="A9264" s="1383"/>
      <c r="E9264" s="1478"/>
      <c r="H9264" s="1478"/>
    </row>
    <row r="9265" spans="1:8">
      <c r="A9265" s="1383"/>
      <c r="E9265" s="1478"/>
      <c r="H9265" s="1478"/>
    </row>
    <row r="9266" spans="1:8">
      <c r="A9266" s="1383"/>
      <c r="E9266" s="1478"/>
      <c r="H9266" s="1478"/>
    </row>
    <row r="9267" spans="1:8">
      <c r="A9267" s="1383"/>
      <c r="E9267" s="1478"/>
      <c r="H9267" s="1478"/>
    </row>
    <row r="9268" spans="1:8">
      <c r="A9268" s="1383"/>
      <c r="E9268" s="1478"/>
      <c r="H9268" s="1478"/>
    </row>
    <row r="9269" spans="1:8">
      <c r="A9269" s="1383"/>
      <c r="E9269" s="1478"/>
      <c r="H9269" s="1478"/>
    </row>
    <row r="9270" spans="1:8">
      <c r="A9270" s="1383"/>
      <c r="E9270" s="1478"/>
      <c r="H9270" s="1478"/>
    </row>
    <row r="9271" spans="1:8">
      <c r="A9271" s="1383"/>
      <c r="E9271" s="1478"/>
      <c r="H9271" s="1478"/>
    </row>
    <row r="9272" spans="1:8">
      <c r="A9272" s="1383"/>
      <c r="E9272" s="1478"/>
      <c r="H9272" s="1478"/>
    </row>
    <row r="9273" spans="1:8">
      <c r="A9273" s="1383"/>
      <c r="E9273" s="1478"/>
      <c r="H9273" s="1478"/>
    </row>
    <row r="9274" spans="1:8">
      <c r="A9274" s="1383"/>
      <c r="E9274" s="1478"/>
      <c r="H9274" s="1478"/>
    </row>
    <row r="9275" spans="1:8">
      <c r="A9275" s="1383"/>
      <c r="E9275" s="1478"/>
      <c r="H9275" s="1478"/>
    </row>
    <row r="9276" spans="1:8">
      <c r="A9276" s="1383"/>
      <c r="E9276" s="1478"/>
      <c r="H9276" s="1478"/>
    </row>
    <row r="9277" spans="1:8">
      <c r="A9277" s="1383"/>
      <c r="E9277" s="1478"/>
      <c r="H9277" s="1478"/>
    </row>
    <row r="9278" spans="1:8">
      <c r="A9278" s="1383"/>
      <c r="E9278" s="1478"/>
      <c r="H9278" s="1478"/>
    </row>
    <row r="9279" spans="1:8">
      <c r="A9279" s="1383"/>
      <c r="E9279" s="1478"/>
      <c r="H9279" s="1478"/>
    </row>
    <row r="9280" spans="1:8">
      <c r="A9280" s="1383"/>
      <c r="E9280" s="1478"/>
      <c r="H9280" s="1478"/>
    </row>
    <row r="9281" spans="1:8">
      <c r="A9281" s="1383"/>
      <c r="E9281" s="1478"/>
      <c r="H9281" s="1478"/>
    </row>
    <row r="9282" spans="1:8">
      <c r="A9282" s="1383"/>
      <c r="E9282" s="1478"/>
      <c r="H9282" s="1478"/>
    </row>
    <row r="9283" spans="1:8">
      <c r="A9283" s="1383"/>
      <c r="E9283" s="1478"/>
      <c r="H9283" s="1478"/>
    </row>
    <row r="9284" spans="1:8">
      <c r="A9284" s="1383"/>
      <c r="E9284" s="1478"/>
      <c r="H9284" s="1478"/>
    </row>
    <row r="9285" spans="1:8">
      <c r="A9285" s="1383"/>
      <c r="E9285" s="1478"/>
      <c r="H9285" s="1478"/>
    </row>
    <row r="9286" spans="1:8">
      <c r="A9286" s="1383"/>
      <c r="E9286" s="1478"/>
      <c r="H9286" s="1478"/>
    </row>
    <row r="9287" spans="1:8">
      <c r="A9287" s="1383"/>
      <c r="E9287" s="1478"/>
      <c r="H9287" s="1478"/>
    </row>
    <row r="9288" spans="1:8">
      <c r="A9288" s="1383"/>
      <c r="E9288" s="1478"/>
      <c r="H9288" s="1478"/>
    </row>
    <row r="9289" spans="1:8">
      <c r="A9289" s="1383"/>
      <c r="E9289" s="1478"/>
      <c r="H9289" s="1478"/>
    </row>
    <row r="9290" spans="1:8">
      <c r="A9290" s="1383"/>
      <c r="E9290" s="1478"/>
      <c r="H9290" s="1478"/>
    </row>
    <row r="9291" spans="1:8">
      <c r="A9291" s="1383"/>
      <c r="E9291" s="1478"/>
      <c r="H9291" s="1478"/>
    </row>
    <row r="9292" spans="1:8">
      <c r="A9292" s="1383"/>
      <c r="E9292" s="1478"/>
      <c r="H9292" s="1478"/>
    </row>
    <row r="9293" spans="1:8">
      <c r="A9293" s="1383"/>
      <c r="E9293" s="1478"/>
      <c r="H9293" s="1478"/>
    </row>
    <row r="9294" spans="1:8">
      <c r="A9294" s="1383"/>
      <c r="E9294" s="1478"/>
      <c r="H9294" s="1478"/>
    </row>
    <row r="9295" spans="1:8">
      <c r="A9295" s="1383"/>
      <c r="E9295" s="1478"/>
      <c r="H9295" s="1478"/>
    </row>
    <row r="9296" spans="1:8">
      <c r="A9296" s="1383"/>
      <c r="E9296" s="1478"/>
      <c r="H9296" s="1478"/>
    </row>
    <row r="9297" spans="1:8">
      <c r="A9297" s="1383"/>
      <c r="E9297" s="1478"/>
      <c r="H9297" s="1478"/>
    </row>
    <row r="9298" spans="1:8">
      <c r="A9298" s="1383"/>
      <c r="E9298" s="1478"/>
      <c r="H9298" s="1478"/>
    </row>
    <row r="9299" spans="1:8">
      <c r="A9299" s="1383"/>
      <c r="E9299" s="1478"/>
      <c r="H9299" s="1478"/>
    </row>
    <row r="9300" spans="1:8">
      <c r="A9300" s="1383"/>
      <c r="E9300" s="1478"/>
      <c r="H9300" s="1478"/>
    </row>
    <row r="9301" spans="1:8">
      <c r="A9301" s="1383"/>
      <c r="E9301" s="1478"/>
      <c r="H9301" s="1478"/>
    </row>
    <row r="9302" spans="1:8">
      <c r="A9302" s="1383"/>
      <c r="E9302" s="1478"/>
      <c r="H9302" s="1478"/>
    </row>
    <row r="9303" spans="1:8">
      <c r="A9303" s="1383"/>
      <c r="E9303" s="1478"/>
      <c r="H9303" s="1478"/>
    </row>
    <row r="9304" spans="1:8">
      <c r="A9304" s="1383"/>
      <c r="E9304" s="1478"/>
      <c r="H9304" s="1478"/>
    </row>
    <row r="9305" spans="1:8">
      <c r="A9305" s="1383"/>
      <c r="E9305" s="1478"/>
      <c r="H9305" s="1478"/>
    </row>
    <row r="9306" spans="1:8">
      <c r="A9306" s="1383"/>
      <c r="E9306" s="1478"/>
      <c r="H9306" s="1478"/>
    </row>
    <row r="9307" spans="1:8">
      <c r="A9307" s="1383"/>
      <c r="E9307" s="1478"/>
      <c r="H9307" s="1478"/>
    </row>
    <row r="9308" spans="1:8">
      <c r="A9308" s="1383"/>
      <c r="E9308" s="1478"/>
      <c r="H9308" s="1478"/>
    </row>
    <row r="9309" spans="1:8">
      <c r="A9309" s="1383"/>
      <c r="E9309" s="1478"/>
      <c r="H9309" s="1478"/>
    </row>
    <row r="9310" spans="1:8">
      <c r="A9310" s="1383"/>
      <c r="E9310" s="1478"/>
      <c r="H9310" s="1478"/>
    </row>
    <row r="9311" spans="1:8">
      <c r="A9311" s="1383"/>
      <c r="E9311" s="1478"/>
      <c r="H9311" s="1478"/>
    </row>
    <row r="9312" spans="1:8">
      <c r="A9312" s="1383"/>
      <c r="E9312" s="1478"/>
      <c r="H9312" s="1478"/>
    </row>
    <row r="9313" spans="1:8">
      <c r="A9313" s="1383"/>
      <c r="E9313" s="1478"/>
      <c r="H9313" s="1478"/>
    </row>
    <row r="9314" spans="1:8">
      <c r="A9314" s="1383"/>
      <c r="E9314" s="1478"/>
      <c r="H9314" s="1478"/>
    </row>
    <row r="9315" spans="1:8">
      <c r="A9315" s="1383"/>
      <c r="E9315" s="1478"/>
      <c r="H9315" s="1478"/>
    </row>
    <row r="9316" spans="1:8">
      <c r="A9316" s="1383"/>
      <c r="E9316" s="1478"/>
      <c r="H9316" s="1478"/>
    </row>
    <row r="9317" spans="1:8">
      <c r="A9317" s="1383"/>
      <c r="E9317" s="1478"/>
      <c r="H9317" s="1478"/>
    </row>
    <row r="9318" spans="1:8">
      <c r="A9318" s="1383"/>
      <c r="E9318" s="1478"/>
      <c r="H9318" s="1478"/>
    </row>
    <row r="9319" spans="1:8">
      <c r="A9319" s="1383"/>
      <c r="E9319" s="1478"/>
      <c r="H9319" s="1478"/>
    </row>
    <row r="9320" spans="1:8">
      <c r="A9320" s="1383"/>
      <c r="E9320" s="1478"/>
      <c r="H9320" s="1478"/>
    </row>
    <row r="9321" spans="1:8">
      <c r="A9321" s="1383"/>
      <c r="E9321" s="1478"/>
      <c r="H9321" s="1478"/>
    </row>
    <row r="9322" spans="1:8">
      <c r="A9322" s="1383"/>
      <c r="E9322" s="1478"/>
      <c r="H9322" s="1478"/>
    </row>
    <row r="9323" spans="1:8">
      <c r="A9323" s="1383"/>
      <c r="E9323" s="1478"/>
      <c r="H9323" s="1478"/>
    </row>
    <row r="9324" spans="1:8">
      <c r="A9324" s="1383"/>
      <c r="E9324" s="1478"/>
      <c r="H9324" s="1478"/>
    </row>
    <row r="9325" spans="1:8">
      <c r="A9325" s="1383"/>
      <c r="E9325" s="1478"/>
      <c r="H9325" s="1478"/>
    </row>
    <row r="9326" spans="1:8">
      <c r="A9326" s="1383"/>
      <c r="E9326" s="1478"/>
      <c r="H9326" s="1478"/>
    </row>
    <row r="9327" spans="1:8">
      <c r="A9327" s="1383"/>
      <c r="E9327" s="1478"/>
      <c r="H9327" s="1478"/>
    </row>
    <row r="9328" spans="1:8">
      <c r="A9328" s="1383"/>
      <c r="E9328" s="1478"/>
      <c r="H9328" s="1478"/>
    </row>
    <row r="9329" spans="1:8">
      <c r="A9329" s="1383"/>
      <c r="E9329" s="1478"/>
      <c r="H9329" s="1478"/>
    </row>
    <row r="9330" spans="1:8">
      <c r="A9330" s="1383"/>
      <c r="E9330" s="1478"/>
      <c r="H9330" s="1478"/>
    </row>
    <row r="9331" spans="1:8">
      <c r="A9331" s="1383"/>
      <c r="E9331" s="1478"/>
      <c r="H9331" s="1478"/>
    </row>
    <row r="9332" spans="1:8">
      <c r="A9332" s="1383"/>
      <c r="E9332" s="1478"/>
      <c r="H9332" s="1478"/>
    </row>
    <row r="9333" spans="1:8">
      <c r="A9333" s="1383"/>
      <c r="E9333" s="1478"/>
      <c r="H9333" s="1478"/>
    </row>
    <row r="9334" spans="1:8">
      <c r="A9334" s="1383"/>
      <c r="E9334" s="1478"/>
      <c r="H9334" s="1478"/>
    </row>
    <row r="9335" spans="1:8">
      <c r="A9335" s="1383"/>
      <c r="E9335" s="1478"/>
      <c r="H9335" s="1478"/>
    </row>
    <row r="9336" spans="1:8">
      <c r="A9336" s="1383"/>
      <c r="E9336" s="1478"/>
      <c r="H9336" s="1478"/>
    </row>
    <row r="9337" spans="1:8">
      <c r="A9337" s="1383"/>
      <c r="E9337" s="1478"/>
      <c r="H9337" s="1478"/>
    </row>
    <row r="9338" spans="1:8">
      <c r="A9338" s="1383"/>
      <c r="E9338" s="1478"/>
      <c r="H9338" s="1478"/>
    </row>
    <row r="9339" spans="1:8">
      <c r="A9339" s="1383"/>
      <c r="E9339" s="1478"/>
      <c r="H9339" s="1478"/>
    </row>
    <row r="9340" spans="1:8">
      <c r="A9340" s="1383"/>
      <c r="E9340" s="1478"/>
      <c r="H9340" s="1478"/>
    </row>
    <row r="9341" spans="1:8">
      <c r="A9341" s="1383"/>
      <c r="E9341" s="1478"/>
      <c r="H9341" s="1478"/>
    </row>
    <row r="9342" spans="1:8">
      <c r="A9342" s="1383"/>
      <c r="E9342" s="1478"/>
      <c r="H9342" s="1478"/>
    </row>
    <row r="9343" spans="1:8">
      <c r="A9343" s="1383"/>
      <c r="E9343" s="1478"/>
      <c r="H9343" s="1478"/>
    </row>
    <row r="9344" spans="1:8">
      <c r="A9344" s="1383"/>
      <c r="E9344" s="1478"/>
      <c r="H9344" s="1478"/>
    </row>
    <row r="9345" spans="1:8">
      <c r="A9345" s="1383"/>
      <c r="E9345" s="1478"/>
      <c r="H9345" s="1478"/>
    </row>
    <row r="9346" spans="1:8">
      <c r="A9346" s="1383"/>
      <c r="E9346" s="1478"/>
      <c r="H9346" s="1478"/>
    </row>
    <row r="9347" spans="1:8">
      <c r="A9347" s="1383"/>
      <c r="E9347" s="1478"/>
      <c r="H9347" s="1478"/>
    </row>
    <row r="9348" spans="1:8">
      <c r="A9348" s="1383"/>
      <c r="E9348" s="1478"/>
      <c r="H9348" s="1478"/>
    </row>
    <row r="9349" spans="1:8">
      <c r="A9349" s="1383"/>
      <c r="E9349" s="1478"/>
      <c r="H9349" s="1478"/>
    </row>
    <row r="9350" spans="1:8">
      <c r="A9350" s="1383"/>
      <c r="E9350" s="1478"/>
      <c r="H9350" s="1478"/>
    </row>
    <row r="9351" spans="1:8">
      <c r="A9351" s="1383"/>
      <c r="E9351" s="1478"/>
      <c r="H9351" s="1478"/>
    </row>
    <row r="9352" spans="1:8">
      <c r="A9352" s="1383"/>
      <c r="E9352" s="1478"/>
      <c r="H9352" s="1478"/>
    </row>
    <row r="9353" spans="1:8">
      <c r="A9353" s="1383"/>
      <c r="E9353" s="1478"/>
      <c r="H9353" s="1478"/>
    </row>
    <row r="9354" spans="1:8">
      <c r="A9354" s="1383"/>
      <c r="E9354" s="1478"/>
      <c r="H9354" s="1478"/>
    </row>
    <row r="9355" spans="1:8">
      <c r="A9355" s="1383"/>
      <c r="E9355" s="1478"/>
      <c r="H9355" s="1478"/>
    </row>
    <row r="9356" spans="1:8">
      <c r="A9356" s="1383"/>
      <c r="E9356" s="1478"/>
      <c r="H9356" s="1478"/>
    </row>
    <row r="9357" spans="1:8">
      <c r="A9357" s="1383"/>
      <c r="E9357" s="1478"/>
      <c r="H9357" s="1478"/>
    </row>
    <row r="9358" spans="1:8">
      <c r="A9358" s="1383"/>
      <c r="E9358" s="1478"/>
      <c r="H9358" s="1478"/>
    </row>
    <row r="9359" spans="1:8">
      <c r="A9359" s="1383"/>
      <c r="E9359" s="1478"/>
      <c r="H9359" s="1478"/>
    </row>
    <row r="9360" spans="1:8">
      <c r="A9360" s="1383"/>
      <c r="E9360" s="1478"/>
      <c r="H9360" s="1478"/>
    </row>
    <row r="9361" spans="1:8">
      <c r="A9361" s="1383"/>
      <c r="E9361" s="1478"/>
      <c r="H9361" s="1478"/>
    </row>
    <row r="9362" spans="1:8">
      <c r="A9362" s="1383"/>
      <c r="E9362" s="1478"/>
      <c r="H9362" s="1478"/>
    </row>
    <row r="9363" spans="1:8">
      <c r="A9363" s="1383"/>
      <c r="E9363" s="1478"/>
      <c r="H9363" s="1478"/>
    </row>
    <row r="9364" spans="1:8">
      <c r="A9364" s="1383"/>
      <c r="E9364" s="1478"/>
      <c r="H9364" s="1478"/>
    </row>
    <row r="9365" spans="1:8">
      <c r="A9365" s="1383"/>
      <c r="E9365" s="1478"/>
      <c r="H9365" s="1478"/>
    </row>
    <row r="9366" spans="1:8">
      <c r="A9366" s="1383"/>
      <c r="E9366" s="1478"/>
      <c r="H9366" s="1478"/>
    </row>
    <row r="9367" spans="1:8">
      <c r="A9367" s="1383"/>
      <c r="E9367" s="1478"/>
      <c r="H9367" s="1478"/>
    </row>
    <row r="9368" spans="1:8">
      <c r="A9368" s="1383"/>
      <c r="E9368" s="1478"/>
      <c r="H9368" s="1478"/>
    </row>
    <row r="9369" spans="1:8">
      <c r="A9369" s="1383"/>
      <c r="E9369" s="1478"/>
      <c r="H9369" s="1478"/>
    </row>
    <row r="9370" spans="1:8">
      <c r="A9370" s="1383"/>
      <c r="E9370" s="1478"/>
      <c r="H9370" s="1478"/>
    </row>
    <row r="9371" spans="1:8">
      <c r="A9371" s="1383"/>
      <c r="E9371" s="1478"/>
      <c r="H9371" s="1478"/>
    </row>
    <row r="9372" spans="1:8">
      <c r="A9372" s="1383"/>
      <c r="E9372" s="1478"/>
      <c r="H9372" s="1478"/>
    </row>
    <row r="9373" spans="1:8">
      <c r="A9373" s="1383"/>
      <c r="E9373" s="1478"/>
      <c r="H9373" s="1478"/>
    </row>
    <row r="9374" spans="1:8">
      <c r="A9374" s="1383"/>
      <c r="E9374" s="1478"/>
      <c r="H9374" s="1478"/>
    </row>
    <row r="9375" spans="1:8">
      <c r="A9375" s="1383"/>
      <c r="E9375" s="1478"/>
      <c r="H9375" s="1478"/>
    </row>
    <row r="9376" spans="1:8">
      <c r="A9376" s="1383"/>
      <c r="E9376" s="1478"/>
      <c r="H9376" s="1478"/>
    </row>
    <row r="9377" spans="1:8">
      <c r="A9377" s="1383"/>
      <c r="E9377" s="1478"/>
      <c r="H9377" s="1478"/>
    </row>
    <row r="9378" spans="1:8">
      <c r="A9378" s="1383"/>
      <c r="E9378" s="1478"/>
      <c r="H9378" s="1478"/>
    </row>
    <row r="9379" spans="1:8">
      <c r="A9379" s="1383"/>
      <c r="E9379" s="1478"/>
      <c r="H9379" s="1478"/>
    </row>
    <row r="9380" spans="1:8">
      <c r="A9380" s="1383"/>
      <c r="E9380" s="1478"/>
      <c r="H9380" s="1478"/>
    </row>
    <row r="9381" spans="1:8">
      <c r="A9381" s="1383"/>
      <c r="E9381" s="1478"/>
      <c r="H9381" s="1478"/>
    </row>
    <row r="9382" spans="1:8">
      <c r="A9382" s="1383"/>
      <c r="E9382" s="1478"/>
      <c r="H9382" s="1478"/>
    </row>
    <row r="9383" spans="1:8">
      <c r="A9383" s="1383"/>
      <c r="E9383" s="1478"/>
      <c r="H9383" s="1478"/>
    </row>
    <row r="9384" spans="1:8">
      <c r="A9384" s="1383"/>
      <c r="E9384" s="1478"/>
      <c r="H9384" s="1478"/>
    </row>
    <row r="9385" spans="1:8">
      <c r="A9385" s="1383"/>
      <c r="E9385" s="1478"/>
      <c r="H9385" s="1478"/>
    </row>
    <row r="9386" spans="1:8">
      <c r="A9386" s="1383"/>
      <c r="E9386" s="1478"/>
      <c r="H9386" s="1478"/>
    </row>
    <row r="9387" spans="1:8">
      <c r="A9387" s="1383"/>
      <c r="E9387" s="1478"/>
      <c r="H9387" s="1478"/>
    </row>
    <row r="9388" spans="1:8">
      <c r="A9388" s="1383"/>
      <c r="E9388" s="1478"/>
      <c r="H9388" s="1478"/>
    </row>
    <row r="9389" spans="1:8">
      <c r="A9389" s="1383"/>
      <c r="E9389" s="1478"/>
      <c r="H9389" s="1478"/>
    </row>
    <row r="9390" spans="1:8">
      <c r="A9390" s="1383"/>
      <c r="E9390" s="1478"/>
      <c r="H9390" s="1478"/>
    </row>
    <row r="9391" spans="1:8">
      <c r="A9391" s="1383"/>
      <c r="E9391" s="1478"/>
      <c r="H9391" s="1478"/>
    </row>
    <row r="9392" spans="1:8">
      <c r="A9392" s="1383"/>
      <c r="E9392" s="1478"/>
      <c r="H9392" s="1478"/>
    </row>
    <row r="9393" spans="1:8">
      <c r="A9393" s="1383"/>
      <c r="E9393" s="1478"/>
      <c r="H9393" s="1478"/>
    </row>
    <row r="9394" spans="1:8">
      <c r="A9394" s="1383"/>
      <c r="E9394" s="1478"/>
      <c r="H9394" s="1478"/>
    </row>
    <row r="9395" spans="1:8">
      <c r="A9395" s="1383"/>
      <c r="E9395" s="1478"/>
      <c r="H9395" s="1478"/>
    </row>
    <row r="9396" spans="1:8">
      <c r="A9396" s="1383"/>
      <c r="E9396" s="1478"/>
      <c r="H9396" s="1478"/>
    </row>
    <row r="9397" spans="1:8">
      <c r="A9397" s="1383"/>
      <c r="E9397" s="1478"/>
      <c r="H9397" s="1478"/>
    </row>
    <row r="9398" spans="1:8">
      <c r="A9398" s="1383"/>
      <c r="E9398" s="1478"/>
      <c r="H9398" s="1478"/>
    </row>
    <row r="9399" spans="1:8">
      <c r="A9399" s="1383"/>
      <c r="E9399" s="1478"/>
      <c r="H9399" s="1478"/>
    </row>
    <row r="9400" spans="1:8">
      <c r="A9400" s="1383"/>
      <c r="E9400" s="1478"/>
      <c r="H9400" s="1478"/>
    </row>
    <row r="9401" spans="1:8">
      <c r="A9401" s="1383"/>
      <c r="E9401" s="1478"/>
      <c r="H9401" s="1478"/>
    </row>
    <row r="9402" spans="1:8">
      <c r="A9402" s="1383"/>
      <c r="E9402" s="1478"/>
      <c r="H9402" s="1478"/>
    </row>
    <row r="9403" spans="1:8">
      <c r="A9403" s="1383"/>
      <c r="E9403" s="1478"/>
      <c r="H9403" s="1478"/>
    </row>
    <row r="9404" spans="1:8">
      <c r="A9404" s="1383"/>
      <c r="E9404" s="1478"/>
      <c r="H9404" s="1478"/>
    </row>
    <row r="9405" spans="1:8">
      <c r="A9405" s="1383"/>
      <c r="E9405" s="1478"/>
      <c r="H9405" s="1478"/>
    </row>
    <row r="9406" spans="1:8">
      <c r="A9406" s="1383"/>
      <c r="E9406" s="1478"/>
      <c r="H9406" s="1478"/>
    </row>
    <row r="9407" spans="1:8">
      <c r="A9407" s="1383"/>
      <c r="E9407" s="1478"/>
      <c r="H9407" s="1478"/>
    </row>
    <row r="9408" spans="1:8">
      <c r="A9408" s="1383"/>
      <c r="E9408" s="1478"/>
      <c r="H9408" s="1478"/>
    </row>
    <row r="9409" spans="1:8">
      <c r="A9409" s="1383"/>
      <c r="E9409" s="1478"/>
      <c r="H9409" s="1478"/>
    </row>
    <row r="9410" spans="1:8">
      <c r="A9410" s="1383"/>
      <c r="E9410" s="1478"/>
      <c r="H9410" s="1478"/>
    </row>
    <row r="9411" spans="1:8">
      <c r="A9411" s="1383"/>
      <c r="E9411" s="1478"/>
      <c r="H9411" s="1478"/>
    </row>
    <row r="9412" spans="1:8">
      <c r="A9412" s="1383"/>
      <c r="E9412" s="1478"/>
      <c r="H9412" s="1478"/>
    </row>
    <row r="9413" spans="1:8">
      <c r="A9413" s="1383"/>
      <c r="E9413" s="1478"/>
      <c r="H9413" s="1478"/>
    </row>
    <row r="9414" spans="1:8">
      <c r="A9414" s="1383"/>
      <c r="E9414" s="1478"/>
      <c r="H9414" s="1478"/>
    </row>
    <row r="9415" spans="1:8">
      <c r="A9415" s="1383"/>
      <c r="E9415" s="1478"/>
      <c r="H9415" s="1478"/>
    </row>
    <row r="9416" spans="1:8">
      <c r="A9416" s="1383"/>
      <c r="E9416" s="1478"/>
      <c r="H9416" s="1478"/>
    </row>
    <row r="9417" spans="1:8">
      <c r="A9417" s="1383"/>
      <c r="E9417" s="1478"/>
      <c r="H9417" s="1478"/>
    </row>
    <row r="9418" spans="1:8">
      <c r="A9418" s="1383"/>
      <c r="E9418" s="1478"/>
      <c r="H9418" s="1478"/>
    </row>
    <row r="9419" spans="1:8">
      <c r="A9419" s="1383"/>
      <c r="E9419" s="1478"/>
      <c r="H9419" s="1478"/>
    </row>
    <row r="9420" spans="1:8">
      <c r="A9420" s="1383"/>
      <c r="E9420" s="1478"/>
      <c r="H9420" s="1478"/>
    </row>
    <row r="9421" spans="1:8">
      <c r="A9421" s="1383"/>
      <c r="E9421" s="1478"/>
      <c r="H9421" s="1478"/>
    </row>
    <row r="9422" spans="1:8">
      <c r="A9422" s="1383"/>
      <c r="E9422" s="1478"/>
      <c r="H9422" s="1478"/>
    </row>
    <row r="9423" spans="1:8">
      <c r="A9423" s="1383"/>
      <c r="E9423" s="1478"/>
      <c r="H9423" s="1478"/>
    </row>
    <row r="9424" spans="1:8">
      <c r="A9424" s="1383"/>
      <c r="E9424" s="1478"/>
      <c r="H9424" s="1478"/>
    </row>
    <row r="9425" spans="1:8">
      <c r="A9425" s="1383"/>
      <c r="E9425" s="1478"/>
      <c r="H9425" s="1478"/>
    </row>
    <row r="9426" spans="1:8">
      <c r="A9426" s="1383"/>
      <c r="E9426" s="1478"/>
      <c r="H9426" s="1478"/>
    </row>
    <row r="9427" spans="1:8">
      <c r="A9427" s="1383"/>
      <c r="E9427" s="1478"/>
      <c r="H9427" s="1478"/>
    </row>
    <row r="9428" spans="1:8">
      <c r="A9428" s="1383"/>
      <c r="E9428" s="1478"/>
      <c r="H9428" s="1478"/>
    </row>
    <row r="9429" spans="1:8">
      <c r="A9429" s="1383"/>
      <c r="E9429" s="1478"/>
      <c r="H9429" s="1478"/>
    </row>
    <row r="9430" spans="1:8">
      <c r="A9430" s="1383"/>
      <c r="E9430" s="1478"/>
      <c r="H9430" s="1478"/>
    </row>
    <row r="9431" spans="1:8">
      <c r="A9431" s="1383"/>
      <c r="E9431" s="1478"/>
      <c r="H9431" s="1478"/>
    </row>
    <row r="9432" spans="1:8">
      <c r="A9432" s="1383"/>
      <c r="E9432" s="1478"/>
      <c r="H9432" s="1478"/>
    </row>
    <row r="9433" spans="1:8">
      <c r="A9433" s="1383"/>
      <c r="E9433" s="1478"/>
      <c r="H9433" s="1478"/>
    </row>
    <row r="9434" spans="1:8">
      <c r="A9434" s="1383"/>
      <c r="E9434" s="1478"/>
      <c r="H9434" s="1478"/>
    </row>
    <row r="9435" spans="1:8">
      <c r="A9435" s="1383"/>
      <c r="E9435" s="1478"/>
      <c r="H9435" s="1478"/>
    </row>
    <row r="9436" spans="1:8">
      <c r="A9436" s="1383"/>
      <c r="E9436" s="1478"/>
      <c r="H9436" s="1478"/>
    </row>
    <row r="9437" spans="1:8">
      <c r="A9437" s="1383"/>
      <c r="E9437" s="1478"/>
      <c r="H9437" s="1478"/>
    </row>
    <row r="9438" spans="1:8">
      <c r="A9438" s="1383"/>
      <c r="E9438" s="1478"/>
      <c r="H9438" s="1478"/>
    </row>
    <row r="9439" spans="1:8">
      <c r="A9439" s="1383"/>
      <c r="E9439" s="1478"/>
      <c r="H9439" s="1478"/>
    </row>
    <row r="9440" spans="1:8">
      <c r="A9440" s="1383"/>
      <c r="E9440" s="1478"/>
      <c r="H9440" s="1478"/>
    </row>
    <row r="9441" spans="1:8">
      <c r="A9441" s="1383"/>
      <c r="E9441" s="1478"/>
      <c r="H9441" s="1478"/>
    </row>
    <row r="9442" spans="1:8">
      <c r="A9442" s="1383"/>
      <c r="E9442" s="1478"/>
      <c r="H9442" s="1478"/>
    </row>
    <row r="9443" spans="1:8">
      <c r="A9443" s="1383"/>
      <c r="E9443" s="1478"/>
      <c r="H9443" s="1478"/>
    </row>
    <row r="9444" spans="1:8">
      <c r="A9444" s="1383"/>
      <c r="E9444" s="1478"/>
      <c r="H9444" s="1478"/>
    </row>
    <row r="9445" spans="1:8">
      <c r="A9445" s="1383"/>
      <c r="E9445" s="1478"/>
      <c r="H9445" s="1478"/>
    </row>
    <row r="9446" spans="1:8">
      <c r="A9446" s="1383"/>
      <c r="E9446" s="1478"/>
      <c r="H9446" s="1478"/>
    </row>
    <row r="9447" spans="1:8">
      <c r="A9447" s="1383"/>
      <c r="E9447" s="1478"/>
      <c r="H9447" s="1478"/>
    </row>
    <row r="9448" spans="1:8">
      <c r="A9448" s="1383"/>
      <c r="E9448" s="1478"/>
      <c r="H9448" s="1478"/>
    </row>
    <row r="9449" spans="1:8">
      <c r="A9449" s="1383"/>
      <c r="E9449" s="1478"/>
      <c r="H9449" s="1478"/>
    </row>
    <row r="9450" spans="1:8">
      <c r="A9450" s="1383"/>
      <c r="E9450" s="1478"/>
      <c r="H9450" s="1478"/>
    </row>
    <row r="9451" spans="1:8">
      <c r="A9451" s="1383"/>
      <c r="E9451" s="1478"/>
      <c r="H9451" s="1478"/>
    </row>
    <row r="9452" spans="1:8">
      <c r="A9452" s="1383"/>
      <c r="E9452" s="1478"/>
      <c r="H9452" s="1478"/>
    </row>
    <row r="9453" spans="1:8">
      <c r="A9453" s="1383"/>
      <c r="E9453" s="1478"/>
      <c r="H9453" s="1478"/>
    </row>
    <row r="9454" spans="1:8">
      <c r="A9454" s="1383"/>
      <c r="E9454" s="1478"/>
      <c r="H9454" s="1478"/>
    </row>
    <row r="9455" spans="1:8">
      <c r="A9455" s="1383"/>
      <c r="E9455" s="1478"/>
      <c r="H9455" s="1478"/>
    </row>
    <row r="9456" spans="1:8">
      <c r="A9456" s="1383"/>
      <c r="E9456" s="1478"/>
      <c r="H9456" s="1478"/>
    </row>
    <row r="9457" spans="1:8">
      <c r="A9457" s="1383"/>
      <c r="E9457" s="1478"/>
      <c r="H9457" s="1478"/>
    </row>
    <row r="9458" spans="1:8">
      <c r="A9458" s="1383"/>
      <c r="E9458" s="1478"/>
      <c r="H9458" s="1478"/>
    </row>
    <row r="9459" spans="1:8">
      <c r="A9459" s="1383"/>
      <c r="E9459" s="1478"/>
      <c r="H9459" s="1478"/>
    </row>
    <row r="9460" spans="1:8">
      <c r="A9460" s="1383"/>
      <c r="E9460" s="1478"/>
      <c r="H9460" s="1478"/>
    </row>
    <row r="9461" spans="1:8">
      <c r="A9461" s="1383"/>
      <c r="E9461" s="1478"/>
      <c r="H9461" s="1478"/>
    </row>
    <row r="9462" spans="1:8">
      <c r="A9462" s="1383"/>
      <c r="E9462" s="1478"/>
      <c r="H9462" s="1478"/>
    </row>
    <row r="9463" spans="1:8">
      <c r="A9463" s="1383"/>
      <c r="E9463" s="1478"/>
      <c r="H9463" s="1478"/>
    </row>
    <row r="9464" spans="1:8">
      <c r="A9464" s="1383"/>
      <c r="E9464" s="1478"/>
      <c r="H9464" s="1478"/>
    </row>
    <row r="9465" spans="1:8">
      <c r="A9465" s="1383"/>
      <c r="E9465" s="1478"/>
      <c r="H9465" s="1478"/>
    </row>
    <row r="9466" spans="1:8">
      <c r="A9466" s="1383"/>
      <c r="E9466" s="1478"/>
      <c r="H9466" s="1478"/>
    </row>
    <row r="9467" spans="1:8">
      <c r="A9467" s="1383"/>
      <c r="E9467" s="1478"/>
      <c r="H9467" s="1478"/>
    </row>
    <row r="9468" spans="1:8">
      <c r="A9468" s="1383"/>
      <c r="E9468" s="1478"/>
      <c r="H9468" s="1478"/>
    </row>
    <row r="9469" spans="1:8">
      <c r="A9469" s="1383"/>
      <c r="E9469" s="1478"/>
      <c r="H9469" s="1478"/>
    </row>
    <row r="9470" spans="1:8">
      <c r="A9470" s="1383"/>
      <c r="E9470" s="1478"/>
      <c r="H9470" s="1478"/>
    </row>
    <row r="9471" spans="1:8">
      <c r="A9471" s="1383"/>
      <c r="E9471" s="1478"/>
      <c r="H9471" s="1478"/>
    </row>
    <row r="9472" spans="1:8">
      <c r="A9472" s="1383"/>
      <c r="E9472" s="1478"/>
      <c r="H9472" s="1478"/>
    </row>
    <row r="9473" spans="1:8">
      <c r="A9473" s="1383"/>
      <c r="E9473" s="1478"/>
      <c r="H9473" s="1478"/>
    </row>
    <row r="9474" spans="1:8">
      <c r="A9474" s="1383"/>
      <c r="E9474" s="1478"/>
      <c r="H9474" s="1478"/>
    </row>
    <row r="9475" spans="1:8">
      <c r="A9475" s="1383"/>
      <c r="E9475" s="1478"/>
      <c r="H9475" s="1478"/>
    </row>
    <row r="9476" spans="1:8">
      <c r="A9476" s="1383"/>
      <c r="E9476" s="1478"/>
      <c r="H9476" s="1478"/>
    </row>
    <row r="9477" spans="1:8">
      <c r="A9477" s="1383"/>
      <c r="E9477" s="1478"/>
      <c r="H9477" s="1478"/>
    </row>
    <row r="9478" spans="1:8">
      <c r="A9478" s="1383"/>
      <c r="E9478" s="1478"/>
      <c r="H9478" s="1478"/>
    </row>
    <row r="9479" spans="1:8">
      <c r="A9479" s="1383"/>
      <c r="E9479" s="1478"/>
      <c r="H9479" s="1478"/>
    </row>
    <row r="9480" spans="1:8">
      <c r="A9480" s="1383"/>
      <c r="E9480" s="1478"/>
      <c r="H9480" s="1478"/>
    </row>
    <row r="9481" spans="1:8">
      <c r="A9481" s="1383"/>
      <c r="E9481" s="1478"/>
      <c r="H9481" s="1478"/>
    </row>
    <row r="9482" spans="1:8">
      <c r="A9482" s="1383"/>
      <c r="E9482" s="1478"/>
      <c r="H9482" s="1478"/>
    </row>
    <row r="9483" spans="1:8">
      <c r="A9483" s="1383"/>
      <c r="E9483" s="1478"/>
      <c r="H9483" s="1478"/>
    </row>
    <row r="9484" spans="1:8">
      <c r="A9484" s="1383"/>
      <c r="E9484" s="1478"/>
      <c r="H9484" s="1478"/>
    </row>
    <row r="9485" spans="1:8">
      <c r="A9485" s="1383"/>
      <c r="E9485" s="1478"/>
      <c r="H9485" s="1478"/>
    </row>
    <row r="9486" spans="1:8">
      <c r="A9486" s="1383"/>
      <c r="E9486" s="1478"/>
      <c r="H9486" s="1478"/>
    </row>
    <row r="9487" spans="1:8">
      <c r="A9487" s="1383"/>
      <c r="E9487" s="1478"/>
      <c r="H9487" s="1478"/>
    </row>
    <row r="9488" spans="1:8">
      <c r="A9488" s="1383"/>
      <c r="E9488" s="1478"/>
      <c r="H9488" s="1478"/>
    </row>
    <row r="9489" spans="1:8">
      <c r="A9489" s="1383"/>
      <c r="E9489" s="1478"/>
      <c r="H9489" s="1478"/>
    </row>
    <row r="9490" spans="1:8">
      <c r="A9490" s="1383"/>
      <c r="E9490" s="1478"/>
      <c r="H9490" s="1478"/>
    </row>
    <row r="9491" spans="1:8">
      <c r="A9491" s="1383"/>
      <c r="E9491" s="1478"/>
      <c r="H9491" s="1478"/>
    </row>
    <row r="9492" spans="1:8">
      <c r="A9492" s="1383"/>
      <c r="E9492" s="1478"/>
      <c r="H9492" s="1478"/>
    </row>
    <row r="9493" spans="1:8">
      <c r="A9493" s="1383"/>
      <c r="E9493" s="1478"/>
      <c r="H9493" s="1478"/>
    </row>
    <row r="9494" spans="1:8">
      <c r="A9494" s="1383"/>
      <c r="E9494" s="1478"/>
      <c r="H9494" s="1478"/>
    </row>
    <row r="9495" spans="1:8">
      <c r="A9495" s="1383"/>
      <c r="E9495" s="1478"/>
      <c r="H9495" s="1478"/>
    </row>
    <row r="9496" spans="1:8">
      <c r="A9496" s="1383"/>
      <c r="E9496" s="1478"/>
      <c r="H9496" s="1478"/>
    </row>
    <row r="9497" spans="1:8">
      <c r="A9497" s="1383"/>
      <c r="E9497" s="1478"/>
      <c r="H9497" s="1478"/>
    </row>
    <row r="9498" spans="1:8">
      <c r="A9498" s="1383"/>
      <c r="E9498" s="1478"/>
      <c r="H9498" s="1478"/>
    </row>
    <row r="9499" spans="1:8">
      <c r="A9499" s="1383"/>
      <c r="E9499" s="1478"/>
      <c r="H9499" s="1478"/>
    </row>
    <row r="9500" spans="1:8">
      <c r="A9500" s="1383"/>
      <c r="E9500" s="1478"/>
      <c r="H9500" s="1478"/>
    </row>
    <row r="9501" spans="1:8">
      <c r="A9501" s="1383"/>
      <c r="E9501" s="1478"/>
      <c r="H9501" s="1478"/>
    </row>
    <row r="9502" spans="1:8">
      <c r="A9502" s="1383"/>
      <c r="E9502" s="1478"/>
      <c r="H9502" s="1478"/>
    </row>
    <row r="9503" spans="1:8">
      <c r="A9503" s="1383"/>
      <c r="E9503" s="1478"/>
      <c r="H9503" s="1478"/>
    </row>
    <row r="9504" spans="1:8">
      <c r="A9504" s="1383"/>
      <c r="E9504" s="1478"/>
      <c r="H9504" s="1478"/>
    </row>
    <row r="9505" spans="1:8">
      <c r="A9505" s="1383"/>
      <c r="E9505" s="1478"/>
      <c r="H9505" s="1478"/>
    </row>
    <row r="9506" spans="1:8">
      <c r="A9506" s="1383"/>
      <c r="E9506" s="1478"/>
      <c r="H9506" s="1478"/>
    </row>
    <row r="9507" spans="1:8">
      <c r="A9507" s="1383"/>
      <c r="E9507" s="1478"/>
      <c r="H9507" s="1478"/>
    </row>
    <row r="9508" spans="1:8">
      <c r="A9508" s="1383"/>
      <c r="E9508" s="1478"/>
      <c r="H9508" s="1478"/>
    </row>
    <row r="9509" spans="1:8">
      <c r="A9509" s="1383"/>
      <c r="E9509" s="1478"/>
      <c r="H9509" s="1478"/>
    </row>
    <row r="9510" spans="1:8">
      <c r="A9510" s="1383"/>
      <c r="E9510" s="1478"/>
      <c r="H9510" s="1478"/>
    </row>
    <row r="9511" spans="1:8">
      <c r="A9511" s="1383"/>
      <c r="E9511" s="1478"/>
      <c r="H9511" s="1478"/>
    </row>
    <row r="9512" spans="1:8">
      <c r="A9512" s="1383"/>
      <c r="E9512" s="1478"/>
      <c r="H9512" s="1478"/>
    </row>
    <row r="9513" spans="1:8">
      <c r="A9513" s="1383"/>
      <c r="E9513" s="1478"/>
      <c r="H9513" s="1478"/>
    </row>
    <row r="9514" spans="1:8">
      <c r="A9514" s="1383"/>
      <c r="E9514" s="1478"/>
      <c r="H9514" s="1478"/>
    </row>
    <row r="9515" spans="1:8">
      <c r="A9515" s="1383"/>
      <c r="E9515" s="1478"/>
      <c r="H9515" s="1478"/>
    </row>
    <row r="9516" spans="1:8">
      <c r="A9516" s="1383"/>
      <c r="E9516" s="1478"/>
      <c r="H9516" s="1478"/>
    </row>
    <row r="9517" spans="1:8">
      <c r="A9517" s="1383"/>
      <c r="E9517" s="1478"/>
      <c r="H9517" s="1478"/>
    </row>
    <row r="9518" spans="1:8">
      <c r="A9518" s="1383"/>
      <c r="E9518" s="1478"/>
      <c r="H9518" s="1478"/>
    </row>
    <row r="9519" spans="1:8">
      <c r="A9519" s="1383"/>
      <c r="E9519" s="1478"/>
      <c r="H9519" s="1478"/>
    </row>
    <row r="9520" spans="1:8">
      <c r="A9520" s="1383"/>
      <c r="E9520" s="1478"/>
      <c r="H9520" s="1478"/>
    </row>
    <row r="9521" spans="1:8">
      <c r="A9521" s="1383"/>
      <c r="E9521" s="1478"/>
      <c r="H9521" s="1478"/>
    </row>
    <row r="9522" spans="1:8">
      <c r="A9522" s="1383"/>
      <c r="E9522" s="1478"/>
      <c r="H9522" s="1478"/>
    </row>
    <row r="9523" spans="1:8">
      <c r="A9523" s="1383"/>
      <c r="E9523" s="1478"/>
      <c r="H9523" s="1478"/>
    </row>
    <row r="9524" spans="1:8">
      <c r="A9524" s="1383"/>
      <c r="E9524" s="1478"/>
      <c r="H9524" s="1478"/>
    </row>
    <row r="9525" spans="1:8">
      <c r="A9525" s="1383"/>
      <c r="E9525" s="1478"/>
      <c r="H9525" s="1478"/>
    </row>
    <row r="9526" spans="1:8">
      <c r="A9526" s="1383"/>
      <c r="E9526" s="1478"/>
      <c r="H9526" s="1478"/>
    </row>
    <row r="9527" spans="1:8">
      <c r="A9527" s="1383"/>
      <c r="E9527" s="1478"/>
      <c r="H9527" s="1478"/>
    </row>
    <row r="9528" spans="1:8">
      <c r="A9528" s="1383"/>
      <c r="E9528" s="1478"/>
      <c r="H9528" s="1478"/>
    </row>
    <row r="9529" spans="1:8">
      <c r="A9529" s="1383"/>
      <c r="E9529" s="1478"/>
      <c r="H9529" s="1478"/>
    </row>
    <row r="9530" spans="1:8">
      <c r="A9530" s="1383"/>
      <c r="E9530" s="1478"/>
      <c r="H9530" s="1478"/>
    </row>
    <row r="9531" spans="1:8">
      <c r="A9531" s="1383"/>
      <c r="E9531" s="1478"/>
      <c r="H9531" s="1478"/>
    </row>
    <row r="9532" spans="1:8">
      <c r="A9532" s="1383"/>
      <c r="E9532" s="1478"/>
      <c r="H9532" s="1478"/>
    </row>
    <row r="9533" spans="1:8">
      <c r="A9533" s="1383"/>
      <c r="E9533" s="1478"/>
      <c r="H9533" s="1478"/>
    </row>
    <row r="9534" spans="1:8">
      <c r="A9534" s="1383"/>
      <c r="E9534" s="1478"/>
      <c r="H9534" s="1478"/>
    </row>
    <row r="9535" spans="1:8">
      <c r="A9535" s="1383"/>
      <c r="E9535" s="1478"/>
      <c r="H9535" s="1478"/>
    </row>
    <row r="9536" spans="1:8">
      <c r="A9536" s="1383"/>
      <c r="E9536" s="1478"/>
      <c r="H9536" s="1478"/>
    </row>
    <row r="9537" spans="1:8">
      <c r="A9537" s="1383"/>
      <c r="E9537" s="1478"/>
      <c r="H9537" s="1478"/>
    </row>
    <row r="9538" spans="1:8">
      <c r="A9538" s="1383"/>
      <c r="E9538" s="1478"/>
      <c r="H9538" s="1478"/>
    </row>
    <row r="9539" spans="1:8">
      <c r="A9539" s="1383"/>
      <c r="E9539" s="1478"/>
      <c r="H9539" s="1478"/>
    </row>
    <row r="9540" spans="1:8">
      <c r="A9540" s="1383"/>
      <c r="E9540" s="1478"/>
      <c r="H9540" s="1478"/>
    </row>
    <row r="9541" spans="1:8">
      <c r="A9541" s="1383"/>
      <c r="E9541" s="1478"/>
      <c r="H9541" s="1478"/>
    </row>
    <row r="9542" spans="1:8">
      <c r="A9542" s="1383"/>
      <c r="E9542" s="1478"/>
      <c r="H9542" s="1478"/>
    </row>
    <row r="9543" spans="1:8">
      <c r="A9543" s="1383"/>
      <c r="E9543" s="1478"/>
      <c r="H9543" s="1478"/>
    </row>
    <row r="9544" spans="1:8">
      <c r="A9544" s="1383"/>
      <c r="E9544" s="1478"/>
      <c r="H9544" s="1478"/>
    </row>
    <row r="9545" spans="1:8">
      <c r="A9545" s="1383"/>
      <c r="E9545" s="1478"/>
      <c r="H9545" s="1478"/>
    </row>
    <row r="9546" spans="1:8">
      <c r="A9546" s="1383"/>
      <c r="E9546" s="1478"/>
      <c r="H9546" s="1478"/>
    </row>
    <row r="9547" spans="1:8">
      <c r="A9547" s="1383"/>
      <c r="E9547" s="1478"/>
      <c r="H9547" s="1478"/>
    </row>
    <row r="9548" spans="1:8">
      <c r="A9548" s="1383"/>
      <c r="E9548" s="1478"/>
      <c r="H9548" s="1478"/>
    </row>
    <row r="9549" spans="1:8">
      <c r="A9549" s="1383"/>
      <c r="E9549" s="1478"/>
      <c r="H9549" s="1478"/>
    </row>
    <row r="9550" spans="1:8">
      <c r="A9550" s="1383"/>
      <c r="E9550" s="1478"/>
      <c r="H9550" s="1478"/>
    </row>
    <row r="9551" spans="1:8">
      <c r="A9551" s="1383"/>
      <c r="E9551" s="1478"/>
      <c r="H9551" s="1478"/>
    </row>
    <row r="9552" spans="1:8">
      <c r="A9552" s="1383"/>
      <c r="E9552" s="1478"/>
      <c r="H9552" s="1478"/>
    </row>
    <row r="9553" spans="1:8">
      <c r="A9553" s="1383"/>
      <c r="E9553" s="1478"/>
      <c r="H9553" s="1478"/>
    </row>
    <row r="9554" spans="1:8">
      <c r="A9554" s="1383"/>
      <c r="E9554" s="1478"/>
      <c r="H9554" s="1478"/>
    </row>
    <row r="9555" spans="1:8">
      <c r="A9555" s="1383"/>
      <c r="E9555" s="1478"/>
      <c r="H9555" s="1478"/>
    </row>
    <row r="9556" spans="1:8">
      <c r="A9556" s="1383"/>
      <c r="E9556" s="1478"/>
      <c r="H9556" s="1478"/>
    </row>
    <row r="9557" spans="1:8">
      <c r="A9557" s="1383"/>
      <c r="E9557" s="1478"/>
      <c r="H9557" s="1478"/>
    </row>
    <row r="9558" spans="1:8">
      <c r="A9558" s="1383"/>
      <c r="E9558" s="1478"/>
      <c r="H9558" s="1478"/>
    </row>
    <row r="9559" spans="1:8">
      <c r="A9559" s="1383"/>
      <c r="E9559" s="1478"/>
      <c r="H9559" s="1478"/>
    </row>
    <row r="9560" spans="1:8">
      <c r="A9560" s="1383"/>
      <c r="E9560" s="1478"/>
      <c r="H9560" s="1478"/>
    </row>
    <row r="9561" spans="1:8">
      <c r="A9561" s="1383"/>
      <c r="E9561" s="1478"/>
      <c r="H9561" s="1478"/>
    </row>
    <row r="9562" spans="1:8">
      <c r="A9562" s="1383"/>
      <c r="E9562" s="1478"/>
      <c r="H9562" s="1478"/>
    </row>
    <row r="9563" spans="1:8">
      <c r="A9563" s="1383"/>
      <c r="E9563" s="1478"/>
      <c r="H9563" s="1478"/>
    </row>
    <row r="9564" spans="1:8">
      <c r="A9564" s="1383"/>
      <c r="E9564" s="1478"/>
      <c r="H9564" s="1478"/>
    </row>
    <row r="9565" spans="1:8">
      <c r="A9565" s="1383"/>
      <c r="E9565" s="1478"/>
      <c r="H9565" s="1478"/>
    </row>
    <row r="9566" spans="1:8">
      <c r="A9566" s="1383"/>
      <c r="E9566" s="1478"/>
      <c r="H9566" s="1478"/>
    </row>
    <row r="9567" spans="1:8">
      <c r="A9567" s="1383"/>
      <c r="E9567" s="1478"/>
      <c r="H9567" s="1478"/>
    </row>
    <row r="9568" spans="1:8">
      <c r="A9568" s="1383"/>
      <c r="E9568" s="1478"/>
      <c r="H9568" s="1478"/>
    </row>
    <row r="9569" spans="1:8">
      <c r="A9569" s="1383"/>
      <c r="E9569" s="1478"/>
      <c r="H9569" s="1478"/>
    </row>
    <row r="9570" spans="1:8">
      <c r="A9570" s="1383"/>
      <c r="E9570" s="1478"/>
      <c r="H9570" s="1478"/>
    </row>
    <row r="9571" spans="1:8">
      <c r="A9571" s="1383"/>
      <c r="E9571" s="1478"/>
      <c r="H9571" s="1478"/>
    </row>
    <row r="9572" spans="1:8">
      <c r="A9572" s="1383"/>
      <c r="E9572" s="1478"/>
      <c r="H9572" s="1478"/>
    </row>
    <row r="9573" spans="1:8">
      <c r="A9573" s="1383"/>
      <c r="E9573" s="1478"/>
      <c r="H9573" s="1478"/>
    </row>
    <row r="9574" spans="1:8">
      <c r="A9574" s="1383"/>
      <c r="E9574" s="1478"/>
      <c r="H9574" s="1478"/>
    </row>
    <row r="9575" spans="1:8">
      <c r="A9575" s="1383"/>
      <c r="E9575" s="1478"/>
      <c r="H9575" s="1478"/>
    </row>
    <row r="9576" spans="1:8">
      <c r="A9576" s="1383"/>
      <c r="E9576" s="1478"/>
      <c r="H9576" s="1478"/>
    </row>
    <row r="9577" spans="1:8">
      <c r="A9577" s="1383"/>
      <c r="E9577" s="1478"/>
      <c r="H9577" s="1478"/>
    </row>
    <row r="9578" spans="1:8">
      <c r="A9578" s="1383"/>
      <c r="E9578" s="1478"/>
      <c r="H9578" s="1478"/>
    </row>
    <row r="9579" spans="1:8">
      <c r="A9579" s="1383"/>
      <c r="E9579" s="1478"/>
      <c r="H9579" s="1478"/>
    </row>
    <row r="9580" spans="1:8">
      <c r="A9580" s="1383"/>
      <c r="E9580" s="1478"/>
      <c r="H9580" s="1478"/>
    </row>
    <row r="9581" spans="1:8">
      <c r="A9581" s="1383"/>
      <c r="E9581" s="1478"/>
      <c r="H9581" s="1478"/>
    </row>
    <row r="9582" spans="1:8">
      <c r="A9582" s="1383"/>
      <c r="E9582" s="1478"/>
      <c r="H9582" s="1478"/>
    </row>
    <row r="9583" spans="1:8">
      <c r="A9583" s="1383"/>
      <c r="E9583" s="1478"/>
      <c r="H9583" s="1478"/>
    </row>
    <row r="9584" spans="1:8">
      <c r="A9584" s="1383"/>
      <c r="E9584" s="1478"/>
      <c r="H9584" s="1478"/>
    </row>
    <row r="9585" spans="1:8">
      <c r="A9585" s="1383"/>
      <c r="E9585" s="1478"/>
      <c r="H9585" s="1478"/>
    </row>
    <row r="9586" spans="1:8">
      <c r="A9586" s="1383"/>
      <c r="E9586" s="1478"/>
      <c r="H9586" s="1478"/>
    </row>
    <row r="9587" spans="1:8">
      <c r="A9587" s="1383"/>
      <c r="E9587" s="1478"/>
      <c r="H9587" s="1478"/>
    </row>
    <row r="9588" spans="1:8">
      <c r="A9588" s="1383"/>
      <c r="E9588" s="1478"/>
      <c r="H9588" s="1478"/>
    </row>
    <row r="9589" spans="1:8">
      <c r="A9589" s="1383"/>
      <c r="E9589" s="1478"/>
      <c r="H9589" s="1478"/>
    </row>
    <row r="9590" spans="1:8">
      <c r="A9590" s="1383"/>
      <c r="E9590" s="1478"/>
      <c r="H9590" s="1478"/>
    </row>
    <row r="9591" spans="1:8">
      <c r="A9591" s="1383"/>
      <c r="E9591" s="1478"/>
      <c r="H9591" s="1478"/>
    </row>
    <row r="9592" spans="1:8">
      <c r="A9592" s="1383"/>
      <c r="E9592" s="1478"/>
      <c r="H9592" s="1478"/>
    </row>
    <row r="9593" spans="1:8">
      <c r="A9593" s="1383"/>
      <c r="E9593" s="1478"/>
      <c r="H9593" s="1478"/>
    </row>
    <row r="9594" spans="1:8">
      <c r="A9594" s="1383"/>
      <c r="E9594" s="1478"/>
      <c r="H9594" s="1478"/>
    </row>
    <row r="9595" spans="1:8">
      <c r="A9595" s="1383"/>
      <c r="E9595" s="1478"/>
      <c r="H9595" s="1478"/>
    </row>
    <row r="9596" spans="1:8">
      <c r="A9596" s="1383"/>
      <c r="E9596" s="1478"/>
      <c r="H9596" s="1478"/>
    </row>
    <row r="9597" spans="1:8">
      <c r="A9597" s="1383"/>
      <c r="E9597" s="1478"/>
      <c r="H9597" s="1478"/>
    </row>
    <row r="9598" spans="1:8">
      <c r="A9598" s="1383"/>
      <c r="E9598" s="1478"/>
      <c r="H9598" s="1478"/>
    </row>
    <row r="9599" spans="1:8">
      <c r="A9599" s="1383"/>
      <c r="E9599" s="1478"/>
      <c r="H9599" s="1478"/>
    </row>
    <row r="9600" spans="1:8">
      <c r="A9600" s="1383"/>
      <c r="E9600" s="1478"/>
      <c r="H9600" s="1478"/>
    </row>
    <row r="9601" spans="1:8">
      <c r="A9601" s="1383"/>
      <c r="E9601" s="1478"/>
      <c r="H9601" s="1478"/>
    </row>
    <row r="9602" spans="1:8">
      <c r="A9602" s="1383"/>
      <c r="E9602" s="1478"/>
      <c r="H9602" s="1478"/>
    </row>
    <row r="9603" spans="1:8">
      <c r="A9603" s="1383"/>
      <c r="E9603" s="1478"/>
      <c r="H9603" s="1478"/>
    </row>
    <row r="9604" spans="1:8">
      <c r="A9604" s="1383"/>
      <c r="E9604" s="1478"/>
      <c r="H9604" s="1478"/>
    </row>
    <row r="9605" spans="1:8">
      <c r="A9605" s="1383"/>
      <c r="E9605" s="1478"/>
      <c r="H9605" s="1478"/>
    </row>
    <row r="9606" spans="1:8">
      <c r="A9606" s="1383"/>
      <c r="E9606" s="1478"/>
      <c r="H9606" s="1478"/>
    </row>
    <row r="9607" spans="1:8">
      <c r="A9607" s="1383"/>
      <c r="E9607" s="1478"/>
      <c r="H9607" s="1478"/>
    </row>
    <row r="9608" spans="1:8">
      <c r="A9608" s="1383"/>
      <c r="E9608" s="1478"/>
      <c r="H9608" s="1478"/>
    </row>
    <row r="9609" spans="1:8">
      <c r="A9609" s="1383"/>
      <c r="E9609" s="1478"/>
      <c r="H9609" s="1478"/>
    </row>
    <row r="9610" spans="1:8">
      <c r="A9610" s="1383"/>
      <c r="E9610" s="1478"/>
      <c r="H9610" s="1478"/>
    </row>
    <row r="9611" spans="1:8">
      <c r="A9611" s="1383"/>
      <c r="E9611" s="1478"/>
      <c r="H9611" s="1478"/>
    </row>
    <row r="9612" spans="1:8">
      <c r="A9612" s="1383"/>
      <c r="E9612" s="1478"/>
      <c r="H9612" s="1478"/>
    </row>
    <row r="9613" spans="1:8">
      <c r="A9613" s="1383"/>
      <c r="E9613" s="1478"/>
      <c r="H9613" s="1478"/>
    </row>
    <row r="9614" spans="1:8">
      <c r="A9614" s="1383"/>
      <c r="E9614" s="1478"/>
      <c r="H9614" s="1478"/>
    </row>
    <row r="9615" spans="1:8">
      <c r="A9615" s="1383"/>
      <c r="E9615" s="1478"/>
      <c r="H9615" s="1478"/>
    </row>
    <row r="9616" spans="1:8">
      <c r="A9616" s="1383"/>
      <c r="E9616" s="1478"/>
      <c r="H9616" s="1478"/>
    </row>
    <row r="9617" spans="1:8">
      <c r="A9617" s="1383"/>
      <c r="E9617" s="1478"/>
      <c r="H9617" s="1478"/>
    </row>
    <row r="9618" spans="1:8">
      <c r="A9618" s="1383"/>
      <c r="E9618" s="1478"/>
      <c r="H9618" s="1478"/>
    </row>
    <row r="9619" spans="1:8">
      <c r="A9619" s="1383"/>
      <c r="E9619" s="1478"/>
      <c r="H9619" s="1478"/>
    </row>
    <row r="9620" spans="1:8">
      <c r="A9620" s="1383"/>
      <c r="E9620" s="1478"/>
      <c r="H9620" s="1478"/>
    </row>
    <row r="9621" spans="1:8">
      <c r="A9621" s="1383"/>
      <c r="E9621" s="1478"/>
      <c r="H9621" s="1478"/>
    </row>
    <row r="9622" spans="1:8">
      <c r="A9622" s="1383"/>
      <c r="E9622" s="1478"/>
      <c r="H9622" s="1478"/>
    </row>
    <row r="9623" spans="1:8">
      <c r="A9623" s="1383"/>
      <c r="E9623" s="1478"/>
      <c r="H9623" s="1478"/>
    </row>
    <row r="9624" spans="1:8">
      <c r="A9624" s="1383"/>
      <c r="E9624" s="1478"/>
      <c r="H9624" s="1478"/>
    </row>
    <row r="9625" spans="1:8">
      <c r="A9625" s="1383"/>
      <c r="E9625" s="1478"/>
      <c r="H9625" s="1478"/>
    </row>
    <row r="9626" spans="1:8">
      <c r="A9626" s="1383"/>
      <c r="E9626" s="1478"/>
      <c r="H9626" s="1478"/>
    </row>
    <row r="9627" spans="1:8">
      <c r="A9627" s="1383"/>
      <c r="E9627" s="1478"/>
      <c r="H9627" s="1478"/>
    </row>
    <row r="9628" spans="1:8">
      <c r="A9628" s="1383"/>
      <c r="E9628" s="1478"/>
      <c r="H9628" s="1478"/>
    </row>
    <row r="9629" spans="1:8">
      <c r="A9629" s="1383"/>
      <c r="E9629" s="1478"/>
      <c r="H9629" s="1478"/>
    </row>
    <row r="9630" spans="1:8">
      <c r="A9630" s="1383"/>
      <c r="E9630" s="1478"/>
      <c r="H9630" s="1478"/>
    </row>
    <row r="9631" spans="1:8">
      <c r="A9631" s="1383"/>
      <c r="E9631" s="1478"/>
      <c r="H9631" s="1478"/>
    </row>
    <row r="9632" spans="1:8">
      <c r="A9632" s="1383"/>
      <c r="E9632" s="1478"/>
      <c r="H9632" s="1478"/>
    </row>
    <row r="9633" spans="1:8">
      <c r="A9633" s="1383"/>
      <c r="E9633" s="1478"/>
      <c r="H9633" s="1478"/>
    </row>
    <row r="9634" spans="1:8">
      <c r="A9634" s="1383"/>
      <c r="E9634" s="1478"/>
      <c r="H9634" s="1478"/>
    </row>
    <row r="9635" spans="1:8">
      <c r="A9635" s="1383"/>
      <c r="E9635" s="1478"/>
      <c r="H9635" s="1478"/>
    </row>
    <row r="9636" spans="1:8">
      <c r="A9636" s="1383"/>
      <c r="E9636" s="1478"/>
      <c r="H9636" s="1478"/>
    </row>
    <row r="9637" spans="1:8">
      <c r="A9637" s="1383"/>
      <c r="E9637" s="1478"/>
      <c r="H9637" s="1478"/>
    </row>
    <row r="9638" spans="1:8">
      <c r="A9638" s="1383"/>
      <c r="E9638" s="1478"/>
      <c r="H9638" s="1478"/>
    </row>
    <row r="9639" spans="1:8">
      <c r="A9639" s="1383"/>
      <c r="E9639" s="1478"/>
      <c r="H9639" s="1478"/>
    </row>
    <row r="9640" spans="1:8">
      <c r="A9640" s="1383"/>
      <c r="E9640" s="1478"/>
      <c r="H9640" s="1478"/>
    </row>
    <row r="9641" spans="1:8">
      <c r="A9641" s="1383"/>
      <c r="E9641" s="1478"/>
      <c r="H9641" s="1478"/>
    </row>
    <row r="9642" spans="1:8">
      <c r="A9642" s="1383"/>
      <c r="E9642" s="1478"/>
      <c r="H9642" s="1478"/>
    </row>
    <row r="9643" spans="1:8">
      <c r="A9643" s="1383"/>
      <c r="E9643" s="1478"/>
      <c r="H9643" s="1478"/>
    </row>
    <row r="9644" spans="1:8">
      <c r="A9644" s="1383"/>
      <c r="E9644" s="1478"/>
      <c r="H9644" s="1478"/>
    </row>
    <row r="9645" spans="1:8">
      <c r="A9645" s="1383"/>
      <c r="E9645" s="1478"/>
      <c r="H9645" s="1478"/>
    </row>
    <row r="9646" spans="1:8">
      <c r="A9646" s="1383"/>
      <c r="E9646" s="1478"/>
      <c r="H9646" s="1478"/>
    </row>
    <row r="9647" spans="1:8">
      <c r="A9647" s="1383"/>
      <c r="E9647" s="1478"/>
      <c r="H9647" s="1478"/>
    </row>
    <row r="9648" spans="1:8">
      <c r="A9648" s="1383"/>
      <c r="E9648" s="1478"/>
      <c r="H9648" s="1478"/>
    </row>
    <row r="9649" spans="1:8">
      <c r="A9649" s="1383"/>
      <c r="E9649" s="1478"/>
      <c r="H9649" s="1478"/>
    </row>
    <row r="9650" spans="1:8">
      <c r="A9650" s="1383"/>
      <c r="E9650" s="1478"/>
      <c r="H9650" s="1478"/>
    </row>
    <row r="9651" spans="1:8">
      <c r="A9651" s="1383"/>
      <c r="E9651" s="1478"/>
      <c r="H9651" s="1478"/>
    </row>
    <row r="9652" spans="1:8">
      <c r="A9652" s="1383"/>
      <c r="E9652" s="1478"/>
      <c r="H9652" s="1478"/>
    </row>
    <row r="9653" spans="1:8">
      <c r="A9653" s="1383"/>
      <c r="E9653" s="1478"/>
      <c r="H9653" s="1478"/>
    </row>
    <row r="9654" spans="1:8">
      <c r="A9654" s="1383"/>
      <c r="E9654" s="1478"/>
      <c r="H9654" s="1478"/>
    </row>
    <row r="9655" spans="1:8">
      <c r="A9655" s="1383"/>
      <c r="E9655" s="1478"/>
      <c r="H9655" s="1478"/>
    </row>
    <row r="9656" spans="1:8">
      <c r="A9656" s="1383"/>
      <c r="E9656" s="1478"/>
      <c r="H9656" s="1478"/>
    </row>
    <row r="9657" spans="1:8">
      <c r="A9657" s="1383"/>
      <c r="E9657" s="1478"/>
      <c r="H9657" s="1478"/>
    </row>
    <row r="9658" spans="1:8">
      <c r="A9658" s="1383"/>
      <c r="E9658" s="1478"/>
      <c r="H9658" s="1478"/>
    </row>
    <row r="9659" spans="1:8">
      <c r="A9659" s="1383"/>
      <c r="E9659" s="1478"/>
      <c r="H9659" s="1478"/>
    </row>
    <row r="9660" spans="1:8">
      <c r="A9660" s="1383"/>
      <c r="E9660" s="1478"/>
      <c r="H9660" s="1478"/>
    </row>
    <row r="9661" spans="1:8">
      <c r="A9661" s="1383"/>
      <c r="E9661" s="1478"/>
      <c r="H9661" s="1478"/>
    </row>
    <row r="9662" spans="1:8">
      <c r="A9662" s="1383"/>
      <c r="E9662" s="1478"/>
      <c r="H9662" s="1478"/>
    </row>
    <row r="9663" spans="1:8">
      <c r="A9663" s="1383"/>
      <c r="E9663" s="1478"/>
      <c r="H9663" s="1478"/>
    </row>
    <row r="9664" spans="1:8">
      <c r="A9664" s="1383"/>
      <c r="E9664" s="1478"/>
      <c r="H9664" s="1478"/>
    </row>
    <row r="9665" spans="1:8">
      <c r="A9665" s="1383"/>
      <c r="E9665" s="1478"/>
      <c r="H9665" s="1478"/>
    </row>
    <row r="9666" spans="1:8">
      <c r="A9666" s="1383"/>
      <c r="E9666" s="1478"/>
      <c r="H9666" s="1478"/>
    </row>
    <row r="9667" spans="1:8">
      <c r="A9667" s="1383"/>
      <c r="E9667" s="1478"/>
      <c r="H9667" s="1478"/>
    </row>
    <row r="9668" spans="1:8">
      <c r="A9668" s="1383"/>
      <c r="E9668" s="1478"/>
      <c r="H9668" s="1478"/>
    </row>
    <row r="9669" spans="1:8">
      <c r="A9669" s="1383"/>
      <c r="E9669" s="1478"/>
      <c r="H9669" s="1478"/>
    </row>
    <row r="9670" spans="1:8">
      <c r="A9670" s="1383"/>
      <c r="E9670" s="1478"/>
      <c r="H9670" s="1478"/>
    </row>
    <row r="9671" spans="1:8">
      <c r="A9671" s="1383"/>
      <c r="E9671" s="1478"/>
      <c r="H9671" s="1478"/>
    </row>
    <row r="9672" spans="1:8">
      <c r="A9672" s="1383"/>
      <c r="E9672" s="1478"/>
      <c r="H9672" s="1478"/>
    </row>
    <row r="9673" spans="1:8">
      <c r="A9673" s="1383"/>
      <c r="E9673" s="1478"/>
      <c r="H9673" s="1478"/>
    </row>
    <row r="9674" spans="1:8">
      <c r="A9674" s="1383"/>
      <c r="E9674" s="1478"/>
      <c r="H9674" s="1478"/>
    </row>
    <row r="9675" spans="1:8">
      <c r="A9675" s="1383"/>
      <c r="E9675" s="1478"/>
      <c r="H9675" s="1478"/>
    </row>
    <row r="9676" spans="1:8">
      <c r="A9676" s="1383"/>
      <c r="E9676" s="1478"/>
      <c r="H9676" s="1478"/>
    </row>
    <row r="9677" spans="1:8">
      <c r="A9677" s="1383"/>
      <c r="E9677" s="1478"/>
      <c r="H9677" s="1478"/>
    </row>
    <row r="9678" spans="1:8">
      <c r="A9678" s="1383"/>
      <c r="E9678" s="1478"/>
      <c r="H9678" s="1478"/>
    </row>
    <row r="9679" spans="1:8">
      <c r="A9679" s="1383"/>
      <c r="E9679" s="1478"/>
      <c r="H9679" s="1478"/>
    </row>
    <row r="9680" spans="1:8">
      <c r="A9680" s="1383"/>
      <c r="E9680" s="1478"/>
      <c r="H9680" s="1478"/>
    </row>
    <row r="9681" spans="1:8">
      <c r="A9681" s="1383"/>
      <c r="E9681" s="1478"/>
      <c r="H9681" s="1478"/>
    </row>
    <row r="9682" spans="1:8">
      <c r="A9682" s="1383"/>
      <c r="E9682" s="1478"/>
      <c r="H9682" s="1478"/>
    </row>
    <row r="9683" spans="1:8">
      <c r="A9683" s="1383"/>
      <c r="E9683" s="1478"/>
      <c r="H9683" s="1478"/>
    </row>
    <row r="9684" spans="1:8">
      <c r="A9684" s="1383"/>
      <c r="E9684" s="1478"/>
      <c r="H9684" s="1478"/>
    </row>
    <row r="9685" spans="1:8">
      <c r="A9685" s="1383"/>
      <c r="E9685" s="1478"/>
      <c r="H9685" s="1478"/>
    </row>
    <row r="9686" spans="1:8">
      <c r="A9686" s="1383"/>
      <c r="E9686" s="1478"/>
      <c r="H9686" s="1478"/>
    </row>
    <row r="9687" spans="1:8">
      <c r="A9687" s="1383"/>
      <c r="E9687" s="1478"/>
      <c r="H9687" s="1478"/>
    </row>
    <row r="9688" spans="1:8">
      <c r="A9688" s="1383"/>
      <c r="E9688" s="1478"/>
      <c r="H9688" s="1478"/>
    </row>
    <row r="9689" spans="1:8">
      <c r="A9689" s="1383"/>
      <c r="E9689" s="1478"/>
      <c r="H9689" s="1478"/>
    </row>
    <row r="9690" spans="1:8">
      <c r="A9690" s="1383"/>
      <c r="E9690" s="1478"/>
      <c r="H9690" s="1478"/>
    </row>
    <row r="9691" spans="1:8">
      <c r="A9691" s="1383"/>
      <c r="E9691" s="1478"/>
      <c r="H9691" s="1478"/>
    </row>
    <row r="9692" spans="1:8">
      <c r="A9692" s="1383"/>
      <c r="E9692" s="1478"/>
      <c r="H9692" s="1478"/>
    </row>
    <row r="9693" spans="1:8">
      <c r="A9693" s="1383"/>
      <c r="E9693" s="1478"/>
      <c r="H9693" s="1478"/>
    </row>
    <row r="9694" spans="1:8">
      <c r="A9694" s="1383"/>
      <c r="E9694" s="1478"/>
      <c r="H9694" s="1478"/>
    </row>
    <row r="9695" spans="1:8">
      <c r="A9695" s="1383"/>
      <c r="E9695" s="1478"/>
      <c r="H9695" s="1478"/>
    </row>
    <row r="9696" spans="1:8">
      <c r="A9696" s="1383"/>
      <c r="E9696" s="1478"/>
      <c r="H9696" s="1478"/>
    </row>
    <row r="9697" spans="1:8">
      <c r="A9697" s="1383"/>
      <c r="E9697" s="1478"/>
      <c r="H9697" s="1478"/>
    </row>
    <row r="9698" spans="1:8">
      <c r="A9698" s="1383"/>
      <c r="E9698" s="1478"/>
      <c r="H9698" s="1478"/>
    </row>
    <row r="9699" spans="1:8">
      <c r="A9699" s="1383"/>
      <c r="E9699" s="1478"/>
      <c r="H9699" s="1478"/>
    </row>
    <row r="9700" spans="1:8">
      <c r="A9700" s="1383"/>
      <c r="E9700" s="1478"/>
      <c r="H9700" s="1478"/>
    </row>
    <row r="9701" spans="1:8">
      <c r="A9701" s="1383"/>
      <c r="E9701" s="1478"/>
      <c r="H9701" s="1478"/>
    </row>
    <row r="9702" spans="1:8">
      <c r="A9702" s="1383"/>
      <c r="E9702" s="1478"/>
      <c r="H9702" s="1478"/>
    </row>
    <row r="9703" spans="1:8">
      <c r="A9703" s="1383"/>
      <c r="E9703" s="1478"/>
      <c r="H9703" s="1478"/>
    </row>
    <row r="9704" spans="1:8">
      <c r="A9704" s="1383"/>
      <c r="E9704" s="1478"/>
      <c r="H9704" s="1478"/>
    </row>
    <row r="9705" spans="1:8">
      <c r="A9705" s="1383"/>
      <c r="E9705" s="1478"/>
      <c r="H9705" s="1478"/>
    </row>
    <row r="9706" spans="1:8">
      <c r="A9706" s="1383"/>
      <c r="E9706" s="1478"/>
      <c r="H9706" s="1478"/>
    </row>
    <row r="9707" spans="1:8">
      <c r="A9707" s="1383"/>
      <c r="E9707" s="1478"/>
      <c r="H9707" s="1478"/>
    </row>
    <row r="9708" spans="1:8">
      <c r="A9708" s="1383"/>
      <c r="E9708" s="1478"/>
      <c r="H9708" s="1478"/>
    </row>
    <row r="9709" spans="1:8">
      <c r="A9709" s="1383"/>
      <c r="E9709" s="1478"/>
      <c r="H9709" s="1478"/>
    </row>
    <row r="9710" spans="1:8">
      <c r="A9710" s="1383"/>
      <c r="E9710" s="1478"/>
      <c r="H9710" s="1478"/>
    </row>
    <row r="9711" spans="1:8">
      <c r="A9711" s="1383"/>
      <c r="E9711" s="1478"/>
      <c r="H9711" s="1478"/>
    </row>
    <row r="9712" spans="1:8">
      <c r="A9712" s="1383"/>
      <c r="E9712" s="1478"/>
      <c r="H9712" s="1478"/>
    </row>
    <row r="9713" spans="1:8">
      <c r="A9713" s="1383"/>
      <c r="E9713" s="1478"/>
      <c r="H9713" s="1478"/>
    </row>
    <row r="9714" spans="1:8">
      <c r="A9714" s="1383"/>
      <c r="E9714" s="1478"/>
      <c r="H9714" s="1478"/>
    </row>
    <row r="9715" spans="1:8">
      <c r="A9715" s="1383"/>
      <c r="E9715" s="1478"/>
      <c r="H9715" s="1478"/>
    </row>
    <row r="9716" spans="1:8">
      <c r="A9716" s="1383"/>
      <c r="E9716" s="1478"/>
      <c r="H9716" s="1478"/>
    </row>
    <row r="9717" spans="1:8">
      <c r="A9717" s="1383"/>
      <c r="E9717" s="1478"/>
      <c r="H9717" s="1478"/>
    </row>
    <row r="9718" spans="1:8">
      <c r="A9718" s="1383"/>
      <c r="E9718" s="1478"/>
      <c r="H9718" s="1478"/>
    </row>
    <row r="9719" spans="1:8">
      <c r="A9719" s="1383"/>
      <c r="E9719" s="1478"/>
      <c r="H9719" s="1478"/>
    </row>
    <row r="9720" spans="1:8">
      <c r="A9720" s="1383"/>
      <c r="E9720" s="1478"/>
      <c r="H9720" s="1478"/>
    </row>
    <row r="9721" spans="1:8">
      <c r="A9721" s="1383"/>
      <c r="E9721" s="1478"/>
      <c r="H9721" s="1478"/>
    </row>
    <row r="9722" spans="1:8">
      <c r="A9722" s="1383"/>
      <c r="E9722" s="1478"/>
      <c r="H9722" s="1478"/>
    </row>
    <row r="9723" spans="1:8">
      <c r="A9723" s="1383"/>
      <c r="E9723" s="1478"/>
      <c r="H9723" s="1478"/>
    </row>
    <row r="9724" spans="1:8">
      <c r="A9724" s="1383"/>
      <c r="E9724" s="1478"/>
      <c r="H9724" s="1478"/>
    </row>
    <row r="9725" spans="1:8">
      <c r="A9725" s="1383"/>
      <c r="E9725" s="1478"/>
      <c r="H9725" s="1478"/>
    </row>
    <row r="9726" spans="1:8">
      <c r="A9726" s="1383"/>
      <c r="E9726" s="1478"/>
      <c r="H9726" s="1478"/>
    </row>
    <row r="9727" spans="1:8">
      <c r="A9727" s="1383"/>
      <c r="E9727" s="1478"/>
      <c r="H9727" s="1478"/>
    </row>
    <row r="9728" spans="1:8">
      <c r="A9728" s="1383"/>
      <c r="E9728" s="1478"/>
      <c r="H9728" s="1478"/>
    </row>
    <row r="9729" spans="1:8">
      <c r="A9729" s="1383"/>
      <c r="E9729" s="1478"/>
      <c r="H9729" s="1478"/>
    </row>
    <row r="9730" spans="1:8">
      <c r="A9730" s="1383"/>
      <c r="E9730" s="1478"/>
      <c r="H9730" s="1478"/>
    </row>
    <row r="9731" spans="1:8">
      <c r="A9731" s="1383"/>
      <c r="E9731" s="1478"/>
      <c r="H9731" s="1478"/>
    </row>
    <row r="9732" spans="1:8">
      <c r="A9732" s="1383"/>
      <c r="E9732" s="1478"/>
      <c r="H9732" s="1478"/>
    </row>
    <row r="9733" spans="1:8">
      <c r="A9733" s="1383"/>
      <c r="E9733" s="1478"/>
      <c r="H9733" s="1478"/>
    </row>
    <row r="9734" spans="1:8">
      <c r="A9734" s="1383"/>
      <c r="E9734" s="1478"/>
      <c r="H9734" s="1478"/>
    </row>
    <row r="9735" spans="1:8">
      <c r="A9735" s="1383"/>
      <c r="E9735" s="1478"/>
      <c r="H9735" s="1478"/>
    </row>
    <row r="9736" spans="1:8">
      <c r="A9736" s="1383"/>
      <c r="E9736" s="1478"/>
      <c r="H9736" s="1478"/>
    </row>
    <row r="9737" spans="1:8">
      <c r="A9737" s="1383"/>
      <c r="E9737" s="1478"/>
      <c r="H9737" s="1478"/>
    </row>
    <row r="9738" spans="1:8">
      <c r="A9738" s="1383"/>
      <c r="E9738" s="1478"/>
      <c r="H9738" s="1478"/>
    </row>
    <row r="9739" spans="1:8">
      <c r="A9739" s="1383"/>
      <c r="E9739" s="1478"/>
      <c r="H9739" s="1478"/>
    </row>
    <row r="9740" spans="1:8">
      <c r="A9740" s="1383"/>
      <c r="E9740" s="1478"/>
      <c r="H9740" s="1478"/>
    </row>
    <row r="9741" spans="1:8">
      <c r="A9741" s="1383"/>
      <c r="E9741" s="1478"/>
      <c r="H9741" s="1478"/>
    </row>
    <row r="9742" spans="1:8">
      <c r="A9742" s="1383"/>
      <c r="E9742" s="1478"/>
      <c r="H9742" s="1478"/>
    </row>
    <row r="9743" spans="1:8">
      <c r="A9743" s="1383"/>
      <c r="E9743" s="1478"/>
      <c r="H9743" s="1478"/>
    </row>
    <row r="9744" spans="1:8">
      <c r="A9744" s="1383"/>
      <c r="E9744" s="1478"/>
      <c r="H9744" s="1478"/>
    </row>
    <row r="9745" spans="1:8">
      <c r="A9745" s="1383"/>
      <c r="E9745" s="1478"/>
      <c r="H9745" s="1478"/>
    </row>
    <row r="9746" spans="1:8">
      <c r="A9746" s="1383"/>
      <c r="E9746" s="1478"/>
      <c r="H9746" s="1478"/>
    </row>
    <row r="9747" spans="1:8">
      <c r="A9747" s="1383"/>
      <c r="E9747" s="1478"/>
      <c r="H9747" s="1478"/>
    </row>
    <row r="9748" spans="1:8">
      <c r="A9748" s="1383"/>
      <c r="E9748" s="1478"/>
      <c r="H9748" s="1478"/>
    </row>
    <row r="9749" spans="1:8">
      <c r="A9749" s="1383"/>
      <c r="E9749" s="1478"/>
      <c r="H9749" s="1478"/>
    </row>
    <row r="9750" spans="1:8">
      <c r="A9750" s="1383"/>
      <c r="E9750" s="1478"/>
      <c r="H9750" s="1478"/>
    </row>
    <row r="9751" spans="1:8">
      <c r="A9751" s="1383"/>
      <c r="E9751" s="1478"/>
      <c r="H9751" s="1478"/>
    </row>
    <row r="9752" spans="1:8">
      <c r="A9752" s="1383"/>
      <c r="E9752" s="1478"/>
      <c r="H9752" s="1478"/>
    </row>
    <row r="9753" spans="1:8">
      <c r="A9753" s="1383"/>
      <c r="E9753" s="1478"/>
      <c r="H9753" s="1478"/>
    </row>
    <row r="9754" spans="1:8">
      <c r="A9754" s="1383"/>
      <c r="E9754" s="1478"/>
      <c r="H9754" s="1478"/>
    </row>
    <row r="9755" spans="1:8">
      <c r="A9755" s="1383"/>
      <c r="E9755" s="1478"/>
      <c r="H9755" s="1478"/>
    </row>
    <row r="9756" spans="1:8">
      <c r="A9756" s="1383"/>
      <c r="E9756" s="1478"/>
      <c r="H9756" s="1478"/>
    </row>
    <row r="9757" spans="1:8">
      <c r="A9757" s="1383"/>
      <c r="E9757" s="1478"/>
      <c r="H9757" s="1478"/>
    </row>
    <row r="9758" spans="1:8">
      <c r="A9758" s="1383"/>
      <c r="E9758" s="1478"/>
      <c r="H9758" s="1478"/>
    </row>
    <row r="9759" spans="1:8">
      <c r="A9759" s="1383"/>
      <c r="E9759" s="1478"/>
      <c r="H9759" s="1478"/>
    </row>
    <row r="9760" spans="1:8">
      <c r="A9760" s="1383"/>
      <c r="E9760" s="1478"/>
      <c r="H9760" s="1478"/>
    </row>
    <row r="9761" spans="1:8">
      <c r="A9761" s="1383"/>
      <c r="E9761" s="1478"/>
      <c r="H9761" s="1478"/>
    </row>
    <row r="9762" spans="1:8">
      <c r="A9762" s="1383"/>
      <c r="E9762" s="1478"/>
      <c r="H9762" s="1478"/>
    </row>
    <row r="9763" spans="1:8">
      <c r="A9763" s="1383"/>
      <c r="E9763" s="1478"/>
      <c r="H9763" s="1478"/>
    </row>
    <row r="9764" spans="1:8">
      <c r="A9764" s="1383"/>
      <c r="E9764" s="1478"/>
      <c r="H9764" s="1478"/>
    </row>
    <row r="9765" spans="1:8">
      <c r="A9765" s="1383"/>
      <c r="E9765" s="1478"/>
      <c r="H9765" s="1478"/>
    </row>
    <row r="9766" spans="1:8">
      <c r="A9766" s="1383"/>
      <c r="E9766" s="1478"/>
      <c r="H9766" s="1478"/>
    </row>
    <row r="9767" spans="1:8">
      <c r="A9767" s="1383"/>
      <c r="E9767" s="1478"/>
      <c r="H9767" s="1478"/>
    </row>
    <row r="9768" spans="1:8">
      <c r="A9768" s="1383"/>
      <c r="E9768" s="1478"/>
      <c r="H9768" s="1478"/>
    </row>
    <row r="9769" spans="1:8">
      <c r="A9769" s="1383"/>
      <c r="E9769" s="1478"/>
      <c r="H9769" s="1478"/>
    </row>
    <row r="9770" spans="1:8">
      <c r="A9770" s="1383"/>
      <c r="E9770" s="1478"/>
      <c r="H9770" s="1478"/>
    </row>
    <row r="9771" spans="1:8">
      <c r="A9771" s="1383"/>
      <c r="E9771" s="1478"/>
      <c r="H9771" s="1478"/>
    </row>
    <row r="9772" spans="1:8">
      <c r="A9772" s="1383"/>
      <c r="E9772" s="1478"/>
      <c r="H9772" s="1478"/>
    </row>
    <row r="9773" spans="1:8">
      <c r="A9773" s="1383"/>
      <c r="E9773" s="1478"/>
      <c r="H9773" s="1478"/>
    </row>
    <row r="9774" spans="1:8">
      <c r="A9774" s="1383"/>
      <c r="E9774" s="1478"/>
      <c r="H9774" s="1478"/>
    </row>
    <row r="9775" spans="1:8">
      <c r="A9775" s="1383"/>
      <c r="E9775" s="1478"/>
      <c r="H9775" s="1478"/>
    </row>
    <row r="9776" spans="1:8">
      <c r="A9776" s="1383"/>
      <c r="E9776" s="1478"/>
      <c r="H9776" s="1478"/>
    </row>
    <row r="9777" spans="1:8">
      <c r="A9777" s="1383"/>
      <c r="E9777" s="1478"/>
      <c r="H9777" s="1478"/>
    </row>
    <row r="9778" spans="1:8">
      <c r="A9778" s="1383"/>
      <c r="E9778" s="1478"/>
      <c r="H9778" s="1478"/>
    </row>
    <row r="9779" spans="1:8">
      <c r="A9779" s="1383"/>
      <c r="E9779" s="1478"/>
      <c r="H9779" s="1478"/>
    </row>
    <row r="9780" spans="1:8">
      <c r="A9780" s="1383"/>
      <c r="E9780" s="1478"/>
      <c r="H9780" s="1478"/>
    </row>
    <row r="9781" spans="1:8">
      <c r="A9781" s="1383"/>
      <c r="E9781" s="1478"/>
      <c r="H9781" s="1478"/>
    </row>
    <row r="9782" spans="1:8">
      <c r="A9782" s="1383"/>
      <c r="E9782" s="1478"/>
      <c r="H9782" s="1478"/>
    </row>
    <row r="9783" spans="1:8">
      <c r="A9783" s="1383"/>
      <c r="E9783" s="1478"/>
      <c r="H9783" s="1478"/>
    </row>
    <row r="9784" spans="1:8">
      <c r="A9784" s="1383"/>
      <c r="E9784" s="1478"/>
      <c r="H9784" s="1478"/>
    </row>
    <row r="9785" spans="1:8">
      <c r="A9785" s="1383"/>
      <c r="E9785" s="1478"/>
      <c r="H9785" s="1478"/>
    </row>
    <row r="9786" spans="1:8">
      <c r="A9786" s="1383"/>
      <c r="E9786" s="1478"/>
      <c r="H9786" s="1478"/>
    </row>
    <row r="9787" spans="1:8">
      <c r="A9787" s="1383"/>
      <c r="E9787" s="1478"/>
      <c r="H9787" s="1478"/>
    </row>
    <row r="9788" spans="1:8">
      <c r="A9788" s="1383"/>
      <c r="E9788" s="1478"/>
      <c r="H9788" s="1478"/>
    </row>
    <row r="9789" spans="1:8">
      <c r="A9789" s="1383"/>
      <c r="E9789" s="1478"/>
      <c r="H9789" s="1478"/>
    </row>
    <row r="9790" spans="1:8">
      <c r="A9790" s="1383"/>
      <c r="E9790" s="1478"/>
      <c r="H9790" s="1478"/>
    </row>
    <row r="9791" spans="1:8">
      <c r="A9791" s="1383"/>
      <c r="E9791" s="1478"/>
      <c r="H9791" s="1478"/>
    </row>
    <row r="9792" spans="1:8">
      <c r="A9792" s="1383"/>
      <c r="E9792" s="1478"/>
      <c r="H9792" s="1478"/>
    </row>
    <row r="9793" spans="1:8">
      <c r="A9793" s="1383"/>
      <c r="E9793" s="1478"/>
      <c r="H9793" s="1478"/>
    </row>
    <row r="9794" spans="1:8">
      <c r="A9794" s="1383"/>
      <c r="E9794" s="1478"/>
      <c r="H9794" s="1478"/>
    </row>
    <row r="9795" spans="1:8">
      <c r="A9795" s="1383"/>
      <c r="E9795" s="1478"/>
      <c r="H9795" s="1478"/>
    </row>
    <row r="9796" spans="1:8">
      <c r="A9796" s="1383"/>
      <c r="E9796" s="1478"/>
      <c r="H9796" s="1478"/>
    </row>
    <row r="9797" spans="1:8">
      <c r="A9797" s="1383"/>
      <c r="E9797" s="1478"/>
      <c r="H9797" s="1478"/>
    </row>
    <row r="9798" spans="1:8">
      <c r="A9798" s="1383"/>
      <c r="E9798" s="1478"/>
      <c r="H9798" s="1478"/>
    </row>
    <row r="9799" spans="1:8">
      <c r="A9799" s="1383"/>
      <c r="E9799" s="1478"/>
      <c r="H9799" s="1478"/>
    </row>
    <row r="9800" spans="1:8">
      <c r="A9800" s="1383"/>
      <c r="E9800" s="1478"/>
      <c r="H9800" s="1478"/>
    </row>
    <row r="9801" spans="1:8">
      <c r="A9801" s="1383"/>
      <c r="E9801" s="1478"/>
      <c r="H9801" s="1478"/>
    </row>
    <row r="9802" spans="1:8">
      <c r="A9802" s="1383"/>
      <c r="E9802" s="1478"/>
      <c r="H9802" s="1478"/>
    </row>
    <row r="9803" spans="1:8">
      <c r="A9803" s="1383"/>
      <c r="E9803" s="1478"/>
      <c r="H9803" s="1478"/>
    </row>
    <row r="9804" spans="1:8">
      <c r="A9804" s="1383"/>
      <c r="E9804" s="1478"/>
      <c r="H9804" s="1478"/>
    </row>
    <row r="9805" spans="1:8">
      <c r="A9805" s="1383"/>
      <c r="E9805" s="1478"/>
      <c r="H9805" s="1478"/>
    </row>
    <row r="9806" spans="1:8">
      <c r="A9806" s="1383"/>
      <c r="E9806" s="1478"/>
      <c r="H9806" s="1478"/>
    </row>
    <row r="9807" spans="1:8">
      <c r="A9807" s="1383"/>
      <c r="E9807" s="1478"/>
      <c r="H9807" s="1478"/>
    </row>
    <row r="9808" spans="1:8">
      <c r="A9808" s="1383"/>
      <c r="E9808" s="1478"/>
      <c r="H9808" s="1478"/>
    </row>
    <row r="9809" spans="1:8">
      <c r="A9809" s="1383"/>
      <c r="E9809" s="1478"/>
      <c r="H9809" s="1478"/>
    </row>
    <row r="9810" spans="1:8">
      <c r="A9810" s="1383"/>
      <c r="E9810" s="1478"/>
      <c r="H9810" s="1478"/>
    </row>
    <row r="9811" spans="1:8">
      <c r="A9811" s="1383"/>
      <c r="E9811" s="1478"/>
      <c r="H9811" s="1478"/>
    </row>
    <row r="9812" spans="1:8">
      <c r="A9812" s="1383"/>
      <c r="E9812" s="1478"/>
      <c r="H9812" s="1478"/>
    </row>
    <row r="9813" spans="1:8">
      <c r="A9813" s="1383"/>
      <c r="E9813" s="1478"/>
      <c r="H9813" s="1478"/>
    </row>
    <row r="9814" spans="1:8">
      <c r="A9814" s="1383"/>
      <c r="E9814" s="1478"/>
      <c r="H9814" s="1478"/>
    </row>
    <row r="9815" spans="1:8">
      <c r="A9815" s="1383"/>
      <c r="E9815" s="1478"/>
      <c r="H9815" s="1478"/>
    </row>
    <row r="9816" spans="1:8">
      <c r="A9816" s="1383"/>
      <c r="E9816" s="1478"/>
      <c r="H9816" s="1478"/>
    </row>
    <row r="9817" spans="1:8">
      <c r="A9817" s="1383"/>
      <c r="E9817" s="1478"/>
      <c r="H9817" s="1478"/>
    </row>
    <row r="9818" spans="1:8">
      <c r="A9818" s="1383"/>
      <c r="E9818" s="1478"/>
      <c r="H9818" s="1478"/>
    </row>
    <row r="9819" spans="1:8">
      <c r="A9819" s="1383"/>
      <c r="E9819" s="1478"/>
      <c r="H9819" s="1478"/>
    </row>
    <row r="9820" spans="1:8">
      <c r="A9820" s="1383"/>
      <c r="E9820" s="1478"/>
      <c r="H9820" s="1478"/>
    </row>
    <row r="9821" spans="1:8">
      <c r="A9821" s="1383"/>
      <c r="E9821" s="1478"/>
      <c r="H9821" s="1478"/>
    </row>
    <row r="9822" spans="1:8">
      <c r="A9822" s="1383"/>
      <c r="E9822" s="1478"/>
      <c r="H9822" s="1478"/>
    </row>
    <row r="9823" spans="1:8">
      <c r="A9823" s="1383"/>
      <c r="E9823" s="1478"/>
      <c r="H9823" s="1478"/>
    </row>
    <row r="9824" spans="1:8">
      <c r="A9824" s="1383"/>
      <c r="E9824" s="1478"/>
      <c r="H9824" s="1478"/>
    </row>
    <row r="9825" spans="1:8">
      <c r="A9825" s="1383"/>
      <c r="E9825" s="1478"/>
      <c r="H9825" s="1478"/>
    </row>
    <row r="9826" spans="1:8">
      <c r="A9826" s="1383"/>
      <c r="E9826" s="1478"/>
      <c r="H9826" s="1478"/>
    </row>
    <row r="9827" spans="1:8">
      <c r="A9827" s="1383"/>
      <c r="E9827" s="1478"/>
      <c r="H9827" s="1478"/>
    </row>
    <row r="9828" spans="1:8">
      <c r="A9828" s="1383"/>
      <c r="E9828" s="1478"/>
      <c r="H9828" s="1478"/>
    </row>
    <row r="9829" spans="1:8">
      <c r="A9829" s="1383"/>
      <c r="E9829" s="1478"/>
      <c r="H9829" s="1478"/>
    </row>
    <row r="9830" spans="1:8">
      <c r="A9830" s="1383"/>
      <c r="E9830" s="1478"/>
      <c r="H9830" s="1478"/>
    </row>
    <row r="9831" spans="1:8">
      <c r="A9831" s="1383"/>
      <c r="E9831" s="1478"/>
      <c r="H9831" s="1478"/>
    </row>
    <row r="9832" spans="1:8">
      <c r="A9832" s="1383"/>
      <c r="E9832" s="1478"/>
      <c r="H9832" s="1478"/>
    </row>
    <row r="9833" spans="1:8">
      <c r="A9833" s="1383"/>
      <c r="E9833" s="1478"/>
      <c r="H9833" s="1478"/>
    </row>
    <row r="9834" spans="1:8">
      <c r="A9834" s="1383"/>
      <c r="E9834" s="1478"/>
      <c r="H9834" s="1478"/>
    </row>
    <row r="9835" spans="1:8">
      <c r="A9835" s="1383"/>
      <c r="E9835" s="1478"/>
      <c r="H9835" s="1478"/>
    </row>
    <row r="9836" spans="1:8">
      <c r="A9836" s="1383"/>
      <c r="E9836" s="1478"/>
      <c r="H9836" s="1478"/>
    </row>
    <row r="9837" spans="1:8">
      <c r="A9837" s="1383"/>
      <c r="E9837" s="1478"/>
      <c r="H9837" s="1478"/>
    </row>
    <row r="9838" spans="1:8">
      <c r="A9838" s="1383"/>
      <c r="E9838" s="1478"/>
      <c r="H9838" s="1478"/>
    </row>
    <row r="9839" spans="1:8">
      <c r="A9839" s="1383"/>
      <c r="E9839" s="1478"/>
      <c r="H9839" s="1478"/>
    </row>
    <row r="9840" spans="1:8">
      <c r="A9840" s="1383"/>
      <c r="E9840" s="1478"/>
      <c r="H9840" s="1478"/>
    </row>
    <row r="9841" spans="1:8">
      <c r="A9841" s="1383"/>
      <c r="E9841" s="1478"/>
      <c r="H9841" s="1478"/>
    </row>
    <row r="9842" spans="1:8">
      <c r="A9842" s="1383"/>
      <c r="E9842" s="1478"/>
      <c r="H9842" s="1478"/>
    </row>
    <row r="9843" spans="1:8">
      <c r="A9843" s="1383"/>
      <c r="E9843" s="1478"/>
      <c r="H9843" s="1478"/>
    </row>
    <row r="9844" spans="1:8">
      <c r="A9844" s="1383"/>
      <c r="E9844" s="1478"/>
      <c r="H9844" s="1478"/>
    </row>
    <row r="9845" spans="1:8">
      <c r="A9845" s="1383"/>
      <c r="E9845" s="1478"/>
      <c r="H9845" s="1478"/>
    </row>
    <row r="9846" spans="1:8">
      <c r="A9846" s="1383"/>
      <c r="E9846" s="1478"/>
      <c r="H9846" s="1478"/>
    </row>
    <row r="9847" spans="1:8">
      <c r="A9847" s="1383"/>
      <c r="E9847" s="1478"/>
      <c r="H9847" s="1478"/>
    </row>
    <row r="9848" spans="1:8">
      <c r="A9848" s="1383"/>
      <c r="E9848" s="1478"/>
      <c r="H9848" s="1478"/>
    </row>
    <row r="9849" spans="1:8">
      <c r="A9849" s="1383"/>
      <c r="E9849" s="1478"/>
      <c r="H9849" s="1478"/>
    </row>
    <row r="9850" spans="1:8">
      <c r="A9850" s="1383"/>
      <c r="E9850" s="1478"/>
      <c r="H9850" s="1478"/>
    </row>
    <row r="9851" spans="1:8">
      <c r="A9851" s="1383"/>
      <c r="E9851" s="1478"/>
      <c r="H9851" s="1478"/>
    </row>
    <row r="9852" spans="1:8">
      <c r="A9852" s="1383"/>
      <c r="E9852" s="1478"/>
      <c r="H9852" s="1478"/>
    </row>
    <row r="9853" spans="1:8">
      <c r="A9853" s="1383"/>
      <c r="E9853" s="1478"/>
      <c r="H9853" s="1478"/>
    </row>
    <row r="9854" spans="1:8">
      <c r="A9854" s="1383"/>
      <c r="E9854" s="1478"/>
      <c r="H9854" s="1478"/>
    </row>
    <row r="9855" spans="1:8">
      <c r="A9855" s="1383"/>
      <c r="E9855" s="1478"/>
      <c r="H9855" s="1478"/>
    </row>
    <row r="9856" spans="1:8">
      <c r="A9856" s="1383"/>
      <c r="E9856" s="1478"/>
      <c r="H9856" s="1478"/>
    </row>
    <row r="9857" spans="1:8">
      <c r="A9857" s="1383"/>
      <c r="E9857" s="1478"/>
      <c r="H9857" s="1478"/>
    </row>
    <row r="9858" spans="1:8">
      <c r="A9858" s="1383"/>
      <c r="E9858" s="1478"/>
      <c r="H9858" s="1478"/>
    </row>
    <row r="9859" spans="1:8">
      <c r="A9859" s="1383"/>
      <c r="E9859" s="1478"/>
      <c r="H9859" s="1478"/>
    </row>
    <row r="9860" spans="1:8">
      <c r="A9860" s="1383"/>
      <c r="E9860" s="1478"/>
      <c r="H9860" s="1478"/>
    </row>
    <row r="9861" spans="1:8">
      <c r="A9861" s="1383"/>
      <c r="E9861" s="1478"/>
      <c r="H9861" s="1478"/>
    </row>
    <row r="9862" spans="1:8">
      <c r="A9862" s="1383"/>
      <c r="E9862" s="1478"/>
      <c r="H9862" s="1478"/>
    </row>
    <row r="9863" spans="1:8">
      <c r="A9863" s="1383"/>
      <c r="E9863" s="1478"/>
      <c r="H9863" s="1478"/>
    </row>
    <row r="9864" spans="1:8">
      <c r="A9864" s="1383"/>
      <c r="E9864" s="1478"/>
      <c r="H9864" s="1478"/>
    </row>
    <row r="9865" spans="1:8">
      <c r="A9865" s="1383"/>
      <c r="E9865" s="1478"/>
      <c r="H9865" s="1478"/>
    </row>
    <row r="9866" spans="1:8">
      <c r="A9866" s="1383"/>
      <c r="E9866" s="1478"/>
      <c r="H9866" s="1478"/>
    </row>
    <row r="9867" spans="1:8">
      <c r="A9867" s="1383"/>
      <c r="E9867" s="1478"/>
      <c r="H9867" s="1478"/>
    </row>
    <row r="9868" spans="1:8">
      <c r="A9868" s="1383"/>
      <c r="E9868" s="1478"/>
      <c r="H9868" s="1478"/>
    </row>
    <row r="9869" spans="1:8">
      <c r="A9869" s="1383"/>
      <c r="E9869" s="1478"/>
      <c r="H9869" s="1478"/>
    </row>
    <row r="9870" spans="1:8">
      <c r="A9870" s="1383"/>
      <c r="E9870" s="1478"/>
      <c r="H9870" s="1478"/>
    </row>
    <row r="9871" spans="1:8">
      <c r="A9871" s="1383"/>
      <c r="E9871" s="1478"/>
      <c r="H9871" s="1478"/>
    </row>
    <row r="9872" spans="1:8">
      <c r="A9872" s="1383"/>
      <c r="E9872" s="1478"/>
      <c r="H9872" s="1478"/>
    </row>
    <row r="9873" spans="1:8">
      <c r="A9873" s="1383"/>
      <c r="E9873" s="1478"/>
      <c r="H9873" s="1478"/>
    </row>
    <row r="9874" spans="1:8">
      <c r="A9874" s="1383"/>
      <c r="E9874" s="1478"/>
      <c r="H9874" s="1478"/>
    </row>
    <row r="9875" spans="1:8">
      <c r="A9875" s="1383"/>
      <c r="E9875" s="1478"/>
      <c r="H9875" s="1478"/>
    </row>
    <row r="9876" spans="1:8">
      <c r="A9876" s="1383"/>
      <c r="E9876" s="1478"/>
      <c r="H9876" s="1478"/>
    </row>
    <row r="9877" spans="1:8">
      <c r="A9877" s="1383"/>
      <c r="E9877" s="1478"/>
      <c r="H9877" s="1478"/>
    </row>
    <row r="9878" spans="1:8">
      <c r="A9878" s="1383"/>
      <c r="E9878" s="1478"/>
      <c r="H9878" s="1478"/>
    </row>
    <row r="9879" spans="1:8">
      <c r="A9879" s="1383"/>
      <c r="E9879" s="1478"/>
      <c r="H9879" s="1478"/>
    </row>
    <row r="9880" spans="1:8">
      <c r="A9880" s="1383"/>
      <c r="E9880" s="1478"/>
      <c r="H9880" s="1478"/>
    </row>
    <row r="9881" spans="1:8">
      <c r="A9881" s="1383"/>
      <c r="E9881" s="1478"/>
      <c r="H9881" s="1478"/>
    </row>
    <row r="9882" spans="1:8">
      <c r="A9882" s="1383"/>
      <c r="E9882" s="1478"/>
      <c r="H9882" s="1478"/>
    </row>
    <row r="9883" spans="1:8">
      <c r="A9883" s="1383"/>
      <c r="E9883" s="1478"/>
      <c r="H9883" s="1478"/>
    </row>
    <row r="9884" spans="1:8">
      <c r="A9884" s="1383"/>
      <c r="E9884" s="1478"/>
      <c r="H9884" s="1478"/>
    </row>
    <row r="9885" spans="1:8">
      <c r="A9885" s="1383"/>
      <c r="E9885" s="1478"/>
      <c r="H9885" s="1478"/>
    </row>
    <row r="9886" spans="1:8">
      <c r="A9886" s="1383"/>
      <c r="E9886" s="1478"/>
      <c r="H9886" s="1478"/>
    </row>
    <row r="9887" spans="1:8">
      <c r="A9887" s="1383"/>
      <c r="E9887" s="1478"/>
      <c r="H9887" s="1478"/>
    </row>
    <row r="9888" spans="1:8">
      <c r="A9888" s="1383"/>
      <c r="E9888" s="1478"/>
      <c r="H9888" s="1478"/>
    </row>
    <row r="9889" spans="1:8">
      <c r="A9889" s="1383"/>
      <c r="E9889" s="1478"/>
      <c r="H9889" s="1478"/>
    </row>
    <row r="9890" spans="1:8">
      <c r="A9890" s="1383"/>
      <c r="E9890" s="1478"/>
      <c r="H9890" s="1478"/>
    </row>
    <row r="9891" spans="1:8">
      <c r="A9891" s="1383"/>
      <c r="E9891" s="1478"/>
      <c r="H9891" s="1478"/>
    </row>
    <row r="9892" spans="1:8">
      <c r="A9892" s="1383"/>
      <c r="E9892" s="1478"/>
      <c r="H9892" s="1478"/>
    </row>
    <row r="9893" spans="1:8">
      <c r="A9893" s="1383"/>
      <c r="E9893" s="1478"/>
      <c r="H9893" s="1478"/>
    </row>
    <row r="9894" spans="1:8">
      <c r="A9894" s="1383"/>
      <c r="E9894" s="1478"/>
      <c r="H9894" s="1478"/>
    </row>
    <row r="9895" spans="1:8">
      <c r="A9895" s="1383"/>
      <c r="E9895" s="1478"/>
      <c r="H9895" s="1478"/>
    </row>
    <row r="9896" spans="1:8">
      <c r="A9896" s="1383"/>
      <c r="E9896" s="1478"/>
      <c r="H9896" s="1478"/>
    </row>
    <row r="9897" spans="1:8">
      <c r="A9897" s="1383"/>
      <c r="E9897" s="1478"/>
      <c r="H9897" s="1478"/>
    </row>
    <row r="9898" spans="1:8">
      <c r="A9898" s="1383"/>
      <c r="E9898" s="1478"/>
      <c r="H9898" s="1478"/>
    </row>
    <row r="9899" spans="1:8">
      <c r="A9899" s="1383"/>
      <c r="E9899" s="1478"/>
      <c r="H9899" s="1478"/>
    </row>
    <row r="9900" spans="1:8">
      <c r="A9900" s="1383"/>
      <c r="E9900" s="1478"/>
      <c r="H9900" s="1478"/>
    </row>
    <row r="9901" spans="1:8">
      <c r="A9901" s="1383"/>
      <c r="E9901" s="1478"/>
      <c r="H9901" s="1478"/>
    </row>
    <row r="9902" spans="1:8">
      <c r="A9902" s="1383"/>
      <c r="E9902" s="1478"/>
      <c r="H9902" s="1478"/>
    </row>
    <row r="9903" spans="1:8">
      <c r="A9903" s="1383"/>
      <c r="E9903" s="1478"/>
      <c r="H9903" s="1478"/>
    </row>
    <row r="9904" spans="1:8">
      <c r="A9904" s="1383"/>
      <c r="E9904" s="1478"/>
      <c r="H9904" s="1478"/>
    </row>
    <row r="9905" spans="1:8">
      <c r="A9905" s="1383"/>
      <c r="E9905" s="1478"/>
      <c r="H9905" s="1478"/>
    </row>
    <row r="9906" spans="1:8">
      <c r="A9906" s="1383"/>
      <c r="E9906" s="1478"/>
      <c r="H9906" s="1478"/>
    </row>
    <row r="9907" spans="1:8">
      <c r="A9907" s="1383"/>
      <c r="E9907" s="1478"/>
      <c r="H9907" s="1478"/>
    </row>
    <row r="9908" spans="1:8">
      <c r="A9908" s="1383"/>
      <c r="E9908" s="1478"/>
      <c r="H9908" s="1478"/>
    </row>
    <row r="9909" spans="1:8">
      <c r="A9909" s="1383"/>
      <c r="E9909" s="1478"/>
      <c r="H9909" s="1478"/>
    </row>
    <row r="9910" spans="1:8">
      <c r="A9910" s="1383"/>
      <c r="E9910" s="1478"/>
      <c r="H9910" s="1478"/>
    </row>
    <row r="9911" spans="1:8">
      <c r="A9911" s="1383"/>
      <c r="E9911" s="1478"/>
      <c r="H9911" s="1478"/>
    </row>
    <row r="9912" spans="1:8">
      <c r="A9912" s="1383"/>
      <c r="E9912" s="1478"/>
      <c r="H9912" s="1478"/>
    </row>
    <row r="9913" spans="1:8">
      <c r="A9913" s="1383"/>
      <c r="E9913" s="1478"/>
      <c r="H9913" s="1478"/>
    </row>
    <row r="9914" spans="1:8">
      <c r="A9914" s="1383"/>
      <c r="E9914" s="1478"/>
      <c r="H9914" s="1478"/>
    </row>
    <row r="9915" spans="1:8">
      <c r="A9915" s="1383"/>
      <c r="E9915" s="1478"/>
      <c r="H9915" s="1478"/>
    </row>
    <row r="9916" spans="1:8">
      <c r="A9916" s="1383"/>
      <c r="E9916" s="1478"/>
      <c r="H9916" s="1478"/>
    </row>
    <row r="9917" spans="1:8">
      <c r="A9917" s="1383"/>
      <c r="E9917" s="1478"/>
      <c r="H9917" s="1478"/>
    </row>
    <row r="9918" spans="1:8">
      <c r="A9918" s="1383"/>
      <c r="E9918" s="1478"/>
      <c r="H9918" s="1478"/>
    </row>
    <row r="9919" spans="1:8">
      <c r="A9919" s="1383"/>
      <c r="E9919" s="1478"/>
      <c r="H9919" s="1478"/>
    </row>
    <row r="9920" spans="1:8">
      <c r="A9920" s="1383"/>
      <c r="E9920" s="1478"/>
      <c r="H9920" s="1478"/>
    </row>
    <row r="9921" spans="1:8">
      <c r="A9921" s="1383"/>
      <c r="E9921" s="1478"/>
      <c r="H9921" s="1478"/>
    </row>
    <row r="9922" spans="1:8">
      <c r="A9922" s="1383"/>
      <c r="E9922" s="1478"/>
      <c r="H9922" s="1478"/>
    </row>
    <row r="9923" spans="1:8">
      <c r="A9923" s="1383"/>
      <c r="E9923" s="1478"/>
      <c r="H9923" s="1478"/>
    </row>
    <row r="9924" spans="1:8">
      <c r="A9924" s="1383"/>
      <c r="E9924" s="1478"/>
      <c r="H9924" s="1478"/>
    </row>
    <row r="9925" spans="1:8">
      <c r="A9925" s="1383"/>
      <c r="E9925" s="1478"/>
      <c r="H9925" s="1478"/>
    </row>
    <row r="9926" spans="1:8">
      <c r="A9926" s="1383"/>
      <c r="E9926" s="1478"/>
      <c r="H9926" s="1478"/>
    </row>
    <row r="9927" spans="1:8">
      <c r="A9927" s="1383"/>
      <c r="E9927" s="1478"/>
      <c r="H9927" s="1478"/>
    </row>
    <row r="9928" spans="1:8">
      <c r="A9928" s="1383"/>
      <c r="E9928" s="1478"/>
      <c r="H9928" s="1478"/>
    </row>
    <row r="9929" spans="1:8">
      <c r="A9929" s="1383"/>
      <c r="E9929" s="1478"/>
      <c r="H9929" s="1478"/>
    </row>
    <row r="9930" spans="1:8">
      <c r="A9930" s="1383"/>
      <c r="E9930" s="1478"/>
      <c r="H9930" s="1478"/>
    </row>
    <row r="9931" spans="1:8">
      <c r="A9931" s="1383"/>
      <c r="E9931" s="1478"/>
      <c r="H9931" s="1478"/>
    </row>
    <row r="9932" spans="1:8">
      <c r="A9932" s="1383"/>
      <c r="E9932" s="1478"/>
      <c r="H9932" s="1478"/>
    </row>
    <row r="9933" spans="1:8">
      <c r="A9933" s="1383"/>
      <c r="E9933" s="1478"/>
      <c r="H9933" s="1478"/>
    </row>
    <row r="9934" spans="1:8">
      <c r="A9934" s="1383"/>
      <c r="E9934" s="1478"/>
      <c r="H9934" s="1478"/>
    </row>
    <row r="9935" spans="1:8">
      <c r="A9935" s="1383"/>
      <c r="E9935" s="1478"/>
      <c r="H9935" s="1478"/>
    </row>
    <row r="9936" spans="1:8">
      <c r="A9936" s="1383"/>
      <c r="E9936" s="1478"/>
      <c r="H9936" s="1478"/>
    </row>
    <row r="9937" spans="1:8">
      <c r="A9937" s="1383"/>
      <c r="E9937" s="1478"/>
      <c r="H9937" s="1478"/>
    </row>
    <row r="9938" spans="1:8">
      <c r="A9938" s="1383"/>
      <c r="E9938" s="1478"/>
      <c r="H9938" s="1478"/>
    </row>
    <row r="9939" spans="1:8">
      <c r="A9939" s="1383"/>
      <c r="E9939" s="1478"/>
      <c r="H9939" s="1478"/>
    </row>
    <row r="9940" spans="1:8">
      <c r="A9940" s="1383"/>
      <c r="E9940" s="1478"/>
      <c r="H9940" s="1478"/>
    </row>
    <row r="9941" spans="1:8">
      <c r="A9941" s="1383"/>
      <c r="E9941" s="1478"/>
      <c r="H9941" s="1478"/>
    </row>
    <row r="9942" spans="1:8">
      <c r="A9942" s="1383"/>
      <c r="E9942" s="1478"/>
      <c r="H9942" s="1478"/>
    </row>
    <row r="9943" spans="1:8">
      <c r="A9943" s="1383"/>
      <c r="E9943" s="1478"/>
      <c r="H9943" s="1478"/>
    </row>
    <row r="9944" spans="1:8">
      <c r="A9944" s="1383"/>
      <c r="E9944" s="1478"/>
      <c r="H9944" s="1478"/>
    </row>
    <row r="9945" spans="1:8">
      <c r="A9945" s="1383"/>
      <c r="E9945" s="1478"/>
      <c r="H9945" s="1478"/>
    </row>
    <row r="9946" spans="1:8">
      <c r="A9946" s="1383"/>
      <c r="E9946" s="1478"/>
      <c r="H9946" s="1478"/>
    </row>
    <row r="9947" spans="1:8">
      <c r="A9947" s="1383"/>
      <c r="E9947" s="1478"/>
      <c r="H9947" s="1478"/>
    </row>
    <row r="9948" spans="1:8">
      <c r="A9948" s="1383"/>
      <c r="E9948" s="1478"/>
      <c r="H9948" s="1478"/>
    </row>
    <row r="9949" spans="1:8">
      <c r="A9949" s="1383"/>
      <c r="E9949" s="1478"/>
      <c r="H9949" s="1478"/>
    </row>
    <row r="9950" spans="1:8">
      <c r="A9950" s="1383"/>
      <c r="E9950" s="1478"/>
      <c r="H9950" s="1478"/>
    </row>
    <row r="9951" spans="1:8">
      <c r="A9951" s="1383"/>
      <c r="E9951" s="1478"/>
      <c r="H9951" s="1478"/>
    </row>
    <row r="9952" spans="1:8">
      <c r="A9952" s="1383"/>
      <c r="E9952" s="1478"/>
      <c r="H9952" s="1478"/>
    </row>
    <row r="9953" spans="1:8">
      <c r="A9953" s="1383"/>
      <c r="E9953" s="1478"/>
      <c r="H9953" s="1478"/>
    </row>
    <row r="9954" spans="1:8">
      <c r="A9954" s="1383"/>
      <c r="E9954" s="1478"/>
      <c r="H9954" s="1478"/>
    </row>
    <row r="9955" spans="1:8">
      <c r="A9955" s="1383"/>
      <c r="E9955" s="1478"/>
      <c r="H9955" s="1478"/>
    </row>
    <row r="9956" spans="1:8">
      <c r="A9956" s="1383"/>
      <c r="E9956" s="1478"/>
      <c r="H9956" s="1478"/>
    </row>
    <row r="9957" spans="1:8">
      <c r="A9957" s="1383"/>
      <c r="E9957" s="1478"/>
      <c r="H9957" s="1478"/>
    </row>
    <row r="9958" spans="1:8">
      <c r="A9958" s="1383"/>
      <c r="E9958" s="1478"/>
      <c r="H9958" s="1478"/>
    </row>
    <row r="9959" spans="1:8">
      <c r="A9959" s="1383"/>
      <c r="E9959" s="1478"/>
      <c r="H9959" s="1478"/>
    </row>
    <row r="9960" spans="1:8">
      <c r="A9960" s="1383"/>
      <c r="E9960" s="1478"/>
      <c r="H9960" s="1478"/>
    </row>
    <row r="9961" spans="1:8">
      <c r="A9961" s="1383"/>
      <c r="E9961" s="1478"/>
      <c r="H9961" s="1478"/>
    </row>
    <row r="9962" spans="1:8">
      <c r="A9962" s="1383"/>
      <c r="E9962" s="1478"/>
      <c r="H9962" s="1478"/>
    </row>
    <row r="9963" spans="1:8">
      <c r="A9963" s="1383"/>
      <c r="E9963" s="1478"/>
      <c r="H9963" s="1478"/>
    </row>
    <row r="9964" spans="1:8">
      <c r="A9964" s="1383"/>
      <c r="E9964" s="1478"/>
      <c r="H9964" s="1478"/>
    </row>
    <row r="9965" spans="1:8">
      <c r="A9965" s="1383"/>
      <c r="E9965" s="1478"/>
      <c r="H9965" s="1478"/>
    </row>
    <row r="9966" spans="1:8">
      <c r="A9966" s="1383"/>
      <c r="E9966" s="1478"/>
      <c r="H9966" s="1478"/>
    </row>
    <row r="9967" spans="1:8">
      <c r="A9967" s="1383"/>
      <c r="E9967" s="1478"/>
      <c r="H9967" s="1478"/>
    </row>
    <row r="9968" spans="1:8">
      <c r="A9968" s="1383"/>
      <c r="E9968" s="1478"/>
      <c r="H9968" s="1478"/>
    </row>
    <row r="9969" spans="1:8">
      <c r="A9969" s="1383"/>
      <c r="E9969" s="1478"/>
      <c r="H9969" s="1478"/>
    </row>
    <row r="9970" spans="1:8">
      <c r="A9970" s="1383"/>
      <c r="E9970" s="1478"/>
      <c r="H9970" s="1478"/>
    </row>
    <row r="9971" spans="1:8">
      <c r="A9971" s="1383"/>
      <c r="E9971" s="1478"/>
      <c r="H9971" s="1478"/>
    </row>
    <row r="9972" spans="1:8">
      <c r="A9972" s="1383"/>
      <c r="E9972" s="1478"/>
      <c r="H9972" s="1478"/>
    </row>
    <row r="9973" spans="1:8">
      <c r="A9973" s="1383"/>
      <c r="E9973" s="1478"/>
      <c r="H9973" s="1478"/>
    </row>
    <row r="9974" spans="1:8">
      <c r="A9974" s="1383"/>
      <c r="E9974" s="1478"/>
      <c r="H9974" s="1478"/>
    </row>
    <row r="9975" spans="1:8">
      <c r="A9975" s="1383"/>
      <c r="E9975" s="1478"/>
      <c r="H9975" s="1478"/>
    </row>
    <row r="9976" spans="1:8">
      <c r="A9976" s="1383"/>
      <c r="E9976" s="1478"/>
      <c r="H9976" s="1478"/>
    </row>
    <row r="9977" spans="1:8">
      <c r="A9977" s="1383"/>
      <c r="E9977" s="1478"/>
      <c r="H9977" s="1478"/>
    </row>
    <row r="9978" spans="1:8">
      <c r="A9978" s="1383"/>
      <c r="E9978" s="1478"/>
      <c r="H9978" s="1478"/>
    </row>
    <row r="9979" spans="1:8">
      <c r="A9979" s="1383"/>
      <c r="E9979" s="1478"/>
      <c r="H9979" s="1478"/>
    </row>
    <row r="9980" spans="1:8">
      <c r="A9980" s="1383"/>
      <c r="E9980" s="1478"/>
      <c r="H9980" s="1478"/>
    </row>
    <row r="9981" spans="1:8">
      <c r="A9981" s="1383"/>
      <c r="E9981" s="1478"/>
      <c r="H9981" s="1478"/>
    </row>
    <row r="9982" spans="1:8">
      <c r="A9982" s="1383"/>
      <c r="E9982" s="1478"/>
      <c r="H9982" s="1478"/>
    </row>
    <row r="9983" spans="1:8">
      <c r="A9983" s="1383"/>
      <c r="E9983" s="1478"/>
      <c r="H9983" s="1478"/>
    </row>
    <row r="9984" spans="1:8">
      <c r="A9984" s="1383"/>
      <c r="E9984" s="1478"/>
      <c r="H9984" s="1478"/>
    </row>
    <row r="9985" spans="1:8">
      <c r="A9985" s="1383"/>
      <c r="E9985" s="1478"/>
      <c r="H9985" s="1478"/>
    </row>
    <row r="9986" spans="1:8">
      <c r="A9986" s="1383"/>
      <c r="E9986" s="1478"/>
      <c r="H9986" s="1478"/>
    </row>
    <row r="9987" spans="1:8">
      <c r="A9987" s="1383"/>
      <c r="E9987" s="1478"/>
      <c r="H9987" s="1478"/>
    </row>
    <row r="9988" spans="1:8">
      <c r="A9988" s="1383"/>
      <c r="E9988" s="1478"/>
      <c r="H9988" s="1478"/>
    </row>
    <row r="9989" spans="1:8">
      <c r="A9989" s="1383"/>
      <c r="E9989" s="1478"/>
      <c r="H9989" s="1478"/>
    </row>
    <row r="9990" spans="1:8">
      <c r="A9990" s="1383"/>
      <c r="E9990" s="1478"/>
      <c r="H9990" s="1478"/>
    </row>
    <row r="9991" spans="1:8">
      <c r="A9991" s="1383"/>
      <c r="E9991" s="1478"/>
      <c r="H9991" s="1478"/>
    </row>
    <row r="9992" spans="1:8">
      <c r="A9992" s="1383"/>
      <c r="E9992" s="1478"/>
      <c r="H9992" s="1478"/>
    </row>
    <row r="9993" spans="1:8">
      <c r="A9993" s="1383"/>
      <c r="E9993" s="1478"/>
      <c r="H9993" s="1478"/>
    </row>
    <row r="9994" spans="1:8">
      <c r="A9994" s="1383"/>
      <c r="E9994" s="1478"/>
      <c r="H9994" s="1478"/>
    </row>
    <row r="9995" spans="1:8">
      <c r="A9995" s="1383"/>
      <c r="E9995" s="1478"/>
      <c r="H9995" s="1478"/>
    </row>
    <row r="9996" spans="1:8">
      <c r="A9996" s="1383"/>
      <c r="E9996" s="1478"/>
      <c r="H9996" s="1478"/>
    </row>
    <row r="9997" spans="1:8">
      <c r="A9997" s="1383"/>
      <c r="E9997" s="1478"/>
      <c r="H9997" s="1478"/>
    </row>
    <row r="9998" spans="1:8">
      <c r="A9998" s="1383"/>
      <c r="E9998" s="1478"/>
      <c r="H9998" s="1478"/>
    </row>
    <row r="9999" spans="1:8">
      <c r="A9999" s="1383"/>
      <c r="E9999" s="1478"/>
      <c r="H9999" s="1478"/>
    </row>
    <row r="10000" spans="1:8">
      <c r="A10000" s="1383"/>
      <c r="E10000" s="1478"/>
      <c r="H10000" s="1478"/>
    </row>
    <row r="10001" spans="1:8">
      <c r="A10001" s="1383"/>
      <c r="E10001" s="1478"/>
      <c r="H10001" s="1478"/>
    </row>
    <row r="10002" spans="1:8">
      <c r="A10002" s="1383"/>
      <c r="E10002" s="1478"/>
      <c r="H10002" s="1478"/>
    </row>
    <row r="10003" spans="1:8">
      <c r="A10003" s="1383"/>
      <c r="E10003" s="1478"/>
      <c r="H10003" s="1478"/>
    </row>
    <row r="10004" spans="1:8">
      <c r="A10004" s="1383"/>
      <c r="E10004" s="1478"/>
      <c r="H10004" s="1478"/>
    </row>
    <row r="10005" spans="1:8">
      <c r="A10005" s="1383"/>
      <c r="E10005" s="1478"/>
      <c r="H10005" s="1478"/>
    </row>
    <row r="10006" spans="1:8">
      <c r="A10006" s="1383"/>
      <c r="E10006" s="1478"/>
      <c r="H10006" s="1478"/>
    </row>
    <row r="10007" spans="1:8">
      <c r="A10007" s="1383"/>
      <c r="E10007" s="1478"/>
      <c r="H10007" s="1478"/>
    </row>
    <row r="10008" spans="1:8">
      <c r="A10008" s="1383"/>
      <c r="E10008" s="1478"/>
      <c r="H10008" s="1478"/>
    </row>
    <row r="10009" spans="1:8">
      <c r="A10009" s="1383"/>
      <c r="E10009" s="1478"/>
      <c r="H10009" s="1478"/>
    </row>
    <row r="10010" spans="1:8">
      <c r="A10010" s="1383"/>
      <c r="E10010" s="1478"/>
      <c r="H10010" s="1478"/>
    </row>
    <row r="10011" spans="1:8">
      <c r="A10011" s="1383"/>
      <c r="E10011" s="1478"/>
      <c r="H10011" s="1478"/>
    </row>
    <row r="10012" spans="1:8">
      <c r="A10012" s="1383"/>
      <c r="E10012" s="1478"/>
      <c r="H10012" s="1478"/>
    </row>
    <row r="10013" spans="1:8">
      <c r="A10013" s="1383"/>
      <c r="E10013" s="1478"/>
      <c r="H10013" s="1478"/>
    </row>
    <row r="10014" spans="1:8">
      <c r="A10014" s="1383"/>
      <c r="E10014" s="1478"/>
      <c r="H10014" s="1478"/>
    </row>
    <row r="10015" spans="1:8">
      <c r="A10015" s="1383"/>
      <c r="E10015" s="1478"/>
      <c r="H10015" s="1478"/>
    </row>
    <row r="10016" spans="1:8">
      <c r="A10016" s="1383"/>
      <c r="E10016" s="1478"/>
      <c r="H10016" s="1478"/>
    </row>
    <row r="10017" spans="1:8">
      <c r="A10017" s="1383"/>
      <c r="E10017" s="1478"/>
      <c r="H10017" s="1478"/>
    </row>
    <row r="10018" spans="1:8">
      <c r="A10018" s="1383"/>
      <c r="E10018" s="1478"/>
      <c r="H10018" s="1478"/>
    </row>
    <row r="10019" spans="1:8">
      <c r="A10019" s="1383"/>
      <c r="E10019" s="1478"/>
      <c r="H10019" s="1478"/>
    </row>
    <row r="10020" spans="1:8">
      <c r="A10020" s="1383"/>
      <c r="E10020" s="1478"/>
      <c r="H10020" s="1478"/>
    </row>
    <row r="10021" spans="1:8">
      <c r="A10021" s="1383"/>
      <c r="E10021" s="1478"/>
      <c r="H10021" s="1478"/>
    </row>
    <row r="10022" spans="1:8">
      <c r="A10022" s="1383"/>
      <c r="E10022" s="1478"/>
      <c r="H10022" s="1478"/>
    </row>
    <row r="10023" spans="1:8">
      <c r="A10023" s="1383"/>
      <c r="E10023" s="1478"/>
      <c r="H10023" s="1478"/>
    </row>
    <row r="10024" spans="1:8">
      <c r="A10024" s="1383"/>
      <c r="E10024" s="1478"/>
      <c r="H10024" s="1478"/>
    </row>
    <row r="10025" spans="1:8">
      <c r="A10025" s="1383"/>
      <c r="E10025" s="1478"/>
      <c r="H10025" s="1478"/>
    </row>
    <row r="10026" spans="1:8">
      <c r="A10026" s="1383"/>
      <c r="E10026" s="1478"/>
      <c r="H10026" s="1478"/>
    </row>
    <row r="10027" spans="1:8">
      <c r="A10027" s="1383"/>
      <c r="E10027" s="1478"/>
      <c r="H10027" s="1478"/>
    </row>
    <row r="10028" spans="1:8">
      <c r="A10028" s="1383"/>
      <c r="E10028" s="1478"/>
      <c r="H10028" s="1478"/>
    </row>
    <row r="10029" spans="1:8">
      <c r="A10029" s="1383"/>
      <c r="E10029" s="1478"/>
      <c r="H10029" s="1478"/>
    </row>
    <row r="10030" spans="1:8">
      <c r="A10030" s="1383"/>
      <c r="E10030" s="1478"/>
      <c r="H10030" s="1478"/>
    </row>
    <row r="10031" spans="1:8">
      <c r="A10031" s="1383"/>
      <c r="E10031" s="1478"/>
      <c r="H10031" s="1478"/>
    </row>
    <row r="10032" spans="1:8">
      <c r="A10032" s="1383"/>
      <c r="E10032" s="1478"/>
      <c r="H10032" s="1478"/>
    </row>
    <row r="10033" spans="1:8">
      <c r="A10033" s="1383"/>
      <c r="E10033" s="1478"/>
      <c r="H10033" s="1478"/>
    </row>
    <row r="10034" spans="1:8">
      <c r="A10034" s="1383"/>
      <c r="E10034" s="1478"/>
      <c r="H10034" s="1478"/>
    </row>
    <row r="10035" spans="1:8">
      <c r="A10035" s="1383"/>
      <c r="E10035" s="1478"/>
      <c r="H10035" s="1478"/>
    </row>
    <row r="10036" spans="1:8">
      <c r="A10036" s="1383"/>
      <c r="E10036" s="1478"/>
      <c r="H10036" s="1478"/>
    </row>
    <row r="10037" spans="1:8">
      <c r="A10037" s="1383"/>
      <c r="E10037" s="1478"/>
      <c r="H10037" s="1478"/>
    </row>
    <row r="10038" spans="1:8">
      <c r="A10038" s="1383"/>
      <c r="E10038" s="1478"/>
      <c r="H10038" s="1478"/>
    </row>
    <row r="10039" spans="1:8">
      <c r="A10039" s="1383"/>
      <c r="E10039" s="1478"/>
      <c r="H10039" s="1478"/>
    </row>
    <row r="10040" spans="1:8">
      <c r="A10040" s="1383"/>
      <c r="E10040" s="1478"/>
      <c r="H10040" s="1478"/>
    </row>
    <row r="10041" spans="1:8">
      <c r="A10041" s="1383"/>
      <c r="E10041" s="1478"/>
      <c r="H10041" s="1478"/>
    </row>
    <row r="10042" spans="1:8">
      <c r="A10042" s="1383"/>
      <c r="E10042" s="1478"/>
      <c r="H10042" s="1478"/>
    </row>
    <row r="10043" spans="1:8">
      <c r="A10043" s="1383"/>
      <c r="E10043" s="1478"/>
      <c r="H10043" s="1478"/>
    </row>
    <row r="10044" spans="1:8">
      <c r="A10044" s="1383"/>
      <c r="E10044" s="1478"/>
      <c r="H10044" s="1478"/>
    </row>
    <row r="10045" spans="1:8">
      <c r="A10045" s="1383"/>
      <c r="E10045" s="1478"/>
      <c r="H10045" s="1478"/>
    </row>
    <row r="10046" spans="1:8">
      <c r="A10046" s="1383"/>
      <c r="E10046" s="1478"/>
      <c r="H10046" s="1478"/>
    </row>
    <row r="10047" spans="1:8">
      <c r="A10047" s="1383"/>
      <c r="E10047" s="1478"/>
      <c r="H10047" s="1478"/>
    </row>
    <row r="10048" spans="1:8">
      <c r="A10048" s="1383"/>
      <c r="E10048" s="1478"/>
      <c r="H10048" s="1478"/>
    </row>
    <row r="10049" spans="1:8">
      <c r="A10049" s="1383"/>
      <c r="E10049" s="1478"/>
      <c r="H10049" s="1478"/>
    </row>
    <row r="10050" spans="1:8">
      <c r="A10050" s="1383"/>
      <c r="E10050" s="1478"/>
      <c r="H10050" s="1478"/>
    </row>
    <row r="10051" spans="1:8">
      <c r="A10051" s="1383"/>
      <c r="E10051" s="1478"/>
      <c r="H10051" s="1478"/>
    </row>
    <row r="10052" spans="1:8">
      <c r="A10052" s="1383"/>
      <c r="E10052" s="1478"/>
      <c r="H10052" s="1478"/>
    </row>
    <row r="10053" spans="1:8">
      <c r="A10053" s="1383"/>
      <c r="E10053" s="1478"/>
      <c r="H10053" s="1478"/>
    </row>
    <row r="10054" spans="1:8">
      <c r="A10054" s="1383"/>
      <c r="E10054" s="1478"/>
      <c r="H10054" s="1478"/>
    </row>
    <row r="10055" spans="1:8">
      <c r="A10055" s="1383"/>
      <c r="E10055" s="1478"/>
      <c r="H10055" s="1478"/>
    </row>
    <row r="10056" spans="1:8">
      <c r="A10056" s="1383"/>
      <c r="E10056" s="1478"/>
      <c r="H10056" s="1478"/>
    </row>
    <row r="10057" spans="1:8">
      <c r="A10057" s="1383"/>
      <c r="E10057" s="1478"/>
      <c r="H10057" s="1478"/>
    </row>
    <row r="10058" spans="1:8">
      <c r="A10058" s="1383"/>
      <c r="E10058" s="1478"/>
      <c r="H10058" s="1478"/>
    </row>
    <row r="10059" spans="1:8">
      <c r="A10059" s="1383"/>
      <c r="E10059" s="1478"/>
      <c r="H10059" s="1478"/>
    </row>
    <row r="10060" spans="1:8">
      <c r="A10060" s="1383"/>
      <c r="E10060" s="1478"/>
      <c r="H10060" s="1478"/>
    </row>
    <row r="10061" spans="1:8">
      <c r="A10061" s="1383"/>
      <c r="E10061" s="1478"/>
      <c r="H10061" s="1478"/>
    </row>
    <row r="10062" spans="1:8">
      <c r="A10062" s="1383"/>
      <c r="E10062" s="1478"/>
      <c r="H10062" s="1478"/>
    </row>
    <row r="10063" spans="1:8">
      <c r="A10063" s="1383"/>
      <c r="E10063" s="1478"/>
      <c r="H10063" s="1478"/>
    </row>
    <row r="10064" spans="1:8">
      <c r="A10064" s="1383"/>
      <c r="E10064" s="1478"/>
      <c r="H10064" s="1478"/>
    </row>
    <row r="10065" spans="1:8">
      <c r="A10065" s="1383"/>
      <c r="E10065" s="1478"/>
      <c r="H10065" s="1478"/>
    </row>
    <row r="10066" spans="1:8">
      <c r="A10066" s="1383"/>
      <c r="E10066" s="1478"/>
      <c r="H10066" s="1478"/>
    </row>
    <row r="10067" spans="1:8">
      <c r="A10067" s="1383"/>
      <c r="E10067" s="1478"/>
      <c r="H10067" s="1478"/>
    </row>
    <row r="10068" spans="1:8">
      <c r="A10068" s="1383"/>
      <c r="E10068" s="1478"/>
      <c r="H10068" s="1478"/>
    </row>
    <row r="10069" spans="1:8">
      <c r="A10069" s="1383"/>
      <c r="E10069" s="1478"/>
      <c r="H10069" s="1478"/>
    </row>
    <row r="10070" spans="1:8">
      <c r="A10070" s="1383"/>
      <c r="E10070" s="1478"/>
      <c r="H10070" s="1478"/>
    </row>
    <row r="10071" spans="1:8">
      <c r="A10071" s="1383"/>
      <c r="E10071" s="1478"/>
      <c r="H10071" s="1478"/>
    </row>
    <row r="10072" spans="1:8">
      <c r="A10072" s="1383"/>
      <c r="E10072" s="1478"/>
      <c r="H10072" s="1478"/>
    </row>
    <row r="10073" spans="1:8">
      <c r="A10073" s="1383"/>
      <c r="E10073" s="1478"/>
      <c r="H10073" s="1478"/>
    </row>
    <row r="10074" spans="1:8">
      <c r="A10074" s="1383"/>
      <c r="E10074" s="1478"/>
      <c r="H10074" s="1478"/>
    </row>
    <row r="10075" spans="1:8">
      <c r="A10075" s="1383"/>
      <c r="E10075" s="1478"/>
      <c r="H10075" s="1478"/>
    </row>
    <row r="10076" spans="1:8">
      <c r="A10076" s="1383"/>
      <c r="E10076" s="1478"/>
      <c r="H10076" s="1478"/>
    </row>
    <row r="10077" spans="1:8">
      <c r="A10077" s="1383"/>
      <c r="E10077" s="1478"/>
      <c r="H10077" s="1478"/>
    </row>
    <row r="10078" spans="1:8">
      <c r="A10078" s="1383"/>
      <c r="E10078" s="1478"/>
      <c r="H10078" s="1478"/>
    </row>
    <row r="10079" spans="1:8">
      <c r="A10079" s="1383"/>
      <c r="E10079" s="1478"/>
      <c r="H10079" s="1478"/>
    </row>
    <row r="10080" spans="1:8">
      <c r="A10080" s="1383"/>
      <c r="E10080" s="1478"/>
      <c r="H10080" s="1478"/>
    </row>
    <row r="10081" spans="1:8">
      <c r="A10081" s="1383"/>
      <c r="E10081" s="1478"/>
      <c r="H10081" s="1478"/>
    </row>
    <row r="10082" spans="1:8">
      <c r="A10082" s="1383"/>
      <c r="E10082" s="1478"/>
      <c r="H10082" s="1478"/>
    </row>
    <row r="10083" spans="1:8">
      <c r="A10083" s="1383"/>
      <c r="E10083" s="1478"/>
      <c r="H10083" s="1478"/>
    </row>
    <row r="10084" spans="1:8">
      <c r="A10084" s="1383"/>
      <c r="E10084" s="1478"/>
      <c r="H10084" s="1478"/>
    </row>
    <row r="10085" spans="1:8">
      <c r="A10085" s="1383"/>
      <c r="E10085" s="1478"/>
      <c r="H10085" s="1478"/>
    </row>
    <row r="10086" spans="1:8">
      <c r="A10086" s="1383"/>
      <c r="E10086" s="1478"/>
      <c r="H10086" s="1478"/>
    </row>
    <row r="10087" spans="1:8">
      <c r="A10087" s="1383"/>
      <c r="E10087" s="1478"/>
      <c r="H10087" s="1478"/>
    </row>
    <row r="10088" spans="1:8">
      <c r="A10088" s="1383"/>
      <c r="E10088" s="1478"/>
      <c r="H10088" s="1478"/>
    </row>
    <row r="10089" spans="1:8">
      <c r="A10089" s="1383"/>
      <c r="E10089" s="1478"/>
      <c r="H10089" s="1478"/>
    </row>
    <row r="10090" spans="1:8">
      <c r="A10090" s="1383"/>
      <c r="E10090" s="1478"/>
      <c r="H10090" s="1478"/>
    </row>
    <row r="10091" spans="1:8">
      <c r="A10091" s="1383"/>
      <c r="E10091" s="1478"/>
      <c r="H10091" s="1478"/>
    </row>
    <row r="10092" spans="1:8">
      <c r="A10092" s="1383"/>
      <c r="E10092" s="1478"/>
      <c r="H10092" s="1478"/>
    </row>
    <row r="10093" spans="1:8">
      <c r="A10093" s="1383"/>
      <c r="E10093" s="1478"/>
      <c r="H10093" s="1478"/>
    </row>
    <row r="10094" spans="1:8">
      <c r="A10094" s="1383"/>
      <c r="E10094" s="1478"/>
      <c r="H10094" s="1478"/>
    </row>
    <row r="10095" spans="1:8">
      <c r="A10095" s="1383"/>
      <c r="E10095" s="1478"/>
      <c r="H10095" s="1478"/>
    </row>
    <row r="10096" spans="1:8">
      <c r="A10096" s="1383"/>
      <c r="E10096" s="1478"/>
      <c r="H10096" s="1478"/>
    </row>
    <row r="10097" spans="1:8">
      <c r="A10097" s="1383"/>
      <c r="E10097" s="1478"/>
      <c r="H10097" s="1478"/>
    </row>
    <row r="10098" spans="1:8">
      <c r="A10098" s="1383"/>
      <c r="E10098" s="1478"/>
      <c r="H10098" s="1478"/>
    </row>
    <row r="10099" spans="1:8">
      <c r="A10099" s="1383"/>
      <c r="E10099" s="1478"/>
      <c r="H10099" s="1478"/>
    </row>
    <row r="10100" spans="1:8">
      <c r="A10100" s="1383"/>
      <c r="E10100" s="1478"/>
      <c r="H10100" s="1478"/>
    </row>
    <row r="10101" spans="1:8">
      <c r="A10101" s="1383"/>
      <c r="E10101" s="1478"/>
      <c r="H10101" s="1478"/>
    </row>
    <row r="10102" spans="1:8">
      <c r="A10102" s="1383"/>
      <c r="E10102" s="1478"/>
      <c r="H10102" s="1478"/>
    </row>
    <row r="10103" spans="1:8">
      <c r="A10103" s="1383"/>
      <c r="E10103" s="1478"/>
      <c r="H10103" s="1478"/>
    </row>
    <row r="10104" spans="1:8">
      <c r="A10104" s="1383"/>
      <c r="E10104" s="1478"/>
      <c r="H10104" s="1478"/>
    </row>
    <row r="10105" spans="1:8">
      <c r="A10105" s="1383"/>
      <c r="E10105" s="1478"/>
      <c r="H10105" s="1478"/>
    </row>
    <row r="10106" spans="1:8">
      <c r="A10106" s="1383"/>
      <c r="E10106" s="1478"/>
      <c r="H10106" s="1478"/>
    </row>
    <row r="10107" spans="1:8">
      <c r="A10107" s="1383"/>
      <c r="E10107" s="1478"/>
      <c r="H10107" s="1478"/>
    </row>
    <row r="10108" spans="1:8">
      <c r="A10108" s="1383"/>
      <c r="E10108" s="1478"/>
      <c r="H10108" s="1478"/>
    </row>
    <row r="10109" spans="1:8">
      <c r="A10109" s="1383"/>
      <c r="E10109" s="1478"/>
      <c r="H10109" s="1478"/>
    </row>
    <row r="10110" spans="1:8">
      <c r="A10110" s="1383"/>
      <c r="E10110" s="1478"/>
      <c r="H10110" s="1478"/>
    </row>
    <row r="10111" spans="1:8">
      <c r="A10111" s="1383"/>
      <c r="E10111" s="1478"/>
      <c r="H10111" s="1478"/>
    </row>
    <row r="10112" spans="1:8">
      <c r="A10112" s="1383"/>
      <c r="E10112" s="1478"/>
      <c r="H10112" s="1478"/>
    </row>
    <row r="10113" spans="1:8">
      <c r="A10113" s="1383"/>
      <c r="E10113" s="1478"/>
      <c r="H10113" s="1478"/>
    </row>
    <row r="10114" spans="1:8">
      <c r="A10114" s="1383"/>
      <c r="E10114" s="1478"/>
      <c r="H10114" s="1478"/>
    </row>
    <row r="10115" spans="1:8">
      <c r="A10115" s="1383"/>
      <c r="E10115" s="1478"/>
      <c r="H10115" s="1478"/>
    </row>
    <row r="10116" spans="1:8">
      <c r="A10116" s="1383"/>
      <c r="E10116" s="1478"/>
      <c r="H10116" s="1478"/>
    </row>
    <row r="10117" spans="1:8">
      <c r="A10117" s="1383"/>
      <c r="E10117" s="1478"/>
      <c r="H10117" s="1478"/>
    </row>
    <row r="10118" spans="1:8">
      <c r="A10118" s="1383"/>
      <c r="E10118" s="1478"/>
      <c r="H10118" s="1478"/>
    </row>
    <row r="10119" spans="1:8">
      <c r="A10119" s="1383"/>
      <c r="E10119" s="1478"/>
      <c r="H10119" s="1478"/>
    </row>
    <row r="10120" spans="1:8">
      <c r="A10120" s="1383"/>
      <c r="E10120" s="1478"/>
      <c r="H10120" s="1478"/>
    </row>
    <row r="10121" spans="1:8">
      <c r="A10121" s="1383"/>
      <c r="E10121" s="1478"/>
      <c r="H10121" s="1478"/>
    </row>
    <row r="10122" spans="1:8">
      <c r="A10122" s="1383"/>
      <c r="E10122" s="1478"/>
      <c r="H10122" s="1478"/>
    </row>
    <row r="10123" spans="1:8">
      <c r="A10123" s="1383"/>
      <c r="E10123" s="1478"/>
      <c r="H10123" s="1478"/>
    </row>
    <row r="10124" spans="1:8">
      <c r="A10124" s="1383"/>
      <c r="E10124" s="1478"/>
      <c r="H10124" s="1478"/>
    </row>
    <row r="10125" spans="1:8">
      <c r="A10125" s="1383"/>
      <c r="E10125" s="1478"/>
      <c r="H10125" s="1478"/>
    </row>
    <row r="10126" spans="1:8">
      <c r="A10126" s="1383"/>
      <c r="E10126" s="1478"/>
      <c r="H10126" s="1478"/>
    </row>
    <row r="10127" spans="1:8">
      <c r="A10127" s="1383"/>
      <c r="E10127" s="1478"/>
      <c r="H10127" s="1478"/>
    </row>
    <row r="10128" spans="1:8">
      <c r="A10128" s="1383"/>
      <c r="E10128" s="1478"/>
      <c r="H10128" s="1478"/>
    </row>
    <row r="10129" spans="1:8">
      <c r="A10129" s="1383"/>
      <c r="E10129" s="1478"/>
      <c r="H10129" s="1478"/>
    </row>
    <row r="10130" spans="1:8">
      <c r="A10130" s="1383"/>
      <c r="E10130" s="1478"/>
      <c r="H10130" s="1478"/>
    </row>
    <row r="10131" spans="1:8">
      <c r="A10131" s="1383"/>
      <c r="E10131" s="1478"/>
      <c r="H10131" s="1478"/>
    </row>
    <row r="10132" spans="1:8">
      <c r="A10132" s="1383"/>
      <c r="E10132" s="1478"/>
      <c r="H10132" s="1478"/>
    </row>
    <row r="10133" spans="1:8">
      <c r="A10133" s="1383"/>
      <c r="E10133" s="1478"/>
      <c r="H10133" s="1478"/>
    </row>
    <row r="10134" spans="1:8">
      <c r="A10134" s="1383"/>
      <c r="E10134" s="1478"/>
      <c r="H10134" s="1478"/>
    </row>
    <row r="10135" spans="1:8">
      <c r="A10135" s="1383"/>
      <c r="E10135" s="1478"/>
      <c r="H10135" s="1478"/>
    </row>
    <row r="10136" spans="1:8">
      <c r="A10136" s="1383"/>
      <c r="E10136" s="1478"/>
      <c r="H10136" s="1478"/>
    </row>
    <row r="10137" spans="1:8">
      <c r="A10137" s="1383"/>
      <c r="E10137" s="1478"/>
      <c r="H10137" s="1478"/>
    </row>
    <row r="10138" spans="1:8">
      <c r="A10138" s="1383"/>
      <c r="E10138" s="1478"/>
      <c r="H10138" s="1478"/>
    </row>
    <row r="10139" spans="1:8">
      <c r="A10139" s="1383"/>
      <c r="E10139" s="1478"/>
      <c r="H10139" s="1478"/>
    </row>
    <row r="10140" spans="1:8">
      <c r="A10140" s="1383"/>
      <c r="E10140" s="1478"/>
      <c r="H10140" s="1478"/>
    </row>
    <row r="10141" spans="1:8">
      <c r="A10141" s="1383"/>
      <c r="E10141" s="1478"/>
      <c r="H10141" s="1478"/>
    </row>
    <row r="10142" spans="1:8">
      <c r="A10142" s="1383"/>
      <c r="E10142" s="1478"/>
      <c r="H10142" s="1478"/>
    </row>
    <row r="10143" spans="1:8">
      <c r="A10143" s="1383"/>
      <c r="E10143" s="1478"/>
      <c r="H10143" s="1478"/>
    </row>
    <row r="10144" spans="1:8">
      <c r="A10144" s="1383"/>
      <c r="E10144" s="1478"/>
      <c r="H10144" s="1478"/>
    </row>
    <row r="10145" spans="1:8">
      <c r="A10145" s="1383"/>
      <c r="E10145" s="1478"/>
      <c r="H10145" s="1478"/>
    </row>
    <row r="10146" spans="1:8">
      <c r="A10146" s="1383"/>
      <c r="E10146" s="1478"/>
      <c r="H10146" s="1478"/>
    </row>
    <row r="10147" spans="1:8">
      <c r="A10147" s="1383"/>
      <c r="E10147" s="1478"/>
      <c r="H10147" s="1478"/>
    </row>
    <row r="10148" spans="1:8">
      <c r="A10148" s="1383"/>
      <c r="E10148" s="1478"/>
      <c r="H10148" s="1478"/>
    </row>
    <row r="10149" spans="1:8">
      <c r="A10149" s="1383"/>
      <c r="E10149" s="1478"/>
      <c r="H10149" s="1478"/>
    </row>
    <row r="10150" spans="1:8">
      <c r="A10150" s="1383"/>
      <c r="E10150" s="1478"/>
      <c r="H10150" s="1478"/>
    </row>
    <row r="10151" spans="1:8">
      <c r="A10151" s="1383"/>
      <c r="E10151" s="1478"/>
      <c r="H10151" s="1478"/>
    </row>
    <row r="10152" spans="1:8">
      <c r="A10152" s="1383"/>
      <c r="E10152" s="1478"/>
      <c r="H10152" s="1478"/>
    </row>
    <row r="10153" spans="1:8">
      <c r="A10153" s="1383"/>
      <c r="E10153" s="1478"/>
      <c r="H10153" s="1478"/>
    </row>
    <row r="10154" spans="1:8">
      <c r="A10154" s="1383"/>
      <c r="E10154" s="1478"/>
      <c r="H10154" s="1478"/>
    </row>
    <row r="10155" spans="1:8">
      <c r="A10155" s="1383"/>
      <c r="E10155" s="1478"/>
      <c r="H10155" s="1478"/>
    </row>
    <row r="10156" spans="1:8">
      <c r="A10156" s="1383"/>
      <c r="E10156" s="1478"/>
      <c r="H10156" s="1478"/>
    </row>
    <row r="10157" spans="1:8">
      <c r="A10157" s="1383"/>
      <c r="E10157" s="1478"/>
      <c r="H10157" s="1478"/>
    </row>
    <row r="10158" spans="1:8">
      <c r="A10158" s="1383"/>
      <c r="E10158" s="1478"/>
      <c r="H10158" s="1478"/>
    </row>
    <row r="10159" spans="1:8">
      <c r="A10159" s="1383"/>
      <c r="E10159" s="1478"/>
      <c r="H10159" s="1478"/>
    </row>
    <row r="10160" spans="1:8">
      <c r="A10160" s="1383"/>
      <c r="E10160" s="1478"/>
      <c r="H10160" s="1478"/>
    </row>
    <row r="10161" spans="1:8">
      <c r="A10161" s="1383"/>
      <c r="E10161" s="1478"/>
      <c r="H10161" s="1478"/>
    </row>
    <row r="10162" spans="1:8">
      <c r="A10162" s="1383"/>
      <c r="E10162" s="1478"/>
      <c r="H10162" s="1478"/>
    </row>
    <row r="10163" spans="1:8">
      <c r="A10163" s="1383"/>
      <c r="E10163" s="1478"/>
      <c r="H10163" s="1478"/>
    </row>
    <row r="10164" spans="1:8">
      <c r="A10164" s="1383"/>
      <c r="E10164" s="1478"/>
      <c r="H10164" s="1478"/>
    </row>
    <row r="10165" spans="1:8">
      <c r="A10165" s="1383"/>
      <c r="E10165" s="1478"/>
      <c r="H10165" s="1478"/>
    </row>
    <row r="10166" spans="1:8">
      <c r="A10166" s="1383"/>
      <c r="E10166" s="1478"/>
      <c r="H10166" s="1478"/>
    </row>
    <row r="10167" spans="1:8">
      <c r="A10167" s="1383"/>
      <c r="E10167" s="1478"/>
      <c r="H10167" s="1478"/>
    </row>
    <row r="10168" spans="1:8">
      <c r="A10168" s="1383"/>
      <c r="E10168" s="1478"/>
      <c r="H10168" s="1478"/>
    </row>
    <row r="10169" spans="1:8">
      <c r="A10169" s="1383"/>
      <c r="E10169" s="1478"/>
      <c r="H10169" s="1478"/>
    </row>
    <row r="10170" spans="1:8">
      <c r="A10170" s="1383"/>
      <c r="E10170" s="1478"/>
      <c r="H10170" s="1478"/>
    </row>
    <row r="10171" spans="1:8">
      <c r="A10171" s="1383"/>
      <c r="E10171" s="1478"/>
      <c r="H10171" s="1478"/>
    </row>
    <row r="10172" spans="1:8">
      <c r="A10172" s="1383"/>
      <c r="E10172" s="1478"/>
      <c r="H10172" s="1478"/>
    </row>
    <row r="10173" spans="1:8">
      <c r="A10173" s="1383"/>
      <c r="E10173" s="1478"/>
      <c r="H10173" s="1478"/>
    </row>
    <row r="10174" spans="1:8">
      <c r="A10174" s="1383"/>
      <c r="E10174" s="1478"/>
      <c r="H10174" s="1478"/>
    </row>
    <row r="10175" spans="1:8">
      <c r="A10175" s="1383"/>
      <c r="E10175" s="1478"/>
      <c r="H10175" s="1478"/>
    </row>
    <row r="10176" spans="1:8">
      <c r="A10176" s="1383"/>
      <c r="E10176" s="1478"/>
      <c r="H10176" s="1478"/>
    </row>
    <row r="10177" spans="1:8">
      <c r="A10177" s="1383"/>
      <c r="E10177" s="1478"/>
      <c r="H10177" s="1478"/>
    </row>
    <row r="10178" spans="1:8">
      <c r="A10178" s="1383"/>
      <c r="E10178" s="1478"/>
      <c r="H10178" s="1478"/>
    </row>
    <row r="10179" spans="1:8">
      <c r="A10179" s="1383"/>
      <c r="E10179" s="1478"/>
      <c r="H10179" s="1478"/>
    </row>
    <row r="10180" spans="1:8">
      <c r="A10180" s="1383"/>
      <c r="E10180" s="1478"/>
      <c r="H10180" s="1478"/>
    </row>
    <row r="10181" spans="1:8">
      <c r="A10181" s="1383"/>
      <c r="E10181" s="1478"/>
      <c r="H10181" s="1478"/>
    </row>
    <row r="10182" spans="1:8">
      <c r="A10182" s="1383"/>
      <c r="E10182" s="1478"/>
      <c r="H10182" s="1478"/>
    </row>
    <row r="10183" spans="1:8">
      <c r="A10183" s="1383"/>
      <c r="E10183" s="1478"/>
      <c r="H10183" s="1478"/>
    </row>
    <row r="10184" spans="1:8">
      <c r="A10184" s="1383"/>
      <c r="E10184" s="1478"/>
      <c r="H10184" s="1478"/>
    </row>
    <row r="10185" spans="1:8">
      <c r="A10185" s="1383"/>
      <c r="E10185" s="1478"/>
      <c r="H10185" s="1478"/>
    </row>
    <row r="10186" spans="1:8">
      <c r="A10186" s="1383"/>
      <c r="E10186" s="1478"/>
      <c r="H10186" s="1478"/>
    </row>
    <row r="10187" spans="1:8">
      <c r="A10187" s="1383"/>
      <c r="E10187" s="1478"/>
      <c r="H10187" s="1478"/>
    </row>
    <row r="10188" spans="1:8">
      <c r="A10188" s="1383"/>
      <c r="E10188" s="1478"/>
      <c r="H10188" s="1478"/>
    </row>
    <row r="10189" spans="1:8">
      <c r="A10189" s="1383"/>
      <c r="E10189" s="1478"/>
      <c r="H10189" s="1478"/>
    </row>
    <row r="10190" spans="1:8">
      <c r="A10190" s="1383"/>
      <c r="E10190" s="1478"/>
      <c r="H10190" s="1478"/>
    </row>
    <row r="10191" spans="1:8">
      <c r="A10191" s="1383"/>
      <c r="E10191" s="1478"/>
      <c r="H10191" s="1478"/>
    </row>
    <row r="10192" spans="1:8">
      <c r="A10192" s="1383"/>
      <c r="E10192" s="1478"/>
      <c r="H10192" s="1478"/>
    </row>
    <row r="10193" spans="1:8">
      <c r="A10193" s="1383"/>
      <c r="E10193" s="1478"/>
      <c r="H10193" s="1478"/>
    </row>
    <row r="10194" spans="1:8">
      <c r="A10194" s="1383"/>
      <c r="E10194" s="1478"/>
      <c r="H10194" s="1478"/>
    </row>
    <row r="10195" spans="1:8">
      <c r="A10195" s="1383"/>
      <c r="E10195" s="1478"/>
      <c r="H10195" s="1478"/>
    </row>
    <row r="10196" spans="1:8">
      <c r="A10196" s="1383"/>
      <c r="E10196" s="1478"/>
      <c r="H10196" s="1478"/>
    </row>
    <row r="10197" spans="1:8">
      <c r="A10197" s="1383"/>
      <c r="E10197" s="1478"/>
      <c r="H10197" s="1478"/>
    </row>
    <row r="10198" spans="1:8">
      <c r="A10198" s="1383"/>
      <c r="E10198" s="1478"/>
      <c r="H10198" s="1478"/>
    </row>
    <row r="10199" spans="1:8">
      <c r="A10199" s="1383"/>
      <c r="E10199" s="1478"/>
      <c r="H10199" s="1478"/>
    </row>
    <row r="10200" spans="1:8">
      <c r="A10200" s="1383"/>
      <c r="E10200" s="1478"/>
      <c r="H10200" s="1478"/>
    </row>
    <row r="10201" spans="1:8">
      <c r="A10201" s="1383"/>
      <c r="E10201" s="1478"/>
      <c r="H10201" s="1478"/>
    </row>
    <row r="10202" spans="1:8">
      <c r="A10202" s="1383"/>
      <c r="E10202" s="1478"/>
      <c r="H10202" s="1478"/>
    </row>
    <row r="10203" spans="1:8">
      <c r="A10203" s="1383"/>
      <c r="E10203" s="1478"/>
      <c r="H10203" s="1478"/>
    </row>
    <row r="10204" spans="1:8">
      <c r="A10204" s="1383"/>
      <c r="E10204" s="1478"/>
      <c r="H10204" s="1478"/>
    </row>
    <row r="10205" spans="1:8">
      <c r="A10205" s="1383"/>
      <c r="E10205" s="1478"/>
      <c r="H10205" s="1478"/>
    </row>
    <row r="10206" spans="1:8">
      <c r="A10206" s="1383"/>
      <c r="E10206" s="1478"/>
      <c r="H10206" s="1478"/>
    </row>
    <row r="10207" spans="1:8">
      <c r="A10207" s="1383"/>
      <c r="E10207" s="1478"/>
      <c r="H10207" s="1478"/>
    </row>
    <row r="10208" spans="1:8">
      <c r="A10208" s="1383"/>
      <c r="E10208" s="1478"/>
      <c r="H10208" s="1478"/>
    </row>
    <row r="10209" spans="1:8">
      <c r="A10209" s="1383"/>
      <c r="E10209" s="1478"/>
      <c r="H10209" s="1478"/>
    </row>
    <row r="10210" spans="1:8">
      <c r="A10210" s="1383"/>
      <c r="E10210" s="1478"/>
      <c r="H10210" s="1478"/>
    </row>
    <row r="10211" spans="1:8">
      <c r="A10211" s="1383"/>
      <c r="E10211" s="1478"/>
      <c r="H10211" s="1478"/>
    </row>
    <row r="10212" spans="1:8">
      <c r="A10212" s="1383"/>
      <c r="E10212" s="1478"/>
      <c r="H10212" s="1478"/>
    </row>
    <row r="10213" spans="1:8">
      <c r="A10213" s="1383"/>
      <c r="E10213" s="1478"/>
      <c r="H10213" s="1478"/>
    </row>
    <row r="10214" spans="1:8">
      <c r="A10214" s="1383"/>
      <c r="E10214" s="1478"/>
      <c r="H10214" s="1478"/>
    </row>
    <row r="10215" spans="1:8">
      <c r="A10215" s="1383"/>
      <c r="E10215" s="1478"/>
      <c r="H10215" s="1478"/>
    </row>
    <row r="10216" spans="1:8">
      <c r="A10216" s="1383"/>
      <c r="E10216" s="1478"/>
      <c r="H10216" s="1478"/>
    </row>
    <row r="10217" spans="1:8">
      <c r="A10217" s="1383"/>
      <c r="E10217" s="1478"/>
      <c r="H10217" s="1478"/>
    </row>
    <row r="10218" spans="1:8">
      <c r="A10218" s="1383"/>
      <c r="E10218" s="1478"/>
      <c r="H10218" s="1478"/>
    </row>
    <row r="10219" spans="1:8">
      <c r="A10219" s="1383"/>
      <c r="E10219" s="1478"/>
      <c r="H10219" s="1478"/>
    </row>
    <row r="10220" spans="1:8">
      <c r="A10220" s="1383"/>
      <c r="E10220" s="1478"/>
      <c r="H10220" s="1478"/>
    </row>
    <row r="10221" spans="1:8">
      <c r="A10221" s="1383"/>
      <c r="E10221" s="1478"/>
      <c r="H10221" s="1478"/>
    </row>
    <row r="10222" spans="1:8">
      <c r="A10222" s="1383"/>
      <c r="E10222" s="1478"/>
      <c r="H10222" s="1478"/>
    </row>
    <row r="10223" spans="1:8">
      <c r="A10223" s="1383"/>
      <c r="E10223" s="1478"/>
      <c r="H10223" s="1478"/>
    </row>
    <row r="10224" spans="1:8">
      <c r="A10224" s="1383"/>
      <c r="E10224" s="1478"/>
      <c r="H10224" s="1478"/>
    </row>
    <row r="10225" spans="1:8">
      <c r="A10225" s="1383"/>
      <c r="E10225" s="1478"/>
      <c r="H10225" s="1478"/>
    </row>
    <row r="10226" spans="1:8">
      <c r="A10226" s="1383"/>
      <c r="E10226" s="1478"/>
      <c r="H10226" s="1478"/>
    </row>
    <row r="10227" spans="1:8">
      <c r="A10227" s="1383"/>
      <c r="E10227" s="1478"/>
      <c r="H10227" s="1478"/>
    </row>
    <row r="10228" spans="1:8">
      <c r="A10228" s="1383"/>
      <c r="E10228" s="1478"/>
      <c r="H10228" s="1478"/>
    </row>
    <row r="10229" spans="1:8">
      <c r="A10229" s="1383"/>
      <c r="E10229" s="1478"/>
      <c r="H10229" s="1478"/>
    </row>
    <row r="10230" spans="1:8">
      <c r="A10230" s="1383"/>
      <c r="E10230" s="1478"/>
      <c r="H10230" s="1478"/>
    </row>
    <row r="10231" spans="1:8">
      <c r="A10231" s="1383"/>
      <c r="E10231" s="1478"/>
      <c r="H10231" s="1478"/>
    </row>
    <row r="10232" spans="1:8">
      <c r="A10232" s="1383"/>
      <c r="E10232" s="1478"/>
      <c r="H10232" s="1478"/>
    </row>
    <row r="10233" spans="1:8">
      <c r="A10233" s="1383"/>
      <c r="E10233" s="1478"/>
      <c r="H10233" s="1478"/>
    </row>
    <row r="10234" spans="1:8">
      <c r="A10234" s="1383"/>
      <c r="E10234" s="1478"/>
      <c r="H10234" s="1478"/>
    </row>
    <row r="10235" spans="1:8">
      <c r="A10235" s="1383"/>
      <c r="E10235" s="1478"/>
      <c r="H10235" s="1478"/>
    </row>
    <row r="10236" spans="1:8">
      <c r="A10236" s="1383"/>
      <c r="E10236" s="1478"/>
      <c r="H10236" s="1478"/>
    </row>
    <row r="10237" spans="1:8">
      <c r="A10237" s="1383"/>
      <c r="E10237" s="1478"/>
      <c r="H10237" s="1478"/>
    </row>
    <row r="10238" spans="1:8">
      <c r="A10238" s="1383"/>
      <c r="E10238" s="1478"/>
      <c r="H10238" s="1478"/>
    </row>
    <row r="10239" spans="1:8">
      <c r="A10239" s="1383"/>
      <c r="E10239" s="1478"/>
      <c r="H10239" s="1478"/>
    </row>
    <row r="10240" spans="1:8">
      <c r="A10240" s="1383"/>
      <c r="E10240" s="1478"/>
      <c r="H10240" s="1478"/>
    </row>
    <row r="10241" spans="1:8">
      <c r="A10241" s="1383"/>
      <c r="E10241" s="1478"/>
      <c r="H10241" s="1478"/>
    </row>
    <row r="10242" spans="1:8">
      <c r="A10242" s="1383"/>
      <c r="E10242" s="1478"/>
      <c r="H10242" s="1478"/>
    </row>
    <row r="10243" spans="1:8">
      <c r="A10243" s="1383"/>
      <c r="E10243" s="1478"/>
      <c r="H10243" s="1478"/>
    </row>
    <row r="10244" spans="1:8">
      <c r="A10244" s="1383"/>
      <c r="E10244" s="1478"/>
      <c r="H10244" s="1478"/>
    </row>
    <row r="10245" spans="1:8">
      <c r="A10245" s="1383"/>
      <c r="E10245" s="1478"/>
      <c r="H10245" s="1478"/>
    </row>
    <row r="10246" spans="1:8">
      <c r="A10246" s="1383"/>
      <c r="E10246" s="1478"/>
      <c r="H10246" s="1478"/>
    </row>
    <row r="10247" spans="1:8">
      <c r="A10247" s="1383"/>
      <c r="E10247" s="1478"/>
      <c r="H10247" s="1478"/>
    </row>
    <row r="10248" spans="1:8">
      <c r="A10248" s="1383"/>
      <c r="E10248" s="1478"/>
      <c r="H10248" s="1478"/>
    </row>
    <row r="10249" spans="1:8">
      <c r="A10249" s="1383"/>
      <c r="E10249" s="1478"/>
      <c r="H10249" s="1478"/>
    </row>
    <row r="10250" spans="1:8">
      <c r="A10250" s="1383"/>
      <c r="E10250" s="1478"/>
      <c r="H10250" s="1478"/>
    </row>
    <row r="10251" spans="1:8">
      <c r="A10251" s="1383"/>
      <c r="E10251" s="1478"/>
      <c r="H10251" s="1478"/>
    </row>
    <row r="10252" spans="1:8">
      <c r="A10252" s="1383"/>
      <c r="E10252" s="1478"/>
      <c r="H10252" s="1478"/>
    </row>
    <row r="10253" spans="1:8">
      <c r="A10253" s="1383"/>
      <c r="E10253" s="1478"/>
      <c r="H10253" s="1478"/>
    </row>
    <row r="10254" spans="1:8">
      <c r="A10254" s="1383"/>
      <c r="E10254" s="1478"/>
      <c r="H10254" s="1478"/>
    </row>
    <row r="10255" spans="1:8">
      <c r="A10255" s="1383"/>
      <c r="E10255" s="1478"/>
      <c r="H10255" s="1478"/>
    </row>
    <row r="10256" spans="1:8">
      <c r="A10256" s="1383"/>
      <c r="E10256" s="1478"/>
      <c r="H10256" s="1478"/>
    </row>
    <row r="10257" spans="1:8">
      <c r="A10257" s="1383"/>
      <c r="E10257" s="1478"/>
      <c r="H10257" s="1478"/>
    </row>
    <row r="10258" spans="1:8">
      <c r="A10258" s="1383"/>
      <c r="E10258" s="1478"/>
      <c r="H10258" s="1478"/>
    </row>
    <row r="10259" spans="1:8">
      <c r="A10259" s="1383"/>
      <c r="E10259" s="1478"/>
      <c r="H10259" s="1478"/>
    </row>
    <row r="10260" spans="1:8">
      <c r="A10260" s="1383"/>
      <c r="E10260" s="1478"/>
      <c r="H10260" s="1478"/>
    </row>
    <row r="10261" spans="1:8">
      <c r="A10261" s="1383"/>
      <c r="E10261" s="1478"/>
      <c r="H10261" s="1478"/>
    </row>
    <row r="10262" spans="1:8">
      <c r="A10262" s="1383"/>
      <c r="E10262" s="1478"/>
      <c r="H10262" s="1478"/>
    </row>
    <row r="10263" spans="1:8">
      <c r="A10263" s="1383"/>
      <c r="E10263" s="1478"/>
      <c r="H10263" s="1478"/>
    </row>
    <row r="10264" spans="1:8">
      <c r="A10264" s="1383"/>
      <c r="E10264" s="1478"/>
      <c r="H10264" s="1478"/>
    </row>
    <row r="10265" spans="1:8">
      <c r="A10265" s="1383"/>
      <c r="E10265" s="1478"/>
      <c r="H10265" s="1478"/>
    </row>
    <row r="10266" spans="1:8">
      <c r="A10266" s="1383"/>
      <c r="E10266" s="1478"/>
      <c r="H10266" s="1478"/>
    </row>
    <row r="10267" spans="1:8">
      <c r="A10267" s="1383"/>
      <c r="E10267" s="1478"/>
      <c r="H10267" s="1478"/>
    </row>
    <row r="10268" spans="1:8">
      <c r="A10268" s="1383"/>
      <c r="E10268" s="1478"/>
      <c r="H10268" s="1478"/>
    </row>
    <row r="10269" spans="1:8">
      <c r="A10269" s="1383"/>
      <c r="E10269" s="1478"/>
      <c r="H10269" s="1478"/>
    </row>
    <row r="10270" spans="1:8">
      <c r="A10270" s="1383"/>
      <c r="E10270" s="1478"/>
      <c r="H10270" s="1478"/>
    </row>
    <row r="10271" spans="1:8">
      <c r="A10271" s="1383"/>
      <c r="E10271" s="1478"/>
      <c r="H10271" s="1478"/>
    </row>
    <row r="10272" spans="1:8">
      <c r="A10272" s="1383"/>
      <c r="E10272" s="1478"/>
      <c r="H10272" s="1478"/>
    </row>
    <row r="10273" spans="1:8">
      <c r="A10273" s="1383"/>
      <c r="E10273" s="1478"/>
      <c r="H10273" s="1478"/>
    </row>
    <row r="10274" spans="1:8">
      <c r="A10274" s="1383"/>
      <c r="E10274" s="1478"/>
      <c r="H10274" s="1478"/>
    </row>
    <row r="10275" spans="1:8">
      <c r="A10275" s="1383"/>
      <c r="E10275" s="1478"/>
      <c r="H10275" s="1478"/>
    </row>
    <row r="10276" spans="1:8">
      <c r="A10276" s="1383"/>
      <c r="E10276" s="1478"/>
      <c r="H10276" s="1478"/>
    </row>
    <row r="10277" spans="1:8">
      <c r="A10277" s="1383"/>
      <c r="E10277" s="1478"/>
      <c r="H10277" s="1478"/>
    </row>
    <row r="10278" spans="1:8">
      <c r="A10278" s="1383"/>
      <c r="E10278" s="1478"/>
      <c r="H10278" s="1478"/>
    </row>
    <row r="10279" spans="1:8">
      <c r="A10279" s="1383"/>
      <c r="E10279" s="1478"/>
      <c r="H10279" s="1478"/>
    </row>
    <row r="10280" spans="1:8">
      <c r="A10280" s="1383"/>
      <c r="E10280" s="1478"/>
      <c r="H10280" s="1478"/>
    </row>
    <row r="10281" spans="1:8">
      <c r="A10281" s="1383"/>
      <c r="E10281" s="1478"/>
      <c r="H10281" s="1478"/>
    </row>
    <row r="10282" spans="1:8">
      <c r="A10282" s="1383"/>
      <c r="E10282" s="1478"/>
      <c r="H10282" s="1478"/>
    </row>
    <row r="10283" spans="1:8">
      <c r="A10283" s="1383"/>
      <c r="E10283" s="1478"/>
      <c r="H10283" s="1478"/>
    </row>
    <row r="10284" spans="1:8">
      <c r="A10284" s="1383"/>
      <c r="E10284" s="1478"/>
      <c r="H10284" s="1478"/>
    </row>
    <row r="10285" spans="1:8">
      <c r="A10285" s="1383"/>
      <c r="E10285" s="1478"/>
      <c r="H10285" s="1478"/>
    </row>
    <row r="10286" spans="1:8">
      <c r="A10286" s="1383"/>
      <c r="E10286" s="1478"/>
      <c r="H10286" s="1478"/>
    </row>
    <row r="10287" spans="1:8">
      <c r="A10287" s="1383"/>
      <c r="E10287" s="1478"/>
      <c r="H10287" s="1478"/>
    </row>
    <row r="10288" spans="1:8">
      <c r="A10288" s="1383"/>
      <c r="E10288" s="1478"/>
      <c r="H10288" s="1478"/>
    </row>
    <row r="10289" spans="1:8">
      <c r="A10289" s="1383"/>
      <c r="E10289" s="1478"/>
      <c r="H10289" s="1478"/>
    </row>
    <row r="10290" spans="1:8">
      <c r="A10290" s="1383"/>
      <c r="E10290" s="1478"/>
      <c r="H10290" s="1478"/>
    </row>
    <row r="10291" spans="1:8">
      <c r="A10291" s="1383"/>
      <c r="E10291" s="1478"/>
      <c r="H10291" s="1478"/>
    </row>
    <row r="10292" spans="1:8">
      <c r="A10292" s="1383"/>
      <c r="E10292" s="1478"/>
      <c r="H10292" s="1478"/>
    </row>
    <row r="10293" spans="1:8">
      <c r="A10293" s="1383"/>
      <c r="E10293" s="1478"/>
      <c r="H10293" s="1478"/>
    </row>
    <row r="10294" spans="1:8">
      <c r="A10294" s="1383"/>
      <c r="E10294" s="1478"/>
      <c r="H10294" s="1478"/>
    </row>
    <row r="10295" spans="1:8">
      <c r="A10295" s="1383"/>
      <c r="E10295" s="1478"/>
      <c r="H10295" s="1478"/>
    </row>
    <row r="10296" spans="1:8">
      <c r="A10296" s="1383"/>
      <c r="E10296" s="1478"/>
      <c r="H10296" s="1478"/>
    </row>
    <row r="10297" spans="1:8">
      <c r="A10297" s="1383"/>
      <c r="E10297" s="1478"/>
      <c r="H10297" s="1478"/>
    </row>
    <row r="10298" spans="1:8">
      <c r="A10298" s="1383"/>
      <c r="E10298" s="1478"/>
      <c r="H10298" s="1478"/>
    </row>
    <row r="10299" spans="1:8">
      <c r="A10299" s="1383"/>
      <c r="E10299" s="1478"/>
      <c r="H10299" s="1478"/>
    </row>
    <row r="10300" spans="1:8">
      <c r="A10300" s="1383"/>
      <c r="E10300" s="1478"/>
      <c r="H10300" s="1478"/>
    </row>
    <row r="10301" spans="1:8">
      <c r="A10301" s="1383"/>
      <c r="E10301" s="1478"/>
      <c r="H10301" s="1478"/>
    </row>
    <row r="10302" spans="1:8">
      <c r="A10302" s="1383"/>
      <c r="E10302" s="1478"/>
      <c r="H10302" s="1478"/>
    </row>
    <row r="10303" spans="1:8">
      <c r="A10303" s="1383"/>
      <c r="E10303" s="1478"/>
      <c r="H10303" s="1478"/>
    </row>
    <row r="10304" spans="1:8">
      <c r="A10304" s="1383"/>
      <c r="E10304" s="1478"/>
      <c r="H10304" s="1478"/>
    </row>
    <row r="10305" spans="1:8">
      <c r="A10305" s="1383"/>
      <c r="E10305" s="1478"/>
      <c r="H10305" s="1478"/>
    </row>
    <row r="10306" spans="1:8">
      <c r="A10306" s="1383"/>
      <c r="E10306" s="1478"/>
      <c r="H10306" s="1478"/>
    </row>
    <row r="10307" spans="1:8">
      <c r="A10307" s="1383"/>
      <c r="E10307" s="1478"/>
      <c r="H10307" s="1478"/>
    </row>
    <row r="10308" spans="1:8">
      <c r="A10308" s="1383"/>
      <c r="E10308" s="1478"/>
      <c r="H10308" s="1478"/>
    </row>
    <row r="10309" spans="1:8">
      <c r="A10309" s="1383"/>
      <c r="E10309" s="1478"/>
      <c r="H10309" s="1478"/>
    </row>
    <row r="10310" spans="1:8">
      <c r="A10310" s="1383"/>
      <c r="E10310" s="1478"/>
      <c r="H10310" s="1478"/>
    </row>
    <row r="10311" spans="1:8">
      <c r="A10311" s="1383"/>
      <c r="E10311" s="1478"/>
      <c r="H10311" s="1478"/>
    </row>
    <row r="10312" spans="1:8">
      <c r="A10312" s="1383"/>
      <c r="E10312" s="1478"/>
      <c r="H10312" s="1478"/>
    </row>
    <row r="10313" spans="1:8">
      <c r="A10313" s="1383"/>
      <c r="E10313" s="1478"/>
      <c r="H10313" s="1478"/>
    </row>
    <row r="10314" spans="1:8">
      <c r="A10314" s="1383"/>
      <c r="E10314" s="1478"/>
      <c r="H10314" s="1478"/>
    </row>
    <row r="10315" spans="1:8">
      <c r="A10315" s="1383"/>
      <c r="E10315" s="1478"/>
      <c r="H10315" s="1478"/>
    </row>
    <row r="10316" spans="1:8">
      <c r="A10316" s="1383"/>
      <c r="E10316" s="1478"/>
      <c r="H10316" s="1478"/>
    </row>
    <row r="10317" spans="1:8">
      <c r="A10317" s="1383"/>
      <c r="E10317" s="1478"/>
      <c r="H10317" s="1478"/>
    </row>
    <row r="10318" spans="1:8">
      <c r="A10318" s="1383"/>
      <c r="E10318" s="1478"/>
      <c r="H10318" s="1478"/>
    </row>
    <row r="10319" spans="1:8">
      <c r="A10319" s="1383"/>
      <c r="E10319" s="1478"/>
      <c r="H10319" s="1478"/>
    </row>
    <row r="10320" spans="1:8">
      <c r="A10320" s="1383"/>
      <c r="E10320" s="1478"/>
      <c r="H10320" s="1478"/>
    </row>
    <row r="10321" spans="1:8">
      <c r="A10321" s="1383"/>
      <c r="E10321" s="1478"/>
      <c r="H10321" s="1478"/>
    </row>
    <row r="10322" spans="1:8">
      <c r="A10322" s="1383"/>
      <c r="E10322" s="1478"/>
      <c r="H10322" s="1478"/>
    </row>
    <row r="10323" spans="1:8">
      <c r="A10323" s="1383"/>
      <c r="E10323" s="1478"/>
      <c r="H10323" s="1478"/>
    </row>
    <row r="10324" spans="1:8">
      <c r="A10324" s="1383"/>
      <c r="E10324" s="1478"/>
      <c r="H10324" s="1478"/>
    </row>
    <row r="10325" spans="1:8">
      <c r="A10325" s="1383"/>
      <c r="E10325" s="1478"/>
      <c r="H10325" s="1478"/>
    </row>
    <row r="10326" spans="1:8">
      <c r="A10326" s="1383"/>
      <c r="E10326" s="1478"/>
      <c r="H10326" s="1478"/>
    </row>
    <row r="10327" spans="1:8">
      <c r="A10327" s="1383"/>
      <c r="E10327" s="1478"/>
      <c r="H10327" s="1478"/>
    </row>
    <row r="10328" spans="1:8">
      <c r="A10328" s="1383"/>
      <c r="E10328" s="1478"/>
      <c r="H10328" s="1478"/>
    </row>
    <row r="10329" spans="1:8">
      <c r="A10329" s="1383"/>
      <c r="E10329" s="1478"/>
      <c r="H10329" s="1478"/>
    </row>
    <row r="10330" spans="1:8">
      <c r="A10330" s="1383"/>
      <c r="E10330" s="1478"/>
      <c r="H10330" s="1478"/>
    </row>
    <row r="10331" spans="1:8">
      <c r="A10331" s="1383"/>
      <c r="E10331" s="1478"/>
      <c r="H10331" s="1478"/>
    </row>
    <row r="10332" spans="1:8">
      <c r="A10332" s="1383"/>
      <c r="E10332" s="1478"/>
      <c r="H10332" s="1478"/>
    </row>
    <row r="10333" spans="1:8">
      <c r="A10333" s="1383"/>
      <c r="E10333" s="1478"/>
      <c r="H10333" s="1478"/>
    </row>
    <row r="10334" spans="1:8">
      <c r="A10334" s="1383"/>
      <c r="E10334" s="1478"/>
      <c r="H10334" s="1478"/>
    </row>
    <row r="10335" spans="1:8">
      <c r="A10335" s="1383"/>
      <c r="E10335" s="1478"/>
      <c r="H10335" s="1478"/>
    </row>
    <row r="10336" spans="1:8">
      <c r="A10336" s="1383"/>
      <c r="E10336" s="1478"/>
      <c r="H10336" s="1478"/>
    </row>
    <row r="10337" spans="1:8">
      <c r="A10337" s="1383"/>
      <c r="E10337" s="1478"/>
      <c r="H10337" s="1478"/>
    </row>
    <row r="10338" spans="1:8">
      <c r="A10338" s="1383"/>
      <c r="E10338" s="1478"/>
      <c r="H10338" s="1478"/>
    </row>
    <row r="10339" spans="1:8">
      <c r="A10339" s="1383"/>
      <c r="E10339" s="1478"/>
      <c r="H10339" s="1478"/>
    </row>
    <row r="10340" spans="1:8">
      <c r="A10340" s="1383"/>
      <c r="E10340" s="1478"/>
      <c r="H10340" s="1478"/>
    </row>
    <row r="10341" spans="1:8">
      <c r="A10341" s="1383"/>
      <c r="E10341" s="1478"/>
      <c r="H10341" s="1478"/>
    </row>
    <row r="10342" spans="1:8">
      <c r="A10342" s="1383"/>
      <c r="E10342" s="1478"/>
      <c r="H10342" s="1478"/>
    </row>
    <row r="10343" spans="1:8">
      <c r="A10343" s="1383"/>
      <c r="E10343" s="1478"/>
      <c r="H10343" s="1478"/>
    </row>
    <row r="10344" spans="1:8">
      <c r="A10344" s="1383"/>
      <c r="E10344" s="1478"/>
      <c r="H10344" s="1478"/>
    </row>
    <row r="10345" spans="1:8">
      <c r="A10345" s="1383"/>
      <c r="E10345" s="1478"/>
      <c r="H10345" s="1478"/>
    </row>
    <row r="10346" spans="1:8">
      <c r="A10346" s="1383"/>
      <c r="E10346" s="1478"/>
      <c r="H10346" s="1478"/>
    </row>
    <row r="10347" spans="1:8">
      <c r="A10347" s="1383"/>
      <c r="E10347" s="1478"/>
      <c r="H10347" s="1478"/>
    </row>
    <row r="10348" spans="1:8">
      <c r="A10348" s="1383"/>
      <c r="E10348" s="1478"/>
      <c r="H10348" s="1478"/>
    </row>
    <row r="10349" spans="1:8">
      <c r="A10349" s="1383"/>
      <c r="E10349" s="1478"/>
      <c r="H10349" s="1478"/>
    </row>
    <row r="10350" spans="1:8">
      <c r="A10350" s="1383"/>
      <c r="E10350" s="1478"/>
      <c r="H10350" s="1478"/>
    </row>
    <row r="10351" spans="1:8">
      <c r="A10351" s="1383"/>
      <c r="E10351" s="1478"/>
      <c r="H10351" s="1478"/>
    </row>
    <row r="10352" spans="1:8">
      <c r="A10352" s="1383"/>
      <c r="E10352" s="1478"/>
      <c r="H10352" s="1478"/>
    </row>
    <row r="10353" spans="1:8">
      <c r="A10353" s="1383"/>
      <c r="E10353" s="1478"/>
      <c r="H10353" s="1478"/>
    </row>
    <row r="10354" spans="1:8">
      <c r="A10354" s="1383"/>
      <c r="E10354" s="1478"/>
      <c r="H10354" s="1478"/>
    </row>
    <row r="10355" spans="1:8">
      <c r="A10355" s="1383"/>
      <c r="E10355" s="1478"/>
      <c r="H10355" s="1478"/>
    </row>
    <row r="10356" spans="1:8">
      <c r="A10356" s="1383"/>
      <c r="E10356" s="1478"/>
      <c r="H10356" s="1478"/>
    </row>
    <row r="10357" spans="1:8">
      <c r="A10357" s="1383"/>
      <c r="E10357" s="1478"/>
      <c r="H10357" s="1478"/>
    </row>
    <row r="10358" spans="1:8">
      <c r="A10358" s="1383"/>
      <c r="E10358" s="1478"/>
      <c r="H10358" s="1478"/>
    </row>
    <row r="10359" spans="1:8">
      <c r="A10359" s="1383"/>
      <c r="E10359" s="1478"/>
      <c r="H10359" s="1478"/>
    </row>
    <row r="10360" spans="1:8">
      <c r="A10360" s="1383"/>
      <c r="E10360" s="1478"/>
      <c r="H10360" s="1478"/>
    </row>
    <row r="10361" spans="1:8">
      <c r="A10361" s="1383"/>
      <c r="E10361" s="1478"/>
      <c r="H10361" s="1478"/>
    </row>
    <row r="10362" spans="1:8">
      <c r="A10362" s="1383"/>
      <c r="E10362" s="1478"/>
      <c r="H10362" s="1478"/>
    </row>
    <row r="10363" spans="1:8">
      <c r="A10363" s="1383"/>
      <c r="E10363" s="1478"/>
      <c r="H10363" s="1478"/>
    </row>
    <row r="10364" spans="1:8">
      <c r="A10364" s="1383"/>
      <c r="E10364" s="1478"/>
      <c r="H10364" s="1478"/>
    </row>
    <row r="10365" spans="1:8">
      <c r="A10365" s="1383"/>
      <c r="E10365" s="1478"/>
      <c r="H10365" s="1478"/>
    </row>
    <row r="10366" spans="1:8">
      <c r="A10366" s="1383"/>
      <c r="E10366" s="1478"/>
      <c r="H10366" s="1478"/>
    </row>
    <row r="10367" spans="1:8">
      <c r="A10367" s="1383"/>
      <c r="E10367" s="1478"/>
      <c r="H10367" s="1478"/>
    </row>
    <row r="10368" spans="1:8">
      <c r="A10368" s="1383"/>
      <c r="E10368" s="1478"/>
      <c r="H10368" s="1478"/>
    </row>
    <row r="10369" spans="1:8">
      <c r="A10369" s="1383"/>
      <c r="E10369" s="1478"/>
      <c r="H10369" s="1478"/>
    </row>
    <row r="10370" spans="1:8">
      <c r="A10370" s="1383"/>
      <c r="E10370" s="1478"/>
      <c r="H10370" s="1478"/>
    </row>
    <row r="10371" spans="1:8">
      <c r="A10371" s="1383"/>
      <c r="E10371" s="1478"/>
      <c r="H10371" s="1478"/>
    </row>
    <row r="10372" spans="1:8">
      <c r="A10372" s="1383"/>
      <c r="E10372" s="1478"/>
      <c r="H10372" s="1478"/>
    </row>
    <row r="10373" spans="1:8">
      <c r="A10373" s="1383"/>
      <c r="E10373" s="1478"/>
      <c r="H10373" s="1478"/>
    </row>
    <row r="10374" spans="1:8">
      <c r="A10374" s="1383"/>
      <c r="E10374" s="1478"/>
      <c r="H10374" s="1478"/>
    </row>
    <row r="10375" spans="1:8">
      <c r="A10375" s="1383"/>
      <c r="E10375" s="1478"/>
      <c r="H10375" s="1478"/>
    </row>
    <row r="10376" spans="1:8">
      <c r="A10376" s="1383"/>
      <c r="E10376" s="1478"/>
      <c r="H10376" s="1478"/>
    </row>
    <row r="10377" spans="1:8">
      <c r="A10377" s="1383"/>
      <c r="E10377" s="1478"/>
      <c r="H10377" s="1478"/>
    </row>
    <row r="10378" spans="1:8">
      <c r="A10378" s="1383"/>
      <c r="E10378" s="1478"/>
      <c r="H10378" s="1478"/>
    </row>
    <row r="10379" spans="1:8">
      <c r="A10379" s="1383"/>
      <c r="E10379" s="1478"/>
      <c r="H10379" s="1478"/>
    </row>
    <row r="10380" spans="1:8">
      <c r="A10380" s="1383"/>
      <c r="E10380" s="1478"/>
      <c r="H10380" s="1478"/>
    </row>
    <row r="10381" spans="1:8">
      <c r="A10381" s="1383"/>
      <c r="E10381" s="1478"/>
      <c r="H10381" s="1478"/>
    </row>
    <row r="10382" spans="1:8">
      <c r="A10382" s="1383"/>
      <c r="E10382" s="1478"/>
      <c r="H10382" s="1478"/>
    </row>
    <row r="10383" spans="1:8">
      <c r="A10383" s="1383"/>
      <c r="E10383" s="1478"/>
      <c r="H10383" s="1478"/>
    </row>
    <row r="10384" spans="1:8">
      <c r="A10384" s="1383"/>
      <c r="E10384" s="1478"/>
      <c r="H10384" s="1478"/>
    </row>
    <row r="10385" spans="1:8">
      <c r="A10385" s="1383"/>
      <c r="E10385" s="1478"/>
      <c r="H10385" s="1478"/>
    </row>
    <row r="10386" spans="1:8">
      <c r="A10386" s="1383"/>
      <c r="E10386" s="1478"/>
      <c r="H10386" s="1478"/>
    </row>
    <row r="10387" spans="1:8">
      <c r="A10387" s="1383"/>
      <c r="E10387" s="1478"/>
      <c r="H10387" s="1478"/>
    </row>
    <row r="10388" spans="1:8">
      <c r="A10388" s="1383"/>
      <c r="E10388" s="1478"/>
      <c r="H10388" s="1478"/>
    </row>
    <row r="10389" spans="1:8">
      <c r="A10389" s="1383"/>
      <c r="E10389" s="1478"/>
      <c r="H10389" s="1478"/>
    </row>
    <row r="10390" spans="1:8">
      <c r="A10390" s="1383"/>
      <c r="E10390" s="1478"/>
      <c r="H10390" s="1478"/>
    </row>
    <row r="10391" spans="1:8">
      <c r="A10391" s="1383"/>
      <c r="E10391" s="1478"/>
      <c r="H10391" s="1478"/>
    </row>
    <row r="10392" spans="1:8">
      <c r="A10392" s="1383"/>
      <c r="E10392" s="1478"/>
      <c r="H10392" s="1478"/>
    </row>
    <row r="10393" spans="1:8">
      <c r="A10393" s="1383"/>
      <c r="E10393" s="1478"/>
      <c r="H10393" s="1478"/>
    </row>
    <row r="10394" spans="1:8">
      <c r="A10394" s="1383"/>
      <c r="E10394" s="1478"/>
      <c r="H10394" s="1478"/>
    </row>
    <row r="10395" spans="1:8">
      <c r="A10395" s="1383"/>
      <c r="E10395" s="1478"/>
      <c r="H10395" s="1478"/>
    </row>
    <row r="10396" spans="1:8">
      <c r="A10396" s="1383"/>
      <c r="E10396" s="1478"/>
      <c r="H10396" s="1478"/>
    </row>
    <row r="10397" spans="1:8">
      <c r="A10397" s="1383"/>
      <c r="E10397" s="1478"/>
      <c r="H10397" s="1478"/>
    </row>
    <row r="10398" spans="1:8">
      <c r="A10398" s="1383"/>
      <c r="E10398" s="1478"/>
      <c r="H10398" s="1478"/>
    </row>
    <row r="10399" spans="1:8">
      <c r="A10399" s="1383"/>
      <c r="E10399" s="1478"/>
      <c r="H10399" s="1478"/>
    </row>
    <row r="10400" spans="1:8">
      <c r="A10400" s="1383"/>
      <c r="E10400" s="1478"/>
      <c r="H10400" s="1478"/>
    </row>
    <row r="10401" spans="1:8">
      <c r="A10401" s="1383"/>
      <c r="E10401" s="1478"/>
      <c r="H10401" s="1478"/>
    </row>
    <row r="10402" spans="1:8">
      <c r="A10402" s="1383"/>
      <c r="E10402" s="1478"/>
      <c r="H10402" s="1478"/>
    </row>
    <row r="10403" spans="1:8">
      <c r="A10403" s="1383"/>
      <c r="E10403" s="1478"/>
      <c r="H10403" s="1478"/>
    </row>
    <row r="10404" spans="1:8">
      <c r="A10404" s="1383"/>
      <c r="E10404" s="1478"/>
      <c r="H10404" s="1478"/>
    </row>
    <row r="10405" spans="1:8">
      <c r="A10405" s="1383"/>
      <c r="E10405" s="1478"/>
      <c r="H10405" s="1478"/>
    </row>
    <row r="10406" spans="1:8">
      <c r="A10406" s="1383"/>
      <c r="E10406" s="1478"/>
      <c r="H10406" s="1478"/>
    </row>
    <row r="10407" spans="1:8">
      <c r="A10407" s="1383"/>
      <c r="E10407" s="1478"/>
      <c r="H10407" s="1478"/>
    </row>
    <row r="10408" spans="1:8">
      <c r="A10408" s="1383"/>
      <c r="E10408" s="1478"/>
      <c r="H10408" s="1478"/>
    </row>
    <row r="10409" spans="1:8">
      <c r="A10409" s="1383"/>
      <c r="E10409" s="1478"/>
      <c r="H10409" s="1478"/>
    </row>
    <row r="10410" spans="1:8">
      <c r="A10410" s="1383"/>
      <c r="E10410" s="1478"/>
      <c r="H10410" s="1478"/>
    </row>
    <row r="10411" spans="1:8">
      <c r="A10411" s="1383"/>
      <c r="E10411" s="1478"/>
      <c r="H10411" s="1478"/>
    </row>
    <row r="10412" spans="1:8">
      <c r="A10412" s="1383"/>
      <c r="E10412" s="1478"/>
      <c r="H10412" s="1478"/>
    </row>
    <row r="10413" spans="1:8">
      <c r="A10413" s="1383"/>
      <c r="E10413" s="1478"/>
      <c r="H10413" s="1478"/>
    </row>
    <row r="10414" spans="1:8">
      <c r="A10414" s="1383"/>
      <c r="E10414" s="1478"/>
      <c r="H10414" s="1478"/>
    </row>
    <row r="10415" spans="1:8">
      <c r="A10415" s="1383"/>
      <c r="E10415" s="1478"/>
      <c r="H10415" s="1478"/>
    </row>
    <row r="10416" spans="1:8">
      <c r="A10416" s="1383"/>
      <c r="E10416" s="1478"/>
      <c r="H10416" s="1478"/>
    </row>
    <row r="10417" spans="1:8">
      <c r="A10417" s="1383"/>
      <c r="E10417" s="1478"/>
      <c r="H10417" s="1478"/>
    </row>
    <row r="10418" spans="1:8">
      <c r="A10418" s="1383"/>
      <c r="E10418" s="1478"/>
      <c r="H10418" s="1478"/>
    </row>
    <row r="10419" spans="1:8">
      <c r="A10419" s="1383"/>
      <c r="E10419" s="1478"/>
      <c r="H10419" s="1478"/>
    </row>
    <row r="10420" spans="1:8">
      <c r="A10420" s="1383"/>
      <c r="E10420" s="1478"/>
      <c r="H10420" s="1478"/>
    </row>
    <row r="10421" spans="1:8">
      <c r="A10421" s="1383"/>
      <c r="E10421" s="1478"/>
      <c r="H10421" s="1478"/>
    </row>
    <row r="10422" spans="1:8">
      <c r="A10422" s="1383"/>
      <c r="E10422" s="1478"/>
      <c r="H10422" s="1478"/>
    </row>
    <row r="10423" spans="1:8">
      <c r="A10423" s="1383"/>
      <c r="E10423" s="1478"/>
      <c r="H10423" s="1478"/>
    </row>
    <row r="10424" spans="1:8">
      <c r="A10424" s="1383"/>
      <c r="E10424" s="1478"/>
      <c r="H10424" s="1478"/>
    </row>
    <row r="10425" spans="1:8">
      <c r="A10425" s="1383"/>
      <c r="E10425" s="1478"/>
      <c r="H10425" s="1478"/>
    </row>
    <row r="10426" spans="1:8">
      <c r="A10426" s="1383"/>
      <c r="E10426" s="1478"/>
      <c r="H10426" s="1478"/>
    </row>
    <row r="10427" spans="1:8">
      <c r="A10427" s="1383"/>
      <c r="E10427" s="1478"/>
      <c r="H10427" s="1478"/>
    </row>
    <row r="10428" spans="1:8">
      <c r="A10428" s="1383"/>
      <c r="E10428" s="1478"/>
      <c r="H10428" s="1478"/>
    </row>
    <row r="10429" spans="1:8">
      <c r="A10429" s="1383"/>
      <c r="E10429" s="1478"/>
      <c r="H10429" s="1478"/>
    </row>
    <row r="10430" spans="1:8">
      <c r="A10430" s="1383"/>
      <c r="E10430" s="1478"/>
      <c r="H10430" s="1478"/>
    </row>
    <row r="10431" spans="1:8">
      <c r="A10431" s="1383"/>
      <c r="E10431" s="1478"/>
      <c r="H10431" s="1478"/>
    </row>
    <row r="10432" spans="1:8">
      <c r="A10432" s="1383"/>
      <c r="E10432" s="1478"/>
      <c r="H10432" s="1478"/>
    </row>
    <row r="10433" spans="1:8">
      <c r="A10433" s="1383"/>
      <c r="E10433" s="1478"/>
      <c r="H10433" s="1478"/>
    </row>
    <row r="10434" spans="1:8">
      <c r="A10434" s="1383"/>
      <c r="E10434" s="1478"/>
      <c r="H10434" s="1478"/>
    </row>
    <row r="10435" spans="1:8">
      <c r="A10435" s="1383"/>
      <c r="E10435" s="1478"/>
      <c r="H10435" s="1478"/>
    </row>
    <row r="10436" spans="1:8">
      <c r="A10436" s="1383"/>
      <c r="E10436" s="1478"/>
      <c r="H10436" s="1478"/>
    </row>
    <row r="10437" spans="1:8">
      <c r="A10437" s="1383"/>
      <c r="E10437" s="1478"/>
      <c r="H10437" s="1478"/>
    </row>
    <row r="10438" spans="1:8">
      <c r="A10438" s="1383"/>
      <c r="E10438" s="1478"/>
      <c r="H10438" s="1478"/>
    </row>
    <row r="10439" spans="1:8">
      <c r="A10439" s="1383"/>
      <c r="E10439" s="1478"/>
      <c r="H10439" s="1478"/>
    </row>
    <row r="10440" spans="1:8">
      <c r="A10440" s="1383"/>
      <c r="E10440" s="1478"/>
      <c r="H10440" s="1478"/>
    </row>
    <row r="10441" spans="1:8">
      <c r="A10441" s="1383"/>
      <c r="E10441" s="1478"/>
      <c r="H10441" s="1478"/>
    </row>
    <row r="10442" spans="1:8">
      <c r="A10442" s="1383"/>
      <c r="E10442" s="1478"/>
      <c r="H10442" s="1478"/>
    </row>
    <row r="10443" spans="1:8">
      <c r="A10443" s="1383"/>
      <c r="E10443" s="1478"/>
      <c r="H10443" s="1478"/>
    </row>
    <row r="10444" spans="1:8">
      <c r="A10444" s="1383"/>
      <c r="E10444" s="1478"/>
      <c r="H10444" s="1478"/>
    </row>
    <row r="10445" spans="1:8">
      <c r="A10445" s="1383"/>
      <c r="E10445" s="1478"/>
      <c r="H10445" s="1478"/>
    </row>
    <row r="10446" spans="1:8">
      <c r="A10446" s="1383"/>
      <c r="E10446" s="1478"/>
      <c r="H10446" s="1478"/>
    </row>
    <row r="10447" spans="1:8">
      <c r="A10447" s="1383"/>
      <c r="E10447" s="1478"/>
      <c r="H10447" s="1478"/>
    </row>
    <row r="10448" spans="1:8">
      <c r="A10448" s="1383"/>
      <c r="E10448" s="1478"/>
      <c r="H10448" s="1478"/>
    </row>
    <row r="10449" spans="1:8">
      <c r="A10449" s="1383"/>
      <c r="E10449" s="1478"/>
      <c r="H10449" s="1478"/>
    </row>
    <row r="10450" spans="1:8">
      <c r="A10450" s="1383"/>
      <c r="E10450" s="1478"/>
      <c r="H10450" s="1478"/>
    </row>
    <row r="10451" spans="1:8">
      <c r="A10451" s="1383"/>
      <c r="E10451" s="1478"/>
      <c r="H10451" s="1478"/>
    </row>
    <row r="10452" spans="1:8">
      <c r="A10452" s="1383"/>
      <c r="E10452" s="1478"/>
      <c r="H10452" s="1478"/>
    </row>
    <row r="10453" spans="1:8">
      <c r="A10453" s="1383"/>
      <c r="E10453" s="1478"/>
      <c r="H10453" s="1478"/>
    </row>
    <row r="10454" spans="1:8">
      <c r="A10454" s="1383"/>
      <c r="E10454" s="1478"/>
      <c r="H10454" s="1478"/>
    </row>
    <row r="10455" spans="1:8">
      <c r="A10455" s="1383"/>
      <c r="E10455" s="1478"/>
      <c r="H10455" s="1478"/>
    </row>
    <row r="10456" spans="1:8">
      <c r="A10456" s="1383"/>
      <c r="E10456" s="1478"/>
      <c r="H10456" s="1478"/>
    </row>
    <row r="10457" spans="1:8">
      <c r="A10457" s="1383"/>
      <c r="E10457" s="1478"/>
      <c r="H10457" s="1478"/>
    </row>
    <row r="10458" spans="1:8">
      <c r="A10458" s="1383"/>
      <c r="E10458" s="1478"/>
      <c r="H10458" s="1478"/>
    </row>
    <row r="10459" spans="1:8">
      <c r="A10459" s="1383"/>
      <c r="E10459" s="1478"/>
      <c r="H10459" s="1478"/>
    </row>
    <row r="10460" spans="1:8">
      <c r="A10460" s="1383"/>
      <c r="E10460" s="1478"/>
      <c r="H10460" s="1478"/>
    </row>
    <row r="10461" spans="1:8">
      <c r="A10461" s="1383"/>
      <c r="E10461" s="1478"/>
      <c r="H10461" s="1478"/>
    </row>
    <row r="10462" spans="1:8">
      <c r="A10462" s="1383"/>
      <c r="E10462" s="1478"/>
      <c r="H10462" s="1478"/>
    </row>
    <row r="10463" spans="1:8">
      <c r="A10463" s="1383"/>
      <c r="E10463" s="1478"/>
      <c r="H10463" s="1478"/>
    </row>
    <row r="10464" spans="1:8">
      <c r="A10464" s="1383"/>
      <c r="E10464" s="1478"/>
      <c r="H10464" s="1478"/>
    </row>
    <row r="10465" spans="1:8">
      <c r="A10465" s="1383"/>
      <c r="E10465" s="1478"/>
      <c r="H10465" s="1478"/>
    </row>
    <row r="10466" spans="1:8">
      <c r="A10466" s="1383"/>
      <c r="E10466" s="1478"/>
      <c r="H10466" s="1478"/>
    </row>
    <row r="10467" spans="1:8">
      <c r="A10467" s="1383"/>
      <c r="E10467" s="1478"/>
      <c r="H10467" s="1478"/>
    </row>
    <row r="10468" spans="1:8">
      <c r="A10468" s="1383"/>
      <c r="E10468" s="1478"/>
      <c r="H10468" s="1478"/>
    </row>
    <row r="10469" spans="1:8">
      <c r="A10469" s="1383"/>
      <c r="E10469" s="1478"/>
      <c r="H10469" s="1478"/>
    </row>
    <row r="10470" spans="1:8">
      <c r="A10470" s="1383"/>
      <c r="E10470" s="1478"/>
      <c r="H10470" s="1478"/>
    </row>
    <row r="10471" spans="1:8">
      <c r="A10471" s="1383"/>
      <c r="E10471" s="1478"/>
      <c r="H10471" s="1478"/>
    </row>
    <row r="10472" spans="1:8">
      <c r="A10472" s="1383"/>
      <c r="E10472" s="1478"/>
      <c r="H10472" s="1478"/>
    </row>
    <row r="10473" spans="1:8">
      <c r="A10473" s="1383"/>
      <c r="E10473" s="1478"/>
      <c r="H10473" s="1478"/>
    </row>
    <row r="10474" spans="1:8">
      <c r="A10474" s="1383"/>
      <c r="E10474" s="1478"/>
      <c r="H10474" s="1478"/>
    </row>
    <row r="10475" spans="1:8">
      <c r="A10475" s="1383"/>
      <c r="E10475" s="1478"/>
      <c r="H10475" s="1478"/>
    </row>
    <row r="10476" spans="1:8">
      <c r="A10476" s="1383"/>
      <c r="E10476" s="1478"/>
      <c r="H10476" s="1478"/>
    </row>
    <row r="10477" spans="1:8">
      <c r="A10477" s="1383"/>
      <c r="E10477" s="1478"/>
      <c r="H10477" s="1478"/>
    </row>
    <row r="10478" spans="1:8">
      <c r="A10478" s="1383"/>
      <c r="E10478" s="1478"/>
      <c r="H10478" s="1478"/>
    </row>
    <row r="10479" spans="1:8">
      <c r="A10479" s="1383"/>
      <c r="E10479" s="1478"/>
      <c r="H10479" s="1478"/>
    </row>
    <row r="10480" spans="1:8">
      <c r="A10480" s="1383"/>
      <c r="E10480" s="1478"/>
      <c r="H10480" s="1478"/>
    </row>
    <row r="10481" spans="1:8">
      <c r="A10481" s="1383"/>
      <c r="E10481" s="1478"/>
      <c r="H10481" s="1478"/>
    </row>
    <row r="10482" spans="1:8">
      <c r="A10482" s="1383"/>
      <c r="E10482" s="1478"/>
      <c r="H10482" s="1478"/>
    </row>
    <row r="10483" spans="1:8">
      <c r="A10483" s="1383"/>
      <c r="E10483" s="1478"/>
      <c r="H10483" s="1478"/>
    </row>
    <row r="10484" spans="1:8">
      <c r="A10484" s="1383"/>
      <c r="E10484" s="1478"/>
      <c r="H10484" s="1478"/>
    </row>
    <row r="10485" spans="1:8">
      <c r="A10485" s="1383"/>
      <c r="E10485" s="1478"/>
      <c r="H10485" s="1478"/>
    </row>
    <row r="10486" spans="1:8">
      <c r="A10486" s="1383"/>
      <c r="E10486" s="1478"/>
      <c r="H10486" s="1478"/>
    </row>
    <row r="10487" spans="1:8">
      <c r="A10487" s="1383"/>
      <c r="E10487" s="1478"/>
      <c r="H10487" s="1478"/>
    </row>
    <row r="10488" spans="1:8">
      <c r="A10488" s="1383"/>
      <c r="E10488" s="1478"/>
      <c r="H10488" s="1478"/>
    </row>
    <row r="10489" spans="1:8">
      <c r="A10489" s="1383"/>
      <c r="E10489" s="1478"/>
      <c r="H10489" s="1478"/>
    </row>
    <row r="10490" spans="1:8">
      <c r="A10490" s="1383"/>
      <c r="E10490" s="1478"/>
      <c r="H10490" s="1478"/>
    </row>
    <row r="10491" spans="1:8">
      <c r="A10491" s="1383"/>
      <c r="E10491" s="1478"/>
      <c r="H10491" s="1478"/>
    </row>
    <row r="10492" spans="1:8">
      <c r="A10492" s="1383"/>
      <c r="E10492" s="1478"/>
      <c r="H10492" s="1478"/>
    </row>
    <row r="10493" spans="1:8">
      <c r="A10493" s="1383"/>
      <c r="E10493" s="1478"/>
      <c r="H10493" s="1478"/>
    </row>
    <row r="10494" spans="1:8">
      <c r="A10494" s="1383"/>
      <c r="E10494" s="1478"/>
      <c r="H10494" s="1478"/>
    </row>
    <row r="10495" spans="1:8">
      <c r="A10495" s="1383"/>
      <c r="E10495" s="1478"/>
      <c r="H10495" s="1478"/>
    </row>
    <row r="10496" spans="1:8">
      <c r="A10496" s="1383"/>
      <c r="E10496" s="1478"/>
      <c r="H10496" s="1478"/>
    </row>
    <row r="10497" spans="1:8">
      <c r="A10497" s="1383"/>
      <c r="E10497" s="1478"/>
      <c r="H10497" s="1478"/>
    </row>
    <row r="10498" spans="1:8">
      <c r="A10498" s="1383"/>
      <c r="E10498" s="1478"/>
      <c r="H10498" s="1478"/>
    </row>
    <row r="10499" spans="1:8">
      <c r="A10499" s="1383"/>
      <c r="E10499" s="1478"/>
      <c r="H10499" s="1478"/>
    </row>
    <row r="10500" spans="1:8">
      <c r="A10500" s="1383"/>
      <c r="E10500" s="1478"/>
      <c r="H10500" s="1478"/>
    </row>
    <row r="10501" spans="1:8">
      <c r="A10501" s="1383"/>
      <c r="E10501" s="1478"/>
      <c r="H10501" s="1478"/>
    </row>
    <row r="10502" spans="1:8">
      <c r="A10502" s="1383"/>
      <c r="E10502" s="1478"/>
      <c r="H10502" s="1478"/>
    </row>
    <row r="10503" spans="1:8">
      <c r="A10503" s="1383"/>
      <c r="E10503" s="1478"/>
      <c r="H10503" s="1478"/>
    </row>
    <row r="10504" spans="1:8">
      <c r="A10504" s="1383"/>
      <c r="E10504" s="1478"/>
      <c r="H10504" s="1478"/>
    </row>
    <row r="10505" spans="1:8">
      <c r="A10505" s="1383"/>
      <c r="E10505" s="1478"/>
      <c r="H10505" s="1478"/>
    </row>
    <row r="10506" spans="1:8">
      <c r="A10506" s="1383"/>
      <c r="E10506" s="1478"/>
      <c r="H10506" s="1478"/>
    </row>
    <row r="10507" spans="1:8">
      <c r="A10507" s="1383"/>
      <c r="E10507" s="1478"/>
      <c r="H10507" s="1478"/>
    </row>
    <row r="10508" spans="1:8">
      <c r="A10508" s="1383"/>
      <c r="E10508" s="1478"/>
      <c r="H10508" s="1478"/>
    </row>
    <row r="10509" spans="1:8">
      <c r="A10509" s="1383"/>
      <c r="E10509" s="1478"/>
      <c r="H10509" s="1478"/>
    </row>
    <row r="10510" spans="1:8">
      <c r="A10510" s="1383"/>
      <c r="E10510" s="1478"/>
      <c r="H10510" s="1478"/>
    </row>
    <row r="10511" spans="1:8">
      <c r="A10511" s="1383"/>
      <c r="E10511" s="1478"/>
      <c r="H10511" s="1478"/>
    </row>
    <row r="10512" spans="1:8">
      <c r="A10512" s="1383"/>
      <c r="E10512" s="1478"/>
      <c r="H10512" s="1478"/>
    </row>
    <row r="10513" spans="1:8">
      <c r="A10513" s="1383"/>
      <c r="E10513" s="1478"/>
      <c r="H10513" s="1478"/>
    </row>
    <row r="10514" spans="1:8">
      <c r="A10514" s="1383"/>
      <c r="E10514" s="1478"/>
      <c r="H10514" s="1478"/>
    </row>
    <row r="10515" spans="1:8">
      <c r="A10515" s="1383"/>
      <c r="E10515" s="1478"/>
      <c r="H10515" s="1478"/>
    </row>
    <row r="10516" spans="1:8">
      <c r="A10516" s="1383"/>
      <c r="E10516" s="1478"/>
      <c r="H10516" s="1478"/>
    </row>
    <row r="10517" spans="1:8">
      <c r="A10517" s="1383"/>
      <c r="E10517" s="1478"/>
      <c r="H10517" s="1478"/>
    </row>
    <row r="10518" spans="1:8">
      <c r="A10518" s="1383"/>
      <c r="E10518" s="1478"/>
      <c r="H10518" s="1478"/>
    </row>
    <row r="10519" spans="1:8">
      <c r="A10519" s="1383"/>
      <c r="E10519" s="1478"/>
      <c r="H10519" s="1478"/>
    </row>
    <row r="10520" spans="1:8">
      <c r="A10520" s="1383"/>
      <c r="E10520" s="1478"/>
      <c r="H10520" s="1478"/>
    </row>
    <row r="10521" spans="1:8">
      <c r="A10521" s="1383"/>
      <c r="E10521" s="1478"/>
      <c r="H10521" s="1478"/>
    </row>
    <row r="10522" spans="1:8">
      <c r="A10522" s="1383"/>
      <c r="E10522" s="1478"/>
      <c r="H10522" s="1478"/>
    </row>
    <row r="10523" spans="1:8">
      <c r="A10523" s="1383"/>
      <c r="E10523" s="1478"/>
      <c r="H10523" s="1478"/>
    </row>
    <row r="10524" spans="1:8">
      <c r="A10524" s="1383"/>
      <c r="E10524" s="1478"/>
      <c r="H10524" s="1478"/>
    </row>
    <row r="10525" spans="1:8">
      <c r="A10525" s="1383"/>
      <c r="E10525" s="1478"/>
      <c r="H10525" s="1478"/>
    </row>
    <row r="10526" spans="1:8">
      <c r="A10526" s="1383"/>
      <c r="E10526" s="1478"/>
      <c r="H10526" s="1478"/>
    </row>
    <row r="10527" spans="1:8">
      <c r="A10527" s="1383"/>
      <c r="E10527" s="1478"/>
      <c r="H10527" s="1478"/>
    </row>
    <row r="10528" spans="1:8">
      <c r="A10528" s="1383"/>
      <c r="E10528" s="1478"/>
      <c r="H10528" s="1478"/>
    </row>
    <row r="10529" spans="1:8">
      <c r="A10529" s="1383"/>
      <c r="E10529" s="1478"/>
      <c r="H10529" s="1478"/>
    </row>
    <row r="10530" spans="1:8">
      <c r="A10530" s="1383"/>
      <c r="E10530" s="1478"/>
      <c r="H10530" s="1478"/>
    </row>
    <row r="10531" spans="1:8">
      <c r="A10531" s="1383"/>
      <c r="E10531" s="1478"/>
      <c r="H10531" s="1478"/>
    </row>
    <row r="10532" spans="1:8">
      <c r="A10532" s="1383"/>
      <c r="E10532" s="1478"/>
      <c r="H10532" s="1478"/>
    </row>
    <row r="10533" spans="1:8">
      <c r="A10533" s="1383"/>
      <c r="E10533" s="1478"/>
      <c r="H10533" s="1478"/>
    </row>
    <row r="10534" spans="1:8">
      <c r="A10534" s="1383"/>
      <c r="E10534" s="1478"/>
      <c r="H10534" s="1478"/>
    </row>
    <row r="10535" spans="1:8">
      <c r="A10535" s="1383"/>
      <c r="E10535" s="1478"/>
      <c r="H10535" s="1478"/>
    </row>
    <row r="10536" spans="1:8">
      <c r="A10536" s="1383"/>
      <c r="E10536" s="1478"/>
      <c r="H10536" s="1478"/>
    </row>
    <row r="10537" spans="1:8">
      <c r="A10537" s="1383"/>
      <c r="E10537" s="1478"/>
      <c r="H10537" s="1478"/>
    </row>
    <row r="10538" spans="1:8">
      <c r="A10538" s="1383"/>
      <c r="E10538" s="1478"/>
      <c r="H10538" s="1478"/>
    </row>
    <row r="10539" spans="1:8">
      <c r="A10539" s="1383"/>
      <c r="E10539" s="1478"/>
      <c r="H10539" s="1478"/>
    </row>
    <row r="10540" spans="1:8">
      <c r="A10540" s="1383"/>
      <c r="E10540" s="1478"/>
      <c r="H10540" s="1478"/>
    </row>
    <row r="10541" spans="1:8">
      <c r="A10541" s="1383"/>
      <c r="E10541" s="1478"/>
      <c r="H10541" s="1478"/>
    </row>
    <row r="10542" spans="1:8">
      <c r="A10542" s="1383"/>
      <c r="E10542" s="1478"/>
      <c r="H10542" s="1478"/>
    </row>
    <row r="10543" spans="1:8">
      <c r="A10543" s="1383"/>
      <c r="E10543" s="1478"/>
      <c r="H10543" s="1478"/>
    </row>
    <row r="10544" spans="1:8">
      <c r="A10544" s="1383"/>
      <c r="E10544" s="1478"/>
      <c r="H10544" s="1478"/>
    </row>
    <row r="10545" spans="1:8">
      <c r="A10545" s="1383"/>
      <c r="E10545" s="1478"/>
      <c r="H10545" s="1478"/>
    </row>
    <row r="10546" spans="1:8">
      <c r="A10546" s="1383"/>
      <c r="E10546" s="1478"/>
      <c r="H10546" s="1478"/>
    </row>
    <row r="10547" spans="1:8">
      <c r="A10547" s="1383"/>
      <c r="E10547" s="1478"/>
      <c r="H10547" s="1478"/>
    </row>
    <row r="10548" spans="1:8">
      <c r="A10548" s="1383"/>
      <c r="E10548" s="1478"/>
      <c r="H10548" s="1478"/>
    </row>
    <row r="10549" spans="1:8">
      <c r="A10549" s="1383"/>
      <c r="E10549" s="1478"/>
      <c r="H10549" s="1478"/>
    </row>
    <row r="10550" spans="1:8">
      <c r="A10550" s="1383"/>
      <c r="E10550" s="1478"/>
      <c r="H10550" s="1478"/>
    </row>
    <row r="10551" spans="1:8">
      <c r="A10551" s="1383"/>
      <c r="E10551" s="1478"/>
      <c r="H10551" s="1478"/>
    </row>
    <row r="10552" spans="1:8">
      <c r="A10552" s="1383"/>
      <c r="E10552" s="1478"/>
      <c r="H10552" s="1478"/>
    </row>
    <row r="10553" spans="1:8">
      <c r="A10553" s="1383"/>
      <c r="E10553" s="1478"/>
      <c r="H10553" s="1478"/>
    </row>
    <row r="10554" spans="1:8">
      <c r="A10554" s="1383"/>
      <c r="E10554" s="1478"/>
      <c r="H10554" s="1478"/>
    </row>
    <row r="10555" spans="1:8">
      <c r="A10555" s="1383"/>
      <c r="E10555" s="1478"/>
      <c r="H10555" s="1478"/>
    </row>
    <row r="10556" spans="1:8">
      <c r="A10556" s="1383"/>
      <c r="E10556" s="1478"/>
      <c r="H10556" s="1478"/>
    </row>
    <row r="10557" spans="1:8">
      <c r="A10557" s="1383"/>
      <c r="E10557" s="1478"/>
      <c r="H10557" s="1478"/>
    </row>
    <row r="10558" spans="1:8">
      <c r="A10558" s="1383"/>
      <c r="E10558" s="1478"/>
      <c r="H10558" s="1478"/>
    </row>
    <row r="10559" spans="1:8">
      <c r="A10559" s="1383"/>
      <c r="E10559" s="1478"/>
      <c r="H10559" s="1478"/>
    </row>
    <row r="10560" spans="1:8">
      <c r="A10560" s="1383"/>
      <c r="E10560" s="1478"/>
      <c r="H10560" s="1478"/>
    </row>
    <row r="10561" spans="1:8">
      <c r="A10561" s="1383"/>
      <c r="E10561" s="1478"/>
      <c r="H10561" s="1478"/>
    </row>
    <row r="10562" spans="1:8">
      <c r="A10562" s="1383"/>
      <c r="E10562" s="1478"/>
      <c r="H10562" s="1478"/>
    </row>
    <row r="10563" spans="1:8">
      <c r="A10563" s="1383"/>
      <c r="E10563" s="1478"/>
      <c r="H10563" s="1478"/>
    </row>
    <row r="10564" spans="1:8">
      <c r="A10564" s="1383"/>
      <c r="E10564" s="1478"/>
      <c r="H10564" s="1478"/>
    </row>
    <row r="10565" spans="1:8">
      <c r="A10565" s="1383"/>
      <c r="E10565" s="1478"/>
      <c r="H10565" s="1478"/>
    </row>
    <row r="10566" spans="1:8">
      <c r="A10566" s="1383"/>
      <c r="E10566" s="1478"/>
      <c r="H10566" s="1478"/>
    </row>
    <row r="10567" spans="1:8">
      <c r="A10567" s="1383"/>
      <c r="E10567" s="1478"/>
      <c r="H10567" s="1478"/>
    </row>
    <row r="10568" spans="1:8">
      <c r="A10568" s="1383"/>
      <c r="E10568" s="1478"/>
      <c r="H10568" s="1478"/>
    </row>
    <row r="10569" spans="1:8">
      <c r="A10569" s="1383"/>
      <c r="E10569" s="1478"/>
      <c r="H10569" s="1478"/>
    </row>
    <row r="10570" spans="1:8">
      <c r="A10570" s="1383"/>
      <c r="E10570" s="1478"/>
      <c r="H10570" s="1478"/>
    </row>
    <row r="10571" spans="1:8">
      <c r="A10571" s="1383"/>
      <c r="E10571" s="1478"/>
      <c r="H10571" s="1478"/>
    </row>
    <row r="10572" spans="1:8">
      <c r="A10572" s="1383"/>
      <c r="E10572" s="1478"/>
      <c r="H10572" s="1478"/>
    </row>
    <row r="10573" spans="1:8">
      <c r="A10573" s="1383"/>
      <c r="E10573" s="1478"/>
      <c r="H10573" s="1478"/>
    </row>
    <row r="10574" spans="1:8">
      <c r="A10574" s="1383"/>
      <c r="E10574" s="1478"/>
      <c r="H10574" s="1478"/>
    </row>
    <row r="10575" spans="1:8">
      <c r="A10575" s="1383"/>
      <c r="E10575" s="1478"/>
      <c r="H10575" s="1478"/>
    </row>
    <row r="10576" spans="1:8">
      <c r="A10576" s="1383"/>
      <c r="E10576" s="1478"/>
      <c r="H10576" s="1478"/>
    </row>
    <row r="10577" spans="1:8">
      <c r="A10577" s="1383"/>
      <c r="E10577" s="1478"/>
      <c r="H10577" s="1478"/>
    </row>
    <row r="10578" spans="1:8">
      <c r="A10578" s="1383"/>
      <c r="E10578" s="1478"/>
      <c r="H10578" s="1478"/>
    </row>
    <row r="10579" spans="1:8">
      <c r="A10579" s="1383"/>
      <c r="E10579" s="1478"/>
      <c r="H10579" s="1478"/>
    </row>
    <row r="10580" spans="1:8">
      <c r="A10580" s="1383"/>
      <c r="E10580" s="1478"/>
      <c r="H10580" s="1478"/>
    </row>
    <row r="10581" spans="1:8">
      <c r="A10581" s="1383"/>
      <c r="E10581" s="1478"/>
      <c r="H10581" s="1478"/>
    </row>
    <row r="10582" spans="1:8">
      <c r="A10582" s="1383"/>
      <c r="E10582" s="1478"/>
      <c r="H10582" s="1478"/>
    </row>
    <row r="10583" spans="1:8">
      <c r="A10583" s="1383"/>
      <c r="E10583" s="1478"/>
      <c r="H10583" s="1478"/>
    </row>
    <row r="10584" spans="1:8">
      <c r="A10584" s="1383"/>
      <c r="E10584" s="1478"/>
      <c r="H10584" s="1478"/>
    </row>
    <row r="10585" spans="1:8">
      <c r="A10585" s="1383"/>
      <c r="E10585" s="1478"/>
      <c r="H10585" s="1478"/>
    </row>
    <row r="10586" spans="1:8">
      <c r="A10586" s="1383"/>
      <c r="E10586" s="1478"/>
      <c r="H10586" s="1478"/>
    </row>
    <row r="10587" spans="1:8">
      <c r="A10587" s="1383"/>
      <c r="E10587" s="1478"/>
      <c r="H10587" s="1478"/>
    </row>
    <row r="10588" spans="1:8">
      <c r="A10588" s="1383"/>
      <c r="E10588" s="1478"/>
      <c r="H10588" s="1478"/>
    </row>
    <row r="10589" spans="1:8">
      <c r="A10589" s="1383"/>
      <c r="E10589" s="1478"/>
      <c r="H10589" s="1478"/>
    </row>
    <row r="10590" spans="1:8">
      <c r="A10590" s="1383"/>
      <c r="E10590" s="1478"/>
      <c r="H10590" s="1478"/>
    </row>
    <row r="10591" spans="1:8">
      <c r="A10591" s="1383"/>
      <c r="E10591" s="1478"/>
      <c r="H10591" s="1478"/>
    </row>
    <row r="10592" spans="1:8">
      <c r="A10592" s="1383"/>
      <c r="E10592" s="1478"/>
      <c r="H10592" s="1478"/>
    </row>
    <row r="10593" spans="1:8">
      <c r="A10593" s="1383"/>
      <c r="E10593" s="1478"/>
      <c r="H10593" s="1478"/>
    </row>
    <row r="10594" spans="1:8">
      <c r="A10594" s="1383"/>
      <c r="E10594" s="1478"/>
      <c r="H10594" s="1478"/>
    </row>
    <row r="10595" spans="1:8">
      <c r="A10595" s="1383"/>
      <c r="E10595" s="1478"/>
      <c r="H10595" s="1478"/>
    </row>
    <row r="10596" spans="1:8">
      <c r="A10596" s="1383"/>
      <c r="E10596" s="1478"/>
      <c r="H10596" s="1478"/>
    </row>
    <row r="10597" spans="1:8">
      <c r="A10597" s="1383"/>
      <c r="E10597" s="1478"/>
      <c r="H10597" s="1478"/>
    </row>
    <row r="10598" spans="1:8">
      <c r="A10598" s="1383"/>
      <c r="E10598" s="1478"/>
      <c r="H10598" s="1478"/>
    </row>
    <row r="10599" spans="1:8">
      <c r="A10599" s="1383"/>
      <c r="E10599" s="1478"/>
      <c r="H10599" s="1478"/>
    </row>
    <row r="10600" spans="1:8">
      <c r="A10600" s="1383"/>
      <c r="E10600" s="1478"/>
      <c r="H10600" s="1478"/>
    </row>
    <row r="10601" spans="1:8">
      <c r="A10601" s="1383"/>
      <c r="E10601" s="1478"/>
      <c r="H10601" s="1478"/>
    </row>
    <row r="10602" spans="1:8">
      <c r="A10602" s="1383"/>
      <c r="E10602" s="1478"/>
      <c r="H10602" s="1478"/>
    </row>
    <row r="10603" spans="1:8">
      <c r="A10603" s="1383"/>
      <c r="E10603" s="1478"/>
      <c r="H10603" s="1478"/>
    </row>
    <row r="10604" spans="1:8">
      <c r="A10604" s="1383"/>
      <c r="E10604" s="1478"/>
      <c r="H10604" s="1478"/>
    </row>
    <row r="10605" spans="1:8">
      <c r="A10605" s="1383"/>
      <c r="E10605" s="1478"/>
      <c r="H10605" s="1478"/>
    </row>
    <row r="10606" spans="1:8">
      <c r="A10606" s="1383"/>
      <c r="E10606" s="1478"/>
      <c r="H10606" s="1478"/>
    </row>
    <row r="10607" spans="1:8">
      <c r="A10607" s="1383"/>
      <c r="E10607" s="1478"/>
      <c r="H10607" s="1478"/>
    </row>
    <row r="10608" spans="1:8">
      <c r="A10608" s="1383"/>
      <c r="E10608" s="1478"/>
      <c r="H10608" s="1478"/>
    </row>
    <row r="10609" spans="1:8">
      <c r="A10609" s="1383"/>
      <c r="E10609" s="1478"/>
      <c r="H10609" s="1478"/>
    </row>
    <row r="10610" spans="1:8">
      <c r="A10610" s="1383"/>
      <c r="E10610" s="1478"/>
      <c r="H10610" s="1478"/>
    </row>
    <row r="10611" spans="1:8">
      <c r="A10611" s="1383"/>
      <c r="E10611" s="1478"/>
      <c r="H10611" s="1478"/>
    </row>
    <row r="10612" spans="1:8">
      <c r="A10612" s="1383"/>
      <c r="E10612" s="1478"/>
      <c r="H10612" s="1478"/>
    </row>
    <row r="10613" spans="1:8">
      <c r="A10613" s="1383"/>
      <c r="E10613" s="1478"/>
      <c r="H10613" s="1478"/>
    </row>
    <row r="10614" spans="1:8">
      <c r="A10614" s="1383"/>
      <c r="E10614" s="1478"/>
      <c r="H10614" s="1478"/>
    </row>
    <row r="10615" spans="1:8">
      <c r="A10615" s="1383"/>
      <c r="E10615" s="1478"/>
      <c r="H10615" s="1478"/>
    </row>
    <row r="10616" spans="1:8">
      <c r="A10616" s="1383"/>
      <c r="E10616" s="1478"/>
      <c r="H10616" s="1478"/>
    </row>
    <row r="10617" spans="1:8">
      <c r="A10617" s="1383"/>
      <c r="E10617" s="1478"/>
      <c r="H10617" s="1478"/>
    </row>
    <row r="10618" spans="1:8">
      <c r="A10618" s="1383"/>
      <c r="E10618" s="1478"/>
      <c r="H10618" s="1478"/>
    </row>
    <row r="10619" spans="1:8">
      <c r="A10619" s="1383"/>
      <c r="E10619" s="1478"/>
      <c r="H10619" s="1478"/>
    </row>
    <row r="10620" spans="1:8">
      <c r="A10620" s="1383"/>
      <c r="E10620" s="1478"/>
      <c r="H10620" s="1478"/>
    </row>
    <row r="10621" spans="1:8">
      <c r="A10621" s="1383"/>
      <c r="E10621" s="1478"/>
      <c r="H10621" s="1478"/>
    </row>
    <row r="10622" spans="1:8">
      <c r="A10622" s="1383"/>
      <c r="E10622" s="1478"/>
      <c r="H10622" s="1478"/>
    </row>
    <row r="10623" spans="1:8">
      <c r="A10623" s="1383"/>
      <c r="E10623" s="1478"/>
      <c r="H10623" s="1478"/>
    </row>
    <row r="10624" spans="1:8">
      <c r="A10624" s="1383"/>
      <c r="E10624" s="1478"/>
      <c r="H10624" s="1478"/>
    </row>
    <row r="10625" spans="1:8">
      <c r="A10625" s="1383"/>
      <c r="E10625" s="1478"/>
      <c r="H10625" s="1478"/>
    </row>
    <row r="10626" spans="1:8">
      <c r="A10626" s="1383"/>
      <c r="E10626" s="1478"/>
      <c r="H10626" s="1478"/>
    </row>
    <row r="10627" spans="1:8">
      <c r="A10627" s="1383"/>
      <c r="E10627" s="1478"/>
      <c r="H10627" s="1478"/>
    </row>
    <row r="10628" spans="1:8">
      <c r="A10628" s="1383"/>
      <c r="E10628" s="1478"/>
      <c r="H10628" s="1478"/>
    </row>
    <row r="10629" spans="1:8">
      <c r="A10629" s="1383"/>
      <c r="E10629" s="1478"/>
      <c r="H10629" s="1478"/>
    </row>
    <row r="10630" spans="1:8">
      <c r="A10630" s="1383"/>
      <c r="E10630" s="1478"/>
      <c r="H10630" s="1478"/>
    </row>
    <row r="10631" spans="1:8">
      <c r="A10631" s="1383"/>
      <c r="E10631" s="1478"/>
      <c r="H10631" s="1478"/>
    </row>
    <row r="10632" spans="1:8">
      <c r="A10632" s="1383"/>
      <c r="E10632" s="1478"/>
      <c r="H10632" s="1478"/>
    </row>
    <row r="10633" spans="1:8">
      <c r="A10633" s="1383"/>
      <c r="E10633" s="1478"/>
      <c r="H10633" s="1478"/>
    </row>
    <row r="10634" spans="1:8">
      <c r="A10634" s="1383"/>
      <c r="E10634" s="1478"/>
      <c r="H10634" s="1478"/>
    </row>
    <row r="10635" spans="1:8">
      <c r="A10635" s="1383"/>
      <c r="E10635" s="1478"/>
      <c r="H10635" s="1478"/>
    </row>
    <row r="10636" spans="1:8">
      <c r="A10636" s="1383"/>
      <c r="E10636" s="1478"/>
      <c r="H10636" s="1478"/>
    </row>
    <row r="10637" spans="1:8">
      <c r="A10637" s="1383"/>
      <c r="E10637" s="1478"/>
      <c r="H10637" s="1478"/>
    </row>
    <row r="10638" spans="1:8">
      <c r="A10638" s="1383"/>
      <c r="E10638" s="1478"/>
      <c r="H10638" s="1478"/>
    </row>
    <row r="10639" spans="1:8">
      <c r="A10639" s="1383"/>
      <c r="E10639" s="1478"/>
      <c r="H10639" s="1478"/>
    </row>
    <row r="10640" spans="1:8">
      <c r="A10640" s="1383"/>
      <c r="E10640" s="1478"/>
      <c r="H10640" s="1478"/>
    </row>
    <row r="10641" spans="1:8">
      <c r="A10641" s="1383"/>
      <c r="E10641" s="1478"/>
      <c r="H10641" s="1478"/>
    </row>
    <row r="10642" spans="1:8">
      <c r="A10642" s="1383"/>
      <c r="E10642" s="1478"/>
      <c r="H10642" s="1478"/>
    </row>
    <row r="10643" spans="1:8">
      <c r="A10643" s="1383"/>
      <c r="E10643" s="1478"/>
      <c r="H10643" s="1478"/>
    </row>
    <row r="10644" spans="1:8">
      <c r="A10644" s="1383"/>
      <c r="E10644" s="1478"/>
      <c r="H10644" s="1478"/>
    </row>
    <row r="10645" spans="1:8">
      <c r="A10645" s="1383"/>
      <c r="E10645" s="1478"/>
      <c r="H10645" s="1478"/>
    </row>
    <row r="10646" spans="1:8">
      <c r="A10646" s="1383"/>
      <c r="E10646" s="1478"/>
      <c r="H10646" s="1478"/>
    </row>
    <row r="10647" spans="1:8">
      <c r="A10647" s="1383"/>
      <c r="E10647" s="1478"/>
      <c r="H10647" s="1478"/>
    </row>
    <row r="10648" spans="1:8">
      <c r="A10648" s="1383"/>
      <c r="E10648" s="1478"/>
      <c r="H10648" s="1478"/>
    </row>
    <row r="10649" spans="1:8">
      <c r="A10649" s="1383"/>
      <c r="E10649" s="1478"/>
      <c r="H10649" s="1478"/>
    </row>
    <row r="10650" spans="1:8">
      <c r="A10650" s="1383"/>
      <c r="E10650" s="1478"/>
      <c r="H10650" s="1478"/>
    </row>
    <row r="10651" spans="1:8">
      <c r="A10651" s="1383"/>
      <c r="E10651" s="1478"/>
      <c r="H10651" s="1478"/>
    </row>
    <row r="10652" spans="1:8">
      <c r="A10652" s="1383"/>
      <c r="E10652" s="1478"/>
      <c r="H10652" s="1478"/>
    </row>
    <row r="10653" spans="1:8">
      <c r="A10653" s="1383"/>
      <c r="E10653" s="1478"/>
      <c r="H10653" s="1478"/>
    </row>
    <row r="10654" spans="1:8">
      <c r="A10654" s="1383"/>
      <c r="E10654" s="1478"/>
      <c r="H10654" s="1478"/>
    </row>
    <row r="10655" spans="1:8">
      <c r="A10655" s="1383"/>
      <c r="E10655" s="1478"/>
      <c r="H10655" s="1478"/>
    </row>
    <row r="10656" spans="1:8">
      <c r="A10656" s="1383"/>
      <c r="E10656" s="1478"/>
      <c r="H10656" s="1478"/>
    </row>
    <row r="10657" spans="1:8">
      <c r="A10657" s="1383"/>
      <c r="E10657" s="1478"/>
      <c r="H10657" s="1478"/>
    </row>
    <row r="10658" spans="1:8">
      <c r="A10658" s="1383"/>
      <c r="E10658" s="1478"/>
      <c r="H10658" s="1478"/>
    </row>
    <row r="10659" spans="1:8">
      <c r="A10659" s="1383"/>
      <c r="E10659" s="1478"/>
      <c r="H10659" s="1478"/>
    </row>
    <row r="10660" spans="1:8">
      <c r="A10660" s="1383"/>
      <c r="E10660" s="1478"/>
      <c r="H10660" s="1478"/>
    </row>
    <row r="10661" spans="1:8">
      <c r="A10661" s="1383"/>
      <c r="E10661" s="1478"/>
      <c r="H10661" s="1478"/>
    </row>
    <row r="10662" spans="1:8">
      <c r="A10662" s="1383"/>
      <c r="E10662" s="1478"/>
      <c r="H10662" s="1478"/>
    </row>
    <row r="10663" spans="1:8">
      <c r="A10663" s="1383"/>
      <c r="E10663" s="1478"/>
      <c r="H10663" s="1478"/>
    </row>
    <row r="10664" spans="1:8">
      <c r="A10664" s="1383"/>
      <c r="E10664" s="1478"/>
      <c r="H10664" s="1478"/>
    </row>
    <row r="10665" spans="1:8">
      <c r="A10665" s="1383"/>
      <c r="E10665" s="1478"/>
      <c r="H10665" s="1478"/>
    </row>
    <row r="10666" spans="1:8">
      <c r="A10666" s="1383"/>
      <c r="E10666" s="1478"/>
      <c r="H10666" s="1478"/>
    </row>
    <row r="10667" spans="1:8">
      <c r="A10667" s="1383"/>
      <c r="E10667" s="1478"/>
      <c r="H10667" s="1478"/>
    </row>
    <row r="10668" spans="1:8">
      <c r="A10668" s="1383"/>
      <c r="E10668" s="1478"/>
      <c r="H10668" s="1478"/>
    </row>
    <row r="10669" spans="1:8">
      <c r="A10669" s="1383"/>
      <c r="E10669" s="1478"/>
      <c r="H10669" s="1478"/>
    </row>
    <row r="10670" spans="1:8">
      <c r="A10670" s="1383"/>
      <c r="E10670" s="1478"/>
      <c r="H10670" s="1478"/>
    </row>
    <row r="10671" spans="1:8">
      <c r="A10671" s="1383"/>
      <c r="E10671" s="1478"/>
      <c r="H10671" s="1478"/>
    </row>
    <row r="10672" spans="1:8">
      <c r="A10672" s="1383"/>
      <c r="E10672" s="1478"/>
      <c r="H10672" s="1478"/>
    </row>
    <row r="10673" spans="1:8">
      <c r="A10673" s="1383"/>
      <c r="E10673" s="1478"/>
      <c r="H10673" s="1478"/>
    </row>
    <row r="10674" spans="1:8">
      <c r="A10674" s="1383"/>
      <c r="E10674" s="1478"/>
      <c r="H10674" s="1478"/>
    </row>
    <row r="10675" spans="1:8">
      <c r="A10675" s="1383"/>
      <c r="E10675" s="1478"/>
      <c r="H10675" s="1478"/>
    </row>
    <row r="10676" spans="1:8">
      <c r="A10676" s="1383"/>
      <c r="E10676" s="1478"/>
      <c r="H10676" s="1478"/>
    </row>
    <row r="10677" spans="1:8">
      <c r="A10677" s="1383"/>
      <c r="E10677" s="1478"/>
      <c r="H10677" s="1478"/>
    </row>
    <row r="10678" spans="1:8">
      <c r="A10678" s="1383"/>
      <c r="E10678" s="1478"/>
      <c r="H10678" s="1478"/>
    </row>
    <row r="10679" spans="1:8">
      <c r="A10679" s="1383"/>
      <c r="E10679" s="1478"/>
      <c r="H10679" s="1478"/>
    </row>
    <row r="10680" spans="1:8">
      <c r="A10680" s="1383"/>
      <c r="E10680" s="1478"/>
      <c r="H10680" s="1478"/>
    </row>
    <row r="10681" spans="1:8">
      <c r="A10681" s="1383"/>
      <c r="E10681" s="1478"/>
      <c r="H10681" s="1478"/>
    </row>
    <row r="10682" spans="1:8">
      <c r="A10682" s="1383"/>
      <c r="E10682" s="1478"/>
      <c r="H10682" s="1478"/>
    </row>
    <row r="10683" spans="1:8">
      <c r="A10683" s="1383"/>
      <c r="E10683" s="1478"/>
      <c r="H10683" s="1478"/>
    </row>
    <row r="10684" spans="1:8">
      <c r="A10684" s="1383"/>
      <c r="E10684" s="1478"/>
      <c r="H10684" s="1478"/>
    </row>
    <row r="10685" spans="1:8">
      <c r="A10685" s="1383"/>
      <c r="E10685" s="1478"/>
      <c r="H10685" s="1478"/>
    </row>
    <row r="10686" spans="1:8">
      <c r="A10686" s="1383"/>
      <c r="E10686" s="1478"/>
      <c r="H10686" s="1478"/>
    </row>
    <row r="10687" spans="1:8">
      <c r="A10687" s="1383"/>
      <c r="E10687" s="1478"/>
      <c r="H10687" s="1478"/>
    </row>
    <row r="10688" spans="1:8">
      <c r="A10688" s="1383"/>
      <c r="E10688" s="1478"/>
      <c r="H10688" s="1478"/>
    </row>
    <row r="10689" spans="1:8">
      <c r="A10689" s="1383"/>
      <c r="E10689" s="1478"/>
      <c r="H10689" s="1478"/>
    </row>
    <row r="10690" spans="1:8">
      <c r="A10690" s="1383"/>
      <c r="E10690" s="1478"/>
      <c r="H10690" s="1478"/>
    </row>
    <row r="10691" spans="1:8">
      <c r="A10691" s="1383"/>
      <c r="E10691" s="1478"/>
      <c r="H10691" s="1478"/>
    </row>
    <row r="10692" spans="1:8">
      <c r="A10692" s="1383"/>
      <c r="E10692" s="1478"/>
      <c r="H10692" s="1478"/>
    </row>
    <row r="10693" spans="1:8">
      <c r="A10693" s="1383"/>
      <c r="E10693" s="1478"/>
      <c r="H10693" s="1478"/>
    </row>
    <row r="10694" spans="1:8">
      <c r="A10694" s="1383"/>
      <c r="E10694" s="1478"/>
      <c r="H10694" s="1478"/>
    </row>
    <row r="10695" spans="1:8">
      <c r="A10695" s="1383"/>
      <c r="E10695" s="1478"/>
      <c r="H10695" s="1478"/>
    </row>
    <row r="10696" spans="1:8">
      <c r="A10696" s="1383"/>
      <c r="E10696" s="1478"/>
      <c r="H10696" s="1478"/>
    </row>
    <row r="10697" spans="1:8">
      <c r="A10697" s="1383"/>
      <c r="E10697" s="1478"/>
      <c r="H10697" s="1478"/>
    </row>
    <row r="10698" spans="1:8">
      <c r="A10698" s="1383"/>
      <c r="E10698" s="1478"/>
      <c r="H10698" s="1478"/>
    </row>
    <row r="10699" spans="1:8">
      <c r="A10699" s="1383"/>
      <c r="E10699" s="1478"/>
      <c r="H10699" s="1478"/>
    </row>
    <row r="10700" spans="1:8">
      <c r="A10700" s="1383"/>
      <c r="E10700" s="1478"/>
      <c r="H10700" s="1478"/>
    </row>
    <row r="10701" spans="1:8">
      <c r="A10701" s="1383"/>
      <c r="E10701" s="1478"/>
      <c r="H10701" s="1478"/>
    </row>
    <row r="10702" spans="1:8">
      <c r="A10702" s="1383"/>
      <c r="E10702" s="1478"/>
      <c r="H10702" s="1478"/>
    </row>
    <row r="10703" spans="1:8">
      <c r="A10703" s="1383"/>
      <c r="E10703" s="1478"/>
      <c r="H10703" s="1478"/>
    </row>
    <row r="10704" spans="1:8">
      <c r="A10704" s="1383"/>
      <c r="E10704" s="1478"/>
      <c r="H10704" s="1478"/>
    </row>
    <row r="10705" spans="1:8">
      <c r="A10705" s="1383"/>
      <c r="E10705" s="1478"/>
      <c r="H10705" s="1478"/>
    </row>
    <row r="10706" spans="1:8">
      <c r="A10706" s="1383"/>
      <c r="E10706" s="1478"/>
      <c r="H10706" s="1478"/>
    </row>
    <row r="10707" spans="1:8">
      <c r="A10707" s="1383"/>
      <c r="E10707" s="1478"/>
      <c r="H10707" s="1478"/>
    </row>
    <row r="10708" spans="1:8">
      <c r="A10708" s="1383"/>
      <c r="E10708" s="1478"/>
      <c r="H10708" s="1478"/>
    </row>
    <row r="10709" spans="1:8">
      <c r="A10709" s="1383"/>
      <c r="E10709" s="1478"/>
      <c r="H10709" s="1478"/>
    </row>
    <row r="10710" spans="1:8">
      <c r="A10710" s="1383"/>
      <c r="E10710" s="1478"/>
      <c r="H10710" s="1478"/>
    </row>
    <row r="10711" spans="1:8">
      <c r="A10711" s="1383"/>
      <c r="E10711" s="1478"/>
      <c r="H10711" s="1478"/>
    </row>
    <row r="10712" spans="1:8">
      <c r="A10712" s="1383"/>
      <c r="E10712" s="1478"/>
      <c r="H10712" s="1478"/>
    </row>
    <row r="10713" spans="1:8">
      <c r="A10713" s="1383"/>
      <c r="E10713" s="1478"/>
      <c r="H10713" s="1478"/>
    </row>
    <row r="10714" spans="1:8">
      <c r="A10714" s="1383"/>
      <c r="E10714" s="1478"/>
      <c r="H10714" s="1478"/>
    </row>
    <row r="10715" spans="1:8">
      <c r="A10715" s="1383"/>
      <c r="E10715" s="1478"/>
      <c r="H10715" s="1478"/>
    </row>
    <row r="10716" spans="1:8">
      <c r="A10716" s="1383"/>
      <c r="E10716" s="1478"/>
      <c r="H10716" s="1478"/>
    </row>
    <row r="10717" spans="1:8">
      <c r="A10717" s="1383"/>
      <c r="E10717" s="1478"/>
      <c r="H10717" s="1478"/>
    </row>
    <row r="10718" spans="1:8">
      <c r="A10718" s="1383"/>
      <c r="E10718" s="1478"/>
      <c r="H10718" s="1478"/>
    </row>
    <row r="10719" spans="1:8">
      <c r="A10719" s="1383"/>
      <c r="E10719" s="1478"/>
      <c r="H10719" s="1478"/>
    </row>
    <row r="10720" spans="1:8">
      <c r="A10720" s="1383"/>
      <c r="E10720" s="1478"/>
      <c r="H10720" s="1478"/>
    </row>
    <row r="10721" spans="1:8">
      <c r="A10721" s="1383"/>
      <c r="E10721" s="1478"/>
      <c r="H10721" s="1478"/>
    </row>
    <row r="10722" spans="1:8">
      <c r="A10722" s="1383"/>
      <c r="E10722" s="1478"/>
      <c r="H10722" s="1478"/>
    </row>
    <row r="10723" spans="1:8">
      <c r="A10723" s="1383"/>
      <c r="E10723" s="1478"/>
      <c r="H10723" s="1478"/>
    </row>
    <row r="10724" spans="1:8">
      <c r="A10724" s="1383"/>
      <c r="E10724" s="1478"/>
      <c r="H10724" s="1478"/>
    </row>
    <row r="10725" spans="1:8">
      <c r="A10725" s="1383"/>
      <c r="E10725" s="1478"/>
      <c r="H10725" s="1478"/>
    </row>
    <row r="10726" spans="1:8">
      <c r="A10726" s="1383"/>
      <c r="E10726" s="1478"/>
      <c r="H10726" s="1478"/>
    </row>
    <row r="10727" spans="1:8">
      <c r="A10727" s="1383"/>
      <c r="E10727" s="1478"/>
      <c r="H10727" s="1478"/>
    </row>
    <row r="10728" spans="1:8">
      <c r="A10728" s="1383"/>
      <c r="E10728" s="1478"/>
      <c r="H10728" s="1478"/>
    </row>
    <row r="10729" spans="1:8">
      <c r="A10729" s="1383"/>
      <c r="E10729" s="1478"/>
      <c r="H10729" s="1478"/>
    </row>
    <row r="10730" spans="1:8">
      <c r="A10730" s="1383"/>
      <c r="E10730" s="1478"/>
      <c r="H10730" s="1478"/>
    </row>
    <row r="10731" spans="1:8">
      <c r="A10731" s="1383"/>
      <c r="E10731" s="1478"/>
      <c r="H10731" s="1478"/>
    </row>
    <row r="10732" spans="1:8">
      <c r="A10732" s="1383"/>
      <c r="E10732" s="1478"/>
      <c r="H10732" s="1478"/>
    </row>
    <row r="10733" spans="1:8">
      <c r="A10733" s="1383"/>
      <c r="E10733" s="1478"/>
      <c r="H10733" s="1478"/>
    </row>
    <row r="10734" spans="1:8">
      <c r="A10734" s="1383"/>
      <c r="E10734" s="1478"/>
      <c r="H10734" s="1478"/>
    </row>
    <row r="10735" spans="1:8">
      <c r="A10735" s="1383"/>
      <c r="E10735" s="1478"/>
      <c r="H10735" s="1478"/>
    </row>
    <row r="10736" spans="1:8">
      <c r="A10736" s="1383"/>
      <c r="E10736" s="1478"/>
      <c r="H10736" s="1478"/>
    </row>
    <row r="10737" spans="1:8">
      <c r="A10737" s="1383"/>
      <c r="E10737" s="1478"/>
      <c r="H10737" s="1478"/>
    </row>
    <row r="10738" spans="1:8">
      <c r="A10738" s="1383"/>
      <c r="E10738" s="1478"/>
      <c r="H10738" s="1478"/>
    </row>
    <row r="10739" spans="1:8">
      <c r="A10739" s="1383"/>
      <c r="E10739" s="1478"/>
      <c r="H10739" s="1478"/>
    </row>
    <row r="10740" spans="1:8">
      <c r="A10740" s="1383"/>
      <c r="E10740" s="1478"/>
      <c r="H10740" s="1478"/>
    </row>
    <row r="10741" spans="1:8">
      <c r="A10741" s="1383"/>
      <c r="E10741" s="1478"/>
      <c r="H10741" s="1478"/>
    </row>
    <row r="10742" spans="1:8">
      <c r="A10742" s="1383"/>
      <c r="E10742" s="1478"/>
      <c r="H10742" s="1478"/>
    </row>
    <row r="10743" spans="1:8">
      <c r="A10743" s="1383"/>
      <c r="E10743" s="1478"/>
      <c r="H10743" s="1478"/>
    </row>
    <row r="10744" spans="1:8">
      <c r="A10744" s="1383"/>
      <c r="E10744" s="1478"/>
      <c r="H10744" s="1478"/>
    </row>
    <row r="10745" spans="1:8">
      <c r="A10745" s="1383"/>
      <c r="E10745" s="1478"/>
      <c r="H10745" s="1478"/>
    </row>
    <row r="10746" spans="1:8">
      <c r="A10746" s="1383"/>
      <c r="E10746" s="1478"/>
      <c r="H10746" s="1478"/>
    </row>
    <row r="10747" spans="1:8">
      <c r="A10747" s="1383"/>
      <c r="E10747" s="1478"/>
      <c r="H10747" s="1478"/>
    </row>
    <row r="10748" spans="1:8">
      <c r="A10748" s="1383"/>
      <c r="E10748" s="1478"/>
      <c r="H10748" s="1478"/>
    </row>
    <row r="10749" spans="1:8">
      <c r="A10749" s="1383"/>
      <c r="E10749" s="1478"/>
      <c r="H10749" s="1478"/>
    </row>
    <row r="10750" spans="1:8">
      <c r="A10750" s="1383"/>
      <c r="E10750" s="1478"/>
      <c r="H10750" s="1478"/>
    </row>
    <row r="10751" spans="1:8">
      <c r="A10751" s="1383"/>
      <c r="E10751" s="1478"/>
      <c r="H10751" s="1478"/>
    </row>
    <row r="10752" spans="1:8">
      <c r="A10752" s="1383"/>
      <c r="E10752" s="1478"/>
      <c r="H10752" s="1478"/>
    </row>
    <row r="10753" spans="1:8">
      <c r="A10753" s="1383"/>
      <c r="E10753" s="1478"/>
      <c r="H10753" s="1478"/>
    </row>
    <row r="10754" spans="1:8">
      <c r="A10754" s="1383"/>
      <c r="E10754" s="1478"/>
      <c r="H10754" s="1478"/>
    </row>
    <row r="10755" spans="1:8">
      <c r="A10755" s="1383"/>
      <c r="E10755" s="1478"/>
      <c r="H10755" s="1478"/>
    </row>
    <row r="10756" spans="1:8">
      <c r="A10756" s="1383"/>
      <c r="E10756" s="1478"/>
      <c r="H10756" s="1478"/>
    </row>
    <row r="10757" spans="1:8">
      <c r="A10757" s="1383"/>
      <c r="E10757" s="1478"/>
      <c r="H10757" s="1478"/>
    </row>
    <row r="10758" spans="1:8">
      <c r="A10758" s="1383"/>
      <c r="E10758" s="1478"/>
      <c r="H10758" s="1478"/>
    </row>
    <row r="10759" spans="1:8">
      <c r="A10759" s="1383"/>
      <c r="E10759" s="1478"/>
      <c r="H10759" s="1478"/>
    </row>
    <row r="10760" spans="1:8">
      <c r="A10760" s="1383"/>
      <c r="E10760" s="1478"/>
      <c r="H10760" s="1478"/>
    </row>
    <row r="10761" spans="1:8">
      <c r="A10761" s="1383"/>
      <c r="E10761" s="1478"/>
      <c r="H10761" s="1478"/>
    </row>
    <row r="10762" spans="1:8">
      <c r="A10762" s="1383"/>
      <c r="E10762" s="1478"/>
      <c r="H10762" s="1478"/>
    </row>
    <row r="10763" spans="1:8">
      <c r="A10763" s="1383"/>
      <c r="E10763" s="1478"/>
      <c r="H10763" s="1478"/>
    </row>
    <row r="10764" spans="1:8">
      <c r="A10764" s="1383"/>
      <c r="E10764" s="1478"/>
      <c r="H10764" s="1478"/>
    </row>
    <row r="10765" spans="1:8">
      <c r="A10765" s="1383"/>
      <c r="E10765" s="1478"/>
      <c r="H10765" s="1478"/>
    </row>
    <row r="10766" spans="1:8">
      <c r="A10766" s="1383"/>
      <c r="E10766" s="1478"/>
      <c r="H10766" s="1478"/>
    </row>
    <row r="10767" spans="1:8">
      <c r="A10767" s="1383"/>
      <c r="E10767" s="1478"/>
      <c r="H10767" s="1478"/>
    </row>
    <row r="10768" spans="1:8">
      <c r="A10768" s="1383"/>
      <c r="E10768" s="1478"/>
      <c r="H10768" s="1478"/>
    </row>
    <row r="10769" spans="1:8">
      <c r="A10769" s="1383"/>
      <c r="E10769" s="1478"/>
      <c r="H10769" s="1478"/>
    </row>
    <row r="10770" spans="1:8">
      <c r="A10770" s="1383"/>
      <c r="E10770" s="1478"/>
      <c r="H10770" s="1478"/>
    </row>
    <row r="10771" spans="1:8">
      <c r="A10771" s="1383"/>
      <c r="E10771" s="1478"/>
      <c r="H10771" s="1478"/>
    </row>
    <row r="10772" spans="1:8">
      <c r="A10772" s="1383"/>
      <c r="E10772" s="1478"/>
      <c r="H10772" s="1478"/>
    </row>
    <row r="10773" spans="1:8">
      <c r="A10773" s="1383"/>
      <c r="E10773" s="1478"/>
      <c r="H10773" s="1478"/>
    </row>
    <row r="10774" spans="1:8">
      <c r="A10774" s="1383"/>
      <c r="E10774" s="1478"/>
      <c r="H10774" s="1478"/>
    </row>
    <row r="10775" spans="1:8">
      <c r="A10775" s="1383"/>
      <c r="E10775" s="1478"/>
      <c r="H10775" s="1478"/>
    </row>
    <row r="10776" spans="1:8">
      <c r="A10776" s="1383"/>
      <c r="E10776" s="1478"/>
      <c r="H10776" s="1478"/>
    </row>
    <row r="10777" spans="1:8">
      <c r="A10777" s="1383"/>
      <c r="E10777" s="1478"/>
      <c r="H10777" s="1478"/>
    </row>
    <row r="10778" spans="1:8">
      <c r="A10778" s="1383"/>
      <c r="E10778" s="1478"/>
      <c r="H10778" s="1478"/>
    </row>
    <row r="10779" spans="1:8">
      <c r="A10779" s="1383"/>
      <c r="E10779" s="1478"/>
      <c r="H10779" s="1478"/>
    </row>
    <row r="10780" spans="1:8">
      <c r="A10780" s="1383"/>
      <c r="E10780" s="1478"/>
      <c r="H10780" s="1478"/>
    </row>
    <row r="10781" spans="1:8">
      <c r="A10781" s="1383"/>
      <c r="E10781" s="1478"/>
      <c r="H10781" s="1478"/>
    </row>
    <row r="10782" spans="1:8">
      <c r="A10782" s="1383"/>
      <c r="E10782" s="1478"/>
      <c r="H10782" s="1478"/>
    </row>
    <row r="10783" spans="1:8">
      <c r="A10783" s="1383"/>
      <c r="E10783" s="1478"/>
      <c r="H10783" s="1478"/>
    </row>
    <row r="10784" spans="1:8">
      <c r="A10784" s="1383"/>
      <c r="E10784" s="1478"/>
      <c r="H10784" s="1478"/>
    </row>
    <row r="10785" spans="1:8">
      <c r="A10785" s="1383"/>
      <c r="E10785" s="1478"/>
      <c r="H10785" s="1478"/>
    </row>
    <row r="10786" spans="1:8">
      <c r="A10786" s="1383"/>
      <c r="E10786" s="1478"/>
      <c r="H10786" s="1478"/>
    </row>
    <row r="10787" spans="1:8">
      <c r="A10787" s="1383"/>
      <c r="E10787" s="1478"/>
      <c r="H10787" s="1478"/>
    </row>
    <row r="10788" spans="1:8">
      <c r="A10788" s="1383"/>
      <c r="E10788" s="1478"/>
      <c r="H10788" s="1478"/>
    </row>
    <row r="10789" spans="1:8">
      <c r="A10789" s="1383"/>
      <c r="E10789" s="1478"/>
      <c r="H10789" s="1478"/>
    </row>
    <row r="10790" spans="1:8">
      <c r="A10790" s="1383"/>
      <c r="E10790" s="1478"/>
      <c r="H10790" s="1478"/>
    </row>
    <row r="10791" spans="1:8">
      <c r="A10791" s="1383"/>
      <c r="E10791" s="1478"/>
      <c r="H10791" s="1478"/>
    </row>
    <row r="10792" spans="1:8">
      <c r="A10792" s="1383"/>
      <c r="E10792" s="1478"/>
      <c r="H10792" s="1478"/>
    </row>
    <row r="10793" spans="1:8">
      <c r="A10793" s="1383"/>
      <c r="E10793" s="1478"/>
      <c r="H10793" s="1478"/>
    </row>
    <row r="10794" spans="1:8">
      <c r="A10794" s="1383"/>
      <c r="E10794" s="1478"/>
      <c r="H10794" s="1478"/>
    </row>
    <row r="10795" spans="1:8">
      <c r="A10795" s="1383"/>
      <c r="E10795" s="1478"/>
      <c r="H10795" s="1478"/>
    </row>
    <row r="10796" spans="1:8">
      <c r="A10796" s="1383"/>
      <c r="E10796" s="1478"/>
      <c r="H10796" s="1478"/>
    </row>
    <row r="10797" spans="1:8">
      <c r="A10797" s="1383"/>
      <c r="E10797" s="1478"/>
      <c r="H10797" s="1478"/>
    </row>
    <row r="10798" spans="1:8">
      <c r="A10798" s="1383"/>
      <c r="E10798" s="1478"/>
      <c r="H10798" s="1478"/>
    </row>
    <row r="10799" spans="1:8">
      <c r="A10799" s="1383"/>
      <c r="E10799" s="1478"/>
      <c r="H10799" s="1478"/>
    </row>
    <row r="10800" spans="1:8">
      <c r="A10800" s="1383"/>
      <c r="E10800" s="1478"/>
      <c r="H10800" s="1478"/>
    </row>
    <row r="10801" spans="1:8">
      <c r="A10801" s="1383"/>
      <c r="E10801" s="1478"/>
      <c r="H10801" s="1478"/>
    </row>
    <row r="10802" spans="1:8">
      <c r="A10802" s="1383"/>
      <c r="E10802" s="1478"/>
      <c r="H10802" s="1478"/>
    </row>
    <row r="10803" spans="1:8">
      <c r="A10803" s="1383"/>
      <c r="E10803" s="1478"/>
      <c r="H10803" s="1478"/>
    </row>
    <row r="10804" spans="1:8">
      <c r="A10804" s="1383"/>
      <c r="E10804" s="1478"/>
      <c r="H10804" s="1478"/>
    </row>
    <row r="10805" spans="1:8">
      <c r="A10805" s="1383"/>
      <c r="E10805" s="1478"/>
      <c r="H10805" s="1478"/>
    </row>
    <row r="10806" spans="1:8">
      <c r="A10806" s="1383"/>
      <c r="E10806" s="1478"/>
      <c r="H10806" s="1478"/>
    </row>
    <row r="10807" spans="1:8">
      <c r="A10807" s="1383"/>
      <c r="E10807" s="1478"/>
      <c r="H10807" s="1478"/>
    </row>
    <row r="10808" spans="1:8">
      <c r="A10808" s="1383"/>
      <c r="E10808" s="1478"/>
      <c r="H10808" s="1478"/>
    </row>
    <row r="10809" spans="1:8">
      <c r="A10809" s="1383"/>
      <c r="E10809" s="1478"/>
      <c r="H10809" s="1478"/>
    </row>
    <row r="10810" spans="1:8">
      <c r="A10810" s="1383"/>
      <c r="E10810" s="1478"/>
      <c r="H10810" s="1478"/>
    </row>
    <row r="10811" spans="1:8">
      <c r="A10811" s="1383"/>
      <c r="E10811" s="1478"/>
      <c r="H10811" s="1478"/>
    </row>
    <row r="10812" spans="1:8">
      <c r="A10812" s="1383"/>
      <c r="E10812" s="1478"/>
      <c r="H10812" s="1478"/>
    </row>
    <row r="10813" spans="1:8">
      <c r="A10813" s="1383"/>
      <c r="E10813" s="1478"/>
      <c r="H10813" s="1478"/>
    </row>
    <row r="10814" spans="1:8">
      <c r="A10814" s="1383"/>
      <c r="E10814" s="1478"/>
      <c r="H10814" s="1478"/>
    </row>
    <row r="10815" spans="1:8">
      <c r="A10815" s="1383"/>
      <c r="E10815" s="1478"/>
      <c r="H10815" s="1478"/>
    </row>
    <row r="10816" spans="1:8">
      <c r="A10816" s="1383"/>
      <c r="E10816" s="1478"/>
      <c r="H10816" s="1478"/>
    </row>
    <row r="10817" spans="1:8">
      <c r="A10817" s="1383"/>
      <c r="E10817" s="1478"/>
      <c r="H10817" s="1478"/>
    </row>
    <row r="10818" spans="1:8">
      <c r="A10818" s="1383"/>
      <c r="E10818" s="1478"/>
      <c r="H10818" s="1478"/>
    </row>
    <row r="10819" spans="1:8">
      <c r="A10819" s="1383"/>
      <c r="E10819" s="1478"/>
      <c r="H10819" s="1478"/>
    </row>
    <row r="10820" spans="1:8">
      <c r="A10820" s="1383"/>
      <c r="E10820" s="1478"/>
      <c r="H10820" s="1478"/>
    </row>
    <row r="10821" spans="1:8">
      <c r="A10821" s="1383"/>
      <c r="E10821" s="1478"/>
      <c r="H10821" s="1478"/>
    </row>
    <row r="10822" spans="1:8">
      <c r="A10822" s="1383"/>
      <c r="E10822" s="1478"/>
      <c r="H10822" s="1478"/>
    </row>
    <row r="10823" spans="1:8">
      <c r="A10823" s="1383"/>
      <c r="E10823" s="1478"/>
      <c r="H10823" s="1478"/>
    </row>
    <row r="10824" spans="1:8">
      <c r="A10824" s="1383"/>
      <c r="E10824" s="1478"/>
      <c r="H10824" s="1478"/>
    </row>
    <row r="10825" spans="1:8">
      <c r="A10825" s="1383"/>
      <c r="E10825" s="1478"/>
      <c r="H10825" s="1478"/>
    </row>
    <row r="10826" spans="1:8">
      <c r="A10826" s="1383"/>
      <c r="E10826" s="1478"/>
      <c r="H10826" s="1478"/>
    </row>
    <row r="10827" spans="1:8">
      <c r="A10827" s="1383"/>
      <c r="E10827" s="1478"/>
      <c r="H10827" s="1478"/>
    </row>
    <row r="10828" spans="1:8">
      <c r="A10828" s="1383"/>
      <c r="E10828" s="1478"/>
      <c r="H10828" s="1478"/>
    </row>
    <row r="10829" spans="1:8">
      <c r="A10829" s="1383"/>
      <c r="E10829" s="1478"/>
      <c r="H10829" s="1478"/>
    </row>
    <row r="10830" spans="1:8">
      <c r="A10830" s="1383"/>
      <c r="E10830" s="1478"/>
      <c r="H10830" s="1478"/>
    </row>
    <row r="10831" spans="1:8">
      <c r="A10831" s="1383"/>
      <c r="E10831" s="1478"/>
      <c r="H10831" s="1478"/>
    </row>
    <row r="10832" spans="1:8">
      <c r="A10832" s="1383"/>
      <c r="E10832" s="1478"/>
      <c r="H10832" s="1478"/>
    </row>
    <row r="10833" spans="1:8">
      <c r="A10833" s="1383"/>
      <c r="E10833" s="1478"/>
      <c r="H10833" s="1478"/>
    </row>
    <row r="10834" spans="1:8">
      <c r="A10834" s="1383"/>
      <c r="E10834" s="1478"/>
      <c r="H10834" s="1478"/>
    </row>
    <row r="10835" spans="1:8">
      <c r="A10835" s="1383"/>
      <c r="E10835" s="1478"/>
      <c r="H10835" s="1478"/>
    </row>
    <row r="10836" spans="1:8">
      <c r="A10836" s="1383"/>
      <c r="E10836" s="1478"/>
      <c r="H10836" s="1478"/>
    </row>
    <row r="10837" spans="1:8">
      <c r="A10837" s="1383"/>
      <c r="E10837" s="1478"/>
      <c r="H10837" s="1478"/>
    </row>
    <row r="10838" spans="1:8">
      <c r="A10838" s="1383"/>
      <c r="E10838" s="1478"/>
      <c r="H10838" s="1478"/>
    </row>
    <row r="10839" spans="1:8">
      <c r="A10839" s="1383"/>
      <c r="E10839" s="1478"/>
      <c r="H10839" s="1478"/>
    </row>
    <row r="10840" spans="1:8">
      <c r="A10840" s="1383"/>
      <c r="E10840" s="1478"/>
      <c r="H10840" s="1478"/>
    </row>
    <row r="10841" spans="1:8">
      <c r="A10841" s="1383"/>
      <c r="E10841" s="1478"/>
      <c r="H10841" s="1478"/>
    </row>
    <row r="10842" spans="1:8">
      <c r="A10842" s="1383"/>
      <c r="E10842" s="1478"/>
      <c r="H10842" s="1478"/>
    </row>
    <row r="10843" spans="1:8">
      <c r="A10843" s="1383"/>
      <c r="E10843" s="1478"/>
      <c r="H10843" s="1478"/>
    </row>
    <row r="10844" spans="1:8">
      <c r="A10844" s="1383"/>
      <c r="E10844" s="1478"/>
      <c r="H10844" s="1478"/>
    </row>
    <row r="10845" spans="1:8">
      <c r="A10845" s="1383"/>
      <c r="E10845" s="1478"/>
      <c r="H10845" s="1478"/>
    </row>
    <row r="10846" spans="1:8">
      <c r="A10846" s="1383"/>
      <c r="E10846" s="1478"/>
      <c r="H10846" s="1478"/>
    </row>
    <row r="10847" spans="1:8">
      <c r="A10847" s="1383"/>
      <c r="E10847" s="1478"/>
      <c r="H10847" s="1478"/>
    </row>
    <row r="10848" spans="1:8">
      <c r="A10848" s="1383"/>
      <c r="E10848" s="1478"/>
      <c r="H10848" s="1478"/>
    </row>
    <row r="10849" spans="1:8">
      <c r="A10849" s="1383"/>
      <c r="E10849" s="1478"/>
      <c r="H10849" s="1478"/>
    </row>
    <row r="10850" spans="1:8">
      <c r="A10850" s="1383"/>
      <c r="E10850" s="1478"/>
      <c r="H10850" s="1478"/>
    </row>
    <row r="10851" spans="1:8">
      <c r="A10851" s="1383"/>
      <c r="E10851" s="1478"/>
      <c r="H10851" s="1478"/>
    </row>
    <row r="10852" spans="1:8">
      <c r="A10852" s="1383"/>
      <c r="E10852" s="1478"/>
      <c r="H10852" s="1478"/>
    </row>
    <row r="10853" spans="1:8">
      <c r="A10853" s="1383"/>
      <c r="E10853" s="1478"/>
      <c r="H10853" s="1478"/>
    </row>
    <row r="10854" spans="1:8">
      <c r="A10854" s="1383"/>
      <c r="E10854" s="1478"/>
      <c r="H10854" s="1478"/>
    </row>
    <row r="10855" spans="1:8">
      <c r="A10855" s="1383"/>
      <c r="E10855" s="1478"/>
      <c r="H10855" s="1478"/>
    </row>
    <row r="10856" spans="1:8">
      <c r="A10856" s="1383"/>
      <c r="E10856" s="1478"/>
      <c r="H10856" s="1478"/>
    </row>
    <row r="10857" spans="1:8">
      <c r="A10857" s="1383"/>
      <c r="E10857" s="1478"/>
      <c r="H10857" s="1478"/>
    </row>
    <row r="10858" spans="1:8">
      <c r="A10858" s="1383"/>
      <c r="E10858" s="1478"/>
      <c r="H10858" s="1478"/>
    </row>
    <row r="10859" spans="1:8">
      <c r="A10859" s="1383"/>
      <c r="E10859" s="1478"/>
      <c r="H10859" s="1478"/>
    </row>
    <row r="10860" spans="1:8">
      <c r="A10860" s="1383"/>
      <c r="E10860" s="1478"/>
      <c r="H10860" s="1478"/>
    </row>
    <row r="10861" spans="1:8">
      <c r="A10861" s="1383"/>
      <c r="E10861" s="1478"/>
      <c r="H10861" s="1478"/>
    </row>
    <row r="10862" spans="1:8">
      <c r="A10862" s="1383"/>
      <c r="E10862" s="1478"/>
      <c r="H10862" s="1478"/>
    </row>
    <row r="10863" spans="1:8">
      <c r="A10863" s="1383"/>
      <c r="E10863" s="1478"/>
      <c r="H10863" s="1478"/>
    </row>
    <row r="10864" spans="1:8">
      <c r="A10864" s="1383"/>
      <c r="E10864" s="1478"/>
      <c r="H10864" s="1478"/>
    </row>
    <row r="10865" spans="1:8">
      <c r="A10865" s="1383"/>
      <c r="E10865" s="1478"/>
      <c r="H10865" s="1478"/>
    </row>
    <row r="10866" spans="1:8">
      <c r="A10866" s="1383"/>
      <c r="E10866" s="1478"/>
      <c r="H10866" s="1478"/>
    </row>
    <row r="10867" spans="1:8">
      <c r="A10867" s="1383"/>
      <c r="E10867" s="1478"/>
      <c r="H10867" s="1478"/>
    </row>
    <row r="10868" spans="1:8">
      <c r="A10868" s="1383"/>
      <c r="E10868" s="1478"/>
      <c r="H10868" s="1478"/>
    </row>
    <row r="10869" spans="1:8">
      <c r="A10869" s="1383"/>
      <c r="E10869" s="1478"/>
      <c r="H10869" s="1478"/>
    </row>
    <row r="10870" spans="1:8">
      <c r="A10870" s="1383"/>
      <c r="E10870" s="1478"/>
      <c r="H10870" s="1478"/>
    </row>
    <row r="10871" spans="1:8">
      <c r="A10871" s="1383"/>
      <c r="E10871" s="1478"/>
      <c r="H10871" s="1478"/>
    </row>
    <row r="10872" spans="1:8">
      <c r="A10872" s="1383"/>
      <c r="E10872" s="1478"/>
      <c r="H10872" s="1478"/>
    </row>
    <row r="10873" spans="1:8">
      <c r="A10873" s="1383"/>
      <c r="E10873" s="1478"/>
      <c r="H10873" s="1478"/>
    </row>
    <row r="10874" spans="1:8">
      <c r="A10874" s="1383"/>
      <c r="E10874" s="1478"/>
      <c r="H10874" s="1478"/>
    </row>
    <row r="10875" spans="1:8">
      <c r="A10875" s="1383"/>
      <c r="E10875" s="1478"/>
      <c r="H10875" s="1478"/>
    </row>
    <row r="10876" spans="1:8">
      <c r="A10876" s="1383"/>
      <c r="E10876" s="1478"/>
      <c r="H10876" s="1478"/>
    </row>
    <row r="10877" spans="1:8">
      <c r="A10877" s="1383"/>
      <c r="E10877" s="1478"/>
      <c r="H10877" s="1478"/>
    </row>
    <row r="10878" spans="1:8">
      <c r="A10878" s="1383"/>
      <c r="E10878" s="1478"/>
      <c r="H10878" s="1478"/>
    </row>
    <row r="10879" spans="1:8">
      <c r="A10879" s="1383"/>
      <c r="E10879" s="1478"/>
      <c r="H10879" s="1478"/>
    </row>
    <row r="10880" spans="1:8">
      <c r="A10880" s="1383"/>
      <c r="E10880" s="1478"/>
      <c r="H10880" s="1478"/>
    </row>
    <row r="10881" spans="1:8">
      <c r="A10881" s="1383"/>
      <c r="E10881" s="1478"/>
      <c r="H10881" s="1478"/>
    </row>
    <row r="10882" spans="1:8">
      <c r="A10882" s="1383"/>
      <c r="E10882" s="1478"/>
      <c r="H10882" s="1478"/>
    </row>
    <row r="10883" spans="1:8">
      <c r="A10883" s="1383"/>
      <c r="E10883" s="1478"/>
      <c r="H10883" s="1478"/>
    </row>
    <row r="10884" spans="1:8">
      <c r="A10884" s="1383"/>
      <c r="E10884" s="1478"/>
      <c r="H10884" s="1478"/>
    </row>
    <row r="10885" spans="1:8">
      <c r="A10885" s="1383"/>
      <c r="E10885" s="1478"/>
      <c r="H10885" s="1478"/>
    </row>
    <row r="10886" spans="1:8">
      <c r="A10886" s="1383"/>
      <c r="E10886" s="1478"/>
      <c r="H10886" s="1478"/>
    </row>
    <row r="10887" spans="1:8">
      <c r="A10887" s="1383"/>
      <c r="E10887" s="1478"/>
      <c r="H10887" s="1478"/>
    </row>
    <row r="10888" spans="1:8">
      <c r="A10888" s="1383"/>
      <c r="E10888" s="1478"/>
      <c r="H10888" s="1478"/>
    </row>
    <row r="10889" spans="1:8">
      <c r="A10889" s="1383"/>
      <c r="E10889" s="1478"/>
      <c r="H10889" s="1478"/>
    </row>
    <row r="10890" spans="1:8">
      <c r="A10890" s="1383"/>
      <c r="E10890" s="1478"/>
      <c r="H10890" s="1478"/>
    </row>
    <row r="10891" spans="1:8">
      <c r="A10891" s="1383"/>
      <c r="E10891" s="1478"/>
      <c r="H10891" s="1478"/>
    </row>
    <row r="10892" spans="1:8">
      <c r="A10892" s="1383"/>
      <c r="E10892" s="1478"/>
      <c r="H10892" s="1478"/>
    </row>
    <row r="10893" spans="1:8">
      <c r="A10893" s="1383"/>
      <c r="E10893" s="1478"/>
      <c r="H10893" s="1478"/>
    </row>
    <row r="10894" spans="1:8">
      <c r="A10894" s="1383"/>
      <c r="E10894" s="1478"/>
      <c r="H10894" s="1478"/>
    </row>
    <row r="10895" spans="1:8">
      <c r="A10895" s="1383"/>
      <c r="E10895" s="1478"/>
      <c r="H10895" s="1478"/>
    </row>
    <row r="10896" spans="1:8">
      <c r="A10896" s="1383"/>
      <c r="E10896" s="1478"/>
      <c r="H10896" s="1478"/>
    </row>
    <row r="10897" spans="1:8">
      <c r="A10897" s="1383"/>
      <c r="E10897" s="1478"/>
      <c r="H10897" s="1478"/>
    </row>
    <row r="10898" spans="1:8">
      <c r="A10898" s="1383"/>
      <c r="E10898" s="1478"/>
      <c r="H10898" s="1478"/>
    </row>
    <row r="10899" spans="1:8">
      <c r="A10899" s="1383"/>
      <c r="E10899" s="1478"/>
      <c r="H10899" s="1478"/>
    </row>
    <row r="10900" spans="1:8">
      <c r="A10900" s="1383"/>
      <c r="E10900" s="1478"/>
      <c r="H10900" s="1478"/>
    </row>
    <row r="10901" spans="1:8">
      <c r="A10901" s="1383"/>
      <c r="E10901" s="1478"/>
      <c r="H10901" s="1478"/>
    </row>
    <row r="10902" spans="1:8">
      <c r="A10902" s="1383"/>
      <c r="E10902" s="1478"/>
      <c r="H10902" s="1478"/>
    </row>
    <row r="10903" spans="1:8">
      <c r="A10903" s="1383"/>
      <c r="E10903" s="1478"/>
      <c r="H10903" s="1478"/>
    </row>
    <row r="10904" spans="1:8">
      <c r="A10904" s="1383"/>
      <c r="E10904" s="1478"/>
      <c r="H10904" s="1478"/>
    </row>
    <row r="10905" spans="1:8">
      <c r="A10905" s="1383"/>
      <c r="E10905" s="1478"/>
      <c r="H10905" s="1478"/>
    </row>
    <row r="10906" spans="1:8">
      <c r="A10906" s="1383"/>
      <c r="E10906" s="1478"/>
      <c r="H10906" s="1478"/>
    </row>
    <row r="10907" spans="1:8">
      <c r="A10907" s="1383"/>
      <c r="E10907" s="1478"/>
      <c r="H10907" s="1478"/>
    </row>
    <row r="10908" spans="1:8">
      <c r="A10908" s="1383"/>
      <c r="E10908" s="1478"/>
      <c r="H10908" s="1478"/>
    </row>
    <row r="10909" spans="1:8">
      <c r="A10909" s="1383"/>
      <c r="E10909" s="1478"/>
      <c r="H10909" s="1478"/>
    </row>
    <row r="10910" spans="1:8">
      <c r="A10910" s="1383"/>
      <c r="E10910" s="1478"/>
      <c r="H10910" s="1478"/>
    </row>
    <row r="10911" spans="1:8">
      <c r="A10911" s="1383"/>
      <c r="E10911" s="1478"/>
      <c r="H10911" s="1478"/>
    </row>
    <row r="10912" spans="1:8">
      <c r="A10912" s="1383"/>
      <c r="E10912" s="1478"/>
      <c r="H10912" s="1478"/>
    </row>
    <row r="10913" spans="1:8">
      <c r="A10913" s="1383"/>
      <c r="E10913" s="1478"/>
      <c r="H10913" s="1478"/>
    </row>
    <row r="10914" spans="1:8">
      <c r="A10914" s="1383"/>
      <c r="E10914" s="1478"/>
      <c r="H10914" s="1478"/>
    </row>
    <row r="10915" spans="1:8">
      <c r="A10915" s="1383"/>
      <c r="E10915" s="1478"/>
      <c r="H10915" s="1478"/>
    </row>
    <row r="10916" spans="1:8">
      <c r="A10916" s="1383"/>
      <c r="E10916" s="1478"/>
      <c r="H10916" s="1478"/>
    </row>
    <row r="10917" spans="1:8">
      <c r="A10917" s="1383"/>
      <c r="E10917" s="1478"/>
      <c r="H10917" s="1478"/>
    </row>
    <row r="10918" spans="1:8">
      <c r="A10918" s="1383"/>
      <c r="E10918" s="1478"/>
      <c r="H10918" s="1478"/>
    </row>
    <row r="10919" spans="1:8">
      <c r="A10919" s="1383"/>
      <c r="E10919" s="1478"/>
      <c r="H10919" s="1478"/>
    </row>
    <row r="10920" spans="1:8">
      <c r="A10920" s="1383"/>
      <c r="E10920" s="1478"/>
      <c r="H10920" s="1478"/>
    </row>
    <row r="10921" spans="1:8">
      <c r="A10921" s="1383"/>
      <c r="E10921" s="1478"/>
      <c r="H10921" s="1478"/>
    </row>
    <row r="10922" spans="1:8">
      <c r="A10922" s="1383"/>
      <c r="E10922" s="1478"/>
      <c r="H10922" s="1478"/>
    </row>
    <row r="10923" spans="1:8">
      <c r="A10923" s="1383"/>
      <c r="E10923" s="1478"/>
      <c r="H10923" s="1478"/>
    </row>
    <row r="10924" spans="1:8">
      <c r="A10924" s="1383"/>
      <c r="E10924" s="1478"/>
      <c r="H10924" s="1478"/>
    </row>
    <row r="10925" spans="1:8">
      <c r="A10925" s="1383"/>
      <c r="E10925" s="1478"/>
      <c r="H10925" s="1478"/>
    </row>
    <row r="10926" spans="1:8">
      <c r="A10926" s="1383"/>
      <c r="E10926" s="1478"/>
      <c r="H10926" s="1478"/>
    </row>
    <row r="10927" spans="1:8">
      <c r="A10927" s="1383"/>
      <c r="E10927" s="1478"/>
      <c r="H10927" s="1478"/>
    </row>
    <row r="10928" spans="1:8">
      <c r="A10928" s="1383"/>
      <c r="E10928" s="1478"/>
      <c r="H10928" s="1478"/>
    </row>
    <row r="10929" spans="1:8">
      <c r="A10929" s="1383"/>
      <c r="E10929" s="1478"/>
      <c r="H10929" s="1478"/>
    </row>
    <row r="10930" spans="1:8">
      <c r="A10930" s="1383"/>
      <c r="E10930" s="1478"/>
      <c r="H10930" s="1478"/>
    </row>
    <row r="10931" spans="1:8">
      <c r="A10931" s="1383"/>
      <c r="E10931" s="1478"/>
      <c r="H10931" s="1478"/>
    </row>
    <row r="10932" spans="1:8">
      <c r="A10932" s="1383"/>
      <c r="E10932" s="1478"/>
      <c r="H10932" s="1478"/>
    </row>
    <row r="10933" spans="1:8">
      <c r="A10933" s="1383"/>
      <c r="E10933" s="1478"/>
      <c r="H10933" s="1478"/>
    </row>
    <row r="10934" spans="1:8">
      <c r="A10934" s="1383"/>
      <c r="E10934" s="1478"/>
      <c r="H10934" s="1478"/>
    </row>
    <row r="10935" spans="1:8">
      <c r="A10935" s="1383"/>
      <c r="E10935" s="1478"/>
      <c r="H10935" s="1478"/>
    </row>
    <row r="10936" spans="1:8">
      <c r="A10936" s="1383"/>
      <c r="E10936" s="1478"/>
      <c r="H10936" s="1478"/>
    </row>
    <row r="10937" spans="1:8">
      <c r="A10937" s="1383"/>
      <c r="E10937" s="1478"/>
      <c r="H10937" s="1478"/>
    </row>
    <row r="10938" spans="1:8">
      <c r="A10938" s="1383"/>
      <c r="E10938" s="1478"/>
      <c r="H10938" s="1478"/>
    </row>
    <row r="10939" spans="1:8">
      <c r="A10939" s="1383"/>
      <c r="E10939" s="1478"/>
      <c r="H10939" s="1478"/>
    </row>
    <row r="10940" spans="1:8">
      <c r="A10940" s="1383"/>
      <c r="E10940" s="1478"/>
      <c r="H10940" s="1478"/>
    </row>
    <row r="10941" spans="1:8">
      <c r="A10941" s="1383"/>
      <c r="E10941" s="1478"/>
      <c r="H10941" s="1478"/>
    </row>
    <row r="10942" spans="1:8">
      <c r="A10942" s="1383"/>
      <c r="E10942" s="1478"/>
      <c r="H10942" s="1478"/>
    </row>
    <row r="10943" spans="1:8">
      <c r="A10943" s="1383"/>
      <c r="E10943" s="1478"/>
      <c r="H10943" s="1478"/>
    </row>
    <row r="10944" spans="1:8">
      <c r="A10944" s="1383"/>
      <c r="E10944" s="1478"/>
      <c r="H10944" s="1478"/>
    </row>
    <row r="10945" spans="1:8">
      <c r="A10945" s="1383"/>
      <c r="E10945" s="1478"/>
      <c r="H10945" s="1478"/>
    </row>
    <row r="10946" spans="1:8">
      <c r="A10946" s="1383"/>
      <c r="E10946" s="1478"/>
      <c r="H10946" s="1478"/>
    </row>
    <row r="10947" spans="1:8">
      <c r="A10947" s="1383"/>
      <c r="E10947" s="1478"/>
      <c r="H10947" s="1478"/>
    </row>
    <row r="10948" spans="1:8">
      <c r="A10948" s="1383"/>
      <c r="E10948" s="1478"/>
      <c r="H10948" s="1478"/>
    </row>
    <row r="10949" spans="1:8">
      <c r="A10949" s="1383"/>
      <c r="E10949" s="1478"/>
      <c r="H10949" s="1478"/>
    </row>
    <row r="10950" spans="1:8">
      <c r="A10950" s="1383"/>
      <c r="E10950" s="1478"/>
      <c r="H10950" s="1478"/>
    </row>
    <row r="10951" spans="1:8">
      <c r="A10951" s="1383"/>
      <c r="E10951" s="1478"/>
      <c r="H10951" s="1478"/>
    </row>
    <row r="10952" spans="1:8">
      <c r="A10952" s="1383"/>
      <c r="E10952" s="1478"/>
      <c r="H10952" s="1478"/>
    </row>
    <row r="10953" spans="1:8">
      <c r="A10953" s="1383"/>
      <c r="E10953" s="1478"/>
      <c r="H10953" s="1478"/>
    </row>
    <row r="10954" spans="1:8">
      <c r="A10954" s="1383"/>
      <c r="E10954" s="1478"/>
      <c r="H10954" s="1478"/>
    </row>
    <row r="10955" spans="1:8">
      <c r="A10955" s="1383"/>
      <c r="E10955" s="1478"/>
      <c r="H10955" s="1478"/>
    </row>
    <row r="10956" spans="1:8">
      <c r="A10956" s="1383"/>
      <c r="E10956" s="1478"/>
      <c r="H10956" s="1478"/>
    </row>
    <row r="10957" spans="1:8">
      <c r="A10957" s="1383"/>
      <c r="E10957" s="1478"/>
      <c r="H10957" s="1478"/>
    </row>
    <row r="10958" spans="1:8">
      <c r="A10958" s="1383"/>
      <c r="E10958" s="1478"/>
      <c r="H10958" s="1478"/>
    </row>
    <row r="10959" spans="1:8">
      <c r="A10959" s="1383"/>
      <c r="E10959" s="1478"/>
      <c r="H10959" s="1478"/>
    </row>
    <row r="10960" spans="1:8">
      <c r="A10960" s="1383"/>
      <c r="E10960" s="1478"/>
      <c r="H10960" s="1478"/>
    </row>
    <row r="10961" spans="1:8">
      <c r="A10961" s="1383"/>
      <c r="E10961" s="1478"/>
      <c r="H10961" s="1478"/>
    </row>
    <row r="10962" spans="1:8">
      <c r="A10962" s="1383"/>
      <c r="E10962" s="1478"/>
      <c r="H10962" s="1478"/>
    </row>
    <row r="10963" spans="1:8">
      <c r="A10963" s="1383"/>
      <c r="E10963" s="1478"/>
      <c r="H10963" s="1478"/>
    </row>
    <row r="10964" spans="1:8">
      <c r="A10964" s="1383"/>
      <c r="E10964" s="1478"/>
      <c r="H10964" s="1478"/>
    </row>
    <row r="10965" spans="1:8">
      <c r="A10965" s="1383"/>
      <c r="E10965" s="1478"/>
      <c r="H10965" s="1478"/>
    </row>
    <row r="10966" spans="1:8">
      <c r="A10966" s="1383"/>
      <c r="E10966" s="1478"/>
      <c r="H10966" s="1478"/>
    </row>
    <row r="10967" spans="1:8">
      <c r="A10967" s="1383"/>
      <c r="E10967" s="1478"/>
      <c r="H10967" s="1478"/>
    </row>
    <row r="10968" spans="1:8">
      <c r="A10968" s="1383"/>
      <c r="E10968" s="1478"/>
      <c r="H10968" s="1478"/>
    </row>
    <row r="10969" spans="1:8">
      <c r="A10969" s="1383"/>
      <c r="E10969" s="1478"/>
      <c r="H10969" s="1478"/>
    </row>
    <row r="10970" spans="1:8">
      <c r="A10970" s="1383"/>
      <c r="E10970" s="1478"/>
      <c r="H10970" s="1478"/>
    </row>
    <row r="10971" spans="1:8">
      <c r="A10971" s="1383"/>
      <c r="E10971" s="1478"/>
      <c r="H10971" s="1478"/>
    </row>
    <row r="10972" spans="1:8">
      <c r="A10972" s="1383"/>
      <c r="E10972" s="1478"/>
      <c r="H10972" s="1478"/>
    </row>
    <row r="10973" spans="1:8">
      <c r="A10973" s="1383"/>
      <c r="E10973" s="1478"/>
      <c r="H10973" s="1478"/>
    </row>
    <row r="10974" spans="1:8">
      <c r="A10974" s="1383"/>
      <c r="E10974" s="1478"/>
      <c r="H10974" s="1478"/>
    </row>
    <row r="10975" spans="1:8">
      <c r="A10975" s="1383"/>
      <c r="E10975" s="1478"/>
      <c r="H10975" s="1478"/>
    </row>
    <row r="10976" spans="1:8">
      <c r="A10976" s="1383"/>
      <c r="E10976" s="1478"/>
      <c r="H10976" s="1478"/>
    </row>
    <row r="10977" spans="1:8">
      <c r="A10977" s="1383"/>
      <c r="E10977" s="1478"/>
      <c r="H10977" s="1478"/>
    </row>
    <row r="10978" spans="1:8">
      <c r="A10978" s="1383"/>
      <c r="E10978" s="1478"/>
      <c r="H10978" s="1478"/>
    </row>
    <row r="10979" spans="1:8">
      <c r="A10979" s="1383"/>
      <c r="E10979" s="1478"/>
      <c r="H10979" s="1478"/>
    </row>
    <row r="10980" spans="1:8">
      <c r="A10980" s="1383"/>
      <c r="E10980" s="1478"/>
      <c r="H10980" s="1478"/>
    </row>
    <row r="10981" spans="1:8">
      <c r="A10981" s="1383"/>
      <c r="E10981" s="1478"/>
      <c r="H10981" s="1478"/>
    </row>
    <row r="10982" spans="1:8">
      <c r="A10982" s="1383"/>
      <c r="E10982" s="1478"/>
      <c r="H10982" s="1478"/>
    </row>
    <row r="10983" spans="1:8">
      <c r="A10983" s="1383"/>
      <c r="E10983" s="1478"/>
      <c r="H10983" s="1478"/>
    </row>
    <row r="10984" spans="1:8">
      <c r="A10984" s="1383"/>
      <c r="E10984" s="1478"/>
      <c r="H10984" s="1478"/>
    </row>
    <row r="10985" spans="1:8">
      <c r="A10985" s="1383"/>
      <c r="E10985" s="1478"/>
      <c r="H10985" s="1478"/>
    </row>
    <row r="10986" spans="1:8">
      <c r="A10986" s="1383"/>
      <c r="E10986" s="1478"/>
      <c r="H10986" s="1478"/>
    </row>
    <row r="10987" spans="1:8">
      <c r="A10987" s="1383"/>
      <c r="E10987" s="1478"/>
      <c r="H10987" s="1478"/>
    </row>
    <row r="10988" spans="1:8">
      <c r="A10988" s="1383"/>
      <c r="E10988" s="1478"/>
      <c r="H10988" s="1478"/>
    </row>
    <row r="10989" spans="1:8">
      <c r="A10989" s="1383"/>
      <c r="E10989" s="1478"/>
      <c r="H10989" s="1478"/>
    </row>
    <row r="10990" spans="1:8">
      <c r="A10990" s="1383"/>
      <c r="E10990" s="1478"/>
      <c r="H10990" s="1478"/>
    </row>
    <row r="10991" spans="1:8">
      <c r="A10991" s="1383"/>
      <c r="E10991" s="1478"/>
      <c r="H10991" s="1478"/>
    </row>
    <row r="10992" spans="1:8">
      <c r="A10992" s="1383"/>
      <c r="E10992" s="1478"/>
      <c r="H10992" s="1478"/>
    </row>
    <row r="10993" spans="1:8">
      <c r="A10993" s="1383"/>
      <c r="E10993" s="1478"/>
      <c r="H10993" s="1478"/>
    </row>
    <row r="10994" spans="1:8">
      <c r="A10994" s="1383"/>
      <c r="E10994" s="1478"/>
      <c r="H10994" s="1478"/>
    </row>
    <row r="10995" spans="1:8">
      <c r="A10995" s="1383"/>
      <c r="E10995" s="1478"/>
      <c r="H10995" s="1478"/>
    </row>
    <row r="10996" spans="1:8">
      <c r="A10996" s="1383"/>
      <c r="E10996" s="1478"/>
      <c r="H10996" s="1478"/>
    </row>
    <row r="10997" spans="1:8">
      <c r="A10997" s="1383"/>
      <c r="E10997" s="1478"/>
      <c r="H10997" s="1478"/>
    </row>
    <row r="10998" spans="1:8">
      <c r="A10998" s="1383"/>
      <c r="E10998" s="1478"/>
      <c r="H10998" s="1478"/>
    </row>
    <row r="10999" spans="1:8">
      <c r="A10999" s="1383"/>
      <c r="E10999" s="1478"/>
      <c r="H10999" s="1478"/>
    </row>
    <row r="11000" spans="1:8">
      <c r="A11000" s="1383"/>
      <c r="E11000" s="1478"/>
      <c r="H11000" s="1478"/>
    </row>
    <row r="11001" spans="1:8">
      <c r="A11001" s="1383"/>
      <c r="E11001" s="1478"/>
      <c r="H11001" s="1478"/>
    </row>
    <row r="11002" spans="1:8">
      <c r="A11002" s="1383"/>
      <c r="E11002" s="1478"/>
      <c r="H11002" s="1478"/>
    </row>
    <row r="11003" spans="1:8">
      <c r="A11003" s="1383"/>
      <c r="E11003" s="1478"/>
      <c r="H11003" s="1478"/>
    </row>
    <row r="11004" spans="1:8">
      <c r="A11004" s="1383"/>
      <c r="E11004" s="1478"/>
      <c r="H11004" s="1478"/>
    </row>
    <row r="11005" spans="1:8">
      <c r="A11005" s="1383"/>
      <c r="E11005" s="1478"/>
      <c r="H11005" s="1478"/>
    </row>
    <row r="11006" spans="1:8">
      <c r="A11006" s="1383"/>
      <c r="E11006" s="1478"/>
      <c r="H11006" s="1478"/>
    </row>
    <row r="11007" spans="1:8">
      <c r="A11007" s="1383"/>
      <c r="E11007" s="1478"/>
      <c r="H11007" s="1478"/>
    </row>
    <row r="11008" spans="1:8">
      <c r="A11008" s="1383"/>
      <c r="E11008" s="1478"/>
      <c r="H11008" s="1478"/>
    </row>
    <row r="11009" spans="1:8">
      <c r="A11009" s="1383"/>
      <c r="E11009" s="1478"/>
      <c r="H11009" s="1478"/>
    </row>
    <row r="11010" spans="1:8">
      <c r="A11010" s="1383"/>
      <c r="E11010" s="1478"/>
      <c r="H11010" s="1478"/>
    </row>
    <row r="11011" spans="1:8">
      <c r="A11011" s="1383"/>
      <c r="E11011" s="1478"/>
      <c r="H11011" s="1478"/>
    </row>
    <row r="11012" spans="1:8">
      <c r="A11012" s="1383"/>
      <c r="E11012" s="1478"/>
      <c r="H11012" s="1478"/>
    </row>
    <row r="11013" spans="1:8">
      <c r="A11013" s="1383"/>
      <c r="E11013" s="1478"/>
      <c r="H11013" s="1478"/>
    </row>
    <row r="11014" spans="1:8">
      <c r="A11014" s="1383"/>
      <c r="E11014" s="1478"/>
      <c r="H11014" s="1478"/>
    </row>
    <row r="11015" spans="1:8">
      <c r="A11015" s="1383"/>
      <c r="E11015" s="1478"/>
      <c r="H11015" s="1478"/>
    </row>
    <row r="11016" spans="1:8">
      <c r="A11016" s="1383"/>
      <c r="E11016" s="1478"/>
      <c r="H11016" s="1478"/>
    </row>
    <row r="11017" spans="1:8">
      <c r="A11017" s="1383"/>
      <c r="E11017" s="1478"/>
      <c r="H11017" s="1478"/>
    </row>
    <row r="11018" spans="1:8">
      <c r="A11018" s="1383"/>
      <c r="E11018" s="1478"/>
      <c r="H11018" s="1478"/>
    </row>
    <row r="11019" spans="1:8">
      <c r="A11019" s="1383"/>
      <c r="E11019" s="1478"/>
      <c r="H11019" s="1478"/>
    </row>
    <row r="11020" spans="1:8">
      <c r="A11020" s="1383"/>
      <c r="E11020" s="1478"/>
      <c r="H11020" s="1478"/>
    </row>
    <row r="11021" spans="1:8">
      <c r="A11021" s="1383"/>
      <c r="E11021" s="1478"/>
      <c r="H11021" s="1478"/>
    </row>
    <row r="11022" spans="1:8">
      <c r="A11022" s="1383"/>
      <c r="E11022" s="1478"/>
      <c r="H11022" s="1478"/>
    </row>
    <row r="11023" spans="1:8">
      <c r="A11023" s="1383"/>
      <c r="E11023" s="1478"/>
      <c r="H11023" s="1478"/>
    </row>
    <row r="11024" spans="1:8">
      <c r="A11024" s="1383"/>
      <c r="E11024" s="1478"/>
      <c r="H11024" s="1478"/>
    </row>
    <row r="11025" spans="1:8">
      <c r="A11025" s="1383"/>
      <c r="E11025" s="1478"/>
      <c r="H11025" s="1478"/>
    </row>
    <row r="11026" spans="1:8">
      <c r="A11026" s="1383"/>
      <c r="E11026" s="1478"/>
      <c r="H11026" s="1478"/>
    </row>
    <row r="11027" spans="1:8">
      <c r="A11027" s="1383"/>
      <c r="E11027" s="1478"/>
      <c r="H11027" s="1478"/>
    </row>
    <row r="11028" spans="1:8">
      <c r="A11028" s="1383"/>
      <c r="E11028" s="1478"/>
      <c r="H11028" s="1478"/>
    </row>
    <row r="11029" spans="1:8">
      <c r="A11029" s="1383"/>
      <c r="E11029" s="1478"/>
      <c r="H11029" s="1478"/>
    </row>
    <row r="11030" spans="1:8">
      <c r="A11030" s="1383"/>
      <c r="E11030" s="1478"/>
      <c r="H11030" s="1478"/>
    </row>
    <row r="11031" spans="1:8">
      <c r="A11031" s="1383"/>
      <c r="E11031" s="1478"/>
      <c r="H11031" s="1478"/>
    </row>
    <row r="11032" spans="1:8">
      <c r="A11032" s="1383"/>
      <c r="E11032" s="1478"/>
      <c r="H11032" s="1478"/>
    </row>
    <row r="11033" spans="1:8">
      <c r="A11033" s="1383"/>
      <c r="E11033" s="1478"/>
      <c r="H11033" s="1478"/>
    </row>
    <row r="11034" spans="1:8">
      <c r="A11034" s="1383"/>
      <c r="E11034" s="1478"/>
      <c r="H11034" s="1478"/>
    </row>
    <row r="11035" spans="1:8">
      <c r="A11035" s="1383"/>
      <c r="E11035" s="1478"/>
      <c r="H11035" s="1478"/>
    </row>
    <row r="11036" spans="1:8">
      <c r="A11036" s="1383"/>
      <c r="E11036" s="1478"/>
      <c r="H11036" s="1478"/>
    </row>
    <row r="11037" spans="1:8">
      <c r="A11037" s="1383"/>
      <c r="E11037" s="1478"/>
      <c r="H11037" s="1478"/>
    </row>
    <row r="11038" spans="1:8">
      <c r="A11038" s="1383"/>
      <c r="E11038" s="1478"/>
      <c r="H11038" s="1478"/>
    </row>
    <row r="11039" spans="1:8">
      <c r="A11039" s="1383"/>
      <c r="E11039" s="1478"/>
      <c r="H11039" s="1478"/>
    </row>
    <row r="11040" spans="1:8">
      <c r="A11040" s="1383"/>
      <c r="E11040" s="1478"/>
      <c r="H11040" s="1478"/>
    </row>
    <row r="11041" spans="1:8">
      <c r="A11041" s="1383"/>
      <c r="E11041" s="1478"/>
      <c r="H11041" s="1478"/>
    </row>
    <row r="11042" spans="1:8">
      <c r="A11042" s="1383"/>
      <c r="E11042" s="1478"/>
      <c r="H11042" s="1478"/>
    </row>
    <row r="11043" spans="1:8">
      <c r="A11043" s="1383"/>
      <c r="E11043" s="1478"/>
      <c r="H11043" s="1478"/>
    </row>
    <row r="11044" spans="1:8">
      <c r="A11044" s="1383"/>
      <c r="E11044" s="1478"/>
      <c r="H11044" s="1478"/>
    </row>
    <row r="11045" spans="1:8">
      <c r="A11045" s="1383"/>
      <c r="E11045" s="1478"/>
      <c r="H11045" s="1478"/>
    </row>
    <row r="11046" spans="1:8">
      <c r="A11046" s="1383"/>
      <c r="E11046" s="1478"/>
      <c r="H11046" s="1478"/>
    </row>
    <row r="11047" spans="1:8">
      <c r="A11047" s="1383"/>
      <c r="E11047" s="1478"/>
      <c r="H11047" s="1478"/>
    </row>
    <row r="11048" spans="1:8">
      <c r="A11048" s="1383"/>
      <c r="E11048" s="1478"/>
      <c r="H11048" s="1478"/>
    </row>
    <row r="11049" spans="1:8">
      <c r="A11049" s="1383"/>
      <c r="E11049" s="1478"/>
      <c r="H11049" s="1478"/>
    </row>
    <row r="11050" spans="1:8">
      <c r="A11050" s="1383"/>
      <c r="E11050" s="1478"/>
      <c r="H11050" s="1478"/>
    </row>
    <row r="11051" spans="1:8">
      <c r="A11051" s="1383"/>
      <c r="E11051" s="1478"/>
      <c r="H11051" s="1478"/>
    </row>
    <row r="11052" spans="1:8">
      <c r="A11052" s="1383"/>
      <c r="E11052" s="1478"/>
      <c r="H11052" s="1478"/>
    </row>
    <row r="11053" spans="1:8">
      <c r="A11053" s="1383"/>
      <c r="E11053" s="1478"/>
      <c r="H11053" s="1478"/>
    </row>
    <row r="11054" spans="1:8">
      <c r="A11054" s="1383"/>
      <c r="E11054" s="1478"/>
      <c r="H11054" s="1478"/>
    </row>
    <row r="11055" spans="1:8">
      <c r="A11055" s="1383"/>
      <c r="E11055" s="1478"/>
      <c r="H11055" s="1478"/>
    </row>
    <row r="11056" spans="1:8">
      <c r="A11056" s="1383"/>
      <c r="E11056" s="1478"/>
      <c r="H11056" s="1478"/>
    </row>
    <row r="11057" spans="1:8">
      <c r="A11057" s="1383"/>
      <c r="E11057" s="1478"/>
      <c r="H11057" s="1478"/>
    </row>
    <row r="11058" spans="1:8">
      <c r="A11058" s="1383"/>
      <c r="E11058" s="1478"/>
      <c r="H11058" s="1478"/>
    </row>
    <row r="11059" spans="1:8">
      <c r="A11059" s="1383"/>
      <c r="E11059" s="1478"/>
      <c r="H11059" s="1478"/>
    </row>
    <row r="11060" spans="1:8">
      <c r="A11060" s="1383"/>
      <c r="E11060" s="1478"/>
      <c r="H11060" s="1478"/>
    </row>
    <row r="11061" spans="1:8">
      <c r="A11061" s="1383"/>
      <c r="E11061" s="1478"/>
      <c r="H11061" s="1478"/>
    </row>
    <row r="11062" spans="1:8">
      <c r="A11062" s="1383"/>
      <c r="E11062" s="1478"/>
      <c r="H11062" s="1478"/>
    </row>
    <row r="11063" spans="1:8">
      <c r="A11063" s="1383"/>
      <c r="E11063" s="1478"/>
      <c r="H11063" s="1478"/>
    </row>
    <row r="11064" spans="1:8">
      <c r="A11064" s="1383"/>
      <c r="E11064" s="1478"/>
      <c r="H11064" s="1478"/>
    </row>
    <row r="11065" spans="1:8">
      <c r="A11065" s="1383"/>
      <c r="E11065" s="1478"/>
      <c r="H11065" s="1478"/>
    </row>
    <row r="11066" spans="1:8">
      <c r="A11066" s="1383"/>
      <c r="E11066" s="1478"/>
      <c r="H11066" s="1478"/>
    </row>
    <row r="11067" spans="1:8">
      <c r="A11067" s="1383"/>
      <c r="E11067" s="1478"/>
      <c r="H11067" s="1478"/>
    </row>
    <row r="11068" spans="1:8">
      <c r="A11068" s="1383"/>
      <c r="E11068" s="1478"/>
      <c r="H11068" s="1478"/>
    </row>
    <row r="11069" spans="1:8">
      <c r="A11069" s="1383"/>
      <c r="E11069" s="1478"/>
      <c r="H11069" s="1478"/>
    </row>
    <row r="11070" spans="1:8">
      <c r="A11070" s="1383"/>
      <c r="E11070" s="1478"/>
      <c r="H11070" s="1478"/>
    </row>
    <row r="11071" spans="1:8">
      <c r="A11071" s="1383"/>
      <c r="E11071" s="1478"/>
      <c r="H11071" s="1478"/>
    </row>
    <row r="11072" spans="1:8">
      <c r="A11072" s="1383"/>
      <c r="E11072" s="1478"/>
      <c r="H11072" s="1478"/>
    </row>
    <row r="11073" spans="1:8">
      <c r="A11073" s="1383"/>
      <c r="E11073" s="1478"/>
      <c r="H11073" s="1478"/>
    </row>
    <row r="11074" spans="1:8">
      <c r="A11074" s="1383"/>
      <c r="E11074" s="1478"/>
      <c r="H11074" s="1478"/>
    </row>
    <row r="11075" spans="1:8">
      <c r="A11075" s="1383"/>
      <c r="E11075" s="1478"/>
      <c r="H11075" s="1478"/>
    </row>
    <row r="11076" spans="1:8">
      <c r="A11076" s="1383"/>
      <c r="E11076" s="1478"/>
      <c r="H11076" s="1478"/>
    </row>
    <row r="11077" spans="1:8">
      <c r="A11077" s="1383"/>
      <c r="E11077" s="1478"/>
      <c r="H11077" s="1478"/>
    </row>
    <row r="11078" spans="1:8">
      <c r="A11078" s="1383"/>
      <c r="E11078" s="1478"/>
      <c r="H11078" s="1478"/>
    </row>
    <row r="11079" spans="1:8">
      <c r="A11079" s="1383"/>
      <c r="E11079" s="1478"/>
      <c r="H11079" s="1478"/>
    </row>
    <row r="11080" spans="1:8">
      <c r="A11080" s="1383"/>
      <c r="E11080" s="1478"/>
      <c r="H11080" s="1478"/>
    </row>
    <row r="11081" spans="1:8">
      <c r="A11081" s="1383"/>
      <c r="E11081" s="1478"/>
      <c r="H11081" s="1478"/>
    </row>
    <row r="11082" spans="1:8">
      <c r="A11082" s="1383"/>
      <c r="E11082" s="1478"/>
      <c r="H11082" s="1478"/>
    </row>
    <row r="11083" spans="1:8">
      <c r="A11083" s="1383"/>
      <c r="E11083" s="1478"/>
      <c r="H11083" s="1478"/>
    </row>
    <row r="11084" spans="1:8">
      <c r="A11084" s="1383"/>
      <c r="E11084" s="1478"/>
      <c r="H11084" s="1478"/>
    </row>
    <row r="11085" spans="1:8">
      <c r="A11085" s="1383"/>
      <c r="E11085" s="1478"/>
      <c r="H11085" s="1478"/>
    </row>
    <row r="11086" spans="1:8">
      <c r="A11086" s="1383"/>
      <c r="E11086" s="1478"/>
      <c r="H11086" s="1478"/>
    </row>
    <row r="11087" spans="1:8">
      <c r="A11087" s="1383"/>
      <c r="E11087" s="1478"/>
      <c r="H11087" s="1478"/>
    </row>
    <row r="11088" spans="1:8">
      <c r="A11088" s="1383"/>
      <c r="E11088" s="1478"/>
      <c r="H11088" s="1478"/>
    </row>
    <row r="11089" spans="1:8">
      <c r="A11089" s="1383"/>
      <c r="E11089" s="1478"/>
      <c r="H11089" s="1478"/>
    </row>
    <row r="11090" spans="1:8">
      <c r="A11090" s="1383"/>
      <c r="E11090" s="1478"/>
      <c r="H11090" s="1478"/>
    </row>
    <row r="11091" spans="1:8">
      <c r="A11091" s="1383"/>
      <c r="E11091" s="1478"/>
      <c r="H11091" s="1478"/>
    </row>
    <row r="11092" spans="1:8">
      <c r="A11092" s="1383"/>
      <c r="E11092" s="1478"/>
      <c r="H11092" s="1478"/>
    </row>
    <row r="11093" spans="1:8">
      <c r="A11093" s="1383"/>
      <c r="E11093" s="1478"/>
      <c r="H11093" s="1478"/>
    </row>
    <row r="11094" spans="1:8">
      <c r="A11094" s="1383"/>
      <c r="E11094" s="1478"/>
      <c r="H11094" s="1478"/>
    </row>
    <row r="11095" spans="1:8">
      <c r="A11095" s="1383"/>
      <c r="E11095" s="1478"/>
      <c r="H11095" s="1478"/>
    </row>
    <row r="11096" spans="1:8">
      <c r="A11096" s="1383"/>
      <c r="E11096" s="1478"/>
      <c r="H11096" s="1478"/>
    </row>
    <row r="11097" spans="1:8">
      <c r="A11097" s="1383"/>
      <c r="E11097" s="1478"/>
      <c r="H11097" s="1478"/>
    </row>
    <row r="11098" spans="1:8">
      <c r="A11098" s="1383"/>
      <c r="E11098" s="1478"/>
      <c r="H11098" s="1478"/>
    </row>
    <row r="11099" spans="1:8">
      <c r="A11099" s="1383"/>
      <c r="E11099" s="1478"/>
      <c r="H11099" s="1478"/>
    </row>
    <row r="11100" spans="1:8">
      <c r="A11100" s="1383"/>
      <c r="E11100" s="1478"/>
      <c r="H11100" s="1478"/>
    </row>
    <row r="11101" spans="1:8">
      <c r="A11101" s="1383"/>
      <c r="E11101" s="1478"/>
      <c r="H11101" s="1478"/>
    </row>
    <row r="11102" spans="1:8">
      <c r="A11102" s="1383"/>
      <c r="E11102" s="1478"/>
      <c r="H11102" s="1478"/>
    </row>
    <row r="11103" spans="1:8">
      <c r="A11103" s="1383"/>
      <c r="E11103" s="1478"/>
      <c r="H11103" s="1478"/>
    </row>
    <row r="11104" spans="1:8">
      <c r="A11104" s="1383"/>
      <c r="E11104" s="1478"/>
      <c r="H11104" s="1478"/>
    </row>
    <row r="11105" spans="1:8">
      <c r="A11105" s="1383"/>
      <c r="E11105" s="1478"/>
      <c r="H11105" s="1478"/>
    </row>
    <row r="11106" spans="1:8">
      <c r="A11106" s="1383"/>
      <c r="E11106" s="1478"/>
      <c r="H11106" s="1478"/>
    </row>
    <row r="11107" spans="1:8">
      <c r="A11107" s="1383"/>
      <c r="E11107" s="1478"/>
      <c r="H11107" s="1478"/>
    </row>
    <row r="11108" spans="1:8">
      <c r="A11108" s="1383"/>
      <c r="E11108" s="1478"/>
      <c r="H11108" s="1478"/>
    </row>
    <row r="11109" spans="1:8">
      <c r="A11109" s="1383"/>
      <c r="E11109" s="1478"/>
      <c r="H11109" s="1478"/>
    </row>
    <row r="11110" spans="1:8">
      <c r="A11110" s="1383"/>
      <c r="E11110" s="1478"/>
      <c r="H11110" s="1478"/>
    </row>
    <row r="11111" spans="1:8">
      <c r="A11111" s="1383"/>
      <c r="E11111" s="1478"/>
      <c r="H11111" s="1478"/>
    </row>
    <row r="11112" spans="1:8">
      <c r="A11112" s="1383"/>
      <c r="E11112" s="1478"/>
      <c r="H11112" s="1478"/>
    </row>
    <row r="11113" spans="1:8">
      <c r="A11113" s="1383"/>
      <c r="E11113" s="1478"/>
      <c r="H11113" s="1478"/>
    </row>
    <row r="11114" spans="1:8">
      <c r="A11114" s="1383"/>
      <c r="E11114" s="1478"/>
      <c r="H11114" s="1478"/>
    </row>
    <row r="11115" spans="1:8">
      <c r="A11115" s="1383"/>
      <c r="E11115" s="1478"/>
      <c r="H11115" s="1478"/>
    </row>
    <row r="11116" spans="1:8">
      <c r="A11116" s="1383"/>
      <c r="E11116" s="1478"/>
      <c r="H11116" s="1478"/>
    </row>
    <row r="11117" spans="1:8">
      <c r="A11117" s="1383"/>
      <c r="E11117" s="1478"/>
      <c r="H11117" s="1478"/>
    </row>
    <row r="11118" spans="1:8">
      <c r="A11118" s="1383"/>
      <c r="E11118" s="1478"/>
      <c r="H11118" s="1478"/>
    </row>
    <row r="11119" spans="1:8">
      <c r="A11119" s="1383"/>
      <c r="E11119" s="1478"/>
      <c r="H11119" s="1478"/>
    </row>
    <row r="11120" spans="1:8">
      <c r="A11120" s="1383"/>
      <c r="E11120" s="1478"/>
      <c r="H11120" s="1478"/>
    </row>
    <row r="11121" spans="1:8">
      <c r="A11121" s="1383"/>
      <c r="E11121" s="1478"/>
      <c r="H11121" s="1478"/>
    </row>
    <row r="11122" spans="1:8">
      <c r="A11122" s="1383"/>
      <c r="E11122" s="1478"/>
      <c r="H11122" s="1478"/>
    </row>
    <row r="11123" spans="1:8">
      <c r="A11123" s="1383"/>
      <c r="E11123" s="1478"/>
      <c r="H11123" s="1478"/>
    </row>
    <row r="11124" spans="1:8">
      <c r="A11124" s="1383"/>
      <c r="E11124" s="1478"/>
      <c r="H11124" s="1478"/>
    </row>
    <row r="11125" spans="1:8">
      <c r="A11125" s="1383"/>
      <c r="E11125" s="1478"/>
      <c r="H11125" s="1478"/>
    </row>
    <row r="11126" spans="1:8">
      <c r="A11126" s="1383"/>
      <c r="E11126" s="1478"/>
      <c r="H11126" s="1478"/>
    </row>
    <row r="11127" spans="1:8">
      <c r="A11127" s="1383"/>
      <c r="E11127" s="1478"/>
      <c r="H11127" s="1478"/>
    </row>
    <row r="11128" spans="1:8">
      <c r="A11128" s="1383"/>
      <c r="E11128" s="1478"/>
      <c r="H11128" s="1478"/>
    </row>
    <row r="11129" spans="1:8">
      <c r="A11129" s="1383"/>
      <c r="E11129" s="1478"/>
      <c r="H11129" s="1478"/>
    </row>
    <row r="11130" spans="1:8">
      <c r="A11130" s="1383"/>
      <c r="E11130" s="1478"/>
      <c r="H11130" s="1478"/>
    </row>
    <row r="11131" spans="1:8">
      <c r="A11131" s="1383"/>
      <c r="E11131" s="1478"/>
      <c r="H11131" s="1478"/>
    </row>
    <row r="11132" spans="1:8">
      <c r="A11132" s="1383"/>
      <c r="E11132" s="1478"/>
      <c r="H11132" s="1478"/>
    </row>
    <row r="11133" spans="1:8">
      <c r="A11133" s="1383"/>
      <c r="E11133" s="1478"/>
      <c r="H11133" s="1478"/>
    </row>
    <row r="11134" spans="1:8">
      <c r="A11134" s="1383"/>
      <c r="E11134" s="1478"/>
      <c r="H11134" s="1478"/>
    </row>
    <row r="11135" spans="1:8">
      <c r="A11135" s="1383"/>
      <c r="E11135" s="1478"/>
      <c r="H11135" s="1478"/>
    </row>
    <row r="11136" spans="1:8">
      <c r="A11136" s="1383"/>
      <c r="E11136" s="1478"/>
      <c r="H11136" s="1478"/>
    </row>
    <row r="11137" spans="1:8">
      <c r="A11137" s="1383"/>
      <c r="E11137" s="1478"/>
      <c r="H11137" s="1478"/>
    </row>
    <row r="11138" spans="1:8">
      <c r="A11138" s="1383"/>
      <c r="E11138" s="1478"/>
      <c r="H11138" s="1478"/>
    </row>
    <row r="11139" spans="1:8">
      <c r="A11139" s="1383"/>
      <c r="E11139" s="1478"/>
      <c r="H11139" s="1478"/>
    </row>
    <row r="11140" spans="1:8">
      <c r="A11140" s="1383"/>
      <c r="E11140" s="1478"/>
      <c r="H11140" s="1478"/>
    </row>
    <row r="11141" spans="1:8">
      <c r="A11141" s="1383"/>
      <c r="E11141" s="1478"/>
      <c r="H11141" s="1478"/>
    </row>
    <row r="11142" spans="1:8">
      <c r="A11142" s="1383"/>
      <c r="E11142" s="1478"/>
      <c r="H11142" s="1478"/>
    </row>
    <row r="11143" spans="1:8">
      <c r="A11143" s="1383"/>
      <c r="E11143" s="1478"/>
      <c r="H11143" s="1478"/>
    </row>
    <row r="11144" spans="1:8">
      <c r="A11144" s="1383"/>
      <c r="E11144" s="1478"/>
      <c r="H11144" s="1478"/>
    </row>
    <row r="11145" spans="1:8">
      <c r="A11145" s="1383"/>
      <c r="E11145" s="1478"/>
      <c r="H11145" s="1478"/>
    </row>
    <row r="11146" spans="1:8">
      <c r="A11146" s="1383"/>
      <c r="E11146" s="1478"/>
      <c r="H11146" s="1478"/>
    </row>
    <row r="11147" spans="1:8">
      <c r="A11147" s="1383"/>
      <c r="E11147" s="1478"/>
      <c r="H11147" s="1478"/>
    </row>
    <row r="11148" spans="1:8">
      <c r="A11148" s="1383"/>
      <c r="E11148" s="1478"/>
      <c r="H11148" s="1478"/>
    </row>
    <row r="11149" spans="1:8">
      <c r="A11149" s="1383"/>
      <c r="E11149" s="1478"/>
      <c r="H11149" s="1478"/>
    </row>
    <row r="11150" spans="1:8">
      <c r="A11150" s="1383"/>
      <c r="E11150" s="1478"/>
      <c r="H11150" s="1478"/>
    </row>
    <row r="11151" spans="1:8">
      <c r="A11151" s="1383"/>
      <c r="E11151" s="1478"/>
      <c r="H11151" s="1478"/>
    </row>
    <row r="11152" spans="1:8">
      <c r="A11152" s="1383"/>
      <c r="E11152" s="1478"/>
      <c r="H11152" s="1478"/>
    </row>
    <row r="11153" spans="1:8">
      <c r="A11153" s="1383"/>
      <c r="E11153" s="1478"/>
      <c r="H11153" s="1478"/>
    </row>
    <row r="11154" spans="1:8">
      <c r="A11154" s="1383"/>
      <c r="E11154" s="1478"/>
      <c r="H11154" s="1478"/>
    </row>
    <row r="11155" spans="1:8">
      <c r="A11155" s="1383"/>
      <c r="E11155" s="1478"/>
      <c r="H11155" s="1478"/>
    </row>
    <row r="11156" spans="1:8">
      <c r="A11156" s="1383"/>
      <c r="E11156" s="1478"/>
      <c r="H11156" s="1478"/>
    </row>
    <row r="11157" spans="1:8">
      <c r="A11157" s="1383"/>
      <c r="E11157" s="1478"/>
      <c r="H11157" s="1478"/>
    </row>
    <row r="11158" spans="1:8">
      <c r="A11158" s="1383"/>
      <c r="E11158" s="1478"/>
      <c r="H11158" s="1478"/>
    </row>
    <row r="11159" spans="1:8">
      <c r="A11159" s="1383"/>
      <c r="E11159" s="1478"/>
      <c r="H11159" s="1478"/>
    </row>
    <row r="11160" spans="1:8">
      <c r="A11160" s="1383"/>
      <c r="E11160" s="1478"/>
      <c r="H11160" s="1478"/>
    </row>
    <row r="11161" spans="1:8">
      <c r="A11161" s="1383"/>
      <c r="E11161" s="1478"/>
      <c r="H11161" s="1478"/>
    </row>
    <row r="11162" spans="1:8">
      <c r="A11162" s="1383"/>
      <c r="E11162" s="1478"/>
      <c r="H11162" s="1478"/>
    </row>
    <row r="11163" spans="1:8">
      <c r="A11163" s="1383"/>
      <c r="E11163" s="1478"/>
      <c r="H11163" s="1478"/>
    </row>
    <row r="11164" spans="1:8">
      <c r="A11164" s="1383"/>
      <c r="E11164" s="1478"/>
      <c r="H11164" s="1478"/>
    </row>
    <row r="11165" spans="1:8">
      <c r="A11165" s="1383"/>
      <c r="E11165" s="1478"/>
      <c r="H11165" s="1478"/>
    </row>
    <row r="11166" spans="1:8">
      <c r="A11166" s="1383"/>
      <c r="E11166" s="1478"/>
      <c r="H11166" s="1478"/>
    </row>
    <row r="11167" spans="1:8">
      <c r="A11167" s="1383"/>
      <c r="E11167" s="1478"/>
      <c r="H11167" s="1478"/>
    </row>
    <row r="11168" spans="1:8">
      <c r="A11168" s="1383"/>
      <c r="E11168" s="1478"/>
      <c r="H11168" s="1478"/>
    </row>
    <row r="11169" spans="1:8">
      <c r="A11169" s="1383"/>
      <c r="E11169" s="1478"/>
      <c r="H11169" s="1478"/>
    </row>
    <row r="11170" spans="1:8">
      <c r="A11170" s="1383"/>
      <c r="E11170" s="1478"/>
      <c r="H11170" s="1478"/>
    </row>
    <row r="11171" spans="1:8">
      <c r="A11171" s="1383"/>
      <c r="E11171" s="1478"/>
      <c r="H11171" s="1478"/>
    </row>
    <row r="11172" spans="1:8">
      <c r="A11172" s="1383"/>
      <c r="E11172" s="1478"/>
      <c r="H11172" s="1478"/>
    </row>
    <row r="11173" spans="1:8">
      <c r="A11173" s="1383"/>
      <c r="E11173" s="1478"/>
      <c r="H11173" s="1478"/>
    </row>
    <row r="11174" spans="1:8">
      <c r="A11174" s="1383"/>
      <c r="E11174" s="1478"/>
      <c r="H11174" s="1478"/>
    </row>
    <row r="11175" spans="1:8">
      <c r="A11175" s="1383"/>
      <c r="E11175" s="1478"/>
      <c r="H11175" s="1478"/>
    </row>
    <row r="11176" spans="1:8">
      <c r="A11176" s="1383"/>
      <c r="E11176" s="1478"/>
      <c r="H11176" s="1478"/>
    </row>
    <row r="11177" spans="1:8">
      <c r="A11177" s="1383"/>
      <c r="E11177" s="1478"/>
      <c r="H11177" s="1478"/>
    </row>
    <row r="11178" spans="1:8">
      <c r="A11178" s="1383"/>
      <c r="E11178" s="1478"/>
      <c r="H11178" s="1478"/>
    </row>
    <row r="11179" spans="1:8">
      <c r="A11179" s="1383"/>
      <c r="E11179" s="1478"/>
      <c r="H11179" s="1478"/>
    </row>
    <row r="11180" spans="1:8">
      <c r="A11180" s="1383"/>
      <c r="E11180" s="1478"/>
      <c r="H11180" s="1478"/>
    </row>
    <row r="11181" spans="1:8">
      <c r="A11181" s="1383"/>
      <c r="E11181" s="1478"/>
      <c r="H11181" s="1478"/>
    </row>
    <row r="11182" spans="1:8">
      <c r="A11182" s="1383"/>
      <c r="E11182" s="1478"/>
      <c r="H11182" s="1478"/>
    </row>
    <row r="11183" spans="1:8">
      <c r="A11183" s="1383"/>
      <c r="E11183" s="1478"/>
      <c r="H11183" s="1478"/>
    </row>
    <row r="11184" spans="1:8">
      <c r="A11184" s="1383"/>
      <c r="E11184" s="1478"/>
      <c r="H11184" s="1478"/>
    </row>
    <row r="11185" spans="1:8">
      <c r="A11185" s="1383"/>
      <c r="E11185" s="1478"/>
      <c r="H11185" s="1478"/>
    </row>
    <row r="11186" spans="1:8">
      <c r="A11186" s="1383"/>
      <c r="E11186" s="1478"/>
      <c r="H11186" s="1478"/>
    </row>
    <row r="11187" spans="1:8">
      <c r="A11187" s="1383"/>
      <c r="E11187" s="1478"/>
      <c r="H11187" s="1478"/>
    </row>
    <row r="11188" spans="1:8">
      <c r="A11188" s="1383"/>
      <c r="E11188" s="1478"/>
      <c r="H11188" s="1478"/>
    </row>
    <row r="11189" spans="1:8">
      <c r="A11189" s="1383"/>
      <c r="E11189" s="1478"/>
      <c r="H11189" s="1478"/>
    </row>
    <row r="11190" spans="1:8">
      <c r="A11190" s="1383"/>
      <c r="E11190" s="1478"/>
      <c r="H11190" s="1478"/>
    </row>
    <row r="11191" spans="1:8">
      <c r="A11191" s="1383"/>
      <c r="E11191" s="1478"/>
      <c r="H11191" s="1478"/>
    </row>
    <row r="11192" spans="1:8">
      <c r="A11192" s="1383"/>
      <c r="E11192" s="1478"/>
      <c r="H11192" s="1478"/>
    </row>
    <row r="11193" spans="1:8">
      <c r="A11193" s="1383"/>
      <c r="E11193" s="1478"/>
      <c r="H11193" s="1478"/>
    </row>
    <row r="11194" spans="1:8">
      <c r="A11194" s="1383"/>
      <c r="E11194" s="1478"/>
      <c r="H11194" s="1478"/>
    </row>
    <row r="11195" spans="1:8">
      <c r="A11195" s="1383"/>
      <c r="E11195" s="1478"/>
      <c r="H11195" s="1478"/>
    </row>
    <row r="11196" spans="1:8">
      <c r="A11196" s="1383"/>
      <c r="E11196" s="1478"/>
      <c r="H11196" s="1478"/>
    </row>
    <row r="11197" spans="1:8">
      <c r="A11197" s="1383"/>
      <c r="E11197" s="1478"/>
      <c r="H11197" s="1478"/>
    </row>
    <row r="11198" spans="1:8">
      <c r="A11198" s="1383"/>
      <c r="E11198" s="1478"/>
      <c r="H11198" s="1478"/>
    </row>
    <row r="11199" spans="1:8">
      <c r="A11199" s="1383"/>
      <c r="E11199" s="1478"/>
      <c r="H11199" s="1478"/>
    </row>
    <row r="11200" spans="1:8">
      <c r="A11200" s="1383"/>
      <c r="E11200" s="1478"/>
      <c r="H11200" s="1478"/>
    </row>
    <row r="11201" spans="1:8">
      <c r="A11201" s="1383"/>
      <c r="E11201" s="1478"/>
      <c r="H11201" s="1478"/>
    </row>
    <row r="11202" spans="1:8">
      <c r="A11202" s="1383"/>
      <c r="E11202" s="1478"/>
      <c r="H11202" s="1478"/>
    </row>
    <row r="11203" spans="1:8">
      <c r="A11203" s="1383"/>
      <c r="E11203" s="1478"/>
      <c r="H11203" s="1478"/>
    </row>
    <row r="11204" spans="1:8">
      <c r="A11204" s="1383"/>
      <c r="E11204" s="1478"/>
      <c r="H11204" s="1478"/>
    </row>
    <row r="11205" spans="1:8">
      <c r="A11205" s="1383"/>
      <c r="E11205" s="1478"/>
      <c r="H11205" s="1478"/>
    </row>
    <row r="11206" spans="1:8">
      <c r="A11206" s="1383"/>
      <c r="E11206" s="1478"/>
      <c r="H11206" s="1478"/>
    </row>
    <row r="11207" spans="1:8">
      <c r="A11207" s="1383"/>
      <c r="E11207" s="1478"/>
      <c r="H11207" s="1478"/>
    </row>
    <row r="11208" spans="1:8">
      <c r="A11208" s="1383"/>
      <c r="E11208" s="1478"/>
      <c r="H11208" s="1478"/>
    </row>
    <row r="11209" spans="1:8">
      <c r="A11209" s="1383"/>
      <c r="E11209" s="1478"/>
      <c r="H11209" s="1478"/>
    </row>
    <row r="11210" spans="1:8">
      <c r="A11210" s="1383"/>
      <c r="E11210" s="1478"/>
      <c r="H11210" s="1478"/>
    </row>
    <row r="11211" spans="1:8">
      <c r="A11211" s="1383"/>
      <c r="E11211" s="1478"/>
      <c r="H11211" s="1478"/>
    </row>
    <row r="11212" spans="1:8">
      <c r="A11212" s="1383"/>
      <c r="E11212" s="1478"/>
      <c r="H11212" s="1478"/>
    </row>
    <row r="11213" spans="1:8">
      <c r="A11213" s="1383"/>
      <c r="E11213" s="1478"/>
      <c r="H11213" s="1478"/>
    </row>
    <row r="11214" spans="1:8">
      <c r="A11214" s="1383"/>
      <c r="E11214" s="1478"/>
      <c r="H11214" s="1478"/>
    </row>
    <row r="11215" spans="1:8">
      <c r="A11215" s="1383"/>
      <c r="E11215" s="1478"/>
      <c r="H11215" s="1478"/>
    </row>
    <row r="11216" spans="1:8">
      <c r="A11216" s="1383"/>
      <c r="E11216" s="1478"/>
      <c r="H11216" s="1478"/>
    </row>
    <row r="11217" spans="1:8">
      <c r="A11217" s="1383"/>
      <c r="E11217" s="1478"/>
      <c r="H11217" s="1478"/>
    </row>
    <row r="11218" spans="1:8">
      <c r="A11218" s="1383"/>
      <c r="E11218" s="1478"/>
      <c r="H11218" s="1478"/>
    </row>
    <row r="11219" spans="1:8">
      <c r="A11219" s="1383"/>
      <c r="E11219" s="1478"/>
      <c r="H11219" s="1478"/>
    </row>
    <row r="11220" spans="1:8">
      <c r="A11220" s="1383"/>
      <c r="E11220" s="1478"/>
      <c r="H11220" s="1478"/>
    </row>
    <row r="11221" spans="1:8">
      <c r="A11221" s="1383"/>
      <c r="E11221" s="1478"/>
      <c r="H11221" s="1478"/>
    </row>
    <row r="11222" spans="1:8">
      <c r="A11222" s="1383"/>
      <c r="E11222" s="1478"/>
      <c r="H11222" s="1478"/>
    </row>
    <row r="11223" spans="1:8">
      <c r="A11223" s="1383"/>
      <c r="E11223" s="1478"/>
      <c r="H11223" s="1478"/>
    </row>
    <row r="11224" spans="1:8">
      <c r="A11224" s="1383"/>
      <c r="E11224" s="1478"/>
      <c r="H11224" s="1478"/>
    </row>
    <row r="11225" spans="1:8">
      <c r="A11225" s="1383"/>
      <c r="E11225" s="1478"/>
      <c r="H11225" s="1478"/>
    </row>
    <row r="11226" spans="1:8">
      <c r="A11226" s="1383"/>
      <c r="E11226" s="1478"/>
      <c r="H11226" s="1478"/>
    </row>
    <row r="11227" spans="1:8">
      <c r="A11227" s="1383"/>
      <c r="E11227" s="1478"/>
      <c r="H11227" s="1478"/>
    </row>
    <row r="11228" spans="1:8">
      <c r="A11228" s="1383"/>
      <c r="E11228" s="1478"/>
      <c r="H11228" s="1478"/>
    </row>
    <row r="11229" spans="1:8">
      <c r="A11229" s="1383"/>
      <c r="E11229" s="1478"/>
      <c r="H11229" s="1478"/>
    </row>
    <row r="11230" spans="1:8">
      <c r="A11230" s="1383"/>
      <c r="E11230" s="1478"/>
      <c r="H11230" s="1478"/>
    </row>
    <row r="11231" spans="1:8">
      <c r="A11231" s="1383"/>
      <c r="E11231" s="1478"/>
      <c r="H11231" s="1478"/>
    </row>
    <row r="11232" spans="1:8">
      <c r="A11232" s="1383"/>
      <c r="E11232" s="1478"/>
      <c r="H11232" s="1478"/>
    </row>
    <row r="11233" spans="1:8">
      <c r="A11233" s="1383"/>
      <c r="E11233" s="1478"/>
      <c r="H11233" s="1478"/>
    </row>
    <row r="11234" spans="1:8">
      <c r="A11234" s="1383"/>
      <c r="E11234" s="1478"/>
      <c r="H11234" s="1478"/>
    </row>
    <row r="11235" spans="1:8">
      <c r="A11235" s="1383"/>
      <c r="E11235" s="1478"/>
      <c r="H11235" s="1478"/>
    </row>
    <row r="11236" spans="1:8">
      <c r="A11236" s="1383"/>
      <c r="E11236" s="1478"/>
      <c r="H11236" s="1478"/>
    </row>
    <row r="11237" spans="1:8">
      <c r="A11237" s="1383"/>
      <c r="E11237" s="1478"/>
      <c r="H11237" s="1478"/>
    </row>
    <row r="11238" spans="1:8">
      <c r="A11238" s="1383"/>
      <c r="E11238" s="1478"/>
      <c r="H11238" s="1478"/>
    </row>
    <row r="11239" spans="1:8">
      <c r="A11239" s="1383"/>
      <c r="E11239" s="1478"/>
      <c r="H11239" s="1478"/>
    </row>
    <row r="11240" spans="1:8">
      <c r="A11240" s="1383"/>
      <c r="E11240" s="1478"/>
      <c r="H11240" s="1478"/>
    </row>
    <row r="11241" spans="1:8">
      <c r="A11241" s="1383"/>
      <c r="E11241" s="1478"/>
      <c r="H11241" s="1478"/>
    </row>
    <row r="11242" spans="1:8">
      <c r="A11242" s="1383"/>
      <c r="E11242" s="1478"/>
      <c r="H11242" s="1478"/>
    </row>
    <row r="11243" spans="1:8">
      <c r="A11243" s="1383"/>
      <c r="E11243" s="1478"/>
      <c r="H11243" s="1478"/>
    </row>
    <row r="11244" spans="1:8">
      <c r="A11244" s="1383"/>
      <c r="E11244" s="1478"/>
      <c r="H11244" s="1478"/>
    </row>
    <row r="11245" spans="1:8">
      <c r="A11245" s="1383"/>
      <c r="E11245" s="1478"/>
      <c r="H11245" s="1478"/>
    </row>
    <row r="11246" spans="1:8">
      <c r="A11246" s="1383"/>
      <c r="E11246" s="1478"/>
      <c r="H11246" s="1478"/>
    </row>
    <row r="11247" spans="1:8">
      <c r="A11247" s="1383"/>
      <c r="E11247" s="1478"/>
      <c r="H11247" s="1478"/>
    </row>
    <row r="11248" spans="1:8">
      <c r="A11248" s="1383"/>
      <c r="E11248" s="1478"/>
      <c r="H11248" s="1478"/>
    </row>
    <row r="11249" spans="1:8">
      <c r="A11249" s="1383"/>
      <c r="E11249" s="1478"/>
      <c r="H11249" s="1478"/>
    </row>
    <row r="11250" spans="1:8">
      <c r="A11250" s="1383"/>
      <c r="E11250" s="1478"/>
      <c r="H11250" s="1478"/>
    </row>
    <row r="11251" spans="1:8">
      <c r="A11251" s="1383"/>
      <c r="E11251" s="1478"/>
      <c r="H11251" s="1478"/>
    </row>
    <row r="11252" spans="1:8">
      <c r="A11252" s="1383"/>
      <c r="E11252" s="1478"/>
      <c r="H11252" s="1478"/>
    </row>
    <row r="11253" spans="1:8">
      <c r="A11253" s="1383"/>
      <c r="E11253" s="1478"/>
      <c r="H11253" s="1478"/>
    </row>
    <row r="11254" spans="1:8">
      <c r="A11254" s="1383"/>
      <c r="E11254" s="1478"/>
      <c r="H11254" s="1478"/>
    </row>
    <row r="11255" spans="1:8">
      <c r="A11255" s="1383"/>
      <c r="E11255" s="1478"/>
      <c r="H11255" s="1478"/>
    </row>
    <row r="11256" spans="1:8">
      <c r="A11256" s="1383"/>
      <c r="E11256" s="1478"/>
      <c r="H11256" s="1478"/>
    </row>
    <row r="11257" spans="1:8">
      <c r="A11257" s="1383"/>
      <c r="E11257" s="1478"/>
      <c r="H11257" s="1478"/>
    </row>
    <row r="11258" spans="1:8">
      <c r="A11258" s="1383"/>
      <c r="E11258" s="1478"/>
      <c r="H11258" s="1478"/>
    </row>
    <row r="11259" spans="1:8">
      <c r="A11259" s="1383"/>
      <c r="E11259" s="1478"/>
      <c r="H11259" s="1478"/>
    </row>
    <row r="11260" spans="1:8">
      <c r="A11260" s="1383"/>
      <c r="E11260" s="1478"/>
      <c r="H11260" s="1478"/>
    </row>
    <row r="11261" spans="1:8">
      <c r="A11261" s="1383"/>
      <c r="E11261" s="1478"/>
      <c r="H11261" s="1478"/>
    </row>
    <row r="11262" spans="1:8">
      <c r="A11262" s="1383"/>
      <c r="E11262" s="1478"/>
      <c r="H11262" s="1478"/>
    </row>
    <row r="11263" spans="1:8">
      <c r="A11263" s="1383"/>
      <c r="E11263" s="1478"/>
      <c r="H11263" s="1478"/>
    </row>
    <row r="11264" spans="1:8">
      <c r="A11264" s="1383"/>
      <c r="E11264" s="1478"/>
      <c r="H11264" s="1478"/>
    </row>
    <row r="11265" spans="1:8">
      <c r="A11265" s="1383"/>
      <c r="E11265" s="1478"/>
      <c r="H11265" s="1478"/>
    </row>
    <row r="11266" spans="1:8">
      <c r="A11266" s="1383"/>
      <c r="E11266" s="1478"/>
      <c r="H11266" s="1478"/>
    </row>
    <row r="11267" spans="1:8">
      <c r="A11267" s="1383"/>
      <c r="E11267" s="1478"/>
      <c r="H11267" s="1478"/>
    </row>
    <row r="11268" spans="1:8">
      <c r="A11268" s="1383"/>
      <c r="E11268" s="1478"/>
      <c r="H11268" s="1478"/>
    </row>
    <row r="11269" spans="1:8">
      <c r="A11269" s="1383"/>
      <c r="E11269" s="1478"/>
      <c r="H11269" s="1478"/>
    </row>
    <row r="11270" spans="1:8">
      <c r="A11270" s="1383"/>
      <c r="E11270" s="1478"/>
      <c r="H11270" s="1478"/>
    </row>
    <row r="11271" spans="1:8">
      <c r="A11271" s="1383"/>
      <c r="E11271" s="1478"/>
      <c r="H11271" s="1478"/>
    </row>
    <row r="11272" spans="1:8">
      <c r="A11272" s="1383"/>
      <c r="E11272" s="1478"/>
      <c r="H11272" s="1478"/>
    </row>
    <row r="11273" spans="1:8">
      <c r="A11273" s="1383"/>
      <c r="E11273" s="1478"/>
      <c r="H11273" s="1478"/>
    </row>
    <row r="11274" spans="1:8">
      <c r="A11274" s="1383"/>
      <c r="E11274" s="1478"/>
      <c r="H11274" s="1478"/>
    </row>
    <row r="11275" spans="1:8">
      <c r="A11275" s="1383"/>
      <c r="E11275" s="1478"/>
      <c r="H11275" s="1478"/>
    </row>
    <row r="11276" spans="1:8">
      <c r="A11276" s="1383"/>
      <c r="E11276" s="1478"/>
      <c r="H11276" s="1478"/>
    </row>
    <row r="11277" spans="1:8">
      <c r="A11277" s="1383"/>
      <c r="E11277" s="1478"/>
      <c r="H11277" s="1478"/>
    </row>
    <row r="11278" spans="1:8">
      <c r="A11278" s="1383"/>
      <c r="E11278" s="1478"/>
      <c r="H11278" s="1478"/>
    </row>
    <row r="11279" spans="1:8">
      <c r="A11279" s="1383"/>
      <c r="E11279" s="1478"/>
      <c r="H11279" s="1478"/>
    </row>
    <row r="11280" spans="1:8">
      <c r="A11280" s="1383"/>
      <c r="E11280" s="1478"/>
      <c r="H11280" s="1478"/>
    </row>
    <row r="11281" spans="1:8">
      <c r="A11281" s="1383"/>
      <c r="E11281" s="1478"/>
      <c r="H11281" s="1478"/>
    </row>
    <row r="11282" spans="1:8">
      <c r="A11282" s="1383"/>
      <c r="E11282" s="1478"/>
      <c r="H11282" s="1478"/>
    </row>
    <row r="11283" spans="1:8">
      <c r="A11283" s="1383"/>
      <c r="E11283" s="1478"/>
      <c r="H11283" s="1478"/>
    </row>
    <row r="11284" spans="1:8">
      <c r="A11284" s="1383"/>
      <c r="E11284" s="1478"/>
      <c r="H11284" s="1478"/>
    </row>
    <row r="11285" spans="1:8">
      <c r="A11285" s="1383"/>
      <c r="E11285" s="1478"/>
      <c r="H11285" s="1478"/>
    </row>
    <row r="11286" spans="1:8">
      <c r="A11286" s="1383"/>
      <c r="E11286" s="1478"/>
      <c r="H11286" s="1478"/>
    </row>
    <row r="11287" spans="1:8">
      <c r="A11287" s="1383"/>
      <c r="E11287" s="1478"/>
      <c r="H11287" s="1478"/>
    </row>
    <row r="11288" spans="1:8">
      <c r="A11288" s="1383"/>
      <c r="E11288" s="1478"/>
      <c r="H11288" s="1478"/>
    </row>
    <row r="11289" spans="1:8">
      <c r="A11289" s="1383"/>
      <c r="E11289" s="1478"/>
      <c r="H11289" s="1478"/>
    </row>
    <row r="11290" spans="1:8">
      <c r="A11290" s="1383"/>
      <c r="E11290" s="1478"/>
      <c r="H11290" s="1478"/>
    </row>
    <row r="11291" spans="1:8">
      <c r="A11291" s="1383"/>
      <c r="E11291" s="1478"/>
      <c r="H11291" s="1478"/>
    </row>
    <row r="11292" spans="1:8">
      <c r="A11292" s="1383"/>
      <c r="E11292" s="1478"/>
      <c r="H11292" s="1478"/>
    </row>
    <row r="11293" spans="1:8">
      <c r="A11293" s="1383"/>
      <c r="E11293" s="1478"/>
      <c r="H11293" s="1478"/>
    </row>
    <row r="11294" spans="1:8">
      <c r="A11294" s="1383"/>
      <c r="E11294" s="1478"/>
      <c r="H11294" s="1478"/>
    </row>
    <row r="11295" spans="1:8">
      <c r="A11295" s="1383"/>
      <c r="E11295" s="1478"/>
      <c r="H11295" s="1478"/>
    </row>
    <row r="11296" spans="1:8">
      <c r="A11296" s="1383"/>
      <c r="E11296" s="1478"/>
      <c r="H11296" s="1478"/>
    </row>
    <row r="11297" spans="1:8">
      <c r="A11297" s="1383"/>
      <c r="E11297" s="1478"/>
      <c r="H11297" s="1478"/>
    </row>
    <row r="11298" spans="1:8">
      <c r="A11298" s="1383"/>
      <c r="E11298" s="1478"/>
      <c r="H11298" s="1478"/>
    </row>
    <row r="11299" spans="1:8">
      <c r="A11299" s="1383"/>
      <c r="E11299" s="1478"/>
      <c r="H11299" s="1478"/>
    </row>
    <row r="11300" spans="1:8">
      <c r="A11300" s="1383"/>
      <c r="E11300" s="1478"/>
      <c r="H11300" s="1478"/>
    </row>
    <row r="11301" spans="1:8">
      <c r="A11301" s="1383"/>
      <c r="E11301" s="1478"/>
      <c r="H11301" s="1478"/>
    </row>
    <row r="11302" spans="1:8">
      <c r="A11302" s="1383"/>
      <c r="E11302" s="1478"/>
      <c r="H11302" s="1478"/>
    </row>
    <row r="11303" spans="1:8">
      <c r="A11303" s="1383"/>
      <c r="E11303" s="1478"/>
      <c r="H11303" s="1478"/>
    </row>
    <row r="11304" spans="1:8">
      <c r="A11304" s="1383"/>
      <c r="E11304" s="1478"/>
      <c r="H11304" s="1478"/>
    </row>
    <row r="11305" spans="1:8">
      <c r="A11305" s="1383"/>
      <c r="E11305" s="1478"/>
      <c r="H11305" s="1478"/>
    </row>
    <row r="11306" spans="1:8">
      <c r="A11306" s="1383"/>
      <c r="E11306" s="1478"/>
      <c r="H11306" s="1478"/>
    </row>
    <row r="11307" spans="1:8">
      <c r="A11307" s="1383"/>
      <c r="E11307" s="1478"/>
      <c r="H11307" s="1478"/>
    </row>
    <row r="11308" spans="1:8">
      <c r="A11308" s="1383"/>
      <c r="E11308" s="1478"/>
      <c r="H11308" s="1478"/>
    </row>
    <row r="11309" spans="1:8">
      <c r="A11309" s="1383"/>
      <c r="E11309" s="1478"/>
      <c r="H11309" s="1478"/>
    </row>
    <row r="11310" spans="1:8">
      <c r="A11310" s="1383"/>
      <c r="E11310" s="1478"/>
      <c r="H11310" s="1478"/>
    </row>
    <row r="11311" spans="1:8">
      <c r="A11311" s="1383"/>
      <c r="E11311" s="1478"/>
      <c r="H11311" s="1478"/>
    </row>
    <row r="11312" spans="1:8">
      <c r="A11312" s="1383"/>
      <c r="E11312" s="1478"/>
      <c r="H11312" s="1478"/>
    </row>
    <row r="11313" spans="1:8">
      <c r="A11313" s="1383"/>
      <c r="E11313" s="1478"/>
      <c r="H11313" s="1478"/>
    </row>
    <row r="11314" spans="1:8">
      <c r="A11314" s="1383"/>
      <c r="E11314" s="1478"/>
      <c r="H11314" s="1478"/>
    </row>
    <row r="11315" spans="1:8">
      <c r="A11315" s="1383"/>
      <c r="E11315" s="1478"/>
      <c r="H11315" s="1478"/>
    </row>
    <row r="11316" spans="1:8">
      <c r="A11316" s="1383"/>
      <c r="E11316" s="1478"/>
      <c r="H11316" s="1478"/>
    </row>
    <row r="11317" spans="1:8">
      <c r="A11317" s="1383"/>
      <c r="E11317" s="1478"/>
      <c r="H11317" s="1478"/>
    </row>
    <row r="11318" spans="1:8">
      <c r="A11318" s="1383"/>
      <c r="E11318" s="1478"/>
      <c r="H11318" s="1478"/>
    </row>
    <row r="11319" spans="1:8">
      <c r="A11319" s="1383"/>
      <c r="E11319" s="1478"/>
      <c r="H11319" s="1478"/>
    </row>
    <row r="11320" spans="1:8">
      <c r="A11320" s="1383"/>
      <c r="E11320" s="1478"/>
      <c r="H11320" s="1478"/>
    </row>
    <row r="11321" spans="1:8">
      <c r="A11321" s="1383"/>
      <c r="E11321" s="1478"/>
      <c r="H11321" s="1478"/>
    </row>
    <row r="11322" spans="1:8">
      <c r="A11322" s="1383"/>
      <c r="E11322" s="1478"/>
      <c r="H11322" s="1478"/>
    </row>
    <row r="11323" spans="1:8">
      <c r="A11323" s="1383"/>
      <c r="E11323" s="1478"/>
      <c r="H11323" s="1478"/>
    </row>
    <row r="11324" spans="1:8">
      <c r="A11324" s="1383"/>
      <c r="E11324" s="1478"/>
      <c r="H11324" s="1478"/>
    </row>
    <row r="11325" spans="1:8">
      <c r="A11325" s="1383"/>
      <c r="E11325" s="1478"/>
      <c r="H11325" s="1478"/>
    </row>
    <row r="11326" spans="1:8">
      <c r="A11326" s="1383"/>
      <c r="E11326" s="1478"/>
      <c r="H11326" s="1478"/>
    </row>
    <row r="11327" spans="1:8">
      <c r="A11327" s="1383"/>
      <c r="E11327" s="1478"/>
      <c r="H11327" s="1478"/>
    </row>
    <row r="11328" spans="1:8">
      <c r="A11328" s="1383"/>
      <c r="E11328" s="1478"/>
      <c r="H11328" s="1478"/>
    </row>
    <row r="11329" spans="1:8">
      <c r="A11329" s="1383"/>
      <c r="E11329" s="1478"/>
      <c r="H11329" s="1478"/>
    </row>
    <row r="11330" spans="1:8">
      <c r="A11330" s="1383"/>
      <c r="E11330" s="1478"/>
      <c r="H11330" s="1478"/>
    </row>
    <row r="11331" spans="1:8">
      <c r="A11331" s="1383"/>
      <c r="E11331" s="1478"/>
      <c r="H11331" s="1478"/>
    </row>
    <row r="11332" spans="1:8">
      <c r="A11332" s="1383"/>
      <c r="E11332" s="1478"/>
      <c r="H11332" s="1478"/>
    </row>
    <row r="11333" spans="1:8">
      <c r="A11333" s="1383"/>
      <c r="E11333" s="1478"/>
      <c r="H11333" s="1478"/>
    </row>
    <row r="11334" spans="1:8">
      <c r="A11334" s="1383"/>
      <c r="E11334" s="1478"/>
      <c r="H11334" s="1478"/>
    </row>
    <row r="11335" spans="1:8">
      <c r="A11335" s="1383"/>
      <c r="E11335" s="1478"/>
      <c r="H11335" s="1478"/>
    </row>
    <row r="11336" spans="1:8">
      <c r="A11336" s="1383"/>
      <c r="E11336" s="1478"/>
      <c r="H11336" s="1478"/>
    </row>
    <row r="11337" spans="1:8">
      <c r="A11337" s="1383"/>
      <c r="E11337" s="1478"/>
      <c r="H11337" s="1478"/>
    </row>
    <row r="11338" spans="1:8">
      <c r="A11338" s="1383"/>
      <c r="E11338" s="1478"/>
      <c r="H11338" s="1478"/>
    </row>
    <row r="11339" spans="1:8">
      <c r="A11339" s="1383"/>
      <c r="E11339" s="1478"/>
      <c r="H11339" s="1478"/>
    </row>
    <row r="11340" spans="1:8">
      <c r="A11340" s="1383"/>
      <c r="E11340" s="1478"/>
      <c r="H11340" s="1478"/>
    </row>
    <row r="11341" spans="1:8">
      <c r="A11341" s="1383"/>
      <c r="E11341" s="1478"/>
      <c r="H11341" s="1478"/>
    </row>
    <row r="11342" spans="1:8">
      <c r="A11342" s="1383"/>
      <c r="E11342" s="1478"/>
      <c r="H11342" s="1478"/>
    </row>
    <row r="11343" spans="1:8">
      <c r="A11343" s="1383"/>
      <c r="E11343" s="1478"/>
      <c r="H11343" s="1478"/>
    </row>
    <row r="11344" spans="1:8">
      <c r="A11344" s="1383"/>
      <c r="E11344" s="1478"/>
      <c r="H11344" s="1478"/>
    </row>
    <row r="11345" spans="1:8">
      <c r="A11345" s="1383"/>
      <c r="E11345" s="1478"/>
      <c r="H11345" s="1478"/>
    </row>
    <row r="11346" spans="1:8">
      <c r="A11346" s="1383"/>
      <c r="E11346" s="1478"/>
      <c r="H11346" s="1478"/>
    </row>
    <row r="11347" spans="1:8">
      <c r="A11347" s="1383"/>
      <c r="E11347" s="1478"/>
      <c r="H11347" s="1478"/>
    </row>
    <row r="11348" spans="1:8">
      <c r="A11348" s="1383"/>
      <c r="E11348" s="1478"/>
      <c r="H11348" s="1478"/>
    </row>
    <row r="11349" spans="1:8">
      <c r="A11349" s="1383"/>
      <c r="E11349" s="1478"/>
      <c r="H11349" s="1478"/>
    </row>
    <row r="11350" spans="1:8">
      <c r="A11350" s="1383"/>
      <c r="E11350" s="1478"/>
      <c r="H11350" s="1478"/>
    </row>
    <row r="11351" spans="1:8">
      <c r="A11351" s="1383"/>
      <c r="E11351" s="1478"/>
      <c r="H11351" s="1478"/>
    </row>
    <row r="11352" spans="1:8">
      <c r="A11352" s="1383"/>
      <c r="E11352" s="1478"/>
      <c r="H11352" s="1478"/>
    </row>
    <row r="11353" spans="1:8">
      <c r="A11353" s="1383"/>
      <c r="E11353" s="1478"/>
      <c r="H11353" s="1478"/>
    </row>
    <row r="11354" spans="1:8">
      <c r="A11354" s="1383"/>
      <c r="E11354" s="1478"/>
      <c r="H11354" s="1478"/>
    </row>
    <row r="11355" spans="1:8">
      <c r="A11355" s="1383"/>
      <c r="E11355" s="1478"/>
      <c r="H11355" s="1478"/>
    </row>
    <row r="11356" spans="1:8">
      <c r="A11356" s="1383"/>
      <c r="E11356" s="1478"/>
      <c r="H11356" s="1478"/>
    </row>
    <row r="11357" spans="1:8">
      <c r="A11357" s="1383"/>
      <c r="E11357" s="1478"/>
      <c r="H11357" s="1478"/>
    </row>
    <row r="11358" spans="1:8">
      <c r="A11358" s="1383"/>
      <c r="E11358" s="1478"/>
      <c r="H11358" s="1478"/>
    </row>
    <row r="11359" spans="1:8">
      <c r="A11359" s="1383"/>
      <c r="E11359" s="1478"/>
      <c r="H11359" s="1478"/>
    </row>
    <row r="11360" spans="1:8">
      <c r="A11360" s="1383"/>
      <c r="E11360" s="1478"/>
      <c r="H11360" s="1478"/>
    </row>
    <row r="11361" spans="1:8">
      <c r="A11361" s="1383"/>
      <c r="E11361" s="1478"/>
      <c r="H11361" s="1478"/>
    </row>
    <row r="11362" spans="1:8">
      <c r="A11362" s="1383"/>
      <c r="E11362" s="1478"/>
      <c r="H11362" s="1478"/>
    </row>
    <row r="11363" spans="1:8">
      <c r="A11363" s="1383"/>
      <c r="E11363" s="1478"/>
      <c r="H11363" s="1478"/>
    </row>
    <row r="11364" spans="1:8">
      <c r="A11364" s="1383"/>
      <c r="E11364" s="1478"/>
      <c r="H11364" s="1478"/>
    </row>
    <row r="11365" spans="1:8">
      <c r="A11365" s="1383"/>
      <c r="E11365" s="1478"/>
      <c r="H11365" s="1478"/>
    </row>
    <row r="11366" spans="1:8">
      <c r="A11366" s="1383"/>
      <c r="E11366" s="1478"/>
      <c r="H11366" s="1478"/>
    </row>
    <row r="11367" spans="1:8">
      <c r="A11367" s="1383"/>
      <c r="E11367" s="1478"/>
      <c r="H11367" s="1478"/>
    </row>
    <row r="11368" spans="1:8">
      <c r="A11368" s="1383"/>
      <c r="E11368" s="1478"/>
      <c r="H11368" s="1478"/>
    </row>
    <row r="11369" spans="1:8">
      <c r="A11369" s="1383"/>
      <c r="E11369" s="1478"/>
      <c r="H11369" s="1478"/>
    </row>
    <row r="11370" spans="1:8">
      <c r="A11370" s="1383"/>
      <c r="E11370" s="1478"/>
      <c r="H11370" s="1478"/>
    </row>
    <row r="11371" spans="1:8">
      <c r="A11371" s="1383"/>
      <c r="E11371" s="1478"/>
      <c r="H11371" s="1478"/>
    </row>
    <row r="11372" spans="1:8">
      <c r="A11372" s="1383"/>
      <c r="E11372" s="1478"/>
      <c r="H11372" s="1478"/>
    </row>
    <row r="11373" spans="1:8">
      <c r="A11373" s="1383"/>
      <c r="E11373" s="1478"/>
      <c r="H11373" s="1478"/>
    </row>
    <row r="11374" spans="1:8">
      <c r="A11374" s="1383"/>
      <c r="E11374" s="1478"/>
      <c r="H11374" s="1478"/>
    </row>
    <row r="11375" spans="1:8">
      <c r="A11375" s="1383"/>
      <c r="E11375" s="1478"/>
      <c r="H11375" s="1478"/>
    </row>
    <row r="11376" spans="1:8">
      <c r="A11376" s="1383"/>
      <c r="E11376" s="1478"/>
      <c r="H11376" s="1478"/>
    </row>
    <row r="11377" spans="1:8">
      <c r="A11377" s="1383"/>
      <c r="E11377" s="1478"/>
      <c r="H11377" s="1478"/>
    </row>
    <row r="11378" spans="1:8">
      <c r="A11378" s="1383"/>
      <c r="E11378" s="1478"/>
      <c r="H11378" s="1478"/>
    </row>
    <row r="11379" spans="1:8">
      <c r="A11379" s="1383"/>
      <c r="E11379" s="1478"/>
      <c r="H11379" s="1478"/>
    </row>
    <row r="11380" spans="1:8">
      <c r="A11380" s="1383"/>
      <c r="E11380" s="1478"/>
      <c r="H11380" s="1478"/>
    </row>
    <row r="11381" spans="1:8">
      <c r="A11381" s="1383"/>
      <c r="E11381" s="1478"/>
      <c r="H11381" s="1478"/>
    </row>
    <row r="11382" spans="1:8">
      <c r="A11382" s="1383"/>
      <c r="E11382" s="1478"/>
      <c r="H11382" s="1478"/>
    </row>
    <row r="11383" spans="1:8">
      <c r="A11383" s="1383"/>
      <c r="E11383" s="1478"/>
      <c r="H11383" s="1478"/>
    </row>
    <row r="11384" spans="1:8">
      <c r="A11384" s="1383"/>
      <c r="E11384" s="1478"/>
      <c r="H11384" s="1478"/>
    </row>
    <row r="11385" spans="1:8">
      <c r="A11385" s="1383"/>
      <c r="E11385" s="1478"/>
      <c r="H11385" s="1478"/>
    </row>
    <row r="11386" spans="1:8">
      <c r="A11386" s="1383"/>
      <c r="E11386" s="1478"/>
      <c r="H11386" s="1478"/>
    </row>
    <row r="11387" spans="1:8">
      <c r="A11387" s="1383"/>
      <c r="E11387" s="1478"/>
      <c r="H11387" s="1478"/>
    </row>
    <row r="11388" spans="1:8">
      <c r="A11388" s="1383"/>
      <c r="E11388" s="1478"/>
      <c r="H11388" s="1478"/>
    </row>
    <row r="11389" spans="1:8">
      <c r="A11389" s="1383"/>
      <c r="E11389" s="1478"/>
      <c r="H11389" s="1478"/>
    </row>
    <row r="11390" spans="1:8">
      <c r="A11390" s="1383"/>
      <c r="E11390" s="1478"/>
      <c r="H11390" s="1478"/>
    </row>
    <row r="11391" spans="1:8">
      <c r="A11391" s="1383"/>
      <c r="E11391" s="1478"/>
      <c r="H11391" s="1478"/>
    </row>
    <row r="11392" spans="1:8">
      <c r="A11392" s="1383"/>
      <c r="E11392" s="1478"/>
      <c r="H11392" s="1478"/>
    </row>
    <row r="11393" spans="1:8">
      <c r="A11393" s="1383"/>
      <c r="E11393" s="1478"/>
      <c r="H11393" s="1478"/>
    </row>
    <row r="11394" spans="1:8">
      <c r="A11394" s="1383"/>
      <c r="E11394" s="1478"/>
      <c r="H11394" s="1478"/>
    </row>
    <row r="11395" spans="1:8">
      <c r="A11395" s="1383"/>
      <c r="E11395" s="1478"/>
      <c r="H11395" s="1478"/>
    </row>
    <row r="11396" spans="1:8">
      <c r="A11396" s="1383"/>
      <c r="E11396" s="1478"/>
      <c r="H11396" s="1478"/>
    </row>
    <row r="11397" spans="1:8">
      <c r="A11397" s="1383"/>
      <c r="E11397" s="1478"/>
      <c r="H11397" s="1478"/>
    </row>
    <row r="11398" spans="1:8">
      <c r="A11398" s="1383"/>
      <c r="E11398" s="1478"/>
      <c r="H11398" s="1478"/>
    </row>
    <row r="11399" spans="1:8">
      <c r="A11399" s="1383"/>
      <c r="E11399" s="1478"/>
      <c r="H11399" s="1478"/>
    </row>
    <row r="11400" spans="1:8">
      <c r="A11400" s="1383"/>
      <c r="E11400" s="1478"/>
      <c r="H11400" s="1478"/>
    </row>
    <row r="11401" spans="1:8">
      <c r="A11401" s="1383"/>
      <c r="E11401" s="1478"/>
      <c r="H11401" s="1478"/>
    </row>
    <row r="11402" spans="1:8">
      <c r="A11402" s="1383"/>
      <c r="E11402" s="1478"/>
      <c r="H11402" s="1478"/>
    </row>
    <row r="11403" spans="1:8">
      <c r="A11403" s="1383"/>
      <c r="E11403" s="1478"/>
      <c r="H11403" s="1478"/>
    </row>
    <row r="11404" spans="1:8">
      <c r="A11404" s="1383"/>
      <c r="E11404" s="1478"/>
      <c r="H11404" s="1478"/>
    </row>
    <row r="11405" spans="1:8">
      <c r="A11405" s="1383"/>
      <c r="E11405" s="1478"/>
      <c r="H11405" s="1478"/>
    </row>
    <row r="11406" spans="1:8">
      <c r="A11406" s="1383"/>
      <c r="E11406" s="1478"/>
      <c r="H11406" s="1478"/>
    </row>
    <row r="11407" spans="1:8">
      <c r="A11407" s="1383"/>
      <c r="E11407" s="1478"/>
      <c r="H11407" s="1478"/>
    </row>
    <row r="11408" spans="1:8">
      <c r="A11408" s="1383"/>
      <c r="E11408" s="1478"/>
      <c r="H11408" s="1478"/>
    </row>
    <row r="11409" spans="1:8">
      <c r="A11409" s="1383"/>
      <c r="E11409" s="1478"/>
      <c r="H11409" s="1478"/>
    </row>
    <row r="11410" spans="1:8">
      <c r="A11410" s="1383"/>
      <c r="E11410" s="1478"/>
      <c r="H11410" s="1478"/>
    </row>
    <row r="11411" spans="1:8">
      <c r="A11411" s="1383"/>
      <c r="E11411" s="1478"/>
      <c r="H11411" s="1478"/>
    </row>
    <row r="11412" spans="1:8">
      <c r="A11412" s="1383"/>
      <c r="E11412" s="1478"/>
      <c r="H11412" s="1478"/>
    </row>
    <row r="11413" spans="1:8">
      <c r="A11413" s="1383"/>
      <c r="E11413" s="1478"/>
      <c r="H11413" s="1478"/>
    </row>
    <row r="11414" spans="1:8">
      <c r="A11414" s="1383"/>
      <c r="E11414" s="1478"/>
      <c r="H11414" s="1478"/>
    </row>
    <row r="11415" spans="1:8">
      <c r="A11415" s="1383"/>
      <c r="E11415" s="1478"/>
      <c r="H11415" s="1478"/>
    </row>
    <row r="11416" spans="1:8">
      <c r="A11416" s="1383"/>
      <c r="E11416" s="1478"/>
      <c r="H11416" s="1478"/>
    </row>
    <row r="11417" spans="1:8">
      <c r="A11417" s="1383"/>
      <c r="E11417" s="1478"/>
      <c r="H11417" s="1478"/>
    </row>
    <row r="11418" spans="1:8">
      <c r="A11418" s="1383"/>
      <c r="E11418" s="1478"/>
      <c r="H11418" s="1478"/>
    </row>
    <row r="11419" spans="1:8">
      <c r="A11419" s="1383"/>
      <c r="E11419" s="1478"/>
      <c r="H11419" s="1478"/>
    </row>
    <row r="11420" spans="1:8">
      <c r="A11420" s="1383"/>
      <c r="E11420" s="1478"/>
      <c r="H11420" s="1478"/>
    </row>
    <row r="11421" spans="1:8">
      <c r="A11421" s="1383"/>
      <c r="E11421" s="1478"/>
      <c r="H11421" s="1478"/>
    </row>
    <row r="11422" spans="1:8">
      <c r="A11422" s="1383"/>
      <c r="E11422" s="1478"/>
      <c r="H11422" s="1478"/>
    </row>
    <row r="11423" spans="1:8">
      <c r="A11423" s="1383"/>
      <c r="E11423" s="1478"/>
      <c r="H11423" s="1478"/>
    </row>
    <row r="11424" spans="1:8">
      <c r="A11424" s="1383"/>
      <c r="E11424" s="1478"/>
      <c r="H11424" s="1478"/>
    </row>
    <row r="11425" spans="1:8">
      <c r="A11425" s="1383"/>
      <c r="E11425" s="1478"/>
      <c r="H11425" s="1478"/>
    </row>
    <row r="11426" spans="1:8">
      <c r="A11426" s="1383"/>
      <c r="E11426" s="1478"/>
      <c r="H11426" s="1478"/>
    </row>
    <row r="11427" spans="1:8">
      <c r="A11427" s="1383"/>
      <c r="E11427" s="1478"/>
      <c r="H11427" s="1478"/>
    </row>
    <row r="11428" spans="1:8">
      <c r="A11428" s="1383"/>
      <c r="E11428" s="1478"/>
      <c r="H11428" s="1478"/>
    </row>
    <row r="11429" spans="1:8">
      <c r="A11429" s="1383"/>
      <c r="E11429" s="1478"/>
      <c r="H11429" s="1478"/>
    </row>
    <row r="11430" spans="1:8">
      <c r="A11430" s="1383"/>
      <c r="E11430" s="1478"/>
      <c r="H11430" s="1478"/>
    </row>
    <row r="11431" spans="1:8">
      <c r="A11431" s="1383"/>
      <c r="E11431" s="1478"/>
      <c r="H11431" s="1478"/>
    </row>
    <row r="11432" spans="1:8">
      <c r="A11432" s="1383"/>
      <c r="E11432" s="1478"/>
      <c r="H11432" s="1478"/>
    </row>
    <row r="11433" spans="1:8">
      <c r="A11433" s="1383"/>
      <c r="E11433" s="1478"/>
      <c r="H11433" s="1478"/>
    </row>
    <row r="11434" spans="1:8">
      <c r="A11434" s="1383"/>
      <c r="E11434" s="1478"/>
      <c r="H11434" s="1478"/>
    </row>
    <row r="11435" spans="1:8">
      <c r="A11435" s="1383"/>
      <c r="E11435" s="1478"/>
      <c r="H11435" s="1478"/>
    </row>
    <row r="11436" spans="1:8">
      <c r="A11436" s="1383"/>
      <c r="E11436" s="1478"/>
      <c r="H11436" s="1478"/>
    </row>
    <row r="11437" spans="1:8">
      <c r="A11437" s="1383"/>
      <c r="E11437" s="1478"/>
      <c r="H11437" s="1478"/>
    </row>
    <row r="11438" spans="1:8">
      <c r="A11438" s="1383"/>
      <c r="E11438" s="1478"/>
      <c r="H11438" s="1478"/>
    </row>
    <row r="11439" spans="1:8">
      <c r="A11439" s="1383"/>
      <c r="E11439" s="1478"/>
      <c r="H11439" s="1478"/>
    </row>
    <row r="11440" spans="1:8">
      <c r="A11440" s="1383"/>
      <c r="E11440" s="1478"/>
      <c r="H11440" s="1478"/>
    </row>
    <row r="11441" spans="1:8">
      <c r="A11441" s="1383"/>
      <c r="E11441" s="1478"/>
      <c r="H11441" s="1478"/>
    </row>
    <row r="11442" spans="1:8">
      <c r="A11442" s="1383"/>
      <c r="E11442" s="1478"/>
      <c r="H11442" s="1478"/>
    </row>
    <row r="11443" spans="1:8">
      <c r="A11443" s="1383"/>
      <c r="E11443" s="1478"/>
      <c r="H11443" s="1478"/>
    </row>
    <row r="11444" spans="1:8">
      <c r="A11444" s="1383"/>
      <c r="E11444" s="1478"/>
      <c r="H11444" s="1478"/>
    </row>
    <row r="11445" spans="1:8">
      <c r="A11445" s="1383"/>
      <c r="E11445" s="1478"/>
      <c r="H11445" s="1478"/>
    </row>
    <row r="11446" spans="1:8">
      <c r="A11446" s="1383"/>
      <c r="E11446" s="1478"/>
      <c r="H11446" s="1478"/>
    </row>
    <row r="11447" spans="1:8">
      <c r="A11447" s="1383"/>
      <c r="E11447" s="1478"/>
      <c r="H11447" s="1478"/>
    </row>
    <row r="11448" spans="1:8">
      <c r="A11448" s="1383"/>
      <c r="E11448" s="1478"/>
      <c r="H11448" s="1478"/>
    </row>
    <row r="11449" spans="1:8">
      <c r="A11449" s="1383"/>
      <c r="E11449" s="1478"/>
      <c r="H11449" s="1478"/>
    </row>
    <row r="11450" spans="1:8">
      <c r="A11450" s="1383"/>
      <c r="E11450" s="1478"/>
      <c r="H11450" s="1478"/>
    </row>
    <row r="11451" spans="1:8">
      <c r="A11451" s="1383"/>
      <c r="E11451" s="1478"/>
      <c r="H11451" s="1478"/>
    </row>
    <row r="11452" spans="1:8">
      <c r="A11452" s="1383"/>
      <c r="E11452" s="1478"/>
      <c r="H11452" s="1478"/>
    </row>
    <row r="11453" spans="1:8">
      <c r="A11453" s="1383"/>
      <c r="E11453" s="1478"/>
      <c r="H11453" s="1478"/>
    </row>
    <row r="11454" spans="1:8">
      <c r="A11454" s="1383"/>
      <c r="E11454" s="1478"/>
      <c r="H11454" s="1478"/>
    </row>
    <row r="11455" spans="1:8">
      <c r="A11455" s="1383"/>
      <c r="E11455" s="1478"/>
      <c r="H11455" s="1478"/>
    </row>
    <row r="11456" spans="1:8">
      <c r="A11456" s="1383"/>
      <c r="E11456" s="1478"/>
      <c r="H11456" s="1478"/>
    </row>
    <row r="11457" spans="1:8">
      <c r="A11457" s="1383"/>
      <c r="E11457" s="1478"/>
      <c r="H11457" s="1478"/>
    </row>
    <row r="11458" spans="1:8">
      <c r="A11458" s="1383"/>
      <c r="E11458" s="1478"/>
      <c r="H11458" s="1478"/>
    </row>
    <row r="11459" spans="1:8">
      <c r="A11459" s="1383"/>
      <c r="E11459" s="1478"/>
      <c r="H11459" s="1478"/>
    </row>
    <row r="11460" spans="1:8">
      <c r="A11460" s="1383"/>
      <c r="E11460" s="1478"/>
      <c r="H11460" s="1478"/>
    </row>
    <row r="11461" spans="1:8">
      <c r="A11461" s="1383"/>
      <c r="E11461" s="1478"/>
      <c r="H11461" s="1478"/>
    </row>
    <row r="11462" spans="1:8">
      <c r="A11462" s="1383"/>
      <c r="E11462" s="1478"/>
      <c r="H11462" s="1478"/>
    </row>
    <row r="11463" spans="1:8">
      <c r="A11463" s="1383"/>
      <c r="E11463" s="1478"/>
      <c r="H11463" s="1478"/>
    </row>
    <row r="11464" spans="1:8">
      <c r="A11464" s="1383"/>
      <c r="E11464" s="1478"/>
      <c r="H11464" s="1478"/>
    </row>
    <row r="11465" spans="1:8">
      <c r="A11465" s="1383"/>
      <c r="E11465" s="1478"/>
      <c r="H11465" s="1478"/>
    </row>
    <row r="11466" spans="1:8">
      <c r="A11466" s="1383"/>
      <c r="E11466" s="1478"/>
      <c r="H11466" s="1478"/>
    </row>
    <row r="11467" spans="1:8">
      <c r="A11467" s="1383"/>
      <c r="E11467" s="1478"/>
      <c r="H11467" s="1478"/>
    </row>
    <row r="11468" spans="1:8">
      <c r="A11468" s="1383"/>
      <c r="E11468" s="1478"/>
      <c r="H11468" s="1478"/>
    </row>
    <row r="11469" spans="1:8">
      <c r="A11469" s="1383"/>
      <c r="E11469" s="1478"/>
      <c r="H11469" s="1478"/>
    </row>
    <row r="11470" spans="1:8">
      <c r="A11470" s="1383"/>
      <c r="E11470" s="1478"/>
      <c r="H11470" s="1478"/>
    </row>
    <row r="11471" spans="1:8">
      <c r="A11471" s="1383"/>
      <c r="E11471" s="1478"/>
      <c r="H11471" s="1478"/>
    </row>
    <row r="11472" spans="1:8">
      <c r="A11472" s="1383"/>
      <c r="E11472" s="1478"/>
      <c r="H11472" s="1478"/>
    </row>
    <row r="11473" spans="1:8">
      <c r="A11473" s="1383"/>
      <c r="E11473" s="1478"/>
      <c r="H11473" s="1478"/>
    </row>
    <row r="11474" spans="1:8">
      <c r="A11474" s="1383"/>
      <c r="E11474" s="1478"/>
      <c r="H11474" s="1478"/>
    </row>
    <row r="11475" spans="1:8">
      <c r="A11475" s="1383"/>
      <c r="E11475" s="1478"/>
      <c r="H11475" s="1478"/>
    </row>
    <row r="11476" spans="1:8">
      <c r="A11476" s="1383"/>
      <c r="E11476" s="1478"/>
      <c r="H11476" s="1478"/>
    </row>
    <row r="11477" spans="1:8">
      <c r="A11477" s="1383"/>
      <c r="E11477" s="1478"/>
      <c r="H11477" s="1478"/>
    </row>
    <row r="11478" spans="1:8">
      <c r="A11478" s="1383"/>
      <c r="E11478" s="1478"/>
      <c r="H11478" s="1478"/>
    </row>
    <row r="11479" spans="1:8">
      <c r="A11479" s="1383"/>
      <c r="E11479" s="1478"/>
      <c r="H11479" s="1478"/>
    </row>
    <row r="11480" spans="1:8">
      <c r="A11480" s="1383"/>
      <c r="E11480" s="1478"/>
      <c r="H11480" s="1478"/>
    </row>
    <row r="11481" spans="1:8">
      <c r="A11481" s="1383"/>
      <c r="E11481" s="1478"/>
      <c r="H11481" s="1478"/>
    </row>
    <row r="11482" spans="1:8">
      <c r="A11482" s="1383"/>
      <c r="E11482" s="1478"/>
      <c r="H11482" s="1478"/>
    </row>
    <row r="11483" spans="1:8">
      <c r="A11483" s="1383"/>
      <c r="E11483" s="1478"/>
      <c r="H11483" s="1478"/>
    </row>
    <row r="11484" spans="1:8">
      <c r="A11484" s="1383"/>
      <c r="E11484" s="1478"/>
      <c r="H11484" s="1478"/>
    </row>
    <row r="11485" spans="1:8">
      <c r="A11485" s="1383"/>
      <c r="E11485" s="1478"/>
      <c r="H11485" s="1478"/>
    </row>
    <row r="11486" spans="1:8">
      <c r="A11486" s="1383"/>
      <c r="E11486" s="1478"/>
      <c r="H11486" s="1478"/>
    </row>
    <row r="11487" spans="1:8">
      <c r="A11487" s="1383"/>
      <c r="E11487" s="1478"/>
      <c r="H11487" s="1478"/>
    </row>
    <row r="11488" spans="1:8">
      <c r="A11488" s="1383"/>
      <c r="E11488" s="1478"/>
      <c r="H11488" s="1478"/>
    </row>
    <row r="11489" spans="1:8">
      <c r="A11489" s="1383"/>
      <c r="E11489" s="1478"/>
      <c r="H11489" s="1478"/>
    </row>
    <row r="11490" spans="1:8">
      <c r="A11490" s="1383"/>
      <c r="E11490" s="1478"/>
      <c r="H11490" s="1478"/>
    </row>
    <row r="11491" spans="1:8">
      <c r="A11491" s="1383"/>
      <c r="E11491" s="1478"/>
      <c r="H11491" s="1478"/>
    </row>
    <row r="11492" spans="1:8">
      <c r="A11492" s="1383"/>
      <c r="E11492" s="1478"/>
      <c r="H11492" s="1478"/>
    </row>
    <row r="11493" spans="1:8">
      <c r="A11493" s="1383"/>
      <c r="E11493" s="1478"/>
      <c r="H11493" s="1478"/>
    </row>
    <row r="11494" spans="1:8">
      <c r="A11494" s="1383"/>
      <c r="E11494" s="1478"/>
      <c r="H11494" s="1478"/>
    </row>
    <row r="11495" spans="1:8">
      <c r="A11495" s="1383"/>
      <c r="E11495" s="1478"/>
      <c r="H11495" s="1478"/>
    </row>
    <row r="11496" spans="1:8">
      <c r="A11496" s="1383"/>
      <c r="E11496" s="1478"/>
      <c r="H11496" s="1478"/>
    </row>
    <row r="11497" spans="1:8">
      <c r="A11497" s="1383"/>
      <c r="E11497" s="1478"/>
      <c r="H11497" s="1478"/>
    </row>
    <row r="11498" spans="1:8">
      <c r="A11498" s="1383"/>
      <c r="E11498" s="1478"/>
      <c r="H11498" s="1478"/>
    </row>
    <row r="11499" spans="1:8">
      <c r="A11499" s="1383"/>
      <c r="E11499" s="1478"/>
      <c r="H11499" s="1478"/>
    </row>
    <row r="11500" spans="1:8">
      <c r="A11500" s="1383"/>
      <c r="E11500" s="1478"/>
      <c r="H11500" s="1478"/>
    </row>
    <row r="11501" spans="1:8">
      <c r="A11501" s="1383"/>
      <c r="E11501" s="1478"/>
      <c r="H11501" s="1478"/>
    </row>
    <row r="11502" spans="1:8">
      <c r="A11502" s="1383"/>
      <c r="E11502" s="1478"/>
      <c r="H11502" s="1478"/>
    </row>
    <row r="11503" spans="1:8">
      <c r="A11503" s="1383"/>
      <c r="E11503" s="1478"/>
      <c r="H11503" s="1478"/>
    </row>
    <row r="11504" spans="1:8">
      <c r="A11504" s="1383"/>
      <c r="E11504" s="1478"/>
      <c r="H11504" s="1478"/>
    </row>
    <row r="11505" spans="1:8">
      <c r="A11505" s="1383"/>
      <c r="E11505" s="1478"/>
      <c r="H11505" s="1478"/>
    </row>
    <row r="11506" spans="1:8">
      <c r="A11506" s="1383"/>
      <c r="E11506" s="1478"/>
      <c r="H11506" s="1478"/>
    </row>
    <row r="11507" spans="1:8">
      <c r="A11507" s="1383"/>
      <c r="E11507" s="1478"/>
      <c r="H11507" s="1478"/>
    </row>
    <row r="11508" spans="1:8">
      <c r="A11508" s="1383"/>
      <c r="E11508" s="1478"/>
      <c r="H11508" s="1478"/>
    </row>
    <row r="11509" spans="1:8">
      <c r="A11509" s="1383"/>
      <c r="E11509" s="1478"/>
      <c r="H11509" s="1478"/>
    </row>
    <row r="11510" spans="1:8">
      <c r="A11510" s="1383"/>
      <c r="E11510" s="1478"/>
      <c r="H11510" s="1478"/>
    </row>
    <row r="11511" spans="1:8">
      <c r="A11511" s="1383"/>
      <c r="E11511" s="1478"/>
      <c r="H11511" s="1478"/>
    </row>
    <row r="11512" spans="1:8">
      <c r="A11512" s="1383"/>
      <c r="E11512" s="1478"/>
      <c r="H11512" s="1478"/>
    </row>
    <row r="11513" spans="1:8">
      <c r="A11513" s="1383"/>
      <c r="E11513" s="1478"/>
      <c r="H11513" s="1478"/>
    </row>
    <row r="11514" spans="1:8">
      <c r="A11514" s="1383"/>
      <c r="E11514" s="1478"/>
      <c r="H11514" s="1478"/>
    </row>
    <row r="11515" spans="1:8">
      <c r="A11515" s="1383"/>
      <c r="E11515" s="1478"/>
      <c r="H11515" s="1478"/>
    </row>
    <row r="11516" spans="1:8">
      <c r="A11516" s="1383"/>
      <c r="E11516" s="1478"/>
      <c r="H11516" s="1478"/>
    </row>
    <row r="11517" spans="1:8">
      <c r="A11517" s="1383"/>
      <c r="E11517" s="1478"/>
      <c r="H11517" s="1478"/>
    </row>
    <row r="11518" spans="1:8">
      <c r="A11518" s="1383"/>
      <c r="E11518" s="1478"/>
      <c r="H11518" s="1478"/>
    </row>
    <row r="11519" spans="1:8">
      <c r="A11519" s="1383"/>
      <c r="E11519" s="1478"/>
      <c r="H11519" s="1478"/>
    </row>
    <row r="11520" spans="1:8">
      <c r="A11520" s="1383"/>
      <c r="E11520" s="1478"/>
      <c r="H11520" s="1478"/>
    </row>
    <row r="11521" spans="1:8">
      <c r="A11521" s="1383"/>
      <c r="E11521" s="1478"/>
      <c r="H11521" s="1478"/>
    </row>
    <row r="11522" spans="1:8">
      <c r="A11522" s="1383"/>
      <c r="E11522" s="1478"/>
      <c r="H11522" s="1478"/>
    </row>
    <row r="11523" spans="1:8">
      <c r="A11523" s="1383"/>
      <c r="E11523" s="1478"/>
      <c r="H11523" s="1478"/>
    </row>
    <row r="11524" spans="1:8">
      <c r="A11524" s="1383"/>
      <c r="E11524" s="1478"/>
      <c r="H11524" s="1478"/>
    </row>
    <row r="11525" spans="1:8">
      <c r="A11525" s="1383"/>
      <c r="E11525" s="1478"/>
      <c r="H11525" s="1478"/>
    </row>
    <row r="11526" spans="1:8">
      <c r="A11526" s="1383"/>
      <c r="E11526" s="1478"/>
      <c r="H11526" s="1478"/>
    </row>
    <row r="11527" spans="1:8">
      <c r="A11527" s="1383"/>
      <c r="E11527" s="1478"/>
      <c r="H11527" s="1478"/>
    </row>
    <row r="11528" spans="1:8">
      <c r="A11528" s="1383"/>
      <c r="E11528" s="1478"/>
      <c r="H11528" s="1478"/>
    </row>
    <row r="11529" spans="1:8">
      <c r="A11529" s="1383"/>
      <c r="E11529" s="1478"/>
      <c r="H11529" s="1478"/>
    </row>
    <row r="11530" spans="1:8">
      <c r="A11530" s="1383"/>
      <c r="E11530" s="1478"/>
      <c r="H11530" s="1478"/>
    </row>
    <row r="11531" spans="1:8">
      <c r="A11531" s="1383"/>
      <c r="E11531" s="1478"/>
      <c r="H11531" s="1478"/>
    </row>
    <row r="11532" spans="1:8">
      <c r="A11532" s="1383"/>
      <c r="E11532" s="1478"/>
      <c r="H11532" s="1478"/>
    </row>
    <row r="11533" spans="1:8">
      <c r="A11533" s="1383"/>
      <c r="E11533" s="1478"/>
      <c r="H11533" s="1478"/>
    </row>
    <row r="11534" spans="1:8">
      <c r="A11534" s="1383"/>
      <c r="E11534" s="1478"/>
      <c r="H11534" s="1478"/>
    </row>
    <row r="11535" spans="1:8">
      <c r="A11535" s="1383"/>
      <c r="E11535" s="1478"/>
      <c r="H11535" s="1478"/>
    </row>
    <row r="11536" spans="1:8">
      <c r="A11536" s="1383"/>
      <c r="E11536" s="1478"/>
      <c r="H11536" s="1478"/>
    </row>
    <row r="11537" spans="1:8">
      <c r="A11537" s="1383"/>
      <c r="E11537" s="1478"/>
      <c r="H11537" s="1478"/>
    </row>
    <row r="11538" spans="1:8">
      <c r="A11538" s="1383"/>
      <c r="E11538" s="1478"/>
      <c r="H11538" s="1478"/>
    </row>
    <row r="11539" spans="1:8">
      <c r="A11539" s="1383"/>
      <c r="E11539" s="1478"/>
      <c r="H11539" s="1478"/>
    </row>
    <row r="11540" spans="1:8">
      <c r="A11540" s="1383"/>
      <c r="E11540" s="1478"/>
      <c r="H11540" s="1478"/>
    </row>
    <row r="11541" spans="1:8">
      <c r="A11541" s="1383"/>
      <c r="E11541" s="1478"/>
      <c r="H11541" s="1478"/>
    </row>
    <row r="11542" spans="1:8">
      <c r="A11542" s="1383"/>
      <c r="E11542" s="1478"/>
      <c r="H11542" s="1478"/>
    </row>
    <row r="11543" spans="1:8">
      <c r="A11543" s="1383"/>
      <c r="E11543" s="1478"/>
      <c r="H11543" s="1478"/>
    </row>
    <row r="11544" spans="1:8">
      <c r="A11544" s="1383"/>
      <c r="E11544" s="1478"/>
      <c r="H11544" s="1478"/>
    </row>
    <row r="11545" spans="1:8">
      <c r="A11545" s="1383"/>
      <c r="E11545" s="1478"/>
      <c r="H11545" s="1478"/>
    </row>
    <row r="11546" spans="1:8">
      <c r="A11546" s="1383"/>
      <c r="E11546" s="1478"/>
      <c r="H11546" s="1478"/>
    </row>
    <row r="11547" spans="1:8">
      <c r="A11547" s="1383"/>
      <c r="E11547" s="1478"/>
      <c r="H11547" s="1478"/>
    </row>
    <row r="11548" spans="1:8">
      <c r="A11548" s="1383"/>
      <c r="E11548" s="1478"/>
      <c r="H11548" s="1478"/>
    </row>
    <row r="11549" spans="1:8">
      <c r="A11549" s="1383"/>
      <c r="E11549" s="1478"/>
      <c r="H11549" s="1478"/>
    </row>
    <row r="11550" spans="1:8">
      <c r="A11550" s="1383"/>
      <c r="E11550" s="1478"/>
      <c r="H11550" s="1478"/>
    </row>
    <row r="11551" spans="1:8">
      <c r="A11551" s="1383"/>
      <c r="E11551" s="1478"/>
      <c r="H11551" s="1478"/>
    </row>
    <row r="11552" spans="1:8">
      <c r="A11552" s="1383"/>
      <c r="E11552" s="1478"/>
      <c r="H11552" s="1478"/>
    </row>
    <row r="11553" spans="1:8">
      <c r="A11553" s="1383"/>
      <c r="E11553" s="1478"/>
      <c r="H11553" s="1478"/>
    </row>
    <row r="11554" spans="1:8">
      <c r="A11554" s="1383"/>
      <c r="E11554" s="1478"/>
      <c r="H11554" s="1478"/>
    </row>
    <row r="11555" spans="1:8">
      <c r="A11555" s="1383"/>
      <c r="E11555" s="1478"/>
      <c r="H11555" s="1478"/>
    </row>
    <row r="11556" spans="1:8">
      <c r="A11556" s="1383"/>
      <c r="E11556" s="1478"/>
      <c r="H11556" s="1478"/>
    </row>
    <row r="11557" spans="1:8">
      <c r="A11557" s="1383"/>
      <c r="E11557" s="1478"/>
      <c r="H11557" s="1478"/>
    </row>
    <row r="11558" spans="1:8">
      <c r="A11558" s="1383"/>
      <c r="E11558" s="1478"/>
      <c r="H11558" s="1478"/>
    </row>
    <row r="11559" spans="1:8">
      <c r="A11559" s="1383"/>
      <c r="E11559" s="1478"/>
      <c r="H11559" s="1478"/>
    </row>
    <row r="11560" spans="1:8">
      <c r="A11560" s="1383"/>
      <c r="E11560" s="1478"/>
      <c r="H11560" s="1478"/>
    </row>
    <row r="11561" spans="1:8">
      <c r="A11561" s="1383"/>
      <c r="E11561" s="1478"/>
      <c r="H11561" s="1478"/>
    </row>
    <row r="11562" spans="1:8">
      <c r="A11562" s="1383"/>
      <c r="E11562" s="1478"/>
      <c r="H11562" s="1478"/>
    </row>
    <row r="11563" spans="1:8">
      <c r="A11563" s="1383"/>
      <c r="E11563" s="1478"/>
      <c r="H11563" s="1478"/>
    </row>
    <row r="11564" spans="1:8">
      <c r="A11564" s="1383"/>
      <c r="E11564" s="1478"/>
      <c r="H11564" s="1478"/>
    </row>
    <row r="11565" spans="1:8">
      <c r="A11565" s="1383"/>
      <c r="E11565" s="1478"/>
      <c r="H11565" s="1478"/>
    </row>
    <row r="11566" spans="1:8">
      <c r="A11566" s="1383"/>
      <c r="E11566" s="1478"/>
      <c r="H11566" s="1478"/>
    </row>
    <row r="11567" spans="1:8">
      <c r="A11567" s="1383"/>
      <c r="E11567" s="1478"/>
      <c r="H11567" s="1478"/>
    </row>
    <row r="11568" spans="1:8">
      <c r="A11568" s="1383"/>
      <c r="E11568" s="1478"/>
      <c r="H11568" s="1478"/>
    </row>
    <row r="11569" spans="1:8">
      <c r="A11569" s="1383"/>
      <c r="E11569" s="1478"/>
      <c r="H11569" s="1478"/>
    </row>
    <row r="11570" spans="1:8">
      <c r="A11570" s="1383"/>
      <c r="E11570" s="1478"/>
      <c r="H11570" s="1478"/>
    </row>
    <row r="11571" spans="1:8">
      <c r="A11571" s="1383"/>
      <c r="E11571" s="1478"/>
      <c r="H11571" s="1478"/>
    </row>
    <row r="11572" spans="1:8">
      <c r="A11572" s="1383"/>
      <c r="E11572" s="1478"/>
      <c r="H11572" s="1478"/>
    </row>
    <row r="11573" spans="1:8">
      <c r="A11573" s="1383"/>
      <c r="E11573" s="1478"/>
      <c r="H11573" s="1478"/>
    </row>
    <row r="11574" spans="1:8">
      <c r="A11574" s="1383"/>
      <c r="E11574" s="1478"/>
      <c r="H11574" s="1478"/>
    </row>
    <row r="11575" spans="1:8">
      <c r="A11575" s="1383"/>
      <c r="E11575" s="1478"/>
      <c r="H11575" s="1478"/>
    </row>
    <row r="11576" spans="1:8">
      <c r="A11576" s="1383"/>
      <c r="E11576" s="1478"/>
      <c r="H11576" s="1478"/>
    </row>
    <row r="11577" spans="1:8">
      <c r="A11577" s="1383"/>
      <c r="E11577" s="1478"/>
      <c r="H11577" s="1478"/>
    </row>
    <row r="11578" spans="1:8">
      <c r="A11578" s="1383"/>
      <c r="E11578" s="1478"/>
      <c r="H11578" s="1478"/>
    </row>
    <row r="11579" spans="1:8">
      <c r="A11579" s="1383"/>
      <c r="E11579" s="1478"/>
      <c r="H11579" s="1478"/>
    </row>
    <row r="11580" spans="1:8">
      <c r="A11580" s="1383"/>
      <c r="E11580" s="1478"/>
      <c r="H11580" s="1478"/>
    </row>
    <row r="11581" spans="1:8">
      <c r="A11581" s="1383"/>
      <c r="E11581" s="1478"/>
      <c r="H11581" s="1478"/>
    </row>
    <row r="11582" spans="1:8">
      <c r="A11582" s="1383"/>
      <c r="E11582" s="1478"/>
      <c r="H11582" s="1478"/>
    </row>
    <row r="11583" spans="1:8">
      <c r="A11583" s="1383"/>
      <c r="E11583" s="1478"/>
      <c r="H11583" s="1478"/>
    </row>
    <row r="11584" spans="1:8">
      <c r="A11584" s="1383"/>
      <c r="E11584" s="1478"/>
      <c r="H11584" s="1478"/>
    </row>
    <row r="11585" spans="1:8">
      <c r="A11585" s="1383"/>
      <c r="E11585" s="1478"/>
      <c r="H11585" s="1478"/>
    </row>
    <row r="11586" spans="1:8">
      <c r="A11586" s="1383"/>
      <c r="E11586" s="1478"/>
      <c r="H11586" s="1478"/>
    </row>
    <row r="11587" spans="1:8">
      <c r="A11587" s="1383"/>
      <c r="E11587" s="1478"/>
      <c r="H11587" s="1478"/>
    </row>
    <row r="11588" spans="1:8">
      <c r="A11588" s="1383"/>
      <c r="E11588" s="1478"/>
      <c r="H11588" s="1478"/>
    </row>
    <row r="11589" spans="1:8">
      <c r="A11589" s="1383"/>
      <c r="E11589" s="1478"/>
      <c r="H11589" s="1478"/>
    </row>
    <row r="11590" spans="1:8">
      <c r="A11590" s="1383"/>
      <c r="E11590" s="1478"/>
      <c r="H11590" s="1478"/>
    </row>
    <row r="11591" spans="1:8">
      <c r="A11591" s="1383"/>
      <c r="E11591" s="1478"/>
      <c r="H11591" s="1478"/>
    </row>
    <row r="11592" spans="1:8">
      <c r="A11592" s="1383"/>
      <c r="E11592" s="1478"/>
      <c r="H11592" s="1478"/>
    </row>
    <row r="11593" spans="1:8">
      <c r="A11593" s="1383"/>
      <c r="E11593" s="1478"/>
      <c r="H11593" s="1478"/>
    </row>
    <row r="11594" spans="1:8">
      <c r="A11594" s="1383"/>
      <c r="E11594" s="1478"/>
      <c r="H11594" s="1478"/>
    </row>
    <row r="11595" spans="1:8">
      <c r="A11595" s="1383"/>
      <c r="E11595" s="1478"/>
      <c r="H11595" s="1478"/>
    </row>
    <row r="11596" spans="1:8">
      <c r="A11596" s="1383"/>
      <c r="E11596" s="1478"/>
      <c r="H11596" s="1478"/>
    </row>
    <row r="11597" spans="1:8">
      <c r="A11597" s="1383"/>
      <c r="E11597" s="1478"/>
      <c r="H11597" s="1478"/>
    </row>
    <row r="11598" spans="1:8">
      <c r="A11598" s="1383"/>
      <c r="E11598" s="1478"/>
      <c r="H11598" s="1478"/>
    </row>
    <row r="11599" spans="1:8">
      <c r="A11599" s="1383"/>
      <c r="E11599" s="1478"/>
      <c r="H11599" s="1478"/>
    </row>
    <row r="11600" spans="1:8">
      <c r="A11600" s="1383"/>
      <c r="E11600" s="1478"/>
      <c r="H11600" s="1478"/>
    </row>
    <row r="11601" spans="1:8">
      <c r="A11601" s="1383"/>
      <c r="E11601" s="1478"/>
      <c r="H11601" s="1478"/>
    </row>
    <row r="11602" spans="1:8">
      <c r="A11602" s="1383"/>
      <c r="E11602" s="1478"/>
      <c r="H11602" s="1478"/>
    </row>
    <row r="11603" spans="1:8">
      <c r="A11603" s="1383"/>
      <c r="E11603" s="1478"/>
      <c r="H11603" s="1478"/>
    </row>
    <row r="11604" spans="1:8">
      <c r="A11604" s="1383"/>
      <c r="E11604" s="1478"/>
      <c r="H11604" s="1478"/>
    </row>
    <row r="11605" spans="1:8">
      <c r="A11605" s="1383"/>
      <c r="E11605" s="1478"/>
      <c r="H11605" s="1478"/>
    </row>
    <row r="11606" spans="1:8">
      <c r="A11606" s="1383"/>
      <c r="E11606" s="1478"/>
      <c r="H11606" s="1478"/>
    </row>
    <row r="11607" spans="1:8">
      <c r="A11607" s="1383"/>
      <c r="E11607" s="1478"/>
      <c r="H11607" s="1478"/>
    </row>
    <row r="11608" spans="1:8">
      <c r="A11608" s="1383"/>
      <c r="E11608" s="1478"/>
      <c r="H11608" s="1478"/>
    </row>
    <row r="11609" spans="1:8">
      <c r="A11609" s="1383"/>
      <c r="E11609" s="1478"/>
      <c r="H11609" s="1478"/>
    </row>
    <row r="11610" spans="1:8">
      <c r="A11610" s="1383"/>
      <c r="E11610" s="1478"/>
      <c r="H11610" s="1478"/>
    </row>
    <row r="11611" spans="1:8">
      <c r="A11611" s="1383"/>
      <c r="E11611" s="1478"/>
      <c r="H11611" s="1478"/>
    </row>
    <row r="11612" spans="1:8">
      <c r="A11612" s="1383"/>
      <c r="E11612" s="1478"/>
      <c r="H11612" s="1478"/>
    </row>
    <row r="11613" spans="1:8">
      <c r="A11613" s="1383"/>
      <c r="E11613" s="1478"/>
      <c r="H11613" s="1478"/>
    </row>
    <row r="11614" spans="1:8">
      <c r="A11614" s="1383"/>
      <c r="E11614" s="1478"/>
      <c r="H11614" s="1478"/>
    </row>
    <row r="11615" spans="1:8">
      <c r="A11615" s="1383"/>
      <c r="E11615" s="1478"/>
      <c r="H11615" s="1478"/>
    </row>
    <row r="11616" spans="1:8">
      <c r="A11616" s="1383"/>
      <c r="E11616" s="1478"/>
      <c r="H11616" s="1478"/>
    </row>
    <row r="11617" spans="1:8">
      <c r="A11617" s="1383"/>
      <c r="E11617" s="1478"/>
      <c r="H11617" s="1478"/>
    </row>
    <row r="11618" spans="1:8">
      <c r="A11618" s="1383"/>
      <c r="E11618" s="1478"/>
      <c r="H11618" s="1478"/>
    </row>
    <row r="11619" spans="1:8">
      <c r="A11619" s="1383"/>
      <c r="E11619" s="1478"/>
      <c r="H11619" s="1478"/>
    </row>
    <row r="11620" spans="1:8">
      <c r="A11620" s="1383"/>
      <c r="E11620" s="1478"/>
      <c r="H11620" s="1478"/>
    </row>
    <row r="11621" spans="1:8">
      <c r="A11621" s="1383"/>
      <c r="E11621" s="1478"/>
      <c r="H11621" s="1478"/>
    </row>
    <row r="11622" spans="1:8">
      <c r="A11622" s="1383"/>
      <c r="E11622" s="1478"/>
      <c r="H11622" s="1478"/>
    </row>
    <row r="11623" spans="1:8">
      <c r="A11623" s="1383"/>
      <c r="E11623" s="1478"/>
      <c r="H11623" s="1478"/>
    </row>
    <row r="11624" spans="1:8">
      <c r="A11624" s="1383"/>
      <c r="E11624" s="1478"/>
      <c r="H11624" s="1478"/>
    </row>
    <row r="11625" spans="1:8">
      <c r="A11625" s="1383"/>
      <c r="E11625" s="1478"/>
      <c r="H11625" s="1478"/>
    </row>
    <row r="11626" spans="1:8">
      <c r="A11626" s="1383"/>
      <c r="E11626" s="1478"/>
      <c r="H11626" s="1478"/>
    </row>
    <row r="11627" spans="1:8">
      <c r="A11627" s="1383"/>
      <c r="E11627" s="1478"/>
      <c r="H11627" s="1478"/>
    </row>
    <row r="11628" spans="1:8">
      <c r="A11628" s="1383"/>
      <c r="E11628" s="1478"/>
      <c r="H11628" s="1478"/>
    </row>
    <row r="11629" spans="1:8">
      <c r="A11629" s="1383"/>
      <c r="E11629" s="1478"/>
      <c r="H11629" s="1478"/>
    </row>
    <row r="11630" spans="1:8">
      <c r="A11630" s="1383"/>
      <c r="E11630" s="1478"/>
      <c r="H11630" s="1478"/>
    </row>
    <row r="11631" spans="1:8">
      <c r="A11631" s="1383"/>
      <c r="E11631" s="1478"/>
      <c r="H11631" s="1478"/>
    </row>
    <row r="11632" spans="1:8">
      <c r="A11632" s="1383"/>
      <c r="E11632" s="1478"/>
      <c r="H11632" s="1478"/>
    </row>
    <row r="11633" spans="1:8">
      <c r="A11633" s="1383"/>
      <c r="E11633" s="1478"/>
      <c r="H11633" s="1478"/>
    </row>
    <row r="11634" spans="1:8">
      <c r="A11634" s="1383"/>
      <c r="E11634" s="1478"/>
      <c r="H11634" s="1478"/>
    </row>
    <row r="11635" spans="1:8">
      <c r="A11635" s="1383"/>
      <c r="E11635" s="1478"/>
      <c r="H11635" s="1478"/>
    </row>
    <row r="11636" spans="1:8">
      <c r="A11636" s="1383"/>
      <c r="E11636" s="1478"/>
      <c r="H11636" s="1478"/>
    </row>
    <row r="11637" spans="1:8">
      <c r="A11637" s="1383"/>
      <c r="E11637" s="1478"/>
      <c r="H11637" s="1478"/>
    </row>
    <row r="11638" spans="1:8">
      <c r="A11638" s="1383"/>
      <c r="E11638" s="1478"/>
      <c r="H11638" s="1478"/>
    </row>
    <row r="11639" spans="1:8">
      <c r="A11639" s="1383"/>
      <c r="E11639" s="1478"/>
      <c r="H11639" s="1478"/>
    </row>
    <row r="11640" spans="1:8">
      <c r="A11640" s="1383"/>
      <c r="E11640" s="1478"/>
      <c r="H11640" s="1478"/>
    </row>
    <row r="11641" spans="1:8">
      <c r="A11641" s="1383"/>
      <c r="E11641" s="1478"/>
      <c r="H11641" s="1478"/>
    </row>
    <row r="11642" spans="1:8">
      <c r="A11642" s="1383"/>
      <c r="E11642" s="1478"/>
      <c r="H11642" s="1478"/>
    </row>
    <row r="11643" spans="1:8">
      <c r="A11643" s="1383"/>
      <c r="E11643" s="1478"/>
      <c r="H11643" s="1478"/>
    </row>
    <row r="11644" spans="1:8">
      <c r="A11644" s="1383"/>
      <c r="E11644" s="1478"/>
      <c r="H11644" s="1478"/>
    </row>
    <row r="11645" spans="1:8">
      <c r="A11645" s="1383"/>
      <c r="E11645" s="1478"/>
      <c r="H11645" s="1478"/>
    </row>
    <row r="11646" spans="1:8">
      <c r="A11646" s="1383"/>
      <c r="E11646" s="1478"/>
      <c r="H11646" s="1478"/>
    </row>
    <row r="11647" spans="1:8">
      <c r="A11647" s="1383"/>
      <c r="E11647" s="1478"/>
      <c r="H11647" s="1478"/>
    </row>
    <row r="11648" spans="1:8">
      <c r="A11648" s="1383"/>
      <c r="E11648" s="1478"/>
      <c r="H11648" s="1478"/>
    </row>
    <row r="11649" spans="1:8">
      <c r="A11649" s="1383"/>
      <c r="E11649" s="1478"/>
      <c r="H11649" s="1478"/>
    </row>
    <row r="11650" spans="1:8">
      <c r="A11650" s="1383"/>
      <c r="E11650" s="1478"/>
      <c r="H11650" s="1478"/>
    </row>
    <row r="11651" spans="1:8">
      <c r="A11651" s="1383"/>
      <c r="E11651" s="1478"/>
      <c r="H11651" s="1478"/>
    </row>
    <row r="11652" spans="1:8">
      <c r="A11652" s="1383"/>
      <c r="E11652" s="1478"/>
      <c r="H11652" s="1478"/>
    </row>
    <row r="11653" spans="1:8">
      <c r="A11653" s="1383"/>
      <c r="E11653" s="1478"/>
      <c r="H11653" s="1478"/>
    </row>
    <row r="11654" spans="1:8">
      <c r="A11654" s="1383"/>
      <c r="E11654" s="1478"/>
      <c r="H11654" s="1478"/>
    </row>
    <row r="11655" spans="1:8">
      <c r="A11655" s="1383"/>
      <c r="E11655" s="1478"/>
      <c r="H11655" s="1478"/>
    </row>
    <row r="11656" spans="1:8">
      <c r="A11656" s="1383"/>
      <c r="E11656" s="1478"/>
      <c r="H11656" s="1478"/>
    </row>
    <row r="11657" spans="1:8">
      <c r="A11657" s="1383"/>
      <c r="E11657" s="1478"/>
      <c r="H11657" s="1478"/>
    </row>
    <row r="11658" spans="1:8">
      <c r="A11658" s="1383"/>
      <c r="E11658" s="1478"/>
      <c r="H11658" s="1478"/>
    </row>
    <row r="11659" spans="1:8">
      <c r="A11659" s="1383"/>
      <c r="E11659" s="1478"/>
      <c r="H11659" s="1478"/>
    </row>
    <row r="11660" spans="1:8">
      <c r="A11660" s="1383"/>
      <c r="E11660" s="1478"/>
      <c r="H11660" s="1478"/>
    </row>
    <row r="11661" spans="1:8">
      <c r="A11661" s="1383"/>
      <c r="E11661" s="1478"/>
      <c r="H11661" s="1478"/>
    </row>
    <row r="11662" spans="1:8">
      <c r="A11662" s="1383"/>
      <c r="E11662" s="1478"/>
      <c r="H11662" s="1478"/>
    </row>
    <row r="11663" spans="1:8">
      <c r="A11663" s="1383"/>
      <c r="E11663" s="1478"/>
      <c r="H11663" s="1478"/>
    </row>
    <row r="11664" spans="1:8">
      <c r="A11664" s="1383"/>
      <c r="E11664" s="1478"/>
      <c r="H11664" s="1478"/>
    </row>
    <row r="11665" spans="1:8">
      <c r="A11665" s="1383"/>
      <c r="E11665" s="1478"/>
      <c r="H11665" s="1478"/>
    </row>
    <row r="11666" spans="1:8">
      <c r="A11666" s="1383"/>
      <c r="E11666" s="1478"/>
      <c r="H11666" s="1478"/>
    </row>
    <row r="11667" spans="1:8">
      <c r="A11667" s="1383"/>
      <c r="E11667" s="1478"/>
      <c r="H11667" s="1478"/>
    </row>
    <row r="11668" spans="1:8">
      <c r="A11668" s="1383"/>
      <c r="E11668" s="1478"/>
      <c r="H11668" s="1478"/>
    </row>
    <row r="11669" spans="1:8">
      <c r="A11669" s="1383"/>
      <c r="E11669" s="1478"/>
      <c r="H11669" s="1478"/>
    </row>
    <row r="11670" spans="1:8">
      <c r="A11670" s="1383"/>
      <c r="E11670" s="1478"/>
      <c r="H11670" s="1478"/>
    </row>
    <row r="11671" spans="1:8">
      <c r="A11671" s="1383"/>
      <c r="E11671" s="1478"/>
      <c r="H11671" s="1478"/>
    </row>
    <row r="11672" spans="1:8">
      <c r="A11672" s="1383"/>
      <c r="E11672" s="1478"/>
      <c r="H11672" s="1478"/>
    </row>
    <row r="11673" spans="1:8">
      <c r="A11673" s="1383"/>
      <c r="E11673" s="1478"/>
      <c r="H11673" s="1478"/>
    </row>
    <row r="11674" spans="1:8">
      <c r="A11674" s="1383"/>
      <c r="E11674" s="1478"/>
      <c r="H11674" s="1478"/>
    </row>
    <row r="11675" spans="1:8">
      <c r="A11675" s="1383"/>
      <c r="E11675" s="1478"/>
      <c r="H11675" s="1478"/>
    </row>
    <row r="11676" spans="1:8">
      <c r="A11676" s="1383"/>
      <c r="E11676" s="1478"/>
      <c r="H11676" s="1478"/>
    </row>
    <row r="11677" spans="1:8">
      <c r="A11677" s="1383"/>
      <c r="E11677" s="1478"/>
      <c r="H11677" s="1478"/>
    </row>
    <row r="11678" spans="1:8">
      <c r="A11678" s="1383"/>
      <c r="E11678" s="1478"/>
      <c r="H11678" s="1478"/>
    </row>
    <row r="11679" spans="1:8">
      <c r="A11679" s="1383"/>
      <c r="E11679" s="1478"/>
      <c r="H11679" s="1478"/>
    </row>
    <row r="11680" spans="1:8">
      <c r="A11680" s="1383"/>
      <c r="E11680" s="1478"/>
      <c r="H11680" s="1478"/>
    </row>
    <row r="11681" spans="1:8">
      <c r="A11681" s="1383"/>
      <c r="E11681" s="1478"/>
      <c r="H11681" s="1478"/>
    </row>
    <row r="11682" spans="1:8">
      <c r="A11682" s="1383"/>
      <c r="E11682" s="1478"/>
      <c r="H11682" s="1478"/>
    </row>
    <row r="11683" spans="1:8">
      <c r="A11683" s="1383"/>
      <c r="E11683" s="1478"/>
      <c r="H11683" s="1478"/>
    </row>
    <row r="11684" spans="1:8">
      <c r="A11684" s="1383"/>
      <c r="E11684" s="1478"/>
      <c r="H11684" s="1478"/>
    </row>
    <row r="11685" spans="1:8">
      <c r="A11685" s="1383"/>
      <c r="E11685" s="1478"/>
      <c r="H11685" s="1478"/>
    </row>
    <row r="11686" spans="1:8">
      <c r="A11686" s="1383"/>
      <c r="E11686" s="1478"/>
      <c r="H11686" s="1478"/>
    </row>
    <row r="11687" spans="1:8">
      <c r="A11687" s="1383"/>
      <c r="E11687" s="1478"/>
      <c r="H11687" s="1478"/>
    </row>
    <row r="11688" spans="1:8">
      <c r="A11688" s="1383"/>
      <c r="E11688" s="1478"/>
      <c r="H11688" s="1478"/>
    </row>
    <row r="11689" spans="1:8">
      <c r="A11689" s="1383"/>
      <c r="E11689" s="1478"/>
      <c r="H11689" s="1478"/>
    </row>
    <row r="11690" spans="1:8">
      <c r="A11690" s="1383"/>
      <c r="E11690" s="1478"/>
      <c r="H11690" s="1478"/>
    </row>
    <row r="11691" spans="1:8">
      <c r="A11691" s="1383"/>
      <c r="E11691" s="1478"/>
      <c r="H11691" s="1478"/>
    </row>
    <row r="11692" spans="1:8">
      <c r="A11692" s="1383"/>
      <c r="E11692" s="1478"/>
      <c r="H11692" s="1478"/>
    </row>
    <row r="11693" spans="1:8">
      <c r="A11693" s="1383"/>
      <c r="E11693" s="1478"/>
      <c r="H11693" s="1478"/>
    </row>
    <row r="11694" spans="1:8">
      <c r="A11694" s="1383"/>
      <c r="E11694" s="1478"/>
      <c r="H11694" s="1478"/>
    </row>
    <row r="11695" spans="1:8">
      <c r="A11695" s="1383"/>
      <c r="E11695" s="1478"/>
      <c r="H11695" s="1478"/>
    </row>
    <row r="11696" spans="1:8">
      <c r="A11696" s="1383"/>
      <c r="E11696" s="1478"/>
      <c r="H11696" s="1478"/>
    </row>
    <row r="11697" spans="1:8">
      <c r="A11697" s="1383"/>
      <c r="E11697" s="1478"/>
      <c r="H11697" s="1478"/>
    </row>
    <row r="11698" spans="1:8">
      <c r="A11698" s="1383"/>
      <c r="E11698" s="1478"/>
      <c r="H11698" s="1478"/>
    </row>
    <row r="11699" spans="1:8">
      <c r="A11699" s="1383"/>
      <c r="E11699" s="1478"/>
      <c r="H11699" s="1478"/>
    </row>
    <row r="11700" spans="1:8">
      <c r="A11700" s="1383"/>
      <c r="E11700" s="1478"/>
      <c r="H11700" s="1478"/>
    </row>
    <row r="11701" spans="1:8">
      <c r="A11701" s="1383"/>
      <c r="E11701" s="1478"/>
      <c r="H11701" s="1478"/>
    </row>
    <row r="11702" spans="1:8">
      <c r="A11702" s="1383"/>
      <c r="E11702" s="1478"/>
      <c r="H11702" s="1478"/>
    </row>
    <row r="11703" spans="1:8">
      <c r="A11703" s="1383"/>
      <c r="E11703" s="1478"/>
      <c r="H11703" s="1478"/>
    </row>
    <row r="11704" spans="1:8">
      <c r="A11704" s="1383"/>
      <c r="E11704" s="1478"/>
      <c r="H11704" s="1478"/>
    </row>
    <row r="11705" spans="1:8">
      <c r="A11705" s="1383"/>
      <c r="E11705" s="1478"/>
      <c r="H11705" s="1478"/>
    </row>
    <row r="11706" spans="1:8">
      <c r="A11706" s="1383"/>
      <c r="E11706" s="1478"/>
      <c r="H11706" s="1478"/>
    </row>
    <row r="11707" spans="1:8">
      <c r="A11707" s="1383"/>
      <c r="E11707" s="1478"/>
      <c r="H11707" s="1478"/>
    </row>
    <row r="11708" spans="1:8">
      <c r="A11708" s="1383"/>
      <c r="E11708" s="1478"/>
      <c r="H11708" s="1478"/>
    </row>
    <row r="11709" spans="1:8">
      <c r="A11709" s="1383"/>
      <c r="E11709" s="1478"/>
      <c r="H11709" s="1478"/>
    </row>
    <row r="11710" spans="1:8">
      <c r="A11710" s="1383"/>
      <c r="E11710" s="1478"/>
      <c r="H11710" s="1478"/>
    </row>
    <row r="11711" spans="1:8">
      <c r="A11711" s="1383"/>
      <c r="E11711" s="1478"/>
      <c r="H11711" s="1478"/>
    </row>
    <row r="11712" spans="1:8">
      <c r="A11712" s="1383"/>
      <c r="E11712" s="1478"/>
      <c r="H11712" s="1478"/>
    </row>
    <row r="11713" spans="1:8">
      <c r="A11713" s="1383"/>
      <c r="E11713" s="1478"/>
      <c r="H11713" s="1478"/>
    </row>
    <row r="11714" spans="1:8">
      <c r="A11714" s="1383"/>
      <c r="E11714" s="1478"/>
      <c r="H11714" s="1478"/>
    </row>
    <row r="11715" spans="1:8">
      <c r="A11715" s="1383"/>
      <c r="E11715" s="1478"/>
      <c r="H11715" s="1478"/>
    </row>
    <row r="11716" spans="1:8">
      <c r="A11716" s="1383"/>
      <c r="E11716" s="1478"/>
      <c r="H11716" s="1478"/>
    </row>
    <row r="11717" spans="1:8">
      <c r="A11717" s="1383"/>
      <c r="E11717" s="1478"/>
      <c r="H11717" s="1478"/>
    </row>
    <row r="11718" spans="1:8">
      <c r="A11718" s="1383"/>
      <c r="E11718" s="1478"/>
      <c r="H11718" s="1478"/>
    </row>
    <row r="11719" spans="1:8">
      <c r="A11719" s="1383"/>
      <c r="E11719" s="1478"/>
      <c r="H11719" s="1478"/>
    </row>
    <row r="11720" spans="1:8">
      <c r="A11720" s="1383"/>
      <c r="E11720" s="1478"/>
      <c r="H11720" s="1478"/>
    </row>
    <row r="11721" spans="1:8">
      <c r="A11721" s="1383"/>
      <c r="E11721" s="1478"/>
      <c r="H11721" s="1478"/>
    </row>
    <row r="11722" spans="1:8">
      <c r="A11722" s="1383"/>
      <c r="E11722" s="1478"/>
      <c r="H11722" s="1478"/>
    </row>
    <row r="11723" spans="1:8">
      <c r="A11723" s="1383"/>
      <c r="E11723" s="1478"/>
      <c r="H11723" s="1478"/>
    </row>
    <row r="11724" spans="1:8">
      <c r="A11724" s="1383"/>
      <c r="E11724" s="1478"/>
      <c r="H11724" s="1478"/>
    </row>
    <row r="11725" spans="1:8">
      <c r="A11725" s="1383"/>
      <c r="E11725" s="1478"/>
      <c r="H11725" s="1478"/>
    </row>
    <row r="11726" spans="1:8">
      <c r="A11726" s="1383"/>
      <c r="E11726" s="1478"/>
      <c r="H11726" s="1478"/>
    </row>
    <row r="11727" spans="1:8">
      <c r="A11727" s="1383"/>
      <c r="E11727" s="1478"/>
      <c r="H11727" s="1478"/>
    </row>
    <row r="11728" spans="1:8">
      <c r="A11728" s="1383"/>
      <c r="E11728" s="1478"/>
      <c r="H11728" s="1478"/>
    </row>
    <row r="11729" spans="1:8">
      <c r="A11729" s="1383"/>
      <c r="E11729" s="1478"/>
      <c r="H11729" s="1478"/>
    </row>
    <row r="11730" spans="1:8">
      <c r="A11730" s="1383"/>
      <c r="E11730" s="1478"/>
      <c r="H11730" s="1478"/>
    </row>
    <row r="11731" spans="1:8">
      <c r="A11731" s="1383"/>
      <c r="E11731" s="1478"/>
      <c r="H11731" s="1478"/>
    </row>
    <row r="11732" spans="1:8">
      <c r="A11732" s="1383"/>
      <c r="E11732" s="1478"/>
      <c r="H11732" s="1478"/>
    </row>
    <row r="11733" spans="1:8">
      <c r="A11733" s="1383"/>
      <c r="E11733" s="1478"/>
      <c r="H11733" s="1478"/>
    </row>
    <row r="11734" spans="1:8">
      <c r="A11734" s="1383"/>
      <c r="E11734" s="1478"/>
      <c r="H11734" s="1478"/>
    </row>
    <row r="11735" spans="1:8">
      <c r="A11735" s="1383"/>
      <c r="E11735" s="1478"/>
      <c r="H11735" s="1478"/>
    </row>
    <row r="11736" spans="1:8">
      <c r="A11736" s="1383"/>
      <c r="E11736" s="1478"/>
      <c r="H11736" s="1478"/>
    </row>
    <row r="11737" spans="1:8">
      <c r="A11737" s="1383"/>
      <c r="E11737" s="1478"/>
      <c r="H11737" s="1478"/>
    </row>
    <row r="11738" spans="1:8">
      <c r="A11738" s="1383"/>
      <c r="E11738" s="1478"/>
      <c r="H11738" s="1478"/>
    </row>
    <row r="11739" spans="1:8">
      <c r="A11739" s="1383"/>
      <c r="E11739" s="1478"/>
      <c r="H11739" s="1478"/>
    </row>
    <row r="11740" spans="1:8">
      <c r="A11740" s="1383"/>
      <c r="E11740" s="1478"/>
      <c r="H11740" s="1478"/>
    </row>
    <row r="11741" spans="1:8">
      <c r="A11741" s="1383"/>
      <c r="E11741" s="1478"/>
      <c r="H11741" s="1478"/>
    </row>
    <row r="11742" spans="1:8">
      <c r="A11742" s="1383"/>
      <c r="E11742" s="1478"/>
      <c r="H11742" s="1478"/>
    </row>
    <row r="11743" spans="1:8">
      <c r="A11743" s="1383"/>
      <c r="E11743" s="1478"/>
      <c r="H11743" s="1478"/>
    </row>
    <row r="11744" spans="1:8">
      <c r="A11744" s="1383"/>
      <c r="E11744" s="1478"/>
      <c r="H11744" s="1478"/>
    </row>
    <row r="11745" spans="1:8">
      <c r="A11745" s="1383"/>
      <c r="E11745" s="1478"/>
      <c r="H11745" s="1478"/>
    </row>
    <row r="11746" spans="1:8">
      <c r="A11746" s="1383"/>
      <c r="E11746" s="1478"/>
      <c r="H11746" s="1478"/>
    </row>
    <row r="11747" spans="1:8">
      <c r="A11747" s="1383"/>
      <c r="E11747" s="1478"/>
      <c r="H11747" s="1478"/>
    </row>
    <row r="11748" spans="1:8">
      <c r="A11748" s="1383"/>
      <c r="E11748" s="1478"/>
      <c r="H11748" s="1478"/>
    </row>
    <row r="11749" spans="1:8">
      <c r="A11749" s="1383"/>
      <c r="E11749" s="1478"/>
      <c r="H11749" s="1478"/>
    </row>
    <row r="11750" spans="1:8">
      <c r="A11750" s="1383"/>
      <c r="E11750" s="1478"/>
      <c r="H11750" s="1478"/>
    </row>
    <row r="11751" spans="1:8">
      <c r="A11751" s="1383"/>
      <c r="E11751" s="1478"/>
      <c r="H11751" s="1478"/>
    </row>
    <row r="11752" spans="1:8">
      <c r="A11752" s="1383"/>
      <c r="E11752" s="1478"/>
      <c r="H11752" s="1478"/>
    </row>
    <row r="11753" spans="1:8">
      <c r="A11753" s="1383"/>
      <c r="E11753" s="1478"/>
      <c r="H11753" s="1478"/>
    </row>
    <row r="11754" spans="1:8">
      <c r="A11754" s="1383"/>
      <c r="E11754" s="1478"/>
      <c r="H11754" s="1478"/>
    </row>
    <row r="11755" spans="1:8">
      <c r="A11755" s="1383"/>
      <c r="E11755" s="1478"/>
      <c r="H11755" s="1478"/>
    </row>
    <row r="11756" spans="1:8">
      <c r="A11756" s="1383"/>
      <c r="E11756" s="1478"/>
      <c r="H11756" s="1478"/>
    </row>
    <row r="11757" spans="1:8">
      <c r="A11757" s="1383"/>
      <c r="E11757" s="1478"/>
      <c r="H11757" s="1478"/>
    </row>
    <row r="11758" spans="1:8">
      <c r="A11758" s="1383"/>
      <c r="E11758" s="1478"/>
      <c r="H11758" s="1478"/>
    </row>
    <row r="11759" spans="1:8">
      <c r="A11759" s="1383"/>
      <c r="E11759" s="1478"/>
      <c r="H11759" s="1478"/>
    </row>
    <row r="11760" spans="1:8">
      <c r="A11760" s="1383"/>
      <c r="E11760" s="1478"/>
      <c r="H11760" s="1478"/>
    </row>
    <row r="11761" spans="1:8">
      <c r="A11761" s="1383"/>
      <c r="E11761" s="1478"/>
      <c r="H11761" s="1478"/>
    </row>
    <row r="11762" spans="1:8">
      <c r="A11762" s="1383"/>
      <c r="E11762" s="1478"/>
      <c r="H11762" s="1478"/>
    </row>
    <row r="11763" spans="1:8">
      <c r="A11763" s="1383"/>
      <c r="E11763" s="1478"/>
      <c r="H11763" s="1478"/>
    </row>
    <row r="11764" spans="1:8">
      <c r="A11764" s="1383"/>
      <c r="E11764" s="1478"/>
      <c r="H11764" s="1478"/>
    </row>
    <row r="11765" spans="1:8">
      <c r="A11765" s="1383"/>
      <c r="E11765" s="1478"/>
      <c r="H11765" s="1478"/>
    </row>
    <row r="11766" spans="1:8">
      <c r="A11766" s="1383"/>
      <c r="E11766" s="1478"/>
      <c r="H11766" s="1478"/>
    </row>
    <row r="11767" spans="1:8">
      <c r="A11767" s="1383"/>
      <c r="E11767" s="1478"/>
      <c r="H11767" s="1478"/>
    </row>
    <row r="11768" spans="1:8">
      <c r="A11768" s="1383"/>
      <c r="E11768" s="1478"/>
      <c r="H11768" s="1478"/>
    </row>
    <row r="11769" spans="1:8">
      <c r="A11769" s="1383"/>
      <c r="E11769" s="1478"/>
      <c r="H11769" s="1478"/>
    </row>
    <row r="11770" spans="1:8">
      <c r="A11770" s="1383"/>
      <c r="E11770" s="1478"/>
      <c r="H11770" s="1478"/>
    </row>
    <row r="11771" spans="1:8">
      <c r="A11771" s="1383"/>
      <c r="E11771" s="1478"/>
      <c r="H11771" s="1478"/>
    </row>
    <row r="11772" spans="1:8">
      <c r="A11772" s="1383"/>
      <c r="E11772" s="1478"/>
      <c r="H11772" s="1478"/>
    </row>
    <row r="11773" spans="1:8">
      <c r="A11773" s="1383"/>
      <c r="E11773" s="1478"/>
      <c r="H11773" s="1478"/>
    </row>
    <row r="11774" spans="1:8">
      <c r="A11774" s="1383"/>
      <c r="E11774" s="1478"/>
      <c r="H11774" s="1478"/>
    </row>
    <row r="11775" spans="1:8">
      <c r="A11775" s="1383"/>
      <c r="E11775" s="1478"/>
      <c r="H11775" s="1478"/>
    </row>
    <row r="11776" spans="1:8">
      <c r="A11776" s="1383"/>
      <c r="E11776" s="1478"/>
      <c r="H11776" s="1478"/>
    </row>
    <row r="11777" spans="1:8">
      <c r="A11777" s="1383"/>
      <c r="E11777" s="1478"/>
      <c r="H11777" s="1478"/>
    </row>
    <row r="11778" spans="1:8">
      <c r="A11778" s="1383"/>
      <c r="E11778" s="1478"/>
      <c r="H11778" s="1478"/>
    </row>
    <row r="11779" spans="1:8">
      <c r="A11779" s="1383"/>
      <c r="E11779" s="1478"/>
      <c r="H11779" s="1478"/>
    </row>
    <row r="11780" spans="1:8">
      <c r="A11780" s="1383"/>
      <c r="E11780" s="1478"/>
      <c r="H11780" s="1478"/>
    </row>
    <row r="11781" spans="1:8">
      <c r="A11781" s="1383"/>
      <c r="E11781" s="1478"/>
      <c r="H11781" s="1478"/>
    </row>
    <row r="11782" spans="1:8">
      <c r="A11782" s="1383"/>
      <c r="E11782" s="1478"/>
      <c r="H11782" s="1478"/>
    </row>
    <row r="11783" spans="1:8">
      <c r="A11783" s="1383"/>
      <c r="E11783" s="1478"/>
      <c r="H11783" s="1478"/>
    </row>
    <row r="11784" spans="1:8">
      <c r="A11784" s="1383"/>
      <c r="E11784" s="1478"/>
      <c r="H11784" s="1478"/>
    </row>
    <row r="11785" spans="1:8">
      <c r="A11785" s="1383"/>
      <c r="E11785" s="1478"/>
      <c r="H11785" s="1478"/>
    </row>
    <row r="11786" spans="1:8">
      <c r="A11786" s="1383"/>
      <c r="E11786" s="1478"/>
      <c r="H11786" s="1478"/>
    </row>
    <row r="11787" spans="1:8">
      <c r="A11787" s="1383"/>
      <c r="E11787" s="1478"/>
      <c r="H11787" s="1478"/>
    </row>
    <row r="11788" spans="1:8">
      <c r="A11788" s="1383"/>
      <c r="E11788" s="1478"/>
      <c r="H11788" s="1478"/>
    </row>
    <row r="11789" spans="1:8">
      <c r="A11789" s="1383"/>
      <c r="E11789" s="1478"/>
      <c r="H11789" s="1478"/>
    </row>
    <row r="11790" spans="1:8">
      <c r="A11790" s="1383"/>
      <c r="E11790" s="1478"/>
      <c r="H11790" s="1478"/>
    </row>
    <row r="11791" spans="1:8">
      <c r="A11791" s="1383"/>
      <c r="E11791" s="1478"/>
      <c r="H11791" s="1478"/>
    </row>
    <row r="11792" spans="1:8">
      <c r="A11792" s="1383"/>
      <c r="E11792" s="1478"/>
      <c r="H11792" s="1478"/>
    </row>
    <row r="11793" spans="1:8">
      <c r="A11793" s="1383"/>
      <c r="E11793" s="1478"/>
      <c r="H11793" s="1478"/>
    </row>
    <row r="11794" spans="1:8">
      <c r="A11794" s="1383"/>
      <c r="E11794" s="1478"/>
      <c r="H11794" s="1478"/>
    </row>
    <row r="11795" spans="1:8">
      <c r="A11795" s="1383"/>
      <c r="E11795" s="1478"/>
      <c r="H11795" s="1478"/>
    </row>
    <row r="11796" spans="1:8">
      <c r="A11796" s="1383"/>
      <c r="E11796" s="1478"/>
      <c r="H11796" s="1478"/>
    </row>
    <row r="11797" spans="1:8">
      <c r="A11797" s="1383"/>
      <c r="E11797" s="1478"/>
      <c r="H11797" s="1478"/>
    </row>
    <row r="11798" spans="1:8">
      <c r="A11798" s="1383"/>
      <c r="E11798" s="1478"/>
      <c r="H11798" s="1478"/>
    </row>
    <row r="11799" spans="1:8">
      <c r="A11799" s="1383"/>
      <c r="E11799" s="1478"/>
      <c r="H11799" s="1478"/>
    </row>
    <row r="11800" spans="1:8">
      <c r="A11800" s="1383"/>
      <c r="E11800" s="1478"/>
      <c r="H11800" s="1478"/>
    </row>
    <row r="11801" spans="1:8">
      <c r="A11801" s="1383"/>
      <c r="E11801" s="1478"/>
      <c r="H11801" s="1478"/>
    </row>
    <row r="11802" spans="1:8">
      <c r="A11802" s="1383"/>
      <c r="E11802" s="1478"/>
      <c r="H11802" s="1478"/>
    </row>
    <row r="11803" spans="1:8">
      <c r="A11803" s="1383"/>
      <c r="E11803" s="1478"/>
      <c r="H11803" s="1478"/>
    </row>
    <row r="11804" spans="1:8">
      <c r="A11804" s="1383"/>
      <c r="E11804" s="1478"/>
      <c r="H11804" s="1478"/>
    </row>
    <row r="11805" spans="1:8">
      <c r="A11805" s="1383"/>
      <c r="E11805" s="1478"/>
      <c r="H11805" s="1478"/>
    </row>
    <row r="11806" spans="1:8">
      <c r="A11806" s="1383"/>
      <c r="E11806" s="1478"/>
      <c r="H11806" s="1478"/>
    </row>
    <row r="11807" spans="1:8">
      <c r="A11807" s="1383"/>
      <c r="E11807" s="1478"/>
      <c r="H11807" s="1478"/>
    </row>
    <row r="11808" spans="1:8">
      <c r="A11808" s="1383"/>
      <c r="E11808" s="1478"/>
      <c r="H11808" s="1478"/>
    </row>
    <row r="11809" spans="1:8">
      <c r="A11809" s="1383"/>
      <c r="E11809" s="1478"/>
      <c r="H11809" s="1478"/>
    </row>
    <row r="11810" spans="1:8">
      <c r="A11810" s="1383"/>
      <c r="E11810" s="1478"/>
      <c r="H11810" s="1478"/>
    </row>
    <row r="11811" spans="1:8">
      <c r="A11811" s="1383"/>
      <c r="E11811" s="1478"/>
      <c r="H11811" s="1478"/>
    </row>
    <row r="11812" spans="1:8">
      <c r="A11812" s="1383"/>
      <c r="E11812" s="1478"/>
      <c r="H11812" s="1478"/>
    </row>
    <row r="11813" spans="1:8">
      <c r="A11813" s="1383"/>
      <c r="E11813" s="1478"/>
      <c r="H11813" s="1478"/>
    </row>
    <row r="11814" spans="1:8">
      <c r="A11814" s="1383"/>
      <c r="E11814" s="1478"/>
      <c r="H11814" s="1478"/>
    </row>
    <row r="11815" spans="1:8">
      <c r="A11815" s="1383"/>
      <c r="E11815" s="1478"/>
      <c r="H11815" s="1478"/>
    </row>
    <row r="11816" spans="1:8">
      <c r="A11816" s="1383"/>
      <c r="E11816" s="1478"/>
      <c r="H11816" s="1478"/>
    </row>
    <row r="11817" spans="1:8">
      <c r="A11817" s="1383"/>
      <c r="E11817" s="1478"/>
      <c r="H11817" s="1478"/>
    </row>
    <row r="11818" spans="1:8">
      <c r="A11818" s="1383"/>
      <c r="E11818" s="1478"/>
      <c r="H11818" s="1478"/>
    </row>
    <row r="11819" spans="1:8">
      <c r="A11819" s="1383"/>
      <c r="E11819" s="1478"/>
      <c r="H11819" s="1478"/>
    </row>
    <row r="11820" spans="1:8">
      <c r="A11820" s="1383"/>
      <c r="E11820" s="1478"/>
      <c r="H11820" s="1478"/>
    </row>
    <row r="11821" spans="1:8">
      <c r="A11821" s="1383"/>
      <c r="E11821" s="1478"/>
      <c r="H11821" s="1478"/>
    </row>
    <row r="11822" spans="1:8">
      <c r="A11822" s="1383"/>
      <c r="E11822" s="1478"/>
      <c r="H11822" s="1478"/>
    </row>
    <row r="11823" spans="1:8">
      <c r="A11823" s="1383"/>
      <c r="E11823" s="1478"/>
      <c r="H11823" s="1478"/>
    </row>
    <row r="11824" spans="1:8">
      <c r="A11824" s="1383"/>
      <c r="E11824" s="1478"/>
      <c r="H11824" s="1478"/>
    </row>
    <row r="11825" spans="1:8">
      <c r="A11825" s="1383"/>
      <c r="E11825" s="1478"/>
      <c r="H11825" s="1478"/>
    </row>
    <row r="11826" spans="1:8">
      <c r="A11826" s="1383"/>
      <c r="E11826" s="1478"/>
      <c r="H11826" s="1478"/>
    </row>
    <row r="11827" spans="1:8">
      <c r="A11827" s="1383"/>
      <c r="E11827" s="1478"/>
      <c r="H11827" s="1478"/>
    </row>
    <row r="11828" spans="1:8">
      <c r="A11828" s="1383"/>
      <c r="E11828" s="1478"/>
      <c r="H11828" s="1478"/>
    </row>
    <row r="11829" spans="1:8">
      <c r="A11829" s="1383"/>
      <c r="E11829" s="1478"/>
      <c r="H11829" s="1478"/>
    </row>
    <row r="11830" spans="1:8">
      <c r="A11830" s="1383"/>
      <c r="E11830" s="1478"/>
      <c r="H11830" s="1478"/>
    </row>
    <row r="11831" spans="1:8">
      <c r="A11831" s="1383"/>
      <c r="E11831" s="1478"/>
      <c r="H11831" s="1478"/>
    </row>
    <row r="11832" spans="1:8">
      <c r="A11832" s="1383"/>
      <c r="E11832" s="1478"/>
      <c r="H11832" s="1478"/>
    </row>
    <row r="11833" spans="1:8">
      <c r="A11833" s="1383"/>
      <c r="E11833" s="1478"/>
      <c r="H11833" s="1478"/>
    </row>
    <row r="11834" spans="1:8">
      <c r="A11834" s="1383"/>
      <c r="E11834" s="1478"/>
      <c r="H11834" s="1478"/>
    </row>
    <row r="11835" spans="1:8">
      <c r="A11835" s="1383"/>
      <c r="E11835" s="1478"/>
      <c r="H11835" s="1478"/>
    </row>
    <row r="11836" spans="1:8">
      <c r="A11836" s="1383"/>
      <c r="E11836" s="1478"/>
      <c r="H11836" s="1478"/>
    </row>
    <row r="11837" spans="1:8">
      <c r="A11837" s="1383"/>
      <c r="E11837" s="1478"/>
      <c r="H11837" s="1478"/>
    </row>
    <row r="11838" spans="1:8">
      <c r="A11838" s="1383"/>
      <c r="E11838" s="1478"/>
      <c r="H11838" s="1478"/>
    </row>
    <row r="11839" spans="1:8">
      <c r="A11839" s="1383"/>
      <c r="E11839" s="1478"/>
      <c r="H11839" s="1478"/>
    </row>
    <row r="11840" spans="1:8">
      <c r="A11840" s="1383"/>
      <c r="E11840" s="1478"/>
      <c r="H11840" s="1478"/>
    </row>
    <row r="11841" spans="1:8">
      <c r="A11841" s="1383"/>
      <c r="E11841" s="1478"/>
      <c r="H11841" s="1478"/>
    </row>
    <row r="11842" spans="1:8">
      <c r="A11842" s="1383"/>
      <c r="E11842" s="1478"/>
      <c r="H11842" s="1478"/>
    </row>
    <row r="11843" spans="1:8">
      <c r="A11843" s="1383"/>
      <c r="E11843" s="1478"/>
      <c r="H11843" s="1478"/>
    </row>
    <row r="11844" spans="1:8">
      <c r="A11844" s="1383"/>
      <c r="E11844" s="1478"/>
      <c r="H11844" s="1478"/>
    </row>
    <row r="11845" spans="1:8">
      <c r="A11845" s="1383"/>
      <c r="E11845" s="1478"/>
      <c r="H11845" s="1478"/>
    </row>
    <row r="11846" spans="1:8">
      <c r="A11846" s="1383"/>
      <c r="E11846" s="1478"/>
      <c r="H11846" s="1478"/>
    </row>
    <row r="11847" spans="1:8">
      <c r="A11847" s="1383"/>
      <c r="E11847" s="1478"/>
      <c r="H11847" s="1478"/>
    </row>
    <row r="11848" spans="1:8">
      <c r="A11848" s="1383"/>
      <c r="E11848" s="1478"/>
      <c r="H11848" s="1478"/>
    </row>
    <row r="11849" spans="1:8">
      <c r="A11849" s="1383"/>
      <c r="E11849" s="1478"/>
      <c r="H11849" s="1478"/>
    </row>
    <row r="11850" spans="1:8">
      <c r="A11850" s="1383"/>
      <c r="E11850" s="1478"/>
      <c r="H11850" s="1478"/>
    </row>
    <row r="11851" spans="1:8">
      <c r="A11851" s="1383"/>
      <c r="E11851" s="1478"/>
      <c r="H11851" s="1478"/>
    </row>
    <row r="11852" spans="1:8">
      <c r="A11852" s="1383"/>
      <c r="E11852" s="1478"/>
      <c r="H11852" s="1478"/>
    </row>
    <row r="11853" spans="1:8">
      <c r="A11853" s="1383"/>
      <c r="E11853" s="1478"/>
      <c r="H11853" s="1478"/>
    </row>
    <row r="11854" spans="1:8">
      <c r="A11854" s="1383"/>
      <c r="E11854" s="1478"/>
      <c r="H11854" s="1478"/>
    </row>
    <row r="11855" spans="1:8">
      <c r="A11855" s="1383"/>
      <c r="E11855" s="1478"/>
      <c r="H11855" s="1478"/>
    </row>
    <row r="11856" spans="1:8">
      <c r="A11856" s="1383"/>
      <c r="E11856" s="1478"/>
      <c r="H11856" s="1478"/>
    </row>
    <row r="11857" spans="1:8">
      <c r="A11857" s="1383"/>
      <c r="E11857" s="1478"/>
      <c r="H11857" s="1478"/>
    </row>
    <row r="11858" spans="1:8">
      <c r="A11858" s="1383"/>
      <c r="E11858" s="1478"/>
      <c r="H11858" s="1478"/>
    </row>
    <row r="11859" spans="1:8">
      <c r="A11859" s="1383"/>
      <c r="E11859" s="1478"/>
      <c r="H11859" s="1478"/>
    </row>
    <row r="11860" spans="1:8">
      <c r="A11860" s="1383"/>
      <c r="E11860" s="1478"/>
      <c r="H11860" s="1478"/>
    </row>
    <row r="11861" spans="1:8">
      <c r="A11861" s="1383"/>
      <c r="E11861" s="1478"/>
      <c r="H11861" s="1478"/>
    </row>
    <row r="11862" spans="1:8">
      <c r="A11862" s="1383"/>
      <c r="E11862" s="1478"/>
      <c r="H11862" s="1478"/>
    </row>
    <row r="11863" spans="1:8">
      <c r="A11863" s="1383"/>
      <c r="E11863" s="1478"/>
      <c r="H11863" s="1478"/>
    </row>
    <row r="11864" spans="1:8">
      <c r="A11864" s="1383"/>
      <c r="E11864" s="1478"/>
      <c r="H11864" s="1478"/>
    </row>
    <row r="11865" spans="1:8">
      <c r="A11865" s="1383"/>
      <c r="E11865" s="1478"/>
      <c r="H11865" s="1478"/>
    </row>
    <row r="11866" spans="1:8">
      <c r="A11866" s="1383"/>
      <c r="E11866" s="1478"/>
      <c r="H11866" s="1478"/>
    </row>
    <row r="11867" spans="1:8">
      <c r="A11867" s="1383"/>
      <c r="E11867" s="1478"/>
      <c r="H11867" s="1478"/>
    </row>
    <row r="11868" spans="1:8">
      <c r="A11868" s="1383"/>
      <c r="E11868" s="1478"/>
      <c r="H11868" s="1478"/>
    </row>
    <row r="11869" spans="1:8">
      <c r="A11869" s="1383"/>
      <c r="E11869" s="1478"/>
      <c r="H11869" s="1478"/>
    </row>
    <row r="11870" spans="1:8">
      <c r="A11870" s="1383"/>
      <c r="E11870" s="1478"/>
      <c r="H11870" s="1478"/>
    </row>
    <row r="11871" spans="1:8">
      <c r="A11871" s="1383"/>
      <c r="E11871" s="1478"/>
      <c r="H11871" s="1478"/>
    </row>
    <row r="11872" spans="1:8">
      <c r="A11872" s="1383"/>
      <c r="E11872" s="1478"/>
      <c r="H11872" s="1478"/>
    </row>
    <row r="11873" spans="1:8">
      <c r="A11873" s="1383"/>
      <c r="E11873" s="1478"/>
      <c r="H11873" s="1478"/>
    </row>
    <row r="11874" spans="1:8">
      <c r="A11874" s="1383"/>
      <c r="E11874" s="1478"/>
      <c r="H11874" s="1478"/>
    </row>
    <row r="11875" spans="1:8">
      <c r="A11875" s="1383"/>
      <c r="E11875" s="1478"/>
      <c r="H11875" s="1478"/>
    </row>
    <row r="11876" spans="1:8">
      <c r="A11876" s="1383"/>
      <c r="E11876" s="1478"/>
      <c r="H11876" s="1478"/>
    </row>
    <row r="11877" spans="1:8">
      <c r="A11877" s="1383"/>
      <c r="E11877" s="1478"/>
      <c r="H11877" s="1478"/>
    </row>
    <row r="11878" spans="1:8">
      <c r="A11878" s="1383"/>
      <c r="E11878" s="1478"/>
      <c r="H11878" s="1478"/>
    </row>
    <row r="11879" spans="1:8">
      <c r="A11879" s="1383"/>
      <c r="E11879" s="1478"/>
      <c r="H11879" s="1478"/>
    </row>
    <row r="11880" spans="1:8">
      <c r="A11880" s="1383"/>
      <c r="E11880" s="1478"/>
      <c r="H11880" s="1478"/>
    </row>
    <row r="11881" spans="1:8">
      <c r="A11881" s="1383"/>
      <c r="E11881" s="1478"/>
      <c r="H11881" s="1478"/>
    </row>
    <row r="11882" spans="1:8">
      <c r="A11882" s="1383"/>
      <c r="E11882" s="1478"/>
      <c r="H11882" s="1478"/>
    </row>
    <row r="11883" spans="1:8">
      <c r="A11883" s="1383"/>
      <c r="E11883" s="1478"/>
      <c r="H11883" s="1478"/>
    </row>
    <row r="11884" spans="1:8">
      <c r="A11884" s="1383"/>
      <c r="E11884" s="1478"/>
      <c r="H11884" s="1478"/>
    </row>
    <row r="11885" spans="1:8">
      <c r="A11885" s="1383"/>
      <c r="E11885" s="1478"/>
      <c r="H11885" s="1478"/>
    </row>
    <row r="11886" spans="1:8">
      <c r="A11886" s="1383"/>
      <c r="E11886" s="1478"/>
      <c r="H11886" s="1478"/>
    </row>
    <row r="11887" spans="1:8">
      <c r="A11887" s="1383"/>
      <c r="E11887" s="1478"/>
      <c r="H11887" s="1478"/>
    </row>
    <row r="11888" spans="1:8">
      <c r="A11888" s="1383"/>
      <c r="E11888" s="1478"/>
      <c r="H11888" s="1478"/>
    </row>
    <row r="11889" spans="1:8">
      <c r="A11889" s="1383"/>
      <c r="E11889" s="1478"/>
      <c r="H11889" s="1478"/>
    </row>
    <row r="11890" spans="1:8">
      <c r="A11890" s="1383"/>
      <c r="E11890" s="1478"/>
      <c r="H11890" s="1478"/>
    </row>
    <row r="11891" spans="1:8">
      <c r="A11891" s="1383"/>
      <c r="E11891" s="1478"/>
      <c r="H11891" s="1478"/>
    </row>
    <row r="11892" spans="1:8">
      <c r="A11892" s="1383"/>
      <c r="E11892" s="1478"/>
      <c r="H11892" s="1478"/>
    </row>
    <row r="11893" spans="1:8">
      <c r="A11893" s="1383"/>
      <c r="E11893" s="1478"/>
      <c r="H11893" s="1478"/>
    </row>
    <row r="11894" spans="1:8">
      <c r="A11894" s="1383"/>
      <c r="E11894" s="1478"/>
      <c r="H11894" s="1478"/>
    </row>
    <row r="11895" spans="1:8">
      <c r="A11895" s="1383"/>
      <c r="E11895" s="1478"/>
      <c r="H11895" s="1478"/>
    </row>
    <row r="11896" spans="1:8">
      <c r="A11896" s="1383"/>
      <c r="E11896" s="1478"/>
      <c r="H11896" s="1478"/>
    </row>
    <row r="11897" spans="1:8">
      <c r="A11897" s="1383"/>
      <c r="E11897" s="1478"/>
      <c r="H11897" s="1478"/>
    </row>
    <row r="11898" spans="1:8">
      <c r="A11898" s="1383"/>
      <c r="E11898" s="1478"/>
      <c r="H11898" s="1478"/>
    </row>
    <row r="11899" spans="1:8">
      <c r="A11899" s="1383"/>
      <c r="E11899" s="1478"/>
      <c r="H11899" s="1478"/>
    </row>
    <row r="11900" spans="1:8">
      <c r="A11900" s="1383"/>
      <c r="E11900" s="1478"/>
      <c r="H11900" s="1478"/>
    </row>
    <row r="11901" spans="1:8">
      <c r="A11901" s="1383"/>
      <c r="E11901" s="1478"/>
      <c r="H11901" s="1478"/>
    </row>
    <row r="11902" spans="1:8">
      <c r="A11902" s="1383"/>
      <c r="E11902" s="1478"/>
      <c r="H11902" s="1478"/>
    </row>
    <row r="11903" spans="1:8">
      <c r="A11903" s="1383"/>
      <c r="E11903" s="1478"/>
      <c r="H11903" s="1478"/>
    </row>
    <row r="11904" spans="1:8">
      <c r="A11904" s="1383"/>
      <c r="E11904" s="1478"/>
      <c r="H11904" s="1478"/>
    </row>
    <row r="11905" spans="1:8">
      <c r="A11905" s="1383"/>
      <c r="E11905" s="1478"/>
      <c r="H11905" s="1478"/>
    </row>
    <row r="11906" spans="1:8">
      <c r="A11906" s="1383"/>
      <c r="E11906" s="1478"/>
      <c r="H11906" s="1478"/>
    </row>
    <row r="11907" spans="1:8">
      <c r="A11907" s="1383"/>
      <c r="E11907" s="1478"/>
      <c r="H11907" s="1478"/>
    </row>
    <row r="11908" spans="1:8">
      <c r="A11908" s="1383"/>
      <c r="E11908" s="1478"/>
      <c r="H11908" s="1478"/>
    </row>
    <row r="11909" spans="1:8">
      <c r="A11909" s="1383"/>
      <c r="E11909" s="1478"/>
      <c r="H11909" s="1478"/>
    </row>
    <row r="11910" spans="1:8">
      <c r="A11910" s="1383"/>
      <c r="E11910" s="1478"/>
      <c r="H11910" s="1478"/>
    </row>
    <row r="11911" spans="1:8">
      <c r="A11911" s="1383"/>
      <c r="E11911" s="1478"/>
      <c r="H11911" s="1478"/>
    </row>
    <row r="11912" spans="1:8">
      <c r="A11912" s="1383"/>
      <c r="E11912" s="1478"/>
      <c r="H11912" s="1478"/>
    </row>
    <row r="11913" spans="1:8">
      <c r="A11913" s="1383"/>
      <c r="E11913" s="1478"/>
      <c r="H11913" s="1478"/>
    </row>
    <row r="11914" spans="1:8">
      <c r="A11914" s="1383"/>
      <c r="E11914" s="1478"/>
      <c r="H11914" s="1478"/>
    </row>
    <row r="11915" spans="1:8">
      <c r="A11915" s="1383"/>
      <c r="E11915" s="1478"/>
      <c r="H11915" s="1478"/>
    </row>
    <row r="11916" spans="1:8">
      <c r="A11916" s="1383"/>
      <c r="E11916" s="1478"/>
      <c r="H11916" s="1478"/>
    </row>
    <row r="11917" spans="1:8">
      <c r="A11917" s="1383"/>
      <c r="E11917" s="1478"/>
      <c r="H11917" s="1478"/>
    </row>
    <row r="11918" spans="1:8">
      <c r="A11918" s="1383"/>
      <c r="E11918" s="1478"/>
      <c r="H11918" s="1478"/>
    </row>
    <row r="11919" spans="1:8">
      <c r="A11919" s="1383"/>
      <c r="E11919" s="1478"/>
      <c r="H11919" s="1478"/>
    </row>
    <row r="11920" spans="1:8">
      <c r="A11920" s="1383"/>
      <c r="E11920" s="1478"/>
      <c r="H11920" s="1478"/>
    </row>
    <row r="11921" spans="1:8">
      <c r="A11921" s="1383"/>
      <c r="E11921" s="1478"/>
      <c r="H11921" s="1478"/>
    </row>
    <row r="11922" spans="1:8">
      <c r="A11922" s="1383"/>
      <c r="E11922" s="1478"/>
      <c r="H11922" s="1478"/>
    </row>
    <row r="11923" spans="1:8">
      <c r="A11923" s="1383"/>
      <c r="E11923" s="1478"/>
      <c r="H11923" s="1478"/>
    </row>
    <row r="11924" spans="1:8">
      <c r="A11924" s="1383"/>
      <c r="E11924" s="1478"/>
      <c r="H11924" s="1478"/>
    </row>
    <row r="11925" spans="1:8">
      <c r="A11925" s="1383"/>
      <c r="E11925" s="1478"/>
      <c r="H11925" s="1478"/>
    </row>
    <row r="11926" spans="1:8">
      <c r="A11926" s="1383"/>
      <c r="E11926" s="1478"/>
      <c r="H11926" s="1478"/>
    </row>
    <row r="11927" spans="1:8">
      <c r="A11927" s="1383"/>
      <c r="E11927" s="1478"/>
      <c r="H11927" s="1478"/>
    </row>
    <row r="11928" spans="1:8">
      <c r="A11928" s="1383"/>
      <c r="E11928" s="1478"/>
      <c r="H11928" s="1478"/>
    </row>
    <row r="11929" spans="1:8">
      <c r="A11929" s="1383"/>
      <c r="E11929" s="1478"/>
      <c r="H11929" s="1478"/>
    </row>
    <row r="11930" spans="1:8">
      <c r="A11930" s="1383"/>
      <c r="E11930" s="1478"/>
      <c r="H11930" s="1478"/>
    </row>
    <row r="11931" spans="1:8">
      <c r="A11931" s="1383"/>
      <c r="E11931" s="1478"/>
      <c r="H11931" s="1478"/>
    </row>
    <row r="11932" spans="1:8">
      <c r="A11932" s="1383"/>
      <c r="E11932" s="1478"/>
      <c r="H11932" s="1478"/>
    </row>
    <row r="11933" spans="1:8">
      <c r="A11933" s="1383"/>
      <c r="E11933" s="1478"/>
      <c r="H11933" s="1478"/>
    </row>
    <row r="11934" spans="1:8">
      <c r="A11934" s="1383"/>
      <c r="E11934" s="1478"/>
      <c r="H11934" s="1478"/>
    </row>
    <row r="11935" spans="1:8">
      <c r="A11935" s="1383"/>
      <c r="E11935" s="1478"/>
      <c r="H11935" s="1478"/>
    </row>
    <row r="11936" spans="1:8">
      <c r="A11936" s="1383"/>
      <c r="E11936" s="1478"/>
      <c r="H11936" s="1478"/>
    </row>
    <row r="11937" spans="1:8">
      <c r="A11937" s="1383"/>
      <c r="E11937" s="1478"/>
      <c r="H11937" s="1478"/>
    </row>
    <row r="11938" spans="1:8">
      <c r="A11938" s="1383"/>
      <c r="E11938" s="1478"/>
      <c r="H11938" s="1478"/>
    </row>
    <row r="11939" spans="1:8">
      <c r="A11939" s="1383"/>
      <c r="E11939" s="1478"/>
      <c r="H11939" s="1478"/>
    </row>
    <row r="11940" spans="1:8">
      <c r="A11940" s="1383"/>
      <c r="E11940" s="1478"/>
      <c r="H11940" s="1478"/>
    </row>
    <row r="11941" spans="1:8">
      <c r="A11941" s="1383"/>
      <c r="E11941" s="1478"/>
      <c r="H11941" s="1478"/>
    </row>
    <row r="11942" spans="1:8">
      <c r="A11942" s="1383"/>
      <c r="E11942" s="1478"/>
      <c r="H11942" s="1478"/>
    </row>
    <row r="11943" spans="1:8">
      <c r="A11943" s="1383"/>
      <c r="E11943" s="1478"/>
      <c r="H11943" s="1478"/>
    </row>
    <row r="11944" spans="1:8">
      <c r="A11944" s="1383"/>
      <c r="E11944" s="1478"/>
      <c r="H11944" s="1478"/>
    </row>
    <row r="11945" spans="1:8">
      <c r="A11945" s="1383"/>
      <c r="E11945" s="1478"/>
      <c r="H11945" s="1478"/>
    </row>
    <row r="11946" spans="1:8">
      <c r="A11946" s="1383"/>
      <c r="E11946" s="1478"/>
      <c r="H11946" s="1478"/>
    </row>
    <row r="11947" spans="1:8">
      <c r="A11947" s="1383"/>
      <c r="E11947" s="1478"/>
      <c r="H11947" s="1478"/>
    </row>
    <row r="11948" spans="1:8">
      <c r="A11948" s="1383"/>
      <c r="E11948" s="1478"/>
      <c r="H11948" s="1478"/>
    </row>
    <row r="11949" spans="1:8">
      <c r="A11949" s="1383"/>
      <c r="E11949" s="1478"/>
      <c r="H11949" s="1478"/>
    </row>
    <row r="11950" spans="1:8">
      <c r="A11950" s="1383"/>
      <c r="E11950" s="1478"/>
      <c r="H11950" s="1478"/>
    </row>
    <row r="11951" spans="1:8">
      <c r="A11951" s="1383"/>
      <c r="E11951" s="1478"/>
      <c r="H11951" s="1478"/>
    </row>
    <row r="11952" spans="1:8">
      <c r="A11952" s="1383"/>
      <c r="E11952" s="1478"/>
      <c r="H11952" s="1478"/>
    </row>
    <row r="11953" spans="1:8">
      <c r="A11953" s="1383"/>
      <c r="E11953" s="1478"/>
      <c r="H11953" s="1478"/>
    </row>
    <row r="11954" spans="1:8">
      <c r="A11954" s="1383"/>
      <c r="E11954" s="1478"/>
      <c r="H11954" s="1478"/>
    </row>
    <row r="11955" spans="1:8">
      <c r="A11955" s="1383"/>
      <c r="E11955" s="1478"/>
      <c r="H11955" s="1478"/>
    </row>
    <row r="11956" spans="1:8">
      <c r="A11956" s="1383"/>
      <c r="E11956" s="1478"/>
      <c r="H11956" s="1478"/>
    </row>
    <row r="11957" spans="1:8">
      <c r="A11957" s="1383"/>
      <c r="E11957" s="1478"/>
      <c r="H11957" s="1478"/>
    </row>
    <row r="11958" spans="1:8">
      <c r="A11958" s="1383"/>
      <c r="E11958" s="1478"/>
      <c r="H11958" s="1478"/>
    </row>
    <row r="11959" spans="1:8">
      <c r="A11959" s="1383"/>
      <c r="E11959" s="1478"/>
      <c r="H11959" s="1478"/>
    </row>
    <row r="11960" spans="1:8">
      <c r="A11960" s="1383"/>
      <c r="E11960" s="1478"/>
      <c r="H11960" s="1478"/>
    </row>
    <row r="11961" spans="1:8">
      <c r="A11961" s="1383"/>
      <c r="E11961" s="1478"/>
      <c r="H11961" s="1478"/>
    </row>
    <row r="11962" spans="1:8">
      <c r="A11962" s="1383"/>
      <c r="E11962" s="1478"/>
      <c r="H11962" s="1478"/>
    </row>
    <row r="11963" spans="1:8">
      <c r="A11963" s="1383"/>
      <c r="E11963" s="1478"/>
      <c r="H11963" s="1478"/>
    </row>
    <row r="11964" spans="1:8">
      <c r="A11964" s="1383"/>
      <c r="E11964" s="1478"/>
      <c r="H11964" s="1478"/>
    </row>
    <row r="11965" spans="1:8">
      <c r="A11965" s="1383"/>
      <c r="E11965" s="1478"/>
      <c r="H11965" s="1478"/>
    </row>
    <row r="11966" spans="1:8">
      <c r="A11966" s="1383"/>
      <c r="E11966" s="1478"/>
      <c r="H11966" s="1478"/>
    </row>
    <row r="11967" spans="1:8">
      <c r="A11967" s="1383"/>
      <c r="E11967" s="1478"/>
      <c r="H11967" s="1478"/>
    </row>
    <row r="11968" spans="1:8">
      <c r="A11968" s="1383"/>
      <c r="E11968" s="1478"/>
      <c r="H11968" s="1478"/>
    </row>
    <row r="11969" spans="1:8">
      <c r="A11969" s="1383"/>
      <c r="E11969" s="1478"/>
      <c r="H11969" s="1478"/>
    </row>
    <row r="11970" spans="1:8">
      <c r="A11970" s="1383"/>
      <c r="E11970" s="1478"/>
      <c r="H11970" s="1478"/>
    </row>
    <row r="11971" spans="1:8">
      <c r="A11971" s="1383"/>
      <c r="E11971" s="1478"/>
      <c r="H11971" s="1478"/>
    </row>
    <row r="11972" spans="1:8">
      <c r="A11972" s="1383"/>
      <c r="E11972" s="1478"/>
      <c r="H11972" s="1478"/>
    </row>
    <row r="11973" spans="1:8">
      <c r="A11973" s="1383"/>
      <c r="E11973" s="1478"/>
      <c r="H11973" s="1478"/>
    </row>
    <row r="11974" spans="1:8">
      <c r="A11974" s="1383"/>
      <c r="E11974" s="1478"/>
      <c r="H11974" s="1478"/>
    </row>
    <row r="11975" spans="1:8">
      <c r="A11975" s="1383"/>
      <c r="E11975" s="1478"/>
      <c r="H11975" s="1478"/>
    </row>
    <row r="11976" spans="1:8">
      <c r="A11976" s="1383"/>
      <c r="E11976" s="1478"/>
      <c r="H11976" s="1478"/>
    </row>
    <row r="11977" spans="1:8">
      <c r="A11977" s="1383"/>
      <c r="E11977" s="1478"/>
      <c r="H11977" s="1478"/>
    </row>
    <row r="11978" spans="1:8">
      <c r="A11978" s="1383"/>
      <c r="E11978" s="1478"/>
      <c r="H11978" s="1478"/>
    </row>
    <row r="11979" spans="1:8">
      <c r="A11979" s="1383"/>
      <c r="E11979" s="1478"/>
      <c r="H11979" s="1478"/>
    </row>
    <row r="11980" spans="1:8">
      <c r="A11980" s="1383"/>
      <c r="E11980" s="1478"/>
      <c r="H11980" s="1478"/>
    </row>
    <row r="11981" spans="1:8">
      <c r="A11981" s="1383"/>
      <c r="E11981" s="1478"/>
      <c r="H11981" s="1478"/>
    </row>
    <row r="11982" spans="1:8">
      <c r="A11982" s="1383"/>
      <c r="E11982" s="1478"/>
      <c r="H11982" s="1478"/>
    </row>
    <row r="11983" spans="1:8">
      <c r="A11983" s="1383"/>
      <c r="E11983" s="1478"/>
      <c r="H11983" s="1478"/>
    </row>
    <row r="11984" spans="1:8">
      <c r="A11984" s="1383"/>
      <c r="E11984" s="1478"/>
      <c r="H11984" s="1478"/>
    </row>
    <row r="11985" spans="1:8">
      <c r="A11985" s="1383"/>
      <c r="E11985" s="1478"/>
      <c r="H11985" s="1478"/>
    </row>
    <row r="11986" spans="1:8">
      <c r="A11986" s="1383"/>
      <c r="E11986" s="1478"/>
      <c r="H11986" s="1478"/>
    </row>
    <row r="11987" spans="1:8">
      <c r="A11987" s="1383"/>
      <c r="E11987" s="1478"/>
      <c r="H11987" s="1478"/>
    </row>
    <row r="11988" spans="1:8">
      <c r="A11988" s="1383"/>
      <c r="E11988" s="1478"/>
      <c r="H11988" s="1478"/>
    </row>
    <row r="11989" spans="1:8">
      <c r="A11989" s="1383"/>
      <c r="E11989" s="1478"/>
      <c r="H11989" s="1478"/>
    </row>
    <row r="11990" spans="1:8">
      <c r="A11990" s="1383"/>
      <c r="E11990" s="1478"/>
      <c r="H11990" s="1478"/>
    </row>
    <row r="11991" spans="1:8">
      <c r="A11991" s="1383"/>
      <c r="E11991" s="1478"/>
      <c r="H11991" s="1478"/>
    </row>
    <row r="11992" spans="1:8">
      <c r="A11992" s="1383"/>
      <c r="E11992" s="1478"/>
      <c r="H11992" s="1478"/>
    </row>
    <row r="11993" spans="1:8">
      <c r="A11993" s="1383"/>
      <c r="E11993" s="1478"/>
      <c r="H11993" s="1478"/>
    </row>
    <row r="11994" spans="1:8">
      <c r="A11994" s="1383"/>
      <c r="E11994" s="1478"/>
      <c r="H11994" s="1478"/>
    </row>
    <row r="11995" spans="1:8">
      <c r="A11995" s="1383"/>
      <c r="E11995" s="1478"/>
      <c r="H11995" s="1478"/>
    </row>
    <row r="11996" spans="1:8">
      <c r="A11996" s="1383"/>
      <c r="E11996" s="1478"/>
      <c r="H11996" s="1478"/>
    </row>
    <row r="11997" spans="1:8">
      <c r="A11997" s="1383"/>
      <c r="E11997" s="1478"/>
      <c r="H11997" s="1478"/>
    </row>
    <row r="11998" spans="1:8">
      <c r="A11998" s="1383"/>
      <c r="E11998" s="1478"/>
      <c r="H11998" s="1478"/>
    </row>
    <row r="11999" spans="1:8">
      <c r="A11999" s="1383"/>
      <c r="E11999" s="1478"/>
      <c r="H11999" s="1478"/>
    </row>
    <row r="12000" spans="1:8">
      <c r="A12000" s="1383"/>
      <c r="E12000" s="1478"/>
      <c r="H12000" s="1478"/>
    </row>
    <row r="12001" spans="1:8">
      <c r="A12001" s="1383"/>
      <c r="E12001" s="1478"/>
      <c r="H12001" s="1478"/>
    </row>
    <row r="12002" spans="1:8">
      <c r="A12002" s="1383"/>
      <c r="E12002" s="1478"/>
      <c r="H12002" s="1478"/>
    </row>
    <row r="12003" spans="1:8">
      <c r="A12003" s="1383"/>
      <c r="E12003" s="1478"/>
      <c r="H12003" s="1478"/>
    </row>
    <row r="12004" spans="1:8">
      <c r="A12004" s="1383"/>
      <c r="E12004" s="1478"/>
      <c r="H12004" s="1478"/>
    </row>
    <row r="12005" spans="1:8">
      <c r="A12005" s="1383"/>
      <c r="E12005" s="1478"/>
      <c r="H12005" s="1478"/>
    </row>
    <row r="12006" spans="1:8">
      <c r="A12006" s="1383"/>
      <c r="E12006" s="1478"/>
      <c r="H12006" s="1478"/>
    </row>
    <row r="12007" spans="1:8">
      <c r="A12007" s="1383"/>
      <c r="E12007" s="1478"/>
      <c r="H12007" s="1478"/>
    </row>
    <row r="12008" spans="1:8">
      <c r="A12008" s="1383"/>
      <c r="E12008" s="1478"/>
      <c r="H12008" s="1478"/>
    </row>
    <row r="12009" spans="1:8">
      <c r="A12009" s="1383"/>
      <c r="E12009" s="1478"/>
      <c r="H12009" s="1478"/>
    </row>
    <row r="12010" spans="1:8">
      <c r="A12010" s="1383"/>
      <c r="E12010" s="1478"/>
      <c r="H12010" s="1478"/>
    </row>
    <row r="12011" spans="1:8">
      <c r="A12011" s="1383"/>
      <c r="E12011" s="1478"/>
      <c r="H12011" s="1478"/>
    </row>
    <row r="12012" spans="1:8">
      <c r="A12012" s="1383"/>
      <c r="E12012" s="1478"/>
      <c r="H12012" s="1478"/>
    </row>
    <row r="12013" spans="1:8">
      <c r="A12013" s="1383"/>
      <c r="E12013" s="1478"/>
      <c r="H12013" s="1478"/>
    </row>
    <row r="12014" spans="1:8">
      <c r="A12014" s="1383"/>
      <c r="E12014" s="1478"/>
      <c r="H12014" s="1478"/>
    </row>
    <row r="12015" spans="1:8">
      <c r="A12015" s="1383"/>
      <c r="E12015" s="1478"/>
      <c r="H12015" s="1478"/>
    </row>
    <row r="12016" spans="1:8">
      <c r="A12016" s="1383"/>
      <c r="E12016" s="1478"/>
      <c r="H12016" s="1478"/>
    </row>
    <row r="12017" spans="1:8">
      <c r="A12017" s="1383"/>
      <c r="E12017" s="1478"/>
      <c r="H12017" s="1478"/>
    </row>
    <row r="12018" spans="1:8">
      <c r="A12018" s="1383"/>
      <c r="E12018" s="1478"/>
      <c r="H12018" s="1478"/>
    </row>
    <row r="12019" spans="1:8">
      <c r="A12019" s="1383"/>
      <c r="E12019" s="1478"/>
      <c r="H12019" s="1478"/>
    </row>
    <row r="12020" spans="1:8">
      <c r="A12020" s="1383"/>
      <c r="E12020" s="1478"/>
      <c r="H12020" s="1478"/>
    </row>
    <row r="12021" spans="1:8">
      <c r="A12021" s="1383"/>
      <c r="E12021" s="1478"/>
      <c r="H12021" s="1478"/>
    </row>
    <row r="12022" spans="1:8">
      <c r="A12022" s="1383"/>
      <c r="E12022" s="1478"/>
      <c r="H12022" s="1478"/>
    </row>
    <row r="12023" spans="1:8">
      <c r="A12023" s="1383"/>
      <c r="E12023" s="1478"/>
      <c r="H12023" s="1478"/>
    </row>
    <row r="12024" spans="1:8">
      <c r="A12024" s="1383"/>
      <c r="E12024" s="1478"/>
      <c r="H12024" s="1478"/>
    </row>
    <row r="12025" spans="1:8">
      <c r="A12025" s="1383"/>
      <c r="E12025" s="1478"/>
      <c r="H12025" s="1478"/>
    </row>
    <row r="12026" spans="1:8">
      <c r="A12026" s="1383"/>
      <c r="E12026" s="1478"/>
      <c r="H12026" s="1478"/>
    </row>
    <row r="12027" spans="1:8">
      <c r="A12027" s="1383"/>
      <c r="E12027" s="1478"/>
      <c r="H12027" s="1478"/>
    </row>
    <row r="12028" spans="1:8">
      <c r="A12028" s="1383"/>
      <c r="E12028" s="1478"/>
      <c r="H12028" s="1478"/>
    </row>
    <row r="12029" spans="1:8">
      <c r="A12029" s="1383"/>
      <c r="E12029" s="1478"/>
      <c r="H12029" s="1478"/>
    </row>
    <row r="12030" spans="1:8">
      <c r="A12030" s="1383"/>
      <c r="E12030" s="1478"/>
      <c r="H12030" s="1478"/>
    </row>
    <row r="12031" spans="1:8">
      <c r="A12031" s="1383"/>
      <c r="E12031" s="1478"/>
      <c r="H12031" s="1478"/>
    </row>
    <row r="12032" spans="1:8">
      <c r="A12032" s="1383"/>
      <c r="E12032" s="1478"/>
      <c r="H12032" s="1478"/>
    </row>
    <row r="12033" spans="1:8">
      <c r="A12033" s="1383"/>
      <c r="E12033" s="1478"/>
      <c r="H12033" s="1478"/>
    </row>
    <row r="12034" spans="1:8">
      <c r="A12034" s="1383"/>
      <c r="E12034" s="1478"/>
      <c r="H12034" s="1478"/>
    </row>
    <row r="12035" spans="1:8">
      <c r="A12035" s="1383"/>
      <c r="E12035" s="1478"/>
      <c r="H12035" s="1478"/>
    </row>
    <row r="12036" spans="1:8">
      <c r="A12036" s="1383"/>
      <c r="E12036" s="1478"/>
      <c r="H12036" s="1478"/>
    </row>
    <row r="12037" spans="1:8">
      <c r="A12037" s="1383"/>
      <c r="E12037" s="1478"/>
      <c r="H12037" s="1478"/>
    </row>
    <row r="12038" spans="1:8">
      <c r="A12038" s="1383"/>
      <c r="E12038" s="1478"/>
      <c r="H12038" s="1478"/>
    </row>
    <row r="12039" spans="1:8">
      <c r="A12039" s="1383"/>
      <c r="E12039" s="1478"/>
      <c r="H12039" s="1478"/>
    </row>
    <row r="12040" spans="1:8">
      <c r="A12040" s="1383"/>
      <c r="E12040" s="1478"/>
      <c r="H12040" s="1478"/>
    </row>
    <row r="12041" spans="1:8">
      <c r="A12041" s="1383"/>
      <c r="E12041" s="1478"/>
      <c r="H12041" s="1478"/>
    </row>
    <row r="12042" spans="1:8">
      <c r="A12042" s="1383"/>
      <c r="E12042" s="1478"/>
      <c r="H12042" s="1478"/>
    </row>
    <row r="12043" spans="1:8">
      <c r="A12043" s="1383"/>
      <c r="E12043" s="1478"/>
      <c r="H12043" s="1478"/>
    </row>
    <row r="12044" spans="1:8">
      <c r="A12044" s="1383"/>
      <c r="E12044" s="1478"/>
      <c r="H12044" s="1478"/>
    </row>
    <row r="12045" spans="1:8">
      <c r="A12045" s="1383"/>
      <c r="E12045" s="1478"/>
      <c r="H12045" s="1478"/>
    </row>
    <row r="12046" spans="1:8">
      <c r="A12046" s="1383"/>
      <c r="E12046" s="1478"/>
      <c r="H12046" s="1478"/>
    </row>
    <row r="12047" spans="1:8">
      <c r="A12047" s="1383"/>
      <c r="E12047" s="1478"/>
      <c r="H12047" s="1478"/>
    </row>
    <row r="12048" spans="1:8">
      <c r="A12048" s="1383"/>
      <c r="E12048" s="1478"/>
      <c r="H12048" s="1478"/>
    </row>
    <row r="12049" spans="1:8">
      <c r="A12049" s="1383"/>
      <c r="E12049" s="1478"/>
      <c r="H12049" s="1478"/>
    </row>
    <row r="12050" spans="1:8">
      <c r="A12050" s="1383"/>
      <c r="E12050" s="1478"/>
      <c r="H12050" s="1478"/>
    </row>
    <row r="12051" spans="1:8">
      <c r="A12051" s="1383"/>
      <c r="E12051" s="1478"/>
      <c r="H12051" s="1478"/>
    </row>
    <row r="12052" spans="1:8">
      <c r="A12052" s="1383"/>
      <c r="E12052" s="1478"/>
      <c r="H12052" s="1478"/>
    </row>
    <row r="12053" spans="1:8">
      <c r="A12053" s="1383"/>
      <c r="E12053" s="1478"/>
      <c r="H12053" s="1478"/>
    </row>
    <row r="12054" spans="1:8">
      <c r="A12054" s="1383"/>
      <c r="E12054" s="1478"/>
      <c r="H12054" s="1478"/>
    </row>
    <row r="12055" spans="1:8">
      <c r="A12055" s="1383"/>
      <c r="E12055" s="1478"/>
      <c r="H12055" s="1478"/>
    </row>
    <row r="12056" spans="1:8">
      <c r="A12056" s="1383"/>
      <c r="E12056" s="1478"/>
      <c r="H12056" s="1478"/>
    </row>
    <row r="12057" spans="1:8">
      <c r="A12057" s="1383"/>
      <c r="E12057" s="1478"/>
      <c r="H12057" s="1478"/>
    </row>
    <row r="12058" spans="1:8">
      <c r="A12058" s="1383"/>
      <c r="E12058" s="1478"/>
      <c r="H12058" s="1478"/>
    </row>
    <row r="12059" spans="1:8">
      <c r="A12059" s="1383"/>
      <c r="E12059" s="1478"/>
      <c r="H12059" s="1478"/>
    </row>
    <row r="12060" spans="1:8">
      <c r="A12060" s="1383"/>
      <c r="E12060" s="1478"/>
      <c r="H12060" s="1478"/>
    </row>
    <row r="12061" spans="1:8">
      <c r="A12061" s="1383"/>
      <c r="E12061" s="1478"/>
      <c r="H12061" s="1478"/>
    </row>
    <row r="12062" spans="1:8">
      <c r="A12062" s="1383"/>
      <c r="E12062" s="1478"/>
      <c r="H12062" s="1478"/>
    </row>
    <row r="12063" spans="1:8">
      <c r="A12063" s="1383"/>
      <c r="E12063" s="1478"/>
      <c r="H12063" s="1478"/>
    </row>
    <row r="12064" spans="1:8">
      <c r="A12064" s="1383"/>
      <c r="E12064" s="1478"/>
      <c r="H12064" s="1478"/>
    </row>
    <row r="12065" spans="1:8">
      <c r="A12065" s="1383"/>
      <c r="E12065" s="1478"/>
      <c r="H12065" s="1478"/>
    </row>
    <row r="12066" spans="1:8">
      <c r="A12066" s="1383"/>
      <c r="E12066" s="1478"/>
      <c r="H12066" s="1478"/>
    </row>
    <row r="12067" spans="1:8">
      <c r="A12067" s="1383"/>
      <c r="E12067" s="1478"/>
      <c r="H12067" s="1478"/>
    </row>
    <row r="12068" spans="1:8">
      <c r="A12068" s="1383"/>
      <c r="E12068" s="1478"/>
      <c r="H12068" s="1478"/>
    </row>
    <row r="12069" spans="1:8">
      <c r="A12069" s="1383"/>
      <c r="E12069" s="1478"/>
      <c r="H12069" s="1478"/>
    </row>
    <row r="12070" spans="1:8">
      <c r="A12070" s="1383"/>
      <c r="E12070" s="1478"/>
      <c r="H12070" s="1478"/>
    </row>
    <row r="12071" spans="1:8">
      <c r="A12071" s="1383"/>
      <c r="E12071" s="1478"/>
      <c r="H12071" s="1478"/>
    </row>
    <row r="12072" spans="1:8">
      <c r="A12072" s="1383"/>
      <c r="E12072" s="1478"/>
      <c r="H12072" s="1478"/>
    </row>
    <row r="12073" spans="1:8">
      <c r="A12073" s="1383"/>
      <c r="E12073" s="1478"/>
      <c r="H12073" s="1478"/>
    </row>
    <row r="12074" spans="1:8">
      <c r="A12074" s="1383"/>
      <c r="E12074" s="1478"/>
      <c r="H12074" s="1478"/>
    </row>
    <row r="12075" spans="1:8">
      <c r="A12075" s="1383"/>
      <c r="E12075" s="1478"/>
      <c r="H12075" s="1478"/>
    </row>
    <row r="12076" spans="1:8">
      <c r="A12076" s="1383"/>
      <c r="E12076" s="1478"/>
      <c r="H12076" s="1478"/>
    </row>
    <row r="12077" spans="1:8">
      <c r="A12077" s="1383"/>
      <c r="E12077" s="1478"/>
      <c r="H12077" s="1478"/>
    </row>
    <row r="12078" spans="1:8">
      <c r="A12078" s="1383"/>
      <c r="E12078" s="1478"/>
      <c r="H12078" s="1478"/>
    </row>
    <row r="12079" spans="1:8">
      <c r="A12079" s="1383"/>
      <c r="E12079" s="1478"/>
      <c r="H12079" s="1478"/>
    </row>
    <row r="12080" spans="1:8">
      <c r="A12080" s="1383"/>
      <c r="E12080" s="1478"/>
      <c r="H12080" s="1478"/>
    </row>
    <row r="12081" spans="1:8">
      <c r="A12081" s="1383"/>
      <c r="E12081" s="1478"/>
      <c r="H12081" s="1478"/>
    </row>
    <row r="12082" spans="1:8">
      <c r="A12082" s="1383"/>
      <c r="E12082" s="1478"/>
      <c r="H12082" s="1478"/>
    </row>
    <row r="12083" spans="1:8">
      <c r="A12083" s="1383"/>
      <c r="E12083" s="1478"/>
      <c r="H12083" s="1478"/>
    </row>
    <row r="12084" spans="1:8">
      <c r="A12084" s="1383"/>
      <c r="E12084" s="1478"/>
      <c r="H12084" s="1478"/>
    </row>
    <row r="12085" spans="1:8">
      <c r="A12085" s="1383"/>
      <c r="E12085" s="1478"/>
      <c r="H12085" s="1478"/>
    </row>
    <row r="12086" spans="1:8">
      <c r="A12086" s="1383"/>
      <c r="E12086" s="1478"/>
      <c r="H12086" s="1478"/>
    </row>
    <row r="12087" spans="1:8">
      <c r="A12087" s="1383"/>
      <c r="E12087" s="1478"/>
      <c r="H12087" s="1478"/>
    </row>
    <row r="12088" spans="1:8">
      <c r="A12088" s="1383"/>
      <c r="E12088" s="1478"/>
      <c r="H12088" s="1478"/>
    </row>
    <row r="12089" spans="1:8">
      <c r="A12089" s="1383"/>
      <c r="E12089" s="1478"/>
      <c r="H12089" s="1478"/>
    </row>
    <row r="12090" spans="1:8">
      <c r="A12090" s="1383"/>
      <c r="E12090" s="1478"/>
      <c r="H12090" s="1478"/>
    </row>
    <row r="12091" spans="1:8">
      <c r="A12091" s="1383"/>
      <c r="E12091" s="1478"/>
      <c r="H12091" s="1478"/>
    </row>
    <row r="12092" spans="1:8">
      <c r="A12092" s="1383"/>
      <c r="E12092" s="1478"/>
      <c r="H12092" s="1478"/>
    </row>
    <row r="12093" spans="1:8">
      <c r="A12093" s="1383"/>
      <c r="E12093" s="1478"/>
      <c r="H12093" s="1478"/>
    </row>
    <row r="12094" spans="1:8">
      <c r="A12094" s="1383"/>
      <c r="E12094" s="1478"/>
      <c r="H12094" s="1478"/>
    </row>
    <row r="12095" spans="1:8">
      <c r="A12095" s="1383"/>
      <c r="E12095" s="1478"/>
      <c r="H12095" s="1478"/>
    </row>
    <row r="12096" spans="1:8">
      <c r="A12096" s="1383"/>
      <c r="E12096" s="1478"/>
      <c r="H12096" s="1478"/>
    </row>
    <row r="12097" spans="1:8">
      <c r="A12097" s="1383"/>
      <c r="E12097" s="1478"/>
      <c r="H12097" s="1478"/>
    </row>
    <row r="12098" spans="1:8">
      <c r="A12098" s="1383"/>
      <c r="E12098" s="1478"/>
      <c r="H12098" s="1478"/>
    </row>
    <row r="12099" spans="1:8">
      <c r="A12099" s="1383"/>
      <c r="E12099" s="1478"/>
      <c r="H12099" s="1478"/>
    </row>
    <row r="12100" spans="1:8">
      <c r="A12100" s="1383"/>
      <c r="E12100" s="1478"/>
      <c r="H12100" s="1478"/>
    </row>
    <row r="12101" spans="1:8">
      <c r="A12101" s="1383"/>
      <c r="E12101" s="1478"/>
      <c r="H12101" s="1478"/>
    </row>
    <row r="12102" spans="1:8">
      <c r="A12102" s="1383"/>
      <c r="E12102" s="1478"/>
      <c r="H12102" s="1478"/>
    </row>
    <row r="12103" spans="1:8">
      <c r="A12103" s="1383"/>
      <c r="E12103" s="1478"/>
      <c r="H12103" s="1478"/>
    </row>
    <row r="12104" spans="1:8">
      <c r="A12104" s="1383"/>
      <c r="E12104" s="1478"/>
      <c r="H12104" s="1478"/>
    </row>
    <row r="12105" spans="1:8">
      <c r="A12105" s="1383"/>
      <c r="E12105" s="1478"/>
      <c r="H12105" s="1478"/>
    </row>
    <row r="12106" spans="1:8">
      <c r="A12106" s="1383"/>
      <c r="E12106" s="1478"/>
      <c r="H12106" s="1478"/>
    </row>
    <row r="12107" spans="1:8">
      <c r="A12107" s="1383"/>
      <c r="E12107" s="1478"/>
      <c r="H12107" s="1478"/>
    </row>
    <row r="12108" spans="1:8">
      <c r="A12108" s="1383"/>
      <c r="E12108" s="1478"/>
      <c r="H12108" s="1478"/>
    </row>
    <row r="12109" spans="1:8">
      <c r="A12109" s="1383"/>
      <c r="E12109" s="1478"/>
      <c r="H12109" s="1478"/>
    </row>
    <row r="12110" spans="1:8">
      <c r="A12110" s="1383"/>
      <c r="E12110" s="1478"/>
      <c r="H12110" s="1478"/>
    </row>
    <row r="12111" spans="1:8">
      <c r="A12111" s="1383"/>
      <c r="E12111" s="1478"/>
      <c r="H12111" s="1478"/>
    </row>
    <row r="12112" spans="1:8">
      <c r="A12112" s="1383"/>
      <c r="E12112" s="1478"/>
      <c r="H12112" s="1478"/>
    </row>
    <row r="12113" spans="1:8">
      <c r="A12113" s="1383"/>
      <c r="E12113" s="1478"/>
      <c r="H12113" s="1478"/>
    </row>
    <row r="12114" spans="1:8">
      <c r="A12114" s="1383"/>
      <c r="E12114" s="1478"/>
      <c r="H12114" s="1478"/>
    </row>
    <row r="12115" spans="1:8">
      <c r="A12115" s="1383"/>
      <c r="E12115" s="1478"/>
      <c r="H12115" s="1478"/>
    </row>
    <row r="12116" spans="1:8">
      <c r="A12116" s="1383"/>
      <c r="E12116" s="1478"/>
      <c r="H12116" s="1478"/>
    </row>
    <row r="12117" spans="1:8">
      <c r="A12117" s="1383"/>
      <c r="E12117" s="1478"/>
      <c r="H12117" s="1478"/>
    </row>
    <row r="12118" spans="1:8">
      <c r="A12118" s="1383"/>
      <c r="E12118" s="1478"/>
      <c r="H12118" s="1478"/>
    </row>
    <row r="12119" spans="1:8">
      <c r="A12119" s="1383"/>
      <c r="E12119" s="1478"/>
      <c r="H12119" s="1478"/>
    </row>
    <row r="12120" spans="1:8">
      <c r="A12120" s="1383"/>
      <c r="E12120" s="1478"/>
      <c r="H12120" s="1478"/>
    </row>
    <row r="12121" spans="1:8">
      <c r="A12121" s="1383"/>
      <c r="E12121" s="1478"/>
      <c r="H12121" s="1478"/>
    </row>
    <row r="12122" spans="1:8">
      <c r="A12122" s="1383"/>
      <c r="E12122" s="1478"/>
      <c r="H12122" s="1478"/>
    </row>
    <row r="12123" spans="1:8">
      <c r="A12123" s="1383"/>
      <c r="E12123" s="1478"/>
      <c r="H12123" s="1478"/>
    </row>
    <row r="12124" spans="1:8">
      <c r="A12124" s="1383"/>
      <c r="E12124" s="1478"/>
      <c r="H12124" s="1478"/>
    </row>
    <row r="12125" spans="1:8">
      <c r="A12125" s="1383"/>
      <c r="E12125" s="1478"/>
      <c r="H12125" s="1478"/>
    </row>
    <row r="12126" spans="1:8">
      <c r="A12126" s="1383"/>
      <c r="E12126" s="1478"/>
      <c r="H12126" s="1478"/>
    </row>
    <row r="12127" spans="1:8">
      <c r="A12127" s="1383"/>
      <c r="E12127" s="1478"/>
      <c r="H12127" s="1478"/>
    </row>
    <row r="12128" spans="1:8">
      <c r="A12128" s="1383"/>
      <c r="E12128" s="1478"/>
      <c r="H12128" s="1478"/>
    </row>
    <row r="12129" spans="1:8">
      <c r="A12129" s="1383"/>
      <c r="E12129" s="1478"/>
      <c r="H12129" s="1478"/>
    </row>
    <row r="12130" spans="1:8">
      <c r="A12130" s="1383"/>
      <c r="E12130" s="1478"/>
      <c r="H12130" s="1478"/>
    </row>
    <row r="12131" spans="1:8">
      <c r="A12131" s="1383"/>
      <c r="E12131" s="1478"/>
      <c r="H12131" s="1478"/>
    </row>
    <row r="12132" spans="1:8">
      <c r="A12132" s="1383"/>
      <c r="E12132" s="1478"/>
      <c r="H12132" s="1478"/>
    </row>
    <row r="12133" spans="1:8">
      <c r="A12133" s="1383"/>
      <c r="E12133" s="1478"/>
      <c r="H12133" s="1478"/>
    </row>
    <row r="12134" spans="1:8">
      <c r="A12134" s="1383"/>
      <c r="E12134" s="1478"/>
      <c r="H12134" s="1478"/>
    </row>
    <row r="12135" spans="1:8">
      <c r="A12135" s="1383"/>
      <c r="E12135" s="1478"/>
      <c r="H12135" s="1478"/>
    </row>
    <row r="12136" spans="1:8">
      <c r="A12136" s="1383"/>
      <c r="E12136" s="1478"/>
      <c r="H12136" s="1478"/>
    </row>
    <row r="12137" spans="1:8">
      <c r="A12137" s="1383"/>
      <c r="E12137" s="1478"/>
      <c r="H12137" s="1478"/>
    </row>
    <row r="12138" spans="1:8">
      <c r="A12138" s="1383"/>
      <c r="E12138" s="1478"/>
      <c r="H12138" s="1478"/>
    </row>
    <row r="12139" spans="1:8">
      <c r="A12139" s="1383"/>
      <c r="E12139" s="1478"/>
      <c r="H12139" s="1478"/>
    </row>
    <row r="12140" spans="1:8">
      <c r="A12140" s="1383"/>
      <c r="E12140" s="1478"/>
      <c r="H12140" s="1478"/>
    </row>
    <row r="12141" spans="1:8">
      <c r="A12141" s="1383"/>
      <c r="E12141" s="1478"/>
      <c r="H12141" s="1478"/>
    </row>
    <row r="12142" spans="1:8">
      <c r="A12142" s="1383"/>
      <c r="E12142" s="1478"/>
      <c r="H12142" s="1478"/>
    </row>
    <row r="12143" spans="1:8">
      <c r="A12143" s="1383"/>
      <c r="E12143" s="1478"/>
      <c r="H12143" s="1478"/>
    </row>
    <row r="12144" spans="1:8">
      <c r="A12144" s="1383"/>
      <c r="E12144" s="1478"/>
      <c r="H12144" s="1478"/>
    </row>
    <row r="12145" spans="1:8">
      <c r="A12145" s="1383"/>
      <c r="E12145" s="1478"/>
      <c r="H12145" s="1478"/>
    </row>
    <row r="12146" spans="1:8">
      <c r="A12146" s="1383"/>
      <c r="E12146" s="1478"/>
      <c r="H12146" s="1478"/>
    </row>
    <row r="12147" spans="1:8">
      <c r="A12147" s="1383"/>
      <c r="E12147" s="1478"/>
      <c r="H12147" s="1478"/>
    </row>
    <row r="12148" spans="1:8">
      <c r="A12148" s="1383"/>
      <c r="E12148" s="1478"/>
      <c r="H12148" s="1478"/>
    </row>
    <row r="12149" spans="1:8">
      <c r="A12149" s="1383"/>
      <c r="E12149" s="1478"/>
      <c r="H12149" s="1478"/>
    </row>
    <row r="12150" spans="1:8">
      <c r="A12150" s="1383"/>
      <c r="E12150" s="1478"/>
      <c r="H12150" s="1478"/>
    </row>
    <row r="12151" spans="1:8">
      <c r="A12151" s="1383"/>
      <c r="E12151" s="1478"/>
      <c r="H12151" s="1478"/>
    </row>
    <row r="12152" spans="1:8">
      <c r="A12152" s="1383"/>
      <c r="E12152" s="1478"/>
      <c r="H12152" s="1478"/>
    </row>
    <row r="12153" spans="1:8">
      <c r="A12153" s="1383"/>
      <c r="E12153" s="1478"/>
      <c r="H12153" s="1478"/>
    </row>
    <row r="12154" spans="1:8">
      <c r="A12154" s="1383"/>
      <c r="E12154" s="1478"/>
      <c r="H12154" s="1478"/>
    </row>
    <row r="12155" spans="1:8">
      <c r="A12155" s="1383"/>
      <c r="E12155" s="1478"/>
      <c r="H12155" s="1478"/>
    </row>
    <row r="12156" spans="1:8">
      <c r="A12156" s="1383"/>
      <c r="E12156" s="1478"/>
      <c r="H12156" s="1478"/>
    </row>
    <row r="12157" spans="1:8">
      <c r="A12157" s="1383"/>
      <c r="E12157" s="1478"/>
      <c r="H12157" s="1478"/>
    </row>
    <row r="12158" spans="1:8">
      <c r="A12158" s="1383"/>
      <c r="E12158" s="1478"/>
      <c r="H12158" s="1478"/>
    </row>
    <row r="12159" spans="1:8">
      <c r="A12159" s="1383"/>
      <c r="E12159" s="1478"/>
      <c r="H12159" s="1478"/>
    </row>
    <row r="12160" spans="1:8">
      <c r="A12160" s="1383"/>
      <c r="E12160" s="1478"/>
      <c r="H12160" s="1478"/>
    </row>
    <row r="12161" spans="1:8">
      <c r="A12161" s="1383"/>
      <c r="E12161" s="1478"/>
      <c r="H12161" s="1478"/>
    </row>
    <row r="12162" spans="1:8">
      <c r="A12162" s="1383"/>
      <c r="E12162" s="1478"/>
      <c r="H12162" s="1478"/>
    </row>
    <row r="12163" spans="1:8">
      <c r="A12163" s="1383"/>
      <c r="E12163" s="1478"/>
      <c r="H12163" s="1478"/>
    </row>
    <row r="12164" spans="1:8">
      <c r="A12164" s="1383"/>
      <c r="E12164" s="1478"/>
      <c r="H12164" s="1478"/>
    </row>
    <row r="12165" spans="1:8">
      <c r="A12165" s="1383"/>
      <c r="E12165" s="1478"/>
      <c r="H12165" s="1478"/>
    </row>
    <row r="12166" spans="1:8">
      <c r="A12166" s="1383"/>
      <c r="E12166" s="1478"/>
      <c r="H12166" s="1478"/>
    </row>
    <row r="12167" spans="1:8">
      <c r="A12167" s="1383"/>
      <c r="E12167" s="1478"/>
      <c r="H12167" s="1478"/>
    </row>
    <row r="12168" spans="1:8">
      <c r="A12168" s="1383"/>
      <c r="E12168" s="1478"/>
      <c r="H12168" s="1478"/>
    </row>
    <row r="12169" spans="1:8">
      <c r="A12169" s="1383"/>
      <c r="E12169" s="1478"/>
      <c r="H12169" s="1478"/>
    </row>
    <row r="12170" spans="1:8">
      <c r="A12170" s="1383"/>
      <c r="E12170" s="1478"/>
      <c r="H12170" s="1478"/>
    </row>
    <row r="12171" spans="1:8">
      <c r="A12171" s="1383"/>
      <c r="E12171" s="1478"/>
      <c r="H12171" s="1478"/>
    </row>
    <row r="12172" spans="1:8">
      <c r="A12172" s="1383"/>
      <c r="E12172" s="1478"/>
      <c r="H12172" s="1478"/>
    </row>
    <row r="12173" spans="1:8">
      <c r="A12173" s="1383"/>
      <c r="E12173" s="1478"/>
      <c r="H12173" s="1478"/>
    </row>
    <row r="12174" spans="1:8">
      <c r="A12174" s="1383"/>
      <c r="E12174" s="1478"/>
      <c r="H12174" s="1478"/>
    </row>
    <row r="12175" spans="1:8">
      <c r="A12175" s="1383"/>
      <c r="E12175" s="1478"/>
      <c r="H12175" s="1478"/>
    </row>
    <row r="12176" spans="1:8">
      <c r="A12176" s="1383"/>
      <c r="E12176" s="1478"/>
      <c r="H12176" s="1478"/>
    </row>
    <row r="12177" spans="1:8">
      <c r="A12177" s="1383"/>
      <c r="E12177" s="1478"/>
      <c r="H12177" s="1478"/>
    </row>
    <row r="12178" spans="1:8">
      <c r="A12178" s="1383"/>
      <c r="E12178" s="1478"/>
      <c r="H12178" s="1478"/>
    </row>
    <row r="12179" spans="1:8">
      <c r="A12179" s="1383"/>
      <c r="E12179" s="1478"/>
      <c r="H12179" s="1478"/>
    </row>
    <row r="12180" spans="1:8">
      <c r="A12180" s="1383"/>
      <c r="E12180" s="1478"/>
      <c r="H12180" s="1478"/>
    </row>
    <row r="12181" spans="1:8">
      <c r="A12181" s="1383"/>
      <c r="E12181" s="1478"/>
      <c r="H12181" s="1478"/>
    </row>
    <row r="12182" spans="1:8">
      <c r="A12182" s="1383"/>
      <c r="E12182" s="1478"/>
      <c r="H12182" s="1478"/>
    </row>
    <row r="12183" spans="1:8">
      <c r="A12183" s="1383"/>
      <c r="E12183" s="1478"/>
      <c r="H12183" s="1478"/>
    </row>
    <row r="12184" spans="1:8">
      <c r="A12184" s="1383"/>
      <c r="E12184" s="1478"/>
      <c r="H12184" s="1478"/>
    </row>
    <row r="12185" spans="1:8">
      <c r="A12185" s="1383"/>
      <c r="E12185" s="1478"/>
      <c r="H12185" s="1478"/>
    </row>
    <row r="12186" spans="1:8">
      <c r="A12186" s="1383"/>
      <c r="E12186" s="1478"/>
      <c r="H12186" s="1478"/>
    </row>
    <row r="12187" spans="1:8">
      <c r="A12187" s="1383"/>
      <c r="E12187" s="1478"/>
      <c r="H12187" s="1478"/>
    </row>
    <row r="12188" spans="1:8">
      <c r="A12188" s="1383"/>
      <c r="E12188" s="1478"/>
      <c r="H12188" s="1478"/>
    </row>
    <row r="12189" spans="1:8">
      <c r="A12189" s="1383"/>
      <c r="E12189" s="1478"/>
      <c r="H12189" s="1478"/>
    </row>
    <row r="12190" spans="1:8">
      <c r="A12190" s="1383"/>
      <c r="E12190" s="1478"/>
      <c r="H12190" s="1478"/>
    </row>
    <row r="12191" spans="1:8">
      <c r="A12191" s="1383"/>
      <c r="E12191" s="1478"/>
      <c r="H12191" s="1478"/>
    </row>
    <row r="12192" spans="1:8">
      <c r="A12192" s="1383"/>
      <c r="E12192" s="1478"/>
      <c r="H12192" s="1478"/>
    </row>
    <row r="12193" spans="1:8">
      <c r="A12193" s="1383"/>
      <c r="E12193" s="1478"/>
      <c r="H12193" s="1478"/>
    </row>
    <row r="12194" spans="1:8">
      <c r="A12194" s="1383"/>
      <c r="E12194" s="1478"/>
      <c r="H12194" s="1478"/>
    </row>
    <row r="12195" spans="1:8">
      <c r="A12195" s="1383"/>
      <c r="E12195" s="1478"/>
      <c r="H12195" s="1478"/>
    </row>
    <row r="12196" spans="1:8">
      <c r="A12196" s="1383"/>
      <c r="E12196" s="1478"/>
      <c r="H12196" s="1478"/>
    </row>
    <row r="12197" spans="1:8">
      <c r="A12197" s="1383"/>
      <c r="E12197" s="1478"/>
      <c r="H12197" s="1478"/>
    </row>
    <row r="12198" spans="1:8">
      <c r="A12198" s="1383"/>
      <c r="E12198" s="1478"/>
      <c r="H12198" s="1478"/>
    </row>
    <row r="12199" spans="1:8">
      <c r="A12199" s="1383"/>
      <c r="E12199" s="1478"/>
      <c r="H12199" s="1478"/>
    </row>
    <row r="12200" spans="1:8">
      <c r="A12200" s="1383"/>
      <c r="E12200" s="1478"/>
      <c r="H12200" s="1478"/>
    </row>
    <row r="12201" spans="1:8">
      <c r="A12201" s="1383"/>
      <c r="E12201" s="1478"/>
      <c r="H12201" s="1478"/>
    </row>
    <row r="12202" spans="1:8">
      <c r="A12202" s="1383"/>
      <c r="E12202" s="1478"/>
      <c r="H12202" s="1478"/>
    </row>
    <row r="12203" spans="1:8">
      <c r="A12203" s="1383"/>
      <c r="E12203" s="1478"/>
      <c r="H12203" s="1478"/>
    </row>
    <row r="12204" spans="1:8">
      <c r="A12204" s="1383"/>
      <c r="E12204" s="1478"/>
      <c r="H12204" s="1478"/>
    </row>
    <row r="12205" spans="1:8">
      <c r="A12205" s="1383"/>
      <c r="E12205" s="1478"/>
      <c r="H12205" s="1478"/>
    </row>
    <row r="12206" spans="1:8">
      <c r="A12206" s="1383"/>
      <c r="E12206" s="1478"/>
      <c r="H12206" s="1478"/>
    </row>
    <row r="12207" spans="1:8">
      <c r="A12207" s="1383"/>
      <c r="E12207" s="1478"/>
      <c r="H12207" s="1478"/>
    </row>
    <row r="12208" spans="1:8">
      <c r="A12208" s="1383"/>
      <c r="E12208" s="1478"/>
      <c r="H12208" s="1478"/>
    </row>
    <row r="12209" spans="1:8">
      <c r="A12209" s="1383"/>
      <c r="E12209" s="1478"/>
      <c r="H12209" s="1478"/>
    </row>
    <row r="12210" spans="1:8">
      <c r="A12210" s="1383"/>
      <c r="E12210" s="1478"/>
      <c r="H12210" s="1478"/>
    </row>
    <row r="12211" spans="1:8">
      <c r="A12211" s="1383"/>
      <c r="E12211" s="1478"/>
      <c r="H12211" s="1478"/>
    </row>
    <row r="12212" spans="1:8">
      <c r="A12212" s="1383"/>
      <c r="E12212" s="1478"/>
      <c r="H12212" s="1478"/>
    </row>
    <row r="12213" spans="1:8">
      <c r="A12213" s="1383"/>
      <c r="E12213" s="1478"/>
      <c r="H12213" s="1478"/>
    </row>
    <row r="12214" spans="1:8">
      <c r="A12214" s="1383"/>
      <c r="E12214" s="1478"/>
      <c r="H12214" s="1478"/>
    </row>
    <row r="12215" spans="1:8">
      <c r="A12215" s="1383"/>
      <c r="E12215" s="1478"/>
      <c r="H12215" s="1478"/>
    </row>
    <row r="12216" spans="1:8">
      <c r="A12216" s="1383"/>
      <c r="E12216" s="1478"/>
      <c r="H12216" s="1478"/>
    </row>
    <row r="12217" spans="1:8">
      <c r="A12217" s="1383"/>
      <c r="E12217" s="1478"/>
      <c r="H12217" s="1478"/>
    </row>
    <row r="12218" spans="1:8">
      <c r="A12218" s="1383"/>
      <c r="E12218" s="1478"/>
      <c r="H12218" s="1478"/>
    </row>
    <row r="12219" spans="1:8">
      <c r="A12219" s="1383"/>
      <c r="E12219" s="1478"/>
      <c r="H12219" s="1478"/>
    </row>
    <row r="12220" spans="1:8">
      <c r="A12220" s="1383"/>
      <c r="E12220" s="1478"/>
      <c r="H12220" s="1478"/>
    </row>
    <row r="12221" spans="1:8">
      <c r="A12221" s="1383"/>
      <c r="E12221" s="1478"/>
      <c r="H12221" s="1478"/>
    </row>
    <row r="12222" spans="1:8">
      <c r="A12222" s="1383"/>
      <c r="E12222" s="1478"/>
      <c r="H12222" s="1478"/>
    </row>
    <row r="12223" spans="1:8">
      <c r="A12223" s="1383"/>
      <c r="E12223" s="1478"/>
      <c r="H12223" s="1478"/>
    </row>
    <row r="12224" spans="1:8">
      <c r="A12224" s="1383"/>
      <c r="E12224" s="1478"/>
      <c r="H12224" s="1478"/>
    </row>
    <row r="12225" spans="1:8">
      <c r="A12225" s="1383"/>
      <c r="E12225" s="1478"/>
      <c r="H12225" s="1478"/>
    </row>
    <row r="12226" spans="1:8">
      <c r="A12226" s="1383"/>
      <c r="E12226" s="1478"/>
      <c r="H12226" s="1478"/>
    </row>
    <row r="12227" spans="1:8">
      <c r="A12227" s="1383"/>
      <c r="E12227" s="1478"/>
      <c r="H12227" s="1478"/>
    </row>
    <row r="12228" spans="1:8">
      <c r="A12228" s="1383"/>
      <c r="E12228" s="1478"/>
      <c r="H12228" s="1478"/>
    </row>
    <row r="12229" spans="1:8">
      <c r="A12229" s="1383"/>
      <c r="E12229" s="1478"/>
      <c r="H12229" s="1478"/>
    </row>
    <row r="12230" spans="1:8">
      <c r="A12230" s="1383"/>
      <c r="E12230" s="1478"/>
      <c r="H12230" s="1478"/>
    </row>
    <row r="12231" spans="1:8">
      <c r="A12231" s="1383"/>
      <c r="E12231" s="1478"/>
      <c r="H12231" s="1478"/>
    </row>
    <row r="12232" spans="1:8">
      <c r="A12232" s="1383"/>
      <c r="E12232" s="1478"/>
      <c r="H12232" s="1478"/>
    </row>
    <row r="12233" spans="1:8">
      <c r="A12233" s="1383"/>
      <c r="E12233" s="1478"/>
      <c r="H12233" s="1478"/>
    </row>
    <row r="12234" spans="1:8">
      <c r="A12234" s="1383"/>
      <c r="E12234" s="1478"/>
      <c r="H12234" s="1478"/>
    </row>
    <row r="12235" spans="1:8">
      <c r="A12235" s="1383"/>
      <c r="E12235" s="1478"/>
      <c r="H12235" s="1478"/>
    </row>
    <row r="12236" spans="1:8">
      <c r="A12236" s="1383"/>
      <c r="E12236" s="1478"/>
      <c r="H12236" s="1478"/>
    </row>
    <row r="12237" spans="1:8">
      <c r="A12237" s="1383"/>
      <c r="E12237" s="1478"/>
      <c r="H12237" s="1478"/>
    </row>
    <row r="12238" spans="1:8">
      <c r="A12238" s="1383"/>
      <c r="E12238" s="1478"/>
      <c r="H12238" s="1478"/>
    </row>
    <row r="12239" spans="1:8">
      <c r="A12239" s="1383"/>
      <c r="E12239" s="1478"/>
      <c r="H12239" s="1478"/>
    </row>
    <row r="12240" spans="1:8">
      <c r="A12240" s="1383"/>
      <c r="E12240" s="1478"/>
      <c r="H12240" s="1478"/>
    </row>
    <row r="12241" spans="1:8">
      <c r="A12241" s="1383"/>
      <c r="E12241" s="1478"/>
      <c r="H12241" s="1478"/>
    </row>
    <row r="12242" spans="1:8">
      <c r="A12242" s="1383"/>
      <c r="E12242" s="1478"/>
      <c r="H12242" s="1478"/>
    </row>
    <row r="12243" spans="1:8">
      <c r="A12243" s="1383"/>
      <c r="E12243" s="1478"/>
      <c r="H12243" s="1478"/>
    </row>
    <row r="12244" spans="1:8">
      <c r="A12244" s="1383"/>
      <c r="E12244" s="1478"/>
      <c r="H12244" s="1478"/>
    </row>
    <row r="12245" spans="1:8">
      <c r="A12245" s="1383"/>
      <c r="E12245" s="1478"/>
      <c r="H12245" s="1478"/>
    </row>
    <row r="12246" spans="1:8">
      <c r="A12246" s="1383"/>
      <c r="E12246" s="1478"/>
      <c r="H12246" s="1478"/>
    </row>
    <row r="12247" spans="1:8">
      <c r="A12247" s="1383"/>
      <c r="E12247" s="1478"/>
      <c r="H12247" s="1478"/>
    </row>
    <row r="12248" spans="1:8">
      <c r="A12248" s="1383"/>
      <c r="E12248" s="1478"/>
      <c r="H12248" s="1478"/>
    </row>
    <row r="12249" spans="1:8">
      <c r="A12249" s="1383"/>
      <c r="E12249" s="1478"/>
      <c r="H12249" s="1478"/>
    </row>
    <row r="12250" spans="1:8">
      <c r="A12250" s="1383"/>
      <c r="E12250" s="1478"/>
      <c r="H12250" s="1478"/>
    </row>
    <row r="12251" spans="1:8">
      <c r="A12251" s="1383"/>
      <c r="E12251" s="1478"/>
      <c r="H12251" s="1478"/>
    </row>
    <row r="12252" spans="1:8">
      <c r="A12252" s="1383"/>
      <c r="E12252" s="1478"/>
      <c r="H12252" s="1478"/>
    </row>
    <row r="12253" spans="1:8">
      <c r="A12253" s="1383"/>
      <c r="E12253" s="1478"/>
      <c r="H12253" s="1478"/>
    </row>
    <row r="12254" spans="1:8">
      <c r="A12254" s="1383"/>
      <c r="E12254" s="1478"/>
      <c r="H12254" s="1478"/>
    </row>
    <row r="12255" spans="1:8">
      <c r="A12255" s="1383"/>
      <c r="E12255" s="1478"/>
      <c r="H12255" s="1478"/>
    </row>
    <row r="12256" spans="1:8">
      <c r="A12256" s="1383"/>
      <c r="E12256" s="1478"/>
      <c r="H12256" s="1478"/>
    </row>
    <row r="12257" spans="1:8">
      <c r="A12257" s="1383"/>
      <c r="E12257" s="1478"/>
      <c r="H12257" s="1478"/>
    </row>
    <row r="12258" spans="1:8">
      <c r="A12258" s="1383"/>
      <c r="E12258" s="1478"/>
      <c r="H12258" s="1478"/>
    </row>
    <row r="12259" spans="1:8">
      <c r="A12259" s="1383"/>
      <c r="E12259" s="1478"/>
      <c r="H12259" s="1478"/>
    </row>
    <row r="12260" spans="1:8">
      <c r="A12260" s="1383"/>
      <c r="E12260" s="1478"/>
      <c r="H12260" s="1478"/>
    </row>
    <row r="12261" spans="1:8">
      <c r="A12261" s="1383"/>
      <c r="E12261" s="1478"/>
      <c r="H12261" s="1478"/>
    </row>
    <row r="12262" spans="1:8">
      <c r="A12262" s="1383"/>
      <c r="E12262" s="1478"/>
      <c r="H12262" s="1478"/>
    </row>
    <row r="12263" spans="1:8">
      <c r="A12263" s="1383"/>
      <c r="E12263" s="1478"/>
      <c r="H12263" s="1478"/>
    </row>
    <row r="12264" spans="1:8">
      <c r="A12264" s="1383"/>
      <c r="E12264" s="1478"/>
      <c r="H12264" s="1478"/>
    </row>
    <row r="12265" spans="1:8">
      <c r="A12265" s="1383"/>
      <c r="E12265" s="1478"/>
      <c r="H12265" s="1478"/>
    </row>
    <row r="12266" spans="1:8">
      <c r="A12266" s="1383"/>
      <c r="E12266" s="1478"/>
      <c r="H12266" s="1478"/>
    </row>
    <row r="12267" spans="1:8">
      <c r="A12267" s="1383"/>
      <c r="E12267" s="1478"/>
      <c r="H12267" s="1478"/>
    </row>
    <row r="12268" spans="1:8">
      <c r="A12268" s="1383"/>
      <c r="E12268" s="1478"/>
      <c r="H12268" s="1478"/>
    </row>
    <row r="12269" spans="1:8">
      <c r="A12269" s="1383"/>
      <c r="E12269" s="1478"/>
      <c r="H12269" s="1478"/>
    </row>
    <row r="12270" spans="1:8">
      <c r="A12270" s="1383"/>
      <c r="E12270" s="1478"/>
      <c r="H12270" s="1478"/>
    </row>
    <row r="12271" spans="1:8">
      <c r="A12271" s="1383"/>
      <c r="E12271" s="1478"/>
      <c r="H12271" s="1478"/>
    </row>
    <row r="12272" spans="1:8">
      <c r="A12272" s="1383"/>
      <c r="E12272" s="1478"/>
      <c r="H12272" s="1478"/>
    </row>
    <row r="12273" spans="1:8">
      <c r="A12273" s="1383"/>
      <c r="E12273" s="1478"/>
      <c r="H12273" s="1478"/>
    </row>
    <row r="12274" spans="1:8">
      <c r="A12274" s="1383"/>
      <c r="E12274" s="1478"/>
      <c r="H12274" s="1478"/>
    </row>
    <row r="12275" spans="1:8">
      <c r="A12275" s="1383"/>
      <c r="E12275" s="1478"/>
      <c r="H12275" s="1478"/>
    </row>
    <row r="12276" spans="1:8">
      <c r="A12276" s="1383"/>
      <c r="E12276" s="1478"/>
      <c r="H12276" s="1478"/>
    </row>
    <row r="12277" spans="1:8">
      <c r="A12277" s="1383"/>
      <c r="E12277" s="1478"/>
      <c r="H12277" s="1478"/>
    </row>
    <row r="12278" spans="1:8">
      <c r="A12278" s="1383"/>
      <c r="E12278" s="1478"/>
      <c r="H12278" s="1478"/>
    </row>
    <row r="12279" spans="1:8">
      <c r="A12279" s="1383"/>
      <c r="E12279" s="1478"/>
      <c r="H12279" s="1478"/>
    </row>
    <row r="12280" spans="1:8">
      <c r="A12280" s="1383"/>
      <c r="E12280" s="1478"/>
      <c r="H12280" s="1478"/>
    </row>
    <row r="12281" spans="1:8">
      <c r="A12281" s="1383"/>
      <c r="E12281" s="1478"/>
      <c r="H12281" s="1478"/>
    </row>
    <row r="12282" spans="1:8">
      <c r="A12282" s="1383"/>
      <c r="E12282" s="1478"/>
      <c r="H12282" s="1478"/>
    </row>
    <row r="12283" spans="1:8">
      <c r="A12283" s="1383"/>
      <c r="E12283" s="1478"/>
      <c r="H12283" s="1478"/>
    </row>
    <row r="12284" spans="1:8">
      <c r="A12284" s="1383"/>
      <c r="E12284" s="1478"/>
      <c r="H12284" s="1478"/>
    </row>
    <row r="12285" spans="1:8">
      <c r="A12285" s="1383"/>
      <c r="E12285" s="1478"/>
      <c r="H12285" s="1478"/>
    </row>
    <row r="12286" spans="1:8">
      <c r="A12286" s="1383"/>
      <c r="E12286" s="1478"/>
      <c r="H12286" s="1478"/>
    </row>
    <row r="12287" spans="1:8">
      <c r="A12287" s="1383"/>
      <c r="E12287" s="1478"/>
      <c r="H12287" s="1478"/>
    </row>
    <row r="12288" spans="1:8">
      <c r="A12288" s="1383"/>
      <c r="E12288" s="1478"/>
      <c r="H12288" s="1478"/>
    </row>
    <row r="12289" spans="1:8">
      <c r="A12289" s="1383"/>
      <c r="E12289" s="1478"/>
      <c r="H12289" s="1478"/>
    </row>
    <row r="12290" spans="1:8">
      <c r="A12290" s="1383"/>
      <c r="E12290" s="1478"/>
      <c r="H12290" s="1478"/>
    </row>
    <row r="12291" spans="1:8">
      <c r="A12291" s="1383"/>
      <c r="E12291" s="1478"/>
      <c r="H12291" s="1478"/>
    </row>
    <row r="12292" spans="1:8">
      <c r="A12292" s="1383"/>
      <c r="E12292" s="1478"/>
      <c r="H12292" s="1478"/>
    </row>
    <row r="12293" spans="1:8">
      <c r="A12293" s="1383"/>
      <c r="E12293" s="1478"/>
      <c r="H12293" s="1478"/>
    </row>
    <row r="12294" spans="1:8">
      <c r="A12294" s="1383"/>
      <c r="E12294" s="1478"/>
      <c r="H12294" s="1478"/>
    </row>
    <row r="12295" spans="1:8">
      <c r="A12295" s="1383"/>
      <c r="E12295" s="1478"/>
      <c r="H12295" s="1478"/>
    </row>
    <row r="12296" spans="1:8">
      <c r="A12296" s="1383"/>
      <c r="E12296" s="1478"/>
      <c r="H12296" s="1478"/>
    </row>
    <row r="12297" spans="1:8">
      <c r="A12297" s="1383"/>
      <c r="E12297" s="1478"/>
      <c r="H12297" s="1478"/>
    </row>
    <row r="12298" spans="1:8">
      <c r="A12298" s="1383"/>
      <c r="E12298" s="1478"/>
      <c r="H12298" s="1478"/>
    </row>
    <row r="12299" spans="1:8">
      <c r="A12299" s="1383"/>
      <c r="E12299" s="1478"/>
      <c r="H12299" s="1478"/>
    </row>
    <row r="12300" spans="1:8">
      <c r="A12300" s="1383"/>
      <c r="E12300" s="1478"/>
      <c r="H12300" s="1478"/>
    </row>
    <row r="12301" spans="1:8">
      <c r="A12301" s="1383"/>
      <c r="E12301" s="1478"/>
      <c r="H12301" s="1478"/>
    </row>
    <row r="12302" spans="1:8">
      <c r="A12302" s="1383"/>
      <c r="E12302" s="1478"/>
      <c r="H12302" s="1478"/>
    </row>
    <row r="12303" spans="1:8">
      <c r="A12303" s="1383"/>
      <c r="E12303" s="1478"/>
      <c r="H12303" s="1478"/>
    </row>
    <row r="12304" spans="1:8">
      <c r="A12304" s="1383"/>
      <c r="E12304" s="1478"/>
      <c r="H12304" s="1478"/>
    </row>
    <row r="12305" spans="1:8">
      <c r="A12305" s="1383"/>
      <c r="E12305" s="1478"/>
      <c r="H12305" s="1478"/>
    </row>
    <row r="12306" spans="1:8">
      <c r="A12306" s="1383"/>
      <c r="E12306" s="1478"/>
      <c r="H12306" s="1478"/>
    </row>
    <row r="12307" spans="1:8">
      <c r="A12307" s="1383"/>
      <c r="E12307" s="1478"/>
      <c r="H12307" s="1478"/>
    </row>
    <row r="12308" spans="1:8">
      <c r="A12308" s="1383"/>
      <c r="E12308" s="1478"/>
      <c r="H12308" s="1478"/>
    </row>
    <row r="12309" spans="1:8">
      <c r="A12309" s="1383"/>
      <c r="E12309" s="1478"/>
      <c r="H12309" s="1478"/>
    </row>
    <row r="12310" spans="1:8">
      <c r="A12310" s="1383"/>
      <c r="E12310" s="1478"/>
      <c r="H12310" s="1478"/>
    </row>
    <row r="12311" spans="1:8">
      <c r="A12311" s="1383"/>
      <c r="E12311" s="1478"/>
      <c r="H12311" s="1478"/>
    </row>
    <row r="12312" spans="1:8">
      <c r="A12312" s="1383"/>
      <c r="E12312" s="1478"/>
      <c r="H12312" s="1478"/>
    </row>
    <row r="12313" spans="1:8">
      <c r="A12313" s="1383"/>
      <c r="E12313" s="1478"/>
      <c r="H12313" s="1478"/>
    </row>
    <row r="12314" spans="1:8">
      <c r="A12314" s="1383"/>
      <c r="E12314" s="1478"/>
      <c r="H12314" s="1478"/>
    </row>
    <row r="12315" spans="1:8">
      <c r="A12315" s="1383"/>
      <c r="E12315" s="1478"/>
      <c r="H12315" s="1478"/>
    </row>
    <row r="12316" spans="1:8">
      <c r="A12316" s="1383"/>
      <c r="E12316" s="1478"/>
      <c r="H12316" s="1478"/>
    </row>
    <row r="12317" spans="1:8">
      <c r="A12317" s="1383"/>
      <c r="E12317" s="1478"/>
      <c r="H12317" s="1478"/>
    </row>
    <row r="12318" spans="1:8">
      <c r="A12318" s="1383"/>
      <c r="E12318" s="1478"/>
      <c r="H12318" s="1478"/>
    </row>
    <row r="12319" spans="1:8">
      <c r="A12319" s="1383"/>
      <c r="E12319" s="1478"/>
      <c r="H12319" s="1478"/>
    </row>
    <row r="12320" spans="1:8">
      <c r="A12320" s="1383"/>
      <c r="E12320" s="1478"/>
      <c r="H12320" s="1478"/>
    </row>
    <row r="12321" spans="1:8">
      <c r="A12321" s="1383"/>
      <c r="E12321" s="1478"/>
      <c r="H12321" s="1478"/>
    </row>
    <row r="12322" spans="1:8">
      <c r="A12322" s="1383"/>
      <c r="E12322" s="1478"/>
      <c r="H12322" s="1478"/>
    </row>
    <row r="12323" spans="1:8">
      <c r="A12323" s="1383"/>
      <c r="E12323" s="1478"/>
      <c r="H12323" s="1478"/>
    </row>
    <row r="12324" spans="1:8">
      <c r="A12324" s="1383"/>
      <c r="E12324" s="1478"/>
      <c r="H12324" s="1478"/>
    </row>
    <row r="12325" spans="1:8">
      <c r="A12325" s="1383"/>
      <c r="E12325" s="1478"/>
      <c r="H12325" s="1478"/>
    </row>
    <row r="12326" spans="1:8">
      <c r="A12326" s="1383"/>
      <c r="E12326" s="1478"/>
      <c r="H12326" s="1478"/>
    </row>
    <row r="12327" spans="1:8">
      <c r="A12327" s="1383"/>
      <c r="E12327" s="1478"/>
      <c r="H12327" s="1478"/>
    </row>
    <row r="12328" spans="1:8">
      <c r="A12328" s="1383"/>
      <c r="E12328" s="1478"/>
      <c r="H12328" s="1478"/>
    </row>
    <row r="12329" spans="1:8">
      <c r="A12329" s="1383"/>
      <c r="E12329" s="1478"/>
      <c r="H12329" s="1478"/>
    </row>
    <row r="12330" spans="1:8">
      <c r="A12330" s="1383"/>
      <c r="E12330" s="1478"/>
      <c r="H12330" s="1478"/>
    </row>
    <row r="12331" spans="1:8">
      <c r="A12331" s="1383"/>
      <c r="E12331" s="1478"/>
      <c r="H12331" s="1478"/>
    </row>
    <row r="12332" spans="1:8">
      <c r="A12332" s="1383"/>
      <c r="E12332" s="1478"/>
      <c r="H12332" s="1478"/>
    </row>
    <row r="12333" spans="1:8">
      <c r="A12333" s="1383"/>
      <c r="E12333" s="1478"/>
      <c r="H12333" s="1478"/>
    </row>
    <row r="12334" spans="1:8">
      <c r="A12334" s="1383"/>
      <c r="E12334" s="1478"/>
      <c r="H12334" s="1478"/>
    </row>
    <row r="12335" spans="1:8">
      <c r="A12335" s="1383"/>
      <c r="E12335" s="1478"/>
      <c r="H12335" s="1478"/>
    </row>
    <row r="12336" spans="1:8">
      <c r="A12336" s="1383"/>
      <c r="E12336" s="1478"/>
      <c r="H12336" s="1478"/>
    </row>
    <row r="12337" spans="1:8">
      <c r="A12337" s="1383"/>
      <c r="E12337" s="1478"/>
      <c r="H12337" s="1478"/>
    </row>
    <row r="12338" spans="1:8">
      <c r="A12338" s="1383"/>
      <c r="E12338" s="1478"/>
      <c r="H12338" s="1478"/>
    </row>
    <row r="12339" spans="1:8">
      <c r="A12339" s="1383"/>
      <c r="E12339" s="1478"/>
      <c r="H12339" s="1478"/>
    </row>
    <row r="12340" spans="1:8">
      <c r="A12340" s="1383"/>
      <c r="E12340" s="1478"/>
      <c r="H12340" s="1478"/>
    </row>
    <row r="12341" spans="1:8">
      <c r="A12341" s="1383"/>
      <c r="E12341" s="1478"/>
      <c r="H12341" s="1478"/>
    </row>
    <row r="12342" spans="1:8">
      <c r="A12342" s="1383"/>
      <c r="E12342" s="1478"/>
      <c r="H12342" s="1478"/>
    </row>
    <row r="12343" spans="1:8">
      <c r="A12343" s="1383"/>
      <c r="E12343" s="1478"/>
      <c r="H12343" s="1478"/>
    </row>
    <row r="12344" spans="1:8">
      <c r="A12344" s="1383"/>
      <c r="E12344" s="1478"/>
      <c r="H12344" s="1478"/>
    </row>
    <row r="12345" spans="1:8">
      <c r="A12345" s="1383"/>
      <c r="E12345" s="1478"/>
      <c r="H12345" s="1478"/>
    </row>
    <row r="12346" spans="1:8">
      <c r="A12346" s="1383"/>
      <c r="E12346" s="1478"/>
      <c r="H12346" s="1478"/>
    </row>
    <row r="12347" spans="1:8">
      <c r="A12347" s="1383"/>
      <c r="E12347" s="1478"/>
      <c r="H12347" s="1478"/>
    </row>
    <row r="12348" spans="1:8">
      <c r="A12348" s="1383"/>
      <c r="E12348" s="1478"/>
      <c r="H12348" s="1478"/>
    </row>
    <row r="12349" spans="1:8">
      <c r="A12349" s="1383"/>
      <c r="E12349" s="1478"/>
      <c r="H12349" s="1478"/>
    </row>
    <row r="12350" spans="1:8">
      <c r="A12350" s="1383"/>
      <c r="E12350" s="1478"/>
      <c r="H12350" s="1478"/>
    </row>
    <row r="12351" spans="1:8">
      <c r="A12351" s="1383"/>
      <c r="E12351" s="1478"/>
      <c r="H12351" s="1478"/>
    </row>
    <row r="12352" spans="1:8">
      <c r="A12352" s="1383"/>
      <c r="E12352" s="1478"/>
      <c r="H12352" s="1478"/>
    </row>
    <row r="12353" spans="1:8">
      <c r="A12353" s="1383"/>
      <c r="E12353" s="1478"/>
      <c r="H12353" s="1478"/>
    </row>
    <row r="12354" spans="1:8">
      <c r="A12354" s="1383"/>
      <c r="E12354" s="1478"/>
      <c r="H12354" s="1478"/>
    </row>
    <row r="12355" spans="1:8">
      <c r="A12355" s="1383"/>
      <c r="E12355" s="1478"/>
      <c r="H12355" s="1478"/>
    </row>
    <row r="12356" spans="1:8">
      <c r="A12356" s="1383"/>
      <c r="E12356" s="1478"/>
      <c r="H12356" s="1478"/>
    </row>
    <row r="12357" spans="1:8">
      <c r="A12357" s="1383"/>
      <c r="E12357" s="1478"/>
      <c r="H12357" s="1478"/>
    </row>
    <row r="12358" spans="1:8">
      <c r="A12358" s="1383"/>
      <c r="E12358" s="1478"/>
      <c r="H12358" s="1478"/>
    </row>
    <row r="12359" spans="1:8">
      <c r="A12359" s="1383"/>
      <c r="E12359" s="1478"/>
      <c r="H12359" s="1478"/>
    </row>
    <row r="12360" spans="1:8">
      <c r="A12360" s="1383"/>
      <c r="E12360" s="1478"/>
      <c r="H12360" s="1478"/>
    </row>
    <row r="12361" spans="1:8">
      <c r="A12361" s="1383"/>
      <c r="E12361" s="1478"/>
      <c r="H12361" s="1478"/>
    </row>
    <row r="12362" spans="1:8">
      <c r="A12362" s="1383"/>
      <c r="E12362" s="1478"/>
      <c r="H12362" s="1478"/>
    </row>
    <row r="12363" spans="1:8">
      <c r="A12363" s="1383"/>
      <c r="E12363" s="1478"/>
      <c r="H12363" s="1478"/>
    </row>
    <row r="12364" spans="1:8">
      <c r="A12364" s="1383"/>
      <c r="E12364" s="1478"/>
      <c r="H12364" s="1478"/>
    </row>
    <row r="12365" spans="1:8">
      <c r="A12365" s="1383"/>
      <c r="E12365" s="1478"/>
      <c r="H12365" s="1478"/>
    </row>
    <row r="12366" spans="1:8">
      <c r="A12366" s="1383"/>
      <c r="E12366" s="1478"/>
      <c r="H12366" s="1478"/>
    </row>
    <row r="12367" spans="1:8">
      <c r="A12367" s="1383"/>
      <c r="E12367" s="1478"/>
      <c r="H12367" s="1478"/>
    </row>
    <row r="12368" spans="1:8">
      <c r="A12368" s="1383"/>
      <c r="E12368" s="1478"/>
      <c r="H12368" s="1478"/>
    </row>
    <row r="12369" spans="1:8">
      <c r="A12369" s="1383"/>
      <c r="E12369" s="1478"/>
      <c r="H12369" s="1478"/>
    </row>
    <row r="12370" spans="1:8">
      <c r="A12370" s="1383"/>
      <c r="E12370" s="1478"/>
      <c r="H12370" s="1478"/>
    </row>
    <row r="12371" spans="1:8">
      <c r="A12371" s="1383"/>
      <c r="E12371" s="1478"/>
      <c r="H12371" s="1478"/>
    </row>
    <row r="12372" spans="1:8">
      <c r="A12372" s="1383"/>
      <c r="E12372" s="1478"/>
      <c r="H12372" s="1478"/>
    </row>
    <row r="12373" spans="1:8">
      <c r="A12373" s="1383"/>
      <c r="E12373" s="1478"/>
      <c r="H12373" s="1478"/>
    </row>
    <row r="12374" spans="1:8">
      <c r="A12374" s="1383"/>
      <c r="E12374" s="1478"/>
      <c r="H12374" s="1478"/>
    </row>
    <row r="12375" spans="1:8">
      <c r="A12375" s="1383"/>
      <c r="E12375" s="1478"/>
      <c r="H12375" s="1478"/>
    </row>
    <row r="12376" spans="1:8">
      <c r="A12376" s="1383"/>
      <c r="E12376" s="1478"/>
      <c r="H12376" s="1478"/>
    </row>
    <row r="12377" spans="1:8">
      <c r="A12377" s="1383"/>
      <c r="E12377" s="1478"/>
      <c r="H12377" s="1478"/>
    </row>
    <row r="12378" spans="1:8">
      <c r="A12378" s="1383"/>
      <c r="E12378" s="1478"/>
      <c r="H12378" s="1478"/>
    </row>
    <row r="12379" spans="1:8">
      <c r="A12379" s="1383"/>
      <c r="E12379" s="1478"/>
      <c r="H12379" s="1478"/>
    </row>
    <row r="12380" spans="1:8">
      <c r="A12380" s="1383"/>
      <c r="E12380" s="1478"/>
      <c r="H12380" s="1478"/>
    </row>
    <row r="12381" spans="1:8">
      <c r="A12381" s="1383"/>
      <c r="E12381" s="1478"/>
      <c r="H12381" s="1478"/>
    </row>
    <row r="12382" spans="1:8">
      <c r="A12382" s="1383"/>
      <c r="E12382" s="1478"/>
      <c r="H12382" s="1478"/>
    </row>
    <row r="12383" spans="1:8">
      <c r="A12383" s="1383"/>
      <c r="E12383" s="1478"/>
      <c r="H12383" s="1478"/>
    </row>
    <row r="12384" spans="1:8">
      <c r="A12384" s="1383"/>
      <c r="E12384" s="1478"/>
      <c r="H12384" s="1478"/>
    </row>
    <row r="12385" spans="1:8">
      <c r="A12385" s="1383"/>
      <c r="E12385" s="1478"/>
      <c r="H12385" s="1478"/>
    </row>
    <row r="12386" spans="1:8">
      <c r="A12386" s="1383"/>
      <c r="E12386" s="1478"/>
      <c r="H12386" s="1478"/>
    </row>
    <row r="12387" spans="1:8">
      <c r="A12387" s="1383"/>
      <c r="E12387" s="1478"/>
      <c r="H12387" s="1478"/>
    </row>
    <row r="12388" spans="1:8">
      <c r="A12388" s="1383"/>
      <c r="E12388" s="1478"/>
      <c r="H12388" s="1478"/>
    </row>
    <row r="12389" spans="1:8">
      <c r="A12389" s="1383"/>
      <c r="E12389" s="1478"/>
      <c r="H12389" s="1478"/>
    </row>
    <row r="12390" spans="1:8">
      <c r="A12390" s="1383"/>
      <c r="E12390" s="1478"/>
      <c r="H12390" s="1478"/>
    </row>
    <row r="12391" spans="1:8">
      <c r="A12391" s="1383"/>
      <c r="E12391" s="1478"/>
      <c r="H12391" s="1478"/>
    </row>
    <row r="12392" spans="1:8">
      <c r="A12392" s="1383"/>
      <c r="E12392" s="1478"/>
      <c r="H12392" s="1478"/>
    </row>
    <row r="12393" spans="1:8">
      <c r="A12393" s="1383"/>
      <c r="E12393" s="1478"/>
      <c r="H12393" s="1478"/>
    </row>
    <row r="12394" spans="1:8">
      <c r="A12394" s="1383"/>
      <c r="E12394" s="1478"/>
      <c r="H12394" s="1478"/>
    </row>
    <row r="12395" spans="1:8">
      <c r="A12395" s="1383"/>
      <c r="E12395" s="1478"/>
      <c r="H12395" s="1478"/>
    </row>
    <row r="12396" spans="1:8">
      <c r="A12396" s="1383"/>
      <c r="E12396" s="1478"/>
      <c r="H12396" s="1478"/>
    </row>
    <row r="12397" spans="1:8">
      <c r="A12397" s="1383"/>
      <c r="E12397" s="1478"/>
      <c r="H12397" s="1478"/>
    </row>
    <row r="12398" spans="1:8">
      <c r="A12398" s="1383"/>
      <c r="E12398" s="1478"/>
      <c r="H12398" s="1478"/>
    </row>
    <row r="12399" spans="1:8">
      <c r="A12399" s="1383"/>
      <c r="E12399" s="1478"/>
      <c r="H12399" s="1478"/>
    </row>
    <row r="12400" spans="1:8">
      <c r="A12400" s="1383"/>
      <c r="E12400" s="1478"/>
      <c r="H12400" s="1478"/>
    </row>
    <row r="12401" spans="1:8">
      <c r="A12401" s="1383"/>
      <c r="E12401" s="1478"/>
      <c r="H12401" s="1478"/>
    </row>
    <row r="12402" spans="1:8">
      <c r="A12402" s="1383"/>
      <c r="E12402" s="1478"/>
      <c r="H12402" s="1478"/>
    </row>
    <row r="12403" spans="1:8">
      <c r="A12403" s="1383"/>
      <c r="E12403" s="1478"/>
      <c r="H12403" s="1478"/>
    </row>
    <row r="12404" spans="1:8">
      <c r="A12404" s="1383"/>
      <c r="E12404" s="1478"/>
      <c r="H12404" s="1478"/>
    </row>
    <row r="12405" spans="1:8">
      <c r="A12405" s="1383"/>
      <c r="E12405" s="1478"/>
      <c r="H12405" s="1478"/>
    </row>
    <row r="12406" spans="1:8">
      <c r="A12406" s="1383"/>
      <c r="E12406" s="1478"/>
      <c r="H12406" s="1478"/>
    </row>
    <row r="12407" spans="1:8">
      <c r="A12407" s="1383"/>
      <c r="E12407" s="1478"/>
      <c r="H12407" s="1478"/>
    </row>
    <row r="12408" spans="1:8">
      <c r="A12408" s="1383"/>
      <c r="E12408" s="1478"/>
      <c r="H12408" s="1478"/>
    </row>
    <row r="12409" spans="1:8">
      <c r="A12409" s="1383"/>
      <c r="E12409" s="1478"/>
      <c r="H12409" s="1478"/>
    </row>
    <row r="12410" spans="1:8">
      <c r="A12410" s="1383"/>
      <c r="E12410" s="1478"/>
      <c r="H12410" s="1478"/>
    </row>
    <row r="12411" spans="1:8">
      <c r="A12411" s="1383"/>
      <c r="E12411" s="1478"/>
      <c r="H12411" s="1478"/>
    </row>
    <row r="12412" spans="1:8">
      <c r="A12412" s="1383"/>
      <c r="E12412" s="1478"/>
      <c r="H12412" s="1478"/>
    </row>
    <row r="12413" spans="1:8">
      <c r="A12413" s="1383"/>
      <c r="E12413" s="1478"/>
      <c r="H12413" s="1478"/>
    </row>
    <row r="12414" spans="1:8">
      <c r="A12414" s="1383"/>
      <c r="E12414" s="1478"/>
      <c r="H12414" s="1478"/>
    </row>
    <row r="12415" spans="1:8">
      <c r="A12415" s="1383"/>
      <c r="E12415" s="1478"/>
      <c r="H12415" s="1478"/>
    </row>
    <row r="12416" spans="1:8">
      <c r="A12416" s="1383"/>
      <c r="E12416" s="1478"/>
      <c r="H12416" s="1478"/>
    </row>
    <row r="12417" spans="1:8">
      <c r="A12417" s="1383"/>
      <c r="E12417" s="1478"/>
      <c r="H12417" s="1478"/>
    </row>
    <row r="12418" spans="1:8">
      <c r="A12418" s="1383"/>
      <c r="E12418" s="1478"/>
      <c r="H12418" s="1478"/>
    </row>
    <row r="12419" spans="1:8">
      <c r="A12419" s="1383"/>
      <c r="E12419" s="1478"/>
      <c r="H12419" s="1478"/>
    </row>
    <row r="12420" spans="1:8">
      <c r="A12420" s="1383"/>
      <c r="E12420" s="1478"/>
      <c r="H12420" s="1478"/>
    </row>
    <row r="12421" spans="1:8">
      <c r="A12421" s="1383"/>
      <c r="E12421" s="1478"/>
      <c r="H12421" s="1478"/>
    </row>
    <row r="12422" spans="1:8">
      <c r="A12422" s="1383"/>
      <c r="E12422" s="1478"/>
      <c r="H12422" s="1478"/>
    </row>
    <row r="12423" spans="1:8">
      <c r="A12423" s="1383"/>
      <c r="E12423" s="1478"/>
      <c r="H12423" s="1478"/>
    </row>
    <row r="12424" spans="1:8">
      <c r="A12424" s="1383"/>
      <c r="E12424" s="1478"/>
      <c r="H12424" s="1478"/>
    </row>
    <row r="12425" spans="1:8">
      <c r="A12425" s="1383"/>
      <c r="E12425" s="1478"/>
      <c r="H12425" s="1478"/>
    </row>
    <row r="12426" spans="1:8">
      <c r="A12426" s="1383"/>
      <c r="E12426" s="1478"/>
      <c r="H12426" s="1478"/>
    </row>
    <row r="12427" spans="1:8">
      <c r="A12427" s="1383"/>
      <c r="E12427" s="1478"/>
      <c r="H12427" s="1478"/>
    </row>
    <row r="12428" spans="1:8">
      <c r="A12428" s="1383"/>
      <c r="E12428" s="1478"/>
      <c r="H12428" s="1478"/>
    </row>
    <row r="12429" spans="1:8">
      <c r="A12429" s="1383"/>
      <c r="E12429" s="1478"/>
      <c r="H12429" s="1478"/>
    </row>
    <row r="12430" spans="1:8">
      <c r="A12430" s="1383"/>
      <c r="E12430" s="1478"/>
      <c r="H12430" s="1478"/>
    </row>
    <row r="12431" spans="1:8">
      <c r="A12431" s="1383"/>
      <c r="E12431" s="1478"/>
      <c r="H12431" s="1478"/>
    </row>
    <row r="12432" spans="1:8">
      <c r="A12432" s="1383"/>
      <c r="E12432" s="1478"/>
      <c r="H12432" s="1478"/>
    </row>
    <row r="12433" spans="1:8">
      <c r="A12433" s="1383"/>
      <c r="E12433" s="1478"/>
      <c r="H12433" s="1478"/>
    </row>
    <row r="12434" spans="1:8">
      <c r="A12434" s="1383"/>
      <c r="E12434" s="1478"/>
      <c r="H12434" s="1478"/>
    </row>
    <row r="12435" spans="1:8">
      <c r="A12435" s="1383"/>
      <c r="E12435" s="1478"/>
      <c r="H12435" s="1478"/>
    </row>
    <row r="12436" spans="1:8">
      <c r="A12436" s="1383"/>
      <c r="E12436" s="1478"/>
      <c r="H12436" s="1478"/>
    </row>
    <row r="12437" spans="1:8">
      <c r="A12437" s="1383"/>
      <c r="E12437" s="1478"/>
      <c r="H12437" s="1478"/>
    </row>
    <row r="12438" spans="1:8">
      <c r="A12438" s="1383"/>
      <c r="E12438" s="1478"/>
      <c r="H12438" s="1478"/>
    </row>
    <row r="12439" spans="1:8">
      <c r="A12439" s="1383"/>
      <c r="E12439" s="1478"/>
      <c r="H12439" s="1478"/>
    </row>
    <row r="12440" spans="1:8">
      <c r="A12440" s="1383"/>
      <c r="E12440" s="1478"/>
      <c r="H12440" s="1478"/>
    </row>
    <row r="12441" spans="1:8">
      <c r="A12441" s="1383"/>
      <c r="E12441" s="1478"/>
      <c r="H12441" s="1478"/>
    </row>
    <row r="12442" spans="1:8">
      <c r="A12442" s="1383"/>
      <c r="E12442" s="1478"/>
      <c r="H12442" s="1478"/>
    </row>
    <row r="12443" spans="1:8">
      <c r="A12443" s="1383"/>
      <c r="E12443" s="1478"/>
      <c r="H12443" s="1478"/>
    </row>
    <row r="12444" spans="1:8">
      <c r="A12444" s="1383"/>
      <c r="E12444" s="1478"/>
      <c r="H12444" s="1478"/>
    </row>
    <row r="12445" spans="1:8">
      <c r="A12445" s="1383"/>
      <c r="E12445" s="1478"/>
      <c r="H12445" s="1478"/>
    </row>
    <row r="12446" spans="1:8">
      <c r="A12446" s="1383"/>
      <c r="E12446" s="1478"/>
      <c r="H12446" s="1478"/>
    </row>
    <row r="12447" spans="1:8">
      <c r="A12447" s="1383"/>
      <c r="E12447" s="1478"/>
      <c r="H12447" s="1478"/>
    </row>
    <row r="12448" spans="1:8">
      <c r="A12448" s="1383"/>
      <c r="E12448" s="1478"/>
      <c r="H12448" s="1478"/>
    </row>
    <row r="12449" spans="1:8">
      <c r="A12449" s="1383"/>
      <c r="E12449" s="1478"/>
      <c r="H12449" s="1478"/>
    </row>
    <row r="12450" spans="1:8">
      <c r="A12450" s="1383"/>
      <c r="E12450" s="1478"/>
      <c r="H12450" s="1478"/>
    </row>
    <row r="12451" spans="1:8">
      <c r="A12451" s="1383"/>
      <c r="E12451" s="1478"/>
      <c r="H12451" s="1478"/>
    </row>
    <row r="12452" spans="1:8">
      <c r="A12452" s="1383"/>
      <c r="E12452" s="1478"/>
      <c r="H12452" s="1478"/>
    </row>
    <row r="12453" spans="1:8">
      <c r="A12453" s="1383"/>
      <c r="E12453" s="1478"/>
      <c r="H12453" s="1478"/>
    </row>
    <row r="12454" spans="1:8">
      <c r="A12454" s="1383"/>
      <c r="E12454" s="1478"/>
      <c r="H12454" s="1478"/>
    </row>
    <row r="12455" spans="1:8">
      <c r="A12455" s="1383"/>
      <c r="E12455" s="1478"/>
      <c r="H12455" s="1478"/>
    </row>
    <row r="12456" spans="1:8">
      <c r="A12456" s="1383"/>
      <c r="E12456" s="1478"/>
      <c r="H12456" s="1478"/>
    </row>
    <row r="12457" spans="1:8">
      <c r="A12457" s="1383"/>
      <c r="E12457" s="1478"/>
      <c r="H12457" s="1478"/>
    </row>
    <row r="12458" spans="1:8">
      <c r="A12458" s="1383"/>
      <c r="E12458" s="1478"/>
      <c r="H12458" s="1478"/>
    </row>
    <row r="12459" spans="1:8">
      <c r="A12459" s="1383"/>
      <c r="E12459" s="1478"/>
      <c r="H12459" s="1478"/>
    </row>
    <row r="12460" spans="1:8">
      <c r="A12460" s="1383"/>
      <c r="E12460" s="1478"/>
      <c r="H12460" s="1478"/>
    </row>
    <row r="12461" spans="1:8">
      <c r="A12461" s="1383"/>
      <c r="E12461" s="1478"/>
      <c r="H12461" s="1478"/>
    </row>
    <row r="12462" spans="1:8">
      <c r="A12462" s="1383"/>
      <c r="E12462" s="1478"/>
      <c r="H12462" s="1478"/>
    </row>
    <row r="12463" spans="1:8">
      <c r="A12463" s="1383"/>
      <c r="E12463" s="1478"/>
      <c r="H12463" s="1478"/>
    </row>
    <row r="12464" spans="1:8">
      <c r="A12464" s="1383"/>
      <c r="E12464" s="1478"/>
      <c r="H12464" s="1478"/>
    </row>
    <row r="12465" spans="1:8">
      <c r="A12465" s="1383"/>
      <c r="E12465" s="1478"/>
      <c r="H12465" s="1478"/>
    </row>
    <row r="12466" spans="1:8">
      <c r="A12466" s="1383"/>
      <c r="E12466" s="1478"/>
      <c r="H12466" s="1478"/>
    </row>
    <row r="12467" spans="1:8">
      <c r="A12467" s="1383"/>
      <c r="E12467" s="1478"/>
      <c r="H12467" s="1478"/>
    </row>
    <row r="12468" spans="1:8">
      <c r="A12468" s="1383"/>
      <c r="E12468" s="1478"/>
      <c r="H12468" s="1478"/>
    </row>
    <row r="12469" spans="1:8">
      <c r="A12469" s="1383"/>
      <c r="E12469" s="1478"/>
      <c r="H12469" s="1478"/>
    </row>
    <row r="12470" spans="1:8">
      <c r="A12470" s="1383"/>
      <c r="E12470" s="1478"/>
      <c r="H12470" s="1478"/>
    </row>
    <row r="12471" spans="1:8">
      <c r="A12471" s="1383"/>
      <c r="E12471" s="1478"/>
      <c r="H12471" s="1478"/>
    </row>
    <row r="12472" spans="1:8">
      <c r="A12472" s="1383"/>
      <c r="E12472" s="1478"/>
      <c r="H12472" s="1478"/>
    </row>
    <row r="12473" spans="1:8">
      <c r="A12473" s="1383"/>
      <c r="E12473" s="1478"/>
      <c r="H12473" s="1478"/>
    </row>
    <row r="12474" spans="1:8">
      <c r="A12474" s="1383"/>
      <c r="E12474" s="1478"/>
      <c r="H12474" s="1478"/>
    </row>
    <row r="12475" spans="1:8">
      <c r="A12475" s="1383"/>
      <c r="E12475" s="1478"/>
      <c r="H12475" s="1478"/>
    </row>
    <row r="12476" spans="1:8">
      <c r="A12476" s="1383"/>
      <c r="E12476" s="1478"/>
      <c r="H12476" s="1478"/>
    </row>
    <row r="12477" spans="1:8">
      <c r="A12477" s="1383"/>
      <c r="E12477" s="1478"/>
      <c r="H12477" s="1478"/>
    </row>
    <row r="12478" spans="1:8">
      <c r="A12478" s="1383"/>
      <c r="E12478" s="1478"/>
      <c r="H12478" s="1478"/>
    </row>
    <row r="12479" spans="1:8">
      <c r="A12479" s="1383"/>
      <c r="E12479" s="1478"/>
      <c r="H12479" s="1478"/>
    </row>
    <row r="12480" spans="1:8">
      <c r="A12480" s="1383"/>
      <c r="E12480" s="1478"/>
      <c r="H12480" s="1478"/>
    </row>
    <row r="12481" spans="1:8">
      <c r="A12481" s="1383"/>
      <c r="E12481" s="1478"/>
      <c r="H12481" s="1478"/>
    </row>
    <row r="12482" spans="1:8">
      <c r="A12482" s="1383"/>
      <c r="E12482" s="1478"/>
      <c r="H12482" s="1478"/>
    </row>
    <row r="12483" spans="1:8">
      <c r="A12483" s="1383"/>
      <c r="E12483" s="1478"/>
      <c r="H12483" s="1478"/>
    </row>
    <row r="12484" spans="1:8">
      <c r="A12484" s="1383"/>
      <c r="E12484" s="1478"/>
      <c r="H12484" s="1478"/>
    </row>
    <row r="12485" spans="1:8">
      <c r="A12485" s="1383"/>
      <c r="E12485" s="1478"/>
      <c r="H12485" s="1478"/>
    </row>
    <row r="12486" spans="1:8">
      <c r="A12486" s="1383"/>
      <c r="E12486" s="1478"/>
      <c r="H12486" s="1478"/>
    </row>
    <row r="12487" spans="1:8">
      <c r="A12487" s="1383"/>
      <c r="E12487" s="1478"/>
      <c r="H12487" s="1478"/>
    </row>
    <row r="12488" spans="1:8">
      <c r="A12488" s="1383"/>
      <c r="E12488" s="1478"/>
      <c r="H12488" s="1478"/>
    </row>
    <row r="12489" spans="1:8">
      <c r="A12489" s="1383"/>
      <c r="E12489" s="1478"/>
      <c r="H12489" s="1478"/>
    </row>
    <row r="12490" spans="1:8">
      <c r="A12490" s="1383"/>
      <c r="E12490" s="1478"/>
      <c r="H12490" s="1478"/>
    </row>
    <row r="12491" spans="1:8">
      <c r="A12491" s="1383"/>
      <c r="E12491" s="1478"/>
      <c r="H12491" s="1478"/>
    </row>
    <row r="12492" spans="1:8">
      <c r="A12492" s="1383"/>
      <c r="E12492" s="1478"/>
      <c r="H12492" s="1478"/>
    </row>
    <row r="12493" spans="1:8">
      <c r="A12493" s="1383"/>
      <c r="E12493" s="1478"/>
      <c r="H12493" s="1478"/>
    </row>
    <row r="12494" spans="1:8">
      <c r="A12494" s="1383"/>
      <c r="E12494" s="1478"/>
      <c r="H12494" s="1478"/>
    </row>
    <row r="12495" spans="1:8">
      <c r="A12495" s="1383"/>
      <c r="E12495" s="1478"/>
      <c r="H12495" s="1478"/>
    </row>
    <row r="12496" spans="1:8">
      <c r="A12496" s="1383"/>
      <c r="E12496" s="1478"/>
      <c r="H12496" s="1478"/>
    </row>
    <row r="12497" spans="1:8">
      <c r="A12497" s="1383"/>
      <c r="E12497" s="1478"/>
      <c r="H12497" s="1478"/>
    </row>
    <row r="12498" spans="1:8">
      <c r="A12498" s="1383"/>
      <c r="E12498" s="1478"/>
      <c r="H12498" s="1478"/>
    </row>
    <row r="12499" spans="1:8">
      <c r="A12499" s="1383"/>
      <c r="E12499" s="1478"/>
      <c r="H12499" s="1478"/>
    </row>
    <row r="12500" spans="1:8">
      <c r="A12500" s="1383"/>
      <c r="E12500" s="1478"/>
      <c r="H12500" s="1478"/>
    </row>
    <row r="12501" spans="1:8">
      <c r="A12501" s="1383"/>
      <c r="E12501" s="1478"/>
      <c r="H12501" s="1478"/>
    </row>
    <row r="12502" spans="1:8">
      <c r="A12502" s="1383"/>
      <c r="E12502" s="1478"/>
      <c r="H12502" s="1478"/>
    </row>
    <row r="12503" spans="1:8">
      <c r="A12503" s="1383"/>
      <c r="E12503" s="1478"/>
      <c r="H12503" s="1478"/>
    </row>
    <row r="12504" spans="1:8">
      <c r="A12504" s="1383"/>
      <c r="E12504" s="1478"/>
      <c r="H12504" s="1478"/>
    </row>
    <row r="12505" spans="1:8">
      <c r="A12505" s="1383"/>
      <c r="E12505" s="1478"/>
      <c r="H12505" s="1478"/>
    </row>
    <row r="12506" spans="1:8">
      <c r="A12506" s="1383"/>
      <c r="E12506" s="1478"/>
      <c r="H12506" s="1478"/>
    </row>
    <row r="12507" spans="1:8">
      <c r="A12507" s="1383"/>
      <c r="E12507" s="1478"/>
      <c r="H12507" s="1478"/>
    </row>
    <row r="12508" spans="1:8">
      <c r="A12508" s="1383"/>
      <c r="E12508" s="1478"/>
      <c r="H12508" s="1478"/>
    </row>
    <row r="12509" spans="1:8">
      <c r="A12509" s="1383"/>
      <c r="E12509" s="1478"/>
      <c r="H12509" s="1478"/>
    </row>
    <row r="12510" spans="1:8">
      <c r="A12510" s="1383"/>
      <c r="E12510" s="1478"/>
      <c r="H12510" s="1478"/>
    </row>
    <row r="12511" spans="1:8">
      <c r="A12511" s="1383"/>
      <c r="E12511" s="1478"/>
      <c r="H12511" s="1478"/>
    </row>
    <row r="12512" spans="1:8">
      <c r="A12512" s="1383"/>
      <c r="E12512" s="1478"/>
      <c r="H12512" s="1478"/>
    </row>
    <row r="12513" spans="1:8">
      <c r="A12513" s="1383"/>
      <c r="E12513" s="1478"/>
      <c r="H12513" s="1478"/>
    </row>
    <row r="12514" spans="1:8">
      <c r="A12514" s="1383"/>
      <c r="E12514" s="1478"/>
      <c r="H12514" s="1478"/>
    </row>
    <row r="12515" spans="1:8">
      <c r="A12515" s="1383"/>
      <c r="E12515" s="1478"/>
      <c r="H12515" s="1478"/>
    </row>
    <row r="12516" spans="1:8">
      <c r="A12516" s="1383"/>
      <c r="E12516" s="1478"/>
      <c r="H12516" s="1478"/>
    </row>
    <row r="12517" spans="1:8">
      <c r="A12517" s="1383"/>
      <c r="E12517" s="1478"/>
      <c r="H12517" s="1478"/>
    </row>
    <row r="12518" spans="1:8">
      <c r="A12518" s="1383"/>
      <c r="E12518" s="1478"/>
      <c r="H12518" s="1478"/>
    </row>
    <row r="12519" spans="1:8">
      <c r="A12519" s="1383"/>
      <c r="E12519" s="1478"/>
      <c r="H12519" s="1478"/>
    </row>
    <row r="12520" spans="1:8">
      <c r="A12520" s="1383"/>
      <c r="E12520" s="1478"/>
      <c r="H12520" s="1478"/>
    </row>
    <row r="12521" spans="1:8">
      <c r="A12521" s="1383"/>
      <c r="E12521" s="1478"/>
      <c r="H12521" s="1478"/>
    </row>
    <row r="12522" spans="1:8">
      <c r="A12522" s="1383"/>
      <c r="E12522" s="1478"/>
      <c r="H12522" s="1478"/>
    </row>
    <row r="12523" spans="1:8">
      <c r="A12523" s="1383"/>
      <c r="E12523" s="1478"/>
      <c r="H12523" s="1478"/>
    </row>
    <row r="12524" spans="1:8">
      <c r="A12524" s="1383"/>
      <c r="E12524" s="1478"/>
      <c r="H12524" s="1478"/>
    </row>
    <row r="12525" spans="1:8">
      <c r="A12525" s="1383"/>
      <c r="E12525" s="1478"/>
      <c r="H12525" s="1478"/>
    </row>
    <row r="12526" spans="1:8">
      <c r="A12526" s="1383"/>
      <c r="E12526" s="1478"/>
      <c r="H12526" s="1478"/>
    </row>
    <row r="12527" spans="1:8">
      <c r="A12527" s="1383"/>
      <c r="E12527" s="1478"/>
      <c r="H12527" s="1478"/>
    </row>
    <row r="12528" spans="1:8">
      <c r="A12528" s="1383"/>
      <c r="E12528" s="1478"/>
      <c r="H12528" s="1478"/>
    </row>
    <row r="12529" spans="1:8">
      <c r="A12529" s="1383"/>
      <c r="E12529" s="1478"/>
      <c r="H12529" s="1478"/>
    </row>
    <row r="12530" spans="1:8">
      <c r="A12530" s="1383"/>
      <c r="E12530" s="1478"/>
      <c r="H12530" s="1478"/>
    </row>
    <row r="12531" spans="1:8">
      <c r="A12531" s="1383"/>
      <c r="E12531" s="1478"/>
      <c r="H12531" s="1478"/>
    </row>
    <row r="12532" spans="1:8">
      <c r="A12532" s="1383"/>
      <c r="E12532" s="1478"/>
      <c r="H12532" s="1478"/>
    </row>
    <row r="12533" spans="1:8">
      <c r="A12533" s="1383"/>
      <c r="E12533" s="1478"/>
      <c r="H12533" s="1478"/>
    </row>
    <row r="12534" spans="1:8">
      <c r="A12534" s="1383"/>
      <c r="E12534" s="1478"/>
      <c r="H12534" s="1478"/>
    </row>
    <row r="12535" spans="1:8">
      <c r="A12535" s="1383"/>
      <c r="E12535" s="1478"/>
      <c r="H12535" s="1478"/>
    </row>
    <row r="12536" spans="1:8">
      <c r="A12536" s="1383"/>
      <c r="E12536" s="1478"/>
      <c r="H12536" s="1478"/>
    </row>
    <row r="12537" spans="1:8">
      <c r="A12537" s="1383"/>
      <c r="E12537" s="1478"/>
      <c r="H12537" s="1478"/>
    </row>
    <row r="12538" spans="1:8">
      <c r="A12538" s="1383"/>
      <c r="E12538" s="1478"/>
      <c r="H12538" s="1478"/>
    </row>
    <row r="12539" spans="1:8">
      <c r="A12539" s="1383"/>
      <c r="E12539" s="1478"/>
      <c r="H12539" s="1478"/>
    </row>
    <row r="12540" spans="1:8">
      <c r="A12540" s="1383"/>
      <c r="E12540" s="1478"/>
      <c r="H12540" s="1478"/>
    </row>
    <row r="12541" spans="1:8">
      <c r="A12541" s="1383"/>
      <c r="E12541" s="1478"/>
      <c r="H12541" s="1478"/>
    </row>
    <row r="12542" spans="1:8">
      <c r="A12542" s="1383"/>
      <c r="E12542" s="1478"/>
      <c r="H12542" s="1478"/>
    </row>
    <row r="12543" spans="1:8">
      <c r="A12543" s="1383"/>
      <c r="E12543" s="1478"/>
      <c r="H12543" s="1478"/>
    </row>
    <row r="12544" spans="1:8">
      <c r="A12544" s="1383"/>
      <c r="E12544" s="1478"/>
      <c r="H12544" s="1478"/>
    </row>
    <row r="12545" spans="1:8">
      <c r="A12545" s="1383"/>
      <c r="E12545" s="1478"/>
      <c r="H12545" s="1478"/>
    </row>
    <row r="12546" spans="1:8">
      <c r="A12546" s="1383"/>
      <c r="E12546" s="1478"/>
      <c r="H12546" s="1478"/>
    </row>
    <row r="12547" spans="1:8">
      <c r="A12547" s="1383"/>
      <c r="E12547" s="1478"/>
      <c r="H12547" s="1478"/>
    </row>
    <row r="12548" spans="1:8">
      <c r="A12548" s="1383"/>
      <c r="E12548" s="1478"/>
      <c r="H12548" s="1478"/>
    </row>
    <row r="12549" spans="1:8">
      <c r="A12549" s="1383"/>
      <c r="E12549" s="1478"/>
      <c r="H12549" s="1478"/>
    </row>
    <row r="12550" spans="1:8">
      <c r="A12550" s="1383"/>
      <c r="E12550" s="1478"/>
      <c r="H12550" s="1478"/>
    </row>
    <row r="12551" spans="1:8">
      <c r="A12551" s="1383"/>
      <c r="E12551" s="1478"/>
      <c r="H12551" s="1478"/>
    </row>
    <row r="12552" spans="1:8">
      <c r="A12552" s="1383"/>
      <c r="E12552" s="1478"/>
      <c r="H12552" s="1478"/>
    </row>
    <row r="12553" spans="1:8">
      <c r="A12553" s="1383"/>
      <c r="E12553" s="1478"/>
      <c r="H12553" s="1478"/>
    </row>
    <row r="12554" spans="1:8">
      <c r="A12554" s="1383"/>
      <c r="E12554" s="1478"/>
      <c r="H12554" s="1478"/>
    </row>
    <row r="12555" spans="1:8">
      <c r="A12555" s="1383"/>
      <c r="E12555" s="1478"/>
      <c r="H12555" s="1478"/>
    </row>
    <row r="12556" spans="1:8">
      <c r="A12556" s="1383"/>
      <c r="E12556" s="1478"/>
      <c r="H12556" s="1478"/>
    </row>
    <row r="12557" spans="1:8">
      <c r="A12557" s="1383"/>
      <c r="E12557" s="1478"/>
      <c r="H12557" s="1478"/>
    </row>
    <row r="12558" spans="1:8">
      <c r="A12558" s="1383"/>
      <c r="E12558" s="1478"/>
      <c r="H12558" s="1478"/>
    </row>
    <row r="12559" spans="1:8">
      <c r="A12559" s="1383"/>
      <c r="E12559" s="1478"/>
      <c r="H12559" s="1478"/>
    </row>
    <row r="12560" spans="1:8">
      <c r="A12560" s="1383"/>
      <c r="E12560" s="1478"/>
      <c r="H12560" s="1478"/>
    </row>
    <row r="12561" spans="1:8">
      <c r="A12561" s="1383"/>
      <c r="E12561" s="1478"/>
      <c r="H12561" s="1478"/>
    </row>
    <row r="12562" spans="1:8">
      <c r="A12562" s="1383"/>
      <c r="E12562" s="1478"/>
      <c r="H12562" s="1478"/>
    </row>
    <row r="12563" spans="1:8">
      <c r="A12563" s="1383"/>
      <c r="E12563" s="1478"/>
      <c r="H12563" s="1478"/>
    </row>
    <row r="12564" spans="1:8">
      <c r="A12564" s="1383"/>
      <c r="E12564" s="1478"/>
      <c r="H12564" s="1478"/>
    </row>
    <row r="12565" spans="1:8">
      <c r="A12565" s="1383"/>
      <c r="E12565" s="1478"/>
      <c r="H12565" s="1478"/>
    </row>
    <row r="12566" spans="1:8">
      <c r="A12566" s="1383"/>
      <c r="E12566" s="1478"/>
      <c r="H12566" s="1478"/>
    </row>
    <row r="12567" spans="1:8">
      <c r="A12567" s="1383"/>
      <c r="E12567" s="1478"/>
      <c r="H12567" s="1478"/>
    </row>
    <row r="12568" spans="1:8">
      <c r="A12568" s="1383"/>
      <c r="E12568" s="1478"/>
      <c r="H12568" s="1478"/>
    </row>
    <row r="12569" spans="1:8">
      <c r="A12569" s="1383"/>
      <c r="E12569" s="1478"/>
      <c r="H12569" s="1478"/>
    </row>
    <row r="12570" spans="1:8">
      <c r="A12570" s="1383"/>
      <c r="E12570" s="1478"/>
      <c r="H12570" s="1478"/>
    </row>
    <row r="12571" spans="1:8">
      <c r="A12571" s="1383"/>
      <c r="E12571" s="1478"/>
      <c r="H12571" s="1478"/>
    </row>
    <row r="12572" spans="1:8">
      <c r="A12572" s="1383"/>
      <c r="E12572" s="1478"/>
      <c r="H12572" s="1478"/>
    </row>
    <row r="12573" spans="1:8">
      <c r="A12573" s="1383"/>
      <c r="E12573" s="1478"/>
      <c r="H12573" s="1478"/>
    </row>
    <row r="12574" spans="1:8">
      <c r="A12574" s="1383"/>
      <c r="E12574" s="1478"/>
      <c r="H12574" s="1478"/>
    </row>
    <row r="12575" spans="1:8">
      <c r="A12575" s="1383"/>
      <c r="E12575" s="1478"/>
      <c r="H12575" s="1478"/>
    </row>
    <row r="12576" spans="1:8">
      <c r="A12576" s="1383"/>
      <c r="E12576" s="1478"/>
      <c r="H12576" s="1478"/>
    </row>
    <row r="12577" spans="1:8">
      <c r="A12577" s="1383"/>
      <c r="E12577" s="1478"/>
      <c r="H12577" s="1478"/>
    </row>
    <row r="12578" spans="1:8">
      <c r="A12578" s="1383"/>
      <c r="E12578" s="1478"/>
      <c r="H12578" s="1478"/>
    </row>
    <row r="12579" spans="1:8">
      <c r="A12579" s="1383"/>
      <c r="E12579" s="1478"/>
      <c r="H12579" s="1478"/>
    </row>
    <row r="12580" spans="1:8">
      <c r="A12580" s="1383"/>
      <c r="E12580" s="1478"/>
      <c r="H12580" s="1478"/>
    </row>
    <row r="12581" spans="1:8">
      <c r="A12581" s="1383"/>
      <c r="E12581" s="1478"/>
      <c r="H12581" s="1478"/>
    </row>
    <row r="12582" spans="1:8">
      <c r="A12582" s="1383"/>
      <c r="E12582" s="1478"/>
      <c r="H12582" s="1478"/>
    </row>
    <row r="12583" spans="1:8">
      <c r="A12583" s="1383"/>
      <c r="E12583" s="1478"/>
      <c r="H12583" s="1478"/>
    </row>
    <row r="12584" spans="1:8">
      <c r="A12584" s="1383"/>
      <c r="E12584" s="1478"/>
      <c r="H12584" s="1478"/>
    </row>
    <row r="12585" spans="1:8">
      <c r="A12585" s="1383"/>
      <c r="E12585" s="1478"/>
      <c r="H12585" s="1478"/>
    </row>
    <row r="12586" spans="1:8">
      <c r="A12586" s="1383"/>
      <c r="E12586" s="1478"/>
      <c r="H12586" s="1478"/>
    </row>
    <row r="12587" spans="1:8">
      <c r="A12587" s="1383"/>
      <c r="E12587" s="1478"/>
      <c r="H12587" s="1478"/>
    </row>
    <row r="12588" spans="1:8">
      <c r="A12588" s="1383"/>
      <c r="E12588" s="1478"/>
      <c r="H12588" s="1478"/>
    </row>
    <row r="12589" spans="1:8">
      <c r="A12589" s="1383"/>
      <c r="E12589" s="1478"/>
      <c r="H12589" s="1478"/>
    </row>
    <row r="12590" spans="1:8">
      <c r="A12590" s="1383"/>
      <c r="E12590" s="1478"/>
      <c r="H12590" s="1478"/>
    </row>
    <row r="12591" spans="1:8">
      <c r="A12591" s="1383"/>
      <c r="E12591" s="1478"/>
      <c r="H12591" s="1478"/>
    </row>
    <row r="12592" spans="1:8">
      <c r="A12592" s="1383"/>
      <c r="E12592" s="1478"/>
      <c r="H12592" s="1478"/>
    </row>
    <row r="12593" spans="1:8">
      <c r="A12593" s="1383"/>
      <c r="E12593" s="1478"/>
      <c r="H12593" s="1478"/>
    </row>
    <row r="12594" spans="1:8">
      <c r="A12594" s="1383"/>
      <c r="E12594" s="1478"/>
      <c r="H12594" s="1478"/>
    </row>
    <row r="12595" spans="1:8">
      <c r="A12595" s="1383"/>
      <c r="E12595" s="1478"/>
      <c r="H12595" s="1478"/>
    </row>
    <row r="12596" spans="1:8">
      <c r="A12596" s="1383"/>
      <c r="E12596" s="1478"/>
      <c r="H12596" s="1478"/>
    </row>
    <row r="12597" spans="1:8">
      <c r="A12597" s="1383"/>
      <c r="E12597" s="1478"/>
      <c r="H12597" s="1478"/>
    </row>
    <row r="12598" spans="1:8">
      <c r="A12598" s="1383"/>
      <c r="E12598" s="1478"/>
      <c r="H12598" s="1478"/>
    </row>
    <row r="12599" spans="1:8">
      <c r="A12599" s="1383"/>
      <c r="E12599" s="1478"/>
      <c r="H12599" s="1478"/>
    </row>
    <row r="12600" spans="1:8">
      <c r="A12600" s="1383"/>
      <c r="E12600" s="1478"/>
      <c r="H12600" s="1478"/>
    </row>
    <row r="12601" spans="1:8">
      <c r="A12601" s="1383"/>
      <c r="E12601" s="1478"/>
      <c r="H12601" s="1478"/>
    </row>
    <row r="12602" spans="1:8">
      <c r="A12602" s="1383"/>
      <c r="E12602" s="1478"/>
      <c r="H12602" s="1478"/>
    </row>
    <row r="12603" spans="1:8">
      <c r="A12603" s="1383"/>
      <c r="E12603" s="1478"/>
      <c r="H12603" s="1478"/>
    </row>
    <row r="12604" spans="1:8">
      <c r="A12604" s="1383"/>
      <c r="E12604" s="1478"/>
      <c r="H12604" s="1478"/>
    </row>
    <row r="12605" spans="1:8">
      <c r="A12605" s="1383"/>
      <c r="E12605" s="1478"/>
      <c r="H12605" s="1478"/>
    </row>
    <row r="12606" spans="1:8">
      <c r="A12606" s="1383"/>
      <c r="E12606" s="1478"/>
      <c r="H12606" s="1478"/>
    </row>
    <row r="12607" spans="1:8">
      <c r="A12607" s="1383"/>
      <c r="E12607" s="1478"/>
      <c r="H12607" s="1478"/>
    </row>
    <row r="12608" spans="1:8">
      <c r="A12608" s="1383"/>
      <c r="E12608" s="1478"/>
      <c r="H12608" s="1478"/>
    </row>
    <row r="12609" spans="1:8">
      <c r="A12609" s="1383"/>
      <c r="E12609" s="1478"/>
      <c r="H12609" s="1478"/>
    </row>
    <row r="12610" spans="1:8">
      <c r="A12610" s="1383"/>
      <c r="E12610" s="1478"/>
      <c r="H12610" s="1478"/>
    </row>
    <row r="12611" spans="1:8">
      <c r="A12611" s="1383"/>
      <c r="E12611" s="1478"/>
      <c r="H12611" s="1478"/>
    </row>
    <row r="12612" spans="1:8">
      <c r="A12612" s="1383"/>
      <c r="E12612" s="1478"/>
      <c r="H12612" s="1478"/>
    </row>
    <row r="12613" spans="1:8">
      <c r="A12613" s="1383"/>
      <c r="E12613" s="1478"/>
      <c r="H12613" s="1478"/>
    </row>
    <row r="12614" spans="1:8">
      <c r="A12614" s="1383"/>
      <c r="E12614" s="1478"/>
      <c r="H12614" s="1478"/>
    </row>
    <row r="12615" spans="1:8">
      <c r="A12615" s="1383"/>
      <c r="E12615" s="1478"/>
      <c r="H12615" s="1478"/>
    </row>
    <row r="12616" spans="1:8">
      <c r="A12616" s="1383"/>
      <c r="E12616" s="1478"/>
      <c r="H12616" s="1478"/>
    </row>
    <row r="12617" spans="1:8">
      <c r="A12617" s="1383"/>
      <c r="E12617" s="1478"/>
      <c r="H12617" s="1478"/>
    </row>
    <row r="12618" spans="1:8">
      <c r="A12618" s="1383"/>
      <c r="E12618" s="1478"/>
      <c r="H12618" s="1478"/>
    </row>
    <row r="12619" spans="1:8">
      <c r="A12619" s="1383"/>
      <c r="E12619" s="1478"/>
      <c r="H12619" s="1478"/>
    </row>
    <row r="12620" spans="1:8">
      <c r="A12620" s="1383"/>
      <c r="E12620" s="1478"/>
      <c r="H12620" s="1478"/>
    </row>
    <row r="12621" spans="1:8">
      <c r="A12621" s="1383"/>
      <c r="E12621" s="1478"/>
      <c r="H12621" s="1478"/>
    </row>
    <row r="12622" spans="1:8">
      <c r="A12622" s="1383"/>
      <c r="E12622" s="1478"/>
      <c r="H12622" s="1478"/>
    </row>
    <row r="12623" spans="1:8">
      <c r="A12623" s="1383"/>
      <c r="E12623" s="1478"/>
      <c r="H12623" s="1478"/>
    </row>
    <row r="12624" spans="1:8">
      <c r="A12624" s="1383"/>
      <c r="E12624" s="1478"/>
      <c r="H12624" s="1478"/>
    </row>
    <row r="12625" spans="1:8">
      <c r="A12625" s="1383"/>
      <c r="E12625" s="1478"/>
      <c r="H12625" s="1478"/>
    </row>
    <row r="12626" spans="1:8">
      <c r="A12626" s="1383"/>
      <c r="E12626" s="1478"/>
      <c r="H12626" s="1478"/>
    </row>
    <row r="12627" spans="1:8">
      <c r="A12627" s="1383"/>
      <c r="E12627" s="1478"/>
      <c r="H12627" s="1478"/>
    </row>
    <row r="12628" spans="1:8">
      <c r="A12628" s="1383"/>
      <c r="E12628" s="1478"/>
      <c r="H12628" s="1478"/>
    </row>
    <row r="12629" spans="1:8">
      <c r="A12629" s="1383"/>
      <c r="E12629" s="1478"/>
      <c r="H12629" s="1478"/>
    </row>
    <row r="12630" spans="1:8">
      <c r="A12630" s="1383"/>
      <c r="E12630" s="1478"/>
      <c r="H12630" s="1478"/>
    </row>
    <row r="12631" spans="1:8">
      <c r="A12631" s="1383"/>
      <c r="E12631" s="1478"/>
      <c r="H12631" s="1478"/>
    </row>
    <row r="12632" spans="1:8">
      <c r="A12632" s="1383"/>
      <c r="E12632" s="1478"/>
      <c r="H12632" s="1478"/>
    </row>
    <row r="12633" spans="1:8">
      <c r="A12633" s="1383"/>
      <c r="E12633" s="1478"/>
      <c r="H12633" s="1478"/>
    </row>
    <row r="12634" spans="1:8">
      <c r="A12634" s="1383"/>
      <c r="E12634" s="1478"/>
      <c r="H12634" s="1478"/>
    </row>
    <row r="12635" spans="1:8">
      <c r="A12635" s="1383"/>
      <c r="E12635" s="1478"/>
      <c r="H12635" s="1478"/>
    </row>
    <row r="12636" spans="1:8">
      <c r="A12636" s="1383"/>
      <c r="E12636" s="1478"/>
      <c r="H12636" s="1478"/>
    </row>
    <row r="12637" spans="1:8">
      <c r="A12637" s="1383"/>
      <c r="E12637" s="1478"/>
      <c r="H12637" s="1478"/>
    </row>
    <row r="12638" spans="1:8">
      <c r="A12638" s="1383"/>
      <c r="E12638" s="1478"/>
      <c r="H12638" s="1478"/>
    </row>
    <row r="12639" spans="1:8">
      <c r="A12639" s="1383"/>
      <c r="E12639" s="1478"/>
      <c r="H12639" s="1478"/>
    </row>
    <row r="12640" spans="1:8">
      <c r="A12640" s="1383"/>
      <c r="E12640" s="1478"/>
      <c r="H12640" s="1478"/>
    </row>
    <row r="12641" spans="1:8">
      <c r="A12641" s="1383"/>
      <c r="E12641" s="1478"/>
      <c r="H12641" s="1478"/>
    </row>
    <row r="12642" spans="1:8">
      <c r="A12642" s="1383"/>
      <c r="E12642" s="1478"/>
      <c r="H12642" s="1478"/>
    </row>
    <row r="12643" spans="1:8">
      <c r="A12643" s="1383"/>
      <c r="E12643" s="1478"/>
      <c r="H12643" s="1478"/>
    </row>
    <row r="12644" spans="1:8">
      <c r="A12644" s="1383"/>
      <c r="E12644" s="1478"/>
      <c r="H12644" s="1478"/>
    </row>
    <row r="12645" spans="1:8">
      <c r="A12645" s="1383"/>
      <c r="E12645" s="1478"/>
      <c r="H12645" s="1478"/>
    </row>
    <row r="12646" spans="1:8">
      <c r="A12646" s="1383"/>
      <c r="E12646" s="1478"/>
      <c r="H12646" s="1478"/>
    </row>
    <row r="12647" spans="1:8">
      <c r="A12647" s="1383"/>
      <c r="E12647" s="1478"/>
      <c r="H12647" s="1478"/>
    </row>
    <row r="12648" spans="1:8">
      <c r="A12648" s="1383"/>
      <c r="E12648" s="1478"/>
      <c r="H12648" s="1478"/>
    </row>
    <row r="12649" spans="1:8">
      <c r="A12649" s="1383"/>
      <c r="E12649" s="1478"/>
      <c r="H12649" s="1478"/>
    </row>
    <row r="12650" spans="1:8">
      <c r="A12650" s="1383"/>
      <c r="E12650" s="1478"/>
      <c r="H12650" s="1478"/>
    </row>
    <row r="12651" spans="1:8">
      <c r="A12651" s="1383"/>
      <c r="E12651" s="1478"/>
      <c r="H12651" s="1478"/>
    </row>
    <row r="12652" spans="1:8">
      <c r="A12652" s="1383"/>
      <c r="E12652" s="1478"/>
      <c r="H12652" s="1478"/>
    </row>
    <row r="12653" spans="1:8">
      <c r="A12653" s="1383"/>
      <c r="E12653" s="1478"/>
      <c r="H12653" s="1478"/>
    </row>
    <row r="12654" spans="1:8">
      <c r="A12654" s="1383"/>
      <c r="E12654" s="1478"/>
      <c r="H12654" s="1478"/>
    </row>
    <row r="12655" spans="1:8">
      <c r="A12655" s="1383"/>
      <c r="E12655" s="1478"/>
      <c r="H12655" s="1478"/>
    </row>
    <row r="12656" spans="1:8">
      <c r="A12656" s="1383"/>
      <c r="E12656" s="1478"/>
      <c r="H12656" s="1478"/>
    </row>
    <row r="12657" spans="1:8">
      <c r="A12657" s="1383"/>
      <c r="E12657" s="1478"/>
      <c r="H12657" s="1478"/>
    </row>
    <row r="12658" spans="1:8">
      <c r="A12658" s="1383"/>
      <c r="E12658" s="1478"/>
      <c r="H12658" s="1478"/>
    </row>
    <row r="12659" spans="1:8">
      <c r="A12659" s="1383"/>
      <c r="E12659" s="1478"/>
      <c r="H12659" s="1478"/>
    </row>
    <row r="12660" spans="1:8">
      <c r="A12660" s="1383"/>
      <c r="E12660" s="1478"/>
      <c r="H12660" s="1478"/>
    </row>
    <row r="12661" spans="1:8">
      <c r="A12661" s="1383"/>
      <c r="E12661" s="1478"/>
      <c r="H12661" s="1478"/>
    </row>
    <row r="12662" spans="1:8">
      <c r="A12662" s="1383"/>
      <c r="E12662" s="1478"/>
      <c r="H12662" s="1478"/>
    </row>
    <row r="12663" spans="1:8">
      <c r="A12663" s="1383"/>
      <c r="E12663" s="1478"/>
      <c r="H12663" s="1478"/>
    </row>
    <row r="12664" spans="1:8">
      <c r="A12664" s="1383"/>
      <c r="E12664" s="1478"/>
      <c r="H12664" s="1478"/>
    </row>
    <row r="12665" spans="1:8">
      <c r="A12665" s="1383"/>
      <c r="E12665" s="1478"/>
      <c r="H12665" s="1478"/>
    </row>
    <row r="12666" spans="1:8">
      <c r="A12666" s="1383"/>
      <c r="E12666" s="1478"/>
      <c r="H12666" s="1478"/>
    </row>
    <row r="12667" spans="1:8">
      <c r="A12667" s="1383"/>
      <c r="E12667" s="1478"/>
      <c r="H12667" s="1478"/>
    </row>
    <row r="12668" spans="1:8">
      <c r="A12668" s="1383"/>
      <c r="E12668" s="1478"/>
      <c r="H12668" s="1478"/>
    </row>
    <row r="12669" spans="1:8">
      <c r="A12669" s="1383"/>
      <c r="E12669" s="1478"/>
      <c r="H12669" s="1478"/>
    </row>
    <row r="12670" spans="1:8">
      <c r="A12670" s="1383"/>
      <c r="E12670" s="1478"/>
      <c r="H12670" s="1478"/>
    </row>
    <row r="12671" spans="1:8">
      <c r="A12671" s="1383"/>
      <c r="E12671" s="1478"/>
      <c r="H12671" s="1478"/>
    </row>
    <row r="12672" spans="1:8">
      <c r="A12672" s="1383"/>
      <c r="E12672" s="1478"/>
      <c r="H12672" s="1478"/>
    </row>
    <row r="12673" spans="1:8">
      <c r="A12673" s="1383"/>
      <c r="E12673" s="1478"/>
      <c r="H12673" s="1478"/>
    </row>
    <row r="12674" spans="1:8">
      <c r="A12674" s="1383"/>
      <c r="E12674" s="1478"/>
      <c r="H12674" s="1478"/>
    </row>
    <row r="12675" spans="1:8">
      <c r="A12675" s="1383"/>
      <c r="E12675" s="1478"/>
      <c r="H12675" s="1478"/>
    </row>
    <row r="12676" spans="1:8">
      <c r="A12676" s="1383"/>
      <c r="E12676" s="1478"/>
      <c r="H12676" s="1478"/>
    </row>
    <row r="12677" spans="1:8">
      <c r="A12677" s="1383"/>
      <c r="E12677" s="1478"/>
      <c r="H12677" s="1478"/>
    </row>
    <row r="12678" spans="1:8">
      <c r="A12678" s="1383"/>
      <c r="E12678" s="1478"/>
      <c r="H12678" s="1478"/>
    </row>
    <row r="12679" spans="1:8">
      <c r="A12679" s="1383"/>
      <c r="E12679" s="1478"/>
      <c r="H12679" s="1478"/>
    </row>
    <row r="12680" spans="1:8">
      <c r="A12680" s="1383"/>
      <c r="E12680" s="1478"/>
      <c r="H12680" s="1478"/>
    </row>
    <row r="12681" spans="1:8">
      <c r="A12681" s="1383"/>
      <c r="E12681" s="1478"/>
      <c r="H12681" s="1478"/>
    </row>
    <row r="12682" spans="1:8">
      <c r="A12682" s="1383"/>
      <c r="E12682" s="1478"/>
      <c r="H12682" s="1478"/>
    </row>
    <row r="12683" spans="1:8">
      <c r="A12683" s="1383"/>
      <c r="E12683" s="1478"/>
      <c r="H12683" s="1478"/>
    </row>
    <row r="12684" spans="1:8">
      <c r="A12684" s="1383"/>
      <c r="E12684" s="1478"/>
      <c r="H12684" s="1478"/>
    </row>
    <row r="12685" spans="1:8">
      <c r="A12685" s="1383"/>
      <c r="E12685" s="1478"/>
      <c r="H12685" s="1478"/>
    </row>
    <row r="12686" spans="1:8">
      <c r="A12686" s="1383"/>
      <c r="E12686" s="1478"/>
      <c r="H12686" s="1478"/>
    </row>
    <row r="12687" spans="1:8">
      <c r="A12687" s="1383"/>
      <c r="E12687" s="1478"/>
      <c r="H12687" s="1478"/>
    </row>
    <row r="12688" spans="1:8">
      <c r="A12688" s="1383"/>
      <c r="E12688" s="1478"/>
      <c r="H12688" s="1478"/>
    </row>
    <row r="12689" spans="1:8">
      <c r="A12689" s="1383"/>
      <c r="E12689" s="1478"/>
      <c r="H12689" s="1478"/>
    </row>
    <row r="12690" spans="1:8">
      <c r="A12690" s="1383"/>
      <c r="E12690" s="1478"/>
      <c r="H12690" s="1478"/>
    </row>
    <row r="12691" spans="1:8">
      <c r="A12691" s="1383"/>
      <c r="E12691" s="1478"/>
      <c r="H12691" s="1478"/>
    </row>
    <row r="12692" spans="1:8">
      <c r="A12692" s="1383"/>
      <c r="E12692" s="1478"/>
      <c r="H12692" s="1478"/>
    </row>
    <row r="12693" spans="1:8">
      <c r="A12693" s="1383"/>
      <c r="E12693" s="1478"/>
      <c r="H12693" s="1478"/>
    </row>
    <row r="12694" spans="1:8">
      <c r="A12694" s="1383"/>
      <c r="E12694" s="1478"/>
      <c r="H12694" s="1478"/>
    </row>
    <row r="12695" spans="1:8">
      <c r="A12695" s="1383"/>
      <c r="E12695" s="1478"/>
      <c r="H12695" s="1478"/>
    </row>
    <row r="12696" spans="1:8">
      <c r="A12696" s="1383"/>
      <c r="E12696" s="1478"/>
      <c r="H12696" s="1478"/>
    </row>
    <row r="12697" spans="1:8">
      <c r="A12697" s="1383"/>
      <c r="E12697" s="1478"/>
      <c r="H12697" s="1478"/>
    </row>
    <row r="12698" spans="1:8">
      <c r="A12698" s="1383"/>
      <c r="E12698" s="1478"/>
      <c r="H12698" s="1478"/>
    </row>
    <row r="12699" spans="1:8">
      <c r="A12699" s="1383"/>
      <c r="E12699" s="1478"/>
      <c r="H12699" s="1478"/>
    </row>
    <row r="12700" spans="1:8">
      <c r="A12700" s="1383"/>
      <c r="E12700" s="1478"/>
      <c r="H12700" s="1478"/>
    </row>
    <row r="12701" spans="1:8">
      <c r="A12701" s="1383"/>
      <c r="E12701" s="1478"/>
      <c r="H12701" s="1478"/>
    </row>
    <row r="12702" spans="1:8">
      <c r="A12702" s="1383"/>
      <c r="E12702" s="1478"/>
      <c r="H12702" s="1478"/>
    </row>
    <row r="12703" spans="1:8">
      <c r="A12703" s="1383"/>
      <c r="E12703" s="1478"/>
      <c r="H12703" s="1478"/>
    </row>
    <row r="12704" spans="1:8">
      <c r="A12704" s="1383"/>
      <c r="E12704" s="1478"/>
      <c r="H12704" s="1478"/>
    </row>
    <row r="12705" spans="1:8">
      <c r="A12705" s="1383"/>
      <c r="E12705" s="1478"/>
      <c r="H12705" s="1478"/>
    </row>
    <row r="12706" spans="1:8">
      <c r="A12706" s="1383"/>
      <c r="E12706" s="1478"/>
      <c r="H12706" s="1478"/>
    </row>
    <row r="12707" spans="1:8">
      <c r="A12707" s="1383"/>
      <c r="E12707" s="1478"/>
      <c r="H12707" s="1478"/>
    </row>
    <row r="12708" spans="1:8">
      <c r="A12708" s="1383"/>
      <c r="E12708" s="1478"/>
      <c r="H12708" s="1478"/>
    </row>
    <row r="12709" spans="1:8">
      <c r="A12709" s="1383"/>
      <c r="E12709" s="1478"/>
      <c r="H12709" s="1478"/>
    </row>
    <row r="12710" spans="1:8">
      <c r="A12710" s="1383"/>
      <c r="E12710" s="1478"/>
      <c r="H12710" s="1478"/>
    </row>
    <row r="12711" spans="1:8">
      <c r="A12711" s="1383"/>
      <c r="E12711" s="1478"/>
      <c r="H12711" s="1478"/>
    </row>
    <row r="12712" spans="1:8">
      <c r="A12712" s="1383"/>
      <c r="E12712" s="1478"/>
      <c r="H12712" s="1478"/>
    </row>
    <row r="12713" spans="1:8">
      <c r="A12713" s="1383"/>
      <c r="E12713" s="1478"/>
      <c r="H12713" s="1478"/>
    </row>
    <row r="12714" spans="1:8">
      <c r="A12714" s="1383"/>
      <c r="E12714" s="1478"/>
      <c r="H12714" s="1478"/>
    </row>
    <row r="12715" spans="1:8">
      <c r="A12715" s="1383"/>
      <c r="E12715" s="1478"/>
      <c r="H12715" s="1478"/>
    </row>
    <row r="12716" spans="1:8">
      <c r="A12716" s="1383"/>
      <c r="E12716" s="1478"/>
      <c r="H12716" s="1478"/>
    </row>
    <row r="12717" spans="1:8">
      <c r="A12717" s="1383"/>
      <c r="E12717" s="1478"/>
      <c r="H12717" s="1478"/>
    </row>
    <row r="12718" spans="1:8">
      <c r="A12718" s="1383"/>
      <c r="E12718" s="1478"/>
      <c r="H12718" s="1478"/>
    </row>
    <row r="12719" spans="1:8">
      <c r="A12719" s="1383"/>
      <c r="E12719" s="1478"/>
      <c r="H12719" s="1478"/>
    </row>
    <row r="12720" spans="1:8">
      <c r="A12720" s="1383"/>
      <c r="E12720" s="1478"/>
      <c r="H12720" s="1478"/>
    </row>
    <row r="12721" spans="1:8">
      <c r="A12721" s="1383"/>
      <c r="E12721" s="1478"/>
      <c r="H12721" s="1478"/>
    </row>
    <row r="12722" spans="1:8">
      <c r="A12722" s="1383"/>
      <c r="E12722" s="1478"/>
      <c r="H12722" s="1478"/>
    </row>
    <row r="12723" spans="1:8">
      <c r="A12723" s="1383"/>
      <c r="E12723" s="1478"/>
      <c r="H12723" s="1478"/>
    </row>
    <row r="12724" spans="1:8">
      <c r="A12724" s="1383"/>
      <c r="E12724" s="1478"/>
      <c r="H12724" s="1478"/>
    </row>
    <row r="12725" spans="1:8">
      <c r="A12725" s="1383"/>
      <c r="E12725" s="1478"/>
      <c r="H12725" s="1478"/>
    </row>
    <row r="12726" spans="1:8">
      <c r="A12726" s="1383"/>
      <c r="E12726" s="1478"/>
      <c r="H12726" s="1478"/>
    </row>
    <row r="12727" spans="1:8">
      <c r="A12727" s="1383"/>
      <c r="E12727" s="1478"/>
      <c r="H12727" s="1478"/>
    </row>
    <row r="12728" spans="1:8">
      <c r="A12728" s="1383"/>
      <c r="E12728" s="1478"/>
      <c r="H12728" s="1478"/>
    </row>
    <row r="12729" spans="1:8">
      <c r="A12729" s="1383"/>
      <c r="E12729" s="1478"/>
      <c r="H12729" s="1478"/>
    </row>
    <row r="12730" spans="1:8">
      <c r="A12730" s="1383"/>
      <c r="E12730" s="1478"/>
      <c r="H12730" s="1478"/>
    </row>
    <row r="12731" spans="1:8">
      <c r="A12731" s="1383"/>
      <c r="E12731" s="1478"/>
      <c r="H12731" s="1478"/>
    </row>
    <row r="12732" spans="1:8">
      <c r="A12732" s="1383"/>
      <c r="E12732" s="1478"/>
      <c r="H12732" s="1478"/>
    </row>
    <row r="12733" spans="1:8">
      <c r="A12733" s="1383"/>
      <c r="E12733" s="1478"/>
      <c r="H12733" s="1478"/>
    </row>
    <row r="12734" spans="1:8">
      <c r="A12734" s="1383"/>
      <c r="E12734" s="1478"/>
      <c r="H12734" s="1478"/>
    </row>
    <row r="12735" spans="1:8">
      <c r="A12735" s="1383"/>
      <c r="E12735" s="1478"/>
      <c r="H12735" s="1478"/>
    </row>
    <row r="12736" spans="1:8">
      <c r="A12736" s="1383"/>
      <c r="E12736" s="1478"/>
      <c r="H12736" s="1478"/>
    </row>
    <row r="12737" spans="1:8">
      <c r="A12737" s="1383"/>
      <c r="E12737" s="1478"/>
      <c r="H12737" s="1478"/>
    </row>
    <row r="12738" spans="1:8">
      <c r="A12738" s="1383"/>
      <c r="E12738" s="1478"/>
      <c r="H12738" s="1478"/>
    </row>
    <row r="12739" spans="1:8">
      <c r="A12739" s="1383"/>
      <c r="E12739" s="1478"/>
      <c r="H12739" s="1478"/>
    </row>
    <row r="12740" spans="1:8">
      <c r="A12740" s="1383"/>
      <c r="E12740" s="1478"/>
      <c r="H12740" s="1478"/>
    </row>
    <row r="12741" spans="1:8">
      <c r="A12741" s="1383"/>
      <c r="E12741" s="1478"/>
      <c r="H12741" s="1478"/>
    </row>
    <row r="12742" spans="1:8">
      <c r="A12742" s="1383"/>
      <c r="E12742" s="1478"/>
      <c r="H12742" s="1478"/>
    </row>
    <row r="12743" spans="1:8">
      <c r="A12743" s="1383"/>
      <c r="E12743" s="1478"/>
      <c r="H12743" s="1478"/>
    </row>
    <row r="12744" spans="1:8">
      <c r="A12744" s="1383"/>
      <c r="E12744" s="1478"/>
      <c r="H12744" s="1478"/>
    </row>
    <row r="12745" spans="1:8">
      <c r="A12745" s="1383"/>
      <c r="E12745" s="1478"/>
      <c r="H12745" s="1478"/>
    </row>
    <row r="12746" spans="1:8">
      <c r="A12746" s="1383"/>
      <c r="E12746" s="1478"/>
      <c r="H12746" s="1478"/>
    </row>
    <row r="12747" spans="1:8">
      <c r="A12747" s="1383"/>
      <c r="E12747" s="1478"/>
      <c r="H12747" s="1478"/>
    </row>
    <row r="12748" spans="1:8">
      <c r="A12748" s="1383"/>
      <c r="E12748" s="1478"/>
      <c r="H12748" s="1478"/>
    </row>
    <row r="12749" spans="1:8">
      <c r="A12749" s="1383"/>
      <c r="E12749" s="1478"/>
      <c r="H12749" s="1478"/>
    </row>
    <row r="12750" spans="1:8">
      <c r="A12750" s="1383"/>
      <c r="E12750" s="1478"/>
      <c r="H12750" s="1478"/>
    </row>
    <row r="12751" spans="1:8">
      <c r="A12751" s="1383"/>
      <c r="E12751" s="1478"/>
      <c r="H12751" s="1478"/>
    </row>
    <row r="12752" spans="1:8">
      <c r="A12752" s="1383"/>
      <c r="E12752" s="1478"/>
      <c r="H12752" s="1478"/>
    </row>
    <row r="12753" spans="1:8">
      <c r="A12753" s="1383"/>
      <c r="E12753" s="1478"/>
      <c r="H12753" s="1478"/>
    </row>
    <row r="12754" spans="1:8">
      <c r="A12754" s="1383"/>
      <c r="E12754" s="1478"/>
      <c r="H12754" s="1478"/>
    </row>
    <row r="12755" spans="1:8">
      <c r="A12755" s="1383"/>
      <c r="E12755" s="1478"/>
      <c r="H12755" s="1478"/>
    </row>
    <row r="12756" spans="1:8">
      <c r="A12756" s="1383"/>
      <c r="E12756" s="1478"/>
      <c r="H12756" s="1478"/>
    </row>
    <row r="12757" spans="1:8">
      <c r="A12757" s="1383"/>
      <c r="E12757" s="1478"/>
      <c r="H12757" s="1478"/>
    </row>
    <row r="12758" spans="1:8">
      <c r="A12758" s="1383"/>
      <c r="E12758" s="1478"/>
      <c r="H12758" s="1478"/>
    </row>
    <row r="12759" spans="1:8">
      <c r="A12759" s="1383"/>
      <c r="E12759" s="1478"/>
      <c r="H12759" s="1478"/>
    </row>
    <row r="12760" spans="1:8">
      <c r="A12760" s="1383"/>
      <c r="E12760" s="1478"/>
      <c r="H12760" s="1478"/>
    </row>
    <row r="12761" spans="1:8">
      <c r="A12761" s="1383"/>
      <c r="E12761" s="1478"/>
      <c r="H12761" s="1478"/>
    </row>
    <row r="12762" spans="1:8">
      <c r="A12762" s="1383"/>
      <c r="E12762" s="1478"/>
      <c r="H12762" s="1478"/>
    </row>
    <row r="12763" spans="1:8">
      <c r="A12763" s="1383"/>
      <c r="E12763" s="1478"/>
      <c r="H12763" s="1478"/>
    </row>
    <row r="12764" spans="1:8">
      <c r="A12764" s="1383"/>
      <c r="E12764" s="1478"/>
      <c r="H12764" s="1478"/>
    </row>
    <row r="12765" spans="1:8">
      <c r="A12765" s="1383"/>
      <c r="E12765" s="1478"/>
      <c r="H12765" s="1478"/>
    </row>
    <row r="12766" spans="1:8">
      <c r="A12766" s="1383"/>
      <c r="E12766" s="1478"/>
      <c r="H12766" s="1478"/>
    </row>
    <row r="12767" spans="1:8">
      <c r="A12767" s="1383"/>
      <c r="E12767" s="1478"/>
      <c r="H12767" s="1478"/>
    </row>
    <row r="12768" spans="1:8">
      <c r="A12768" s="1383"/>
      <c r="E12768" s="1478"/>
      <c r="H12768" s="1478"/>
    </row>
    <row r="12769" spans="1:8">
      <c r="A12769" s="1383"/>
      <c r="E12769" s="1478"/>
      <c r="H12769" s="1478"/>
    </row>
    <row r="12770" spans="1:8">
      <c r="A12770" s="1383"/>
      <c r="E12770" s="1478"/>
      <c r="H12770" s="1478"/>
    </row>
    <row r="12771" spans="1:8">
      <c r="A12771" s="1383"/>
      <c r="E12771" s="1478"/>
      <c r="H12771" s="1478"/>
    </row>
    <row r="12772" spans="1:8">
      <c r="A12772" s="1383"/>
      <c r="E12772" s="1478"/>
      <c r="H12772" s="1478"/>
    </row>
    <row r="12773" spans="1:8">
      <c r="A12773" s="1383"/>
      <c r="E12773" s="1478"/>
      <c r="H12773" s="1478"/>
    </row>
    <row r="12774" spans="1:8">
      <c r="A12774" s="1383"/>
      <c r="E12774" s="1478"/>
      <c r="H12774" s="1478"/>
    </row>
    <row r="12775" spans="1:8">
      <c r="A12775" s="1383"/>
      <c r="E12775" s="1478"/>
      <c r="H12775" s="1478"/>
    </row>
    <row r="12776" spans="1:8">
      <c r="A12776" s="1383"/>
      <c r="E12776" s="1478"/>
      <c r="H12776" s="1478"/>
    </row>
    <row r="12777" spans="1:8">
      <c r="A12777" s="1383"/>
      <c r="E12777" s="1478"/>
      <c r="H12777" s="1478"/>
    </row>
    <row r="12778" spans="1:8">
      <c r="A12778" s="1383"/>
      <c r="E12778" s="1478"/>
      <c r="H12778" s="1478"/>
    </row>
    <row r="12779" spans="1:8">
      <c r="A12779" s="1383"/>
      <c r="E12779" s="1478"/>
      <c r="H12779" s="1478"/>
    </row>
    <row r="12780" spans="1:8">
      <c r="A12780" s="1383"/>
      <c r="E12780" s="1478"/>
      <c r="H12780" s="1478"/>
    </row>
    <row r="12781" spans="1:8">
      <c r="A12781" s="1383"/>
      <c r="E12781" s="1478"/>
      <c r="H12781" s="1478"/>
    </row>
    <row r="12782" spans="1:8">
      <c r="A12782" s="1383"/>
      <c r="E12782" s="1478"/>
      <c r="H12782" s="1478"/>
    </row>
    <row r="12783" spans="1:8">
      <c r="A12783" s="1383"/>
      <c r="E12783" s="1478"/>
      <c r="H12783" s="1478"/>
    </row>
    <row r="12784" spans="1:8">
      <c r="A12784" s="1383"/>
      <c r="E12784" s="1478"/>
      <c r="H12784" s="1478"/>
    </row>
    <row r="12785" spans="1:8">
      <c r="A12785" s="1383"/>
      <c r="E12785" s="1478"/>
      <c r="H12785" s="1478"/>
    </row>
    <row r="12786" spans="1:8">
      <c r="A12786" s="1383"/>
      <c r="E12786" s="1478"/>
      <c r="H12786" s="1478"/>
    </row>
    <row r="12787" spans="1:8">
      <c r="A12787" s="1383"/>
      <c r="E12787" s="1478"/>
      <c r="H12787" s="1478"/>
    </row>
    <row r="12788" spans="1:8">
      <c r="A12788" s="1383"/>
      <c r="E12788" s="1478"/>
      <c r="H12788" s="1478"/>
    </row>
    <row r="12789" spans="1:8">
      <c r="A12789" s="1383"/>
      <c r="E12789" s="1478"/>
      <c r="H12789" s="1478"/>
    </row>
    <row r="12790" spans="1:8">
      <c r="A12790" s="1383"/>
      <c r="E12790" s="1478"/>
      <c r="H12790" s="1478"/>
    </row>
    <row r="12791" spans="1:8">
      <c r="A12791" s="1383"/>
      <c r="E12791" s="1478"/>
      <c r="H12791" s="1478"/>
    </row>
    <row r="12792" spans="1:8">
      <c r="A12792" s="1383"/>
      <c r="E12792" s="1478"/>
      <c r="H12792" s="1478"/>
    </row>
    <row r="12793" spans="1:8">
      <c r="A12793" s="1383"/>
      <c r="E12793" s="1478"/>
      <c r="H12793" s="1478"/>
    </row>
    <row r="12794" spans="1:8">
      <c r="A12794" s="1383"/>
      <c r="E12794" s="1478"/>
      <c r="H12794" s="1478"/>
    </row>
    <row r="12795" spans="1:8">
      <c r="A12795" s="1383"/>
      <c r="E12795" s="1478"/>
      <c r="H12795" s="1478"/>
    </row>
    <row r="12796" spans="1:8">
      <c r="A12796" s="1383"/>
      <c r="E12796" s="1478"/>
      <c r="H12796" s="1478"/>
    </row>
    <row r="12797" spans="1:8">
      <c r="A12797" s="1383"/>
      <c r="E12797" s="1478"/>
      <c r="H12797" s="1478"/>
    </row>
    <row r="12798" spans="1:8">
      <c r="A12798" s="1383"/>
      <c r="E12798" s="1478"/>
      <c r="H12798" s="1478"/>
    </row>
    <row r="12799" spans="1:8">
      <c r="A12799" s="1383"/>
      <c r="E12799" s="1478"/>
      <c r="H12799" s="1478"/>
    </row>
    <row r="12800" spans="1:8">
      <c r="A12800" s="1383"/>
      <c r="E12800" s="1478"/>
      <c r="H12800" s="1478"/>
    </row>
    <row r="12801" spans="1:8">
      <c r="A12801" s="1383"/>
      <c r="E12801" s="1478"/>
      <c r="H12801" s="1478"/>
    </row>
    <row r="12802" spans="1:8">
      <c r="A12802" s="1383"/>
      <c r="E12802" s="1478"/>
      <c r="H12802" s="1478"/>
    </row>
    <row r="12803" spans="1:8">
      <c r="A12803" s="1383"/>
      <c r="E12803" s="1478"/>
      <c r="H12803" s="1478"/>
    </row>
    <row r="12804" spans="1:8">
      <c r="A12804" s="1383"/>
      <c r="E12804" s="1478"/>
      <c r="H12804" s="1478"/>
    </row>
    <row r="12805" spans="1:8">
      <c r="A12805" s="1383"/>
      <c r="E12805" s="1478"/>
      <c r="H12805" s="1478"/>
    </row>
    <row r="12806" spans="1:8">
      <c r="A12806" s="1383"/>
      <c r="E12806" s="1478"/>
      <c r="H12806" s="1478"/>
    </row>
    <row r="12807" spans="1:8">
      <c r="A12807" s="1383"/>
      <c r="E12807" s="1478"/>
      <c r="H12807" s="1478"/>
    </row>
    <row r="12808" spans="1:8">
      <c r="A12808" s="1383"/>
      <c r="E12808" s="1478"/>
      <c r="H12808" s="1478"/>
    </row>
    <row r="12809" spans="1:8">
      <c r="A12809" s="1383"/>
      <c r="E12809" s="1478"/>
      <c r="H12809" s="1478"/>
    </row>
    <row r="12810" spans="1:8">
      <c r="A12810" s="1383"/>
      <c r="E12810" s="1478"/>
      <c r="H12810" s="1478"/>
    </row>
    <row r="12811" spans="1:8">
      <c r="A12811" s="1383"/>
      <c r="E12811" s="1478"/>
      <c r="H12811" s="1478"/>
    </row>
    <row r="12812" spans="1:8">
      <c r="A12812" s="1383"/>
      <c r="E12812" s="1478"/>
      <c r="H12812" s="1478"/>
    </row>
    <row r="12813" spans="1:8">
      <c r="A12813" s="1383"/>
      <c r="E12813" s="1478"/>
      <c r="H12813" s="1478"/>
    </row>
    <row r="12814" spans="1:8">
      <c r="A12814" s="1383"/>
      <c r="E12814" s="1478"/>
      <c r="H12814" s="1478"/>
    </row>
    <row r="12815" spans="1:8">
      <c r="A12815" s="1383"/>
      <c r="E12815" s="1478"/>
      <c r="H12815" s="1478"/>
    </row>
    <row r="12816" spans="1:8">
      <c r="A12816" s="1383"/>
      <c r="E12816" s="1478"/>
      <c r="H12816" s="1478"/>
    </row>
    <row r="12817" spans="1:8">
      <c r="A12817" s="1383"/>
      <c r="E12817" s="1478"/>
      <c r="H12817" s="1478"/>
    </row>
    <row r="12818" spans="1:8">
      <c r="A12818" s="1383"/>
      <c r="E12818" s="1478"/>
      <c r="H12818" s="1478"/>
    </row>
    <row r="12819" spans="1:8">
      <c r="A12819" s="1383"/>
      <c r="E12819" s="1478"/>
      <c r="H12819" s="1478"/>
    </row>
    <row r="12820" spans="1:8">
      <c r="A12820" s="1383"/>
      <c r="E12820" s="1478"/>
      <c r="H12820" s="1478"/>
    </row>
    <row r="12821" spans="1:8">
      <c r="A12821" s="1383"/>
      <c r="E12821" s="1478"/>
      <c r="H12821" s="1478"/>
    </row>
    <row r="12822" spans="1:8">
      <c r="A12822" s="1383"/>
      <c r="E12822" s="1478"/>
      <c r="H12822" s="1478"/>
    </row>
    <row r="12823" spans="1:8">
      <c r="A12823" s="1383"/>
      <c r="E12823" s="1478"/>
      <c r="H12823" s="1478"/>
    </row>
    <row r="12824" spans="1:8">
      <c r="A12824" s="1383"/>
      <c r="E12824" s="1478"/>
      <c r="H12824" s="1478"/>
    </row>
    <row r="12825" spans="1:8">
      <c r="A12825" s="1383"/>
      <c r="E12825" s="1478"/>
      <c r="H12825" s="1478"/>
    </row>
    <row r="12826" spans="1:8">
      <c r="A12826" s="1383"/>
      <c r="E12826" s="1478"/>
      <c r="H12826" s="1478"/>
    </row>
    <row r="12827" spans="1:8">
      <c r="A12827" s="1383"/>
      <c r="E12827" s="1478"/>
      <c r="H12827" s="1478"/>
    </row>
    <row r="12828" spans="1:8">
      <c r="A12828" s="1383"/>
      <c r="E12828" s="1478"/>
      <c r="H12828" s="1478"/>
    </row>
    <row r="12829" spans="1:8">
      <c r="A12829" s="1383"/>
      <c r="E12829" s="1478"/>
      <c r="H12829" s="1478"/>
    </row>
    <row r="12830" spans="1:8">
      <c r="A12830" s="1383"/>
      <c r="E12830" s="1478"/>
      <c r="H12830" s="1478"/>
    </row>
    <row r="12831" spans="1:8">
      <c r="A12831" s="1383"/>
      <c r="E12831" s="1478"/>
      <c r="H12831" s="1478"/>
    </row>
    <row r="12832" spans="1:8">
      <c r="A12832" s="1383"/>
      <c r="E12832" s="1478"/>
      <c r="H12832" s="1478"/>
    </row>
    <row r="12833" spans="1:8">
      <c r="A12833" s="1383"/>
      <c r="E12833" s="1478"/>
      <c r="H12833" s="1478"/>
    </row>
    <row r="12834" spans="1:8">
      <c r="A12834" s="1383"/>
      <c r="E12834" s="1478"/>
      <c r="H12834" s="1478"/>
    </row>
    <row r="12835" spans="1:8">
      <c r="A12835" s="1383"/>
      <c r="E12835" s="1478"/>
      <c r="H12835" s="1478"/>
    </row>
    <row r="12836" spans="1:8">
      <c r="A12836" s="1383"/>
      <c r="E12836" s="1478"/>
      <c r="H12836" s="1478"/>
    </row>
    <row r="12837" spans="1:8">
      <c r="A12837" s="1383"/>
      <c r="E12837" s="1478"/>
      <c r="H12837" s="1478"/>
    </row>
    <row r="12838" spans="1:8">
      <c r="A12838" s="1383"/>
      <c r="E12838" s="1478"/>
      <c r="H12838" s="1478"/>
    </row>
    <row r="12839" spans="1:8">
      <c r="A12839" s="1383"/>
      <c r="E12839" s="1478"/>
      <c r="H12839" s="1478"/>
    </row>
    <row r="12840" spans="1:8">
      <c r="A12840" s="1383"/>
      <c r="E12840" s="1478"/>
      <c r="H12840" s="1478"/>
    </row>
    <row r="12841" spans="1:8">
      <c r="A12841" s="1383"/>
      <c r="E12841" s="1478"/>
      <c r="H12841" s="1478"/>
    </row>
    <row r="12842" spans="1:8">
      <c r="A12842" s="1383"/>
      <c r="E12842" s="1478"/>
      <c r="H12842" s="1478"/>
    </row>
    <row r="12843" spans="1:8">
      <c r="A12843" s="1383"/>
      <c r="E12843" s="1478"/>
      <c r="H12843" s="1478"/>
    </row>
    <row r="12844" spans="1:8">
      <c r="A12844" s="1383"/>
      <c r="E12844" s="1478"/>
      <c r="H12844" s="1478"/>
    </row>
    <row r="12845" spans="1:8">
      <c r="A12845" s="1383"/>
      <c r="E12845" s="1478"/>
      <c r="H12845" s="1478"/>
    </row>
    <row r="12846" spans="1:8">
      <c r="A12846" s="1383"/>
      <c r="E12846" s="1478"/>
      <c r="H12846" s="1478"/>
    </row>
    <row r="12847" spans="1:8">
      <c r="A12847" s="1383"/>
      <c r="E12847" s="1478"/>
      <c r="H12847" s="1478"/>
    </row>
    <row r="12848" spans="1:8">
      <c r="A12848" s="1383"/>
      <c r="E12848" s="1478"/>
      <c r="H12848" s="1478"/>
    </row>
    <row r="12849" spans="1:8">
      <c r="A12849" s="1383"/>
      <c r="E12849" s="1478"/>
      <c r="H12849" s="1478"/>
    </row>
    <row r="12850" spans="1:8">
      <c r="A12850" s="1383"/>
      <c r="E12850" s="1478"/>
      <c r="H12850" s="1478"/>
    </row>
    <row r="12851" spans="1:8">
      <c r="A12851" s="1383"/>
      <c r="E12851" s="1478"/>
      <c r="H12851" s="1478"/>
    </row>
    <row r="12852" spans="1:8">
      <c r="A12852" s="1383"/>
      <c r="E12852" s="1478"/>
      <c r="H12852" s="1478"/>
    </row>
    <row r="12853" spans="1:8">
      <c r="A12853" s="1383"/>
      <c r="E12853" s="1478"/>
      <c r="H12853" s="1478"/>
    </row>
    <row r="12854" spans="1:8">
      <c r="A12854" s="1383"/>
      <c r="E12854" s="1478"/>
      <c r="H12854" s="1478"/>
    </row>
    <row r="12855" spans="1:8">
      <c r="A12855" s="1383"/>
      <c r="E12855" s="1478"/>
      <c r="H12855" s="1478"/>
    </row>
    <row r="12856" spans="1:8">
      <c r="A12856" s="1383"/>
      <c r="E12856" s="1478"/>
      <c r="H12856" s="1478"/>
    </row>
    <row r="12857" spans="1:8">
      <c r="A12857" s="1383"/>
      <c r="E12857" s="1478"/>
      <c r="H12857" s="1478"/>
    </row>
    <row r="12858" spans="1:8">
      <c r="A12858" s="1383"/>
      <c r="E12858" s="1478"/>
      <c r="H12858" s="1478"/>
    </row>
    <row r="12859" spans="1:8">
      <c r="A12859" s="1383"/>
      <c r="E12859" s="1478"/>
      <c r="H12859" s="1478"/>
    </row>
    <row r="12860" spans="1:8">
      <c r="A12860" s="1383"/>
      <c r="E12860" s="1478"/>
      <c r="H12860" s="1478"/>
    </row>
    <row r="12861" spans="1:8">
      <c r="A12861" s="1383"/>
      <c r="E12861" s="1478"/>
      <c r="H12861" s="1478"/>
    </row>
    <row r="12862" spans="1:8">
      <c r="A12862" s="1383"/>
      <c r="E12862" s="1478"/>
      <c r="H12862" s="1478"/>
    </row>
    <row r="12863" spans="1:8">
      <c r="A12863" s="1383"/>
      <c r="E12863" s="1478"/>
      <c r="H12863" s="1478"/>
    </row>
    <row r="12864" spans="1:8">
      <c r="A12864" s="1383"/>
      <c r="E12864" s="1478"/>
      <c r="H12864" s="1478"/>
    </row>
    <row r="12865" spans="1:8">
      <c r="A12865" s="1383"/>
      <c r="E12865" s="1478"/>
      <c r="H12865" s="1478"/>
    </row>
    <row r="12866" spans="1:8">
      <c r="A12866" s="1383"/>
      <c r="E12866" s="1478"/>
      <c r="H12866" s="1478"/>
    </row>
    <row r="12867" spans="1:8">
      <c r="A12867" s="1383"/>
      <c r="E12867" s="1478"/>
      <c r="H12867" s="1478"/>
    </row>
    <row r="12868" spans="1:8">
      <c r="A12868" s="1383"/>
      <c r="E12868" s="1478"/>
      <c r="H12868" s="1478"/>
    </row>
    <row r="12869" spans="1:8">
      <c r="A12869" s="1383"/>
      <c r="E12869" s="1478"/>
      <c r="H12869" s="1478"/>
    </row>
    <row r="12870" spans="1:8">
      <c r="A12870" s="1383"/>
      <c r="E12870" s="1478"/>
      <c r="H12870" s="1478"/>
    </row>
    <row r="12871" spans="1:8">
      <c r="A12871" s="1383"/>
      <c r="E12871" s="1478"/>
      <c r="H12871" s="1478"/>
    </row>
    <row r="12872" spans="1:8">
      <c r="A12872" s="1383"/>
      <c r="E12872" s="1478"/>
      <c r="H12872" s="1478"/>
    </row>
    <row r="12873" spans="1:8">
      <c r="A12873" s="1383"/>
      <c r="E12873" s="1478"/>
      <c r="H12873" s="1478"/>
    </row>
    <row r="12874" spans="1:8">
      <c r="A12874" s="1383"/>
      <c r="E12874" s="1478"/>
      <c r="H12874" s="1478"/>
    </row>
    <row r="12875" spans="1:8">
      <c r="A12875" s="1383"/>
      <c r="E12875" s="1478"/>
      <c r="H12875" s="1478"/>
    </row>
    <row r="12876" spans="1:8">
      <c r="A12876" s="1383"/>
      <c r="E12876" s="1478"/>
      <c r="H12876" s="1478"/>
    </row>
    <row r="12877" spans="1:8">
      <c r="A12877" s="1383"/>
      <c r="E12877" s="1478"/>
      <c r="H12877" s="1478"/>
    </row>
    <row r="12878" spans="1:8">
      <c r="A12878" s="1383"/>
      <c r="E12878" s="1478"/>
      <c r="H12878" s="1478"/>
    </row>
    <row r="12879" spans="1:8">
      <c r="A12879" s="1383"/>
      <c r="E12879" s="1478"/>
      <c r="H12879" s="1478"/>
    </row>
    <row r="12880" spans="1:8">
      <c r="A12880" s="1383"/>
      <c r="E12880" s="1478"/>
      <c r="H12880" s="1478"/>
    </row>
    <row r="12881" spans="1:8">
      <c r="A12881" s="1383"/>
      <c r="E12881" s="1478"/>
      <c r="H12881" s="1478"/>
    </row>
    <row r="12882" spans="1:8">
      <c r="A12882" s="1383"/>
      <c r="E12882" s="1478"/>
      <c r="H12882" s="1478"/>
    </row>
    <row r="12883" spans="1:8">
      <c r="A12883" s="1383"/>
      <c r="E12883" s="1478"/>
      <c r="H12883" s="1478"/>
    </row>
    <row r="12884" spans="1:8">
      <c r="A12884" s="1383"/>
      <c r="E12884" s="1478"/>
      <c r="H12884" s="1478"/>
    </row>
    <row r="12885" spans="1:8">
      <c r="A12885" s="1383"/>
      <c r="E12885" s="1478"/>
      <c r="H12885" s="1478"/>
    </row>
    <row r="12886" spans="1:8">
      <c r="A12886" s="1383"/>
      <c r="E12886" s="1478"/>
      <c r="H12886" s="1478"/>
    </row>
    <row r="12887" spans="1:8">
      <c r="A12887" s="1383"/>
      <c r="E12887" s="1478"/>
      <c r="H12887" s="1478"/>
    </row>
    <row r="12888" spans="1:8">
      <c r="A12888" s="1383"/>
      <c r="E12888" s="1478"/>
      <c r="H12888" s="1478"/>
    </row>
    <row r="12889" spans="1:8">
      <c r="A12889" s="1383"/>
      <c r="E12889" s="1478"/>
      <c r="H12889" s="1478"/>
    </row>
    <row r="12890" spans="1:8">
      <c r="A12890" s="1383"/>
      <c r="E12890" s="1478"/>
      <c r="H12890" s="1478"/>
    </row>
    <row r="12891" spans="1:8">
      <c r="A12891" s="1383"/>
      <c r="E12891" s="1478"/>
      <c r="H12891" s="1478"/>
    </row>
    <row r="12892" spans="1:8">
      <c r="A12892" s="1383"/>
      <c r="E12892" s="1478"/>
      <c r="H12892" s="1478"/>
    </row>
    <row r="12893" spans="1:8">
      <c r="A12893" s="1383"/>
      <c r="E12893" s="1478"/>
      <c r="H12893" s="1478"/>
    </row>
    <row r="12894" spans="1:8">
      <c r="A12894" s="1383"/>
      <c r="E12894" s="1478"/>
      <c r="H12894" s="1478"/>
    </row>
    <row r="12895" spans="1:8">
      <c r="A12895" s="1383"/>
      <c r="E12895" s="1478"/>
      <c r="H12895" s="1478"/>
    </row>
    <row r="12896" spans="1:8">
      <c r="A12896" s="1383"/>
      <c r="E12896" s="1478"/>
      <c r="H12896" s="1478"/>
    </row>
    <row r="12897" spans="1:8">
      <c r="A12897" s="1383"/>
      <c r="E12897" s="1478"/>
      <c r="H12897" s="1478"/>
    </row>
    <row r="12898" spans="1:8">
      <c r="A12898" s="1383"/>
      <c r="E12898" s="1478"/>
      <c r="H12898" s="1478"/>
    </row>
    <row r="12899" spans="1:8">
      <c r="A12899" s="1383"/>
      <c r="E12899" s="1478"/>
      <c r="H12899" s="1478"/>
    </row>
    <row r="12900" spans="1:8">
      <c r="A12900" s="1383"/>
      <c r="E12900" s="1478"/>
      <c r="H12900" s="1478"/>
    </row>
    <row r="12901" spans="1:8">
      <c r="A12901" s="1383"/>
      <c r="E12901" s="1478"/>
      <c r="H12901" s="1478"/>
    </row>
    <row r="12902" spans="1:8">
      <c r="A12902" s="1383"/>
      <c r="E12902" s="1478"/>
      <c r="H12902" s="1478"/>
    </row>
    <row r="12903" spans="1:8">
      <c r="A12903" s="1383"/>
      <c r="E12903" s="1478"/>
      <c r="H12903" s="1478"/>
    </row>
    <row r="12904" spans="1:8">
      <c r="A12904" s="1383"/>
      <c r="E12904" s="1478"/>
      <c r="H12904" s="1478"/>
    </row>
    <row r="12905" spans="1:8">
      <c r="A12905" s="1383"/>
      <c r="E12905" s="1478"/>
      <c r="H12905" s="1478"/>
    </row>
    <row r="12906" spans="1:8">
      <c r="A12906" s="1383"/>
      <c r="E12906" s="1478"/>
      <c r="H12906" s="1478"/>
    </row>
    <row r="12907" spans="1:8">
      <c r="A12907" s="1383"/>
      <c r="E12907" s="1478"/>
      <c r="H12907" s="1478"/>
    </row>
    <row r="12908" spans="1:8">
      <c r="A12908" s="1383"/>
      <c r="E12908" s="1478"/>
      <c r="H12908" s="1478"/>
    </row>
    <row r="12909" spans="1:8">
      <c r="A12909" s="1383"/>
      <c r="E12909" s="1478"/>
      <c r="H12909" s="1478"/>
    </row>
    <row r="12910" spans="1:8">
      <c r="A12910" s="1383"/>
      <c r="E12910" s="1478"/>
      <c r="H12910" s="1478"/>
    </row>
    <row r="12911" spans="1:8">
      <c r="A12911" s="1383"/>
      <c r="E12911" s="1478"/>
      <c r="H12911" s="1478"/>
    </row>
    <row r="12912" spans="1:8">
      <c r="A12912" s="1383"/>
      <c r="E12912" s="1478"/>
      <c r="H12912" s="1478"/>
    </row>
    <row r="12913" spans="1:8">
      <c r="A12913" s="1383"/>
      <c r="E12913" s="1478"/>
      <c r="H12913" s="1478"/>
    </row>
    <row r="12914" spans="1:8">
      <c r="A12914" s="1383"/>
      <c r="E12914" s="1478"/>
      <c r="H12914" s="1478"/>
    </row>
    <row r="12915" spans="1:8">
      <c r="A12915" s="1383"/>
      <c r="E12915" s="1478"/>
      <c r="H12915" s="1478"/>
    </row>
    <row r="12916" spans="1:8">
      <c r="A12916" s="1383"/>
      <c r="E12916" s="1478"/>
      <c r="H12916" s="1478"/>
    </row>
    <row r="12917" spans="1:8">
      <c r="A12917" s="1383"/>
      <c r="E12917" s="1478"/>
      <c r="H12917" s="1478"/>
    </row>
    <row r="12918" spans="1:8">
      <c r="A12918" s="1383"/>
      <c r="E12918" s="1478"/>
      <c r="H12918" s="1478"/>
    </row>
    <row r="12919" spans="1:8">
      <c r="A12919" s="1383"/>
      <c r="E12919" s="1478"/>
      <c r="H12919" s="1478"/>
    </row>
    <row r="12920" spans="1:8">
      <c r="A12920" s="1383"/>
      <c r="E12920" s="1478"/>
      <c r="H12920" s="1478"/>
    </row>
    <row r="12921" spans="1:8">
      <c r="A12921" s="1383"/>
      <c r="E12921" s="1478"/>
      <c r="H12921" s="1478"/>
    </row>
    <row r="12922" spans="1:8">
      <c r="A12922" s="1383"/>
      <c r="E12922" s="1478"/>
      <c r="H12922" s="1478"/>
    </row>
    <row r="12923" spans="1:8">
      <c r="A12923" s="1383"/>
      <c r="E12923" s="1478"/>
      <c r="H12923" s="1478"/>
    </row>
    <row r="12924" spans="1:8">
      <c r="A12924" s="1383"/>
      <c r="E12924" s="1478"/>
      <c r="H12924" s="1478"/>
    </row>
    <row r="12925" spans="1:8">
      <c r="A12925" s="1383"/>
      <c r="E12925" s="1478"/>
      <c r="H12925" s="1478"/>
    </row>
    <row r="12926" spans="1:8">
      <c r="A12926" s="1383"/>
      <c r="E12926" s="1478"/>
      <c r="H12926" s="1478"/>
    </row>
    <row r="12927" spans="1:8">
      <c r="A12927" s="1383"/>
      <c r="E12927" s="1478"/>
      <c r="H12927" s="1478"/>
    </row>
    <row r="12928" spans="1:8">
      <c r="A12928" s="1383"/>
      <c r="E12928" s="1478"/>
      <c r="H12928" s="1478"/>
    </row>
    <row r="12929" spans="1:8">
      <c r="A12929" s="1383"/>
      <c r="E12929" s="1478"/>
      <c r="H12929" s="1478"/>
    </row>
    <row r="12930" spans="1:8">
      <c r="A12930" s="1383"/>
      <c r="E12930" s="1478"/>
      <c r="H12930" s="1478"/>
    </row>
    <row r="12931" spans="1:8">
      <c r="A12931" s="1383"/>
      <c r="E12931" s="1478"/>
      <c r="H12931" s="1478"/>
    </row>
    <row r="12932" spans="1:8">
      <c r="A12932" s="1383"/>
      <c r="E12932" s="1478"/>
      <c r="H12932" s="1478"/>
    </row>
    <row r="12933" spans="1:8">
      <c r="A12933" s="1383"/>
      <c r="E12933" s="1478"/>
      <c r="H12933" s="1478"/>
    </row>
    <row r="12934" spans="1:8">
      <c r="A12934" s="1383"/>
      <c r="E12934" s="1478"/>
      <c r="H12934" s="1478"/>
    </row>
    <row r="12935" spans="1:8">
      <c r="A12935" s="1383"/>
      <c r="E12935" s="1478"/>
      <c r="H12935" s="1478"/>
    </row>
    <row r="12936" spans="1:8">
      <c r="A12936" s="1383"/>
      <c r="E12936" s="1478"/>
      <c r="H12936" s="1478"/>
    </row>
    <row r="12937" spans="1:8">
      <c r="A12937" s="1383"/>
      <c r="E12937" s="1478"/>
      <c r="H12937" s="1478"/>
    </row>
    <row r="12938" spans="1:8">
      <c r="A12938" s="1383"/>
      <c r="E12938" s="1478"/>
      <c r="H12938" s="1478"/>
    </row>
    <row r="12939" spans="1:8">
      <c r="A12939" s="1383"/>
      <c r="E12939" s="1478"/>
      <c r="H12939" s="1478"/>
    </row>
    <row r="12940" spans="1:8">
      <c r="A12940" s="1383"/>
      <c r="E12940" s="1478"/>
      <c r="H12940" s="1478"/>
    </row>
    <row r="12941" spans="1:8">
      <c r="A12941" s="1383"/>
      <c r="E12941" s="1478"/>
      <c r="H12941" s="1478"/>
    </row>
    <row r="12942" spans="1:8">
      <c r="A12942" s="1383"/>
      <c r="E12942" s="1478"/>
      <c r="H12942" s="1478"/>
    </row>
    <row r="12943" spans="1:8">
      <c r="A12943" s="1383"/>
      <c r="E12943" s="1478"/>
      <c r="H12943" s="1478"/>
    </row>
    <row r="12944" spans="1:8">
      <c r="A12944" s="1383"/>
      <c r="E12944" s="1478"/>
      <c r="H12944" s="1478"/>
    </row>
    <row r="12945" spans="1:8">
      <c r="A12945" s="1383"/>
      <c r="E12945" s="1478"/>
      <c r="H12945" s="1478"/>
    </row>
    <row r="12946" spans="1:8">
      <c r="A12946" s="1383"/>
      <c r="E12946" s="1478"/>
      <c r="H12946" s="1478"/>
    </row>
    <row r="12947" spans="1:8">
      <c r="A12947" s="1383"/>
      <c r="E12947" s="1478"/>
      <c r="H12947" s="1478"/>
    </row>
    <row r="12948" spans="1:8">
      <c r="A12948" s="1383"/>
      <c r="E12948" s="1478"/>
      <c r="H12948" s="1478"/>
    </row>
    <row r="12949" spans="1:8">
      <c r="A12949" s="1383"/>
      <c r="E12949" s="1478"/>
      <c r="H12949" s="1478"/>
    </row>
    <row r="12950" spans="1:8">
      <c r="A12950" s="1383"/>
      <c r="E12950" s="1478"/>
      <c r="H12950" s="1478"/>
    </row>
    <row r="12951" spans="1:8">
      <c r="A12951" s="1383"/>
      <c r="E12951" s="1478"/>
      <c r="H12951" s="1478"/>
    </row>
    <row r="12952" spans="1:8">
      <c r="A12952" s="1383"/>
      <c r="E12952" s="1478"/>
      <c r="H12952" s="1478"/>
    </row>
    <row r="12953" spans="1:8">
      <c r="A12953" s="1383"/>
      <c r="E12953" s="1478"/>
      <c r="H12953" s="1478"/>
    </row>
    <row r="12954" spans="1:8">
      <c r="A12954" s="1383"/>
      <c r="E12954" s="1478"/>
      <c r="H12954" s="1478"/>
    </row>
    <row r="12955" spans="1:8">
      <c r="A12955" s="1383"/>
      <c r="E12955" s="1478"/>
      <c r="H12955" s="1478"/>
    </row>
    <row r="12956" spans="1:8">
      <c r="A12956" s="1383"/>
      <c r="E12956" s="1478"/>
      <c r="H12956" s="1478"/>
    </row>
    <row r="12957" spans="1:8">
      <c r="A12957" s="1383"/>
      <c r="E12957" s="1478"/>
      <c r="H12957" s="1478"/>
    </row>
    <row r="12958" spans="1:8">
      <c r="A12958" s="1383"/>
      <c r="E12958" s="1478"/>
      <c r="H12958" s="1478"/>
    </row>
    <row r="12959" spans="1:8">
      <c r="A12959" s="1383"/>
      <c r="E12959" s="1478"/>
      <c r="H12959" s="1478"/>
    </row>
    <row r="12960" spans="1:8">
      <c r="A12960" s="1383"/>
      <c r="E12960" s="1478"/>
      <c r="H12960" s="1478"/>
    </row>
    <row r="12961" spans="1:8">
      <c r="A12961" s="1383"/>
      <c r="E12961" s="1478"/>
      <c r="H12961" s="1478"/>
    </row>
    <row r="12962" spans="1:8">
      <c r="A12962" s="1383"/>
      <c r="E12962" s="1478"/>
      <c r="H12962" s="1478"/>
    </row>
    <row r="12963" spans="1:8">
      <c r="A12963" s="1383"/>
      <c r="E12963" s="1478"/>
      <c r="H12963" s="1478"/>
    </row>
    <row r="12964" spans="1:8">
      <c r="A12964" s="1383"/>
      <c r="E12964" s="1478"/>
      <c r="H12964" s="1478"/>
    </row>
    <row r="12965" spans="1:8">
      <c r="A12965" s="1383"/>
      <c r="E12965" s="1478"/>
      <c r="H12965" s="1478"/>
    </row>
    <row r="12966" spans="1:8">
      <c r="A12966" s="1383"/>
      <c r="E12966" s="1478"/>
      <c r="H12966" s="1478"/>
    </row>
    <row r="12967" spans="1:8">
      <c r="A12967" s="1383"/>
      <c r="E12967" s="1478"/>
      <c r="H12967" s="1478"/>
    </row>
    <row r="12968" spans="1:8">
      <c r="A12968" s="1383"/>
      <c r="E12968" s="1478"/>
      <c r="H12968" s="1478"/>
    </row>
    <row r="12969" spans="1:8">
      <c r="A12969" s="1383"/>
      <c r="E12969" s="1478"/>
      <c r="H12969" s="1478"/>
    </row>
    <row r="12970" spans="1:8">
      <c r="A12970" s="1383"/>
      <c r="E12970" s="1478"/>
      <c r="H12970" s="1478"/>
    </row>
    <row r="12971" spans="1:8">
      <c r="A12971" s="1383"/>
      <c r="E12971" s="1478"/>
      <c r="H12971" s="1478"/>
    </row>
    <row r="12972" spans="1:8">
      <c r="A12972" s="1383"/>
      <c r="E12972" s="1478"/>
      <c r="H12972" s="1478"/>
    </row>
    <row r="12973" spans="1:8">
      <c r="A12973" s="1383"/>
      <c r="E12973" s="1478"/>
      <c r="H12973" s="1478"/>
    </row>
    <row r="12974" spans="1:8">
      <c r="A12974" s="1383"/>
      <c r="E12974" s="1478"/>
      <c r="H12974" s="1478"/>
    </row>
    <row r="12975" spans="1:8">
      <c r="A12975" s="1383"/>
      <c r="E12975" s="1478"/>
      <c r="H12975" s="1478"/>
    </row>
    <row r="12976" spans="1:8">
      <c r="A12976" s="1383"/>
      <c r="E12976" s="1478"/>
      <c r="H12976" s="1478"/>
    </row>
    <row r="12977" spans="1:8">
      <c r="A12977" s="1383"/>
      <c r="E12977" s="1478"/>
      <c r="H12977" s="1478"/>
    </row>
    <row r="12978" spans="1:8">
      <c r="A12978" s="1383"/>
      <c r="E12978" s="1478"/>
      <c r="H12978" s="1478"/>
    </row>
    <row r="12979" spans="1:8">
      <c r="A12979" s="1383"/>
      <c r="E12979" s="1478"/>
      <c r="H12979" s="1478"/>
    </row>
    <row r="12980" spans="1:8">
      <c r="A12980" s="1383"/>
      <c r="E12980" s="1478"/>
      <c r="H12980" s="1478"/>
    </row>
    <row r="12981" spans="1:8">
      <c r="A12981" s="1383"/>
      <c r="E12981" s="1478"/>
      <c r="H12981" s="1478"/>
    </row>
    <row r="12982" spans="1:8">
      <c r="A12982" s="1383"/>
      <c r="E12982" s="1478"/>
      <c r="H12982" s="1478"/>
    </row>
    <row r="12983" spans="1:8">
      <c r="A12983" s="1383"/>
      <c r="E12983" s="1478"/>
      <c r="H12983" s="1478"/>
    </row>
    <row r="12984" spans="1:8">
      <c r="A12984" s="1383"/>
      <c r="E12984" s="1478"/>
      <c r="H12984" s="1478"/>
    </row>
    <row r="12985" spans="1:8">
      <c r="A12985" s="1383"/>
      <c r="E12985" s="1478"/>
      <c r="H12985" s="1478"/>
    </row>
    <row r="12986" spans="1:8">
      <c r="A12986" s="1383"/>
      <c r="E12986" s="1478"/>
      <c r="H12986" s="1478"/>
    </row>
    <row r="12987" spans="1:8">
      <c r="A12987" s="1383"/>
      <c r="E12987" s="1478"/>
      <c r="H12987" s="1478"/>
    </row>
    <row r="12988" spans="1:8">
      <c r="A12988" s="1383"/>
      <c r="E12988" s="1478"/>
      <c r="H12988" s="1478"/>
    </row>
    <row r="12989" spans="1:8">
      <c r="A12989" s="1383"/>
      <c r="E12989" s="1478"/>
      <c r="H12989" s="1478"/>
    </row>
    <row r="12990" spans="1:8">
      <c r="A12990" s="1383"/>
      <c r="E12990" s="1478"/>
      <c r="H12990" s="1478"/>
    </row>
    <row r="12991" spans="1:8">
      <c r="A12991" s="1383"/>
      <c r="E12991" s="1478"/>
      <c r="H12991" s="1478"/>
    </row>
    <row r="12992" spans="1:8">
      <c r="A12992" s="1383"/>
      <c r="E12992" s="1478"/>
      <c r="H12992" s="1478"/>
    </row>
    <row r="12993" spans="1:8">
      <c r="A12993" s="1383"/>
      <c r="E12993" s="1478"/>
      <c r="H12993" s="1478"/>
    </row>
    <row r="12994" spans="1:8">
      <c r="A12994" s="1383"/>
      <c r="E12994" s="1478"/>
      <c r="H12994" s="1478"/>
    </row>
    <row r="12995" spans="1:8">
      <c r="A12995" s="1383"/>
      <c r="E12995" s="1478"/>
      <c r="H12995" s="1478"/>
    </row>
    <row r="12996" spans="1:8">
      <c r="A12996" s="1383"/>
      <c r="E12996" s="1478"/>
      <c r="H12996" s="1478"/>
    </row>
    <row r="12997" spans="1:8">
      <c r="A12997" s="1383"/>
      <c r="E12997" s="1478"/>
      <c r="H12997" s="1478"/>
    </row>
    <row r="12998" spans="1:8">
      <c r="A12998" s="1383"/>
      <c r="E12998" s="1478"/>
      <c r="H12998" s="1478"/>
    </row>
    <row r="12999" spans="1:8">
      <c r="A12999" s="1383"/>
      <c r="E12999" s="1478"/>
      <c r="H12999" s="1478"/>
    </row>
    <row r="13000" spans="1:8">
      <c r="A13000" s="1383"/>
      <c r="E13000" s="1478"/>
      <c r="H13000" s="1478"/>
    </row>
    <row r="13001" spans="1:8">
      <c r="A13001" s="1383"/>
      <c r="E13001" s="1478"/>
      <c r="H13001" s="1478"/>
    </row>
    <row r="13002" spans="1:8">
      <c r="A13002" s="1383"/>
      <c r="E13002" s="1478"/>
      <c r="H13002" s="1478"/>
    </row>
    <row r="13003" spans="1:8">
      <c r="A13003" s="1383"/>
      <c r="E13003" s="1478"/>
      <c r="H13003" s="1478"/>
    </row>
    <row r="13004" spans="1:8">
      <c r="A13004" s="1383"/>
      <c r="E13004" s="1478"/>
      <c r="H13004" s="1478"/>
    </row>
    <row r="13005" spans="1:8">
      <c r="A13005" s="1383"/>
      <c r="E13005" s="1478"/>
      <c r="H13005" s="1478"/>
    </row>
    <row r="13006" spans="1:8">
      <c r="A13006" s="1383"/>
      <c r="E13006" s="1478"/>
      <c r="H13006" s="1478"/>
    </row>
    <row r="13007" spans="1:8">
      <c r="A13007" s="1383"/>
      <c r="E13007" s="1478"/>
      <c r="H13007" s="1478"/>
    </row>
    <row r="13008" spans="1:8">
      <c r="A13008" s="1383"/>
      <c r="E13008" s="1478"/>
      <c r="H13008" s="1478"/>
    </row>
    <row r="13009" spans="1:8">
      <c r="A13009" s="1383"/>
      <c r="E13009" s="1478"/>
      <c r="H13009" s="1478"/>
    </row>
    <row r="13010" spans="1:8">
      <c r="A13010" s="1383"/>
      <c r="E13010" s="1478"/>
      <c r="H13010" s="1478"/>
    </row>
    <row r="13011" spans="1:8">
      <c r="A13011" s="1383"/>
      <c r="E13011" s="1478"/>
      <c r="H13011" s="1478"/>
    </row>
    <row r="13012" spans="1:8">
      <c r="A13012" s="1383"/>
      <c r="E13012" s="1478"/>
      <c r="H13012" s="1478"/>
    </row>
    <row r="13013" spans="1:8">
      <c r="A13013" s="1383"/>
      <c r="E13013" s="1478"/>
      <c r="H13013" s="1478"/>
    </row>
    <row r="13014" spans="1:8">
      <c r="A13014" s="1383"/>
      <c r="E13014" s="1478"/>
      <c r="H13014" s="1478"/>
    </row>
    <row r="13015" spans="1:8">
      <c r="A13015" s="1383"/>
      <c r="E13015" s="1478"/>
      <c r="H13015" s="1478"/>
    </row>
    <row r="13016" spans="1:8">
      <c r="A13016" s="1383"/>
      <c r="E13016" s="1478"/>
      <c r="H13016" s="1478"/>
    </row>
    <row r="13017" spans="1:8">
      <c r="A13017" s="1383"/>
      <c r="E13017" s="1478"/>
      <c r="H13017" s="1478"/>
    </row>
    <row r="13018" spans="1:8">
      <c r="A13018" s="1383"/>
      <c r="E13018" s="1478"/>
      <c r="H13018" s="1478"/>
    </row>
    <row r="13019" spans="1:8">
      <c r="A13019" s="1383"/>
      <c r="E13019" s="1478"/>
      <c r="H13019" s="1478"/>
    </row>
    <row r="13020" spans="1:8">
      <c r="A13020" s="1383"/>
      <c r="E13020" s="1478"/>
      <c r="H13020" s="1478"/>
    </row>
    <row r="13021" spans="1:8">
      <c r="A13021" s="1383"/>
      <c r="E13021" s="1478"/>
      <c r="H13021" s="1478"/>
    </row>
    <row r="13022" spans="1:8">
      <c r="A13022" s="1383"/>
      <c r="E13022" s="1478"/>
      <c r="H13022" s="1478"/>
    </row>
    <row r="13023" spans="1:8">
      <c r="A13023" s="1383"/>
      <c r="E13023" s="1478"/>
      <c r="H13023" s="1478"/>
    </row>
    <row r="13024" spans="1:8">
      <c r="A13024" s="1383"/>
      <c r="E13024" s="1478"/>
      <c r="H13024" s="1478"/>
    </row>
    <row r="13025" spans="1:8">
      <c r="A13025" s="1383"/>
      <c r="E13025" s="1478"/>
      <c r="H13025" s="1478"/>
    </row>
    <row r="13026" spans="1:8">
      <c r="A13026" s="1383"/>
      <c r="E13026" s="1478"/>
      <c r="H13026" s="1478"/>
    </row>
    <row r="13027" spans="1:8">
      <c r="A13027" s="1383"/>
      <c r="E13027" s="1478"/>
      <c r="H13027" s="1478"/>
    </row>
    <row r="13028" spans="1:8">
      <c r="A13028" s="1383"/>
      <c r="E13028" s="1478"/>
      <c r="H13028" s="1478"/>
    </row>
    <row r="13029" spans="1:8">
      <c r="A13029" s="1383"/>
      <c r="E13029" s="1478"/>
      <c r="H13029" s="1478"/>
    </row>
    <row r="13030" spans="1:8">
      <c r="A13030" s="1383"/>
      <c r="E13030" s="1478"/>
      <c r="H13030" s="1478"/>
    </row>
    <row r="13031" spans="1:8">
      <c r="A13031" s="1383"/>
      <c r="E13031" s="1478"/>
      <c r="H13031" s="1478"/>
    </row>
    <row r="13032" spans="1:8">
      <c r="A13032" s="1383"/>
      <c r="E13032" s="1478"/>
      <c r="H13032" s="1478"/>
    </row>
    <row r="13033" spans="1:8">
      <c r="A13033" s="1383"/>
      <c r="E13033" s="1478"/>
      <c r="H13033" s="1478"/>
    </row>
    <row r="13034" spans="1:8">
      <c r="A13034" s="1383"/>
      <c r="E13034" s="1478"/>
      <c r="H13034" s="1478"/>
    </row>
    <row r="13035" spans="1:8">
      <c r="A13035" s="1383"/>
      <c r="E13035" s="1478"/>
      <c r="H13035" s="1478"/>
    </row>
    <row r="13036" spans="1:8">
      <c r="A13036" s="1383"/>
      <c r="E13036" s="1478"/>
      <c r="H13036" s="1478"/>
    </row>
    <row r="13037" spans="1:8">
      <c r="A13037" s="1383"/>
      <c r="E13037" s="1478"/>
      <c r="H13037" s="1478"/>
    </row>
    <row r="13038" spans="1:8">
      <c r="A13038" s="1383"/>
      <c r="E13038" s="1478"/>
      <c r="H13038" s="1478"/>
    </row>
    <row r="13039" spans="1:8">
      <c r="A13039" s="1383"/>
      <c r="E13039" s="1478"/>
      <c r="H13039" s="1478"/>
    </row>
    <row r="13040" spans="1:8">
      <c r="A13040" s="1383"/>
      <c r="E13040" s="1478"/>
      <c r="H13040" s="1478"/>
    </row>
    <row r="13041" spans="1:8">
      <c r="A13041" s="1383"/>
      <c r="E13041" s="1478"/>
      <c r="H13041" s="1478"/>
    </row>
    <row r="13042" spans="1:8">
      <c r="A13042" s="1383"/>
      <c r="E13042" s="1478"/>
      <c r="H13042" s="1478"/>
    </row>
    <row r="13043" spans="1:8">
      <c r="A13043" s="1383"/>
      <c r="E13043" s="1478"/>
      <c r="H13043" s="1478"/>
    </row>
    <row r="13044" spans="1:8">
      <c r="A13044" s="1383"/>
      <c r="E13044" s="1478"/>
      <c r="H13044" s="1478"/>
    </row>
    <row r="13045" spans="1:8">
      <c r="A13045" s="1383"/>
      <c r="E13045" s="1478"/>
      <c r="H13045" s="1478"/>
    </row>
    <row r="13046" spans="1:8">
      <c r="A13046" s="1383"/>
      <c r="E13046" s="1478"/>
      <c r="H13046" s="1478"/>
    </row>
    <row r="13047" spans="1:8">
      <c r="A13047" s="1383"/>
      <c r="E13047" s="1478"/>
      <c r="H13047" s="1478"/>
    </row>
    <row r="13048" spans="1:8">
      <c r="A13048" s="1383"/>
      <c r="E13048" s="1478"/>
      <c r="H13048" s="1478"/>
    </row>
    <row r="13049" spans="1:8">
      <c r="A13049" s="1383"/>
      <c r="E13049" s="1478"/>
      <c r="H13049" s="1478"/>
    </row>
    <row r="13050" spans="1:8">
      <c r="A13050" s="1383"/>
      <c r="E13050" s="1478"/>
      <c r="H13050" s="1478"/>
    </row>
    <row r="13051" spans="1:8">
      <c r="A13051" s="1383"/>
      <c r="E13051" s="1478"/>
      <c r="H13051" s="1478"/>
    </row>
    <row r="13052" spans="1:8">
      <c r="A13052" s="1383"/>
      <c r="E13052" s="1478"/>
      <c r="H13052" s="1478"/>
    </row>
    <row r="13053" spans="1:8">
      <c r="A13053" s="1383"/>
      <c r="E13053" s="1478"/>
      <c r="H13053" s="1478"/>
    </row>
    <row r="13054" spans="1:8">
      <c r="A13054" s="1383"/>
      <c r="E13054" s="1478"/>
      <c r="H13054" s="1478"/>
    </row>
    <row r="13055" spans="1:8">
      <c r="A13055" s="1383"/>
      <c r="E13055" s="1478"/>
      <c r="H13055" s="1478"/>
    </row>
    <row r="13056" spans="1:8">
      <c r="A13056" s="1383"/>
      <c r="E13056" s="1478"/>
      <c r="H13056" s="1478"/>
    </row>
    <row r="13057" spans="1:8">
      <c r="A13057" s="1383"/>
      <c r="E13057" s="1478"/>
      <c r="H13057" s="1478"/>
    </row>
    <row r="13058" spans="1:8">
      <c r="A13058" s="1383"/>
      <c r="E13058" s="1478"/>
      <c r="H13058" s="1478"/>
    </row>
    <row r="13059" spans="1:8">
      <c r="A13059" s="1383"/>
      <c r="E13059" s="1478"/>
      <c r="H13059" s="1478"/>
    </row>
    <row r="13060" spans="1:8">
      <c r="A13060" s="1383"/>
      <c r="E13060" s="1478"/>
      <c r="H13060" s="1478"/>
    </row>
    <row r="13061" spans="1:8">
      <c r="A13061" s="1383"/>
      <c r="E13061" s="1478"/>
      <c r="H13061" s="1478"/>
    </row>
    <row r="13062" spans="1:8">
      <c r="A13062" s="1383"/>
      <c r="E13062" s="1478"/>
      <c r="H13062" s="1478"/>
    </row>
    <row r="13063" spans="1:8">
      <c r="A13063" s="1383"/>
      <c r="E13063" s="1478"/>
      <c r="H13063" s="1478"/>
    </row>
    <row r="13064" spans="1:8">
      <c r="A13064" s="1383"/>
      <c r="E13064" s="1478"/>
      <c r="H13064" s="1478"/>
    </row>
    <row r="13065" spans="1:8">
      <c r="A13065" s="1383"/>
      <c r="E13065" s="1478"/>
      <c r="H13065" s="1478"/>
    </row>
    <row r="13066" spans="1:8">
      <c r="A13066" s="1383"/>
      <c r="E13066" s="1478"/>
      <c r="H13066" s="1478"/>
    </row>
    <row r="13067" spans="1:8">
      <c r="A13067" s="1383"/>
      <c r="E13067" s="1478"/>
      <c r="H13067" s="1478"/>
    </row>
    <row r="13068" spans="1:8">
      <c r="A13068" s="1383"/>
      <c r="E13068" s="1478"/>
      <c r="H13068" s="1478"/>
    </row>
    <row r="13069" spans="1:8">
      <c r="A13069" s="1383"/>
      <c r="E13069" s="1478"/>
      <c r="H13069" s="1478"/>
    </row>
    <row r="13070" spans="1:8">
      <c r="A13070" s="1383"/>
      <c r="E13070" s="1478"/>
      <c r="H13070" s="1478"/>
    </row>
    <row r="13071" spans="1:8">
      <c r="A13071" s="1383"/>
      <c r="E13071" s="1478"/>
      <c r="H13071" s="1478"/>
    </row>
    <row r="13072" spans="1:8">
      <c r="A13072" s="1383"/>
      <c r="E13072" s="1478"/>
      <c r="H13072" s="1478"/>
    </row>
    <row r="13073" spans="1:8">
      <c r="A13073" s="1383"/>
      <c r="E13073" s="1478"/>
      <c r="H13073" s="1478"/>
    </row>
    <row r="13074" spans="1:8">
      <c r="A13074" s="1383"/>
      <c r="E13074" s="1478"/>
      <c r="H13074" s="1478"/>
    </row>
    <row r="13075" spans="1:8">
      <c r="A13075" s="1383"/>
      <c r="E13075" s="1478"/>
      <c r="H13075" s="1478"/>
    </row>
    <row r="13076" spans="1:8">
      <c r="A13076" s="1383"/>
      <c r="E13076" s="1478"/>
      <c r="H13076" s="1478"/>
    </row>
    <row r="13077" spans="1:8">
      <c r="A13077" s="1383"/>
      <c r="E13077" s="1478"/>
      <c r="H13077" s="1478"/>
    </row>
    <row r="13078" spans="1:8">
      <c r="A13078" s="1383"/>
      <c r="E13078" s="1478"/>
      <c r="H13078" s="1478"/>
    </row>
    <row r="13079" spans="1:8">
      <c r="A13079" s="1383"/>
      <c r="E13079" s="1478"/>
      <c r="H13079" s="1478"/>
    </row>
    <row r="13080" spans="1:8">
      <c r="A13080" s="1383"/>
      <c r="E13080" s="1478"/>
      <c r="H13080" s="1478"/>
    </row>
    <row r="13081" spans="1:8">
      <c r="A13081" s="1383"/>
      <c r="E13081" s="1478"/>
      <c r="H13081" s="1478"/>
    </row>
    <row r="13082" spans="1:8">
      <c r="A13082" s="1383"/>
      <c r="E13082" s="1478"/>
      <c r="H13082" s="1478"/>
    </row>
    <row r="13083" spans="1:8">
      <c r="A13083" s="1383"/>
      <c r="E13083" s="1478"/>
      <c r="H13083" s="1478"/>
    </row>
    <row r="13084" spans="1:8">
      <c r="A13084" s="1383"/>
      <c r="E13084" s="1478"/>
      <c r="H13084" s="1478"/>
    </row>
    <row r="13085" spans="1:8">
      <c r="A13085" s="1383"/>
      <c r="E13085" s="1478"/>
      <c r="H13085" s="1478"/>
    </row>
    <row r="13086" spans="1:8">
      <c r="A13086" s="1383"/>
      <c r="E13086" s="1478"/>
      <c r="H13086" s="1478"/>
    </row>
    <row r="13087" spans="1:8">
      <c r="A13087" s="1383"/>
      <c r="E13087" s="1478"/>
      <c r="H13087" s="1478"/>
    </row>
    <row r="13088" spans="1:8">
      <c r="A13088" s="1383"/>
      <c r="E13088" s="1478"/>
      <c r="H13088" s="1478"/>
    </row>
    <row r="13089" spans="1:8">
      <c r="A13089" s="1383"/>
      <c r="E13089" s="1478"/>
      <c r="H13089" s="1478"/>
    </row>
    <row r="13090" spans="1:8">
      <c r="A13090" s="1383"/>
      <c r="E13090" s="1478"/>
      <c r="H13090" s="1478"/>
    </row>
    <row r="13091" spans="1:8">
      <c r="A13091" s="1383"/>
      <c r="E13091" s="1478"/>
      <c r="H13091" s="1478"/>
    </row>
    <row r="13092" spans="1:8">
      <c r="A13092" s="1383"/>
      <c r="E13092" s="1478"/>
      <c r="H13092" s="1478"/>
    </row>
    <row r="13093" spans="1:8">
      <c r="A13093" s="1383"/>
      <c r="E13093" s="1478"/>
      <c r="H13093" s="1478"/>
    </row>
    <row r="13094" spans="1:8">
      <c r="A13094" s="1383"/>
      <c r="E13094" s="1478"/>
      <c r="H13094" s="1478"/>
    </row>
    <row r="13095" spans="1:8">
      <c r="A13095" s="1383"/>
      <c r="E13095" s="1478"/>
      <c r="H13095" s="1478"/>
    </row>
    <row r="13096" spans="1:8">
      <c r="A13096" s="1383"/>
      <c r="E13096" s="1478"/>
      <c r="H13096" s="1478"/>
    </row>
    <row r="13097" spans="1:8">
      <c r="A13097" s="1383"/>
      <c r="E13097" s="1478"/>
      <c r="H13097" s="1478"/>
    </row>
    <row r="13098" spans="1:8">
      <c r="A13098" s="1383"/>
      <c r="E13098" s="1478"/>
      <c r="H13098" s="1478"/>
    </row>
    <row r="13099" spans="1:8">
      <c r="A13099" s="1383"/>
      <c r="E13099" s="1478"/>
      <c r="H13099" s="1478"/>
    </row>
    <row r="13100" spans="1:8">
      <c r="A13100" s="1383"/>
      <c r="E13100" s="1478"/>
      <c r="H13100" s="1478"/>
    </row>
    <row r="13101" spans="1:8">
      <c r="A13101" s="1383"/>
      <c r="E13101" s="1478"/>
      <c r="H13101" s="1478"/>
    </row>
    <row r="13102" spans="1:8">
      <c r="A13102" s="1383"/>
      <c r="E13102" s="1478"/>
      <c r="H13102" s="1478"/>
    </row>
    <row r="13103" spans="1:8">
      <c r="A13103" s="1383"/>
      <c r="E13103" s="1478"/>
      <c r="H13103" s="1478"/>
    </row>
    <row r="13104" spans="1:8">
      <c r="A13104" s="1383"/>
      <c r="E13104" s="1478"/>
      <c r="H13104" s="1478"/>
    </row>
    <row r="13105" spans="1:8">
      <c r="A13105" s="1383"/>
      <c r="E13105" s="1478"/>
      <c r="H13105" s="1478"/>
    </row>
    <row r="13106" spans="1:8">
      <c r="A13106" s="1383"/>
      <c r="E13106" s="1478"/>
      <c r="H13106" s="1478"/>
    </row>
    <row r="13107" spans="1:8">
      <c r="A13107" s="1383"/>
      <c r="E13107" s="1478"/>
      <c r="H13107" s="1478"/>
    </row>
    <row r="13108" spans="1:8">
      <c r="A13108" s="1383"/>
      <c r="E13108" s="1478"/>
      <c r="H13108" s="1478"/>
    </row>
    <row r="13109" spans="1:8">
      <c r="A13109" s="1383"/>
      <c r="E13109" s="1478"/>
      <c r="H13109" s="1478"/>
    </row>
    <row r="13110" spans="1:8">
      <c r="A13110" s="1383"/>
      <c r="E13110" s="1478"/>
      <c r="H13110" s="1478"/>
    </row>
    <row r="13111" spans="1:8">
      <c r="A13111" s="1383"/>
      <c r="E13111" s="1478"/>
      <c r="H13111" s="1478"/>
    </row>
    <row r="13112" spans="1:8">
      <c r="A13112" s="1383"/>
      <c r="E13112" s="1478"/>
      <c r="H13112" s="1478"/>
    </row>
    <row r="13113" spans="1:8">
      <c r="A13113" s="1383"/>
      <c r="E13113" s="1478"/>
      <c r="H13113" s="1478"/>
    </row>
    <row r="13114" spans="1:8">
      <c r="A13114" s="1383"/>
      <c r="E13114" s="1478"/>
      <c r="H13114" s="1478"/>
    </row>
    <row r="13115" spans="1:8">
      <c r="A13115" s="1383"/>
      <c r="E13115" s="1478"/>
      <c r="H13115" s="1478"/>
    </row>
    <row r="13116" spans="1:8">
      <c r="A13116" s="1383"/>
      <c r="E13116" s="1478"/>
      <c r="H13116" s="1478"/>
    </row>
    <row r="13117" spans="1:8">
      <c r="A13117" s="1383"/>
      <c r="E13117" s="1478"/>
      <c r="H13117" s="1478"/>
    </row>
    <row r="13118" spans="1:8">
      <c r="A13118" s="1383"/>
      <c r="E13118" s="1478"/>
      <c r="H13118" s="1478"/>
    </row>
    <row r="13119" spans="1:8">
      <c r="A13119" s="1383"/>
      <c r="E13119" s="1478"/>
      <c r="H13119" s="1478"/>
    </row>
    <row r="13120" spans="1:8">
      <c r="A13120" s="1383"/>
      <c r="E13120" s="1478"/>
      <c r="H13120" s="1478"/>
    </row>
    <row r="13121" spans="1:8">
      <c r="A13121" s="1383"/>
      <c r="E13121" s="1478"/>
      <c r="H13121" s="1478"/>
    </row>
    <row r="13122" spans="1:8">
      <c r="A13122" s="1383"/>
      <c r="E13122" s="1478"/>
      <c r="H13122" s="1478"/>
    </row>
    <row r="13123" spans="1:8">
      <c r="A13123" s="1383"/>
      <c r="E13123" s="1478"/>
      <c r="H13123" s="1478"/>
    </row>
    <row r="13124" spans="1:8">
      <c r="A13124" s="1383"/>
      <c r="E13124" s="1478"/>
      <c r="H13124" s="1478"/>
    </row>
    <row r="13125" spans="1:8">
      <c r="A13125" s="1383"/>
      <c r="E13125" s="1478"/>
      <c r="H13125" s="1478"/>
    </row>
    <row r="13126" spans="1:8">
      <c r="A13126" s="1383"/>
      <c r="E13126" s="1478"/>
      <c r="H13126" s="1478"/>
    </row>
    <row r="13127" spans="1:8">
      <c r="A13127" s="1383"/>
      <c r="E13127" s="1478"/>
      <c r="H13127" s="1478"/>
    </row>
    <row r="13128" spans="1:8">
      <c r="A13128" s="1383"/>
      <c r="E13128" s="1478"/>
      <c r="H13128" s="1478"/>
    </row>
    <row r="13129" spans="1:8">
      <c r="A13129" s="1383"/>
      <c r="E13129" s="1478"/>
      <c r="H13129" s="1478"/>
    </row>
    <row r="13130" spans="1:8">
      <c r="A13130" s="1383"/>
      <c r="E13130" s="1478"/>
      <c r="H13130" s="1478"/>
    </row>
    <row r="13131" spans="1:8">
      <c r="A13131" s="1383"/>
      <c r="E13131" s="1478"/>
      <c r="H13131" s="1478"/>
    </row>
    <row r="13132" spans="1:8">
      <c r="A13132" s="1383"/>
      <c r="E13132" s="1478"/>
      <c r="H13132" s="1478"/>
    </row>
    <row r="13133" spans="1:8">
      <c r="A13133" s="1383"/>
      <c r="E13133" s="1478"/>
      <c r="H13133" s="1478"/>
    </row>
    <row r="13134" spans="1:8">
      <c r="A13134" s="1383"/>
      <c r="E13134" s="1478"/>
      <c r="H13134" s="1478"/>
    </row>
    <row r="13135" spans="1:8">
      <c r="A13135" s="1383"/>
      <c r="E13135" s="1478"/>
      <c r="H13135" s="1478"/>
    </row>
    <row r="13136" spans="1:8">
      <c r="A13136" s="1383"/>
      <c r="E13136" s="1478"/>
      <c r="H13136" s="1478"/>
    </row>
    <row r="13137" spans="1:8">
      <c r="A13137" s="1383"/>
      <c r="E13137" s="1478"/>
      <c r="H13137" s="1478"/>
    </row>
    <row r="13138" spans="1:8">
      <c r="A13138" s="1383"/>
      <c r="E13138" s="1478"/>
      <c r="H13138" s="1478"/>
    </row>
    <row r="13139" spans="1:8">
      <c r="A13139" s="1383"/>
      <c r="E13139" s="1478"/>
      <c r="H13139" s="1478"/>
    </row>
    <row r="13140" spans="1:8">
      <c r="A13140" s="1383"/>
      <c r="E13140" s="1478"/>
      <c r="H13140" s="1478"/>
    </row>
    <row r="13141" spans="1:8">
      <c r="A13141" s="1383"/>
      <c r="E13141" s="1478"/>
      <c r="H13141" s="1478"/>
    </row>
    <row r="13142" spans="1:8">
      <c r="A13142" s="1383"/>
      <c r="E13142" s="1478"/>
      <c r="H13142" s="1478"/>
    </row>
    <row r="13143" spans="1:8">
      <c r="A13143" s="1383"/>
      <c r="E13143" s="1478"/>
      <c r="H13143" s="1478"/>
    </row>
    <row r="13144" spans="1:8">
      <c r="A13144" s="1383"/>
      <c r="E13144" s="1478"/>
      <c r="H13144" s="1478"/>
    </row>
    <row r="13145" spans="1:8">
      <c r="A13145" s="1383"/>
      <c r="E13145" s="1478"/>
      <c r="H13145" s="1478"/>
    </row>
    <row r="13146" spans="1:8">
      <c r="A13146" s="1383"/>
      <c r="E13146" s="1478"/>
      <c r="H13146" s="1478"/>
    </row>
    <row r="13147" spans="1:8">
      <c r="A13147" s="1383"/>
      <c r="E13147" s="1478"/>
      <c r="H13147" s="1478"/>
    </row>
    <row r="13148" spans="1:8">
      <c r="A13148" s="1383"/>
      <c r="E13148" s="1478"/>
      <c r="H13148" s="1478"/>
    </row>
    <row r="13149" spans="1:8">
      <c r="A13149" s="1383"/>
      <c r="E13149" s="1478"/>
      <c r="H13149" s="1478"/>
    </row>
    <row r="13150" spans="1:8">
      <c r="A13150" s="1383"/>
      <c r="E13150" s="1478"/>
      <c r="H13150" s="1478"/>
    </row>
    <row r="13151" spans="1:8">
      <c r="A13151" s="1383"/>
      <c r="E13151" s="1478"/>
      <c r="H13151" s="1478"/>
    </row>
    <row r="13152" spans="1:8">
      <c r="A13152" s="1383"/>
      <c r="E13152" s="1478"/>
      <c r="H13152" s="1478"/>
    </row>
    <row r="13153" spans="1:8">
      <c r="A13153" s="1383"/>
      <c r="E13153" s="1478"/>
      <c r="H13153" s="1478"/>
    </row>
    <row r="13154" spans="1:8">
      <c r="A13154" s="1383"/>
      <c r="E13154" s="1478"/>
      <c r="H13154" s="1478"/>
    </row>
    <row r="13155" spans="1:8">
      <c r="A13155" s="1383"/>
      <c r="E13155" s="1478"/>
      <c r="H13155" s="1478"/>
    </row>
    <row r="13156" spans="1:8">
      <c r="A13156" s="1383"/>
      <c r="E13156" s="1478"/>
      <c r="H13156" s="1478"/>
    </row>
    <row r="13157" spans="1:8">
      <c r="A13157" s="1383"/>
      <c r="E13157" s="1478"/>
      <c r="H13157" s="1478"/>
    </row>
    <row r="13158" spans="1:8">
      <c r="A13158" s="1383"/>
      <c r="E13158" s="1478"/>
      <c r="H13158" s="1478"/>
    </row>
    <row r="13159" spans="1:8">
      <c r="A13159" s="1383"/>
      <c r="E13159" s="1478"/>
      <c r="H13159" s="1478"/>
    </row>
    <row r="13160" spans="1:8">
      <c r="A13160" s="1383"/>
      <c r="E13160" s="1478"/>
      <c r="H13160" s="1478"/>
    </row>
    <row r="13161" spans="1:8">
      <c r="A13161" s="1383"/>
      <c r="E13161" s="1478"/>
      <c r="H13161" s="1478"/>
    </row>
    <row r="13162" spans="1:8">
      <c r="A13162" s="1383"/>
      <c r="E13162" s="1478"/>
      <c r="H13162" s="1478"/>
    </row>
    <row r="13163" spans="1:8">
      <c r="A13163" s="1383"/>
      <c r="E13163" s="1478"/>
      <c r="H13163" s="1478"/>
    </row>
    <row r="13164" spans="1:8">
      <c r="A13164" s="1383"/>
      <c r="E13164" s="1478"/>
      <c r="H13164" s="1478"/>
    </row>
    <row r="13165" spans="1:8">
      <c r="A13165" s="1383"/>
      <c r="E13165" s="1478"/>
      <c r="H13165" s="1478"/>
    </row>
    <row r="13166" spans="1:8">
      <c r="A13166" s="1383"/>
      <c r="E13166" s="1478"/>
      <c r="H13166" s="1478"/>
    </row>
    <row r="13167" spans="1:8">
      <c r="A13167" s="1383"/>
      <c r="E13167" s="1478"/>
      <c r="H13167" s="1478"/>
    </row>
    <row r="13168" spans="1:8">
      <c r="A13168" s="1383"/>
      <c r="E13168" s="1478"/>
      <c r="H13168" s="1478"/>
    </row>
    <row r="13169" spans="1:8">
      <c r="A13169" s="1383"/>
      <c r="E13169" s="1478"/>
      <c r="H13169" s="1478"/>
    </row>
    <row r="13170" spans="1:8">
      <c r="A13170" s="1383"/>
      <c r="E13170" s="1478"/>
      <c r="H13170" s="1478"/>
    </row>
    <row r="13171" spans="1:8">
      <c r="A13171" s="1383"/>
      <c r="E13171" s="1478"/>
      <c r="H13171" s="1478"/>
    </row>
    <row r="13172" spans="1:8">
      <c r="A13172" s="1383"/>
      <c r="E13172" s="1478"/>
      <c r="H13172" s="1478"/>
    </row>
    <row r="13173" spans="1:8">
      <c r="A13173" s="1383"/>
      <c r="E13173" s="1478"/>
      <c r="H13173" s="1478"/>
    </row>
    <row r="13174" spans="1:8">
      <c r="A13174" s="1383"/>
      <c r="E13174" s="1478"/>
      <c r="H13174" s="1478"/>
    </row>
    <row r="13175" spans="1:8">
      <c r="A13175" s="1383"/>
      <c r="E13175" s="1478"/>
      <c r="H13175" s="1478"/>
    </row>
    <row r="13176" spans="1:8">
      <c r="A13176" s="1383"/>
      <c r="E13176" s="1478"/>
      <c r="H13176" s="1478"/>
    </row>
    <row r="13177" spans="1:8">
      <c r="A13177" s="1383"/>
      <c r="E13177" s="1478"/>
      <c r="H13177" s="1478"/>
    </row>
    <row r="13178" spans="1:8">
      <c r="A13178" s="1383"/>
      <c r="E13178" s="1478"/>
      <c r="H13178" s="1478"/>
    </row>
    <row r="13179" spans="1:8">
      <c r="A13179" s="1383"/>
      <c r="E13179" s="1478"/>
      <c r="H13179" s="1478"/>
    </row>
    <row r="13180" spans="1:8">
      <c r="A13180" s="1383"/>
      <c r="E13180" s="1478"/>
      <c r="H13180" s="1478"/>
    </row>
    <row r="13181" spans="1:8">
      <c r="A13181" s="1383"/>
      <c r="E13181" s="1478"/>
      <c r="H13181" s="1478"/>
    </row>
    <row r="13182" spans="1:8">
      <c r="A13182" s="1383"/>
      <c r="E13182" s="1478"/>
      <c r="H13182" s="1478"/>
    </row>
    <row r="13183" spans="1:8">
      <c r="A13183" s="1383"/>
      <c r="E13183" s="1478"/>
      <c r="H13183" s="1478"/>
    </row>
    <row r="13184" spans="1:8">
      <c r="A13184" s="1383"/>
      <c r="E13184" s="1478"/>
      <c r="H13184" s="1478"/>
    </row>
    <row r="13185" spans="1:8">
      <c r="A13185" s="1383"/>
      <c r="E13185" s="1478"/>
      <c r="H13185" s="1478"/>
    </row>
    <row r="13186" spans="1:8">
      <c r="A13186" s="1383"/>
      <c r="E13186" s="1478"/>
      <c r="H13186" s="1478"/>
    </row>
    <row r="13187" spans="1:8">
      <c r="A13187" s="1383"/>
      <c r="E13187" s="1478"/>
      <c r="H13187" s="1478"/>
    </row>
    <row r="13188" spans="1:8">
      <c r="A13188" s="1383"/>
      <c r="E13188" s="1478"/>
      <c r="H13188" s="1478"/>
    </row>
    <row r="13189" spans="1:8">
      <c r="A13189" s="1383"/>
      <c r="E13189" s="1478"/>
      <c r="H13189" s="1478"/>
    </row>
    <row r="13190" spans="1:8">
      <c r="A13190" s="1383"/>
      <c r="E13190" s="1478"/>
      <c r="H13190" s="1478"/>
    </row>
    <row r="13191" spans="1:8">
      <c r="A13191" s="1383"/>
      <c r="E13191" s="1478"/>
      <c r="H13191" s="1478"/>
    </row>
    <row r="13192" spans="1:8">
      <c r="A13192" s="1383"/>
      <c r="E13192" s="1478"/>
      <c r="H13192" s="1478"/>
    </row>
    <row r="13193" spans="1:8">
      <c r="A13193" s="1383"/>
      <c r="E13193" s="1478"/>
      <c r="H13193" s="1478"/>
    </row>
    <row r="13194" spans="1:8">
      <c r="A13194" s="1383"/>
      <c r="E13194" s="1478"/>
      <c r="H13194" s="1478"/>
    </row>
    <row r="13195" spans="1:8">
      <c r="A13195" s="1383"/>
      <c r="E13195" s="1478"/>
      <c r="H13195" s="1478"/>
    </row>
    <row r="13196" spans="1:8">
      <c r="A13196" s="1383"/>
      <c r="E13196" s="1478"/>
      <c r="H13196" s="1478"/>
    </row>
    <row r="13197" spans="1:8">
      <c r="A13197" s="1383"/>
      <c r="E13197" s="1478"/>
      <c r="H13197" s="1478"/>
    </row>
    <row r="13198" spans="1:8">
      <c r="A13198" s="1383"/>
      <c r="E13198" s="1478"/>
      <c r="H13198" s="1478"/>
    </row>
    <row r="13199" spans="1:8">
      <c r="A13199" s="1383"/>
      <c r="E13199" s="1478"/>
      <c r="H13199" s="1478"/>
    </row>
    <row r="13200" spans="1:8">
      <c r="A13200" s="1383"/>
      <c r="E13200" s="1478"/>
      <c r="H13200" s="1478"/>
    </row>
    <row r="13201" spans="1:8">
      <c r="A13201" s="1383"/>
      <c r="E13201" s="1478"/>
      <c r="H13201" s="1478"/>
    </row>
    <row r="13202" spans="1:8">
      <c r="A13202" s="1383"/>
      <c r="E13202" s="1478"/>
      <c r="H13202" s="1478"/>
    </row>
    <row r="13203" spans="1:8">
      <c r="A13203" s="1383"/>
      <c r="E13203" s="1478"/>
      <c r="H13203" s="1478"/>
    </row>
    <row r="13204" spans="1:8">
      <c r="A13204" s="1383"/>
      <c r="E13204" s="1478"/>
      <c r="H13204" s="1478"/>
    </row>
    <row r="13205" spans="1:8">
      <c r="A13205" s="1383"/>
      <c r="E13205" s="1478"/>
      <c r="H13205" s="1478"/>
    </row>
    <row r="13206" spans="1:8">
      <c r="A13206" s="1383"/>
      <c r="E13206" s="1478"/>
      <c r="H13206" s="1478"/>
    </row>
    <row r="13207" spans="1:8">
      <c r="A13207" s="1383"/>
      <c r="E13207" s="1478"/>
      <c r="H13207" s="1478"/>
    </row>
    <row r="13208" spans="1:8">
      <c r="A13208" s="1383"/>
      <c r="E13208" s="1478"/>
      <c r="H13208" s="1478"/>
    </row>
    <row r="13209" spans="1:8">
      <c r="A13209" s="1383"/>
      <c r="E13209" s="1478"/>
      <c r="H13209" s="1478"/>
    </row>
    <row r="13210" spans="1:8">
      <c r="A13210" s="1383"/>
      <c r="E13210" s="1478"/>
      <c r="H13210" s="1478"/>
    </row>
    <row r="13211" spans="1:8">
      <c r="A13211" s="1383"/>
      <c r="E13211" s="1478"/>
      <c r="H13211" s="1478"/>
    </row>
    <row r="13212" spans="1:8">
      <c r="A13212" s="1383"/>
      <c r="E13212" s="1478"/>
      <c r="H13212" s="1478"/>
    </row>
    <row r="13213" spans="1:8">
      <c r="A13213" s="1383"/>
      <c r="E13213" s="1478"/>
      <c r="H13213" s="1478"/>
    </row>
    <row r="13214" spans="1:8">
      <c r="A13214" s="1383"/>
      <c r="E13214" s="1478"/>
      <c r="H13214" s="1478"/>
    </row>
    <row r="13215" spans="1:8">
      <c r="A13215" s="1383"/>
      <c r="E13215" s="1478"/>
      <c r="H13215" s="1478"/>
    </row>
    <row r="13216" spans="1:8">
      <c r="A13216" s="1383"/>
      <c r="E13216" s="1478"/>
      <c r="H13216" s="1478"/>
    </row>
    <row r="13217" spans="1:8">
      <c r="A13217" s="1383"/>
      <c r="E13217" s="1478"/>
      <c r="H13217" s="1478"/>
    </row>
    <row r="13218" spans="1:8">
      <c r="A13218" s="1383"/>
      <c r="E13218" s="1478"/>
      <c r="H13218" s="1478"/>
    </row>
    <row r="13219" spans="1:8">
      <c r="A13219" s="1383"/>
      <c r="E13219" s="1478"/>
      <c r="H13219" s="1478"/>
    </row>
    <row r="13220" spans="1:8">
      <c r="A13220" s="1383"/>
      <c r="E13220" s="1478"/>
      <c r="H13220" s="1478"/>
    </row>
    <row r="13221" spans="1:8">
      <c r="A13221" s="1383"/>
      <c r="E13221" s="1478"/>
      <c r="H13221" s="1478"/>
    </row>
    <row r="13222" spans="1:8">
      <c r="A13222" s="1383"/>
      <c r="E13222" s="1478"/>
      <c r="H13222" s="1478"/>
    </row>
    <row r="13223" spans="1:8">
      <c r="A13223" s="1383"/>
      <c r="E13223" s="1478"/>
      <c r="H13223" s="1478"/>
    </row>
    <row r="13224" spans="1:8">
      <c r="A13224" s="1383"/>
      <c r="E13224" s="1478"/>
      <c r="H13224" s="1478"/>
    </row>
    <row r="13225" spans="1:8">
      <c r="A13225" s="1383"/>
      <c r="E13225" s="1478"/>
      <c r="H13225" s="1478"/>
    </row>
    <row r="13226" spans="1:8">
      <c r="A13226" s="1383"/>
      <c r="E13226" s="1478"/>
      <c r="H13226" s="1478"/>
    </row>
    <row r="13227" spans="1:8">
      <c r="A13227" s="1383"/>
      <c r="E13227" s="1478"/>
      <c r="H13227" s="1478"/>
    </row>
    <row r="13228" spans="1:8">
      <c r="A13228" s="1383"/>
      <c r="E13228" s="1478"/>
      <c r="H13228" s="1478"/>
    </row>
    <row r="13229" spans="1:8">
      <c r="A13229" s="1383"/>
      <c r="E13229" s="1478"/>
      <c r="H13229" s="1478"/>
    </row>
    <row r="13230" spans="1:8">
      <c r="A13230" s="1383"/>
      <c r="E13230" s="1478"/>
      <c r="H13230" s="1478"/>
    </row>
    <row r="13231" spans="1:8">
      <c r="A13231" s="1383"/>
      <c r="E13231" s="1478"/>
      <c r="H13231" s="1478"/>
    </row>
    <row r="13232" spans="1:8">
      <c r="A13232" s="1383"/>
      <c r="E13232" s="1478"/>
      <c r="H13232" s="1478"/>
    </row>
    <row r="13233" spans="1:8">
      <c r="A13233" s="1383"/>
      <c r="E13233" s="1478"/>
      <c r="H13233" s="1478"/>
    </row>
    <row r="13234" spans="1:8">
      <c r="A13234" s="1383"/>
      <c r="E13234" s="1478"/>
      <c r="H13234" s="1478"/>
    </row>
    <row r="13235" spans="1:8">
      <c r="A13235" s="1383"/>
      <c r="E13235" s="1478"/>
      <c r="H13235" s="1478"/>
    </row>
    <row r="13236" spans="1:8">
      <c r="A13236" s="1383"/>
      <c r="E13236" s="1478"/>
      <c r="H13236" s="1478"/>
    </row>
    <row r="13237" spans="1:8">
      <c r="A13237" s="1383"/>
      <c r="E13237" s="1478"/>
      <c r="H13237" s="1478"/>
    </row>
    <row r="13238" spans="1:8">
      <c r="A13238" s="1383"/>
      <c r="E13238" s="1478"/>
      <c r="H13238" s="1478"/>
    </row>
    <row r="13239" spans="1:8">
      <c r="A13239" s="1383"/>
      <c r="E13239" s="1478"/>
      <c r="H13239" s="1478"/>
    </row>
    <row r="13240" spans="1:8">
      <c r="A13240" s="1383"/>
      <c r="E13240" s="1478"/>
      <c r="H13240" s="1478"/>
    </row>
    <row r="13241" spans="1:8">
      <c r="A13241" s="1383"/>
      <c r="E13241" s="1478"/>
      <c r="H13241" s="1478"/>
    </row>
    <row r="13242" spans="1:8">
      <c r="A13242" s="1383"/>
      <c r="E13242" s="1478"/>
      <c r="H13242" s="1478"/>
    </row>
    <row r="13243" spans="1:8">
      <c r="A13243" s="1383"/>
      <c r="E13243" s="1478"/>
      <c r="H13243" s="1478"/>
    </row>
    <row r="13244" spans="1:8">
      <c r="A13244" s="1383"/>
      <c r="E13244" s="1478"/>
      <c r="H13244" s="1478"/>
    </row>
    <row r="13245" spans="1:8">
      <c r="A13245" s="1383"/>
      <c r="E13245" s="1478"/>
      <c r="H13245" s="1478"/>
    </row>
    <row r="13246" spans="1:8">
      <c r="A13246" s="1383"/>
      <c r="E13246" s="1478"/>
      <c r="H13246" s="1478"/>
    </row>
    <row r="13247" spans="1:8">
      <c r="A13247" s="1383"/>
      <c r="E13247" s="1478"/>
      <c r="H13247" s="1478"/>
    </row>
    <row r="13248" spans="1:8">
      <c r="A13248" s="1383"/>
      <c r="E13248" s="1478"/>
      <c r="H13248" s="1478"/>
    </row>
    <row r="13249" spans="1:8">
      <c r="A13249" s="1383"/>
      <c r="E13249" s="1478"/>
      <c r="H13249" s="1478"/>
    </row>
    <row r="13250" spans="1:8">
      <c r="A13250" s="1383"/>
      <c r="E13250" s="1478"/>
      <c r="H13250" s="1478"/>
    </row>
    <row r="13251" spans="1:8">
      <c r="A13251" s="1383"/>
      <c r="E13251" s="1478"/>
      <c r="H13251" s="1478"/>
    </row>
    <row r="13252" spans="1:8">
      <c r="A13252" s="1383"/>
      <c r="E13252" s="1478"/>
      <c r="H13252" s="1478"/>
    </row>
    <row r="13253" spans="1:8">
      <c r="A13253" s="1383"/>
      <c r="E13253" s="1478"/>
      <c r="H13253" s="1478"/>
    </row>
    <row r="13254" spans="1:8">
      <c r="A13254" s="1383"/>
      <c r="E13254" s="1478"/>
      <c r="H13254" s="1478"/>
    </row>
    <row r="13255" spans="1:8">
      <c r="A13255" s="1383"/>
      <c r="E13255" s="1478"/>
      <c r="H13255" s="1478"/>
    </row>
    <row r="13256" spans="1:8">
      <c r="A13256" s="1383"/>
      <c r="E13256" s="1478"/>
      <c r="H13256" s="1478"/>
    </row>
    <row r="13257" spans="1:8">
      <c r="A13257" s="1383"/>
      <c r="E13257" s="1478"/>
      <c r="H13257" s="1478"/>
    </row>
    <row r="13258" spans="1:8">
      <c r="A13258" s="1383"/>
      <c r="E13258" s="1478"/>
      <c r="H13258" s="1478"/>
    </row>
    <row r="13259" spans="1:8">
      <c r="A13259" s="1383"/>
      <c r="E13259" s="1478"/>
      <c r="H13259" s="1478"/>
    </row>
    <row r="13260" spans="1:8">
      <c r="A13260" s="1383"/>
      <c r="E13260" s="1478"/>
      <c r="H13260" s="1478"/>
    </row>
    <row r="13261" spans="1:8">
      <c r="A13261" s="1383"/>
      <c r="E13261" s="1478"/>
      <c r="H13261" s="1478"/>
    </row>
    <row r="13262" spans="1:8">
      <c r="A13262" s="1383"/>
      <c r="E13262" s="1478"/>
      <c r="H13262" s="1478"/>
    </row>
    <row r="13263" spans="1:8">
      <c r="A13263" s="1383"/>
      <c r="E13263" s="1478"/>
      <c r="H13263" s="1478"/>
    </row>
    <row r="13264" spans="1:8">
      <c r="A13264" s="1383"/>
      <c r="E13264" s="1478"/>
      <c r="H13264" s="1478"/>
    </row>
    <row r="13265" spans="1:8">
      <c r="A13265" s="1383"/>
      <c r="E13265" s="1478"/>
      <c r="H13265" s="1478"/>
    </row>
    <row r="13266" spans="1:8">
      <c r="A13266" s="1383"/>
      <c r="E13266" s="1478"/>
      <c r="H13266" s="1478"/>
    </row>
    <row r="13267" spans="1:8">
      <c r="A13267" s="1383"/>
      <c r="E13267" s="1478"/>
      <c r="H13267" s="1478"/>
    </row>
    <row r="13268" spans="1:8">
      <c r="A13268" s="1383"/>
      <c r="E13268" s="1478"/>
      <c r="H13268" s="1478"/>
    </row>
    <row r="13269" spans="1:8">
      <c r="A13269" s="1383"/>
      <c r="E13269" s="1478"/>
      <c r="H13269" s="1478"/>
    </row>
    <row r="13270" spans="1:8">
      <c r="A13270" s="1383"/>
      <c r="E13270" s="1478"/>
      <c r="H13270" s="1478"/>
    </row>
    <row r="13271" spans="1:8">
      <c r="A13271" s="1383"/>
      <c r="E13271" s="1478"/>
      <c r="H13271" s="1478"/>
    </row>
    <row r="13272" spans="1:8">
      <c r="A13272" s="1383"/>
      <c r="E13272" s="1478"/>
      <c r="H13272" s="1478"/>
    </row>
    <row r="13273" spans="1:8">
      <c r="A13273" s="1383"/>
      <c r="E13273" s="1478"/>
      <c r="H13273" s="1478"/>
    </row>
    <row r="13274" spans="1:8">
      <c r="A13274" s="1383"/>
      <c r="E13274" s="1478"/>
      <c r="H13274" s="1478"/>
    </row>
    <row r="13275" spans="1:8">
      <c r="A13275" s="1383"/>
      <c r="E13275" s="1478"/>
      <c r="H13275" s="1478"/>
    </row>
    <row r="13276" spans="1:8">
      <c r="A13276" s="1383"/>
      <c r="E13276" s="1478"/>
      <c r="H13276" s="1478"/>
    </row>
    <row r="13277" spans="1:8">
      <c r="A13277" s="1383"/>
      <c r="E13277" s="1478"/>
      <c r="H13277" s="1478"/>
    </row>
    <row r="13278" spans="1:8">
      <c r="A13278" s="1383"/>
      <c r="E13278" s="1478"/>
      <c r="H13278" s="1478"/>
    </row>
    <row r="13279" spans="1:8">
      <c r="A13279" s="1383"/>
      <c r="E13279" s="1478"/>
      <c r="H13279" s="1478"/>
    </row>
    <row r="13280" spans="1:8">
      <c r="A13280" s="1383"/>
      <c r="E13280" s="1478"/>
      <c r="H13280" s="1478"/>
    </row>
    <row r="13281" spans="1:8">
      <c r="A13281" s="1383"/>
      <c r="E13281" s="1478"/>
      <c r="H13281" s="1478"/>
    </row>
    <row r="13282" spans="1:8">
      <c r="A13282" s="1383"/>
      <c r="E13282" s="1478"/>
      <c r="H13282" s="1478"/>
    </row>
    <row r="13283" spans="1:8">
      <c r="A13283" s="1383"/>
      <c r="E13283" s="1478"/>
      <c r="H13283" s="1478"/>
    </row>
    <row r="13284" spans="1:8">
      <c r="A13284" s="1383"/>
      <c r="E13284" s="1478"/>
      <c r="H13284" s="1478"/>
    </row>
    <row r="13285" spans="1:8">
      <c r="A13285" s="1383"/>
      <c r="E13285" s="1478"/>
      <c r="H13285" s="1478"/>
    </row>
    <row r="13286" spans="1:8">
      <c r="A13286" s="1383"/>
      <c r="E13286" s="1478"/>
      <c r="H13286" s="1478"/>
    </row>
    <row r="13287" spans="1:8">
      <c r="A13287" s="1383"/>
      <c r="E13287" s="1478"/>
      <c r="H13287" s="1478"/>
    </row>
    <row r="13288" spans="1:8">
      <c r="A13288" s="1383"/>
      <c r="E13288" s="1478"/>
      <c r="H13288" s="1478"/>
    </row>
    <row r="13289" spans="1:8">
      <c r="A13289" s="1383"/>
      <c r="E13289" s="1478"/>
      <c r="H13289" s="1478"/>
    </row>
    <row r="13290" spans="1:8">
      <c r="A13290" s="1383"/>
      <c r="E13290" s="1478"/>
      <c r="H13290" s="1478"/>
    </row>
    <row r="13291" spans="1:8">
      <c r="A13291" s="1383"/>
      <c r="E13291" s="1478"/>
      <c r="H13291" s="1478"/>
    </row>
    <row r="13292" spans="1:8">
      <c r="A13292" s="1383"/>
      <c r="E13292" s="1478"/>
      <c r="H13292" s="1478"/>
    </row>
    <row r="13293" spans="1:8">
      <c r="A13293" s="1383"/>
      <c r="E13293" s="1478"/>
      <c r="H13293" s="1478"/>
    </row>
    <row r="13294" spans="1:8">
      <c r="A13294" s="1383"/>
      <c r="E13294" s="1478"/>
      <c r="H13294" s="1478"/>
    </row>
    <row r="13295" spans="1:8">
      <c r="A13295" s="1383"/>
      <c r="E13295" s="1478"/>
      <c r="H13295" s="1478"/>
    </row>
    <row r="13296" spans="1:8">
      <c r="A13296" s="1383"/>
      <c r="E13296" s="1478"/>
      <c r="H13296" s="1478"/>
    </row>
    <row r="13297" spans="1:8">
      <c r="A13297" s="1383"/>
      <c r="E13297" s="1478"/>
      <c r="H13297" s="1478"/>
    </row>
    <row r="13298" spans="1:8">
      <c r="A13298" s="1383"/>
      <c r="E13298" s="1478"/>
      <c r="H13298" s="1478"/>
    </row>
    <row r="13299" spans="1:8">
      <c r="A13299" s="1383"/>
      <c r="E13299" s="1478"/>
      <c r="H13299" s="1478"/>
    </row>
    <row r="13300" spans="1:8">
      <c r="A13300" s="1383"/>
      <c r="E13300" s="1478"/>
      <c r="H13300" s="1478"/>
    </row>
    <row r="13301" spans="1:8">
      <c r="A13301" s="1383"/>
      <c r="E13301" s="1478"/>
      <c r="H13301" s="1478"/>
    </row>
    <row r="13302" spans="1:8">
      <c r="A13302" s="1383"/>
      <c r="E13302" s="1478"/>
      <c r="H13302" s="1478"/>
    </row>
    <row r="13303" spans="1:8">
      <c r="A13303" s="1383"/>
      <c r="E13303" s="1478"/>
      <c r="H13303" s="1478"/>
    </row>
    <row r="13304" spans="1:8">
      <c r="A13304" s="1383"/>
      <c r="E13304" s="1478"/>
      <c r="H13304" s="1478"/>
    </row>
    <row r="13305" spans="1:8">
      <c r="A13305" s="1383"/>
      <c r="E13305" s="1478"/>
      <c r="H13305" s="1478"/>
    </row>
    <row r="13306" spans="1:8">
      <c r="A13306" s="1383"/>
      <c r="E13306" s="1478"/>
      <c r="H13306" s="1478"/>
    </row>
    <row r="13307" spans="1:8">
      <c r="A13307" s="1383"/>
      <c r="E13307" s="1478"/>
      <c r="H13307" s="1478"/>
    </row>
    <row r="13308" spans="1:8">
      <c r="A13308" s="1383"/>
      <c r="E13308" s="1478"/>
      <c r="H13308" s="1478"/>
    </row>
    <row r="13309" spans="1:8">
      <c r="A13309" s="1383"/>
      <c r="E13309" s="1478"/>
      <c r="H13309" s="1478"/>
    </row>
    <row r="13310" spans="1:8">
      <c r="A13310" s="1383"/>
      <c r="E13310" s="1478"/>
      <c r="H13310" s="1478"/>
    </row>
    <row r="13311" spans="1:8">
      <c r="A13311" s="1383"/>
      <c r="E13311" s="1478"/>
      <c r="H13311" s="1478"/>
    </row>
    <row r="13312" spans="1:8">
      <c r="A13312" s="1383"/>
      <c r="E13312" s="1478"/>
      <c r="H13312" s="1478"/>
    </row>
    <row r="13313" spans="1:8">
      <c r="A13313" s="1383"/>
      <c r="E13313" s="1478"/>
      <c r="H13313" s="1478"/>
    </row>
    <row r="13314" spans="1:8">
      <c r="A13314" s="1383"/>
      <c r="E13314" s="1478"/>
      <c r="H13314" s="1478"/>
    </row>
    <row r="13315" spans="1:8">
      <c r="A13315" s="1383"/>
      <c r="E13315" s="1478"/>
      <c r="H13315" s="1478"/>
    </row>
    <row r="13316" spans="1:8">
      <c r="A13316" s="1383"/>
      <c r="E13316" s="1478"/>
      <c r="H13316" s="1478"/>
    </row>
    <row r="13317" spans="1:8">
      <c r="A13317" s="1383"/>
      <c r="E13317" s="1478"/>
      <c r="H13317" s="1478"/>
    </row>
    <row r="13318" spans="1:8">
      <c r="A13318" s="1383"/>
      <c r="E13318" s="1478"/>
      <c r="H13318" s="1478"/>
    </row>
    <row r="13319" spans="1:8">
      <c r="A13319" s="1383"/>
      <c r="E13319" s="1478"/>
      <c r="H13319" s="1478"/>
    </row>
    <row r="13320" spans="1:8">
      <c r="A13320" s="1383"/>
      <c r="E13320" s="1478"/>
      <c r="H13320" s="1478"/>
    </row>
    <row r="13321" spans="1:8">
      <c r="A13321" s="1383"/>
      <c r="E13321" s="1478"/>
      <c r="H13321" s="1478"/>
    </row>
    <row r="13322" spans="1:8">
      <c r="A13322" s="1383"/>
      <c r="E13322" s="1478"/>
      <c r="H13322" s="1478"/>
    </row>
    <row r="13323" spans="1:8">
      <c r="A13323" s="1383"/>
      <c r="E13323" s="1478"/>
      <c r="H13323" s="1478"/>
    </row>
    <row r="13324" spans="1:8">
      <c r="A13324" s="1383"/>
      <c r="E13324" s="1478"/>
      <c r="H13324" s="1478"/>
    </row>
    <row r="13325" spans="1:8">
      <c r="A13325" s="1383"/>
      <c r="E13325" s="1478"/>
      <c r="H13325" s="1478"/>
    </row>
    <row r="13326" spans="1:8">
      <c r="A13326" s="1383"/>
      <c r="E13326" s="1478"/>
      <c r="H13326" s="1478"/>
    </row>
    <row r="13327" spans="1:8">
      <c r="A13327" s="1383"/>
      <c r="E13327" s="1478"/>
      <c r="H13327" s="1478"/>
    </row>
    <row r="13328" spans="1:8">
      <c r="A13328" s="1383"/>
      <c r="E13328" s="1478"/>
      <c r="H13328" s="1478"/>
    </row>
    <row r="13329" spans="1:8">
      <c r="A13329" s="1383"/>
      <c r="E13329" s="1478"/>
      <c r="H13329" s="1478"/>
    </row>
    <row r="13330" spans="1:8">
      <c r="A13330" s="1383"/>
      <c r="E13330" s="1478"/>
      <c r="H13330" s="1478"/>
    </row>
    <row r="13331" spans="1:8">
      <c r="A13331" s="1383"/>
      <c r="E13331" s="1478"/>
      <c r="H13331" s="1478"/>
    </row>
    <row r="13332" spans="1:8">
      <c r="A13332" s="1383"/>
      <c r="E13332" s="1478"/>
      <c r="H13332" s="1478"/>
    </row>
    <row r="13333" spans="1:8">
      <c r="A13333" s="1383"/>
      <c r="E13333" s="1478"/>
      <c r="H13333" s="1478"/>
    </row>
    <row r="13334" spans="1:8">
      <c r="A13334" s="1383"/>
      <c r="E13334" s="1478"/>
      <c r="H13334" s="1478"/>
    </row>
    <row r="13335" spans="1:8">
      <c r="A13335" s="1383"/>
      <c r="E13335" s="1478"/>
      <c r="H13335" s="1478"/>
    </row>
    <row r="13336" spans="1:8">
      <c r="A13336" s="1383"/>
      <c r="E13336" s="1478"/>
      <c r="H13336" s="1478"/>
    </row>
    <row r="13337" spans="1:8">
      <c r="A13337" s="1383"/>
      <c r="E13337" s="1478"/>
      <c r="H13337" s="1478"/>
    </row>
    <row r="13338" spans="1:8">
      <c r="A13338" s="1383"/>
      <c r="E13338" s="1478"/>
      <c r="H13338" s="1478"/>
    </row>
    <row r="13339" spans="1:8">
      <c r="A13339" s="1383"/>
      <c r="E13339" s="1478"/>
      <c r="H13339" s="1478"/>
    </row>
    <row r="13340" spans="1:8">
      <c r="A13340" s="1383"/>
      <c r="E13340" s="1478"/>
      <c r="H13340" s="1478"/>
    </row>
    <row r="13341" spans="1:8">
      <c r="A13341" s="1383"/>
      <c r="E13341" s="1478"/>
      <c r="H13341" s="1478"/>
    </row>
    <row r="13342" spans="1:8">
      <c r="A13342" s="1383"/>
      <c r="E13342" s="1478"/>
      <c r="H13342" s="1478"/>
    </row>
    <row r="13343" spans="1:8">
      <c r="A13343" s="1383"/>
      <c r="E13343" s="1478"/>
      <c r="H13343" s="1478"/>
    </row>
    <row r="13344" spans="1:8">
      <c r="A13344" s="1383"/>
      <c r="E13344" s="1478"/>
      <c r="H13344" s="1478"/>
    </row>
    <row r="13345" spans="1:8">
      <c r="A13345" s="1383"/>
      <c r="E13345" s="1478"/>
      <c r="H13345" s="1478"/>
    </row>
    <row r="13346" spans="1:8">
      <c r="A13346" s="1383"/>
      <c r="E13346" s="1478"/>
      <c r="H13346" s="1478"/>
    </row>
    <row r="13347" spans="1:8">
      <c r="A13347" s="1383"/>
      <c r="E13347" s="1478"/>
      <c r="H13347" s="1478"/>
    </row>
    <row r="13348" spans="1:8">
      <c r="A13348" s="1383"/>
      <c r="E13348" s="1478"/>
      <c r="H13348" s="1478"/>
    </row>
    <row r="13349" spans="1:8">
      <c r="A13349" s="1383"/>
      <c r="E13349" s="1478"/>
      <c r="H13349" s="1478"/>
    </row>
    <row r="13350" spans="1:8">
      <c r="A13350" s="1383"/>
      <c r="E13350" s="1478"/>
      <c r="H13350" s="1478"/>
    </row>
    <row r="13351" spans="1:8">
      <c r="A13351" s="1383"/>
      <c r="E13351" s="1478"/>
      <c r="H13351" s="1478"/>
    </row>
    <row r="13352" spans="1:8">
      <c r="A13352" s="1383"/>
      <c r="E13352" s="1478"/>
      <c r="H13352" s="1478"/>
    </row>
    <row r="13353" spans="1:8">
      <c r="A13353" s="1383"/>
      <c r="E13353" s="1478"/>
      <c r="H13353" s="1478"/>
    </row>
    <row r="13354" spans="1:8">
      <c r="A13354" s="1383"/>
      <c r="E13354" s="1478"/>
      <c r="H13354" s="1478"/>
    </row>
    <row r="13355" spans="1:8">
      <c r="A13355" s="1383"/>
      <c r="E13355" s="1478"/>
      <c r="H13355" s="1478"/>
    </row>
    <row r="13356" spans="1:8">
      <c r="A13356" s="1383"/>
      <c r="E13356" s="1478"/>
      <c r="H13356" s="1478"/>
    </row>
    <row r="13357" spans="1:8">
      <c r="A13357" s="1383"/>
      <c r="E13357" s="1478"/>
      <c r="H13357" s="1478"/>
    </row>
    <row r="13358" spans="1:8">
      <c r="A13358" s="1383"/>
      <c r="E13358" s="1478"/>
      <c r="H13358" s="1478"/>
    </row>
    <row r="13359" spans="1:8">
      <c r="A13359" s="1383"/>
      <c r="E13359" s="1478"/>
      <c r="H13359" s="1478"/>
    </row>
    <row r="13360" spans="1:8">
      <c r="A13360" s="1383"/>
      <c r="E13360" s="1478"/>
      <c r="H13360" s="1478"/>
    </row>
    <row r="13361" spans="1:8">
      <c r="A13361" s="1383"/>
      <c r="E13361" s="1478"/>
      <c r="H13361" s="1478"/>
    </row>
    <row r="13362" spans="1:8">
      <c r="A13362" s="1383"/>
      <c r="E13362" s="1478"/>
      <c r="H13362" s="1478"/>
    </row>
    <row r="13363" spans="1:8">
      <c r="A13363" s="1383"/>
      <c r="E13363" s="1478"/>
      <c r="H13363" s="1478"/>
    </row>
    <row r="13364" spans="1:8">
      <c r="A13364" s="1383"/>
      <c r="E13364" s="1478"/>
      <c r="H13364" s="1478"/>
    </row>
    <row r="13365" spans="1:8">
      <c r="A13365" s="1383"/>
      <c r="E13365" s="1478"/>
      <c r="H13365" s="1478"/>
    </row>
    <row r="13366" spans="1:8">
      <c r="A13366" s="1383"/>
      <c r="E13366" s="1478"/>
      <c r="H13366" s="1478"/>
    </row>
    <row r="13367" spans="1:8">
      <c r="A13367" s="1383"/>
      <c r="E13367" s="1478"/>
      <c r="H13367" s="1478"/>
    </row>
    <row r="13368" spans="1:8">
      <c r="A13368" s="1383"/>
      <c r="E13368" s="1478"/>
      <c r="H13368" s="1478"/>
    </row>
    <row r="13369" spans="1:8">
      <c r="A13369" s="1383"/>
      <c r="E13369" s="1478"/>
      <c r="H13369" s="1478"/>
    </row>
    <row r="13370" spans="1:8">
      <c r="A13370" s="1383"/>
      <c r="E13370" s="1478"/>
      <c r="H13370" s="1478"/>
    </row>
    <row r="13371" spans="1:8">
      <c r="A13371" s="1383"/>
      <c r="E13371" s="1478"/>
      <c r="H13371" s="1478"/>
    </row>
    <row r="13372" spans="1:8">
      <c r="A13372" s="1383"/>
      <c r="E13372" s="1478"/>
      <c r="H13372" s="1478"/>
    </row>
    <row r="13373" spans="1:8">
      <c r="A13373" s="1383"/>
      <c r="E13373" s="1478"/>
      <c r="H13373" s="1478"/>
    </row>
    <row r="13374" spans="1:8">
      <c r="A13374" s="1383"/>
      <c r="E13374" s="1478"/>
      <c r="H13374" s="1478"/>
    </row>
    <row r="13375" spans="1:8">
      <c r="A13375" s="1383"/>
      <c r="E13375" s="1478"/>
      <c r="H13375" s="1478"/>
    </row>
    <row r="13376" spans="1:8">
      <c r="A13376" s="1383"/>
      <c r="E13376" s="1478"/>
      <c r="H13376" s="1478"/>
    </row>
    <row r="13377" spans="1:8">
      <c r="A13377" s="1383"/>
      <c r="E13377" s="1478"/>
      <c r="H13377" s="1478"/>
    </row>
    <row r="13378" spans="1:8">
      <c r="A13378" s="1383"/>
      <c r="E13378" s="1478"/>
      <c r="H13378" s="1478"/>
    </row>
    <row r="13379" spans="1:8">
      <c r="A13379" s="1383"/>
      <c r="E13379" s="1478"/>
      <c r="H13379" s="1478"/>
    </row>
    <row r="13380" spans="1:8">
      <c r="A13380" s="1383"/>
      <c r="E13380" s="1478"/>
      <c r="H13380" s="1478"/>
    </row>
    <row r="13381" spans="1:8">
      <c r="A13381" s="1383"/>
      <c r="E13381" s="1478"/>
      <c r="H13381" s="1478"/>
    </row>
    <row r="13382" spans="1:8">
      <c r="A13382" s="1383"/>
      <c r="E13382" s="1478"/>
      <c r="H13382" s="1478"/>
    </row>
    <row r="13383" spans="1:8">
      <c r="A13383" s="1383"/>
      <c r="E13383" s="1478"/>
      <c r="H13383" s="1478"/>
    </row>
    <row r="13384" spans="1:8">
      <c r="A13384" s="1383"/>
      <c r="E13384" s="1478"/>
      <c r="H13384" s="1478"/>
    </row>
    <row r="13385" spans="1:8">
      <c r="A13385" s="1383"/>
      <c r="E13385" s="1478"/>
      <c r="H13385" s="1478"/>
    </row>
    <row r="13386" spans="1:8">
      <c r="A13386" s="1383"/>
      <c r="E13386" s="1478"/>
      <c r="H13386" s="1478"/>
    </row>
    <row r="13387" spans="1:8">
      <c r="A13387" s="1383"/>
      <c r="E13387" s="1478"/>
      <c r="H13387" s="1478"/>
    </row>
    <row r="13388" spans="1:8">
      <c r="A13388" s="1383"/>
      <c r="E13388" s="1478"/>
      <c r="H13388" s="1478"/>
    </row>
    <row r="13389" spans="1:8">
      <c r="A13389" s="1383"/>
      <c r="E13389" s="1478"/>
      <c r="H13389" s="1478"/>
    </row>
    <row r="13390" spans="1:8">
      <c r="A13390" s="1383"/>
      <c r="E13390" s="1478"/>
      <c r="H13390" s="1478"/>
    </row>
    <row r="13391" spans="1:8">
      <c r="A13391" s="1383"/>
      <c r="E13391" s="1478"/>
      <c r="H13391" s="1478"/>
    </row>
    <row r="13392" spans="1:8">
      <c r="A13392" s="1383"/>
      <c r="E13392" s="1478"/>
      <c r="H13392" s="1478"/>
    </row>
    <row r="13393" spans="1:8">
      <c r="A13393" s="1383"/>
      <c r="E13393" s="1478"/>
      <c r="H13393" s="1478"/>
    </row>
    <row r="13394" spans="1:8">
      <c r="A13394" s="1383"/>
      <c r="E13394" s="1478"/>
      <c r="H13394" s="1478"/>
    </row>
    <row r="13395" spans="1:8">
      <c r="A13395" s="1383"/>
      <c r="E13395" s="1478"/>
      <c r="H13395" s="1478"/>
    </row>
    <row r="13396" spans="1:8">
      <c r="A13396" s="1383"/>
      <c r="E13396" s="1478"/>
      <c r="H13396" s="1478"/>
    </row>
    <row r="13397" spans="1:8">
      <c r="A13397" s="1383"/>
      <c r="E13397" s="1478"/>
      <c r="H13397" s="1478"/>
    </row>
    <row r="13398" spans="1:8">
      <c r="A13398" s="1383"/>
      <c r="E13398" s="1478"/>
      <c r="H13398" s="1478"/>
    </row>
    <row r="13399" spans="1:8">
      <c r="A13399" s="1383"/>
      <c r="E13399" s="1478"/>
      <c r="H13399" s="1478"/>
    </row>
    <row r="13400" spans="1:8">
      <c r="A13400" s="1383"/>
      <c r="E13400" s="1478"/>
      <c r="H13400" s="1478"/>
    </row>
    <row r="13401" spans="1:8">
      <c r="A13401" s="1383"/>
      <c r="E13401" s="1478"/>
      <c r="H13401" s="1478"/>
    </row>
    <row r="13402" spans="1:8">
      <c r="A13402" s="1383"/>
      <c r="E13402" s="1478"/>
      <c r="H13402" s="1478"/>
    </row>
    <row r="13403" spans="1:8">
      <c r="A13403" s="1383"/>
      <c r="E13403" s="1478"/>
      <c r="H13403" s="1478"/>
    </row>
    <row r="13404" spans="1:8">
      <c r="A13404" s="1383"/>
      <c r="E13404" s="1478"/>
      <c r="H13404" s="1478"/>
    </row>
    <row r="13405" spans="1:8">
      <c r="A13405" s="1383"/>
      <c r="E13405" s="1478"/>
      <c r="H13405" s="1478"/>
    </row>
    <row r="13406" spans="1:8">
      <c r="A13406" s="1383"/>
      <c r="E13406" s="1478"/>
      <c r="H13406" s="1478"/>
    </row>
    <row r="13407" spans="1:8">
      <c r="A13407" s="1383"/>
      <c r="E13407" s="1478"/>
      <c r="H13407" s="1478"/>
    </row>
    <row r="13408" spans="1:8">
      <c r="A13408" s="1383"/>
      <c r="E13408" s="1478"/>
      <c r="H13408" s="1478"/>
    </row>
    <row r="13409" spans="1:8">
      <c r="A13409" s="1383"/>
      <c r="E13409" s="1478"/>
      <c r="H13409" s="1478"/>
    </row>
    <row r="13410" spans="1:8">
      <c r="A13410" s="1383"/>
      <c r="E13410" s="1478"/>
      <c r="H13410" s="1478"/>
    </row>
    <row r="13411" spans="1:8">
      <c r="A13411" s="1383"/>
      <c r="E13411" s="1478"/>
      <c r="H13411" s="1478"/>
    </row>
    <row r="13412" spans="1:8">
      <c r="A13412" s="1383"/>
      <c r="E13412" s="1478"/>
      <c r="H13412" s="1478"/>
    </row>
    <row r="13413" spans="1:8">
      <c r="A13413" s="1383"/>
      <c r="E13413" s="1478"/>
      <c r="H13413" s="1478"/>
    </row>
    <row r="13414" spans="1:8">
      <c r="A13414" s="1383"/>
      <c r="E13414" s="1478"/>
      <c r="H13414" s="1478"/>
    </row>
    <row r="13415" spans="1:8">
      <c r="A13415" s="1383"/>
      <c r="E13415" s="1478"/>
      <c r="H13415" s="1478"/>
    </row>
    <row r="13416" spans="1:8">
      <c r="A13416" s="1383"/>
      <c r="E13416" s="1478"/>
      <c r="H13416" s="1478"/>
    </row>
    <row r="13417" spans="1:8">
      <c r="A13417" s="1383"/>
      <c r="E13417" s="1478"/>
      <c r="H13417" s="1478"/>
    </row>
    <row r="13418" spans="1:8">
      <c r="A13418" s="1383"/>
      <c r="E13418" s="1478"/>
      <c r="H13418" s="1478"/>
    </row>
    <row r="13419" spans="1:8">
      <c r="A13419" s="1383"/>
      <c r="E13419" s="1478"/>
      <c r="H13419" s="1478"/>
    </row>
    <row r="13420" spans="1:8">
      <c r="A13420" s="1383"/>
      <c r="E13420" s="1478"/>
      <c r="H13420" s="1478"/>
    </row>
    <row r="13421" spans="1:8">
      <c r="A13421" s="1383"/>
      <c r="E13421" s="1478"/>
      <c r="H13421" s="1478"/>
    </row>
    <row r="13422" spans="1:8">
      <c r="A13422" s="1383"/>
      <c r="E13422" s="1478"/>
      <c r="H13422" s="1478"/>
    </row>
    <row r="13423" spans="1:8">
      <c r="A13423" s="1383"/>
      <c r="E13423" s="1478"/>
      <c r="H13423" s="1478"/>
    </row>
    <row r="13424" spans="1:8">
      <c r="A13424" s="1383"/>
      <c r="E13424" s="1478"/>
      <c r="H13424" s="1478"/>
    </row>
    <row r="13425" spans="1:8">
      <c r="A13425" s="1383"/>
      <c r="E13425" s="1478"/>
      <c r="H13425" s="1478"/>
    </row>
    <row r="13426" spans="1:8">
      <c r="A13426" s="1383"/>
      <c r="E13426" s="1478"/>
      <c r="H13426" s="1478"/>
    </row>
    <row r="13427" spans="1:8">
      <c r="A13427" s="1383"/>
      <c r="E13427" s="1478"/>
      <c r="H13427" s="1478"/>
    </row>
    <row r="13428" spans="1:8">
      <c r="A13428" s="1383"/>
      <c r="E13428" s="1478"/>
      <c r="H13428" s="1478"/>
    </row>
    <row r="13429" spans="1:8">
      <c r="A13429" s="1383"/>
      <c r="E13429" s="1478"/>
      <c r="H13429" s="1478"/>
    </row>
    <row r="13430" spans="1:8">
      <c r="A13430" s="1383"/>
      <c r="E13430" s="1478"/>
      <c r="H13430" s="1478"/>
    </row>
    <row r="13431" spans="1:8">
      <c r="A13431" s="1383"/>
      <c r="E13431" s="1478"/>
      <c r="H13431" s="1478"/>
    </row>
    <row r="13432" spans="1:8">
      <c r="A13432" s="1383"/>
      <c r="E13432" s="1478"/>
      <c r="H13432" s="1478"/>
    </row>
    <row r="13433" spans="1:8">
      <c r="A13433" s="1383"/>
      <c r="E13433" s="1478"/>
      <c r="H13433" s="1478"/>
    </row>
    <row r="13434" spans="1:8">
      <c r="A13434" s="1383"/>
      <c r="E13434" s="1478"/>
      <c r="H13434" s="1478"/>
    </row>
    <row r="13435" spans="1:8">
      <c r="A13435" s="1383"/>
      <c r="E13435" s="1478"/>
      <c r="H13435" s="1478"/>
    </row>
    <row r="13436" spans="1:8">
      <c r="A13436" s="1383"/>
      <c r="E13436" s="1478"/>
      <c r="H13436" s="1478"/>
    </row>
    <row r="13437" spans="1:8">
      <c r="A13437" s="1383"/>
      <c r="E13437" s="1478"/>
      <c r="H13437" s="1478"/>
    </row>
    <row r="13438" spans="1:8">
      <c r="A13438" s="1383"/>
      <c r="E13438" s="1478"/>
      <c r="H13438" s="1478"/>
    </row>
    <row r="13439" spans="1:8">
      <c r="A13439" s="1383"/>
      <c r="E13439" s="1478"/>
      <c r="H13439" s="1478"/>
    </row>
    <row r="13440" spans="1:8">
      <c r="A13440" s="1383"/>
      <c r="E13440" s="1478"/>
      <c r="H13440" s="1478"/>
    </row>
    <row r="13441" spans="1:8">
      <c r="A13441" s="1383"/>
      <c r="E13441" s="1478"/>
      <c r="H13441" s="1478"/>
    </row>
    <row r="13442" spans="1:8">
      <c r="A13442" s="1383"/>
      <c r="E13442" s="1478"/>
      <c r="H13442" s="1478"/>
    </row>
    <row r="13443" spans="1:8">
      <c r="A13443" s="1383"/>
      <c r="E13443" s="1478"/>
      <c r="H13443" s="1478"/>
    </row>
    <row r="13444" spans="1:8">
      <c r="A13444" s="1383"/>
      <c r="E13444" s="1478"/>
      <c r="H13444" s="1478"/>
    </row>
    <row r="13445" spans="1:8">
      <c r="A13445" s="1383"/>
      <c r="E13445" s="1478"/>
      <c r="H13445" s="1478"/>
    </row>
    <row r="13446" spans="1:8">
      <c r="A13446" s="1383"/>
      <c r="E13446" s="1478"/>
      <c r="H13446" s="1478"/>
    </row>
    <row r="13447" spans="1:8">
      <c r="A13447" s="1383"/>
      <c r="E13447" s="1478"/>
      <c r="H13447" s="1478"/>
    </row>
    <row r="13448" spans="1:8">
      <c r="A13448" s="1383"/>
      <c r="E13448" s="1478"/>
      <c r="H13448" s="1478"/>
    </row>
    <row r="13449" spans="1:8">
      <c r="A13449" s="1383"/>
      <c r="E13449" s="1478"/>
      <c r="H13449" s="1478"/>
    </row>
    <row r="13450" spans="1:8">
      <c r="A13450" s="1383"/>
      <c r="E13450" s="1478"/>
      <c r="H13450" s="1478"/>
    </row>
    <row r="13451" spans="1:8">
      <c r="A13451" s="1383"/>
      <c r="E13451" s="1478"/>
      <c r="H13451" s="1478"/>
    </row>
    <row r="13452" spans="1:8">
      <c r="A13452" s="1383"/>
      <c r="E13452" s="1478"/>
      <c r="H13452" s="1478"/>
    </row>
    <row r="13453" spans="1:8">
      <c r="A13453" s="1383"/>
      <c r="E13453" s="1478"/>
      <c r="H13453" s="1478"/>
    </row>
    <row r="13454" spans="1:8">
      <c r="A13454" s="1383"/>
      <c r="E13454" s="1478"/>
      <c r="H13454" s="1478"/>
    </row>
    <row r="13455" spans="1:8">
      <c r="A13455" s="1383"/>
      <c r="E13455" s="1478"/>
      <c r="H13455" s="1478"/>
    </row>
    <row r="13456" spans="1:8">
      <c r="A13456" s="1383"/>
      <c r="E13456" s="1478"/>
      <c r="H13456" s="1478"/>
    </row>
    <row r="13457" spans="1:8">
      <c r="A13457" s="1383"/>
      <c r="E13457" s="1478"/>
      <c r="H13457" s="1478"/>
    </row>
    <row r="13458" spans="1:8">
      <c r="A13458" s="1383"/>
      <c r="E13458" s="1478"/>
      <c r="H13458" s="1478"/>
    </row>
    <row r="13459" spans="1:8">
      <c r="A13459" s="1383"/>
      <c r="E13459" s="1478"/>
      <c r="H13459" s="1478"/>
    </row>
    <row r="13460" spans="1:8">
      <c r="A13460" s="1383"/>
      <c r="E13460" s="1478"/>
      <c r="H13460" s="1478"/>
    </row>
    <row r="13461" spans="1:8">
      <c r="A13461" s="1383"/>
      <c r="E13461" s="1478"/>
      <c r="H13461" s="1478"/>
    </row>
    <row r="13462" spans="1:8">
      <c r="A13462" s="1383"/>
      <c r="E13462" s="1478"/>
      <c r="H13462" s="1478"/>
    </row>
    <row r="13463" spans="1:8">
      <c r="A13463" s="1383"/>
      <c r="E13463" s="1478"/>
      <c r="H13463" s="1478"/>
    </row>
    <row r="13464" spans="1:8">
      <c r="A13464" s="1383"/>
      <c r="E13464" s="1478"/>
      <c r="H13464" s="1478"/>
    </row>
    <row r="13465" spans="1:8">
      <c r="A13465" s="1383"/>
      <c r="E13465" s="1478"/>
      <c r="H13465" s="1478"/>
    </row>
    <row r="13466" spans="1:8">
      <c r="A13466" s="1383"/>
      <c r="E13466" s="1478"/>
      <c r="H13466" s="1478"/>
    </row>
    <row r="13467" spans="1:8">
      <c r="A13467" s="1383"/>
      <c r="E13467" s="1478"/>
      <c r="H13467" s="1478"/>
    </row>
    <row r="13468" spans="1:8">
      <c r="A13468" s="1383"/>
      <c r="E13468" s="1478"/>
      <c r="H13468" s="1478"/>
    </row>
    <row r="13469" spans="1:8">
      <c r="A13469" s="1383"/>
      <c r="E13469" s="1478"/>
      <c r="H13469" s="1478"/>
    </row>
    <row r="13470" spans="1:8">
      <c r="A13470" s="1383"/>
      <c r="E13470" s="1478"/>
      <c r="H13470" s="1478"/>
    </row>
    <row r="13471" spans="1:8">
      <c r="A13471" s="1383"/>
      <c r="E13471" s="1478"/>
      <c r="H13471" s="1478"/>
    </row>
    <row r="13472" spans="1:8">
      <c r="A13472" s="1383"/>
      <c r="E13472" s="1478"/>
      <c r="H13472" s="1478"/>
    </row>
    <row r="13473" spans="1:8">
      <c r="A13473" s="1383"/>
      <c r="E13473" s="1478"/>
      <c r="H13473" s="1478"/>
    </row>
    <row r="13474" spans="1:8">
      <c r="A13474" s="1383"/>
      <c r="E13474" s="1478"/>
      <c r="H13474" s="1478"/>
    </row>
    <row r="13475" spans="1:8">
      <c r="A13475" s="1383"/>
      <c r="E13475" s="1478"/>
      <c r="H13475" s="1478"/>
    </row>
    <row r="13476" spans="1:8">
      <c r="A13476" s="1383"/>
      <c r="E13476" s="1478"/>
      <c r="H13476" s="1478"/>
    </row>
    <row r="13477" spans="1:8">
      <c r="A13477" s="1383"/>
      <c r="E13477" s="1478"/>
      <c r="H13477" s="1478"/>
    </row>
    <row r="13478" spans="1:8">
      <c r="A13478" s="1383"/>
      <c r="E13478" s="1478"/>
      <c r="H13478" s="1478"/>
    </row>
    <row r="13479" spans="1:8">
      <c r="A13479" s="1383"/>
      <c r="E13479" s="1478"/>
      <c r="H13479" s="1478"/>
    </row>
    <row r="13480" spans="1:8">
      <c r="A13480" s="1383"/>
      <c r="E13480" s="1478"/>
      <c r="H13480" s="1478"/>
    </row>
    <row r="13481" spans="1:8">
      <c r="A13481" s="1383"/>
      <c r="E13481" s="1478"/>
      <c r="H13481" s="1478"/>
    </row>
    <row r="13482" spans="1:8">
      <c r="A13482" s="1383"/>
      <c r="E13482" s="1478"/>
      <c r="H13482" s="1478"/>
    </row>
    <row r="13483" spans="1:8">
      <c r="A13483" s="1383"/>
      <c r="E13483" s="1478"/>
      <c r="H13483" s="1478"/>
    </row>
    <row r="13484" spans="1:8">
      <c r="A13484" s="1383"/>
      <c r="E13484" s="1478"/>
      <c r="H13484" s="1478"/>
    </row>
    <row r="13485" spans="1:8">
      <c r="A13485" s="1383"/>
      <c r="E13485" s="1478"/>
      <c r="H13485" s="1478"/>
    </row>
    <row r="13486" spans="1:8">
      <c r="A13486" s="1383"/>
      <c r="E13486" s="1478"/>
      <c r="H13486" s="1478"/>
    </row>
    <row r="13487" spans="1:8">
      <c r="A13487" s="1383"/>
      <c r="E13487" s="1478"/>
      <c r="H13487" s="1478"/>
    </row>
    <row r="13488" spans="1:8">
      <c r="A13488" s="1383"/>
      <c r="E13488" s="1478"/>
      <c r="H13488" s="1478"/>
    </row>
    <row r="13489" spans="1:8">
      <c r="A13489" s="1383"/>
      <c r="E13489" s="1478"/>
      <c r="H13489" s="1478"/>
    </row>
    <row r="13490" spans="1:8">
      <c r="A13490" s="1383"/>
      <c r="E13490" s="1478"/>
      <c r="H13490" s="1478"/>
    </row>
    <row r="13491" spans="1:8">
      <c r="A13491" s="1383"/>
      <c r="E13491" s="1478"/>
      <c r="H13491" s="1478"/>
    </row>
    <row r="13492" spans="1:8">
      <c r="A13492" s="1383"/>
      <c r="E13492" s="1478"/>
      <c r="H13492" s="1478"/>
    </row>
    <row r="13493" spans="1:8">
      <c r="A13493" s="1383"/>
      <c r="E13493" s="1478"/>
      <c r="H13493" s="1478"/>
    </row>
    <row r="13494" spans="1:8">
      <c r="A13494" s="1383"/>
      <c r="E13494" s="1478"/>
      <c r="H13494" s="1478"/>
    </row>
    <row r="13495" spans="1:8">
      <c r="A13495" s="1383"/>
      <c r="E13495" s="1478"/>
      <c r="H13495" s="1478"/>
    </row>
    <row r="13496" spans="1:8">
      <c r="A13496" s="1383"/>
      <c r="E13496" s="1478"/>
      <c r="H13496" s="1478"/>
    </row>
    <row r="13497" spans="1:8">
      <c r="A13497" s="1383"/>
      <c r="E13497" s="1478"/>
      <c r="H13497" s="1478"/>
    </row>
    <row r="13498" spans="1:8">
      <c r="A13498" s="1383"/>
      <c r="E13498" s="1478"/>
      <c r="H13498" s="1478"/>
    </row>
    <row r="13499" spans="1:8">
      <c r="A13499" s="1383"/>
      <c r="E13499" s="1478"/>
      <c r="H13499" s="1478"/>
    </row>
    <row r="13500" spans="1:8">
      <c r="A13500" s="1383"/>
      <c r="E13500" s="1478"/>
      <c r="H13500" s="1478"/>
    </row>
    <row r="13501" spans="1:8">
      <c r="A13501" s="1383"/>
      <c r="E13501" s="1478"/>
      <c r="H13501" s="1478"/>
    </row>
    <row r="13502" spans="1:8">
      <c r="A13502" s="1383"/>
      <c r="E13502" s="1478"/>
      <c r="H13502" s="1478"/>
    </row>
    <row r="13503" spans="1:8">
      <c r="A13503" s="1383"/>
      <c r="E13503" s="1478"/>
      <c r="H13503" s="1478"/>
    </row>
    <row r="13504" spans="1:8">
      <c r="A13504" s="1383"/>
      <c r="E13504" s="1478"/>
      <c r="H13504" s="1478"/>
    </row>
    <row r="13505" spans="1:8">
      <c r="A13505" s="1383"/>
      <c r="E13505" s="1478"/>
      <c r="H13505" s="1478"/>
    </row>
    <row r="13506" spans="1:8">
      <c r="A13506" s="1383"/>
      <c r="E13506" s="1478"/>
      <c r="H13506" s="1478"/>
    </row>
    <row r="13507" spans="1:8">
      <c r="A13507" s="1383"/>
      <c r="E13507" s="1478"/>
      <c r="H13507" s="1478"/>
    </row>
    <row r="13508" spans="1:8">
      <c r="A13508" s="1383"/>
      <c r="E13508" s="1478"/>
      <c r="H13508" s="1478"/>
    </row>
    <row r="13509" spans="1:8">
      <c r="A13509" s="1383"/>
      <c r="E13509" s="1478"/>
      <c r="H13509" s="1478"/>
    </row>
    <row r="13510" spans="1:8">
      <c r="A13510" s="1383"/>
      <c r="E13510" s="1478"/>
      <c r="H13510" s="1478"/>
    </row>
    <row r="13511" spans="1:8">
      <c r="A13511" s="1383"/>
      <c r="E13511" s="1478"/>
      <c r="H13511" s="1478"/>
    </row>
    <row r="13512" spans="1:8">
      <c r="A13512" s="1383"/>
      <c r="E13512" s="1478"/>
      <c r="H13512" s="1478"/>
    </row>
    <row r="13513" spans="1:8">
      <c r="A13513" s="1383"/>
      <c r="E13513" s="1478"/>
      <c r="H13513" s="1478"/>
    </row>
    <row r="13514" spans="1:8">
      <c r="A13514" s="1383"/>
      <c r="E13514" s="1478"/>
      <c r="H13514" s="1478"/>
    </row>
    <row r="13515" spans="1:8">
      <c r="A13515" s="1383"/>
      <c r="E13515" s="1478"/>
      <c r="H13515" s="1478"/>
    </row>
    <row r="13516" spans="1:8">
      <c r="A13516" s="1383"/>
      <c r="E13516" s="1478"/>
      <c r="H13516" s="1478"/>
    </row>
    <row r="13517" spans="1:8">
      <c r="A13517" s="1383"/>
      <c r="E13517" s="1478"/>
      <c r="H13517" s="1478"/>
    </row>
    <row r="13518" spans="1:8">
      <c r="A13518" s="1383"/>
      <c r="E13518" s="1478"/>
      <c r="H13518" s="1478"/>
    </row>
    <row r="13519" spans="1:8">
      <c r="A13519" s="1383"/>
      <c r="E13519" s="1478"/>
      <c r="H13519" s="1478"/>
    </row>
    <row r="13520" spans="1:8">
      <c r="A13520" s="1383"/>
      <c r="E13520" s="1478"/>
      <c r="H13520" s="1478"/>
    </row>
    <row r="13521" spans="1:8">
      <c r="A13521" s="1383"/>
      <c r="E13521" s="1478"/>
      <c r="H13521" s="1478"/>
    </row>
    <row r="13522" spans="1:8">
      <c r="A13522" s="1383"/>
      <c r="E13522" s="1478"/>
      <c r="H13522" s="1478"/>
    </row>
    <row r="13523" spans="1:8">
      <c r="A13523" s="1383"/>
      <c r="E13523" s="1478"/>
      <c r="H13523" s="1478"/>
    </row>
    <row r="13524" spans="1:8">
      <c r="A13524" s="1383"/>
      <c r="E13524" s="1478"/>
      <c r="H13524" s="1478"/>
    </row>
    <row r="13525" spans="1:8">
      <c r="A13525" s="1383"/>
      <c r="E13525" s="1478"/>
      <c r="H13525" s="1478"/>
    </row>
    <row r="13526" spans="1:8">
      <c r="A13526" s="1383"/>
      <c r="E13526" s="1478"/>
      <c r="H13526" s="1478"/>
    </row>
    <row r="13527" spans="1:8">
      <c r="A13527" s="1383"/>
      <c r="E13527" s="1478"/>
      <c r="H13527" s="1478"/>
    </row>
    <row r="13528" spans="1:8">
      <c r="A13528" s="1383"/>
      <c r="E13528" s="1478"/>
      <c r="H13528" s="1478"/>
    </row>
    <row r="13529" spans="1:8">
      <c r="A13529" s="1383"/>
      <c r="E13529" s="1478"/>
      <c r="H13529" s="1478"/>
    </row>
    <row r="13530" spans="1:8">
      <c r="A13530" s="1383"/>
      <c r="E13530" s="1478"/>
      <c r="H13530" s="1478"/>
    </row>
    <row r="13531" spans="1:8">
      <c r="A13531" s="1383"/>
      <c r="E13531" s="1478"/>
      <c r="H13531" s="1478"/>
    </row>
    <row r="13532" spans="1:8">
      <c r="A13532" s="1383"/>
      <c r="E13532" s="1478"/>
      <c r="H13532" s="1478"/>
    </row>
    <row r="13533" spans="1:8">
      <c r="A13533" s="1383"/>
      <c r="E13533" s="1478"/>
      <c r="H13533" s="1478"/>
    </row>
    <row r="13534" spans="1:8">
      <c r="A13534" s="1383"/>
      <c r="E13534" s="1478"/>
      <c r="H13534" s="1478"/>
    </row>
    <row r="13535" spans="1:8">
      <c r="A13535" s="1383"/>
      <c r="E13535" s="1478"/>
      <c r="H13535" s="1478"/>
    </row>
    <row r="13536" spans="1:8">
      <c r="A13536" s="1383"/>
      <c r="E13536" s="1478"/>
      <c r="H13536" s="1478"/>
    </row>
    <row r="13537" spans="1:8">
      <c r="A13537" s="1383"/>
      <c r="E13537" s="1478"/>
      <c r="H13537" s="1478"/>
    </row>
    <row r="13538" spans="1:8">
      <c r="A13538" s="1383"/>
      <c r="E13538" s="1478"/>
      <c r="H13538" s="1478"/>
    </row>
    <row r="13539" spans="1:8">
      <c r="A13539" s="1383"/>
      <c r="E13539" s="1478"/>
      <c r="H13539" s="1478"/>
    </row>
    <row r="13540" spans="1:8">
      <c r="A13540" s="1383"/>
      <c r="E13540" s="1478"/>
      <c r="H13540" s="1478"/>
    </row>
    <row r="13541" spans="1:8">
      <c r="A13541" s="1383"/>
      <c r="E13541" s="1478"/>
      <c r="H13541" s="1478"/>
    </row>
    <row r="13542" spans="1:8">
      <c r="A13542" s="1383"/>
      <c r="E13542" s="1478"/>
      <c r="H13542" s="1478"/>
    </row>
    <row r="13543" spans="1:8">
      <c r="A13543" s="1383"/>
      <c r="E13543" s="1478"/>
      <c r="H13543" s="1478"/>
    </row>
    <row r="13544" spans="1:8">
      <c r="A13544" s="1383"/>
      <c r="E13544" s="1478"/>
      <c r="H13544" s="1478"/>
    </row>
    <row r="13545" spans="1:8">
      <c r="A13545" s="1383"/>
      <c r="E13545" s="1478"/>
      <c r="H13545" s="1478"/>
    </row>
    <row r="13546" spans="1:8">
      <c r="A13546" s="1383"/>
      <c r="E13546" s="1478"/>
      <c r="H13546" s="1478"/>
    </row>
    <row r="13547" spans="1:8">
      <c r="A13547" s="1383"/>
      <c r="E13547" s="1478"/>
      <c r="H13547" s="1478"/>
    </row>
    <row r="13548" spans="1:8">
      <c r="A13548" s="1383"/>
      <c r="E13548" s="1478"/>
      <c r="H13548" s="1478"/>
    </row>
    <row r="13549" spans="1:8">
      <c r="A13549" s="1383"/>
      <c r="E13549" s="1478"/>
      <c r="H13549" s="1478"/>
    </row>
    <row r="13550" spans="1:8">
      <c r="A13550" s="1383"/>
      <c r="E13550" s="1478"/>
      <c r="H13550" s="1478"/>
    </row>
    <row r="13551" spans="1:8">
      <c r="A13551" s="1383"/>
      <c r="E13551" s="1478"/>
      <c r="H13551" s="1478"/>
    </row>
    <row r="13552" spans="1:8">
      <c r="A13552" s="1383"/>
      <c r="E13552" s="1478"/>
      <c r="H13552" s="1478"/>
    </row>
    <row r="13553" spans="1:8">
      <c r="A13553" s="1383"/>
      <c r="E13553" s="1478"/>
      <c r="H13553" s="1478"/>
    </row>
    <row r="13554" spans="1:8">
      <c r="A13554" s="1383"/>
      <c r="E13554" s="1478"/>
      <c r="H13554" s="1478"/>
    </row>
    <row r="13555" spans="1:8">
      <c r="A13555" s="1383"/>
      <c r="E13555" s="1478"/>
      <c r="H13555" s="1478"/>
    </row>
    <row r="13556" spans="1:8">
      <c r="A13556" s="1383"/>
      <c r="E13556" s="1478"/>
      <c r="H13556" s="1478"/>
    </row>
    <row r="13557" spans="1:8">
      <c r="A13557" s="1383"/>
      <c r="E13557" s="1478"/>
      <c r="H13557" s="1478"/>
    </row>
    <row r="13558" spans="1:8">
      <c r="A13558" s="1383"/>
      <c r="E13558" s="1478"/>
      <c r="H13558" s="1478"/>
    </row>
    <row r="13559" spans="1:8">
      <c r="A13559" s="1383"/>
      <c r="E13559" s="1478"/>
      <c r="H13559" s="1478"/>
    </row>
    <row r="13560" spans="1:8">
      <c r="A13560" s="1383"/>
      <c r="E13560" s="1478"/>
      <c r="H13560" s="1478"/>
    </row>
    <row r="13561" spans="1:8">
      <c r="A13561" s="1383"/>
      <c r="E13561" s="1478"/>
      <c r="H13561" s="1478"/>
    </row>
    <row r="13562" spans="1:8">
      <c r="A13562" s="1383"/>
      <c r="E13562" s="1478"/>
      <c r="H13562" s="1478"/>
    </row>
    <row r="13563" spans="1:8">
      <c r="A13563" s="1383"/>
      <c r="E13563" s="1478"/>
      <c r="H13563" s="1478"/>
    </row>
    <row r="13564" spans="1:8">
      <c r="A13564" s="1383"/>
      <c r="E13564" s="1478"/>
      <c r="H13564" s="1478"/>
    </row>
    <row r="13565" spans="1:8">
      <c r="A13565" s="1383"/>
      <c r="E13565" s="1478"/>
      <c r="H13565" s="1478"/>
    </row>
    <row r="13566" spans="1:8">
      <c r="A13566" s="1383"/>
      <c r="E13566" s="1478"/>
      <c r="H13566" s="1478"/>
    </row>
    <row r="13567" spans="1:8">
      <c r="A13567" s="1383"/>
      <c r="E13567" s="1478"/>
      <c r="H13567" s="1478"/>
    </row>
    <row r="13568" spans="1:8">
      <c r="A13568" s="1383"/>
      <c r="E13568" s="1478"/>
      <c r="H13568" s="1478"/>
    </row>
    <row r="13569" spans="1:8">
      <c r="A13569" s="1383"/>
      <c r="E13569" s="1478"/>
      <c r="H13569" s="1478"/>
    </row>
    <row r="13570" spans="1:8">
      <c r="A13570" s="1383"/>
      <c r="E13570" s="1478"/>
      <c r="H13570" s="1478"/>
    </row>
    <row r="13571" spans="1:8">
      <c r="A13571" s="1383"/>
      <c r="E13571" s="1478"/>
      <c r="H13571" s="1478"/>
    </row>
    <row r="13572" spans="1:8">
      <c r="A13572" s="1383"/>
      <c r="E13572" s="1478"/>
      <c r="H13572" s="1478"/>
    </row>
    <row r="13573" spans="1:8">
      <c r="A13573" s="1383"/>
      <c r="E13573" s="1478"/>
      <c r="H13573" s="1478"/>
    </row>
    <row r="13574" spans="1:8">
      <c r="A13574" s="1383"/>
      <c r="E13574" s="1478"/>
      <c r="H13574" s="1478"/>
    </row>
    <row r="13575" spans="1:8">
      <c r="A13575" s="1383"/>
      <c r="E13575" s="1478"/>
      <c r="H13575" s="1478"/>
    </row>
    <row r="13576" spans="1:8">
      <c r="A13576" s="1383"/>
      <c r="E13576" s="1478"/>
      <c r="H13576" s="1478"/>
    </row>
    <row r="13577" spans="1:8">
      <c r="A13577" s="1383"/>
      <c r="E13577" s="1478"/>
      <c r="H13577" s="1478"/>
    </row>
    <row r="13578" spans="1:8">
      <c r="A13578" s="1383"/>
      <c r="E13578" s="1478"/>
      <c r="H13578" s="1478"/>
    </row>
    <row r="13579" spans="1:8">
      <c r="A13579" s="1383"/>
      <c r="E13579" s="1478"/>
      <c r="H13579" s="1478"/>
    </row>
    <row r="13580" spans="1:8">
      <c r="A13580" s="1383"/>
      <c r="E13580" s="1478"/>
      <c r="H13580" s="1478"/>
    </row>
    <row r="13581" spans="1:8">
      <c r="A13581" s="1383"/>
      <c r="E13581" s="1478"/>
      <c r="H13581" s="1478"/>
    </row>
    <row r="13582" spans="1:8">
      <c r="A13582" s="1383"/>
      <c r="E13582" s="1478"/>
      <c r="H13582" s="1478"/>
    </row>
    <row r="13583" spans="1:8">
      <c r="A13583" s="1383"/>
      <c r="E13583" s="1478"/>
      <c r="H13583" s="1478"/>
    </row>
    <row r="13584" spans="1:8">
      <c r="A13584" s="1383"/>
      <c r="E13584" s="1478"/>
      <c r="H13584" s="1478"/>
    </row>
    <row r="13585" spans="1:8">
      <c r="A13585" s="1383"/>
      <c r="E13585" s="1478"/>
      <c r="H13585" s="1478"/>
    </row>
    <row r="13586" spans="1:8">
      <c r="A13586" s="1383"/>
      <c r="E13586" s="1478"/>
      <c r="H13586" s="1478"/>
    </row>
    <row r="13587" spans="1:8">
      <c r="A13587" s="1383"/>
      <c r="E13587" s="1478"/>
      <c r="H13587" s="1478"/>
    </row>
    <row r="13588" spans="1:8">
      <c r="A13588" s="1383"/>
      <c r="E13588" s="1478"/>
      <c r="H13588" s="1478"/>
    </row>
    <row r="13589" spans="1:8">
      <c r="A13589" s="1383"/>
      <c r="E13589" s="1478"/>
      <c r="H13589" s="1478"/>
    </row>
    <row r="13590" spans="1:8">
      <c r="A13590" s="1383"/>
      <c r="E13590" s="1478"/>
      <c r="H13590" s="1478"/>
    </row>
    <row r="13591" spans="1:8">
      <c r="A13591" s="1383"/>
      <c r="E13591" s="1478"/>
      <c r="H13591" s="1478"/>
    </row>
    <row r="13592" spans="1:8">
      <c r="A13592" s="1383"/>
      <c r="E13592" s="1478"/>
      <c r="H13592" s="1478"/>
    </row>
    <row r="13593" spans="1:8">
      <c r="A13593" s="1383"/>
      <c r="E13593" s="1478"/>
      <c r="H13593" s="1478"/>
    </row>
    <row r="13594" spans="1:8">
      <c r="A13594" s="1383"/>
      <c r="E13594" s="1478"/>
      <c r="H13594" s="1478"/>
    </row>
    <row r="13595" spans="1:8">
      <c r="A13595" s="1383"/>
      <c r="E13595" s="1478"/>
      <c r="H13595" s="1478"/>
    </row>
    <row r="13596" spans="1:8">
      <c r="A13596" s="1383"/>
      <c r="E13596" s="1478"/>
      <c r="H13596" s="1478"/>
    </row>
    <row r="13597" spans="1:8">
      <c r="A13597" s="1383"/>
      <c r="E13597" s="1478"/>
      <c r="H13597" s="1478"/>
    </row>
    <row r="13598" spans="1:8">
      <c r="A13598" s="1383"/>
      <c r="E13598" s="1478"/>
      <c r="H13598" s="1478"/>
    </row>
    <row r="13599" spans="1:8">
      <c r="A13599" s="1383"/>
      <c r="E13599" s="1478"/>
      <c r="H13599" s="1478"/>
    </row>
    <row r="13600" spans="1:8">
      <c r="A13600" s="1383"/>
      <c r="E13600" s="1478"/>
      <c r="H13600" s="1478"/>
    </row>
    <row r="13601" spans="1:8">
      <c r="A13601" s="1383"/>
      <c r="E13601" s="1478"/>
      <c r="H13601" s="1478"/>
    </row>
    <row r="13602" spans="1:8">
      <c r="A13602" s="1383"/>
      <c r="E13602" s="1478"/>
      <c r="H13602" s="1478"/>
    </row>
    <row r="13603" spans="1:8">
      <c r="A13603" s="1383"/>
      <c r="E13603" s="1478"/>
      <c r="H13603" s="1478"/>
    </row>
    <row r="13604" spans="1:8">
      <c r="A13604" s="1383"/>
      <c r="E13604" s="1478"/>
      <c r="H13604" s="1478"/>
    </row>
    <row r="13605" spans="1:8">
      <c r="A13605" s="1383"/>
      <c r="E13605" s="1478"/>
      <c r="H13605" s="1478"/>
    </row>
    <row r="13606" spans="1:8">
      <c r="A13606" s="1383"/>
      <c r="E13606" s="1478"/>
      <c r="H13606" s="1478"/>
    </row>
    <row r="13607" spans="1:8">
      <c r="A13607" s="1383"/>
      <c r="E13607" s="1478"/>
      <c r="H13607" s="1478"/>
    </row>
    <row r="13608" spans="1:8">
      <c r="A13608" s="1383"/>
      <c r="E13608" s="1478"/>
      <c r="H13608" s="1478"/>
    </row>
    <row r="13609" spans="1:8">
      <c r="A13609" s="1383"/>
      <c r="E13609" s="1478"/>
      <c r="H13609" s="1478"/>
    </row>
    <row r="13610" spans="1:8">
      <c r="A13610" s="1383"/>
      <c r="E13610" s="1478"/>
      <c r="H13610" s="1478"/>
    </row>
    <row r="13611" spans="1:8">
      <c r="A13611" s="1383"/>
      <c r="E13611" s="1478"/>
      <c r="H13611" s="1478"/>
    </row>
    <row r="13612" spans="1:8">
      <c r="A13612" s="1383"/>
      <c r="E13612" s="1478"/>
      <c r="H13612" s="1478"/>
    </row>
    <row r="13613" spans="1:8">
      <c r="A13613" s="1383"/>
      <c r="E13613" s="1478"/>
      <c r="H13613" s="1478"/>
    </row>
    <row r="13614" spans="1:8">
      <c r="A13614" s="1383"/>
      <c r="E13614" s="1478"/>
      <c r="H13614" s="1478"/>
    </row>
    <row r="13615" spans="1:8">
      <c r="A13615" s="1383"/>
      <c r="E13615" s="1478"/>
      <c r="H13615" s="1478"/>
    </row>
    <row r="13616" spans="1:8">
      <c r="A13616" s="1383"/>
      <c r="E13616" s="1478"/>
      <c r="H13616" s="1478"/>
    </row>
    <row r="13617" spans="1:8">
      <c r="A13617" s="1383"/>
      <c r="E13617" s="1478"/>
      <c r="H13617" s="1478"/>
    </row>
    <row r="13618" spans="1:8">
      <c r="A13618" s="1383"/>
      <c r="E13618" s="1478"/>
      <c r="H13618" s="1478"/>
    </row>
    <row r="13619" spans="1:8">
      <c r="A13619" s="1383"/>
      <c r="E13619" s="1478"/>
      <c r="H13619" s="1478"/>
    </row>
    <row r="13620" spans="1:8">
      <c r="A13620" s="1383"/>
      <c r="E13620" s="1478"/>
      <c r="H13620" s="1478"/>
    </row>
    <row r="13621" spans="1:8">
      <c r="A13621" s="1383"/>
      <c r="E13621" s="1478"/>
      <c r="H13621" s="1478"/>
    </row>
    <row r="13622" spans="1:8">
      <c r="A13622" s="1383"/>
      <c r="E13622" s="1478"/>
      <c r="H13622" s="1478"/>
    </row>
    <row r="13623" spans="1:8">
      <c r="A13623" s="1383"/>
      <c r="E13623" s="1478"/>
      <c r="H13623" s="1478"/>
    </row>
    <row r="13624" spans="1:8">
      <c r="A13624" s="1383"/>
      <c r="E13624" s="1478"/>
      <c r="H13624" s="1478"/>
    </row>
    <row r="13625" spans="1:8">
      <c r="A13625" s="1383"/>
      <c r="E13625" s="1478"/>
      <c r="H13625" s="1478"/>
    </row>
    <row r="13626" spans="1:8">
      <c r="A13626" s="1383"/>
      <c r="E13626" s="1478"/>
      <c r="H13626" s="1478"/>
    </row>
    <row r="13627" spans="1:8">
      <c r="A13627" s="1383"/>
      <c r="E13627" s="1478"/>
      <c r="H13627" s="1478"/>
    </row>
    <row r="13628" spans="1:8">
      <c r="A13628" s="1383"/>
      <c r="E13628" s="1478"/>
      <c r="H13628" s="1478"/>
    </row>
    <row r="13629" spans="1:8">
      <c r="A13629" s="1383"/>
      <c r="E13629" s="1478"/>
      <c r="H13629" s="1478"/>
    </row>
    <row r="13630" spans="1:8">
      <c r="A13630" s="1383"/>
      <c r="E13630" s="1478"/>
      <c r="H13630" s="1478"/>
    </row>
    <row r="13631" spans="1:8">
      <c r="A13631" s="1383"/>
      <c r="E13631" s="1478"/>
      <c r="H13631" s="1478"/>
    </row>
    <row r="13632" spans="1:8">
      <c r="A13632" s="1383"/>
      <c r="E13632" s="1478"/>
      <c r="H13632" s="1478"/>
    </row>
    <row r="13633" spans="1:8">
      <c r="A13633" s="1383"/>
      <c r="E13633" s="1478"/>
      <c r="H13633" s="1478"/>
    </row>
    <row r="13634" spans="1:8">
      <c r="A13634" s="1383"/>
      <c r="E13634" s="1478"/>
      <c r="H13634" s="1478"/>
    </row>
    <row r="13635" spans="1:8">
      <c r="A13635" s="1383"/>
      <c r="E13635" s="1478"/>
      <c r="H13635" s="1478"/>
    </row>
    <row r="13636" spans="1:8">
      <c r="A13636" s="1383"/>
      <c r="E13636" s="1478"/>
      <c r="H13636" s="1478"/>
    </row>
    <row r="13637" spans="1:8">
      <c r="A13637" s="1383"/>
      <c r="E13637" s="1478"/>
      <c r="H13637" s="1478"/>
    </row>
    <row r="13638" spans="1:8">
      <c r="A13638" s="1383"/>
      <c r="E13638" s="1478"/>
      <c r="H13638" s="1478"/>
    </row>
    <row r="13639" spans="1:8">
      <c r="A13639" s="1383"/>
      <c r="E13639" s="1478"/>
      <c r="H13639" s="1478"/>
    </row>
    <row r="13640" spans="1:8">
      <c r="A13640" s="1383"/>
      <c r="E13640" s="1478"/>
      <c r="H13640" s="1478"/>
    </row>
    <row r="13641" spans="1:8">
      <c r="A13641" s="1383"/>
      <c r="E13641" s="1478"/>
      <c r="H13641" s="1478"/>
    </row>
    <row r="13642" spans="1:8">
      <c r="A13642" s="1383"/>
      <c r="E13642" s="1478"/>
      <c r="H13642" s="1478"/>
    </row>
    <row r="13643" spans="1:8">
      <c r="A13643" s="1383"/>
      <c r="E13643" s="1478"/>
      <c r="H13643" s="1478"/>
    </row>
    <row r="13644" spans="1:8">
      <c r="A13644" s="1383"/>
      <c r="E13644" s="1478"/>
      <c r="H13644" s="1478"/>
    </row>
    <row r="13645" spans="1:8">
      <c r="A13645" s="1383"/>
      <c r="E13645" s="1478"/>
      <c r="H13645" s="1478"/>
    </row>
    <row r="13646" spans="1:8">
      <c r="A13646" s="1383"/>
      <c r="E13646" s="1478"/>
      <c r="H13646" s="1478"/>
    </row>
    <row r="13647" spans="1:8">
      <c r="A13647" s="1383"/>
      <c r="E13647" s="1478"/>
      <c r="H13647" s="1478"/>
    </row>
    <row r="13648" spans="1:8">
      <c r="A13648" s="1383"/>
      <c r="E13648" s="1478"/>
      <c r="H13648" s="1478"/>
    </row>
    <row r="13649" spans="1:8">
      <c r="A13649" s="1383"/>
      <c r="E13649" s="1478"/>
      <c r="H13649" s="1478"/>
    </row>
    <row r="13650" spans="1:8">
      <c r="A13650" s="1383"/>
      <c r="E13650" s="1478"/>
      <c r="H13650" s="1478"/>
    </row>
    <row r="13651" spans="1:8">
      <c r="A13651" s="1383"/>
      <c r="E13651" s="1478"/>
      <c r="H13651" s="1478"/>
    </row>
    <row r="13652" spans="1:8">
      <c r="A13652" s="1383"/>
      <c r="E13652" s="1478"/>
      <c r="H13652" s="1478"/>
    </row>
    <row r="13653" spans="1:8">
      <c r="A13653" s="1383"/>
      <c r="E13653" s="1478"/>
      <c r="H13653" s="1478"/>
    </row>
    <row r="13654" spans="1:8">
      <c r="A13654" s="1383"/>
      <c r="E13654" s="1478"/>
      <c r="H13654" s="1478"/>
    </row>
    <row r="13655" spans="1:8">
      <c r="A13655" s="1383"/>
      <c r="E13655" s="1478"/>
      <c r="H13655" s="1478"/>
    </row>
    <row r="13656" spans="1:8">
      <c r="A13656" s="1383"/>
      <c r="E13656" s="1478"/>
      <c r="H13656" s="1478"/>
    </row>
    <row r="13657" spans="1:8">
      <c r="A13657" s="1383"/>
      <c r="E13657" s="1478"/>
      <c r="H13657" s="1478"/>
    </row>
    <row r="13658" spans="1:8">
      <c r="A13658" s="1383"/>
      <c r="E13658" s="1478"/>
      <c r="H13658" s="1478"/>
    </row>
    <row r="13659" spans="1:8">
      <c r="A13659" s="1383"/>
      <c r="E13659" s="1478"/>
      <c r="H13659" s="1478"/>
    </row>
    <row r="13660" spans="1:8">
      <c r="A13660" s="1383"/>
      <c r="E13660" s="1478"/>
      <c r="H13660" s="1478"/>
    </row>
    <row r="13661" spans="1:8">
      <c r="A13661" s="1383"/>
      <c r="E13661" s="1478"/>
      <c r="H13661" s="1478"/>
    </row>
    <row r="13662" spans="1:8">
      <c r="A13662" s="1383"/>
      <c r="E13662" s="1478"/>
      <c r="H13662" s="1478"/>
    </row>
    <row r="13663" spans="1:8">
      <c r="A13663" s="1383"/>
      <c r="E13663" s="1478"/>
      <c r="H13663" s="1478"/>
    </row>
    <row r="13664" spans="1:8">
      <c r="A13664" s="1383"/>
      <c r="E13664" s="1478"/>
      <c r="H13664" s="1478"/>
    </row>
    <row r="13665" spans="1:8">
      <c r="A13665" s="1383"/>
      <c r="E13665" s="1478"/>
      <c r="H13665" s="1478"/>
    </row>
    <row r="13666" spans="1:8">
      <c r="A13666" s="1383"/>
      <c r="E13666" s="1478"/>
      <c r="H13666" s="1478"/>
    </row>
    <row r="13667" spans="1:8">
      <c r="A13667" s="1383"/>
      <c r="E13667" s="1478"/>
      <c r="H13667" s="1478"/>
    </row>
    <row r="13668" spans="1:8">
      <c r="A13668" s="1383"/>
      <c r="E13668" s="1478"/>
      <c r="H13668" s="1478"/>
    </row>
    <row r="13669" spans="1:8">
      <c r="A13669" s="1383"/>
      <c r="E13669" s="1478"/>
      <c r="H13669" s="1478"/>
    </row>
    <row r="13670" spans="1:8">
      <c r="A13670" s="1383"/>
      <c r="E13670" s="1478"/>
      <c r="H13670" s="1478"/>
    </row>
    <row r="13671" spans="1:8">
      <c r="A13671" s="1383"/>
      <c r="E13671" s="1478"/>
      <c r="H13671" s="1478"/>
    </row>
    <row r="13672" spans="1:8">
      <c r="A13672" s="1383"/>
      <c r="E13672" s="1478"/>
      <c r="H13672" s="1478"/>
    </row>
    <row r="13673" spans="1:8">
      <c r="A13673" s="1383"/>
      <c r="E13673" s="1478"/>
      <c r="H13673" s="1478"/>
    </row>
    <row r="13674" spans="1:8">
      <c r="A13674" s="1383"/>
      <c r="E13674" s="1478"/>
      <c r="H13674" s="1478"/>
    </row>
    <row r="13675" spans="1:8">
      <c r="A13675" s="1383"/>
      <c r="E13675" s="1478"/>
      <c r="H13675" s="1478"/>
    </row>
    <row r="13676" spans="1:8">
      <c r="A13676" s="1383"/>
      <c r="E13676" s="1478"/>
      <c r="H13676" s="1478"/>
    </row>
    <row r="13677" spans="1:8">
      <c r="A13677" s="1383"/>
      <c r="E13677" s="1478"/>
      <c r="H13677" s="1478"/>
    </row>
    <row r="13678" spans="1:8">
      <c r="A13678" s="1383"/>
      <c r="E13678" s="1478"/>
      <c r="H13678" s="1478"/>
    </row>
    <row r="13679" spans="1:8">
      <c r="A13679" s="1383"/>
      <c r="E13679" s="1478"/>
      <c r="H13679" s="1478"/>
    </row>
    <row r="13680" spans="1:8">
      <c r="A13680" s="1383"/>
      <c r="E13680" s="1478"/>
      <c r="H13680" s="1478"/>
    </row>
    <row r="13681" spans="1:8">
      <c r="A13681" s="1383"/>
      <c r="E13681" s="1478"/>
      <c r="H13681" s="1478"/>
    </row>
    <row r="13682" spans="1:8">
      <c r="A13682" s="1383"/>
      <c r="E13682" s="1478"/>
      <c r="H13682" s="1478"/>
    </row>
    <row r="13683" spans="1:8">
      <c r="A13683" s="1383"/>
      <c r="E13683" s="1478"/>
      <c r="H13683" s="1478"/>
    </row>
    <row r="13684" spans="1:8">
      <c r="A13684" s="1383"/>
      <c r="E13684" s="1478"/>
      <c r="H13684" s="1478"/>
    </row>
    <row r="13685" spans="1:8">
      <c r="A13685" s="1383"/>
      <c r="E13685" s="1478"/>
      <c r="H13685" s="1478"/>
    </row>
    <row r="13686" spans="1:8">
      <c r="A13686" s="1383"/>
      <c r="E13686" s="1478"/>
      <c r="H13686" s="1478"/>
    </row>
    <row r="13687" spans="1:8">
      <c r="A13687" s="1383"/>
      <c r="E13687" s="1478"/>
      <c r="H13687" s="1478"/>
    </row>
    <row r="13688" spans="1:8">
      <c r="A13688" s="1383"/>
      <c r="E13688" s="1478"/>
      <c r="H13688" s="1478"/>
    </row>
    <row r="13689" spans="1:8">
      <c r="A13689" s="1383"/>
      <c r="E13689" s="1478"/>
      <c r="H13689" s="1478"/>
    </row>
    <row r="13690" spans="1:8">
      <c r="A13690" s="1383"/>
      <c r="E13690" s="1478"/>
      <c r="H13690" s="1478"/>
    </row>
    <row r="13691" spans="1:8">
      <c r="A13691" s="1383"/>
      <c r="E13691" s="1478"/>
      <c r="H13691" s="1478"/>
    </row>
    <row r="13692" spans="1:8">
      <c r="A13692" s="1383"/>
      <c r="E13692" s="1478"/>
      <c r="H13692" s="1478"/>
    </row>
    <row r="13693" spans="1:8">
      <c r="A13693" s="1383"/>
      <c r="E13693" s="1478"/>
      <c r="H13693" s="1478"/>
    </row>
    <row r="13694" spans="1:8">
      <c r="A13694" s="1383"/>
      <c r="E13694" s="1478"/>
      <c r="H13694" s="1478"/>
    </row>
    <row r="13695" spans="1:8">
      <c r="A13695" s="1383"/>
      <c r="E13695" s="1478"/>
      <c r="H13695" s="1478"/>
    </row>
    <row r="13696" spans="1:8">
      <c r="A13696" s="1383"/>
      <c r="E13696" s="1478"/>
      <c r="H13696" s="1478"/>
    </row>
    <row r="13697" spans="1:8">
      <c r="A13697" s="1383"/>
      <c r="E13697" s="1478"/>
      <c r="H13697" s="1478"/>
    </row>
    <row r="13698" spans="1:8">
      <c r="A13698" s="1383"/>
      <c r="E13698" s="1478"/>
      <c r="H13698" s="1478"/>
    </row>
    <row r="13699" spans="1:8">
      <c r="A13699" s="1383"/>
      <c r="E13699" s="1478"/>
      <c r="H13699" s="1478"/>
    </row>
    <row r="13700" spans="1:8">
      <c r="A13700" s="1383"/>
      <c r="E13700" s="1478"/>
      <c r="H13700" s="1478"/>
    </row>
    <row r="13701" spans="1:8">
      <c r="A13701" s="1383"/>
      <c r="E13701" s="1478"/>
      <c r="H13701" s="1478"/>
    </row>
    <row r="13702" spans="1:8">
      <c r="A13702" s="1383"/>
      <c r="E13702" s="1478"/>
      <c r="H13702" s="1478"/>
    </row>
    <row r="13703" spans="1:8">
      <c r="A13703" s="1383"/>
      <c r="E13703" s="1478"/>
      <c r="H13703" s="1478"/>
    </row>
    <row r="13704" spans="1:8">
      <c r="A13704" s="1383"/>
      <c r="E13704" s="1478"/>
      <c r="H13704" s="1478"/>
    </row>
    <row r="13705" spans="1:8">
      <c r="A13705" s="1383"/>
      <c r="E13705" s="1478"/>
      <c r="H13705" s="1478"/>
    </row>
    <row r="13706" spans="1:8">
      <c r="A13706" s="1383"/>
      <c r="E13706" s="1478"/>
      <c r="H13706" s="1478"/>
    </row>
    <row r="13707" spans="1:8">
      <c r="A13707" s="1383"/>
      <c r="E13707" s="1478"/>
      <c r="H13707" s="1478"/>
    </row>
    <row r="13708" spans="1:8">
      <c r="A13708" s="1383"/>
      <c r="E13708" s="1478"/>
      <c r="H13708" s="1478"/>
    </row>
    <row r="13709" spans="1:8">
      <c r="A13709" s="1383"/>
      <c r="E13709" s="1478"/>
      <c r="H13709" s="1478"/>
    </row>
    <row r="13710" spans="1:8">
      <c r="A13710" s="1383"/>
      <c r="E13710" s="1478"/>
      <c r="H13710" s="1478"/>
    </row>
    <row r="13711" spans="1:8">
      <c r="A13711" s="1383"/>
      <c r="E13711" s="1478"/>
      <c r="H13711" s="1478"/>
    </row>
    <row r="13712" spans="1:8">
      <c r="A13712" s="1383"/>
      <c r="E13712" s="1478"/>
      <c r="H13712" s="1478"/>
    </row>
    <row r="13713" spans="1:8">
      <c r="A13713" s="1383"/>
      <c r="E13713" s="1478"/>
      <c r="H13713" s="1478"/>
    </row>
    <row r="13714" spans="1:8">
      <c r="A13714" s="1383"/>
      <c r="E13714" s="1478"/>
      <c r="H13714" s="1478"/>
    </row>
    <row r="13715" spans="1:8">
      <c r="A13715" s="1383"/>
      <c r="E13715" s="1478"/>
      <c r="H13715" s="1478"/>
    </row>
    <row r="13716" spans="1:8">
      <c r="A13716" s="1383"/>
      <c r="E13716" s="1478"/>
      <c r="H13716" s="1478"/>
    </row>
    <row r="13717" spans="1:8">
      <c r="A13717" s="1383"/>
      <c r="E13717" s="1478"/>
      <c r="H13717" s="1478"/>
    </row>
    <row r="13718" spans="1:8">
      <c r="A13718" s="1383"/>
      <c r="E13718" s="1478"/>
      <c r="H13718" s="1478"/>
    </row>
    <row r="13719" spans="1:8">
      <c r="A13719" s="1383"/>
      <c r="E13719" s="1478"/>
      <c r="H13719" s="1478"/>
    </row>
    <row r="13720" spans="1:8">
      <c r="A13720" s="1383"/>
      <c r="E13720" s="1478"/>
      <c r="H13720" s="1478"/>
    </row>
    <row r="13721" spans="1:8">
      <c r="A13721" s="1383"/>
      <c r="E13721" s="1478"/>
      <c r="H13721" s="1478"/>
    </row>
    <row r="13722" spans="1:8">
      <c r="A13722" s="1383"/>
      <c r="E13722" s="1478"/>
      <c r="H13722" s="1478"/>
    </row>
    <row r="13723" spans="1:8">
      <c r="A13723" s="1383"/>
      <c r="E13723" s="1478"/>
      <c r="H13723" s="1478"/>
    </row>
    <row r="13724" spans="1:8">
      <c r="A13724" s="1383"/>
      <c r="E13724" s="1478"/>
      <c r="H13724" s="1478"/>
    </row>
    <row r="13725" spans="1:8">
      <c r="A13725" s="1383"/>
      <c r="E13725" s="1478"/>
      <c r="H13725" s="1478"/>
    </row>
    <row r="13726" spans="1:8">
      <c r="A13726" s="1383"/>
      <c r="E13726" s="1478"/>
      <c r="H13726" s="1478"/>
    </row>
    <row r="13727" spans="1:8">
      <c r="A13727" s="1383"/>
      <c r="E13727" s="1478"/>
      <c r="H13727" s="1478"/>
    </row>
    <row r="13728" spans="1:8">
      <c r="A13728" s="1383"/>
      <c r="E13728" s="1478"/>
      <c r="H13728" s="1478"/>
    </row>
    <row r="13729" spans="1:8">
      <c r="A13729" s="1383"/>
      <c r="E13729" s="1478"/>
      <c r="H13729" s="1478"/>
    </row>
    <row r="13730" spans="1:8">
      <c r="A13730" s="1383"/>
      <c r="E13730" s="1478"/>
      <c r="H13730" s="1478"/>
    </row>
    <row r="13731" spans="1:8">
      <c r="A13731" s="1383"/>
      <c r="E13731" s="1478"/>
      <c r="H13731" s="1478"/>
    </row>
    <row r="13732" spans="1:8">
      <c r="A13732" s="1383"/>
      <c r="E13732" s="1478"/>
      <c r="H13732" s="1478"/>
    </row>
    <row r="13733" spans="1:8">
      <c r="A13733" s="1383"/>
      <c r="E13733" s="1478"/>
      <c r="H13733" s="1478"/>
    </row>
    <row r="13734" spans="1:8">
      <c r="A13734" s="1383"/>
      <c r="E13734" s="1478"/>
      <c r="H13734" s="1478"/>
    </row>
    <row r="13735" spans="1:8">
      <c r="A13735" s="1383"/>
      <c r="E13735" s="1478"/>
      <c r="H13735" s="1478"/>
    </row>
    <row r="13736" spans="1:8">
      <c r="A13736" s="1383"/>
      <c r="E13736" s="1478"/>
      <c r="H13736" s="1478"/>
    </row>
    <row r="13737" spans="1:8">
      <c r="A13737" s="1383"/>
      <c r="E13737" s="1478"/>
      <c r="H13737" s="1478"/>
    </row>
    <row r="13738" spans="1:8">
      <c r="A13738" s="1383"/>
      <c r="E13738" s="1478"/>
      <c r="H13738" s="1478"/>
    </row>
    <row r="13739" spans="1:8">
      <c r="A13739" s="1383"/>
      <c r="E13739" s="1478"/>
      <c r="H13739" s="1478"/>
    </row>
    <row r="13740" spans="1:8">
      <c r="A13740" s="1383"/>
      <c r="E13740" s="1478"/>
      <c r="H13740" s="1478"/>
    </row>
    <row r="13741" spans="1:8">
      <c r="A13741" s="1383"/>
      <c r="E13741" s="1478"/>
      <c r="H13741" s="1478"/>
    </row>
    <row r="13742" spans="1:8">
      <c r="A13742" s="1383"/>
      <c r="E13742" s="1478"/>
      <c r="H13742" s="1478"/>
    </row>
    <row r="13743" spans="1:8">
      <c r="A13743" s="1383"/>
      <c r="E13743" s="1478"/>
      <c r="H13743" s="1478"/>
    </row>
    <row r="13744" spans="1:8">
      <c r="A13744" s="1383"/>
      <c r="E13744" s="1478"/>
      <c r="H13744" s="1478"/>
    </row>
    <row r="13745" spans="1:8">
      <c r="A13745" s="1383"/>
      <c r="E13745" s="1478"/>
      <c r="H13745" s="1478"/>
    </row>
    <row r="13746" spans="1:8">
      <c r="A13746" s="1383"/>
      <c r="E13746" s="1478"/>
      <c r="H13746" s="1478"/>
    </row>
    <row r="13747" spans="1:8">
      <c r="A13747" s="1383"/>
      <c r="E13747" s="1478"/>
      <c r="H13747" s="1478"/>
    </row>
    <row r="13748" spans="1:8">
      <c r="A13748" s="1383"/>
      <c r="E13748" s="1478"/>
      <c r="H13748" s="1478"/>
    </row>
    <row r="13749" spans="1:8">
      <c r="A13749" s="1383"/>
      <c r="E13749" s="1478"/>
      <c r="H13749" s="1478"/>
    </row>
    <row r="13750" spans="1:8">
      <c r="A13750" s="1383"/>
      <c r="E13750" s="1478"/>
      <c r="H13750" s="1478"/>
    </row>
    <row r="13751" spans="1:8">
      <c r="A13751" s="1383"/>
      <c r="E13751" s="1478"/>
      <c r="H13751" s="1478"/>
    </row>
    <row r="13752" spans="1:8">
      <c r="A13752" s="1383"/>
      <c r="E13752" s="1478"/>
      <c r="H13752" s="1478"/>
    </row>
    <row r="13753" spans="1:8">
      <c r="A13753" s="1383"/>
      <c r="E13753" s="1478"/>
      <c r="H13753" s="1478"/>
    </row>
    <row r="13754" spans="1:8">
      <c r="A13754" s="1383"/>
      <c r="E13754" s="1478"/>
      <c r="H13754" s="1478"/>
    </row>
    <row r="13755" spans="1:8">
      <c r="A13755" s="1383"/>
      <c r="E13755" s="1478"/>
      <c r="H13755" s="1478"/>
    </row>
    <row r="13756" spans="1:8">
      <c r="A13756" s="1383"/>
      <c r="E13756" s="1478"/>
      <c r="H13756" s="1478"/>
    </row>
    <row r="13757" spans="1:8">
      <c r="A13757" s="1383"/>
      <c r="E13757" s="1478"/>
      <c r="H13757" s="1478"/>
    </row>
    <row r="13758" spans="1:8">
      <c r="A13758" s="1383"/>
      <c r="E13758" s="1478"/>
      <c r="H13758" s="1478"/>
    </row>
    <row r="13759" spans="1:8">
      <c r="A13759" s="1383"/>
      <c r="E13759" s="1478"/>
      <c r="H13759" s="1478"/>
    </row>
    <row r="13760" spans="1:8">
      <c r="A13760" s="1383"/>
      <c r="E13760" s="1478"/>
      <c r="H13760" s="1478"/>
    </row>
    <row r="13761" spans="1:8">
      <c r="A13761" s="1383"/>
      <c r="E13761" s="1478"/>
      <c r="H13761" s="1478"/>
    </row>
    <row r="13762" spans="1:8">
      <c r="A13762" s="1383"/>
      <c r="E13762" s="1478"/>
      <c r="H13762" s="1478"/>
    </row>
    <row r="13763" spans="1:8">
      <c r="A13763" s="1383"/>
      <c r="E13763" s="1478"/>
      <c r="H13763" s="1478"/>
    </row>
    <row r="13764" spans="1:8">
      <c r="A13764" s="1383"/>
      <c r="E13764" s="1478"/>
      <c r="H13764" s="1478"/>
    </row>
    <row r="13765" spans="1:8">
      <c r="A13765" s="1383"/>
      <c r="E13765" s="1478"/>
      <c r="H13765" s="1478"/>
    </row>
    <row r="13766" spans="1:8">
      <c r="A13766" s="1383"/>
      <c r="E13766" s="1478"/>
      <c r="H13766" s="1478"/>
    </row>
    <row r="13767" spans="1:8">
      <c r="A13767" s="1383"/>
      <c r="E13767" s="1478"/>
      <c r="H13767" s="1478"/>
    </row>
    <row r="13768" spans="1:8">
      <c r="A13768" s="1383"/>
      <c r="E13768" s="1478"/>
      <c r="H13768" s="1478"/>
    </row>
    <row r="13769" spans="1:8">
      <c r="A13769" s="1383"/>
      <c r="E13769" s="1478"/>
      <c r="H13769" s="1478"/>
    </row>
    <row r="13770" spans="1:8">
      <c r="A13770" s="1383"/>
      <c r="E13770" s="1478"/>
      <c r="H13770" s="1478"/>
    </row>
    <row r="13771" spans="1:8">
      <c r="A13771" s="1383"/>
      <c r="E13771" s="1478"/>
      <c r="H13771" s="1478"/>
    </row>
    <row r="13772" spans="1:8">
      <c r="A13772" s="1383"/>
      <c r="E13772" s="1478"/>
      <c r="H13772" s="1478"/>
    </row>
    <row r="13773" spans="1:8">
      <c r="A13773" s="1383"/>
      <c r="E13773" s="1478"/>
      <c r="H13773" s="1478"/>
    </row>
    <row r="13774" spans="1:8">
      <c r="A13774" s="1383"/>
      <c r="E13774" s="1478"/>
      <c r="H13774" s="1478"/>
    </row>
    <row r="13775" spans="1:8">
      <c r="A13775" s="1383"/>
      <c r="E13775" s="1478"/>
      <c r="H13775" s="1478"/>
    </row>
    <row r="13776" spans="1:8">
      <c r="A13776" s="1383"/>
      <c r="E13776" s="1478"/>
      <c r="H13776" s="1478"/>
    </row>
    <row r="13777" spans="1:8">
      <c r="A13777" s="1383"/>
      <c r="E13777" s="1478"/>
      <c r="H13777" s="1478"/>
    </row>
    <row r="13778" spans="1:8">
      <c r="A13778" s="1383"/>
      <c r="E13778" s="1478"/>
      <c r="H13778" s="1478"/>
    </row>
    <row r="13779" spans="1:8">
      <c r="A13779" s="1383"/>
      <c r="E13779" s="1478"/>
      <c r="H13779" s="1478"/>
    </row>
    <row r="13780" spans="1:8">
      <c r="A13780" s="1383"/>
      <c r="E13780" s="1478"/>
      <c r="H13780" s="1478"/>
    </row>
    <row r="13781" spans="1:8">
      <c r="A13781" s="1383"/>
      <c r="E13781" s="1478"/>
      <c r="H13781" s="1478"/>
    </row>
    <row r="13782" spans="1:8">
      <c r="A13782" s="1383"/>
      <c r="E13782" s="1478"/>
      <c r="H13782" s="1478"/>
    </row>
    <row r="13783" spans="1:8">
      <c r="A13783" s="1383"/>
      <c r="E13783" s="1478"/>
      <c r="H13783" s="1478"/>
    </row>
    <row r="13784" spans="1:8">
      <c r="A13784" s="1383"/>
      <c r="E13784" s="1478"/>
      <c r="H13784" s="1478"/>
    </row>
    <row r="13785" spans="1:8">
      <c r="A13785" s="1383"/>
      <c r="E13785" s="1478"/>
      <c r="H13785" s="1478"/>
    </row>
    <row r="13786" spans="1:8">
      <c r="A13786" s="1383"/>
      <c r="E13786" s="1478"/>
      <c r="H13786" s="1478"/>
    </row>
    <row r="13787" spans="1:8">
      <c r="A13787" s="1383"/>
      <c r="E13787" s="1478"/>
      <c r="H13787" s="1478"/>
    </row>
    <row r="13788" spans="1:8">
      <c r="A13788" s="1383"/>
      <c r="E13788" s="1478"/>
      <c r="H13788" s="1478"/>
    </row>
    <row r="13789" spans="1:8">
      <c r="A13789" s="1383"/>
      <c r="E13789" s="1478"/>
      <c r="H13789" s="1478"/>
    </row>
    <row r="13790" spans="1:8">
      <c r="A13790" s="1383"/>
      <c r="E13790" s="1478"/>
      <c r="H13790" s="1478"/>
    </row>
    <row r="13791" spans="1:8">
      <c r="A13791" s="1383"/>
      <c r="E13791" s="1478"/>
      <c r="H13791" s="1478"/>
    </row>
    <row r="13792" spans="1:8">
      <c r="A13792" s="1383"/>
      <c r="E13792" s="1478"/>
      <c r="H13792" s="1478"/>
    </row>
    <row r="13793" spans="1:8">
      <c r="A13793" s="1383"/>
      <c r="E13793" s="1478"/>
      <c r="H13793" s="1478"/>
    </row>
    <row r="13794" spans="1:8">
      <c r="A13794" s="1383"/>
      <c r="E13794" s="1478"/>
      <c r="H13794" s="1478"/>
    </row>
    <row r="13795" spans="1:8">
      <c r="A13795" s="1383"/>
      <c r="E13795" s="1478"/>
      <c r="H13795" s="1478"/>
    </row>
    <row r="13796" spans="1:8">
      <c r="A13796" s="1383"/>
      <c r="E13796" s="1478"/>
      <c r="H13796" s="1478"/>
    </row>
    <row r="13797" spans="1:8">
      <c r="A13797" s="1383"/>
      <c r="E13797" s="1478"/>
      <c r="H13797" s="1478"/>
    </row>
    <row r="13798" spans="1:8">
      <c r="A13798" s="1383"/>
      <c r="E13798" s="1478"/>
      <c r="H13798" s="1478"/>
    </row>
    <row r="13799" spans="1:8">
      <c r="A13799" s="1383"/>
      <c r="E13799" s="1478"/>
      <c r="H13799" s="1478"/>
    </row>
    <row r="13800" spans="1:8">
      <c r="A13800" s="1383"/>
      <c r="E13800" s="1478"/>
      <c r="H13800" s="1478"/>
    </row>
    <row r="13801" spans="1:8">
      <c r="A13801" s="1383"/>
      <c r="E13801" s="1478"/>
      <c r="H13801" s="1478"/>
    </row>
    <row r="13802" spans="1:8">
      <c r="A13802" s="1383"/>
      <c r="E13802" s="1478"/>
      <c r="H13802" s="1478"/>
    </row>
    <row r="13803" spans="1:8">
      <c r="A13803" s="1383"/>
      <c r="E13803" s="1478"/>
      <c r="H13803" s="1478"/>
    </row>
    <row r="13804" spans="1:8">
      <c r="A13804" s="1383"/>
      <c r="E13804" s="1478"/>
      <c r="H13804" s="1478"/>
    </row>
    <row r="13805" spans="1:8">
      <c r="A13805" s="1383"/>
      <c r="E13805" s="1478"/>
      <c r="H13805" s="1478"/>
    </row>
    <row r="13806" spans="1:8">
      <c r="A13806" s="1383"/>
      <c r="E13806" s="1478"/>
      <c r="H13806" s="1478"/>
    </row>
    <row r="13807" spans="1:8">
      <c r="A13807" s="1383"/>
      <c r="E13807" s="1478"/>
      <c r="H13807" s="1478"/>
    </row>
    <row r="13808" spans="1:8">
      <c r="A13808" s="1383"/>
      <c r="E13808" s="1478"/>
      <c r="H13808" s="1478"/>
    </row>
    <row r="13809" spans="1:8">
      <c r="A13809" s="1383"/>
      <c r="E13809" s="1478"/>
      <c r="H13809" s="1478"/>
    </row>
    <row r="13810" spans="1:8">
      <c r="A13810" s="1383"/>
      <c r="E13810" s="1478"/>
      <c r="H13810" s="1478"/>
    </row>
    <row r="13811" spans="1:8">
      <c r="A13811" s="1383"/>
      <c r="E13811" s="1478"/>
      <c r="H13811" s="1478"/>
    </row>
    <row r="13812" spans="1:8">
      <c r="A13812" s="1383"/>
      <c r="E13812" s="1478"/>
      <c r="H13812" s="1478"/>
    </row>
    <row r="13813" spans="1:8">
      <c r="A13813" s="1383"/>
      <c r="E13813" s="1478"/>
      <c r="H13813" s="1478"/>
    </row>
    <row r="13814" spans="1:8">
      <c r="A13814" s="1383"/>
      <c r="E13814" s="1478"/>
      <c r="H13814" s="1478"/>
    </row>
    <row r="13815" spans="1:8">
      <c r="A13815" s="1383"/>
      <c r="E13815" s="1478"/>
      <c r="H13815" s="1478"/>
    </row>
    <row r="13816" spans="1:8">
      <c r="A13816" s="1383"/>
      <c r="E13816" s="1478"/>
      <c r="H13816" s="1478"/>
    </row>
    <row r="13817" spans="1:8">
      <c r="A13817" s="1383"/>
      <c r="E13817" s="1478"/>
      <c r="H13817" s="1478"/>
    </row>
    <row r="13818" spans="1:8">
      <c r="A13818" s="1383"/>
      <c r="E13818" s="1478"/>
      <c r="H13818" s="1478"/>
    </row>
    <row r="13819" spans="1:8">
      <c r="A13819" s="1383"/>
      <c r="E13819" s="1478"/>
      <c r="H13819" s="1478"/>
    </row>
    <row r="13820" spans="1:8">
      <c r="A13820" s="1383"/>
      <c r="E13820" s="1478"/>
      <c r="H13820" s="1478"/>
    </row>
    <row r="13821" spans="1:8">
      <c r="A13821" s="1383"/>
      <c r="E13821" s="1478"/>
      <c r="H13821" s="1478"/>
    </row>
    <row r="13822" spans="1:8">
      <c r="A13822" s="1383"/>
      <c r="E13822" s="1478"/>
      <c r="H13822" s="1478"/>
    </row>
    <row r="13823" spans="1:8">
      <c r="A13823" s="1383"/>
      <c r="E13823" s="1478"/>
      <c r="H13823" s="1478"/>
    </row>
    <row r="13824" spans="1:8">
      <c r="A13824" s="1383"/>
      <c r="E13824" s="1478"/>
      <c r="H13824" s="1478"/>
    </row>
    <row r="13825" spans="1:8">
      <c r="A13825" s="1383"/>
      <c r="E13825" s="1478"/>
      <c r="H13825" s="1478"/>
    </row>
    <row r="13826" spans="1:8">
      <c r="A13826" s="1383"/>
      <c r="E13826" s="1478"/>
      <c r="H13826" s="1478"/>
    </row>
    <row r="13827" spans="1:8">
      <c r="A13827" s="1383"/>
      <c r="E13827" s="1478"/>
      <c r="H13827" s="1478"/>
    </row>
    <row r="13828" spans="1:8">
      <c r="A13828" s="1383"/>
      <c r="E13828" s="1478"/>
      <c r="H13828" s="1478"/>
    </row>
    <row r="13829" spans="1:8">
      <c r="A13829" s="1383"/>
      <c r="E13829" s="1478"/>
      <c r="H13829" s="1478"/>
    </row>
    <row r="13830" spans="1:8">
      <c r="A13830" s="1383"/>
      <c r="E13830" s="1478"/>
      <c r="H13830" s="1478"/>
    </row>
    <row r="13831" spans="1:8">
      <c r="A13831" s="1383"/>
      <c r="E13831" s="1478"/>
      <c r="H13831" s="1478"/>
    </row>
    <row r="13832" spans="1:8">
      <c r="A13832" s="1383"/>
      <c r="E13832" s="1478"/>
      <c r="H13832" s="1478"/>
    </row>
    <row r="13833" spans="1:8">
      <c r="A13833" s="1383"/>
      <c r="E13833" s="1478"/>
      <c r="H13833" s="1478"/>
    </row>
    <row r="13834" spans="1:8">
      <c r="A13834" s="1383"/>
      <c r="E13834" s="1478"/>
      <c r="H13834" s="1478"/>
    </row>
    <row r="13835" spans="1:8">
      <c r="A13835" s="1383"/>
      <c r="E13835" s="1478"/>
      <c r="H13835" s="1478"/>
    </row>
    <row r="13836" spans="1:8">
      <c r="A13836" s="1383"/>
      <c r="E13836" s="1478"/>
      <c r="H13836" s="1478"/>
    </row>
    <row r="13837" spans="1:8">
      <c r="A13837" s="1383"/>
      <c r="E13837" s="1478"/>
      <c r="H13837" s="1478"/>
    </row>
    <row r="13838" spans="1:8">
      <c r="A13838" s="1383"/>
      <c r="E13838" s="1478"/>
      <c r="H13838" s="1478"/>
    </row>
    <row r="13839" spans="1:8">
      <c r="A13839" s="1383"/>
      <c r="E13839" s="1478"/>
      <c r="H13839" s="1478"/>
    </row>
    <row r="13840" spans="1:8">
      <c r="A13840" s="1383"/>
      <c r="E13840" s="1478"/>
      <c r="H13840" s="1478"/>
    </row>
    <row r="13841" spans="1:8">
      <c r="A13841" s="1383"/>
      <c r="E13841" s="1478"/>
      <c r="H13841" s="1478"/>
    </row>
    <row r="13842" spans="1:8">
      <c r="A13842" s="1383"/>
      <c r="E13842" s="1478"/>
      <c r="H13842" s="1478"/>
    </row>
    <row r="13843" spans="1:8">
      <c r="A13843" s="1383"/>
      <c r="E13843" s="1478"/>
      <c r="H13843" s="1478"/>
    </row>
    <row r="13844" spans="1:8">
      <c r="A13844" s="1383"/>
      <c r="E13844" s="1478"/>
      <c r="H13844" s="1478"/>
    </row>
    <row r="13845" spans="1:8">
      <c r="A13845" s="1383"/>
      <c r="E13845" s="1478"/>
      <c r="H13845" s="1478"/>
    </row>
    <row r="13846" spans="1:8">
      <c r="A13846" s="1383"/>
      <c r="E13846" s="1478"/>
      <c r="H13846" s="1478"/>
    </row>
    <row r="13847" spans="1:8">
      <c r="A13847" s="1383"/>
      <c r="E13847" s="1478"/>
      <c r="H13847" s="1478"/>
    </row>
    <row r="13848" spans="1:8">
      <c r="A13848" s="1383"/>
      <c r="E13848" s="1478"/>
      <c r="H13848" s="1478"/>
    </row>
    <row r="13849" spans="1:8">
      <c r="A13849" s="1383"/>
      <c r="E13849" s="1478"/>
      <c r="H13849" s="1478"/>
    </row>
    <row r="13850" spans="1:8">
      <c r="A13850" s="1383"/>
      <c r="E13850" s="1478"/>
      <c r="H13850" s="1478"/>
    </row>
    <row r="13851" spans="1:8">
      <c r="A13851" s="1383"/>
      <c r="E13851" s="1478"/>
      <c r="H13851" s="1478"/>
    </row>
    <row r="13852" spans="1:8">
      <c r="A13852" s="1383"/>
      <c r="E13852" s="1478"/>
      <c r="H13852" s="1478"/>
    </row>
    <row r="13853" spans="1:8">
      <c r="A13853" s="1383"/>
      <c r="E13853" s="1478"/>
      <c r="H13853" s="1478"/>
    </row>
    <row r="13854" spans="1:8">
      <c r="A13854" s="1383"/>
      <c r="E13854" s="1478"/>
      <c r="H13854" s="1478"/>
    </row>
    <row r="13855" spans="1:8">
      <c r="A13855" s="1383"/>
      <c r="E13855" s="1478"/>
      <c r="H13855" s="1478"/>
    </row>
    <row r="13856" spans="1:8">
      <c r="A13856" s="1383"/>
      <c r="E13856" s="1478"/>
      <c r="H13856" s="1478"/>
    </row>
    <row r="13857" spans="1:8">
      <c r="A13857" s="1383"/>
      <c r="E13857" s="1478"/>
      <c r="H13857" s="1478"/>
    </row>
    <row r="13858" spans="1:8">
      <c r="A13858" s="1383"/>
      <c r="E13858" s="1478"/>
      <c r="H13858" s="1478"/>
    </row>
    <row r="13859" spans="1:8">
      <c r="A13859" s="1383"/>
      <c r="E13859" s="1478"/>
      <c r="H13859" s="1478"/>
    </row>
    <row r="13860" spans="1:8">
      <c r="A13860" s="1383"/>
      <c r="E13860" s="1478"/>
      <c r="H13860" s="1478"/>
    </row>
    <row r="13861" spans="1:8">
      <c r="A13861" s="1383"/>
      <c r="E13861" s="1478"/>
      <c r="H13861" s="1478"/>
    </row>
    <row r="13862" spans="1:8">
      <c r="A13862" s="1383"/>
      <c r="E13862" s="1478"/>
      <c r="H13862" s="1478"/>
    </row>
    <row r="13863" spans="1:8">
      <c r="A13863" s="1383"/>
      <c r="E13863" s="1478"/>
      <c r="H13863" s="1478"/>
    </row>
    <row r="13864" spans="1:8">
      <c r="A13864" s="1383"/>
      <c r="E13864" s="1478"/>
      <c r="H13864" s="1478"/>
    </row>
    <row r="13865" spans="1:8">
      <c r="A13865" s="1383"/>
      <c r="E13865" s="1478"/>
      <c r="H13865" s="1478"/>
    </row>
    <row r="13866" spans="1:8">
      <c r="A13866" s="1383"/>
      <c r="E13866" s="1478"/>
      <c r="H13866" s="1478"/>
    </row>
    <row r="13867" spans="1:8">
      <c r="A13867" s="1383"/>
      <c r="E13867" s="1478"/>
      <c r="H13867" s="1478"/>
    </row>
    <row r="13868" spans="1:8">
      <c r="A13868" s="1383"/>
      <c r="E13868" s="1478"/>
      <c r="H13868" s="1478"/>
    </row>
    <row r="13869" spans="1:8">
      <c r="A13869" s="1383"/>
      <c r="E13869" s="1478"/>
      <c r="H13869" s="1478"/>
    </row>
    <row r="13870" spans="1:8">
      <c r="A13870" s="1383"/>
      <c r="E13870" s="1478"/>
      <c r="H13870" s="1478"/>
    </row>
    <row r="13871" spans="1:8">
      <c r="A13871" s="1383"/>
      <c r="E13871" s="1478"/>
      <c r="H13871" s="1478"/>
    </row>
    <row r="13872" spans="1:8">
      <c r="A13872" s="1383"/>
      <c r="E13872" s="1478"/>
      <c r="H13872" s="1478"/>
    </row>
    <row r="13873" spans="1:8">
      <c r="A13873" s="1383"/>
      <c r="E13873" s="1478"/>
      <c r="H13873" s="1478"/>
    </row>
    <row r="13874" spans="1:8">
      <c r="A13874" s="1383"/>
      <c r="E13874" s="1478"/>
      <c r="H13874" s="1478"/>
    </row>
    <row r="13875" spans="1:8">
      <c r="A13875" s="1383"/>
      <c r="E13875" s="1478"/>
      <c r="H13875" s="1478"/>
    </row>
    <row r="13876" spans="1:8">
      <c r="A13876" s="1383"/>
      <c r="E13876" s="1478"/>
      <c r="H13876" s="1478"/>
    </row>
    <row r="13877" spans="1:8">
      <c r="A13877" s="1383"/>
      <c r="E13877" s="1478"/>
      <c r="H13877" s="1478"/>
    </row>
    <row r="13878" spans="1:8">
      <c r="A13878" s="1383"/>
      <c r="E13878" s="1478"/>
      <c r="H13878" s="1478"/>
    </row>
    <row r="13879" spans="1:8">
      <c r="A13879" s="1383"/>
      <c r="E13879" s="1478"/>
      <c r="H13879" s="1478"/>
    </row>
    <row r="13880" spans="1:8">
      <c r="A13880" s="1383"/>
      <c r="E13880" s="1478"/>
      <c r="H13880" s="1478"/>
    </row>
    <row r="13881" spans="1:8">
      <c r="A13881" s="1383"/>
      <c r="E13881" s="1478"/>
      <c r="H13881" s="1478"/>
    </row>
    <row r="13882" spans="1:8">
      <c r="A13882" s="1383"/>
      <c r="E13882" s="1478"/>
      <c r="H13882" s="1478"/>
    </row>
    <row r="13883" spans="1:8">
      <c r="A13883" s="1383"/>
      <c r="E13883" s="1478"/>
      <c r="H13883" s="1478"/>
    </row>
    <row r="13884" spans="1:8">
      <c r="A13884" s="1383"/>
      <c r="E13884" s="1478"/>
      <c r="H13884" s="1478"/>
    </row>
    <row r="13885" spans="1:8">
      <c r="A13885" s="1383"/>
      <c r="E13885" s="1478"/>
      <c r="H13885" s="1478"/>
    </row>
    <row r="13886" spans="1:8">
      <c r="A13886" s="1383"/>
      <c r="E13886" s="1478"/>
      <c r="H13886" s="1478"/>
    </row>
    <row r="13887" spans="1:8">
      <c r="A13887" s="1383"/>
      <c r="E13887" s="1478"/>
      <c r="H13887" s="1478"/>
    </row>
    <row r="13888" spans="1:8">
      <c r="A13888" s="1383"/>
      <c r="E13888" s="1478"/>
      <c r="H13888" s="1478"/>
    </row>
    <row r="13889" spans="1:8">
      <c r="A13889" s="1383"/>
      <c r="E13889" s="1478"/>
      <c r="H13889" s="1478"/>
    </row>
    <row r="13890" spans="1:8">
      <c r="A13890" s="1383"/>
      <c r="E13890" s="1478"/>
      <c r="H13890" s="1478"/>
    </row>
    <row r="13891" spans="1:8">
      <c r="A13891" s="1383"/>
      <c r="E13891" s="1478"/>
      <c r="H13891" s="1478"/>
    </row>
    <row r="13892" spans="1:8">
      <c r="A13892" s="1383"/>
      <c r="E13892" s="1478"/>
      <c r="H13892" s="1478"/>
    </row>
    <row r="13893" spans="1:8">
      <c r="A13893" s="1383"/>
      <c r="E13893" s="1478"/>
      <c r="H13893" s="1478"/>
    </row>
    <row r="13894" spans="1:8">
      <c r="A13894" s="1383"/>
      <c r="E13894" s="1478"/>
      <c r="H13894" s="1478"/>
    </row>
    <row r="13895" spans="1:8">
      <c r="A13895" s="1383"/>
      <c r="E13895" s="1478"/>
      <c r="H13895" s="1478"/>
    </row>
    <row r="13896" spans="1:8">
      <c r="A13896" s="1383"/>
      <c r="E13896" s="1478"/>
      <c r="H13896" s="1478"/>
    </row>
    <row r="13897" spans="1:8">
      <c r="A13897" s="1383"/>
      <c r="E13897" s="1478"/>
      <c r="H13897" s="1478"/>
    </row>
    <row r="13898" spans="1:8">
      <c r="A13898" s="1383"/>
      <c r="E13898" s="1478"/>
      <c r="H13898" s="1478"/>
    </row>
    <row r="13899" spans="1:8">
      <c r="A13899" s="1383"/>
      <c r="E13899" s="1478"/>
      <c r="H13899" s="1478"/>
    </row>
    <row r="13900" spans="1:8">
      <c r="A13900" s="1383"/>
      <c r="E13900" s="1478"/>
      <c r="H13900" s="1478"/>
    </row>
    <row r="13901" spans="1:8">
      <c r="A13901" s="1383"/>
      <c r="E13901" s="1478"/>
      <c r="H13901" s="1478"/>
    </row>
    <row r="13902" spans="1:8">
      <c r="A13902" s="1383"/>
      <c r="E13902" s="1478"/>
      <c r="H13902" s="1478"/>
    </row>
    <row r="13903" spans="1:8">
      <c r="A13903" s="1383"/>
      <c r="E13903" s="1478"/>
      <c r="H13903" s="1478"/>
    </row>
    <row r="13904" spans="1:8">
      <c r="A13904" s="1383"/>
      <c r="E13904" s="1478"/>
      <c r="H13904" s="1478"/>
    </row>
    <row r="13905" spans="1:8">
      <c r="A13905" s="1383"/>
      <c r="E13905" s="1478"/>
      <c r="H13905" s="1478"/>
    </row>
    <row r="13906" spans="1:8">
      <c r="A13906" s="1383"/>
      <c r="E13906" s="1478"/>
      <c r="H13906" s="1478"/>
    </row>
    <row r="13907" spans="1:8">
      <c r="A13907" s="1383"/>
      <c r="E13907" s="1478"/>
      <c r="H13907" s="1478"/>
    </row>
    <row r="13908" spans="1:8">
      <c r="A13908" s="1383"/>
      <c r="E13908" s="1478"/>
      <c r="H13908" s="1478"/>
    </row>
    <row r="13909" spans="1:8">
      <c r="A13909" s="1383"/>
      <c r="E13909" s="1478"/>
      <c r="H13909" s="1478"/>
    </row>
    <row r="13910" spans="1:8">
      <c r="A13910" s="1383"/>
      <c r="E13910" s="1478"/>
      <c r="H13910" s="1478"/>
    </row>
    <row r="13911" spans="1:8">
      <c r="A13911" s="1383"/>
      <c r="E13911" s="1478"/>
      <c r="H13911" s="1478"/>
    </row>
    <row r="13912" spans="1:8">
      <c r="A13912" s="1383"/>
      <c r="E13912" s="1478"/>
      <c r="H13912" s="1478"/>
    </row>
    <row r="13913" spans="1:8">
      <c r="A13913" s="1383"/>
      <c r="E13913" s="1478"/>
      <c r="H13913" s="1478"/>
    </row>
    <row r="13914" spans="1:8">
      <c r="A13914" s="1383"/>
      <c r="E13914" s="1478"/>
      <c r="H13914" s="1478"/>
    </row>
    <row r="13915" spans="1:8">
      <c r="A13915" s="1383"/>
      <c r="E13915" s="1478"/>
      <c r="H13915" s="1478"/>
    </row>
    <row r="13916" spans="1:8">
      <c r="A13916" s="1383"/>
      <c r="E13916" s="1478"/>
      <c r="H13916" s="1478"/>
    </row>
    <row r="13917" spans="1:8">
      <c r="A13917" s="1383"/>
      <c r="E13917" s="1478"/>
      <c r="H13917" s="1478"/>
    </row>
    <row r="13918" spans="1:8">
      <c r="A13918" s="1383"/>
      <c r="E13918" s="1478"/>
      <c r="H13918" s="1478"/>
    </row>
    <row r="13919" spans="1:8">
      <c r="A13919" s="1383"/>
      <c r="E13919" s="1478"/>
      <c r="H13919" s="1478"/>
    </row>
    <row r="13920" spans="1:8">
      <c r="A13920" s="1383"/>
      <c r="E13920" s="1478"/>
      <c r="H13920" s="1478"/>
    </row>
    <row r="13921" spans="1:8">
      <c r="A13921" s="1383"/>
      <c r="E13921" s="1478"/>
      <c r="H13921" s="1478"/>
    </row>
    <row r="13922" spans="1:8">
      <c r="A13922" s="1383"/>
      <c r="E13922" s="1478"/>
      <c r="H13922" s="1478"/>
    </row>
    <row r="13923" spans="1:8">
      <c r="A13923" s="1383"/>
      <c r="E13923" s="1478"/>
      <c r="H13923" s="1478"/>
    </row>
    <row r="13924" spans="1:8">
      <c r="A13924" s="1383"/>
      <c r="E13924" s="1478"/>
      <c r="H13924" s="1478"/>
    </row>
    <row r="13925" spans="1:8">
      <c r="A13925" s="1383"/>
      <c r="E13925" s="1478"/>
      <c r="H13925" s="1478"/>
    </row>
    <row r="13926" spans="1:8">
      <c r="A13926" s="1383"/>
      <c r="E13926" s="1478"/>
      <c r="H13926" s="1478"/>
    </row>
    <row r="13927" spans="1:8">
      <c r="A13927" s="1383"/>
      <c r="E13927" s="1478"/>
      <c r="H13927" s="1478"/>
    </row>
    <row r="13928" spans="1:8">
      <c r="A13928" s="1383"/>
      <c r="E13928" s="1478"/>
      <c r="H13928" s="1478"/>
    </row>
    <row r="13929" spans="1:8">
      <c r="A13929" s="1383"/>
      <c r="E13929" s="1478"/>
      <c r="H13929" s="1478"/>
    </row>
    <row r="13930" spans="1:8">
      <c r="A13930" s="1383"/>
      <c r="E13930" s="1478"/>
      <c r="H13930" s="1478"/>
    </row>
    <row r="13931" spans="1:8">
      <c r="A13931" s="1383"/>
      <c r="E13931" s="1478"/>
      <c r="H13931" s="1478"/>
    </row>
    <row r="13932" spans="1:8">
      <c r="A13932" s="1383"/>
      <c r="E13932" s="1478"/>
      <c r="H13932" s="1478"/>
    </row>
    <row r="13933" spans="1:8">
      <c r="A13933" s="1383"/>
      <c r="E13933" s="1478"/>
      <c r="H13933" s="1478"/>
    </row>
    <row r="13934" spans="1:8">
      <c r="A13934" s="1383"/>
      <c r="E13934" s="1478"/>
      <c r="H13934" s="1478"/>
    </row>
    <row r="13935" spans="1:8">
      <c r="A13935" s="1383"/>
      <c r="E13935" s="1478"/>
      <c r="H13935" s="1478"/>
    </row>
    <row r="13936" spans="1:8">
      <c r="A13936" s="1383"/>
      <c r="E13936" s="1478"/>
      <c r="H13936" s="1478"/>
    </row>
    <row r="13937" spans="1:8">
      <c r="A13937" s="1383"/>
      <c r="E13937" s="1478"/>
      <c r="H13937" s="1478"/>
    </row>
    <row r="13938" spans="1:8">
      <c r="A13938" s="1383"/>
      <c r="E13938" s="1478"/>
      <c r="H13938" s="1478"/>
    </row>
    <row r="13939" spans="1:8">
      <c r="A13939" s="1383"/>
      <c r="E13939" s="1478"/>
      <c r="H13939" s="1478"/>
    </row>
    <row r="13940" spans="1:8">
      <c r="A13940" s="1383"/>
      <c r="E13940" s="1478"/>
      <c r="H13940" s="1478"/>
    </row>
    <row r="13941" spans="1:8">
      <c r="A13941" s="1383"/>
      <c r="E13941" s="1478"/>
      <c r="H13941" s="1478"/>
    </row>
    <row r="13942" spans="1:8">
      <c r="A13942" s="1383"/>
      <c r="E13942" s="1478"/>
      <c r="H13942" s="1478"/>
    </row>
    <row r="13943" spans="1:8">
      <c r="A13943" s="1383"/>
      <c r="E13943" s="1478"/>
      <c r="H13943" s="1478"/>
    </row>
    <row r="13944" spans="1:8">
      <c r="A13944" s="1383"/>
      <c r="E13944" s="1478"/>
      <c r="H13944" s="1478"/>
    </row>
    <row r="13945" spans="1:8">
      <c r="A13945" s="1383"/>
      <c r="E13945" s="1478"/>
      <c r="H13945" s="1478"/>
    </row>
    <row r="13946" spans="1:8">
      <c r="A13946" s="1383"/>
      <c r="E13946" s="1478"/>
      <c r="H13946" s="1478"/>
    </row>
    <row r="13947" spans="1:8">
      <c r="A13947" s="1383"/>
      <c r="E13947" s="1478"/>
      <c r="H13947" s="1478"/>
    </row>
    <row r="13948" spans="1:8">
      <c r="A13948" s="1383"/>
      <c r="E13948" s="1478"/>
      <c r="H13948" s="1478"/>
    </row>
    <row r="13949" spans="1:8">
      <c r="A13949" s="1383"/>
      <c r="E13949" s="1478"/>
      <c r="H13949" s="1478"/>
    </row>
    <row r="13950" spans="1:8">
      <c r="A13950" s="1383"/>
      <c r="E13950" s="1478"/>
      <c r="H13950" s="1478"/>
    </row>
    <row r="13951" spans="1:8">
      <c r="A13951" s="1383"/>
      <c r="E13951" s="1478"/>
      <c r="H13951" s="1478"/>
    </row>
    <row r="13952" spans="1:8">
      <c r="A13952" s="1383"/>
      <c r="E13952" s="1478"/>
      <c r="H13952" s="1478"/>
    </row>
    <row r="13953" spans="1:8">
      <c r="A13953" s="1383"/>
      <c r="E13953" s="1478"/>
      <c r="H13953" s="1478"/>
    </row>
    <row r="13954" spans="1:8">
      <c r="A13954" s="1383"/>
      <c r="E13954" s="1478"/>
      <c r="H13954" s="1478"/>
    </row>
    <row r="13955" spans="1:8">
      <c r="A13955" s="1383"/>
      <c r="E13955" s="1478"/>
      <c r="H13955" s="1478"/>
    </row>
    <row r="13956" spans="1:8">
      <c r="A13956" s="1383"/>
      <c r="E13956" s="1478"/>
      <c r="H13956" s="1478"/>
    </row>
    <row r="13957" spans="1:8">
      <c r="A13957" s="1383"/>
      <c r="E13957" s="1478"/>
      <c r="H13957" s="1478"/>
    </row>
    <row r="13958" spans="1:8">
      <c r="A13958" s="1383"/>
      <c r="E13958" s="1478"/>
      <c r="H13958" s="1478"/>
    </row>
    <row r="13959" spans="1:8">
      <c r="A13959" s="1383"/>
      <c r="E13959" s="1478"/>
      <c r="H13959" s="1478"/>
    </row>
    <row r="13960" spans="1:8">
      <c r="A13960" s="1383"/>
      <c r="E13960" s="1478"/>
      <c r="H13960" s="1478"/>
    </row>
    <row r="13961" spans="1:8">
      <c r="A13961" s="1383"/>
      <c r="E13961" s="1478"/>
      <c r="H13961" s="1478"/>
    </row>
    <row r="13962" spans="1:8">
      <c r="A13962" s="1383"/>
      <c r="E13962" s="1478"/>
      <c r="H13962" s="1478"/>
    </row>
    <row r="13963" spans="1:8">
      <c r="A13963" s="1383"/>
      <c r="E13963" s="1478"/>
      <c r="H13963" s="1478"/>
    </row>
    <row r="13964" spans="1:8">
      <c r="A13964" s="1383"/>
      <c r="E13964" s="1478"/>
      <c r="H13964" s="1478"/>
    </row>
    <row r="13965" spans="1:8">
      <c r="A13965" s="1383"/>
      <c r="E13965" s="1478"/>
      <c r="H13965" s="1478"/>
    </row>
    <row r="13966" spans="1:8">
      <c r="A13966" s="1383"/>
      <c r="E13966" s="1478"/>
      <c r="H13966" s="1478"/>
    </row>
    <row r="13967" spans="1:8">
      <c r="A13967" s="1383"/>
      <c r="E13967" s="1478"/>
      <c r="H13967" s="1478"/>
    </row>
    <row r="13968" spans="1:8">
      <c r="A13968" s="1383"/>
      <c r="E13968" s="1478"/>
      <c r="H13968" s="1478"/>
    </row>
    <row r="13969" spans="1:8">
      <c r="A13969" s="1383"/>
      <c r="E13969" s="1478"/>
      <c r="H13969" s="1478"/>
    </row>
    <row r="13970" spans="1:8">
      <c r="A13970" s="1383"/>
      <c r="E13970" s="1478"/>
      <c r="H13970" s="1478"/>
    </row>
    <row r="13971" spans="1:8">
      <c r="A13971" s="1383"/>
      <c r="E13971" s="1478"/>
      <c r="H13971" s="1478"/>
    </row>
    <row r="13972" spans="1:8">
      <c r="A13972" s="1383"/>
      <c r="E13972" s="1478"/>
      <c r="H13972" s="1478"/>
    </row>
    <row r="13973" spans="1:8">
      <c r="A13973" s="1383"/>
      <c r="E13973" s="1478"/>
      <c r="H13973" s="1478"/>
    </row>
    <row r="13974" spans="1:8">
      <c r="A13974" s="1383"/>
      <c r="E13974" s="1478"/>
      <c r="H13974" s="1478"/>
    </row>
    <row r="13975" spans="1:8">
      <c r="A13975" s="1383"/>
      <c r="E13975" s="1478"/>
      <c r="H13975" s="1478"/>
    </row>
    <row r="13976" spans="1:8">
      <c r="A13976" s="1383"/>
      <c r="E13976" s="1478"/>
      <c r="H13976" s="1478"/>
    </row>
    <row r="13977" spans="1:8">
      <c r="A13977" s="1383"/>
      <c r="E13977" s="1478"/>
      <c r="H13977" s="1478"/>
    </row>
    <row r="13978" spans="1:8">
      <c r="A13978" s="1383"/>
      <c r="E13978" s="1478"/>
      <c r="H13978" s="1478"/>
    </row>
    <row r="13979" spans="1:8">
      <c r="A13979" s="1383"/>
      <c r="E13979" s="1478"/>
      <c r="H13979" s="1478"/>
    </row>
    <row r="13980" spans="1:8">
      <c r="A13980" s="1383"/>
      <c r="E13980" s="1478"/>
      <c r="H13980" s="1478"/>
    </row>
    <row r="13981" spans="1:8">
      <c r="A13981" s="1383"/>
      <c r="E13981" s="1478"/>
      <c r="H13981" s="1478"/>
    </row>
    <row r="13982" spans="1:8">
      <c r="A13982" s="1383"/>
      <c r="E13982" s="1478"/>
      <c r="H13982" s="1478"/>
    </row>
    <row r="13983" spans="1:8">
      <c r="A13983" s="1383"/>
      <c r="E13983" s="1478"/>
      <c r="H13983" s="1478"/>
    </row>
    <row r="13984" spans="1:8">
      <c r="A13984" s="1383"/>
      <c r="E13984" s="1478"/>
      <c r="H13984" s="1478"/>
    </row>
    <row r="13985" spans="1:8">
      <c r="A13985" s="1383"/>
      <c r="E13985" s="1478"/>
      <c r="H13985" s="1478"/>
    </row>
    <row r="13986" spans="1:8">
      <c r="A13986" s="1383"/>
      <c r="E13986" s="1478"/>
      <c r="H13986" s="1478"/>
    </row>
    <row r="13987" spans="1:8">
      <c r="A13987" s="1383"/>
      <c r="E13987" s="1478"/>
      <c r="H13987" s="1478"/>
    </row>
    <row r="13988" spans="1:8">
      <c r="A13988" s="1383"/>
      <c r="E13988" s="1478"/>
      <c r="H13988" s="1478"/>
    </row>
    <row r="13989" spans="1:8">
      <c r="A13989" s="1383"/>
      <c r="E13989" s="1478"/>
      <c r="H13989" s="1478"/>
    </row>
    <row r="13990" spans="1:8">
      <c r="A13990" s="1383"/>
      <c r="E13990" s="1478"/>
      <c r="H13990" s="1478"/>
    </row>
    <row r="13991" spans="1:8">
      <c r="A13991" s="1383"/>
      <c r="E13991" s="1478"/>
      <c r="H13991" s="1478"/>
    </row>
    <row r="13992" spans="1:8">
      <c r="A13992" s="1383"/>
      <c r="E13992" s="1478"/>
      <c r="H13992" s="1478"/>
    </row>
    <row r="13993" spans="1:8">
      <c r="A13993" s="1383"/>
      <c r="E13993" s="1478"/>
      <c r="H13993" s="1478"/>
    </row>
    <row r="13994" spans="1:8">
      <c r="A13994" s="1383"/>
      <c r="E13994" s="1478"/>
      <c r="H13994" s="1478"/>
    </row>
    <row r="13995" spans="1:8">
      <c r="A13995" s="1383"/>
      <c r="E13995" s="1478"/>
      <c r="H13995" s="1478"/>
    </row>
    <row r="13996" spans="1:8">
      <c r="A13996" s="1383"/>
      <c r="E13996" s="1478"/>
      <c r="H13996" s="1478"/>
    </row>
    <row r="13997" spans="1:8">
      <c r="A13997" s="1383"/>
      <c r="E13997" s="1478"/>
      <c r="H13997" s="1478"/>
    </row>
    <row r="13998" spans="1:8">
      <c r="A13998" s="1383"/>
      <c r="E13998" s="1478"/>
      <c r="H13998" s="1478"/>
    </row>
    <row r="13999" spans="1:8">
      <c r="A13999" s="1383"/>
      <c r="E13999" s="1478"/>
      <c r="H13999" s="1478"/>
    </row>
    <row r="14000" spans="1:8">
      <c r="A14000" s="1383"/>
      <c r="E14000" s="1478"/>
      <c r="H14000" s="1478"/>
    </row>
    <row r="14001" spans="1:8">
      <c r="A14001" s="1383"/>
      <c r="E14001" s="1478"/>
      <c r="H14001" s="1478"/>
    </row>
    <row r="14002" spans="1:8">
      <c r="A14002" s="1383"/>
      <c r="E14002" s="1478"/>
      <c r="H14002" s="1478"/>
    </row>
    <row r="14003" spans="1:8">
      <c r="A14003" s="1383"/>
      <c r="E14003" s="1478"/>
      <c r="H14003" s="1478"/>
    </row>
    <row r="14004" spans="1:8">
      <c r="A14004" s="1383"/>
      <c r="E14004" s="1478"/>
      <c r="H14004" s="1478"/>
    </row>
    <row r="14005" spans="1:8">
      <c r="A14005" s="1383"/>
      <c r="E14005" s="1478"/>
      <c r="H14005" s="1478"/>
    </row>
    <row r="14006" spans="1:8">
      <c r="A14006" s="1383"/>
      <c r="E14006" s="1478"/>
      <c r="H14006" s="1478"/>
    </row>
    <row r="14007" spans="1:8">
      <c r="A14007" s="1383"/>
      <c r="E14007" s="1478"/>
      <c r="H14007" s="1478"/>
    </row>
    <row r="14008" spans="1:8">
      <c r="A14008" s="1383"/>
      <c r="E14008" s="1478"/>
      <c r="H14008" s="1478"/>
    </row>
    <row r="14009" spans="1:8">
      <c r="A14009" s="1383"/>
      <c r="E14009" s="1478"/>
      <c r="H14009" s="1478"/>
    </row>
    <row r="14010" spans="1:8">
      <c r="A14010" s="1383"/>
      <c r="E14010" s="1478"/>
      <c r="H14010" s="1478"/>
    </row>
    <row r="14011" spans="1:8">
      <c r="A14011" s="1383"/>
      <c r="E14011" s="1478"/>
      <c r="H14011" s="1478"/>
    </row>
    <row r="14012" spans="1:8">
      <c r="A14012" s="1383"/>
      <c r="E14012" s="1478"/>
      <c r="H14012" s="1478"/>
    </row>
    <row r="14013" spans="1:8">
      <c r="A14013" s="1383"/>
      <c r="E14013" s="1478"/>
      <c r="H14013" s="1478"/>
    </row>
    <row r="14014" spans="1:8">
      <c r="A14014" s="1383"/>
      <c r="E14014" s="1478"/>
      <c r="H14014" s="1478"/>
    </row>
    <row r="14015" spans="1:8">
      <c r="A14015" s="1383"/>
      <c r="E14015" s="1478"/>
      <c r="H14015" s="1478"/>
    </row>
    <row r="14016" spans="1:8">
      <c r="A14016" s="1383"/>
      <c r="E14016" s="1478"/>
      <c r="H14016" s="1478"/>
    </row>
    <row r="14017" spans="1:8">
      <c r="A14017" s="1383"/>
      <c r="E14017" s="1478"/>
      <c r="H14017" s="1478"/>
    </row>
    <row r="14018" spans="1:8">
      <c r="A14018" s="1383"/>
      <c r="E14018" s="1478"/>
      <c r="H14018" s="1478"/>
    </row>
    <row r="14019" spans="1:8">
      <c r="A14019" s="1383"/>
      <c r="E14019" s="1478"/>
      <c r="H14019" s="1478"/>
    </row>
    <row r="14020" spans="1:8">
      <c r="A14020" s="1383"/>
      <c r="E14020" s="1478"/>
      <c r="H14020" s="1478"/>
    </row>
    <row r="14021" spans="1:8">
      <c r="A14021" s="1383"/>
      <c r="E14021" s="1478"/>
      <c r="H14021" s="1478"/>
    </row>
    <row r="14022" spans="1:8">
      <c r="A14022" s="1383"/>
      <c r="E14022" s="1478"/>
      <c r="H14022" s="1478"/>
    </row>
    <row r="14023" spans="1:8">
      <c r="A14023" s="1383"/>
      <c r="E14023" s="1478"/>
      <c r="H14023" s="1478"/>
    </row>
    <row r="14024" spans="1:8">
      <c r="A14024" s="1383"/>
      <c r="E14024" s="1478"/>
      <c r="H14024" s="1478"/>
    </row>
    <row r="14025" spans="1:8">
      <c r="A14025" s="1383"/>
      <c r="E14025" s="1478"/>
      <c r="H14025" s="1478"/>
    </row>
    <row r="14026" spans="1:8">
      <c r="A14026" s="1383"/>
      <c r="E14026" s="1478"/>
      <c r="H14026" s="1478"/>
    </row>
    <row r="14027" spans="1:8">
      <c r="A14027" s="1383"/>
      <c r="E14027" s="1478"/>
      <c r="H14027" s="1478"/>
    </row>
    <row r="14028" spans="1:8">
      <c r="A14028" s="1383"/>
      <c r="E14028" s="1478"/>
      <c r="H14028" s="1478"/>
    </row>
    <row r="14029" spans="1:8">
      <c r="A14029" s="1383"/>
      <c r="E14029" s="1478"/>
      <c r="H14029" s="1478"/>
    </row>
    <row r="14030" spans="1:8">
      <c r="A14030" s="1383"/>
      <c r="E14030" s="1478"/>
      <c r="H14030" s="1478"/>
    </row>
    <row r="14031" spans="1:8">
      <c r="A14031" s="1383"/>
      <c r="E14031" s="1478"/>
      <c r="H14031" s="1478"/>
    </row>
    <row r="14032" spans="1:8">
      <c r="A14032" s="1383"/>
      <c r="E14032" s="1478"/>
      <c r="H14032" s="1478"/>
    </row>
    <row r="14033" spans="1:8">
      <c r="A14033" s="1383"/>
      <c r="E14033" s="1478"/>
      <c r="H14033" s="1478"/>
    </row>
    <row r="14034" spans="1:8">
      <c r="A14034" s="1383"/>
      <c r="E14034" s="1478"/>
      <c r="H14034" s="1478"/>
    </row>
    <row r="14035" spans="1:8">
      <c r="A14035" s="1383"/>
      <c r="E14035" s="1478"/>
      <c r="H14035" s="1478"/>
    </row>
    <row r="14036" spans="1:8">
      <c r="A14036" s="1383"/>
      <c r="E14036" s="1478"/>
      <c r="H14036" s="1478"/>
    </row>
    <row r="14037" spans="1:8">
      <c r="A14037" s="1383"/>
      <c r="E14037" s="1478"/>
      <c r="H14037" s="1478"/>
    </row>
    <row r="14038" spans="1:8">
      <c r="A14038" s="1383"/>
      <c r="E14038" s="1478"/>
      <c r="H14038" s="1478"/>
    </row>
    <row r="14039" spans="1:8">
      <c r="A14039" s="1383"/>
      <c r="E14039" s="1478"/>
      <c r="H14039" s="1478"/>
    </row>
    <row r="14040" spans="1:8">
      <c r="A14040" s="1383"/>
      <c r="E14040" s="1478"/>
      <c r="H14040" s="1478"/>
    </row>
    <row r="14041" spans="1:8">
      <c r="A14041" s="1383"/>
      <c r="E14041" s="1478"/>
      <c r="H14041" s="1478"/>
    </row>
    <row r="14042" spans="1:8">
      <c r="A14042" s="1383"/>
      <c r="E14042" s="1478"/>
      <c r="H14042" s="1478"/>
    </row>
    <row r="14043" spans="1:8">
      <c r="A14043" s="1383"/>
      <c r="E14043" s="1478"/>
      <c r="H14043" s="1478"/>
    </row>
    <row r="14044" spans="1:8">
      <c r="A14044" s="1383"/>
      <c r="E14044" s="1478"/>
      <c r="H14044" s="1478"/>
    </row>
    <row r="14045" spans="1:8">
      <c r="A14045" s="1383"/>
      <c r="E14045" s="1478"/>
      <c r="H14045" s="1478"/>
    </row>
    <row r="14046" spans="1:8">
      <c r="A14046" s="1383"/>
      <c r="E14046" s="1478"/>
      <c r="H14046" s="1478"/>
    </row>
    <row r="14047" spans="1:8">
      <c r="A14047" s="1383"/>
      <c r="E14047" s="1478"/>
      <c r="H14047" s="1478"/>
    </row>
    <row r="14048" spans="1:8">
      <c r="A14048" s="1383"/>
      <c r="E14048" s="1478"/>
      <c r="H14048" s="1478"/>
    </row>
    <row r="14049" spans="1:8">
      <c r="A14049" s="1383"/>
      <c r="E14049" s="1478"/>
      <c r="H14049" s="1478"/>
    </row>
    <row r="14050" spans="1:8">
      <c r="A14050" s="1383"/>
      <c r="E14050" s="1478"/>
      <c r="H14050" s="1478"/>
    </row>
    <row r="14051" spans="1:8">
      <c r="A14051" s="1383"/>
      <c r="E14051" s="1478"/>
      <c r="H14051" s="1478"/>
    </row>
    <row r="14052" spans="1:8">
      <c r="A14052" s="1383"/>
      <c r="E14052" s="1478"/>
      <c r="H14052" s="1478"/>
    </row>
    <row r="14053" spans="1:8">
      <c r="A14053" s="1383"/>
      <c r="E14053" s="1478"/>
      <c r="H14053" s="1478"/>
    </row>
    <row r="14054" spans="1:8">
      <c r="A14054" s="1383"/>
      <c r="E14054" s="1478"/>
      <c r="H14054" s="1478"/>
    </row>
    <row r="14055" spans="1:8">
      <c r="A14055" s="1383"/>
      <c r="E14055" s="1478"/>
      <c r="H14055" s="1478"/>
    </row>
    <row r="14056" spans="1:8">
      <c r="A14056" s="1383"/>
      <c r="E14056" s="1478"/>
      <c r="H14056" s="1478"/>
    </row>
    <row r="14057" spans="1:8">
      <c r="A14057" s="1383"/>
      <c r="E14057" s="1478"/>
      <c r="H14057" s="1478"/>
    </row>
    <row r="14058" spans="1:8">
      <c r="A14058" s="1383"/>
      <c r="E14058" s="1478"/>
      <c r="H14058" s="1478"/>
    </row>
    <row r="14059" spans="1:8">
      <c r="A14059" s="1383"/>
      <c r="E14059" s="1478"/>
      <c r="H14059" s="1478"/>
    </row>
    <row r="14060" spans="1:8">
      <c r="A14060" s="1383"/>
      <c r="E14060" s="1478"/>
      <c r="H14060" s="1478"/>
    </row>
    <row r="14061" spans="1:8">
      <c r="A14061" s="1383"/>
      <c r="E14061" s="1478"/>
      <c r="H14061" s="1478"/>
    </row>
    <row r="14062" spans="1:8">
      <c r="A14062" s="1383"/>
      <c r="E14062" s="1478"/>
      <c r="H14062" s="1478"/>
    </row>
    <row r="14063" spans="1:8">
      <c r="A14063" s="1383"/>
      <c r="E14063" s="1478"/>
      <c r="H14063" s="1478"/>
    </row>
    <row r="14064" spans="1:8">
      <c r="A14064" s="1383"/>
      <c r="E14064" s="1478"/>
      <c r="H14064" s="1478"/>
    </row>
    <row r="14065" spans="1:8">
      <c r="A14065" s="1383"/>
      <c r="E14065" s="1478"/>
      <c r="H14065" s="1478"/>
    </row>
    <row r="14066" spans="1:8">
      <c r="A14066" s="1383"/>
      <c r="E14066" s="1478"/>
      <c r="H14066" s="1478"/>
    </row>
    <row r="14067" spans="1:8">
      <c r="A14067" s="1383"/>
      <c r="E14067" s="1478"/>
      <c r="H14067" s="1478"/>
    </row>
    <row r="14068" spans="1:8">
      <c r="A14068" s="1383"/>
      <c r="E14068" s="1478"/>
      <c r="H14068" s="1478"/>
    </row>
    <row r="14069" spans="1:8">
      <c r="A14069" s="1383"/>
      <c r="E14069" s="1478"/>
      <c r="H14069" s="1478"/>
    </row>
    <row r="14070" spans="1:8">
      <c r="A14070" s="1383"/>
      <c r="E14070" s="1478"/>
      <c r="H14070" s="1478"/>
    </row>
    <row r="14071" spans="1:8">
      <c r="A14071" s="1383"/>
      <c r="E14071" s="1478"/>
      <c r="H14071" s="1478"/>
    </row>
    <row r="14072" spans="1:8">
      <c r="A14072" s="1383"/>
      <c r="E14072" s="1478"/>
      <c r="H14072" s="1478"/>
    </row>
    <row r="14073" spans="1:8">
      <c r="A14073" s="1383"/>
      <c r="E14073" s="1478"/>
      <c r="H14073" s="1478"/>
    </row>
    <row r="14074" spans="1:8">
      <c r="A14074" s="1383"/>
      <c r="E14074" s="1478"/>
      <c r="H14074" s="1478"/>
    </row>
    <row r="14075" spans="1:8">
      <c r="A14075" s="1383"/>
      <c r="E14075" s="1478"/>
      <c r="H14075" s="1478"/>
    </row>
    <row r="14076" spans="1:8">
      <c r="A14076" s="1383"/>
      <c r="E14076" s="1478"/>
      <c r="H14076" s="1478"/>
    </row>
    <row r="14077" spans="1:8">
      <c r="A14077" s="1383"/>
      <c r="E14077" s="1478"/>
      <c r="H14077" s="1478"/>
    </row>
    <row r="14078" spans="1:8">
      <c r="A14078" s="1383"/>
      <c r="E14078" s="1478"/>
      <c r="H14078" s="1478"/>
    </row>
    <row r="14079" spans="1:8">
      <c r="A14079" s="1383"/>
      <c r="E14079" s="1478"/>
      <c r="H14079" s="1478"/>
    </row>
    <row r="14080" spans="1:8">
      <c r="A14080" s="1383"/>
      <c r="E14080" s="1478"/>
      <c r="H14080" s="1478"/>
    </row>
    <row r="14081" spans="1:8">
      <c r="A14081" s="1383"/>
      <c r="E14081" s="1478"/>
      <c r="H14081" s="1478"/>
    </row>
    <row r="14082" spans="1:8">
      <c r="A14082" s="1383"/>
      <c r="E14082" s="1478"/>
      <c r="H14082" s="1478"/>
    </row>
    <row r="14083" spans="1:8">
      <c r="A14083" s="1383"/>
      <c r="E14083" s="1478"/>
      <c r="H14083" s="1478"/>
    </row>
    <row r="14084" spans="1:8">
      <c r="A14084" s="1383"/>
      <c r="E14084" s="1478"/>
      <c r="H14084" s="1478"/>
    </row>
    <row r="14085" spans="1:8">
      <c r="A14085" s="1383"/>
      <c r="E14085" s="1478"/>
      <c r="H14085" s="1478"/>
    </row>
    <row r="14086" spans="1:8">
      <c r="A14086" s="1383"/>
      <c r="E14086" s="1478"/>
      <c r="H14086" s="1478"/>
    </row>
    <row r="14087" spans="1:8">
      <c r="A14087" s="1383"/>
      <c r="E14087" s="1478"/>
      <c r="H14087" s="1478"/>
    </row>
    <row r="14088" spans="1:8">
      <c r="A14088" s="1383"/>
      <c r="E14088" s="1478"/>
      <c r="H14088" s="1478"/>
    </row>
    <row r="14089" spans="1:8">
      <c r="A14089" s="1383"/>
      <c r="E14089" s="1478"/>
      <c r="H14089" s="1478"/>
    </row>
    <row r="14090" spans="1:8">
      <c r="A14090" s="1383"/>
      <c r="E14090" s="1478"/>
      <c r="H14090" s="1478"/>
    </row>
    <row r="14091" spans="1:8">
      <c r="A14091" s="1383"/>
      <c r="E14091" s="1478"/>
      <c r="H14091" s="1478"/>
    </row>
    <row r="14092" spans="1:8">
      <c r="A14092" s="1383"/>
      <c r="E14092" s="1478"/>
      <c r="H14092" s="1478"/>
    </row>
    <row r="14093" spans="1:8">
      <c r="A14093" s="1383"/>
      <c r="E14093" s="1478"/>
      <c r="H14093" s="1478"/>
    </row>
    <row r="14094" spans="1:8">
      <c r="A14094" s="1383"/>
      <c r="E14094" s="1478"/>
      <c r="H14094" s="1478"/>
    </row>
    <row r="14095" spans="1:8">
      <c r="A14095" s="1383"/>
      <c r="E14095" s="1478"/>
      <c r="H14095" s="1478"/>
    </row>
    <row r="14096" spans="1:8">
      <c r="A14096" s="1383"/>
      <c r="E14096" s="1478"/>
      <c r="H14096" s="1478"/>
    </row>
    <row r="14097" spans="1:8">
      <c r="A14097" s="1383"/>
      <c r="E14097" s="1478"/>
      <c r="H14097" s="1478"/>
    </row>
    <row r="14098" spans="1:8">
      <c r="A14098" s="1383"/>
      <c r="E14098" s="1478"/>
      <c r="H14098" s="1478"/>
    </row>
    <row r="14099" spans="1:8">
      <c r="A14099" s="1383"/>
      <c r="E14099" s="1478"/>
      <c r="H14099" s="1478"/>
    </row>
    <row r="14100" spans="1:8">
      <c r="A14100" s="1383"/>
      <c r="E14100" s="1478"/>
      <c r="H14100" s="1478"/>
    </row>
    <row r="14101" spans="1:8">
      <c r="A14101" s="1383"/>
      <c r="E14101" s="1478"/>
      <c r="H14101" s="1478"/>
    </row>
    <row r="14102" spans="1:8">
      <c r="A14102" s="1383"/>
      <c r="E14102" s="1478"/>
      <c r="H14102" s="1478"/>
    </row>
    <row r="14103" spans="1:8">
      <c r="A14103" s="1383"/>
      <c r="E14103" s="1478"/>
      <c r="H14103" s="1478"/>
    </row>
    <row r="14104" spans="1:8">
      <c r="A14104" s="1383"/>
      <c r="E14104" s="1478"/>
      <c r="H14104" s="1478"/>
    </row>
    <row r="14105" spans="1:8">
      <c r="A14105" s="1383"/>
      <c r="E14105" s="1478"/>
      <c r="H14105" s="1478"/>
    </row>
    <row r="14106" spans="1:8">
      <c r="A14106" s="1383"/>
      <c r="E14106" s="1478"/>
      <c r="H14106" s="1478"/>
    </row>
    <row r="14107" spans="1:8">
      <c r="A14107" s="1383"/>
      <c r="E14107" s="1478"/>
      <c r="H14107" s="1478"/>
    </row>
    <row r="14108" spans="1:8">
      <c r="A14108" s="1383"/>
      <c r="E14108" s="1478"/>
      <c r="H14108" s="1478"/>
    </row>
    <row r="14109" spans="1:8">
      <c r="A14109" s="1383"/>
      <c r="E14109" s="1478"/>
      <c r="H14109" s="1478"/>
    </row>
    <row r="14110" spans="1:8">
      <c r="A14110" s="1383"/>
      <c r="E14110" s="1478"/>
      <c r="H14110" s="1478"/>
    </row>
    <row r="14111" spans="1:8">
      <c r="A14111" s="1383"/>
      <c r="E14111" s="1478"/>
      <c r="H14111" s="1478"/>
    </row>
    <row r="14112" spans="1:8">
      <c r="A14112" s="1383"/>
      <c r="E14112" s="1478"/>
      <c r="H14112" s="1478"/>
    </row>
    <row r="14113" spans="1:8">
      <c r="A14113" s="1383"/>
      <c r="E14113" s="1478"/>
      <c r="H14113" s="1478"/>
    </row>
    <row r="14114" spans="1:8">
      <c r="A14114" s="1383"/>
      <c r="E14114" s="1478"/>
      <c r="H14114" s="1478"/>
    </row>
    <row r="14115" spans="1:8">
      <c r="A14115" s="1383"/>
      <c r="E14115" s="1478"/>
      <c r="H14115" s="1478"/>
    </row>
    <row r="14116" spans="1:8">
      <c r="A14116" s="1383"/>
      <c r="E14116" s="1478"/>
      <c r="H14116" s="1478"/>
    </row>
    <row r="14117" spans="1:8">
      <c r="A14117" s="1383"/>
      <c r="E14117" s="1478"/>
      <c r="H14117" s="1478"/>
    </row>
    <row r="14118" spans="1:8">
      <c r="A14118" s="1383"/>
      <c r="E14118" s="1478"/>
      <c r="H14118" s="1478"/>
    </row>
    <row r="14119" spans="1:8">
      <c r="A14119" s="1383"/>
      <c r="E14119" s="1478"/>
      <c r="H14119" s="1478"/>
    </row>
    <row r="14120" spans="1:8">
      <c r="A14120" s="1383"/>
      <c r="E14120" s="1478"/>
      <c r="H14120" s="1478"/>
    </row>
    <row r="14121" spans="1:8">
      <c r="A14121" s="1383"/>
      <c r="E14121" s="1478"/>
      <c r="H14121" s="1478"/>
    </row>
    <row r="14122" spans="1:8">
      <c r="A14122" s="1383"/>
      <c r="E14122" s="1478"/>
      <c r="H14122" s="1478"/>
    </row>
    <row r="14123" spans="1:8">
      <c r="A14123" s="1383"/>
      <c r="E14123" s="1478"/>
      <c r="H14123" s="1478"/>
    </row>
    <row r="14124" spans="1:8">
      <c r="A14124" s="1383"/>
      <c r="E14124" s="1478"/>
      <c r="H14124" s="1478"/>
    </row>
    <row r="14125" spans="1:8">
      <c r="A14125" s="1383"/>
      <c r="E14125" s="1478"/>
      <c r="H14125" s="1478"/>
    </row>
    <row r="14126" spans="1:8">
      <c r="A14126" s="1383"/>
      <c r="E14126" s="1478"/>
      <c r="H14126" s="1478"/>
    </row>
    <row r="14127" spans="1:8">
      <c r="A14127" s="1383"/>
      <c r="E14127" s="1478"/>
      <c r="H14127" s="1478"/>
    </row>
    <row r="14128" spans="1:8">
      <c r="A14128" s="1383"/>
      <c r="E14128" s="1478"/>
      <c r="H14128" s="1478"/>
    </row>
    <row r="14129" spans="1:8">
      <c r="A14129" s="1383"/>
      <c r="E14129" s="1478"/>
      <c r="H14129" s="1478"/>
    </row>
    <row r="14130" spans="1:8">
      <c r="A14130" s="1383"/>
      <c r="E14130" s="1478"/>
      <c r="H14130" s="1478"/>
    </row>
    <row r="14131" spans="1:8">
      <c r="A14131" s="1383"/>
      <c r="E14131" s="1478"/>
      <c r="H14131" s="1478"/>
    </row>
    <row r="14132" spans="1:8">
      <c r="A14132" s="1383"/>
      <c r="E14132" s="1478"/>
      <c r="H14132" s="1478"/>
    </row>
    <row r="14133" spans="1:8">
      <c r="A14133" s="1383"/>
      <c r="E14133" s="1478"/>
      <c r="H14133" s="1478"/>
    </row>
    <row r="14134" spans="1:8">
      <c r="A14134" s="1383"/>
      <c r="E14134" s="1478"/>
      <c r="H14134" s="1478"/>
    </row>
    <row r="14135" spans="1:8">
      <c r="A14135" s="1383"/>
      <c r="E14135" s="1478"/>
      <c r="H14135" s="1478"/>
    </row>
    <row r="14136" spans="1:8">
      <c r="A14136" s="1383"/>
      <c r="E14136" s="1478"/>
      <c r="H14136" s="1478"/>
    </row>
    <row r="14137" spans="1:8">
      <c r="A14137" s="1383"/>
      <c r="E14137" s="1478"/>
      <c r="H14137" s="1478"/>
    </row>
    <row r="14138" spans="1:8">
      <c r="A14138" s="1383"/>
      <c r="E14138" s="1478"/>
      <c r="H14138" s="1478"/>
    </row>
    <row r="14139" spans="1:8">
      <c r="A14139" s="1383"/>
      <c r="E14139" s="1478"/>
      <c r="H14139" s="1478"/>
    </row>
    <row r="14140" spans="1:8">
      <c r="A14140" s="1383"/>
      <c r="E14140" s="1478"/>
      <c r="H14140" s="1478"/>
    </row>
    <row r="14141" spans="1:8">
      <c r="A14141" s="1383"/>
      <c r="E14141" s="1478"/>
      <c r="H14141" s="1478"/>
    </row>
    <row r="14142" spans="1:8">
      <c r="A14142" s="1383"/>
      <c r="E14142" s="1478"/>
      <c r="H14142" s="1478"/>
    </row>
    <row r="14143" spans="1:8">
      <c r="A14143" s="1383"/>
      <c r="E14143" s="1478"/>
      <c r="H14143" s="1478"/>
    </row>
    <row r="14144" spans="1:8">
      <c r="A14144" s="1383"/>
      <c r="E14144" s="1478"/>
      <c r="H14144" s="1478"/>
    </row>
    <row r="14145" spans="1:8">
      <c r="A14145" s="1383"/>
      <c r="E14145" s="1478"/>
      <c r="H14145" s="1478"/>
    </row>
    <row r="14146" spans="1:8">
      <c r="A14146" s="1383"/>
      <c r="E14146" s="1478"/>
      <c r="H14146" s="1478"/>
    </row>
    <row r="14147" spans="1:8">
      <c r="A14147" s="1383"/>
      <c r="E14147" s="1478"/>
      <c r="H14147" s="1478"/>
    </row>
    <row r="14148" spans="1:8">
      <c r="A14148" s="1383"/>
      <c r="E14148" s="1478"/>
      <c r="H14148" s="1478"/>
    </row>
    <row r="14149" spans="1:8">
      <c r="A14149" s="1383"/>
      <c r="E14149" s="1478"/>
      <c r="H14149" s="1478"/>
    </row>
    <row r="14150" spans="1:8">
      <c r="A14150" s="1383"/>
      <c r="E14150" s="1478"/>
      <c r="H14150" s="1478"/>
    </row>
    <row r="14151" spans="1:8">
      <c r="A14151" s="1383"/>
      <c r="E14151" s="1478"/>
      <c r="H14151" s="1478"/>
    </row>
    <row r="14152" spans="1:8">
      <c r="A14152" s="1383"/>
      <c r="E14152" s="1478"/>
      <c r="H14152" s="1478"/>
    </row>
    <row r="14153" spans="1:8">
      <c r="A14153" s="1383"/>
      <c r="E14153" s="1478"/>
      <c r="H14153" s="1478"/>
    </row>
    <row r="14154" spans="1:8">
      <c r="A14154" s="1383"/>
      <c r="E14154" s="1478"/>
      <c r="H14154" s="1478"/>
    </row>
    <row r="14155" spans="1:8">
      <c r="A14155" s="1383"/>
      <c r="E14155" s="1478"/>
      <c r="H14155" s="1478"/>
    </row>
    <row r="14156" spans="1:8">
      <c r="A14156" s="1383"/>
      <c r="E14156" s="1478"/>
      <c r="H14156" s="1478"/>
    </row>
    <row r="14157" spans="1:8">
      <c r="A14157" s="1383"/>
      <c r="E14157" s="1478"/>
      <c r="H14157" s="1478"/>
    </row>
    <row r="14158" spans="1:8">
      <c r="A14158" s="1383"/>
      <c r="E14158" s="1478"/>
      <c r="H14158" s="1478"/>
    </row>
    <row r="14159" spans="1:8">
      <c r="A14159" s="1383"/>
      <c r="E14159" s="1478"/>
      <c r="H14159" s="1478"/>
    </row>
    <row r="14160" spans="1:8">
      <c r="A14160" s="1383"/>
      <c r="E14160" s="1478"/>
      <c r="H14160" s="1478"/>
    </row>
    <row r="14161" spans="1:8">
      <c r="A14161" s="1383"/>
      <c r="E14161" s="1478"/>
      <c r="H14161" s="1478"/>
    </row>
    <row r="14162" spans="1:8">
      <c r="A14162" s="1383"/>
      <c r="E14162" s="1478"/>
      <c r="H14162" s="1478"/>
    </row>
    <row r="14163" spans="1:8">
      <c r="A14163" s="1383"/>
      <c r="E14163" s="1478"/>
      <c r="H14163" s="1478"/>
    </row>
    <row r="14164" spans="1:8">
      <c r="A14164" s="1383"/>
      <c r="E14164" s="1478"/>
      <c r="H14164" s="1478"/>
    </row>
    <row r="14165" spans="1:8">
      <c r="A14165" s="1383"/>
      <c r="E14165" s="1478"/>
      <c r="H14165" s="1478"/>
    </row>
    <row r="14166" spans="1:8">
      <c r="A14166" s="1383"/>
      <c r="E14166" s="1478"/>
      <c r="H14166" s="1478"/>
    </row>
    <row r="14167" spans="1:8">
      <c r="A14167" s="1383"/>
      <c r="E14167" s="1478"/>
      <c r="H14167" s="1478"/>
    </row>
    <row r="14168" spans="1:8">
      <c r="A14168" s="1383"/>
      <c r="E14168" s="1478"/>
      <c r="H14168" s="1478"/>
    </row>
    <row r="14169" spans="1:8">
      <c r="A14169" s="1383"/>
      <c r="E14169" s="1478"/>
      <c r="H14169" s="1478"/>
    </row>
    <row r="14170" spans="1:8">
      <c r="A14170" s="1383"/>
      <c r="E14170" s="1478"/>
      <c r="H14170" s="1478"/>
    </row>
    <row r="14171" spans="1:8">
      <c r="A14171" s="1383"/>
      <c r="E14171" s="1478"/>
      <c r="H14171" s="1478"/>
    </row>
    <row r="14172" spans="1:8">
      <c r="A14172" s="1383"/>
      <c r="E14172" s="1478"/>
      <c r="H14172" s="1478"/>
    </row>
    <row r="14173" spans="1:8">
      <c r="A14173" s="1383"/>
      <c r="E14173" s="1478"/>
      <c r="H14173" s="1478"/>
    </row>
    <row r="14174" spans="1:8">
      <c r="A14174" s="1383"/>
      <c r="E14174" s="1478"/>
      <c r="H14174" s="1478"/>
    </row>
    <row r="14175" spans="1:8">
      <c r="A14175" s="1383"/>
      <c r="E14175" s="1478"/>
      <c r="H14175" s="1478"/>
    </row>
    <row r="14176" spans="1:8">
      <c r="A14176" s="1383"/>
      <c r="E14176" s="1478"/>
      <c r="H14176" s="1478"/>
    </row>
    <row r="14177" spans="1:8">
      <c r="A14177" s="1383"/>
      <c r="E14177" s="1478"/>
      <c r="H14177" s="1478"/>
    </row>
    <row r="14178" spans="1:8">
      <c r="A14178" s="1383"/>
      <c r="E14178" s="1478"/>
      <c r="H14178" s="1478"/>
    </row>
    <row r="14179" spans="1:8">
      <c r="A14179" s="1383"/>
      <c r="E14179" s="1478"/>
      <c r="H14179" s="1478"/>
    </row>
    <row r="14180" spans="1:8">
      <c r="A14180" s="1383"/>
      <c r="E14180" s="1478"/>
      <c r="H14180" s="1478"/>
    </row>
    <row r="14181" spans="1:8">
      <c r="A14181" s="1383"/>
      <c r="E14181" s="1478"/>
      <c r="H14181" s="1478"/>
    </row>
    <row r="14182" spans="1:8">
      <c r="A14182" s="1383"/>
      <c r="E14182" s="1478"/>
      <c r="H14182" s="1478"/>
    </row>
    <row r="14183" spans="1:8">
      <c r="A14183" s="1383"/>
      <c r="E14183" s="1478"/>
      <c r="H14183" s="1478"/>
    </row>
    <row r="14184" spans="1:8">
      <c r="A14184" s="1383"/>
      <c r="E14184" s="1478"/>
      <c r="H14184" s="1478"/>
    </row>
    <row r="14185" spans="1:8">
      <c r="A14185" s="1383"/>
      <c r="E14185" s="1478"/>
      <c r="H14185" s="1478"/>
    </row>
    <row r="14186" spans="1:8">
      <c r="A14186" s="1383"/>
      <c r="E14186" s="1478"/>
      <c r="H14186" s="1478"/>
    </row>
    <row r="14187" spans="1:8">
      <c r="A14187" s="1383"/>
      <c r="E14187" s="1478"/>
      <c r="H14187" s="1478"/>
    </row>
    <row r="14188" spans="1:8">
      <c r="A14188" s="1383"/>
      <c r="E14188" s="1478"/>
      <c r="H14188" s="1478"/>
    </row>
    <row r="14189" spans="1:8">
      <c r="A14189" s="1383"/>
      <c r="E14189" s="1478"/>
      <c r="H14189" s="1478"/>
    </row>
    <row r="14190" spans="1:8">
      <c r="A14190" s="1383"/>
      <c r="E14190" s="1478"/>
      <c r="H14190" s="1478"/>
    </row>
    <row r="14191" spans="1:8">
      <c r="A14191" s="1383"/>
      <c r="E14191" s="1478"/>
      <c r="H14191" s="1478"/>
    </row>
    <row r="14192" spans="1:8">
      <c r="A14192" s="1383"/>
      <c r="E14192" s="1478"/>
      <c r="H14192" s="1478"/>
    </row>
    <row r="14193" spans="1:8">
      <c r="A14193" s="1383"/>
      <c r="E14193" s="1478"/>
      <c r="H14193" s="1478"/>
    </row>
    <row r="14194" spans="1:8">
      <c r="A14194" s="1383"/>
      <c r="E14194" s="1478"/>
      <c r="H14194" s="1478"/>
    </row>
    <row r="14195" spans="1:8">
      <c r="A14195" s="1383"/>
      <c r="E14195" s="1478"/>
      <c r="H14195" s="1478"/>
    </row>
    <row r="14196" spans="1:8">
      <c r="A14196" s="1383"/>
      <c r="E14196" s="1478"/>
      <c r="H14196" s="1478"/>
    </row>
    <row r="14197" spans="1:8">
      <c r="A14197" s="1383"/>
      <c r="E14197" s="1478"/>
      <c r="H14197" s="1478"/>
    </row>
    <row r="14198" spans="1:8">
      <c r="A14198" s="1383"/>
      <c r="E14198" s="1478"/>
      <c r="H14198" s="1478"/>
    </row>
    <row r="14199" spans="1:8">
      <c r="A14199" s="1383"/>
      <c r="E14199" s="1478"/>
      <c r="H14199" s="1478"/>
    </row>
    <row r="14200" spans="1:8">
      <c r="A14200" s="1383"/>
      <c r="E14200" s="1478"/>
      <c r="H14200" s="1478"/>
    </row>
    <row r="14201" spans="1:8">
      <c r="A14201" s="1383"/>
      <c r="E14201" s="1478"/>
      <c r="H14201" s="1478"/>
    </row>
    <row r="14202" spans="1:8">
      <c r="A14202" s="1383"/>
      <c r="E14202" s="1478"/>
      <c r="H14202" s="1478"/>
    </row>
    <row r="14203" spans="1:8">
      <c r="A14203" s="1383"/>
      <c r="E14203" s="1478"/>
      <c r="H14203" s="1478"/>
    </row>
    <row r="14204" spans="1:8">
      <c r="A14204" s="1383"/>
      <c r="E14204" s="1478"/>
      <c r="H14204" s="1478"/>
    </row>
    <row r="14205" spans="1:8">
      <c r="A14205" s="1383"/>
      <c r="E14205" s="1478"/>
      <c r="H14205" s="1478"/>
    </row>
    <row r="14206" spans="1:8">
      <c r="A14206" s="1383"/>
      <c r="E14206" s="1478"/>
      <c r="H14206" s="1478"/>
    </row>
    <row r="14207" spans="1:8">
      <c r="A14207" s="1383"/>
      <c r="E14207" s="1478"/>
      <c r="H14207" s="1478"/>
    </row>
    <row r="14208" spans="1:8">
      <c r="A14208" s="1383"/>
      <c r="E14208" s="1478"/>
      <c r="H14208" s="1478"/>
    </row>
    <row r="14209" spans="1:8">
      <c r="A14209" s="1383"/>
      <c r="E14209" s="1478"/>
      <c r="H14209" s="1478"/>
    </row>
    <row r="14210" spans="1:8">
      <c r="A14210" s="1383"/>
      <c r="E14210" s="1478"/>
      <c r="H14210" s="1478"/>
    </row>
    <row r="14211" spans="1:8">
      <c r="A14211" s="1383"/>
      <c r="E14211" s="1478"/>
      <c r="H14211" s="1478"/>
    </row>
    <row r="14212" spans="1:8">
      <c r="A14212" s="1383"/>
      <c r="E14212" s="1478"/>
      <c r="H14212" s="1478"/>
    </row>
    <row r="14213" spans="1:8">
      <c r="A14213" s="1383"/>
      <c r="E14213" s="1478"/>
      <c r="H14213" s="1478"/>
    </row>
    <row r="14214" spans="1:8">
      <c r="A14214" s="1383"/>
      <c r="E14214" s="1478"/>
      <c r="H14214" s="1478"/>
    </row>
    <row r="14215" spans="1:8">
      <c r="A14215" s="1383"/>
      <c r="E14215" s="1478"/>
      <c r="H14215" s="1478"/>
    </row>
    <row r="14216" spans="1:8">
      <c r="A14216" s="1383"/>
      <c r="E14216" s="1478"/>
      <c r="H14216" s="1478"/>
    </row>
    <row r="14217" spans="1:8">
      <c r="A14217" s="1383"/>
      <c r="E14217" s="1478"/>
      <c r="H14217" s="1478"/>
    </row>
    <row r="14218" spans="1:8">
      <c r="A14218" s="1383"/>
      <c r="E14218" s="1478"/>
      <c r="H14218" s="1478"/>
    </row>
    <row r="14219" spans="1:8">
      <c r="A14219" s="1383"/>
      <c r="E14219" s="1478"/>
      <c r="H14219" s="1478"/>
    </row>
    <row r="14220" spans="1:8">
      <c r="A14220" s="1383"/>
      <c r="E14220" s="1478"/>
      <c r="H14220" s="1478"/>
    </row>
    <row r="14221" spans="1:8">
      <c r="A14221" s="1383"/>
      <c r="E14221" s="1478"/>
      <c r="H14221" s="1478"/>
    </row>
    <row r="14222" spans="1:8">
      <c r="A14222" s="1383"/>
      <c r="E14222" s="1478"/>
      <c r="H14222" s="1478"/>
    </row>
    <row r="14223" spans="1:8">
      <c r="A14223" s="1383"/>
      <c r="E14223" s="1478"/>
      <c r="H14223" s="1478"/>
    </row>
    <row r="14224" spans="1:8">
      <c r="A14224" s="1383"/>
      <c r="E14224" s="1478"/>
      <c r="H14224" s="1478"/>
    </row>
    <row r="14225" spans="1:8">
      <c r="A14225" s="1383"/>
      <c r="E14225" s="1478"/>
      <c r="H14225" s="1478"/>
    </row>
    <row r="14226" spans="1:8">
      <c r="A14226" s="1383"/>
      <c r="E14226" s="1478"/>
      <c r="H14226" s="1478"/>
    </row>
    <row r="14227" spans="1:8">
      <c r="A14227" s="1383"/>
      <c r="E14227" s="1478"/>
      <c r="H14227" s="1478"/>
    </row>
    <row r="14228" spans="1:8">
      <c r="A14228" s="1383"/>
      <c r="E14228" s="1478"/>
      <c r="H14228" s="1478"/>
    </row>
    <row r="14229" spans="1:8">
      <c r="A14229" s="1383"/>
      <c r="E14229" s="1478"/>
      <c r="H14229" s="1478"/>
    </row>
    <row r="14230" spans="1:8">
      <c r="A14230" s="1383"/>
      <c r="E14230" s="1478"/>
      <c r="H14230" s="1478"/>
    </row>
    <row r="14231" spans="1:8">
      <c r="A14231" s="1383"/>
      <c r="E14231" s="1478"/>
      <c r="H14231" s="1478"/>
    </row>
    <row r="14232" spans="1:8">
      <c r="A14232" s="1383"/>
      <c r="E14232" s="1478"/>
      <c r="H14232" s="1478"/>
    </row>
    <row r="14233" spans="1:8">
      <c r="A14233" s="1383"/>
      <c r="E14233" s="1478"/>
      <c r="H14233" s="1478"/>
    </row>
    <row r="14234" spans="1:8">
      <c r="A14234" s="1383"/>
      <c r="E14234" s="1478"/>
      <c r="H14234" s="1478"/>
    </row>
    <row r="14235" spans="1:8">
      <c r="A14235" s="1383"/>
      <c r="E14235" s="1478"/>
      <c r="H14235" s="1478"/>
    </row>
    <row r="14236" spans="1:8">
      <c r="A14236" s="1383"/>
      <c r="E14236" s="1478"/>
      <c r="H14236" s="1478"/>
    </row>
    <row r="14237" spans="1:8">
      <c r="A14237" s="1383"/>
      <c r="E14237" s="1478"/>
      <c r="H14237" s="1478"/>
    </row>
    <row r="14238" spans="1:8">
      <c r="A14238" s="1383"/>
      <c r="E14238" s="1478"/>
      <c r="H14238" s="1478"/>
    </row>
    <row r="14239" spans="1:8">
      <c r="A14239" s="1383"/>
      <c r="E14239" s="1478"/>
      <c r="H14239" s="1478"/>
    </row>
    <row r="14240" spans="1:8">
      <c r="A14240" s="1383"/>
      <c r="E14240" s="1478"/>
      <c r="H14240" s="1478"/>
    </row>
    <row r="14241" spans="1:8">
      <c r="A14241" s="1383"/>
      <c r="E14241" s="1478"/>
      <c r="H14241" s="1478"/>
    </row>
    <row r="14242" spans="1:8">
      <c r="A14242" s="1383"/>
      <c r="E14242" s="1478"/>
      <c r="H14242" s="1478"/>
    </row>
    <row r="14243" spans="1:8">
      <c r="A14243" s="1383"/>
      <c r="E14243" s="1478"/>
      <c r="H14243" s="1478"/>
    </row>
    <row r="14244" spans="1:8">
      <c r="A14244" s="1383"/>
      <c r="E14244" s="1478"/>
      <c r="H14244" s="1478"/>
    </row>
    <row r="14245" spans="1:8">
      <c r="A14245" s="1383"/>
      <c r="E14245" s="1478"/>
      <c r="H14245" s="1478"/>
    </row>
    <row r="14246" spans="1:8">
      <c r="A14246" s="1383"/>
      <c r="E14246" s="1478"/>
      <c r="H14246" s="1478"/>
    </row>
    <row r="14247" spans="1:8">
      <c r="A14247" s="1383"/>
      <c r="E14247" s="1478"/>
      <c r="H14247" s="1478"/>
    </row>
    <row r="14248" spans="1:8">
      <c r="A14248" s="1383"/>
      <c r="E14248" s="1478"/>
      <c r="H14248" s="1478"/>
    </row>
    <row r="14249" spans="1:8">
      <c r="A14249" s="1383"/>
      <c r="E14249" s="1478"/>
      <c r="H14249" s="1478"/>
    </row>
    <row r="14250" spans="1:8">
      <c r="A14250" s="1383"/>
      <c r="E14250" s="1478"/>
      <c r="H14250" s="1478"/>
    </row>
    <row r="14251" spans="1:8">
      <c r="A14251" s="1383"/>
      <c r="E14251" s="1478"/>
      <c r="H14251" s="1478"/>
    </row>
    <row r="14252" spans="1:8">
      <c r="A14252" s="1383"/>
      <c r="E14252" s="1478"/>
      <c r="H14252" s="1478"/>
    </row>
    <row r="14253" spans="1:8">
      <c r="A14253" s="1383"/>
      <c r="E14253" s="1478"/>
      <c r="H14253" s="1478"/>
    </row>
    <row r="14254" spans="1:8">
      <c r="A14254" s="1383"/>
      <c r="E14254" s="1478"/>
      <c r="H14254" s="1478"/>
    </row>
    <row r="14255" spans="1:8">
      <c r="A14255" s="1383"/>
      <c r="E14255" s="1478"/>
      <c r="H14255" s="1478"/>
    </row>
    <row r="14256" spans="1:8">
      <c r="A14256" s="1383"/>
      <c r="E14256" s="1478"/>
      <c r="H14256" s="1478"/>
    </row>
    <row r="14257" spans="1:8">
      <c r="A14257" s="1383"/>
      <c r="E14257" s="1478"/>
      <c r="H14257" s="1478"/>
    </row>
    <row r="14258" spans="1:8">
      <c r="A14258" s="1383"/>
      <c r="E14258" s="1478"/>
      <c r="H14258" s="1478"/>
    </row>
    <row r="14259" spans="1:8">
      <c r="A14259" s="1383"/>
      <c r="E14259" s="1478"/>
      <c r="H14259" s="1478"/>
    </row>
    <row r="14260" spans="1:8">
      <c r="A14260" s="1383"/>
      <c r="E14260" s="1478"/>
      <c r="H14260" s="1478"/>
    </row>
    <row r="14261" spans="1:8">
      <c r="A14261" s="1383"/>
      <c r="E14261" s="1478"/>
      <c r="H14261" s="1478"/>
    </row>
    <row r="14262" spans="1:8">
      <c r="A14262" s="1383"/>
      <c r="E14262" s="1478"/>
      <c r="H14262" s="1478"/>
    </row>
    <row r="14263" spans="1:8">
      <c r="A14263" s="1383"/>
      <c r="E14263" s="1478"/>
      <c r="H14263" s="1478"/>
    </row>
    <row r="14264" spans="1:8">
      <c r="A14264" s="1383"/>
      <c r="E14264" s="1478"/>
      <c r="H14264" s="1478"/>
    </row>
    <row r="14265" spans="1:8">
      <c r="A14265" s="1383"/>
      <c r="E14265" s="1478"/>
      <c r="H14265" s="1478"/>
    </row>
    <row r="14266" spans="1:8">
      <c r="A14266" s="1383"/>
      <c r="E14266" s="1478"/>
      <c r="H14266" s="1478"/>
    </row>
    <row r="14267" spans="1:8">
      <c r="A14267" s="1383"/>
      <c r="E14267" s="1478"/>
      <c r="H14267" s="1478"/>
    </row>
    <row r="14268" spans="1:8">
      <c r="A14268" s="1383"/>
      <c r="E14268" s="1478"/>
      <c r="H14268" s="1478"/>
    </row>
    <row r="14269" spans="1:8">
      <c r="A14269" s="1383"/>
      <c r="E14269" s="1478"/>
      <c r="H14269" s="1478"/>
    </row>
    <row r="14270" spans="1:8">
      <c r="A14270" s="1383"/>
      <c r="E14270" s="1478"/>
      <c r="H14270" s="1478"/>
    </row>
    <row r="14271" spans="1:8">
      <c r="A14271" s="1383"/>
      <c r="E14271" s="1478"/>
      <c r="H14271" s="1478"/>
    </row>
    <row r="14272" spans="1:8">
      <c r="A14272" s="1383"/>
      <c r="E14272" s="1478"/>
      <c r="H14272" s="1478"/>
    </row>
    <row r="14273" spans="1:8">
      <c r="A14273" s="1383"/>
      <c r="E14273" s="1478"/>
      <c r="H14273" s="1478"/>
    </row>
    <row r="14274" spans="1:8">
      <c r="A14274" s="1383"/>
      <c r="E14274" s="1478"/>
      <c r="H14274" s="1478"/>
    </row>
    <row r="14275" spans="1:8">
      <c r="A14275" s="1383"/>
      <c r="E14275" s="1478"/>
      <c r="H14275" s="1478"/>
    </row>
    <row r="14276" spans="1:8">
      <c r="A14276" s="1383"/>
      <c r="E14276" s="1478"/>
      <c r="H14276" s="1478"/>
    </row>
    <row r="14277" spans="1:8">
      <c r="A14277" s="1383"/>
      <c r="E14277" s="1478"/>
      <c r="H14277" s="1478"/>
    </row>
    <row r="14278" spans="1:8">
      <c r="A14278" s="1383"/>
      <c r="E14278" s="1478"/>
      <c r="H14278" s="1478"/>
    </row>
    <row r="14279" spans="1:8">
      <c r="A14279" s="1383"/>
      <c r="E14279" s="1478"/>
      <c r="H14279" s="1478"/>
    </row>
    <row r="14280" spans="1:8">
      <c r="A14280" s="1383"/>
      <c r="E14280" s="1478"/>
      <c r="H14280" s="1478"/>
    </row>
    <row r="14281" spans="1:8">
      <c r="A14281" s="1383"/>
      <c r="E14281" s="1478"/>
      <c r="H14281" s="1478"/>
    </row>
    <row r="14282" spans="1:8">
      <c r="A14282" s="1383"/>
      <c r="E14282" s="1478"/>
      <c r="H14282" s="1478"/>
    </row>
    <row r="14283" spans="1:8">
      <c r="A14283" s="1383"/>
      <c r="E14283" s="1478"/>
      <c r="H14283" s="1478"/>
    </row>
    <row r="14284" spans="1:8">
      <c r="A14284" s="1383"/>
      <c r="E14284" s="1478"/>
      <c r="H14284" s="1478"/>
    </row>
    <row r="14285" spans="1:8">
      <c r="A14285" s="1383"/>
      <c r="E14285" s="1478"/>
      <c r="H14285" s="1478"/>
    </row>
    <row r="14286" spans="1:8">
      <c r="A14286" s="1383"/>
      <c r="E14286" s="1478"/>
      <c r="H14286" s="1478"/>
    </row>
    <row r="14287" spans="1:8">
      <c r="A14287" s="1383"/>
      <c r="E14287" s="1478"/>
      <c r="H14287" s="1478"/>
    </row>
    <row r="14288" spans="1:8">
      <c r="A14288" s="1383"/>
      <c r="E14288" s="1478"/>
      <c r="H14288" s="1478"/>
    </row>
    <row r="14289" spans="1:8">
      <c r="A14289" s="1383"/>
      <c r="E14289" s="1478"/>
      <c r="H14289" s="1478"/>
    </row>
    <row r="14290" spans="1:8">
      <c r="A14290" s="1383"/>
      <c r="E14290" s="1478"/>
      <c r="H14290" s="1478"/>
    </row>
    <row r="14291" spans="1:8">
      <c r="A14291" s="1383"/>
      <c r="E14291" s="1478"/>
      <c r="H14291" s="1478"/>
    </row>
    <row r="14292" spans="1:8">
      <c r="A14292" s="1383"/>
      <c r="E14292" s="1478"/>
      <c r="H14292" s="1478"/>
    </row>
    <row r="14293" spans="1:8">
      <c r="A14293" s="1383"/>
      <c r="E14293" s="1478"/>
      <c r="H14293" s="1478"/>
    </row>
    <row r="14294" spans="1:8">
      <c r="A14294" s="1383"/>
      <c r="E14294" s="1478"/>
      <c r="H14294" s="1478"/>
    </row>
    <row r="14295" spans="1:8">
      <c r="A14295" s="1383"/>
      <c r="E14295" s="1478"/>
      <c r="H14295" s="1478"/>
    </row>
    <row r="14296" spans="1:8">
      <c r="A14296" s="1383"/>
      <c r="E14296" s="1478"/>
      <c r="H14296" s="1478"/>
    </row>
    <row r="14297" spans="1:8">
      <c r="A14297" s="1383"/>
      <c r="E14297" s="1478"/>
      <c r="H14297" s="1478"/>
    </row>
    <row r="14298" spans="1:8">
      <c r="A14298" s="1383"/>
      <c r="E14298" s="1478"/>
      <c r="H14298" s="1478"/>
    </row>
    <row r="14299" spans="1:8">
      <c r="A14299" s="1383"/>
      <c r="E14299" s="1478"/>
      <c r="H14299" s="1478"/>
    </row>
    <row r="14300" spans="1:8">
      <c r="A14300" s="1383"/>
      <c r="E14300" s="1478"/>
      <c r="H14300" s="1478"/>
    </row>
    <row r="14301" spans="1:8">
      <c r="A14301" s="1383"/>
      <c r="E14301" s="1478"/>
      <c r="H14301" s="1478"/>
    </row>
    <row r="14302" spans="1:8">
      <c r="A14302" s="1383"/>
      <c r="E14302" s="1478"/>
      <c r="H14302" s="1478"/>
    </row>
    <row r="14303" spans="1:8">
      <c r="A14303" s="1383"/>
      <c r="E14303" s="1478"/>
      <c r="H14303" s="1478"/>
    </row>
    <row r="14304" spans="1:8">
      <c r="A14304" s="1383"/>
      <c r="E14304" s="1478"/>
      <c r="H14304" s="1478"/>
    </row>
    <row r="14305" spans="1:8">
      <c r="A14305" s="1383"/>
      <c r="E14305" s="1478"/>
      <c r="H14305" s="1478"/>
    </row>
    <row r="14306" spans="1:8">
      <c r="A14306" s="1383"/>
      <c r="E14306" s="1478"/>
      <c r="H14306" s="1478"/>
    </row>
    <row r="14307" spans="1:8">
      <c r="A14307" s="1383"/>
      <c r="E14307" s="1478"/>
      <c r="H14307" s="1478"/>
    </row>
    <row r="14308" spans="1:8">
      <c r="A14308" s="1383"/>
      <c r="E14308" s="1478"/>
      <c r="H14308" s="1478"/>
    </row>
    <row r="14309" spans="1:8">
      <c r="A14309" s="1383"/>
      <c r="E14309" s="1478"/>
      <c r="H14309" s="1478"/>
    </row>
    <row r="14310" spans="1:8">
      <c r="A14310" s="1383"/>
      <c r="E14310" s="1478"/>
      <c r="H14310" s="1478"/>
    </row>
    <row r="14311" spans="1:8">
      <c r="A14311" s="1383"/>
      <c r="E14311" s="1478"/>
      <c r="H14311" s="1478"/>
    </row>
    <row r="14312" spans="1:8">
      <c r="A14312" s="1383"/>
      <c r="E14312" s="1478"/>
      <c r="H14312" s="1478"/>
    </row>
    <row r="14313" spans="1:8">
      <c r="A14313" s="1383"/>
      <c r="E14313" s="1478"/>
      <c r="H14313" s="1478"/>
    </row>
    <row r="14314" spans="1:8">
      <c r="A14314" s="1383"/>
      <c r="E14314" s="1478"/>
      <c r="H14314" s="1478"/>
    </row>
    <row r="14315" spans="1:8">
      <c r="A14315" s="1383"/>
      <c r="E14315" s="1478"/>
      <c r="H14315" s="1478"/>
    </row>
    <row r="14316" spans="1:8">
      <c r="A14316" s="1383"/>
      <c r="E14316" s="1478"/>
      <c r="H14316" s="1478"/>
    </row>
    <row r="14317" spans="1:8">
      <c r="A14317" s="1383"/>
      <c r="E14317" s="1478"/>
      <c r="H14317" s="1478"/>
    </row>
    <row r="14318" spans="1:8">
      <c r="A14318" s="1383"/>
      <c r="E14318" s="1478"/>
      <c r="H14318" s="1478"/>
    </row>
    <row r="14319" spans="1:8">
      <c r="A14319" s="1383"/>
      <c r="E14319" s="1478"/>
      <c r="H14319" s="1478"/>
    </row>
    <row r="14320" spans="1:8">
      <c r="A14320" s="1383"/>
      <c r="E14320" s="1478"/>
      <c r="H14320" s="1478"/>
    </row>
    <row r="14321" spans="1:8">
      <c r="A14321" s="1383"/>
      <c r="E14321" s="1478"/>
      <c r="H14321" s="1478"/>
    </row>
    <row r="14322" spans="1:8">
      <c r="A14322" s="1383"/>
      <c r="E14322" s="1478"/>
      <c r="H14322" s="1478"/>
    </row>
    <row r="14323" spans="1:8">
      <c r="A14323" s="1383"/>
      <c r="E14323" s="1478"/>
      <c r="H14323" s="1478"/>
    </row>
    <row r="14324" spans="1:8">
      <c r="A14324" s="1383"/>
      <c r="E14324" s="1478"/>
      <c r="H14324" s="1478"/>
    </row>
    <row r="14325" spans="1:8">
      <c r="A14325" s="1383"/>
      <c r="E14325" s="1478"/>
      <c r="H14325" s="1478"/>
    </row>
    <row r="14326" spans="1:8">
      <c r="A14326" s="1383"/>
      <c r="E14326" s="1478"/>
      <c r="H14326" s="1478"/>
    </row>
    <row r="14327" spans="1:8">
      <c r="A14327" s="1383"/>
      <c r="E14327" s="1478"/>
      <c r="H14327" s="1478"/>
    </row>
    <row r="14328" spans="1:8">
      <c r="A14328" s="1383"/>
      <c r="E14328" s="1478"/>
      <c r="H14328" s="1478"/>
    </row>
    <row r="14329" spans="1:8">
      <c r="A14329" s="1383"/>
      <c r="E14329" s="1478"/>
      <c r="H14329" s="1478"/>
    </row>
    <row r="14330" spans="1:8">
      <c r="A14330" s="1383"/>
      <c r="E14330" s="1478"/>
      <c r="H14330" s="1478"/>
    </row>
    <row r="14331" spans="1:8">
      <c r="A14331" s="1383"/>
      <c r="E14331" s="1478"/>
      <c r="H14331" s="1478"/>
    </row>
    <row r="14332" spans="1:8">
      <c r="A14332" s="1383"/>
      <c r="E14332" s="1478"/>
      <c r="H14332" s="1478"/>
    </row>
    <row r="14333" spans="1:8">
      <c r="A14333" s="1383"/>
      <c r="E14333" s="1478"/>
      <c r="H14333" s="1478"/>
    </row>
    <row r="14334" spans="1:8">
      <c r="A14334" s="1383"/>
      <c r="E14334" s="1478"/>
      <c r="H14334" s="1478"/>
    </row>
    <row r="14335" spans="1:8">
      <c r="A14335" s="1383"/>
      <c r="E14335" s="1478"/>
      <c r="H14335" s="1478"/>
    </row>
    <row r="14336" spans="1:8">
      <c r="A14336" s="1383"/>
      <c r="E14336" s="1478"/>
      <c r="H14336" s="1478"/>
    </row>
    <row r="14337" spans="1:8">
      <c r="A14337" s="1383"/>
      <c r="E14337" s="1478"/>
      <c r="H14337" s="1478"/>
    </row>
    <row r="14338" spans="1:8">
      <c r="A14338" s="1383"/>
      <c r="E14338" s="1478"/>
      <c r="H14338" s="1478"/>
    </row>
    <row r="14339" spans="1:8">
      <c r="A14339" s="1383"/>
      <c r="E14339" s="1478"/>
      <c r="H14339" s="1478"/>
    </row>
    <row r="14340" spans="1:8">
      <c r="A14340" s="1383"/>
      <c r="E14340" s="1478"/>
      <c r="H14340" s="1478"/>
    </row>
    <row r="14341" spans="1:8">
      <c r="A14341" s="1383"/>
      <c r="E14341" s="1478"/>
      <c r="H14341" s="1478"/>
    </row>
    <row r="14342" spans="1:8">
      <c r="A14342" s="1383"/>
      <c r="E14342" s="1478"/>
      <c r="H14342" s="1478"/>
    </row>
    <row r="14343" spans="1:8">
      <c r="A14343" s="1383"/>
      <c r="E14343" s="1478"/>
      <c r="H14343" s="1478"/>
    </row>
    <row r="14344" spans="1:8">
      <c r="A14344" s="1383"/>
      <c r="E14344" s="1478"/>
      <c r="H14344" s="1478"/>
    </row>
    <row r="14345" spans="1:8">
      <c r="A14345" s="1383"/>
      <c r="E14345" s="1478"/>
      <c r="H14345" s="1478"/>
    </row>
    <row r="14346" spans="1:8">
      <c r="A14346" s="1383"/>
      <c r="E14346" s="1478"/>
      <c r="H14346" s="1478"/>
    </row>
    <row r="14347" spans="1:8">
      <c r="A14347" s="1383"/>
      <c r="E14347" s="1478"/>
      <c r="H14347" s="1478"/>
    </row>
    <row r="14348" spans="1:8">
      <c r="A14348" s="1383"/>
      <c r="E14348" s="1478"/>
      <c r="H14348" s="1478"/>
    </row>
    <row r="14349" spans="1:8">
      <c r="A14349" s="1383"/>
      <c r="E14349" s="1478"/>
      <c r="H14349" s="1478"/>
    </row>
    <row r="14350" spans="1:8">
      <c r="A14350" s="1383"/>
      <c r="E14350" s="1478"/>
      <c r="H14350" s="1478"/>
    </row>
    <row r="14351" spans="1:8">
      <c r="A14351" s="1383"/>
      <c r="E14351" s="1478"/>
      <c r="H14351" s="1478"/>
    </row>
    <row r="14352" spans="1:8">
      <c r="A14352" s="1383"/>
      <c r="E14352" s="1478"/>
      <c r="H14352" s="1478"/>
    </row>
    <row r="14353" spans="1:8">
      <c r="A14353" s="1383"/>
      <c r="E14353" s="1478"/>
      <c r="H14353" s="1478"/>
    </row>
    <row r="14354" spans="1:8">
      <c r="A14354" s="1383"/>
      <c r="E14354" s="1478"/>
      <c r="H14354" s="1478"/>
    </row>
    <row r="14355" spans="1:8">
      <c r="A14355" s="1383"/>
      <c r="E14355" s="1478"/>
      <c r="H14355" s="1478"/>
    </row>
    <row r="14356" spans="1:8">
      <c r="A14356" s="1383"/>
      <c r="E14356" s="1478"/>
      <c r="H14356" s="1478"/>
    </row>
    <row r="14357" spans="1:8">
      <c r="A14357" s="1383"/>
      <c r="E14357" s="1478"/>
      <c r="H14357" s="1478"/>
    </row>
    <row r="14358" spans="1:8">
      <c r="A14358" s="1383"/>
      <c r="E14358" s="1478"/>
      <c r="H14358" s="1478"/>
    </row>
    <row r="14359" spans="1:8">
      <c r="A14359" s="1383"/>
      <c r="E14359" s="1478"/>
      <c r="H14359" s="1478"/>
    </row>
    <row r="14360" spans="1:8">
      <c r="A14360" s="1383"/>
      <c r="E14360" s="1478"/>
      <c r="H14360" s="1478"/>
    </row>
    <row r="14361" spans="1:8">
      <c r="A14361" s="1383"/>
      <c r="E14361" s="1478"/>
      <c r="H14361" s="1478"/>
    </row>
    <row r="14362" spans="1:8">
      <c r="A14362" s="1383"/>
      <c r="E14362" s="1478"/>
      <c r="H14362" s="1478"/>
    </row>
    <row r="14363" spans="1:8">
      <c r="A14363" s="1383"/>
      <c r="E14363" s="1478"/>
      <c r="H14363" s="1478"/>
    </row>
    <row r="14364" spans="1:8">
      <c r="A14364" s="1383"/>
      <c r="E14364" s="1478"/>
      <c r="H14364" s="1478"/>
    </row>
    <row r="14365" spans="1:8">
      <c r="A14365" s="1383"/>
      <c r="E14365" s="1478"/>
      <c r="H14365" s="1478"/>
    </row>
    <row r="14366" spans="1:8">
      <c r="A14366" s="1383"/>
      <c r="E14366" s="1478"/>
      <c r="H14366" s="1478"/>
    </row>
    <row r="14367" spans="1:8">
      <c r="A14367" s="1383"/>
      <c r="E14367" s="1478"/>
      <c r="H14367" s="1478"/>
    </row>
    <row r="14368" spans="1:8">
      <c r="A14368" s="1383"/>
      <c r="E14368" s="1478"/>
      <c r="H14368" s="1478"/>
    </row>
    <row r="14369" spans="1:8">
      <c r="A14369" s="1383"/>
      <c r="E14369" s="1478"/>
      <c r="H14369" s="1478"/>
    </row>
    <row r="14370" spans="1:8">
      <c r="A14370" s="1383"/>
      <c r="E14370" s="1478"/>
      <c r="H14370" s="1478"/>
    </row>
    <row r="14371" spans="1:8">
      <c r="A14371" s="1383"/>
      <c r="E14371" s="1478"/>
      <c r="H14371" s="1478"/>
    </row>
    <row r="14372" spans="1:8">
      <c r="A14372" s="1383"/>
      <c r="E14372" s="1478"/>
      <c r="H14372" s="1478"/>
    </row>
    <row r="14373" spans="1:8">
      <c r="A14373" s="1383"/>
      <c r="E14373" s="1478"/>
      <c r="H14373" s="1478"/>
    </row>
    <row r="14374" spans="1:8">
      <c r="A14374" s="1383"/>
      <c r="E14374" s="1478"/>
      <c r="H14374" s="1478"/>
    </row>
    <row r="14375" spans="1:8">
      <c r="A14375" s="1383"/>
      <c r="E14375" s="1478"/>
      <c r="H14375" s="1478"/>
    </row>
    <row r="14376" spans="1:8">
      <c r="A14376" s="1383"/>
      <c r="E14376" s="1478"/>
      <c r="H14376" s="1478"/>
    </row>
    <row r="14377" spans="1:8">
      <c r="A14377" s="1383"/>
      <c r="E14377" s="1478"/>
      <c r="H14377" s="1478"/>
    </row>
    <row r="14378" spans="1:8">
      <c r="A14378" s="1383"/>
      <c r="E14378" s="1478"/>
      <c r="H14378" s="1478"/>
    </row>
    <row r="14379" spans="1:8">
      <c r="A14379" s="1383"/>
      <c r="E14379" s="1478"/>
      <c r="H14379" s="1478"/>
    </row>
    <row r="14380" spans="1:8">
      <c r="A14380" s="1383"/>
      <c r="E14380" s="1478"/>
      <c r="H14380" s="1478"/>
    </row>
    <row r="14381" spans="1:8">
      <c r="A14381" s="1383"/>
      <c r="E14381" s="1478"/>
      <c r="H14381" s="1478"/>
    </row>
    <row r="14382" spans="1:8">
      <c r="A14382" s="1383"/>
      <c r="E14382" s="1478"/>
      <c r="H14382" s="1478"/>
    </row>
    <row r="14383" spans="1:8">
      <c r="A14383" s="1383"/>
      <c r="E14383" s="1478"/>
      <c r="H14383" s="1478"/>
    </row>
    <row r="14384" spans="1:8">
      <c r="A14384" s="1383"/>
      <c r="E14384" s="1478"/>
      <c r="H14384" s="1478"/>
    </row>
    <row r="14385" spans="1:8">
      <c r="A14385" s="1383"/>
      <c r="E14385" s="1478"/>
      <c r="H14385" s="1478"/>
    </row>
    <row r="14386" spans="1:8">
      <c r="A14386" s="1383"/>
      <c r="E14386" s="1478"/>
      <c r="H14386" s="1478"/>
    </row>
    <row r="14387" spans="1:8">
      <c r="A14387" s="1383"/>
      <c r="E14387" s="1478"/>
      <c r="H14387" s="1478"/>
    </row>
    <row r="14388" spans="1:8">
      <c r="A14388" s="1383"/>
      <c r="E14388" s="1478"/>
      <c r="H14388" s="1478"/>
    </row>
    <row r="14389" spans="1:8">
      <c r="A14389" s="1383"/>
      <c r="E14389" s="1478"/>
      <c r="H14389" s="1478"/>
    </row>
    <row r="14390" spans="1:8">
      <c r="A14390" s="1383"/>
      <c r="E14390" s="1478"/>
      <c r="H14390" s="1478"/>
    </row>
    <row r="14391" spans="1:8">
      <c r="A14391" s="1383"/>
      <c r="E14391" s="1478"/>
      <c r="H14391" s="1478"/>
    </row>
    <row r="14392" spans="1:8">
      <c r="A14392" s="1383"/>
      <c r="E14392" s="1478"/>
      <c r="H14392" s="1478"/>
    </row>
    <row r="14393" spans="1:8">
      <c r="A14393" s="1383"/>
      <c r="E14393" s="1478"/>
      <c r="H14393" s="1478"/>
    </row>
    <row r="14394" spans="1:8">
      <c r="A14394" s="1383"/>
      <c r="E14394" s="1478"/>
      <c r="H14394" s="1478"/>
    </row>
    <row r="14395" spans="1:8">
      <c r="A14395" s="1383"/>
      <c r="E14395" s="1478"/>
      <c r="H14395" s="1478"/>
    </row>
    <row r="14396" spans="1:8">
      <c r="A14396" s="1383"/>
      <c r="E14396" s="1478"/>
      <c r="H14396" s="1478"/>
    </row>
    <row r="14397" spans="1:8">
      <c r="A14397" s="1383"/>
      <c r="E14397" s="1478"/>
      <c r="H14397" s="1478"/>
    </row>
    <row r="14398" spans="1:8">
      <c r="A14398" s="1383"/>
      <c r="E14398" s="1478"/>
      <c r="H14398" s="1478"/>
    </row>
    <row r="14399" spans="1:8">
      <c r="A14399" s="1383"/>
      <c r="E14399" s="1478"/>
      <c r="H14399" s="1478"/>
    </row>
    <row r="14400" spans="1:8">
      <c r="A14400" s="1383"/>
      <c r="E14400" s="1478"/>
      <c r="H14400" s="1478"/>
    </row>
    <row r="14401" spans="1:8">
      <c r="A14401" s="1383"/>
      <c r="E14401" s="1478"/>
      <c r="H14401" s="1478"/>
    </row>
    <row r="14402" spans="1:8">
      <c r="A14402" s="1383"/>
      <c r="E14402" s="1478"/>
      <c r="H14402" s="1478"/>
    </row>
    <row r="14403" spans="1:8">
      <c r="A14403" s="1383"/>
      <c r="E14403" s="1478"/>
      <c r="H14403" s="1478"/>
    </row>
    <row r="14404" spans="1:8">
      <c r="A14404" s="1383"/>
      <c r="E14404" s="1478"/>
      <c r="H14404" s="1478"/>
    </row>
    <row r="14405" spans="1:8">
      <c r="A14405" s="1383"/>
      <c r="E14405" s="1478"/>
      <c r="H14405" s="1478"/>
    </row>
    <row r="14406" spans="1:8">
      <c r="A14406" s="1383"/>
      <c r="E14406" s="1478"/>
      <c r="H14406" s="1478"/>
    </row>
    <row r="14407" spans="1:8">
      <c r="A14407" s="1383"/>
      <c r="E14407" s="1478"/>
      <c r="H14407" s="1478"/>
    </row>
    <row r="14408" spans="1:8">
      <c r="A14408" s="1383"/>
      <c r="E14408" s="1478"/>
      <c r="H14408" s="1478"/>
    </row>
    <row r="14409" spans="1:8">
      <c r="A14409" s="1383"/>
      <c r="E14409" s="1478"/>
      <c r="H14409" s="1478"/>
    </row>
    <row r="14410" spans="1:8">
      <c r="A14410" s="1383"/>
      <c r="E14410" s="1478"/>
      <c r="H14410" s="1478"/>
    </row>
    <row r="14411" spans="1:8">
      <c r="A14411" s="1383"/>
      <c r="E14411" s="1478"/>
      <c r="H14411" s="1478"/>
    </row>
    <row r="14412" spans="1:8">
      <c r="A14412" s="1383"/>
      <c r="E14412" s="1478"/>
      <c r="H14412" s="1478"/>
    </row>
    <row r="14413" spans="1:8">
      <c r="A14413" s="1383"/>
      <c r="E14413" s="1478"/>
      <c r="H14413" s="1478"/>
    </row>
    <row r="14414" spans="1:8">
      <c r="A14414" s="1383"/>
      <c r="E14414" s="1478"/>
      <c r="H14414" s="1478"/>
    </row>
    <row r="14415" spans="1:8">
      <c r="A14415" s="1383"/>
      <c r="E14415" s="1478"/>
      <c r="H14415" s="1478"/>
    </row>
    <row r="14416" spans="1:8">
      <c r="A14416" s="1383"/>
      <c r="E14416" s="1478"/>
      <c r="H14416" s="1478"/>
    </row>
    <row r="14417" spans="1:8">
      <c r="A14417" s="1383"/>
      <c r="E14417" s="1478"/>
      <c r="H14417" s="1478"/>
    </row>
    <row r="14418" spans="1:8">
      <c r="A14418" s="1383"/>
      <c r="E14418" s="1478"/>
      <c r="H14418" s="1478"/>
    </row>
    <row r="14419" spans="1:8">
      <c r="A14419" s="1383"/>
      <c r="E14419" s="1478"/>
      <c r="H14419" s="1478"/>
    </row>
    <row r="14420" spans="1:8">
      <c r="A14420" s="1383"/>
      <c r="E14420" s="1478"/>
      <c r="H14420" s="1478"/>
    </row>
    <row r="14421" spans="1:8">
      <c r="A14421" s="1383"/>
      <c r="E14421" s="1478"/>
      <c r="H14421" s="1478"/>
    </row>
    <row r="14422" spans="1:8">
      <c r="A14422" s="1383"/>
      <c r="E14422" s="1478"/>
      <c r="H14422" s="1478"/>
    </row>
    <row r="14423" spans="1:8">
      <c r="A14423" s="1383"/>
      <c r="E14423" s="1478"/>
      <c r="H14423" s="1478"/>
    </row>
    <row r="14424" spans="1:8">
      <c r="A14424" s="1383"/>
      <c r="E14424" s="1478"/>
      <c r="H14424" s="1478"/>
    </row>
    <row r="14425" spans="1:8">
      <c r="A14425" s="1383"/>
      <c r="E14425" s="1478"/>
      <c r="H14425" s="1478"/>
    </row>
    <row r="14426" spans="1:8">
      <c r="A14426" s="1383"/>
      <c r="E14426" s="1478"/>
      <c r="H14426" s="1478"/>
    </row>
    <row r="14427" spans="1:8">
      <c r="A14427" s="1383"/>
      <c r="E14427" s="1478"/>
      <c r="H14427" s="1478"/>
    </row>
    <row r="14428" spans="1:8">
      <c r="A14428" s="1383"/>
      <c r="E14428" s="1478"/>
      <c r="H14428" s="1478"/>
    </row>
    <row r="14429" spans="1:8">
      <c r="A14429" s="1383"/>
      <c r="E14429" s="1478"/>
      <c r="H14429" s="1478"/>
    </row>
    <row r="14430" spans="1:8">
      <c r="A14430" s="1383"/>
      <c r="E14430" s="1478"/>
      <c r="H14430" s="1478"/>
    </row>
    <row r="14431" spans="1:8">
      <c r="A14431" s="1383"/>
      <c r="E14431" s="1478"/>
      <c r="H14431" s="1478"/>
    </row>
    <row r="14432" spans="1:8">
      <c r="A14432" s="1383"/>
      <c r="E14432" s="1478"/>
      <c r="H14432" s="1478"/>
    </row>
    <row r="14433" spans="1:8">
      <c r="A14433" s="1383"/>
      <c r="E14433" s="1478"/>
      <c r="H14433" s="1478"/>
    </row>
    <row r="14434" spans="1:8">
      <c r="A14434" s="1383"/>
      <c r="E14434" s="1478"/>
      <c r="H14434" s="1478"/>
    </row>
    <row r="14435" spans="1:8">
      <c r="A14435" s="1383"/>
      <c r="E14435" s="1478"/>
      <c r="H14435" s="1478"/>
    </row>
    <row r="14436" spans="1:8">
      <c r="A14436" s="1383"/>
      <c r="E14436" s="1478"/>
      <c r="H14436" s="1478"/>
    </row>
    <row r="14437" spans="1:8">
      <c r="A14437" s="1383"/>
      <c r="E14437" s="1478"/>
      <c r="H14437" s="1478"/>
    </row>
    <row r="14438" spans="1:8">
      <c r="A14438" s="1383"/>
      <c r="E14438" s="1478"/>
      <c r="H14438" s="1478"/>
    </row>
    <row r="14439" spans="1:8">
      <c r="A14439" s="1383"/>
      <c r="E14439" s="1478"/>
      <c r="H14439" s="1478"/>
    </row>
    <row r="14440" spans="1:8">
      <c r="A14440" s="1383"/>
      <c r="E14440" s="1478"/>
      <c r="H14440" s="1478"/>
    </row>
    <row r="14441" spans="1:8">
      <c r="A14441" s="1383"/>
      <c r="E14441" s="1478"/>
      <c r="H14441" s="1478"/>
    </row>
    <row r="14442" spans="1:8">
      <c r="A14442" s="1383"/>
      <c r="E14442" s="1478"/>
      <c r="H14442" s="1478"/>
    </row>
    <row r="14443" spans="1:8">
      <c r="A14443" s="1383"/>
      <c r="E14443" s="1478"/>
      <c r="H14443" s="1478"/>
    </row>
    <row r="14444" spans="1:8">
      <c r="A14444" s="1383"/>
      <c r="E14444" s="1478"/>
      <c r="H14444" s="1478"/>
    </row>
    <row r="14445" spans="1:8">
      <c r="A14445" s="1383"/>
      <c r="E14445" s="1478"/>
      <c r="H14445" s="1478"/>
    </row>
    <row r="14446" spans="1:8">
      <c r="A14446" s="1383"/>
      <c r="E14446" s="1478"/>
      <c r="H14446" s="1478"/>
    </row>
    <row r="14447" spans="1:8">
      <c r="A14447" s="1383"/>
      <c r="E14447" s="1478"/>
      <c r="H14447" s="1478"/>
    </row>
    <row r="14448" spans="1:8">
      <c r="A14448" s="1383"/>
      <c r="E14448" s="1478"/>
      <c r="H14448" s="1478"/>
    </row>
    <row r="14449" spans="1:8">
      <c r="A14449" s="1383"/>
      <c r="E14449" s="1478"/>
      <c r="H14449" s="1478"/>
    </row>
    <row r="14450" spans="1:8">
      <c r="A14450" s="1383"/>
      <c r="E14450" s="1478"/>
      <c r="H14450" s="1478"/>
    </row>
    <row r="14451" spans="1:8">
      <c r="A14451" s="1383"/>
      <c r="E14451" s="1478"/>
      <c r="H14451" s="1478"/>
    </row>
    <row r="14452" spans="1:8">
      <c r="A14452" s="1383"/>
      <c r="E14452" s="1478"/>
      <c r="H14452" s="1478"/>
    </row>
    <row r="14453" spans="1:8">
      <c r="A14453" s="1383"/>
      <c r="E14453" s="1478"/>
      <c r="H14453" s="1478"/>
    </row>
    <row r="14454" spans="1:8">
      <c r="A14454" s="1383"/>
      <c r="E14454" s="1478"/>
      <c r="H14454" s="1478"/>
    </row>
    <row r="14455" spans="1:8">
      <c r="A14455" s="1383"/>
      <c r="E14455" s="1478"/>
      <c r="H14455" s="1478"/>
    </row>
    <row r="14456" spans="1:8">
      <c r="A14456" s="1383"/>
      <c r="E14456" s="1478"/>
      <c r="H14456" s="1478"/>
    </row>
    <row r="14457" spans="1:8">
      <c r="A14457" s="1383"/>
      <c r="E14457" s="1478"/>
      <c r="H14457" s="1478"/>
    </row>
    <row r="14458" spans="1:8">
      <c r="A14458" s="1383"/>
      <c r="E14458" s="1478"/>
      <c r="H14458" s="1478"/>
    </row>
    <row r="14459" spans="1:8">
      <c r="A14459" s="1383"/>
      <c r="E14459" s="1478"/>
      <c r="H14459" s="1478"/>
    </row>
    <row r="14460" spans="1:8">
      <c r="A14460" s="1383"/>
      <c r="E14460" s="1478"/>
      <c r="H14460" s="1478"/>
    </row>
    <row r="14461" spans="1:8">
      <c r="A14461" s="1383"/>
      <c r="E14461" s="1478"/>
      <c r="H14461" s="1478"/>
    </row>
    <row r="14462" spans="1:8">
      <c r="A14462" s="1383"/>
      <c r="E14462" s="1478"/>
      <c r="H14462" s="1478"/>
    </row>
    <row r="14463" spans="1:8">
      <c r="A14463" s="1383"/>
      <c r="E14463" s="1478"/>
      <c r="H14463" s="1478"/>
    </row>
    <row r="14464" spans="1:8">
      <c r="A14464" s="1383"/>
      <c r="E14464" s="1478"/>
      <c r="H14464" s="1478"/>
    </row>
    <row r="14465" spans="1:8">
      <c r="A14465" s="1383"/>
      <c r="E14465" s="1478"/>
      <c r="H14465" s="1478"/>
    </row>
    <row r="14466" spans="1:8">
      <c r="A14466" s="1383"/>
      <c r="E14466" s="1478"/>
      <c r="H14466" s="1478"/>
    </row>
    <row r="14467" spans="1:8">
      <c r="A14467" s="1383"/>
      <c r="E14467" s="1478"/>
      <c r="H14467" s="1478"/>
    </row>
    <row r="14468" spans="1:8">
      <c r="A14468" s="1383"/>
      <c r="E14468" s="1478"/>
      <c r="H14468" s="1478"/>
    </row>
    <row r="14469" spans="1:8">
      <c r="A14469" s="1383"/>
      <c r="E14469" s="1478"/>
      <c r="H14469" s="1478"/>
    </row>
    <row r="14470" spans="1:8">
      <c r="A14470" s="1383"/>
      <c r="E14470" s="1478"/>
      <c r="H14470" s="1478"/>
    </row>
    <row r="14471" spans="1:8">
      <c r="A14471" s="1383"/>
      <c r="E14471" s="1478"/>
      <c r="H14471" s="1478"/>
    </row>
    <row r="14472" spans="1:8">
      <c r="A14472" s="1383"/>
      <c r="E14472" s="1478"/>
      <c r="H14472" s="1478"/>
    </row>
    <row r="14473" spans="1:8">
      <c r="A14473" s="1383"/>
      <c r="E14473" s="1478"/>
      <c r="H14473" s="1478"/>
    </row>
    <row r="14474" spans="1:8">
      <c r="A14474" s="1383"/>
      <c r="E14474" s="1478"/>
      <c r="H14474" s="1478"/>
    </row>
    <row r="14475" spans="1:8">
      <c r="A14475" s="1383"/>
      <c r="E14475" s="1478"/>
      <c r="H14475" s="1478"/>
    </row>
    <row r="14476" spans="1:8">
      <c r="A14476" s="1383"/>
      <c r="E14476" s="1478"/>
      <c r="H14476" s="1478"/>
    </row>
    <row r="14477" spans="1:8">
      <c r="A14477" s="1383"/>
      <c r="E14477" s="1478"/>
      <c r="H14477" s="1478"/>
    </row>
    <row r="14478" spans="1:8">
      <c r="A14478" s="1383"/>
      <c r="E14478" s="1478"/>
      <c r="H14478" s="1478"/>
    </row>
    <row r="14479" spans="1:8">
      <c r="A14479" s="1383"/>
      <c r="E14479" s="1478"/>
      <c r="H14479" s="1478"/>
    </row>
    <row r="14480" spans="1:8">
      <c r="A14480" s="1383"/>
      <c r="E14480" s="1478"/>
      <c r="H14480" s="1478"/>
    </row>
    <row r="14481" spans="1:8">
      <c r="A14481" s="1383"/>
      <c r="E14481" s="1478"/>
      <c r="H14481" s="1478"/>
    </row>
    <row r="14482" spans="1:8">
      <c r="A14482" s="1383"/>
      <c r="E14482" s="1478"/>
      <c r="H14482" s="1478"/>
    </row>
    <row r="14483" spans="1:8">
      <c r="A14483" s="1383"/>
      <c r="E14483" s="1478"/>
      <c r="H14483" s="1478"/>
    </row>
    <row r="14484" spans="1:8">
      <c r="A14484" s="1383"/>
      <c r="E14484" s="1478"/>
      <c r="H14484" s="1478"/>
    </row>
    <row r="14485" spans="1:8">
      <c r="A14485" s="1383"/>
      <c r="E14485" s="1478"/>
      <c r="H14485" s="1478"/>
    </row>
    <row r="14486" spans="1:8">
      <c r="A14486" s="1383"/>
      <c r="E14486" s="1478"/>
      <c r="H14486" s="1478"/>
    </row>
    <row r="14487" spans="1:8">
      <c r="A14487" s="1383"/>
      <c r="E14487" s="1478"/>
      <c r="H14487" s="1478"/>
    </row>
    <row r="14488" spans="1:8">
      <c r="A14488" s="1383"/>
      <c r="E14488" s="1478"/>
      <c r="H14488" s="1478"/>
    </row>
    <row r="14489" spans="1:8">
      <c r="A14489" s="1383"/>
      <c r="E14489" s="1478"/>
      <c r="H14489" s="1478"/>
    </row>
    <row r="14490" spans="1:8">
      <c r="A14490" s="1383"/>
      <c r="E14490" s="1478"/>
      <c r="H14490" s="1478"/>
    </row>
    <row r="14491" spans="1:8">
      <c r="A14491" s="1383"/>
      <c r="E14491" s="1478"/>
      <c r="H14491" s="1478"/>
    </row>
    <row r="14492" spans="1:8">
      <c r="A14492" s="1383"/>
      <c r="E14492" s="1478"/>
      <c r="H14492" s="1478"/>
    </row>
    <row r="14493" spans="1:8">
      <c r="A14493" s="1383"/>
      <c r="E14493" s="1478"/>
      <c r="H14493" s="1478"/>
    </row>
    <row r="14494" spans="1:8">
      <c r="A14494" s="1383"/>
      <c r="E14494" s="1478"/>
      <c r="H14494" s="1478"/>
    </row>
    <row r="14495" spans="1:8">
      <c r="A14495" s="1383"/>
      <c r="E14495" s="1478"/>
      <c r="H14495" s="1478"/>
    </row>
    <row r="14496" spans="1:8">
      <c r="A14496" s="1383"/>
      <c r="E14496" s="1478"/>
      <c r="H14496" s="1478"/>
    </row>
    <row r="14497" spans="1:8">
      <c r="A14497" s="1383"/>
      <c r="E14497" s="1478"/>
      <c r="H14497" s="1478"/>
    </row>
    <row r="14498" spans="1:8">
      <c r="A14498" s="1383"/>
      <c r="E14498" s="1478"/>
      <c r="H14498" s="1478"/>
    </row>
    <row r="14499" spans="1:8">
      <c r="A14499" s="1383"/>
      <c r="E14499" s="1478"/>
      <c r="H14499" s="1478"/>
    </row>
    <row r="14500" spans="1:8">
      <c r="A14500" s="1383"/>
      <c r="E14500" s="1478"/>
      <c r="H14500" s="1478"/>
    </row>
    <row r="14501" spans="1:8">
      <c r="A14501" s="1383"/>
      <c r="E14501" s="1478"/>
      <c r="H14501" s="1478"/>
    </row>
    <row r="14502" spans="1:8">
      <c r="A14502" s="1383"/>
      <c r="E14502" s="1478"/>
      <c r="H14502" s="1478"/>
    </row>
    <row r="14503" spans="1:8">
      <c r="A14503" s="1383"/>
      <c r="E14503" s="1478"/>
      <c r="H14503" s="1478"/>
    </row>
    <row r="14504" spans="1:8">
      <c r="A14504" s="1383"/>
      <c r="E14504" s="1478"/>
      <c r="H14504" s="1478"/>
    </row>
    <row r="14505" spans="1:8">
      <c r="A14505" s="1383"/>
      <c r="E14505" s="1478"/>
      <c r="H14505" s="1478"/>
    </row>
    <row r="14506" spans="1:8">
      <c r="A14506" s="1383"/>
      <c r="E14506" s="1478"/>
      <c r="H14506" s="1478"/>
    </row>
    <row r="14507" spans="1:8">
      <c r="A14507" s="1383"/>
      <c r="E14507" s="1478"/>
      <c r="H14507" s="1478"/>
    </row>
    <row r="14508" spans="1:8">
      <c r="A14508" s="1383"/>
      <c r="E14508" s="1478"/>
      <c r="H14508" s="1478"/>
    </row>
    <row r="14509" spans="1:8">
      <c r="A14509" s="1383"/>
      <c r="E14509" s="1478"/>
      <c r="H14509" s="1478"/>
    </row>
    <row r="14510" spans="1:8">
      <c r="A14510" s="1383"/>
      <c r="E14510" s="1478"/>
      <c r="H14510" s="1478"/>
    </row>
    <row r="14511" spans="1:8">
      <c r="A14511" s="1383"/>
      <c r="E14511" s="1478"/>
      <c r="H14511" s="1478"/>
    </row>
    <row r="14512" spans="1:8">
      <c r="A14512" s="1383"/>
      <c r="E14512" s="1478"/>
      <c r="H14512" s="1478"/>
    </row>
    <row r="14513" spans="1:8">
      <c r="A14513" s="1383"/>
      <c r="E14513" s="1478"/>
      <c r="H14513" s="1478"/>
    </row>
    <row r="14514" spans="1:8">
      <c r="A14514" s="1383"/>
      <c r="E14514" s="1478"/>
      <c r="H14514" s="1478"/>
    </row>
    <row r="14515" spans="1:8">
      <c r="A14515" s="1383"/>
      <c r="E14515" s="1478"/>
      <c r="H14515" s="1478"/>
    </row>
    <row r="14516" spans="1:8">
      <c r="A14516" s="1383"/>
      <c r="E14516" s="1478"/>
      <c r="H14516" s="1478"/>
    </row>
    <row r="14517" spans="1:8">
      <c r="A14517" s="1383"/>
      <c r="E14517" s="1478"/>
      <c r="H14517" s="1478"/>
    </row>
    <row r="14518" spans="1:8">
      <c r="A14518" s="1383"/>
      <c r="E14518" s="1478"/>
      <c r="H14518" s="1478"/>
    </row>
    <row r="14519" spans="1:8">
      <c r="A14519" s="1383"/>
      <c r="E14519" s="1478"/>
      <c r="H14519" s="1478"/>
    </row>
    <row r="14520" spans="1:8">
      <c r="A14520" s="1383"/>
      <c r="E14520" s="1478"/>
      <c r="H14520" s="1478"/>
    </row>
    <row r="14521" spans="1:8">
      <c r="A14521" s="1383"/>
      <c r="E14521" s="1478"/>
      <c r="H14521" s="1478"/>
    </row>
    <row r="14522" spans="1:8">
      <c r="A14522" s="1383"/>
      <c r="E14522" s="1478"/>
      <c r="H14522" s="1478"/>
    </row>
    <row r="14523" spans="1:8">
      <c r="A14523" s="1383"/>
      <c r="E14523" s="1478"/>
      <c r="H14523" s="1478"/>
    </row>
    <row r="14524" spans="1:8">
      <c r="A14524" s="1383"/>
      <c r="E14524" s="1478"/>
      <c r="H14524" s="1478"/>
    </row>
    <row r="14525" spans="1:8">
      <c r="A14525" s="1383"/>
      <c r="E14525" s="1478"/>
      <c r="H14525" s="1478"/>
    </row>
    <row r="14526" spans="1:8">
      <c r="A14526" s="1383"/>
      <c r="E14526" s="1478"/>
      <c r="H14526" s="1478"/>
    </row>
    <row r="14527" spans="1:8">
      <c r="A14527" s="1383"/>
      <c r="E14527" s="1478"/>
      <c r="H14527" s="1478"/>
    </row>
    <row r="14528" spans="1:8">
      <c r="A14528" s="1383"/>
      <c r="E14528" s="1478"/>
      <c r="H14528" s="1478"/>
    </row>
    <row r="14529" spans="1:8">
      <c r="A14529" s="1383"/>
      <c r="E14529" s="1478"/>
      <c r="H14529" s="1478"/>
    </row>
    <row r="14530" spans="1:8">
      <c r="A14530" s="1383"/>
      <c r="E14530" s="1478"/>
      <c r="H14530" s="1478"/>
    </row>
    <row r="14531" spans="1:8">
      <c r="A14531" s="1383"/>
      <c r="E14531" s="1478"/>
      <c r="H14531" s="1478"/>
    </row>
    <row r="14532" spans="1:8">
      <c r="A14532" s="1383"/>
      <c r="E14532" s="1478"/>
      <c r="H14532" s="1478"/>
    </row>
    <row r="14533" spans="1:8">
      <c r="A14533" s="1383"/>
      <c r="E14533" s="1478"/>
      <c r="H14533" s="1478"/>
    </row>
    <row r="14534" spans="1:8">
      <c r="A14534" s="1383"/>
      <c r="E14534" s="1478"/>
      <c r="H14534" s="1478"/>
    </row>
    <row r="14535" spans="1:8">
      <c r="A14535" s="1383"/>
      <c r="E14535" s="1478"/>
      <c r="H14535" s="1478"/>
    </row>
    <row r="14536" spans="1:8">
      <c r="A14536" s="1383"/>
      <c r="E14536" s="1478"/>
      <c r="H14536" s="1478"/>
    </row>
    <row r="14537" spans="1:8">
      <c r="A14537" s="1383"/>
      <c r="E14537" s="1478"/>
      <c r="H14537" s="1478"/>
    </row>
    <row r="14538" spans="1:8">
      <c r="A14538" s="1383"/>
      <c r="E14538" s="1478"/>
      <c r="H14538" s="1478"/>
    </row>
    <row r="14539" spans="1:8">
      <c r="A14539" s="1383"/>
      <c r="E14539" s="1478"/>
      <c r="H14539" s="1478"/>
    </row>
    <row r="14540" spans="1:8">
      <c r="A14540" s="1383"/>
      <c r="E14540" s="1478"/>
      <c r="H14540" s="1478"/>
    </row>
    <row r="14541" spans="1:8">
      <c r="A14541" s="1383"/>
      <c r="E14541" s="1478"/>
      <c r="H14541" s="1478"/>
    </row>
    <row r="14542" spans="1:8">
      <c r="A14542" s="1383"/>
      <c r="E14542" s="1478"/>
      <c r="H14542" s="1478"/>
    </row>
    <row r="14543" spans="1:8">
      <c r="A14543" s="1383"/>
      <c r="E14543" s="1478"/>
      <c r="H14543" s="1478"/>
    </row>
    <row r="14544" spans="1:8">
      <c r="A14544" s="1383"/>
      <c r="E14544" s="1478"/>
      <c r="H14544" s="1478"/>
    </row>
    <row r="14545" spans="1:8">
      <c r="A14545" s="1383"/>
      <c r="E14545" s="1478"/>
      <c r="H14545" s="1478"/>
    </row>
    <row r="14546" spans="1:8">
      <c r="A14546" s="1383"/>
      <c r="E14546" s="1478"/>
      <c r="H14546" s="1478"/>
    </row>
    <row r="14547" spans="1:8">
      <c r="A14547" s="1383"/>
      <c r="E14547" s="1478"/>
      <c r="H14547" s="1478"/>
    </row>
    <row r="14548" spans="1:8">
      <c r="A14548" s="1383"/>
      <c r="E14548" s="1478"/>
      <c r="H14548" s="1478"/>
    </row>
    <row r="14549" spans="1:8">
      <c r="A14549" s="1383"/>
      <c r="E14549" s="1478"/>
      <c r="H14549" s="1478"/>
    </row>
    <row r="14550" spans="1:8">
      <c r="A14550" s="1383"/>
      <c r="E14550" s="1478"/>
      <c r="H14550" s="1478"/>
    </row>
    <row r="14551" spans="1:8">
      <c r="A14551" s="1383"/>
      <c r="E14551" s="1478"/>
      <c r="H14551" s="1478"/>
    </row>
    <row r="14552" spans="1:8">
      <c r="A14552" s="1383"/>
      <c r="E14552" s="1478"/>
      <c r="H14552" s="1478"/>
    </row>
    <row r="14553" spans="1:8">
      <c r="A14553" s="1383"/>
      <c r="E14553" s="1478"/>
      <c r="H14553" s="1478"/>
    </row>
    <row r="14554" spans="1:8">
      <c r="A14554" s="1383"/>
      <c r="E14554" s="1478"/>
      <c r="H14554" s="1478"/>
    </row>
    <row r="14555" spans="1:8">
      <c r="A14555" s="1383"/>
      <c r="E14555" s="1478"/>
      <c r="H14555" s="1478"/>
    </row>
    <row r="14556" spans="1:8">
      <c r="A14556" s="1383"/>
      <c r="E14556" s="1478"/>
      <c r="H14556" s="1478"/>
    </row>
    <row r="14557" spans="1:8">
      <c r="A14557" s="1383"/>
      <c r="E14557" s="1478"/>
      <c r="H14557" s="1478"/>
    </row>
    <row r="14558" spans="1:8">
      <c r="A14558" s="1383"/>
      <c r="E14558" s="1478"/>
      <c r="H14558" s="1478"/>
    </row>
    <row r="14559" spans="1:8">
      <c r="A14559" s="1383"/>
      <c r="E14559" s="1478"/>
      <c r="H14559" s="1478"/>
    </row>
    <row r="14560" spans="1:8">
      <c r="A14560" s="1383"/>
      <c r="E14560" s="1478"/>
      <c r="H14560" s="1478"/>
    </row>
    <row r="14561" spans="1:8">
      <c r="A14561" s="1383"/>
      <c r="E14561" s="1478"/>
      <c r="H14561" s="1478"/>
    </row>
    <row r="14562" spans="1:8">
      <c r="A14562" s="1383"/>
      <c r="E14562" s="1478"/>
      <c r="H14562" s="1478"/>
    </row>
    <row r="14563" spans="1:8">
      <c r="A14563" s="1383"/>
      <c r="E14563" s="1478"/>
      <c r="H14563" s="1478"/>
    </row>
    <row r="14564" spans="1:8">
      <c r="A14564" s="1383"/>
      <c r="E14564" s="1478"/>
      <c r="H14564" s="1478"/>
    </row>
    <row r="14565" spans="1:8">
      <c r="A14565" s="1383"/>
      <c r="E14565" s="1478"/>
      <c r="H14565" s="1478"/>
    </row>
    <row r="14566" spans="1:8">
      <c r="A14566" s="1383"/>
      <c r="E14566" s="1478"/>
      <c r="H14566" s="1478"/>
    </row>
    <row r="14567" spans="1:8">
      <c r="A14567" s="1383"/>
      <c r="E14567" s="1478"/>
      <c r="H14567" s="1478"/>
    </row>
    <row r="14568" spans="1:8">
      <c r="A14568" s="1383"/>
      <c r="E14568" s="1478"/>
      <c r="H14568" s="1478"/>
    </row>
    <row r="14569" spans="1:8">
      <c r="A14569" s="1383"/>
      <c r="E14569" s="1478"/>
      <c r="H14569" s="1478"/>
    </row>
    <row r="14570" spans="1:8">
      <c r="A14570" s="1383"/>
      <c r="E14570" s="1478"/>
      <c r="H14570" s="1478"/>
    </row>
    <row r="14571" spans="1:8">
      <c r="A14571" s="1383"/>
      <c r="E14571" s="1478"/>
      <c r="H14571" s="1478"/>
    </row>
    <row r="14572" spans="1:8">
      <c r="A14572" s="1383"/>
      <c r="E14572" s="1478"/>
      <c r="H14572" s="1478"/>
    </row>
    <row r="14573" spans="1:8">
      <c r="A14573" s="1383"/>
      <c r="E14573" s="1478"/>
      <c r="H14573" s="1478"/>
    </row>
    <row r="14574" spans="1:8">
      <c r="A14574" s="1383"/>
      <c r="E14574" s="1478"/>
      <c r="H14574" s="1478"/>
    </row>
    <row r="14575" spans="1:8">
      <c r="A14575" s="1383"/>
      <c r="E14575" s="1478"/>
      <c r="H14575" s="1478"/>
    </row>
    <row r="14576" spans="1:8">
      <c r="A14576" s="1383"/>
      <c r="E14576" s="1478"/>
      <c r="H14576" s="1478"/>
    </row>
    <row r="14577" spans="1:8">
      <c r="A14577" s="1383"/>
      <c r="E14577" s="1478"/>
      <c r="H14577" s="1478"/>
    </row>
    <row r="14578" spans="1:8">
      <c r="A14578" s="1383"/>
      <c r="E14578" s="1478"/>
      <c r="H14578" s="1478"/>
    </row>
    <row r="14579" spans="1:8">
      <c r="A14579" s="1383"/>
      <c r="E14579" s="1478"/>
      <c r="H14579" s="1478"/>
    </row>
    <row r="14580" spans="1:8">
      <c r="A14580" s="1383"/>
      <c r="E14580" s="1478"/>
      <c r="H14580" s="1478"/>
    </row>
    <row r="14581" spans="1:8">
      <c r="A14581" s="1383"/>
      <c r="E14581" s="1478"/>
      <c r="H14581" s="1478"/>
    </row>
    <row r="14582" spans="1:8">
      <c r="A14582" s="1383"/>
      <c r="E14582" s="1478"/>
      <c r="H14582" s="1478"/>
    </row>
    <row r="14583" spans="1:8">
      <c r="A14583" s="1383"/>
      <c r="E14583" s="1478"/>
      <c r="H14583" s="1478"/>
    </row>
    <row r="14584" spans="1:8">
      <c r="A14584" s="1383"/>
      <c r="E14584" s="1478"/>
      <c r="H14584" s="1478"/>
    </row>
    <row r="14585" spans="1:8">
      <c r="A14585" s="1383"/>
      <c r="E14585" s="1478"/>
      <c r="H14585" s="1478"/>
    </row>
    <row r="14586" spans="1:8">
      <c r="A14586" s="1383"/>
      <c r="E14586" s="1478"/>
      <c r="H14586" s="1478"/>
    </row>
    <row r="14587" spans="1:8">
      <c r="A14587" s="1383"/>
      <c r="E14587" s="1478"/>
      <c r="H14587" s="1478"/>
    </row>
    <row r="14588" spans="1:8">
      <c r="A14588" s="1383"/>
      <c r="E14588" s="1478"/>
      <c r="H14588" s="1478"/>
    </row>
    <row r="14589" spans="1:8">
      <c r="A14589" s="1383"/>
      <c r="E14589" s="1478"/>
      <c r="H14589" s="1478"/>
    </row>
    <row r="14590" spans="1:8">
      <c r="A14590" s="1383"/>
      <c r="E14590" s="1478"/>
      <c r="H14590" s="1478"/>
    </row>
    <row r="14591" spans="1:8">
      <c r="A14591" s="1383"/>
      <c r="E14591" s="1478"/>
      <c r="H14591" s="1478"/>
    </row>
    <row r="14592" spans="1:8">
      <c r="A14592" s="1383"/>
      <c r="E14592" s="1478"/>
      <c r="H14592" s="1478"/>
    </row>
    <row r="14593" spans="1:8">
      <c r="A14593" s="1383"/>
      <c r="E14593" s="1478"/>
      <c r="H14593" s="1478"/>
    </row>
    <row r="14594" spans="1:8">
      <c r="A14594" s="1383"/>
      <c r="E14594" s="1478"/>
      <c r="H14594" s="1478"/>
    </row>
    <row r="14595" spans="1:8">
      <c r="A14595" s="1383"/>
      <c r="E14595" s="1478"/>
      <c r="H14595" s="1478"/>
    </row>
    <row r="14596" spans="1:8">
      <c r="A14596" s="1383"/>
      <c r="E14596" s="1478"/>
      <c r="H14596" s="1478"/>
    </row>
    <row r="14597" spans="1:8">
      <c r="A14597" s="1383"/>
      <c r="E14597" s="1478"/>
      <c r="H14597" s="1478"/>
    </row>
    <row r="14598" spans="1:8">
      <c r="A14598" s="1383"/>
      <c r="E14598" s="1478"/>
      <c r="H14598" s="1478"/>
    </row>
    <row r="14599" spans="1:8">
      <c r="A14599" s="1383"/>
      <c r="E14599" s="1478"/>
      <c r="H14599" s="1478"/>
    </row>
    <row r="14600" spans="1:8">
      <c r="A14600" s="1383"/>
      <c r="E14600" s="1478"/>
      <c r="H14600" s="1478"/>
    </row>
    <row r="14601" spans="1:8">
      <c r="A14601" s="1383"/>
      <c r="E14601" s="1478"/>
      <c r="H14601" s="1478"/>
    </row>
    <row r="14602" spans="1:8">
      <c r="A14602" s="1383"/>
      <c r="E14602" s="1478"/>
      <c r="H14602" s="1478"/>
    </row>
    <row r="14603" spans="1:8">
      <c r="A14603" s="1383"/>
      <c r="E14603" s="1478"/>
      <c r="H14603" s="1478"/>
    </row>
    <row r="14604" spans="1:8">
      <c r="A14604" s="1383"/>
      <c r="E14604" s="1478"/>
      <c r="H14604" s="1478"/>
    </row>
    <row r="14605" spans="1:8">
      <c r="A14605" s="1383"/>
      <c r="E14605" s="1478"/>
      <c r="H14605" s="1478"/>
    </row>
    <row r="14606" spans="1:8">
      <c r="A14606" s="1383"/>
      <c r="E14606" s="1478"/>
      <c r="H14606" s="1478"/>
    </row>
    <row r="14607" spans="1:8">
      <c r="A14607" s="1383"/>
      <c r="E14607" s="1478"/>
      <c r="H14607" s="1478"/>
    </row>
    <row r="14608" spans="1:8">
      <c r="A14608" s="1383"/>
      <c r="E14608" s="1478"/>
      <c r="H14608" s="1478"/>
    </row>
    <row r="14609" spans="1:8">
      <c r="A14609" s="1383"/>
      <c r="E14609" s="1478"/>
      <c r="H14609" s="1478"/>
    </row>
    <row r="14610" spans="1:8">
      <c r="A14610" s="1383"/>
      <c r="E14610" s="1478"/>
      <c r="H14610" s="1478"/>
    </row>
    <row r="14611" spans="1:8">
      <c r="A14611" s="1383"/>
      <c r="E14611" s="1478"/>
      <c r="H14611" s="1478"/>
    </row>
    <row r="14612" spans="1:8">
      <c r="A14612" s="1383"/>
      <c r="E14612" s="1478"/>
      <c r="H14612" s="1478"/>
    </row>
    <row r="14613" spans="1:8">
      <c r="A14613" s="1383"/>
      <c r="E14613" s="1478"/>
      <c r="H14613" s="1478"/>
    </row>
    <row r="14614" spans="1:8">
      <c r="A14614" s="1383"/>
      <c r="E14614" s="1478"/>
      <c r="H14614" s="1478"/>
    </row>
    <row r="14615" spans="1:8">
      <c r="A14615" s="1383"/>
      <c r="E14615" s="1478"/>
      <c r="H14615" s="1478"/>
    </row>
    <row r="14616" spans="1:8">
      <c r="A14616" s="1383"/>
      <c r="E14616" s="1478"/>
      <c r="H14616" s="1478"/>
    </row>
    <row r="14617" spans="1:8">
      <c r="A14617" s="1383"/>
      <c r="E14617" s="1478"/>
      <c r="H14617" s="1478"/>
    </row>
    <row r="14618" spans="1:8">
      <c r="A14618" s="1383"/>
      <c r="E14618" s="1478"/>
      <c r="H14618" s="1478"/>
    </row>
    <row r="14619" spans="1:8">
      <c r="A14619" s="1383"/>
      <c r="E14619" s="1478"/>
      <c r="H14619" s="1478"/>
    </row>
    <row r="14620" spans="1:8">
      <c r="A14620" s="1383"/>
      <c r="E14620" s="1478"/>
      <c r="H14620" s="1478"/>
    </row>
    <row r="14621" spans="1:8">
      <c r="A14621" s="1383"/>
      <c r="E14621" s="1478"/>
      <c r="H14621" s="1478"/>
    </row>
    <row r="14622" spans="1:8">
      <c r="A14622" s="1383"/>
      <c r="E14622" s="1478"/>
      <c r="H14622" s="1478"/>
    </row>
    <row r="14623" spans="1:8">
      <c r="A14623" s="1383"/>
      <c r="E14623" s="1478"/>
      <c r="H14623" s="1478"/>
    </row>
    <row r="14624" spans="1:8">
      <c r="A14624" s="1383"/>
      <c r="E14624" s="1478"/>
      <c r="H14624" s="1478"/>
    </row>
    <row r="14625" spans="1:8">
      <c r="A14625" s="1383"/>
      <c r="E14625" s="1478"/>
      <c r="H14625" s="1478"/>
    </row>
    <row r="14626" spans="1:8">
      <c r="A14626" s="1383"/>
      <c r="E14626" s="1478"/>
      <c r="H14626" s="1478"/>
    </row>
    <row r="14627" spans="1:8">
      <c r="A14627" s="1383"/>
      <c r="E14627" s="1478"/>
      <c r="H14627" s="1478"/>
    </row>
    <row r="14628" spans="1:8">
      <c r="A14628" s="1383"/>
      <c r="E14628" s="1478"/>
      <c r="H14628" s="1478"/>
    </row>
    <row r="14629" spans="1:8">
      <c r="A14629" s="1383"/>
      <c r="E14629" s="1478"/>
      <c r="H14629" s="1478"/>
    </row>
    <row r="14630" spans="1:8">
      <c r="A14630" s="1383"/>
      <c r="E14630" s="1478"/>
      <c r="H14630" s="1478"/>
    </row>
    <row r="14631" spans="1:8">
      <c r="A14631" s="1383"/>
      <c r="E14631" s="1478"/>
      <c r="H14631" s="1478"/>
    </row>
    <row r="14632" spans="1:8">
      <c r="A14632" s="1383"/>
      <c r="E14632" s="1478"/>
      <c r="H14632" s="1478"/>
    </row>
    <row r="14633" spans="1:8">
      <c r="A14633" s="1383"/>
      <c r="E14633" s="1478"/>
      <c r="H14633" s="1478"/>
    </row>
    <row r="14634" spans="1:8">
      <c r="A14634" s="1383"/>
      <c r="E14634" s="1478"/>
      <c r="H14634" s="1478"/>
    </row>
    <row r="14635" spans="1:8">
      <c r="A14635" s="1383"/>
      <c r="E14635" s="1478"/>
      <c r="H14635" s="1478"/>
    </row>
    <row r="14636" spans="1:8">
      <c r="A14636" s="1383"/>
      <c r="E14636" s="1478"/>
      <c r="H14636" s="1478"/>
    </row>
    <row r="14637" spans="1:8">
      <c r="A14637" s="1383"/>
      <c r="E14637" s="1478"/>
      <c r="H14637" s="1478"/>
    </row>
    <row r="14638" spans="1:8">
      <c r="A14638" s="1383"/>
      <c r="E14638" s="1478"/>
      <c r="H14638" s="1478"/>
    </row>
    <row r="14639" spans="1:8">
      <c r="A14639" s="1383"/>
      <c r="E14639" s="1478"/>
      <c r="H14639" s="1478"/>
    </row>
    <row r="14640" spans="1:8">
      <c r="A14640" s="1383"/>
      <c r="E14640" s="1478"/>
      <c r="H14640" s="1478"/>
    </row>
    <row r="14641" spans="1:8">
      <c r="A14641" s="1383"/>
      <c r="E14641" s="1478"/>
      <c r="H14641" s="1478"/>
    </row>
    <row r="14642" spans="1:8">
      <c r="A14642" s="1383"/>
      <c r="E14642" s="1478"/>
      <c r="H14642" s="1478"/>
    </row>
    <row r="14643" spans="1:8">
      <c r="A14643" s="1383"/>
      <c r="E14643" s="1478"/>
      <c r="H14643" s="1478"/>
    </row>
    <row r="14644" spans="1:8">
      <c r="A14644" s="1383"/>
      <c r="E14644" s="1478"/>
      <c r="H14644" s="1478"/>
    </row>
    <row r="14645" spans="1:8">
      <c r="A14645" s="1383"/>
      <c r="E14645" s="1478"/>
      <c r="H14645" s="1478"/>
    </row>
    <row r="14646" spans="1:8">
      <c r="A14646" s="1383"/>
      <c r="E14646" s="1478"/>
      <c r="H14646" s="1478"/>
    </row>
    <row r="14647" spans="1:8">
      <c r="A14647" s="1383"/>
      <c r="E14647" s="1478"/>
      <c r="H14647" s="1478"/>
    </row>
    <row r="14648" spans="1:8">
      <c r="A14648" s="1383"/>
      <c r="E14648" s="1478"/>
      <c r="H14648" s="1478"/>
    </row>
    <row r="14649" spans="1:8">
      <c r="A14649" s="1383"/>
      <c r="E14649" s="1478"/>
      <c r="H14649" s="1478"/>
    </row>
    <row r="14650" spans="1:8">
      <c r="A14650" s="1383"/>
      <c r="E14650" s="1478"/>
      <c r="H14650" s="1478"/>
    </row>
    <row r="14651" spans="1:8">
      <c r="A14651" s="1383"/>
      <c r="E14651" s="1478"/>
      <c r="H14651" s="1478"/>
    </row>
    <row r="14652" spans="1:8">
      <c r="A14652" s="1383"/>
      <c r="E14652" s="1478"/>
      <c r="H14652" s="1478"/>
    </row>
    <row r="14653" spans="1:8">
      <c r="A14653" s="1383"/>
      <c r="E14653" s="1478"/>
      <c r="H14653" s="1478"/>
    </row>
    <row r="14654" spans="1:8">
      <c r="A14654" s="1383"/>
      <c r="E14654" s="1478"/>
      <c r="H14654" s="1478"/>
    </row>
    <row r="14655" spans="1:8">
      <c r="A14655" s="1383"/>
      <c r="E14655" s="1478"/>
      <c r="H14655" s="1478"/>
    </row>
    <row r="14656" spans="1:8">
      <c r="A14656" s="1383"/>
      <c r="E14656" s="1478"/>
      <c r="H14656" s="1478"/>
    </row>
    <row r="14657" spans="1:8">
      <c r="A14657" s="1383"/>
      <c r="E14657" s="1478"/>
      <c r="H14657" s="1478"/>
    </row>
    <row r="14658" spans="1:8">
      <c r="A14658" s="1383"/>
      <c r="E14658" s="1478"/>
      <c r="H14658" s="1478"/>
    </row>
    <row r="14659" spans="1:8">
      <c r="A14659" s="1383"/>
      <c r="E14659" s="1478"/>
      <c r="H14659" s="1478"/>
    </row>
    <row r="14660" spans="1:8">
      <c r="A14660" s="1383"/>
      <c r="E14660" s="1478"/>
      <c r="H14660" s="1478"/>
    </row>
    <row r="14661" spans="1:8">
      <c r="A14661" s="1383"/>
      <c r="E14661" s="1478"/>
      <c r="H14661" s="1478"/>
    </row>
    <row r="14662" spans="1:8">
      <c r="A14662" s="1383"/>
      <c r="E14662" s="1478"/>
      <c r="H14662" s="1478"/>
    </row>
    <row r="14663" spans="1:8">
      <c r="A14663" s="1383"/>
      <c r="E14663" s="1478"/>
      <c r="H14663" s="1478"/>
    </row>
    <row r="14664" spans="1:8">
      <c r="A14664" s="1383"/>
      <c r="E14664" s="1478"/>
      <c r="H14664" s="1478"/>
    </row>
    <row r="14665" spans="1:8">
      <c r="A14665" s="1383"/>
      <c r="E14665" s="1478"/>
      <c r="H14665" s="1478"/>
    </row>
    <row r="14666" spans="1:8">
      <c r="A14666" s="1383"/>
      <c r="E14666" s="1478"/>
      <c r="H14666" s="1478"/>
    </row>
    <row r="14667" spans="1:8">
      <c r="A14667" s="1383"/>
      <c r="E14667" s="1478"/>
      <c r="H14667" s="1478"/>
    </row>
    <row r="14668" spans="1:8">
      <c r="A14668" s="1383"/>
      <c r="E14668" s="1478"/>
      <c r="H14668" s="1478"/>
    </row>
    <row r="14669" spans="1:8">
      <c r="A14669" s="1383"/>
      <c r="E14669" s="1478"/>
      <c r="H14669" s="1478"/>
    </row>
    <row r="14670" spans="1:8">
      <c r="A14670" s="1383"/>
      <c r="E14670" s="1478"/>
      <c r="H14670" s="1478"/>
    </row>
    <row r="14671" spans="1:8">
      <c r="A14671" s="1383"/>
      <c r="E14671" s="1478"/>
      <c r="H14671" s="1478"/>
    </row>
    <row r="14672" spans="1:8">
      <c r="A14672" s="1383"/>
      <c r="E14672" s="1478"/>
      <c r="H14672" s="1478"/>
    </row>
    <row r="14673" spans="1:8">
      <c r="A14673" s="1383"/>
      <c r="E14673" s="1478"/>
      <c r="H14673" s="1478"/>
    </row>
    <row r="14674" spans="1:8">
      <c r="A14674" s="1383"/>
      <c r="E14674" s="1478"/>
      <c r="H14674" s="1478"/>
    </row>
    <row r="14675" spans="1:8">
      <c r="A14675" s="1383"/>
      <c r="E14675" s="1478"/>
      <c r="H14675" s="1478"/>
    </row>
    <row r="14676" spans="1:8">
      <c r="A14676" s="1383"/>
      <c r="E14676" s="1478"/>
      <c r="H14676" s="1478"/>
    </row>
    <row r="14677" spans="1:8">
      <c r="A14677" s="1383"/>
      <c r="E14677" s="1478"/>
      <c r="H14677" s="1478"/>
    </row>
    <row r="14678" spans="1:8">
      <c r="A14678" s="1383"/>
      <c r="E14678" s="1478"/>
      <c r="H14678" s="1478"/>
    </row>
    <row r="14679" spans="1:8">
      <c r="A14679" s="1383"/>
      <c r="E14679" s="1478"/>
      <c r="H14679" s="1478"/>
    </row>
    <row r="14680" spans="1:8">
      <c r="A14680" s="1383"/>
      <c r="E14680" s="1478"/>
      <c r="H14680" s="1478"/>
    </row>
    <row r="14681" spans="1:8">
      <c r="A14681" s="1383"/>
      <c r="E14681" s="1478"/>
      <c r="H14681" s="1478"/>
    </row>
    <row r="14682" spans="1:8">
      <c r="A14682" s="1383"/>
      <c r="E14682" s="1478"/>
      <c r="H14682" s="1478"/>
    </row>
    <row r="14683" spans="1:8">
      <c r="A14683" s="1383"/>
      <c r="E14683" s="1478"/>
      <c r="H14683" s="1478"/>
    </row>
    <row r="14684" spans="1:8">
      <c r="A14684" s="1383"/>
      <c r="E14684" s="1478"/>
      <c r="H14684" s="1478"/>
    </row>
    <row r="14685" spans="1:8">
      <c r="A14685" s="1383"/>
      <c r="E14685" s="1478"/>
      <c r="H14685" s="1478"/>
    </row>
    <row r="14686" spans="1:8">
      <c r="A14686" s="1383"/>
      <c r="E14686" s="1478"/>
      <c r="H14686" s="1478"/>
    </row>
    <row r="14687" spans="1:8">
      <c r="A14687" s="1383"/>
      <c r="E14687" s="1478"/>
      <c r="H14687" s="1478"/>
    </row>
    <row r="14688" spans="1:8">
      <c r="A14688" s="1383"/>
      <c r="E14688" s="1478"/>
      <c r="H14688" s="1478"/>
    </row>
    <row r="14689" spans="1:8">
      <c r="A14689" s="1383"/>
      <c r="E14689" s="1478"/>
      <c r="H14689" s="1478"/>
    </row>
    <row r="14690" spans="1:8">
      <c r="A14690" s="1383"/>
      <c r="E14690" s="1478"/>
      <c r="H14690" s="1478"/>
    </row>
    <row r="14691" spans="1:8">
      <c r="A14691" s="1383"/>
      <c r="E14691" s="1478"/>
      <c r="H14691" s="1478"/>
    </row>
    <row r="14692" spans="1:8">
      <c r="A14692" s="1383"/>
      <c r="E14692" s="1478"/>
      <c r="H14692" s="1478"/>
    </row>
    <row r="14693" spans="1:8">
      <c r="A14693" s="1383"/>
      <c r="E14693" s="1478"/>
      <c r="H14693" s="1478"/>
    </row>
    <row r="14694" spans="1:8">
      <c r="A14694" s="1383"/>
      <c r="E14694" s="1478"/>
      <c r="H14694" s="1478"/>
    </row>
    <row r="14695" spans="1:8">
      <c r="A14695" s="1383"/>
      <c r="E14695" s="1478"/>
      <c r="H14695" s="1478"/>
    </row>
    <row r="14696" spans="1:8">
      <c r="A14696" s="1383"/>
      <c r="E14696" s="1478"/>
      <c r="H14696" s="1478"/>
    </row>
    <row r="14697" spans="1:8">
      <c r="A14697" s="1383"/>
      <c r="E14697" s="1478"/>
      <c r="H14697" s="1478"/>
    </row>
    <row r="14698" spans="1:8">
      <c r="A14698" s="1383"/>
      <c r="E14698" s="1478"/>
      <c r="H14698" s="1478"/>
    </row>
    <row r="14699" spans="1:8">
      <c r="A14699" s="1383"/>
      <c r="E14699" s="1478"/>
      <c r="H14699" s="1478"/>
    </row>
    <row r="14700" spans="1:8">
      <c r="A14700" s="1383"/>
      <c r="E14700" s="1478"/>
      <c r="H14700" s="1478"/>
    </row>
    <row r="14701" spans="1:8">
      <c r="A14701" s="1383"/>
      <c r="E14701" s="1478"/>
      <c r="H14701" s="1478"/>
    </row>
    <row r="14702" spans="1:8">
      <c r="A14702" s="1383"/>
      <c r="E14702" s="1478"/>
      <c r="H14702" s="1478"/>
    </row>
    <row r="14703" spans="1:8">
      <c r="A14703" s="1383"/>
      <c r="E14703" s="1478"/>
      <c r="H14703" s="1478"/>
    </row>
    <row r="14704" spans="1:8">
      <c r="A14704" s="1383"/>
      <c r="E14704" s="1478"/>
      <c r="H14704" s="1478"/>
    </row>
    <row r="14705" spans="1:8">
      <c r="A14705" s="1383"/>
      <c r="E14705" s="1478"/>
      <c r="H14705" s="1478"/>
    </row>
    <row r="14706" spans="1:8">
      <c r="A14706" s="1383"/>
      <c r="E14706" s="1478"/>
      <c r="H14706" s="1478"/>
    </row>
    <row r="14707" spans="1:8">
      <c r="A14707" s="1383"/>
      <c r="E14707" s="1478"/>
      <c r="H14707" s="1478"/>
    </row>
    <row r="14708" spans="1:8">
      <c r="A14708" s="1383"/>
      <c r="E14708" s="1478"/>
      <c r="H14708" s="1478"/>
    </row>
    <row r="14709" spans="1:8">
      <c r="A14709" s="1383"/>
      <c r="E14709" s="1478"/>
      <c r="H14709" s="1478"/>
    </row>
    <row r="14710" spans="1:8">
      <c r="A14710" s="1383"/>
      <c r="E14710" s="1478"/>
      <c r="H14710" s="1478"/>
    </row>
    <row r="14711" spans="1:8">
      <c r="A14711" s="1383"/>
      <c r="E14711" s="1478"/>
      <c r="H14711" s="1478"/>
    </row>
    <row r="14712" spans="1:8">
      <c r="A14712" s="1383"/>
      <c r="E14712" s="1478"/>
      <c r="H14712" s="1478"/>
    </row>
    <row r="14713" spans="1:8">
      <c r="A14713" s="1383"/>
      <c r="E14713" s="1478"/>
      <c r="H14713" s="1478"/>
    </row>
    <row r="14714" spans="1:8">
      <c r="A14714" s="1383"/>
      <c r="E14714" s="1478"/>
      <c r="H14714" s="1478"/>
    </row>
    <row r="14715" spans="1:8">
      <c r="A14715" s="1383"/>
      <c r="E14715" s="1478"/>
      <c r="H14715" s="1478"/>
    </row>
    <row r="14716" spans="1:8">
      <c r="A14716" s="1383"/>
      <c r="E14716" s="1478"/>
      <c r="H14716" s="1478"/>
    </row>
    <row r="14717" spans="1:8">
      <c r="A14717" s="1383"/>
      <c r="E14717" s="1478"/>
      <c r="H14717" s="1478"/>
    </row>
    <row r="14718" spans="1:8">
      <c r="A14718" s="1383"/>
      <c r="E14718" s="1478"/>
      <c r="H14718" s="1478"/>
    </row>
    <row r="14719" spans="1:8">
      <c r="A14719" s="1383"/>
      <c r="E14719" s="1478"/>
      <c r="H14719" s="1478"/>
    </row>
    <row r="14720" spans="1:8">
      <c r="A14720" s="1383"/>
      <c r="E14720" s="1478"/>
      <c r="H14720" s="1478"/>
    </row>
    <row r="14721" spans="1:8">
      <c r="A14721" s="1383"/>
      <c r="E14721" s="1478"/>
      <c r="H14721" s="1478"/>
    </row>
    <row r="14722" spans="1:8">
      <c r="A14722" s="1383"/>
      <c r="E14722" s="1478"/>
      <c r="H14722" s="1478"/>
    </row>
    <row r="14723" spans="1:8">
      <c r="A14723" s="1383"/>
      <c r="E14723" s="1478"/>
      <c r="H14723" s="1478"/>
    </row>
    <row r="14724" spans="1:8">
      <c r="A14724" s="1383"/>
      <c r="E14724" s="1478"/>
      <c r="H14724" s="1478"/>
    </row>
    <row r="14725" spans="1:8">
      <c r="A14725" s="1383"/>
      <c r="E14725" s="1478"/>
      <c r="H14725" s="1478"/>
    </row>
    <row r="14726" spans="1:8">
      <c r="A14726" s="1383"/>
      <c r="E14726" s="1478"/>
      <c r="H14726" s="1478"/>
    </row>
    <row r="14727" spans="1:8">
      <c r="A14727" s="1383"/>
      <c r="E14727" s="1478"/>
      <c r="H14727" s="1478"/>
    </row>
    <row r="14728" spans="1:8">
      <c r="A14728" s="1383"/>
      <c r="E14728" s="1478"/>
      <c r="H14728" s="1478"/>
    </row>
    <row r="14729" spans="1:8">
      <c r="A14729" s="1383"/>
      <c r="E14729" s="1478"/>
      <c r="H14729" s="1478"/>
    </row>
    <row r="14730" spans="1:8">
      <c r="A14730" s="1383"/>
      <c r="E14730" s="1478"/>
      <c r="H14730" s="1478"/>
    </row>
    <row r="14731" spans="1:8">
      <c r="A14731" s="1383"/>
      <c r="E14731" s="1478"/>
      <c r="H14731" s="1478"/>
    </row>
    <row r="14732" spans="1:8">
      <c r="A14732" s="1383"/>
      <c r="E14732" s="1478"/>
      <c r="H14732" s="1478"/>
    </row>
    <row r="14733" spans="1:8">
      <c r="A14733" s="1383"/>
      <c r="E14733" s="1478"/>
      <c r="H14733" s="1478"/>
    </row>
    <row r="14734" spans="1:8">
      <c r="A14734" s="1383"/>
      <c r="E14734" s="1478"/>
      <c r="H14734" s="1478"/>
    </row>
    <row r="14735" spans="1:8">
      <c r="A14735" s="1383"/>
      <c r="E14735" s="1478"/>
      <c r="H14735" s="1478"/>
    </row>
    <row r="14736" spans="1:8">
      <c r="A14736" s="1383"/>
      <c r="E14736" s="1478"/>
      <c r="H14736" s="1478"/>
    </row>
    <row r="14737" spans="1:8">
      <c r="A14737" s="1383"/>
      <c r="E14737" s="1478"/>
      <c r="H14737" s="1478"/>
    </row>
    <row r="14738" spans="1:8">
      <c r="A14738" s="1383"/>
      <c r="E14738" s="1478"/>
      <c r="H14738" s="1478"/>
    </row>
    <row r="14739" spans="1:8">
      <c r="A14739" s="1383"/>
      <c r="E14739" s="1478"/>
      <c r="H14739" s="1478"/>
    </row>
    <row r="14740" spans="1:8">
      <c r="A14740" s="1383"/>
      <c r="E14740" s="1478"/>
      <c r="H14740" s="1478"/>
    </row>
    <row r="14741" spans="1:8">
      <c r="A14741" s="1383"/>
      <c r="E14741" s="1478"/>
      <c r="H14741" s="1478"/>
    </row>
    <row r="14742" spans="1:8">
      <c r="A14742" s="1383"/>
      <c r="E14742" s="1478"/>
      <c r="H14742" s="1478"/>
    </row>
    <row r="14743" spans="1:8">
      <c r="A14743" s="1383"/>
      <c r="E14743" s="1478"/>
      <c r="H14743" s="1478"/>
    </row>
    <row r="14744" spans="1:8">
      <c r="A14744" s="1383"/>
      <c r="E14744" s="1478"/>
      <c r="H14744" s="1478"/>
    </row>
    <row r="14745" spans="1:8">
      <c r="A14745" s="1383"/>
      <c r="E14745" s="1478"/>
      <c r="H14745" s="1478"/>
    </row>
    <row r="14746" spans="1:8">
      <c r="A14746" s="1383"/>
      <c r="E14746" s="1478"/>
      <c r="H14746" s="1478"/>
    </row>
    <row r="14747" spans="1:8">
      <c r="A14747" s="1383"/>
      <c r="E14747" s="1478"/>
      <c r="H14747" s="1478"/>
    </row>
    <row r="14748" spans="1:8">
      <c r="A14748" s="1383"/>
      <c r="E14748" s="1478"/>
      <c r="H14748" s="1478"/>
    </row>
    <row r="14749" spans="1:8">
      <c r="A14749" s="1383"/>
      <c r="E14749" s="1478"/>
      <c r="H14749" s="1478"/>
    </row>
    <row r="14750" spans="1:8">
      <c r="A14750" s="1383"/>
      <c r="E14750" s="1478"/>
      <c r="H14750" s="1478"/>
    </row>
    <row r="14751" spans="1:8">
      <c r="A14751" s="1383"/>
      <c r="E14751" s="1478"/>
      <c r="H14751" s="1478"/>
    </row>
    <row r="14752" spans="1:8">
      <c r="A14752" s="1383"/>
      <c r="E14752" s="1478"/>
      <c r="H14752" s="1478"/>
    </row>
    <row r="14753" spans="1:8">
      <c r="A14753" s="1383"/>
      <c r="E14753" s="1478"/>
      <c r="H14753" s="1478"/>
    </row>
    <row r="14754" spans="1:8">
      <c r="A14754" s="1383"/>
      <c r="E14754" s="1478"/>
      <c r="H14754" s="1478"/>
    </row>
    <row r="14755" spans="1:8">
      <c r="A14755" s="1383"/>
      <c r="E14755" s="1478"/>
      <c r="H14755" s="1478"/>
    </row>
    <row r="14756" spans="1:8">
      <c r="A14756" s="1383"/>
      <c r="E14756" s="1478"/>
      <c r="H14756" s="1478"/>
    </row>
    <row r="14757" spans="1:8">
      <c r="A14757" s="1383"/>
      <c r="E14757" s="1478"/>
      <c r="H14757" s="1478"/>
    </row>
    <row r="14758" spans="1:8">
      <c r="A14758" s="1383"/>
      <c r="E14758" s="1478"/>
      <c r="H14758" s="1478"/>
    </row>
    <row r="14759" spans="1:8">
      <c r="A14759" s="1383"/>
      <c r="E14759" s="1478"/>
      <c r="H14759" s="1478"/>
    </row>
    <row r="14760" spans="1:8">
      <c r="A14760" s="1383"/>
      <c r="E14760" s="1478"/>
      <c r="H14760" s="1478"/>
    </row>
    <row r="14761" spans="1:8">
      <c r="A14761" s="1383"/>
      <c r="E14761" s="1478"/>
      <c r="H14761" s="1478"/>
    </row>
    <row r="14762" spans="1:8">
      <c r="A14762" s="1383"/>
      <c r="E14762" s="1478"/>
      <c r="H14762" s="1478"/>
    </row>
    <row r="14763" spans="1:8">
      <c r="A14763" s="1383"/>
      <c r="E14763" s="1478"/>
      <c r="H14763" s="1478"/>
    </row>
    <row r="14764" spans="1:8">
      <c r="A14764" s="1383"/>
      <c r="E14764" s="1478"/>
      <c r="H14764" s="1478"/>
    </row>
    <row r="14765" spans="1:8">
      <c r="A14765" s="1383"/>
      <c r="E14765" s="1478"/>
      <c r="H14765" s="1478"/>
    </row>
    <row r="14766" spans="1:8">
      <c r="A14766" s="1383"/>
      <c r="E14766" s="1478"/>
      <c r="H14766" s="1478"/>
    </row>
    <row r="14767" spans="1:8">
      <c r="A14767" s="1383"/>
      <c r="E14767" s="1478"/>
      <c r="H14767" s="1478"/>
    </row>
    <row r="14768" spans="1:8">
      <c r="A14768" s="1383"/>
      <c r="E14768" s="1478"/>
      <c r="H14768" s="1478"/>
    </row>
    <row r="14769" spans="1:8">
      <c r="A14769" s="1383"/>
      <c r="E14769" s="1478"/>
      <c r="H14769" s="1478"/>
    </row>
    <row r="14770" spans="1:8">
      <c r="A14770" s="1383"/>
      <c r="E14770" s="1478"/>
      <c r="H14770" s="1478"/>
    </row>
    <row r="14771" spans="1:8">
      <c r="A14771" s="1383"/>
      <c r="E14771" s="1478"/>
      <c r="H14771" s="1478"/>
    </row>
    <row r="14772" spans="1:8">
      <c r="A14772" s="1383"/>
      <c r="E14772" s="1478"/>
      <c r="H14772" s="1478"/>
    </row>
    <row r="14773" spans="1:8">
      <c r="A14773" s="1383"/>
      <c r="E14773" s="1478"/>
      <c r="H14773" s="1478"/>
    </row>
    <row r="14774" spans="1:8">
      <c r="A14774" s="1383"/>
      <c r="E14774" s="1478"/>
      <c r="H14774" s="1478"/>
    </row>
    <row r="14775" spans="1:8">
      <c r="A14775" s="1383"/>
      <c r="E14775" s="1478"/>
      <c r="H14775" s="1478"/>
    </row>
    <row r="14776" spans="1:8">
      <c r="A14776" s="1383"/>
      <c r="E14776" s="1478"/>
      <c r="H14776" s="1478"/>
    </row>
    <row r="14777" spans="1:8">
      <c r="A14777" s="1383"/>
      <c r="E14777" s="1478"/>
      <c r="H14777" s="1478"/>
    </row>
    <row r="14778" spans="1:8">
      <c r="A14778" s="1383"/>
      <c r="E14778" s="1478"/>
      <c r="H14778" s="1478"/>
    </row>
    <row r="14779" spans="1:8">
      <c r="A14779" s="1383"/>
      <c r="E14779" s="1478"/>
      <c r="H14779" s="1478"/>
    </row>
    <row r="14780" spans="1:8">
      <c r="A14780" s="1383"/>
      <c r="E14780" s="1478"/>
      <c r="H14780" s="1478"/>
    </row>
    <row r="14781" spans="1:8">
      <c r="A14781" s="1383"/>
      <c r="E14781" s="1478"/>
      <c r="H14781" s="1478"/>
    </row>
    <row r="14782" spans="1:8">
      <c r="A14782" s="1383"/>
      <c r="E14782" s="1478"/>
      <c r="H14782" s="1478"/>
    </row>
    <row r="14783" spans="1:8">
      <c r="A14783" s="1383"/>
      <c r="E14783" s="1478"/>
      <c r="H14783" s="1478"/>
    </row>
    <row r="14784" spans="1:8">
      <c r="A14784" s="1383"/>
      <c r="E14784" s="1478"/>
      <c r="H14784" s="1478"/>
    </row>
    <row r="14785" spans="1:8">
      <c r="A14785" s="1383"/>
      <c r="E14785" s="1478"/>
      <c r="H14785" s="1478"/>
    </row>
    <row r="14786" spans="1:8">
      <c r="A14786" s="1383"/>
      <c r="E14786" s="1478"/>
      <c r="H14786" s="1478"/>
    </row>
    <row r="14787" spans="1:8">
      <c r="A14787" s="1383"/>
      <c r="E14787" s="1478"/>
      <c r="H14787" s="1478"/>
    </row>
    <row r="14788" spans="1:8">
      <c r="A14788" s="1383"/>
      <c r="E14788" s="1478"/>
      <c r="H14788" s="1478"/>
    </row>
    <row r="14789" spans="1:8">
      <c r="A14789" s="1383"/>
      <c r="E14789" s="1478"/>
      <c r="H14789" s="1478"/>
    </row>
    <row r="14790" spans="1:8">
      <c r="A14790" s="1383"/>
      <c r="E14790" s="1478"/>
      <c r="H14790" s="1478"/>
    </row>
    <row r="14791" spans="1:8">
      <c r="A14791" s="1383"/>
      <c r="E14791" s="1478"/>
      <c r="H14791" s="1478"/>
    </row>
    <row r="14792" spans="1:8">
      <c r="A14792" s="1383"/>
      <c r="E14792" s="1478"/>
      <c r="H14792" s="1478"/>
    </row>
    <row r="14793" spans="1:8">
      <c r="A14793" s="1383"/>
      <c r="E14793" s="1478"/>
      <c r="H14793" s="1478"/>
    </row>
    <row r="14794" spans="1:8">
      <c r="A14794" s="1383"/>
      <c r="E14794" s="1478"/>
      <c r="H14794" s="1478"/>
    </row>
    <row r="14795" spans="1:8">
      <c r="A14795" s="1383"/>
      <c r="E14795" s="1478"/>
      <c r="H14795" s="1478"/>
    </row>
    <row r="14796" spans="1:8">
      <c r="A14796" s="1383"/>
      <c r="E14796" s="1478"/>
      <c r="H14796" s="1478"/>
    </row>
    <row r="14797" spans="1:8">
      <c r="A14797" s="1383"/>
      <c r="E14797" s="1478"/>
      <c r="H14797" s="1478"/>
    </row>
    <row r="14798" spans="1:8">
      <c r="A14798" s="1383"/>
      <c r="E14798" s="1478"/>
      <c r="H14798" s="1478"/>
    </row>
    <row r="14799" spans="1:8">
      <c r="A14799" s="1383"/>
      <c r="E14799" s="1478"/>
      <c r="H14799" s="1478"/>
    </row>
    <row r="14800" spans="1:8">
      <c r="A14800" s="1383"/>
      <c r="E14800" s="1478"/>
      <c r="H14800" s="1478"/>
    </row>
    <row r="14801" spans="1:8">
      <c r="A14801" s="1383"/>
      <c r="E14801" s="1478"/>
      <c r="H14801" s="1478"/>
    </row>
    <row r="14802" spans="1:8">
      <c r="A14802" s="1383"/>
      <c r="E14802" s="1478"/>
      <c r="H14802" s="1478"/>
    </row>
    <row r="14803" spans="1:8">
      <c r="A14803" s="1383"/>
      <c r="E14803" s="1478"/>
      <c r="H14803" s="1478"/>
    </row>
    <row r="14804" spans="1:8">
      <c r="A14804" s="1383"/>
      <c r="E14804" s="1478"/>
      <c r="H14804" s="1478"/>
    </row>
    <row r="14805" spans="1:8">
      <c r="A14805" s="1383"/>
      <c r="E14805" s="1478"/>
      <c r="H14805" s="1478"/>
    </row>
    <row r="14806" spans="1:8">
      <c r="A14806" s="1383"/>
      <c r="E14806" s="1478"/>
      <c r="H14806" s="1478"/>
    </row>
    <row r="14807" spans="1:8">
      <c r="A14807" s="1383"/>
      <c r="E14807" s="1478"/>
      <c r="H14807" s="1478"/>
    </row>
    <row r="14808" spans="1:8">
      <c r="A14808" s="1383"/>
      <c r="E14808" s="1478"/>
      <c r="H14808" s="1478"/>
    </row>
    <row r="14809" spans="1:8">
      <c r="A14809" s="1383"/>
      <c r="E14809" s="1478"/>
      <c r="H14809" s="1478"/>
    </row>
    <row r="14810" spans="1:8">
      <c r="A14810" s="1383"/>
      <c r="E14810" s="1478"/>
      <c r="H14810" s="1478"/>
    </row>
    <row r="14811" spans="1:8">
      <c r="A14811" s="1383"/>
      <c r="E14811" s="1478"/>
      <c r="H14811" s="1478"/>
    </row>
    <row r="14812" spans="1:8">
      <c r="A14812" s="1383"/>
      <c r="E14812" s="1478"/>
      <c r="H14812" s="1478"/>
    </row>
    <row r="14813" spans="1:8">
      <c r="A14813" s="1383"/>
      <c r="E14813" s="1478"/>
      <c r="H14813" s="1478"/>
    </row>
    <row r="14814" spans="1:8">
      <c r="A14814" s="1383"/>
      <c r="E14814" s="1478"/>
      <c r="H14814" s="1478"/>
    </row>
    <row r="14815" spans="1:8">
      <c r="A14815" s="1383"/>
      <c r="E14815" s="1478"/>
      <c r="H14815" s="1478"/>
    </row>
    <row r="14816" spans="1:8">
      <c r="A14816" s="1383"/>
      <c r="E14816" s="1478"/>
      <c r="H14816" s="1478"/>
    </row>
    <row r="14817" spans="1:8">
      <c r="A14817" s="1383"/>
      <c r="E14817" s="1478"/>
      <c r="H14817" s="1478"/>
    </row>
    <row r="14818" spans="1:8">
      <c r="A14818" s="1383"/>
      <c r="E14818" s="1478"/>
      <c r="H14818" s="1478"/>
    </row>
    <row r="14819" spans="1:8">
      <c r="A14819" s="1383"/>
      <c r="E14819" s="1478"/>
      <c r="H14819" s="1478"/>
    </row>
    <row r="14820" spans="1:8">
      <c r="A14820" s="1383"/>
      <c r="E14820" s="1478"/>
      <c r="H14820" s="1478"/>
    </row>
    <row r="14821" spans="1:8">
      <c r="A14821" s="1383"/>
      <c r="E14821" s="1478"/>
      <c r="H14821" s="1478"/>
    </row>
    <row r="14822" spans="1:8">
      <c r="A14822" s="1383"/>
      <c r="E14822" s="1478"/>
      <c r="H14822" s="1478"/>
    </row>
    <row r="14823" spans="1:8">
      <c r="A14823" s="1383"/>
      <c r="E14823" s="1478"/>
      <c r="H14823" s="1478"/>
    </row>
    <row r="14824" spans="1:8">
      <c r="A14824" s="1383"/>
      <c r="E14824" s="1478"/>
      <c r="H14824" s="1478"/>
    </row>
    <row r="14825" spans="1:8">
      <c r="A14825" s="1383"/>
      <c r="E14825" s="1478"/>
      <c r="H14825" s="1478"/>
    </row>
    <row r="14826" spans="1:8">
      <c r="A14826" s="1383"/>
      <c r="E14826" s="1478"/>
      <c r="H14826" s="1478"/>
    </row>
    <row r="14827" spans="1:8">
      <c r="A14827" s="1383"/>
      <c r="E14827" s="1478"/>
      <c r="H14827" s="1478"/>
    </row>
    <row r="14828" spans="1:8">
      <c r="A14828" s="1383"/>
      <c r="E14828" s="1478"/>
      <c r="H14828" s="1478"/>
    </row>
    <row r="14829" spans="1:8">
      <c r="A14829" s="1383"/>
      <c r="E14829" s="1478"/>
      <c r="H14829" s="1478"/>
    </row>
    <row r="14830" spans="1:8">
      <c r="A14830" s="1383"/>
      <c r="E14830" s="1478"/>
      <c r="H14830" s="1478"/>
    </row>
    <row r="14831" spans="1:8">
      <c r="A14831" s="1383"/>
      <c r="E14831" s="1478"/>
      <c r="H14831" s="1478"/>
    </row>
    <row r="14832" spans="1:8">
      <c r="A14832" s="1383"/>
      <c r="E14832" s="1478"/>
      <c r="H14832" s="1478"/>
    </row>
    <row r="14833" spans="1:8">
      <c r="A14833" s="1383"/>
      <c r="E14833" s="1478"/>
      <c r="H14833" s="1478"/>
    </row>
    <row r="14834" spans="1:8">
      <c r="A14834" s="1383"/>
      <c r="E14834" s="1478"/>
      <c r="H14834" s="1478"/>
    </row>
    <row r="14835" spans="1:8">
      <c r="A14835" s="1383"/>
      <c r="E14835" s="1478"/>
      <c r="H14835" s="1478"/>
    </row>
    <row r="14836" spans="1:8">
      <c r="A14836" s="1383"/>
      <c r="E14836" s="1478"/>
      <c r="H14836" s="1478"/>
    </row>
    <row r="14837" spans="1:8">
      <c r="A14837" s="1383"/>
      <c r="E14837" s="1478"/>
      <c r="H14837" s="1478"/>
    </row>
    <row r="14838" spans="1:8">
      <c r="A14838" s="1383"/>
      <c r="E14838" s="1478"/>
      <c r="H14838" s="1478"/>
    </row>
    <row r="14839" spans="1:8">
      <c r="A14839" s="1383"/>
      <c r="E14839" s="1478"/>
      <c r="H14839" s="1478"/>
    </row>
    <row r="14840" spans="1:8">
      <c r="A14840" s="1383"/>
      <c r="E14840" s="1478"/>
      <c r="H14840" s="1478"/>
    </row>
    <row r="14841" spans="1:8">
      <c r="A14841" s="1383"/>
      <c r="E14841" s="1478"/>
      <c r="H14841" s="1478"/>
    </row>
    <row r="14842" spans="1:8">
      <c r="A14842" s="1383"/>
      <c r="E14842" s="1478"/>
      <c r="H14842" s="1478"/>
    </row>
    <row r="14843" spans="1:8">
      <c r="A14843" s="1383"/>
      <c r="E14843" s="1478"/>
      <c r="H14843" s="1478"/>
    </row>
    <row r="14844" spans="1:8">
      <c r="A14844" s="1383"/>
      <c r="E14844" s="1478"/>
      <c r="H14844" s="1478"/>
    </row>
    <row r="14845" spans="1:8">
      <c r="A14845" s="1383"/>
      <c r="E14845" s="1478"/>
      <c r="H14845" s="1478"/>
    </row>
    <row r="14846" spans="1:8">
      <c r="A14846" s="1383"/>
      <c r="E14846" s="1478"/>
      <c r="H14846" s="1478"/>
    </row>
    <row r="14847" spans="1:8">
      <c r="A14847" s="1383"/>
      <c r="E14847" s="1478"/>
      <c r="H14847" s="1478"/>
    </row>
    <row r="14848" spans="1:8">
      <c r="A14848" s="1383"/>
      <c r="E14848" s="1478"/>
      <c r="H14848" s="1478"/>
    </row>
    <row r="14849" spans="1:8">
      <c r="A14849" s="1383"/>
      <c r="E14849" s="1478"/>
      <c r="H14849" s="1478"/>
    </row>
    <row r="14850" spans="1:8">
      <c r="A14850" s="1383"/>
      <c r="E14850" s="1478"/>
      <c r="H14850" s="1478"/>
    </row>
    <row r="14851" spans="1:8">
      <c r="A14851" s="1383"/>
      <c r="E14851" s="1478"/>
      <c r="H14851" s="1478"/>
    </row>
    <row r="14852" spans="1:8">
      <c r="A14852" s="1383"/>
      <c r="E14852" s="1478"/>
      <c r="H14852" s="1478"/>
    </row>
    <row r="14853" spans="1:8">
      <c r="A14853" s="1383"/>
      <c r="E14853" s="1478"/>
      <c r="H14853" s="1478"/>
    </row>
    <row r="14854" spans="1:8">
      <c r="A14854" s="1383"/>
      <c r="E14854" s="1478"/>
      <c r="H14854" s="1478"/>
    </row>
    <row r="14855" spans="1:8">
      <c r="A14855" s="1383"/>
      <c r="E14855" s="1478"/>
      <c r="H14855" s="1478"/>
    </row>
    <row r="14856" spans="1:8">
      <c r="A14856" s="1383"/>
      <c r="E14856" s="1478"/>
      <c r="H14856" s="1478"/>
    </row>
    <row r="14857" spans="1:8">
      <c r="A14857" s="1383"/>
      <c r="E14857" s="1478"/>
      <c r="H14857" s="1478"/>
    </row>
    <row r="14858" spans="1:8">
      <c r="A14858" s="1383"/>
      <c r="E14858" s="1478"/>
      <c r="H14858" s="1478"/>
    </row>
    <row r="14859" spans="1:8">
      <c r="A14859" s="1383"/>
      <c r="E14859" s="1478"/>
      <c r="H14859" s="1478"/>
    </row>
    <row r="14860" spans="1:8">
      <c r="A14860" s="1383"/>
      <c r="E14860" s="1478"/>
      <c r="H14860" s="1478"/>
    </row>
    <row r="14861" spans="1:8">
      <c r="A14861" s="1383"/>
      <c r="E14861" s="1478"/>
      <c r="H14861" s="1478"/>
    </row>
    <row r="14862" spans="1:8">
      <c r="A14862" s="1383"/>
      <c r="E14862" s="1478"/>
      <c r="H14862" s="1478"/>
    </row>
    <row r="14863" spans="1:8">
      <c r="A14863" s="1383"/>
      <c r="E14863" s="1478"/>
      <c r="H14863" s="1478"/>
    </row>
    <row r="14864" spans="1:8">
      <c r="A14864" s="1383"/>
      <c r="E14864" s="1478"/>
      <c r="H14864" s="1478"/>
    </row>
    <row r="14865" spans="1:8">
      <c r="A14865" s="1383"/>
      <c r="E14865" s="1478"/>
      <c r="H14865" s="1478"/>
    </row>
    <row r="14866" spans="1:8">
      <c r="A14866" s="1383"/>
      <c r="E14866" s="1478"/>
      <c r="H14866" s="1478"/>
    </row>
    <row r="14867" spans="1:8">
      <c r="A14867" s="1383"/>
      <c r="E14867" s="1478"/>
      <c r="H14867" s="1478"/>
    </row>
    <row r="14868" spans="1:8">
      <c r="A14868" s="1383"/>
      <c r="E14868" s="1478"/>
      <c r="H14868" s="1478"/>
    </row>
    <row r="14869" spans="1:8">
      <c r="A14869" s="1383"/>
      <c r="E14869" s="1478"/>
      <c r="H14869" s="1478"/>
    </row>
    <row r="14870" spans="1:8">
      <c r="A14870" s="1383"/>
      <c r="E14870" s="1478"/>
      <c r="H14870" s="1478"/>
    </row>
    <row r="14871" spans="1:8">
      <c r="A14871" s="1383"/>
      <c r="E14871" s="1478"/>
      <c r="H14871" s="1478"/>
    </row>
    <row r="14872" spans="1:8">
      <c r="A14872" s="1383"/>
      <c r="E14872" s="1478"/>
      <c r="H14872" s="1478"/>
    </row>
    <row r="14873" spans="1:8">
      <c r="A14873" s="1383"/>
      <c r="E14873" s="1478"/>
      <c r="H14873" s="1478"/>
    </row>
    <row r="14874" spans="1:8">
      <c r="A14874" s="1383"/>
      <c r="E14874" s="1478"/>
      <c r="H14874" s="1478"/>
    </row>
    <row r="14875" spans="1:8">
      <c r="A14875" s="1383"/>
      <c r="E14875" s="1478"/>
      <c r="H14875" s="1478"/>
    </row>
    <row r="14876" spans="1:8">
      <c r="A14876" s="1383"/>
      <c r="E14876" s="1478"/>
      <c r="H14876" s="1478"/>
    </row>
    <row r="14877" spans="1:8">
      <c r="A14877" s="1383"/>
      <c r="E14877" s="1478"/>
      <c r="H14877" s="1478"/>
    </row>
    <row r="14878" spans="1:8">
      <c r="A14878" s="1383"/>
      <c r="E14878" s="1478"/>
      <c r="H14878" s="1478"/>
    </row>
    <row r="14879" spans="1:8">
      <c r="A14879" s="1383"/>
      <c r="E14879" s="1478"/>
      <c r="H14879" s="1478"/>
    </row>
    <row r="14880" spans="1:8">
      <c r="A14880" s="1383"/>
      <c r="E14880" s="1478"/>
      <c r="H14880" s="1478"/>
    </row>
    <row r="14881" spans="1:8">
      <c r="A14881" s="1383"/>
      <c r="E14881" s="1478"/>
      <c r="H14881" s="1478"/>
    </row>
    <row r="14882" spans="1:8">
      <c r="A14882" s="1383"/>
      <c r="E14882" s="1478"/>
      <c r="H14882" s="1478"/>
    </row>
    <row r="14883" spans="1:8">
      <c r="A14883" s="1383"/>
      <c r="E14883" s="1478"/>
      <c r="H14883" s="1478"/>
    </row>
    <row r="14884" spans="1:8">
      <c r="A14884" s="1383"/>
      <c r="E14884" s="1478"/>
      <c r="H14884" s="1478"/>
    </row>
    <row r="14885" spans="1:8">
      <c r="A14885" s="1383"/>
      <c r="E14885" s="1478"/>
      <c r="H14885" s="1478"/>
    </row>
    <row r="14886" spans="1:8">
      <c r="A14886" s="1383"/>
      <c r="E14886" s="1478"/>
      <c r="H14886" s="1478"/>
    </row>
    <row r="14887" spans="1:8">
      <c r="A14887" s="1383"/>
      <c r="E14887" s="1478"/>
      <c r="H14887" s="1478"/>
    </row>
    <row r="14888" spans="1:8">
      <c r="A14888" s="1383"/>
      <c r="E14888" s="1478"/>
      <c r="H14888" s="1478"/>
    </row>
    <row r="14889" spans="1:8">
      <c r="A14889" s="1383"/>
      <c r="E14889" s="1478"/>
      <c r="H14889" s="1478"/>
    </row>
    <row r="14890" spans="1:8">
      <c r="A14890" s="1383"/>
      <c r="E14890" s="1478"/>
      <c r="H14890" s="1478"/>
    </row>
    <row r="14891" spans="1:8">
      <c r="A14891" s="1383"/>
      <c r="E14891" s="1478"/>
      <c r="H14891" s="1478"/>
    </row>
    <row r="14892" spans="1:8">
      <c r="A14892" s="1383"/>
      <c r="E14892" s="1478"/>
      <c r="H14892" s="1478"/>
    </row>
    <row r="14893" spans="1:8">
      <c r="A14893" s="1383"/>
      <c r="E14893" s="1478"/>
      <c r="H14893" s="1478"/>
    </row>
    <row r="14894" spans="1:8">
      <c r="A14894" s="1383"/>
      <c r="E14894" s="1478"/>
      <c r="H14894" s="1478"/>
    </row>
    <row r="14895" spans="1:8">
      <c r="A14895" s="1383"/>
      <c r="E14895" s="1478"/>
      <c r="H14895" s="1478"/>
    </row>
    <row r="14896" spans="1:8">
      <c r="A14896" s="1383"/>
      <c r="E14896" s="1478"/>
      <c r="H14896" s="1478"/>
    </row>
    <row r="14897" spans="1:8">
      <c r="A14897" s="1383"/>
      <c r="E14897" s="1478"/>
      <c r="H14897" s="1478"/>
    </row>
    <row r="14898" spans="1:8">
      <c r="A14898" s="1383"/>
      <c r="E14898" s="1478"/>
      <c r="H14898" s="1478"/>
    </row>
    <row r="14899" spans="1:8">
      <c r="A14899" s="1383"/>
      <c r="E14899" s="1478"/>
      <c r="H14899" s="1478"/>
    </row>
    <row r="14900" spans="1:8">
      <c r="A14900" s="1383"/>
      <c r="E14900" s="1478"/>
      <c r="H14900" s="1478"/>
    </row>
    <row r="14901" spans="1:8">
      <c r="A14901" s="1383"/>
      <c r="E14901" s="1478"/>
      <c r="H14901" s="1478"/>
    </row>
    <row r="14902" spans="1:8">
      <c r="A14902" s="1383"/>
      <c r="E14902" s="1478"/>
      <c r="H14902" s="1478"/>
    </row>
    <row r="14903" spans="1:8">
      <c r="A14903" s="1383"/>
      <c r="E14903" s="1478"/>
      <c r="H14903" s="1478"/>
    </row>
    <row r="14904" spans="1:8">
      <c r="A14904" s="1383"/>
      <c r="E14904" s="1478"/>
      <c r="H14904" s="1478"/>
    </row>
    <row r="14905" spans="1:8">
      <c r="A14905" s="1383"/>
      <c r="E14905" s="1478"/>
      <c r="H14905" s="1478"/>
    </row>
    <row r="14906" spans="1:8">
      <c r="A14906" s="1383"/>
      <c r="E14906" s="1478"/>
      <c r="H14906" s="1478"/>
    </row>
    <row r="14907" spans="1:8">
      <c r="A14907" s="1383"/>
      <c r="E14907" s="1478"/>
      <c r="H14907" s="1478"/>
    </row>
    <row r="14908" spans="1:8">
      <c r="A14908" s="1383"/>
      <c r="E14908" s="1478"/>
      <c r="H14908" s="1478"/>
    </row>
    <row r="14909" spans="1:8">
      <c r="A14909" s="1383"/>
      <c r="E14909" s="1478"/>
      <c r="H14909" s="1478"/>
    </row>
    <row r="14910" spans="1:8">
      <c r="A14910" s="1383"/>
      <c r="E14910" s="1478"/>
      <c r="H14910" s="1478"/>
    </row>
    <row r="14911" spans="1:8">
      <c r="A14911" s="1383"/>
      <c r="E14911" s="1478"/>
      <c r="H14911" s="1478"/>
    </row>
    <row r="14912" spans="1:8">
      <c r="A14912" s="1383"/>
      <c r="E14912" s="1478"/>
      <c r="H14912" s="1478"/>
    </row>
    <row r="14913" spans="1:8">
      <c r="A14913" s="1383"/>
      <c r="E14913" s="1478"/>
      <c r="H14913" s="1478"/>
    </row>
    <row r="14914" spans="1:8">
      <c r="A14914" s="1383"/>
      <c r="E14914" s="1478"/>
      <c r="H14914" s="1478"/>
    </row>
    <row r="14915" spans="1:8">
      <c r="A14915" s="1383"/>
      <c r="E14915" s="1478"/>
      <c r="H14915" s="1478"/>
    </row>
    <row r="14916" spans="1:8">
      <c r="A14916" s="1383"/>
      <c r="E14916" s="1478"/>
      <c r="H14916" s="1478"/>
    </row>
    <row r="14917" spans="1:8">
      <c r="A14917" s="1383"/>
      <c r="E14917" s="1478"/>
      <c r="H14917" s="1478"/>
    </row>
    <row r="14918" spans="1:8">
      <c r="A14918" s="1383"/>
      <c r="E14918" s="1478"/>
      <c r="H14918" s="1478"/>
    </row>
    <row r="14919" spans="1:8">
      <c r="A14919" s="1383"/>
      <c r="E14919" s="1478"/>
      <c r="H14919" s="1478"/>
    </row>
    <row r="14920" spans="1:8">
      <c r="A14920" s="1383"/>
      <c r="E14920" s="1478"/>
      <c r="H14920" s="1478"/>
    </row>
    <row r="14921" spans="1:8">
      <c r="A14921" s="1383"/>
      <c r="E14921" s="1478"/>
      <c r="H14921" s="1478"/>
    </row>
    <row r="14922" spans="1:8">
      <c r="A14922" s="1383"/>
      <c r="E14922" s="1478"/>
      <c r="H14922" s="1478"/>
    </row>
    <row r="14923" spans="1:8">
      <c r="A14923" s="1383"/>
      <c r="E14923" s="1478"/>
      <c r="H14923" s="1478"/>
    </row>
    <row r="14924" spans="1:8">
      <c r="A14924" s="1383"/>
      <c r="E14924" s="1478"/>
      <c r="H14924" s="1478"/>
    </row>
    <row r="14925" spans="1:8">
      <c r="A14925" s="1383"/>
      <c r="E14925" s="1478"/>
      <c r="H14925" s="1478"/>
    </row>
    <row r="14926" spans="1:8">
      <c r="A14926" s="1383"/>
      <c r="E14926" s="1478"/>
      <c r="H14926" s="1478"/>
    </row>
    <row r="14927" spans="1:8">
      <c r="A14927" s="1383"/>
      <c r="E14927" s="1478"/>
      <c r="H14927" s="1478"/>
    </row>
    <row r="14928" spans="1:8">
      <c r="A14928" s="1383"/>
      <c r="E14928" s="1478"/>
      <c r="H14928" s="1478"/>
    </row>
    <row r="14929" spans="1:8">
      <c r="A14929" s="1383"/>
      <c r="E14929" s="1478"/>
      <c r="H14929" s="1478"/>
    </row>
    <row r="14930" spans="1:8">
      <c r="A14930" s="1383"/>
      <c r="E14930" s="1478"/>
      <c r="H14930" s="1478"/>
    </row>
    <row r="14931" spans="1:8">
      <c r="A14931" s="1383"/>
      <c r="E14931" s="1478"/>
      <c r="H14931" s="1478"/>
    </row>
    <row r="14932" spans="1:8">
      <c r="A14932" s="1383"/>
      <c r="E14932" s="1478"/>
      <c r="H14932" s="1478"/>
    </row>
    <row r="14933" spans="1:8">
      <c r="A14933" s="1383"/>
      <c r="E14933" s="1478"/>
      <c r="H14933" s="1478"/>
    </row>
    <row r="14934" spans="1:8">
      <c r="A14934" s="1383"/>
      <c r="E14934" s="1478"/>
      <c r="H14934" s="1478"/>
    </row>
    <row r="14935" spans="1:8">
      <c r="A14935" s="1383"/>
      <c r="E14935" s="1478"/>
      <c r="H14935" s="1478"/>
    </row>
    <row r="14936" spans="1:8">
      <c r="A14936" s="1383"/>
      <c r="E14936" s="1478"/>
      <c r="H14936" s="1478"/>
    </row>
    <row r="14937" spans="1:8">
      <c r="A14937" s="1383"/>
      <c r="E14937" s="1478"/>
      <c r="H14937" s="1478"/>
    </row>
    <row r="14938" spans="1:8">
      <c r="A14938" s="1383"/>
      <c r="E14938" s="1478"/>
      <c r="H14938" s="1478"/>
    </row>
    <row r="14939" spans="1:8">
      <c r="A14939" s="1383"/>
      <c r="E14939" s="1478"/>
      <c r="H14939" s="1478"/>
    </row>
    <row r="14940" spans="1:8">
      <c r="A14940" s="1383"/>
      <c r="E14940" s="1478"/>
      <c r="H14940" s="1478"/>
    </row>
    <row r="14941" spans="1:8">
      <c r="A14941" s="1383"/>
      <c r="E14941" s="1478"/>
      <c r="H14941" s="1478"/>
    </row>
    <row r="14942" spans="1:8">
      <c r="A14942" s="1383"/>
      <c r="E14942" s="1478"/>
      <c r="H14942" s="1478"/>
    </row>
    <row r="14943" spans="1:8">
      <c r="A14943" s="1383"/>
      <c r="E14943" s="1478"/>
      <c r="H14943" s="1478"/>
    </row>
    <row r="14944" spans="1:8">
      <c r="A14944" s="1383"/>
      <c r="E14944" s="1478"/>
      <c r="H14944" s="1478"/>
    </row>
    <row r="14945" spans="1:8">
      <c r="A14945" s="1383"/>
      <c r="E14945" s="1478"/>
      <c r="H14945" s="1478"/>
    </row>
    <row r="14946" spans="1:8">
      <c r="A14946" s="1383"/>
      <c r="E14946" s="1478"/>
      <c r="H14946" s="1478"/>
    </row>
    <row r="14947" spans="1:8">
      <c r="A14947" s="1383"/>
      <c r="E14947" s="1478"/>
      <c r="H14947" s="1478"/>
    </row>
    <row r="14948" spans="1:8">
      <c r="A14948" s="1383"/>
      <c r="E14948" s="1478"/>
      <c r="H14948" s="1478"/>
    </row>
    <row r="14949" spans="1:8">
      <c r="A14949" s="1383"/>
      <c r="E14949" s="1478"/>
      <c r="H14949" s="1478"/>
    </row>
    <row r="14950" spans="1:8">
      <c r="A14950" s="1383"/>
      <c r="E14950" s="1478"/>
      <c r="H14950" s="1478"/>
    </row>
    <row r="14951" spans="1:8">
      <c r="A14951" s="1383"/>
      <c r="E14951" s="1478"/>
      <c r="H14951" s="1478"/>
    </row>
    <row r="14952" spans="1:8">
      <c r="A14952" s="1383"/>
      <c r="E14952" s="1478"/>
      <c r="H14952" s="1478"/>
    </row>
    <row r="14953" spans="1:8">
      <c r="A14953" s="1383"/>
      <c r="E14953" s="1478"/>
      <c r="H14953" s="1478"/>
    </row>
    <row r="14954" spans="1:8">
      <c r="A14954" s="1383"/>
      <c r="E14954" s="1478"/>
      <c r="H14954" s="1478"/>
    </row>
    <row r="14955" spans="1:8">
      <c r="A14955" s="1383"/>
      <c r="E14955" s="1478"/>
      <c r="H14955" s="1478"/>
    </row>
    <row r="14956" spans="1:8">
      <c r="A14956" s="1383"/>
      <c r="E14956" s="1478"/>
      <c r="H14956" s="1478"/>
    </row>
    <row r="14957" spans="1:8">
      <c r="A14957" s="1383"/>
      <c r="E14957" s="1478"/>
      <c r="H14957" s="1478"/>
    </row>
    <row r="14958" spans="1:8">
      <c r="A14958" s="1383"/>
      <c r="E14958" s="1478"/>
      <c r="H14958" s="1478"/>
    </row>
    <row r="14959" spans="1:8">
      <c r="A14959" s="1383"/>
      <c r="E14959" s="1478"/>
      <c r="H14959" s="1478"/>
    </row>
    <row r="14960" spans="1:8">
      <c r="A14960" s="1383"/>
      <c r="E14960" s="1478"/>
      <c r="H14960" s="1478"/>
    </row>
    <row r="14961" spans="1:8">
      <c r="A14961" s="1383"/>
      <c r="E14961" s="1478"/>
      <c r="H14961" s="1478"/>
    </row>
    <row r="14962" spans="1:8">
      <c r="A14962" s="1383"/>
      <c r="E14962" s="1478"/>
      <c r="H14962" s="1478"/>
    </row>
    <row r="14963" spans="1:8">
      <c r="A14963" s="1383"/>
      <c r="E14963" s="1478"/>
      <c r="H14963" s="1478"/>
    </row>
    <row r="14964" spans="1:8">
      <c r="A14964" s="1383"/>
      <c r="E14964" s="1478"/>
      <c r="H14964" s="1478"/>
    </row>
    <row r="14965" spans="1:8">
      <c r="A14965" s="1383"/>
      <c r="E14965" s="1478"/>
      <c r="H14965" s="1478"/>
    </row>
    <row r="14966" spans="1:8">
      <c r="A14966" s="1383"/>
      <c r="E14966" s="1478"/>
      <c r="H14966" s="1478"/>
    </row>
    <row r="14967" spans="1:8">
      <c r="A14967" s="1383"/>
      <c r="E14967" s="1478"/>
      <c r="H14967" s="1478"/>
    </row>
    <row r="14968" spans="1:8">
      <c r="A14968" s="1383"/>
      <c r="E14968" s="1478"/>
      <c r="H14968" s="1478"/>
    </row>
    <row r="14969" spans="1:8">
      <c r="A14969" s="1383"/>
      <c r="E14969" s="1478"/>
      <c r="H14969" s="1478"/>
    </row>
    <row r="14970" spans="1:8">
      <c r="A14970" s="1383"/>
      <c r="E14970" s="1478"/>
      <c r="H14970" s="1478"/>
    </row>
    <row r="14971" spans="1:8">
      <c r="A14971" s="1383"/>
      <c r="E14971" s="1478"/>
      <c r="H14971" s="1478"/>
    </row>
    <row r="14972" spans="1:8">
      <c r="A14972" s="1383"/>
      <c r="E14972" s="1478"/>
      <c r="H14972" s="1478"/>
    </row>
    <row r="14973" spans="1:8">
      <c r="A14973" s="1383"/>
      <c r="E14973" s="1478"/>
      <c r="H14973" s="1478"/>
    </row>
    <row r="14974" spans="1:8">
      <c r="A14974" s="1383"/>
      <c r="E14974" s="1478"/>
      <c r="H14974" s="1478"/>
    </row>
    <row r="14975" spans="1:8">
      <c r="A14975" s="1383"/>
      <c r="E14975" s="1478"/>
      <c r="H14975" s="1478"/>
    </row>
    <row r="14976" spans="1:8">
      <c r="A14976" s="1383"/>
      <c r="E14976" s="1478"/>
      <c r="H14976" s="1478"/>
    </row>
    <row r="14977" spans="1:8">
      <c r="A14977" s="1383"/>
      <c r="E14977" s="1478"/>
      <c r="H14977" s="1478"/>
    </row>
    <row r="14978" spans="1:8">
      <c r="A14978" s="1383"/>
      <c r="E14978" s="1478"/>
      <c r="H14978" s="1478"/>
    </row>
    <row r="14979" spans="1:8">
      <c r="A14979" s="1383"/>
      <c r="E14979" s="1478"/>
      <c r="H14979" s="1478"/>
    </row>
    <row r="14980" spans="1:8">
      <c r="A14980" s="1383"/>
      <c r="E14980" s="1478"/>
      <c r="H14980" s="1478"/>
    </row>
    <row r="14981" spans="1:8">
      <c r="A14981" s="1383"/>
      <c r="E14981" s="1478"/>
      <c r="H14981" s="1478"/>
    </row>
    <row r="14982" spans="1:8">
      <c r="A14982" s="1383"/>
      <c r="E14982" s="1478"/>
      <c r="H14982" s="1478"/>
    </row>
    <row r="14983" spans="1:8">
      <c r="A14983" s="1383"/>
      <c r="E14983" s="1478"/>
      <c r="H14983" s="1478"/>
    </row>
    <row r="14984" spans="1:8">
      <c r="A14984" s="1383"/>
      <c r="E14984" s="1478"/>
      <c r="H14984" s="1478"/>
    </row>
    <row r="14985" spans="1:8">
      <c r="A14985" s="1383"/>
      <c r="E14985" s="1478"/>
      <c r="H14985" s="1478"/>
    </row>
    <row r="14986" spans="1:8">
      <c r="A14986" s="1383"/>
      <c r="E14986" s="1478"/>
      <c r="H14986" s="1478"/>
    </row>
    <row r="14987" spans="1:8">
      <c r="A14987" s="1383"/>
      <c r="E14987" s="1478"/>
      <c r="H14987" s="1478"/>
    </row>
    <row r="14988" spans="1:8">
      <c r="A14988" s="1383"/>
      <c r="E14988" s="1478"/>
      <c r="H14988" s="1478"/>
    </row>
    <row r="14989" spans="1:8">
      <c r="A14989" s="1383"/>
      <c r="E14989" s="1478"/>
      <c r="H14989" s="1478"/>
    </row>
    <row r="14990" spans="1:8">
      <c r="A14990" s="1383"/>
      <c r="E14990" s="1478"/>
      <c r="H14990" s="1478"/>
    </row>
    <row r="14991" spans="1:8">
      <c r="A14991" s="1383"/>
      <c r="E14991" s="1478"/>
      <c r="H14991" s="1478"/>
    </row>
    <row r="14992" spans="1:8">
      <c r="A14992" s="1383"/>
      <c r="E14992" s="1478"/>
      <c r="H14992" s="1478"/>
    </row>
    <row r="14993" spans="1:8">
      <c r="A14993" s="1383"/>
      <c r="E14993" s="1478"/>
      <c r="H14993" s="1478"/>
    </row>
    <row r="14994" spans="1:8">
      <c r="A14994" s="1383"/>
      <c r="E14994" s="1478"/>
      <c r="H14994" s="1478"/>
    </row>
    <row r="14995" spans="1:8">
      <c r="A14995" s="1383"/>
      <c r="E14995" s="1478"/>
      <c r="H14995" s="1478"/>
    </row>
    <row r="14996" spans="1:8">
      <c r="A14996" s="1383"/>
      <c r="E14996" s="1478"/>
      <c r="H14996" s="1478"/>
    </row>
    <row r="14997" spans="1:8">
      <c r="A14997" s="1383"/>
      <c r="E14997" s="1478"/>
      <c r="H14997" s="1478"/>
    </row>
    <row r="14998" spans="1:8">
      <c r="A14998" s="1383"/>
      <c r="E14998" s="1478"/>
      <c r="H14998" s="1478"/>
    </row>
    <row r="14999" spans="1:8">
      <c r="A14999" s="1383"/>
      <c r="E14999" s="1478"/>
      <c r="H14999" s="1478"/>
    </row>
    <row r="15000" spans="1:8">
      <c r="A15000" s="1383"/>
      <c r="E15000" s="1478"/>
      <c r="H15000" s="1478"/>
    </row>
    <row r="15001" spans="1:8">
      <c r="A15001" s="1383"/>
      <c r="E15001" s="1478"/>
      <c r="H15001" s="1478"/>
    </row>
    <row r="15002" spans="1:8">
      <c r="A15002" s="1383"/>
      <c r="E15002" s="1478"/>
      <c r="H15002" s="1478"/>
    </row>
    <row r="15003" spans="1:8">
      <c r="A15003" s="1383"/>
      <c r="E15003" s="1478"/>
      <c r="H15003" s="1478"/>
    </row>
    <row r="15004" spans="1:8">
      <c r="A15004" s="1383"/>
      <c r="E15004" s="1478"/>
      <c r="H15004" s="1478"/>
    </row>
    <row r="15005" spans="1:8">
      <c r="A15005" s="1383"/>
      <c r="E15005" s="1478"/>
      <c r="H15005" s="1478"/>
    </row>
    <row r="15006" spans="1:8">
      <c r="A15006" s="1383"/>
      <c r="E15006" s="1478"/>
      <c r="H15006" s="1478"/>
    </row>
    <row r="15007" spans="1:8">
      <c r="A15007" s="1383"/>
      <c r="E15007" s="1478"/>
      <c r="H15007" s="1478"/>
    </row>
    <row r="15008" spans="1:8">
      <c r="A15008" s="1383"/>
      <c r="E15008" s="1478"/>
      <c r="H15008" s="1478"/>
    </row>
    <row r="15009" spans="1:8">
      <c r="A15009" s="1383"/>
      <c r="E15009" s="1478"/>
      <c r="H15009" s="1478"/>
    </row>
    <row r="15010" spans="1:8">
      <c r="A15010" s="1383"/>
      <c r="E15010" s="1478"/>
      <c r="H15010" s="1478"/>
    </row>
    <row r="15011" spans="1:8">
      <c r="A15011" s="1383"/>
      <c r="E15011" s="1478"/>
      <c r="H15011" s="1478"/>
    </row>
    <row r="15012" spans="1:8">
      <c r="A15012" s="1383"/>
      <c r="E15012" s="1478"/>
      <c r="H15012" s="1478"/>
    </row>
    <row r="15013" spans="1:8">
      <c r="A15013" s="1383"/>
      <c r="E15013" s="1478"/>
      <c r="H15013" s="1478"/>
    </row>
    <row r="15014" spans="1:8">
      <c r="A15014" s="1383"/>
      <c r="E15014" s="1478"/>
      <c r="H15014" s="1478"/>
    </row>
    <row r="15015" spans="1:8">
      <c r="A15015" s="1383"/>
      <c r="E15015" s="1478"/>
      <c r="H15015" s="1478"/>
    </row>
    <row r="15016" spans="1:8">
      <c r="A15016" s="1383"/>
      <c r="E15016" s="1478"/>
      <c r="H15016" s="1478"/>
    </row>
    <row r="15017" spans="1:8">
      <c r="A15017" s="1383"/>
      <c r="E15017" s="1478"/>
      <c r="H15017" s="1478"/>
    </row>
    <row r="15018" spans="1:8">
      <c r="A15018" s="1383"/>
      <c r="E15018" s="1478"/>
      <c r="H15018" s="1478"/>
    </row>
    <row r="15019" spans="1:8">
      <c r="A15019" s="1383"/>
      <c r="E15019" s="1478"/>
      <c r="H15019" s="1478"/>
    </row>
    <row r="15020" spans="1:8">
      <c r="A15020" s="1383"/>
      <c r="E15020" s="1478"/>
      <c r="H15020" s="1478"/>
    </row>
    <row r="15021" spans="1:8">
      <c r="A15021" s="1383"/>
      <c r="E15021" s="1478"/>
      <c r="H15021" s="1478"/>
    </row>
    <row r="15022" spans="1:8">
      <c r="A15022" s="1383"/>
      <c r="E15022" s="1478"/>
      <c r="H15022" s="1478"/>
    </row>
    <row r="15023" spans="1:8">
      <c r="A15023" s="1383"/>
      <c r="E15023" s="1478"/>
      <c r="H15023" s="1478"/>
    </row>
    <row r="15024" spans="1:8">
      <c r="A15024" s="1383"/>
      <c r="E15024" s="1478"/>
      <c r="H15024" s="1478"/>
    </row>
    <row r="15025" spans="1:8">
      <c r="A15025" s="1383"/>
      <c r="E15025" s="1478"/>
      <c r="H15025" s="1478"/>
    </row>
    <row r="15026" spans="1:8">
      <c r="A15026" s="1383"/>
      <c r="E15026" s="1478"/>
      <c r="H15026" s="1478"/>
    </row>
    <row r="15027" spans="1:8">
      <c r="A15027" s="1383"/>
      <c r="E15027" s="1478"/>
      <c r="H15027" s="1478"/>
    </row>
    <row r="15028" spans="1:8">
      <c r="A15028" s="1383"/>
      <c r="E15028" s="1478"/>
      <c r="H15028" s="1478"/>
    </row>
    <row r="15029" spans="1:8">
      <c r="A15029" s="1383"/>
      <c r="E15029" s="1478"/>
      <c r="H15029" s="1478"/>
    </row>
    <row r="15030" spans="1:8">
      <c r="A15030" s="1383"/>
      <c r="E15030" s="1478"/>
      <c r="H15030" s="1478"/>
    </row>
    <row r="15031" spans="1:8">
      <c r="A15031" s="1383"/>
      <c r="E15031" s="1478"/>
      <c r="H15031" s="1478"/>
    </row>
    <row r="15032" spans="1:8">
      <c r="A15032" s="1383"/>
      <c r="E15032" s="1478"/>
      <c r="H15032" s="1478"/>
    </row>
    <row r="15033" spans="1:8">
      <c r="A15033" s="1383"/>
      <c r="E15033" s="1478"/>
      <c r="H15033" s="1478"/>
    </row>
    <row r="15034" spans="1:8">
      <c r="A15034" s="1383"/>
      <c r="E15034" s="1478"/>
      <c r="H15034" s="1478"/>
    </row>
    <row r="15035" spans="1:8">
      <c r="A15035" s="1383"/>
      <c r="E15035" s="1478"/>
      <c r="H15035" s="1478"/>
    </row>
    <row r="15036" spans="1:8">
      <c r="A15036" s="1383"/>
      <c r="E15036" s="1478"/>
      <c r="H15036" s="1478"/>
    </row>
    <row r="15037" spans="1:8">
      <c r="A15037" s="1383"/>
      <c r="E15037" s="1478"/>
      <c r="H15037" s="1478"/>
    </row>
    <row r="15038" spans="1:8">
      <c r="A15038" s="1383"/>
      <c r="E15038" s="1478"/>
      <c r="H15038" s="1478"/>
    </row>
    <row r="15039" spans="1:8">
      <c r="A15039" s="1383"/>
      <c r="E15039" s="1478"/>
      <c r="H15039" s="1478"/>
    </row>
    <row r="15040" spans="1:8">
      <c r="A15040" s="1383"/>
      <c r="E15040" s="1478"/>
      <c r="H15040" s="1478"/>
    </row>
    <row r="15041" spans="1:8">
      <c r="A15041" s="1383"/>
      <c r="E15041" s="1478"/>
      <c r="H15041" s="1478"/>
    </row>
    <row r="15042" spans="1:8">
      <c r="A15042" s="1383"/>
      <c r="E15042" s="1478"/>
      <c r="H15042" s="1478"/>
    </row>
    <row r="15043" spans="1:8">
      <c r="A15043" s="1383"/>
      <c r="E15043" s="1478"/>
      <c r="H15043" s="1478"/>
    </row>
    <row r="15044" spans="1:8">
      <c r="A15044" s="1383"/>
      <c r="E15044" s="1478"/>
      <c r="H15044" s="1478"/>
    </row>
    <row r="15045" spans="1:8">
      <c r="A15045" s="1383"/>
      <c r="E15045" s="1478"/>
      <c r="H15045" s="1478"/>
    </row>
    <row r="15046" spans="1:8">
      <c r="A15046" s="1383"/>
      <c r="E15046" s="1478"/>
      <c r="H15046" s="1478"/>
    </row>
    <row r="15047" spans="1:8">
      <c r="A15047" s="1383"/>
      <c r="E15047" s="1478"/>
      <c r="H15047" s="1478"/>
    </row>
    <row r="15048" spans="1:8">
      <c r="A15048" s="1383"/>
      <c r="E15048" s="1478"/>
      <c r="H15048" s="1478"/>
    </row>
    <row r="15049" spans="1:8">
      <c r="A15049" s="1383"/>
      <c r="E15049" s="1478"/>
      <c r="H15049" s="1478"/>
    </row>
    <row r="15050" spans="1:8">
      <c r="A15050" s="1383"/>
      <c r="E15050" s="1478"/>
      <c r="H15050" s="1478"/>
    </row>
    <row r="15051" spans="1:8">
      <c r="A15051" s="1383"/>
      <c r="E15051" s="1478"/>
      <c r="H15051" s="1478"/>
    </row>
    <row r="15052" spans="1:8">
      <c r="A15052" s="1383"/>
      <c r="E15052" s="1478"/>
      <c r="H15052" s="1478"/>
    </row>
    <row r="15053" spans="1:8">
      <c r="A15053" s="1383"/>
      <c r="E15053" s="1478"/>
      <c r="H15053" s="1478"/>
    </row>
    <row r="15054" spans="1:8">
      <c r="A15054" s="1383"/>
      <c r="E15054" s="1478"/>
      <c r="H15054" s="1478"/>
    </row>
    <row r="15055" spans="1:8">
      <c r="A15055" s="1383"/>
      <c r="E15055" s="1478"/>
      <c r="H15055" s="1478"/>
    </row>
    <row r="15056" spans="1:8">
      <c r="A15056" s="1383"/>
      <c r="E15056" s="1478"/>
      <c r="H15056" s="1478"/>
    </row>
    <row r="15057" spans="1:8">
      <c r="A15057" s="1383"/>
      <c r="E15057" s="1478"/>
      <c r="H15057" s="1478"/>
    </row>
    <row r="15058" spans="1:8">
      <c r="A15058" s="1383"/>
      <c r="E15058" s="1478"/>
      <c r="H15058" s="1478"/>
    </row>
    <row r="15059" spans="1:8">
      <c r="A15059" s="1383"/>
      <c r="E15059" s="1478"/>
      <c r="H15059" s="1478"/>
    </row>
    <row r="15060" spans="1:8">
      <c r="A15060" s="1383"/>
      <c r="E15060" s="1478"/>
      <c r="H15060" s="1478"/>
    </row>
    <row r="15061" spans="1:8">
      <c r="A15061" s="1383"/>
      <c r="E15061" s="1478"/>
      <c r="H15061" s="1478"/>
    </row>
    <row r="15062" spans="1:8">
      <c r="A15062" s="1383"/>
      <c r="E15062" s="1478"/>
      <c r="H15062" s="1478"/>
    </row>
    <row r="15063" spans="1:8">
      <c r="A15063" s="1383"/>
      <c r="E15063" s="1478"/>
      <c r="H15063" s="1478"/>
    </row>
    <row r="15064" spans="1:8">
      <c r="A15064" s="1383"/>
      <c r="E15064" s="1478"/>
      <c r="H15064" s="1478"/>
    </row>
    <row r="15065" spans="1:8">
      <c r="A15065" s="1383"/>
      <c r="E15065" s="1478"/>
      <c r="H15065" s="1478"/>
    </row>
    <row r="15066" spans="1:8">
      <c r="A15066" s="1383"/>
      <c r="E15066" s="1478"/>
      <c r="H15066" s="1478"/>
    </row>
    <row r="15067" spans="1:8">
      <c r="A15067" s="1383"/>
      <c r="E15067" s="1478"/>
      <c r="H15067" s="1478"/>
    </row>
    <row r="15068" spans="1:8">
      <c r="A15068" s="1383"/>
      <c r="E15068" s="1478"/>
      <c r="H15068" s="1478"/>
    </row>
    <row r="15069" spans="1:8">
      <c r="A15069" s="1383"/>
      <c r="E15069" s="1478"/>
      <c r="H15069" s="1478"/>
    </row>
    <row r="15070" spans="1:8">
      <c r="A15070" s="1383"/>
      <c r="E15070" s="1478"/>
      <c r="H15070" s="1478"/>
    </row>
    <row r="15071" spans="1:8">
      <c r="A15071" s="1383"/>
      <c r="E15071" s="1478"/>
      <c r="H15071" s="1478"/>
    </row>
    <row r="15072" spans="1:8">
      <c r="A15072" s="1383"/>
      <c r="E15072" s="1478"/>
      <c r="H15072" s="1478"/>
    </row>
    <row r="15073" spans="1:8">
      <c r="A15073" s="1383"/>
      <c r="E15073" s="1478"/>
      <c r="H15073" s="1478"/>
    </row>
    <row r="15074" spans="1:8">
      <c r="A15074" s="1383"/>
      <c r="E15074" s="1478"/>
      <c r="H15074" s="1478"/>
    </row>
    <row r="15075" spans="1:8">
      <c r="A15075" s="1383"/>
      <c r="E15075" s="1478"/>
      <c r="H15075" s="1478"/>
    </row>
    <row r="15076" spans="1:8">
      <c r="A15076" s="1383"/>
      <c r="E15076" s="1478"/>
      <c r="H15076" s="1478"/>
    </row>
    <row r="15077" spans="1:8">
      <c r="A15077" s="1383"/>
      <c r="E15077" s="1478"/>
      <c r="H15077" s="1478"/>
    </row>
    <row r="15078" spans="1:8">
      <c r="A15078" s="1383"/>
      <c r="E15078" s="1478"/>
      <c r="H15078" s="1478"/>
    </row>
    <row r="15079" spans="1:8">
      <c r="A15079" s="1383"/>
      <c r="E15079" s="1478"/>
      <c r="H15079" s="1478"/>
    </row>
    <row r="15080" spans="1:8">
      <c r="A15080" s="1383"/>
      <c r="E15080" s="1478"/>
      <c r="H15080" s="1478"/>
    </row>
    <row r="15081" spans="1:8">
      <c r="A15081" s="1383"/>
      <c r="E15081" s="1478"/>
      <c r="H15081" s="1478"/>
    </row>
    <row r="15082" spans="1:8">
      <c r="A15082" s="1383"/>
      <c r="E15082" s="1478"/>
      <c r="H15082" s="1478"/>
    </row>
    <row r="15083" spans="1:8">
      <c r="A15083" s="1383"/>
      <c r="E15083" s="1478"/>
      <c r="H15083" s="1478"/>
    </row>
    <row r="15084" spans="1:8">
      <c r="A15084" s="1383"/>
      <c r="E15084" s="1478"/>
      <c r="H15084" s="1478"/>
    </row>
    <row r="15085" spans="1:8">
      <c r="A15085" s="1383"/>
      <c r="E15085" s="1478"/>
      <c r="H15085" s="1478"/>
    </row>
    <row r="15086" spans="1:8">
      <c r="A15086" s="1383"/>
      <c r="E15086" s="1478"/>
      <c r="H15086" s="1478"/>
    </row>
    <row r="15087" spans="1:8">
      <c r="A15087" s="1383"/>
      <c r="E15087" s="1478"/>
      <c r="H15087" s="1478"/>
    </row>
    <row r="15088" spans="1:8">
      <c r="A15088" s="1383"/>
      <c r="E15088" s="1478"/>
      <c r="H15088" s="1478"/>
    </row>
    <row r="15089" spans="1:8">
      <c r="A15089" s="1383"/>
      <c r="E15089" s="1478"/>
      <c r="H15089" s="1478"/>
    </row>
    <row r="15090" spans="1:8">
      <c r="A15090" s="1383"/>
      <c r="E15090" s="1478"/>
      <c r="H15090" s="1478"/>
    </row>
    <row r="15091" spans="1:8">
      <c r="A15091" s="1383"/>
      <c r="E15091" s="1478"/>
      <c r="H15091" s="1478"/>
    </row>
    <row r="15092" spans="1:8">
      <c r="A15092" s="1383"/>
      <c r="E15092" s="1478"/>
      <c r="H15092" s="1478"/>
    </row>
    <row r="15093" spans="1:8">
      <c r="A15093" s="1383"/>
      <c r="E15093" s="1478"/>
      <c r="H15093" s="1478"/>
    </row>
    <row r="15094" spans="1:8">
      <c r="A15094" s="1383"/>
      <c r="E15094" s="1478"/>
      <c r="H15094" s="1478"/>
    </row>
    <row r="15095" spans="1:8">
      <c r="A15095" s="1383"/>
      <c r="E15095" s="1478"/>
      <c r="H15095" s="1478"/>
    </row>
    <row r="15096" spans="1:8">
      <c r="A15096" s="1383"/>
      <c r="E15096" s="1478"/>
      <c r="H15096" s="1478"/>
    </row>
    <row r="15097" spans="1:8">
      <c r="A15097" s="1383"/>
      <c r="E15097" s="1478"/>
      <c r="H15097" s="1478"/>
    </row>
    <row r="15098" spans="1:8">
      <c r="A15098" s="1383"/>
      <c r="E15098" s="1478"/>
      <c r="H15098" s="1478"/>
    </row>
    <row r="15099" spans="1:8">
      <c r="A15099" s="1383"/>
      <c r="E15099" s="1478"/>
      <c r="H15099" s="1478"/>
    </row>
    <row r="15100" spans="1:8">
      <c r="A15100" s="1383"/>
      <c r="E15100" s="1478"/>
      <c r="H15100" s="1478"/>
    </row>
    <row r="15101" spans="1:8">
      <c r="A15101" s="1383"/>
      <c r="E15101" s="1478"/>
      <c r="H15101" s="1478"/>
    </row>
    <row r="15102" spans="1:8">
      <c r="A15102" s="1383"/>
      <c r="E15102" s="1478"/>
      <c r="H15102" s="1478"/>
    </row>
    <row r="15103" spans="1:8">
      <c r="A15103" s="1383"/>
      <c r="E15103" s="1478"/>
      <c r="H15103" s="1478"/>
    </row>
    <row r="15104" spans="1:8">
      <c r="A15104" s="1383"/>
      <c r="E15104" s="1478"/>
      <c r="H15104" s="1478"/>
    </row>
    <row r="15105" spans="1:8">
      <c r="A15105" s="1383"/>
      <c r="E15105" s="1478"/>
      <c r="H15105" s="1478"/>
    </row>
    <row r="15106" spans="1:8">
      <c r="A15106" s="1383"/>
      <c r="E15106" s="1478"/>
      <c r="H15106" s="1478"/>
    </row>
    <row r="15107" spans="1:8">
      <c r="A15107" s="1383"/>
      <c r="E15107" s="1478"/>
      <c r="H15107" s="1478"/>
    </row>
    <row r="15108" spans="1:8">
      <c r="A15108" s="1383"/>
      <c r="E15108" s="1478"/>
      <c r="H15108" s="1478"/>
    </row>
    <row r="15109" spans="1:8">
      <c r="A15109" s="1383"/>
      <c r="E15109" s="1478"/>
      <c r="H15109" s="1478"/>
    </row>
    <row r="15110" spans="1:8">
      <c r="A15110" s="1383"/>
      <c r="E15110" s="1478"/>
      <c r="H15110" s="1478"/>
    </row>
    <row r="15111" spans="1:8">
      <c r="A15111" s="1383"/>
      <c r="E15111" s="1478"/>
      <c r="H15111" s="1478"/>
    </row>
    <row r="15112" spans="1:8">
      <c r="A15112" s="1383"/>
      <c r="E15112" s="1478"/>
      <c r="H15112" s="1478"/>
    </row>
    <row r="15113" spans="1:8">
      <c r="A15113" s="1383"/>
      <c r="E15113" s="1478"/>
      <c r="H15113" s="1478"/>
    </row>
    <row r="15114" spans="1:8">
      <c r="A15114" s="1383"/>
      <c r="E15114" s="1478"/>
      <c r="H15114" s="1478"/>
    </row>
    <row r="15115" spans="1:8">
      <c r="A15115" s="1383"/>
      <c r="E15115" s="1478"/>
      <c r="H15115" s="1478"/>
    </row>
    <row r="15116" spans="1:8">
      <c r="A15116" s="1383"/>
      <c r="E15116" s="1478"/>
      <c r="H15116" s="1478"/>
    </row>
    <row r="15117" spans="1:8">
      <c r="A15117" s="1383"/>
      <c r="E15117" s="1478"/>
      <c r="H15117" s="1478"/>
    </row>
    <row r="15118" spans="1:8">
      <c r="A15118" s="1383"/>
      <c r="E15118" s="1478"/>
      <c r="H15118" s="1478"/>
    </row>
    <row r="15119" spans="1:8">
      <c r="A15119" s="1383"/>
      <c r="E15119" s="1478"/>
      <c r="H15119" s="1478"/>
    </row>
    <row r="15120" spans="1:8">
      <c r="A15120" s="1383"/>
      <c r="E15120" s="1478"/>
      <c r="H15120" s="1478"/>
    </row>
    <row r="15121" spans="1:8">
      <c r="A15121" s="1383"/>
      <c r="E15121" s="1478"/>
      <c r="H15121" s="1478"/>
    </row>
    <row r="15122" spans="1:8">
      <c r="A15122" s="1383"/>
      <c r="E15122" s="1478"/>
      <c r="H15122" s="1478"/>
    </row>
    <row r="15123" spans="1:8">
      <c r="A15123" s="1383"/>
      <c r="E15123" s="1478"/>
      <c r="H15123" s="1478"/>
    </row>
    <row r="15124" spans="1:8">
      <c r="A15124" s="1383"/>
      <c r="E15124" s="1478"/>
      <c r="H15124" s="1478"/>
    </row>
    <row r="15125" spans="1:8">
      <c r="A15125" s="1383"/>
      <c r="E15125" s="1478"/>
      <c r="H15125" s="1478"/>
    </row>
    <row r="15126" spans="1:8">
      <c r="A15126" s="1383"/>
      <c r="E15126" s="1478"/>
      <c r="H15126" s="1478"/>
    </row>
    <row r="15127" spans="1:8">
      <c r="A15127" s="1383"/>
      <c r="E15127" s="1478"/>
      <c r="H15127" s="1478"/>
    </row>
    <row r="15128" spans="1:8">
      <c r="A15128" s="1383"/>
      <c r="E15128" s="1478"/>
      <c r="H15128" s="1478"/>
    </row>
    <row r="15129" spans="1:8">
      <c r="A15129" s="1383"/>
      <c r="E15129" s="1478"/>
      <c r="H15129" s="1478"/>
    </row>
    <row r="15130" spans="1:8">
      <c r="A15130" s="1383"/>
      <c r="E15130" s="1478"/>
      <c r="H15130" s="1478"/>
    </row>
    <row r="15131" spans="1:8">
      <c r="A15131" s="1383"/>
      <c r="E15131" s="1478"/>
      <c r="H15131" s="1478"/>
    </row>
    <row r="15132" spans="1:8">
      <c r="A15132" s="1383"/>
      <c r="E15132" s="1478"/>
      <c r="H15132" s="1478"/>
    </row>
    <row r="15133" spans="1:8">
      <c r="A15133" s="1383"/>
      <c r="E15133" s="1478"/>
      <c r="H15133" s="1478"/>
    </row>
    <row r="15134" spans="1:8">
      <c r="A15134" s="1383"/>
      <c r="E15134" s="1478"/>
      <c r="H15134" s="1478"/>
    </row>
    <row r="15135" spans="1:8">
      <c r="A15135" s="1383"/>
      <c r="E15135" s="1478"/>
      <c r="H15135" s="1478"/>
    </row>
    <row r="15136" spans="1:8">
      <c r="A15136" s="1383"/>
      <c r="E15136" s="1478"/>
      <c r="H15136" s="1478"/>
    </row>
    <row r="15137" spans="1:8">
      <c r="A15137" s="1383"/>
      <c r="E15137" s="1478"/>
      <c r="H15137" s="1478"/>
    </row>
    <row r="15138" spans="1:8">
      <c r="A15138" s="1383"/>
      <c r="E15138" s="1478"/>
      <c r="H15138" s="1478"/>
    </row>
    <row r="15139" spans="1:8">
      <c r="A15139" s="1383"/>
      <c r="E15139" s="1478"/>
      <c r="H15139" s="1478"/>
    </row>
    <row r="15140" spans="1:8">
      <c r="A15140" s="1383"/>
      <c r="E15140" s="1478"/>
      <c r="H15140" s="1478"/>
    </row>
    <row r="15141" spans="1:8">
      <c r="A15141" s="1383"/>
      <c r="E15141" s="1478"/>
      <c r="H15141" s="1478"/>
    </row>
    <row r="15142" spans="1:8">
      <c r="A15142" s="1383"/>
      <c r="E15142" s="1478"/>
      <c r="H15142" s="1478"/>
    </row>
    <row r="15143" spans="1:8">
      <c r="A15143" s="1383"/>
      <c r="E15143" s="1478"/>
      <c r="H15143" s="1478"/>
    </row>
    <row r="15144" spans="1:8">
      <c r="A15144" s="1383"/>
      <c r="E15144" s="1478"/>
      <c r="H15144" s="1478"/>
    </row>
    <row r="15145" spans="1:8">
      <c r="A15145" s="1383"/>
      <c r="E15145" s="1478"/>
      <c r="H15145" s="1478"/>
    </row>
    <row r="15146" spans="1:8">
      <c r="A15146" s="1383"/>
      <c r="E15146" s="1478"/>
      <c r="H15146" s="1478"/>
    </row>
    <row r="15147" spans="1:8">
      <c r="A15147" s="1383"/>
      <c r="E15147" s="1478"/>
      <c r="H15147" s="1478"/>
    </row>
    <row r="15148" spans="1:8">
      <c r="A15148" s="1383"/>
      <c r="E15148" s="1478"/>
      <c r="H15148" s="1478"/>
    </row>
    <row r="15149" spans="1:8">
      <c r="A15149" s="1383"/>
      <c r="E15149" s="1478"/>
      <c r="H15149" s="1478"/>
    </row>
    <row r="15150" spans="1:8">
      <c r="A15150" s="1383"/>
      <c r="E15150" s="1478"/>
      <c r="H15150" s="1478"/>
    </row>
    <row r="15151" spans="1:8">
      <c r="A15151" s="1383"/>
      <c r="E15151" s="1478"/>
      <c r="H15151" s="1478"/>
    </row>
    <row r="15152" spans="1:8">
      <c r="A15152" s="1383"/>
      <c r="E15152" s="1478"/>
      <c r="H15152" s="1478"/>
    </row>
    <row r="15153" spans="1:8">
      <c r="A15153" s="1383"/>
      <c r="E15153" s="1478"/>
      <c r="H15153" s="1478"/>
    </row>
    <row r="15154" spans="1:8">
      <c r="A15154" s="1383"/>
      <c r="E15154" s="1478"/>
      <c r="H15154" s="1478"/>
    </row>
    <row r="15155" spans="1:8">
      <c r="A15155" s="1383"/>
      <c r="E15155" s="1478"/>
      <c r="H15155" s="1478"/>
    </row>
    <row r="15156" spans="1:8">
      <c r="A15156" s="1383"/>
      <c r="E15156" s="1478"/>
      <c r="H15156" s="1478"/>
    </row>
    <row r="15157" spans="1:8">
      <c r="A15157" s="1383"/>
      <c r="E15157" s="1478"/>
      <c r="H15157" s="1478"/>
    </row>
    <row r="15158" spans="1:8">
      <c r="A15158" s="1383"/>
      <c r="E15158" s="1478"/>
      <c r="H15158" s="1478"/>
    </row>
    <row r="15159" spans="1:8">
      <c r="A15159" s="1383"/>
      <c r="E15159" s="1478"/>
      <c r="H15159" s="1478"/>
    </row>
    <row r="15160" spans="1:8">
      <c r="A15160" s="1383"/>
      <c r="E15160" s="1478"/>
      <c r="H15160" s="1478"/>
    </row>
    <row r="15161" spans="1:8">
      <c r="A15161" s="1383"/>
      <c r="E15161" s="1478"/>
      <c r="H15161" s="1478"/>
    </row>
    <row r="15162" spans="1:8">
      <c r="A15162" s="1383"/>
      <c r="E15162" s="1478"/>
      <c r="H15162" s="1478"/>
    </row>
    <row r="15163" spans="1:8">
      <c r="A15163" s="1383"/>
      <c r="E15163" s="1478"/>
      <c r="H15163" s="1478"/>
    </row>
    <row r="15164" spans="1:8">
      <c r="A15164" s="1383"/>
      <c r="E15164" s="1478"/>
      <c r="H15164" s="1478"/>
    </row>
    <row r="15165" spans="1:8">
      <c r="A15165" s="1383"/>
      <c r="E15165" s="1478"/>
      <c r="H15165" s="1478"/>
    </row>
    <row r="15166" spans="1:8">
      <c r="A15166" s="1383"/>
      <c r="E15166" s="1478"/>
      <c r="H15166" s="1478"/>
    </row>
    <row r="15167" spans="1:8">
      <c r="A15167" s="1383"/>
      <c r="E15167" s="1478"/>
      <c r="H15167" s="1478"/>
    </row>
    <row r="15168" spans="1:8">
      <c r="A15168" s="1383"/>
      <c r="E15168" s="1478"/>
      <c r="H15168" s="1478"/>
    </row>
    <row r="15169" spans="1:8">
      <c r="A15169" s="1383"/>
      <c r="E15169" s="1478"/>
      <c r="H15169" s="1478"/>
    </row>
    <row r="15170" spans="1:8">
      <c r="A15170" s="1383"/>
      <c r="E15170" s="1478"/>
      <c r="H15170" s="1478"/>
    </row>
    <row r="15171" spans="1:8">
      <c r="A15171" s="1383"/>
      <c r="E15171" s="1478"/>
      <c r="H15171" s="1478"/>
    </row>
    <row r="15172" spans="1:8">
      <c r="A15172" s="1383"/>
      <c r="E15172" s="1478"/>
      <c r="H15172" s="1478"/>
    </row>
    <row r="15173" spans="1:8">
      <c r="A15173" s="1383"/>
      <c r="E15173" s="1478"/>
      <c r="H15173" s="1478"/>
    </row>
    <row r="15174" spans="1:8">
      <c r="A15174" s="1383"/>
      <c r="E15174" s="1478"/>
      <c r="H15174" s="1478"/>
    </row>
    <row r="15175" spans="1:8">
      <c r="A15175" s="1383"/>
      <c r="E15175" s="1478"/>
      <c r="H15175" s="1478"/>
    </row>
    <row r="15176" spans="1:8">
      <c r="A15176" s="1383"/>
      <c r="E15176" s="1478"/>
      <c r="H15176" s="1478"/>
    </row>
    <row r="15177" spans="1:8">
      <c r="A15177" s="1383"/>
      <c r="E15177" s="1478"/>
      <c r="H15177" s="1478"/>
    </row>
    <row r="15178" spans="1:8">
      <c r="A15178" s="1383"/>
      <c r="E15178" s="1478"/>
      <c r="H15178" s="1478"/>
    </row>
    <row r="15179" spans="1:8">
      <c r="A15179" s="1383"/>
      <c r="E15179" s="1478"/>
      <c r="H15179" s="1478"/>
    </row>
    <row r="15180" spans="1:8">
      <c r="A15180" s="1383"/>
      <c r="E15180" s="1478"/>
      <c r="H15180" s="1478"/>
    </row>
    <row r="15181" spans="1:8">
      <c r="A15181" s="1383"/>
      <c r="E15181" s="1478"/>
      <c r="H15181" s="1478"/>
    </row>
    <row r="15182" spans="1:8">
      <c r="A15182" s="1383"/>
      <c r="E15182" s="1478"/>
      <c r="H15182" s="1478"/>
    </row>
    <row r="15183" spans="1:8">
      <c r="A15183" s="1383"/>
      <c r="E15183" s="1478"/>
      <c r="H15183" s="1478"/>
    </row>
    <row r="15184" spans="1:8">
      <c r="A15184" s="1383"/>
      <c r="E15184" s="1478"/>
      <c r="H15184" s="1478"/>
    </row>
    <row r="15185" spans="1:8">
      <c r="A15185" s="1383"/>
      <c r="E15185" s="1478"/>
      <c r="H15185" s="1478"/>
    </row>
    <row r="15186" spans="1:8">
      <c r="A15186" s="1383"/>
      <c r="E15186" s="1478"/>
      <c r="H15186" s="1478"/>
    </row>
    <row r="15187" spans="1:8">
      <c r="A15187" s="1383"/>
      <c r="E15187" s="1478"/>
      <c r="H15187" s="1478"/>
    </row>
    <row r="15188" spans="1:8">
      <c r="A15188" s="1383"/>
      <c r="E15188" s="1478"/>
      <c r="H15188" s="1478"/>
    </row>
    <row r="15189" spans="1:8">
      <c r="A15189" s="1383"/>
      <c r="E15189" s="1478"/>
      <c r="H15189" s="1478"/>
    </row>
    <row r="15190" spans="1:8">
      <c r="A15190" s="1383"/>
      <c r="E15190" s="1478"/>
      <c r="H15190" s="1478"/>
    </row>
    <row r="15191" spans="1:8">
      <c r="A15191" s="1383"/>
      <c r="E15191" s="1478"/>
      <c r="H15191" s="1478"/>
    </row>
    <row r="15192" spans="1:8">
      <c r="A15192" s="1383"/>
      <c r="E15192" s="1478"/>
      <c r="H15192" s="1478"/>
    </row>
    <row r="15193" spans="1:8">
      <c r="A15193" s="1383"/>
      <c r="E15193" s="1478"/>
      <c r="H15193" s="1478"/>
    </row>
    <row r="15194" spans="1:8">
      <c r="A15194" s="1383"/>
      <c r="E15194" s="1478"/>
      <c r="H15194" s="1478"/>
    </row>
    <row r="15195" spans="1:8">
      <c r="A15195" s="1383"/>
      <c r="E15195" s="1478"/>
      <c r="H15195" s="1478"/>
    </row>
    <row r="15196" spans="1:8">
      <c r="A15196" s="1383"/>
      <c r="E15196" s="1478"/>
      <c r="H15196" s="1478"/>
    </row>
    <row r="15197" spans="1:8">
      <c r="A15197" s="1383"/>
      <c r="E15197" s="1478"/>
      <c r="H15197" s="1478"/>
    </row>
    <row r="15198" spans="1:8">
      <c r="A15198" s="1383"/>
      <c r="E15198" s="1478"/>
      <c r="H15198" s="1478"/>
    </row>
    <row r="15199" spans="1:8">
      <c r="A15199" s="1383"/>
      <c r="E15199" s="1478"/>
      <c r="H15199" s="1478"/>
    </row>
    <row r="15200" spans="1:8">
      <c r="A15200" s="1383"/>
      <c r="E15200" s="1478"/>
      <c r="H15200" s="1478"/>
    </row>
    <row r="15201" spans="1:8">
      <c r="A15201" s="1383"/>
      <c r="E15201" s="1478"/>
      <c r="H15201" s="1478"/>
    </row>
    <row r="15202" spans="1:8">
      <c r="A15202" s="1383"/>
      <c r="E15202" s="1478"/>
      <c r="H15202" s="1478"/>
    </row>
    <row r="15203" spans="1:8">
      <c r="A15203" s="1383"/>
      <c r="E15203" s="1478"/>
      <c r="H15203" s="1478"/>
    </row>
    <row r="15204" spans="1:8">
      <c r="A15204" s="1383"/>
      <c r="E15204" s="1478"/>
      <c r="H15204" s="1478"/>
    </row>
    <row r="15205" spans="1:8">
      <c r="A15205" s="1383"/>
      <c r="E15205" s="1478"/>
      <c r="H15205" s="1478"/>
    </row>
    <row r="15206" spans="1:8">
      <c r="A15206" s="1383"/>
      <c r="E15206" s="1478"/>
      <c r="H15206" s="1478"/>
    </row>
    <row r="15207" spans="1:8">
      <c r="A15207" s="1383"/>
      <c r="E15207" s="1478"/>
      <c r="H15207" s="1478"/>
    </row>
    <row r="15208" spans="1:8">
      <c r="A15208" s="1383"/>
      <c r="E15208" s="1478"/>
      <c r="H15208" s="1478"/>
    </row>
    <row r="15209" spans="1:8">
      <c r="A15209" s="1383"/>
      <c r="E15209" s="1478"/>
      <c r="H15209" s="1478"/>
    </row>
    <row r="15210" spans="1:8">
      <c r="A15210" s="1383"/>
      <c r="E15210" s="1478"/>
      <c r="H15210" s="1478"/>
    </row>
    <row r="15211" spans="1:8">
      <c r="A15211" s="1383"/>
      <c r="E15211" s="1478"/>
      <c r="H15211" s="1478"/>
    </row>
    <row r="15212" spans="1:8">
      <c r="A15212" s="1383"/>
      <c r="E15212" s="1478"/>
      <c r="H15212" s="1478"/>
    </row>
    <row r="15213" spans="1:8">
      <c r="A15213" s="1383"/>
      <c r="E15213" s="1478"/>
      <c r="H15213" s="1478"/>
    </row>
    <row r="15214" spans="1:8">
      <c r="A15214" s="1383"/>
      <c r="E15214" s="1478"/>
      <c r="H15214" s="1478"/>
    </row>
    <row r="15215" spans="1:8">
      <c r="A15215" s="1383"/>
      <c r="E15215" s="1478"/>
      <c r="H15215" s="1478"/>
    </row>
    <row r="15216" spans="1:8">
      <c r="A15216" s="1383"/>
      <c r="E15216" s="1478"/>
      <c r="H15216" s="1478"/>
    </row>
    <row r="15217" spans="1:8">
      <c r="A15217" s="1383"/>
      <c r="E15217" s="1478"/>
      <c r="H15217" s="1478"/>
    </row>
    <row r="15218" spans="1:8">
      <c r="A15218" s="1383"/>
      <c r="E15218" s="1478"/>
      <c r="H15218" s="1478"/>
    </row>
    <row r="15219" spans="1:8">
      <c r="A15219" s="1383"/>
      <c r="E15219" s="1478"/>
      <c r="H15219" s="1478"/>
    </row>
    <row r="15220" spans="1:8">
      <c r="A15220" s="1383"/>
      <c r="E15220" s="1478"/>
      <c r="H15220" s="1478"/>
    </row>
    <row r="15221" spans="1:8">
      <c r="A15221" s="1383"/>
      <c r="E15221" s="1478"/>
      <c r="H15221" s="1478"/>
    </row>
    <row r="15222" spans="1:8">
      <c r="A15222" s="1383"/>
      <c r="E15222" s="1478"/>
      <c r="H15222" s="1478"/>
    </row>
    <row r="15223" spans="1:8">
      <c r="A15223" s="1383"/>
      <c r="E15223" s="1478"/>
      <c r="H15223" s="1478"/>
    </row>
    <row r="15224" spans="1:8">
      <c r="A15224" s="1383"/>
      <c r="E15224" s="1478"/>
      <c r="H15224" s="1478"/>
    </row>
    <row r="15225" spans="1:8">
      <c r="A15225" s="1383"/>
      <c r="E15225" s="1478"/>
      <c r="H15225" s="1478"/>
    </row>
    <row r="15226" spans="1:8">
      <c r="A15226" s="1383"/>
      <c r="E15226" s="1478"/>
      <c r="H15226" s="1478"/>
    </row>
    <row r="15227" spans="1:8">
      <c r="A15227" s="1383"/>
      <c r="E15227" s="1478"/>
      <c r="H15227" s="1478"/>
    </row>
    <row r="15228" spans="1:8">
      <c r="A15228" s="1383"/>
      <c r="E15228" s="1478"/>
      <c r="H15228" s="1478"/>
    </row>
    <row r="15229" spans="1:8">
      <c r="A15229" s="1383"/>
      <c r="E15229" s="1478"/>
      <c r="H15229" s="1478"/>
    </row>
    <row r="15230" spans="1:8">
      <c r="A15230" s="1383"/>
      <c r="E15230" s="1478"/>
      <c r="H15230" s="1478"/>
    </row>
    <row r="15231" spans="1:8">
      <c r="A15231" s="1383"/>
      <c r="E15231" s="1478"/>
      <c r="H15231" s="1478"/>
    </row>
    <row r="15232" spans="1:8">
      <c r="A15232" s="1383"/>
      <c r="E15232" s="1478"/>
      <c r="H15232" s="1478"/>
    </row>
    <row r="15233" spans="1:8">
      <c r="A15233" s="1383"/>
      <c r="E15233" s="1478"/>
      <c r="H15233" s="1478"/>
    </row>
    <row r="15234" spans="1:8">
      <c r="A15234" s="1383"/>
      <c r="E15234" s="1478"/>
      <c r="H15234" s="1478"/>
    </row>
    <row r="15235" spans="1:8">
      <c r="A15235" s="1383"/>
      <c r="E15235" s="1478"/>
      <c r="H15235" s="1478"/>
    </row>
    <row r="15236" spans="1:8">
      <c r="A15236" s="1383"/>
      <c r="E15236" s="1478"/>
      <c r="H15236" s="1478"/>
    </row>
    <row r="15237" spans="1:8">
      <c r="A15237" s="1383"/>
      <c r="E15237" s="1478"/>
      <c r="H15237" s="1478"/>
    </row>
    <row r="15238" spans="1:8">
      <c r="A15238" s="1383"/>
      <c r="E15238" s="1478"/>
      <c r="H15238" s="1478"/>
    </row>
    <row r="15239" spans="1:8">
      <c r="A15239" s="1383"/>
      <c r="E15239" s="1478"/>
      <c r="H15239" s="1478"/>
    </row>
    <row r="15240" spans="1:8">
      <c r="A15240" s="1383"/>
      <c r="E15240" s="1478"/>
      <c r="H15240" s="1478"/>
    </row>
    <row r="15241" spans="1:8">
      <c r="A15241" s="1383"/>
      <c r="E15241" s="1478"/>
      <c r="H15241" s="1478"/>
    </row>
    <row r="15242" spans="1:8">
      <c r="A15242" s="1383"/>
      <c r="E15242" s="1478"/>
      <c r="H15242" s="1478"/>
    </row>
    <row r="15243" spans="1:8">
      <c r="A15243" s="1383"/>
      <c r="E15243" s="1478"/>
      <c r="H15243" s="1478"/>
    </row>
    <row r="15244" spans="1:8">
      <c r="A15244" s="1383"/>
      <c r="E15244" s="1478"/>
      <c r="H15244" s="1478"/>
    </row>
    <row r="15245" spans="1:8">
      <c r="A15245" s="1383"/>
      <c r="E15245" s="1478"/>
      <c r="H15245" s="1478"/>
    </row>
    <row r="15246" spans="1:8">
      <c r="A15246" s="1383"/>
      <c r="E15246" s="1478"/>
      <c r="H15246" s="1478"/>
    </row>
    <row r="15247" spans="1:8">
      <c r="A15247" s="1383"/>
      <c r="E15247" s="1478"/>
      <c r="H15247" s="1478"/>
    </row>
    <row r="15248" spans="1:8">
      <c r="A15248" s="1383"/>
      <c r="E15248" s="1478"/>
      <c r="H15248" s="1478"/>
    </row>
    <row r="15249" spans="1:8">
      <c r="A15249" s="1383"/>
      <c r="E15249" s="1478"/>
      <c r="H15249" s="1478"/>
    </row>
    <row r="15250" spans="1:8">
      <c r="A15250" s="1383"/>
      <c r="E15250" s="1478"/>
      <c r="H15250" s="1478"/>
    </row>
    <row r="15251" spans="1:8">
      <c r="A15251" s="1383"/>
      <c r="E15251" s="1478"/>
      <c r="H15251" s="1478"/>
    </row>
    <row r="15252" spans="1:8">
      <c r="A15252" s="1383"/>
      <c r="E15252" s="1478"/>
      <c r="H15252" s="1478"/>
    </row>
    <row r="15253" spans="1:8">
      <c r="A15253" s="1383"/>
      <c r="E15253" s="1478"/>
      <c r="H15253" s="1478"/>
    </row>
    <row r="15254" spans="1:8">
      <c r="A15254" s="1383"/>
      <c r="E15254" s="1478"/>
      <c r="H15254" s="1478"/>
    </row>
    <row r="15255" spans="1:8">
      <c r="A15255" s="1383"/>
      <c r="E15255" s="1478"/>
      <c r="H15255" s="1478"/>
    </row>
    <row r="15256" spans="1:8">
      <c r="A15256" s="1383"/>
      <c r="E15256" s="1478"/>
      <c r="H15256" s="1478"/>
    </row>
    <row r="15257" spans="1:8">
      <c r="A15257" s="1383"/>
      <c r="E15257" s="1478"/>
      <c r="H15257" s="1478"/>
    </row>
    <row r="15258" spans="1:8">
      <c r="A15258" s="1383"/>
      <c r="E15258" s="1478"/>
      <c r="H15258" s="1478"/>
    </row>
    <row r="15259" spans="1:8">
      <c r="A15259" s="1383"/>
      <c r="E15259" s="1478"/>
      <c r="H15259" s="1478"/>
    </row>
    <row r="15260" spans="1:8">
      <c r="A15260" s="1383"/>
      <c r="E15260" s="1478"/>
      <c r="H15260" s="1478"/>
    </row>
    <row r="15261" spans="1:8">
      <c r="A15261" s="1383"/>
      <c r="E15261" s="1478"/>
      <c r="H15261" s="1478"/>
    </row>
    <row r="15262" spans="1:8">
      <c r="A15262" s="1383"/>
      <c r="E15262" s="1478"/>
      <c r="H15262" s="1478"/>
    </row>
    <row r="15263" spans="1:8">
      <c r="A15263" s="1383"/>
      <c r="E15263" s="1478"/>
      <c r="H15263" s="1478"/>
    </row>
    <row r="15264" spans="1:8">
      <c r="A15264" s="1383"/>
      <c r="E15264" s="1478"/>
      <c r="H15264" s="1478"/>
    </row>
    <row r="15265" spans="1:8">
      <c r="A15265" s="1383"/>
      <c r="E15265" s="1478"/>
      <c r="H15265" s="1478"/>
    </row>
    <row r="15266" spans="1:8">
      <c r="A15266" s="1383"/>
      <c r="E15266" s="1478"/>
      <c r="H15266" s="1478"/>
    </row>
    <row r="15267" spans="1:8">
      <c r="A15267" s="1383"/>
      <c r="E15267" s="1478"/>
      <c r="H15267" s="1478"/>
    </row>
    <row r="15268" spans="1:8">
      <c r="A15268" s="1383"/>
      <c r="E15268" s="1478"/>
      <c r="H15268" s="1478"/>
    </row>
    <row r="15269" spans="1:8">
      <c r="A15269" s="1383"/>
      <c r="E15269" s="1478"/>
      <c r="H15269" s="1478"/>
    </row>
    <row r="15270" spans="1:8">
      <c r="A15270" s="1383"/>
      <c r="E15270" s="1478"/>
      <c r="H15270" s="1478"/>
    </row>
    <row r="15271" spans="1:8">
      <c r="A15271" s="1383"/>
      <c r="E15271" s="1478"/>
      <c r="H15271" s="1478"/>
    </row>
    <row r="15272" spans="1:8">
      <c r="A15272" s="1383"/>
      <c r="E15272" s="1478"/>
      <c r="H15272" s="1478"/>
    </row>
    <row r="15273" spans="1:8">
      <c r="A15273" s="1383"/>
      <c r="E15273" s="1478"/>
      <c r="H15273" s="1478"/>
    </row>
    <row r="15274" spans="1:8">
      <c r="A15274" s="1383"/>
      <c r="E15274" s="1478"/>
      <c r="H15274" s="1478"/>
    </row>
    <row r="15275" spans="1:8">
      <c r="A15275" s="1383"/>
      <c r="E15275" s="1478"/>
      <c r="H15275" s="1478"/>
    </row>
    <row r="15276" spans="1:8">
      <c r="A15276" s="1383"/>
      <c r="E15276" s="1478"/>
      <c r="H15276" s="1478"/>
    </row>
    <row r="15277" spans="1:8">
      <c r="A15277" s="1383"/>
      <c r="E15277" s="1478"/>
      <c r="H15277" s="1478"/>
    </row>
    <row r="15278" spans="1:8">
      <c r="A15278" s="1383"/>
      <c r="E15278" s="1478"/>
      <c r="H15278" s="1478"/>
    </row>
    <row r="15279" spans="1:8">
      <c r="A15279" s="1383"/>
      <c r="E15279" s="1478"/>
      <c r="H15279" s="1478"/>
    </row>
    <row r="15280" spans="1:8">
      <c r="A15280" s="1383"/>
      <c r="E15280" s="1478"/>
      <c r="H15280" s="1478"/>
    </row>
    <row r="15281" spans="1:8">
      <c r="A15281" s="1383"/>
      <c r="E15281" s="1478"/>
      <c r="H15281" s="1478"/>
    </row>
    <row r="15282" spans="1:8">
      <c r="A15282" s="1383"/>
      <c r="E15282" s="1478"/>
      <c r="H15282" s="1478"/>
    </row>
    <row r="15283" spans="1:8">
      <c r="A15283" s="1383"/>
      <c r="E15283" s="1478"/>
      <c r="H15283" s="1478"/>
    </row>
    <row r="15284" spans="1:8">
      <c r="A15284" s="1383"/>
      <c r="E15284" s="1478"/>
      <c r="H15284" s="1478"/>
    </row>
    <row r="15285" spans="1:8">
      <c r="A15285" s="1383"/>
      <c r="E15285" s="1478"/>
      <c r="H15285" s="1478"/>
    </row>
    <row r="15286" spans="1:8">
      <c r="A15286" s="1383"/>
      <c r="E15286" s="1478"/>
      <c r="H15286" s="1478"/>
    </row>
    <row r="15287" spans="1:8">
      <c r="A15287" s="1383"/>
      <c r="E15287" s="1478"/>
      <c r="H15287" s="1478"/>
    </row>
    <row r="15288" spans="1:8">
      <c r="A15288" s="1383"/>
      <c r="E15288" s="1478"/>
      <c r="H15288" s="1478"/>
    </row>
    <row r="15289" spans="1:8">
      <c r="A15289" s="1383"/>
      <c r="E15289" s="1478"/>
      <c r="H15289" s="1478"/>
    </row>
    <row r="15290" spans="1:8">
      <c r="A15290" s="1383"/>
      <c r="E15290" s="1478"/>
      <c r="H15290" s="1478"/>
    </row>
    <row r="15291" spans="1:8">
      <c r="A15291" s="1383"/>
      <c r="E15291" s="1478"/>
      <c r="H15291" s="1478"/>
    </row>
    <row r="15292" spans="1:8">
      <c r="A15292" s="1383"/>
      <c r="E15292" s="1478"/>
      <c r="H15292" s="1478"/>
    </row>
    <row r="15293" spans="1:8">
      <c r="A15293" s="1383"/>
      <c r="E15293" s="1478"/>
      <c r="H15293" s="1478"/>
    </row>
    <row r="15294" spans="1:8">
      <c r="A15294" s="1383"/>
      <c r="E15294" s="1478"/>
      <c r="H15294" s="1478"/>
    </row>
    <row r="15295" spans="1:8">
      <c r="A15295" s="1383"/>
      <c r="E15295" s="1478"/>
      <c r="H15295" s="1478"/>
    </row>
    <row r="15296" spans="1:8">
      <c r="A15296" s="1383"/>
      <c r="E15296" s="1478"/>
      <c r="H15296" s="1478"/>
    </row>
    <row r="15297" spans="1:8">
      <c r="A15297" s="1383"/>
      <c r="E15297" s="1478"/>
      <c r="H15297" s="1478"/>
    </row>
    <row r="15298" spans="1:8">
      <c r="A15298" s="1383"/>
      <c r="E15298" s="1478"/>
      <c r="H15298" s="1478"/>
    </row>
    <row r="15299" spans="1:8">
      <c r="A15299" s="1383"/>
      <c r="E15299" s="1478"/>
      <c r="H15299" s="1478"/>
    </row>
    <row r="15300" spans="1:8">
      <c r="A15300" s="1383"/>
      <c r="E15300" s="1478"/>
      <c r="H15300" s="1478"/>
    </row>
    <row r="15301" spans="1:8">
      <c r="A15301" s="1383"/>
      <c r="E15301" s="1478"/>
      <c r="H15301" s="1478"/>
    </row>
    <row r="15302" spans="1:8">
      <c r="A15302" s="1383"/>
      <c r="E15302" s="1478"/>
      <c r="H15302" s="1478"/>
    </row>
    <row r="15303" spans="1:8">
      <c r="A15303" s="1383"/>
      <c r="E15303" s="1478"/>
      <c r="H15303" s="1478"/>
    </row>
    <row r="15304" spans="1:8">
      <c r="A15304" s="1383"/>
      <c r="E15304" s="1478"/>
      <c r="H15304" s="1478"/>
    </row>
    <row r="15305" spans="1:8">
      <c r="A15305" s="1383"/>
      <c r="E15305" s="1478"/>
      <c r="H15305" s="1478"/>
    </row>
    <row r="15306" spans="1:8">
      <c r="A15306" s="1383"/>
      <c r="E15306" s="1478"/>
      <c r="H15306" s="1478"/>
    </row>
    <row r="15307" spans="1:8">
      <c r="A15307" s="1383"/>
      <c r="E15307" s="1478"/>
      <c r="H15307" s="1478"/>
    </row>
    <row r="15308" spans="1:8">
      <c r="A15308" s="1383"/>
      <c r="E15308" s="1478"/>
      <c r="H15308" s="1478"/>
    </row>
    <row r="15309" spans="1:8">
      <c r="A15309" s="1383"/>
      <c r="E15309" s="1478"/>
      <c r="H15309" s="1478"/>
    </row>
    <row r="15310" spans="1:8">
      <c r="A15310" s="1383"/>
      <c r="E15310" s="1478"/>
      <c r="H15310" s="1478"/>
    </row>
    <row r="15311" spans="1:8">
      <c r="A15311" s="1383"/>
      <c r="E15311" s="1478"/>
      <c r="H15311" s="1478"/>
    </row>
    <row r="15312" spans="1:8">
      <c r="A15312" s="1383"/>
      <c r="E15312" s="1478"/>
      <c r="H15312" s="1478"/>
    </row>
    <row r="15313" spans="1:8">
      <c r="A15313" s="1383"/>
      <c r="E15313" s="1478"/>
      <c r="H15313" s="1478"/>
    </row>
    <row r="15314" spans="1:8">
      <c r="A15314" s="1383"/>
      <c r="E15314" s="1478"/>
      <c r="H15314" s="1478"/>
    </row>
    <row r="15315" spans="1:8">
      <c r="A15315" s="1383"/>
      <c r="E15315" s="1478"/>
      <c r="H15315" s="1478"/>
    </row>
    <row r="15316" spans="1:8">
      <c r="A15316" s="1383"/>
      <c r="E15316" s="1478"/>
      <c r="H15316" s="1478"/>
    </row>
    <row r="15317" spans="1:8">
      <c r="A15317" s="1383"/>
      <c r="E15317" s="1478"/>
      <c r="H15317" s="1478"/>
    </row>
    <row r="15318" spans="1:8">
      <c r="A15318" s="1383"/>
      <c r="E15318" s="1478"/>
      <c r="H15318" s="1478"/>
    </row>
    <row r="15319" spans="1:8">
      <c r="A15319" s="1383"/>
      <c r="E15319" s="1478"/>
      <c r="H15319" s="1478"/>
    </row>
    <row r="15320" spans="1:8">
      <c r="A15320" s="1383"/>
      <c r="E15320" s="1478"/>
      <c r="H15320" s="1478"/>
    </row>
    <row r="15321" spans="1:8">
      <c r="A15321" s="1383"/>
      <c r="E15321" s="1478"/>
      <c r="H15321" s="1478"/>
    </row>
    <row r="15322" spans="1:8">
      <c r="A15322" s="1383"/>
      <c r="E15322" s="1478"/>
      <c r="H15322" s="1478"/>
    </row>
    <row r="15323" spans="1:8">
      <c r="A15323" s="1383"/>
      <c r="E15323" s="1478"/>
      <c r="H15323" s="1478"/>
    </row>
    <row r="15324" spans="1:8">
      <c r="A15324" s="1383"/>
      <c r="E15324" s="1478"/>
      <c r="H15324" s="1478"/>
    </row>
    <row r="15325" spans="1:8">
      <c r="A15325" s="1383"/>
      <c r="E15325" s="1478"/>
      <c r="H15325" s="1478"/>
    </row>
    <row r="15326" spans="1:8">
      <c r="A15326" s="1383"/>
      <c r="E15326" s="1478"/>
      <c r="H15326" s="1478"/>
    </row>
    <row r="15327" spans="1:8">
      <c r="A15327" s="1383"/>
      <c r="E15327" s="1478"/>
      <c r="H15327" s="1478"/>
    </row>
    <row r="15328" spans="1:8">
      <c r="A15328" s="1383"/>
      <c r="E15328" s="1478"/>
      <c r="H15328" s="1478"/>
    </row>
    <row r="15329" spans="1:8">
      <c r="A15329" s="1383"/>
      <c r="E15329" s="1478"/>
      <c r="H15329" s="1478"/>
    </row>
    <row r="15330" spans="1:8">
      <c r="A15330" s="1383"/>
      <c r="E15330" s="1478"/>
      <c r="H15330" s="1478"/>
    </row>
    <row r="15331" spans="1:8">
      <c r="A15331" s="1383"/>
      <c r="E15331" s="1478"/>
      <c r="H15331" s="1478"/>
    </row>
    <row r="15332" spans="1:8">
      <c r="A15332" s="1383"/>
      <c r="E15332" s="1478"/>
      <c r="H15332" s="1478"/>
    </row>
    <row r="15333" spans="1:8">
      <c r="A15333" s="1383"/>
      <c r="E15333" s="1478"/>
      <c r="H15333" s="1478"/>
    </row>
    <row r="15334" spans="1:8">
      <c r="A15334" s="1383"/>
      <c r="E15334" s="1478"/>
      <c r="H15334" s="1478"/>
    </row>
    <row r="15335" spans="1:8">
      <c r="A15335" s="1383"/>
      <c r="E15335" s="1478"/>
      <c r="H15335" s="1478"/>
    </row>
    <row r="15336" spans="1:8">
      <c r="A15336" s="1383"/>
      <c r="E15336" s="1478"/>
      <c r="H15336" s="1478"/>
    </row>
    <row r="15337" spans="1:8">
      <c r="A15337" s="1383"/>
      <c r="E15337" s="1478"/>
      <c r="H15337" s="1478"/>
    </row>
    <row r="15338" spans="1:8">
      <c r="A15338" s="1383"/>
      <c r="E15338" s="1478"/>
      <c r="H15338" s="1478"/>
    </row>
    <row r="15339" spans="1:8">
      <c r="A15339" s="1383"/>
      <c r="E15339" s="1478"/>
      <c r="H15339" s="1478"/>
    </row>
    <row r="15340" spans="1:8">
      <c r="A15340" s="1383"/>
      <c r="E15340" s="1478"/>
      <c r="H15340" s="1478"/>
    </row>
    <row r="15341" spans="1:8">
      <c r="A15341" s="1383"/>
      <c r="E15341" s="1478"/>
      <c r="H15341" s="1478"/>
    </row>
    <row r="15342" spans="1:8">
      <c r="A15342" s="1383"/>
      <c r="E15342" s="1478"/>
      <c r="H15342" s="1478"/>
    </row>
    <row r="15343" spans="1:8">
      <c r="A15343" s="1383"/>
      <c r="E15343" s="1478"/>
      <c r="H15343" s="1478"/>
    </row>
    <row r="15344" spans="1:8">
      <c r="A15344" s="1383"/>
      <c r="E15344" s="1478"/>
      <c r="H15344" s="1478"/>
    </row>
    <row r="15345" spans="1:8">
      <c r="A15345" s="1383"/>
      <c r="E15345" s="1478"/>
      <c r="H15345" s="1478"/>
    </row>
    <row r="15346" spans="1:8">
      <c r="A15346" s="1383"/>
      <c r="E15346" s="1478"/>
      <c r="H15346" s="1478"/>
    </row>
    <row r="15347" spans="1:8">
      <c r="A15347" s="1383"/>
      <c r="E15347" s="1478"/>
      <c r="H15347" s="1478"/>
    </row>
    <row r="15348" spans="1:8">
      <c r="A15348" s="1383"/>
      <c r="E15348" s="1478"/>
      <c r="H15348" s="1478"/>
    </row>
    <row r="15349" spans="1:8">
      <c r="A15349" s="1383"/>
      <c r="E15349" s="1478"/>
      <c r="H15349" s="1478"/>
    </row>
    <row r="15350" spans="1:8">
      <c r="A15350" s="1383"/>
      <c r="E15350" s="1478"/>
      <c r="H15350" s="1478"/>
    </row>
    <row r="15351" spans="1:8">
      <c r="A15351" s="1383"/>
      <c r="E15351" s="1478"/>
      <c r="H15351" s="1478"/>
    </row>
    <row r="15352" spans="1:8">
      <c r="A15352" s="1383"/>
      <c r="E15352" s="1478"/>
      <c r="H15352" s="1478"/>
    </row>
    <row r="15353" spans="1:8">
      <c r="A15353" s="1383"/>
      <c r="E15353" s="1478"/>
      <c r="H15353" s="1478"/>
    </row>
    <row r="15354" spans="1:8">
      <c r="A15354" s="1383"/>
      <c r="E15354" s="1478"/>
      <c r="H15354" s="1478"/>
    </row>
    <row r="15355" spans="1:8">
      <c r="A15355" s="1383"/>
      <c r="E15355" s="1478"/>
      <c r="H15355" s="1478"/>
    </row>
    <row r="15356" spans="1:8">
      <c r="A15356" s="1383"/>
      <c r="E15356" s="1478"/>
      <c r="H15356" s="1478"/>
    </row>
    <row r="15357" spans="1:8">
      <c r="A15357" s="1383"/>
      <c r="E15357" s="1478"/>
      <c r="H15357" s="1478"/>
    </row>
    <row r="15358" spans="1:8">
      <c r="A15358" s="1383"/>
      <c r="E15358" s="1478"/>
      <c r="H15358" s="1478"/>
    </row>
    <row r="15359" spans="1:8">
      <c r="A15359" s="1383"/>
      <c r="E15359" s="1478"/>
      <c r="H15359" s="1478"/>
    </row>
    <row r="15360" spans="1:8">
      <c r="A15360" s="1383"/>
      <c r="E15360" s="1478"/>
      <c r="H15360" s="1478"/>
    </row>
    <row r="15361" spans="1:8">
      <c r="A15361" s="1383"/>
      <c r="E15361" s="1478"/>
      <c r="H15361" s="1478"/>
    </row>
    <row r="15362" spans="1:8">
      <c r="A15362" s="1383"/>
      <c r="E15362" s="1478"/>
      <c r="H15362" s="1478"/>
    </row>
    <row r="15363" spans="1:8">
      <c r="A15363" s="1383"/>
      <c r="E15363" s="1478"/>
      <c r="H15363" s="1478"/>
    </row>
    <row r="15364" spans="1:8">
      <c r="A15364" s="1383"/>
      <c r="E15364" s="1478"/>
      <c r="H15364" s="1478"/>
    </row>
    <row r="15365" spans="1:8">
      <c r="A15365" s="1383"/>
      <c r="E15365" s="1478"/>
      <c r="H15365" s="1478"/>
    </row>
    <row r="15366" spans="1:8">
      <c r="A15366" s="1383"/>
      <c r="E15366" s="1478"/>
      <c r="H15366" s="1478"/>
    </row>
    <row r="15367" spans="1:8">
      <c r="A15367" s="1383"/>
      <c r="E15367" s="1478"/>
      <c r="H15367" s="1478"/>
    </row>
    <row r="15368" spans="1:8">
      <c r="A15368" s="1383"/>
      <c r="E15368" s="1478"/>
      <c r="H15368" s="1478"/>
    </row>
    <row r="15369" spans="1:8">
      <c r="A15369" s="1383"/>
      <c r="E15369" s="1478"/>
      <c r="H15369" s="1478"/>
    </row>
    <row r="15370" spans="1:8">
      <c r="A15370" s="1383"/>
      <c r="E15370" s="1478"/>
      <c r="H15370" s="1478"/>
    </row>
    <row r="15371" spans="1:8">
      <c r="A15371" s="1383"/>
      <c r="E15371" s="1478"/>
      <c r="H15371" s="1478"/>
    </row>
    <row r="15372" spans="1:8">
      <c r="A15372" s="1383"/>
      <c r="E15372" s="1478"/>
      <c r="H15372" s="1478"/>
    </row>
    <row r="15373" spans="1:8">
      <c r="A15373" s="1383"/>
      <c r="E15373" s="1478"/>
      <c r="H15373" s="1478"/>
    </row>
    <row r="15374" spans="1:8">
      <c r="A15374" s="1383"/>
      <c r="E15374" s="1478"/>
      <c r="H15374" s="1478"/>
    </row>
    <row r="15375" spans="1:8">
      <c r="A15375" s="1383"/>
      <c r="E15375" s="1478"/>
      <c r="H15375" s="1478"/>
    </row>
    <row r="15376" spans="1:8">
      <c r="A15376" s="1383"/>
      <c r="E15376" s="1478"/>
      <c r="H15376" s="1478"/>
    </row>
    <row r="15377" spans="1:8">
      <c r="A15377" s="1383"/>
      <c r="E15377" s="1478"/>
      <c r="H15377" s="1478"/>
    </row>
    <row r="15378" spans="1:8">
      <c r="A15378" s="1383"/>
      <c r="E15378" s="1478"/>
      <c r="H15378" s="1478"/>
    </row>
    <row r="15379" spans="1:8">
      <c r="A15379" s="1383"/>
      <c r="E15379" s="1478"/>
      <c r="H15379" s="1478"/>
    </row>
    <row r="15380" spans="1:8">
      <c r="A15380" s="1383"/>
      <c r="E15380" s="1478"/>
      <c r="H15380" s="1478"/>
    </row>
    <row r="15381" spans="1:8">
      <c r="A15381" s="1383"/>
      <c r="E15381" s="1478"/>
      <c r="H15381" s="1478"/>
    </row>
    <row r="15382" spans="1:8">
      <c r="A15382" s="1383"/>
      <c r="E15382" s="1478"/>
      <c r="H15382" s="1478"/>
    </row>
    <row r="15383" spans="1:8">
      <c r="A15383" s="1383"/>
      <c r="E15383" s="1478"/>
      <c r="H15383" s="1478"/>
    </row>
    <row r="15384" spans="1:8">
      <c r="A15384" s="1383"/>
      <c r="E15384" s="1478"/>
      <c r="H15384" s="1478"/>
    </row>
    <row r="15385" spans="1:8">
      <c r="A15385" s="1383"/>
      <c r="E15385" s="1478"/>
      <c r="H15385" s="1478"/>
    </row>
    <row r="15386" spans="1:8">
      <c r="A15386" s="1383"/>
      <c r="E15386" s="1478"/>
      <c r="H15386" s="1478"/>
    </row>
    <row r="15387" spans="1:8">
      <c r="A15387" s="1383"/>
      <c r="E15387" s="1478"/>
      <c r="H15387" s="1478"/>
    </row>
    <row r="15388" spans="1:8">
      <c r="A15388" s="1383"/>
      <c r="E15388" s="1478"/>
      <c r="H15388" s="1478"/>
    </row>
    <row r="15389" spans="1:8">
      <c r="A15389" s="1383"/>
      <c r="E15389" s="1478"/>
      <c r="H15389" s="1478"/>
    </row>
    <row r="15390" spans="1:8">
      <c r="A15390" s="1383"/>
      <c r="E15390" s="1478"/>
      <c r="H15390" s="1478"/>
    </row>
    <row r="15391" spans="1:8">
      <c r="A15391" s="1383"/>
      <c r="E15391" s="1478"/>
      <c r="H15391" s="1478"/>
    </row>
    <row r="15392" spans="1:8">
      <c r="A15392" s="1383"/>
      <c r="E15392" s="1478"/>
      <c r="H15392" s="1478"/>
    </row>
    <row r="15393" spans="1:8">
      <c r="A15393" s="1383"/>
      <c r="E15393" s="1478"/>
      <c r="H15393" s="1478"/>
    </row>
    <row r="15394" spans="1:8">
      <c r="A15394" s="1383"/>
      <c r="E15394" s="1478"/>
      <c r="H15394" s="1478"/>
    </row>
    <row r="15395" spans="1:8">
      <c r="A15395" s="1383"/>
      <c r="E15395" s="1478"/>
      <c r="H15395" s="1478"/>
    </row>
    <row r="15396" spans="1:8">
      <c r="A15396" s="1383"/>
      <c r="E15396" s="1478"/>
      <c r="H15396" s="1478"/>
    </row>
    <row r="15397" spans="1:8">
      <c r="A15397" s="1383"/>
      <c r="E15397" s="1478"/>
      <c r="H15397" s="1478"/>
    </row>
    <row r="15398" spans="1:8">
      <c r="A15398" s="1383"/>
      <c r="E15398" s="1478"/>
      <c r="H15398" s="1478"/>
    </row>
    <row r="15399" spans="1:8">
      <c r="A15399" s="1383"/>
      <c r="E15399" s="1478"/>
      <c r="H15399" s="1478"/>
    </row>
    <row r="15400" spans="1:8">
      <c r="A15400" s="1383"/>
      <c r="E15400" s="1478"/>
      <c r="H15400" s="1478"/>
    </row>
    <row r="15401" spans="1:8">
      <c r="A15401" s="1383"/>
      <c r="E15401" s="1478"/>
      <c r="H15401" s="1478"/>
    </row>
    <row r="15402" spans="1:8">
      <c r="A15402" s="1383"/>
      <c r="E15402" s="1478"/>
      <c r="H15402" s="1478"/>
    </row>
    <row r="15403" spans="1:8">
      <c r="A15403" s="1383"/>
      <c r="E15403" s="1478"/>
      <c r="H15403" s="1478"/>
    </row>
    <row r="15404" spans="1:8">
      <c r="A15404" s="1383"/>
      <c r="E15404" s="1478"/>
      <c r="H15404" s="1478"/>
    </row>
    <row r="15405" spans="1:8">
      <c r="A15405" s="1383"/>
      <c r="E15405" s="1478"/>
      <c r="H15405" s="1478"/>
    </row>
    <row r="15406" spans="1:8">
      <c r="A15406" s="1383"/>
      <c r="E15406" s="1478"/>
      <c r="H15406" s="1478"/>
    </row>
    <row r="15407" spans="1:8">
      <c r="A15407" s="1383"/>
      <c r="E15407" s="1478"/>
      <c r="H15407" s="1478"/>
    </row>
    <row r="15408" spans="1:8">
      <c r="A15408" s="1383"/>
      <c r="E15408" s="1478"/>
      <c r="H15408" s="1478"/>
    </row>
    <row r="15409" spans="1:8">
      <c r="A15409" s="1383"/>
      <c r="E15409" s="1478"/>
      <c r="H15409" s="1478"/>
    </row>
    <row r="15410" spans="1:8">
      <c r="A15410" s="1383"/>
      <c r="E15410" s="1478"/>
      <c r="H15410" s="1478"/>
    </row>
    <row r="15411" spans="1:8">
      <c r="A15411" s="1383"/>
      <c r="E15411" s="1478"/>
      <c r="H15411" s="1478"/>
    </row>
    <row r="15412" spans="1:8">
      <c r="A15412" s="1383"/>
      <c r="E15412" s="1478"/>
      <c r="H15412" s="1478"/>
    </row>
    <row r="15413" spans="1:8">
      <c r="A15413" s="1383"/>
      <c r="E15413" s="1478"/>
      <c r="H15413" s="1478"/>
    </row>
    <row r="15414" spans="1:8">
      <c r="A15414" s="1383"/>
      <c r="E15414" s="1478"/>
      <c r="H15414" s="1478"/>
    </row>
    <row r="15415" spans="1:8">
      <c r="A15415" s="1383"/>
      <c r="E15415" s="1478"/>
      <c r="H15415" s="1478"/>
    </row>
    <row r="15416" spans="1:8">
      <c r="A15416" s="1383"/>
      <c r="E15416" s="1478"/>
      <c r="H15416" s="1478"/>
    </row>
    <row r="15417" spans="1:8">
      <c r="A15417" s="1383"/>
      <c r="E15417" s="1478"/>
      <c r="H15417" s="1478"/>
    </row>
    <row r="15418" spans="1:8">
      <c r="A15418" s="1383"/>
      <c r="E15418" s="1478"/>
      <c r="H15418" s="1478"/>
    </row>
    <row r="15419" spans="1:8">
      <c r="A15419" s="1383"/>
      <c r="E15419" s="1478"/>
      <c r="H15419" s="1478"/>
    </row>
    <row r="15420" spans="1:8">
      <c r="A15420" s="1383"/>
      <c r="E15420" s="1478"/>
      <c r="H15420" s="1478"/>
    </row>
    <row r="15421" spans="1:8">
      <c r="A15421" s="1383"/>
      <c r="E15421" s="1478"/>
      <c r="H15421" s="1478"/>
    </row>
    <row r="15422" spans="1:8">
      <c r="A15422" s="1383"/>
      <c r="E15422" s="1478"/>
      <c r="H15422" s="1478"/>
    </row>
    <row r="15423" spans="1:8">
      <c r="A15423" s="1383"/>
      <c r="E15423" s="1478"/>
      <c r="H15423" s="1478"/>
    </row>
    <row r="15424" spans="1:8">
      <c r="A15424" s="1383"/>
      <c r="E15424" s="1478"/>
      <c r="H15424" s="1478"/>
    </row>
    <row r="15425" spans="1:8">
      <c r="A15425" s="1383"/>
      <c r="E15425" s="1478"/>
      <c r="H15425" s="1478"/>
    </row>
    <row r="15426" spans="1:8">
      <c r="A15426" s="1383"/>
      <c r="E15426" s="1478"/>
      <c r="H15426" s="1478"/>
    </row>
    <row r="15427" spans="1:8">
      <c r="A15427" s="1383"/>
      <c r="E15427" s="1478"/>
      <c r="H15427" s="1478"/>
    </row>
    <row r="15428" spans="1:8">
      <c r="A15428" s="1383"/>
      <c r="E15428" s="1478"/>
      <c r="H15428" s="1478"/>
    </row>
    <row r="15429" spans="1:8">
      <c r="A15429" s="1383"/>
      <c r="E15429" s="1478"/>
      <c r="H15429" s="1478"/>
    </row>
    <row r="15430" spans="1:8">
      <c r="A15430" s="1383"/>
      <c r="E15430" s="1478"/>
      <c r="H15430" s="1478"/>
    </row>
    <row r="15431" spans="1:8">
      <c r="A15431" s="1383"/>
      <c r="E15431" s="1478"/>
      <c r="H15431" s="1478"/>
    </row>
    <row r="15432" spans="1:8">
      <c r="A15432" s="1383"/>
      <c r="E15432" s="1478"/>
      <c r="H15432" s="1478"/>
    </row>
    <row r="15433" spans="1:8">
      <c r="A15433" s="1383"/>
      <c r="E15433" s="1478"/>
      <c r="H15433" s="1478"/>
    </row>
    <row r="15434" spans="1:8">
      <c r="A15434" s="1383"/>
      <c r="E15434" s="1478"/>
      <c r="H15434" s="1478"/>
    </row>
    <row r="15435" spans="1:8">
      <c r="A15435" s="1383"/>
      <c r="E15435" s="1478"/>
      <c r="H15435" s="1478"/>
    </row>
    <row r="15436" spans="1:8">
      <c r="A15436" s="1383"/>
      <c r="E15436" s="1478"/>
      <c r="H15436" s="1478"/>
    </row>
    <row r="15437" spans="1:8">
      <c r="A15437" s="1383"/>
      <c r="E15437" s="1478"/>
      <c r="H15437" s="1478"/>
    </row>
    <row r="15438" spans="1:8">
      <c r="A15438" s="1383"/>
      <c r="E15438" s="1478"/>
      <c r="H15438" s="1478"/>
    </row>
    <row r="15439" spans="1:8">
      <c r="A15439" s="1383"/>
      <c r="E15439" s="1478"/>
      <c r="H15439" s="1478"/>
    </row>
    <row r="15440" spans="1:8">
      <c r="A15440" s="1383"/>
      <c r="E15440" s="1478"/>
      <c r="H15440" s="1478"/>
    </row>
    <row r="15441" spans="1:8">
      <c r="A15441" s="1383"/>
      <c r="E15441" s="1478"/>
      <c r="H15441" s="1478"/>
    </row>
    <row r="15442" spans="1:8">
      <c r="A15442" s="1383"/>
      <c r="E15442" s="1478"/>
      <c r="H15442" s="1478"/>
    </row>
    <row r="15443" spans="1:8">
      <c r="A15443" s="1383"/>
      <c r="E15443" s="1478"/>
      <c r="H15443" s="1478"/>
    </row>
    <row r="15444" spans="1:8">
      <c r="A15444" s="1383"/>
      <c r="E15444" s="1478"/>
      <c r="H15444" s="1478"/>
    </row>
    <row r="15445" spans="1:8">
      <c r="A15445" s="1383"/>
      <c r="E15445" s="1478"/>
      <c r="H15445" s="1478"/>
    </row>
    <row r="15446" spans="1:8">
      <c r="A15446" s="1383"/>
      <c r="E15446" s="1478"/>
      <c r="H15446" s="1478"/>
    </row>
    <row r="15447" spans="1:8">
      <c r="A15447" s="1383"/>
      <c r="E15447" s="1478"/>
      <c r="H15447" s="1478"/>
    </row>
    <row r="15448" spans="1:8">
      <c r="A15448" s="1383"/>
      <c r="E15448" s="1478"/>
      <c r="H15448" s="1478"/>
    </row>
    <row r="15449" spans="1:8">
      <c r="A15449" s="1383"/>
      <c r="E15449" s="1478"/>
      <c r="H15449" s="1478"/>
    </row>
    <row r="15450" spans="1:8">
      <c r="A15450" s="1383"/>
      <c r="E15450" s="1478"/>
      <c r="H15450" s="1478"/>
    </row>
    <row r="15451" spans="1:8">
      <c r="A15451" s="1383"/>
      <c r="E15451" s="1478"/>
      <c r="H15451" s="1478"/>
    </row>
    <row r="15452" spans="1:8">
      <c r="A15452" s="1383"/>
      <c r="E15452" s="1478"/>
      <c r="H15452" s="1478"/>
    </row>
    <row r="15453" spans="1:8">
      <c r="A15453" s="1383"/>
      <c r="E15453" s="1478"/>
      <c r="H15453" s="1478"/>
    </row>
    <row r="15454" spans="1:8">
      <c r="A15454" s="1383"/>
      <c r="E15454" s="1478"/>
      <c r="H15454" s="1478"/>
    </row>
    <row r="15455" spans="1:8">
      <c r="A15455" s="1383"/>
      <c r="E15455" s="1478"/>
      <c r="H15455" s="1478"/>
    </row>
    <row r="15456" spans="1:8">
      <c r="A15456" s="1383"/>
      <c r="E15456" s="1478"/>
      <c r="H15456" s="1478"/>
    </row>
    <row r="15457" spans="1:8">
      <c r="A15457" s="1383"/>
      <c r="E15457" s="1478"/>
      <c r="H15457" s="1478"/>
    </row>
    <row r="15458" spans="1:8">
      <c r="A15458" s="1383"/>
      <c r="E15458" s="1478"/>
      <c r="H15458" s="1478"/>
    </row>
    <row r="15459" spans="1:8">
      <c r="A15459" s="1383"/>
      <c r="E15459" s="1478"/>
      <c r="H15459" s="1478"/>
    </row>
    <row r="15460" spans="1:8">
      <c r="A15460" s="1383"/>
      <c r="E15460" s="1478"/>
      <c r="H15460" s="1478"/>
    </row>
    <row r="15461" spans="1:8">
      <c r="A15461" s="1383"/>
      <c r="E15461" s="1478"/>
      <c r="H15461" s="1478"/>
    </row>
    <row r="15462" spans="1:8">
      <c r="A15462" s="1383"/>
      <c r="E15462" s="1478"/>
      <c r="H15462" s="1478"/>
    </row>
    <row r="15463" spans="1:8">
      <c r="A15463" s="1383"/>
      <c r="E15463" s="1478"/>
      <c r="H15463" s="1478"/>
    </row>
    <row r="15464" spans="1:8">
      <c r="A15464" s="1383"/>
      <c r="E15464" s="1478"/>
      <c r="H15464" s="1478"/>
    </row>
    <row r="15465" spans="1:8">
      <c r="A15465" s="1383"/>
      <c r="E15465" s="1478"/>
      <c r="H15465" s="1478"/>
    </row>
    <row r="15466" spans="1:8">
      <c r="A15466" s="1383"/>
      <c r="E15466" s="1478"/>
      <c r="H15466" s="1478"/>
    </row>
    <row r="15467" spans="1:8">
      <c r="A15467" s="1383"/>
      <c r="E15467" s="1478"/>
      <c r="H15467" s="1478"/>
    </row>
    <row r="15468" spans="1:8">
      <c r="A15468" s="1383"/>
      <c r="E15468" s="1478"/>
      <c r="H15468" s="1478"/>
    </row>
    <row r="15469" spans="1:8">
      <c r="A15469" s="1383"/>
      <c r="E15469" s="1478"/>
      <c r="H15469" s="1478"/>
    </row>
    <row r="15470" spans="1:8">
      <c r="A15470" s="1383"/>
      <c r="E15470" s="1478"/>
      <c r="H15470" s="1478"/>
    </row>
    <row r="15471" spans="1:8">
      <c r="A15471" s="1383"/>
      <c r="E15471" s="1478"/>
      <c r="H15471" s="1478"/>
    </row>
    <row r="15472" spans="1:8">
      <c r="A15472" s="1383"/>
      <c r="E15472" s="1478"/>
      <c r="H15472" s="1478"/>
    </row>
    <row r="15473" spans="1:8">
      <c r="A15473" s="1383"/>
      <c r="E15473" s="1478"/>
      <c r="H15473" s="1478"/>
    </row>
    <row r="15474" spans="1:8">
      <c r="A15474" s="1383"/>
      <c r="E15474" s="1478"/>
      <c r="H15474" s="1478"/>
    </row>
    <row r="15475" spans="1:8">
      <c r="A15475" s="1383"/>
      <c r="E15475" s="1478"/>
      <c r="H15475" s="1478"/>
    </row>
    <row r="15476" spans="1:8">
      <c r="A15476" s="1383"/>
      <c r="E15476" s="1478"/>
      <c r="H15476" s="1478"/>
    </row>
    <row r="15477" spans="1:8">
      <c r="A15477" s="1383"/>
      <c r="E15477" s="1478"/>
      <c r="H15477" s="1478"/>
    </row>
    <row r="15478" spans="1:8">
      <c r="A15478" s="1383"/>
      <c r="E15478" s="1478"/>
      <c r="H15478" s="1478"/>
    </row>
    <row r="15479" spans="1:8">
      <c r="A15479" s="1383"/>
      <c r="E15479" s="1478"/>
      <c r="H15479" s="1478"/>
    </row>
    <row r="15480" spans="1:8">
      <c r="A15480" s="1383"/>
      <c r="E15480" s="1478"/>
      <c r="H15480" s="1478"/>
    </row>
    <row r="15481" spans="1:8">
      <c r="A15481" s="1383"/>
      <c r="E15481" s="1478"/>
      <c r="H15481" s="1478"/>
    </row>
    <row r="15482" spans="1:8">
      <c r="A15482" s="1383"/>
      <c r="E15482" s="1478"/>
      <c r="H15482" s="1478"/>
    </row>
    <row r="15483" spans="1:8">
      <c r="A15483" s="1383"/>
      <c r="E15483" s="1478"/>
      <c r="H15483" s="1478"/>
    </row>
    <row r="15484" spans="1:8">
      <c r="A15484" s="1383"/>
      <c r="E15484" s="1478"/>
      <c r="H15484" s="1478"/>
    </row>
    <row r="15485" spans="1:8">
      <c r="A15485" s="1383"/>
      <c r="E15485" s="1478"/>
      <c r="H15485" s="1478"/>
    </row>
    <row r="15486" spans="1:8">
      <c r="A15486" s="1383"/>
      <c r="E15486" s="1478"/>
      <c r="H15486" s="1478"/>
    </row>
    <row r="15487" spans="1:8">
      <c r="A15487" s="1383"/>
      <c r="E15487" s="1478"/>
      <c r="H15487" s="1478"/>
    </row>
    <row r="15488" spans="1:8">
      <c r="A15488" s="1383"/>
      <c r="E15488" s="1478"/>
      <c r="H15488" s="1478"/>
    </row>
    <row r="15489" spans="1:8">
      <c r="A15489" s="1383"/>
      <c r="E15489" s="1478"/>
      <c r="H15489" s="1478"/>
    </row>
    <row r="15490" spans="1:8">
      <c r="A15490" s="1383"/>
      <c r="E15490" s="1478"/>
      <c r="H15490" s="1478"/>
    </row>
    <row r="15491" spans="1:8">
      <c r="A15491" s="1383"/>
      <c r="E15491" s="1478"/>
      <c r="H15491" s="1478"/>
    </row>
    <row r="15492" spans="1:8">
      <c r="A15492" s="1383"/>
      <c r="E15492" s="1478"/>
      <c r="H15492" s="1478"/>
    </row>
    <row r="15493" spans="1:8">
      <c r="A15493" s="1383"/>
      <c r="E15493" s="1478"/>
      <c r="H15493" s="1478"/>
    </row>
    <row r="15494" spans="1:8">
      <c r="A15494" s="1383"/>
      <c r="E15494" s="1478"/>
      <c r="H15494" s="1478"/>
    </row>
    <row r="15495" spans="1:8">
      <c r="A15495" s="1383"/>
      <c r="E15495" s="1478"/>
      <c r="H15495" s="1478"/>
    </row>
    <row r="15496" spans="1:8">
      <c r="A15496" s="1383"/>
      <c r="E15496" s="1478"/>
      <c r="H15496" s="1478"/>
    </row>
    <row r="15497" spans="1:8">
      <c r="A15497" s="1383"/>
      <c r="E15497" s="1478"/>
      <c r="H15497" s="1478"/>
    </row>
    <row r="15498" spans="1:8">
      <c r="A15498" s="1383"/>
      <c r="E15498" s="1478"/>
      <c r="H15498" s="1478"/>
    </row>
    <row r="15499" spans="1:8">
      <c r="A15499" s="1383"/>
      <c r="E15499" s="1478"/>
      <c r="H15499" s="1478"/>
    </row>
    <row r="15500" spans="1:8">
      <c r="A15500" s="1383"/>
      <c r="E15500" s="1478"/>
      <c r="H15500" s="1478"/>
    </row>
    <row r="15501" spans="1:8">
      <c r="A15501" s="1383"/>
      <c r="E15501" s="1478"/>
      <c r="H15501" s="1478"/>
    </row>
    <row r="15502" spans="1:8">
      <c r="A15502" s="1383"/>
      <c r="E15502" s="1478"/>
      <c r="H15502" s="1478"/>
    </row>
    <row r="15503" spans="1:8">
      <c r="A15503" s="1383"/>
      <c r="E15503" s="1478"/>
      <c r="H15503" s="1478"/>
    </row>
    <row r="15504" spans="1:8">
      <c r="A15504" s="1383"/>
      <c r="E15504" s="1478"/>
      <c r="H15504" s="1478"/>
    </row>
    <row r="15505" spans="1:8">
      <c r="A15505" s="1383"/>
      <c r="E15505" s="1478"/>
      <c r="H15505" s="1478"/>
    </row>
    <row r="15506" spans="1:8">
      <c r="A15506" s="1383"/>
      <c r="E15506" s="1478"/>
      <c r="H15506" s="1478"/>
    </row>
    <row r="15507" spans="1:8">
      <c r="A15507" s="1383"/>
      <c r="E15507" s="1478"/>
      <c r="H15507" s="1478"/>
    </row>
    <row r="15508" spans="1:8">
      <c r="A15508" s="1383"/>
      <c r="E15508" s="1478"/>
      <c r="H15508" s="1478"/>
    </row>
    <row r="15509" spans="1:8">
      <c r="A15509" s="1383"/>
      <c r="E15509" s="1478"/>
      <c r="H15509" s="1478"/>
    </row>
    <row r="15510" spans="1:8">
      <c r="A15510" s="1383"/>
      <c r="E15510" s="1478"/>
      <c r="H15510" s="1478"/>
    </row>
    <row r="15511" spans="1:8">
      <c r="A15511" s="1383"/>
      <c r="E15511" s="1478"/>
      <c r="H15511" s="1478"/>
    </row>
    <row r="15512" spans="1:8">
      <c r="A15512" s="1383"/>
      <c r="E15512" s="1478"/>
      <c r="H15512" s="1478"/>
    </row>
    <row r="15513" spans="1:8">
      <c r="A15513" s="1383"/>
      <c r="E15513" s="1478"/>
      <c r="H15513" s="1478"/>
    </row>
    <row r="15514" spans="1:8">
      <c r="A15514" s="1383"/>
      <c r="E15514" s="1478"/>
      <c r="H15514" s="1478"/>
    </row>
    <row r="15515" spans="1:8">
      <c r="A15515" s="1383"/>
      <c r="E15515" s="1478"/>
      <c r="H15515" s="1478"/>
    </row>
    <row r="15516" spans="1:8">
      <c r="A15516" s="1383"/>
      <c r="E15516" s="1478"/>
      <c r="H15516" s="1478"/>
    </row>
    <row r="15517" spans="1:8">
      <c r="A15517" s="1383"/>
      <c r="E15517" s="1478"/>
      <c r="H15517" s="1478"/>
    </row>
    <row r="15518" spans="1:8">
      <c r="A15518" s="1383"/>
      <c r="E15518" s="1478"/>
      <c r="H15518" s="1478"/>
    </row>
    <row r="15519" spans="1:8">
      <c r="A15519" s="1383"/>
      <c r="E15519" s="1478"/>
      <c r="H15519" s="1478"/>
    </row>
    <row r="15520" spans="1:8">
      <c r="A15520" s="1383"/>
      <c r="E15520" s="1478"/>
      <c r="H15520" s="1478"/>
    </row>
    <row r="15521" spans="1:8">
      <c r="A15521" s="1383"/>
      <c r="E15521" s="1478"/>
      <c r="H15521" s="1478"/>
    </row>
    <row r="15522" spans="1:8">
      <c r="A15522" s="1383"/>
      <c r="E15522" s="1478"/>
      <c r="H15522" s="1478"/>
    </row>
    <row r="15523" spans="1:8">
      <c r="A15523" s="1383"/>
      <c r="E15523" s="1478"/>
      <c r="H15523" s="1478"/>
    </row>
    <row r="15524" spans="1:8">
      <c r="A15524" s="1383"/>
      <c r="E15524" s="1478"/>
      <c r="H15524" s="1478"/>
    </row>
    <row r="15525" spans="1:8">
      <c r="A15525" s="1383"/>
      <c r="E15525" s="1478"/>
      <c r="H15525" s="1478"/>
    </row>
    <row r="15526" spans="1:8">
      <c r="A15526" s="1383"/>
      <c r="E15526" s="1478"/>
      <c r="H15526" s="1478"/>
    </row>
    <row r="15527" spans="1:8">
      <c r="A15527" s="1383"/>
      <c r="E15527" s="1478"/>
      <c r="H15527" s="1478"/>
    </row>
    <row r="15528" spans="1:8">
      <c r="A15528" s="1383"/>
      <c r="E15528" s="1478"/>
      <c r="H15528" s="1478"/>
    </row>
    <row r="15529" spans="1:8">
      <c r="A15529" s="1383"/>
      <c r="E15529" s="1478"/>
      <c r="H15529" s="1478"/>
    </row>
    <row r="15530" spans="1:8">
      <c r="A15530" s="1383"/>
      <c r="E15530" s="1478"/>
      <c r="H15530" s="1478"/>
    </row>
    <row r="15531" spans="1:8">
      <c r="A15531" s="1383"/>
      <c r="E15531" s="1478"/>
      <c r="H15531" s="1478"/>
    </row>
    <row r="15532" spans="1:8">
      <c r="A15532" s="1383"/>
      <c r="E15532" s="1478"/>
      <c r="H15532" s="1478"/>
    </row>
    <row r="15533" spans="1:8">
      <c r="A15533" s="1383"/>
      <c r="E15533" s="1478"/>
      <c r="H15533" s="1478"/>
    </row>
    <row r="15534" spans="1:8">
      <c r="A15534" s="1383"/>
      <c r="E15534" s="1478"/>
      <c r="H15534" s="1478"/>
    </row>
    <row r="15535" spans="1:8">
      <c r="A15535" s="1383"/>
      <c r="E15535" s="1478"/>
      <c r="H15535" s="1478"/>
    </row>
    <row r="15536" spans="1:8">
      <c r="A15536" s="1383"/>
      <c r="E15536" s="1478"/>
      <c r="H15536" s="1478"/>
    </row>
    <row r="15537" spans="1:8">
      <c r="A15537" s="1383"/>
      <c r="E15537" s="1478"/>
      <c r="H15537" s="1478"/>
    </row>
    <row r="15538" spans="1:8">
      <c r="A15538" s="1383"/>
      <c r="E15538" s="1478"/>
      <c r="H15538" s="1478"/>
    </row>
    <row r="15539" spans="1:8">
      <c r="A15539" s="1383"/>
      <c r="E15539" s="1478"/>
      <c r="H15539" s="1478"/>
    </row>
    <row r="15540" spans="1:8">
      <c r="A15540" s="1383"/>
      <c r="E15540" s="1478"/>
      <c r="H15540" s="1478"/>
    </row>
    <row r="15541" spans="1:8">
      <c r="A15541" s="1383"/>
      <c r="E15541" s="1478"/>
      <c r="H15541" s="1478"/>
    </row>
    <row r="15542" spans="1:8">
      <c r="A15542" s="1383"/>
      <c r="E15542" s="1478"/>
      <c r="H15542" s="1478"/>
    </row>
    <row r="15543" spans="1:8">
      <c r="A15543" s="1383"/>
      <c r="E15543" s="1478"/>
      <c r="H15543" s="1478"/>
    </row>
    <row r="15544" spans="1:8">
      <c r="A15544" s="1383"/>
      <c r="E15544" s="1478"/>
      <c r="H15544" s="1478"/>
    </row>
    <row r="15545" spans="1:8">
      <c r="A15545" s="1383"/>
      <c r="E15545" s="1478"/>
      <c r="H15545" s="1478"/>
    </row>
    <row r="15546" spans="1:8">
      <c r="A15546" s="1383"/>
      <c r="E15546" s="1478"/>
      <c r="H15546" s="1478"/>
    </row>
    <row r="15547" spans="1:8">
      <c r="A15547" s="1383"/>
      <c r="E15547" s="1478"/>
      <c r="H15547" s="1478"/>
    </row>
    <row r="15548" spans="1:8">
      <c r="A15548" s="1383"/>
      <c r="E15548" s="1478"/>
      <c r="H15548" s="1478"/>
    </row>
    <row r="15549" spans="1:8">
      <c r="A15549" s="1383"/>
      <c r="E15549" s="1478"/>
      <c r="H15549" s="1478"/>
    </row>
    <row r="15550" spans="1:8">
      <c r="A15550" s="1383"/>
      <c r="E15550" s="1478"/>
      <c r="H15550" s="1478"/>
    </row>
    <row r="15551" spans="1:8">
      <c r="A15551" s="1383"/>
      <c r="E15551" s="1478"/>
      <c r="H15551" s="1478"/>
    </row>
    <row r="15552" spans="1:8">
      <c r="A15552" s="1383"/>
      <c r="E15552" s="1478"/>
      <c r="H15552" s="1478"/>
    </row>
    <row r="15553" spans="1:8">
      <c r="A15553" s="1383"/>
      <c r="E15553" s="1478"/>
      <c r="H15553" s="1478"/>
    </row>
    <row r="15554" spans="1:8">
      <c r="A15554" s="1383"/>
      <c r="E15554" s="1478"/>
      <c r="H15554" s="1478"/>
    </row>
    <row r="15555" spans="1:8">
      <c r="A15555" s="1383"/>
      <c r="E15555" s="1478"/>
      <c r="H15555" s="1478"/>
    </row>
    <row r="15556" spans="1:8">
      <c r="A15556" s="1383"/>
      <c r="E15556" s="1478"/>
      <c r="H15556" s="1478"/>
    </row>
    <row r="15557" spans="1:8">
      <c r="A15557" s="1383"/>
      <c r="E15557" s="1478"/>
      <c r="H15557" s="1478"/>
    </row>
    <row r="15558" spans="1:8">
      <c r="A15558" s="1383"/>
      <c r="E15558" s="1478"/>
      <c r="H15558" s="1478"/>
    </row>
    <row r="15559" spans="1:8">
      <c r="A15559" s="1383"/>
      <c r="E15559" s="1478"/>
      <c r="H15559" s="1478"/>
    </row>
    <row r="15560" spans="1:8">
      <c r="A15560" s="1383"/>
      <c r="E15560" s="1478"/>
      <c r="H15560" s="1478"/>
    </row>
    <row r="15561" spans="1:8">
      <c r="A15561" s="1383"/>
      <c r="E15561" s="1478"/>
      <c r="H15561" s="1478"/>
    </row>
    <row r="15562" spans="1:8">
      <c r="A15562" s="1383"/>
      <c r="E15562" s="1478"/>
      <c r="H15562" s="1478"/>
    </row>
    <row r="15563" spans="1:8">
      <c r="A15563" s="1383"/>
      <c r="E15563" s="1478"/>
      <c r="H15563" s="1478"/>
    </row>
    <row r="15564" spans="1:8">
      <c r="A15564" s="1383"/>
      <c r="E15564" s="1478"/>
      <c r="H15564" s="1478"/>
    </row>
    <row r="15565" spans="1:8">
      <c r="A15565" s="1383"/>
      <c r="E15565" s="1478"/>
      <c r="H15565" s="1478"/>
    </row>
    <row r="15566" spans="1:8">
      <c r="A15566" s="1383"/>
      <c r="E15566" s="1478"/>
      <c r="H15566" s="1478"/>
    </row>
    <row r="15567" spans="1:8">
      <c r="A15567" s="1383"/>
      <c r="E15567" s="1478"/>
      <c r="H15567" s="1478"/>
    </row>
    <row r="15568" spans="1:8">
      <c r="A15568" s="1383"/>
      <c r="E15568" s="1478"/>
      <c r="H15568" s="1478"/>
    </row>
    <row r="15569" spans="1:8">
      <c r="A15569" s="1383"/>
      <c r="E15569" s="1478"/>
      <c r="H15569" s="1478"/>
    </row>
    <row r="15570" spans="1:8">
      <c r="A15570" s="1383"/>
      <c r="E15570" s="1478"/>
      <c r="H15570" s="1478"/>
    </row>
    <row r="15571" spans="1:8">
      <c r="A15571" s="1383"/>
      <c r="E15571" s="1478"/>
      <c r="H15571" s="1478"/>
    </row>
    <row r="15572" spans="1:8">
      <c r="A15572" s="1383"/>
      <c r="E15572" s="1478"/>
      <c r="H15572" s="1478"/>
    </row>
    <row r="15573" spans="1:8">
      <c r="A15573" s="1383"/>
      <c r="E15573" s="1478"/>
      <c r="H15573" s="1478"/>
    </row>
    <row r="15574" spans="1:8">
      <c r="A15574" s="1383"/>
      <c r="E15574" s="1478"/>
      <c r="H15574" s="1478"/>
    </row>
    <row r="15575" spans="1:8">
      <c r="A15575" s="1383"/>
      <c r="E15575" s="1478"/>
      <c r="H15575" s="1478"/>
    </row>
    <row r="15576" spans="1:8">
      <c r="A15576" s="1383"/>
      <c r="E15576" s="1478"/>
      <c r="H15576" s="1478"/>
    </row>
    <row r="15577" spans="1:8">
      <c r="A15577" s="1383"/>
      <c r="E15577" s="1478"/>
      <c r="H15577" s="1478"/>
    </row>
    <row r="15578" spans="1:8">
      <c r="A15578" s="1383"/>
      <c r="E15578" s="1478"/>
      <c r="H15578" s="1478"/>
    </row>
    <row r="15579" spans="1:8">
      <c r="A15579" s="1383"/>
      <c r="E15579" s="1478"/>
      <c r="H15579" s="1478"/>
    </row>
    <row r="15580" spans="1:8">
      <c r="A15580" s="1383"/>
      <c r="E15580" s="1478"/>
      <c r="H15580" s="1478"/>
    </row>
    <row r="15581" spans="1:8">
      <c r="A15581" s="1383"/>
      <c r="E15581" s="1478"/>
      <c r="H15581" s="1478"/>
    </row>
    <row r="15582" spans="1:8">
      <c r="A15582" s="1383"/>
      <c r="E15582" s="1478"/>
      <c r="H15582" s="1478"/>
    </row>
    <row r="15583" spans="1:8">
      <c r="A15583" s="1383"/>
      <c r="E15583" s="1478"/>
      <c r="H15583" s="1478"/>
    </row>
    <row r="15584" spans="1:8">
      <c r="A15584" s="1383"/>
      <c r="E15584" s="1478"/>
      <c r="H15584" s="1478"/>
    </row>
    <row r="15585" spans="1:8">
      <c r="A15585" s="1383"/>
      <c r="E15585" s="1478"/>
      <c r="H15585" s="1478"/>
    </row>
    <row r="15586" spans="1:8">
      <c r="A15586" s="1383"/>
      <c r="E15586" s="1478"/>
      <c r="H15586" s="1478"/>
    </row>
    <row r="15587" spans="1:8">
      <c r="A15587" s="1383"/>
      <c r="E15587" s="1478"/>
      <c r="H15587" s="1478"/>
    </row>
    <row r="15588" spans="1:8">
      <c r="A15588" s="1383"/>
      <c r="E15588" s="1478"/>
      <c r="H15588" s="1478"/>
    </row>
    <row r="15589" spans="1:8">
      <c r="A15589" s="1383"/>
      <c r="E15589" s="1478"/>
      <c r="H15589" s="1478"/>
    </row>
    <row r="15590" spans="1:8">
      <c r="A15590" s="1383"/>
      <c r="E15590" s="1478"/>
      <c r="H15590" s="1478"/>
    </row>
    <row r="15591" spans="1:8">
      <c r="A15591" s="1383"/>
      <c r="E15591" s="1478"/>
      <c r="H15591" s="1478"/>
    </row>
    <row r="15592" spans="1:8">
      <c r="A15592" s="1383"/>
      <c r="E15592" s="1478"/>
      <c r="H15592" s="1478"/>
    </row>
    <row r="15593" spans="1:8">
      <c r="A15593" s="1383"/>
      <c r="E15593" s="1478"/>
      <c r="H15593" s="1478"/>
    </row>
    <row r="15594" spans="1:8">
      <c r="A15594" s="1383"/>
      <c r="E15594" s="1478"/>
      <c r="H15594" s="1478"/>
    </row>
    <row r="15595" spans="1:8">
      <c r="A15595" s="1383"/>
      <c r="E15595" s="1478"/>
      <c r="H15595" s="1478"/>
    </row>
    <row r="15596" spans="1:8">
      <c r="A15596" s="1383"/>
      <c r="E15596" s="1478"/>
      <c r="H15596" s="1478"/>
    </row>
    <row r="15597" spans="1:8">
      <c r="A15597" s="1383"/>
      <c r="E15597" s="1478"/>
      <c r="H15597" s="1478"/>
    </row>
    <row r="15598" spans="1:8">
      <c r="A15598" s="1383"/>
      <c r="E15598" s="1478"/>
      <c r="H15598" s="1478"/>
    </row>
    <row r="15599" spans="1:8">
      <c r="A15599" s="1383"/>
      <c r="E15599" s="1478"/>
      <c r="H15599" s="1478"/>
    </row>
    <row r="15600" spans="1:8">
      <c r="A15600" s="1383"/>
      <c r="E15600" s="1478"/>
      <c r="H15600" s="1478"/>
    </row>
    <row r="15601" spans="1:8">
      <c r="A15601" s="1383"/>
      <c r="E15601" s="1478"/>
      <c r="H15601" s="1478"/>
    </row>
    <row r="15602" spans="1:8">
      <c r="A15602" s="1383"/>
      <c r="E15602" s="1478"/>
      <c r="H15602" s="1478"/>
    </row>
    <row r="15603" spans="1:8">
      <c r="A15603" s="1383"/>
      <c r="E15603" s="1478"/>
      <c r="H15603" s="1478"/>
    </row>
    <row r="15604" spans="1:8">
      <c r="A15604" s="1383"/>
      <c r="E15604" s="1478"/>
      <c r="H15604" s="1478"/>
    </row>
    <row r="15605" spans="1:8">
      <c r="A15605" s="1383"/>
      <c r="E15605" s="1478"/>
      <c r="H15605" s="1478"/>
    </row>
    <row r="15606" spans="1:8">
      <c r="A15606" s="1383"/>
      <c r="E15606" s="1478"/>
      <c r="H15606" s="1478"/>
    </row>
    <row r="15607" spans="1:8">
      <c r="A15607" s="1383"/>
      <c r="E15607" s="1478"/>
      <c r="H15607" s="1478"/>
    </row>
    <row r="15608" spans="1:8">
      <c r="A15608" s="1383"/>
      <c r="E15608" s="1478"/>
      <c r="H15608" s="1478"/>
    </row>
    <row r="15609" spans="1:8">
      <c r="A15609" s="1383"/>
      <c r="E15609" s="1478"/>
      <c r="H15609" s="1478"/>
    </row>
    <row r="15610" spans="1:8">
      <c r="A15610" s="1383"/>
      <c r="E15610" s="1478"/>
      <c r="H15610" s="1478"/>
    </row>
    <row r="15611" spans="1:8">
      <c r="A15611" s="1383"/>
      <c r="E15611" s="1478"/>
      <c r="H15611" s="1478"/>
    </row>
    <row r="15612" spans="1:8">
      <c r="A15612" s="1383"/>
      <c r="E15612" s="1478"/>
      <c r="H15612" s="1478"/>
    </row>
    <row r="15613" spans="1:8">
      <c r="A15613" s="1383"/>
      <c r="E15613" s="1478"/>
      <c r="H15613" s="1478"/>
    </row>
    <row r="15614" spans="1:8">
      <c r="A15614" s="1383"/>
      <c r="E15614" s="1478"/>
      <c r="H15614" s="1478"/>
    </row>
    <row r="15615" spans="1:8">
      <c r="A15615" s="1383"/>
      <c r="E15615" s="1478"/>
      <c r="H15615" s="1478"/>
    </row>
    <row r="15616" spans="1:8">
      <c r="A15616" s="1383"/>
      <c r="E15616" s="1478"/>
      <c r="H15616" s="1478"/>
    </row>
    <row r="15617" spans="1:8">
      <c r="A15617" s="1383"/>
      <c r="E15617" s="1478"/>
      <c r="H15617" s="1478"/>
    </row>
    <row r="15618" spans="1:8">
      <c r="A15618" s="1383"/>
      <c r="E15618" s="1478"/>
      <c r="H15618" s="1478"/>
    </row>
    <row r="15619" spans="1:8">
      <c r="A15619" s="1383"/>
      <c r="E15619" s="1478"/>
      <c r="H15619" s="1478"/>
    </row>
    <row r="15620" spans="1:8">
      <c r="A15620" s="1383"/>
      <c r="E15620" s="1478"/>
      <c r="H15620" s="1478"/>
    </row>
    <row r="15621" spans="1:8">
      <c r="A15621" s="1383"/>
      <c r="E15621" s="1478"/>
      <c r="H15621" s="1478"/>
    </row>
    <row r="15622" spans="1:8">
      <c r="A15622" s="1383"/>
      <c r="E15622" s="1478"/>
      <c r="H15622" s="1478"/>
    </row>
    <row r="15623" spans="1:8">
      <c r="A15623" s="1383"/>
      <c r="E15623" s="1478"/>
      <c r="H15623" s="1478"/>
    </row>
    <row r="15624" spans="1:8">
      <c r="A15624" s="1383"/>
      <c r="E15624" s="1478"/>
      <c r="H15624" s="1478"/>
    </row>
    <row r="15625" spans="1:8">
      <c r="A15625" s="1383"/>
      <c r="E15625" s="1478"/>
      <c r="H15625" s="1478"/>
    </row>
    <row r="15626" spans="1:8">
      <c r="A15626" s="1383"/>
      <c r="E15626" s="1478"/>
      <c r="H15626" s="1478"/>
    </row>
    <row r="15627" spans="1:8">
      <c r="A15627" s="1383"/>
      <c r="E15627" s="1478"/>
      <c r="H15627" s="1478"/>
    </row>
    <row r="15628" spans="1:8">
      <c r="A15628" s="1383"/>
      <c r="E15628" s="1478"/>
      <c r="H15628" s="1478"/>
    </row>
    <row r="15629" spans="1:8">
      <c r="A15629" s="1383"/>
      <c r="E15629" s="1478"/>
      <c r="H15629" s="1478"/>
    </row>
    <row r="15630" spans="1:8">
      <c r="A15630" s="1383"/>
      <c r="E15630" s="1478"/>
      <c r="H15630" s="1478"/>
    </row>
    <row r="15631" spans="1:8">
      <c r="A15631" s="1383"/>
      <c r="E15631" s="1478"/>
      <c r="H15631" s="1478"/>
    </row>
    <row r="15632" spans="1:8">
      <c r="A15632" s="1383"/>
      <c r="E15632" s="1478"/>
      <c r="H15632" s="1478"/>
    </row>
    <row r="15633" spans="1:8">
      <c r="A15633" s="1383"/>
      <c r="E15633" s="1478"/>
      <c r="H15633" s="1478"/>
    </row>
    <row r="15634" spans="1:8">
      <c r="A15634" s="1383"/>
      <c r="E15634" s="1478"/>
      <c r="H15634" s="1478"/>
    </row>
    <row r="15635" spans="1:8">
      <c r="A15635" s="1383"/>
      <c r="E15635" s="1478"/>
      <c r="H15635" s="1478"/>
    </row>
    <row r="15636" spans="1:8">
      <c r="A15636" s="1383"/>
      <c r="E15636" s="1478"/>
      <c r="H15636" s="1478"/>
    </row>
    <row r="15637" spans="1:8">
      <c r="A15637" s="1383"/>
      <c r="E15637" s="1478"/>
      <c r="H15637" s="1478"/>
    </row>
    <row r="15638" spans="1:8">
      <c r="A15638" s="1383"/>
      <c r="E15638" s="1478"/>
      <c r="H15638" s="1478"/>
    </row>
    <row r="15639" spans="1:8">
      <c r="A15639" s="1383"/>
      <c r="E15639" s="1478"/>
      <c r="H15639" s="1478"/>
    </row>
    <row r="15640" spans="1:8">
      <c r="A15640" s="1383"/>
      <c r="E15640" s="1478"/>
      <c r="H15640" s="1478"/>
    </row>
    <row r="15641" spans="1:8">
      <c r="A15641" s="1383"/>
      <c r="E15641" s="1478"/>
      <c r="H15641" s="1478"/>
    </row>
    <row r="15642" spans="1:8">
      <c r="A15642" s="1383"/>
      <c r="E15642" s="1478"/>
      <c r="H15642" s="1478"/>
    </row>
    <row r="15643" spans="1:8">
      <c r="A15643" s="1383"/>
      <c r="E15643" s="1478"/>
      <c r="H15643" s="1478"/>
    </row>
    <row r="15644" spans="1:8">
      <c r="A15644" s="1383"/>
      <c r="E15644" s="1478"/>
      <c r="H15644" s="1478"/>
    </row>
    <row r="15645" spans="1:8">
      <c r="A15645" s="1383"/>
      <c r="E15645" s="1478"/>
      <c r="H15645" s="1478"/>
    </row>
    <row r="15646" spans="1:8">
      <c r="A15646" s="1383"/>
      <c r="E15646" s="1478"/>
      <c r="H15646" s="1478"/>
    </row>
    <row r="15647" spans="1:8">
      <c r="A15647" s="1383"/>
      <c r="E15647" s="1478"/>
      <c r="H15647" s="1478"/>
    </row>
    <row r="15648" spans="1:8">
      <c r="A15648" s="1383"/>
      <c r="E15648" s="1478"/>
      <c r="H15648" s="1478"/>
    </row>
    <row r="15649" spans="1:8">
      <c r="A15649" s="1383"/>
      <c r="E15649" s="1478"/>
      <c r="H15649" s="1478"/>
    </row>
    <row r="15650" spans="1:8">
      <c r="A15650" s="1383"/>
      <c r="E15650" s="1478"/>
      <c r="H15650" s="1478"/>
    </row>
    <row r="15651" spans="1:8">
      <c r="A15651" s="1383"/>
      <c r="E15651" s="1478"/>
      <c r="H15651" s="1478"/>
    </row>
    <row r="15652" spans="1:8">
      <c r="A15652" s="1383"/>
      <c r="E15652" s="1478"/>
      <c r="H15652" s="1478"/>
    </row>
    <row r="15653" spans="1:8">
      <c r="A15653" s="1383"/>
      <c r="E15653" s="1478"/>
      <c r="H15653" s="1478"/>
    </row>
    <row r="15654" spans="1:8">
      <c r="A15654" s="1383"/>
      <c r="E15654" s="1478"/>
      <c r="H15654" s="1478"/>
    </row>
    <row r="15655" spans="1:8">
      <c r="A15655" s="1383"/>
      <c r="E15655" s="1478"/>
      <c r="H15655" s="1478"/>
    </row>
    <row r="15656" spans="1:8">
      <c r="A15656" s="1383"/>
      <c r="E15656" s="1478"/>
      <c r="H15656" s="1478"/>
    </row>
    <row r="15657" spans="1:8">
      <c r="A15657" s="1383"/>
      <c r="E15657" s="1478"/>
      <c r="H15657" s="1478"/>
    </row>
    <row r="15658" spans="1:8">
      <c r="A15658" s="1383"/>
      <c r="E15658" s="1478"/>
      <c r="H15658" s="1478"/>
    </row>
    <row r="15659" spans="1:8">
      <c r="A15659" s="1383"/>
      <c r="E15659" s="1478"/>
      <c r="H15659" s="1478"/>
    </row>
    <row r="15660" spans="1:8">
      <c r="A15660" s="1383"/>
      <c r="E15660" s="1478"/>
      <c r="H15660" s="1478"/>
    </row>
    <row r="15661" spans="1:8">
      <c r="A15661" s="1383"/>
      <c r="E15661" s="1478"/>
      <c r="H15661" s="1478"/>
    </row>
    <row r="15662" spans="1:8">
      <c r="A15662" s="1383"/>
      <c r="E15662" s="1478"/>
      <c r="H15662" s="1478"/>
    </row>
    <row r="15663" spans="1:8">
      <c r="A15663" s="1383"/>
      <c r="E15663" s="1478"/>
      <c r="H15663" s="1478"/>
    </row>
    <row r="15664" spans="1:8">
      <c r="A15664" s="1383"/>
      <c r="E15664" s="1478"/>
      <c r="H15664" s="1478"/>
    </row>
    <row r="15665" spans="1:8">
      <c r="A15665" s="1383"/>
      <c r="E15665" s="1478"/>
      <c r="H15665" s="1478"/>
    </row>
    <row r="15666" spans="1:8">
      <c r="A15666" s="1383"/>
      <c r="E15666" s="1478"/>
      <c r="H15666" s="1478"/>
    </row>
    <row r="15667" spans="1:8">
      <c r="A15667" s="1383"/>
      <c r="E15667" s="1478"/>
      <c r="H15667" s="1478"/>
    </row>
    <row r="15668" spans="1:8">
      <c r="A15668" s="1383"/>
      <c r="E15668" s="1478"/>
      <c r="H15668" s="1478"/>
    </row>
    <row r="15669" spans="1:8">
      <c r="A15669" s="1383"/>
      <c r="E15669" s="1478"/>
      <c r="H15669" s="1478"/>
    </row>
    <row r="15670" spans="1:8">
      <c r="A15670" s="1383"/>
      <c r="E15670" s="1478"/>
      <c r="H15670" s="1478"/>
    </row>
    <row r="15671" spans="1:8">
      <c r="A15671" s="1383"/>
      <c r="E15671" s="1478"/>
      <c r="H15671" s="1478"/>
    </row>
    <row r="15672" spans="1:8">
      <c r="A15672" s="1383"/>
      <c r="E15672" s="1478"/>
      <c r="H15672" s="1478"/>
    </row>
    <row r="15673" spans="1:8">
      <c r="A15673" s="1383"/>
      <c r="E15673" s="1478"/>
      <c r="H15673" s="1478"/>
    </row>
    <row r="15674" spans="1:8">
      <c r="A15674" s="1383"/>
      <c r="E15674" s="1478"/>
      <c r="H15674" s="1478"/>
    </row>
    <row r="15675" spans="1:8">
      <c r="A15675" s="1383"/>
      <c r="E15675" s="1478"/>
      <c r="H15675" s="1478"/>
    </row>
    <row r="15676" spans="1:8">
      <c r="A15676" s="1383"/>
      <c r="E15676" s="1478"/>
      <c r="H15676" s="1478"/>
    </row>
    <row r="15677" spans="1:8">
      <c r="A15677" s="1383"/>
      <c r="E15677" s="1478"/>
      <c r="H15677" s="1478"/>
    </row>
    <row r="15678" spans="1:8">
      <c r="A15678" s="1383"/>
      <c r="E15678" s="1478"/>
      <c r="H15678" s="1478"/>
    </row>
    <row r="15679" spans="1:8">
      <c r="A15679" s="1383"/>
      <c r="E15679" s="1478"/>
      <c r="H15679" s="1478"/>
    </row>
    <row r="15680" spans="1:8">
      <c r="A15680" s="1383"/>
      <c r="E15680" s="1478"/>
      <c r="H15680" s="1478"/>
    </row>
    <row r="15681" spans="1:8">
      <c r="A15681" s="1383"/>
      <c r="E15681" s="1478"/>
      <c r="H15681" s="1478"/>
    </row>
    <row r="15682" spans="1:8">
      <c r="A15682" s="1383"/>
      <c r="E15682" s="1478"/>
      <c r="H15682" s="1478"/>
    </row>
    <row r="15683" spans="1:8">
      <c r="A15683" s="1383"/>
      <c r="E15683" s="1478"/>
      <c r="H15683" s="1478"/>
    </row>
    <row r="15684" spans="1:8">
      <c r="A15684" s="1383"/>
      <c r="E15684" s="1478"/>
      <c r="H15684" s="1478"/>
    </row>
    <row r="15685" spans="1:8">
      <c r="A15685" s="1383"/>
      <c r="E15685" s="1478"/>
      <c r="H15685" s="1478"/>
    </row>
    <row r="15686" spans="1:8">
      <c r="A15686" s="1383"/>
      <c r="E15686" s="1478"/>
      <c r="H15686" s="1478"/>
    </row>
    <row r="15687" spans="1:8">
      <c r="A15687" s="1383"/>
      <c r="E15687" s="1478"/>
      <c r="H15687" s="1478"/>
    </row>
    <row r="15688" spans="1:8">
      <c r="A15688" s="1383"/>
      <c r="E15688" s="1478"/>
      <c r="H15688" s="1478"/>
    </row>
    <row r="15689" spans="1:8">
      <c r="A15689" s="1383"/>
      <c r="E15689" s="1478"/>
      <c r="H15689" s="1478"/>
    </row>
    <row r="15690" spans="1:8">
      <c r="A15690" s="1383"/>
      <c r="E15690" s="1478"/>
      <c r="H15690" s="1478"/>
    </row>
    <row r="15691" spans="1:8">
      <c r="A15691" s="1383"/>
      <c r="E15691" s="1478"/>
      <c r="H15691" s="1478"/>
    </row>
    <row r="15692" spans="1:8">
      <c r="A15692" s="1383"/>
      <c r="E15692" s="1478"/>
      <c r="H15692" s="1478"/>
    </row>
    <row r="15693" spans="1:8">
      <c r="A15693" s="1383"/>
      <c r="E15693" s="1478"/>
      <c r="H15693" s="1478"/>
    </row>
    <row r="15694" spans="1:8">
      <c r="A15694" s="1383"/>
      <c r="E15694" s="1478"/>
      <c r="H15694" s="1478"/>
    </row>
    <row r="15695" spans="1:8">
      <c r="A15695" s="1383"/>
      <c r="E15695" s="1478"/>
      <c r="H15695" s="1478"/>
    </row>
    <row r="15696" spans="1:8">
      <c r="A15696" s="1383"/>
      <c r="E15696" s="1478"/>
      <c r="H15696" s="1478"/>
    </row>
    <row r="15697" spans="1:8">
      <c r="A15697" s="1383"/>
      <c r="E15697" s="1478"/>
      <c r="H15697" s="1478"/>
    </row>
    <row r="15698" spans="1:8">
      <c r="A15698" s="1383"/>
      <c r="E15698" s="1478"/>
      <c r="H15698" s="1478"/>
    </row>
    <row r="15699" spans="1:8">
      <c r="A15699" s="1383"/>
      <c r="E15699" s="1478"/>
      <c r="H15699" s="1478"/>
    </row>
    <row r="15700" spans="1:8">
      <c r="A15700" s="1383"/>
      <c r="E15700" s="1478"/>
      <c r="H15700" s="1478"/>
    </row>
    <row r="15701" spans="1:8">
      <c r="A15701" s="1383"/>
      <c r="E15701" s="1478"/>
      <c r="H15701" s="1478"/>
    </row>
    <row r="15702" spans="1:8">
      <c r="A15702" s="1383"/>
      <c r="E15702" s="1478"/>
      <c r="H15702" s="1478"/>
    </row>
    <row r="15703" spans="1:8">
      <c r="A15703" s="1383"/>
      <c r="E15703" s="1478"/>
      <c r="H15703" s="1478"/>
    </row>
    <row r="15704" spans="1:8">
      <c r="A15704" s="1383"/>
      <c r="E15704" s="1478"/>
      <c r="H15704" s="1478"/>
    </row>
    <row r="15705" spans="1:8">
      <c r="A15705" s="1383"/>
      <c r="E15705" s="1478"/>
      <c r="H15705" s="1478"/>
    </row>
    <row r="15706" spans="1:8">
      <c r="A15706" s="1383"/>
      <c r="E15706" s="1478"/>
      <c r="H15706" s="1478"/>
    </row>
    <row r="15707" spans="1:8">
      <c r="A15707" s="1383"/>
      <c r="E15707" s="1478"/>
      <c r="H15707" s="1478"/>
    </row>
    <row r="15708" spans="1:8">
      <c r="A15708" s="1383"/>
      <c r="E15708" s="1478"/>
      <c r="H15708" s="1478"/>
    </row>
    <row r="15709" spans="1:8">
      <c r="A15709" s="1383"/>
      <c r="E15709" s="1478"/>
      <c r="H15709" s="1478"/>
    </row>
    <row r="15710" spans="1:8">
      <c r="A15710" s="1383"/>
      <c r="E15710" s="1478"/>
      <c r="H15710" s="1478"/>
    </row>
    <row r="15711" spans="1:8">
      <c r="A15711" s="1383"/>
      <c r="E15711" s="1478"/>
      <c r="H15711" s="1478"/>
    </row>
    <row r="15712" spans="1:8">
      <c r="A15712" s="1383"/>
      <c r="E15712" s="1478"/>
      <c r="H15712" s="1478"/>
    </row>
    <row r="15713" spans="1:8">
      <c r="A15713" s="1383"/>
      <c r="E15713" s="1478"/>
      <c r="H15713" s="1478"/>
    </row>
    <row r="15714" spans="1:8">
      <c r="A15714" s="1383"/>
      <c r="E15714" s="1478"/>
      <c r="H15714" s="1478"/>
    </row>
    <row r="15715" spans="1:8">
      <c r="A15715" s="1383"/>
      <c r="E15715" s="1478"/>
      <c r="H15715" s="1478"/>
    </row>
    <row r="15716" spans="1:8">
      <c r="A15716" s="1383"/>
      <c r="E15716" s="1478"/>
      <c r="H15716" s="1478"/>
    </row>
    <row r="15717" spans="1:8">
      <c r="A15717" s="1383"/>
      <c r="E15717" s="1478"/>
      <c r="H15717" s="1478"/>
    </row>
    <row r="15718" spans="1:8">
      <c r="A15718" s="1383"/>
      <c r="E15718" s="1478"/>
      <c r="H15718" s="1478"/>
    </row>
    <row r="15719" spans="1:8">
      <c r="A15719" s="1383"/>
      <c r="E15719" s="1478"/>
      <c r="H15719" s="1478"/>
    </row>
    <row r="15720" spans="1:8">
      <c r="A15720" s="1383"/>
      <c r="E15720" s="1478"/>
      <c r="H15720" s="1478"/>
    </row>
    <row r="15721" spans="1:8">
      <c r="A15721" s="1383"/>
      <c r="E15721" s="1478"/>
      <c r="H15721" s="1478"/>
    </row>
    <row r="15722" spans="1:8">
      <c r="A15722" s="1383"/>
      <c r="E15722" s="1478"/>
      <c r="H15722" s="1478"/>
    </row>
    <row r="15723" spans="1:8">
      <c r="A15723" s="1383"/>
      <c r="E15723" s="1478"/>
      <c r="H15723" s="1478"/>
    </row>
    <row r="15724" spans="1:8">
      <c r="A15724" s="1383"/>
      <c r="E15724" s="1478"/>
      <c r="H15724" s="1478"/>
    </row>
    <row r="15725" spans="1:8">
      <c r="A15725" s="1383"/>
      <c r="E15725" s="1478"/>
      <c r="H15725" s="1478"/>
    </row>
    <row r="15726" spans="1:8">
      <c r="A15726" s="1383"/>
      <c r="E15726" s="1478"/>
      <c r="H15726" s="1478"/>
    </row>
    <row r="15727" spans="1:8">
      <c r="A15727" s="1383"/>
      <c r="E15727" s="1478"/>
      <c r="H15727" s="1478"/>
    </row>
    <row r="15728" spans="1:8">
      <c r="A15728" s="1383"/>
      <c r="E15728" s="1478"/>
      <c r="H15728" s="1478"/>
    </row>
    <row r="15729" spans="1:8">
      <c r="A15729" s="1383"/>
      <c r="E15729" s="1478"/>
      <c r="H15729" s="1478"/>
    </row>
    <row r="15730" spans="1:8">
      <c r="A15730" s="1383"/>
      <c r="E15730" s="1478"/>
      <c r="H15730" s="1478"/>
    </row>
    <row r="15731" spans="1:8">
      <c r="A15731" s="1383"/>
      <c r="E15731" s="1478"/>
      <c r="H15731" s="1478"/>
    </row>
    <row r="15732" spans="1:8">
      <c r="A15732" s="1383"/>
      <c r="E15732" s="1478"/>
      <c r="H15732" s="1478"/>
    </row>
    <row r="15733" spans="1:8">
      <c r="A15733" s="1383"/>
      <c r="E15733" s="1478"/>
      <c r="H15733" s="1478"/>
    </row>
    <row r="15734" spans="1:8">
      <c r="A15734" s="1383"/>
      <c r="E15734" s="1478"/>
      <c r="H15734" s="1478"/>
    </row>
    <row r="15735" spans="1:8">
      <c r="A15735" s="1383"/>
      <c r="E15735" s="1478"/>
      <c r="H15735" s="1478"/>
    </row>
    <row r="15736" spans="1:8">
      <c r="A15736" s="1383"/>
      <c r="E15736" s="1478"/>
      <c r="H15736" s="1478"/>
    </row>
    <row r="15737" spans="1:8">
      <c r="A15737" s="1383"/>
      <c r="E15737" s="1478"/>
      <c r="H15737" s="1478"/>
    </row>
    <row r="15738" spans="1:8">
      <c r="A15738" s="1383"/>
      <c r="E15738" s="1478"/>
      <c r="H15738" s="1478"/>
    </row>
    <row r="15739" spans="1:8">
      <c r="A15739" s="1383"/>
      <c r="E15739" s="1478"/>
      <c r="H15739" s="1478"/>
    </row>
    <row r="15740" spans="1:8">
      <c r="A15740" s="1383"/>
      <c r="E15740" s="1478"/>
      <c r="H15740" s="1478"/>
    </row>
    <row r="15741" spans="1:8">
      <c r="A15741" s="1383"/>
      <c r="E15741" s="1478"/>
      <c r="H15741" s="1478"/>
    </row>
    <row r="15742" spans="1:8">
      <c r="A15742" s="1383"/>
      <c r="E15742" s="1478"/>
      <c r="H15742" s="1478"/>
    </row>
    <row r="15743" spans="1:8">
      <c r="A15743" s="1383"/>
      <c r="E15743" s="1478"/>
      <c r="H15743" s="1478"/>
    </row>
    <row r="15744" spans="1:8">
      <c r="A15744" s="1383"/>
      <c r="E15744" s="1478"/>
      <c r="H15744" s="1478"/>
    </row>
    <row r="15745" spans="1:8">
      <c r="A15745" s="1383"/>
      <c r="E15745" s="1478"/>
      <c r="H15745" s="1478"/>
    </row>
    <row r="15746" spans="1:8">
      <c r="A15746" s="1383"/>
      <c r="E15746" s="1478"/>
      <c r="H15746" s="1478"/>
    </row>
    <row r="15747" spans="1:8">
      <c r="A15747" s="1383"/>
      <c r="E15747" s="1478"/>
      <c r="H15747" s="1478"/>
    </row>
    <row r="15748" spans="1:8">
      <c r="A15748" s="1383"/>
      <c r="E15748" s="1478"/>
      <c r="H15748" s="1478"/>
    </row>
    <row r="15749" spans="1:8">
      <c r="A15749" s="1383"/>
      <c r="E15749" s="1478"/>
      <c r="H15749" s="1478"/>
    </row>
    <row r="15750" spans="1:8">
      <c r="A15750" s="1383"/>
      <c r="E15750" s="1478"/>
      <c r="H15750" s="1478"/>
    </row>
    <row r="15751" spans="1:8">
      <c r="A15751" s="1383"/>
      <c r="E15751" s="1478"/>
      <c r="H15751" s="1478"/>
    </row>
    <row r="15752" spans="1:8">
      <c r="A15752" s="1383"/>
      <c r="E15752" s="1478"/>
      <c r="H15752" s="1478"/>
    </row>
    <row r="15753" spans="1:8">
      <c r="A15753" s="1383"/>
      <c r="E15753" s="1478"/>
      <c r="H15753" s="1478"/>
    </row>
    <row r="15754" spans="1:8">
      <c r="A15754" s="1383"/>
      <c r="E15754" s="1478"/>
      <c r="H15754" s="1478"/>
    </row>
    <row r="15755" spans="1:8">
      <c r="A15755" s="1383"/>
      <c r="E15755" s="1478"/>
      <c r="H15755" s="1478"/>
    </row>
    <row r="15756" spans="1:8">
      <c r="A15756" s="1383"/>
      <c r="E15756" s="1478"/>
      <c r="H15756" s="1478"/>
    </row>
    <row r="15757" spans="1:8">
      <c r="A15757" s="1383"/>
      <c r="E15757" s="1478"/>
      <c r="H15757" s="1478"/>
    </row>
    <row r="15758" spans="1:8">
      <c r="A15758" s="1383"/>
      <c r="E15758" s="1478"/>
      <c r="H15758" s="1478"/>
    </row>
    <row r="15759" spans="1:8">
      <c r="A15759" s="1383"/>
      <c r="E15759" s="1478"/>
      <c r="H15759" s="1478"/>
    </row>
    <row r="15760" spans="1:8">
      <c r="A15760" s="1383"/>
      <c r="E15760" s="1478"/>
      <c r="H15760" s="1478"/>
    </row>
    <row r="15761" spans="1:8">
      <c r="A15761" s="1383"/>
      <c r="E15761" s="1478"/>
      <c r="H15761" s="1478"/>
    </row>
    <row r="15762" spans="1:8">
      <c r="A15762" s="1383"/>
      <c r="E15762" s="1478"/>
      <c r="H15762" s="1478"/>
    </row>
    <row r="15763" spans="1:8">
      <c r="A15763" s="1383"/>
      <c r="E15763" s="1478"/>
      <c r="H15763" s="1478"/>
    </row>
    <row r="15764" spans="1:8">
      <c r="A15764" s="1383"/>
      <c r="E15764" s="1478"/>
      <c r="H15764" s="1478"/>
    </row>
    <row r="15765" spans="1:8">
      <c r="A15765" s="1383"/>
      <c r="E15765" s="1478"/>
      <c r="H15765" s="1478"/>
    </row>
    <row r="15766" spans="1:8">
      <c r="A15766" s="1383"/>
      <c r="E15766" s="1478"/>
      <c r="H15766" s="1478"/>
    </row>
    <row r="15767" spans="1:8">
      <c r="A15767" s="1383"/>
      <c r="E15767" s="1478"/>
      <c r="H15767" s="1478"/>
    </row>
    <row r="15768" spans="1:8">
      <c r="A15768" s="1383"/>
      <c r="E15768" s="1478"/>
      <c r="H15768" s="1478"/>
    </row>
    <row r="15769" spans="1:8">
      <c r="A15769" s="1383"/>
      <c r="E15769" s="1478"/>
      <c r="H15769" s="1478"/>
    </row>
    <row r="15770" spans="1:8">
      <c r="A15770" s="1383"/>
      <c r="E15770" s="1478"/>
      <c r="H15770" s="1478"/>
    </row>
    <row r="15771" spans="1:8">
      <c r="A15771" s="1383"/>
      <c r="E15771" s="1478"/>
      <c r="H15771" s="1478"/>
    </row>
    <row r="15772" spans="1:8">
      <c r="A15772" s="1383"/>
      <c r="E15772" s="1478"/>
      <c r="H15772" s="1478"/>
    </row>
    <row r="15773" spans="1:8">
      <c r="A15773" s="1383"/>
      <c r="E15773" s="1478"/>
      <c r="H15773" s="1478"/>
    </row>
    <row r="15774" spans="1:8">
      <c r="A15774" s="1383"/>
      <c r="E15774" s="1478"/>
      <c r="H15774" s="1478"/>
    </row>
    <row r="15775" spans="1:8">
      <c r="A15775" s="1383"/>
      <c r="E15775" s="1478"/>
      <c r="H15775" s="1478"/>
    </row>
    <row r="15776" spans="1:8">
      <c r="A15776" s="1383"/>
      <c r="E15776" s="1478"/>
      <c r="H15776" s="1478"/>
    </row>
    <row r="15777" spans="1:8">
      <c r="A15777" s="1383"/>
      <c r="E15777" s="1478"/>
      <c r="H15777" s="1478"/>
    </row>
    <row r="15778" spans="1:8">
      <c r="A15778" s="1383"/>
      <c r="E15778" s="1478"/>
      <c r="H15778" s="1478"/>
    </row>
    <row r="15779" spans="1:8">
      <c r="A15779" s="1383"/>
      <c r="E15779" s="1478"/>
      <c r="H15779" s="1478"/>
    </row>
    <row r="15780" spans="1:8">
      <c r="A15780" s="1383"/>
      <c r="E15780" s="1478"/>
      <c r="H15780" s="1478"/>
    </row>
    <row r="15781" spans="1:8">
      <c r="A15781" s="1383"/>
      <c r="E15781" s="1478"/>
      <c r="H15781" s="1478"/>
    </row>
    <row r="15782" spans="1:8">
      <c r="A15782" s="1383"/>
      <c r="E15782" s="1478"/>
      <c r="H15782" s="1478"/>
    </row>
    <row r="15783" spans="1:8">
      <c r="A15783" s="1383"/>
      <c r="E15783" s="1478"/>
      <c r="H15783" s="1478"/>
    </row>
    <row r="15784" spans="1:8">
      <c r="A15784" s="1383"/>
      <c r="E15784" s="1478"/>
      <c r="H15784" s="1478"/>
    </row>
    <row r="15785" spans="1:8">
      <c r="A15785" s="1383"/>
      <c r="E15785" s="1478"/>
      <c r="H15785" s="1478"/>
    </row>
    <row r="15786" spans="1:8">
      <c r="A15786" s="1383"/>
      <c r="E15786" s="1478"/>
      <c r="H15786" s="1478"/>
    </row>
    <row r="15787" spans="1:8">
      <c r="A15787" s="1383"/>
      <c r="E15787" s="1478"/>
      <c r="H15787" s="1478"/>
    </row>
    <row r="15788" spans="1:8">
      <c r="A15788" s="1383"/>
      <c r="E15788" s="1478"/>
      <c r="H15788" s="1478"/>
    </row>
    <row r="15789" spans="1:8">
      <c r="A15789" s="1383"/>
      <c r="E15789" s="1478"/>
      <c r="H15789" s="1478"/>
    </row>
    <row r="15790" spans="1:8">
      <c r="A15790" s="1383"/>
      <c r="E15790" s="1478"/>
      <c r="H15790" s="1478"/>
    </row>
    <row r="15791" spans="1:8">
      <c r="A15791" s="1383"/>
      <c r="E15791" s="1478"/>
      <c r="H15791" s="1478"/>
    </row>
    <row r="15792" spans="1:8">
      <c r="A15792" s="1383"/>
      <c r="E15792" s="1478"/>
      <c r="H15792" s="1478"/>
    </row>
    <row r="15793" spans="1:8">
      <c r="A15793" s="1383"/>
      <c r="E15793" s="1478"/>
      <c r="H15793" s="1478"/>
    </row>
    <row r="15794" spans="1:8">
      <c r="A15794" s="1383"/>
      <c r="E15794" s="1478"/>
      <c r="H15794" s="1478"/>
    </row>
    <row r="15795" spans="1:8">
      <c r="A15795" s="1383"/>
      <c r="E15795" s="1478"/>
      <c r="H15795" s="1478"/>
    </row>
    <row r="15796" spans="1:8">
      <c r="A15796" s="1383"/>
      <c r="E15796" s="1478"/>
      <c r="H15796" s="1478"/>
    </row>
    <row r="15797" spans="1:8">
      <c r="A15797" s="1383"/>
      <c r="E15797" s="1478"/>
      <c r="H15797" s="1478"/>
    </row>
    <row r="15798" spans="1:8">
      <c r="A15798" s="1383"/>
      <c r="E15798" s="1478"/>
      <c r="H15798" s="1478"/>
    </row>
    <row r="15799" spans="1:8">
      <c r="A15799" s="1383"/>
      <c r="E15799" s="1478"/>
      <c r="H15799" s="1478"/>
    </row>
    <row r="15800" spans="1:8">
      <c r="A15800" s="1383"/>
      <c r="E15800" s="1478"/>
      <c r="H15800" s="1478"/>
    </row>
    <row r="15801" spans="1:8">
      <c r="A15801" s="1383"/>
      <c r="E15801" s="1478"/>
      <c r="H15801" s="1478"/>
    </row>
    <row r="15802" spans="1:8">
      <c r="A15802" s="1383"/>
      <c r="E15802" s="1478"/>
      <c r="H15802" s="1478"/>
    </row>
    <row r="15803" spans="1:8">
      <c r="A15803" s="1383"/>
      <c r="E15803" s="1478"/>
      <c r="H15803" s="1478"/>
    </row>
    <row r="15804" spans="1:8">
      <c r="A15804" s="1383"/>
      <c r="E15804" s="1478"/>
      <c r="H15804" s="1478"/>
    </row>
    <row r="15805" spans="1:8">
      <c r="A15805" s="1383"/>
      <c r="E15805" s="1478"/>
      <c r="H15805" s="1478"/>
    </row>
    <row r="15806" spans="1:8">
      <c r="A15806" s="1383"/>
      <c r="E15806" s="1478"/>
      <c r="H15806" s="1478"/>
    </row>
    <row r="15807" spans="1:8">
      <c r="A15807" s="1383"/>
      <c r="E15807" s="1478"/>
      <c r="H15807" s="1478"/>
    </row>
    <row r="15808" spans="1:8">
      <c r="A15808" s="1383"/>
      <c r="E15808" s="1478"/>
      <c r="H15808" s="1478"/>
    </row>
    <row r="15809" spans="1:8">
      <c r="A15809" s="1383"/>
      <c r="E15809" s="1478"/>
      <c r="H15809" s="1478"/>
    </row>
    <row r="15810" spans="1:8">
      <c r="A15810" s="1383"/>
      <c r="E15810" s="1478"/>
      <c r="H15810" s="1478"/>
    </row>
    <row r="15811" spans="1:8">
      <c r="A15811" s="1383"/>
      <c r="E15811" s="1478"/>
      <c r="H15811" s="1478"/>
    </row>
    <row r="15812" spans="1:8">
      <c r="A15812" s="1383"/>
      <c r="E15812" s="1478"/>
      <c r="H15812" s="1478"/>
    </row>
    <row r="15813" spans="1:8">
      <c r="A15813" s="1383"/>
      <c r="E15813" s="1478"/>
      <c r="H15813" s="1478"/>
    </row>
    <row r="15814" spans="1:8">
      <c r="A15814" s="1383"/>
      <c r="E15814" s="1478"/>
      <c r="H15814" s="1478"/>
    </row>
    <row r="15815" spans="1:8">
      <c r="A15815" s="1383"/>
      <c r="E15815" s="1478"/>
      <c r="H15815" s="1478"/>
    </row>
    <row r="15816" spans="1:8">
      <c r="A15816" s="1383"/>
      <c r="E15816" s="1478"/>
      <c r="H15816" s="1478"/>
    </row>
    <row r="15817" spans="1:8">
      <c r="A15817" s="1383"/>
      <c r="E15817" s="1478"/>
      <c r="H15817" s="1478"/>
    </row>
    <row r="15818" spans="1:8">
      <c r="A15818" s="1383"/>
      <c r="E15818" s="1478"/>
      <c r="H15818" s="1478"/>
    </row>
    <row r="15819" spans="1:8">
      <c r="A15819" s="1383"/>
      <c r="E15819" s="1478"/>
      <c r="H15819" s="1478"/>
    </row>
    <row r="15820" spans="1:8">
      <c r="A15820" s="1383"/>
      <c r="E15820" s="1478"/>
      <c r="H15820" s="1478"/>
    </row>
    <row r="15821" spans="1:8">
      <c r="A15821" s="1383"/>
      <c r="E15821" s="1478"/>
      <c r="H15821" s="1478"/>
    </row>
    <row r="15822" spans="1:8">
      <c r="A15822" s="1383"/>
      <c r="E15822" s="1478"/>
      <c r="H15822" s="1478"/>
    </row>
    <row r="15823" spans="1:8">
      <c r="A15823" s="1383"/>
      <c r="E15823" s="1478"/>
      <c r="H15823" s="1478"/>
    </row>
    <row r="15824" spans="1:8">
      <c r="A15824" s="1383"/>
      <c r="E15824" s="1478"/>
      <c r="H15824" s="1478"/>
    </row>
    <row r="15825" spans="1:8">
      <c r="A15825" s="1383"/>
      <c r="E15825" s="1478"/>
      <c r="H15825" s="1478"/>
    </row>
    <row r="15826" spans="1:8">
      <c r="A15826" s="1383"/>
      <c r="E15826" s="1478"/>
      <c r="H15826" s="1478"/>
    </row>
    <row r="15827" spans="1:8">
      <c r="A15827" s="1383"/>
      <c r="E15827" s="1478"/>
      <c r="H15827" s="1478"/>
    </row>
    <row r="15828" spans="1:8">
      <c r="A15828" s="1383"/>
      <c r="E15828" s="1478"/>
      <c r="H15828" s="1478"/>
    </row>
    <row r="15829" spans="1:8">
      <c r="A15829" s="1383"/>
      <c r="E15829" s="1478"/>
      <c r="H15829" s="1478"/>
    </row>
    <row r="15830" spans="1:8">
      <c r="A15830" s="1383"/>
      <c r="E15830" s="1478"/>
      <c r="H15830" s="1478"/>
    </row>
    <row r="15831" spans="1:8">
      <c r="A15831" s="1383"/>
      <c r="E15831" s="1478"/>
      <c r="H15831" s="1478"/>
    </row>
    <row r="15832" spans="1:8">
      <c r="A15832" s="1383"/>
      <c r="E15832" s="1478"/>
      <c r="H15832" s="1478"/>
    </row>
    <row r="15833" spans="1:8">
      <c r="A15833" s="1383"/>
      <c r="E15833" s="1478"/>
      <c r="H15833" s="1478"/>
    </row>
    <row r="15834" spans="1:8">
      <c r="A15834" s="1383"/>
      <c r="E15834" s="1478"/>
      <c r="H15834" s="1478"/>
    </row>
    <row r="15835" spans="1:8">
      <c r="A15835" s="1383"/>
      <c r="E15835" s="1478"/>
      <c r="H15835" s="1478"/>
    </row>
    <row r="15836" spans="1:8">
      <c r="A15836" s="1383"/>
      <c r="E15836" s="1478"/>
      <c r="H15836" s="1478"/>
    </row>
    <row r="15837" spans="1:8">
      <c r="A15837" s="1383"/>
      <c r="E15837" s="1478"/>
      <c r="H15837" s="1478"/>
    </row>
    <row r="15838" spans="1:8">
      <c r="A15838" s="1383"/>
      <c r="E15838" s="1478"/>
      <c r="H15838" s="1478"/>
    </row>
    <row r="15839" spans="1:8">
      <c r="A15839" s="1383"/>
      <c r="E15839" s="1478"/>
      <c r="H15839" s="1478"/>
    </row>
    <row r="15840" spans="1:8">
      <c r="A15840" s="1383"/>
      <c r="E15840" s="1478"/>
      <c r="H15840" s="1478"/>
    </row>
    <row r="15841" spans="1:8">
      <c r="A15841" s="1383"/>
      <c r="E15841" s="1478"/>
      <c r="H15841" s="1478"/>
    </row>
    <row r="15842" spans="1:8">
      <c r="A15842" s="1383"/>
      <c r="E15842" s="1478"/>
      <c r="H15842" s="1478"/>
    </row>
    <row r="15843" spans="1:8">
      <c r="A15843" s="1383"/>
      <c r="E15843" s="1478"/>
      <c r="H15843" s="1478"/>
    </row>
    <row r="15844" spans="1:8">
      <c r="A15844" s="1383"/>
      <c r="E15844" s="1478"/>
      <c r="H15844" s="1478"/>
    </row>
    <row r="15845" spans="1:8">
      <c r="A15845" s="1383"/>
      <c r="E15845" s="1478"/>
      <c r="H15845" s="1478"/>
    </row>
    <row r="15846" spans="1:8">
      <c r="A15846" s="1383"/>
      <c r="E15846" s="1478"/>
      <c r="H15846" s="1478"/>
    </row>
    <row r="15847" spans="1:8">
      <c r="A15847" s="1383"/>
      <c r="E15847" s="1478"/>
      <c r="H15847" s="1478"/>
    </row>
    <row r="15848" spans="1:8">
      <c r="A15848" s="1383"/>
      <c r="E15848" s="1478"/>
      <c r="H15848" s="1478"/>
    </row>
    <row r="15849" spans="1:8">
      <c r="A15849" s="1383"/>
      <c r="E15849" s="1478"/>
      <c r="H15849" s="1478"/>
    </row>
    <row r="15850" spans="1:8">
      <c r="A15850" s="1383"/>
      <c r="E15850" s="1478"/>
      <c r="H15850" s="1478"/>
    </row>
    <row r="15851" spans="1:8">
      <c r="A15851" s="1383"/>
      <c r="E15851" s="1478"/>
      <c r="H15851" s="1478"/>
    </row>
    <row r="15852" spans="1:8">
      <c r="A15852" s="1383"/>
      <c r="E15852" s="1478"/>
      <c r="H15852" s="1478"/>
    </row>
    <row r="15853" spans="1:8">
      <c r="A15853" s="1383"/>
      <c r="E15853" s="1478"/>
      <c r="H15853" s="1478"/>
    </row>
    <row r="15854" spans="1:8">
      <c r="A15854" s="1383"/>
      <c r="E15854" s="1478"/>
      <c r="H15854" s="1478"/>
    </row>
    <row r="15855" spans="1:8">
      <c r="A15855" s="1383"/>
      <c r="E15855" s="1478"/>
      <c r="H15855" s="1478"/>
    </row>
    <row r="15856" spans="1:8">
      <c r="A15856" s="1383"/>
      <c r="E15856" s="1478"/>
      <c r="H15856" s="1478"/>
    </row>
    <row r="15857" spans="1:8">
      <c r="A15857" s="1383"/>
      <c r="E15857" s="1478"/>
      <c r="H15857" s="1478"/>
    </row>
    <row r="15858" spans="1:8">
      <c r="A15858" s="1383"/>
      <c r="E15858" s="1478"/>
      <c r="H15858" s="1478"/>
    </row>
    <row r="15859" spans="1:8">
      <c r="A15859" s="1383"/>
      <c r="E15859" s="1478"/>
      <c r="H15859" s="1478"/>
    </row>
    <row r="15860" spans="1:8">
      <c r="A15860" s="1383"/>
      <c r="E15860" s="1478"/>
      <c r="H15860" s="1478"/>
    </row>
    <row r="15861" spans="1:8">
      <c r="A15861" s="1383"/>
      <c r="E15861" s="1478"/>
      <c r="H15861" s="1478"/>
    </row>
    <row r="15862" spans="1:8">
      <c r="A15862" s="1383"/>
      <c r="E15862" s="1478"/>
      <c r="H15862" s="1478"/>
    </row>
    <row r="15863" spans="1:8">
      <c r="A15863" s="1383"/>
      <c r="E15863" s="1478"/>
      <c r="H15863" s="1478"/>
    </row>
    <row r="15864" spans="1:8">
      <c r="A15864" s="1383"/>
      <c r="E15864" s="1478"/>
      <c r="H15864" s="1478"/>
    </row>
    <row r="15865" spans="1:8">
      <c r="A15865" s="1383"/>
      <c r="E15865" s="1478"/>
      <c r="H15865" s="1478"/>
    </row>
    <row r="15866" spans="1:8">
      <c r="A15866" s="1383"/>
      <c r="E15866" s="1478"/>
      <c r="H15866" s="1478"/>
    </row>
    <row r="15867" spans="1:8">
      <c r="A15867" s="1383"/>
      <c r="E15867" s="1478"/>
      <c r="H15867" s="1478"/>
    </row>
    <row r="15868" spans="1:8">
      <c r="A15868" s="1383"/>
      <c r="E15868" s="1478"/>
      <c r="H15868" s="1478"/>
    </row>
    <row r="15869" spans="1:8">
      <c r="A15869" s="1383"/>
      <c r="E15869" s="1478"/>
      <c r="H15869" s="1478"/>
    </row>
    <row r="15870" spans="1:8">
      <c r="A15870" s="1383"/>
      <c r="E15870" s="1478"/>
      <c r="H15870" s="1478"/>
    </row>
    <row r="15871" spans="1:8">
      <c r="A15871" s="1383"/>
      <c r="E15871" s="1478"/>
      <c r="H15871" s="1478"/>
    </row>
    <row r="15872" spans="1:8">
      <c r="A15872" s="1383"/>
      <c r="E15872" s="1478"/>
      <c r="H15872" s="1478"/>
    </row>
    <row r="15873" spans="1:8">
      <c r="A15873" s="1383"/>
      <c r="E15873" s="1478"/>
      <c r="H15873" s="1478"/>
    </row>
    <row r="15874" spans="1:8">
      <c r="A15874" s="1383"/>
      <c r="E15874" s="1478"/>
      <c r="H15874" s="1478"/>
    </row>
    <row r="15875" spans="1:8">
      <c r="A15875" s="1383"/>
      <c r="E15875" s="1478"/>
      <c r="H15875" s="1478"/>
    </row>
    <row r="15876" spans="1:8">
      <c r="A15876" s="1383"/>
      <c r="E15876" s="1478"/>
      <c r="H15876" s="1478"/>
    </row>
    <row r="15877" spans="1:8">
      <c r="A15877" s="1383"/>
      <c r="E15877" s="1478"/>
      <c r="H15877" s="1478"/>
    </row>
    <row r="15878" spans="1:8">
      <c r="A15878" s="1383"/>
      <c r="E15878" s="1478"/>
      <c r="H15878" s="1478"/>
    </row>
    <row r="15879" spans="1:8">
      <c r="A15879" s="1383"/>
      <c r="E15879" s="1478"/>
      <c r="H15879" s="1478"/>
    </row>
    <row r="15880" spans="1:8">
      <c r="A15880" s="1383"/>
      <c r="E15880" s="1478"/>
      <c r="H15880" s="1478"/>
    </row>
    <row r="15881" spans="1:8">
      <c r="A15881" s="1383"/>
      <c r="E15881" s="1478"/>
      <c r="H15881" s="1478"/>
    </row>
    <row r="15882" spans="1:8">
      <c r="A15882" s="1383"/>
      <c r="E15882" s="1478"/>
      <c r="H15882" s="1478"/>
    </row>
    <row r="15883" spans="1:8">
      <c r="A15883" s="1383"/>
      <c r="E15883" s="1478"/>
      <c r="H15883" s="1478"/>
    </row>
    <row r="15884" spans="1:8">
      <c r="A15884" s="1383"/>
      <c r="E15884" s="1478"/>
      <c r="H15884" s="1478"/>
    </row>
    <row r="15885" spans="1:8">
      <c r="A15885" s="1383"/>
      <c r="E15885" s="1478"/>
      <c r="H15885" s="1478"/>
    </row>
    <row r="15886" spans="1:8">
      <c r="A15886" s="1383"/>
      <c r="E15886" s="1478"/>
      <c r="H15886" s="1478"/>
    </row>
    <row r="15887" spans="1:8">
      <c r="A15887" s="1383"/>
      <c r="E15887" s="1478"/>
      <c r="H15887" s="1478"/>
    </row>
    <row r="15888" spans="1:8">
      <c r="A15888" s="1383"/>
      <c r="E15888" s="1478"/>
      <c r="H15888" s="1478"/>
    </row>
    <row r="15889" spans="1:8">
      <c r="A15889" s="1383"/>
      <c r="E15889" s="1478"/>
      <c r="H15889" s="1478"/>
    </row>
    <row r="15890" spans="1:8">
      <c r="A15890" s="1383"/>
      <c r="E15890" s="1478"/>
      <c r="H15890" s="1478"/>
    </row>
    <row r="15891" spans="1:8">
      <c r="A15891" s="1383"/>
      <c r="E15891" s="1478"/>
      <c r="H15891" s="1478"/>
    </row>
    <row r="15892" spans="1:8">
      <c r="A15892" s="1383"/>
      <c r="E15892" s="1478"/>
      <c r="H15892" s="1478"/>
    </row>
    <row r="15893" spans="1:8">
      <c r="A15893" s="1383"/>
      <c r="E15893" s="1478"/>
      <c r="H15893" s="1478"/>
    </row>
    <row r="15894" spans="1:8">
      <c r="A15894" s="1383"/>
      <c r="E15894" s="1478"/>
      <c r="H15894" s="1478"/>
    </row>
    <row r="15895" spans="1:8">
      <c r="A15895" s="1383"/>
      <c r="E15895" s="1478"/>
      <c r="H15895" s="1478"/>
    </row>
    <row r="15896" spans="1:8">
      <c r="A15896" s="1383"/>
      <c r="E15896" s="1478"/>
      <c r="H15896" s="1478"/>
    </row>
    <row r="15897" spans="1:8">
      <c r="A15897" s="1383"/>
      <c r="E15897" s="1478"/>
      <c r="H15897" s="1478"/>
    </row>
    <row r="15898" spans="1:8">
      <c r="A15898" s="1383"/>
      <c r="E15898" s="1478"/>
      <c r="H15898" s="1478"/>
    </row>
    <row r="15899" spans="1:8">
      <c r="A15899" s="1383"/>
      <c r="E15899" s="1478"/>
      <c r="H15899" s="1478"/>
    </row>
    <row r="15900" spans="1:8">
      <c r="A15900" s="1383"/>
      <c r="E15900" s="1478"/>
      <c r="H15900" s="1478"/>
    </row>
    <row r="15901" spans="1:8">
      <c r="A15901" s="1383"/>
      <c r="E15901" s="1478"/>
      <c r="H15901" s="1478"/>
    </row>
    <row r="15902" spans="1:8">
      <c r="A15902" s="1383"/>
      <c r="E15902" s="1478"/>
      <c r="H15902" s="1478"/>
    </row>
    <row r="15903" spans="1:8">
      <c r="A15903" s="1383"/>
      <c r="E15903" s="1478"/>
      <c r="H15903" s="1478"/>
    </row>
    <row r="15904" spans="1:8">
      <c r="A15904" s="1383"/>
      <c r="E15904" s="1478"/>
      <c r="H15904" s="1478"/>
    </row>
    <row r="15905" spans="1:8">
      <c r="A15905" s="1383"/>
      <c r="E15905" s="1478"/>
      <c r="H15905" s="1478"/>
    </row>
    <row r="15906" spans="1:8">
      <c r="A15906" s="1383"/>
      <c r="E15906" s="1478"/>
      <c r="H15906" s="1478"/>
    </row>
    <row r="15907" spans="1:8">
      <c r="A15907" s="1383"/>
      <c r="E15907" s="1478"/>
      <c r="H15907" s="1478"/>
    </row>
    <row r="15908" spans="1:8">
      <c r="A15908" s="1383"/>
      <c r="E15908" s="1478"/>
      <c r="H15908" s="1478"/>
    </row>
    <row r="15909" spans="1:8">
      <c r="A15909" s="1383"/>
      <c r="E15909" s="1478"/>
      <c r="H15909" s="1478"/>
    </row>
    <row r="15910" spans="1:8">
      <c r="A15910" s="1383"/>
      <c r="E15910" s="1478"/>
      <c r="H15910" s="1478"/>
    </row>
    <row r="15911" spans="1:8">
      <c r="A15911" s="1383"/>
      <c r="E15911" s="1478"/>
      <c r="H15911" s="1478"/>
    </row>
    <row r="15912" spans="1:8">
      <c r="A15912" s="1383"/>
      <c r="E15912" s="1478"/>
      <c r="H15912" s="1478"/>
    </row>
    <row r="15913" spans="1:8">
      <c r="A15913" s="1383"/>
      <c r="E15913" s="1478"/>
      <c r="H15913" s="1478"/>
    </row>
    <row r="15914" spans="1:8">
      <c r="A15914" s="1383"/>
      <c r="E15914" s="1478"/>
      <c r="H15914" s="1478"/>
    </row>
    <row r="15915" spans="1:8">
      <c r="A15915" s="1383"/>
      <c r="E15915" s="1478"/>
      <c r="H15915" s="1478"/>
    </row>
    <row r="15916" spans="1:8">
      <c r="A15916" s="1383"/>
      <c r="E15916" s="1478"/>
      <c r="H15916" s="1478"/>
    </row>
    <row r="15917" spans="1:8">
      <c r="A15917" s="1383"/>
      <c r="E15917" s="1478"/>
      <c r="H15917" s="1478"/>
    </row>
    <row r="15918" spans="1:8">
      <c r="A15918" s="1383"/>
      <c r="E15918" s="1478"/>
      <c r="H15918" s="1478"/>
    </row>
    <row r="15919" spans="1:8">
      <c r="A15919" s="1383"/>
      <c r="E15919" s="1478"/>
      <c r="H15919" s="1478"/>
    </row>
    <row r="15920" spans="1:8">
      <c r="A15920" s="1383"/>
      <c r="E15920" s="1478"/>
      <c r="H15920" s="1478"/>
    </row>
    <row r="15921" spans="1:8">
      <c r="A15921" s="1383"/>
      <c r="E15921" s="1478"/>
      <c r="H15921" s="1478"/>
    </row>
    <row r="15922" spans="1:8">
      <c r="A15922" s="1383"/>
      <c r="E15922" s="1478"/>
      <c r="H15922" s="1478"/>
    </row>
    <row r="15923" spans="1:8">
      <c r="A15923" s="1383"/>
      <c r="E15923" s="1478"/>
      <c r="H15923" s="1478"/>
    </row>
    <row r="15924" spans="1:8">
      <c r="A15924" s="1383"/>
      <c r="E15924" s="1478"/>
      <c r="H15924" s="1478"/>
    </row>
    <row r="15925" spans="1:8">
      <c r="A15925" s="1383"/>
      <c r="E15925" s="1478"/>
      <c r="H15925" s="1478"/>
    </row>
    <row r="15926" spans="1:8">
      <c r="A15926" s="1383"/>
      <c r="E15926" s="1478"/>
      <c r="H15926" s="1478"/>
    </row>
    <row r="15927" spans="1:8">
      <c r="A15927" s="1383"/>
      <c r="E15927" s="1478"/>
      <c r="H15927" s="1478"/>
    </row>
    <row r="15928" spans="1:8">
      <c r="A15928" s="1383"/>
      <c r="E15928" s="1478"/>
      <c r="H15928" s="1478"/>
    </row>
    <row r="15929" spans="1:8">
      <c r="A15929" s="1383"/>
      <c r="E15929" s="1478"/>
      <c r="H15929" s="1478"/>
    </row>
    <row r="15930" spans="1:8">
      <c r="A15930" s="1383"/>
      <c r="E15930" s="1478"/>
      <c r="H15930" s="1478"/>
    </row>
    <row r="15931" spans="1:8">
      <c r="A15931" s="1383"/>
      <c r="E15931" s="1478"/>
      <c r="H15931" s="1478"/>
    </row>
    <row r="15932" spans="1:8">
      <c r="A15932" s="1383"/>
      <c r="E15932" s="1478"/>
      <c r="H15932" s="1478"/>
    </row>
    <row r="15933" spans="1:8">
      <c r="A15933" s="1383"/>
      <c r="E15933" s="1478"/>
      <c r="H15933" s="1478"/>
    </row>
    <row r="15934" spans="1:8">
      <c r="A15934" s="1383"/>
      <c r="E15934" s="1478"/>
      <c r="H15934" s="1478"/>
    </row>
    <row r="15935" spans="1:8">
      <c r="A15935" s="1383"/>
      <c r="E15935" s="1478"/>
      <c r="H15935" s="1478"/>
    </row>
    <row r="15936" spans="1:8">
      <c r="A15936" s="1383"/>
      <c r="E15936" s="1478"/>
      <c r="H15936" s="1478"/>
    </row>
    <row r="15937" spans="1:8">
      <c r="A15937" s="1383"/>
      <c r="E15937" s="1478"/>
      <c r="H15937" s="1478"/>
    </row>
    <row r="15938" spans="1:8">
      <c r="A15938" s="1383"/>
      <c r="E15938" s="1478"/>
      <c r="H15938" s="1478"/>
    </row>
    <row r="15939" spans="1:8">
      <c r="A15939" s="1383"/>
      <c r="E15939" s="1478"/>
      <c r="H15939" s="1478"/>
    </row>
    <row r="15940" spans="1:8">
      <c r="A15940" s="1383"/>
      <c r="E15940" s="1478"/>
      <c r="H15940" s="1478"/>
    </row>
    <row r="15941" spans="1:8">
      <c r="A15941" s="1383"/>
      <c r="E15941" s="1478"/>
      <c r="H15941" s="1478"/>
    </row>
    <row r="15942" spans="1:8">
      <c r="A15942" s="1383"/>
      <c r="E15942" s="1478"/>
      <c r="H15942" s="1478"/>
    </row>
    <row r="15943" spans="1:8">
      <c r="A15943" s="1383"/>
      <c r="E15943" s="1478"/>
      <c r="H15943" s="1478"/>
    </row>
    <row r="15944" spans="1:8">
      <c r="A15944" s="1383"/>
      <c r="E15944" s="1478"/>
      <c r="H15944" s="1478"/>
    </row>
    <row r="15945" spans="1:8">
      <c r="A15945" s="1383"/>
      <c r="E15945" s="1478"/>
      <c r="H15945" s="1478"/>
    </row>
    <row r="15946" spans="1:8">
      <c r="A15946" s="1383"/>
      <c r="E15946" s="1478"/>
      <c r="H15946" s="1478"/>
    </row>
    <row r="15947" spans="1:8">
      <c r="A15947" s="1383"/>
      <c r="E15947" s="1478"/>
      <c r="H15947" s="1478"/>
    </row>
    <row r="15948" spans="1:8">
      <c r="A15948" s="1383"/>
      <c r="E15948" s="1478"/>
      <c r="H15948" s="1478"/>
    </row>
    <row r="15949" spans="1:8">
      <c r="A15949" s="1383"/>
      <c r="E15949" s="1478"/>
      <c r="H15949" s="1478"/>
    </row>
    <row r="15950" spans="1:8">
      <c r="A15950" s="1383"/>
      <c r="E15950" s="1478"/>
      <c r="H15950" s="1478"/>
    </row>
    <row r="15951" spans="1:8">
      <c r="A15951" s="1383"/>
      <c r="E15951" s="1478"/>
      <c r="H15951" s="1478"/>
    </row>
    <row r="15952" spans="1:8">
      <c r="A15952" s="1383"/>
      <c r="E15952" s="1478"/>
      <c r="H15952" s="1478"/>
    </row>
    <row r="15953" spans="1:8">
      <c r="A15953" s="1383"/>
      <c r="E15953" s="1478"/>
      <c r="H15953" s="1478"/>
    </row>
    <row r="15954" spans="1:8">
      <c r="A15954" s="1383"/>
      <c r="E15954" s="1478"/>
      <c r="H15954" s="1478"/>
    </row>
    <row r="15955" spans="1:8">
      <c r="A15955" s="1383"/>
      <c r="E15955" s="1478"/>
      <c r="H15955" s="1478"/>
    </row>
    <row r="15956" spans="1:8">
      <c r="A15956" s="1383"/>
      <c r="E15956" s="1478"/>
      <c r="H15956" s="1478"/>
    </row>
    <row r="15957" spans="1:8">
      <c r="A15957" s="1383"/>
      <c r="E15957" s="1478"/>
      <c r="H15957" s="1478"/>
    </row>
    <row r="15958" spans="1:8">
      <c r="A15958" s="1383"/>
      <c r="E15958" s="1478"/>
      <c r="H15958" s="1478"/>
    </row>
    <row r="15959" spans="1:8">
      <c r="A15959" s="1383"/>
      <c r="E15959" s="1478"/>
      <c r="H15959" s="1478"/>
    </row>
    <row r="15960" spans="1:8">
      <c r="A15960" s="1383"/>
      <c r="E15960" s="1478"/>
      <c r="H15960" s="1478"/>
    </row>
    <row r="15961" spans="1:8">
      <c r="A15961" s="1383"/>
      <c r="E15961" s="1478"/>
      <c r="H15961" s="1478"/>
    </row>
    <row r="15962" spans="1:8">
      <c r="A15962" s="1383"/>
      <c r="E15962" s="1478"/>
      <c r="H15962" s="1478"/>
    </row>
    <row r="15963" spans="1:8">
      <c r="A15963" s="1383"/>
      <c r="E15963" s="1478"/>
      <c r="H15963" s="1478"/>
    </row>
    <row r="15964" spans="1:8">
      <c r="A15964" s="1383"/>
      <c r="E15964" s="1478"/>
      <c r="H15964" s="1478"/>
    </row>
    <row r="15965" spans="1:8">
      <c r="A15965" s="1383"/>
      <c r="E15965" s="1478"/>
      <c r="H15965" s="1478"/>
    </row>
    <row r="15966" spans="1:8">
      <c r="A15966" s="1383"/>
      <c r="E15966" s="1478"/>
      <c r="H15966" s="1478"/>
    </row>
    <row r="15967" spans="1:8">
      <c r="A15967" s="1383"/>
      <c r="E15967" s="1478"/>
      <c r="H15967" s="1478"/>
    </row>
    <row r="15968" spans="1:8">
      <c r="A15968" s="1383"/>
      <c r="E15968" s="1478"/>
      <c r="H15968" s="1478"/>
    </row>
    <row r="15969" spans="1:8">
      <c r="A15969" s="1383"/>
      <c r="E15969" s="1478"/>
      <c r="H15969" s="1478"/>
    </row>
    <row r="15970" spans="1:8">
      <c r="A15970" s="1383"/>
      <c r="E15970" s="1478"/>
      <c r="H15970" s="1478"/>
    </row>
    <row r="15971" spans="1:8">
      <c r="A15971" s="1383"/>
      <c r="E15971" s="1478"/>
      <c r="H15971" s="1478"/>
    </row>
    <row r="15972" spans="1:8">
      <c r="A15972" s="1383"/>
      <c r="E15972" s="1478"/>
      <c r="H15972" s="1478"/>
    </row>
    <row r="15973" spans="1:8">
      <c r="A15973" s="1383"/>
      <c r="E15973" s="1478"/>
      <c r="H15973" s="1478"/>
    </row>
    <row r="15974" spans="1:8">
      <c r="A15974" s="1383"/>
      <c r="E15974" s="1478"/>
      <c r="H15974" s="1478"/>
    </row>
    <row r="15975" spans="1:8">
      <c r="A15975" s="1383"/>
      <c r="E15975" s="1478"/>
      <c r="H15975" s="1478"/>
    </row>
    <row r="15976" spans="1:8">
      <c r="A15976" s="1383"/>
      <c r="E15976" s="1478"/>
      <c r="H15976" s="1478"/>
    </row>
    <row r="15977" spans="1:8">
      <c r="A15977" s="1383"/>
      <c r="E15977" s="1478"/>
      <c r="H15977" s="1478"/>
    </row>
    <row r="15978" spans="1:8">
      <c r="A15978" s="1383"/>
      <c r="E15978" s="1478"/>
      <c r="H15978" s="1478"/>
    </row>
    <row r="15979" spans="1:8">
      <c r="A15979" s="1383"/>
      <c r="E15979" s="1478"/>
      <c r="H15979" s="1478"/>
    </row>
    <row r="15980" spans="1:8">
      <c r="A15980" s="1383"/>
      <c r="E15980" s="1478"/>
      <c r="H15980" s="1478"/>
    </row>
    <row r="15981" spans="1:8">
      <c r="A15981" s="1383"/>
      <c r="E15981" s="1478"/>
      <c r="H15981" s="1478"/>
    </row>
    <row r="15982" spans="1:8">
      <c r="A15982" s="1383"/>
      <c r="E15982" s="1478"/>
      <c r="H15982" s="1478"/>
    </row>
    <row r="15983" spans="1:8">
      <c r="A15983" s="1383"/>
      <c r="E15983" s="1478"/>
      <c r="H15983" s="1478"/>
    </row>
    <row r="15984" spans="1:8">
      <c r="A15984" s="1383"/>
      <c r="E15984" s="1478"/>
      <c r="H15984" s="1478"/>
    </row>
    <row r="15985" spans="1:8">
      <c r="A15985" s="1383"/>
      <c r="E15985" s="1478"/>
      <c r="H15985" s="1478"/>
    </row>
    <row r="15986" spans="1:8">
      <c r="A15986" s="1383"/>
      <c r="E15986" s="1478"/>
      <c r="H15986" s="1478"/>
    </row>
    <row r="15987" spans="1:8">
      <c r="A15987" s="1383"/>
      <c r="E15987" s="1478"/>
      <c r="H15987" s="1478"/>
    </row>
    <row r="15988" spans="1:8">
      <c r="A15988" s="1383"/>
      <c r="E15988" s="1478"/>
      <c r="H15988" s="1478"/>
    </row>
    <row r="15989" spans="1:8">
      <c r="A15989" s="1383"/>
      <c r="E15989" s="1478"/>
      <c r="H15989" s="1478"/>
    </row>
    <row r="15990" spans="1:8">
      <c r="A15990" s="1383"/>
      <c r="E15990" s="1478"/>
      <c r="H15990" s="1478"/>
    </row>
    <row r="15991" spans="1:8">
      <c r="A15991" s="1383"/>
      <c r="E15991" s="1478"/>
      <c r="H15991" s="1478"/>
    </row>
    <row r="15992" spans="1:8">
      <c r="A15992" s="1383"/>
      <c r="E15992" s="1478"/>
      <c r="H15992" s="1478"/>
    </row>
    <row r="15993" spans="1:8">
      <c r="A15993" s="1383"/>
      <c r="E15993" s="1478"/>
      <c r="H15993" s="1478"/>
    </row>
    <row r="15994" spans="1:8">
      <c r="A15994" s="1383"/>
      <c r="E15994" s="1478"/>
      <c r="H15994" s="1478"/>
    </row>
    <row r="15995" spans="1:8">
      <c r="A15995" s="1383"/>
      <c r="E15995" s="1478"/>
      <c r="H15995" s="1478"/>
    </row>
    <row r="15996" spans="1:8">
      <c r="A15996" s="1383"/>
      <c r="E15996" s="1478"/>
      <c r="H15996" s="1478"/>
    </row>
    <row r="15997" spans="1:8">
      <c r="A15997" s="1383"/>
      <c r="E15997" s="1478"/>
      <c r="H15997" s="1478"/>
    </row>
    <row r="15998" spans="1:8">
      <c r="A15998" s="1383"/>
      <c r="E15998" s="1478"/>
      <c r="H15998" s="1478"/>
    </row>
    <row r="15999" spans="1:8">
      <c r="A15999" s="1383"/>
      <c r="E15999" s="1478"/>
      <c r="H15999" s="1478"/>
    </row>
    <row r="16000" spans="1:8">
      <c r="A16000" s="1383"/>
      <c r="E16000" s="1478"/>
      <c r="H16000" s="1478"/>
    </row>
    <row r="16001" spans="1:8">
      <c r="A16001" s="1383"/>
      <c r="E16001" s="1478"/>
      <c r="H16001" s="1478"/>
    </row>
    <row r="16002" spans="1:8">
      <c r="A16002" s="1383"/>
      <c r="E16002" s="1478"/>
      <c r="H16002" s="1478"/>
    </row>
    <row r="16003" spans="1:8">
      <c r="A16003" s="1383"/>
      <c r="E16003" s="1478"/>
      <c r="H16003" s="1478"/>
    </row>
    <row r="16004" spans="1:8">
      <c r="A16004" s="1383"/>
      <c r="E16004" s="1478"/>
      <c r="H16004" s="1478"/>
    </row>
    <row r="16005" spans="1:8">
      <c r="A16005" s="1383"/>
      <c r="E16005" s="1478"/>
      <c r="H16005" s="1478"/>
    </row>
    <row r="16006" spans="1:8">
      <c r="A16006" s="1383"/>
      <c r="E16006" s="1478"/>
      <c r="H16006" s="1478"/>
    </row>
    <row r="16007" spans="1:8">
      <c r="A16007" s="1383"/>
      <c r="E16007" s="1478"/>
      <c r="H16007" s="1478"/>
    </row>
    <row r="16008" spans="1:8">
      <c r="A16008" s="1383"/>
      <c r="E16008" s="1478"/>
      <c r="H16008" s="1478"/>
    </row>
    <row r="16009" spans="1:8">
      <c r="A16009" s="1383"/>
      <c r="E16009" s="1478"/>
      <c r="H16009" s="1478"/>
    </row>
    <row r="16010" spans="1:8">
      <c r="A16010" s="1383"/>
      <c r="E16010" s="1478"/>
      <c r="H16010" s="1478"/>
    </row>
    <row r="16011" spans="1:8">
      <c r="A16011" s="1383"/>
      <c r="E16011" s="1478"/>
      <c r="H16011" s="1478"/>
    </row>
    <row r="16012" spans="1:8">
      <c r="A16012" s="1383"/>
      <c r="E16012" s="1478"/>
      <c r="H16012" s="1478"/>
    </row>
    <row r="16013" spans="1:8">
      <c r="A16013" s="1383"/>
      <c r="E16013" s="1478"/>
      <c r="H16013" s="1478"/>
    </row>
    <row r="16014" spans="1:8">
      <c r="A16014" s="1383"/>
      <c r="E16014" s="1478"/>
      <c r="H16014" s="1478"/>
    </row>
    <row r="16015" spans="1:8">
      <c r="A16015" s="1383"/>
      <c r="E16015" s="1478"/>
      <c r="H16015" s="1478"/>
    </row>
    <row r="16016" spans="1:8">
      <c r="A16016" s="1383"/>
      <c r="E16016" s="1478"/>
      <c r="H16016" s="1478"/>
    </row>
    <row r="16017" spans="1:8">
      <c r="A16017" s="1383"/>
      <c r="E16017" s="1478"/>
      <c r="H16017" s="1478"/>
    </row>
    <row r="16018" spans="1:8">
      <c r="A16018" s="1383"/>
      <c r="E16018" s="1478"/>
      <c r="H16018" s="1478"/>
    </row>
    <row r="16019" spans="1:8">
      <c r="A16019" s="1383"/>
      <c r="E16019" s="1478"/>
      <c r="H16019" s="1478"/>
    </row>
    <row r="16020" spans="1:8">
      <c r="A16020" s="1383"/>
      <c r="E16020" s="1478"/>
      <c r="H16020" s="1478"/>
    </row>
    <row r="16021" spans="1:8">
      <c r="A16021" s="1383"/>
      <c r="E16021" s="1478"/>
      <c r="H16021" s="1478"/>
    </row>
    <row r="16022" spans="1:8">
      <c r="A16022" s="1383"/>
      <c r="E16022" s="1478"/>
      <c r="H16022" s="1478"/>
    </row>
    <row r="16023" spans="1:8">
      <c r="A16023" s="1383"/>
      <c r="E16023" s="1478"/>
      <c r="H16023" s="1478"/>
    </row>
    <row r="16024" spans="1:8">
      <c r="A16024" s="1383"/>
      <c r="E16024" s="1478"/>
      <c r="H16024" s="1478"/>
    </row>
    <row r="16025" spans="1:8">
      <c r="A16025" s="1383"/>
      <c r="E16025" s="1478"/>
      <c r="H16025" s="1478"/>
    </row>
    <row r="16026" spans="1:8">
      <c r="A16026" s="1383"/>
      <c r="E16026" s="1478"/>
      <c r="H16026" s="1478"/>
    </row>
    <row r="16027" spans="1:8">
      <c r="A16027" s="1383"/>
      <c r="E16027" s="1478"/>
      <c r="H16027" s="1478"/>
    </row>
    <row r="16028" spans="1:8">
      <c r="A16028" s="1383"/>
      <c r="E16028" s="1478"/>
      <c r="H16028" s="1478"/>
    </row>
    <row r="16029" spans="1:8">
      <c r="A16029" s="1383"/>
      <c r="E16029" s="1478"/>
      <c r="H16029" s="1478"/>
    </row>
    <row r="16030" spans="1:8">
      <c r="A16030" s="1383"/>
      <c r="E16030" s="1478"/>
      <c r="H16030" s="1478"/>
    </row>
    <row r="16031" spans="1:8">
      <c r="A16031" s="1383"/>
      <c r="E16031" s="1478"/>
      <c r="H16031" s="1478"/>
    </row>
    <row r="16032" spans="1:8">
      <c r="A16032" s="1383"/>
      <c r="E16032" s="1478"/>
      <c r="H16032" s="1478"/>
    </row>
    <row r="16033" spans="1:8">
      <c r="A16033" s="1383"/>
      <c r="E16033" s="1478"/>
      <c r="H16033" s="1478"/>
    </row>
    <row r="16034" spans="1:8">
      <c r="A16034" s="1383"/>
      <c r="E16034" s="1478"/>
      <c r="H16034" s="1478"/>
    </row>
    <row r="16035" spans="1:8">
      <c r="A16035" s="1383"/>
      <c r="E16035" s="1478"/>
      <c r="H16035" s="1478"/>
    </row>
    <row r="16036" spans="1:8">
      <c r="A16036" s="1383"/>
      <c r="E16036" s="1478"/>
      <c r="H16036" s="1478"/>
    </row>
    <row r="16037" spans="1:8">
      <c r="A16037" s="1383"/>
      <c r="E16037" s="1478"/>
      <c r="H16037" s="1478"/>
    </row>
    <row r="16038" spans="1:8">
      <c r="A16038" s="1383"/>
      <c r="E16038" s="1478"/>
      <c r="H16038" s="1478"/>
    </row>
    <row r="16039" spans="1:8">
      <c r="A16039" s="1383"/>
      <c r="E16039" s="1478"/>
      <c r="H16039" s="1478"/>
    </row>
    <row r="16040" spans="1:8">
      <c r="A16040" s="1383"/>
      <c r="E16040" s="1478"/>
      <c r="H16040" s="1478"/>
    </row>
    <row r="16041" spans="1:8">
      <c r="A16041" s="1383"/>
      <c r="E16041" s="1478"/>
      <c r="H16041" s="1478"/>
    </row>
    <row r="16042" spans="1:8">
      <c r="A16042" s="1383"/>
      <c r="E16042" s="1478"/>
      <c r="H16042" s="1478"/>
    </row>
    <row r="16043" spans="1:8">
      <c r="A16043" s="1383"/>
      <c r="E16043" s="1478"/>
      <c r="H16043" s="1478"/>
    </row>
    <row r="16044" spans="1:8">
      <c r="A16044" s="1383"/>
      <c r="E16044" s="1478"/>
      <c r="H16044" s="1478"/>
    </row>
    <row r="16045" spans="1:8">
      <c r="A16045" s="1383"/>
      <c r="E16045" s="1478"/>
      <c r="H16045" s="1478"/>
    </row>
    <row r="16046" spans="1:8">
      <c r="A16046" s="1383"/>
      <c r="E16046" s="1478"/>
      <c r="H16046" s="1478"/>
    </row>
    <row r="16047" spans="1:8">
      <c r="A16047" s="1383"/>
      <c r="E16047" s="1478"/>
      <c r="H16047" s="1478"/>
    </row>
    <row r="16048" spans="1:8">
      <c r="A16048" s="1383"/>
      <c r="E16048" s="1478"/>
      <c r="H16048" s="1478"/>
    </row>
    <row r="16049" spans="1:8">
      <c r="A16049" s="1383"/>
      <c r="E16049" s="1478"/>
      <c r="H16049" s="1478"/>
    </row>
    <row r="16050" spans="1:8">
      <c r="A16050" s="1383"/>
      <c r="E16050" s="1478"/>
      <c r="H16050" s="1478"/>
    </row>
    <row r="16051" spans="1:8">
      <c r="A16051" s="1383"/>
      <c r="E16051" s="1478"/>
      <c r="H16051" s="1478"/>
    </row>
    <row r="16052" spans="1:8">
      <c r="A16052" s="1383"/>
      <c r="E16052" s="1478"/>
      <c r="H16052" s="1478"/>
    </row>
    <row r="16053" spans="1:8">
      <c r="A16053" s="1383"/>
      <c r="E16053" s="1478"/>
      <c r="H16053" s="1478"/>
    </row>
    <row r="16054" spans="1:8">
      <c r="A16054" s="1383"/>
      <c r="E16054" s="1478"/>
      <c r="H16054" s="1478"/>
    </row>
    <row r="16055" spans="1:8">
      <c r="A16055" s="1383"/>
      <c r="E16055" s="1478"/>
      <c r="H16055" s="1478"/>
    </row>
    <row r="16056" spans="1:8">
      <c r="A16056" s="1383"/>
      <c r="E16056" s="1478"/>
      <c r="H16056" s="1478"/>
    </row>
    <row r="16057" spans="1:8">
      <c r="A16057" s="1383"/>
      <c r="E16057" s="1478"/>
      <c r="H16057" s="1478"/>
    </row>
    <row r="16058" spans="1:8">
      <c r="A16058" s="1383"/>
      <c r="E16058" s="1478"/>
      <c r="H16058" s="1478"/>
    </row>
    <row r="16059" spans="1:8">
      <c r="A16059" s="1383"/>
      <c r="E16059" s="1478"/>
      <c r="H16059" s="1478"/>
    </row>
    <row r="16060" spans="1:8">
      <c r="A16060" s="1383"/>
      <c r="E16060" s="1478"/>
      <c r="H16060" s="1478"/>
    </row>
    <row r="16061" spans="1:8">
      <c r="A16061" s="1383"/>
      <c r="E16061" s="1478"/>
      <c r="H16061" s="1478"/>
    </row>
    <row r="16062" spans="1:8">
      <c r="A16062" s="1383"/>
      <c r="E16062" s="1478"/>
      <c r="H16062" s="1478"/>
    </row>
    <row r="16063" spans="1:8">
      <c r="A16063" s="1383"/>
      <c r="E16063" s="1478"/>
      <c r="H16063" s="1478"/>
    </row>
    <row r="16064" spans="1:8">
      <c r="A16064" s="1383"/>
      <c r="E16064" s="1478"/>
      <c r="H16064" s="1478"/>
    </row>
    <row r="16065" spans="1:8">
      <c r="A16065" s="1383"/>
      <c r="E16065" s="1478"/>
      <c r="H16065" s="1478"/>
    </row>
    <row r="16066" spans="1:8">
      <c r="A16066" s="1383"/>
      <c r="E16066" s="1478"/>
      <c r="H16066" s="1478"/>
    </row>
    <row r="16067" spans="1:8">
      <c r="A16067" s="1383"/>
      <c r="E16067" s="1478"/>
      <c r="H16067" s="1478"/>
    </row>
    <row r="16068" spans="1:8">
      <c r="A16068" s="1383"/>
      <c r="E16068" s="1478"/>
      <c r="H16068" s="1478"/>
    </row>
    <row r="16069" spans="1:8">
      <c r="A16069" s="1383"/>
      <c r="E16069" s="1478"/>
      <c r="H16069" s="1478"/>
    </row>
    <row r="16070" spans="1:8">
      <c r="A16070" s="1383"/>
      <c r="E16070" s="1478"/>
      <c r="H16070" s="1478"/>
    </row>
    <row r="16071" spans="1:8">
      <c r="A16071" s="1383"/>
      <c r="E16071" s="1478"/>
      <c r="H16071" s="1478"/>
    </row>
    <row r="16072" spans="1:8">
      <c r="A16072" s="1383"/>
      <c r="E16072" s="1478"/>
      <c r="H16072" s="1478"/>
    </row>
    <row r="16073" spans="1:8">
      <c r="A16073" s="1383"/>
      <c r="E16073" s="1478"/>
      <c r="H16073" s="1478"/>
    </row>
    <row r="16074" spans="1:8">
      <c r="A16074" s="1383"/>
      <c r="E16074" s="1478"/>
      <c r="H16074" s="1478"/>
    </row>
    <row r="16075" spans="1:8">
      <c r="A16075" s="1383"/>
      <c r="E16075" s="1478"/>
      <c r="H16075" s="1478"/>
    </row>
    <row r="16076" spans="1:8">
      <c r="A16076" s="1383"/>
      <c r="E16076" s="1478"/>
      <c r="H16076" s="1478"/>
    </row>
    <row r="16077" spans="1:8">
      <c r="A16077" s="1383"/>
      <c r="E16077" s="1478"/>
      <c r="H16077" s="1478"/>
    </row>
    <row r="16078" spans="1:8">
      <c r="A16078" s="1383"/>
      <c r="E16078" s="1478"/>
      <c r="H16078" s="1478"/>
    </row>
    <row r="16079" spans="1:8">
      <c r="A16079" s="1383"/>
      <c r="E16079" s="1478"/>
      <c r="H16079" s="1478"/>
    </row>
    <row r="16080" spans="1:8">
      <c r="A16080" s="1383"/>
      <c r="E16080" s="1478"/>
      <c r="H16080" s="1478"/>
    </row>
    <row r="16081" spans="1:8">
      <c r="A16081" s="1383"/>
      <c r="E16081" s="1478"/>
      <c r="H16081" s="1478"/>
    </row>
    <row r="16082" spans="1:8">
      <c r="A16082" s="1383"/>
      <c r="E16082" s="1478"/>
      <c r="H16082" s="1478"/>
    </row>
    <row r="16083" spans="1:8">
      <c r="A16083" s="1383"/>
      <c r="E16083" s="1478"/>
      <c r="H16083" s="1478"/>
    </row>
    <row r="16084" spans="1:8">
      <c r="A16084" s="1383"/>
      <c r="E16084" s="1478"/>
      <c r="H16084" s="1478"/>
    </row>
    <row r="16085" spans="1:8">
      <c r="A16085" s="1383"/>
      <c r="E16085" s="1478"/>
      <c r="H16085" s="1478"/>
    </row>
    <row r="16086" spans="1:8">
      <c r="A16086" s="1383"/>
      <c r="E16086" s="1478"/>
      <c r="H16086" s="1478"/>
    </row>
    <row r="16087" spans="1:8">
      <c r="A16087" s="1383"/>
      <c r="E16087" s="1478"/>
      <c r="H16087" s="1478"/>
    </row>
    <row r="16088" spans="1:8">
      <c r="A16088" s="1383"/>
      <c r="E16088" s="1478"/>
      <c r="H16088" s="1478"/>
    </row>
    <row r="16089" spans="1:8">
      <c r="A16089" s="1383"/>
      <c r="E16089" s="1478"/>
      <c r="H16089" s="1478"/>
    </row>
    <row r="16090" spans="1:8">
      <c r="A16090" s="1383"/>
      <c r="E16090" s="1478"/>
      <c r="H16090" s="1478"/>
    </row>
    <row r="16091" spans="1:8">
      <c r="A16091" s="1383"/>
      <c r="E16091" s="1478"/>
      <c r="H16091" s="1478"/>
    </row>
    <row r="16092" spans="1:8">
      <c r="A16092" s="1383"/>
      <c r="E16092" s="1478"/>
      <c r="H16092" s="1478"/>
    </row>
    <row r="16093" spans="1:8">
      <c r="A16093" s="1383"/>
      <c r="E16093" s="1478"/>
      <c r="H16093" s="1478"/>
    </row>
    <row r="16094" spans="1:8">
      <c r="A16094" s="1383"/>
      <c r="E16094" s="1478"/>
      <c r="H16094" s="1478"/>
    </row>
    <row r="16095" spans="1:8">
      <c r="A16095" s="1383"/>
      <c r="E16095" s="1478"/>
      <c r="H16095" s="1478"/>
    </row>
    <row r="16096" spans="1:8">
      <c r="A16096" s="1383"/>
      <c r="E16096" s="1478"/>
      <c r="H16096" s="1478"/>
    </row>
    <row r="16097" spans="1:8">
      <c r="A16097" s="1383"/>
      <c r="E16097" s="1478"/>
      <c r="H16097" s="1478"/>
    </row>
    <row r="16098" spans="1:8">
      <c r="A16098" s="1383"/>
      <c r="E16098" s="1478"/>
      <c r="H16098" s="1478"/>
    </row>
    <row r="16099" spans="1:8">
      <c r="A16099" s="1383"/>
      <c r="E16099" s="1478"/>
      <c r="H16099" s="1478"/>
    </row>
    <row r="16100" spans="1:8">
      <c r="A16100" s="1383"/>
      <c r="E16100" s="1478"/>
      <c r="H16100" s="1478"/>
    </row>
    <row r="16101" spans="1:8">
      <c r="A16101" s="1383"/>
      <c r="E16101" s="1478"/>
      <c r="H16101" s="1478"/>
    </row>
    <row r="16102" spans="1:8">
      <c r="A16102" s="1383"/>
      <c r="E16102" s="1478"/>
      <c r="H16102" s="1478"/>
    </row>
    <row r="16103" spans="1:8">
      <c r="A16103" s="1383"/>
      <c r="E16103" s="1478"/>
      <c r="H16103" s="1478"/>
    </row>
    <row r="16104" spans="1:8">
      <c r="A16104" s="1383"/>
      <c r="E16104" s="1478"/>
      <c r="H16104" s="1478"/>
    </row>
    <row r="16105" spans="1:8">
      <c r="A16105" s="1383"/>
      <c r="E16105" s="1478"/>
      <c r="H16105" s="1478"/>
    </row>
    <row r="16106" spans="1:8">
      <c r="A16106" s="1383"/>
      <c r="E16106" s="1478"/>
      <c r="H16106" s="1478"/>
    </row>
    <row r="16107" spans="1:8">
      <c r="A16107" s="1383"/>
      <c r="E16107" s="1478"/>
      <c r="H16107" s="1478"/>
    </row>
    <row r="16108" spans="1:8">
      <c r="A16108" s="1383"/>
      <c r="E16108" s="1478"/>
      <c r="H16108" s="1478"/>
    </row>
    <row r="16109" spans="1:8">
      <c r="A16109" s="1383"/>
      <c r="E16109" s="1478"/>
      <c r="H16109" s="1478"/>
    </row>
    <row r="16110" spans="1:8">
      <c r="A16110" s="1383"/>
      <c r="E16110" s="1478"/>
      <c r="H16110" s="1478"/>
    </row>
    <row r="16111" spans="1:8">
      <c r="A16111" s="1383"/>
      <c r="E16111" s="1478"/>
      <c r="H16111" s="1478"/>
    </row>
    <row r="16112" spans="1:8">
      <c r="A16112" s="1383"/>
      <c r="E16112" s="1478"/>
      <c r="H16112" s="1478"/>
    </row>
    <row r="16113" spans="1:8">
      <c r="A16113" s="1383"/>
      <c r="E16113" s="1478"/>
      <c r="H16113" s="1478"/>
    </row>
    <row r="16114" spans="1:8">
      <c r="A16114" s="1383"/>
      <c r="E16114" s="1478"/>
      <c r="H16114" s="1478"/>
    </row>
    <row r="16115" spans="1:8">
      <c r="A16115" s="1383"/>
      <c r="E16115" s="1478"/>
      <c r="H16115" s="1478"/>
    </row>
    <row r="16116" spans="1:8">
      <c r="A16116" s="1383"/>
      <c r="E16116" s="1478"/>
      <c r="H16116" s="1478"/>
    </row>
    <row r="16117" spans="1:8">
      <c r="A16117" s="1383"/>
      <c r="E16117" s="1478"/>
      <c r="H16117" s="1478"/>
    </row>
    <row r="16118" spans="1:8">
      <c r="A16118" s="1383"/>
      <c r="E16118" s="1478"/>
      <c r="H16118" s="1478"/>
    </row>
    <row r="16119" spans="1:8">
      <c r="A16119" s="1383"/>
      <c r="E16119" s="1478"/>
      <c r="H16119" s="1478"/>
    </row>
    <row r="16120" spans="1:8">
      <c r="A16120" s="1383"/>
      <c r="E16120" s="1478"/>
      <c r="H16120" s="1478"/>
    </row>
    <row r="16121" spans="1:8">
      <c r="A16121" s="1383"/>
      <c r="E16121" s="1478"/>
      <c r="H16121" s="1478"/>
    </row>
    <row r="16122" spans="1:8">
      <c r="A16122" s="1383"/>
      <c r="E16122" s="1478"/>
      <c r="H16122" s="1478"/>
    </row>
    <row r="16123" spans="1:8">
      <c r="A16123" s="1383"/>
      <c r="E16123" s="1478"/>
      <c r="H16123" s="1478"/>
    </row>
    <row r="16124" spans="1:8">
      <c r="A16124" s="1383"/>
      <c r="E16124" s="1478"/>
      <c r="H16124" s="1478"/>
    </row>
    <row r="16125" spans="1:8">
      <c r="A16125" s="1383"/>
      <c r="E16125" s="1478"/>
      <c r="H16125" s="1478"/>
    </row>
    <row r="16126" spans="1:8">
      <c r="A16126" s="1383"/>
      <c r="E16126" s="1478"/>
      <c r="H16126" s="1478"/>
    </row>
    <row r="16127" spans="1:8">
      <c r="A16127" s="1383"/>
      <c r="E16127" s="1478"/>
      <c r="H16127" s="1478"/>
    </row>
    <row r="16128" spans="1:8">
      <c r="A16128" s="1383"/>
      <c r="E16128" s="1478"/>
      <c r="H16128" s="1478"/>
    </row>
    <row r="16129" spans="1:8">
      <c r="A16129" s="1383"/>
      <c r="E16129" s="1478"/>
      <c r="H16129" s="1478"/>
    </row>
    <row r="16130" spans="1:8">
      <c r="A16130" s="1383"/>
      <c r="E16130" s="1478"/>
      <c r="H16130" s="1478"/>
    </row>
    <row r="16131" spans="1:8">
      <c r="A16131" s="1383"/>
      <c r="E16131" s="1478"/>
      <c r="H16131" s="1478"/>
    </row>
    <row r="16132" spans="1:8">
      <c r="A16132" s="1383"/>
      <c r="E16132" s="1478"/>
      <c r="H16132" s="1478"/>
    </row>
    <row r="16133" spans="1:8">
      <c r="A16133" s="1383"/>
      <c r="E16133" s="1478"/>
      <c r="H16133" s="1478"/>
    </row>
    <row r="16134" spans="1:8">
      <c r="A16134" s="1383"/>
      <c r="E16134" s="1478"/>
      <c r="H16134" s="1478"/>
    </row>
    <row r="16135" spans="1:8">
      <c r="A16135" s="1383"/>
      <c r="E16135" s="1478"/>
      <c r="H16135" s="1478"/>
    </row>
    <row r="16136" spans="1:8">
      <c r="A16136" s="1383"/>
      <c r="E16136" s="1478"/>
      <c r="H16136" s="1478"/>
    </row>
    <row r="16137" spans="1:8">
      <c r="A16137" s="1383"/>
      <c r="E16137" s="1478"/>
      <c r="H16137" s="1478"/>
    </row>
    <row r="16138" spans="1:8">
      <c r="A16138" s="1383"/>
      <c r="E16138" s="1478"/>
      <c r="H16138" s="1478"/>
    </row>
    <row r="16139" spans="1:8">
      <c r="A16139" s="1383"/>
      <c r="E16139" s="1478"/>
      <c r="H16139" s="1478"/>
    </row>
    <row r="16140" spans="1:8">
      <c r="A16140" s="1383"/>
      <c r="E16140" s="1478"/>
      <c r="H16140" s="1478"/>
    </row>
    <row r="16141" spans="1:8">
      <c r="A16141" s="1383"/>
      <c r="E16141" s="1478"/>
      <c r="H16141" s="1478"/>
    </row>
    <row r="16142" spans="1:8">
      <c r="A16142" s="1383"/>
      <c r="E16142" s="1478"/>
      <c r="H16142" s="1478"/>
    </row>
    <row r="16143" spans="1:8">
      <c r="A16143" s="1383"/>
      <c r="E16143" s="1478"/>
      <c r="H16143" s="1478"/>
    </row>
    <row r="16144" spans="1:8">
      <c r="A16144" s="1383"/>
      <c r="E16144" s="1478"/>
      <c r="H16144" s="1478"/>
    </row>
    <row r="16145" spans="1:8">
      <c r="A16145" s="1383"/>
      <c r="E16145" s="1478"/>
      <c r="H16145" s="1478"/>
    </row>
    <row r="16146" spans="1:8">
      <c r="A16146" s="1383"/>
      <c r="E16146" s="1478"/>
      <c r="H16146" s="1478"/>
    </row>
    <row r="16147" spans="1:8">
      <c r="A16147" s="1383"/>
      <c r="E16147" s="1478"/>
      <c r="H16147" s="1478"/>
    </row>
    <row r="16148" spans="1:8">
      <c r="A16148" s="1383"/>
      <c r="E16148" s="1478"/>
      <c r="H16148" s="1478"/>
    </row>
    <row r="16149" spans="1:8">
      <c r="A16149" s="1383"/>
      <c r="E16149" s="1478"/>
      <c r="H16149" s="1478"/>
    </row>
    <row r="16150" spans="1:8">
      <c r="A16150" s="1383"/>
      <c r="E16150" s="1478"/>
      <c r="H16150" s="1478"/>
    </row>
    <row r="16151" spans="1:8">
      <c r="A16151" s="1383"/>
      <c r="E16151" s="1478"/>
      <c r="H16151" s="1478"/>
    </row>
    <row r="16152" spans="1:8">
      <c r="A16152" s="1383"/>
      <c r="E16152" s="1478"/>
      <c r="H16152" s="1478"/>
    </row>
    <row r="16153" spans="1:8">
      <c r="A16153" s="1383"/>
      <c r="E16153" s="1478"/>
      <c r="H16153" s="1478"/>
    </row>
    <row r="16154" spans="1:8">
      <c r="A16154" s="1383"/>
      <c r="E16154" s="1478"/>
      <c r="H16154" s="1478"/>
    </row>
    <row r="16155" spans="1:8">
      <c r="A16155" s="1383"/>
      <c r="E16155" s="1478"/>
      <c r="H16155" s="1478"/>
    </row>
    <row r="16156" spans="1:8">
      <c r="A16156" s="1383"/>
      <c r="E16156" s="1478"/>
      <c r="H16156" s="1478"/>
    </row>
    <row r="16157" spans="1:8">
      <c r="A16157" s="1383"/>
      <c r="E16157" s="1478"/>
      <c r="H16157" s="1478"/>
    </row>
    <row r="16158" spans="1:8">
      <c r="A16158" s="1383"/>
      <c r="E16158" s="1478"/>
      <c r="H16158" s="1478"/>
    </row>
    <row r="16159" spans="1:8">
      <c r="A16159" s="1383"/>
      <c r="E16159" s="1478"/>
      <c r="H16159" s="1478"/>
    </row>
    <row r="16160" spans="1:8">
      <c r="A16160" s="1383"/>
      <c r="E16160" s="1478"/>
      <c r="H16160" s="1478"/>
    </row>
    <row r="16161" spans="1:8">
      <c r="A16161" s="1383"/>
      <c r="E16161" s="1478"/>
      <c r="H16161" s="1478"/>
    </row>
    <row r="16162" spans="1:8">
      <c r="A16162" s="1383"/>
      <c r="E16162" s="1478"/>
      <c r="H16162" s="1478"/>
    </row>
    <row r="16163" spans="1:8">
      <c r="A16163" s="1383"/>
      <c r="E16163" s="1478"/>
      <c r="H16163" s="1478"/>
    </row>
    <row r="16164" spans="1:8">
      <c r="A16164" s="1383"/>
      <c r="E16164" s="1478"/>
      <c r="H16164" s="1478"/>
    </row>
    <row r="16165" spans="1:8">
      <c r="A16165" s="1383"/>
      <c r="E16165" s="1478"/>
      <c r="H16165" s="1478"/>
    </row>
    <row r="16166" spans="1:8">
      <c r="A16166" s="1383"/>
      <c r="E16166" s="1478"/>
      <c r="H16166" s="1478"/>
    </row>
    <row r="16167" spans="1:8">
      <c r="A16167" s="1383"/>
      <c r="E16167" s="1478"/>
      <c r="H16167" s="1478"/>
    </row>
    <row r="16168" spans="1:8">
      <c r="A16168" s="1383"/>
      <c r="E16168" s="1478"/>
      <c r="H16168" s="1478"/>
    </row>
    <row r="16169" spans="1:8">
      <c r="A16169" s="1383"/>
      <c r="E16169" s="1478"/>
      <c r="H16169" s="1478"/>
    </row>
    <row r="16170" spans="1:8">
      <c r="A16170" s="1383"/>
      <c r="E16170" s="1478"/>
      <c r="H16170" s="1478"/>
    </row>
    <row r="16171" spans="1:8">
      <c r="A16171" s="1383"/>
      <c r="E16171" s="1478"/>
      <c r="H16171" s="1478"/>
    </row>
    <row r="16172" spans="1:8">
      <c r="A16172" s="1383"/>
      <c r="E16172" s="1478"/>
      <c r="H16172" s="1478"/>
    </row>
    <row r="16173" spans="1:8">
      <c r="A16173" s="1383"/>
      <c r="E16173" s="1478"/>
      <c r="H16173" s="1478"/>
    </row>
    <row r="16174" spans="1:8">
      <c r="A16174" s="1383"/>
      <c r="E16174" s="1478"/>
      <c r="H16174" s="1478"/>
    </row>
    <row r="16175" spans="1:8">
      <c r="A16175" s="1383"/>
      <c r="E16175" s="1478"/>
      <c r="H16175" s="1478"/>
    </row>
    <row r="16176" spans="1:8">
      <c r="A16176" s="1383"/>
      <c r="E16176" s="1478"/>
      <c r="H16176" s="1478"/>
    </row>
    <row r="16177" spans="1:8">
      <c r="A16177" s="1383"/>
      <c r="E16177" s="1478"/>
      <c r="H16177" s="1478"/>
    </row>
    <row r="16178" spans="1:8">
      <c r="A16178" s="1383"/>
      <c r="E16178" s="1478"/>
      <c r="H16178" s="1478"/>
    </row>
    <row r="16179" spans="1:8">
      <c r="A16179" s="1383"/>
      <c r="E16179" s="1478"/>
      <c r="H16179" s="1478"/>
    </row>
    <row r="16180" spans="1:8">
      <c r="A16180" s="1383"/>
      <c r="E16180" s="1478"/>
      <c r="H16180" s="1478"/>
    </row>
    <row r="16181" spans="1:8">
      <c r="A16181" s="1383"/>
      <c r="E16181" s="1478"/>
      <c r="H16181" s="1478"/>
    </row>
    <row r="16182" spans="1:8">
      <c r="A16182" s="1383"/>
      <c r="E16182" s="1478"/>
      <c r="H16182" s="1478"/>
    </row>
    <row r="16183" spans="1:8">
      <c r="A16183" s="1383"/>
      <c r="E16183" s="1478"/>
      <c r="H16183" s="1478"/>
    </row>
    <row r="16184" spans="1:8">
      <c r="A16184" s="1383"/>
      <c r="E16184" s="1478"/>
      <c r="H16184" s="1478"/>
    </row>
    <row r="16185" spans="1:8">
      <c r="A16185" s="1383"/>
      <c r="E16185" s="1478"/>
      <c r="H16185" s="1478"/>
    </row>
    <row r="16186" spans="1:8">
      <c r="A16186" s="1383"/>
      <c r="E16186" s="1478"/>
      <c r="H16186" s="1478"/>
    </row>
    <row r="16187" spans="1:8">
      <c r="A16187" s="1383"/>
      <c r="E16187" s="1478"/>
      <c r="H16187" s="1478"/>
    </row>
    <row r="16188" spans="1:8">
      <c r="A16188" s="1383"/>
      <c r="E16188" s="1478"/>
      <c r="H16188" s="1478"/>
    </row>
    <row r="16189" spans="1:8">
      <c r="A16189" s="1383"/>
      <c r="E16189" s="1478"/>
      <c r="H16189" s="1478"/>
    </row>
    <row r="16190" spans="1:8">
      <c r="A16190" s="1383"/>
      <c r="E16190" s="1478"/>
      <c r="H16190" s="1478"/>
    </row>
    <row r="16191" spans="1:8">
      <c r="A16191" s="1383"/>
      <c r="E16191" s="1478"/>
      <c r="H16191" s="1478"/>
    </row>
    <row r="16192" spans="1:8">
      <c r="A16192" s="1383"/>
      <c r="E16192" s="1478"/>
      <c r="H16192" s="1478"/>
    </row>
    <row r="16193" spans="1:8">
      <c r="A16193" s="1383"/>
      <c r="E16193" s="1478"/>
      <c r="H16193" s="1478"/>
    </row>
    <row r="16194" spans="1:8">
      <c r="A16194" s="1383"/>
      <c r="E16194" s="1478"/>
      <c r="H16194" s="1478"/>
    </row>
    <row r="16195" spans="1:8">
      <c r="A16195" s="1383"/>
      <c r="E16195" s="1478"/>
      <c r="H16195" s="1478"/>
    </row>
    <row r="16196" spans="1:8">
      <c r="A16196" s="1383"/>
      <c r="E16196" s="1478"/>
      <c r="H16196" s="1478"/>
    </row>
    <row r="16197" spans="1:8">
      <c r="A16197" s="1383"/>
      <c r="E16197" s="1478"/>
      <c r="H16197" s="1478"/>
    </row>
    <row r="16198" spans="1:8">
      <c r="A16198" s="1383"/>
      <c r="E16198" s="1478"/>
      <c r="H16198" s="1478"/>
    </row>
    <row r="16199" spans="1:8">
      <c r="A16199" s="1383"/>
      <c r="E16199" s="1478"/>
      <c r="H16199" s="1478"/>
    </row>
    <row r="16200" spans="1:8">
      <c r="A16200" s="1383"/>
      <c r="E16200" s="1478"/>
      <c r="H16200" s="1478"/>
    </row>
    <row r="16201" spans="1:8">
      <c r="A16201" s="1383"/>
      <c r="E16201" s="1478"/>
      <c r="H16201" s="1478"/>
    </row>
    <row r="16202" spans="1:8">
      <c r="A16202" s="1383"/>
      <c r="E16202" s="1478"/>
      <c r="H16202" s="1478"/>
    </row>
    <row r="16203" spans="1:8">
      <c r="A16203" s="1383"/>
      <c r="E16203" s="1478"/>
      <c r="H16203" s="1478"/>
    </row>
    <row r="16204" spans="1:8">
      <c r="A16204" s="1383"/>
      <c r="E16204" s="1478"/>
      <c r="H16204" s="1478"/>
    </row>
    <row r="16205" spans="1:8">
      <c r="A16205" s="1383"/>
      <c r="E16205" s="1478"/>
      <c r="H16205" s="1478"/>
    </row>
    <row r="16206" spans="1:8">
      <c r="A16206" s="1383"/>
      <c r="E16206" s="1478"/>
      <c r="H16206" s="1478"/>
    </row>
    <row r="16207" spans="1:8">
      <c r="A16207" s="1383"/>
      <c r="E16207" s="1478"/>
      <c r="H16207" s="1478"/>
    </row>
    <row r="16208" spans="1:8">
      <c r="A16208" s="1383"/>
      <c r="E16208" s="1478"/>
      <c r="H16208" s="1478"/>
    </row>
    <row r="16209" spans="1:8">
      <c r="A16209" s="1383"/>
      <c r="E16209" s="1478"/>
      <c r="H16209" s="1478"/>
    </row>
    <row r="16210" spans="1:8">
      <c r="A16210" s="1383"/>
      <c r="E16210" s="1478"/>
      <c r="H16210" s="1478"/>
    </row>
    <row r="16211" spans="1:8">
      <c r="A16211" s="1383"/>
      <c r="E16211" s="1478"/>
      <c r="H16211" s="1478"/>
    </row>
    <row r="16212" spans="1:8">
      <c r="A16212" s="1383"/>
      <c r="E16212" s="1478"/>
      <c r="H16212" s="1478"/>
    </row>
    <row r="16213" spans="1:8">
      <c r="A16213" s="1383"/>
      <c r="E16213" s="1478"/>
      <c r="H16213" s="1478"/>
    </row>
    <row r="16214" spans="1:8">
      <c r="A16214" s="1383"/>
      <c r="E16214" s="1478"/>
      <c r="H16214" s="1478"/>
    </row>
    <row r="16215" spans="1:8">
      <c r="A16215" s="1383"/>
      <c r="E16215" s="1478"/>
      <c r="H16215" s="1478"/>
    </row>
    <row r="16216" spans="1:8">
      <c r="A16216" s="1383"/>
      <c r="E16216" s="1478"/>
      <c r="H16216" s="1478"/>
    </row>
    <row r="16217" spans="1:8">
      <c r="A16217" s="1383"/>
      <c r="E16217" s="1478"/>
      <c r="H16217" s="1478"/>
    </row>
    <row r="16218" spans="1:8">
      <c r="A16218" s="1383"/>
      <c r="E16218" s="1478"/>
      <c r="H16218" s="1478"/>
    </row>
    <row r="16219" spans="1:8">
      <c r="A16219" s="1383"/>
      <c r="E16219" s="1478"/>
      <c r="H16219" s="1478"/>
    </row>
    <row r="16220" spans="1:8">
      <c r="A16220" s="1383"/>
      <c r="E16220" s="1478"/>
      <c r="H16220" s="1478"/>
    </row>
    <row r="16221" spans="1:8">
      <c r="A16221" s="1383"/>
      <c r="E16221" s="1478"/>
      <c r="H16221" s="1478"/>
    </row>
    <row r="16222" spans="1:8">
      <c r="A16222" s="1383"/>
      <c r="E16222" s="1478"/>
      <c r="H16222" s="1478"/>
    </row>
    <row r="16223" spans="1:8">
      <c r="A16223" s="1383"/>
      <c r="E16223" s="1478"/>
      <c r="H16223" s="1478"/>
    </row>
    <row r="16224" spans="1:8">
      <c r="A16224" s="1383"/>
      <c r="E16224" s="1478"/>
      <c r="H16224" s="1478"/>
    </row>
    <row r="16225" spans="1:8">
      <c r="A16225" s="1383"/>
      <c r="E16225" s="1478"/>
      <c r="H16225" s="1478"/>
    </row>
    <row r="16226" spans="1:8">
      <c r="A16226" s="1383"/>
      <c r="E16226" s="1478"/>
      <c r="H16226" s="1478"/>
    </row>
    <row r="16227" spans="1:8">
      <c r="A16227" s="1383"/>
      <c r="E16227" s="1478"/>
      <c r="H16227" s="1478"/>
    </row>
    <row r="16228" spans="1:8">
      <c r="A16228" s="1383"/>
      <c r="E16228" s="1478"/>
      <c r="H16228" s="1478"/>
    </row>
    <row r="16229" spans="1:8">
      <c r="A16229" s="1383"/>
      <c r="E16229" s="1478"/>
      <c r="H16229" s="1478"/>
    </row>
    <row r="16230" spans="1:8">
      <c r="A16230" s="1383"/>
      <c r="E16230" s="1478"/>
      <c r="H16230" s="1478"/>
    </row>
    <row r="16231" spans="1:8">
      <c r="A16231" s="1383"/>
      <c r="E16231" s="1478"/>
      <c r="H16231" s="1478"/>
    </row>
    <row r="16232" spans="1:8">
      <c r="A16232" s="1383"/>
      <c r="E16232" s="1478"/>
      <c r="H16232" s="1478"/>
    </row>
    <row r="16233" spans="1:8">
      <c r="A16233" s="1383"/>
      <c r="E16233" s="1478"/>
      <c r="H16233" s="1478"/>
    </row>
    <row r="16234" spans="1:8">
      <c r="A16234" s="1383"/>
      <c r="E16234" s="1478"/>
      <c r="H16234" s="1478"/>
    </row>
    <row r="16235" spans="1:8">
      <c r="A16235" s="1383"/>
      <c r="E16235" s="1478"/>
      <c r="H16235" s="1478"/>
    </row>
    <row r="16236" spans="1:8">
      <c r="A16236" s="1383"/>
      <c r="E16236" s="1478"/>
      <c r="H16236" s="1478"/>
    </row>
    <row r="16237" spans="1:8">
      <c r="A16237" s="1383"/>
      <c r="E16237" s="1478"/>
      <c r="H16237" s="1478"/>
    </row>
    <row r="16238" spans="1:8">
      <c r="A16238" s="1383"/>
      <c r="E16238" s="1478"/>
      <c r="H16238" s="1478"/>
    </row>
    <row r="16239" spans="1:8">
      <c r="A16239" s="1383"/>
      <c r="E16239" s="1478"/>
      <c r="H16239" s="1478"/>
    </row>
    <row r="16240" spans="1:8">
      <c r="A16240" s="1383"/>
      <c r="E16240" s="1478"/>
      <c r="H16240" s="1478"/>
    </row>
    <row r="16241" spans="1:8">
      <c r="A16241" s="1383"/>
      <c r="E16241" s="1478"/>
      <c r="H16241" s="1478"/>
    </row>
    <row r="16242" spans="1:8">
      <c r="A16242" s="1383"/>
      <c r="E16242" s="1478"/>
      <c r="H16242" s="1478"/>
    </row>
    <row r="16243" spans="1:8">
      <c r="A16243" s="1383"/>
      <c r="E16243" s="1478"/>
      <c r="H16243" s="1478"/>
    </row>
    <row r="16244" spans="1:8">
      <c r="A16244" s="1383"/>
      <c r="E16244" s="1478"/>
      <c r="H16244" s="1478"/>
    </row>
    <row r="16245" spans="1:8">
      <c r="A16245" s="1383"/>
      <c r="E16245" s="1478"/>
      <c r="H16245" s="1478"/>
    </row>
    <row r="16246" spans="1:8">
      <c r="A16246" s="1383"/>
      <c r="E16246" s="1478"/>
      <c r="H16246" s="1478"/>
    </row>
    <row r="16247" spans="1:8">
      <c r="A16247" s="1383"/>
      <c r="E16247" s="1478"/>
      <c r="H16247" s="1478"/>
    </row>
    <row r="16248" spans="1:8">
      <c r="A16248" s="1383"/>
      <c r="E16248" s="1478"/>
      <c r="H16248" s="1478"/>
    </row>
    <row r="16249" spans="1:8">
      <c r="A16249" s="1383"/>
      <c r="E16249" s="1478"/>
      <c r="H16249" s="1478"/>
    </row>
    <row r="16250" spans="1:8">
      <c r="A16250" s="1383"/>
      <c r="E16250" s="1478"/>
      <c r="H16250" s="1478"/>
    </row>
    <row r="16251" spans="1:8">
      <c r="A16251" s="1383"/>
      <c r="E16251" s="1478"/>
      <c r="H16251" s="1478"/>
    </row>
    <row r="16252" spans="1:8">
      <c r="A16252" s="1383"/>
      <c r="E16252" s="1478"/>
      <c r="H16252" s="1478"/>
    </row>
    <row r="16253" spans="1:8">
      <c r="A16253" s="1383"/>
      <c r="E16253" s="1478"/>
      <c r="H16253" s="1478"/>
    </row>
    <row r="16254" spans="1:8">
      <c r="A16254" s="1383"/>
      <c r="E16254" s="1478"/>
      <c r="H16254" s="1478"/>
    </row>
    <row r="16255" spans="1:8">
      <c r="A16255" s="1383"/>
      <c r="E16255" s="1478"/>
      <c r="H16255" s="1478"/>
    </row>
    <row r="16256" spans="1:8">
      <c r="A16256" s="1383"/>
      <c r="E16256" s="1478"/>
      <c r="H16256" s="1478"/>
    </row>
    <row r="16257" spans="1:8">
      <c r="A16257" s="1383"/>
      <c r="E16257" s="1478"/>
      <c r="H16257" s="1478"/>
    </row>
    <row r="16258" spans="1:8">
      <c r="A16258" s="1383"/>
      <c r="E16258" s="1478"/>
      <c r="H16258" s="1478"/>
    </row>
    <row r="16259" spans="1:8">
      <c r="A16259" s="1383"/>
      <c r="E16259" s="1478"/>
      <c r="H16259" s="1478"/>
    </row>
    <row r="16260" spans="1:8">
      <c r="A16260" s="1383"/>
      <c r="E16260" s="1478"/>
      <c r="H16260" s="1478"/>
    </row>
    <row r="16261" spans="1:8">
      <c r="A16261" s="1383"/>
      <c r="E16261" s="1478"/>
      <c r="H16261" s="1478"/>
    </row>
    <row r="16262" spans="1:8">
      <c r="A16262" s="1383"/>
      <c r="E16262" s="1478"/>
      <c r="H16262" s="1478"/>
    </row>
    <row r="16263" spans="1:8">
      <c r="A16263" s="1383"/>
      <c r="E16263" s="1478"/>
      <c r="H16263" s="1478"/>
    </row>
    <row r="16264" spans="1:8">
      <c r="A16264" s="1383"/>
      <c r="E16264" s="1478"/>
      <c r="H16264" s="1478"/>
    </row>
    <row r="16265" spans="1:8">
      <c r="A16265" s="1383"/>
      <c r="E16265" s="1478"/>
      <c r="H16265" s="1478"/>
    </row>
    <row r="16266" spans="1:8">
      <c r="A16266" s="1383"/>
      <c r="E16266" s="1478"/>
      <c r="H16266" s="1478"/>
    </row>
    <row r="16267" spans="1:8">
      <c r="A16267" s="1383"/>
      <c r="E16267" s="1478"/>
      <c r="H16267" s="1478"/>
    </row>
    <row r="16268" spans="1:8">
      <c r="A16268" s="1383"/>
      <c r="E16268" s="1478"/>
      <c r="H16268" s="1478"/>
    </row>
    <row r="16269" spans="1:8">
      <c r="A16269" s="1383"/>
      <c r="E16269" s="1478"/>
      <c r="H16269" s="1478"/>
    </row>
    <row r="16270" spans="1:8">
      <c r="A16270" s="1383"/>
      <c r="E16270" s="1478"/>
      <c r="H16270" s="1478"/>
    </row>
    <row r="16271" spans="1:8">
      <c r="A16271" s="1383"/>
      <c r="E16271" s="1478"/>
      <c r="H16271" s="1478"/>
    </row>
    <row r="16272" spans="1:8">
      <c r="A16272" s="1383"/>
      <c r="E16272" s="1478"/>
      <c r="H16272" s="1478"/>
    </row>
    <row r="16273" spans="1:8">
      <c r="A16273" s="1383"/>
      <c r="E16273" s="1478"/>
      <c r="H16273" s="1478"/>
    </row>
    <row r="16274" spans="1:8">
      <c r="A16274" s="1383"/>
      <c r="E16274" s="1478"/>
      <c r="H16274" s="1478"/>
    </row>
    <row r="16275" spans="1:8">
      <c r="A16275" s="1383"/>
      <c r="E16275" s="1478"/>
      <c r="H16275" s="1478"/>
    </row>
    <row r="16276" spans="1:8">
      <c r="A16276" s="1383"/>
      <c r="E16276" s="1478"/>
      <c r="H16276" s="1478"/>
    </row>
    <row r="16277" spans="1:8">
      <c r="A16277" s="1383"/>
      <c r="E16277" s="1478"/>
      <c r="H16277" s="1478"/>
    </row>
    <row r="16278" spans="1:8">
      <c r="A16278" s="1383"/>
      <c r="E16278" s="1478"/>
      <c r="H16278" s="1478"/>
    </row>
    <row r="16279" spans="1:8">
      <c r="A16279" s="1383"/>
      <c r="E16279" s="1478"/>
      <c r="H16279" s="1478"/>
    </row>
    <row r="16280" spans="1:8">
      <c r="A16280" s="1383"/>
      <c r="E16280" s="1478"/>
      <c r="H16280" s="1478"/>
    </row>
    <row r="16281" spans="1:8">
      <c r="A16281" s="1383"/>
      <c r="E16281" s="1478"/>
      <c r="H16281" s="1478"/>
    </row>
    <row r="16282" spans="1:8">
      <c r="A16282" s="1383"/>
      <c r="E16282" s="1478"/>
      <c r="H16282" s="1478"/>
    </row>
    <row r="16283" spans="1:8">
      <c r="A16283" s="1383"/>
      <c r="E16283" s="1478"/>
      <c r="H16283" s="1478"/>
    </row>
    <row r="16284" spans="1:8">
      <c r="A16284" s="1383"/>
      <c r="E16284" s="1478"/>
      <c r="H16284" s="1478"/>
    </row>
    <row r="16285" spans="1:8">
      <c r="A16285" s="1383"/>
      <c r="E16285" s="1478"/>
      <c r="H16285" s="1478"/>
    </row>
    <row r="16286" spans="1:8">
      <c r="A16286" s="1383"/>
      <c r="E16286" s="1478"/>
      <c r="H16286" s="1478"/>
    </row>
    <row r="16287" spans="1:8">
      <c r="A16287" s="1383"/>
      <c r="E16287" s="1478"/>
      <c r="H16287" s="1478"/>
    </row>
    <row r="16288" spans="1:8">
      <c r="A16288" s="1383"/>
      <c r="E16288" s="1478"/>
      <c r="H16288" s="1478"/>
    </row>
    <row r="16289" spans="1:8">
      <c r="A16289" s="1383"/>
      <c r="E16289" s="1478"/>
      <c r="H16289" s="1478"/>
    </row>
    <row r="16290" spans="1:8">
      <c r="A16290" s="1383"/>
      <c r="E16290" s="1478"/>
      <c r="H16290" s="1478"/>
    </row>
    <row r="16291" spans="1:8">
      <c r="A16291" s="1383"/>
      <c r="E16291" s="1478"/>
      <c r="H16291" s="1478"/>
    </row>
    <row r="16292" spans="1:8">
      <c r="A16292" s="1383"/>
      <c r="E16292" s="1478"/>
      <c r="H16292" s="1478"/>
    </row>
    <row r="16293" spans="1:8">
      <c r="A16293" s="1383"/>
      <c r="E16293" s="1478"/>
      <c r="H16293" s="1478"/>
    </row>
    <row r="16294" spans="1:8">
      <c r="A16294" s="1383"/>
      <c r="E16294" s="1478"/>
      <c r="H16294" s="1478"/>
    </row>
    <row r="16295" spans="1:8">
      <c r="A16295" s="1383"/>
      <c r="E16295" s="1478"/>
      <c r="H16295" s="1478"/>
    </row>
    <row r="16296" spans="1:8">
      <c r="A16296" s="1383"/>
      <c r="E16296" s="1478"/>
      <c r="H16296" s="1478"/>
    </row>
    <row r="16297" spans="1:8">
      <c r="A16297" s="1383"/>
      <c r="E16297" s="1478"/>
      <c r="H16297" s="1478"/>
    </row>
    <row r="16298" spans="1:8">
      <c r="A16298" s="1383"/>
      <c r="E16298" s="1478"/>
      <c r="H16298" s="1478"/>
    </row>
    <row r="16299" spans="1:8">
      <c r="A16299" s="1383"/>
      <c r="E16299" s="1478"/>
      <c r="H16299" s="1478"/>
    </row>
    <row r="16300" spans="1:8">
      <c r="A16300" s="1383"/>
      <c r="E16300" s="1478"/>
      <c r="H16300" s="1478"/>
    </row>
    <row r="16301" spans="1:8">
      <c r="A16301" s="1383"/>
      <c r="E16301" s="1478"/>
      <c r="H16301" s="1478"/>
    </row>
    <row r="16302" spans="1:8">
      <c r="A16302" s="1383"/>
      <c r="E16302" s="1478"/>
      <c r="H16302" s="1478"/>
    </row>
    <row r="16303" spans="1:8">
      <c r="A16303" s="1383"/>
      <c r="E16303" s="1478"/>
      <c r="H16303" s="1478"/>
    </row>
    <row r="16304" spans="1:8">
      <c r="A16304" s="1383"/>
      <c r="E16304" s="1478"/>
      <c r="H16304" s="1478"/>
    </row>
    <row r="16305" spans="1:8">
      <c r="A16305" s="1383"/>
      <c r="E16305" s="1478"/>
      <c r="H16305" s="1478"/>
    </row>
    <row r="16306" spans="1:8">
      <c r="A16306" s="1383"/>
      <c r="E16306" s="1478"/>
      <c r="H16306" s="1478"/>
    </row>
    <row r="16307" spans="1:8">
      <c r="A16307" s="1383"/>
      <c r="E16307" s="1478"/>
      <c r="H16307" s="1478"/>
    </row>
    <row r="16308" spans="1:8">
      <c r="A16308" s="1383"/>
      <c r="E16308" s="1478"/>
      <c r="H16308" s="1478"/>
    </row>
    <row r="16309" spans="1:8">
      <c r="A16309" s="1383"/>
      <c r="E16309" s="1478"/>
      <c r="H16309" s="1478"/>
    </row>
    <row r="16310" spans="1:8">
      <c r="A16310" s="1383"/>
      <c r="E16310" s="1478"/>
      <c r="H16310" s="1478"/>
    </row>
    <row r="16311" spans="1:8">
      <c r="A16311" s="1383"/>
      <c r="E16311" s="1478"/>
      <c r="H16311" s="1478"/>
    </row>
    <row r="16312" spans="1:8">
      <c r="A16312" s="1383"/>
      <c r="E16312" s="1478"/>
      <c r="H16312" s="1478"/>
    </row>
    <row r="16313" spans="1:8">
      <c r="A16313" s="1383"/>
      <c r="E16313" s="1478"/>
      <c r="H16313" s="1478"/>
    </row>
    <row r="16314" spans="1:8">
      <c r="A16314" s="1383"/>
      <c r="E16314" s="1478"/>
      <c r="H16314" s="1478"/>
    </row>
    <row r="16315" spans="1:8">
      <c r="A16315" s="1383"/>
      <c r="E16315" s="1478"/>
      <c r="H16315" s="1478"/>
    </row>
    <row r="16316" spans="1:8">
      <c r="A16316" s="1383"/>
      <c r="E16316" s="1478"/>
      <c r="H16316" s="1478"/>
    </row>
    <row r="16317" spans="1:8">
      <c r="A16317" s="1383"/>
      <c r="E16317" s="1478"/>
      <c r="H16317" s="1478"/>
    </row>
    <row r="16318" spans="1:8">
      <c r="A16318" s="1383"/>
      <c r="E16318" s="1478"/>
      <c r="H16318" s="1478"/>
    </row>
    <row r="16319" spans="1:8">
      <c r="A16319" s="1383"/>
      <c r="E16319" s="1478"/>
      <c r="H16319" s="1478"/>
    </row>
    <row r="16320" spans="1:8">
      <c r="A16320" s="1383"/>
      <c r="E16320" s="1478"/>
      <c r="H16320" s="1478"/>
    </row>
    <row r="16321" spans="1:8">
      <c r="A16321" s="1383"/>
      <c r="E16321" s="1478"/>
      <c r="H16321" s="1478"/>
    </row>
    <row r="16322" spans="1:8">
      <c r="A16322" s="1383"/>
      <c r="E16322" s="1478"/>
      <c r="H16322" s="1478"/>
    </row>
    <row r="16323" spans="1:8">
      <c r="A16323" s="1383"/>
      <c r="E16323" s="1478"/>
      <c r="H16323" s="1478"/>
    </row>
    <row r="16324" spans="1:8">
      <c r="A16324" s="1383"/>
      <c r="E16324" s="1478"/>
      <c r="H16324" s="1478"/>
    </row>
    <row r="16325" spans="1:8">
      <c r="A16325" s="1383"/>
      <c r="E16325" s="1478"/>
      <c r="H16325" s="1478"/>
    </row>
    <row r="16326" spans="1:8">
      <c r="A16326" s="1383"/>
      <c r="E16326" s="1478"/>
      <c r="H16326" s="1478"/>
    </row>
    <row r="16327" spans="1:8">
      <c r="A16327" s="1383"/>
      <c r="E16327" s="1478"/>
      <c r="H16327" s="1478"/>
    </row>
    <row r="16328" spans="1:8">
      <c r="A16328" s="1383"/>
      <c r="E16328" s="1478"/>
      <c r="H16328" s="1478"/>
    </row>
    <row r="16329" spans="1:8">
      <c r="A16329" s="1383"/>
      <c r="E16329" s="1478"/>
      <c r="H16329" s="1478"/>
    </row>
    <row r="16330" spans="1:8">
      <c r="A16330" s="1383"/>
      <c r="E16330" s="1478"/>
      <c r="H16330" s="1478"/>
    </row>
    <row r="16331" spans="1:8">
      <c r="A16331" s="1383"/>
      <c r="E16331" s="1478"/>
      <c r="H16331" s="1478"/>
    </row>
    <row r="16332" spans="1:8">
      <c r="A16332" s="1383"/>
      <c r="E16332" s="1478"/>
      <c r="H16332" s="1478"/>
    </row>
    <row r="16333" spans="1:8">
      <c r="A16333" s="1383"/>
      <c r="E16333" s="1478"/>
      <c r="H16333" s="1478"/>
    </row>
    <row r="16334" spans="1:8">
      <c r="A16334" s="1383"/>
      <c r="E16334" s="1478"/>
      <c r="H16334" s="1478"/>
    </row>
    <row r="16335" spans="1:8">
      <c r="A16335" s="1383"/>
      <c r="E16335" s="1478"/>
      <c r="H16335" s="1478"/>
    </row>
    <row r="16336" spans="1:8">
      <c r="A16336" s="1383"/>
      <c r="E16336" s="1478"/>
      <c r="H16336" s="1478"/>
    </row>
    <row r="16337" spans="1:8">
      <c r="A16337" s="1383"/>
      <c r="E16337" s="1478"/>
      <c r="H16337" s="1478"/>
    </row>
    <row r="16338" spans="1:8">
      <c r="A16338" s="1383"/>
      <c r="E16338" s="1478"/>
      <c r="H16338" s="1478"/>
    </row>
    <row r="16339" spans="1:8">
      <c r="A16339" s="1383"/>
      <c r="E16339" s="1478"/>
      <c r="H16339" s="1478"/>
    </row>
    <row r="16340" spans="1:8">
      <c r="A16340" s="1383"/>
      <c r="E16340" s="1478"/>
      <c r="H16340" s="1478"/>
    </row>
    <row r="16341" spans="1:8">
      <c r="A16341" s="1383"/>
      <c r="E16341" s="1478"/>
      <c r="H16341" s="1478"/>
    </row>
    <row r="16342" spans="1:8">
      <c r="A16342" s="1383"/>
      <c r="E16342" s="1478"/>
      <c r="H16342" s="1478"/>
    </row>
    <row r="16343" spans="1:8">
      <c r="A16343" s="1383"/>
      <c r="E16343" s="1478"/>
      <c r="H16343" s="1478"/>
    </row>
    <row r="16344" spans="1:8">
      <c r="A16344" s="1383"/>
      <c r="E16344" s="1478"/>
      <c r="H16344" s="1478"/>
    </row>
    <row r="16345" spans="1:8">
      <c r="A16345" s="1383"/>
      <c r="E16345" s="1478"/>
      <c r="H16345" s="1478"/>
    </row>
    <row r="16346" spans="1:8">
      <c r="A16346" s="1383"/>
      <c r="E16346" s="1478"/>
      <c r="H16346" s="1478"/>
    </row>
    <row r="16347" spans="1:8">
      <c r="A16347" s="1383"/>
      <c r="E16347" s="1478"/>
      <c r="H16347" s="1478"/>
    </row>
    <row r="16348" spans="1:8">
      <c r="A16348" s="1383"/>
      <c r="E16348" s="1478"/>
      <c r="H16348" s="1478"/>
    </row>
    <row r="16349" spans="1:8">
      <c r="A16349" s="1383"/>
      <c r="E16349" s="1478"/>
      <c r="H16349" s="1478"/>
    </row>
    <row r="16350" spans="1:8">
      <c r="A16350" s="1383"/>
      <c r="E16350" s="1478"/>
      <c r="H16350" s="1478"/>
    </row>
    <row r="16351" spans="1:8">
      <c r="A16351" s="1383"/>
      <c r="E16351" s="1478"/>
      <c r="H16351" s="1478"/>
    </row>
    <row r="16352" spans="1:8">
      <c r="A16352" s="1383"/>
      <c r="E16352" s="1478"/>
      <c r="H16352" s="1478"/>
    </row>
    <row r="16353" spans="1:8">
      <c r="A16353" s="1383"/>
      <c r="E16353" s="1478"/>
      <c r="H16353" s="1478"/>
    </row>
    <row r="16354" spans="1:8">
      <c r="A16354" s="1383"/>
      <c r="E16354" s="1478"/>
      <c r="H16354" s="1478"/>
    </row>
    <row r="16355" spans="1:8">
      <c r="A16355" s="1383"/>
      <c r="E16355" s="1478"/>
      <c r="H16355" s="1478"/>
    </row>
    <row r="16356" spans="1:8">
      <c r="A16356" s="1383"/>
      <c r="E16356" s="1478"/>
      <c r="H16356" s="1478"/>
    </row>
    <row r="16357" spans="1:8">
      <c r="A16357" s="1383"/>
      <c r="E16357" s="1478"/>
      <c r="H16357" s="1478"/>
    </row>
    <row r="16358" spans="1:8">
      <c r="A16358" s="1383"/>
      <c r="E16358" s="1478"/>
      <c r="H16358" s="1478"/>
    </row>
    <row r="16359" spans="1:8">
      <c r="A16359" s="1383"/>
      <c r="E16359" s="1478"/>
      <c r="H16359" s="1478"/>
    </row>
    <row r="16360" spans="1:8">
      <c r="A16360" s="1383"/>
      <c r="E16360" s="1478"/>
      <c r="H16360" s="1478"/>
    </row>
    <row r="16361" spans="1:8">
      <c r="A16361" s="1383"/>
      <c r="E16361" s="1478"/>
      <c r="H16361" s="1478"/>
    </row>
    <row r="16362" spans="1:8">
      <c r="A16362" s="1383"/>
      <c r="E16362" s="1478"/>
      <c r="H16362" s="1478"/>
    </row>
    <row r="16363" spans="1:8">
      <c r="A16363" s="1383"/>
      <c r="E16363" s="1478"/>
      <c r="H16363" s="1478"/>
    </row>
    <row r="16364" spans="1:8">
      <c r="A16364" s="1383"/>
      <c r="E16364" s="1478"/>
      <c r="H16364" s="1478"/>
    </row>
    <row r="16365" spans="1:8">
      <c r="A16365" s="1383"/>
      <c r="E16365" s="1478"/>
      <c r="H16365" s="1478"/>
    </row>
    <row r="16366" spans="1:8">
      <c r="A16366" s="1383"/>
      <c r="E16366" s="1478"/>
      <c r="H16366" s="1478"/>
    </row>
    <row r="16367" spans="1:8">
      <c r="A16367" s="1383"/>
      <c r="E16367" s="1478"/>
      <c r="H16367" s="1478"/>
    </row>
    <row r="16368" spans="1:8">
      <c r="A16368" s="1383"/>
      <c r="E16368" s="1478"/>
      <c r="H16368" s="1478"/>
    </row>
    <row r="16369" spans="1:8">
      <c r="A16369" s="1383"/>
      <c r="E16369" s="1478"/>
      <c r="H16369" s="1478"/>
    </row>
    <row r="16370" spans="1:8">
      <c r="A16370" s="1383"/>
      <c r="E16370" s="1478"/>
      <c r="H16370" s="1478"/>
    </row>
    <row r="16371" spans="1:8">
      <c r="A16371" s="1383"/>
      <c r="E16371" s="1478"/>
      <c r="H16371" s="1478"/>
    </row>
    <row r="16372" spans="1:8">
      <c r="A16372" s="1383"/>
      <c r="E16372" s="1478"/>
      <c r="H16372" s="1478"/>
    </row>
    <row r="16373" spans="1:8">
      <c r="A16373" s="1383"/>
      <c r="E16373" s="1478"/>
      <c r="H16373" s="1478"/>
    </row>
    <row r="16374" spans="1:8">
      <c r="A16374" s="1383"/>
      <c r="E16374" s="1478"/>
      <c r="H16374" s="1478"/>
    </row>
    <row r="16375" spans="1:8">
      <c r="A16375" s="1383"/>
      <c r="E16375" s="1478"/>
      <c r="H16375" s="1478"/>
    </row>
    <row r="16376" spans="1:8">
      <c r="A16376" s="1383"/>
      <c r="E16376" s="1478"/>
      <c r="H16376" s="1478"/>
    </row>
    <row r="16377" spans="1:8">
      <c r="A16377" s="1383"/>
      <c r="E16377" s="1478"/>
      <c r="H16377" s="1478"/>
    </row>
    <row r="16378" spans="1:8">
      <c r="A16378" s="1383"/>
      <c r="E16378" s="1478"/>
      <c r="H16378" s="1478"/>
    </row>
    <row r="16379" spans="1:8">
      <c r="A16379" s="1383"/>
      <c r="E16379" s="1478"/>
      <c r="H16379" s="1478"/>
    </row>
    <row r="16380" spans="1:8">
      <c r="A16380" s="1383"/>
      <c r="E16380" s="1478"/>
      <c r="H16380" s="1478"/>
    </row>
    <row r="16381" spans="1:8">
      <c r="A16381" s="1383"/>
      <c r="E16381" s="1478"/>
      <c r="H16381" s="1478"/>
    </row>
    <row r="16382" spans="1:8">
      <c r="A16382" s="1383"/>
      <c r="E16382" s="1478"/>
      <c r="H16382" s="1478"/>
    </row>
    <row r="16383" spans="1:8">
      <c r="A16383" s="1383"/>
      <c r="E16383" s="1478"/>
      <c r="H16383" s="1478"/>
    </row>
    <row r="16384" spans="1:8">
      <c r="A16384" s="1383"/>
      <c r="E16384" s="1478"/>
      <c r="H16384" s="1478"/>
    </row>
    <row r="16385" spans="1:8">
      <c r="A16385" s="1383"/>
      <c r="E16385" s="1478"/>
      <c r="H16385" s="1478"/>
    </row>
    <row r="16386" spans="1:8">
      <c r="A16386" s="1383"/>
      <c r="E16386" s="1478"/>
      <c r="H16386" s="1478"/>
    </row>
    <row r="16387" spans="1:8">
      <c r="A16387" s="1383"/>
      <c r="E16387" s="1478"/>
      <c r="H16387" s="1478"/>
    </row>
    <row r="16388" spans="1:8">
      <c r="A16388" s="1383"/>
      <c r="E16388" s="1478"/>
      <c r="H16388" s="1478"/>
    </row>
    <row r="16389" spans="1:8">
      <c r="A16389" s="1383"/>
      <c r="E16389" s="1478"/>
      <c r="H16389" s="1478"/>
    </row>
    <row r="16390" spans="1:8">
      <c r="A16390" s="1383"/>
      <c r="E16390" s="1478"/>
      <c r="H16390" s="1478"/>
    </row>
    <row r="16391" spans="1:8">
      <c r="A16391" s="1383"/>
      <c r="E16391" s="1478"/>
      <c r="H16391" s="1478"/>
    </row>
    <row r="16392" spans="1:8">
      <c r="A16392" s="1383"/>
      <c r="E16392" s="1478"/>
      <c r="H16392" s="1478"/>
    </row>
    <row r="16393" spans="1:8">
      <c r="A16393" s="1383"/>
      <c r="E16393" s="1478"/>
      <c r="H16393" s="1478"/>
    </row>
    <row r="16394" spans="1:8">
      <c r="A16394" s="1383"/>
      <c r="E16394" s="1478"/>
      <c r="H16394" s="1478"/>
    </row>
    <row r="16395" spans="1:8">
      <c r="A16395" s="1383"/>
      <c r="E16395" s="1478"/>
      <c r="H16395" s="1478"/>
    </row>
    <row r="16396" spans="1:8">
      <c r="A16396" s="1383"/>
      <c r="E16396" s="1478"/>
      <c r="H16396" s="1478"/>
    </row>
    <row r="16397" spans="1:8">
      <c r="A16397" s="1383"/>
      <c r="E16397" s="1478"/>
      <c r="H16397" s="1478"/>
    </row>
    <row r="16398" spans="1:8">
      <c r="A16398" s="1383"/>
      <c r="E16398" s="1478"/>
      <c r="H16398" s="1478"/>
    </row>
    <row r="16399" spans="1:8">
      <c r="A16399" s="1383"/>
      <c r="E16399" s="1478"/>
      <c r="H16399" s="1478"/>
    </row>
    <row r="16400" spans="1:8">
      <c r="A16400" s="1383"/>
      <c r="E16400" s="1478"/>
      <c r="H16400" s="1478"/>
    </row>
    <row r="16401" spans="1:8">
      <c r="A16401" s="1383"/>
      <c r="E16401" s="1478"/>
      <c r="H16401" s="1478"/>
    </row>
    <row r="16402" spans="1:8">
      <c r="A16402" s="1383"/>
      <c r="E16402" s="1478"/>
      <c r="H16402" s="1478"/>
    </row>
    <row r="16403" spans="1:8">
      <c r="A16403" s="1383"/>
      <c r="E16403" s="1478"/>
      <c r="H16403" s="1478"/>
    </row>
    <row r="16404" spans="1:8">
      <c r="A16404" s="1383"/>
      <c r="E16404" s="1478"/>
      <c r="H16404" s="1478"/>
    </row>
    <row r="16405" spans="1:8">
      <c r="A16405" s="1383"/>
      <c r="E16405" s="1478"/>
      <c r="H16405" s="1478"/>
    </row>
    <row r="16406" spans="1:8">
      <c r="A16406" s="1383"/>
      <c r="E16406" s="1478"/>
      <c r="H16406" s="1478"/>
    </row>
    <row r="16407" spans="1:8">
      <c r="A16407" s="1383"/>
      <c r="E16407" s="1478"/>
      <c r="H16407" s="1478"/>
    </row>
    <row r="16408" spans="1:8">
      <c r="A16408" s="1383"/>
      <c r="E16408" s="1478"/>
      <c r="H16408" s="1478"/>
    </row>
    <row r="16409" spans="1:8">
      <c r="A16409" s="1383"/>
      <c r="E16409" s="1478"/>
      <c r="H16409" s="1478"/>
    </row>
    <row r="16410" spans="1:8">
      <c r="A16410" s="1383"/>
      <c r="E16410" s="1478"/>
      <c r="H16410" s="1478"/>
    </row>
    <row r="16411" spans="1:8">
      <c r="A16411" s="1383"/>
      <c r="E16411" s="1478"/>
      <c r="H16411" s="1478"/>
    </row>
    <row r="16412" spans="1:8">
      <c r="A16412" s="1383"/>
      <c r="E16412" s="1478"/>
      <c r="H16412" s="1478"/>
    </row>
    <row r="16413" spans="1:8">
      <c r="A16413" s="1383"/>
      <c r="E16413" s="1478"/>
      <c r="H16413" s="1478"/>
    </row>
    <row r="16414" spans="1:8">
      <c r="A16414" s="1383"/>
      <c r="E16414" s="1478"/>
      <c r="H16414" s="1478"/>
    </row>
    <row r="16415" spans="1:8">
      <c r="A16415" s="1383"/>
      <c r="E16415" s="1478"/>
      <c r="H16415" s="1478"/>
    </row>
    <row r="16416" spans="1:8">
      <c r="A16416" s="1383"/>
      <c r="E16416" s="1478"/>
      <c r="H16416" s="1478"/>
    </row>
    <row r="16417" spans="1:8">
      <c r="A16417" s="1383"/>
      <c r="E16417" s="1478"/>
      <c r="H16417" s="1478"/>
    </row>
    <row r="16418" spans="1:8">
      <c r="A16418" s="1383"/>
      <c r="E16418" s="1478"/>
      <c r="H16418" s="1478"/>
    </row>
    <row r="16419" spans="1:8">
      <c r="A16419" s="1383"/>
      <c r="E16419" s="1478"/>
      <c r="H16419" s="1478"/>
    </row>
    <row r="16420" spans="1:8">
      <c r="A16420" s="1383"/>
      <c r="E16420" s="1478"/>
      <c r="H16420" s="1478"/>
    </row>
    <row r="16421" spans="1:8">
      <c r="A16421" s="1383"/>
      <c r="E16421" s="1478"/>
      <c r="H16421" s="1478"/>
    </row>
    <row r="16422" spans="1:8">
      <c r="A16422" s="1383"/>
      <c r="E16422" s="1478"/>
      <c r="H16422" s="1478"/>
    </row>
    <row r="16423" spans="1:8">
      <c r="A16423" s="1383"/>
      <c r="E16423" s="1478"/>
      <c r="H16423" s="1478"/>
    </row>
    <row r="16424" spans="1:8">
      <c r="A16424" s="1383"/>
      <c r="E16424" s="1478"/>
      <c r="H16424" s="1478"/>
    </row>
    <row r="16425" spans="1:8">
      <c r="A16425" s="1383"/>
      <c r="E16425" s="1478"/>
      <c r="H16425" s="1478"/>
    </row>
    <row r="16426" spans="1:8">
      <c r="A16426" s="1383"/>
      <c r="E16426" s="1478"/>
      <c r="H16426" s="1478"/>
    </row>
    <row r="16427" spans="1:8">
      <c r="A16427" s="1383"/>
      <c r="E16427" s="1478"/>
      <c r="H16427" s="1478"/>
    </row>
    <row r="16428" spans="1:8">
      <c r="A16428" s="1383"/>
      <c r="E16428" s="1478"/>
      <c r="H16428" s="1478"/>
    </row>
    <row r="16429" spans="1:8">
      <c r="A16429" s="1383"/>
      <c r="E16429" s="1478"/>
      <c r="H16429" s="1478"/>
    </row>
    <row r="16430" spans="1:8">
      <c r="A16430" s="1383"/>
      <c r="E16430" s="1478"/>
      <c r="H16430" s="1478"/>
    </row>
    <row r="16431" spans="1:8">
      <c r="A16431" s="1383"/>
      <c r="E16431" s="1478"/>
      <c r="H16431" s="1478"/>
    </row>
    <row r="16432" spans="1:8">
      <c r="A16432" s="1383"/>
      <c r="E16432" s="1478"/>
      <c r="H16432" s="1478"/>
    </row>
    <row r="16433" spans="1:8">
      <c r="A16433" s="1383"/>
      <c r="E16433" s="1478"/>
      <c r="H16433" s="1478"/>
    </row>
    <row r="16434" spans="1:8">
      <c r="A16434" s="1383"/>
      <c r="E16434" s="1478"/>
      <c r="H16434" s="1478"/>
    </row>
    <row r="16435" spans="1:8">
      <c r="A16435" s="1383"/>
      <c r="E16435" s="1478"/>
      <c r="H16435" s="1478"/>
    </row>
    <row r="16436" spans="1:8">
      <c r="A16436" s="1383"/>
      <c r="E16436" s="1478"/>
      <c r="H16436" s="1478"/>
    </row>
    <row r="16437" spans="1:8">
      <c r="A16437" s="1383"/>
      <c r="E16437" s="1478"/>
      <c r="H16437" s="1478"/>
    </row>
    <row r="16438" spans="1:8">
      <c r="A16438" s="1383"/>
      <c r="E16438" s="1478"/>
      <c r="H16438" s="1478"/>
    </row>
    <row r="16439" spans="1:8">
      <c r="A16439" s="1383"/>
      <c r="E16439" s="1478"/>
      <c r="H16439" s="1478"/>
    </row>
    <row r="16440" spans="1:8">
      <c r="A16440" s="1383"/>
      <c r="E16440" s="1478"/>
      <c r="H16440" s="1478"/>
    </row>
    <row r="16441" spans="1:8">
      <c r="A16441" s="1383"/>
      <c r="E16441" s="1478"/>
      <c r="H16441" s="1478"/>
    </row>
    <row r="16442" spans="1:8">
      <c r="A16442" s="1383"/>
      <c r="E16442" s="1478"/>
      <c r="H16442" s="1478"/>
    </row>
    <row r="16443" spans="1:8">
      <c r="A16443" s="1383"/>
      <c r="E16443" s="1478"/>
      <c r="H16443" s="1478"/>
    </row>
    <row r="16444" spans="1:8">
      <c r="A16444" s="1383"/>
      <c r="E16444" s="1478"/>
      <c r="H16444" s="1478"/>
    </row>
    <row r="16445" spans="1:8">
      <c r="A16445" s="1383"/>
      <c r="E16445" s="1478"/>
      <c r="H16445" s="1478"/>
    </row>
    <row r="16446" spans="1:8">
      <c r="A16446" s="1383"/>
      <c r="E16446" s="1478"/>
      <c r="H16446" s="1478"/>
    </row>
    <row r="16447" spans="1:8">
      <c r="A16447" s="1383"/>
      <c r="E16447" s="1478"/>
      <c r="H16447" s="1478"/>
    </row>
    <row r="16448" spans="1:8">
      <c r="A16448" s="1383"/>
      <c r="E16448" s="1478"/>
      <c r="H16448" s="1478"/>
    </row>
    <row r="16449" spans="1:8">
      <c r="A16449" s="1383"/>
      <c r="E16449" s="1478"/>
      <c r="H16449" s="1478"/>
    </row>
    <row r="16450" spans="1:8">
      <c r="A16450" s="1383"/>
      <c r="E16450" s="1478"/>
      <c r="H16450" s="1478"/>
    </row>
    <row r="16451" spans="1:8">
      <c r="A16451" s="1383"/>
      <c r="E16451" s="1478"/>
      <c r="H16451" s="1478"/>
    </row>
    <row r="16452" spans="1:8">
      <c r="A16452" s="1383"/>
      <c r="E16452" s="1478"/>
      <c r="H16452" s="1478"/>
    </row>
    <row r="16453" spans="1:8">
      <c r="A16453" s="1383"/>
      <c r="E16453" s="1478"/>
      <c r="H16453" s="1478"/>
    </row>
    <row r="16454" spans="1:8">
      <c r="A16454" s="1383"/>
      <c r="E16454" s="1478"/>
      <c r="H16454" s="1478"/>
    </row>
    <row r="16455" spans="1:8">
      <c r="A16455" s="1383"/>
      <c r="E16455" s="1478"/>
      <c r="H16455" s="1478"/>
    </row>
    <row r="16456" spans="1:8">
      <c r="A16456" s="1383"/>
      <c r="E16456" s="1478"/>
      <c r="H16456" s="1478"/>
    </row>
    <row r="16457" spans="1:8">
      <c r="A16457" s="1383"/>
      <c r="E16457" s="1478"/>
      <c r="H16457" s="1478"/>
    </row>
    <row r="16458" spans="1:8">
      <c r="A16458" s="1383"/>
      <c r="E16458" s="1478"/>
      <c r="H16458" s="1478"/>
    </row>
    <row r="16459" spans="1:8">
      <c r="A16459" s="1383"/>
      <c r="E16459" s="1478"/>
      <c r="H16459" s="1478"/>
    </row>
    <row r="16460" spans="1:8">
      <c r="A16460" s="1383"/>
      <c r="E16460" s="1478"/>
      <c r="H16460" s="1478"/>
    </row>
    <row r="16461" spans="1:8">
      <c r="A16461" s="1383"/>
      <c r="E16461" s="1478"/>
      <c r="H16461" s="1478"/>
    </row>
    <row r="16462" spans="1:8">
      <c r="A16462" s="1383"/>
      <c r="E16462" s="1478"/>
      <c r="H16462" s="1478"/>
    </row>
    <row r="16463" spans="1:8">
      <c r="A16463" s="1383"/>
      <c r="E16463" s="1478"/>
      <c r="H16463" s="1478"/>
    </row>
    <row r="16464" spans="1:8">
      <c r="A16464" s="1383"/>
      <c r="E16464" s="1478"/>
      <c r="H16464" s="1478"/>
    </row>
    <row r="16465" spans="1:8">
      <c r="A16465" s="1383"/>
      <c r="E16465" s="1478"/>
      <c r="H16465" s="1478"/>
    </row>
    <row r="16466" spans="1:8">
      <c r="A16466" s="1383"/>
      <c r="E16466" s="1478"/>
      <c r="H16466" s="1478"/>
    </row>
    <row r="16467" spans="1:8">
      <c r="A16467" s="1383"/>
      <c r="E16467" s="1478"/>
      <c r="H16467" s="1478"/>
    </row>
    <row r="16468" spans="1:8">
      <c r="A16468" s="1383"/>
      <c r="E16468" s="1478"/>
      <c r="H16468" s="1478"/>
    </row>
    <row r="16469" spans="1:8">
      <c r="A16469" s="1383"/>
      <c r="E16469" s="1478"/>
      <c r="H16469" s="1478"/>
    </row>
    <row r="16470" spans="1:8">
      <c r="A16470" s="1383"/>
      <c r="E16470" s="1478"/>
      <c r="H16470" s="1478"/>
    </row>
    <row r="16471" spans="1:8">
      <c r="A16471" s="1383"/>
      <c r="E16471" s="1478"/>
      <c r="H16471" s="1478"/>
    </row>
    <row r="16472" spans="1:8">
      <c r="A16472" s="1383"/>
      <c r="E16472" s="1478"/>
      <c r="H16472" s="1478"/>
    </row>
    <row r="16473" spans="1:8">
      <c r="A16473" s="1383"/>
      <c r="E16473" s="1478"/>
      <c r="H16473" s="1478"/>
    </row>
    <row r="16474" spans="1:8">
      <c r="A16474" s="1383"/>
      <c r="E16474" s="1478"/>
      <c r="H16474" s="1478"/>
    </row>
    <row r="16475" spans="1:8">
      <c r="A16475" s="1383"/>
      <c r="E16475" s="1478"/>
      <c r="H16475" s="1478"/>
    </row>
    <row r="16476" spans="1:8">
      <c r="A16476" s="1383"/>
      <c r="E16476" s="1478"/>
      <c r="H16476" s="1478"/>
    </row>
    <row r="16477" spans="1:8">
      <c r="A16477" s="1383"/>
      <c r="E16477" s="1478"/>
      <c r="H16477" s="1478"/>
    </row>
    <row r="16478" spans="1:8">
      <c r="A16478" s="1383"/>
      <c r="E16478" s="1478"/>
      <c r="H16478" s="1478"/>
    </row>
    <row r="16479" spans="1:8">
      <c r="A16479" s="1383"/>
      <c r="E16479" s="1478"/>
      <c r="H16479" s="1478"/>
    </row>
    <row r="16480" spans="1:8">
      <c r="A16480" s="1383"/>
      <c r="E16480" s="1478"/>
      <c r="H16480" s="1478"/>
    </row>
    <row r="16481" spans="1:8">
      <c r="A16481" s="1383"/>
      <c r="E16481" s="1478"/>
      <c r="H16481" s="1478"/>
    </row>
    <row r="16482" spans="1:8">
      <c r="A16482" s="1383"/>
      <c r="E16482" s="1478"/>
      <c r="H16482" s="1478"/>
    </row>
    <row r="16483" spans="1:8">
      <c r="A16483" s="1383"/>
      <c r="E16483" s="1478"/>
      <c r="H16483" s="1478"/>
    </row>
    <row r="16484" spans="1:8">
      <c r="A16484" s="1383"/>
      <c r="E16484" s="1478"/>
      <c r="H16484" s="1478"/>
    </row>
    <row r="16485" spans="1:8">
      <c r="A16485" s="1383"/>
      <c r="E16485" s="1478"/>
      <c r="H16485" s="1478"/>
    </row>
    <row r="16486" spans="1:8">
      <c r="A16486" s="1383"/>
      <c r="E16486" s="1478"/>
      <c r="H16486" s="1478"/>
    </row>
    <row r="16487" spans="1:8">
      <c r="A16487" s="1383"/>
      <c r="E16487" s="1478"/>
      <c r="H16487" s="1478"/>
    </row>
    <row r="16488" spans="1:8">
      <c r="A16488" s="1383"/>
      <c r="E16488" s="1478"/>
      <c r="H16488" s="1478"/>
    </row>
    <row r="16489" spans="1:8">
      <c r="A16489" s="1383"/>
      <c r="E16489" s="1478"/>
      <c r="H16489" s="1478"/>
    </row>
    <row r="16490" spans="1:8">
      <c r="A16490" s="1383"/>
      <c r="E16490" s="1478"/>
      <c r="H16490" s="1478"/>
    </row>
    <row r="16491" spans="1:8">
      <c r="A16491" s="1383"/>
      <c r="E16491" s="1478"/>
      <c r="H16491" s="1478"/>
    </row>
    <row r="16492" spans="1:8">
      <c r="A16492" s="1383"/>
      <c r="E16492" s="1478"/>
      <c r="H16492" s="1478"/>
    </row>
    <row r="16493" spans="1:8">
      <c r="A16493" s="1383"/>
      <c r="E16493" s="1478"/>
      <c r="H16493" s="1478"/>
    </row>
    <row r="16494" spans="1:8">
      <c r="A16494" s="1383"/>
      <c r="E16494" s="1478"/>
      <c r="H16494" s="1478"/>
    </row>
    <row r="16495" spans="1:8">
      <c r="A16495" s="1383"/>
      <c r="E16495" s="1478"/>
      <c r="H16495" s="1478"/>
    </row>
    <row r="16496" spans="1:8">
      <c r="A16496" s="1383"/>
      <c r="E16496" s="1478"/>
      <c r="H16496" s="1478"/>
    </row>
    <row r="16497" spans="1:8">
      <c r="A16497" s="1383"/>
      <c r="E16497" s="1478"/>
      <c r="H16497" s="1478"/>
    </row>
    <row r="16498" spans="1:8">
      <c r="A16498" s="1383"/>
      <c r="E16498" s="1478"/>
      <c r="H16498" s="1478"/>
    </row>
    <row r="16499" spans="1:8">
      <c r="A16499" s="1383"/>
      <c r="E16499" s="1478"/>
      <c r="H16499" s="1478"/>
    </row>
    <row r="16500" spans="1:8">
      <c r="A16500" s="1383"/>
      <c r="E16500" s="1478"/>
      <c r="H16500" s="1478"/>
    </row>
    <row r="16501" spans="1:8">
      <c r="A16501" s="1383"/>
      <c r="E16501" s="1478"/>
      <c r="H16501" s="1478"/>
    </row>
    <row r="16502" spans="1:8">
      <c r="A16502" s="1383"/>
      <c r="E16502" s="1478"/>
      <c r="H16502" s="1478"/>
    </row>
    <row r="16503" spans="1:8">
      <c r="A16503" s="1383"/>
      <c r="E16503" s="1478"/>
      <c r="H16503" s="1478"/>
    </row>
    <row r="16504" spans="1:8">
      <c r="A16504" s="1383"/>
      <c r="E16504" s="1478"/>
      <c r="H16504" s="1478"/>
    </row>
    <row r="16505" spans="1:8">
      <c r="A16505" s="1383"/>
      <c r="E16505" s="1478"/>
      <c r="H16505" s="1478"/>
    </row>
    <row r="16506" spans="1:8">
      <c r="A16506" s="1383"/>
      <c r="E16506" s="1478"/>
      <c r="H16506" s="1478"/>
    </row>
    <row r="16507" spans="1:8">
      <c r="A16507" s="1383"/>
      <c r="E16507" s="1478"/>
      <c r="H16507" s="1478"/>
    </row>
    <row r="16508" spans="1:8">
      <c r="A16508" s="1383"/>
      <c r="E16508" s="1478"/>
      <c r="H16508" s="1478"/>
    </row>
    <row r="16509" spans="1:8">
      <c r="A16509" s="1383"/>
      <c r="E16509" s="1478"/>
      <c r="H16509" s="1478"/>
    </row>
    <row r="16510" spans="1:8">
      <c r="A16510" s="1383"/>
      <c r="E16510" s="1478"/>
      <c r="H16510" s="1478"/>
    </row>
    <row r="16511" spans="1:8">
      <c r="A16511" s="1383"/>
      <c r="E16511" s="1478"/>
      <c r="H16511" s="1478"/>
    </row>
    <row r="16512" spans="1:8">
      <c r="A16512" s="1383"/>
      <c r="E16512" s="1478"/>
      <c r="H16512" s="1478"/>
    </row>
    <row r="16513" spans="1:8">
      <c r="A16513" s="1383"/>
      <c r="E16513" s="1478"/>
      <c r="H16513" s="1478"/>
    </row>
    <row r="16514" spans="1:8">
      <c r="A16514" s="1383"/>
      <c r="E16514" s="1478"/>
      <c r="H16514" s="1478"/>
    </row>
    <row r="16515" spans="1:8">
      <c r="A16515" s="1383"/>
      <c r="E16515" s="1478"/>
      <c r="H16515" s="1478"/>
    </row>
    <row r="16516" spans="1:8">
      <c r="A16516" s="1383"/>
      <c r="E16516" s="1478"/>
      <c r="H16516" s="1478"/>
    </row>
    <row r="16517" spans="1:8">
      <c r="A16517" s="1383"/>
      <c r="E16517" s="1478"/>
      <c r="H16517" s="1478"/>
    </row>
    <row r="16518" spans="1:8">
      <c r="A16518" s="1383"/>
      <c r="E16518" s="1478"/>
      <c r="H16518" s="1478"/>
    </row>
    <row r="16519" spans="1:8">
      <c r="A16519" s="1383"/>
      <c r="E16519" s="1478"/>
      <c r="H16519" s="1478"/>
    </row>
    <row r="16520" spans="1:8">
      <c r="A16520" s="1383"/>
      <c r="E16520" s="1478"/>
      <c r="H16520" s="1478"/>
    </row>
    <row r="16521" spans="1:8">
      <c r="A16521" s="1383"/>
      <c r="E16521" s="1478"/>
      <c r="H16521" s="1478"/>
    </row>
    <row r="16522" spans="1:8">
      <c r="A16522" s="1383"/>
      <c r="E16522" s="1478"/>
      <c r="H16522" s="1478"/>
    </row>
    <row r="16523" spans="1:8">
      <c r="A16523" s="1383"/>
      <c r="E16523" s="1478"/>
      <c r="H16523" s="1478"/>
    </row>
    <row r="16524" spans="1:8">
      <c r="A16524" s="1383"/>
      <c r="E16524" s="1478"/>
      <c r="H16524" s="1478"/>
    </row>
    <row r="16525" spans="1:8">
      <c r="A16525" s="1383"/>
      <c r="E16525" s="1478"/>
      <c r="H16525" s="1478"/>
    </row>
    <row r="16526" spans="1:8">
      <c r="A16526" s="1383"/>
      <c r="E16526" s="1478"/>
      <c r="H16526" s="1478"/>
    </row>
    <row r="16527" spans="1:8">
      <c r="A16527" s="1383"/>
      <c r="E16527" s="1478"/>
      <c r="H16527" s="1478"/>
    </row>
    <row r="16528" spans="1:8">
      <c r="A16528" s="1383"/>
      <c r="E16528" s="1478"/>
      <c r="H16528" s="1478"/>
    </row>
    <row r="16529" spans="1:8">
      <c r="A16529" s="1383"/>
      <c r="E16529" s="1478"/>
      <c r="H16529" s="1478"/>
    </row>
    <row r="16530" spans="1:8">
      <c r="A16530" s="1383"/>
      <c r="E16530" s="1478"/>
      <c r="H16530" s="1478"/>
    </row>
    <row r="16531" spans="1:8">
      <c r="A16531" s="1383"/>
      <c r="E16531" s="1478"/>
      <c r="H16531" s="1478"/>
    </row>
    <row r="16532" spans="1:8">
      <c r="A16532" s="1383"/>
      <c r="E16532" s="1478"/>
      <c r="H16532" s="1478"/>
    </row>
    <row r="16533" spans="1:8">
      <c r="A16533" s="1383"/>
      <c r="E16533" s="1478"/>
      <c r="H16533" s="1478"/>
    </row>
    <row r="16534" spans="1:8">
      <c r="A16534" s="1383"/>
      <c r="E16534" s="1478"/>
      <c r="H16534" s="1478"/>
    </row>
    <row r="16535" spans="1:8">
      <c r="A16535" s="1383"/>
      <c r="E16535" s="1478"/>
      <c r="H16535" s="1478"/>
    </row>
    <row r="16536" spans="1:8">
      <c r="A16536" s="1383"/>
      <c r="E16536" s="1478"/>
      <c r="H16536" s="1478"/>
    </row>
    <row r="16537" spans="1:8">
      <c r="A16537" s="1383"/>
      <c r="E16537" s="1478"/>
      <c r="H16537" s="1478"/>
    </row>
    <row r="16538" spans="1:8">
      <c r="A16538" s="1383"/>
      <c r="E16538" s="1478"/>
      <c r="H16538" s="1478"/>
    </row>
    <row r="16539" spans="1:8">
      <c r="A16539" s="1383"/>
      <c r="E16539" s="1478"/>
      <c r="H16539" s="1478"/>
    </row>
    <row r="16540" spans="1:8">
      <c r="A16540" s="1383"/>
      <c r="E16540" s="1478"/>
      <c r="H16540" s="1478"/>
    </row>
    <row r="16541" spans="1:8">
      <c r="A16541" s="1383"/>
      <c r="E16541" s="1478"/>
      <c r="H16541" s="1478"/>
    </row>
    <row r="16542" spans="1:8">
      <c r="A16542" s="1383"/>
      <c r="E16542" s="1478"/>
      <c r="H16542" s="1478"/>
    </row>
    <row r="16543" spans="1:8">
      <c r="A16543" s="1383"/>
      <c r="E16543" s="1478"/>
      <c r="H16543" s="1478"/>
    </row>
    <row r="16544" spans="1:8">
      <c r="A16544" s="1383"/>
      <c r="E16544" s="1478"/>
      <c r="H16544" s="1478"/>
    </row>
    <row r="16545" spans="1:8">
      <c r="A16545" s="1383"/>
      <c r="E16545" s="1478"/>
      <c r="H16545" s="1478"/>
    </row>
    <row r="16546" spans="1:8">
      <c r="A16546" s="1383"/>
      <c r="E16546" s="1478"/>
      <c r="H16546" s="1478"/>
    </row>
    <row r="16547" spans="1:8">
      <c r="A16547" s="1383"/>
      <c r="E16547" s="1478"/>
      <c r="H16547" s="1478"/>
    </row>
    <row r="16548" spans="1:8">
      <c r="A16548" s="1383"/>
      <c r="E16548" s="1478"/>
      <c r="H16548" s="1478"/>
    </row>
    <row r="16549" spans="1:8">
      <c r="A16549" s="1383"/>
      <c r="E16549" s="1478"/>
      <c r="H16549" s="1478"/>
    </row>
    <row r="16550" spans="1:8">
      <c r="A16550" s="1383"/>
      <c r="E16550" s="1478"/>
      <c r="H16550" s="1478"/>
    </row>
    <row r="16551" spans="1:8">
      <c r="A16551" s="1383"/>
      <c r="E16551" s="1478"/>
      <c r="H16551" s="1478"/>
    </row>
    <row r="16552" spans="1:8">
      <c r="A16552" s="1383"/>
      <c r="E16552" s="1478"/>
      <c r="H16552" s="1478"/>
    </row>
    <row r="16553" spans="1:8">
      <c r="A16553" s="1383"/>
      <c r="E16553" s="1478"/>
      <c r="H16553" s="1478"/>
    </row>
    <row r="16554" spans="1:8">
      <c r="A16554" s="1383"/>
      <c r="E16554" s="1478"/>
      <c r="H16554" s="1478"/>
    </row>
    <row r="16555" spans="1:8">
      <c r="A16555" s="1383"/>
      <c r="E16555" s="1478"/>
      <c r="H16555" s="1478"/>
    </row>
    <row r="16556" spans="1:8">
      <c r="A16556" s="1383"/>
      <c r="E16556" s="1478"/>
      <c r="H16556" s="1478"/>
    </row>
    <row r="16557" spans="1:8">
      <c r="A16557" s="1383"/>
      <c r="E16557" s="1478"/>
      <c r="H16557" s="1478"/>
    </row>
    <row r="16558" spans="1:8">
      <c r="A16558" s="1383"/>
      <c r="E16558" s="1478"/>
      <c r="H16558" s="1478"/>
    </row>
    <row r="16559" spans="1:8">
      <c r="A16559" s="1383"/>
      <c r="E16559" s="1478"/>
      <c r="H16559" s="1478"/>
    </row>
    <row r="16560" spans="1:8">
      <c r="A16560" s="1383"/>
      <c r="E16560" s="1478"/>
      <c r="H16560" s="1478"/>
    </row>
    <row r="16561" spans="1:8">
      <c r="A16561" s="1383"/>
      <c r="E16561" s="1478"/>
      <c r="H16561" s="1478"/>
    </row>
    <row r="16562" spans="1:8">
      <c r="A16562" s="1383"/>
      <c r="E16562" s="1478"/>
      <c r="H16562" s="1478"/>
    </row>
    <row r="16563" spans="1:8">
      <c r="A16563" s="1383"/>
      <c r="E16563" s="1478"/>
      <c r="H16563" s="1478"/>
    </row>
    <row r="16564" spans="1:8">
      <c r="A16564" s="1383"/>
      <c r="E16564" s="1478"/>
      <c r="H16564" s="1478"/>
    </row>
    <row r="16565" spans="1:8">
      <c r="A16565" s="1383"/>
      <c r="E16565" s="1478"/>
      <c r="H16565" s="1478"/>
    </row>
    <row r="16566" spans="1:8">
      <c r="A16566" s="1383"/>
      <c r="E16566" s="1478"/>
      <c r="H16566" s="1478"/>
    </row>
    <row r="16567" spans="1:8">
      <c r="A16567" s="1383"/>
      <c r="E16567" s="1478"/>
      <c r="H16567" s="1478"/>
    </row>
    <row r="16568" spans="1:8">
      <c r="A16568" s="1383"/>
      <c r="E16568" s="1478"/>
      <c r="H16568" s="1478"/>
    </row>
    <row r="16569" spans="1:8">
      <c r="A16569" s="1383"/>
      <c r="E16569" s="1478"/>
      <c r="H16569" s="1478"/>
    </row>
    <row r="16570" spans="1:8">
      <c r="A16570" s="1383"/>
      <c r="E16570" s="1478"/>
      <c r="H16570" s="1478"/>
    </row>
    <row r="16571" spans="1:8">
      <c r="A16571" s="1383"/>
      <c r="E16571" s="1478"/>
      <c r="H16571" s="1478"/>
    </row>
    <row r="16572" spans="1:8">
      <c r="A16572" s="1383"/>
      <c r="E16572" s="1478"/>
      <c r="H16572" s="1478"/>
    </row>
    <row r="16573" spans="1:8">
      <c r="A16573" s="1383"/>
      <c r="E16573" s="1478"/>
      <c r="H16573" s="1478"/>
    </row>
    <row r="16574" spans="1:8">
      <c r="A16574" s="1383"/>
      <c r="E16574" s="1478"/>
      <c r="H16574" s="1478"/>
    </row>
    <row r="16575" spans="1:8">
      <c r="A16575" s="1383"/>
      <c r="E16575" s="1478"/>
      <c r="H16575" s="1478"/>
    </row>
    <row r="16576" spans="1:8">
      <c r="A16576" s="1383"/>
      <c r="E16576" s="1478"/>
      <c r="H16576" s="1478"/>
    </row>
    <row r="16577" spans="1:8">
      <c r="A16577" s="1383"/>
      <c r="E16577" s="1478"/>
      <c r="H16577" s="1478"/>
    </row>
    <row r="16578" spans="1:8">
      <c r="A16578" s="1383"/>
      <c r="E16578" s="1478"/>
      <c r="H16578" s="1478"/>
    </row>
    <row r="16579" spans="1:8">
      <c r="A16579" s="1383"/>
      <c r="E16579" s="1478"/>
      <c r="H16579" s="1478"/>
    </row>
    <row r="16580" spans="1:8">
      <c r="A16580" s="1383"/>
      <c r="E16580" s="1478"/>
      <c r="H16580" s="1478"/>
    </row>
    <row r="16581" spans="1:8">
      <c r="A16581" s="1383"/>
      <c r="E16581" s="1478"/>
      <c r="H16581" s="1478"/>
    </row>
    <row r="16582" spans="1:8">
      <c r="A16582" s="1383"/>
      <c r="E16582" s="1478"/>
      <c r="H16582" s="1478"/>
    </row>
    <row r="16583" spans="1:8">
      <c r="A16583" s="1383"/>
      <c r="E16583" s="1478"/>
      <c r="H16583" s="1478"/>
    </row>
    <row r="16584" spans="1:8">
      <c r="A16584" s="1383"/>
      <c r="E16584" s="1478"/>
      <c r="H16584" s="1478"/>
    </row>
    <row r="16585" spans="1:8">
      <c r="A16585" s="1383"/>
      <c r="E16585" s="1478"/>
      <c r="H16585" s="1478"/>
    </row>
    <row r="16586" spans="1:8">
      <c r="A16586" s="1383"/>
      <c r="E16586" s="1478"/>
      <c r="H16586" s="1478"/>
    </row>
    <row r="16587" spans="1:8">
      <c r="A16587" s="1383"/>
      <c r="E16587" s="1478"/>
      <c r="H16587" s="1478"/>
    </row>
    <row r="16588" spans="1:8">
      <c r="A16588" s="1383"/>
      <c r="E16588" s="1478"/>
      <c r="H16588" s="1478"/>
    </row>
    <row r="16589" spans="1:8">
      <c r="A16589" s="1383"/>
      <c r="E16589" s="1478"/>
      <c r="H16589" s="1478"/>
    </row>
    <row r="16590" spans="1:8">
      <c r="A16590" s="1383"/>
      <c r="E16590" s="1478"/>
      <c r="H16590" s="1478"/>
    </row>
    <row r="16591" spans="1:8">
      <c r="A16591" s="1383"/>
      <c r="E16591" s="1478"/>
      <c r="H16591" s="1478"/>
    </row>
    <row r="16592" spans="1:8">
      <c r="A16592" s="1383"/>
      <c r="E16592" s="1478"/>
      <c r="H16592" s="1478"/>
    </row>
    <row r="16593" spans="1:8">
      <c r="A16593" s="1383"/>
      <c r="E16593" s="1478"/>
      <c r="H16593" s="1478"/>
    </row>
    <row r="16594" spans="1:8">
      <c r="A16594" s="1383"/>
      <c r="E16594" s="1478"/>
      <c r="H16594" s="1478"/>
    </row>
    <row r="16595" spans="1:8">
      <c r="A16595" s="1383"/>
      <c r="E16595" s="1478"/>
      <c r="H16595" s="1478"/>
    </row>
    <row r="16596" spans="1:8">
      <c r="A16596" s="1383"/>
      <c r="E16596" s="1478"/>
      <c r="H16596" s="1478"/>
    </row>
    <row r="16597" spans="1:8">
      <c r="A16597" s="1383"/>
      <c r="E16597" s="1478"/>
      <c r="H16597" s="1478"/>
    </row>
    <row r="16598" spans="1:8">
      <c r="A16598" s="1383"/>
      <c r="E16598" s="1478"/>
      <c r="H16598" s="1478"/>
    </row>
    <row r="16599" spans="1:8">
      <c r="A16599" s="1383"/>
      <c r="E16599" s="1478"/>
      <c r="H16599" s="1478"/>
    </row>
    <row r="16600" spans="1:8">
      <c r="A16600" s="1383"/>
      <c r="E16600" s="1478"/>
      <c r="H16600" s="1478"/>
    </row>
    <row r="16601" spans="1:8">
      <c r="A16601" s="1383"/>
      <c r="E16601" s="1478"/>
      <c r="H16601" s="1478"/>
    </row>
    <row r="16602" spans="1:8">
      <c r="A16602" s="1383"/>
      <c r="E16602" s="1478"/>
      <c r="H16602" s="1478"/>
    </row>
    <row r="16603" spans="1:8">
      <c r="A16603" s="1383"/>
      <c r="E16603" s="1478"/>
      <c r="H16603" s="1478"/>
    </row>
    <row r="16604" spans="1:8">
      <c r="A16604" s="1383"/>
      <c r="E16604" s="1478"/>
      <c r="H16604" s="1478"/>
    </row>
    <row r="16605" spans="1:8">
      <c r="A16605" s="1383"/>
      <c r="E16605" s="1478"/>
      <c r="H16605" s="1478"/>
    </row>
    <row r="16606" spans="1:8">
      <c r="A16606" s="1383"/>
      <c r="E16606" s="1478"/>
      <c r="H16606" s="1478"/>
    </row>
    <row r="16607" spans="1:8">
      <c r="A16607" s="1383"/>
      <c r="E16607" s="1478"/>
      <c r="H16607" s="1478"/>
    </row>
    <row r="16608" spans="1:8">
      <c r="A16608" s="1383"/>
      <c r="E16608" s="1478"/>
      <c r="H16608" s="1478"/>
    </row>
    <row r="16609" spans="1:8">
      <c r="A16609" s="1383"/>
      <c r="E16609" s="1478"/>
      <c r="H16609" s="1478"/>
    </row>
    <row r="16610" spans="1:8">
      <c r="A16610" s="1383"/>
      <c r="E16610" s="1478"/>
      <c r="H16610" s="1478"/>
    </row>
    <row r="16611" spans="1:8">
      <c r="A16611" s="1383"/>
      <c r="E16611" s="1478"/>
      <c r="H16611" s="1478"/>
    </row>
    <row r="16612" spans="1:8">
      <c r="A16612" s="1383"/>
      <c r="E16612" s="1478"/>
      <c r="H16612" s="1478"/>
    </row>
    <row r="16613" spans="1:8">
      <c r="A16613" s="1383"/>
      <c r="E16613" s="1478"/>
      <c r="H16613" s="1478"/>
    </row>
    <row r="16614" spans="1:8">
      <c r="A16614" s="1383"/>
      <c r="E16614" s="1478"/>
      <c r="H16614" s="1478"/>
    </row>
    <row r="16615" spans="1:8">
      <c r="A16615" s="1383"/>
      <c r="E16615" s="1478"/>
      <c r="H16615" s="1478"/>
    </row>
    <row r="16616" spans="1:8">
      <c r="A16616" s="1383"/>
      <c r="E16616" s="1478"/>
      <c r="H16616" s="1478"/>
    </row>
    <row r="16617" spans="1:8">
      <c r="A16617" s="1383"/>
      <c r="E16617" s="1478"/>
      <c r="H16617" s="1478"/>
    </row>
    <row r="16618" spans="1:8">
      <c r="A16618" s="1383"/>
      <c r="E16618" s="1478"/>
      <c r="H16618" s="1478"/>
    </row>
    <row r="16619" spans="1:8">
      <c r="A16619" s="1383"/>
      <c r="E16619" s="1478"/>
      <c r="H16619" s="1478"/>
    </row>
    <row r="16620" spans="1:8">
      <c r="A16620" s="1383"/>
      <c r="E16620" s="1478"/>
      <c r="H16620" s="1478"/>
    </row>
    <row r="16621" spans="1:8">
      <c r="A16621" s="1383"/>
      <c r="E16621" s="1478"/>
      <c r="H16621" s="1478"/>
    </row>
    <row r="16622" spans="1:8">
      <c r="A16622" s="1383"/>
      <c r="E16622" s="1478"/>
      <c r="H16622" s="1478"/>
    </row>
    <row r="16623" spans="1:8">
      <c r="A16623" s="1383"/>
      <c r="E16623" s="1478"/>
      <c r="H16623" s="1478"/>
    </row>
    <row r="16624" spans="1:8">
      <c r="A16624" s="1383"/>
      <c r="E16624" s="1478"/>
      <c r="H16624" s="1478"/>
    </row>
    <row r="16625" spans="1:8">
      <c r="A16625" s="1383"/>
      <c r="E16625" s="1478"/>
      <c r="H16625" s="1478"/>
    </row>
    <row r="16626" spans="1:8">
      <c r="A16626" s="1383"/>
      <c r="E16626" s="1478"/>
      <c r="H16626" s="1478"/>
    </row>
    <row r="16627" spans="1:8">
      <c r="A16627" s="1383"/>
      <c r="E16627" s="1478"/>
      <c r="H16627" s="1478"/>
    </row>
    <row r="16628" spans="1:8">
      <c r="A16628" s="1383"/>
      <c r="E16628" s="1478"/>
      <c r="H16628" s="1478"/>
    </row>
    <row r="16629" spans="1:8">
      <c r="A16629" s="1383"/>
      <c r="E16629" s="1478"/>
      <c r="H16629" s="1478"/>
    </row>
    <row r="16630" spans="1:8">
      <c r="A16630" s="1383"/>
      <c r="E16630" s="1478"/>
      <c r="H16630" s="1478"/>
    </row>
    <row r="16631" spans="1:8">
      <c r="A16631" s="1383"/>
      <c r="E16631" s="1478"/>
      <c r="H16631" s="1478"/>
    </row>
    <row r="16632" spans="1:8">
      <c r="A16632" s="1383"/>
      <c r="E16632" s="1478"/>
      <c r="H16632" s="1478"/>
    </row>
    <row r="16633" spans="1:8">
      <c r="A16633" s="1383"/>
      <c r="E16633" s="1478"/>
      <c r="H16633" s="1478"/>
    </row>
    <row r="16634" spans="1:8">
      <c r="A16634" s="1383"/>
      <c r="E16634" s="1478"/>
      <c r="H16634" s="1478"/>
    </row>
    <row r="16635" spans="1:8">
      <c r="A16635" s="1383"/>
      <c r="E16635" s="1478"/>
      <c r="H16635" s="1478"/>
    </row>
    <row r="16636" spans="1:8">
      <c r="A16636" s="1383"/>
      <c r="E16636" s="1478"/>
      <c r="H16636" s="1478"/>
    </row>
    <row r="16637" spans="1:8">
      <c r="A16637" s="1383"/>
      <c r="E16637" s="1478"/>
      <c r="H16637" s="1478"/>
    </row>
    <row r="16638" spans="1:8">
      <c r="A16638" s="1383"/>
      <c r="E16638" s="1478"/>
      <c r="H16638" s="1478"/>
    </row>
    <row r="16639" spans="1:8">
      <c r="A16639" s="1383"/>
      <c r="E16639" s="1478"/>
      <c r="H16639" s="1478"/>
    </row>
    <row r="16640" spans="1:8">
      <c r="A16640" s="1383"/>
      <c r="E16640" s="1478"/>
      <c r="H16640" s="1478"/>
    </row>
    <row r="16641" spans="1:8">
      <c r="A16641" s="1383"/>
      <c r="E16641" s="1478"/>
      <c r="H16641" s="1478"/>
    </row>
    <row r="16642" spans="1:8">
      <c r="A16642" s="1383"/>
      <c r="E16642" s="1478"/>
      <c r="H16642" s="1478"/>
    </row>
    <row r="16643" spans="1:8">
      <c r="A16643" s="1383"/>
      <c r="E16643" s="1478"/>
      <c r="H16643" s="1478"/>
    </row>
    <row r="16644" spans="1:8">
      <c r="A16644" s="1383"/>
      <c r="E16644" s="1478"/>
      <c r="H16644" s="1478"/>
    </row>
    <row r="16645" spans="1:8">
      <c r="A16645" s="1383"/>
      <c r="E16645" s="1478"/>
      <c r="H16645" s="1478"/>
    </row>
    <row r="16646" spans="1:8">
      <c r="A16646" s="1383"/>
      <c r="E16646" s="1478"/>
      <c r="H16646" s="1478"/>
    </row>
    <row r="16647" spans="1:8">
      <c r="A16647" s="1383"/>
      <c r="E16647" s="1478"/>
      <c r="H16647" s="1478"/>
    </row>
    <row r="16648" spans="1:8">
      <c r="A16648" s="1383"/>
      <c r="E16648" s="1478"/>
      <c r="H16648" s="1478"/>
    </row>
    <row r="16649" spans="1:8">
      <c r="A16649" s="1383"/>
      <c r="E16649" s="1478"/>
      <c r="H16649" s="1478"/>
    </row>
    <row r="16650" spans="1:8">
      <c r="A16650" s="1383"/>
      <c r="E16650" s="1478"/>
      <c r="H16650" s="1478"/>
    </row>
    <row r="16651" spans="1:8">
      <c r="A16651" s="1383"/>
      <c r="E16651" s="1478"/>
      <c r="H16651" s="1478"/>
    </row>
    <row r="16652" spans="1:8">
      <c r="A16652" s="1383"/>
      <c r="E16652" s="1478"/>
      <c r="H16652" s="1478"/>
    </row>
    <row r="16653" spans="1:8">
      <c r="A16653" s="1383"/>
      <c r="E16653" s="1478"/>
      <c r="H16653" s="1478"/>
    </row>
    <row r="16654" spans="1:8">
      <c r="A16654" s="1383"/>
      <c r="E16654" s="1478"/>
      <c r="H16654" s="1478"/>
    </row>
    <row r="16655" spans="1:8">
      <c r="A16655" s="1383"/>
      <c r="E16655" s="1478"/>
      <c r="H16655" s="1478"/>
    </row>
    <row r="16656" spans="1:8">
      <c r="A16656" s="1383"/>
      <c r="E16656" s="1478"/>
      <c r="H16656" s="1478"/>
    </row>
    <row r="16657" spans="1:8">
      <c r="A16657" s="1383"/>
      <c r="E16657" s="1478"/>
      <c r="H16657" s="1478"/>
    </row>
    <row r="16658" spans="1:8">
      <c r="A16658" s="1383"/>
      <c r="E16658" s="1478"/>
      <c r="H16658" s="1478"/>
    </row>
    <row r="16659" spans="1:8">
      <c r="A16659" s="1383"/>
      <c r="E16659" s="1478"/>
      <c r="H16659" s="1478"/>
    </row>
    <row r="16660" spans="1:8">
      <c r="A16660" s="1383"/>
      <c r="E16660" s="1478"/>
      <c r="H16660" s="1478"/>
    </row>
    <row r="16661" spans="1:8">
      <c r="A16661" s="1383"/>
      <c r="E16661" s="1478"/>
      <c r="H16661" s="1478"/>
    </row>
    <row r="16662" spans="1:8">
      <c r="A16662" s="1383"/>
      <c r="E16662" s="1478"/>
      <c r="H16662" s="1478"/>
    </row>
    <row r="16663" spans="1:8">
      <c r="A16663" s="1383"/>
      <c r="E16663" s="1478"/>
      <c r="H16663" s="1478"/>
    </row>
    <row r="16664" spans="1:8">
      <c r="A16664" s="1383"/>
      <c r="E16664" s="1478"/>
      <c r="H16664" s="1478"/>
    </row>
    <row r="16665" spans="1:8">
      <c r="A16665" s="1383"/>
      <c r="E16665" s="1478"/>
      <c r="H16665" s="1478"/>
    </row>
    <row r="16666" spans="1:8">
      <c r="A16666" s="1383"/>
      <c r="E16666" s="1478"/>
      <c r="H16666" s="1478"/>
    </row>
    <row r="16667" spans="1:8">
      <c r="A16667" s="1383"/>
      <c r="E16667" s="1478"/>
      <c r="H16667" s="1478"/>
    </row>
    <row r="16668" spans="1:8">
      <c r="A16668" s="1383"/>
      <c r="E16668" s="1478"/>
      <c r="H16668" s="1478"/>
    </row>
    <row r="16669" spans="1:8">
      <c r="A16669" s="1383"/>
      <c r="E16669" s="1478"/>
      <c r="H16669" s="1478"/>
    </row>
    <row r="16670" spans="1:8">
      <c r="A16670" s="1383"/>
      <c r="E16670" s="1478"/>
      <c r="H16670" s="1478"/>
    </row>
    <row r="16671" spans="1:8">
      <c r="A16671" s="1383"/>
      <c r="E16671" s="1478"/>
      <c r="H16671" s="1478"/>
    </row>
    <row r="16672" spans="1:8">
      <c r="A16672" s="1383"/>
      <c r="E16672" s="1478"/>
      <c r="H16672" s="1478"/>
    </row>
    <row r="16673" spans="1:8">
      <c r="A16673" s="1383"/>
      <c r="E16673" s="1478"/>
      <c r="H16673" s="1478"/>
    </row>
    <row r="16674" spans="1:8">
      <c r="A16674" s="1383"/>
      <c r="E16674" s="1478"/>
      <c r="H16674" s="1478"/>
    </row>
    <row r="16675" spans="1:8">
      <c r="A16675" s="1383"/>
      <c r="E16675" s="1478"/>
      <c r="H16675" s="1478"/>
    </row>
    <row r="16676" spans="1:8">
      <c r="A16676" s="1383"/>
      <c r="E16676" s="1478"/>
      <c r="H16676" s="1478"/>
    </row>
    <row r="16677" spans="1:8">
      <c r="A16677" s="1383"/>
      <c r="E16677" s="1478"/>
      <c r="H16677" s="1478"/>
    </row>
    <row r="16678" spans="1:8">
      <c r="A16678" s="1383"/>
      <c r="E16678" s="1478"/>
      <c r="H16678" s="1478"/>
    </row>
    <row r="16679" spans="1:8">
      <c r="A16679" s="1383"/>
      <c r="E16679" s="1478"/>
      <c r="H16679" s="1478"/>
    </row>
    <row r="16680" spans="1:8">
      <c r="A16680" s="1383"/>
      <c r="E16680" s="1478"/>
      <c r="H16680" s="1478"/>
    </row>
    <row r="16681" spans="1:8">
      <c r="A16681" s="1383"/>
      <c r="E16681" s="1478"/>
      <c r="H16681" s="1478"/>
    </row>
    <row r="16682" spans="1:8">
      <c r="A16682" s="1383"/>
      <c r="E16682" s="1478"/>
      <c r="H16682" s="1478"/>
    </row>
    <row r="16683" spans="1:8">
      <c r="A16683" s="1383"/>
      <c r="E16683" s="1478"/>
      <c r="H16683" s="1478"/>
    </row>
    <row r="16684" spans="1:8">
      <c r="A16684" s="1383"/>
      <c r="E16684" s="1478"/>
      <c r="H16684" s="1478"/>
    </row>
    <row r="16685" spans="1:8">
      <c r="A16685" s="1383"/>
      <c r="E16685" s="1478"/>
      <c r="H16685" s="1478"/>
    </row>
    <row r="16686" spans="1:8">
      <c r="A16686" s="1383"/>
      <c r="E16686" s="1478"/>
      <c r="H16686" s="1478"/>
    </row>
    <row r="16687" spans="1:8">
      <c r="A16687" s="1383"/>
      <c r="E16687" s="1478"/>
      <c r="H16687" s="1478"/>
    </row>
    <row r="16688" spans="1:8">
      <c r="A16688" s="1383"/>
      <c r="E16688" s="1478"/>
      <c r="H16688" s="1478"/>
    </row>
    <row r="16689" spans="1:8">
      <c r="A16689" s="1383"/>
      <c r="E16689" s="1478"/>
      <c r="H16689" s="1478"/>
    </row>
    <row r="16690" spans="1:8">
      <c r="A16690" s="1383"/>
      <c r="E16690" s="1478"/>
      <c r="H16690" s="1478"/>
    </row>
    <row r="16691" spans="1:8">
      <c r="A16691" s="1383"/>
      <c r="E16691" s="1478"/>
      <c r="H16691" s="1478"/>
    </row>
    <row r="16692" spans="1:8">
      <c r="A16692" s="1383"/>
      <c r="E16692" s="1478"/>
      <c r="H16692" s="1478"/>
    </row>
    <row r="16693" spans="1:8">
      <c r="A16693" s="1383"/>
      <c r="E16693" s="1478"/>
      <c r="H16693" s="1478"/>
    </row>
    <row r="16694" spans="1:8">
      <c r="A16694" s="1383"/>
      <c r="E16694" s="1478"/>
      <c r="H16694" s="1478"/>
    </row>
    <row r="16695" spans="1:8">
      <c r="A16695" s="1383"/>
      <c r="E16695" s="1478"/>
      <c r="H16695" s="1478"/>
    </row>
    <row r="16696" spans="1:8">
      <c r="A16696" s="1383"/>
      <c r="E16696" s="1478"/>
      <c r="H16696" s="1478"/>
    </row>
    <row r="16697" spans="1:8">
      <c r="A16697" s="1383"/>
      <c r="E16697" s="1478"/>
      <c r="H16697" s="1478"/>
    </row>
    <row r="16698" spans="1:8">
      <c r="A16698" s="1383"/>
      <c r="E16698" s="1478"/>
      <c r="H16698" s="1478"/>
    </row>
    <row r="16699" spans="1:8">
      <c r="A16699" s="1383"/>
      <c r="E16699" s="1478"/>
      <c r="H16699" s="1478"/>
    </row>
    <row r="16700" spans="1:8">
      <c r="A16700" s="1383"/>
      <c r="E16700" s="1478"/>
      <c r="H16700" s="1478"/>
    </row>
    <row r="16701" spans="1:8">
      <c r="A16701" s="1383"/>
      <c r="E16701" s="1478"/>
      <c r="H16701" s="1478"/>
    </row>
    <row r="16702" spans="1:8">
      <c r="A16702" s="1383"/>
      <c r="E16702" s="1478"/>
      <c r="H16702" s="1478"/>
    </row>
    <row r="16703" spans="1:8">
      <c r="A16703" s="1383"/>
      <c r="E16703" s="1478"/>
      <c r="H16703" s="1478"/>
    </row>
    <row r="16704" spans="1:8">
      <c r="A16704" s="1383"/>
      <c r="E16704" s="1478"/>
      <c r="H16704" s="1478"/>
    </row>
    <row r="16705" spans="1:8">
      <c r="A16705" s="1383"/>
      <c r="E16705" s="1478"/>
      <c r="H16705" s="1478"/>
    </row>
    <row r="16706" spans="1:8">
      <c r="A16706" s="1383"/>
      <c r="E16706" s="1478"/>
      <c r="H16706" s="1478"/>
    </row>
    <row r="16707" spans="1:8">
      <c r="A16707" s="1383"/>
      <c r="E16707" s="1478"/>
      <c r="H16707" s="1478"/>
    </row>
    <row r="16708" spans="1:8">
      <c r="A16708" s="1383"/>
      <c r="E16708" s="1478"/>
      <c r="H16708" s="1478"/>
    </row>
    <row r="16709" spans="1:8">
      <c r="A16709" s="1383"/>
      <c r="E16709" s="1478"/>
      <c r="H16709" s="1478"/>
    </row>
    <row r="16710" spans="1:8">
      <c r="A16710" s="1383"/>
      <c r="E16710" s="1478"/>
      <c r="H16710" s="1478"/>
    </row>
    <row r="16711" spans="1:8">
      <c r="A16711" s="1383"/>
      <c r="E16711" s="1478"/>
      <c r="H16711" s="1478"/>
    </row>
    <row r="16712" spans="1:8">
      <c r="A16712" s="1383"/>
      <c r="E16712" s="1478"/>
      <c r="H16712" s="1478"/>
    </row>
    <row r="16713" spans="1:8">
      <c r="A16713" s="1383"/>
      <c r="E16713" s="1478"/>
      <c r="H16713" s="1478"/>
    </row>
    <row r="16714" spans="1:8">
      <c r="A16714" s="1383"/>
      <c r="E16714" s="1478"/>
      <c r="H16714" s="1478"/>
    </row>
    <row r="16715" spans="1:8">
      <c r="A16715" s="1383"/>
      <c r="E16715" s="1478"/>
      <c r="H16715" s="1478"/>
    </row>
    <row r="16716" spans="1:8">
      <c r="A16716" s="1383"/>
      <c r="E16716" s="1478"/>
      <c r="H16716" s="1478"/>
    </row>
    <row r="16717" spans="1:8">
      <c r="A16717" s="1383"/>
      <c r="E16717" s="1478"/>
      <c r="H16717" s="1478"/>
    </row>
    <row r="16718" spans="1:8">
      <c r="A16718" s="1383"/>
      <c r="E16718" s="1478"/>
      <c r="H16718" s="1478"/>
    </row>
    <row r="16719" spans="1:8">
      <c r="A16719" s="1383"/>
      <c r="E16719" s="1478"/>
      <c r="H16719" s="1478"/>
    </row>
    <row r="16720" spans="1:8">
      <c r="A16720" s="1383"/>
      <c r="E16720" s="1478"/>
      <c r="H16720" s="1478"/>
    </row>
    <row r="16721" spans="1:8">
      <c r="A16721" s="1383"/>
      <c r="E16721" s="1478"/>
      <c r="H16721" s="1478"/>
    </row>
    <row r="16722" spans="1:8">
      <c r="A16722" s="1383"/>
      <c r="E16722" s="1478"/>
      <c r="H16722" s="1478"/>
    </row>
    <row r="16723" spans="1:8">
      <c r="A16723" s="1383"/>
      <c r="E16723" s="1478"/>
      <c r="H16723" s="1478"/>
    </row>
    <row r="16724" spans="1:8">
      <c r="A16724" s="1383"/>
      <c r="E16724" s="1478"/>
      <c r="H16724" s="1478"/>
    </row>
    <row r="16725" spans="1:8">
      <c r="A16725" s="1383"/>
      <c r="E16725" s="1478"/>
      <c r="H16725" s="1478"/>
    </row>
    <row r="16726" spans="1:8">
      <c r="A16726" s="1383"/>
      <c r="E16726" s="1478"/>
      <c r="H16726" s="1478"/>
    </row>
    <row r="16727" spans="1:8">
      <c r="A16727" s="1383"/>
      <c r="E16727" s="1478"/>
      <c r="H16727" s="1478"/>
    </row>
    <row r="16728" spans="1:8">
      <c r="A16728" s="1383"/>
      <c r="E16728" s="1478"/>
      <c r="H16728" s="1478"/>
    </row>
    <row r="16729" spans="1:8">
      <c r="A16729" s="1383"/>
      <c r="E16729" s="1478"/>
      <c r="H16729" s="1478"/>
    </row>
    <row r="16730" spans="1:8">
      <c r="A16730" s="1383"/>
      <c r="E16730" s="1478"/>
      <c r="H16730" s="1478"/>
    </row>
    <row r="16731" spans="1:8">
      <c r="A16731" s="1383"/>
      <c r="E16731" s="1478"/>
      <c r="H16731" s="1478"/>
    </row>
    <row r="16732" spans="1:8">
      <c r="A16732" s="1383"/>
      <c r="E16732" s="1478"/>
      <c r="H16732" s="1478"/>
    </row>
    <row r="16733" spans="1:8">
      <c r="A16733" s="1383"/>
      <c r="E16733" s="1478"/>
      <c r="H16733" s="1478"/>
    </row>
    <row r="16734" spans="1:8">
      <c r="A16734" s="1383"/>
      <c r="E16734" s="1478"/>
      <c r="H16734" s="1478"/>
    </row>
    <row r="16735" spans="1:8">
      <c r="A16735" s="1383"/>
      <c r="E16735" s="1478"/>
      <c r="H16735" s="1478"/>
    </row>
    <row r="16736" spans="1:8">
      <c r="A16736" s="1383"/>
      <c r="E16736" s="1478"/>
      <c r="H16736" s="1478"/>
    </row>
    <row r="16737" spans="1:8">
      <c r="A16737" s="1383"/>
      <c r="E16737" s="1478"/>
      <c r="H16737" s="1478"/>
    </row>
    <row r="16738" spans="1:8">
      <c r="A16738" s="1383"/>
      <c r="E16738" s="1478"/>
      <c r="H16738" s="1478"/>
    </row>
    <row r="16739" spans="1:8">
      <c r="A16739" s="1383"/>
      <c r="E16739" s="1478"/>
      <c r="H16739" s="1478"/>
    </row>
    <row r="16740" spans="1:8">
      <c r="A16740" s="1383"/>
      <c r="E16740" s="1478"/>
      <c r="H16740" s="1478"/>
    </row>
    <row r="16741" spans="1:8">
      <c r="A16741" s="1383"/>
      <c r="E16741" s="1478"/>
      <c r="H16741" s="1478"/>
    </row>
    <row r="16742" spans="1:8">
      <c r="A16742" s="1383"/>
      <c r="E16742" s="1478"/>
      <c r="H16742" s="1478"/>
    </row>
    <row r="16743" spans="1:8">
      <c r="A16743" s="1383"/>
      <c r="E16743" s="1478"/>
      <c r="H16743" s="1478"/>
    </row>
    <row r="16744" spans="1:8">
      <c r="A16744" s="1383"/>
      <c r="E16744" s="1478"/>
      <c r="H16744" s="1478"/>
    </row>
    <row r="16745" spans="1:8">
      <c r="A16745" s="1383"/>
      <c r="E16745" s="1478"/>
      <c r="H16745" s="1478"/>
    </row>
    <row r="16746" spans="1:8">
      <c r="A16746" s="1383"/>
      <c r="E16746" s="1478"/>
      <c r="H16746" s="1478"/>
    </row>
    <row r="16747" spans="1:8">
      <c r="A16747" s="1383"/>
      <c r="E16747" s="1478"/>
      <c r="H16747" s="1478"/>
    </row>
    <row r="16748" spans="1:8">
      <c r="A16748" s="1383"/>
      <c r="E16748" s="1478"/>
      <c r="H16748" s="1478"/>
    </row>
    <row r="16749" spans="1:8">
      <c r="A16749" s="1383"/>
      <c r="E16749" s="1478"/>
      <c r="H16749" s="1478"/>
    </row>
    <row r="16750" spans="1:8">
      <c r="A16750" s="1383"/>
      <c r="E16750" s="1478"/>
      <c r="H16750" s="1478"/>
    </row>
    <row r="16751" spans="1:8">
      <c r="A16751" s="1383"/>
      <c r="E16751" s="1478"/>
      <c r="H16751" s="1478"/>
    </row>
    <row r="16752" spans="1:8">
      <c r="A16752" s="1383"/>
      <c r="E16752" s="1478"/>
      <c r="H16752" s="1478"/>
    </row>
    <row r="16753" spans="1:8">
      <c r="A16753" s="1383"/>
      <c r="E16753" s="1478"/>
      <c r="H16753" s="1478"/>
    </row>
    <row r="16754" spans="1:8">
      <c r="A16754" s="1383"/>
      <c r="E16754" s="1478"/>
      <c r="H16754" s="1478"/>
    </row>
    <row r="16755" spans="1:8">
      <c r="A16755" s="1383"/>
      <c r="E16755" s="1478"/>
      <c r="H16755" s="1478"/>
    </row>
    <row r="16756" spans="1:8">
      <c r="A16756" s="1383"/>
      <c r="E16756" s="1478"/>
      <c r="H16756" s="1478"/>
    </row>
    <row r="16757" spans="1:8">
      <c r="A16757" s="1383"/>
      <c r="E16757" s="1478"/>
      <c r="H16757" s="1478"/>
    </row>
    <row r="16758" spans="1:8">
      <c r="A16758" s="1383"/>
      <c r="E16758" s="1478"/>
      <c r="H16758" s="1478"/>
    </row>
    <row r="16759" spans="1:8">
      <c r="A16759" s="1383"/>
      <c r="E16759" s="1478"/>
      <c r="H16759" s="1478"/>
    </row>
    <row r="16760" spans="1:8">
      <c r="A16760" s="1383"/>
      <c r="E16760" s="1478"/>
      <c r="H16760" s="1478"/>
    </row>
    <row r="16761" spans="1:8">
      <c r="A16761" s="1383"/>
      <c r="E16761" s="1478"/>
      <c r="H16761" s="1478"/>
    </row>
    <row r="16762" spans="1:8">
      <c r="A16762" s="1383"/>
      <c r="E16762" s="1478"/>
      <c r="H16762" s="1478"/>
    </row>
    <row r="16763" spans="1:8">
      <c r="A16763" s="1383"/>
      <c r="E16763" s="1478"/>
      <c r="H16763" s="1478"/>
    </row>
    <row r="16764" spans="1:8">
      <c r="A16764" s="1383"/>
      <c r="E16764" s="1478"/>
      <c r="H16764" s="1478"/>
    </row>
    <row r="16765" spans="1:8">
      <c r="A16765" s="1383"/>
      <c r="E16765" s="1478"/>
      <c r="H16765" s="1478"/>
    </row>
    <row r="16766" spans="1:8">
      <c r="A16766" s="1383"/>
      <c r="E16766" s="1478"/>
      <c r="H16766" s="1478"/>
    </row>
    <row r="16767" spans="1:8">
      <c r="A16767" s="1383"/>
      <c r="E16767" s="1478"/>
      <c r="H16767" s="1478"/>
    </row>
    <row r="16768" spans="1:8">
      <c r="A16768" s="1383"/>
      <c r="E16768" s="1478"/>
      <c r="H16768" s="1478"/>
    </row>
    <row r="16769" spans="1:8">
      <c r="A16769" s="1383"/>
      <c r="E16769" s="1478"/>
      <c r="H16769" s="1478"/>
    </row>
    <row r="16770" spans="1:8">
      <c r="A16770" s="1383"/>
      <c r="E16770" s="1478"/>
      <c r="H16770" s="1478"/>
    </row>
    <row r="16771" spans="1:8">
      <c r="A16771" s="1383"/>
      <c r="E16771" s="1478"/>
      <c r="H16771" s="1478"/>
    </row>
    <row r="16772" spans="1:8">
      <c r="A16772" s="1383"/>
      <c r="E16772" s="1478"/>
      <c r="H16772" s="1478"/>
    </row>
    <row r="16773" spans="1:8">
      <c r="A16773" s="1383"/>
      <c r="E16773" s="1478"/>
      <c r="H16773" s="1478"/>
    </row>
    <row r="16774" spans="1:8">
      <c r="A16774" s="1383"/>
      <c r="E16774" s="1478"/>
      <c r="H16774" s="1478"/>
    </row>
    <row r="16775" spans="1:8">
      <c r="A16775" s="1383"/>
      <c r="E16775" s="1478"/>
      <c r="H16775" s="1478"/>
    </row>
    <row r="16776" spans="1:8">
      <c r="A16776" s="1383"/>
      <c r="E16776" s="1478"/>
      <c r="H16776" s="1478"/>
    </row>
    <row r="16777" spans="1:8">
      <c r="A16777" s="1383"/>
      <c r="E16777" s="1478"/>
      <c r="H16777" s="1478"/>
    </row>
    <row r="16778" spans="1:8">
      <c r="A16778" s="1383"/>
      <c r="E16778" s="1478"/>
      <c r="H16778" s="1478"/>
    </row>
    <row r="16779" spans="1:8">
      <c r="A16779" s="1383"/>
      <c r="E16779" s="1478"/>
      <c r="H16779" s="1478"/>
    </row>
    <row r="16780" spans="1:8">
      <c r="A16780" s="1383"/>
      <c r="E16780" s="1478"/>
      <c r="H16780" s="1478"/>
    </row>
    <row r="16781" spans="1:8">
      <c r="A16781" s="1383"/>
      <c r="E16781" s="1478"/>
      <c r="H16781" s="1478"/>
    </row>
    <row r="16782" spans="1:8">
      <c r="A16782" s="1383"/>
      <c r="E16782" s="1478"/>
      <c r="H16782" s="1478"/>
    </row>
    <row r="16783" spans="1:8">
      <c r="A16783" s="1383"/>
      <c r="E16783" s="1478"/>
      <c r="H16783" s="1478"/>
    </row>
    <row r="16784" spans="1:8">
      <c r="A16784" s="1383"/>
      <c r="E16784" s="1478"/>
      <c r="H16784" s="1478"/>
    </row>
    <row r="16785" spans="1:8">
      <c r="A16785" s="1383"/>
      <c r="E16785" s="1478"/>
      <c r="H16785" s="1478"/>
    </row>
    <row r="16786" spans="1:8">
      <c r="A16786" s="1383"/>
      <c r="E16786" s="1478"/>
      <c r="H16786" s="1478"/>
    </row>
    <row r="16787" spans="1:8">
      <c r="A16787" s="1383"/>
      <c r="E16787" s="1478"/>
      <c r="H16787" s="1478"/>
    </row>
    <row r="16788" spans="1:8">
      <c r="A16788" s="1383"/>
      <c r="E16788" s="1478"/>
      <c r="H16788" s="1478"/>
    </row>
    <row r="16789" spans="1:8">
      <c r="A16789" s="1383"/>
      <c r="E16789" s="1478"/>
      <c r="H16789" s="1478"/>
    </row>
    <row r="16790" spans="1:8">
      <c r="A16790" s="1383"/>
      <c r="E16790" s="1478"/>
      <c r="H16790" s="1478"/>
    </row>
    <row r="16791" spans="1:8">
      <c r="A16791" s="1383"/>
      <c r="E16791" s="1478"/>
      <c r="H16791" s="1478"/>
    </row>
    <row r="16792" spans="1:8">
      <c r="A16792" s="1383"/>
      <c r="E16792" s="1478"/>
      <c r="H16792" s="1478"/>
    </row>
    <row r="16793" spans="1:8">
      <c r="A16793" s="1383"/>
      <c r="E16793" s="1478"/>
      <c r="H16793" s="1478"/>
    </row>
    <row r="16794" spans="1:8">
      <c r="A16794" s="1383"/>
      <c r="E16794" s="1478"/>
      <c r="H16794" s="1478"/>
    </row>
    <row r="16795" spans="1:8">
      <c r="A16795" s="1383"/>
      <c r="E16795" s="1478"/>
      <c r="H16795" s="1478"/>
    </row>
    <row r="16796" spans="1:8">
      <c r="A16796" s="1383"/>
      <c r="E16796" s="1478"/>
      <c r="H16796" s="1478"/>
    </row>
    <row r="16797" spans="1:8">
      <c r="A16797" s="1383"/>
      <c r="E16797" s="1478"/>
      <c r="H16797" s="1478"/>
    </row>
    <row r="16798" spans="1:8">
      <c r="A16798" s="1383"/>
      <c r="E16798" s="1478"/>
      <c r="H16798" s="1478"/>
    </row>
    <row r="16799" spans="1:8">
      <c r="A16799" s="1383"/>
      <c r="E16799" s="1478"/>
      <c r="H16799" s="1478"/>
    </row>
    <row r="16800" spans="1:8">
      <c r="A16800" s="1383"/>
      <c r="E16800" s="1478"/>
      <c r="H16800" s="1478"/>
    </row>
    <row r="16801" spans="1:8">
      <c r="A16801" s="1383"/>
      <c r="E16801" s="1478"/>
      <c r="H16801" s="1478"/>
    </row>
    <row r="16802" spans="1:8">
      <c r="A16802" s="1383"/>
      <c r="E16802" s="1478"/>
      <c r="H16802" s="1478"/>
    </row>
    <row r="16803" spans="1:8">
      <c r="A16803" s="1383"/>
      <c r="E16803" s="1478"/>
      <c r="H16803" s="1478"/>
    </row>
    <row r="16804" spans="1:8">
      <c r="A16804" s="1383"/>
      <c r="E16804" s="1478"/>
      <c r="H16804" s="1478"/>
    </row>
    <row r="16805" spans="1:8">
      <c r="A16805" s="1383"/>
      <c r="E16805" s="1478"/>
      <c r="H16805" s="1478"/>
    </row>
    <row r="16806" spans="1:8">
      <c r="A16806" s="1383"/>
      <c r="E16806" s="1478"/>
      <c r="H16806" s="1478"/>
    </row>
    <row r="16807" spans="1:8">
      <c r="A16807" s="1383"/>
      <c r="E16807" s="1478"/>
      <c r="H16807" s="1478"/>
    </row>
    <row r="16808" spans="1:8">
      <c r="A16808" s="1383"/>
      <c r="E16808" s="1478"/>
      <c r="H16808" s="1478"/>
    </row>
    <row r="16809" spans="1:8">
      <c r="A16809" s="1383"/>
      <c r="E16809" s="1478"/>
      <c r="H16809" s="1478"/>
    </row>
    <row r="16810" spans="1:8">
      <c r="A16810" s="1383"/>
      <c r="E16810" s="1478"/>
      <c r="H16810" s="1478"/>
    </row>
    <row r="16811" spans="1:8">
      <c r="A16811" s="1383"/>
      <c r="E16811" s="1478"/>
      <c r="H16811" s="1478"/>
    </row>
    <row r="16812" spans="1:8">
      <c r="A16812" s="1383"/>
      <c r="E16812" s="1478"/>
      <c r="H16812" s="1478"/>
    </row>
    <row r="16813" spans="1:8">
      <c r="A16813" s="1383"/>
      <c r="E16813" s="1478"/>
      <c r="H16813" s="1478"/>
    </row>
    <row r="16814" spans="1:8">
      <c r="A16814" s="1383"/>
      <c r="E16814" s="1478"/>
      <c r="H16814" s="1478"/>
    </row>
    <row r="16815" spans="1:8">
      <c r="A16815" s="1383"/>
      <c r="E16815" s="1478"/>
      <c r="H16815" s="1478"/>
    </row>
    <row r="16816" spans="1:8">
      <c r="A16816" s="1383"/>
      <c r="E16816" s="1478"/>
      <c r="H16816" s="1478"/>
    </row>
    <row r="16817" spans="1:8">
      <c r="A16817" s="1383"/>
      <c r="E16817" s="1478"/>
      <c r="H16817" s="1478"/>
    </row>
    <row r="16818" spans="1:8">
      <c r="A16818" s="1383"/>
      <c r="E16818" s="1478"/>
      <c r="H16818" s="1478"/>
    </row>
    <row r="16819" spans="1:8">
      <c r="A16819" s="1383"/>
      <c r="E16819" s="1478"/>
      <c r="H16819" s="1478"/>
    </row>
    <row r="16820" spans="1:8">
      <c r="A16820" s="1383"/>
      <c r="E16820" s="1478"/>
      <c r="H16820" s="1478"/>
    </row>
    <row r="16821" spans="1:8">
      <c r="A16821" s="1383"/>
      <c r="E16821" s="1478"/>
      <c r="H16821" s="1478"/>
    </row>
    <row r="16822" spans="1:8">
      <c r="A16822" s="1383"/>
      <c r="E16822" s="1478"/>
      <c r="H16822" s="1478"/>
    </row>
    <row r="16823" spans="1:8">
      <c r="A16823" s="1383"/>
      <c r="E16823" s="1478"/>
      <c r="H16823" s="1478"/>
    </row>
    <row r="16824" spans="1:8">
      <c r="A16824" s="1383"/>
      <c r="E16824" s="1478"/>
      <c r="H16824" s="1478"/>
    </row>
    <row r="16825" spans="1:8">
      <c r="A16825" s="1383"/>
      <c r="E16825" s="1478"/>
      <c r="H16825" s="1478"/>
    </row>
    <row r="16826" spans="1:8">
      <c r="A16826" s="1383"/>
      <c r="E16826" s="1478"/>
      <c r="H16826" s="1478"/>
    </row>
    <row r="16827" spans="1:8">
      <c r="A16827" s="1383"/>
      <c r="E16827" s="1478"/>
      <c r="H16827" s="1478"/>
    </row>
    <row r="16828" spans="1:8">
      <c r="A16828" s="1383"/>
      <c r="E16828" s="1478"/>
      <c r="H16828" s="1478"/>
    </row>
    <row r="16829" spans="1:8">
      <c r="A16829" s="1383"/>
      <c r="E16829" s="1478"/>
      <c r="H16829" s="1478"/>
    </row>
    <row r="16830" spans="1:8">
      <c r="A16830" s="1383"/>
      <c r="E16830" s="1478"/>
      <c r="H16830" s="1478"/>
    </row>
    <row r="16831" spans="1:8">
      <c r="A16831" s="1383"/>
      <c r="E16831" s="1478"/>
      <c r="H16831" s="1478"/>
    </row>
    <row r="16832" spans="1:8">
      <c r="A16832" s="1383"/>
      <c r="E16832" s="1478"/>
      <c r="H16832" s="1478"/>
    </row>
    <row r="16833" spans="1:8">
      <c r="A16833" s="1383"/>
      <c r="E16833" s="1478"/>
      <c r="H16833" s="1478"/>
    </row>
    <row r="16834" spans="1:8">
      <c r="A16834" s="1383"/>
      <c r="E16834" s="1478"/>
      <c r="H16834" s="1478"/>
    </row>
    <row r="16835" spans="1:8">
      <c r="A16835" s="1383"/>
      <c r="E16835" s="1478"/>
      <c r="H16835" s="1478"/>
    </row>
    <row r="16836" spans="1:8">
      <c r="A16836" s="1383"/>
      <c r="E16836" s="1478"/>
      <c r="H16836" s="1478"/>
    </row>
    <row r="16837" spans="1:8">
      <c r="A16837" s="1383"/>
      <c r="E16837" s="1478"/>
      <c r="H16837" s="1478"/>
    </row>
    <row r="16838" spans="1:8">
      <c r="A16838" s="1383"/>
      <c r="E16838" s="1478"/>
      <c r="H16838" s="1478"/>
    </row>
    <row r="16839" spans="1:8">
      <c r="A16839" s="1383"/>
      <c r="E16839" s="1478"/>
      <c r="H16839" s="1478"/>
    </row>
    <row r="16840" spans="1:8">
      <c r="A16840" s="1383"/>
      <c r="E16840" s="1478"/>
      <c r="H16840" s="1478"/>
    </row>
    <row r="16841" spans="1:8">
      <c r="A16841" s="1383"/>
      <c r="E16841" s="1478"/>
      <c r="H16841" s="1478"/>
    </row>
    <row r="16842" spans="1:8">
      <c r="A16842" s="1383"/>
      <c r="E16842" s="1478"/>
      <c r="H16842" s="1478"/>
    </row>
    <row r="16843" spans="1:8">
      <c r="A16843" s="1383"/>
      <c r="E16843" s="1478"/>
      <c r="H16843" s="1478"/>
    </row>
    <row r="16844" spans="1:8">
      <c r="A16844" s="1383"/>
      <c r="E16844" s="1478"/>
      <c r="H16844" s="1478"/>
    </row>
    <row r="16845" spans="1:8">
      <c r="A16845" s="1383"/>
      <c r="E16845" s="1478"/>
      <c r="H16845" s="1478"/>
    </row>
    <row r="16846" spans="1:8">
      <c r="A16846" s="1383"/>
      <c r="E16846" s="1478"/>
      <c r="H16846" s="1478"/>
    </row>
    <row r="16847" spans="1:8">
      <c r="A16847" s="1383"/>
      <c r="E16847" s="1478"/>
      <c r="H16847" s="1478"/>
    </row>
    <row r="16848" spans="1:8">
      <c r="A16848" s="1383"/>
      <c r="E16848" s="1478"/>
      <c r="H16848" s="1478"/>
    </row>
    <row r="16849" spans="1:8">
      <c r="A16849" s="1383"/>
      <c r="E16849" s="1478"/>
      <c r="H16849" s="1478"/>
    </row>
    <row r="16850" spans="1:8">
      <c r="A16850" s="1383"/>
      <c r="E16850" s="1478"/>
      <c r="H16850" s="1478"/>
    </row>
    <row r="16851" spans="1:8">
      <c r="A16851" s="1383"/>
      <c r="E16851" s="1478"/>
      <c r="H16851" s="1478"/>
    </row>
    <row r="16852" spans="1:8">
      <c r="A16852" s="1383"/>
      <c r="E16852" s="1478"/>
      <c r="H16852" s="1478"/>
    </row>
    <row r="16853" spans="1:8">
      <c r="A16853" s="1383"/>
      <c r="E16853" s="1478"/>
      <c r="H16853" s="1478"/>
    </row>
    <row r="16854" spans="1:8">
      <c r="A16854" s="1383"/>
      <c r="E16854" s="1478"/>
      <c r="H16854" s="1478"/>
    </row>
    <row r="16855" spans="1:8">
      <c r="A16855" s="1383"/>
      <c r="E16855" s="1478"/>
      <c r="H16855" s="1478"/>
    </row>
    <row r="16856" spans="1:8">
      <c r="A16856" s="1383"/>
      <c r="E16856" s="1478"/>
      <c r="H16856" s="1478"/>
    </row>
    <row r="16857" spans="1:8">
      <c r="A16857" s="1383"/>
      <c r="E16857" s="1478"/>
      <c r="H16857" s="1478"/>
    </row>
    <row r="16858" spans="1:8">
      <c r="A16858" s="1383"/>
      <c r="E16858" s="1478"/>
      <c r="H16858" s="1478"/>
    </row>
    <row r="16859" spans="1:8">
      <c r="A16859" s="1383"/>
      <c r="E16859" s="1478"/>
      <c r="H16859" s="1478"/>
    </row>
    <row r="16860" spans="1:8">
      <c r="A16860" s="1383"/>
      <c r="E16860" s="1478"/>
      <c r="H16860" s="1478"/>
    </row>
    <row r="16861" spans="1:8">
      <c r="A16861" s="1383"/>
      <c r="E16861" s="1478"/>
      <c r="H16861" s="1478"/>
    </row>
    <row r="16862" spans="1:8">
      <c r="A16862" s="1383"/>
      <c r="E16862" s="1478"/>
      <c r="H16862" s="1478"/>
    </row>
    <row r="16863" spans="1:8">
      <c r="A16863" s="1383"/>
      <c r="E16863" s="1478"/>
      <c r="H16863" s="1478"/>
    </row>
    <row r="16864" spans="1:8">
      <c r="A16864" s="1383"/>
      <c r="E16864" s="1478"/>
      <c r="H16864" s="1478"/>
    </row>
    <row r="16865" spans="1:8">
      <c r="A16865" s="1383"/>
      <c r="E16865" s="1478"/>
      <c r="H16865" s="1478"/>
    </row>
    <row r="16866" spans="1:8">
      <c r="A16866" s="1383"/>
      <c r="E16866" s="1478"/>
      <c r="H16866" s="1478"/>
    </row>
    <row r="16867" spans="1:8">
      <c r="A16867" s="1383"/>
      <c r="E16867" s="1478"/>
      <c r="H16867" s="1478"/>
    </row>
    <row r="16868" spans="1:8">
      <c r="A16868" s="1383"/>
      <c r="E16868" s="1478"/>
      <c r="H16868" s="1478"/>
    </row>
    <row r="16869" spans="1:8">
      <c r="A16869" s="1383"/>
      <c r="E16869" s="1478"/>
      <c r="H16869" s="1478"/>
    </row>
    <row r="16870" spans="1:8">
      <c r="A16870" s="1383"/>
      <c r="E16870" s="1478"/>
      <c r="H16870" s="1478"/>
    </row>
    <row r="16871" spans="1:8">
      <c r="A16871" s="1383"/>
      <c r="E16871" s="1478"/>
      <c r="H16871" s="1478"/>
    </row>
    <row r="16872" spans="1:8">
      <c r="A16872" s="1383"/>
      <c r="E16872" s="1478"/>
      <c r="H16872" s="1478"/>
    </row>
    <row r="16873" spans="1:8">
      <c r="A16873" s="1383"/>
      <c r="E16873" s="1478"/>
      <c r="H16873" s="1478"/>
    </row>
    <row r="16874" spans="1:8">
      <c r="A16874" s="1383"/>
      <c r="E16874" s="1478"/>
      <c r="H16874" s="1478"/>
    </row>
    <row r="16875" spans="1:8">
      <c r="A16875" s="1383"/>
      <c r="E16875" s="1478"/>
      <c r="H16875" s="1478"/>
    </row>
    <row r="16876" spans="1:8">
      <c r="A16876" s="1383"/>
      <c r="E16876" s="1478"/>
      <c r="H16876" s="1478"/>
    </row>
    <row r="16877" spans="1:8">
      <c r="A16877" s="1383"/>
      <c r="E16877" s="1478"/>
      <c r="H16877" s="1478"/>
    </row>
    <row r="16878" spans="1:8">
      <c r="A16878" s="1383"/>
      <c r="E16878" s="1478"/>
      <c r="H16878" s="1478"/>
    </row>
    <row r="16879" spans="1:8">
      <c r="A16879" s="1383"/>
      <c r="E16879" s="1478"/>
      <c r="H16879" s="1478"/>
    </row>
    <row r="16880" spans="1:8">
      <c r="A16880" s="1383"/>
      <c r="E16880" s="1478"/>
      <c r="H16880" s="1478"/>
    </row>
    <row r="16881" spans="1:8">
      <c r="A16881" s="1383"/>
      <c r="E16881" s="1478"/>
      <c r="H16881" s="1478"/>
    </row>
    <row r="16882" spans="1:8">
      <c r="A16882" s="1383"/>
      <c r="E16882" s="1478"/>
      <c r="H16882" s="1478"/>
    </row>
    <row r="16883" spans="1:8">
      <c r="A16883" s="1383"/>
      <c r="E16883" s="1478"/>
      <c r="H16883" s="1478"/>
    </row>
    <row r="16884" spans="1:8">
      <c r="A16884" s="1383"/>
      <c r="E16884" s="1478"/>
      <c r="H16884" s="1478"/>
    </row>
    <row r="16885" spans="1:8">
      <c r="A16885" s="1383"/>
      <c r="E16885" s="1478"/>
      <c r="H16885" s="1478"/>
    </row>
    <row r="16886" spans="1:8">
      <c r="A16886" s="1383"/>
      <c r="E16886" s="1478"/>
      <c r="H16886" s="1478"/>
    </row>
    <row r="16887" spans="1:8">
      <c r="A16887" s="1383"/>
      <c r="E16887" s="1478"/>
      <c r="H16887" s="1478"/>
    </row>
    <row r="16888" spans="1:8">
      <c r="A16888" s="1383"/>
      <c r="E16888" s="1478"/>
      <c r="H16888" s="1478"/>
    </row>
    <row r="16889" spans="1:8">
      <c r="A16889" s="1383"/>
      <c r="E16889" s="1478"/>
      <c r="H16889" s="1478"/>
    </row>
    <row r="16890" spans="1:8">
      <c r="A16890" s="1383"/>
      <c r="E16890" s="1478"/>
      <c r="H16890" s="1478"/>
    </row>
    <row r="16891" spans="1:8">
      <c r="A16891" s="1383"/>
      <c r="E16891" s="1478"/>
      <c r="H16891" s="1478"/>
    </row>
    <row r="16892" spans="1:8">
      <c r="A16892" s="1383"/>
      <c r="E16892" s="1478"/>
      <c r="H16892" s="1478"/>
    </row>
    <row r="16893" spans="1:8">
      <c r="A16893" s="1383"/>
      <c r="E16893" s="1478"/>
      <c r="H16893" s="1478"/>
    </row>
    <row r="16894" spans="1:8">
      <c r="A16894" s="1383"/>
      <c r="E16894" s="1478"/>
      <c r="H16894" s="1478"/>
    </row>
    <row r="16895" spans="1:8">
      <c r="A16895" s="1383"/>
      <c r="E16895" s="1478"/>
      <c r="H16895" s="1478"/>
    </row>
    <row r="16896" spans="1:8">
      <c r="A16896" s="1383"/>
      <c r="E16896" s="1478"/>
      <c r="H16896" s="1478"/>
    </row>
    <row r="16897" spans="1:8">
      <c r="A16897" s="1383"/>
      <c r="E16897" s="1478"/>
      <c r="H16897" s="1478"/>
    </row>
    <row r="16898" spans="1:8">
      <c r="A16898" s="1383"/>
      <c r="E16898" s="1478"/>
      <c r="H16898" s="1478"/>
    </row>
    <row r="16899" spans="1:8">
      <c r="A16899" s="1383"/>
      <c r="E16899" s="1478"/>
      <c r="H16899" s="1478"/>
    </row>
    <row r="16900" spans="1:8">
      <c r="A16900" s="1383"/>
      <c r="E16900" s="1478"/>
      <c r="H16900" s="1478"/>
    </row>
    <row r="16901" spans="1:8">
      <c r="A16901" s="1383"/>
      <c r="E16901" s="1478"/>
      <c r="H16901" s="1478"/>
    </row>
    <row r="16902" spans="1:8">
      <c r="A16902" s="1383"/>
      <c r="E16902" s="1478"/>
      <c r="H16902" s="1478"/>
    </row>
    <row r="16903" spans="1:8">
      <c r="A16903" s="1383"/>
      <c r="E16903" s="1478"/>
      <c r="H16903" s="1478"/>
    </row>
    <row r="16904" spans="1:8">
      <c r="A16904" s="1383"/>
      <c r="E16904" s="1478"/>
      <c r="H16904" s="1478"/>
    </row>
    <row r="16905" spans="1:8">
      <c r="A16905" s="1383"/>
      <c r="E16905" s="1478"/>
      <c r="H16905" s="1478"/>
    </row>
    <row r="16906" spans="1:8">
      <c r="A16906" s="1383"/>
      <c r="E16906" s="1478"/>
      <c r="H16906" s="1478"/>
    </row>
    <row r="16907" spans="1:8">
      <c r="A16907" s="1383"/>
      <c r="E16907" s="1478"/>
      <c r="H16907" s="1478"/>
    </row>
    <row r="16908" spans="1:8">
      <c r="A16908" s="1383"/>
      <c r="E16908" s="1478"/>
      <c r="H16908" s="1478"/>
    </row>
    <row r="16909" spans="1:8">
      <c r="A16909" s="1383"/>
      <c r="E16909" s="1478"/>
      <c r="H16909" s="1478"/>
    </row>
    <row r="16910" spans="1:8">
      <c r="A16910" s="1383"/>
      <c r="E16910" s="1478"/>
      <c r="H16910" s="1478"/>
    </row>
    <row r="16911" spans="1:8">
      <c r="A16911" s="1383"/>
      <c r="E16911" s="1478"/>
      <c r="H16911" s="1478"/>
    </row>
    <row r="16912" spans="1:8">
      <c r="A16912" s="1383"/>
      <c r="E16912" s="1478"/>
      <c r="H16912" s="1478"/>
    </row>
    <row r="16913" spans="1:8">
      <c r="A16913" s="1383"/>
      <c r="E16913" s="1478"/>
      <c r="H16913" s="1478"/>
    </row>
    <row r="16914" spans="1:8">
      <c r="A16914" s="1383"/>
      <c r="E16914" s="1478"/>
      <c r="H16914" s="1478"/>
    </row>
    <row r="16915" spans="1:8">
      <c r="A16915" s="1383"/>
      <c r="E16915" s="1478"/>
      <c r="H16915" s="1478"/>
    </row>
    <row r="16916" spans="1:8">
      <c r="A16916" s="1383"/>
      <c r="E16916" s="1478"/>
      <c r="H16916" s="1478"/>
    </row>
    <row r="16917" spans="1:8">
      <c r="A16917" s="1383"/>
      <c r="E16917" s="1478"/>
      <c r="H16917" s="1478"/>
    </row>
    <row r="16918" spans="1:8">
      <c r="A16918" s="1383"/>
      <c r="E16918" s="1478"/>
      <c r="H16918" s="1478"/>
    </row>
    <row r="16919" spans="1:8">
      <c r="A16919" s="1383"/>
      <c r="E16919" s="1478"/>
      <c r="H16919" s="1478"/>
    </row>
    <row r="16920" spans="1:8">
      <c r="A16920" s="1383"/>
      <c r="E16920" s="1478"/>
      <c r="H16920" s="1478"/>
    </row>
    <row r="16921" spans="1:8">
      <c r="A16921" s="1383"/>
      <c r="E16921" s="1478"/>
      <c r="H16921" s="1478"/>
    </row>
    <row r="16922" spans="1:8">
      <c r="A16922" s="1383"/>
      <c r="E16922" s="1478"/>
      <c r="H16922" s="1478"/>
    </row>
    <row r="16923" spans="1:8">
      <c r="A16923" s="1383"/>
      <c r="E16923" s="1478"/>
      <c r="H16923" s="1478"/>
    </row>
    <row r="16924" spans="1:8">
      <c r="A16924" s="1383"/>
      <c r="E16924" s="1478"/>
      <c r="H16924" s="1478"/>
    </row>
    <row r="16925" spans="1:8">
      <c r="A16925" s="1383"/>
      <c r="E16925" s="1478"/>
      <c r="H16925" s="1478"/>
    </row>
    <row r="16926" spans="1:8">
      <c r="A16926" s="1383"/>
      <c r="E16926" s="1478"/>
      <c r="H16926" s="1478"/>
    </row>
    <row r="16927" spans="1:8">
      <c r="A16927" s="1383"/>
      <c r="E16927" s="1478"/>
      <c r="H16927" s="1478"/>
    </row>
    <row r="16928" spans="1:8">
      <c r="A16928" s="1383"/>
      <c r="E16928" s="1478"/>
      <c r="H16928" s="1478"/>
    </row>
    <row r="16929" spans="1:8">
      <c r="A16929" s="1383"/>
      <c r="E16929" s="1478"/>
      <c r="H16929" s="1478"/>
    </row>
    <row r="16930" spans="1:8">
      <c r="A16930" s="1383"/>
      <c r="E16930" s="1478"/>
      <c r="H16930" s="1478"/>
    </row>
    <row r="16931" spans="1:8">
      <c r="A16931" s="1383"/>
      <c r="E16931" s="1478"/>
      <c r="H16931" s="1478"/>
    </row>
    <row r="16932" spans="1:8">
      <c r="A16932" s="1383"/>
      <c r="E16932" s="1478"/>
      <c r="H16932" s="1478"/>
    </row>
    <row r="16933" spans="1:8">
      <c r="A16933" s="1383"/>
      <c r="E16933" s="1478"/>
      <c r="H16933" s="1478"/>
    </row>
    <row r="16934" spans="1:8">
      <c r="A16934" s="1383"/>
      <c r="E16934" s="1478"/>
      <c r="H16934" s="1478"/>
    </row>
    <row r="16935" spans="1:8">
      <c r="A16935" s="1383"/>
      <c r="E16935" s="1478"/>
      <c r="H16935" s="1478"/>
    </row>
    <row r="16936" spans="1:8">
      <c r="A16936" s="1383"/>
      <c r="E16936" s="1478"/>
      <c r="H16936" s="1478"/>
    </row>
    <row r="16937" spans="1:8">
      <c r="A16937" s="1383"/>
      <c r="E16937" s="1478"/>
      <c r="H16937" s="1478"/>
    </row>
    <row r="16938" spans="1:8">
      <c r="A16938" s="1383"/>
      <c r="E16938" s="1478"/>
      <c r="H16938" s="1478"/>
    </row>
    <row r="16939" spans="1:8">
      <c r="A16939" s="1383"/>
      <c r="E16939" s="1478"/>
      <c r="H16939" s="1478"/>
    </row>
    <row r="16940" spans="1:8">
      <c r="A16940" s="1383"/>
      <c r="E16940" s="1478"/>
      <c r="H16940" s="1478"/>
    </row>
    <row r="16941" spans="1:8">
      <c r="A16941" s="1383"/>
      <c r="E16941" s="1478"/>
      <c r="H16941" s="1478"/>
    </row>
    <row r="16942" spans="1:8">
      <c r="A16942" s="1383"/>
      <c r="E16942" s="1478"/>
      <c r="H16942" s="1478"/>
    </row>
    <row r="16943" spans="1:8">
      <c r="A16943" s="1383"/>
      <c r="E16943" s="1478"/>
      <c r="H16943" s="1478"/>
    </row>
    <row r="16944" spans="1:8">
      <c r="A16944" s="1383"/>
      <c r="E16944" s="1478"/>
      <c r="H16944" s="1478"/>
    </row>
    <row r="16945" spans="1:8">
      <c r="A16945" s="1383"/>
      <c r="E16945" s="1478"/>
      <c r="H16945" s="1478"/>
    </row>
    <row r="16946" spans="1:8">
      <c r="A16946" s="1383"/>
      <c r="E16946" s="1478"/>
      <c r="H16946" s="1478"/>
    </row>
    <row r="16947" spans="1:8">
      <c r="A16947" s="1383"/>
      <c r="E16947" s="1478"/>
      <c r="H16947" s="1478"/>
    </row>
    <row r="16948" spans="1:8">
      <c r="A16948" s="1383"/>
      <c r="E16948" s="1478"/>
      <c r="H16948" s="1478"/>
    </row>
    <row r="16949" spans="1:8">
      <c r="A16949" s="1383"/>
      <c r="E16949" s="1478"/>
      <c r="H16949" s="1478"/>
    </row>
    <row r="16950" spans="1:8">
      <c r="A16950" s="1383"/>
      <c r="E16950" s="1478"/>
      <c r="H16950" s="1478"/>
    </row>
    <row r="16951" spans="1:8">
      <c r="A16951" s="1383"/>
      <c r="E16951" s="1478"/>
      <c r="H16951" s="1478"/>
    </row>
    <row r="16952" spans="1:8">
      <c r="A16952" s="1383"/>
      <c r="E16952" s="1478"/>
      <c r="H16952" s="1478"/>
    </row>
    <row r="16953" spans="1:8">
      <c r="A16953" s="1383"/>
      <c r="E16953" s="1478"/>
      <c r="H16953" s="1478"/>
    </row>
    <row r="16954" spans="1:8">
      <c r="A16954" s="1383"/>
      <c r="E16954" s="1478"/>
      <c r="H16954" s="1478"/>
    </row>
    <row r="16955" spans="1:8">
      <c r="A16955" s="1383"/>
      <c r="E16955" s="1478"/>
      <c r="H16955" s="1478"/>
    </row>
    <row r="16956" spans="1:8">
      <c r="A16956" s="1383"/>
      <c r="E16956" s="1478"/>
      <c r="H16956" s="1478"/>
    </row>
    <row r="16957" spans="1:8">
      <c r="A16957" s="1383"/>
      <c r="E16957" s="1478"/>
      <c r="H16957" s="1478"/>
    </row>
    <row r="16958" spans="1:8">
      <c r="A16958" s="1383"/>
      <c r="E16958" s="1478"/>
      <c r="H16958" s="1478"/>
    </row>
    <row r="16959" spans="1:8">
      <c r="A16959" s="1383"/>
      <c r="E16959" s="1478"/>
      <c r="H16959" s="1478"/>
    </row>
    <row r="16960" spans="1:8">
      <c r="A16960" s="1383"/>
      <c r="E16960" s="1478"/>
      <c r="H16960" s="1478"/>
    </row>
    <row r="16961" spans="1:8">
      <c r="A16961" s="1383"/>
      <c r="E16961" s="1478"/>
      <c r="H16961" s="1478"/>
    </row>
    <row r="16962" spans="1:8">
      <c r="A16962" s="1383"/>
      <c r="E16962" s="1478"/>
      <c r="H16962" s="1478"/>
    </row>
    <row r="16963" spans="1:8">
      <c r="A16963" s="1383"/>
      <c r="E16963" s="1478"/>
      <c r="H16963" s="1478"/>
    </row>
    <row r="16964" spans="1:8">
      <c r="A16964" s="1383"/>
      <c r="E16964" s="1478"/>
      <c r="H16964" s="1478"/>
    </row>
    <row r="16965" spans="1:8">
      <c r="A16965" s="1383"/>
      <c r="E16965" s="1478"/>
      <c r="H16965" s="1478"/>
    </row>
    <row r="16966" spans="1:8">
      <c r="A16966" s="1383"/>
      <c r="E16966" s="1478"/>
      <c r="H16966" s="1478"/>
    </row>
    <row r="16967" spans="1:8">
      <c r="A16967" s="1383"/>
      <c r="E16967" s="1478"/>
      <c r="H16967" s="1478"/>
    </row>
    <row r="16968" spans="1:8">
      <c r="A16968" s="1383"/>
      <c r="E16968" s="1478"/>
      <c r="H16968" s="1478"/>
    </row>
    <row r="16969" spans="1:8">
      <c r="A16969" s="1383"/>
      <c r="E16969" s="1478"/>
      <c r="H16969" s="1478"/>
    </row>
    <row r="16970" spans="1:8">
      <c r="A16970" s="1383"/>
      <c r="E16970" s="1478"/>
      <c r="H16970" s="1478"/>
    </row>
    <row r="16971" spans="1:8">
      <c r="A16971" s="1383"/>
      <c r="E16971" s="1478"/>
      <c r="H16971" s="1478"/>
    </row>
    <row r="16972" spans="1:8">
      <c r="A16972" s="1383"/>
      <c r="E16972" s="1478"/>
      <c r="H16972" s="1478"/>
    </row>
    <row r="16973" spans="1:8">
      <c r="A16973" s="1383"/>
      <c r="E16973" s="1478"/>
      <c r="H16973" s="1478"/>
    </row>
    <row r="16974" spans="1:8">
      <c r="A16974" s="1383"/>
      <c r="E16974" s="1478"/>
      <c r="H16974" s="1478"/>
    </row>
    <row r="16975" spans="1:8">
      <c r="A16975" s="1383"/>
      <c r="E16975" s="1478"/>
      <c r="H16975" s="1478"/>
    </row>
    <row r="16976" spans="1:8">
      <c r="A16976" s="1383"/>
      <c r="E16976" s="1478"/>
      <c r="H16976" s="1478"/>
    </row>
    <row r="16977" spans="1:8">
      <c r="A16977" s="1383"/>
      <c r="E16977" s="1478"/>
      <c r="H16977" s="1478"/>
    </row>
    <row r="16978" spans="1:8">
      <c r="A16978" s="1383"/>
      <c r="E16978" s="1478"/>
      <c r="H16978" s="1478"/>
    </row>
    <row r="16979" spans="1:8">
      <c r="A16979" s="1383"/>
      <c r="E16979" s="1478"/>
      <c r="H16979" s="1478"/>
    </row>
    <row r="16980" spans="1:8">
      <c r="A16980" s="1383"/>
      <c r="E16980" s="1478"/>
      <c r="H16980" s="1478"/>
    </row>
    <row r="16981" spans="1:8">
      <c r="A16981" s="1383"/>
      <c r="E16981" s="1478"/>
      <c r="H16981" s="1478"/>
    </row>
    <row r="16982" spans="1:8">
      <c r="A16982" s="1383"/>
      <c r="E16982" s="1478"/>
      <c r="H16982" s="1478"/>
    </row>
    <row r="16983" spans="1:8">
      <c r="A16983" s="1383"/>
      <c r="E16983" s="1478"/>
      <c r="H16983" s="1478"/>
    </row>
    <row r="16984" spans="1:8">
      <c r="A16984" s="1383"/>
      <c r="E16984" s="1478"/>
      <c r="H16984" s="1478"/>
    </row>
    <row r="16985" spans="1:8">
      <c r="A16985" s="1383"/>
      <c r="E16985" s="1478"/>
      <c r="H16985" s="1478"/>
    </row>
    <row r="16986" spans="1:8">
      <c r="A16986" s="1383"/>
      <c r="E16986" s="1478"/>
      <c r="H16986" s="1478"/>
    </row>
    <row r="16987" spans="1:8">
      <c r="A16987" s="1383"/>
      <c r="E16987" s="1478"/>
      <c r="H16987" s="1478"/>
    </row>
    <row r="16988" spans="1:8">
      <c r="A16988" s="1383"/>
      <c r="E16988" s="1478"/>
      <c r="H16988" s="1478"/>
    </row>
    <row r="16989" spans="1:8">
      <c r="A16989" s="1383"/>
      <c r="E16989" s="1478"/>
      <c r="H16989" s="1478"/>
    </row>
    <row r="16990" spans="1:8">
      <c r="A16990" s="1383"/>
      <c r="E16990" s="1478"/>
      <c r="H16990" s="1478"/>
    </row>
    <row r="16991" spans="1:8">
      <c r="A16991" s="1383"/>
      <c r="E16991" s="1478"/>
      <c r="H16991" s="1478"/>
    </row>
    <row r="16992" spans="1:8">
      <c r="A16992" s="1383"/>
      <c r="E16992" s="1478"/>
      <c r="H16992" s="1478"/>
    </row>
    <row r="16993" spans="1:8">
      <c r="A16993" s="1383"/>
      <c r="E16993" s="1478"/>
      <c r="H16993" s="1478"/>
    </row>
    <row r="16994" spans="1:8">
      <c r="A16994" s="1383"/>
      <c r="E16994" s="1478"/>
      <c r="H16994" s="1478"/>
    </row>
    <row r="16995" spans="1:8">
      <c r="A16995" s="1383"/>
      <c r="E16995" s="1478"/>
      <c r="H16995" s="1478"/>
    </row>
    <row r="16996" spans="1:8">
      <c r="A16996" s="1383"/>
      <c r="E16996" s="1478"/>
      <c r="H16996" s="1478"/>
    </row>
    <row r="16997" spans="1:8">
      <c r="A16997" s="1383"/>
      <c r="E16997" s="1478"/>
      <c r="H16997" s="1478"/>
    </row>
    <row r="16998" spans="1:8">
      <c r="A16998" s="1383"/>
      <c r="E16998" s="1478"/>
      <c r="H16998" s="1478"/>
    </row>
    <row r="16999" spans="1:8">
      <c r="A16999" s="1383"/>
      <c r="E16999" s="1478"/>
      <c r="H16999" s="1478"/>
    </row>
    <row r="17000" spans="1:8">
      <c r="A17000" s="1383"/>
      <c r="E17000" s="1478"/>
      <c r="H17000" s="1478"/>
    </row>
    <row r="17001" spans="1:8">
      <c r="A17001" s="1383"/>
      <c r="E17001" s="1478"/>
      <c r="H17001" s="1478"/>
    </row>
    <row r="17002" spans="1:8">
      <c r="A17002" s="1383"/>
      <c r="E17002" s="1478"/>
      <c r="H17002" s="1478"/>
    </row>
    <row r="17003" spans="1:8">
      <c r="A17003" s="1383"/>
      <c r="E17003" s="1478"/>
      <c r="H17003" s="1478"/>
    </row>
    <row r="17004" spans="1:8">
      <c r="A17004" s="1383"/>
      <c r="E17004" s="1478"/>
      <c r="H17004" s="1478"/>
    </row>
    <row r="17005" spans="1:8">
      <c r="A17005" s="1383"/>
      <c r="E17005" s="1478"/>
      <c r="H17005" s="1478"/>
    </row>
    <row r="17006" spans="1:8">
      <c r="A17006" s="1383"/>
      <c r="E17006" s="1478"/>
      <c r="H17006" s="1478"/>
    </row>
    <row r="17007" spans="1:8">
      <c r="A17007" s="1383"/>
      <c r="E17007" s="1478"/>
      <c r="H17007" s="1478"/>
    </row>
    <row r="17008" spans="1:8">
      <c r="A17008" s="1383"/>
      <c r="E17008" s="1478"/>
      <c r="H17008" s="1478"/>
    </row>
    <row r="17009" spans="1:8">
      <c r="A17009" s="1383"/>
      <c r="E17009" s="1478"/>
      <c r="H17009" s="1478"/>
    </row>
    <row r="17010" spans="1:8">
      <c r="A17010" s="1383"/>
      <c r="E17010" s="1478"/>
      <c r="H17010" s="1478"/>
    </row>
    <row r="17011" spans="1:8">
      <c r="A17011" s="1383"/>
      <c r="E17011" s="1478"/>
      <c r="H17011" s="1478"/>
    </row>
    <row r="17012" spans="1:8">
      <c r="A17012" s="1383"/>
      <c r="E17012" s="1478"/>
      <c r="H17012" s="1478"/>
    </row>
    <row r="17013" spans="1:8">
      <c r="A17013" s="1383"/>
      <c r="E17013" s="1478"/>
      <c r="H17013" s="1478"/>
    </row>
    <row r="17014" spans="1:8">
      <c r="A17014" s="1383"/>
      <c r="E17014" s="1478"/>
      <c r="H17014" s="1478"/>
    </row>
    <row r="17015" spans="1:8">
      <c r="A17015" s="1383"/>
      <c r="E17015" s="1478"/>
      <c r="H17015" s="1478"/>
    </row>
    <row r="17016" spans="1:8">
      <c r="A17016" s="1383"/>
      <c r="E17016" s="1478"/>
      <c r="H17016" s="1478"/>
    </row>
    <row r="17017" spans="1:8">
      <c r="A17017" s="1383"/>
      <c r="E17017" s="1478"/>
      <c r="H17017" s="1478"/>
    </row>
    <row r="17018" spans="1:8">
      <c r="A17018" s="1383"/>
      <c r="E17018" s="1478"/>
      <c r="H17018" s="1478"/>
    </row>
    <row r="17019" spans="1:8">
      <c r="A17019" s="1383"/>
      <c r="E17019" s="1478"/>
      <c r="H17019" s="1478"/>
    </row>
    <row r="17020" spans="1:8">
      <c r="A17020" s="1383"/>
      <c r="E17020" s="1478"/>
      <c r="H17020" s="1478"/>
    </row>
    <row r="17021" spans="1:8">
      <c r="A17021" s="1383"/>
      <c r="E17021" s="1478"/>
      <c r="H17021" s="1478"/>
    </row>
    <row r="17022" spans="1:8">
      <c r="A17022" s="1383"/>
      <c r="E17022" s="1478"/>
      <c r="H17022" s="1478"/>
    </row>
    <row r="17023" spans="1:8">
      <c r="A17023" s="1383"/>
      <c r="E17023" s="1478"/>
      <c r="H17023" s="1478"/>
    </row>
    <row r="17024" spans="1:8">
      <c r="A17024" s="1383"/>
      <c r="E17024" s="1478"/>
      <c r="H17024" s="1478"/>
    </row>
    <row r="17025" spans="1:8">
      <c r="A17025" s="1383"/>
      <c r="E17025" s="1478"/>
      <c r="H17025" s="1478"/>
    </row>
    <row r="17026" spans="1:8">
      <c r="A17026" s="1383"/>
      <c r="E17026" s="1478"/>
      <c r="H17026" s="1478"/>
    </row>
    <row r="17027" spans="1:8">
      <c r="A17027" s="1383"/>
      <c r="E17027" s="1478"/>
      <c r="H17027" s="1478"/>
    </row>
    <row r="17028" spans="1:8">
      <c r="A17028" s="1383"/>
      <c r="E17028" s="1478"/>
      <c r="H17028" s="1478"/>
    </row>
    <row r="17029" spans="1:8">
      <c r="A17029" s="1383"/>
      <c r="E17029" s="1478"/>
      <c r="H17029" s="1478"/>
    </row>
    <row r="17030" spans="1:8">
      <c r="A17030" s="1383"/>
      <c r="E17030" s="1478"/>
      <c r="H17030" s="1478"/>
    </row>
    <row r="17031" spans="1:8">
      <c r="A17031" s="1383"/>
      <c r="E17031" s="1478"/>
      <c r="H17031" s="1478"/>
    </row>
    <row r="17032" spans="1:8">
      <c r="A17032" s="1383"/>
      <c r="E17032" s="1478"/>
      <c r="H17032" s="1478"/>
    </row>
    <row r="17033" spans="1:8">
      <c r="A17033" s="1383"/>
      <c r="E17033" s="1478"/>
      <c r="H17033" s="1478"/>
    </row>
    <row r="17034" spans="1:8">
      <c r="A17034" s="1383"/>
      <c r="E17034" s="1478"/>
      <c r="H17034" s="1478"/>
    </row>
    <row r="17035" spans="1:8">
      <c r="A17035" s="1383"/>
      <c r="E17035" s="1478"/>
      <c r="H17035" s="1478"/>
    </row>
    <row r="17036" spans="1:8">
      <c r="A17036" s="1383"/>
      <c r="E17036" s="1478"/>
      <c r="H17036" s="1478"/>
    </row>
    <row r="17037" spans="1:8">
      <c r="A17037" s="1383"/>
      <c r="E17037" s="1478"/>
      <c r="H17037" s="1478"/>
    </row>
    <row r="17038" spans="1:8">
      <c r="A17038" s="1383"/>
      <c r="E17038" s="1478"/>
      <c r="H17038" s="1478"/>
    </row>
    <row r="17039" spans="1:8">
      <c r="A17039" s="1383"/>
      <c r="E17039" s="1478"/>
      <c r="H17039" s="1478"/>
    </row>
    <row r="17040" spans="1:8">
      <c r="A17040" s="1383"/>
      <c r="E17040" s="1478"/>
      <c r="H17040" s="1478"/>
    </row>
    <row r="17041" spans="1:8">
      <c r="A17041" s="1383"/>
      <c r="E17041" s="1478"/>
      <c r="H17041" s="1478"/>
    </row>
    <row r="17042" spans="1:8">
      <c r="A17042" s="1383"/>
      <c r="E17042" s="1478"/>
      <c r="H17042" s="1478"/>
    </row>
    <row r="17043" spans="1:8">
      <c r="A17043" s="1383"/>
      <c r="E17043" s="1478"/>
      <c r="H17043" s="1478"/>
    </row>
    <row r="17044" spans="1:8">
      <c r="A17044" s="1383"/>
      <c r="E17044" s="1478"/>
      <c r="H17044" s="1478"/>
    </row>
    <row r="17045" spans="1:8">
      <c r="A17045" s="1383"/>
      <c r="E17045" s="1478"/>
      <c r="H17045" s="1478"/>
    </row>
    <row r="17046" spans="1:8">
      <c r="A17046" s="1383"/>
      <c r="E17046" s="1478"/>
      <c r="H17046" s="1478"/>
    </row>
    <row r="17047" spans="1:8">
      <c r="A17047" s="1383"/>
      <c r="E17047" s="1478"/>
      <c r="H17047" s="1478"/>
    </row>
    <row r="17048" spans="1:8">
      <c r="A17048" s="1383"/>
      <c r="E17048" s="1478"/>
      <c r="H17048" s="1478"/>
    </row>
    <row r="17049" spans="1:8">
      <c r="A17049" s="1383"/>
      <c r="E17049" s="1478"/>
      <c r="H17049" s="1478"/>
    </row>
    <row r="17050" spans="1:8">
      <c r="A17050" s="1383"/>
      <c r="E17050" s="1478"/>
      <c r="H17050" s="1478"/>
    </row>
    <row r="17051" spans="1:8">
      <c r="A17051" s="1383"/>
      <c r="E17051" s="1478"/>
      <c r="H17051" s="1478"/>
    </row>
    <row r="17052" spans="1:8">
      <c r="A17052" s="1383"/>
      <c r="E17052" s="1478"/>
      <c r="H17052" s="1478"/>
    </row>
    <row r="17053" spans="1:8">
      <c r="A17053" s="1383"/>
      <c r="E17053" s="1478"/>
      <c r="H17053" s="1478"/>
    </row>
    <row r="17054" spans="1:8">
      <c r="A17054" s="1383"/>
      <c r="E17054" s="1478"/>
      <c r="H17054" s="1478"/>
    </row>
    <row r="17055" spans="1:8">
      <c r="A17055" s="1383"/>
      <c r="E17055" s="1478"/>
      <c r="H17055" s="1478"/>
    </row>
    <row r="17056" spans="1:8">
      <c r="A17056" s="1383"/>
      <c r="E17056" s="1478"/>
      <c r="H17056" s="1478"/>
    </row>
    <row r="17057" spans="1:8">
      <c r="A17057" s="1383"/>
      <c r="E17057" s="1478"/>
      <c r="H17057" s="1478"/>
    </row>
    <row r="17058" spans="1:8">
      <c r="A17058" s="1383"/>
      <c r="E17058" s="1478"/>
      <c r="H17058" s="1478"/>
    </row>
    <row r="17059" spans="1:8">
      <c r="A17059" s="1383"/>
      <c r="E17059" s="1478"/>
      <c r="H17059" s="1478"/>
    </row>
    <row r="17060" spans="1:8">
      <c r="A17060" s="1383"/>
      <c r="E17060" s="1478"/>
      <c r="H17060" s="1478"/>
    </row>
    <row r="17061" spans="1:8">
      <c r="A17061" s="1383"/>
      <c r="E17061" s="1478"/>
      <c r="H17061" s="1478"/>
    </row>
    <row r="17062" spans="1:8">
      <c r="A17062" s="1383"/>
      <c r="E17062" s="1478"/>
      <c r="H17062" s="1478"/>
    </row>
    <row r="17063" spans="1:8">
      <c r="A17063" s="1383"/>
      <c r="E17063" s="1478"/>
      <c r="H17063" s="1478"/>
    </row>
    <row r="17064" spans="1:8">
      <c r="A17064" s="1383"/>
      <c r="E17064" s="1478"/>
      <c r="H17064" s="1478"/>
    </row>
    <row r="17065" spans="1:8">
      <c r="A17065" s="1383"/>
      <c r="E17065" s="1478"/>
      <c r="H17065" s="1478"/>
    </row>
    <row r="17066" spans="1:8">
      <c r="A17066" s="1383"/>
      <c r="E17066" s="1478"/>
      <c r="H17066" s="1478"/>
    </row>
    <row r="17067" spans="1:8">
      <c r="A17067" s="1383"/>
      <c r="E17067" s="1478"/>
      <c r="H17067" s="1478"/>
    </row>
    <row r="17068" spans="1:8">
      <c r="A17068" s="1383"/>
      <c r="E17068" s="1478"/>
      <c r="H17068" s="1478"/>
    </row>
    <row r="17069" spans="1:8">
      <c r="A17069" s="1383"/>
      <c r="E17069" s="1478"/>
      <c r="H17069" s="1478"/>
    </row>
    <row r="17070" spans="1:8">
      <c r="A17070" s="1383"/>
      <c r="E17070" s="1478"/>
      <c r="H17070" s="1478"/>
    </row>
    <row r="17071" spans="1:8">
      <c r="A17071" s="1383"/>
      <c r="E17071" s="1478"/>
      <c r="H17071" s="1478"/>
    </row>
    <row r="17072" spans="1:8">
      <c r="A17072" s="1383"/>
      <c r="E17072" s="1478"/>
      <c r="H17072" s="1478"/>
    </row>
    <row r="17073" spans="1:8">
      <c r="A17073" s="1383"/>
      <c r="E17073" s="1478"/>
      <c r="H17073" s="1478"/>
    </row>
    <row r="17074" spans="1:8">
      <c r="A17074" s="1383"/>
      <c r="E17074" s="1478"/>
      <c r="H17074" s="1478"/>
    </row>
    <row r="17075" spans="1:8">
      <c r="A17075" s="1383"/>
      <c r="E17075" s="1478"/>
      <c r="H17075" s="1478"/>
    </row>
    <row r="17076" spans="1:8">
      <c r="A17076" s="1383"/>
      <c r="E17076" s="1478"/>
      <c r="H17076" s="1478"/>
    </row>
    <row r="17077" spans="1:8">
      <c r="A17077" s="1383"/>
      <c r="E17077" s="1478"/>
      <c r="H17077" s="1478"/>
    </row>
    <row r="17078" spans="1:8">
      <c r="A17078" s="1383"/>
      <c r="E17078" s="1478"/>
      <c r="H17078" s="1478"/>
    </row>
    <row r="17079" spans="1:8">
      <c r="A17079" s="1383"/>
      <c r="E17079" s="1478"/>
      <c r="H17079" s="1478"/>
    </row>
    <row r="17080" spans="1:8">
      <c r="A17080" s="1383"/>
      <c r="E17080" s="1478"/>
      <c r="H17080" s="1478"/>
    </row>
    <row r="17081" spans="1:8">
      <c r="A17081" s="1383"/>
      <c r="E17081" s="1478"/>
      <c r="H17081" s="1478"/>
    </row>
    <row r="17082" spans="1:8">
      <c r="A17082" s="1383"/>
      <c r="E17082" s="1478"/>
      <c r="H17082" s="1478"/>
    </row>
    <row r="17083" spans="1:8">
      <c r="A17083" s="1383"/>
      <c r="E17083" s="1478"/>
      <c r="H17083" s="1478"/>
    </row>
    <row r="17084" spans="1:8">
      <c r="A17084" s="1383"/>
      <c r="E17084" s="1478"/>
      <c r="H17084" s="1478"/>
    </row>
    <row r="17085" spans="1:8">
      <c r="A17085" s="1383"/>
      <c r="E17085" s="1478"/>
      <c r="H17085" s="1478"/>
    </row>
    <row r="17086" spans="1:8">
      <c r="A17086" s="1383"/>
      <c r="E17086" s="1478"/>
      <c r="H17086" s="1478"/>
    </row>
    <row r="17087" spans="1:8">
      <c r="A17087" s="1383"/>
      <c r="E17087" s="1478"/>
      <c r="H17087" s="1478"/>
    </row>
    <row r="17088" spans="1:8">
      <c r="A17088" s="1383"/>
      <c r="E17088" s="1478"/>
      <c r="H17088" s="1478"/>
    </row>
    <row r="17089" spans="1:8">
      <c r="A17089" s="1383"/>
      <c r="E17089" s="1478"/>
      <c r="H17089" s="1478"/>
    </row>
    <row r="17090" spans="1:8">
      <c r="A17090" s="1383"/>
      <c r="E17090" s="1478"/>
      <c r="H17090" s="1478"/>
    </row>
    <row r="17091" spans="1:8">
      <c r="A17091" s="1383"/>
      <c r="E17091" s="1478"/>
      <c r="H17091" s="1478"/>
    </row>
    <row r="17092" spans="1:8">
      <c r="A17092" s="1383"/>
      <c r="E17092" s="1478"/>
      <c r="H17092" s="1478"/>
    </row>
    <row r="17093" spans="1:8">
      <c r="A17093" s="1383"/>
      <c r="E17093" s="1478"/>
      <c r="H17093" s="1478"/>
    </row>
    <row r="17094" spans="1:8">
      <c r="A17094" s="1383"/>
      <c r="E17094" s="1478"/>
      <c r="H17094" s="1478"/>
    </row>
    <row r="17095" spans="1:8">
      <c r="A17095" s="1383"/>
      <c r="E17095" s="1478"/>
      <c r="H17095" s="1478"/>
    </row>
    <row r="17096" spans="1:8">
      <c r="A17096" s="1383"/>
      <c r="E17096" s="1478"/>
      <c r="H17096" s="1478"/>
    </row>
    <row r="17097" spans="1:8">
      <c r="A17097" s="1383"/>
      <c r="E17097" s="1478"/>
      <c r="H17097" s="1478"/>
    </row>
    <row r="17098" spans="1:8">
      <c r="A17098" s="1383"/>
      <c r="E17098" s="1478"/>
      <c r="H17098" s="1478"/>
    </row>
    <row r="17099" spans="1:8">
      <c r="A17099" s="1383"/>
      <c r="E17099" s="1478"/>
      <c r="H17099" s="1478"/>
    </row>
    <row r="17100" spans="1:8">
      <c r="A17100" s="1383"/>
      <c r="E17100" s="1478"/>
      <c r="H17100" s="1478"/>
    </row>
    <row r="17101" spans="1:8">
      <c r="A17101" s="1383"/>
      <c r="E17101" s="1478"/>
      <c r="H17101" s="1478"/>
    </row>
    <row r="17102" spans="1:8">
      <c r="A17102" s="1383"/>
      <c r="E17102" s="1478"/>
      <c r="H17102" s="1478"/>
    </row>
    <row r="17103" spans="1:8">
      <c r="A17103" s="1383"/>
      <c r="E17103" s="1478"/>
      <c r="H17103" s="1478"/>
    </row>
    <row r="17104" spans="1:8">
      <c r="A17104" s="1383"/>
      <c r="E17104" s="1478"/>
      <c r="H17104" s="1478"/>
    </row>
    <row r="17105" spans="1:8">
      <c r="A17105" s="1383"/>
      <c r="E17105" s="1478"/>
      <c r="H17105" s="1478"/>
    </row>
    <row r="17106" spans="1:8">
      <c r="A17106" s="1383"/>
      <c r="E17106" s="1478"/>
      <c r="H17106" s="1478"/>
    </row>
    <row r="17107" spans="1:8">
      <c r="A17107" s="1383"/>
      <c r="E17107" s="1478"/>
      <c r="H17107" s="1478"/>
    </row>
    <row r="17108" spans="1:8">
      <c r="A17108" s="1383"/>
      <c r="E17108" s="1478"/>
      <c r="H17108" s="1478"/>
    </row>
    <row r="17109" spans="1:8">
      <c r="A17109" s="1383"/>
      <c r="E17109" s="1478"/>
      <c r="H17109" s="1478"/>
    </row>
    <row r="17110" spans="1:8">
      <c r="A17110" s="1383"/>
      <c r="E17110" s="1478"/>
      <c r="H17110" s="1478"/>
    </row>
    <row r="17111" spans="1:8">
      <c r="A17111" s="1383"/>
      <c r="E17111" s="1478"/>
      <c r="H17111" s="1478"/>
    </row>
    <row r="17112" spans="1:8">
      <c r="A17112" s="1383"/>
      <c r="E17112" s="1478"/>
      <c r="H17112" s="1478"/>
    </row>
    <row r="17113" spans="1:8">
      <c r="A17113" s="1383"/>
      <c r="E17113" s="1478"/>
      <c r="H17113" s="1478"/>
    </row>
    <row r="17114" spans="1:8">
      <c r="A17114" s="1383"/>
      <c r="E17114" s="1478"/>
      <c r="H17114" s="1478"/>
    </row>
    <row r="17115" spans="1:8">
      <c r="A17115" s="1383"/>
      <c r="E17115" s="1478"/>
      <c r="H17115" s="1478"/>
    </row>
    <row r="17116" spans="1:8">
      <c r="A17116" s="1383"/>
      <c r="E17116" s="1478"/>
      <c r="H17116" s="1478"/>
    </row>
    <row r="17117" spans="1:8">
      <c r="A17117" s="1383"/>
      <c r="E17117" s="1478"/>
      <c r="H17117" s="1478"/>
    </row>
    <row r="17118" spans="1:8">
      <c r="A17118" s="1383"/>
      <c r="E17118" s="1478"/>
      <c r="H17118" s="1478"/>
    </row>
    <row r="17119" spans="1:8">
      <c r="A17119" s="1383"/>
      <c r="E17119" s="1478"/>
      <c r="H17119" s="1478"/>
    </row>
    <row r="17120" spans="1:8">
      <c r="A17120" s="1383"/>
      <c r="E17120" s="1478"/>
      <c r="H17120" s="1478"/>
    </row>
    <row r="17121" spans="1:8">
      <c r="A17121" s="1383"/>
      <c r="E17121" s="1478"/>
      <c r="H17121" s="1478"/>
    </row>
    <row r="17122" spans="1:8">
      <c r="A17122" s="1383"/>
      <c r="E17122" s="1478"/>
      <c r="H17122" s="1478"/>
    </row>
    <row r="17123" spans="1:8">
      <c r="A17123" s="1383"/>
      <c r="E17123" s="1478"/>
      <c r="H17123" s="1478"/>
    </row>
    <row r="17124" spans="1:8">
      <c r="A17124" s="1383"/>
      <c r="E17124" s="1478"/>
      <c r="H17124" s="1478"/>
    </row>
    <row r="17125" spans="1:8">
      <c r="A17125" s="1383"/>
      <c r="E17125" s="1478"/>
      <c r="H17125" s="1478"/>
    </row>
    <row r="17126" spans="1:8">
      <c r="A17126" s="1383"/>
      <c r="E17126" s="1478"/>
      <c r="H17126" s="1478"/>
    </row>
    <row r="17127" spans="1:8">
      <c r="A17127" s="1383"/>
      <c r="E17127" s="1478"/>
      <c r="H17127" s="1478"/>
    </row>
    <row r="17128" spans="1:8">
      <c r="A17128" s="1383"/>
      <c r="E17128" s="1478"/>
      <c r="H17128" s="1478"/>
    </row>
    <row r="17129" spans="1:8">
      <c r="A17129" s="1383"/>
      <c r="E17129" s="1478"/>
      <c r="H17129" s="1478"/>
    </row>
    <row r="17130" spans="1:8">
      <c r="A17130" s="1383"/>
      <c r="E17130" s="1478"/>
      <c r="H17130" s="1478"/>
    </row>
    <row r="17131" spans="1:8">
      <c r="A17131" s="1383"/>
      <c r="E17131" s="1478"/>
      <c r="H17131" s="1478"/>
    </row>
    <row r="17132" spans="1:8">
      <c r="A17132" s="1383"/>
      <c r="E17132" s="1478"/>
      <c r="H17132" s="1478"/>
    </row>
    <row r="17133" spans="1:8">
      <c r="A17133" s="1383"/>
      <c r="E17133" s="1478"/>
      <c r="H17133" s="1478"/>
    </row>
    <row r="17134" spans="1:8">
      <c r="A17134" s="1383"/>
      <c r="E17134" s="1478"/>
      <c r="H17134" s="1478"/>
    </row>
    <row r="17135" spans="1:8">
      <c r="A17135" s="1383"/>
      <c r="E17135" s="1478"/>
      <c r="H17135" s="1478"/>
    </row>
    <row r="17136" spans="1:8">
      <c r="A17136" s="1383"/>
      <c r="E17136" s="1478"/>
      <c r="H17136" s="1478"/>
    </row>
    <row r="17137" spans="1:8">
      <c r="A17137" s="1383"/>
      <c r="E17137" s="1478"/>
      <c r="H17137" s="1478"/>
    </row>
    <row r="17138" spans="1:8">
      <c r="A17138" s="1383"/>
      <c r="E17138" s="1478"/>
      <c r="H17138" s="1478"/>
    </row>
    <row r="17139" spans="1:8">
      <c r="A17139" s="1383"/>
      <c r="E17139" s="1478"/>
      <c r="H17139" s="1478"/>
    </row>
    <row r="17140" spans="1:8">
      <c r="A17140" s="1383"/>
      <c r="E17140" s="1478"/>
      <c r="H17140" s="1478"/>
    </row>
    <row r="17141" spans="1:8">
      <c r="A17141" s="1383"/>
      <c r="E17141" s="1478"/>
      <c r="H17141" s="1478"/>
    </row>
    <row r="17142" spans="1:8">
      <c r="A17142" s="1383"/>
      <c r="E17142" s="1478"/>
      <c r="H17142" s="1478"/>
    </row>
    <row r="17143" spans="1:8">
      <c r="A17143" s="1383"/>
      <c r="E17143" s="1478"/>
      <c r="H17143" s="1478"/>
    </row>
    <row r="17144" spans="1:8">
      <c r="A17144" s="1383"/>
      <c r="E17144" s="1478"/>
      <c r="H17144" s="1478"/>
    </row>
    <row r="17145" spans="1:8">
      <c r="A17145" s="1383"/>
      <c r="E17145" s="1478"/>
      <c r="H17145" s="1478"/>
    </row>
    <row r="17146" spans="1:8">
      <c r="A17146" s="1383"/>
      <c r="E17146" s="1478"/>
      <c r="H17146" s="1478"/>
    </row>
    <row r="17147" spans="1:8">
      <c r="A17147" s="1383"/>
      <c r="E17147" s="1478"/>
      <c r="H17147" s="1478"/>
    </row>
    <row r="17148" spans="1:8">
      <c r="A17148" s="1383"/>
      <c r="E17148" s="1478"/>
      <c r="H17148" s="1478"/>
    </row>
    <row r="17149" spans="1:8">
      <c r="A17149" s="1383"/>
      <c r="E17149" s="1478"/>
      <c r="H17149" s="1478"/>
    </row>
    <row r="17150" spans="1:8">
      <c r="A17150" s="1383"/>
      <c r="E17150" s="1478"/>
      <c r="H17150" s="1478"/>
    </row>
    <row r="17151" spans="1:8">
      <c r="A17151" s="1383"/>
      <c r="E17151" s="1478"/>
      <c r="H17151" s="1478"/>
    </row>
    <row r="17152" spans="1:8">
      <c r="A17152" s="1383"/>
      <c r="E17152" s="1478"/>
      <c r="H17152" s="1478"/>
    </row>
    <row r="17153" spans="1:8">
      <c r="A17153" s="1383"/>
      <c r="E17153" s="1478"/>
      <c r="H17153" s="1478"/>
    </row>
    <row r="17154" spans="1:8">
      <c r="A17154" s="1383"/>
      <c r="E17154" s="1478"/>
      <c r="H17154" s="1478"/>
    </row>
    <row r="17155" spans="1:8">
      <c r="A17155" s="1383"/>
      <c r="E17155" s="1478"/>
      <c r="H17155" s="1478"/>
    </row>
    <row r="17156" spans="1:8">
      <c r="A17156" s="1383"/>
      <c r="E17156" s="1478"/>
      <c r="H17156" s="1478"/>
    </row>
    <row r="17157" spans="1:8">
      <c r="A17157" s="1383"/>
      <c r="E17157" s="1478"/>
      <c r="H17157" s="1478"/>
    </row>
    <row r="17158" spans="1:8">
      <c r="A17158" s="1383"/>
      <c r="E17158" s="1478"/>
      <c r="H17158" s="1478"/>
    </row>
    <row r="17159" spans="1:8">
      <c r="A17159" s="1383"/>
      <c r="E17159" s="1478"/>
      <c r="H17159" s="1478"/>
    </row>
    <row r="17160" spans="1:8">
      <c r="A17160" s="1383"/>
      <c r="E17160" s="1478"/>
      <c r="H17160" s="1478"/>
    </row>
    <row r="17161" spans="1:8">
      <c r="A17161" s="1383"/>
      <c r="E17161" s="1478"/>
      <c r="H17161" s="1478"/>
    </row>
    <row r="17162" spans="1:8">
      <c r="A17162" s="1383"/>
      <c r="E17162" s="1478"/>
      <c r="H17162" s="1478"/>
    </row>
    <row r="17163" spans="1:8">
      <c r="A17163" s="1383"/>
      <c r="E17163" s="1478"/>
      <c r="H17163" s="1478"/>
    </row>
    <row r="17164" spans="1:8">
      <c r="A17164" s="1383"/>
      <c r="E17164" s="1478"/>
      <c r="H17164" s="1478"/>
    </row>
    <row r="17165" spans="1:8">
      <c r="A17165" s="1383"/>
      <c r="E17165" s="1478"/>
      <c r="H17165" s="1478"/>
    </row>
    <row r="17166" spans="1:8">
      <c r="A17166" s="1383"/>
      <c r="E17166" s="1478"/>
      <c r="H17166" s="1478"/>
    </row>
    <row r="17167" spans="1:8">
      <c r="A17167" s="1383"/>
      <c r="E17167" s="1478"/>
      <c r="H17167" s="1478"/>
    </row>
    <row r="17168" spans="1:8">
      <c r="A17168" s="1383"/>
      <c r="E17168" s="1478"/>
      <c r="H17168" s="1478"/>
    </row>
    <row r="17169" spans="1:8">
      <c r="A17169" s="1383"/>
      <c r="E17169" s="1478"/>
      <c r="H17169" s="1478"/>
    </row>
    <row r="17170" spans="1:8">
      <c r="A17170" s="1383"/>
      <c r="E17170" s="1478"/>
      <c r="H17170" s="1478"/>
    </row>
    <row r="17171" spans="1:8">
      <c r="A17171" s="1383"/>
      <c r="E17171" s="1478"/>
      <c r="H17171" s="1478"/>
    </row>
    <row r="17172" spans="1:8">
      <c r="A17172" s="1383"/>
      <c r="E17172" s="1478"/>
      <c r="H17172" s="1478"/>
    </row>
    <row r="17173" spans="1:8">
      <c r="A17173" s="1383"/>
      <c r="E17173" s="1478"/>
      <c r="H17173" s="1478"/>
    </row>
    <row r="17174" spans="1:8">
      <c r="A17174" s="1383"/>
      <c r="E17174" s="1478"/>
      <c r="H17174" s="1478"/>
    </row>
    <row r="17175" spans="1:8">
      <c r="A17175" s="1383"/>
      <c r="E17175" s="1478"/>
      <c r="H17175" s="1478"/>
    </row>
    <row r="17176" spans="1:8">
      <c r="A17176" s="1383"/>
      <c r="E17176" s="1478"/>
      <c r="H17176" s="1478"/>
    </row>
    <row r="17177" spans="1:8">
      <c r="A17177" s="1383"/>
      <c r="E17177" s="1478"/>
      <c r="H17177" s="1478"/>
    </row>
    <row r="17178" spans="1:8">
      <c r="A17178" s="1383"/>
      <c r="E17178" s="1478"/>
      <c r="H17178" s="1478"/>
    </row>
    <row r="17179" spans="1:8">
      <c r="A17179" s="1383"/>
      <c r="E17179" s="1478"/>
      <c r="H17179" s="1478"/>
    </row>
    <row r="17180" spans="1:8">
      <c r="A17180" s="1383"/>
      <c r="E17180" s="1478"/>
      <c r="H17180" s="1478"/>
    </row>
    <row r="17181" spans="1:8">
      <c r="A17181" s="1383"/>
      <c r="E17181" s="1478"/>
      <c r="H17181" s="1478"/>
    </row>
    <row r="17182" spans="1:8">
      <c r="A17182" s="1383"/>
      <c r="E17182" s="1478"/>
      <c r="H17182" s="1478"/>
    </row>
    <row r="17183" spans="1:8">
      <c r="A17183" s="1383"/>
      <c r="E17183" s="1478"/>
      <c r="H17183" s="1478"/>
    </row>
    <row r="17184" spans="1:8">
      <c r="A17184" s="1383"/>
      <c r="E17184" s="1478"/>
      <c r="H17184" s="1478"/>
    </row>
    <row r="17185" spans="1:8">
      <c r="A17185" s="1383"/>
      <c r="E17185" s="1478"/>
      <c r="H17185" s="1478"/>
    </row>
    <row r="17186" spans="1:8">
      <c r="A17186" s="1383"/>
      <c r="E17186" s="1478"/>
      <c r="H17186" s="1478"/>
    </row>
    <row r="17187" spans="1:8">
      <c r="A17187" s="1383"/>
      <c r="E17187" s="1478"/>
      <c r="H17187" s="1478"/>
    </row>
    <row r="17188" spans="1:8">
      <c r="A17188" s="1383"/>
      <c r="E17188" s="1478"/>
      <c r="H17188" s="1478"/>
    </row>
    <row r="17189" spans="1:8">
      <c r="A17189" s="1383"/>
      <c r="E17189" s="1478"/>
      <c r="H17189" s="1478"/>
    </row>
    <row r="17190" spans="1:8">
      <c r="A17190" s="1383"/>
      <c r="E17190" s="1478"/>
      <c r="H17190" s="1478"/>
    </row>
    <row r="17191" spans="1:8">
      <c r="A17191" s="1383"/>
      <c r="E17191" s="1478"/>
      <c r="H17191" s="1478"/>
    </row>
    <row r="17192" spans="1:8">
      <c r="A17192" s="1383"/>
      <c r="E17192" s="1478"/>
      <c r="H17192" s="1478"/>
    </row>
    <row r="17193" spans="1:8">
      <c r="A17193" s="1383"/>
      <c r="E17193" s="1478"/>
      <c r="H17193" s="1478"/>
    </row>
    <row r="17194" spans="1:8">
      <c r="A17194" s="1383"/>
      <c r="E17194" s="1478"/>
      <c r="H17194" s="1478"/>
    </row>
    <row r="17195" spans="1:8">
      <c r="A17195" s="1383"/>
      <c r="E17195" s="1478"/>
      <c r="H17195" s="1478"/>
    </row>
    <row r="17196" spans="1:8">
      <c r="A17196" s="1383"/>
      <c r="E17196" s="1478"/>
      <c r="H17196" s="1478"/>
    </row>
    <row r="17197" spans="1:8">
      <c r="A17197" s="1383"/>
      <c r="E17197" s="1478"/>
      <c r="H17197" s="1478"/>
    </row>
    <row r="17198" spans="1:8">
      <c r="A17198" s="1383"/>
      <c r="E17198" s="1478"/>
      <c r="H17198" s="1478"/>
    </row>
    <row r="17199" spans="1:8">
      <c r="A17199" s="1383"/>
      <c r="E17199" s="1478"/>
      <c r="H17199" s="1478"/>
    </row>
    <row r="17200" spans="1:8">
      <c r="A17200" s="1383"/>
      <c r="E17200" s="1478"/>
      <c r="H17200" s="1478"/>
    </row>
    <row r="17201" spans="1:8">
      <c r="A17201" s="1383"/>
      <c r="E17201" s="1478"/>
      <c r="H17201" s="1478"/>
    </row>
    <row r="17202" spans="1:8">
      <c r="A17202" s="1383"/>
      <c r="E17202" s="1478"/>
      <c r="H17202" s="1478"/>
    </row>
    <row r="17203" spans="1:8">
      <c r="A17203" s="1383"/>
      <c r="E17203" s="1478"/>
      <c r="H17203" s="1478"/>
    </row>
    <row r="17204" spans="1:8">
      <c r="A17204" s="1383"/>
      <c r="E17204" s="1478"/>
      <c r="H17204" s="1478"/>
    </row>
    <row r="17205" spans="1:8">
      <c r="A17205" s="1383"/>
      <c r="E17205" s="1478"/>
      <c r="H17205" s="1478"/>
    </row>
    <row r="17206" spans="1:8">
      <c r="A17206" s="1383"/>
      <c r="E17206" s="1478"/>
      <c r="H17206" s="1478"/>
    </row>
    <row r="17207" spans="1:8">
      <c r="A17207" s="1383"/>
      <c r="E17207" s="1478"/>
      <c r="H17207" s="1478"/>
    </row>
    <row r="17208" spans="1:8">
      <c r="A17208" s="1383"/>
      <c r="E17208" s="1478"/>
      <c r="H17208" s="1478"/>
    </row>
    <row r="17209" spans="1:8">
      <c r="A17209" s="1383"/>
      <c r="E17209" s="1478"/>
      <c r="H17209" s="1478"/>
    </row>
    <row r="17210" spans="1:8">
      <c r="A17210" s="1383"/>
      <c r="E17210" s="1478"/>
      <c r="H17210" s="1478"/>
    </row>
    <row r="17211" spans="1:8">
      <c r="A17211" s="1383"/>
      <c r="E17211" s="1478"/>
      <c r="H17211" s="1478"/>
    </row>
    <row r="17212" spans="1:8">
      <c r="A17212" s="1383"/>
      <c r="E17212" s="1478"/>
      <c r="H17212" s="1478"/>
    </row>
    <row r="17213" spans="1:8">
      <c r="A17213" s="1383"/>
      <c r="E17213" s="1478"/>
      <c r="H17213" s="1478"/>
    </row>
    <row r="17214" spans="1:8">
      <c r="A17214" s="1383"/>
      <c r="E17214" s="1478"/>
      <c r="H17214" s="1478"/>
    </row>
    <row r="17215" spans="1:8">
      <c r="A17215" s="1383"/>
      <c r="E17215" s="1478"/>
      <c r="H17215" s="1478"/>
    </row>
    <row r="17216" spans="1:8">
      <c r="A17216" s="1383"/>
      <c r="E17216" s="1478"/>
      <c r="H17216" s="1478"/>
    </row>
    <row r="17217" spans="1:8">
      <c r="A17217" s="1383"/>
      <c r="E17217" s="1478"/>
      <c r="H17217" s="1478"/>
    </row>
    <row r="17218" spans="1:8">
      <c r="A17218" s="1383"/>
      <c r="E17218" s="1478"/>
      <c r="H17218" s="1478"/>
    </row>
    <row r="17219" spans="1:8">
      <c r="A17219" s="1383"/>
      <c r="E17219" s="1478"/>
      <c r="H17219" s="1478"/>
    </row>
    <row r="17220" spans="1:8">
      <c r="A17220" s="1383"/>
      <c r="E17220" s="1478"/>
      <c r="H17220" s="1478"/>
    </row>
    <row r="17221" spans="1:8">
      <c r="A17221" s="1383"/>
      <c r="E17221" s="1478"/>
      <c r="H17221" s="1478"/>
    </row>
    <row r="17222" spans="1:8">
      <c r="A17222" s="1383"/>
      <c r="E17222" s="1478"/>
      <c r="H17222" s="1478"/>
    </row>
    <row r="17223" spans="1:8">
      <c r="A17223" s="1383"/>
      <c r="E17223" s="1478"/>
      <c r="H17223" s="1478"/>
    </row>
    <row r="17224" spans="1:8">
      <c r="A17224" s="1383"/>
      <c r="E17224" s="1478"/>
      <c r="H17224" s="1478"/>
    </row>
    <row r="17225" spans="1:8">
      <c r="A17225" s="1383"/>
      <c r="E17225" s="1478"/>
      <c r="H17225" s="1478"/>
    </row>
    <row r="17226" spans="1:8">
      <c r="A17226" s="1383"/>
      <c r="E17226" s="1478"/>
      <c r="H17226" s="1478"/>
    </row>
    <row r="17227" spans="1:8">
      <c r="A17227" s="1383"/>
      <c r="E17227" s="1478"/>
      <c r="H17227" s="1478"/>
    </row>
    <row r="17228" spans="1:8">
      <c r="A17228" s="1383"/>
      <c r="E17228" s="1478"/>
      <c r="H17228" s="1478"/>
    </row>
    <row r="17229" spans="1:8">
      <c r="A17229" s="1383"/>
      <c r="E17229" s="1478"/>
      <c r="H17229" s="1478"/>
    </row>
    <row r="17230" spans="1:8">
      <c r="A17230" s="1383"/>
      <c r="E17230" s="1478"/>
      <c r="H17230" s="1478"/>
    </row>
    <row r="17231" spans="1:8">
      <c r="A17231" s="1383"/>
      <c r="E17231" s="1478"/>
      <c r="H17231" s="1478"/>
    </row>
    <row r="17232" spans="1:8">
      <c r="A17232" s="1383"/>
      <c r="E17232" s="1478"/>
      <c r="H17232" s="1478"/>
    </row>
    <row r="17233" spans="1:8">
      <c r="A17233" s="1383"/>
      <c r="E17233" s="1478"/>
      <c r="H17233" s="1478"/>
    </row>
    <row r="17234" spans="1:8">
      <c r="A17234" s="1383"/>
      <c r="E17234" s="1478"/>
      <c r="H17234" s="1478"/>
    </row>
    <row r="17235" spans="1:8">
      <c r="A17235" s="1383"/>
      <c r="E17235" s="1478"/>
      <c r="H17235" s="1478"/>
    </row>
    <row r="17236" spans="1:8">
      <c r="A17236" s="1383"/>
      <c r="E17236" s="1478"/>
      <c r="H17236" s="1478"/>
    </row>
    <row r="17237" spans="1:8">
      <c r="A17237" s="1383"/>
      <c r="E17237" s="1478"/>
      <c r="H17237" s="1478"/>
    </row>
    <row r="17238" spans="1:8">
      <c r="A17238" s="1383"/>
      <c r="E17238" s="1478"/>
      <c r="H17238" s="1478"/>
    </row>
    <row r="17239" spans="1:8">
      <c r="A17239" s="1383"/>
      <c r="E17239" s="1478"/>
      <c r="H17239" s="1478"/>
    </row>
    <row r="17240" spans="1:8">
      <c r="A17240" s="1383"/>
      <c r="E17240" s="1478"/>
      <c r="H17240" s="1478"/>
    </row>
    <row r="17241" spans="1:8">
      <c r="A17241" s="1383"/>
      <c r="E17241" s="1478"/>
      <c r="H17241" s="1478"/>
    </row>
    <row r="17242" spans="1:8">
      <c r="A17242" s="1383"/>
      <c r="E17242" s="1478"/>
      <c r="H17242" s="1478"/>
    </row>
    <row r="17243" spans="1:8">
      <c r="A17243" s="1383"/>
      <c r="E17243" s="1478"/>
      <c r="H17243" s="1478"/>
    </row>
    <row r="17244" spans="1:8">
      <c r="A17244" s="1383"/>
      <c r="E17244" s="1478"/>
      <c r="H17244" s="1478"/>
    </row>
    <row r="17245" spans="1:8">
      <c r="A17245" s="1383"/>
      <c r="E17245" s="1478"/>
      <c r="H17245" s="1478"/>
    </row>
    <row r="17246" spans="1:8">
      <c r="A17246" s="1383"/>
      <c r="E17246" s="1478"/>
      <c r="H17246" s="1478"/>
    </row>
    <row r="17247" spans="1:8">
      <c r="A17247" s="1383"/>
      <c r="E17247" s="1478"/>
      <c r="H17247" s="1478"/>
    </row>
    <row r="17248" spans="1:8">
      <c r="A17248" s="1383"/>
      <c r="E17248" s="1478"/>
      <c r="H17248" s="1478"/>
    </row>
    <row r="17249" spans="1:8">
      <c r="A17249" s="1383"/>
      <c r="E17249" s="1478"/>
      <c r="H17249" s="1478"/>
    </row>
    <row r="17250" spans="1:8">
      <c r="A17250" s="1383"/>
      <c r="E17250" s="1478"/>
      <c r="H17250" s="1478"/>
    </row>
    <row r="17251" spans="1:8">
      <c r="A17251" s="1383"/>
      <c r="E17251" s="1478"/>
      <c r="H17251" s="1478"/>
    </row>
    <row r="17252" spans="1:8">
      <c r="A17252" s="1383"/>
      <c r="E17252" s="1478"/>
      <c r="H17252" s="1478"/>
    </row>
    <row r="17253" spans="1:8">
      <c r="A17253" s="1383"/>
      <c r="E17253" s="1478"/>
      <c r="H17253" s="1478"/>
    </row>
    <row r="17254" spans="1:8">
      <c r="A17254" s="1383"/>
      <c r="E17254" s="1478"/>
      <c r="H17254" s="1478"/>
    </row>
    <row r="17255" spans="1:8">
      <c r="A17255" s="1383"/>
      <c r="E17255" s="1478"/>
      <c r="H17255" s="1478"/>
    </row>
    <row r="17256" spans="1:8">
      <c r="A17256" s="1383"/>
      <c r="E17256" s="1478"/>
      <c r="H17256" s="1478"/>
    </row>
    <row r="17257" spans="1:8">
      <c r="A17257" s="1383"/>
      <c r="E17257" s="1478"/>
      <c r="H17257" s="1478"/>
    </row>
    <row r="17258" spans="1:8">
      <c r="A17258" s="1383"/>
      <c r="E17258" s="1478"/>
      <c r="H17258" s="1478"/>
    </row>
    <row r="17259" spans="1:8">
      <c r="A17259" s="1383"/>
      <c r="E17259" s="1478"/>
      <c r="H17259" s="1478"/>
    </row>
    <row r="17260" spans="1:8">
      <c r="A17260" s="1383"/>
      <c r="E17260" s="1478"/>
      <c r="H17260" s="1478"/>
    </row>
    <row r="17261" spans="1:8">
      <c r="A17261" s="1383"/>
      <c r="E17261" s="1478"/>
      <c r="H17261" s="1478"/>
    </row>
    <row r="17262" spans="1:8">
      <c r="A17262" s="1383"/>
      <c r="E17262" s="1478"/>
      <c r="H17262" s="1478"/>
    </row>
    <row r="17263" spans="1:8">
      <c r="A17263" s="1383"/>
      <c r="E17263" s="1478"/>
      <c r="H17263" s="1478"/>
    </row>
    <row r="17264" spans="1:8">
      <c r="A17264" s="1383"/>
      <c r="E17264" s="1478"/>
      <c r="H17264" s="1478"/>
    </row>
    <row r="17265" spans="1:8">
      <c r="A17265" s="1383"/>
      <c r="E17265" s="1478"/>
      <c r="H17265" s="1478"/>
    </row>
    <row r="17266" spans="1:8">
      <c r="A17266" s="1383"/>
      <c r="E17266" s="1478"/>
      <c r="H17266" s="1478"/>
    </row>
    <row r="17267" spans="1:8">
      <c r="A17267" s="1383"/>
      <c r="E17267" s="1478"/>
      <c r="H17267" s="1478"/>
    </row>
    <row r="17268" spans="1:8">
      <c r="A17268" s="1383"/>
      <c r="E17268" s="1478"/>
      <c r="H17268" s="1478"/>
    </row>
    <row r="17269" spans="1:8">
      <c r="A17269" s="1383"/>
      <c r="E17269" s="1478"/>
      <c r="H17269" s="1478"/>
    </row>
    <row r="17270" spans="1:8">
      <c r="A17270" s="1383"/>
      <c r="E17270" s="1478"/>
      <c r="H17270" s="1478"/>
    </row>
    <row r="17271" spans="1:8">
      <c r="A17271" s="1383"/>
      <c r="E17271" s="1478"/>
      <c r="H17271" s="1478"/>
    </row>
    <row r="17272" spans="1:8">
      <c r="A17272" s="1383"/>
      <c r="E17272" s="1478"/>
      <c r="H17272" s="1478"/>
    </row>
    <row r="17273" spans="1:8">
      <c r="A17273" s="1383"/>
      <c r="E17273" s="1478"/>
      <c r="H17273" s="1478"/>
    </row>
    <row r="17274" spans="1:8">
      <c r="A17274" s="1383"/>
      <c r="E17274" s="1478"/>
      <c r="H17274" s="1478"/>
    </row>
    <row r="17275" spans="1:8">
      <c r="A17275" s="1383"/>
      <c r="E17275" s="1478"/>
      <c r="H17275" s="1478"/>
    </row>
    <row r="17276" spans="1:8">
      <c r="A17276" s="1383"/>
      <c r="E17276" s="1478"/>
      <c r="H17276" s="1478"/>
    </row>
    <row r="17277" spans="1:8">
      <c r="A17277" s="1383"/>
      <c r="E17277" s="1478"/>
      <c r="H17277" s="1478"/>
    </row>
    <row r="17278" spans="1:8">
      <c r="A17278" s="1383"/>
      <c r="E17278" s="1478"/>
      <c r="H17278" s="1478"/>
    </row>
    <row r="17279" spans="1:8">
      <c r="A17279" s="1383"/>
      <c r="E17279" s="1478"/>
      <c r="H17279" s="1478"/>
    </row>
    <row r="17280" spans="1:8">
      <c r="A17280" s="1383"/>
      <c r="E17280" s="1478"/>
      <c r="H17280" s="1478"/>
    </row>
    <row r="17281" spans="1:8">
      <c r="A17281" s="1383"/>
      <c r="E17281" s="1478"/>
      <c r="H17281" s="1478"/>
    </row>
    <row r="17282" spans="1:8">
      <c r="A17282" s="1383"/>
      <c r="E17282" s="1478"/>
      <c r="H17282" s="1478"/>
    </row>
    <row r="17283" spans="1:8">
      <c r="A17283" s="1383"/>
      <c r="E17283" s="1478"/>
      <c r="H17283" s="1478"/>
    </row>
    <row r="17284" spans="1:8">
      <c r="A17284" s="1383"/>
      <c r="E17284" s="1478"/>
      <c r="H17284" s="1478"/>
    </row>
    <row r="17285" spans="1:8">
      <c r="A17285" s="1383"/>
      <c r="E17285" s="1478"/>
      <c r="H17285" s="1478"/>
    </row>
    <row r="17286" spans="1:8">
      <c r="A17286" s="1383"/>
      <c r="E17286" s="1478"/>
      <c r="H17286" s="1478"/>
    </row>
    <row r="17287" spans="1:8">
      <c r="A17287" s="1383"/>
      <c r="E17287" s="1478"/>
      <c r="H17287" s="1478"/>
    </row>
    <row r="17288" spans="1:8">
      <c r="A17288" s="1383"/>
      <c r="E17288" s="1478"/>
      <c r="H17288" s="1478"/>
    </row>
    <row r="17289" spans="1:8">
      <c r="A17289" s="1383"/>
      <c r="E17289" s="1478"/>
      <c r="H17289" s="1478"/>
    </row>
    <row r="17290" spans="1:8">
      <c r="A17290" s="1383"/>
      <c r="E17290" s="1478"/>
      <c r="H17290" s="1478"/>
    </row>
    <row r="17291" spans="1:8">
      <c r="A17291" s="1383"/>
      <c r="E17291" s="1478"/>
      <c r="H17291" s="1478"/>
    </row>
    <row r="17292" spans="1:8">
      <c r="A17292" s="1383"/>
      <c r="E17292" s="1478"/>
      <c r="H17292" s="1478"/>
    </row>
    <row r="17293" spans="1:8">
      <c r="A17293" s="1383"/>
      <c r="E17293" s="1478"/>
      <c r="H17293" s="1478"/>
    </row>
    <row r="17294" spans="1:8">
      <c r="A17294" s="1383"/>
      <c r="E17294" s="1478"/>
      <c r="H17294" s="1478"/>
    </row>
    <row r="17295" spans="1:8">
      <c r="A17295" s="1383"/>
      <c r="E17295" s="1478"/>
      <c r="H17295" s="1478"/>
    </row>
    <row r="17296" spans="1:8">
      <c r="A17296" s="1383"/>
      <c r="E17296" s="1478"/>
      <c r="H17296" s="1478"/>
    </row>
    <row r="17297" spans="1:8">
      <c r="A17297" s="1383"/>
      <c r="E17297" s="1478"/>
      <c r="H17297" s="1478"/>
    </row>
    <row r="17298" spans="1:8">
      <c r="A17298" s="1383"/>
      <c r="E17298" s="1478"/>
      <c r="H17298" s="1478"/>
    </row>
    <row r="17299" spans="1:8">
      <c r="A17299" s="1383"/>
      <c r="E17299" s="1478"/>
      <c r="H17299" s="1478"/>
    </row>
    <row r="17300" spans="1:8">
      <c r="A17300" s="1383"/>
      <c r="E17300" s="1478"/>
      <c r="H17300" s="1478"/>
    </row>
    <row r="17301" spans="1:8">
      <c r="A17301" s="1383"/>
      <c r="E17301" s="1478"/>
      <c r="H17301" s="1478"/>
    </row>
    <row r="17302" spans="1:8">
      <c r="A17302" s="1383"/>
      <c r="E17302" s="1478"/>
      <c r="H17302" s="1478"/>
    </row>
    <row r="17303" spans="1:8">
      <c r="A17303" s="1383"/>
      <c r="E17303" s="1478"/>
      <c r="H17303" s="1478"/>
    </row>
    <row r="17304" spans="1:8">
      <c r="A17304" s="1383"/>
      <c r="E17304" s="1478"/>
      <c r="H17304" s="1478"/>
    </row>
    <row r="17305" spans="1:8">
      <c r="A17305" s="1383"/>
      <c r="E17305" s="1478"/>
      <c r="H17305" s="1478"/>
    </row>
    <row r="17306" spans="1:8">
      <c r="A17306" s="1383"/>
      <c r="E17306" s="1478"/>
      <c r="H17306" s="1478"/>
    </row>
    <row r="17307" spans="1:8">
      <c r="A17307" s="1383"/>
      <c r="E17307" s="1478"/>
      <c r="H17307" s="1478"/>
    </row>
    <row r="17308" spans="1:8">
      <c r="A17308" s="1383"/>
      <c r="E17308" s="1478"/>
      <c r="H17308" s="1478"/>
    </row>
    <row r="17309" spans="1:8">
      <c r="A17309" s="1383"/>
      <c r="E17309" s="1478"/>
      <c r="H17309" s="1478"/>
    </row>
    <row r="17310" spans="1:8">
      <c r="A17310" s="1383"/>
      <c r="E17310" s="1478"/>
      <c r="H17310" s="1478"/>
    </row>
    <row r="17311" spans="1:8">
      <c r="A17311" s="1383"/>
      <c r="E17311" s="1478"/>
      <c r="H17311" s="1478"/>
    </row>
    <row r="17312" spans="1:8">
      <c r="A17312" s="1383"/>
      <c r="E17312" s="1478"/>
      <c r="H17312" s="1478"/>
    </row>
    <row r="17313" spans="1:8">
      <c r="A17313" s="1383"/>
      <c r="E17313" s="1478"/>
      <c r="H17313" s="1478"/>
    </row>
    <row r="17314" spans="1:8">
      <c r="A17314" s="1383"/>
      <c r="E17314" s="1478"/>
      <c r="H17314" s="1478"/>
    </row>
    <row r="17315" spans="1:8">
      <c r="A17315" s="1383"/>
      <c r="E17315" s="1478"/>
      <c r="H17315" s="1478"/>
    </row>
    <row r="17316" spans="1:8">
      <c r="A17316" s="1383"/>
      <c r="E17316" s="1478"/>
      <c r="H17316" s="1478"/>
    </row>
    <row r="17317" spans="1:8">
      <c r="A17317" s="1383"/>
      <c r="E17317" s="1478"/>
      <c r="H17317" s="1478"/>
    </row>
    <row r="17318" spans="1:8">
      <c r="A17318" s="1383"/>
      <c r="E17318" s="1478"/>
      <c r="H17318" s="1478"/>
    </row>
    <row r="17319" spans="1:8">
      <c r="A17319" s="1383"/>
      <c r="E17319" s="1478"/>
      <c r="H17319" s="1478"/>
    </row>
    <row r="17320" spans="1:8">
      <c r="A17320" s="1383"/>
      <c r="E17320" s="1478"/>
      <c r="H17320" s="1478"/>
    </row>
    <row r="17321" spans="1:8">
      <c r="A17321" s="1383"/>
      <c r="E17321" s="1478"/>
      <c r="H17321" s="1478"/>
    </row>
    <row r="17322" spans="1:8">
      <c r="A17322" s="1383"/>
      <c r="E17322" s="1478"/>
      <c r="H17322" s="1478"/>
    </row>
    <row r="17323" spans="1:8">
      <c r="A17323" s="1383"/>
      <c r="E17323" s="1478"/>
      <c r="H17323" s="1478"/>
    </row>
    <row r="17324" spans="1:8">
      <c r="A17324" s="1383"/>
      <c r="E17324" s="1478"/>
      <c r="H17324" s="1478"/>
    </row>
    <row r="17325" spans="1:8">
      <c r="A17325" s="1383"/>
      <c r="E17325" s="1478"/>
      <c r="H17325" s="1478"/>
    </row>
    <row r="17326" spans="1:8">
      <c r="A17326" s="1383"/>
      <c r="E17326" s="1478"/>
      <c r="H17326" s="1478"/>
    </row>
    <row r="17327" spans="1:8">
      <c r="A17327" s="1383"/>
      <c r="E17327" s="1478"/>
      <c r="H17327" s="1478"/>
    </row>
    <row r="17328" spans="1:8">
      <c r="A17328" s="1383"/>
      <c r="E17328" s="1478"/>
      <c r="H17328" s="1478"/>
    </row>
    <row r="17329" spans="1:8">
      <c r="A17329" s="1383"/>
      <c r="E17329" s="1478"/>
      <c r="H17329" s="1478"/>
    </row>
    <row r="17330" spans="1:8">
      <c r="A17330" s="1383"/>
      <c r="E17330" s="1478"/>
      <c r="H17330" s="1478"/>
    </row>
    <row r="17331" spans="1:8">
      <c r="A17331" s="1383"/>
      <c r="E17331" s="1478"/>
      <c r="H17331" s="1478"/>
    </row>
    <row r="17332" spans="1:8">
      <c r="A17332" s="1383"/>
      <c r="E17332" s="1478"/>
      <c r="H17332" s="1478"/>
    </row>
    <row r="17333" spans="1:8">
      <c r="A17333" s="1383"/>
      <c r="E17333" s="1478"/>
      <c r="H17333" s="1478"/>
    </row>
    <row r="17334" spans="1:8">
      <c r="A17334" s="1383"/>
      <c r="E17334" s="1478"/>
      <c r="H17334" s="1478"/>
    </row>
    <row r="17335" spans="1:8">
      <c r="A17335" s="1383"/>
      <c r="E17335" s="1478"/>
      <c r="H17335" s="1478"/>
    </row>
    <row r="17336" spans="1:8">
      <c r="A17336" s="1383"/>
      <c r="E17336" s="1478"/>
      <c r="H17336" s="1478"/>
    </row>
    <row r="17337" spans="1:8">
      <c r="A17337" s="1383"/>
      <c r="E17337" s="1478"/>
      <c r="H17337" s="1478"/>
    </row>
    <row r="17338" spans="1:8">
      <c r="A17338" s="1383"/>
      <c r="E17338" s="1478"/>
      <c r="H17338" s="1478"/>
    </row>
    <row r="17339" spans="1:8">
      <c r="A17339" s="1383"/>
      <c r="E17339" s="1478"/>
      <c r="H17339" s="1478"/>
    </row>
    <row r="17340" spans="1:8">
      <c r="A17340" s="1383"/>
      <c r="E17340" s="1478"/>
      <c r="H17340" s="1478"/>
    </row>
    <row r="17341" spans="1:8">
      <c r="A17341" s="1383"/>
      <c r="E17341" s="1478"/>
      <c r="H17341" s="1478"/>
    </row>
    <row r="17342" spans="1:8">
      <c r="A17342" s="1383"/>
      <c r="E17342" s="1478"/>
      <c r="H17342" s="1478"/>
    </row>
    <row r="17343" spans="1:8">
      <c r="A17343" s="1383"/>
      <c r="E17343" s="1478"/>
      <c r="H17343" s="1478"/>
    </row>
    <row r="17344" spans="1:8">
      <c r="A17344" s="1383"/>
      <c r="E17344" s="1478"/>
      <c r="H17344" s="1478"/>
    </row>
    <row r="17345" spans="1:8">
      <c r="A17345" s="1383"/>
      <c r="E17345" s="1478"/>
      <c r="H17345" s="1478"/>
    </row>
    <row r="17346" spans="1:8">
      <c r="A17346" s="1383"/>
      <c r="E17346" s="1478"/>
      <c r="H17346" s="1478"/>
    </row>
    <row r="17347" spans="1:8">
      <c r="A17347" s="1383"/>
      <c r="E17347" s="1478"/>
      <c r="H17347" s="1478"/>
    </row>
    <row r="17348" spans="1:8">
      <c r="A17348" s="1383"/>
      <c r="E17348" s="1478"/>
      <c r="H17348" s="1478"/>
    </row>
    <row r="17349" spans="1:8">
      <c r="A17349" s="1383"/>
      <c r="E17349" s="1478"/>
      <c r="H17349" s="1478"/>
    </row>
    <row r="17350" spans="1:8">
      <c r="A17350" s="1383"/>
      <c r="E17350" s="1478"/>
      <c r="H17350" s="1478"/>
    </row>
    <row r="17351" spans="1:8">
      <c r="A17351" s="1383"/>
      <c r="E17351" s="1478"/>
      <c r="H17351" s="1478"/>
    </row>
    <row r="17352" spans="1:8">
      <c r="A17352" s="1383"/>
      <c r="E17352" s="1478"/>
      <c r="H17352" s="1478"/>
    </row>
    <row r="17353" spans="1:8">
      <c r="A17353" s="1383"/>
      <c r="E17353" s="1478"/>
      <c r="H17353" s="1478"/>
    </row>
    <row r="17354" spans="1:8">
      <c r="A17354" s="1383"/>
      <c r="E17354" s="1478"/>
      <c r="H17354" s="1478"/>
    </row>
    <row r="17355" spans="1:8">
      <c r="A17355" s="1383"/>
      <c r="E17355" s="1478"/>
      <c r="H17355" s="1478"/>
    </row>
    <row r="17356" spans="1:8">
      <c r="A17356" s="1383"/>
      <c r="E17356" s="1478"/>
      <c r="H17356" s="1478"/>
    </row>
    <row r="17357" spans="1:8">
      <c r="A17357" s="1383"/>
      <c r="E17357" s="1478"/>
      <c r="H17357" s="1478"/>
    </row>
    <row r="17358" spans="1:8">
      <c r="A17358" s="1383"/>
      <c r="E17358" s="1478"/>
      <c r="H17358" s="1478"/>
    </row>
    <row r="17359" spans="1:8">
      <c r="A17359" s="1383"/>
      <c r="E17359" s="1478"/>
      <c r="H17359" s="1478"/>
    </row>
    <row r="17360" spans="1:8">
      <c r="A17360" s="1383"/>
      <c r="E17360" s="1478"/>
      <c r="H17360" s="1478"/>
    </row>
    <row r="17361" spans="1:8">
      <c r="A17361" s="1383"/>
      <c r="E17361" s="1478"/>
      <c r="H17361" s="1478"/>
    </row>
    <row r="17362" spans="1:8">
      <c r="A17362" s="1383"/>
      <c r="E17362" s="1478"/>
      <c r="H17362" s="1478"/>
    </row>
    <row r="17363" spans="1:8">
      <c r="A17363" s="1383"/>
      <c r="E17363" s="1478"/>
      <c r="H17363" s="1478"/>
    </row>
    <row r="17364" spans="1:8">
      <c r="A17364" s="1383"/>
      <c r="E17364" s="1478"/>
      <c r="H17364" s="1478"/>
    </row>
    <row r="17365" spans="1:8">
      <c r="A17365" s="1383"/>
      <c r="E17365" s="1478"/>
      <c r="H17365" s="1478"/>
    </row>
    <row r="17366" spans="1:8">
      <c r="A17366" s="1383"/>
      <c r="E17366" s="1478"/>
      <c r="H17366" s="1478"/>
    </row>
    <row r="17367" spans="1:8">
      <c r="A17367" s="1383"/>
      <c r="E17367" s="1478"/>
      <c r="H17367" s="1478"/>
    </row>
    <row r="17368" spans="1:8">
      <c r="A17368" s="1383"/>
      <c r="E17368" s="1478"/>
      <c r="H17368" s="1478"/>
    </row>
    <row r="17369" spans="1:8">
      <c r="A17369" s="1383"/>
      <c r="E17369" s="1478"/>
      <c r="H17369" s="1478"/>
    </row>
    <row r="17370" spans="1:8">
      <c r="A17370" s="1383"/>
      <c r="E17370" s="1478"/>
      <c r="H17370" s="1478"/>
    </row>
    <row r="17371" spans="1:8">
      <c r="A17371" s="1383"/>
      <c r="E17371" s="1478"/>
      <c r="H17371" s="1478"/>
    </row>
    <row r="17372" spans="1:8">
      <c r="A17372" s="1383"/>
      <c r="E17372" s="1478"/>
      <c r="H17372" s="1478"/>
    </row>
    <row r="17373" spans="1:8">
      <c r="A17373" s="1383"/>
      <c r="E17373" s="1478"/>
      <c r="H17373" s="1478"/>
    </row>
    <row r="17374" spans="1:8">
      <c r="A17374" s="1383"/>
      <c r="E17374" s="1478"/>
      <c r="H17374" s="1478"/>
    </row>
    <row r="17375" spans="1:8">
      <c r="A17375" s="1383"/>
      <c r="E17375" s="1478"/>
      <c r="H17375" s="1478"/>
    </row>
    <row r="17376" spans="1:8">
      <c r="A17376" s="1383"/>
      <c r="E17376" s="1478"/>
      <c r="H17376" s="1478"/>
    </row>
    <row r="17377" spans="1:8">
      <c r="A17377" s="1383"/>
      <c r="E17377" s="1478"/>
      <c r="H17377" s="1478"/>
    </row>
    <row r="17378" spans="1:8">
      <c r="A17378" s="1383"/>
      <c r="E17378" s="1478"/>
      <c r="H17378" s="1478"/>
    </row>
    <row r="17379" spans="1:8">
      <c r="A17379" s="1383"/>
      <c r="E17379" s="1478"/>
      <c r="H17379" s="1478"/>
    </row>
    <row r="17380" spans="1:8">
      <c r="A17380" s="1383"/>
      <c r="E17380" s="1478"/>
      <c r="H17380" s="1478"/>
    </row>
    <row r="17381" spans="1:8">
      <c r="A17381" s="1383"/>
      <c r="E17381" s="1478"/>
      <c r="H17381" s="1478"/>
    </row>
    <row r="17382" spans="1:8">
      <c r="A17382" s="1383"/>
      <c r="E17382" s="1478"/>
      <c r="H17382" s="1478"/>
    </row>
    <row r="17383" spans="1:8">
      <c r="A17383" s="1383"/>
      <c r="E17383" s="1478"/>
      <c r="H17383" s="1478"/>
    </row>
    <row r="17384" spans="1:8">
      <c r="A17384" s="1383"/>
      <c r="E17384" s="1478"/>
      <c r="H17384" s="1478"/>
    </row>
    <row r="17385" spans="1:8">
      <c r="A17385" s="1383"/>
      <c r="E17385" s="1478"/>
      <c r="H17385" s="1478"/>
    </row>
    <row r="17386" spans="1:8">
      <c r="A17386" s="1383"/>
      <c r="E17386" s="1478"/>
      <c r="H17386" s="1478"/>
    </row>
    <row r="17387" spans="1:8">
      <c r="A17387" s="1383"/>
      <c r="E17387" s="1478"/>
      <c r="H17387" s="1478"/>
    </row>
    <row r="17388" spans="1:8">
      <c r="A17388" s="1383"/>
      <c r="E17388" s="1478"/>
      <c r="H17388" s="1478"/>
    </row>
    <row r="17389" spans="1:8">
      <c r="A17389" s="1383"/>
      <c r="E17389" s="1478"/>
      <c r="H17389" s="1478"/>
    </row>
    <row r="17390" spans="1:8">
      <c r="A17390" s="1383"/>
      <c r="E17390" s="1478"/>
      <c r="H17390" s="1478"/>
    </row>
    <row r="17391" spans="1:8">
      <c r="A17391" s="1383"/>
      <c r="E17391" s="1478"/>
      <c r="H17391" s="1478"/>
    </row>
    <row r="17392" spans="1:8">
      <c r="A17392" s="1383"/>
      <c r="E17392" s="1478"/>
      <c r="H17392" s="1478"/>
    </row>
    <row r="17393" spans="1:8">
      <c r="A17393" s="1383"/>
      <c r="E17393" s="1478"/>
      <c r="H17393" s="1478"/>
    </row>
    <row r="17394" spans="1:8">
      <c r="A17394" s="1383"/>
      <c r="E17394" s="1478"/>
      <c r="H17394" s="1478"/>
    </row>
    <row r="17395" spans="1:8">
      <c r="A17395" s="1383"/>
      <c r="E17395" s="1478"/>
      <c r="H17395" s="1478"/>
    </row>
    <row r="17396" spans="1:8">
      <c r="A17396" s="1383"/>
      <c r="E17396" s="1478"/>
      <c r="H17396" s="1478"/>
    </row>
    <row r="17397" spans="1:8">
      <c r="A17397" s="1383"/>
      <c r="E17397" s="1478"/>
      <c r="H17397" s="1478"/>
    </row>
    <row r="17398" spans="1:8">
      <c r="A17398" s="1383"/>
      <c r="E17398" s="1478"/>
      <c r="H17398" s="1478"/>
    </row>
    <row r="17399" spans="1:8">
      <c r="A17399" s="1383"/>
      <c r="E17399" s="1478"/>
      <c r="H17399" s="1478"/>
    </row>
    <row r="17400" spans="1:8">
      <c r="A17400" s="1383"/>
      <c r="E17400" s="1478"/>
      <c r="H17400" s="1478"/>
    </row>
    <row r="17401" spans="1:8">
      <c r="A17401" s="1383"/>
      <c r="E17401" s="1478"/>
      <c r="H17401" s="1478"/>
    </row>
    <row r="17402" spans="1:8">
      <c r="A17402" s="1383"/>
      <c r="E17402" s="1478"/>
      <c r="H17402" s="1478"/>
    </row>
    <row r="17403" spans="1:8">
      <c r="A17403" s="1383"/>
      <c r="E17403" s="1478"/>
      <c r="H17403" s="1478"/>
    </row>
    <row r="17404" spans="1:8">
      <c r="A17404" s="1383"/>
      <c r="E17404" s="1478"/>
      <c r="H17404" s="1478"/>
    </row>
    <row r="17405" spans="1:8">
      <c r="A17405" s="1383"/>
      <c r="E17405" s="1478"/>
      <c r="H17405" s="1478"/>
    </row>
    <row r="17406" spans="1:8">
      <c r="A17406" s="1383"/>
      <c r="E17406" s="1478"/>
      <c r="H17406" s="1478"/>
    </row>
    <row r="17407" spans="1:8">
      <c r="A17407" s="1383"/>
      <c r="E17407" s="1478"/>
      <c r="H17407" s="1478"/>
    </row>
    <row r="17408" spans="1:8">
      <c r="A17408" s="1383"/>
      <c r="E17408" s="1478"/>
      <c r="H17408" s="1478"/>
    </row>
    <row r="17409" spans="1:8">
      <c r="A17409" s="1383"/>
      <c r="E17409" s="1478"/>
      <c r="H17409" s="1478"/>
    </row>
    <row r="17410" spans="1:8">
      <c r="A17410" s="1383"/>
      <c r="E17410" s="1478"/>
      <c r="H17410" s="1478"/>
    </row>
    <row r="17411" spans="1:8">
      <c r="A17411" s="1383"/>
      <c r="E17411" s="1478"/>
      <c r="H17411" s="1478"/>
    </row>
    <row r="17412" spans="1:8">
      <c r="A17412" s="1383"/>
      <c r="E17412" s="1478"/>
      <c r="H17412" s="1478"/>
    </row>
    <row r="17413" spans="1:8">
      <c r="A17413" s="1383"/>
      <c r="E17413" s="1478"/>
      <c r="H17413" s="1478"/>
    </row>
    <row r="17414" spans="1:8">
      <c r="A17414" s="1383"/>
      <c r="E17414" s="1478"/>
      <c r="H17414" s="1478"/>
    </row>
    <row r="17415" spans="1:8">
      <c r="A17415" s="1383"/>
      <c r="E17415" s="1478"/>
      <c r="H17415" s="1478"/>
    </row>
    <row r="17416" spans="1:8">
      <c r="A17416" s="1383"/>
      <c r="E17416" s="1478"/>
      <c r="H17416" s="1478"/>
    </row>
    <row r="17417" spans="1:8">
      <c r="A17417" s="1383"/>
      <c r="E17417" s="1478"/>
      <c r="H17417" s="1478"/>
    </row>
    <row r="17418" spans="1:8">
      <c r="A17418" s="1383"/>
      <c r="E17418" s="1478"/>
      <c r="H17418" s="1478"/>
    </row>
    <row r="17419" spans="1:8">
      <c r="A17419" s="1383"/>
      <c r="E17419" s="1478"/>
      <c r="H17419" s="1478"/>
    </row>
    <row r="17420" spans="1:8">
      <c r="A17420" s="1383"/>
      <c r="E17420" s="1478"/>
      <c r="H17420" s="1478"/>
    </row>
    <row r="17421" spans="1:8">
      <c r="A17421" s="1383"/>
      <c r="E17421" s="1478"/>
      <c r="H17421" s="1478"/>
    </row>
    <row r="17422" spans="1:8">
      <c r="A17422" s="1383"/>
      <c r="E17422" s="1478"/>
      <c r="H17422" s="1478"/>
    </row>
    <row r="17423" spans="1:8">
      <c r="A17423" s="1383"/>
      <c r="E17423" s="1478"/>
      <c r="H17423" s="1478"/>
    </row>
    <row r="17424" spans="1:8">
      <c r="A17424" s="1383"/>
      <c r="E17424" s="1478"/>
      <c r="H17424" s="1478"/>
    </row>
    <row r="17425" spans="1:8">
      <c r="A17425" s="1383"/>
      <c r="E17425" s="1478"/>
      <c r="H17425" s="1478"/>
    </row>
    <row r="17426" spans="1:8">
      <c r="A17426" s="1383"/>
      <c r="E17426" s="1478"/>
      <c r="H17426" s="1478"/>
    </row>
    <row r="17427" spans="1:8">
      <c r="A17427" s="1383"/>
      <c r="E17427" s="1478"/>
      <c r="H17427" s="1478"/>
    </row>
    <row r="17428" spans="1:8">
      <c r="A17428" s="1383"/>
      <c r="E17428" s="1478"/>
      <c r="H17428" s="1478"/>
    </row>
    <row r="17429" spans="1:8">
      <c r="A17429" s="1383"/>
      <c r="E17429" s="1478"/>
      <c r="H17429" s="1478"/>
    </row>
    <row r="17430" spans="1:8">
      <c r="A17430" s="1383"/>
      <c r="E17430" s="1478"/>
      <c r="H17430" s="1478"/>
    </row>
    <row r="17431" spans="1:8">
      <c r="A17431" s="1383"/>
      <c r="E17431" s="1478"/>
      <c r="H17431" s="1478"/>
    </row>
    <row r="17432" spans="1:8">
      <c r="A17432" s="1383"/>
      <c r="E17432" s="1478"/>
      <c r="H17432" s="1478"/>
    </row>
    <row r="17433" spans="1:8">
      <c r="A17433" s="1383"/>
      <c r="E17433" s="1478"/>
      <c r="H17433" s="1478"/>
    </row>
    <row r="17434" spans="1:8">
      <c r="A17434" s="1383"/>
      <c r="E17434" s="1478"/>
      <c r="H17434" s="1478"/>
    </row>
    <row r="17435" spans="1:8">
      <c r="A17435" s="1383"/>
      <c r="E17435" s="1478"/>
      <c r="H17435" s="1478"/>
    </row>
    <row r="17436" spans="1:8">
      <c r="A17436" s="1383"/>
      <c r="E17436" s="1478"/>
      <c r="H17436" s="1478"/>
    </row>
    <row r="17437" spans="1:8">
      <c r="A17437" s="1383"/>
      <c r="E17437" s="1478"/>
      <c r="H17437" s="1478"/>
    </row>
    <row r="17438" spans="1:8">
      <c r="A17438" s="1383"/>
      <c r="E17438" s="1478"/>
      <c r="H17438" s="1478"/>
    </row>
    <row r="17439" spans="1:8">
      <c r="A17439" s="1383"/>
      <c r="E17439" s="1478"/>
      <c r="H17439" s="1478"/>
    </row>
    <row r="17440" spans="1:8">
      <c r="A17440" s="1383"/>
      <c r="E17440" s="1478"/>
      <c r="H17440" s="1478"/>
    </row>
    <row r="17441" spans="1:8">
      <c r="A17441" s="1383"/>
      <c r="E17441" s="1478"/>
      <c r="H17441" s="1478"/>
    </row>
    <row r="17442" spans="1:8">
      <c r="A17442" s="1383"/>
      <c r="E17442" s="1478"/>
      <c r="H17442" s="1478"/>
    </row>
    <row r="17443" spans="1:8">
      <c r="A17443" s="1383"/>
      <c r="E17443" s="1478"/>
      <c r="H17443" s="1478"/>
    </row>
    <row r="17444" spans="1:8">
      <c r="A17444" s="1383"/>
      <c r="E17444" s="1478"/>
      <c r="H17444" s="1478"/>
    </row>
    <row r="17445" spans="1:8">
      <c r="A17445" s="1383"/>
      <c r="E17445" s="1478"/>
      <c r="H17445" s="1478"/>
    </row>
    <row r="17446" spans="1:8">
      <c r="A17446" s="1383"/>
      <c r="E17446" s="1478"/>
      <c r="H17446" s="1478"/>
    </row>
    <row r="17447" spans="1:8">
      <c r="A17447" s="1383"/>
      <c r="E17447" s="1478"/>
      <c r="H17447" s="1478"/>
    </row>
    <row r="17448" spans="1:8">
      <c r="A17448" s="1383"/>
      <c r="E17448" s="1478"/>
      <c r="H17448" s="1478"/>
    </row>
    <row r="17449" spans="1:8">
      <c r="A17449" s="1383"/>
      <c r="E17449" s="1478"/>
      <c r="H17449" s="1478"/>
    </row>
    <row r="17450" spans="1:8">
      <c r="A17450" s="1383"/>
      <c r="E17450" s="1478"/>
      <c r="H17450" s="1478"/>
    </row>
    <row r="17451" spans="1:8">
      <c r="A17451" s="1383"/>
      <c r="E17451" s="1478"/>
      <c r="H17451" s="1478"/>
    </row>
    <row r="17452" spans="1:8">
      <c r="A17452" s="1383"/>
      <c r="E17452" s="1478"/>
      <c r="H17452" s="1478"/>
    </row>
    <row r="17453" spans="1:8">
      <c r="A17453" s="1383"/>
      <c r="E17453" s="1478"/>
      <c r="H17453" s="1478"/>
    </row>
    <row r="17454" spans="1:8">
      <c r="A17454" s="1383"/>
      <c r="E17454" s="1478"/>
      <c r="H17454" s="1478"/>
    </row>
    <row r="17455" spans="1:8">
      <c r="A17455" s="1383"/>
      <c r="E17455" s="1478"/>
      <c r="H17455" s="1478"/>
    </row>
    <row r="17456" spans="1:8">
      <c r="A17456" s="1383"/>
      <c r="E17456" s="1478"/>
      <c r="H17456" s="1478"/>
    </row>
    <row r="17457" spans="1:8">
      <c r="A17457" s="1383"/>
      <c r="E17457" s="1478"/>
      <c r="H17457" s="1478"/>
    </row>
    <row r="17458" spans="1:8">
      <c r="A17458" s="1383"/>
      <c r="E17458" s="1478"/>
      <c r="H17458" s="1478"/>
    </row>
    <row r="17459" spans="1:8">
      <c r="A17459" s="1383"/>
      <c r="E17459" s="1478"/>
      <c r="H17459" s="1478"/>
    </row>
    <row r="17460" spans="1:8">
      <c r="A17460" s="1383"/>
      <c r="E17460" s="1478"/>
      <c r="H17460" s="1478"/>
    </row>
    <row r="17461" spans="1:8">
      <c r="A17461" s="1383"/>
      <c r="E17461" s="1478"/>
      <c r="H17461" s="1478"/>
    </row>
    <row r="17462" spans="1:8">
      <c r="A17462" s="1383"/>
      <c r="E17462" s="1478"/>
      <c r="H17462" s="1478"/>
    </row>
    <row r="17463" spans="1:8">
      <c r="A17463" s="1383"/>
      <c r="E17463" s="1478"/>
      <c r="H17463" s="1478"/>
    </row>
    <row r="17464" spans="1:8">
      <c r="A17464" s="1383"/>
      <c r="E17464" s="1478"/>
      <c r="H17464" s="1478"/>
    </row>
    <row r="17465" spans="1:8">
      <c r="A17465" s="1383"/>
      <c r="E17465" s="1478"/>
      <c r="H17465" s="1478"/>
    </row>
    <row r="17466" spans="1:8">
      <c r="A17466" s="1383"/>
      <c r="E17466" s="1478"/>
      <c r="H17466" s="1478"/>
    </row>
    <row r="17467" spans="1:8">
      <c r="A17467" s="1383"/>
      <c r="E17467" s="1478"/>
      <c r="H17467" s="1478"/>
    </row>
    <row r="17468" spans="1:8">
      <c r="A17468" s="1383"/>
      <c r="E17468" s="1478"/>
      <c r="H17468" s="1478"/>
    </row>
    <row r="17469" spans="1:8">
      <c r="A17469" s="1383"/>
      <c r="E17469" s="1478"/>
      <c r="H17469" s="1478"/>
    </row>
    <row r="17470" spans="1:8">
      <c r="A17470" s="1383"/>
      <c r="E17470" s="1478"/>
      <c r="H17470" s="1478"/>
    </row>
    <row r="17471" spans="1:8">
      <c r="A17471" s="1383"/>
      <c r="E17471" s="1478"/>
      <c r="H17471" s="1478"/>
    </row>
    <row r="17472" spans="1:8">
      <c r="A17472" s="1383"/>
      <c r="E17472" s="1478"/>
      <c r="H17472" s="1478"/>
    </row>
    <row r="17473" spans="1:8">
      <c r="A17473" s="1383"/>
      <c r="E17473" s="1478"/>
      <c r="H17473" s="1478"/>
    </row>
    <row r="17474" spans="1:8">
      <c r="A17474" s="1383"/>
      <c r="E17474" s="1478"/>
      <c r="H17474" s="1478"/>
    </row>
    <row r="17475" spans="1:8">
      <c r="A17475" s="1383"/>
      <c r="E17475" s="1478"/>
      <c r="H17475" s="1478"/>
    </row>
    <row r="17476" spans="1:8">
      <c r="A17476" s="1383"/>
      <c r="E17476" s="1478"/>
      <c r="H17476" s="1478"/>
    </row>
    <row r="17477" spans="1:8">
      <c r="A17477" s="1383"/>
      <c r="E17477" s="1478"/>
      <c r="H17477" s="1478"/>
    </row>
    <row r="17478" spans="1:8">
      <c r="A17478" s="1383"/>
      <c r="E17478" s="1478"/>
      <c r="H17478" s="1478"/>
    </row>
    <row r="17479" spans="1:8">
      <c r="A17479" s="1383"/>
      <c r="E17479" s="1478"/>
      <c r="H17479" s="1478"/>
    </row>
    <row r="17480" spans="1:8">
      <c r="A17480" s="1383"/>
      <c r="E17480" s="1478"/>
      <c r="H17480" s="1478"/>
    </row>
    <row r="17481" spans="1:8">
      <c r="A17481" s="1383"/>
      <c r="E17481" s="1478"/>
      <c r="H17481" s="1478"/>
    </row>
    <row r="17482" spans="1:8">
      <c r="A17482" s="1383"/>
      <c r="E17482" s="1478"/>
      <c r="H17482" s="1478"/>
    </row>
    <row r="17483" spans="1:8">
      <c r="A17483" s="1383"/>
      <c r="E17483" s="1478"/>
      <c r="H17483" s="1478"/>
    </row>
    <row r="17484" spans="1:8">
      <c r="A17484" s="1383"/>
      <c r="E17484" s="1478"/>
      <c r="H17484" s="1478"/>
    </row>
    <row r="17485" spans="1:8">
      <c r="A17485" s="1383"/>
      <c r="E17485" s="1478"/>
      <c r="H17485" s="1478"/>
    </row>
    <row r="17486" spans="1:8">
      <c r="A17486" s="1383"/>
      <c r="E17486" s="1478"/>
      <c r="H17486" s="1478"/>
    </row>
    <row r="17487" spans="1:8">
      <c r="A17487" s="1383"/>
      <c r="E17487" s="1478"/>
      <c r="H17487" s="1478"/>
    </row>
    <row r="17488" spans="1:8">
      <c r="A17488" s="1383"/>
      <c r="E17488" s="1478"/>
      <c r="H17488" s="1478"/>
    </row>
    <row r="17489" spans="1:8">
      <c r="A17489" s="1383"/>
      <c r="E17489" s="1478"/>
      <c r="H17489" s="1478"/>
    </row>
    <row r="17490" spans="1:8">
      <c r="A17490" s="1383"/>
      <c r="E17490" s="1478"/>
      <c r="H17490" s="1478"/>
    </row>
    <row r="17491" spans="1:8">
      <c r="A17491" s="1383"/>
      <c r="E17491" s="1478"/>
      <c r="H17491" s="1478"/>
    </row>
    <row r="17492" spans="1:8">
      <c r="A17492" s="1383"/>
      <c r="E17492" s="1478"/>
      <c r="H17492" s="1478"/>
    </row>
    <row r="17493" spans="1:8">
      <c r="A17493" s="1383"/>
      <c r="E17493" s="1478"/>
      <c r="H17493" s="1478"/>
    </row>
    <row r="17494" spans="1:8">
      <c r="A17494" s="1383"/>
      <c r="E17494" s="1478"/>
      <c r="H17494" s="1478"/>
    </row>
    <row r="17495" spans="1:8">
      <c r="A17495" s="1383"/>
      <c r="E17495" s="1478"/>
      <c r="H17495" s="1478"/>
    </row>
    <row r="17496" spans="1:8">
      <c r="A17496" s="1383"/>
      <c r="E17496" s="1478"/>
      <c r="H17496" s="1478"/>
    </row>
    <row r="17497" spans="1:8">
      <c r="A17497" s="1383"/>
      <c r="E17497" s="1478"/>
      <c r="H17497" s="1478"/>
    </row>
    <row r="17498" spans="1:8">
      <c r="A17498" s="1383"/>
      <c r="E17498" s="1478"/>
      <c r="H17498" s="1478"/>
    </row>
    <row r="17499" spans="1:8">
      <c r="A17499" s="1383"/>
      <c r="E17499" s="1478"/>
      <c r="H17499" s="1478"/>
    </row>
    <row r="17500" spans="1:8">
      <c r="A17500" s="1383"/>
      <c r="E17500" s="1478"/>
      <c r="H17500" s="1478"/>
    </row>
    <row r="17501" spans="1:8">
      <c r="A17501" s="1383"/>
      <c r="E17501" s="1478"/>
      <c r="H17501" s="1478"/>
    </row>
    <row r="17502" spans="1:8">
      <c r="A17502" s="1383"/>
      <c r="E17502" s="1478"/>
      <c r="H17502" s="1478"/>
    </row>
    <row r="17503" spans="1:8">
      <c r="A17503" s="1383"/>
      <c r="E17503" s="1478"/>
      <c r="H17503" s="1478"/>
    </row>
    <row r="17504" spans="1:8">
      <c r="A17504" s="1383"/>
      <c r="E17504" s="1478"/>
      <c r="H17504" s="1478"/>
    </row>
    <row r="17505" spans="1:8">
      <c r="A17505" s="1383"/>
      <c r="E17505" s="1478"/>
      <c r="H17505" s="1478"/>
    </row>
    <row r="17506" spans="1:8">
      <c r="A17506" s="1383"/>
      <c r="E17506" s="1478"/>
      <c r="H17506" s="1478"/>
    </row>
    <row r="17507" spans="1:8">
      <c r="A17507" s="1383"/>
      <c r="E17507" s="1478"/>
      <c r="H17507" s="1478"/>
    </row>
    <row r="17508" spans="1:8">
      <c r="A17508" s="1383"/>
      <c r="E17508" s="1478"/>
      <c r="H17508" s="1478"/>
    </row>
    <row r="17509" spans="1:8">
      <c r="A17509" s="1383"/>
      <c r="E17509" s="1478"/>
      <c r="H17509" s="1478"/>
    </row>
    <row r="17510" spans="1:8">
      <c r="A17510" s="1383"/>
      <c r="E17510" s="1478"/>
      <c r="H17510" s="1478"/>
    </row>
    <row r="17511" spans="1:8">
      <c r="A17511" s="1383"/>
      <c r="E17511" s="1478"/>
      <c r="H17511" s="1478"/>
    </row>
    <row r="17512" spans="1:8">
      <c r="A17512" s="1383"/>
      <c r="E17512" s="1478"/>
      <c r="H17512" s="1478"/>
    </row>
    <row r="17513" spans="1:8">
      <c r="A17513" s="1383"/>
      <c r="E17513" s="1478"/>
      <c r="H17513" s="1478"/>
    </row>
    <row r="17514" spans="1:8">
      <c r="A17514" s="1383"/>
      <c r="E17514" s="1478"/>
      <c r="H17514" s="1478"/>
    </row>
    <row r="17515" spans="1:8">
      <c r="A17515" s="1383"/>
      <c r="E17515" s="1478"/>
      <c r="H17515" s="1478"/>
    </row>
    <row r="17516" spans="1:8">
      <c r="A17516" s="1383"/>
      <c r="E17516" s="1478"/>
      <c r="H17516" s="1478"/>
    </row>
    <row r="17517" spans="1:8">
      <c r="A17517" s="1383"/>
      <c r="E17517" s="1478"/>
      <c r="H17517" s="1478"/>
    </row>
    <row r="17518" spans="1:8">
      <c r="A17518" s="1383"/>
      <c r="E17518" s="1478"/>
      <c r="H17518" s="1478"/>
    </row>
    <row r="17519" spans="1:8">
      <c r="A17519" s="1383"/>
      <c r="E17519" s="1478"/>
      <c r="H17519" s="1478"/>
    </row>
    <row r="17520" spans="1:8">
      <c r="A17520" s="1383"/>
      <c r="E17520" s="1478"/>
      <c r="H17520" s="1478"/>
    </row>
    <row r="17521" spans="1:8">
      <c r="A17521" s="1383"/>
      <c r="E17521" s="1478"/>
      <c r="H17521" s="1478"/>
    </row>
    <row r="17522" spans="1:8">
      <c r="A17522" s="1383"/>
      <c r="E17522" s="1478"/>
      <c r="H17522" s="1478"/>
    </row>
    <row r="17523" spans="1:8">
      <c r="A17523" s="1383"/>
      <c r="E17523" s="1478"/>
      <c r="H17523" s="1478"/>
    </row>
    <row r="17524" spans="1:8">
      <c r="A17524" s="1383"/>
      <c r="E17524" s="1478"/>
      <c r="H17524" s="1478"/>
    </row>
    <row r="17525" spans="1:8">
      <c r="A17525" s="1383"/>
      <c r="E17525" s="1478"/>
      <c r="H17525" s="1478"/>
    </row>
    <row r="17526" spans="1:8">
      <c r="A17526" s="1383"/>
      <c r="E17526" s="1478"/>
      <c r="H17526" s="1478"/>
    </row>
    <row r="17527" spans="1:8">
      <c r="A17527" s="1383"/>
      <c r="E17527" s="1478"/>
      <c r="H17527" s="1478"/>
    </row>
    <row r="17528" spans="1:8">
      <c r="A17528" s="1383"/>
      <c r="E17528" s="1478"/>
      <c r="H17528" s="1478"/>
    </row>
    <row r="17529" spans="1:8">
      <c r="A17529" s="1383"/>
      <c r="E17529" s="1478"/>
      <c r="H17529" s="1478"/>
    </row>
    <row r="17530" spans="1:8">
      <c r="A17530" s="1383"/>
      <c r="E17530" s="1478"/>
      <c r="H17530" s="1478"/>
    </row>
    <row r="17531" spans="1:8">
      <c r="A17531" s="1383"/>
      <c r="E17531" s="1478"/>
      <c r="H17531" s="1478"/>
    </row>
    <row r="17532" spans="1:8">
      <c r="A17532" s="1383"/>
      <c r="E17532" s="1478"/>
      <c r="H17532" s="1478"/>
    </row>
    <row r="17533" spans="1:8">
      <c r="A17533" s="1383"/>
      <c r="E17533" s="1478"/>
      <c r="H17533" s="1478"/>
    </row>
    <row r="17534" spans="1:8">
      <c r="A17534" s="1383"/>
      <c r="E17534" s="1478"/>
      <c r="H17534" s="1478"/>
    </row>
    <row r="17535" spans="1:8">
      <c r="A17535" s="1383"/>
      <c r="E17535" s="1478"/>
      <c r="H17535" s="1478"/>
    </row>
    <row r="17536" spans="1:8">
      <c r="A17536" s="1383"/>
      <c r="E17536" s="1478"/>
      <c r="H17536" s="1478"/>
    </row>
    <row r="17537" spans="1:8">
      <c r="A17537" s="1383"/>
      <c r="E17537" s="1478"/>
      <c r="H17537" s="1478"/>
    </row>
    <row r="17538" spans="1:8">
      <c r="A17538" s="1383"/>
      <c r="E17538" s="1478"/>
      <c r="H17538" s="1478"/>
    </row>
    <row r="17539" spans="1:8">
      <c r="A17539" s="1383"/>
      <c r="E17539" s="1478"/>
      <c r="H17539" s="1478"/>
    </row>
    <row r="17540" spans="1:8">
      <c r="A17540" s="1383"/>
      <c r="E17540" s="1478"/>
      <c r="H17540" s="1478"/>
    </row>
    <row r="17541" spans="1:8">
      <c r="A17541" s="1383"/>
      <c r="E17541" s="1478"/>
      <c r="H17541" s="1478"/>
    </row>
    <row r="17542" spans="1:8">
      <c r="A17542" s="1383"/>
      <c r="E17542" s="1478"/>
      <c r="H17542" s="1478"/>
    </row>
    <row r="17543" spans="1:8">
      <c r="A17543" s="1383"/>
      <c r="E17543" s="1478"/>
      <c r="H17543" s="1478"/>
    </row>
    <row r="17544" spans="1:8">
      <c r="A17544" s="1383"/>
      <c r="E17544" s="1478"/>
      <c r="H17544" s="1478"/>
    </row>
    <row r="17545" spans="1:8">
      <c r="A17545" s="1383"/>
      <c r="E17545" s="1478"/>
      <c r="H17545" s="1478"/>
    </row>
    <row r="17546" spans="1:8">
      <c r="A17546" s="1383"/>
      <c r="E17546" s="1478"/>
      <c r="H17546" s="1478"/>
    </row>
    <row r="17547" spans="1:8">
      <c r="A17547" s="1383"/>
      <c r="E17547" s="1478"/>
      <c r="H17547" s="1478"/>
    </row>
    <row r="17548" spans="1:8">
      <c r="A17548" s="1383"/>
      <c r="E17548" s="1478"/>
      <c r="H17548" s="1478"/>
    </row>
    <row r="17549" spans="1:8">
      <c r="A17549" s="1383"/>
      <c r="E17549" s="1478"/>
      <c r="H17549" s="1478"/>
    </row>
    <row r="17550" spans="1:8">
      <c r="A17550" s="1383"/>
      <c r="E17550" s="1478"/>
      <c r="H17550" s="1478"/>
    </row>
    <row r="17551" spans="1:8">
      <c r="A17551" s="1383"/>
      <c r="E17551" s="1478"/>
      <c r="H17551" s="1478"/>
    </row>
    <row r="17552" spans="1:8">
      <c r="A17552" s="1383"/>
      <c r="E17552" s="1478"/>
      <c r="H17552" s="1478"/>
    </row>
    <row r="17553" spans="1:8">
      <c r="A17553" s="1383"/>
      <c r="E17553" s="1478"/>
      <c r="H17553" s="1478"/>
    </row>
    <row r="17554" spans="1:8">
      <c r="A17554" s="1383"/>
      <c r="E17554" s="1478"/>
      <c r="H17554" s="1478"/>
    </row>
    <row r="17555" spans="1:8">
      <c r="A17555" s="1383"/>
      <c r="E17555" s="1478"/>
      <c r="H17555" s="1478"/>
    </row>
    <row r="17556" spans="1:8">
      <c r="A17556" s="1383"/>
      <c r="E17556" s="1478"/>
      <c r="H17556" s="1478"/>
    </row>
    <row r="17557" spans="1:8">
      <c r="A17557" s="1383"/>
      <c r="E17557" s="1478"/>
      <c r="H17557" s="1478"/>
    </row>
    <row r="17558" spans="1:8">
      <c r="A17558" s="1383"/>
      <c r="E17558" s="1478"/>
      <c r="H17558" s="1478"/>
    </row>
    <row r="17559" spans="1:8">
      <c r="A17559" s="1383"/>
      <c r="E17559" s="1478"/>
      <c r="H17559" s="1478"/>
    </row>
    <row r="17560" spans="1:8">
      <c r="A17560" s="1383"/>
      <c r="E17560" s="1478"/>
      <c r="H17560" s="1478"/>
    </row>
    <row r="17561" spans="1:8">
      <c r="A17561" s="1383"/>
      <c r="E17561" s="1478"/>
      <c r="H17561" s="1478"/>
    </row>
    <row r="17562" spans="1:8">
      <c r="A17562" s="1383"/>
      <c r="E17562" s="1478"/>
      <c r="H17562" s="1478"/>
    </row>
    <row r="17563" spans="1:8">
      <c r="A17563" s="1383"/>
      <c r="E17563" s="1478"/>
      <c r="H17563" s="1478"/>
    </row>
    <row r="17564" spans="1:8">
      <c r="A17564" s="1383"/>
      <c r="E17564" s="1478"/>
      <c r="H17564" s="1478"/>
    </row>
    <row r="17565" spans="1:8">
      <c r="A17565" s="1383"/>
      <c r="E17565" s="1478"/>
      <c r="H17565" s="1478"/>
    </row>
    <row r="17566" spans="1:8">
      <c r="A17566" s="1383"/>
      <c r="E17566" s="1478"/>
      <c r="H17566" s="1478"/>
    </row>
    <row r="17567" spans="1:8">
      <c r="A17567" s="1383"/>
      <c r="E17567" s="1478"/>
      <c r="H17567" s="1478"/>
    </row>
    <row r="17568" spans="1:8">
      <c r="A17568" s="1383"/>
      <c r="E17568" s="1478"/>
      <c r="H17568" s="1478"/>
    </row>
    <row r="17569" spans="1:8">
      <c r="A17569" s="1383"/>
      <c r="E17569" s="1478"/>
      <c r="H17569" s="1478"/>
    </row>
    <row r="17570" spans="1:8">
      <c r="A17570" s="1383"/>
      <c r="E17570" s="1478"/>
      <c r="H17570" s="1478"/>
    </row>
    <row r="17571" spans="1:8">
      <c r="A17571" s="1383"/>
      <c r="E17571" s="1478"/>
      <c r="H17571" s="1478"/>
    </row>
    <row r="17572" spans="1:8">
      <c r="A17572" s="1383"/>
      <c r="E17572" s="1478"/>
      <c r="H17572" s="1478"/>
    </row>
    <row r="17573" spans="1:8">
      <c r="A17573" s="1383"/>
      <c r="E17573" s="1478"/>
      <c r="H17573" s="1478"/>
    </row>
    <row r="17574" spans="1:8">
      <c r="A17574" s="1383"/>
      <c r="E17574" s="1478"/>
      <c r="H17574" s="1478"/>
    </row>
    <row r="17575" spans="1:8">
      <c r="A17575" s="1383"/>
      <c r="E17575" s="1478"/>
      <c r="H17575" s="1478"/>
    </row>
    <row r="17576" spans="1:8">
      <c r="A17576" s="1383"/>
      <c r="E17576" s="1478"/>
      <c r="H17576" s="1478"/>
    </row>
    <row r="17577" spans="1:8">
      <c r="A17577" s="1383"/>
      <c r="E17577" s="1478"/>
      <c r="H17577" s="1478"/>
    </row>
    <row r="17578" spans="1:8">
      <c r="A17578" s="1383"/>
      <c r="E17578" s="1478"/>
      <c r="H17578" s="1478"/>
    </row>
    <row r="17579" spans="1:8">
      <c r="A17579" s="1383"/>
      <c r="E17579" s="1478"/>
      <c r="H17579" s="1478"/>
    </row>
    <row r="17580" spans="1:8">
      <c r="A17580" s="1383"/>
      <c r="E17580" s="1478"/>
      <c r="H17580" s="1478"/>
    </row>
    <row r="17581" spans="1:8">
      <c r="A17581" s="1383"/>
      <c r="E17581" s="1478"/>
      <c r="H17581" s="1478"/>
    </row>
    <row r="17582" spans="1:8">
      <c r="A17582" s="1383"/>
      <c r="E17582" s="1478"/>
      <c r="H17582" s="1478"/>
    </row>
    <row r="17583" spans="1:8">
      <c r="A17583" s="1383"/>
      <c r="E17583" s="1478"/>
      <c r="H17583" s="1478"/>
    </row>
    <row r="17584" spans="1:8">
      <c r="A17584" s="1383"/>
      <c r="E17584" s="1478"/>
      <c r="H17584" s="1478"/>
    </row>
    <row r="17585" spans="1:8">
      <c r="A17585" s="1383"/>
      <c r="E17585" s="1478"/>
      <c r="H17585" s="1478"/>
    </row>
    <row r="17586" spans="1:8">
      <c r="A17586" s="1383"/>
      <c r="E17586" s="1478"/>
      <c r="H17586" s="1478"/>
    </row>
    <row r="17587" spans="1:8">
      <c r="A17587" s="1383"/>
      <c r="E17587" s="1478"/>
      <c r="H17587" s="1478"/>
    </row>
    <row r="17588" spans="1:8">
      <c r="A17588" s="1383"/>
      <c r="E17588" s="1478"/>
      <c r="H17588" s="1478"/>
    </row>
    <row r="17589" spans="1:8">
      <c r="A17589" s="1383"/>
      <c r="E17589" s="1478"/>
      <c r="H17589" s="1478"/>
    </row>
    <row r="17590" spans="1:8">
      <c r="A17590" s="1383"/>
      <c r="E17590" s="1478"/>
      <c r="H17590" s="1478"/>
    </row>
    <row r="17591" spans="1:8">
      <c r="A17591" s="1383"/>
      <c r="E17591" s="1478"/>
      <c r="H17591" s="1478"/>
    </row>
    <row r="17592" spans="1:8">
      <c r="A17592" s="1383"/>
      <c r="E17592" s="1478"/>
      <c r="H17592" s="1478"/>
    </row>
    <row r="17593" spans="1:8">
      <c r="A17593" s="1383"/>
      <c r="E17593" s="1478"/>
      <c r="H17593" s="1478"/>
    </row>
    <row r="17594" spans="1:8">
      <c r="A17594" s="1383"/>
      <c r="E17594" s="1478"/>
      <c r="H17594" s="1478"/>
    </row>
    <row r="17595" spans="1:8">
      <c r="A17595" s="1383"/>
      <c r="E17595" s="1478"/>
      <c r="H17595" s="1478"/>
    </row>
    <row r="17596" spans="1:8">
      <c r="A17596" s="1383"/>
      <c r="E17596" s="1478"/>
      <c r="H17596" s="1478"/>
    </row>
    <row r="17597" spans="1:8">
      <c r="A17597" s="1383"/>
      <c r="E17597" s="1478"/>
      <c r="H17597" s="1478"/>
    </row>
    <row r="17598" spans="1:8">
      <c r="A17598" s="1383"/>
      <c r="E17598" s="1478"/>
      <c r="H17598" s="1478"/>
    </row>
    <row r="17599" spans="1:8">
      <c r="A17599" s="1383"/>
      <c r="E17599" s="1478"/>
      <c r="H17599" s="1478"/>
    </row>
    <row r="17600" spans="1:8">
      <c r="A17600" s="1383"/>
      <c r="E17600" s="1478"/>
      <c r="H17600" s="1478"/>
    </row>
    <row r="17601" spans="1:8">
      <c r="A17601" s="1383"/>
      <c r="E17601" s="1478"/>
      <c r="H17601" s="1478"/>
    </row>
    <row r="17602" spans="1:8">
      <c r="A17602" s="1383"/>
      <c r="E17602" s="1478"/>
      <c r="H17602" s="1478"/>
    </row>
    <row r="17603" spans="1:8">
      <c r="A17603" s="1383"/>
      <c r="E17603" s="1478"/>
      <c r="H17603" s="1478"/>
    </row>
    <row r="17604" spans="1:8">
      <c r="A17604" s="1383"/>
      <c r="E17604" s="1478"/>
      <c r="H17604" s="1478"/>
    </row>
    <row r="17605" spans="1:8">
      <c r="A17605" s="1383"/>
      <c r="E17605" s="1478"/>
      <c r="H17605" s="1478"/>
    </row>
    <row r="17606" spans="1:8">
      <c r="A17606" s="1383"/>
      <c r="E17606" s="1478"/>
      <c r="H17606" s="1478"/>
    </row>
    <row r="17607" spans="1:8">
      <c r="A17607" s="1383"/>
      <c r="E17607" s="1478"/>
      <c r="H17607" s="1478"/>
    </row>
    <row r="17608" spans="1:8">
      <c r="A17608" s="1383"/>
      <c r="E17608" s="1478"/>
      <c r="H17608" s="1478"/>
    </row>
    <row r="17609" spans="1:8">
      <c r="A17609" s="1383"/>
      <c r="E17609" s="1478"/>
      <c r="H17609" s="1478"/>
    </row>
    <row r="17610" spans="1:8">
      <c r="A17610" s="1383"/>
      <c r="E17610" s="1478"/>
      <c r="H17610" s="1478"/>
    </row>
    <row r="17611" spans="1:8">
      <c r="A17611" s="1383"/>
      <c r="E17611" s="1478"/>
      <c r="H17611" s="1478"/>
    </row>
    <row r="17612" spans="1:8">
      <c r="A17612" s="1383"/>
      <c r="E17612" s="1478"/>
      <c r="H17612" s="1478"/>
    </row>
    <row r="17613" spans="1:8">
      <c r="A17613" s="1383"/>
      <c r="E17613" s="1478"/>
      <c r="H17613" s="1478"/>
    </row>
    <row r="17614" spans="1:8">
      <c r="A17614" s="1383"/>
      <c r="E17614" s="1478"/>
      <c r="H17614" s="1478"/>
    </row>
    <row r="17615" spans="1:8">
      <c r="A17615" s="1383"/>
      <c r="E17615" s="1478"/>
      <c r="H17615" s="1478"/>
    </row>
    <row r="17616" spans="1:8">
      <c r="A17616" s="1383"/>
      <c r="E17616" s="1478"/>
      <c r="H17616" s="1478"/>
    </row>
    <row r="17617" spans="1:8">
      <c r="A17617" s="1383"/>
      <c r="E17617" s="1478"/>
      <c r="H17617" s="1478"/>
    </row>
    <row r="17618" spans="1:8">
      <c r="A17618" s="1383"/>
      <c r="E17618" s="1478"/>
      <c r="H17618" s="1478"/>
    </row>
    <row r="17619" spans="1:8">
      <c r="A17619" s="1383"/>
      <c r="E17619" s="1478"/>
      <c r="H17619" s="1478"/>
    </row>
    <row r="17620" spans="1:8">
      <c r="A17620" s="1383"/>
      <c r="E17620" s="1478"/>
      <c r="H17620" s="1478"/>
    </row>
    <row r="17621" spans="1:8">
      <c r="A17621" s="1383"/>
      <c r="E17621" s="1478"/>
      <c r="H17621" s="1478"/>
    </row>
    <row r="17622" spans="1:8">
      <c r="A17622" s="1383"/>
      <c r="E17622" s="1478"/>
      <c r="H17622" s="1478"/>
    </row>
    <row r="17623" spans="1:8">
      <c r="A17623" s="1383"/>
      <c r="E17623" s="1478"/>
      <c r="H17623" s="1478"/>
    </row>
    <row r="17624" spans="1:8">
      <c r="A17624" s="1383"/>
      <c r="E17624" s="1478"/>
      <c r="H17624" s="1478"/>
    </row>
    <row r="17625" spans="1:8">
      <c r="A17625" s="1383"/>
      <c r="E17625" s="1478"/>
      <c r="H17625" s="1478"/>
    </row>
    <row r="17626" spans="1:8">
      <c r="A17626" s="1383"/>
      <c r="E17626" s="1478"/>
      <c r="H17626" s="1478"/>
    </row>
    <row r="17627" spans="1:8">
      <c r="A17627" s="1383"/>
      <c r="E17627" s="1478"/>
      <c r="H17627" s="1478"/>
    </row>
    <row r="17628" spans="1:8">
      <c r="A17628" s="1383"/>
      <c r="E17628" s="1478"/>
      <c r="H17628" s="1478"/>
    </row>
    <row r="17629" spans="1:8">
      <c r="A17629" s="1383"/>
      <c r="E17629" s="1478"/>
      <c r="H17629" s="1478"/>
    </row>
    <row r="17630" spans="1:8">
      <c r="A17630" s="1383"/>
      <c r="E17630" s="1478"/>
      <c r="H17630" s="1478"/>
    </row>
    <row r="17631" spans="1:8">
      <c r="A17631" s="1383"/>
      <c r="E17631" s="1478"/>
      <c r="H17631" s="1478"/>
    </row>
    <row r="17632" spans="1:8">
      <c r="A17632" s="1383"/>
      <c r="E17632" s="1478"/>
      <c r="H17632" s="1478"/>
    </row>
    <row r="17633" spans="1:8">
      <c r="A17633" s="1383"/>
      <c r="E17633" s="1478"/>
      <c r="H17633" s="1478"/>
    </row>
    <row r="17634" spans="1:8">
      <c r="A17634" s="1383"/>
      <c r="E17634" s="1478"/>
      <c r="H17634" s="1478"/>
    </row>
    <row r="17635" spans="1:8">
      <c r="A17635" s="1383"/>
      <c r="E17635" s="1478"/>
      <c r="H17635" s="1478"/>
    </row>
    <row r="17636" spans="1:8">
      <c r="A17636" s="1383"/>
      <c r="E17636" s="1478"/>
      <c r="H17636" s="1478"/>
    </row>
    <row r="17637" spans="1:8">
      <c r="A17637" s="1383"/>
      <c r="E17637" s="1478"/>
      <c r="H17637" s="1478"/>
    </row>
    <row r="17638" spans="1:8">
      <c r="A17638" s="1383"/>
      <c r="E17638" s="1478"/>
      <c r="H17638" s="1478"/>
    </row>
    <row r="17639" spans="1:8">
      <c r="A17639" s="1383"/>
      <c r="E17639" s="1478"/>
      <c r="H17639" s="1478"/>
    </row>
    <row r="17640" spans="1:8">
      <c r="A17640" s="1383"/>
      <c r="E17640" s="1478"/>
      <c r="H17640" s="1478"/>
    </row>
    <row r="17641" spans="1:8">
      <c r="A17641" s="1383"/>
      <c r="E17641" s="1478"/>
      <c r="H17641" s="1478"/>
    </row>
    <row r="17642" spans="1:8">
      <c r="A17642" s="1383"/>
      <c r="E17642" s="1478"/>
      <c r="H17642" s="1478"/>
    </row>
    <row r="17643" spans="1:8">
      <c r="A17643" s="1383"/>
      <c r="E17643" s="1478"/>
      <c r="H17643" s="1478"/>
    </row>
    <row r="17644" spans="1:8">
      <c r="A17644" s="1383"/>
      <c r="E17644" s="1478"/>
      <c r="H17644" s="1478"/>
    </row>
    <row r="17645" spans="1:8">
      <c r="A17645" s="1383"/>
      <c r="E17645" s="1478"/>
      <c r="H17645" s="1478"/>
    </row>
    <row r="17646" spans="1:8">
      <c r="A17646" s="1383"/>
      <c r="E17646" s="1478"/>
      <c r="H17646" s="1478"/>
    </row>
    <row r="17647" spans="1:8">
      <c r="A17647" s="1383"/>
      <c r="E17647" s="1478"/>
      <c r="H17647" s="1478"/>
    </row>
    <row r="17648" spans="1:8">
      <c r="A17648" s="1383"/>
      <c r="E17648" s="1478"/>
      <c r="H17648" s="1478"/>
    </row>
    <row r="17649" spans="1:8">
      <c r="A17649" s="1383"/>
      <c r="E17649" s="1478"/>
      <c r="H17649" s="1478"/>
    </row>
    <row r="17650" spans="1:8">
      <c r="A17650" s="1383"/>
      <c r="E17650" s="1478"/>
      <c r="H17650" s="1478"/>
    </row>
    <row r="17651" spans="1:8">
      <c r="A17651" s="1383"/>
      <c r="E17651" s="1478"/>
      <c r="H17651" s="1478"/>
    </row>
    <row r="17652" spans="1:8">
      <c r="A17652" s="1383"/>
      <c r="E17652" s="1478"/>
      <c r="H17652" s="1478"/>
    </row>
    <row r="17653" spans="1:8">
      <c r="A17653" s="1383"/>
      <c r="E17653" s="1478"/>
      <c r="H17653" s="1478"/>
    </row>
    <row r="17654" spans="1:8">
      <c r="A17654" s="1383"/>
      <c r="E17654" s="1478"/>
      <c r="H17654" s="1478"/>
    </row>
    <row r="17655" spans="1:8">
      <c r="A17655" s="1383"/>
      <c r="E17655" s="1478"/>
      <c r="H17655" s="1478"/>
    </row>
    <row r="17656" spans="1:8">
      <c r="A17656" s="1383"/>
      <c r="E17656" s="1478"/>
      <c r="H17656" s="1478"/>
    </row>
    <row r="17657" spans="1:8">
      <c r="A17657" s="1383"/>
      <c r="E17657" s="1478"/>
      <c r="H17657" s="1478"/>
    </row>
    <row r="17658" spans="1:8">
      <c r="A17658" s="1383"/>
      <c r="E17658" s="1478"/>
      <c r="H17658" s="1478"/>
    </row>
    <row r="17659" spans="1:8">
      <c r="A17659" s="1383"/>
      <c r="E17659" s="1478"/>
      <c r="H17659" s="1478"/>
    </row>
    <row r="17660" spans="1:8">
      <c r="A17660" s="1383"/>
      <c r="E17660" s="1478"/>
      <c r="H17660" s="1478"/>
    </row>
    <row r="17661" spans="1:8">
      <c r="A17661" s="1383"/>
      <c r="E17661" s="1478"/>
      <c r="H17661" s="1478"/>
    </row>
    <row r="17662" spans="1:8">
      <c r="A17662" s="1383"/>
      <c r="E17662" s="1478"/>
      <c r="H17662" s="1478"/>
    </row>
    <row r="17663" spans="1:8">
      <c r="A17663" s="1383"/>
      <c r="E17663" s="1478"/>
      <c r="H17663" s="1478"/>
    </row>
    <row r="17664" spans="1:8">
      <c r="A17664" s="1383"/>
      <c r="E17664" s="1478"/>
      <c r="H17664" s="1478"/>
    </row>
    <row r="17665" spans="1:8">
      <c r="A17665" s="1383"/>
      <c r="E17665" s="1478"/>
      <c r="H17665" s="1478"/>
    </row>
    <row r="17666" spans="1:8">
      <c r="A17666" s="1383"/>
      <c r="E17666" s="1478"/>
      <c r="H17666" s="1478"/>
    </row>
    <row r="17667" spans="1:8">
      <c r="A17667" s="1383"/>
      <c r="E17667" s="1478"/>
      <c r="H17667" s="1478"/>
    </row>
    <row r="17668" spans="1:8">
      <c r="A17668" s="1383"/>
      <c r="E17668" s="1478"/>
      <c r="H17668" s="1478"/>
    </row>
    <row r="17669" spans="1:8">
      <c r="A17669" s="1383"/>
      <c r="E17669" s="1478"/>
      <c r="H17669" s="1478"/>
    </row>
    <row r="17670" spans="1:8">
      <c r="A17670" s="1383"/>
      <c r="E17670" s="1478"/>
      <c r="H17670" s="1478"/>
    </row>
    <row r="17671" spans="1:8">
      <c r="A17671" s="1383"/>
      <c r="E17671" s="1478"/>
      <c r="H17671" s="1478"/>
    </row>
    <row r="17672" spans="1:8">
      <c r="A17672" s="1383"/>
      <c r="E17672" s="1478"/>
      <c r="H17672" s="1478"/>
    </row>
    <row r="17673" spans="1:8">
      <c r="A17673" s="1383"/>
      <c r="E17673" s="1478"/>
      <c r="H17673" s="1478"/>
    </row>
    <row r="17674" spans="1:8">
      <c r="A17674" s="1383"/>
      <c r="E17674" s="1478"/>
      <c r="H17674" s="1478"/>
    </row>
    <row r="17675" spans="1:8">
      <c r="A17675" s="1383"/>
      <c r="E17675" s="1478"/>
      <c r="H17675" s="1478"/>
    </row>
    <row r="17676" spans="1:8">
      <c r="A17676" s="1383"/>
      <c r="E17676" s="1478"/>
      <c r="H17676" s="1478"/>
    </row>
    <row r="17677" spans="1:8">
      <c r="A17677" s="1383"/>
      <c r="E17677" s="1478"/>
      <c r="H17677" s="1478"/>
    </row>
    <row r="17678" spans="1:8">
      <c r="A17678" s="1383"/>
      <c r="E17678" s="1478"/>
      <c r="H17678" s="1478"/>
    </row>
    <row r="17679" spans="1:8">
      <c r="A17679" s="1383"/>
      <c r="E17679" s="1478"/>
      <c r="H17679" s="1478"/>
    </row>
    <row r="17680" spans="1:8">
      <c r="A17680" s="1383"/>
      <c r="E17680" s="1478"/>
      <c r="H17680" s="1478"/>
    </row>
    <row r="17681" spans="1:8">
      <c r="A17681" s="1383"/>
      <c r="E17681" s="1478"/>
      <c r="H17681" s="1478"/>
    </row>
    <row r="17682" spans="1:8">
      <c r="A17682" s="1383"/>
      <c r="E17682" s="1478"/>
      <c r="H17682" s="1478"/>
    </row>
    <row r="17683" spans="1:8">
      <c r="A17683" s="1383"/>
      <c r="E17683" s="1478"/>
      <c r="H17683" s="1478"/>
    </row>
    <row r="17684" spans="1:8">
      <c r="A17684" s="1383"/>
      <c r="E17684" s="1478"/>
      <c r="H17684" s="1478"/>
    </row>
    <row r="17685" spans="1:8">
      <c r="A17685" s="1383"/>
      <c r="E17685" s="1478"/>
      <c r="H17685" s="1478"/>
    </row>
    <row r="17686" spans="1:8">
      <c r="A17686" s="1383"/>
      <c r="E17686" s="1478"/>
      <c r="H17686" s="1478"/>
    </row>
    <row r="17687" spans="1:8">
      <c r="A17687" s="1383"/>
      <c r="E17687" s="1478"/>
      <c r="H17687" s="1478"/>
    </row>
    <row r="17688" spans="1:8">
      <c r="A17688" s="1383"/>
      <c r="E17688" s="1478"/>
      <c r="H17688" s="1478"/>
    </row>
    <row r="17689" spans="1:8">
      <c r="A17689" s="1383"/>
      <c r="E17689" s="1478"/>
      <c r="H17689" s="1478"/>
    </row>
    <row r="17690" spans="1:8">
      <c r="A17690" s="1383"/>
      <c r="E17690" s="1478"/>
      <c r="H17690" s="1478"/>
    </row>
    <row r="17691" spans="1:8">
      <c r="A17691" s="1383"/>
      <c r="E17691" s="1478"/>
      <c r="H17691" s="1478"/>
    </row>
    <row r="17692" spans="1:8">
      <c r="A17692" s="1383"/>
      <c r="E17692" s="1478"/>
      <c r="H17692" s="1478"/>
    </row>
    <row r="17693" spans="1:8">
      <c r="A17693" s="1383"/>
      <c r="E17693" s="1478"/>
      <c r="H17693" s="1478"/>
    </row>
    <row r="17694" spans="1:8">
      <c r="A17694" s="1383"/>
      <c r="E17694" s="1478"/>
      <c r="H17694" s="1478"/>
    </row>
    <row r="17695" spans="1:8">
      <c r="A17695" s="1383"/>
      <c r="E17695" s="1478"/>
      <c r="H17695" s="1478"/>
    </row>
    <row r="17696" spans="1:8">
      <c r="A17696" s="1383"/>
      <c r="E17696" s="1478"/>
      <c r="H17696" s="1478"/>
    </row>
    <row r="17697" spans="1:8">
      <c r="A17697" s="1383"/>
      <c r="E17697" s="1478"/>
      <c r="H17697" s="1478"/>
    </row>
    <row r="17698" spans="1:8">
      <c r="A17698" s="1383"/>
      <c r="E17698" s="1478"/>
      <c r="H17698" s="1478"/>
    </row>
    <row r="17699" spans="1:8">
      <c r="A17699" s="1383"/>
      <c r="E17699" s="1478"/>
      <c r="H17699" s="1478"/>
    </row>
    <row r="17700" spans="1:8">
      <c r="A17700" s="1383"/>
      <c r="E17700" s="1478"/>
      <c r="H17700" s="1478"/>
    </row>
    <row r="17701" spans="1:8">
      <c r="A17701" s="1383"/>
      <c r="E17701" s="1478"/>
      <c r="H17701" s="1478"/>
    </row>
    <row r="17702" spans="1:8">
      <c r="A17702" s="1383"/>
      <c r="E17702" s="1478"/>
      <c r="H17702" s="1478"/>
    </row>
    <row r="17703" spans="1:8">
      <c r="A17703" s="1383"/>
      <c r="E17703" s="1478"/>
      <c r="H17703" s="1478"/>
    </row>
    <row r="17704" spans="1:8">
      <c r="A17704" s="1383"/>
      <c r="E17704" s="1478"/>
      <c r="H17704" s="1478"/>
    </row>
    <row r="17705" spans="1:8">
      <c r="A17705" s="1383"/>
      <c r="E17705" s="1478"/>
      <c r="H17705" s="1478"/>
    </row>
    <row r="17706" spans="1:8">
      <c r="A17706" s="1383"/>
      <c r="E17706" s="1478"/>
      <c r="H17706" s="1478"/>
    </row>
    <row r="17707" spans="1:8">
      <c r="A17707" s="1383"/>
      <c r="E17707" s="1478"/>
      <c r="H17707" s="1478"/>
    </row>
    <row r="17708" spans="1:8">
      <c r="A17708" s="1383"/>
      <c r="E17708" s="1478"/>
      <c r="H17708" s="1478"/>
    </row>
    <row r="17709" spans="1:8">
      <c r="A17709" s="1383"/>
      <c r="E17709" s="1478"/>
      <c r="H17709" s="1478"/>
    </row>
    <row r="17710" spans="1:8">
      <c r="A17710" s="1383"/>
      <c r="E17710" s="1478"/>
      <c r="H17710" s="1478"/>
    </row>
    <row r="17711" spans="1:8">
      <c r="A17711" s="1383"/>
      <c r="E17711" s="1478"/>
      <c r="H17711" s="1478"/>
    </row>
    <row r="17712" spans="1:8">
      <c r="A17712" s="1383"/>
      <c r="E17712" s="1478"/>
      <c r="H17712" s="1478"/>
    </row>
    <row r="17713" spans="1:8">
      <c r="A17713" s="1383"/>
      <c r="E17713" s="1478"/>
      <c r="H17713" s="1478"/>
    </row>
    <row r="17714" spans="1:8">
      <c r="A17714" s="1383"/>
      <c r="E17714" s="1478"/>
      <c r="H17714" s="1478"/>
    </row>
    <row r="17715" spans="1:8">
      <c r="A17715" s="1383"/>
      <c r="E17715" s="1478"/>
      <c r="H17715" s="1478"/>
    </row>
    <row r="17716" spans="1:8">
      <c r="A17716" s="1383"/>
      <c r="E17716" s="1478"/>
      <c r="H17716" s="1478"/>
    </row>
    <row r="17717" spans="1:8">
      <c r="A17717" s="1383"/>
      <c r="E17717" s="1478"/>
      <c r="H17717" s="1478"/>
    </row>
    <row r="17718" spans="1:8">
      <c r="A17718" s="1383"/>
      <c r="E17718" s="1478"/>
      <c r="H17718" s="1478"/>
    </row>
    <row r="17719" spans="1:8">
      <c r="A17719" s="1383"/>
      <c r="E17719" s="1478"/>
      <c r="H17719" s="1478"/>
    </row>
    <row r="17720" spans="1:8">
      <c r="A17720" s="1383"/>
      <c r="E17720" s="1478"/>
      <c r="H17720" s="1478"/>
    </row>
    <row r="17721" spans="1:8">
      <c r="A17721" s="1383"/>
      <c r="E17721" s="1478"/>
      <c r="H17721" s="1478"/>
    </row>
    <row r="17722" spans="1:8">
      <c r="A17722" s="1383"/>
      <c r="E17722" s="1478"/>
      <c r="H17722" s="1478"/>
    </row>
    <row r="17723" spans="1:8">
      <c r="A17723" s="1383"/>
      <c r="E17723" s="1478"/>
      <c r="H17723" s="1478"/>
    </row>
    <row r="17724" spans="1:8">
      <c r="A17724" s="1383"/>
      <c r="E17724" s="1478"/>
      <c r="H17724" s="1478"/>
    </row>
    <row r="17725" spans="1:8">
      <c r="A17725" s="1383"/>
      <c r="E17725" s="1478"/>
      <c r="H17725" s="1478"/>
    </row>
    <row r="17726" spans="1:8">
      <c r="A17726" s="1383"/>
      <c r="E17726" s="1478"/>
      <c r="H17726" s="1478"/>
    </row>
    <row r="17727" spans="1:8">
      <c r="A17727" s="1383"/>
      <c r="E17727" s="1478"/>
      <c r="H17727" s="1478"/>
    </row>
    <row r="17728" spans="1:8">
      <c r="A17728" s="1383"/>
      <c r="E17728" s="1478"/>
      <c r="H17728" s="1478"/>
    </row>
    <row r="17729" spans="1:8">
      <c r="A17729" s="1383"/>
      <c r="E17729" s="1478"/>
      <c r="H17729" s="1478"/>
    </row>
    <row r="17730" spans="1:8">
      <c r="A17730" s="1383"/>
      <c r="E17730" s="1478"/>
      <c r="H17730" s="1478"/>
    </row>
    <row r="17731" spans="1:8">
      <c r="A17731" s="1383"/>
      <c r="E17731" s="1478"/>
      <c r="H17731" s="1478"/>
    </row>
    <row r="17732" spans="1:8">
      <c r="A17732" s="1383"/>
      <c r="E17732" s="1478"/>
      <c r="H17732" s="1478"/>
    </row>
    <row r="17733" spans="1:8">
      <c r="A17733" s="1383"/>
      <c r="E17733" s="1478"/>
      <c r="H17733" s="1478"/>
    </row>
    <row r="17734" spans="1:8">
      <c r="A17734" s="1383"/>
      <c r="E17734" s="1478"/>
      <c r="H17734" s="1478"/>
    </row>
    <row r="17735" spans="1:8">
      <c r="A17735" s="1383"/>
      <c r="E17735" s="1478"/>
      <c r="H17735" s="1478"/>
    </row>
    <row r="17736" spans="1:8">
      <c r="A17736" s="1383"/>
      <c r="E17736" s="1478"/>
      <c r="H17736" s="1478"/>
    </row>
    <row r="17737" spans="1:8">
      <c r="A17737" s="1383"/>
      <c r="E17737" s="1478"/>
      <c r="H17737" s="1478"/>
    </row>
    <row r="17738" spans="1:8">
      <c r="A17738" s="1383"/>
      <c r="E17738" s="1478"/>
      <c r="H17738" s="1478"/>
    </row>
    <row r="17739" spans="1:8">
      <c r="A17739" s="1383"/>
      <c r="E17739" s="1478"/>
      <c r="H17739" s="1478"/>
    </row>
    <row r="17740" spans="1:8">
      <c r="A17740" s="1383"/>
      <c r="E17740" s="1478"/>
      <c r="H17740" s="1478"/>
    </row>
    <row r="17741" spans="1:8">
      <c r="A17741" s="1383"/>
      <c r="E17741" s="1478"/>
      <c r="H17741" s="1478"/>
    </row>
    <row r="17742" spans="1:8">
      <c r="A17742" s="1383"/>
      <c r="E17742" s="1478"/>
      <c r="H17742" s="1478"/>
    </row>
    <row r="17743" spans="1:8">
      <c r="A17743" s="1383"/>
      <c r="E17743" s="1478"/>
      <c r="H17743" s="1478"/>
    </row>
    <row r="17744" spans="1:8">
      <c r="A17744" s="1383"/>
      <c r="E17744" s="1478"/>
      <c r="H17744" s="1478"/>
    </row>
    <row r="17745" spans="1:8">
      <c r="A17745" s="1383"/>
      <c r="E17745" s="1478"/>
      <c r="H17745" s="1478"/>
    </row>
    <row r="17746" spans="1:8">
      <c r="A17746" s="1383"/>
      <c r="E17746" s="1478"/>
      <c r="H17746" s="1478"/>
    </row>
    <row r="17747" spans="1:8">
      <c r="A17747" s="1383"/>
      <c r="E17747" s="1478"/>
      <c r="H17747" s="1478"/>
    </row>
    <row r="17748" spans="1:8">
      <c r="A17748" s="1383"/>
      <c r="E17748" s="1478"/>
      <c r="H17748" s="1478"/>
    </row>
    <row r="17749" spans="1:8">
      <c r="A17749" s="1383"/>
      <c r="E17749" s="1478"/>
      <c r="H17749" s="1478"/>
    </row>
    <row r="17750" spans="1:8">
      <c r="A17750" s="1383"/>
      <c r="E17750" s="1478"/>
      <c r="H17750" s="1478"/>
    </row>
    <row r="17751" spans="1:8">
      <c r="A17751" s="1383"/>
      <c r="E17751" s="1478"/>
      <c r="H17751" s="1478"/>
    </row>
    <row r="17752" spans="1:8">
      <c r="A17752" s="1383"/>
      <c r="E17752" s="1478"/>
      <c r="H17752" s="1478"/>
    </row>
    <row r="17753" spans="1:8">
      <c r="A17753" s="1383"/>
      <c r="E17753" s="1478"/>
      <c r="H17753" s="1478"/>
    </row>
    <row r="17754" spans="1:8">
      <c r="A17754" s="1383"/>
      <c r="E17754" s="1478"/>
      <c r="H17754" s="1478"/>
    </row>
    <row r="17755" spans="1:8">
      <c r="A17755" s="1383"/>
      <c r="E17755" s="1478"/>
      <c r="H17755" s="1478"/>
    </row>
    <row r="17756" spans="1:8">
      <c r="A17756" s="1383"/>
      <c r="E17756" s="1478"/>
      <c r="H17756" s="1478"/>
    </row>
    <row r="17757" spans="1:8">
      <c r="A17757" s="1383"/>
      <c r="E17757" s="1478"/>
      <c r="H17757" s="1478"/>
    </row>
    <row r="17758" spans="1:8">
      <c r="A17758" s="1383"/>
      <c r="E17758" s="1478"/>
      <c r="H17758" s="1478"/>
    </row>
    <row r="17759" spans="1:8">
      <c r="A17759" s="1383"/>
      <c r="E17759" s="1478"/>
      <c r="H17759" s="1478"/>
    </row>
    <row r="17760" spans="1:8">
      <c r="A17760" s="1383"/>
      <c r="E17760" s="1478"/>
      <c r="H17760" s="1478"/>
    </row>
    <row r="17761" spans="1:8">
      <c r="A17761" s="1383"/>
      <c r="E17761" s="1478"/>
      <c r="H17761" s="1478"/>
    </row>
    <row r="17762" spans="1:8">
      <c r="A17762" s="1383"/>
      <c r="E17762" s="1478"/>
      <c r="H17762" s="1478"/>
    </row>
    <row r="17763" spans="1:8">
      <c r="A17763" s="1383"/>
      <c r="E17763" s="1478"/>
      <c r="H17763" s="1478"/>
    </row>
    <row r="17764" spans="1:8">
      <c r="A17764" s="1383"/>
      <c r="E17764" s="1478"/>
      <c r="H17764" s="1478"/>
    </row>
    <row r="17765" spans="1:8">
      <c r="A17765" s="1383"/>
      <c r="E17765" s="1478"/>
      <c r="H17765" s="1478"/>
    </row>
    <row r="17766" spans="1:8">
      <c r="A17766" s="1383"/>
      <c r="E17766" s="1478"/>
      <c r="H17766" s="1478"/>
    </row>
    <row r="17767" spans="1:8">
      <c r="A17767" s="1383"/>
      <c r="E17767" s="1478"/>
      <c r="H17767" s="1478"/>
    </row>
    <row r="17768" spans="1:8">
      <c r="A17768" s="1383"/>
      <c r="E17768" s="1478"/>
      <c r="H17768" s="1478"/>
    </row>
    <row r="17769" spans="1:8">
      <c r="A17769" s="1383"/>
      <c r="E17769" s="1478"/>
      <c r="H17769" s="1478"/>
    </row>
    <row r="17770" spans="1:8">
      <c r="A17770" s="1383"/>
      <c r="E17770" s="1478"/>
      <c r="H17770" s="1478"/>
    </row>
    <row r="17771" spans="1:8">
      <c r="A17771" s="1383"/>
      <c r="E17771" s="1478"/>
      <c r="H17771" s="1478"/>
    </row>
    <row r="17772" spans="1:8">
      <c r="A17772" s="1383"/>
      <c r="E17772" s="1478"/>
      <c r="H17772" s="1478"/>
    </row>
    <row r="17773" spans="1:8">
      <c r="A17773" s="1383"/>
      <c r="E17773" s="1478"/>
      <c r="H17773" s="1478"/>
    </row>
    <row r="17774" spans="1:8">
      <c r="A17774" s="1383"/>
      <c r="E17774" s="1478"/>
      <c r="H17774" s="1478"/>
    </row>
    <row r="17775" spans="1:8">
      <c r="A17775" s="1383"/>
      <c r="E17775" s="1478"/>
      <c r="H17775" s="1478"/>
    </row>
    <row r="17776" spans="1:8">
      <c r="A17776" s="1383"/>
      <c r="E17776" s="1478"/>
      <c r="H17776" s="1478"/>
    </row>
    <row r="17777" spans="1:8">
      <c r="A17777" s="1383"/>
      <c r="E17777" s="1478"/>
      <c r="H17777" s="1478"/>
    </row>
    <row r="17778" spans="1:8">
      <c r="A17778" s="1383"/>
      <c r="E17778" s="1478"/>
      <c r="H17778" s="1478"/>
    </row>
    <row r="17779" spans="1:8">
      <c r="A17779" s="1383"/>
      <c r="E17779" s="1478"/>
      <c r="H17779" s="1478"/>
    </row>
    <row r="17780" spans="1:8">
      <c r="A17780" s="1383"/>
      <c r="E17780" s="1478"/>
      <c r="H17780" s="1478"/>
    </row>
    <row r="17781" spans="1:8">
      <c r="A17781" s="1383"/>
      <c r="E17781" s="1478"/>
      <c r="H17781" s="1478"/>
    </row>
    <row r="17782" spans="1:8">
      <c r="A17782" s="1383"/>
      <c r="E17782" s="1478"/>
      <c r="H17782" s="1478"/>
    </row>
    <row r="17783" spans="1:8">
      <c r="A17783" s="1383"/>
      <c r="E17783" s="1478"/>
      <c r="H17783" s="1478"/>
    </row>
    <row r="17784" spans="1:8">
      <c r="A17784" s="1383"/>
      <c r="E17784" s="1478"/>
      <c r="H17784" s="1478"/>
    </row>
    <row r="17785" spans="1:8">
      <c r="A17785" s="1383"/>
      <c r="E17785" s="1478"/>
      <c r="H17785" s="1478"/>
    </row>
    <row r="17786" spans="1:8">
      <c r="A17786" s="1383"/>
      <c r="E17786" s="1478"/>
      <c r="H17786" s="1478"/>
    </row>
    <row r="17787" spans="1:8">
      <c r="A17787" s="1383"/>
      <c r="E17787" s="1478"/>
      <c r="H17787" s="1478"/>
    </row>
    <row r="17788" spans="1:8">
      <c r="A17788" s="1383"/>
      <c r="E17788" s="1478"/>
      <c r="H17788" s="1478"/>
    </row>
    <row r="17789" spans="1:8">
      <c r="A17789" s="1383"/>
      <c r="E17789" s="1478"/>
      <c r="H17789" s="1478"/>
    </row>
    <row r="17790" spans="1:8">
      <c r="A17790" s="1383"/>
      <c r="E17790" s="1478"/>
      <c r="H17790" s="1478"/>
    </row>
    <row r="17791" spans="1:8">
      <c r="A17791" s="1383"/>
      <c r="E17791" s="1478"/>
      <c r="H17791" s="1478"/>
    </row>
    <row r="17792" spans="1:8">
      <c r="A17792" s="1383"/>
      <c r="E17792" s="1478"/>
      <c r="H17792" s="1478"/>
    </row>
    <row r="17793" spans="1:8">
      <c r="A17793" s="1383"/>
      <c r="E17793" s="1478"/>
      <c r="H17793" s="1478"/>
    </row>
    <row r="17794" spans="1:8">
      <c r="A17794" s="1383"/>
      <c r="E17794" s="1478"/>
      <c r="H17794" s="1478"/>
    </row>
    <row r="17795" spans="1:8">
      <c r="A17795" s="1383"/>
      <c r="E17795" s="1478"/>
      <c r="H17795" s="1478"/>
    </row>
    <row r="17796" spans="1:8">
      <c r="A17796" s="1383"/>
      <c r="E17796" s="1478"/>
      <c r="H17796" s="1478"/>
    </row>
    <row r="17797" spans="1:8">
      <c r="A17797" s="1383"/>
      <c r="E17797" s="1478"/>
      <c r="H17797" s="1478"/>
    </row>
    <row r="17798" spans="1:8">
      <c r="A17798" s="1383"/>
      <c r="E17798" s="1478"/>
      <c r="H17798" s="1478"/>
    </row>
    <row r="17799" spans="1:8">
      <c r="A17799" s="1383"/>
      <c r="E17799" s="1478"/>
      <c r="H17799" s="1478"/>
    </row>
    <row r="17800" spans="1:8">
      <c r="A17800" s="1383"/>
      <c r="E17800" s="1478"/>
      <c r="H17800" s="1478"/>
    </row>
    <row r="17801" spans="1:8">
      <c r="A17801" s="1383"/>
      <c r="E17801" s="1478"/>
      <c r="H17801" s="1478"/>
    </row>
    <row r="17802" spans="1:8">
      <c r="A17802" s="1383"/>
      <c r="E17802" s="1478"/>
      <c r="H17802" s="1478"/>
    </row>
    <row r="17803" spans="1:8">
      <c r="A17803" s="1383"/>
      <c r="E17803" s="1478"/>
      <c r="H17803" s="1478"/>
    </row>
    <row r="17804" spans="1:8">
      <c r="A17804" s="1383"/>
      <c r="E17804" s="1478"/>
      <c r="H17804" s="1478"/>
    </row>
    <row r="17805" spans="1:8">
      <c r="A17805" s="1383"/>
      <c r="E17805" s="1478"/>
      <c r="H17805" s="1478"/>
    </row>
    <row r="17806" spans="1:8">
      <c r="A17806" s="1383"/>
      <c r="E17806" s="1478"/>
      <c r="H17806" s="1478"/>
    </row>
    <row r="17807" spans="1:8">
      <c r="A17807" s="1383"/>
      <c r="E17807" s="1478"/>
      <c r="H17807" s="1478"/>
    </row>
    <row r="17808" spans="1:8">
      <c r="A17808" s="1383"/>
      <c r="E17808" s="1478"/>
      <c r="H17808" s="1478"/>
    </row>
    <row r="17809" spans="1:8">
      <c r="A17809" s="1383"/>
      <c r="E17809" s="1478"/>
      <c r="H17809" s="1478"/>
    </row>
    <row r="17810" spans="1:8">
      <c r="A17810" s="1383"/>
      <c r="E17810" s="1478"/>
      <c r="H17810" s="1478"/>
    </row>
    <row r="17811" spans="1:8">
      <c r="A17811" s="1383"/>
      <c r="E17811" s="1478"/>
      <c r="H17811" s="1478"/>
    </row>
    <row r="17812" spans="1:8">
      <c r="A17812" s="1383"/>
      <c r="E17812" s="1478"/>
      <c r="H17812" s="1478"/>
    </row>
    <row r="17813" spans="1:8">
      <c r="A17813" s="1383"/>
      <c r="E17813" s="1478"/>
      <c r="H17813" s="1478"/>
    </row>
    <row r="17814" spans="1:8">
      <c r="A17814" s="1383"/>
      <c r="E17814" s="1478"/>
      <c r="H17814" s="1478"/>
    </row>
    <row r="17815" spans="1:8">
      <c r="A17815" s="1383"/>
      <c r="E17815" s="1478"/>
      <c r="H17815" s="1478"/>
    </row>
    <row r="17816" spans="1:8">
      <c r="A17816" s="1383"/>
      <c r="E17816" s="1478"/>
      <c r="H17816" s="1478"/>
    </row>
    <row r="17817" spans="1:8">
      <c r="A17817" s="1383"/>
      <c r="E17817" s="1478"/>
      <c r="H17817" s="1478"/>
    </row>
    <row r="17818" spans="1:8">
      <c r="A17818" s="1383"/>
      <c r="E17818" s="1478"/>
      <c r="H17818" s="1478"/>
    </row>
    <row r="17819" spans="1:8">
      <c r="A17819" s="1383"/>
      <c r="E17819" s="1478"/>
      <c r="H17819" s="1478"/>
    </row>
    <row r="17820" spans="1:8">
      <c r="A17820" s="1383"/>
      <c r="E17820" s="1478"/>
      <c r="H17820" s="1478"/>
    </row>
    <row r="17821" spans="1:8">
      <c r="A17821" s="1383"/>
      <c r="E17821" s="1478"/>
      <c r="H17821" s="1478"/>
    </row>
    <row r="17822" spans="1:8">
      <c r="A17822" s="1383"/>
      <c r="E17822" s="1478"/>
      <c r="H17822" s="1478"/>
    </row>
    <row r="17823" spans="1:8">
      <c r="A17823" s="1383"/>
      <c r="E17823" s="1478"/>
      <c r="H17823" s="1478"/>
    </row>
    <row r="17824" spans="1:8">
      <c r="A17824" s="1383"/>
      <c r="E17824" s="1478"/>
      <c r="H17824" s="1478"/>
    </row>
    <row r="17825" spans="1:8">
      <c r="A17825" s="1383"/>
      <c r="E17825" s="1478"/>
      <c r="H17825" s="1478"/>
    </row>
    <row r="17826" spans="1:8">
      <c r="A17826" s="1383"/>
      <c r="E17826" s="1478"/>
      <c r="H17826" s="1478"/>
    </row>
    <row r="17827" spans="1:8">
      <c r="A17827" s="1383"/>
      <c r="E17827" s="1478"/>
      <c r="H17827" s="1478"/>
    </row>
    <row r="17828" spans="1:8">
      <c r="A17828" s="1383"/>
      <c r="E17828" s="1478"/>
      <c r="H17828" s="1478"/>
    </row>
    <row r="17829" spans="1:8">
      <c r="A17829" s="1383"/>
      <c r="E17829" s="1478"/>
      <c r="H17829" s="1478"/>
    </row>
    <row r="17830" spans="1:8">
      <c r="A17830" s="1383"/>
      <c r="E17830" s="1478"/>
      <c r="H17830" s="1478"/>
    </row>
    <row r="17831" spans="1:8">
      <c r="A17831" s="1383"/>
      <c r="E17831" s="1478"/>
      <c r="H17831" s="1478"/>
    </row>
    <row r="17832" spans="1:8">
      <c r="A17832" s="1383"/>
      <c r="E17832" s="1478"/>
      <c r="H17832" s="1478"/>
    </row>
    <row r="17833" spans="1:8">
      <c r="A17833" s="1383"/>
      <c r="E17833" s="1478"/>
      <c r="H17833" s="1478"/>
    </row>
    <row r="17834" spans="1:8">
      <c r="A17834" s="1383"/>
      <c r="E17834" s="1478"/>
      <c r="H17834" s="1478"/>
    </row>
    <row r="17835" spans="1:8">
      <c r="A17835" s="1383"/>
      <c r="E17835" s="1478"/>
      <c r="H17835" s="1478"/>
    </row>
    <row r="17836" spans="1:8">
      <c r="A17836" s="1383"/>
      <c r="E17836" s="1478"/>
      <c r="H17836" s="1478"/>
    </row>
    <row r="17837" spans="1:8">
      <c r="A17837" s="1383"/>
      <c r="E17837" s="1478"/>
      <c r="H17837" s="1478"/>
    </row>
    <row r="17838" spans="1:8">
      <c r="A17838" s="1383"/>
      <c r="E17838" s="1478"/>
      <c r="H17838" s="1478"/>
    </row>
    <row r="17839" spans="1:8">
      <c r="A17839" s="1383"/>
      <c r="E17839" s="1478"/>
      <c r="H17839" s="1478"/>
    </row>
    <row r="17840" spans="1:8">
      <c r="A17840" s="1383"/>
      <c r="E17840" s="1478"/>
      <c r="H17840" s="1478"/>
    </row>
    <row r="17841" spans="1:8">
      <c r="A17841" s="1383"/>
      <c r="E17841" s="1478"/>
      <c r="H17841" s="1478"/>
    </row>
    <row r="17842" spans="1:8">
      <c r="A17842" s="1383"/>
      <c r="E17842" s="1478"/>
      <c r="H17842" s="1478"/>
    </row>
    <row r="17843" spans="1:8">
      <c r="A17843" s="1383"/>
      <c r="E17843" s="1478"/>
      <c r="H17843" s="1478"/>
    </row>
    <row r="17844" spans="1:8">
      <c r="A17844" s="1383"/>
      <c r="E17844" s="1478"/>
      <c r="H17844" s="1478"/>
    </row>
    <row r="17845" spans="1:8">
      <c r="A17845" s="1383"/>
      <c r="E17845" s="1478"/>
      <c r="H17845" s="1478"/>
    </row>
    <row r="17846" spans="1:8">
      <c r="A17846" s="1383"/>
      <c r="E17846" s="1478"/>
      <c r="H17846" s="1478"/>
    </row>
    <row r="17847" spans="1:8">
      <c r="A17847" s="1383"/>
      <c r="E17847" s="1478"/>
      <c r="H17847" s="1478"/>
    </row>
    <row r="17848" spans="1:8">
      <c r="A17848" s="1383"/>
      <c r="E17848" s="1478"/>
      <c r="H17848" s="1478"/>
    </row>
    <row r="17849" spans="1:8">
      <c r="A17849" s="1383"/>
      <c r="E17849" s="1478"/>
      <c r="H17849" s="1478"/>
    </row>
    <row r="17850" spans="1:8">
      <c r="A17850" s="1383"/>
      <c r="E17850" s="1478"/>
      <c r="H17850" s="1478"/>
    </row>
    <row r="17851" spans="1:8">
      <c r="A17851" s="1383"/>
      <c r="E17851" s="1478"/>
      <c r="H17851" s="1478"/>
    </row>
    <row r="17852" spans="1:8">
      <c r="A17852" s="1383"/>
      <c r="E17852" s="1478"/>
      <c r="H17852" s="1478"/>
    </row>
    <row r="17853" spans="1:8">
      <c r="A17853" s="1383"/>
      <c r="E17853" s="1478"/>
      <c r="H17853" s="1478"/>
    </row>
    <row r="17854" spans="1:8">
      <c r="A17854" s="1383"/>
      <c r="E17854" s="1478"/>
      <c r="H17854" s="1478"/>
    </row>
    <row r="17855" spans="1:8">
      <c r="A17855" s="1383"/>
      <c r="E17855" s="1478"/>
      <c r="H17855" s="1478"/>
    </row>
    <row r="17856" spans="1:8">
      <c r="A17856" s="1383"/>
      <c r="E17856" s="1478"/>
      <c r="H17856" s="1478"/>
    </row>
    <row r="17857" spans="1:8">
      <c r="A17857" s="1383"/>
      <c r="E17857" s="1478"/>
      <c r="H17857" s="1478"/>
    </row>
    <row r="17858" spans="1:8">
      <c r="A17858" s="1383"/>
      <c r="E17858" s="1478"/>
      <c r="H17858" s="1478"/>
    </row>
    <row r="17859" spans="1:8">
      <c r="A17859" s="1383"/>
      <c r="E17859" s="1478"/>
      <c r="H17859" s="1478"/>
    </row>
    <row r="17860" spans="1:8">
      <c r="A17860" s="1383"/>
      <c r="E17860" s="1478"/>
      <c r="H17860" s="1478"/>
    </row>
    <row r="17861" spans="1:8">
      <c r="A17861" s="1383"/>
      <c r="E17861" s="1478"/>
      <c r="H17861" s="1478"/>
    </row>
    <row r="17862" spans="1:8">
      <c r="A17862" s="1383"/>
      <c r="E17862" s="1478"/>
      <c r="H17862" s="1478"/>
    </row>
    <row r="17863" spans="1:8">
      <c r="A17863" s="1383"/>
      <c r="E17863" s="1478"/>
      <c r="H17863" s="1478"/>
    </row>
    <row r="17864" spans="1:8">
      <c r="A17864" s="1383"/>
      <c r="E17864" s="1478"/>
      <c r="H17864" s="1478"/>
    </row>
    <row r="17865" spans="1:8">
      <c r="A17865" s="1383"/>
      <c r="E17865" s="1478"/>
      <c r="H17865" s="1478"/>
    </row>
    <row r="17866" spans="1:8">
      <c r="A17866" s="1383"/>
      <c r="E17866" s="1478"/>
      <c r="H17866" s="1478"/>
    </row>
    <row r="17867" spans="1:8">
      <c r="A17867" s="1383"/>
      <c r="E17867" s="1478"/>
      <c r="H17867" s="1478"/>
    </row>
    <row r="17868" spans="1:8">
      <c r="A17868" s="1383"/>
      <c r="E17868" s="1478"/>
      <c r="H17868" s="1478"/>
    </row>
    <row r="17869" spans="1:8">
      <c r="A17869" s="1383"/>
      <c r="E17869" s="1478"/>
      <c r="H17869" s="1478"/>
    </row>
    <row r="17870" spans="1:8">
      <c r="A17870" s="1383"/>
      <c r="E17870" s="1478"/>
      <c r="H17870" s="1478"/>
    </row>
    <row r="17871" spans="1:8">
      <c r="A17871" s="1383"/>
      <c r="E17871" s="1478"/>
      <c r="H17871" s="1478"/>
    </row>
    <row r="17872" spans="1:8">
      <c r="A17872" s="1383"/>
      <c r="E17872" s="1478"/>
      <c r="H17872" s="1478"/>
    </row>
    <row r="17873" spans="1:8">
      <c r="A17873" s="1383"/>
      <c r="E17873" s="1478"/>
      <c r="H17873" s="1478"/>
    </row>
    <row r="17874" spans="1:8">
      <c r="A17874" s="1383"/>
      <c r="E17874" s="1478"/>
      <c r="H17874" s="1478"/>
    </row>
    <row r="17875" spans="1:8">
      <c r="A17875" s="1383"/>
      <c r="E17875" s="1478"/>
      <c r="H17875" s="1478"/>
    </row>
    <row r="17876" spans="1:8">
      <c r="A17876" s="1383"/>
      <c r="E17876" s="1478"/>
      <c r="H17876" s="1478"/>
    </row>
    <row r="17877" spans="1:8">
      <c r="A17877" s="1383"/>
      <c r="E17877" s="1478"/>
      <c r="H17877" s="1478"/>
    </row>
    <row r="17878" spans="1:8">
      <c r="A17878" s="1383"/>
      <c r="E17878" s="1478"/>
      <c r="H17878" s="1478"/>
    </row>
    <row r="17879" spans="1:8">
      <c r="A17879" s="1383"/>
      <c r="E17879" s="1478"/>
      <c r="H17879" s="1478"/>
    </row>
    <row r="17880" spans="1:8">
      <c r="A17880" s="1383"/>
      <c r="E17880" s="1478"/>
      <c r="H17880" s="1478"/>
    </row>
    <row r="17881" spans="1:8">
      <c r="A17881" s="1383"/>
      <c r="E17881" s="1478"/>
      <c r="H17881" s="1478"/>
    </row>
    <row r="17882" spans="1:8">
      <c r="A17882" s="1383"/>
      <c r="E17882" s="1478"/>
      <c r="H17882" s="1478"/>
    </row>
    <row r="17883" spans="1:8">
      <c r="A17883" s="1383"/>
      <c r="E17883" s="1478"/>
      <c r="H17883" s="1478"/>
    </row>
    <row r="17884" spans="1:8">
      <c r="A17884" s="1383"/>
      <c r="E17884" s="1478"/>
      <c r="H17884" s="1478"/>
    </row>
    <row r="17885" spans="1:8">
      <c r="A17885" s="1383"/>
      <c r="E17885" s="1478"/>
      <c r="H17885" s="1478"/>
    </row>
    <row r="17886" spans="1:8">
      <c r="A17886" s="1383"/>
      <c r="E17886" s="1478"/>
      <c r="H17886" s="1478"/>
    </row>
    <row r="17887" spans="1:8">
      <c r="A17887" s="1383"/>
      <c r="E17887" s="1478"/>
      <c r="H17887" s="1478"/>
    </row>
    <row r="17888" spans="1:8">
      <c r="A17888" s="1383"/>
      <c r="E17888" s="1478"/>
      <c r="H17888" s="1478"/>
    </row>
    <row r="17889" spans="1:8">
      <c r="A17889" s="1383"/>
      <c r="E17889" s="1478"/>
      <c r="H17889" s="1478"/>
    </row>
    <row r="17890" spans="1:8">
      <c r="A17890" s="1383"/>
      <c r="E17890" s="1478"/>
      <c r="H17890" s="1478"/>
    </row>
    <row r="17891" spans="1:8">
      <c r="A17891" s="1383"/>
      <c r="E17891" s="1478"/>
      <c r="H17891" s="1478"/>
    </row>
    <row r="17892" spans="1:8">
      <c r="A17892" s="1383"/>
      <c r="E17892" s="1478"/>
      <c r="H17892" s="1478"/>
    </row>
    <row r="17893" spans="1:8">
      <c r="A17893" s="1383"/>
      <c r="E17893" s="1478"/>
      <c r="H17893" s="1478"/>
    </row>
    <row r="17894" spans="1:8">
      <c r="A17894" s="1383"/>
      <c r="E17894" s="1478"/>
      <c r="H17894" s="1478"/>
    </row>
    <row r="17895" spans="1:8">
      <c r="A17895" s="1383"/>
      <c r="E17895" s="1478"/>
      <c r="H17895" s="1478"/>
    </row>
    <row r="17896" spans="1:8">
      <c r="A17896" s="1383"/>
      <c r="E17896" s="1478"/>
      <c r="H17896" s="1478"/>
    </row>
    <row r="17897" spans="1:8">
      <c r="A17897" s="1383"/>
      <c r="E17897" s="1478"/>
      <c r="H17897" s="1478"/>
    </row>
    <row r="17898" spans="1:8">
      <c r="A17898" s="1383"/>
      <c r="E17898" s="1478"/>
      <c r="H17898" s="1478"/>
    </row>
    <row r="17899" spans="1:8">
      <c r="A17899" s="1383"/>
      <c r="E17899" s="1478"/>
      <c r="H17899" s="1478"/>
    </row>
    <row r="17900" spans="1:8">
      <c r="A17900" s="1383"/>
      <c r="E17900" s="1478"/>
      <c r="H17900" s="1478"/>
    </row>
    <row r="17901" spans="1:8">
      <c r="A17901" s="1383"/>
      <c r="E17901" s="1478"/>
      <c r="H17901" s="1478"/>
    </row>
    <row r="17902" spans="1:8">
      <c r="A17902" s="1383"/>
      <c r="E17902" s="1478"/>
      <c r="H17902" s="1478"/>
    </row>
    <row r="17903" spans="1:8">
      <c r="A17903" s="1383"/>
      <c r="E17903" s="1478"/>
      <c r="H17903" s="1478"/>
    </row>
    <row r="17904" spans="1:8">
      <c r="A17904" s="1383"/>
      <c r="E17904" s="1478"/>
      <c r="H17904" s="1478"/>
    </row>
    <row r="17905" spans="1:8">
      <c r="A17905" s="1383"/>
      <c r="E17905" s="1478"/>
      <c r="H17905" s="1478"/>
    </row>
    <row r="17906" spans="1:8">
      <c r="A17906" s="1383"/>
      <c r="E17906" s="1478"/>
      <c r="H17906" s="1478"/>
    </row>
    <row r="17907" spans="1:8">
      <c r="A17907" s="1383"/>
      <c r="E17907" s="1478"/>
      <c r="H17907" s="1478"/>
    </row>
    <row r="17908" spans="1:8">
      <c r="A17908" s="1383"/>
      <c r="E17908" s="1478"/>
      <c r="H17908" s="1478"/>
    </row>
    <row r="17909" spans="1:8">
      <c r="A17909" s="1383"/>
      <c r="E17909" s="1478"/>
      <c r="H17909" s="1478"/>
    </row>
    <row r="17910" spans="1:8">
      <c r="A17910" s="1383"/>
      <c r="E17910" s="1478"/>
      <c r="H17910" s="1478"/>
    </row>
    <row r="17911" spans="1:8">
      <c r="A17911" s="1383"/>
      <c r="E17911" s="1478"/>
      <c r="H17911" s="1478"/>
    </row>
    <row r="17912" spans="1:8">
      <c r="A17912" s="1383"/>
      <c r="E17912" s="1478"/>
      <c r="H17912" s="1478"/>
    </row>
    <row r="17913" spans="1:8">
      <c r="A17913" s="1383"/>
      <c r="E17913" s="1478"/>
      <c r="H17913" s="1478"/>
    </row>
    <row r="17914" spans="1:8">
      <c r="A17914" s="1383"/>
      <c r="E17914" s="1478"/>
      <c r="H17914" s="1478"/>
    </row>
    <row r="17915" spans="1:8">
      <c r="A17915" s="1383"/>
      <c r="E17915" s="1478"/>
      <c r="H17915" s="1478"/>
    </row>
    <row r="17916" spans="1:8">
      <c r="A17916" s="1383"/>
      <c r="E17916" s="1478"/>
      <c r="H17916" s="1478"/>
    </row>
    <row r="17917" spans="1:8">
      <c r="A17917" s="1383"/>
      <c r="E17917" s="1478"/>
      <c r="H17917" s="1478"/>
    </row>
    <row r="17918" spans="1:8">
      <c r="A17918" s="1383"/>
      <c r="E17918" s="1478"/>
      <c r="H17918" s="1478"/>
    </row>
    <row r="17919" spans="1:8">
      <c r="A17919" s="1383"/>
      <c r="E17919" s="1478"/>
      <c r="H17919" s="1478"/>
    </row>
    <row r="17920" spans="1:8">
      <c r="A17920" s="1383"/>
      <c r="E17920" s="1478"/>
      <c r="H17920" s="1478"/>
    </row>
    <row r="17921" spans="1:8">
      <c r="A17921" s="1383"/>
      <c r="E17921" s="1478"/>
      <c r="H17921" s="1478"/>
    </row>
    <row r="17922" spans="1:8">
      <c r="A17922" s="1383"/>
      <c r="E17922" s="1478"/>
      <c r="H17922" s="1478"/>
    </row>
    <row r="17923" spans="1:8">
      <c r="A17923" s="1383"/>
      <c r="E17923" s="1478"/>
      <c r="H17923" s="1478"/>
    </row>
    <row r="17924" spans="1:8">
      <c r="A17924" s="1383"/>
      <c r="E17924" s="1478"/>
      <c r="H17924" s="1478"/>
    </row>
    <row r="17925" spans="1:8">
      <c r="A17925" s="1383"/>
      <c r="E17925" s="1478"/>
      <c r="H17925" s="1478"/>
    </row>
    <row r="17926" spans="1:8">
      <c r="A17926" s="1383"/>
      <c r="E17926" s="1478"/>
      <c r="H17926" s="1478"/>
    </row>
    <row r="17927" spans="1:8">
      <c r="A17927" s="1383"/>
      <c r="E17927" s="1478"/>
      <c r="H17927" s="1478"/>
    </row>
    <row r="17928" spans="1:8">
      <c r="A17928" s="1383"/>
      <c r="E17928" s="1478"/>
      <c r="H17928" s="1478"/>
    </row>
    <row r="17929" spans="1:8">
      <c r="A17929" s="1383"/>
      <c r="E17929" s="1478"/>
      <c r="H17929" s="1478"/>
    </row>
    <row r="17930" spans="1:8">
      <c r="A17930" s="1383"/>
      <c r="E17930" s="1478"/>
      <c r="H17930" s="1478"/>
    </row>
    <row r="17931" spans="1:8">
      <c r="A17931" s="1383"/>
      <c r="E17931" s="1478"/>
      <c r="H17931" s="1478"/>
    </row>
    <row r="17932" spans="1:8">
      <c r="A17932" s="1383"/>
      <c r="E17932" s="1478"/>
      <c r="H17932" s="1478"/>
    </row>
    <row r="17933" spans="1:8">
      <c r="A17933" s="1383"/>
      <c r="E17933" s="1478"/>
      <c r="H17933" s="1478"/>
    </row>
    <row r="17934" spans="1:8">
      <c r="A17934" s="1383"/>
      <c r="E17934" s="1478"/>
      <c r="H17934" s="1478"/>
    </row>
    <row r="17935" spans="1:8">
      <c r="A17935" s="1383"/>
      <c r="E17935" s="1478"/>
      <c r="H17935" s="1478"/>
    </row>
    <row r="17936" spans="1:8">
      <c r="A17936" s="1383"/>
      <c r="E17936" s="1478"/>
      <c r="H17936" s="1478"/>
    </row>
    <row r="17937" spans="1:8">
      <c r="A17937" s="1383"/>
      <c r="E17937" s="1478"/>
      <c r="H17937" s="1478"/>
    </row>
    <row r="17938" spans="1:8">
      <c r="A17938" s="1383"/>
      <c r="E17938" s="1478"/>
      <c r="H17938" s="1478"/>
    </row>
    <row r="17939" spans="1:8">
      <c r="A17939" s="1383"/>
      <c r="E17939" s="1478"/>
      <c r="H17939" s="1478"/>
    </row>
    <row r="17940" spans="1:8">
      <c r="A17940" s="1383"/>
      <c r="E17940" s="1478"/>
      <c r="H17940" s="1478"/>
    </row>
    <row r="17941" spans="1:8">
      <c r="A17941" s="1383"/>
      <c r="E17941" s="1478"/>
      <c r="H17941" s="1478"/>
    </row>
    <row r="17942" spans="1:8">
      <c r="A17942" s="1383"/>
      <c r="E17942" s="1478"/>
      <c r="H17942" s="1478"/>
    </row>
    <row r="17943" spans="1:8">
      <c r="A17943" s="1383"/>
      <c r="E17943" s="1478"/>
      <c r="H17943" s="1478"/>
    </row>
    <row r="17944" spans="1:8">
      <c r="A17944" s="1383"/>
      <c r="E17944" s="1478"/>
      <c r="H17944" s="1478"/>
    </row>
    <row r="17945" spans="1:8">
      <c r="A17945" s="1383"/>
      <c r="E17945" s="1478"/>
      <c r="H17945" s="1478"/>
    </row>
    <row r="17946" spans="1:8">
      <c r="A17946" s="1383"/>
      <c r="E17946" s="1478"/>
      <c r="H17946" s="1478"/>
    </row>
    <row r="17947" spans="1:8">
      <c r="A17947" s="1383"/>
      <c r="E17947" s="1478"/>
      <c r="H17947" s="1478"/>
    </row>
    <row r="17948" spans="1:8">
      <c r="A17948" s="1383"/>
      <c r="E17948" s="1478"/>
      <c r="H17948" s="1478"/>
    </row>
    <row r="17949" spans="1:8">
      <c r="A17949" s="1383"/>
      <c r="E17949" s="1478"/>
      <c r="H17949" s="1478"/>
    </row>
    <row r="17950" spans="1:8">
      <c r="A17950" s="1383"/>
      <c r="E17950" s="1478"/>
      <c r="H17950" s="1478"/>
    </row>
    <row r="17951" spans="1:8">
      <c r="A17951" s="1383"/>
      <c r="E17951" s="1478"/>
      <c r="H17951" s="1478"/>
    </row>
    <row r="17952" spans="1:8">
      <c r="A17952" s="1383"/>
      <c r="E17952" s="1478"/>
      <c r="H17952" s="1478"/>
    </row>
    <row r="17953" spans="1:8">
      <c r="A17953" s="1383"/>
      <c r="E17953" s="1478"/>
      <c r="H17953" s="1478"/>
    </row>
    <row r="17954" spans="1:8">
      <c r="A17954" s="1383"/>
      <c r="E17954" s="1478"/>
      <c r="H17954" s="1478"/>
    </row>
    <row r="17955" spans="1:8">
      <c r="A17955" s="1383"/>
      <c r="E17955" s="1478"/>
      <c r="H17955" s="1478"/>
    </row>
    <row r="17956" spans="1:8">
      <c r="A17956" s="1383"/>
      <c r="E17956" s="1478"/>
      <c r="H17956" s="1478"/>
    </row>
    <row r="17957" spans="1:8">
      <c r="A17957" s="1383"/>
      <c r="E17957" s="1478"/>
      <c r="H17957" s="1478"/>
    </row>
    <row r="17958" spans="1:8">
      <c r="A17958" s="1383"/>
      <c r="E17958" s="1478"/>
      <c r="H17958" s="1478"/>
    </row>
    <row r="17959" spans="1:8">
      <c r="A17959" s="1383"/>
      <c r="E17959" s="1478"/>
      <c r="H17959" s="1478"/>
    </row>
    <row r="17960" spans="1:8">
      <c r="A17960" s="1383"/>
      <c r="E17960" s="1478"/>
      <c r="H17960" s="1478"/>
    </row>
    <row r="17961" spans="1:8">
      <c r="A17961" s="1383"/>
      <c r="E17961" s="1478"/>
      <c r="H17961" s="1478"/>
    </row>
    <row r="17962" spans="1:8">
      <c r="A17962" s="1383"/>
      <c r="E17962" s="1478"/>
      <c r="H17962" s="1478"/>
    </row>
    <row r="17963" spans="1:8">
      <c r="A17963" s="1383"/>
      <c r="E17963" s="1478"/>
      <c r="H17963" s="1478"/>
    </row>
    <row r="17964" spans="1:8">
      <c r="A17964" s="1383"/>
      <c r="E17964" s="1478"/>
      <c r="H17964" s="1478"/>
    </row>
    <row r="17965" spans="1:8">
      <c r="A17965" s="1383"/>
      <c r="E17965" s="1478"/>
      <c r="H17965" s="1478"/>
    </row>
    <row r="17966" spans="1:8">
      <c r="A17966" s="1383"/>
      <c r="E17966" s="1478"/>
      <c r="H17966" s="1478"/>
    </row>
    <row r="17967" spans="1:8">
      <c r="A17967" s="1383"/>
      <c r="E17967" s="1478"/>
      <c r="H17967" s="1478"/>
    </row>
    <row r="17968" spans="1:8">
      <c r="A17968" s="1383"/>
      <c r="E17968" s="1478"/>
      <c r="H17968" s="1478"/>
    </row>
    <row r="17969" spans="1:8">
      <c r="A17969" s="1383"/>
      <c r="E17969" s="1478"/>
      <c r="H17969" s="1478"/>
    </row>
    <row r="17970" spans="1:8">
      <c r="A17970" s="1383"/>
      <c r="E17970" s="1478"/>
      <c r="H17970" s="1478"/>
    </row>
    <row r="17971" spans="1:8">
      <c r="A17971" s="1383"/>
      <c r="E17971" s="1478"/>
      <c r="H17971" s="1478"/>
    </row>
    <row r="17972" spans="1:8">
      <c r="A17972" s="1383"/>
      <c r="E17972" s="1478"/>
      <c r="H17972" s="1478"/>
    </row>
    <row r="17973" spans="1:8">
      <c r="A17973" s="1383"/>
      <c r="E17973" s="1478"/>
      <c r="H17973" s="1478"/>
    </row>
    <row r="17974" spans="1:8">
      <c r="A17974" s="1383"/>
      <c r="E17974" s="1478"/>
      <c r="H17974" s="1478"/>
    </row>
    <row r="17975" spans="1:8">
      <c r="A17975" s="1383"/>
      <c r="E17975" s="1478"/>
      <c r="H17975" s="1478"/>
    </row>
    <row r="17976" spans="1:8">
      <c r="A17976" s="1383"/>
      <c r="E17976" s="1478"/>
      <c r="H17976" s="1478"/>
    </row>
    <row r="17977" spans="1:8">
      <c r="A17977" s="1383"/>
      <c r="E17977" s="1478"/>
      <c r="H17977" s="1478"/>
    </row>
    <row r="17978" spans="1:8">
      <c r="A17978" s="1383"/>
      <c r="E17978" s="1478"/>
      <c r="H17978" s="1478"/>
    </row>
    <row r="17979" spans="1:8">
      <c r="A17979" s="1383"/>
      <c r="E17979" s="1478"/>
      <c r="H17979" s="1478"/>
    </row>
    <row r="17980" spans="1:8">
      <c r="A17980" s="1383"/>
      <c r="E17980" s="1478"/>
      <c r="H17980" s="1478"/>
    </row>
    <row r="17981" spans="1:8">
      <c r="A17981" s="1383"/>
      <c r="E17981" s="1478"/>
      <c r="H17981" s="1478"/>
    </row>
    <row r="17982" spans="1:8">
      <c r="A17982" s="1383"/>
      <c r="E17982" s="1478"/>
      <c r="H17982" s="1478"/>
    </row>
    <row r="17983" spans="1:8">
      <c r="A17983" s="1383"/>
      <c r="E17983" s="1478"/>
      <c r="H17983" s="1478"/>
    </row>
    <row r="17984" spans="1:8">
      <c r="A17984" s="1383"/>
      <c r="E17984" s="1478"/>
      <c r="H17984" s="1478"/>
    </row>
    <row r="17985" spans="1:8">
      <c r="A17985" s="1383"/>
      <c r="E17985" s="1478"/>
      <c r="H17985" s="1478"/>
    </row>
    <row r="17986" spans="1:8">
      <c r="A17986" s="1383"/>
      <c r="E17986" s="1478"/>
      <c r="H17986" s="1478"/>
    </row>
    <row r="17987" spans="1:8">
      <c r="A17987" s="1383"/>
      <c r="E17987" s="1478"/>
      <c r="H17987" s="1478"/>
    </row>
    <row r="17988" spans="1:8">
      <c r="A17988" s="1383"/>
      <c r="E17988" s="1478"/>
      <c r="H17988" s="1478"/>
    </row>
    <row r="17989" spans="1:8">
      <c r="A17989" s="1383"/>
      <c r="E17989" s="1478"/>
      <c r="H17989" s="1478"/>
    </row>
    <row r="17990" spans="1:8">
      <c r="A17990" s="1383"/>
      <c r="E17990" s="1478"/>
      <c r="H17990" s="1478"/>
    </row>
    <row r="17991" spans="1:8">
      <c r="A17991" s="1383"/>
      <c r="E17991" s="1478"/>
      <c r="H17991" s="1478"/>
    </row>
    <row r="17992" spans="1:8">
      <c r="A17992" s="1383"/>
      <c r="E17992" s="1478"/>
      <c r="H17992" s="1478"/>
    </row>
    <row r="17993" spans="1:8">
      <c r="A17993" s="1383"/>
      <c r="E17993" s="1478"/>
      <c r="H17993" s="1478"/>
    </row>
    <row r="17994" spans="1:8">
      <c r="A17994" s="1383"/>
      <c r="E17994" s="1478"/>
      <c r="H17994" s="1478"/>
    </row>
    <row r="17995" spans="1:8">
      <c r="A17995" s="1383"/>
      <c r="E17995" s="1478"/>
      <c r="H17995" s="1478"/>
    </row>
    <row r="17996" spans="1:8">
      <c r="A17996" s="1383"/>
      <c r="E17996" s="1478"/>
      <c r="H17996" s="1478"/>
    </row>
    <row r="17997" spans="1:8">
      <c r="A17997" s="1383"/>
      <c r="E17997" s="1478"/>
      <c r="H17997" s="1478"/>
    </row>
    <row r="17998" spans="1:8">
      <c r="A17998" s="1383"/>
      <c r="E17998" s="1478"/>
      <c r="H17998" s="1478"/>
    </row>
    <row r="17999" spans="1:8">
      <c r="A17999" s="1383"/>
      <c r="E17999" s="1478"/>
      <c r="H17999" s="1478"/>
    </row>
    <row r="18000" spans="1:8">
      <c r="A18000" s="1383"/>
      <c r="E18000" s="1478"/>
      <c r="H18000" s="1478"/>
    </row>
    <row r="18001" spans="1:8">
      <c r="A18001" s="1383"/>
      <c r="E18001" s="1478"/>
      <c r="H18001" s="1478"/>
    </row>
    <row r="18002" spans="1:8">
      <c r="A18002" s="1383"/>
      <c r="E18002" s="1478"/>
      <c r="H18002" s="1478"/>
    </row>
    <row r="18003" spans="1:8">
      <c r="A18003" s="1383"/>
      <c r="E18003" s="1478"/>
      <c r="H18003" s="1478"/>
    </row>
    <row r="18004" spans="1:8">
      <c r="A18004" s="1383"/>
      <c r="E18004" s="1478"/>
      <c r="H18004" s="1478"/>
    </row>
    <row r="18005" spans="1:8">
      <c r="A18005" s="1383"/>
      <c r="E18005" s="1478"/>
      <c r="H18005" s="1478"/>
    </row>
    <row r="18006" spans="1:8">
      <c r="A18006" s="1383"/>
      <c r="E18006" s="1478"/>
      <c r="H18006" s="1478"/>
    </row>
    <row r="18007" spans="1:8">
      <c r="A18007" s="1383"/>
      <c r="E18007" s="1478"/>
      <c r="H18007" s="1478"/>
    </row>
    <row r="18008" spans="1:8">
      <c r="A18008" s="1383"/>
      <c r="E18008" s="1478"/>
      <c r="H18008" s="1478"/>
    </row>
    <row r="18009" spans="1:8">
      <c r="A18009" s="1383"/>
      <c r="E18009" s="1478"/>
      <c r="H18009" s="1478"/>
    </row>
    <row r="18010" spans="1:8">
      <c r="A18010" s="1383"/>
      <c r="E18010" s="1478"/>
      <c r="H18010" s="1478"/>
    </row>
    <row r="18011" spans="1:8">
      <c r="A18011" s="1383"/>
      <c r="E18011" s="1478"/>
      <c r="H18011" s="1478"/>
    </row>
    <row r="18012" spans="1:8">
      <c r="A18012" s="1383"/>
      <c r="E18012" s="1478"/>
      <c r="H18012" s="1478"/>
    </row>
    <row r="18013" spans="1:8">
      <c r="A18013" s="1383"/>
      <c r="E18013" s="1478"/>
      <c r="H18013" s="1478"/>
    </row>
    <row r="18014" spans="1:8">
      <c r="A18014" s="1383"/>
      <c r="E18014" s="1478"/>
      <c r="H18014" s="1478"/>
    </row>
    <row r="18015" spans="1:8">
      <c r="A18015" s="1383"/>
      <c r="E18015" s="1478"/>
      <c r="H18015" s="1478"/>
    </row>
    <row r="18016" spans="1:8">
      <c r="A18016" s="1383"/>
      <c r="E18016" s="1478"/>
      <c r="H18016" s="1478"/>
    </row>
    <row r="18017" spans="1:8">
      <c r="A18017" s="1383"/>
      <c r="E18017" s="1478"/>
      <c r="H18017" s="1478"/>
    </row>
    <row r="18018" spans="1:8">
      <c r="A18018" s="1383"/>
      <c r="E18018" s="1478"/>
      <c r="H18018" s="1478"/>
    </row>
    <row r="18019" spans="1:8">
      <c r="A18019" s="1383"/>
      <c r="E18019" s="1478"/>
      <c r="H18019" s="1478"/>
    </row>
    <row r="18020" spans="1:8">
      <c r="A18020" s="1383"/>
      <c r="E18020" s="1478"/>
      <c r="H18020" s="1478"/>
    </row>
    <row r="18021" spans="1:8">
      <c r="A18021" s="1383"/>
      <c r="E18021" s="1478"/>
      <c r="H18021" s="1478"/>
    </row>
    <row r="18022" spans="1:8">
      <c r="A18022" s="1383"/>
      <c r="E18022" s="1478"/>
      <c r="H18022" s="1478"/>
    </row>
    <row r="18023" spans="1:8">
      <c r="A18023" s="1383"/>
      <c r="E18023" s="1478"/>
      <c r="H18023" s="1478"/>
    </row>
    <row r="18024" spans="1:8">
      <c r="A18024" s="1383"/>
      <c r="E18024" s="1478"/>
      <c r="H18024" s="1478"/>
    </row>
    <row r="18025" spans="1:8">
      <c r="A18025" s="1383"/>
      <c r="E18025" s="1478"/>
      <c r="H18025" s="1478"/>
    </row>
    <row r="18026" spans="1:8">
      <c r="A18026" s="1383"/>
      <c r="E18026" s="1478"/>
      <c r="H18026" s="1478"/>
    </row>
    <row r="18027" spans="1:8">
      <c r="A18027" s="1383"/>
      <c r="E18027" s="1478"/>
      <c r="H18027" s="1478"/>
    </row>
    <row r="18028" spans="1:8">
      <c r="A18028" s="1383"/>
      <c r="E18028" s="1478"/>
      <c r="H18028" s="1478"/>
    </row>
    <row r="18029" spans="1:8">
      <c r="A18029" s="1383"/>
      <c r="E18029" s="1478"/>
      <c r="H18029" s="1478"/>
    </row>
    <row r="18030" spans="1:8">
      <c r="A18030" s="1383"/>
      <c r="E18030" s="1478"/>
      <c r="H18030" s="1478"/>
    </row>
    <row r="18031" spans="1:8">
      <c r="A18031" s="1383"/>
      <c r="E18031" s="1478"/>
      <c r="H18031" s="1478"/>
    </row>
    <row r="18032" spans="1:8">
      <c r="A18032" s="1383"/>
      <c r="E18032" s="1478"/>
      <c r="H18032" s="1478"/>
    </row>
    <row r="18033" spans="1:8">
      <c r="A18033" s="1383"/>
      <c r="E18033" s="1478"/>
      <c r="H18033" s="1478"/>
    </row>
    <row r="18034" spans="1:8">
      <c r="A18034" s="1383"/>
      <c r="E18034" s="1478"/>
      <c r="H18034" s="1478"/>
    </row>
    <row r="18035" spans="1:8">
      <c r="A18035" s="1383"/>
      <c r="E18035" s="1478"/>
      <c r="H18035" s="1478"/>
    </row>
    <row r="18036" spans="1:8">
      <c r="A18036" s="1383"/>
      <c r="E18036" s="1478"/>
      <c r="H18036" s="1478"/>
    </row>
    <row r="18037" spans="1:8">
      <c r="A18037" s="1383"/>
      <c r="E18037" s="1478"/>
      <c r="H18037" s="1478"/>
    </row>
    <row r="18038" spans="1:8">
      <c r="A18038" s="1383"/>
      <c r="E18038" s="1478"/>
      <c r="H18038" s="1478"/>
    </row>
    <row r="18039" spans="1:8">
      <c r="A18039" s="1383"/>
      <c r="E18039" s="1478"/>
      <c r="H18039" s="1478"/>
    </row>
    <row r="18040" spans="1:8">
      <c r="A18040" s="1383"/>
      <c r="E18040" s="1478"/>
      <c r="H18040" s="1478"/>
    </row>
    <row r="18041" spans="1:8">
      <c r="A18041" s="1383"/>
      <c r="E18041" s="1478"/>
      <c r="H18041" s="1478"/>
    </row>
    <row r="18042" spans="1:8">
      <c r="A18042" s="1383"/>
      <c r="E18042" s="1478"/>
      <c r="H18042" s="1478"/>
    </row>
    <row r="18043" spans="1:8">
      <c r="A18043" s="1383"/>
      <c r="E18043" s="1478"/>
      <c r="H18043" s="1478"/>
    </row>
    <row r="18044" spans="1:8">
      <c r="A18044" s="1383"/>
      <c r="E18044" s="1478"/>
      <c r="H18044" s="1478"/>
    </row>
    <row r="18045" spans="1:8">
      <c r="A18045" s="1383"/>
      <c r="E18045" s="1478"/>
      <c r="H18045" s="1478"/>
    </row>
    <row r="18046" spans="1:8">
      <c r="A18046" s="1383"/>
      <c r="E18046" s="1478"/>
      <c r="H18046" s="1478"/>
    </row>
    <row r="18047" spans="1:8">
      <c r="A18047" s="1383"/>
      <c r="E18047" s="1478"/>
      <c r="H18047" s="1478"/>
    </row>
    <row r="18048" spans="1:8">
      <c r="A18048" s="1383"/>
      <c r="E18048" s="1478"/>
      <c r="H18048" s="1478"/>
    </row>
    <row r="18049" spans="1:8">
      <c r="A18049" s="1383"/>
      <c r="E18049" s="1478"/>
      <c r="H18049" s="1478"/>
    </row>
    <row r="18050" spans="1:8">
      <c r="A18050" s="1383"/>
      <c r="E18050" s="1478"/>
      <c r="H18050" s="1478"/>
    </row>
    <row r="18051" spans="1:8">
      <c r="A18051" s="1383"/>
      <c r="E18051" s="1478"/>
      <c r="H18051" s="1478"/>
    </row>
    <row r="18052" spans="1:8">
      <c r="A18052" s="1383"/>
      <c r="E18052" s="1478"/>
      <c r="H18052" s="1478"/>
    </row>
    <row r="18053" spans="1:8">
      <c r="A18053" s="1383"/>
      <c r="E18053" s="1478"/>
      <c r="H18053" s="1478"/>
    </row>
    <row r="18054" spans="1:8">
      <c r="A18054" s="1383"/>
      <c r="E18054" s="1478"/>
      <c r="H18054" s="1478"/>
    </row>
    <row r="18055" spans="1:8">
      <c r="A18055" s="1383"/>
      <c r="E18055" s="1478"/>
      <c r="H18055" s="1478"/>
    </row>
    <row r="18056" spans="1:8">
      <c r="A18056" s="1383"/>
      <c r="E18056" s="1478"/>
      <c r="H18056" s="1478"/>
    </row>
    <row r="18057" spans="1:8">
      <c r="A18057" s="1383"/>
      <c r="E18057" s="1478"/>
      <c r="H18057" s="1478"/>
    </row>
    <row r="18058" spans="1:8">
      <c r="A18058" s="1383"/>
      <c r="E18058" s="1478"/>
      <c r="H18058" s="1478"/>
    </row>
    <row r="18059" spans="1:8">
      <c r="A18059" s="1383"/>
      <c r="E18059" s="1478"/>
      <c r="H18059" s="1478"/>
    </row>
    <row r="18060" spans="1:8">
      <c r="A18060" s="1383"/>
      <c r="E18060" s="1478"/>
      <c r="H18060" s="1478"/>
    </row>
    <row r="18061" spans="1:8">
      <c r="A18061" s="1383"/>
      <c r="E18061" s="1478"/>
      <c r="H18061" s="1478"/>
    </row>
    <row r="18062" spans="1:8">
      <c r="A18062" s="1383"/>
      <c r="E18062" s="1478"/>
      <c r="H18062" s="1478"/>
    </row>
    <row r="18063" spans="1:8">
      <c r="A18063" s="1383"/>
      <c r="E18063" s="1478"/>
      <c r="H18063" s="1478"/>
    </row>
    <row r="18064" spans="1:8">
      <c r="A18064" s="1383"/>
      <c r="E18064" s="1478"/>
      <c r="H18064" s="1478"/>
    </row>
    <row r="18065" spans="1:8">
      <c r="A18065" s="1383"/>
      <c r="E18065" s="1478"/>
      <c r="H18065" s="1478"/>
    </row>
    <row r="18066" spans="1:8">
      <c r="A18066" s="1383"/>
      <c r="E18066" s="1478"/>
      <c r="H18066" s="1478"/>
    </row>
    <row r="18067" spans="1:8">
      <c r="A18067" s="1383"/>
      <c r="E18067" s="1478"/>
      <c r="H18067" s="1478"/>
    </row>
    <row r="18068" spans="1:8">
      <c r="A18068" s="1383"/>
      <c r="E18068" s="1478"/>
      <c r="H18068" s="1478"/>
    </row>
    <row r="18069" spans="1:8">
      <c r="A18069" s="1383"/>
      <c r="E18069" s="1478"/>
      <c r="H18069" s="1478"/>
    </row>
    <row r="18070" spans="1:8">
      <c r="A18070" s="1383"/>
      <c r="E18070" s="1478"/>
      <c r="H18070" s="1478"/>
    </row>
    <row r="18071" spans="1:8">
      <c r="A18071" s="1383"/>
      <c r="E18071" s="1478"/>
      <c r="H18071" s="1478"/>
    </row>
    <row r="18072" spans="1:8">
      <c r="A18072" s="1383"/>
      <c r="E18072" s="1478"/>
      <c r="H18072" s="1478"/>
    </row>
    <row r="18073" spans="1:8">
      <c r="A18073" s="1383"/>
      <c r="E18073" s="1478"/>
      <c r="H18073" s="1478"/>
    </row>
    <row r="18074" spans="1:8">
      <c r="A18074" s="1383"/>
      <c r="E18074" s="1478"/>
      <c r="H18074" s="1478"/>
    </row>
    <row r="18075" spans="1:8">
      <c r="A18075" s="1383"/>
      <c r="E18075" s="1478"/>
      <c r="H18075" s="1478"/>
    </row>
    <row r="18076" spans="1:8">
      <c r="A18076" s="1383"/>
      <c r="E18076" s="1478"/>
      <c r="H18076" s="1478"/>
    </row>
    <row r="18077" spans="1:8">
      <c r="A18077" s="1383"/>
      <c r="E18077" s="1478"/>
      <c r="H18077" s="1478"/>
    </row>
    <row r="18078" spans="1:8">
      <c r="A18078" s="1383"/>
      <c r="E18078" s="1478"/>
      <c r="H18078" s="1478"/>
    </row>
    <row r="18079" spans="1:8">
      <c r="A18079" s="1383"/>
      <c r="E18079" s="1478"/>
      <c r="H18079" s="1478"/>
    </row>
    <row r="18080" spans="1:8">
      <c r="A18080" s="1383"/>
      <c r="E18080" s="1478"/>
      <c r="H18080" s="1478"/>
    </row>
    <row r="18081" spans="1:8">
      <c r="A18081" s="1383"/>
      <c r="E18081" s="1478"/>
      <c r="H18081" s="1478"/>
    </row>
    <row r="18082" spans="1:8">
      <c r="A18082" s="1383"/>
      <c r="E18082" s="1478"/>
      <c r="H18082" s="1478"/>
    </row>
    <row r="18083" spans="1:8">
      <c r="A18083" s="1383"/>
      <c r="E18083" s="1478"/>
      <c r="H18083" s="1478"/>
    </row>
    <row r="18084" spans="1:8">
      <c r="A18084" s="1383"/>
      <c r="E18084" s="1478"/>
      <c r="H18084" s="1478"/>
    </row>
    <row r="18085" spans="1:8">
      <c r="A18085" s="1383"/>
      <c r="E18085" s="1478"/>
      <c r="H18085" s="1478"/>
    </row>
    <row r="18086" spans="1:8">
      <c r="A18086" s="1383"/>
      <c r="E18086" s="1478"/>
      <c r="H18086" s="1478"/>
    </row>
    <row r="18087" spans="1:8">
      <c r="A18087" s="1383"/>
      <c r="E18087" s="1478"/>
      <c r="H18087" s="1478"/>
    </row>
    <row r="18088" spans="1:8">
      <c r="A18088" s="1383"/>
      <c r="E18088" s="1478"/>
      <c r="H18088" s="1478"/>
    </row>
    <row r="18089" spans="1:8">
      <c r="A18089" s="1383"/>
      <c r="E18089" s="1478"/>
      <c r="H18089" s="1478"/>
    </row>
    <row r="18090" spans="1:8">
      <c r="A18090" s="1383"/>
      <c r="E18090" s="1478"/>
      <c r="H18090" s="1478"/>
    </row>
    <row r="18091" spans="1:8">
      <c r="A18091" s="1383"/>
      <c r="E18091" s="1478"/>
      <c r="H18091" s="1478"/>
    </row>
    <row r="18092" spans="1:8">
      <c r="A18092" s="1383"/>
      <c r="E18092" s="1478"/>
      <c r="H18092" s="1478"/>
    </row>
    <row r="18093" spans="1:8">
      <c r="A18093" s="1383"/>
      <c r="E18093" s="1478"/>
      <c r="H18093" s="1478"/>
    </row>
    <row r="18094" spans="1:8">
      <c r="A18094" s="1383"/>
      <c r="E18094" s="1478"/>
      <c r="H18094" s="1478"/>
    </row>
    <row r="18095" spans="1:8">
      <c r="A18095" s="1383"/>
      <c r="E18095" s="1478"/>
      <c r="H18095" s="1478"/>
    </row>
    <row r="18096" spans="1:8">
      <c r="A18096" s="1383"/>
      <c r="E18096" s="1478"/>
      <c r="H18096" s="1478"/>
    </row>
    <row r="18097" spans="1:8">
      <c r="A18097" s="1383"/>
      <c r="E18097" s="1478"/>
      <c r="H18097" s="1478"/>
    </row>
    <row r="18098" spans="1:8">
      <c r="A18098" s="1383"/>
      <c r="E18098" s="1478"/>
      <c r="H18098" s="1478"/>
    </row>
    <row r="18099" spans="1:8">
      <c r="A18099" s="1383"/>
      <c r="E18099" s="1478"/>
      <c r="H18099" s="1478"/>
    </row>
    <row r="18100" spans="1:8">
      <c r="A18100" s="1383"/>
      <c r="E18100" s="1478"/>
      <c r="H18100" s="1478"/>
    </row>
    <row r="18101" spans="1:8">
      <c r="A18101" s="1383"/>
      <c r="E18101" s="1478"/>
      <c r="H18101" s="1478"/>
    </row>
    <row r="18102" spans="1:8">
      <c r="A18102" s="1383"/>
      <c r="E18102" s="1478"/>
      <c r="H18102" s="1478"/>
    </row>
    <row r="18103" spans="1:8">
      <c r="A18103" s="1383"/>
      <c r="E18103" s="1478"/>
      <c r="H18103" s="1478"/>
    </row>
    <row r="18104" spans="1:8">
      <c r="A18104" s="1383"/>
      <c r="E18104" s="1478"/>
      <c r="H18104" s="1478"/>
    </row>
    <row r="18105" spans="1:8">
      <c r="A18105" s="1383"/>
      <c r="E18105" s="1478"/>
      <c r="H18105" s="1478"/>
    </row>
    <row r="18106" spans="1:8">
      <c r="A18106" s="1383"/>
      <c r="E18106" s="1478"/>
      <c r="H18106" s="1478"/>
    </row>
    <row r="18107" spans="1:8">
      <c r="A18107" s="1383"/>
      <c r="E18107" s="1478"/>
      <c r="H18107" s="1478"/>
    </row>
    <row r="18108" spans="1:8">
      <c r="A18108" s="1383"/>
      <c r="E18108" s="1478"/>
      <c r="H18108" s="1478"/>
    </row>
    <row r="18109" spans="1:8">
      <c r="A18109" s="1383"/>
      <c r="E18109" s="1478"/>
      <c r="H18109" s="1478"/>
    </row>
    <row r="18110" spans="1:8">
      <c r="A18110" s="1383"/>
      <c r="E18110" s="1478"/>
      <c r="H18110" s="1478"/>
    </row>
    <row r="18111" spans="1:8">
      <c r="A18111" s="1383"/>
      <c r="E18111" s="1478"/>
      <c r="H18111" s="1478"/>
    </row>
    <row r="18112" spans="1:8">
      <c r="A18112" s="1383"/>
      <c r="E18112" s="1478"/>
      <c r="H18112" s="1478"/>
    </row>
    <row r="18113" spans="1:8">
      <c r="A18113" s="1383"/>
      <c r="E18113" s="1478"/>
      <c r="H18113" s="1478"/>
    </row>
    <row r="18114" spans="1:8">
      <c r="A18114" s="1383"/>
      <c r="E18114" s="1478"/>
      <c r="H18114" s="1478"/>
    </row>
    <row r="18115" spans="1:8">
      <c r="A18115" s="1383"/>
      <c r="E18115" s="1478"/>
      <c r="H18115" s="1478"/>
    </row>
    <row r="18116" spans="1:8">
      <c r="A18116" s="1383"/>
      <c r="E18116" s="1478"/>
      <c r="H18116" s="1478"/>
    </row>
    <row r="18117" spans="1:8">
      <c r="A18117" s="1383"/>
      <c r="E18117" s="1478"/>
      <c r="H18117" s="1478"/>
    </row>
    <row r="18118" spans="1:8">
      <c r="A18118" s="1383"/>
      <c r="E18118" s="1478"/>
      <c r="H18118" s="1478"/>
    </row>
    <row r="18119" spans="1:8">
      <c r="A18119" s="1383"/>
      <c r="E18119" s="1478"/>
      <c r="H18119" s="1478"/>
    </row>
    <row r="18120" spans="1:8">
      <c r="A18120" s="1383"/>
      <c r="E18120" s="1478"/>
      <c r="H18120" s="1478"/>
    </row>
    <row r="18121" spans="1:8">
      <c r="A18121" s="1383"/>
      <c r="E18121" s="1478"/>
      <c r="H18121" s="1478"/>
    </row>
    <row r="18122" spans="1:8">
      <c r="A18122" s="1383"/>
      <c r="E18122" s="1478"/>
      <c r="H18122" s="1478"/>
    </row>
    <row r="18123" spans="1:8">
      <c r="A18123" s="1383"/>
      <c r="E18123" s="1478"/>
      <c r="H18123" s="1478"/>
    </row>
    <row r="18124" spans="1:8">
      <c r="A18124" s="1383"/>
      <c r="E18124" s="1478"/>
      <c r="H18124" s="1478"/>
    </row>
    <row r="18125" spans="1:8">
      <c r="A18125" s="1383"/>
      <c r="E18125" s="1478"/>
      <c r="H18125" s="1478"/>
    </row>
    <row r="18126" spans="1:8">
      <c r="A18126" s="1383"/>
      <c r="E18126" s="1478"/>
      <c r="H18126" s="1478"/>
    </row>
    <row r="18127" spans="1:8">
      <c r="A18127" s="1383"/>
      <c r="E18127" s="1478"/>
      <c r="H18127" s="1478"/>
    </row>
    <row r="18128" spans="1:8">
      <c r="A18128" s="1383"/>
      <c r="E18128" s="1478"/>
      <c r="H18128" s="1478"/>
    </row>
    <row r="18129" spans="1:8">
      <c r="A18129" s="1383"/>
      <c r="E18129" s="1478"/>
      <c r="H18129" s="1478"/>
    </row>
    <row r="18130" spans="1:8">
      <c r="A18130" s="1383"/>
      <c r="E18130" s="1478"/>
      <c r="H18130" s="1478"/>
    </row>
    <row r="18131" spans="1:8">
      <c r="A18131" s="1383"/>
      <c r="E18131" s="1478"/>
      <c r="H18131" s="1478"/>
    </row>
    <row r="18132" spans="1:8">
      <c r="A18132" s="1383"/>
      <c r="E18132" s="1478"/>
      <c r="H18132" s="1478"/>
    </row>
    <row r="18133" spans="1:8">
      <c r="A18133" s="1383"/>
      <c r="E18133" s="1478"/>
      <c r="H18133" s="1478"/>
    </row>
    <row r="18134" spans="1:8">
      <c r="A18134" s="1383"/>
      <c r="E18134" s="1478"/>
      <c r="H18134" s="1478"/>
    </row>
    <row r="18135" spans="1:8">
      <c r="A18135" s="1383"/>
      <c r="E18135" s="1478"/>
      <c r="H18135" s="1478"/>
    </row>
    <row r="18136" spans="1:8">
      <c r="A18136" s="1383"/>
      <c r="E18136" s="1478"/>
      <c r="H18136" s="1478"/>
    </row>
    <row r="18137" spans="1:8">
      <c r="A18137" s="1383"/>
      <c r="E18137" s="1478"/>
      <c r="H18137" s="1478"/>
    </row>
    <row r="18138" spans="1:8">
      <c r="A18138" s="1383"/>
      <c r="E18138" s="1478"/>
      <c r="H18138" s="1478"/>
    </row>
    <row r="18139" spans="1:8">
      <c r="A18139" s="1383"/>
      <c r="E18139" s="1478"/>
      <c r="H18139" s="1478"/>
    </row>
    <row r="18140" spans="1:8">
      <c r="A18140" s="1383"/>
      <c r="E18140" s="1478"/>
      <c r="H18140" s="1478"/>
    </row>
    <row r="18141" spans="1:8">
      <c r="A18141" s="1383"/>
      <c r="E18141" s="1478"/>
      <c r="H18141" s="1478"/>
    </row>
    <row r="18142" spans="1:8">
      <c r="A18142" s="1383"/>
      <c r="E18142" s="1478"/>
      <c r="H18142" s="1478"/>
    </row>
    <row r="18143" spans="1:8">
      <c r="A18143" s="1383"/>
      <c r="E18143" s="1478"/>
      <c r="H18143" s="1478"/>
    </row>
    <row r="18144" spans="1:8">
      <c r="A18144" s="1383"/>
      <c r="E18144" s="1478"/>
      <c r="H18144" s="1478"/>
    </row>
    <row r="18145" spans="1:8">
      <c r="A18145" s="1383"/>
      <c r="E18145" s="1478"/>
      <c r="H18145" s="1478"/>
    </row>
    <row r="18146" spans="1:8">
      <c r="A18146" s="1383"/>
      <c r="E18146" s="1478"/>
      <c r="H18146" s="1478"/>
    </row>
    <row r="18147" spans="1:8">
      <c r="A18147" s="1383"/>
      <c r="E18147" s="1478"/>
      <c r="H18147" s="1478"/>
    </row>
    <row r="18148" spans="1:8">
      <c r="A18148" s="1383"/>
      <c r="E18148" s="1478"/>
      <c r="H18148" s="1478"/>
    </row>
    <row r="18149" spans="1:8">
      <c r="A18149" s="1383"/>
      <c r="E18149" s="1478"/>
      <c r="H18149" s="1478"/>
    </row>
    <row r="18150" spans="1:8">
      <c r="A18150" s="1383"/>
      <c r="E18150" s="1478"/>
      <c r="H18150" s="1478"/>
    </row>
    <row r="18151" spans="1:8">
      <c r="A18151" s="1383"/>
      <c r="E18151" s="1478"/>
      <c r="H18151" s="1478"/>
    </row>
    <row r="18152" spans="1:8">
      <c r="A18152" s="1383"/>
      <c r="E18152" s="1478"/>
      <c r="H18152" s="1478"/>
    </row>
    <row r="18153" spans="1:8">
      <c r="A18153" s="1383"/>
      <c r="E18153" s="1478"/>
      <c r="H18153" s="1478"/>
    </row>
    <row r="18154" spans="1:8">
      <c r="A18154" s="1383"/>
      <c r="E18154" s="1478"/>
      <c r="H18154" s="1478"/>
    </row>
    <row r="18155" spans="1:8">
      <c r="A18155" s="1383"/>
      <c r="E18155" s="1478"/>
      <c r="H18155" s="1478"/>
    </row>
    <row r="18156" spans="1:8">
      <c r="A18156" s="1383"/>
      <c r="E18156" s="1478"/>
      <c r="H18156" s="1478"/>
    </row>
    <row r="18157" spans="1:8">
      <c r="A18157" s="1383"/>
      <c r="E18157" s="1478"/>
      <c r="H18157" s="1478"/>
    </row>
    <row r="18158" spans="1:8">
      <c r="A18158" s="1383"/>
      <c r="E18158" s="1478"/>
      <c r="H18158" s="1478"/>
    </row>
    <row r="18159" spans="1:8">
      <c r="A18159" s="1383"/>
      <c r="E18159" s="1478"/>
      <c r="H18159" s="1478"/>
    </row>
    <row r="18160" spans="1:8">
      <c r="A18160" s="1383"/>
      <c r="E18160" s="1478"/>
      <c r="H18160" s="1478"/>
    </row>
    <row r="18161" spans="1:8">
      <c r="A18161" s="1383"/>
      <c r="E18161" s="1478"/>
      <c r="H18161" s="1478"/>
    </row>
    <row r="18162" spans="1:8">
      <c r="A18162" s="1383"/>
      <c r="E18162" s="1478"/>
      <c r="H18162" s="1478"/>
    </row>
    <row r="18163" spans="1:8">
      <c r="A18163" s="1383"/>
      <c r="E18163" s="1478"/>
      <c r="H18163" s="1478"/>
    </row>
    <row r="18164" spans="1:8">
      <c r="A18164" s="1383"/>
      <c r="E18164" s="1478"/>
      <c r="H18164" s="1478"/>
    </row>
    <row r="18165" spans="1:8">
      <c r="A18165" s="1383"/>
      <c r="E18165" s="1478"/>
      <c r="H18165" s="1478"/>
    </row>
    <row r="18166" spans="1:8">
      <c r="A18166" s="1383"/>
      <c r="E18166" s="1478"/>
      <c r="H18166" s="1478"/>
    </row>
    <row r="18167" spans="1:8">
      <c r="A18167" s="1383"/>
      <c r="E18167" s="1478"/>
      <c r="H18167" s="1478"/>
    </row>
    <row r="18168" spans="1:8">
      <c r="A18168" s="1383"/>
      <c r="E18168" s="1478"/>
      <c r="H18168" s="1478"/>
    </row>
    <row r="18169" spans="1:8">
      <c r="A18169" s="1383"/>
      <c r="E18169" s="1478"/>
      <c r="H18169" s="1478"/>
    </row>
    <row r="18170" spans="1:8">
      <c r="A18170" s="1383"/>
      <c r="E18170" s="1478"/>
      <c r="H18170" s="1478"/>
    </row>
    <row r="18171" spans="1:8">
      <c r="A18171" s="1383"/>
      <c r="E18171" s="1478"/>
      <c r="H18171" s="1478"/>
    </row>
    <row r="18172" spans="1:8">
      <c r="A18172" s="1383"/>
      <c r="E18172" s="1478"/>
      <c r="H18172" s="1478"/>
    </row>
    <row r="18173" spans="1:8">
      <c r="A18173" s="1383"/>
      <c r="E18173" s="1478"/>
      <c r="H18173" s="1478"/>
    </row>
    <row r="18174" spans="1:8">
      <c r="A18174" s="1383"/>
      <c r="E18174" s="1478"/>
      <c r="H18174" s="1478"/>
    </row>
    <row r="18175" spans="1:8">
      <c r="A18175" s="1383"/>
      <c r="E18175" s="1478"/>
      <c r="H18175" s="1478"/>
    </row>
    <row r="18176" spans="1:8">
      <c r="A18176" s="1383"/>
      <c r="E18176" s="1478"/>
      <c r="H18176" s="1478"/>
    </row>
    <row r="18177" spans="1:8">
      <c r="A18177" s="1383"/>
      <c r="E18177" s="1478"/>
      <c r="H18177" s="1478"/>
    </row>
    <row r="18178" spans="1:8">
      <c r="A18178" s="1383"/>
      <c r="E18178" s="1478"/>
      <c r="H18178" s="1478"/>
    </row>
    <row r="18179" spans="1:8">
      <c r="A18179" s="1383"/>
      <c r="E18179" s="1478"/>
      <c r="H18179" s="1478"/>
    </row>
    <row r="18180" spans="1:8">
      <c r="A18180" s="1383"/>
      <c r="E18180" s="1478"/>
      <c r="H18180" s="1478"/>
    </row>
    <row r="18181" spans="1:8">
      <c r="A18181" s="1383"/>
      <c r="E18181" s="1478"/>
      <c r="H18181" s="1478"/>
    </row>
    <row r="18182" spans="1:8">
      <c r="A18182" s="1383"/>
      <c r="E18182" s="1478"/>
      <c r="H18182" s="1478"/>
    </row>
    <row r="18183" spans="1:8">
      <c r="A18183" s="1383"/>
      <c r="E18183" s="1478"/>
      <c r="H18183" s="1478"/>
    </row>
    <row r="18184" spans="1:8">
      <c r="A18184" s="1383"/>
      <c r="E18184" s="1478"/>
      <c r="H18184" s="1478"/>
    </row>
    <row r="18185" spans="1:8">
      <c r="A18185" s="1383"/>
      <c r="E18185" s="1478"/>
      <c r="H18185" s="1478"/>
    </row>
    <row r="18186" spans="1:8">
      <c r="A18186" s="1383"/>
      <c r="E18186" s="1478"/>
      <c r="H18186" s="1478"/>
    </row>
    <row r="18187" spans="1:8">
      <c r="A18187" s="1383"/>
      <c r="E18187" s="1478"/>
      <c r="H18187" s="1478"/>
    </row>
    <row r="18188" spans="1:8">
      <c r="A18188" s="1383"/>
      <c r="E18188" s="1478"/>
      <c r="H18188" s="1478"/>
    </row>
    <row r="18189" spans="1:8">
      <c r="A18189" s="1383"/>
      <c r="E18189" s="1478"/>
      <c r="H18189" s="1478"/>
    </row>
    <row r="18190" spans="1:8">
      <c r="A18190" s="1383"/>
      <c r="E18190" s="1478"/>
      <c r="H18190" s="1478"/>
    </row>
    <row r="18191" spans="1:8">
      <c r="A18191" s="1383"/>
      <c r="E18191" s="1478"/>
      <c r="H18191" s="1478"/>
    </row>
    <row r="18192" spans="1:8">
      <c r="A18192" s="1383"/>
      <c r="E18192" s="1478"/>
      <c r="H18192" s="1478"/>
    </row>
    <row r="18193" spans="1:8">
      <c r="A18193" s="1383"/>
      <c r="E18193" s="1478"/>
      <c r="H18193" s="1478"/>
    </row>
    <row r="18194" spans="1:8">
      <c r="A18194" s="1383"/>
      <c r="E18194" s="1478"/>
      <c r="H18194" s="1478"/>
    </row>
    <row r="18195" spans="1:8">
      <c r="A18195" s="1383"/>
      <c r="E18195" s="1478"/>
      <c r="H18195" s="1478"/>
    </row>
    <row r="18196" spans="1:8">
      <c r="A18196" s="1383"/>
      <c r="E18196" s="1478"/>
      <c r="H18196" s="1478"/>
    </row>
    <row r="18197" spans="1:8">
      <c r="A18197" s="1383"/>
      <c r="E18197" s="1478"/>
      <c r="H18197" s="1478"/>
    </row>
    <row r="18198" spans="1:8">
      <c r="A18198" s="1383"/>
      <c r="E18198" s="1478"/>
      <c r="H18198" s="1478"/>
    </row>
    <row r="18199" spans="1:8">
      <c r="A18199" s="1383"/>
      <c r="E18199" s="1478"/>
      <c r="H18199" s="1478"/>
    </row>
    <row r="18200" spans="1:8">
      <c r="A18200" s="1383"/>
      <c r="E18200" s="1478"/>
      <c r="H18200" s="1478"/>
    </row>
    <row r="18201" spans="1:8">
      <c r="A18201" s="1383"/>
      <c r="E18201" s="1478"/>
      <c r="H18201" s="1478"/>
    </row>
    <row r="18202" spans="1:8">
      <c r="A18202" s="1383"/>
      <c r="E18202" s="1478"/>
      <c r="H18202" s="1478"/>
    </row>
    <row r="18203" spans="1:8">
      <c r="A18203" s="1383"/>
      <c r="E18203" s="1478"/>
      <c r="H18203" s="1478"/>
    </row>
    <row r="18204" spans="1:8">
      <c r="A18204" s="1383"/>
      <c r="E18204" s="1478"/>
      <c r="H18204" s="1478"/>
    </row>
    <row r="18205" spans="1:8">
      <c r="A18205" s="1383"/>
      <c r="E18205" s="1478"/>
      <c r="H18205" s="1478"/>
    </row>
    <row r="18206" spans="1:8">
      <c r="A18206" s="1383"/>
      <c r="E18206" s="1478"/>
      <c r="H18206" s="1478"/>
    </row>
    <row r="18207" spans="1:8">
      <c r="A18207" s="1383"/>
      <c r="E18207" s="1478"/>
      <c r="H18207" s="1478"/>
    </row>
    <row r="18208" spans="1:8">
      <c r="A18208" s="1383"/>
      <c r="E18208" s="1478"/>
      <c r="H18208" s="1478"/>
    </row>
    <row r="18209" spans="1:8">
      <c r="A18209" s="1383"/>
      <c r="E18209" s="1478"/>
      <c r="H18209" s="1478"/>
    </row>
    <row r="18210" spans="1:8">
      <c r="A18210" s="1383"/>
      <c r="E18210" s="1478"/>
      <c r="H18210" s="1478"/>
    </row>
    <row r="18211" spans="1:8">
      <c r="A18211" s="1383"/>
      <c r="E18211" s="1478"/>
      <c r="H18211" s="1478"/>
    </row>
    <row r="18212" spans="1:8">
      <c r="A18212" s="1383"/>
      <c r="E18212" s="1478"/>
      <c r="H18212" s="1478"/>
    </row>
    <row r="18213" spans="1:8">
      <c r="A18213" s="1383"/>
      <c r="E18213" s="1478"/>
      <c r="H18213" s="1478"/>
    </row>
    <row r="18214" spans="1:8">
      <c r="A18214" s="1383"/>
      <c r="E18214" s="1478"/>
      <c r="H18214" s="1478"/>
    </row>
    <row r="18215" spans="1:8">
      <c r="A18215" s="1383"/>
      <c r="E18215" s="1478"/>
      <c r="H18215" s="1478"/>
    </row>
    <row r="18216" spans="1:8">
      <c r="A18216" s="1383"/>
      <c r="E18216" s="1478"/>
      <c r="H18216" s="1478"/>
    </row>
    <row r="18217" spans="1:8">
      <c r="A18217" s="1383"/>
      <c r="E18217" s="1478"/>
      <c r="H18217" s="1478"/>
    </row>
    <row r="18218" spans="1:8">
      <c r="A18218" s="1383"/>
      <c r="E18218" s="1478"/>
      <c r="H18218" s="1478"/>
    </row>
    <row r="18219" spans="1:8">
      <c r="A18219" s="1383"/>
      <c r="E18219" s="1478"/>
      <c r="H18219" s="1478"/>
    </row>
    <row r="18220" spans="1:8">
      <c r="A18220" s="1383"/>
      <c r="E18220" s="1478"/>
      <c r="H18220" s="1478"/>
    </row>
    <row r="18221" spans="1:8">
      <c r="A18221" s="1383"/>
      <c r="E18221" s="1478"/>
      <c r="H18221" s="1478"/>
    </row>
    <row r="18222" spans="1:8">
      <c r="A18222" s="1383"/>
      <c r="E18222" s="1478"/>
      <c r="H18222" s="1478"/>
    </row>
    <row r="18223" spans="1:8">
      <c r="A18223" s="1383"/>
      <c r="E18223" s="1478"/>
      <c r="H18223" s="1478"/>
    </row>
    <row r="18224" spans="1:8">
      <c r="A18224" s="1383"/>
      <c r="E18224" s="1478"/>
      <c r="H18224" s="1478"/>
    </row>
    <row r="18225" spans="1:8">
      <c r="A18225" s="1383"/>
      <c r="E18225" s="1478"/>
      <c r="H18225" s="1478"/>
    </row>
    <row r="18226" spans="1:8">
      <c r="A18226" s="1383"/>
      <c r="E18226" s="1478"/>
      <c r="H18226" s="1478"/>
    </row>
    <row r="18227" spans="1:8">
      <c r="A18227" s="1383"/>
      <c r="E18227" s="1478"/>
      <c r="H18227" s="1478"/>
    </row>
    <row r="18228" spans="1:8">
      <c r="A18228" s="1383"/>
      <c r="E18228" s="1478"/>
      <c r="H18228" s="1478"/>
    </row>
    <row r="18229" spans="1:8">
      <c r="A18229" s="1383"/>
      <c r="E18229" s="1478"/>
      <c r="H18229" s="1478"/>
    </row>
    <row r="18230" spans="1:8">
      <c r="A18230" s="1383"/>
      <c r="E18230" s="1478"/>
      <c r="H18230" s="1478"/>
    </row>
    <row r="18231" spans="1:8">
      <c r="A18231" s="1383"/>
      <c r="E18231" s="1478"/>
      <c r="H18231" s="1478"/>
    </row>
    <row r="18232" spans="1:8">
      <c r="A18232" s="1383"/>
      <c r="E18232" s="1478"/>
      <c r="H18232" s="1478"/>
    </row>
    <row r="18233" spans="1:8">
      <c r="A18233" s="1383"/>
      <c r="E18233" s="1478"/>
      <c r="H18233" s="1478"/>
    </row>
    <row r="18234" spans="1:8">
      <c r="A18234" s="1383"/>
      <c r="E18234" s="1478"/>
      <c r="H18234" s="1478"/>
    </row>
    <row r="18235" spans="1:8">
      <c r="A18235" s="1383"/>
      <c r="E18235" s="1478"/>
      <c r="H18235" s="1478"/>
    </row>
    <row r="18236" spans="1:8">
      <c r="A18236" s="1383"/>
      <c r="E18236" s="1478"/>
      <c r="H18236" s="1478"/>
    </row>
    <row r="18237" spans="1:8">
      <c r="A18237" s="1383"/>
      <c r="E18237" s="1478"/>
      <c r="H18237" s="1478"/>
    </row>
    <row r="18238" spans="1:8">
      <c r="A18238" s="1383"/>
      <c r="E18238" s="1478"/>
      <c r="H18238" s="1478"/>
    </row>
    <row r="18239" spans="1:8">
      <c r="A18239" s="1383"/>
      <c r="E18239" s="1478"/>
      <c r="H18239" s="1478"/>
    </row>
    <row r="18240" spans="1:8">
      <c r="A18240" s="1383"/>
      <c r="E18240" s="1478"/>
      <c r="H18240" s="1478"/>
    </row>
    <row r="18241" spans="1:8">
      <c r="A18241" s="1383"/>
      <c r="E18241" s="1478"/>
      <c r="H18241" s="1478"/>
    </row>
    <row r="18242" spans="1:8">
      <c r="A18242" s="1383"/>
      <c r="E18242" s="1478"/>
      <c r="H18242" s="1478"/>
    </row>
    <row r="18243" spans="1:8">
      <c r="A18243" s="1383"/>
      <c r="E18243" s="1478"/>
      <c r="H18243" s="1478"/>
    </row>
    <row r="18244" spans="1:8">
      <c r="A18244" s="1383"/>
      <c r="E18244" s="1478"/>
      <c r="H18244" s="1478"/>
    </row>
    <row r="18245" spans="1:8">
      <c r="A18245" s="1383"/>
      <c r="E18245" s="1478"/>
      <c r="H18245" s="1478"/>
    </row>
    <row r="18246" spans="1:8">
      <c r="A18246" s="1383"/>
      <c r="E18246" s="1478"/>
      <c r="H18246" s="1478"/>
    </row>
    <row r="18247" spans="1:8">
      <c r="A18247" s="1383"/>
      <c r="E18247" s="1478"/>
      <c r="H18247" s="1478"/>
    </row>
    <row r="18248" spans="1:8">
      <c r="A18248" s="1383"/>
      <c r="E18248" s="1478"/>
      <c r="H18248" s="1478"/>
    </row>
    <row r="18249" spans="1:8">
      <c r="A18249" s="1383"/>
      <c r="E18249" s="1478"/>
      <c r="H18249" s="1478"/>
    </row>
    <row r="18250" spans="1:8">
      <c r="A18250" s="1383"/>
      <c r="E18250" s="1478"/>
      <c r="H18250" s="1478"/>
    </row>
    <row r="18251" spans="1:8">
      <c r="A18251" s="1383"/>
      <c r="E18251" s="1478"/>
      <c r="H18251" s="1478"/>
    </row>
    <row r="18252" spans="1:8">
      <c r="A18252" s="1383"/>
      <c r="E18252" s="1478"/>
      <c r="H18252" s="1478"/>
    </row>
    <row r="18253" spans="1:8">
      <c r="A18253" s="1383"/>
      <c r="E18253" s="1478"/>
      <c r="H18253" s="1478"/>
    </row>
    <row r="18254" spans="1:8">
      <c r="A18254" s="1383"/>
      <c r="E18254" s="1478"/>
      <c r="H18254" s="1478"/>
    </row>
    <row r="18255" spans="1:8">
      <c r="A18255" s="1383"/>
      <c r="E18255" s="1478"/>
      <c r="H18255" s="1478"/>
    </row>
    <row r="18256" spans="1:8">
      <c r="A18256" s="1383"/>
      <c r="E18256" s="1478"/>
      <c r="H18256" s="1478"/>
    </row>
    <row r="18257" spans="1:8">
      <c r="A18257" s="1383"/>
      <c r="E18257" s="1478"/>
      <c r="H18257" s="1478"/>
    </row>
    <row r="18258" spans="1:8">
      <c r="A18258" s="1383"/>
      <c r="E18258" s="1478"/>
      <c r="H18258" s="1478"/>
    </row>
    <row r="18259" spans="1:8">
      <c r="A18259" s="1383"/>
      <c r="E18259" s="1478"/>
      <c r="H18259" s="1478"/>
    </row>
    <row r="18260" spans="1:8">
      <c r="A18260" s="1383"/>
      <c r="E18260" s="1478"/>
      <c r="H18260" s="1478"/>
    </row>
    <row r="18261" spans="1:8">
      <c r="A18261" s="1383"/>
      <c r="E18261" s="1478"/>
      <c r="H18261" s="1478"/>
    </row>
    <row r="18262" spans="1:8">
      <c r="A18262" s="1383"/>
      <c r="E18262" s="1478"/>
      <c r="H18262" s="1478"/>
    </row>
    <row r="18263" spans="1:8">
      <c r="A18263" s="1383"/>
      <c r="E18263" s="1478"/>
      <c r="H18263" s="1478"/>
    </row>
    <row r="18264" spans="1:8">
      <c r="A18264" s="1383"/>
      <c r="E18264" s="1478"/>
      <c r="H18264" s="1478"/>
    </row>
    <row r="18265" spans="1:8">
      <c r="A18265" s="1383"/>
      <c r="E18265" s="1478"/>
      <c r="H18265" s="1478"/>
    </row>
    <row r="18266" spans="1:8">
      <c r="A18266" s="1383"/>
      <c r="E18266" s="1478"/>
      <c r="H18266" s="1478"/>
    </row>
    <row r="18267" spans="1:8">
      <c r="A18267" s="1383"/>
      <c r="E18267" s="1478"/>
      <c r="H18267" s="1478"/>
    </row>
    <row r="18268" spans="1:8">
      <c r="A18268" s="1383"/>
      <c r="E18268" s="1478"/>
      <c r="H18268" s="1478"/>
    </row>
    <row r="18269" spans="1:8">
      <c r="A18269" s="1383"/>
      <c r="E18269" s="1478"/>
      <c r="H18269" s="1478"/>
    </row>
    <row r="18270" spans="1:8">
      <c r="A18270" s="1383"/>
      <c r="E18270" s="1478"/>
      <c r="H18270" s="1478"/>
    </row>
    <row r="18271" spans="1:8">
      <c r="A18271" s="1383"/>
      <c r="E18271" s="1478"/>
      <c r="H18271" s="1478"/>
    </row>
    <row r="18272" spans="1:8">
      <c r="A18272" s="1383"/>
      <c r="E18272" s="1478"/>
      <c r="H18272" s="1478"/>
    </row>
    <row r="18273" spans="1:8">
      <c r="A18273" s="1383"/>
      <c r="E18273" s="1478"/>
      <c r="H18273" s="1478"/>
    </row>
    <row r="18274" spans="1:8">
      <c r="A18274" s="1383"/>
      <c r="E18274" s="1478"/>
      <c r="H18274" s="1478"/>
    </row>
    <row r="18275" spans="1:8">
      <c r="A18275" s="1383"/>
      <c r="E18275" s="1478"/>
      <c r="H18275" s="1478"/>
    </row>
    <row r="18276" spans="1:8">
      <c r="A18276" s="1383"/>
      <c r="E18276" s="1478"/>
      <c r="H18276" s="1478"/>
    </row>
    <row r="18277" spans="1:8">
      <c r="A18277" s="1383"/>
      <c r="E18277" s="1478"/>
      <c r="H18277" s="1478"/>
    </row>
    <row r="18278" spans="1:8">
      <c r="A18278" s="1383"/>
      <c r="E18278" s="1478"/>
      <c r="H18278" s="1478"/>
    </row>
    <row r="18279" spans="1:8">
      <c r="A18279" s="1383"/>
      <c r="E18279" s="1478"/>
      <c r="H18279" s="1478"/>
    </row>
    <row r="18280" spans="1:8">
      <c r="A18280" s="1383"/>
      <c r="E18280" s="1478"/>
      <c r="H18280" s="1478"/>
    </row>
    <row r="18281" spans="1:8">
      <c r="A18281" s="1383"/>
      <c r="E18281" s="1478"/>
      <c r="H18281" s="1478"/>
    </row>
    <row r="18282" spans="1:8">
      <c r="A18282" s="1383"/>
      <c r="E18282" s="1478"/>
      <c r="H18282" s="1478"/>
    </row>
    <row r="18283" spans="1:8">
      <c r="A18283" s="1383"/>
      <c r="E18283" s="1478"/>
      <c r="H18283" s="1478"/>
    </row>
    <row r="18284" spans="1:8">
      <c r="A18284" s="1383"/>
      <c r="E18284" s="1478"/>
      <c r="H18284" s="1478"/>
    </row>
    <row r="18285" spans="1:8">
      <c r="A18285" s="1383"/>
      <c r="E18285" s="1478"/>
      <c r="H18285" s="1478"/>
    </row>
    <row r="18286" spans="1:8">
      <c r="A18286" s="1383"/>
      <c r="E18286" s="1478"/>
      <c r="H18286" s="1478"/>
    </row>
    <row r="18287" spans="1:8">
      <c r="A18287" s="1383"/>
      <c r="E18287" s="1478"/>
      <c r="H18287" s="1478"/>
    </row>
    <row r="18288" spans="1:8">
      <c r="A18288" s="1383"/>
      <c r="E18288" s="1478"/>
      <c r="H18288" s="1478"/>
    </row>
    <row r="18289" spans="1:8">
      <c r="A18289" s="1383"/>
      <c r="E18289" s="1478"/>
      <c r="H18289" s="1478"/>
    </row>
    <row r="18290" spans="1:8">
      <c r="A18290" s="1383"/>
      <c r="E18290" s="1478"/>
      <c r="H18290" s="1478"/>
    </row>
    <row r="18291" spans="1:8">
      <c r="A18291" s="1383"/>
      <c r="E18291" s="1478"/>
      <c r="H18291" s="1478"/>
    </row>
    <row r="18292" spans="1:8">
      <c r="A18292" s="1383"/>
      <c r="E18292" s="1478"/>
      <c r="H18292" s="1478"/>
    </row>
    <row r="18293" spans="1:8">
      <c r="A18293" s="1383"/>
      <c r="E18293" s="1478"/>
      <c r="H18293" s="1478"/>
    </row>
    <row r="18294" spans="1:8">
      <c r="A18294" s="1383"/>
      <c r="E18294" s="1478"/>
      <c r="H18294" s="1478"/>
    </row>
    <row r="18295" spans="1:8">
      <c r="A18295" s="1383"/>
      <c r="E18295" s="1478"/>
      <c r="H18295" s="1478"/>
    </row>
    <row r="18296" spans="1:8">
      <c r="A18296" s="1383"/>
      <c r="E18296" s="1478"/>
      <c r="H18296" s="1478"/>
    </row>
    <row r="18297" spans="1:8">
      <c r="A18297" s="1383"/>
      <c r="E18297" s="1478"/>
      <c r="H18297" s="1478"/>
    </row>
    <row r="18298" spans="1:8">
      <c r="A18298" s="1383"/>
      <c r="E18298" s="1478"/>
      <c r="H18298" s="1478"/>
    </row>
    <row r="18299" spans="1:8">
      <c r="A18299" s="1383"/>
      <c r="E18299" s="1478"/>
      <c r="H18299" s="1478"/>
    </row>
    <row r="18300" spans="1:8">
      <c r="A18300" s="1383"/>
      <c r="E18300" s="1478"/>
      <c r="H18300" s="1478"/>
    </row>
    <row r="18301" spans="1:8">
      <c r="A18301" s="1383"/>
      <c r="E18301" s="1478"/>
      <c r="H18301" s="1478"/>
    </row>
    <row r="18302" spans="1:8">
      <c r="A18302" s="1383"/>
      <c r="E18302" s="1478"/>
      <c r="H18302" s="1478"/>
    </row>
    <row r="18303" spans="1:8">
      <c r="A18303" s="1383"/>
      <c r="E18303" s="1478"/>
      <c r="H18303" s="1478"/>
    </row>
    <row r="18304" spans="1:8">
      <c r="A18304" s="1383"/>
      <c r="E18304" s="1478"/>
      <c r="H18304" s="1478"/>
    </row>
    <row r="18305" spans="1:8">
      <c r="A18305" s="1383"/>
      <c r="E18305" s="1478"/>
      <c r="H18305" s="1478"/>
    </row>
    <row r="18306" spans="1:8">
      <c r="A18306" s="1383"/>
      <c r="E18306" s="1478"/>
      <c r="H18306" s="1478"/>
    </row>
    <row r="18307" spans="1:8">
      <c r="A18307" s="1383"/>
      <c r="E18307" s="1478"/>
      <c r="H18307" s="1478"/>
    </row>
    <row r="18308" spans="1:8">
      <c r="A18308" s="1383"/>
      <c r="E18308" s="1478"/>
      <c r="H18308" s="1478"/>
    </row>
    <row r="18309" spans="1:8">
      <c r="A18309" s="1383"/>
      <c r="E18309" s="1478"/>
      <c r="H18309" s="1478"/>
    </row>
    <row r="18310" spans="1:8">
      <c r="A18310" s="1383"/>
      <c r="E18310" s="1478"/>
      <c r="H18310" s="1478"/>
    </row>
    <row r="18311" spans="1:8">
      <c r="A18311" s="1383"/>
      <c r="E18311" s="1478"/>
      <c r="H18311" s="1478"/>
    </row>
    <row r="18312" spans="1:8">
      <c r="A18312" s="1383"/>
      <c r="E18312" s="1478"/>
      <c r="H18312" s="1478"/>
    </row>
    <row r="18313" spans="1:8">
      <c r="A18313" s="1383"/>
      <c r="E18313" s="1478"/>
      <c r="H18313" s="1478"/>
    </row>
    <row r="18314" spans="1:8">
      <c r="A18314" s="1383"/>
      <c r="E18314" s="1478"/>
      <c r="H18314" s="1478"/>
    </row>
    <row r="18315" spans="1:8">
      <c r="A18315" s="1383"/>
      <c r="E18315" s="1478"/>
      <c r="H18315" s="1478"/>
    </row>
    <row r="18316" spans="1:8">
      <c r="A18316" s="1383"/>
      <c r="E18316" s="1478"/>
      <c r="H18316" s="1478"/>
    </row>
    <row r="18317" spans="1:8">
      <c r="A18317" s="1383"/>
      <c r="E18317" s="1478"/>
      <c r="H18317" s="1478"/>
    </row>
    <row r="18318" spans="1:8">
      <c r="A18318" s="1383"/>
      <c r="E18318" s="1478"/>
      <c r="H18318" s="1478"/>
    </row>
    <row r="18319" spans="1:8">
      <c r="A18319" s="1383"/>
      <c r="E18319" s="1478"/>
      <c r="H18319" s="1478"/>
    </row>
    <row r="18320" spans="1:8">
      <c r="A18320" s="1383"/>
      <c r="E18320" s="1478"/>
      <c r="H18320" s="1478"/>
    </row>
    <row r="18321" spans="1:8">
      <c r="A18321" s="1383"/>
      <c r="E18321" s="1478"/>
      <c r="H18321" s="1478"/>
    </row>
    <row r="18322" spans="1:8">
      <c r="A18322" s="1383"/>
      <c r="E18322" s="1478"/>
      <c r="H18322" s="1478"/>
    </row>
    <row r="18323" spans="1:8">
      <c r="A18323" s="1383"/>
      <c r="E18323" s="1478"/>
      <c r="H18323" s="1478"/>
    </row>
    <row r="18324" spans="1:8">
      <c r="A18324" s="1383"/>
      <c r="E18324" s="1478"/>
      <c r="H18324" s="1478"/>
    </row>
    <row r="18325" spans="1:8">
      <c r="A18325" s="1383"/>
      <c r="E18325" s="1478"/>
      <c r="H18325" s="1478"/>
    </row>
    <row r="18326" spans="1:8">
      <c r="A18326" s="1383"/>
      <c r="E18326" s="1478"/>
      <c r="H18326" s="1478"/>
    </row>
    <row r="18327" spans="1:8">
      <c r="A18327" s="1383"/>
      <c r="E18327" s="1478"/>
      <c r="H18327" s="1478"/>
    </row>
    <row r="18328" spans="1:8">
      <c r="A18328" s="1383"/>
      <c r="E18328" s="1478"/>
      <c r="H18328" s="1478"/>
    </row>
    <row r="18329" spans="1:8">
      <c r="A18329" s="1383"/>
      <c r="E18329" s="1478"/>
      <c r="H18329" s="1478"/>
    </row>
    <row r="18330" spans="1:8">
      <c r="A18330" s="1383"/>
      <c r="E18330" s="1478"/>
      <c r="H18330" s="1478"/>
    </row>
    <row r="18331" spans="1:8">
      <c r="A18331" s="1383"/>
      <c r="E18331" s="1478"/>
      <c r="H18331" s="1478"/>
    </row>
    <row r="18332" spans="1:8">
      <c r="A18332" s="1383"/>
      <c r="E18332" s="1478"/>
      <c r="H18332" s="1478"/>
    </row>
    <row r="18333" spans="1:8">
      <c r="A18333" s="1383"/>
      <c r="E18333" s="1478"/>
      <c r="H18333" s="1478"/>
    </row>
    <row r="18334" spans="1:8">
      <c r="A18334" s="1383"/>
      <c r="E18334" s="1478"/>
      <c r="H18334" s="1478"/>
    </row>
    <row r="18335" spans="1:8">
      <c r="A18335" s="1383"/>
      <c r="E18335" s="1478"/>
      <c r="H18335" s="1478"/>
    </row>
    <row r="18336" spans="1:8">
      <c r="A18336" s="1383"/>
      <c r="E18336" s="1478"/>
      <c r="H18336" s="1478"/>
    </row>
    <row r="18337" spans="1:8">
      <c r="A18337" s="1383"/>
      <c r="E18337" s="1478"/>
      <c r="H18337" s="1478"/>
    </row>
    <row r="18338" spans="1:8">
      <c r="A18338" s="1383"/>
      <c r="E18338" s="1478"/>
      <c r="H18338" s="1478"/>
    </row>
    <row r="18339" spans="1:8">
      <c r="A18339" s="1383"/>
      <c r="E18339" s="1478"/>
      <c r="H18339" s="1478"/>
    </row>
    <row r="18340" spans="1:8">
      <c r="A18340" s="1383"/>
      <c r="E18340" s="1478"/>
      <c r="H18340" s="1478"/>
    </row>
    <row r="18341" spans="1:8">
      <c r="A18341" s="1383"/>
      <c r="E18341" s="1478"/>
      <c r="H18341" s="1478"/>
    </row>
    <row r="18342" spans="1:8">
      <c r="A18342" s="1383"/>
      <c r="E18342" s="1478"/>
      <c r="H18342" s="1478"/>
    </row>
    <row r="18343" spans="1:8">
      <c r="A18343" s="1383"/>
      <c r="E18343" s="1478"/>
      <c r="H18343" s="1478"/>
    </row>
    <row r="18344" spans="1:8">
      <c r="A18344" s="1383"/>
      <c r="E18344" s="1478"/>
      <c r="H18344" s="1478"/>
    </row>
    <row r="18345" spans="1:8">
      <c r="A18345" s="1383"/>
      <c r="E18345" s="1478"/>
      <c r="H18345" s="1478"/>
    </row>
    <row r="18346" spans="1:8">
      <c r="A18346" s="1383"/>
      <c r="E18346" s="1478"/>
      <c r="H18346" s="1478"/>
    </row>
    <row r="18347" spans="1:8">
      <c r="A18347" s="1383"/>
      <c r="E18347" s="1478"/>
      <c r="H18347" s="1478"/>
    </row>
    <row r="18348" spans="1:8">
      <c r="A18348" s="1383"/>
      <c r="E18348" s="1478"/>
      <c r="H18348" s="1478"/>
    </row>
    <row r="18349" spans="1:8">
      <c r="A18349" s="1383"/>
      <c r="E18349" s="1478"/>
      <c r="H18349" s="1478"/>
    </row>
    <row r="18350" spans="1:8">
      <c r="A18350" s="1383"/>
      <c r="E18350" s="1478"/>
      <c r="H18350" s="1478"/>
    </row>
    <row r="18351" spans="1:8">
      <c r="A18351" s="1383"/>
      <c r="E18351" s="1478"/>
      <c r="H18351" s="1478"/>
    </row>
    <row r="18352" spans="1:8">
      <c r="A18352" s="1383"/>
      <c r="E18352" s="1478"/>
      <c r="H18352" s="1478"/>
    </row>
    <row r="18353" spans="1:8">
      <c r="A18353" s="1383"/>
      <c r="E18353" s="1478"/>
      <c r="H18353" s="1478"/>
    </row>
    <row r="18354" spans="1:8">
      <c r="A18354" s="1383"/>
      <c r="E18354" s="1478"/>
      <c r="H18354" s="1478"/>
    </row>
    <row r="18355" spans="1:8">
      <c r="A18355" s="1383"/>
      <c r="E18355" s="1478"/>
      <c r="H18355" s="1478"/>
    </row>
    <row r="18356" spans="1:8">
      <c r="A18356" s="1383"/>
      <c r="E18356" s="1478"/>
      <c r="H18356" s="1478"/>
    </row>
    <row r="18357" spans="1:8">
      <c r="A18357" s="1383"/>
      <c r="E18357" s="1478"/>
      <c r="H18357" s="1478"/>
    </row>
    <row r="18358" spans="1:8">
      <c r="A18358" s="1383"/>
      <c r="E18358" s="1478"/>
      <c r="H18358" s="1478"/>
    </row>
    <row r="18359" spans="1:8">
      <c r="A18359" s="1383"/>
      <c r="E18359" s="1478"/>
      <c r="H18359" s="1478"/>
    </row>
    <row r="18360" spans="1:8">
      <c r="A18360" s="1383"/>
      <c r="E18360" s="1478"/>
      <c r="H18360" s="1478"/>
    </row>
    <row r="18361" spans="1:8">
      <c r="A18361" s="1383"/>
      <c r="E18361" s="1478"/>
      <c r="H18361" s="1478"/>
    </row>
    <row r="18362" spans="1:8">
      <c r="A18362" s="1383"/>
      <c r="E18362" s="1478"/>
      <c r="H18362" s="1478"/>
    </row>
    <row r="18363" spans="1:8">
      <c r="A18363" s="1383"/>
      <c r="E18363" s="1478"/>
      <c r="H18363" s="1478"/>
    </row>
    <row r="18364" spans="1:8">
      <c r="A18364" s="1383"/>
      <c r="E18364" s="1478"/>
      <c r="H18364" s="1478"/>
    </row>
    <row r="18365" spans="1:8">
      <c r="A18365" s="1383"/>
      <c r="E18365" s="1478"/>
      <c r="H18365" s="1478"/>
    </row>
    <row r="18366" spans="1:8">
      <c r="A18366" s="1383"/>
      <c r="E18366" s="1478"/>
      <c r="H18366" s="1478"/>
    </row>
    <row r="18367" spans="1:8">
      <c r="A18367" s="1383"/>
      <c r="E18367" s="1478"/>
      <c r="H18367" s="1478"/>
    </row>
    <row r="18368" spans="1:8">
      <c r="A18368" s="1383"/>
      <c r="E18368" s="1478"/>
      <c r="H18368" s="1478"/>
    </row>
    <row r="18369" spans="1:8">
      <c r="A18369" s="1383"/>
      <c r="E18369" s="1478"/>
      <c r="H18369" s="1478"/>
    </row>
    <row r="18370" spans="1:8">
      <c r="A18370" s="1383"/>
      <c r="E18370" s="1478"/>
      <c r="H18370" s="1478"/>
    </row>
    <row r="18371" spans="1:8">
      <c r="A18371" s="1383"/>
      <c r="E18371" s="1478"/>
      <c r="H18371" s="1478"/>
    </row>
    <row r="18372" spans="1:8">
      <c r="A18372" s="1383"/>
      <c r="E18372" s="1478"/>
      <c r="H18372" s="1478"/>
    </row>
    <row r="18373" spans="1:8">
      <c r="A18373" s="1383"/>
      <c r="E18373" s="1478"/>
      <c r="H18373" s="1478"/>
    </row>
    <row r="18374" spans="1:8">
      <c r="A18374" s="1383"/>
      <c r="E18374" s="1478"/>
      <c r="H18374" s="1478"/>
    </row>
    <row r="18375" spans="1:8">
      <c r="A18375" s="1383"/>
      <c r="E18375" s="1478"/>
      <c r="H18375" s="1478"/>
    </row>
    <row r="18376" spans="1:8">
      <c r="A18376" s="1383"/>
      <c r="E18376" s="1478"/>
      <c r="H18376" s="1478"/>
    </row>
    <row r="18377" spans="1:8">
      <c r="A18377" s="1383"/>
      <c r="E18377" s="1478"/>
      <c r="H18377" s="1478"/>
    </row>
    <row r="18378" spans="1:8">
      <c r="A18378" s="1383"/>
      <c r="E18378" s="1478"/>
      <c r="H18378" s="1478"/>
    </row>
    <row r="18379" spans="1:8">
      <c r="A18379" s="1383"/>
      <c r="E18379" s="1478"/>
      <c r="H18379" s="1478"/>
    </row>
    <row r="18380" spans="1:8">
      <c r="A18380" s="1383"/>
      <c r="E18380" s="1478"/>
      <c r="H18380" s="1478"/>
    </row>
    <row r="18381" spans="1:8">
      <c r="A18381" s="1383"/>
      <c r="E18381" s="1478"/>
      <c r="H18381" s="1478"/>
    </row>
    <row r="18382" spans="1:8">
      <c r="A18382" s="1383"/>
      <c r="E18382" s="1478"/>
      <c r="H18382" s="1478"/>
    </row>
    <row r="18383" spans="1:8">
      <c r="A18383" s="1383"/>
      <c r="E18383" s="1478"/>
      <c r="H18383" s="1478"/>
    </row>
    <row r="18384" spans="1:8">
      <c r="A18384" s="1383"/>
      <c r="E18384" s="1478"/>
      <c r="H18384" s="1478"/>
    </row>
    <row r="18385" spans="1:8">
      <c r="A18385" s="1383"/>
      <c r="E18385" s="1478"/>
      <c r="H18385" s="1478"/>
    </row>
    <row r="18386" spans="1:8">
      <c r="A18386" s="1383"/>
      <c r="E18386" s="1478"/>
      <c r="H18386" s="1478"/>
    </row>
    <row r="18387" spans="1:8">
      <c r="A18387" s="1383"/>
      <c r="E18387" s="1478"/>
      <c r="H18387" s="1478"/>
    </row>
    <row r="18388" spans="1:8">
      <c r="A18388" s="1383"/>
      <c r="E18388" s="1478"/>
      <c r="H18388" s="1478"/>
    </row>
    <row r="18389" spans="1:8">
      <c r="A18389" s="1383"/>
      <c r="E18389" s="1478"/>
      <c r="H18389" s="1478"/>
    </row>
    <row r="18390" spans="1:8">
      <c r="A18390" s="1383"/>
      <c r="E18390" s="1478"/>
      <c r="H18390" s="1478"/>
    </row>
    <row r="18391" spans="1:8">
      <c r="A18391" s="1383"/>
      <c r="E18391" s="1478"/>
      <c r="H18391" s="1478"/>
    </row>
    <row r="18392" spans="1:8">
      <c r="A18392" s="1383"/>
      <c r="E18392" s="1478"/>
      <c r="H18392" s="1478"/>
    </row>
    <row r="18393" spans="1:8">
      <c r="A18393" s="1383"/>
      <c r="E18393" s="1478"/>
      <c r="H18393" s="1478"/>
    </row>
    <row r="18394" spans="1:8">
      <c r="A18394" s="1383"/>
      <c r="E18394" s="1478"/>
      <c r="H18394" s="1478"/>
    </row>
    <row r="18395" spans="1:8">
      <c r="A18395" s="1383"/>
      <c r="E18395" s="1478"/>
      <c r="H18395" s="1478"/>
    </row>
    <row r="18396" spans="1:8">
      <c r="A18396" s="1383"/>
      <c r="E18396" s="1478"/>
      <c r="H18396" s="1478"/>
    </row>
    <row r="18397" spans="1:8">
      <c r="A18397" s="1383"/>
      <c r="E18397" s="1478"/>
      <c r="H18397" s="1478"/>
    </row>
    <row r="18398" spans="1:8">
      <c r="A18398" s="1383"/>
      <c r="E18398" s="1478"/>
      <c r="H18398" s="1478"/>
    </row>
    <row r="18399" spans="1:8">
      <c r="A18399" s="1383"/>
      <c r="E18399" s="1478"/>
      <c r="H18399" s="1478"/>
    </row>
    <row r="18400" spans="1:8">
      <c r="A18400" s="1383"/>
      <c r="E18400" s="1478"/>
      <c r="H18400" s="1478"/>
    </row>
    <row r="18401" spans="1:8">
      <c r="A18401" s="1383"/>
      <c r="E18401" s="1478"/>
      <c r="H18401" s="1478"/>
    </row>
    <row r="18402" spans="1:8">
      <c r="A18402" s="1383"/>
      <c r="E18402" s="1478"/>
      <c r="H18402" s="1478"/>
    </row>
    <row r="18403" spans="1:8">
      <c r="A18403" s="1383"/>
      <c r="E18403" s="1478"/>
      <c r="H18403" s="1478"/>
    </row>
    <row r="18404" spans="1:8">
      <c r="A18404" s="1383"/>
      <c r="E18404" s="1478"/>
      <c r="H18404" s="1478"/>
    </row>
    <row r="18405" spans="1:8">
      <c r="A18405" s="1383"/>
      <c r="E18405" s="1478"/>
      <c r="H18405" s="1478"/>
    </row>
    <row r="18406" spans="1:8">
      <c r="A18406" s="1383"/>
      <c r="E18406" s="1478"/>
      <c r="H18406" s="1478"/>
    </row>
    <row r="18407" spans="1:8">
      <c r="A18407" s="1383"/>
      <c r="E18407" s="1478"/>
      <c r="H18407" s="1478"/>
    </row>
    <row r="18408" spans="1:8">
      <c r="A18408" s="1383"/>
      <c r="E18408" s="1478"/>
      <c r="H18408" s="1478"/>
    </row>
    <row r="18409" spans="1:8">
      <c r="A18409" s="1383"/>
      <c r="E18409" s="1478"/>
      <c r="H18409" s="1478"/>
    </row>
    <row r="18410" spans="1:8">
      <c r="A18410" s="1383"/>
      <c r="E18410" s="1478"/>
      <c r="H18410" s="1478"/>
    </row>
    <row r="18411" spans="1:8">
      <c r="A18411" s="1383"/>
      <c r="E18411" s="1478"/>
      <c r="H18411" s="1478"/>
    </row>
    <row r="18412" spans="1:8">
      <c r="A18412" s="1383"/>
      <c r="E18412" s="1478"/>
      <c r="H18412" s="1478"/>
    </row>
    <row r="18413" spans="1:8">
      <c r="A18413" s="1383"/>
      <c r="E18413" s="1478"/>
      <c r="H18413" s="1478"/>
    </row>
    <row r="18414" spans="1:8">
      <c r="A18414" s="1383"/>
      <c r="E18414" s="1478"/>
      <c r="H18414" s="1478"/>
    </row>
    <row r="18415" spans="1:8">
      <c r="A18415" s="1383"/>
      <c r="E18415" s="1478"/>
      <c r="H18415" s="1478"/>
    </row>
    <row r="18416" spans="1:8">
      <c r="A18416" s="1383"/>
      <c r="E18416" s="1478"/>
      <c r="H18416" s="1478"/>
    </row>
    <row r="18417" spans="1:8">
      <c r="A18417" s="1383"/>
      <c r="E18417" s="1478"/>
      <c r="H18417" s="1478"/>
    </row>
    <row r="18418" spans="1:8">
      <c r="A18418" s="1383"/>
      <c r="E18418" s="1478"/>
      <c r="H18418" s="1478"/>
    </row>
    <row r="18419" spans="1:8">
      <c r="A18419" s="1383"/>
      <c r="E18419" s="1478"/>
      <c r="H18419" s="1478"/>
    </row>
    <row r="18420" spans="1:8">
      <c r="A18420" s="1383"/>
      <c r="E18420" s="1478"/>
      <c r="H18420" s="1478"/>
    </row>
    <row r="18421" spans="1:8">
      <c r="A18421" s="1383"/>
      <c r="E18421" s="1478"/>
      <c r="H18421" s="1478"/>
    </row>
    <row r="18422" spans="1:8">
      <c r="A18422" s="1383"/>
      <c r="E18422" s="1478"/>
      <c r="H18422" s="1478"/>
    </row>
    <row r="18423" spans="1:8">
      <c r="A18423" s="1383"/>
      <c r="E18423" s="1478"/>
      <c r="H18423" s="1478"/>
    </row>
    <row r="18424" spans="1:8">
      <c r="A18424" s="1383"/>
      <c r="E18424" s="1478"/>
      <c r="H18424" s="1478"/>
    </row>
    <row r="18425" spans="1:8">
      <c r="A18425" s="1383"/>
      <c r="E18425" s="1478"/>
      <c r="H18425" s="1478"/>
    </row>
    <row r="18426" spans="1:8">
      <c r="A18426" s="1383"/>
      <c r="E18426" s="1478"/>
      <c r="H18426" s="1478"/>
    </row>
    <row r="18427" spans="1:8">
      <c r="A18427" s="1383"/>
      <c r="E18427" s="1478"/>
      <c r="H18427" s="1478"/>
    </row>
    <row r="18428" spans="1:8">
      <c r="A18428" s="1383"/>
      <c r="E18428" s="1478"/>
      <c r="H18428" s="1478"/>
    </row>
    <row r="18429" spans="1:8">
      <c r="A18429" s="1383"/>
      <c r="E18429" s="1478"/>
      <c r="H18429" s="1478"/>
    </row>
    <row r="18430" spans="1:8">
      <c r="A18430" s="1383"/>
      <c r="E18430" s="1478"/>
      <c r="H18430" s="1478"/>
    </row>
    <row r="18431" spans="1:8">
      <c r="A18431" s="1383"/>
      <c r="E18431" s="1478"/>
      <c r="H18431" s="1478"/>
    </row>
    <row r="18432" spans="1:8">
      <c r="A18432" s="1383"/>
      <c r="E18432" s="1478"/>
      <c r="H18432" s="1478"/>
    </row>
    <row r="18433" spans="1:8">
      <c r="A18433" s="1383"/>
      <c r="E18433" s="1478"/>
      <c r="H18433" s="1478"/>
    </row>
    <row r="18434" spans="1:8">
      <c r="A18434" s="1383"/>
      <c r="E18434" s="1478"/>
      <c r="H18434" s="1478"/>
    </row>
    <row r="18435" spans="1:8">
      <c r="A18435" s="1383"/>
      <c r="E18435" s="1478"/>
      <c r="H18435" s="1478"/>
    </row>
    <row r="18436" spans="1:8">
      <c r="A18436" s="1383"/>
      <c r="E18436" s="1478"/>
      <c r="H18436" s="1478"/>
    </row>
    <row r="18437" spans="1:8">
      <c r="A18437" s="1383"/>
      <c r="E18437" s="1478"/>
      <c r="H18437" s="1478"/>
    </row>
    <row r="18438" spans="1:8">
      <c r="A18438" s="1383"/>
      <c r="E18438" s="1478"/>
      <c r="H18438" s="1478"/>
    </row>
    <row r="18439" spans="1:8">
      <c r="A18439" s="1383"/>
      <c r="E18439" s="1478"/>
      <c r="H18439" s="1478"/>
    </row>
    <row r="18440" spans="1:8">
      <c r="A18440" s="1383"/>
      <c r="E18440" s="1478"/>
      <c r="H18440" s="1478"/>
    </row>
    <row r="18441" spans="1:8">
      <c r="A18441" s="1383"/>
      <c r="E18441" s="1478"/>
      <c r="H18441" s="1478"/>
    </row>
    <row r="18442" spans="1:8">
      <c r="A18442" s="1383"/>
      <c r="E18442" s="1478"/>
      <c r="H18442" s="1478"/>
    </row>
    <row r="18443" spans="1:8">
      <c r="A18443" s="1383"/>
      <c r="E18443" s="1478"/>
      <c r="H18443" s="1478"/>
    </row>
    <row r="18444" spans="1:8">
      <c r="A18444" s="1383"/>
      <c r="E18444" s="1478"/>
      <c r="H18444" s="1478"/>
    </row>
    <row r="18445" spans="1:8">
      <c r="A18445" s="1383"/>
      <c r="E18445" s="1478"/>
      <c r="H18445" s="1478"/>
    </row>
    <row r="18446" spans="1:8">
      <c r="A18446" s="1383"/>
      <c r="E18446" s="1478"/>
      <c r="H18446" s="1478"/>
    </row>
    <row r="18447" spans="1:8">
      <c r="A18447" s="1383"/>
      <c r="E18447" s="1478"/>
      <c r="H18447" s="1478"/>
    </row>
    <row r="18448" spans="1:8">
      <c r="A18448" s="1383"/>
      <c r="E18448" s="1478"/>
      <c r="H18448" s="1478"/>
    </row>
    <row r="18449" spans="1:8">
      <c r="A18449" s="1383"/>
      <c r="E18449" s="1478"/>
      <c r="H18449" s="1478"/>
    </row>
    <row r="18450" spans="1:8">
      <c r="A18450" s="1383"/>
      <c r="E18450" s="1478"/>
      <c r="H18450" s="1478"/>
    </row>
    <row r="18451" spans="1:8">
      <c r="A18451" s="1383"/>
      <c r="E18451" s="1478"/>
      <c r="H18451" s="1478"/>
    </row>
    <row r="18452" spans="1:8">
      <c r="A18452" s="1383"/>
      <c r="E18452" s="1478"/>
      <c r="H18452" s="1478"/>
    </row>
    <row r="18453" spans="1:8">
      <c r="A18453" s="1383"/>
      <c r="E18453" s="1478"/>
      <c r="H18453" s="1478"/>
    </row>
    <row r="18454" spans="1:8">
      <c r="A18454" s="1383"/>
      <c r="E18454" s="1478"/>
      <c r="H18454" s="1478"/>
    </row>
    <row r="18455" spans="1:8">
      <c r="A18455" s="1383"/>
      <c r="E18455" s="1478"/>
      <c r="H18455" s="1478"/>
    </row>
    <row r="18456" spans="1:8">
      <c r="A18456" s="1383"/>
      <c r="E18456" s="1478"/>
      <c r="H18456" s="1478"/>
    </row>
    <row r="18457" spans="1:8">
      <c r="A18457" s="1383"/>
      <c r="E18457" s="1478"/>
      <c r="H18457" s="1478"/>
    </row>
    <row r="18458" spans="1:8">
      <c r="A18458" s="1383"/>
      <c r="E18458" s="1478"/>
      <c r="H18458" s="1478"/>
    </row>
    <row r="18459" spans="1:8">
      <c r="A18459" s="1383"/>
      <c r="E18459" s="1478"/>
      <c r="H18459" s="1478"/>
    </row>
    <row r="18460" spans="1:8">
      <c r="A18460" s="1383"/>
      <c r="E18460" s="1478"/>
      <c r="H18460" s="1478"/>
    </row>
    <row r="18461" spans="1:8">
      <c r="A18461" s="1383"/>
      <c r="E18461" s="1478"/>
      <c r="H18461" s="1478"/>
    </row>
    <row r="18462" spans="1:8">
      <c r="A18462" s="1383"/>
      <c r="E18462" s="1478"/>
      <c r="H18462" s="1478"/>
    </row>
    <row r="18463" spans="1:8">
      <c r="A18463" s="1383"/>
      <c r="E18463" s="1478"/>
      <c r="H18463" s="1478"/>
    </row>
    <row r="18464" spans="1:8">
      <c r="A18464" s="1383"/>
      <c r="E18464" s="1478"/>
      <c r="H18464" s="1478"/>
    </row>
    <row r="18465" spans="1:8">
      <c r="A18465" s="1383"/>
      <c r="E18465" s="1478"/>
      <c r="H18465" s="1478"/>
    </row>
    <row r="18466" spans="1:8">
      <c r="A18466" s="1383"/>
      <c r="E18466" s="1478"/>
      <c r="H18466" s="1478"/>
    </row>
    <row r="18467" spans="1:8">
      <c r="A18467" s="1383"/>
      <c r="E18467" s="1478"/>
      <c r="H18467" s="1478"/>
    </row>
    <row r="18468" spans="1:8">
      <c r="A18468" s="1383"/>
      <c r="E18468" s="1478"/>
      <c r="H18468" s="1478"/>
    </row>
    <row r="18469" spans="1:8">
      <c r="A18469" s="1383"/>
      <c r="E18469" s="1478"/>
      <c r="H18469" s="1478"/>
    </row>
    <row r="18470" spans="1:8">
      <c r="A18470" s="1383"/>
      <c r="E18470" s="1478"/>
      <c r="H18470" s="1478"/>
    </row>
    <row r="18471" spans="1:8">
      <c r="A18471" s="1383"/>
      <c r="E18471" s="1478"/>
      <c r="H18471" s="1478"/>
    </row>
    <row r="18472" spans="1:8">
      <c r="A18472" s="1383"/>
      <c r="E18472" s="1478"/>
      <c r="H18472" s="1478"/>
    </row>
    <row r="18473" spans="1:8">
      <c r="A18473" s="1383"/>
      <c r="E18473" s="1478"/>
      <c r="H18473" s="1478"/>
    </row>
    <row r="18474" spans="1:8">
      <c r="A18474" s="1383"/>
      <c r="E18474" s="1478"/>
      <c r="H18474" s="1478"/>
    </row>
    <row r="18475" spans="1:8">
      <c r="A18475" s="1383"/>
      <c r="E18475" s="1478"/>
      <c r="H18475" s="1478"/>
    </row>
    <row r="18476" spans="1:8">
      <c r="A18476" s="1383"/>
      <c r="E18476" s="1478"/>
      <c r="H18476" s="1478"/>
    </row>
    <row r="18477" spans="1:8">
      <c r="A18477" s="1383"/>
      <c r="E18477" s="1478"/>
      <c r="H18477" s="1478"/>
    </row>
    <row r="18478" spans="1:8">
      <c r="A18478" s="1383"/>
      <c r="E18478" s="1478"/>
      <c r="H18478" s="1478"/>
    </row>
    <row r="18479" spans="1:8">
      <c r="A18479" s="1383"/>
      <c r="E18479" s="1478"/>
      <c r="H18479" s="1478"/>
    </row>
    <row r="18480" spans="1:8">
      <c r="A18480" s="1383"/>
      <c r="E18480" s="1478"/>
      <c r="H18480" s="1478"/>
    </row>
    <row r="18481" spans="1:8">
      <c r="A18481" s="1383"/>
      <c r="E18481" s="1478"/>
      <c r="H18481" s="1478"/>
    </row>
    <row r="18482" spans="1:8">
      <c r="A18482" s="1383"/>
      <c r="E18482" s="1478"/>
      <c r="H18482" s="1478"/>
    </row>
    <row r="18483" spans="1:8">
      <c r="A18483" s="1383"/>
      <c r="E18483" s="1478"/>
      <c r="H18483" s="1478"/>
    </row>
    <row r="18484" spans="1:8">
      <c r="A18484" s="1383"/>
      <c r="E18484" s="1478"/>
      <c r="H18484" s="1478"/>
    </row>
    <row r="18485" spans="1:8">
      <c r="A18485" s="1383"/>
      <c r="E18485" s="1478"/>
      <c r="H18485" s="1478"/>
    </row>
    <row r="18486" spans="1:8">
      <c r="A18486" s="1383"/>
      <c r="E18486" s="1478"/>
      <c r="H18486" s="1478"/>
    </row>
    <row r="18487" spans="1:8">
      <c r="A18487" s="1383"/>
      <c r="E18487" s="1478"/>
      <c r="H18487" s="1478"/>
    </row>
    <row r="18488" spans="1:8">
      <c r="A18488" s="1383"/>
      <c r="E18488" s="1478"/>
      <c r="H18488" s="1478"/>
    </row>
    <row r="18489" spans="1:8">
      <c r="A18489" s="1383"/>
      <c r="E18489" s="1478"/>
      <c r="H18489" s="1478"/>
    </row>
    <row r="18490" spans="1:8">
      <c r="A18490" s="1383"/>
      <c r="E18490" s="1478"/>
      <c r="H18490" s="1478"/>
    </row>
    <row r="18491" spans="1:8">
      <c r="A18491" s="1383"/>
      <c r="E18491" s="1478"/>
      <c r="H18491" s="1478"/>
    </row>
    <row r="18492" spans="1:8">
      <c r="A18492" s="1383"/>
      <c r="E18492" s="1478"/>
      <c r="H18492" s="1478"/>
    </row>
    <row r="18493" spans="1:8">
      <c r="A18493" s="1383"/>
      <c r="E18493" s="1478"/>
      <c r="H18493" s="1478"/>
    </row>
    <row r="18494" spans="1:8">
      <c r="A18494" s="1383"/>
      <c r="E18494" s="1478"/>
      <c r="H18494" s="1478"/>
    </row>
    <row r="18495" spans="1:8">
      <c r="A18495" s="1383"/>
      <c r="E18495" s="1478"/>
      <c r="H18495" s="1478"/>
    </row>
    <row r="18496" spans="1:8">
      <c r="A18496" s="1383"/>
      <c r="E18496" s="1478"/>
      <c r="H18496" s="1478"/>
    </row>
    <row r="18497" spans="1:8">
      <c r="A18497" s="1383"/>
      <c r="E18497" s="1478"/>
      <c r="H18497" s="1478"/>
    </row>
    <row r="18498" spans="1:8">
      <c r="A18498" s="1383"/>
      <c r="E18498" s="1478"/>
      <c r="H18498" s="1478"/>
    </row>
    <row r="18499" spans="1:8">
      <c r="A18499" s="1383"/>
      <c r="E18499" s="1478"/>
      <c r="H18499" s="1478"/>
    </row>
    <row r="18500" spans="1:8">
      <c r="A18500" s="1383"/>
      <c r="E18500" s="1478"/>
      <c r="H18500" s="1478"/>
    </row>
    <row r="18501" spans="1:8">
      <c r="A18501" s="1383"/>
      <c r="E18501" s="1478"/>
      <c r="H18501" s="1478"/>
    </row>
    <row r="18502" spans="1:8">
      <c r="A18502" s="1383"/>
      <c r="E18502" s="1478"/>
      <c r="H18502" s="1478"/>
    </row>
    <row r="18503" spans="1:8">
      <c r="A18503" s="1383"/>
      <c r="E18503" s="1478"/>
      <c r="H18503" s="1478"/>
    </row>
    <row r="18504" spans="1:8">
      <c r="A18504" s="1383"/>
      <c r="E18504" s="1478"/>
      <c r="H18504" s="1478"/>
    </row>
    <row r="18505" spans="1:8">
      <c r="A18505" s="1383"/>
      <c r="E18505" s="1478"/>
      <c r="H18505" s="1478"/>
    </row>
    <row r="18506" spans="1:8">
      <c r="A18506" s="1383"/>
      <c r="E18506" s="1478"/>
      <c r="H18506" s="1478"/>
    </row>
    <row r="18507" spans="1:8">
      <c r="A18507" s="1383"/>
      <c r="E18507" s="1478"/>
      <c r="H18507" s="1478"/>
    </row>
    <row r="18508" spans="1:8">
      <c r="A18508" s="1383"/>
      <c r="E18508" s="1478"/>
      <c r="H18508" s="1478"/>
    </row>
    <row r="18509" spans="1:8">
      <c r="A18509" s="1383"/>
      <c r="E18509" s="1478"/>
      <c r="H18509" s="1478"/>
    </row>
    <row r="18510" spans="1:8">
      <c r="A18510" s="1383"/>
      <c r="E18510" s="1478"/>
      <c r="H18510" s="1478"/>
    </row>
    <row r="18511" spans="1:8">
      <c r="A18511" s="1383"/>
      <c r="E18511" s="1478"/>
      <c r="H18511" s="1478"/>
    </row>
    <row r="18512" spans="1:8">
      <c r="A18512" s="1383"/>
      <c r="E18512" s="1478"/>
      <c r="H18512" s="1478"/>
    </row>
    <row r="18513" spans="1:8">
      <c r="A18513" s="1383"/>
      <c r="E18513" s="1478"/>
      <c r="H18513" s="1478"/>
    </row>
    <row r="18514" spans="1:8">
      <c r="A18514" s="1383"/>
      <c r="E18514" s="1478"/>
      <c r="H18514" s="1478"/>
    </row>
    <row r="18515" spans="1:8">
      <c r="A18515" s="1383"/>
      <c r="E18515" s="1478"/>
      <c r="H18515" s="1478"/>
    </row>
    <row r="18516" spans="1:8">
      <c r="A18516" s="1383"/>
      <c r="E18516" s="1478"/>
      <c r="H18516" s="1478"/>
    </row>
    <row r="18517" spans="1:8">
      <c r="A18517" s="1383"/>
      <c r="E18517" s="1478"/>
      <c r="H18517" s="1478"/>
    </row>
    <row r="18518" spans="1:8">
      <c r="A18518" s="1383"/>
      <c r="E18518" s="1478"/>
      <c r="H18518" s="1478"/>
    </row>
    <row r="18519" spans="1:8">
      <c r="A18519" s="1383"/>
      <c r="E18519" s="1478"/>
      <c r="H18519" s="1478"/>
    </row>
    <row r="18520" spans="1:8">
      <c r="A18520" s="1383"/>
      <c r="E18520" s="1478"/>
      <c r="H18520" s="1478"/>
    </row>
    <row r="18521" spans="1:8">
      <c r="A18521" s="1383"/>
      <c r="E18521" s="1478"/>
      <c r="H18521" s="1478"/>
    </row>
    <row r="18522" spans="1:8">
      <c r="A18522" s="1383"/>
      <c r="E18522" s="1478"/>
      <c r="H18522" s="1478"/>
    </row>
    <row r="18523" spans="1:8">
      <c r="A18523" s="1383"/>
      <c r="E18523" s="1478"/>
      <c r="H18523" s="1478"/>
    </row>
    <row r="18524" spans="1:8">
      <c r="A18524" s="1383"/>
      <c r="E18524" s="1478"/>
      <c r="H18524" s="1478"/>
    </row>
    <row r="18525" spans="1:8">
      <c r="A18525" s="1383"/>
      <c r="E18525" s="1478"/>
      <c r="H18525" s="1478"/>
    </row>
    <row r="18526" spans="1:8">
      <c r="A18526" s="1383"/>
      <c r="E18526" s="1478"/>
      <c r="H18526" s="1478"/>
    </row>
    <row r="18527" spans="1:8">
      <c r="A18527" s="1383"/>
      <c r="E18527" s="1478"/>
      <c r="H18527" s="1478"/>
    </row>
    <row r="18528" spans="1:8">
      <c r="A18528" s="1383"/>
      <c r="E18528" s="1478"/>
      <c r="H18528" s="1478"/>
    </row>
    <row r="18529" spans="1:8">
      <c r="A18529" s="1383"/>
      <c r="E18529" s="1478"/>
      <c r="H18529" s="1478"/>
    </row>
    <row r="18530" spans="1:8">
      <c r="A18530" s="1383"/>
      <c r="E18530" s="1478"/>
      <c r="H18530" s="1478"/>
    </row>
    <row r="18531" spans="1:8">
      <c r="A18531" s="1383"/>
      <c r="E18531" s="1478"/>
      <c r="H18531" s="1478"/>
    </row>
    <row r="18532" spans="1:8">
      <c r="A18532" s="1383"/>
      <c r="E18532" s="1478"/>
      <c r="H18532" s="1478"/>
    </row>
    <row r="18533" spans="1:8">
      <c r="A18533" s="1383"/>
      <c r="E18533" s="1478"/>
      <c r="H18533" s="1478"/>
    </row>
    <row r="18534" spans="1:8">
      <c r="A18534" s="1383"/>
      <c r="E18534" s="1478"/>
      <c r="H18534" s="1478"/>
    </row>
    <row r="18535" spans="1:8">
      <c r="A18535" s="1383"/>
      <c r="E18535" s="1478"/>
      <c r="H18535" s="1478"/>
    </row>
    <row r="18536" spans="1:8">
      <c r="A18536" s="1383"/>
      <c r="E18536" s="1478"/>
      <c r="H18536" s="1478"/>
    </row>
    <row r="18537" spans="1:8">
      <c r="A18537" s="1383"/>
      <c r="E18537" s="1478"/>
      <c r="H18537" s="1478"/>
    </row>
    <row r="18538" spans="1:8">
      <c r="A18538" s="1383"/>
      <c r="E18538" s="1478"/>
      <c r="H18538" s="1478"/>
    </row>
    <row r="18539" spans="1:8">
      <c r="A18539" s="1383"/>
      <c r="E18539" s="1478"/>
      <c r="H18539" s="1478"/>
    </row>
    <row r="18540" spans="1:8">
      <c r="A18540" s="1383"/>
      <c r="E18540" s="1478"/>
      <c r="H18540" s="1478"/>
    </row>
    <row r="18541" spans="1:8">
      <c r="A18541" s="1383"/>
      <c r="E18541" s="1478"/>
      <c r="H18541" s="1478"/>
    </row>
    <row r="18542" spans="1:8">
      <c r="A18542" s="1383"/>
      <c r="E18542" s="1478"/>
      <c r="H18542" s="1478"/>
    </row>
    <row r="18543" spans="1:8">
      <c r="A18543" s="1383"/>
      <c r="E18543" s="1478"/>
      <c r="H18543" s="1478"/>
    </row>
    <row r="18544" spans="1:8">
      <c r="A18544" s="1383"/>
      <c r="E18544" s="1478"/>
      <c r="H18544" s="1478"/>
    </row>
    <row r="18545" spans="1:8">
      <c r="A18545" s="1383"/>
      <c r="E18545" s="1478"/>
      <c r="H18545" s="1478"/>
    </row>
    <row r="18546" spans="1:8">
      <c r="A18546" s="1383"/>
      <c r="E18546" s="1478"/>
      <c r="H18546" s="1478"/>
    </row>
    <row r="18547" spans="1:8">
      <c r="A18547" s="1383"/>
      <c r="E18547" s="1478"/>
      <c r="H18547" s="1478"/>
    </row>
    <row r="18548" spans="1:8">
      <c r="A18548" s="1383"/>
      <c r="E18548" s="1478"/>
      <c r="H18548" s="1478"/>
    </row>
    <row r="18549" spans="1:8">
      <c r="A18549" s="1383"/>
      <c r="E18549" s="1478"/>
      <c r="H18549" s="1478"/>
    </row>
    <row r="18550" spans="1:8">
      <c r="A18550" s="1383"/>
      <c r="E18550" s="1478"/>
      <c r="H18550" s="1478"/>
    </row>
    <row r="18551" spans="1:8">
      <c r="A18551" s="1383"/>
      <c r="E18551" s="1478"/>
      <c r="H18551" s="1478"/>
    </row>
    <row r="18552" spans="1:8">
      <c r="A18552" s="1383"/>
      <c r="E18552" s="1478"/>
      <c r="H18552" s="1478"/>
    </row>
    <row r="18553" spans="1:8">
      <c r="A18553" s="1383"/>
      <c r="E18553" s="1478"/>
      <c r="H18553" s="1478"/>
    </row>
    <row r="18554" spans="1:8">
      <c r="A18554" s="1383"/>
      <c r="E18554" s="1478"/>
      <c r="H18554" s="1478"/>
    </row>
    <row r="18555" spans="1:8">
      <c r="A18555" s="1383"/>
      <c r="E18555" s="1478"/>
      <c r="H18555" s="1478"/>
    </row>
    <row r="18556" spans="1:8">
      <c r="A18556" s="1383"/>
      <c r="E18556" s="1478"/>
      <c r="H18556" s="1478"/>
    </row>
    <row r="18557" spans="1:8">
      <c r="A18557" s="1383"/>
      <c r="E18557" s="1478"/>
      <c r="H18557" s="1478"/>
    </row>
    <row r="18558" spans="1:8">
      <c r="A18558" s="1383"/>
      <c r="E18558" s="1478"/>
      <c r="H18558" s="1478"/>
    </row>
    <row r="18559" spans="1:8">
      <c r="A18559" s="1383"/>
      <c r="E18559" s="1478"/>
      <c r="H18559" s="1478"/>
    </row>
    <row r="18560" spans="1:8">
      <c r="A18560" s="1383"/>
      <c r="E18560" s="1478"/>
      <c r="H18560" s="1478"/>
    </row>
    <row r="18561" spans="1:8">
      <c r="A18561" s="1383"/>
      <c r="E18561" s="1478"/>
      <c r="H18561" s="1478"/>
    </row>
    <row r="18562" spans="1:8">
      <c r="A18562" s="1383"/>
      <c r="E18562" s="1478"/>
      <c r="H18562" s="1478"/>
    </row>
    <row r="18563" spans="1:8">
      <c r="A18563" s="1383"/>
      <c r="E18563" s="1478"/>
      <c r="H18563" s="1478"/>
    </row>
    <row r="18564" spans="1:8">
      <c r="A18564" s="1383"/>
      <c r="E18564" s="1478"/>
      <c r="H18564" s="1478"/>
    </row>
    <row r="18565" spans="1:8">
      <c r="A18565" s="1383"/>
      <c r="E18565" s="1478"/>
      <c r="H18565" s="1478"/>
    </row>
    <row r="18566" spans="1:8">
      <c r="A18566" s="1383"/>
      <c r="E18566" s="1478"/>
      <c r="H18566" s="1478"/>
    </row>
    <row r="18567" spans="1:8">
      <c r="A18567" s="1383"/>
      <c r="E18567" s="1478"/>
      <c r="H18567" s="1478"/>
    </row>
    <row r="18568" spans="1:8">
      <c r="A18568" s="1383"/>
      <c r="E18568" s="1478"/>
      <c r="H18568" s="1478"/>
    </row>
    <row r="18569" spans="1:8">
      <c r="A18569" s="1383"/>
      <c r="E18569" s="1478"/>
      <c r="H18569" s="1478"/>
    </row>
    <row r="18570" spans="1:8">
      <c r="A18570" s="1383"/>
      <c r="E18570" s="1478"/>
      <c r="H18570" s="1478"/>
    </row>
    <row r="18571" spans="1:8">
      <c r="A18571" s="1383"/>
      <c r="E18571" s="1478"/>
      <c r="H18571" s="1478"/>
    </row>
    <row r="18572" spans="1:8">
      <c r="A18572" s="1383"/>
      <c r="E18572" s="1478"/>
      <c r="H18572" s="1478"/>
    </row>
    <row r="18573" spans="1:8">
      <c r="A18573" s="1383"/>
      <c r="E18573" s="1478"/>
      <c r="H18573" s="1478"/>
    </row>
    <row r="18574" spans="1:8">
      <c r="A18574" s="1383"/>
      <c r="E18574" s="1478"/>
      <c r="H18574" s="1478"/>
    </row>
    <row r="18575" spans="1:8">
      <c r="A18575" s="1383"/>
      <c r="E18575" s="1478"/>
      <c r="H18575" s="1478"/>
    </row>
    <row r="18576" spans="1:8">
      <c r="A18576" s="1383"/>
      <c r="E18576" s="1478"/>
      <c r="H18576" s="1478"/>
    </row>
    <row r="18577" spans="1:8">
      <c r="A18577" s="1383"/>
      <c r="E18577" s="1478"/>
      <c r="H18577" s="1478"/>
    </row>
    <row r="18578" spans="1:8">
      <c r="A18578" s="1383"/>
      <c r="E18578" s="1478"/>
      <c r="H18578" s="1478"/>
    </row>
    <row r="18579" spans="1:8">
      <c r="A18579" s="1383"/>
      <c r="E18579" s="1478"/>
      <c r="H18579" s="1478"/>
    </row>
    <row r="18580" spans="1:8">
      <c r="A18580" s="1383"/>
      <c r="E18580" s="1478"/>
      <c r="H18580" s="1478"/>
    </row>
    <row r="18581" spans="1:8">
      <c r="A18581" s="1383"/>
      <c r="E18581" s="1478"/>
      <c r="H18581" s="1478"/>
    </row>
    <row r="18582" spans="1:8">
      <c r="A18582" s="1383"/>
      <c r="E18582" s="1478"/>
      <c r="H18582" s="1478"/>
    </row>
    <row r="18583" spans="1:8">
      <c r="A18583" s="1383"/>
      <c r="E18583" s="1478"/>
      <c r="H18583" s="1478"/>
    </row>
    <row r="18584" spans="1:8">
      <c r="A18584" s="1383"/>
      <c r="E18584" s="1478"/>
      <c r="H18584" s="1478"/>
    </row>
    <row r="18585" spans="1:8">
      <c r="A18585" s="1383"/>
      <c r="E18585" s="1478"/>
      <c r="H18585" s="1478"/>
    </row>
    <row r="18586" spans="1:8">
      <c r="A18586" s="1383"/>
      <c r="E18586" s="1478"/>
      <c r="H18586" s="1478"/>
    </row>
    <row r="18587" spans="1:8">
      <c r="A18587" s="1383"/>
      <c r="E18587" s="1478"/>
      <c r="H18587" s="1478"/>
    </row>
    <row r="18588" spans="1:8">
      <c r="A18588" s="1383"/>
      <c r="E18588" s="1478"/>
      <c r="H18588" s="1478"/>
    </row>
    <row r="18589" spans="1:8">
      <c r="A18589" s="1383"/>
      <c r="E18589" s="1478"/>
      <c r="H18589" s="1478"/>
    </row>
    <row r="18590" spans="1:8">
      <c r="A18590" s="1383"/>
      <c r="E18590" s="1478"/>
      <c r="H18590" s="1478"/>
    </row>
    <row r="18591" spans="1:8">
      <c r="A18591" s="1383"/>
      <c r="E18591" s="1478"/>
      <c r="H18591" s="1478"/>
    </row>
    <row r="18592" spans="1:8">
      <c r="A18592" s="1383"/>
      <c r="E18592" s="1478"/>
      <c r="H18592" s="1478"/>
    </row>
    <row r="18593" spans="1:8">
      <c r="A18593" s="1383"/>
      <c r="E18593" s="1478"/>
      <c r="H18593" s="1478"/>
    </row>
    <row r="18594" spans="1:8">
      <c r="A18594" s="1383"/>
      <c r="E18594" s="1478"/>
      <c r="H18594" s="1478"/>
    </row>
    <row r="18595" spans="1:8">
      <c r="A18595" s="1383"/>
      <c r="E18595" s="1478"/>
      <c r="H18595" s="1478"/>
    </row>
    <row r="18596" spans="1:8">
      <c r="A18596" s="1383"/>
      <c r="E18596" s="1478"/>
      <c r="H18596" s="1478"/>
    </row>
    <row r="18597" spans="1:8">
      <c r="A18597" s="1383"/>
      <c r="E18597" s="1478"/>
      <c r="H18597" s="1478"/>
    </row>
    <row r="18598" spans="1:8">
      <c r="A18598" s="1383"/>
      <c r="E18598" s="1478"/>
      <c r="H18598" s="1478"/>
    </row>
    <row r="18599" spans="1:8">
      <c r="A18599" s="1383"/>
      <c r="E18599" s="1478"/>
      <c r="H18599" s="1478"/>
    </row>
    <row r="18600" spans="1:8">
      <c r="A18600" s="1383"/>
      <c r="E18600" s="1478"/>
      <c r="H18600" s="1478"/>
    </row>
    <row r="18601" spans="1:8">
      <c r="A18601" s="1383"/>
      <c r="E18601" s="1478"/>
      <c r="H18601" s="1478"/>
    </row>
    <row r="18602" spans="1:8">
      <c r="A18602" s="1383"/>
      <c r="E18602" s="1478"/>
      <c r="H18602" s="1478"/>
    </row>
    <row r="18603" spans="1:8">
      <c r="A18603" s="1383"/>
      <c r="E18603" s="1478"/>
      <c r="H18603" s="1478"/>
    </row>
    <row r="18604" spans="1:8">
      <c r="A18604" s="1383"/>
      <c r="E18604" s="1478"/>
      <c r="H18604" s="1478"/>
    </row>
    <row r="18605" spans="1:8">
      <c r="A18605" s="1383"/>
      <c r="E18605" s="1478"/>
      <c r="H18605" s="1478"/>
    </row>
    <row r="18606" spans="1:8">
      <c r="A18606" s="1383"/>
      <c r="E18606" s="1478"/>
      <c r="H18606" s="1478"/>
    </row>
    <row r="18607" spans="1:8">
      <c r="A18607" s="1383"/>
      <c r="E18607" s="1478"/>
      <c r="H18607" s="1478"/>
    </row>
    <row r="18608" spans="1:8">
      <c r="A18608" s="1383"/>
      <c r="E18608" s="1478"/>
      <c r="H18608" s="1478"/>
    </row>
    <row r="18609" spans="1:8">
      <c r="A18609" s="1383"/>
      <c r="E18609" s="1478"/>
      <c r="H18609" s="1478"/>
    </row>
    <row r="18610" spans="1:8">
      <c r="A18610" s="1383"/>
      <c r="E18610" s="1478"/>
      <c r="H18610" s="1478"/>
    </row>
    <row r="18611" spans="1:8">
      <c r="A18611" s="1383"/>
      <c r="E18611" s="1478"/>
      <c r="H18611" s="1478"/>
    </row>
    <row r="18612" spans="1:8">
      <c r="A18612" s="1383"/>
      <c r="E18612" s="1478"/>
      <c r="H18612" s="1478"/>
    </row>
    <row r="18613" spans="1:8">
      <c r="A18613" s="1383"/>
      <c r="E18613" s="1478"/>
      <c r="H18613" s="1478"/>
    </row>
    <row r="18614" spans="1:8">
      <c r="A18614" s="1383"/>
      <c r="E18614" s="1478"/>
      <c r="H18614" s="1478"/>
    </row>
    <row r="18615" spans="1:8">
      <c r="A18615" s="1383"/>
      <c r="E18615" s="1478"/>
      <c r="H18615" s="1478"/>
    </row>
    <row r="18616" spans="1:8">
      <c r="A18616" s="1383"/>
      <c r="E18616" s="1478"/>
      <c r="H18616" s="1478"/>
    </row>
    <row r="18617" spans="1:8">
      <c r="A18617" s="1383"/>
      <c r="E18617" s="1478"/>
      <c r="H18617" s="1478"/>
    </row>
    <row r="18618" spans="1:8">
      <c r="A18618" s="1383"/>
      <c r="E18618" s="1478"/>
      <c r="H18618" s="1478"/>
    </row>
    <row r="18619" spans="1:8">
      <c r="A18619" s="1383"/>
      <c r="E18619" s="1478"/>
      <c r="H18619" s="1478"/>
    </row>
    <row r="18620" spans="1:8">
      <c r="A18620" s="1383"/>
      <c r="E18620" s="1478"/>
      <c r="H18620" s="1478"/>
    </row>
    <row r="18621" spans="1:8">
      <c r="A18621" s="1383"/>
      <c r="E18621" s="1478"/>
      <c r="H18621" s="1478"/>
    </row>
    <row r="18622" spans="1:8">
      <c r="A18622" s="1383"/>
      <c r="E18622" s="1478"/>
      <c r="H18622" s="1478"/>
    </row>
    <row r="18623" spans="1:8">
      <c r="A18623" s="1383"/>
      <c r="E18623" s="1478"/>
      <c r="H18623" s="1478"/>
    </row>
    <row r="18624" spans="1:8">
      <c r="A18624" s="1383"/>
      <c r="E18624" s="1478"/>
      <c r="H18624" s="1478"/>
    </row>
    <row r="18625" spans="1:8">
      <c r="A18625" s="1383"/>
      <c r="E18625" s="1478"/>
      <c r="H18625" s="1478"/>
    </row>
    <row r="18626" spans="1:8">
      <c r="A18626" s="1383"/>
      <c r="E18626" s="1478"/>
      <c r="H18626" s="1478"/>
    </row>
    <row r="18627" spans="1:8">
      <c r="A18627" s="1383"/>
      <c r="E18627" s="1478"/>
      <c r="H18627" s="1478"/>
    </row>
    <row r="18628" spans="1:8">
      <c r="A18628" s="1383"/>
      <c r="E18628" s="1478"/>
      <c r="H18628" s="1478"/>
    </row>
    <row r="18629" spans="1:8">
      <c r="A18629" s="1383"/>
      <c r="E18629" s="1478"/>
      <c r="H18629" s="1478"/>
    </row>
    <row r="18630" spans="1:8">
      <c r="A18630" s="1383"/>
      <c r="E18630" s="1478"/>
      <c r="H18630" s="1478"/>
    </row>
    <row r="18631" spans="1:8">
      <c r="A18631" s="1383"/>
      <c r="E18631" s="1478"/>
      <c r="H18631" s="1478"/>
    </row>
    <row r="18632" spans="1:8">
      <c r="A18632" s="1383"/>
      <c r="E18632" s="1478"/>
      <c r="H18632" s="1478"/>
    </row>
    <row r="18633" spans="1:8">
      <c r="A18633" s="1383"/>
      <c r="E18633" s="1478"/>
      <c r="H18633" s="1478"/>
    </row>
    <row r="18634" spans="1:8">
      <c r="A18634" s="1383"/>
      <c r="E18634" s="1478"/>
      <c r="H18634" s="1478"/>
    </row>
    <row r="18635" spans="1:8">
      <c r="A18635" s="1383"/>
      <c r="E18635" s="1478"/>
      <c r="H18635" s="1478"/>
    </row>
    <row r="18636" spans="1:8">
      <c r="A18636" s="1383"/>
      <c r="E18636" s="1478"/>
      <c r="H18636" s="1478"/>
    </row>
    <row r="18637" spans="1:8">
      <c r="A18637" s="1383"/>
      <c r="E18637" s="1478"/>
      <c r="H18637" s="1478"/>
    </row>
    <row r="18638" spans="1:8">
      <c r="A18638" s="1383"/>
      <c r="E18638" s="1478"/>
      <c r="H18638" s="1478"/>
    </row>
    <row r="18639" spans="1:8">
      <c r="A18639" s="1383"/>
      <c r="E18639" s="1478"/>
      <c r="H18639" s="1478"/>
    </row>
    <row r="18640" spans="1:8">
      <c r="A18640" s="1383"/>
      <c r="E18640" s="1478"/>
      <c r="H18640" s="1478"/>
    </row>
    <row r="18641" spans="1:8">
      <c r="A18641" s="1383"/>
      <c r="E18641" s="1478"/>
      <c r="H18641" s="1478"/>
    </row>
    <row r="18642" spans="1:8">
      <c r="A18642" s="1383"/>
      <c r="E18642" s="1478"/>
      <c r="H18642" s="1478"/>
    </row>
    <row r="18643" spans="1:8">
      <c r="A18643" s="1383"/>
      <c r="E18643" s="1478"/>
      <c r="H18643" s="1478"/>
    </row>
    <row r="18644" spans="1:8">
      <c r="A18644" s="1383"/>
      <c r="E18644" s="1478"/>
      <c r="H18644" s="1478"/>
    </row>
    <row r="18645" spans="1:8">
      <c r="A18645" s="1383"/>
      <c r="E18645" s="1478"/>
      <c r="H18645" s="1478"/>
    </row>
    <row r="18646" spans="1:8">
      <c r="A18646" s="1383"/>
      <c r="E18646" s="1478"/>
      <c r="H18646" s="1478"/>
    </row>
    <row r="18647" spans="1:8">
      <c r="A18647" s="1383"/>
      <c r="E18647" s="1478"/>
      <c r="H18647" s="1478"/>
    </row>
    <row r="18648" spans="1:8">
      <c r="A18648" s="1383"/>
      <c r="E18648" s="1478"/>
      <c r="H18648" s="1478"/>
    </row>
    <row r="18649" spans="1:8">
      <c r="A18649" s="1383"/>
      <c r="E18649" s="1478"/>
      <c r="H18649" s="1478"/>
    </row>
    <row r="18650" spans="1:8">
      <c r="A18650" s="1383"/>
      <c r="E18650" s="1478"/>
      <c r="H18650" s="1478"/>
    </row>
    <row r="18651" spans="1:8">
      <c r="A18651" s="1383"/>
      <c r="E18651" s="1478"/>
      <c r="H18651" s="1478"/>
    </row>
    <row r="18652" spans="1:8">
      <c r="A18652" s="1383"/>
      <c r="E18652" s="1478"/>
      <c r="H18652" s="1478"/>
    </row>
    <row r="18653" spans="1:8">
      <c r="A18653" s="1383"/>
      <c r="E18653" s="1478"/>
      <c r="H18653" s="1478"/>
    </row>
    <row r="18654" spans="1:8">
      <c r="A18654" s="1383"/>
      <c r="E18654" s="1478"/>
      <c r="H18654" s="1478"/>
    </row>
    <row r="18655" spans="1:8">
      <c r="A18655" s="1383"/>
      <c r="E18655" s="1478"/>
      <c r="H18655" s="1478"/>
    </row>
    <row r="18656" spans="1:8">
      <c r="A18656" s="1383"/>
      <c r="E18656" s="1478"/>
      <c r="H18656" s="1478"/>
    </row>
    <row r="18657" spans="1:8">
      <c r="A18657" s="1383"/>
      <c r="E18657" s="1478"/>
      <c r="H18657" s="1478"/>
    </row>
    <row r="18658" spans="1:8">
      <c r="A18658" s="1383"/>
      <c r="E18658" s="1478"/>
      <c r="H18658" s="1478"/>
    </row>
    <row r="18659" spans="1:8">
      <c r="A18659" s="1383"/>
      <c r="E18659" s="1478"/>
      <c r="H18659" s="1478"/>
    </row>
    <row r="18660" spans="1:8">
      <c r="A18660" s="1383"/>
      <c r="E18660" s="1478"/>
      <c r="H18660" s="1478"/>
    </row>
    <row r="18661" spans="1:8">
      <c r="A18661" s="1383"/>
      <c r="E18661" s="1478"/>
      <c r="H18661" s="1478"/>
    </row>
    <row r="18662" spans="1:8">
      <c r="A18662" s="1383"/>
      <c r="E18662" s="1478"/>
      <c r="H18662" s="1478"/>
    </row>
    <row r="18663" spans="1:8">
      <c r="A18663" s="1383"/>
      <c r="E18663" s="1478"/>
      <c r="H18663" s="1478"/>
    </row>
    <row r="18664" spans="1:8">
      <c r="A18664" s="1383"/>
      <c r="E18664" s="1478"/>
      <c r="H18664" s="1478"/>
    </row>
    <row r="18665" spans="1:8">
      <c r="A18665" s="1383"/>
      <c r="E18665" s="1478"/>
      <c r="H18665" s="1478"/>
    </row>
    <row r="18666" spans="1:8">
      <c r="A18666" s="1383"/>
      <c r="E18666" s="1478"/>
      <c r="H18666" s="1478"/>
    </row>
    <row r="18667" spans="1:8">
      <c r="A18667" s="1383"/>
      <c r="E18667" s="1478"/>
      <c r="H18667" s="1478"/>
    </row>
    <row r="18668" spans="1:8">
      <c r="A18668" s="1383"/>
      <c r="E18668" s="1478"/>
      <c r="H18668" s="1478"/>
    </row>
    <row r="18669" spans="1:8">
      <c r="A18669" s="1383"/>
      <c r="E18669" s="1478"/>
      <c r="H18669" s="1478"/>
    </row>
    <row r="18670" spans="1:8">
      <c r="A18670" s="1383"/>
      <c r="E18670" s="1478"/>
      <c r="H18670" s="1478"/>
    </row>
    <row r="18671" spans="1:8">
      <c r="A18671" s="1383"/>
      <c r="E18671" s="1478"/>
      <c r="H18671" s="1478"/>
    </row>
    <row r="18672" spans="1:8">
      <c r="A18672" s="1383"/>
      <c r="E18672" s="1478"/>
      <c r="H18672" s="1478"/>
    </row>
    <row r="18673" spans="1:8">
      <c r="A18673" s="1383"/>
      <c r="E18673" s="1478"/>
      <c r="H18673" s="1478"/>
    </row>
    <row r="18674" spans="1:8">
      <c r="A18674" s="1383"/>
      <c r="E18674" s="1478"/>
      <c r="H18674" s="1478"/>
    </row>
    <row r="18675" spans="1:8">
      <c r="A18675" s="1383"/>
      <c r="E18675" s="1478"/>
      <c r="H18675" s="1478"/>
    </row>
    <row r="18676" spans="1:8">
      <c r="A18676" s="1383"/>
      <c r="E18676" s="1478"/>
      <c r="H18676" s="1478"/>
    </row>
    <row r="18677" spans="1:8">
      <c r="A18677" s="1383"/>
      <c r="E18677" s="1478"/>
      <c r="H18677" s="1478"/>
    </row>
    <row r="18678" spans="1:8">
      <c r="A18678" s="1383"/>
      <c r="E18678" s="1478"/>
      <c r="H18678" s="1478"/>
    </row>
    <row r="18679" spans="1:8">
      <c r="A18679" s="1383"/>
      <c r="E18679" s="1478"/>
      <c r="H18679" s="1478"/>
    </row>
    <row r="18680" spans="1:8">
      <c r="A18680" s="1383"/>
      <c r="E18680" s="1478"/>
      <c r="H18680" s="1478"/>
    </row>
    <row r="18681" spans="1:8">
      <c r="A18681" s="1383"/>
      <c r="E18681" s="1478"/>
      <c r="H18681" s="1478"/>
    </row>
    <row r="18682" spans="1:8">
      <c r="A18682" s="1383"/>
      <c r="E18682" s="1478"/>
      <c r="H18682" s="1478"/>
    </row>
    <row r="18683" spans="1:8">
      <c r="A18683" s="1383"/>
      <c r="E18683" s="1478"/>
      <c r="H18683" s="1478"/>
    </row>
    <row r="18684" spans="1:8">
      <c r="A18684" s="1383"/>
      <c r="E18684" s="1478"/>
      <c r="H18684" s="1478"/>
    </row>
    <row r="18685" spans="1:8">
      <c r="A18685" s="1383"/>
      <c r="E18685" s="1478"/>
      <c r="H18685" s="1478"/>
    </row>
    <row r="18686" spans="1:8">
      <c r="A18686" s="1383"/>
      <c r="E18686" s="1478"/>
      <c r="H18686" s="1478"/>
    </row>
    <row r="18687" spans="1:8">
      <c r="A18687" s="1383"/>
      <c r="E18687" s="1478"/>
      <c r="H18687" s="1478"/>
    </row>
    <row r="18688" spans="1:8">
      <c r="A18688" s="1383"/>
      <c r="E18688" s="1478"/>
      <c r="H18688" s="1478"/>
    </row>
    <row r="18689" spans="1:8">
      <c r="A18689" s="1383"/>
      <c r="E18689" s="1478"/>
      <c r="H18689" s="1478"/>
    </row>
    <row r="18690" spans="1:8">
      <c r="A18690" s="1383"/>
      <c r="E18690" s="1478"/>
      <c r="H18690" s="1478"/>
    </row>
    <row r="18691" spans="1:8">
      <c r="A18691" s="1383"/>
      <c r="E18691" s="1478"/>
      <c r="H18691" s="1478"/>
    </row>
    <row r="18692" spans="1:8">
      <c r="A18692" s="1383"/>
      <c r="E18692" s="1478"/>
      <c r="H18692" s="1478"/>
    </row>
    <row r="18693" spans="1:8">
      <c r="A18693" s="1383"/>
      <c r="E18693" s="1478"/>
      <c r="H18693" s="1478"/>
    </row>
    <row r="18694" spans="1:8">
      <c r="A18694" s="1383"/>
      <c r="E18694" s="1478"/>
      <c r="H18694" s="1478"/>
    </row>
    <row r="18695" spans="1:8">
      <c r="A18695" s="1383"/>
      <c r="E18695" s="1478"/>
      <c r="H18695" s="1478"/>
    </row>
    <row r="18696" spans="1:8">
      <c r="A18696" s="1383"/>
      <c r="E18696" s="1478"/>
      <c r="H18696" s="1478"/>
    </row>
    <row r="18697" spans="1:8">
      <c r="A18697" s="1383"/>
      <c r="E18697" s="1478"/>
      <c r="H18697" s="1478"/>
    </row>
    <row r="18698" spans="1:8">
      <c r="A18698" s="1383"/>
      <c r="E18698" s="1478"/>
      <c r="H18698" s="1478"/>
    </row>
    <row r="18699" spans="1:8">
      <c r="A18699" s="1383"/>
      <c r="E18699" s="1478"/>
      <c r="H18699" s="1478"/>
    </row>
    <row r="18700" spans="1:8">
      <c r="A18700" s="1383"/>
      <c r="E18700" s="1478"/>
      <c r="H18700" s="1478"/>
    </row>
    <row r="18701" spans="1:8">
      <c r="A18701" s="1383"/>
      <c r="E18701" s="1478"/>
      <c r="H18701" s="1478"/>
    </row>
    <row r="18702" spans="1:8">
      <c r="A18702" s="1383"/>
      <c r="E18702" s="1478"/>
      <c r="H18702" s="1478"/>
    </row>
    <row r="18703" spans="1:8">
      <c r="A18703" s="1383"/>
      <c r="E18703" s="1478"/>
      <c r="H18703" s="1478"/>
    </row>
    <row r="18704" spans="1:8">
      <c r="A18704" s="1383"/>
      <c r="E18704" s="1478"/>
      <c r="H18704" s="1478"/>
    </row>
    <row r="18705" spans="1:8">
      <c r="A18705" s="1383"/>
      <c r="E18705" s="1478"/>
      <c r="H18705" s="1478"/>
    </row>
    <row r="18706" spans="1:8">
      <c r="A18706" s="1383"/>
      <c r="E18706" s="1478"/>
      <c r="H18706" s="1478"/>
    </row>
    <row r="18707" spans="1:8">
      <c r="A18707" s="1383"/>
      <c r="E18707" s="1478"/>
      <c r="H18707" s="1478"/>
    </row>
    <row r="18708" spans="1:8">
      <c r="A18708" s="1383"/>
      <c r="E18708" s="1478"/>
      <c r="H18708" s="1478"/>
    </row>
    <row r="18709" spans="1:8">
      <c r="A18709" s="1383"/>
      <c r="E18709" s="1478"/>
      <c r="H18709" s="1478"/>
    </row>
    <row r="18710" spans="1:8">
      <c r="A18710" s="1383"/>
      <c r="E18710" s="1478"/>
      <c r="H18710" s="1478"/>
    </row>
    <row r="18711" spans="1:8">
      <c r="A18711" s="1383"/>
      <c r="E18711" s="1478"/>
      <c r="H18711" s="1478"/>
    </row>
    <row r="18712" spans="1:8">
      <c r="A18712" s="1383"/>
      <c r="E18712" s="1478"/>
      <c r="H18712" s="1478"/>
    </row>
    <row r="18713" spans="1:8">
      <c r="A18713" s="1383"/>
      <c r="E18713" s="1478"/>
      <c r="H18713" s="1478"/>
    </row>
    <row r="18714" spans="1:8">
      <c r="A18714" s="1383"/>
      <c r="E18714" s="1478"/>
      <c r="H18714" s="1478"/>
    </row>
    <row r="18715" spans="1:8">
      <c r="A18715" s="1383"/>
      <c r="E18715" s="1478"/>
      <c r="H18715" s="1478"/>
    </row>
    <row r="18716" spans="1:8">
      <c r="A18716" s="1383"/>
      <c r="E18716" s="1478"/>
      <c r="H18716" s="1478"/>
    </row>
    <row r="18717" spans="1:8">
      <c r="A18717" s="1383"/>
      <c r="E18717" s="1478"/>
      <c r="H18717" s="1478"/>
    </row>
    <row r="18718" spans="1:8">
      <c r="A18718" s="1383"/>
      <c r="E18718" s="1478"/>
      <c r="H18718" s="1478"/>
    </row>
    <row r="18719" spans="1:8">
      <c r="A18719" s="1383"/>
      <c r="E18719" s="1478"/>
      <c r="H18719" s="1478"/>
    </row>
    <row r="18720" spans="1:8">
      <c r="A18720" s="1383"/>
      <c r="E18720" s="1478"/>
      <c r="H18720" s="1478"/>
    </row>
    <row r="18721" spans="1:8">
      <c r="A18721" s="1383"/>
      <c r="E18721" s="1478"/>
      <c r="H18721" s="1478"/>
    </row>
    <row r="18722" spans="1:8">
      <c r="A18722" s="1383"/>
      <c r="E18722" s="1478"/>
      <c r="H18722" s="1478"/>
    </row>
    <row r="18723" spans="1:8">
      <c r="A18723" s="1383"/>
      <c r="E18723" s="1478"/>
      <c r="H18723" s="1478"/>
    </row>
    <row r="18724" spans="1:8">
      <c r="A18724" s="1383"/>
      <c r="E18724" s="1478"/>
      <c r="H18724" s="1478"/>
    </row>
    <row r="18725" spans="1:8">
      <c r="A18725" s="1383"/>
      <c r="E18725" s="1478"/>
      <c r="H18725" s="1478"/>
    </row>
    <row r="18726" spans="1:8">
      <c r="A18726" s="1383"/>
      <c r="E18726" s="1478"/>
      <c r="H18726" s="1478"/>
    </row>
    <row r="18727" spans="1:8">
      <c r="A18727" s="1383"/>
      <c r="E18727" s="1478"/>
      <c r="H18727" s="1478"/>
    </row>
    <row r="18728" spans="1:8">
      <c r="A18728" s="1383"/>
      <c r="E18728" s="1478"/>
      <c r="H18728" s="1478"/>
    </row>
    <row r="18729" spans="1:8">
      <c r="A18729" s="1383"/>
      <c r="E18729" s="1478"/>
      <c r="H18729" s="1478"/>
    </row>
    <row r="18730" spans="1:8">
      <c r="A18730" s="1383"/>
      <c r="E18730" s="1478"/>
      <c r="H18730" s="1478"/>
    </row>
    <row r="18731" spans="1:8">
      <c r="A18731" s="1383"/>
      <c r="E18731" s="1478"/>
      <c r="H18731" s="1478"/>
    </row>
    <row r="18732" spans="1:8">
      <c r="A18732" s="1383"/>
      <c r="E18732" s="1478"/>
      <c r="H18732" s="1478"/>
    </row>
    <row r="18733" spans="1:8">
      <c r="A18733" s="1383"/>
      <c r="E18733" s="1478"/>
      <c r="H18733" s="1478"/>
    </row>
    <row r="18734" spans="1:8">
      <c r="A18734" s="1383"/>
      <c r="E18734" s="1478"/>
      <c r="H18734" s="1478"/>
    </row>
    <row r="18735" spans="1:8">
      <c r="A18735" s="1383"/>
      <c r="E18735" s="1478"/>
      <c r="H18735" s="1478"/>
    </row>
    <row r="18736" spans="1:8">
      <c r="A18736" s="1383"/>
      <c r="E18736" s="1478"/>
      <c r="H18736" s="1478"/>
    </row>
    <row r="18737" spans="1:8">
      <c r="A18737" s="1383"/>
      <c r="E18737" s="1478"/>
      <c r="H18737" s="1478"/>
    </row>
    <row r="18738" spans="1:8">
      <c r="A18738" s="1383"/>
      <c r="E18738" s="1478"/>
      <c r="H18738" s="1478"/>
    </row>
    <row r="18739" spans="1:8">
      <c r="A18739" s="1383"/>
      <c r="E18739" s="1478"/>
      <c r="H18739" s="1478"/>
    </row>
    <row r="18740" spans="1:8">
      <c r="A18740" s="1383"/>
      <c r="E18740" s="1478"/>
      <c r="H18740" s="1478"/>
    </row>
    <row r="18741" spans="1:8">
      <c r="A18741" s="1383"/>
      <c r="E18741" s="1478"/>
      <c r="H18741" s="1478"/>
    </row>
    <row r="18742" spans="1:8">
      <c r="A18742" s="1383"/>
      <c r="E18742" s="1478"/>
      <c r="H18742" s="1478"/>
    </row>
    <row r="18743" spans="1:8">
      <c r="A18743" s="1383"/>
      <c r="E18743" s="1478"/>
      <c r="H18743" s="1478"/>
    </row>
    <row r="18744" spans="1:8">
      <c r="A18744" s="1383"/>
      <c r="E18744" s="1478"/>
      <c r="H18744" s="1478"/>
    </row>
    <row r="18745" spans="1:8">
      <c r="A18745" s="1383"/>
      <c r="E18745" s="1478"/>
      <c r="H18745" s="1478"/>
    </row>
    <row r="18746" spans="1:8">
      <c r="A18746" s="1383"/>
      <c r="E18746" s="1478"/>
      <c r="H18746" s="1478"/>
    </row>
    <row r="18747" spans="1:8">
      <c r="A18747" s="1383"/>
      <c r="E18747" s="1478"/>
      <c r="H18747" s="1478"/>
    </row>
    <row r="18748" spans="1:8">
      <c r="A18748" s="1383"/>
      <c r="E18748" s="1478"/>
      <c r="H18748" s="1478"/>
    </row>
    <row r="18749" spans="1:8">
      <c r="A18749" s="1383"/>
      <c r="E18749" s="1478"/>
      <c r="H18749" s="1478"/>
    </row>
    <row r="18750" spans="1:8">
      <c r="A18750" s="1383"/>
      <c r="E18750" s="1478"/>
      <c r="H18750" s="1478"/>
    </row>
    <row r="18751" spans="1:8">
      <c r="A18751" s="1383"/>
      <c r="E18751" s="1478"/>
      <c r="H18751" s="1478"/>
    </row>
    <row r="18752" spans="1:8">
      <c r="A18752" s="1383"/>
      <c r="E18752" s="1478"/>
      <c r="H18752" s="1478"/>
    </row>
    <row r="18753" spans="1:8">
      <c r="A18753" s="1383"/>
      <c r="E18753" s="1478"/>
      <c r="H18753" s="1478"/>
    </row>
    <row r="18754" spans="1:8">
      <c r="A18754" s="1383"/>
      <c r="E18754" s="1478"/>
      <c r="H18754" s="1478"/>
    </row>
    <row r="18755" spans="1:8">
      <c r="A18755" s="1383"/>
      <c r="E18755" s="1478"/>
      <c r="H18755" s="1478"/>
    </row>
    <row r="18756" spans="1:8">
      <c r="A18756" s="1383"/>
      <c r="E18756" s="1478"/>
      <c r="H18756" s="1478"/>
    </row>
    <row r="18757" spans="1:8">
      <c r="A18757" s="1383"/>
      <c r="E18757" s="1478"/>
      <c r="H18757" s="1478"/>
    </row>
    <row r="18758" spans="1:8">
      <c r="A18758" s="1383"/>
      <c r="E18758" s="1478"/>
      <c r="H18758" s="1478"/>
    </row>
    <row r="18759" spans="1:8">
      <c r="A18759" s="1383"/>
      <c r="E18759" s="1478"/>
      <c r="H18759" s="1478"/>
    </row>
    <row r="18760" spans="1:8">
      <c r="A18760" s="1383"/>
      <c r="E18760" s="1478"/>
      <c r="H18760" s="1478"/>
    </row>
    <row r="18761" spans="1:8">
      <c r="A18761" s="1383"/>
      <c r="E18761" s="1478"/>
      <c r="H18761" s="1478"/>
    </row>
    <row r="18762" spans="1:8">
      <c r="A18762" s="1383"/>
      <c r="E18762" s="1478"/>
      <c r="H18762" s="1478"/>
    </row>
    <row r="18763" spans="1:8">
      <c r="A18763" s="1383"/>
      <c r="E18763" s="1478"/>
      <c r="H18763" s="1478"/>
    </row>
    <row r="18764" spans="1:8">
      <c r="A18764" s="1383"/>
      <c r="E18764" s="1478"/>
      <c r="H18764" s="1478"/>
    </row>
    <row r="18765" spans="1:8">
      <c r="A18765" s="1383"/>
      <c r="E18765" s="1478"/>
      <c r="H18765" s="1478"/>
    </row>
    <row r="18766" spans="1:8">
      <c r="A18766" s="1383"/>
      <c r="E18766" s="1478"/>
      <c r="H18766" s="1478"/>
    </row>
    <row r="18767" spans="1:8">
      <c r="A18767" s="1383"/>
      <c r="E18767" s="1478"/>
      <c r="H18767" s="1478"/>
    </row>
    <row r="18768" spans="1:8">
      <c r="A18768" s="1383"/>
      <c r="E18768" s="1478"/>
      <c r="H18768" s="1478"/>
    </row>
    <row r="18769" spans="1:8">
      <c r="A18769" s="1383"/>
      <c r="E18769" s="1478"/>
      <c r="H18769" s="1478"/>
    </row>
    <row r="18770" spans="1:8">
      <c r="A18770" s="1383"/>
      <c r="E18770" s="1478"/>
      <c r="H18770" s="1478"/>
    </row>
    <row r="18771" spans="1:8">
      <c r="A18771" s="1383"/>
      <c r="E18771" s="1478"/>
      <c r="H18771" s="1478"/>
    </row>
    <row r="18772" spans="1:8">
      <c r="A18772" s="1383"/>
      <c r="E18772" s="1478"/>
      <c r="H18772" s="1478"/>
    </row>
    <row r="18773" spans="1:8">
      <c r="A18773" s="1383"/>
      <c r="E18773" s="1478"/>
      <c r="H18773" s="1478"/>
    </row>
    <row r="18774" spans="1:8">
      <c r="A18774" s="1383"/>
      <c r="E18774" s="1478"/>
      <c r="H18774" s="1478"/>
    </row>
    <row r="18775" spans="1:8">
      <c r="A18775" s="1383"/>
      <c r="E18775" s="1478"/>
      <c r="H18775" s="1478"/>
    </row>
    <row r="18776" spans="1:8">
      <c r="A18776" s="1383"/>
      <c r="E18776" s="1478"/>
      <c r="H18776" s="1478"/>
    </row>
    <row r="18777" spans="1:8">
      <c r="A18777" s="1383"/>
      <c r="E18777" s="1478"/>
      <c r="H18777" s="1478"/>
    </row>
    <row r="18778" spans="1:8">
      <c r="A18778" s="1383"/>
      <c r="E18778" s="1478"/>
      <c r="H18778" s="1478"/>
    </row>
    <row r="18779" spans="1:8">
      <c r="A18779" s="1383"/>
      <c r="E18779" s="1478"/>
      <c r="H18779" s="1478"/>
    </row>
    <row r="18780" spans="1:8">
      <c r="A18780" s="1383"/>
      <c r="E18780" s="1478"/>
      <c r="H18780" s="1478"/>
    </row>
    <row r="18781" spans="1:8">
      <c r="A18781" s="1383"/>
      <c r="E18781" s="1478"/>
      <c r="H18781" s="1478"/>
    </row>
    <row r="18782" spans="1:8">
      <c r="A18782" s="1383"/>
      <c r="E18782" s="1478"/>
      <c r="H18782" s="1478"/>
    </row>
    <row r="18783" spans="1:8">
      <c r="A18783" s="1383"/>
      <c r="E18783" s="1478"/>
      <c r="H18783" s="1478"/>
    </row>
    <row r="18784" spans="1:8">
      <c r="A18784" s="1383"/>
      <c r="E18784" s="1478"/>
      <c r="H18784" s="1478"/>
    </row>
    <row r="18785" spans="1:8">
      <c r="A18785" s="1383"/>
      <c r="E18785" s="1478"/>
      <c r="H18785" s="1478"/>
    </row>
    <row r="18786" spans="1:8">
      <c r="A18786" s="1383"/>
      <c r="E18786" s="1478"/>
      <c r="H18786" s="1478"/>
    </row>
    <row r="18787" spans="1:8">
      <c r="A18787" s="1383"/>
      <c r="E18787" s="1478"/>
      <c r="H18787" s="1478"/>
    </row>
    <row r="18788" spans="1:8">
      <c r="A18788" s="1383"/>
      <c r="E18788" s="1478"/>
      <c r="H18788" s="1478"/>
    </row>
    <row r="18789" spans="1:8">
      <c r="A18789" s="1383"/>
      <c r="E18789" s="1478"/>
      <c r="H18789" s="1478"/>
    </row>
    <row r="18790" spans="1:8">
      <c r="A18790" s="1383"/>
      <c r="E18790" s="1478"/>
      <c r="H18790" s="1478"/>
    </row>
    <row r="18791" spans="1:8">
      <c r="A18791" s="1383"/>
      <c r="E18791" s="1478"/>
      <c r="H18791" s="1478"/>
    </row>
    <row r="18792" spans="1:8">
      <c r="A18792" s="1383"/>
      <c r="E18792" s="1478"/>
      <c r="H18792" s="1478"/>
    </row>
    <row r="18793" spans="1:8">
      <c r="A18793" s="1383"/>
      <c r="E18793" s="1478"/>
      <c r="H18793" s="1478"/>
    </row>
    <row r="18794" spans="1:8">
      <c r="A18794" s="1383"/>
      <c r="E18794" s="1478"/>
      <c r="H18794" s="1478"/>
    </row>
    <row r="18795" spans="1:8">
      <c r="A18795" s="1383"/>
      <c r="E18795" s="1478"/>
      <c r="H18795" s="1478"/>
    </row>
    <row r="18796" spans="1:8">
      <c r="A18796" s="1383"/>
      <c r="E18796" s="1478"/>
      <c r="H18796" s="1478"/>
    </row>
    <row r="18797" spans="1:8">
      <c r="A18797" s="1383"/>
      <c r="E18797" s="1478"/>
      <c r="H18797" s="1478"/>
    </row>
    <row r="18798" spans="1:8">
      <c r="A18798" s="1383"/>
      <c r="E18798" s="1478"/>
      <c r="H18798" s="1478"/>
    </row>
    <row r="18799" spans="1:8">
      <c r="A18799" s="1383"/>
      <c r="E18799" s="1478"/>
      <c r="H18799" s="1478"/>
    </row>
    <row r="18800" spans="1:8">
      <c r="A18800" s="1383"/>
      <c r="E18800" s="1478"/>
      <c r="H18800" s="1478"/>
    </row>
    <row r="18801" spans="1:8">
      <c r="A18801" s="1383"/>
      <c r="E18801" s="1478"/>
      <c r="H18801" s="1478"/>
    </row>
    <row r="18802" spans="1:8">
      <c r="A18802" s="1383"/>
      <c r="E18802" s="1478"/>
      <c r="H18802" s="1478"/>
    </row>
    <row r="18803" spans="1:8">
      <c r="A18803" s="1383"/>
      <c r="E18803" s="1478"/>
      <c r="H18803" s="1478"/>
    </row>
    <row r="18804" spans="1:8">
      <c r="A18804" s="1383"/>
      <c r="E18804" s="1478"/>
      <c r="H18804" s="1478"/>
    </row>
    <row r="18805" spans="1:8">
      <c r="A18805" s="1383"/>
      <c r="E18805" s="1478"/>
      <c r="H18805" s="1478"/>
    </row>
    <row r="18806" spans="1:8">
      <c r="A18806" s="1383"/>
      <c r="E18806" s="1478"/>
      <c r="H18806" s="1478"/>
    </row>
    <row r="18807" spans="1:8">
      <c r="A18807" s="1383"/>
      <c r="E18807" s="1478"/>
      <c r="H18807" s="1478"/>
    </row>
    <row r="18808" spans="1:8">
      <c r="A18808" s="1383"/>
      <c r="E18808" s="1478"/>
      <c r="H18808" s="1478"/>
    </row>
    <row r="18809" spans="1:8">
      <c r="A18809" s="1383"/>
      <c r="E18809" s="1478"/>
      <c r="H18809" s="1478"/>
    </row>
    <row r="18810" spans="1:8">
      <c r="A18810" s="1383"/>
      <c r="E18810" s="1478"/>
      <c r="H18810" s="1478"/>
    </row>
    <row r="18811" spans="1:8">
      <c r="A18811" s="1383"/>
      <c r="E18811" s="1478"/>
      <c r="H18811" s="1478"/>
    </row>
    <row r="18812" spans="1:8">
      <c r="A18812" s="1383"/>
      <c r="E18812" s="1478"/>
      <c r="H18812" s="1478"/>
    </row>
    <row r="18813" spans="1:8">
      <c r="A18813" s="1383"/>
      <c r="E18813" s="1478"/>
      <c r="H18813" s="1478"/>
    </row>
    <row r="18814" spans="1:8">
      <c r="A18814" s="1383"/>
      <c r="E18814" s="1478"/>
      <c r="H18814" s="1478"/>
    </row>
    <row r="18815" spans="1:8">
      <c r="A18815" s="1383"/>
      <c r="E18815" s="1478"/>
      <c r="H18815" s="1478"/>
    </row>
    <row r="18816" spans="1:8">
      <c r="A18816" s="1383"/>
      <c r="E18816" s="1478"/>
      <c r="H18816" s="1478"/>
    </row>
    <row r="18817" spans="1:8">
      <c r="A18817" s="1383"/>
      <c r="E18817" s="1478"/>
      <c r="H18817" s="1478"/>
    </row>
    <row r="18818" spans="1:8">
      <c r="A18818" s="1383"/>
      <c r="E18818" s="1478"/>
      <c r="H18818" s="1478"/>
    </row>
    <row r="18819" spans="1:8">
      <c r="A18819" s="1383"/>
      <c r="E18819" s="1478"/>
      <c r="H18819" s="1478"/>
    </row>
    <row r="18820" spans="1:8">
      <c r="A18820" s="1383"/>
      <c r="E18820" s="1478"/>
      <c r="H18820" s="1478"/>
    </row>
    <row r="18821" spans="1:8">
      <c r="A18821" s="1383"/>
      <c r="E18821" s="1478"/>
      <c r="H18821" s="1478"/>
    </row>
    <row r="18822" spans="1:8">
      <c r="A18822" s="1383"/>
      <c r="E18822" s="1478"/>
      <c r="H18822" s="1478"/>
    </row>
    <row r="18823" spans="1:8">
      <c r="A18823" s="1383"/>
      <c r="E18823" s="1478"/>
      <c r="H18823" s="1478"/>
    </row>
    <row r="18824" spans="1:8">
      <c r="A18824" s="1383"/>
      <c r="E18824" s="1478"/>
      <c r="H18824" s="1478"/>
    </row>
    <row r="18825" spans="1:8">
      <c r="A18825" s="1383"/>
      <c r="E18825" s="1478"/>
      <c r="H18825" s="1478"/>
    </row>
    <row r="18826" spans="1:8">
      <c r="A18826" s="1383"/>
      <c r="E18826" s="1478"/>
      <c r="H18826" s="1478"/>
    </row>
    <row r="18827" spans="1:8">
      <c r="A18827" s="1383"/>
      <c r="E18827" s="1478"/>
      <c r="H18827" s="1478"/>
    </row>
    <row r="18828" spans="1:8">
      <c r="A18828" s="1383"/>
      <c r="E18828" s="1478"/>
      <c r="H18828" s="1478"/>
    </row>
    <row r="18829" spans="1:8">
      <c r="A18829" s="1383"/>
      <c r="E18829" s="1478"/>
      <c r="H18829" s="1478"/>
    </row>
    <row r="18830" spans="1:8">
      <c r="A18830" s="1383"/>
      <c r="E18830" s="1478"/>
      <c r="H18830" s="1478"/>
    </row>
    <row r="18831" spans="1:8">
      <c r="A18831" s="1383"/>
      <c r="E18831" s="1478"/>
      <c r="H18831" s="1478"/>
    </row>
    <row r="18832" spans="1:8">
      <c r="A18832" s="1383"/>
      <c r="E18832" s="1478"/>
      <c r="H18832" s="1478"/>
    </row>
    <row r="18833" spans="1:8">
      <c r="A18833" s="1383"/>
      <c r="E18833" s="1478"/>
      <c r="H18833" s="1478"/>
    </row>
    <row r="18834" spans="1:8">
      <c r="A18834" s="1383"/>
      <c r="E18834" s="1478"/>
      <c r="H18834" s="1478"/>
    </row>
    <row r="18835" spans="1:8">
      <c r="A18835" s="1383"/>
      <c r="E18835" s="1478"/>
      <c r="H18835" s="1478"/>
    </row>
    <row r="18836" spans="1:8">
      <c r="A18836" s="1383"/>
      <c r="E18836" s="1478"/>
      <c r="H18836" s="1478"/>
    </row>
    <row r="18837" spans="1:8">
      <c r="A18837" s="1383"/>
      <c r="E18837" s="1478"/>
      <c r="H18837" s="1478"/>
    </row>
    <row r="18838" spans="1:8">
      <c r="A18838" s="1383"/>
      <c r="E18838" s="1478"/>
      <c r="H18838" s="1478"/>
    </row>
    <row r="18839" spans="1:8">
      <c r="A18839" s="1383"/>
      <c r="E18839" s="1478"/>
      <c r="H18839" s="1478"/>
    </row>
    <row r="18840" spans="1:8">
      <c r="A18840" s="1383"/>
      <c r="E18840" s="1478"/>
      <c r="H18840" s="1478"/>
    </row>
    <row r="18841" spans="1:8">
      <c r="A18841" s="1383"/>
      <c r="E18841" s="1478"/>
      <c r="H18841" s="1478"/>
    </row>
    <row r="18842" spans="1:8">
      <c r="A18842" s="1383"/>
      <c r="E18842" s="1478"/>
      <c r="H18842" s="1478"/>
    </row>
    <row r="18843" spans="1:8">
      <c r="A18843" s="1383"/>
      <c r="E18843" s="1478"/>
      <c r="H18843" s="1478"/>
    </row>
    <row r="18844" spans="1:8">
      <c r="A18844" s="1383"/>
      <c r="E18844" s="1478"/>
      <c r="H18844" s="1478"/>
    </row>
    <row r="18845" spans="1:8">
      <c r="A18845" s="1383"/>
      <c r="E18845" s="1478"/>
      <c r="H18845" s="1478"/>
    </row>
    <row r="18846" spans="1:8">
      <c r="A18846" s="1383"/>
      <c r="E18846" s="1478"/>
      <c r="H18846" s="1478"/>
    </row>
    <row r="18847" spans="1:8">
      <c r="A18847" s="1383"/>
      <c r="E18847" s="1478"/>
      <c r="H18847" s="1478"/>
    </row>
    <row r="18848" spans="1:8">
      <c r="A18848" s="1383"/>
      <c r="E18848" s="1478"/>
      <c r="H18848" s="1478"/>
    </row>
    <row r="18849" spans="1:8">
      <c r="A18849" s="1383"/>
      <c r="E18849" s="1478"/>
      <c r="H18849" s="1478"/>
    </row>
    <row r="18850" spans="1:8">
      <c r="A18850" s="1383"/>
      <c r="E18850" s="1478"/>
      <c r="H18850" s="1478"/>
    </row>
    <row r="18851" spans="1:8">
      <c r="A18851" s="1383"/>
      <c r="E18851" s="1478"/>
      <c r="H18851" s="1478"/>
    </row>
    <row r="18852" spans="1:8">
      <c r="A18852" s="1383"/>
      <c r="E18852" s="1478"/>
      <c r="H18852" s="1478"/>
    </row>
    <row r="18853" spans="1:8">
      <c r="A18853" s="1383"/>
      <c r="E18853" s="1478"/>
      <c r="H18853" s="1478"/>
    </row>
    <row r="18854" spans="1:8">
      <c r="A18854" s="1383"/>
      <c r="E18854" s="1478"/>
      <c r="H18854" s="1478"/>
    </row>
    <row r="18855" spans="1:8">
      <c r="A18855" s="1383"/>
      <c r="E18855" s="1478"/>
      <c r="H18855" s="1478"/>
    </row>
    <row r="18856" spans="1:8">
      <c r="A18856" s="1383"/>
      <c r="E18856" s="1478"/>
      <c r="H18856" s="1478"/>
    </row>
    <row r="18857" spans="1:8">
      <c r="A18857" s="1383"/>
      <c r="E18857" s="1478"/>
      <c r="H18857" s="1478"/>
    </row>
    <row r="18858" spans="1:8">
      <c r="A18858" s="1383"/>
      <c r="E18858" s="1478"/>
      <c r="H18858" s="1478"/>
    </row>
    <row r="18859" spans="1:8">
      <c r="A18859" s="1383"/>
      <c r="E18859" s="1478"/>
      <c r="H18859" s="1478"/>
    </row>
    <row r="18860" spans="1:8">
      <c r="A18860" s="1383"/>
      <c r="E18860" s="1478"/>
      <c r="H18860" s="1478"/>
    </row>
    <row r="18861" spans="1:8">
      <c r="A18861" s="1383"/>
      <c r="E18861" s="1478"/>
      <c r="H18861" s="1478"/>
    </row>
    <row r="18862" spans="1:8">
      <c r="A18862" s="1383"/>
      <c r="E18862" s="1478"/>
      <c r="H18862" s="1478"/>
    </row>
    <row r="18863" spans="1:8">
      <c r="A18863" s="1383"/>
      <c r="E18863" s="1478"/>
      <c r="H18863" s="1478"/>
    </row>
    <row r="18864" spans="1:8">
      <c r="A18864" s="1383"/>
      <c r="E18864" s="1478"/>
      <c r="H18864" s="1478"/>
    </row>
    <row r="18865" spans="1:8">
      <c r="A18865" s="1383"/>
      <c r="E18865" s="1478"/>
      <c r="H18865" s="1478"/>
    </row>
    <row r="18866" spans="1:8">
      <c r="A18866" s="1383"/>
      <c r="E18866" s="1478"/>
      <c r="H18866" s="1478"/>
    </row>
    <row r="18867" spans="1:8">
      <c r="A18867" s="1383"/>
      <c r="E18867" s="1478"/>
      <c r="H18867" s="1478"/>
    </row>
    <row r="18868" spans="1:8">
      <c r="A18868" s="1383"/>
      <c r="E18868" s="1478"/>
      <c r="H18868" s="1478"/>
    </row>
    <row r="18869" spans="1:8">
      <c r="A18869" s="1383"/>
      <c r="E18869" s="1478"/>
      <c r="H18869" s="1478"/>
    </row>
    <row r="18870" spans="1:8">
      <c r="A18870" s="1383"/>
      <c r="E18870" s="1478"/>
      <c r="H18870" s="1478"/>
    </row>
    <row r="18871" spans="1:8">
      <c r="A18871" s="1383"/>
      <c r="E18871" s="1478"/>
      <c r="H18871" s="1478"/>
    </row>
    <row r="18872" spans="1:8">
      <c r="A18872" s="1383"/>
      <c r="E18872" s="1478"/>
      <c r="H18872" s="1478"/>
    </row>
    <row r="18873" spans="1:8">
      <c r="A18873" s="1383"/>
      <c r="E18873" s="1478"/>
      <c r="H18873" s="1478"/>
    </row>
    <row r="18874" spans="1:8">
      <c r="A18874" s="1383"/>
      <c r="E18874" s="1478"/>
      <c r="H18874" s="1478"/>
    </row>
    <row r="18875" spans="1:8">
      <c r="A18875" s="1383"/>
      <c r="E18875" s="1478"/>
      <c r="H18875" s="1478"/>
    </row>
    <row r="18876" spans="1:8">
      <c r="A18876" s="1383"/>
      <c r="E18876" s="1478"/>
      <c r="H18876" s="1478"/>
    </row>
    <row r="18877" spans="1:8">
      <c r="A18877" s="1383"/>
      <c r="E18877" s="1478"/>
      <c r="H18877" s="1478"/>
    </row>
    <row r="18878" spans="1:8">
      <c r="A18878" s="1383"/>
      <c r="E18878" s="1478"/>
      <c r="H18878" s="1478"/>
    </row>
    <row r="18879" spans="1:8">
      <c r="A18879" s="1383"/>
      <c r="E18879" s="1478"/>
      <c r="H18879" s="1478"/>
    </row>
    <row r="18880" spans="1:8">
      <c r="A18880" s="1383"/>
      <c r="E18880" s="1478"/>
      <c r="H18880" s="1478"/>
    </row>
    <row r="18881" spans="1:8">
      <c r="A18881" s="1383"/>
      <c r="E18881" s="1478"/>
      <c r="H18881" s="1478"/>
    </row>
    <row r="18882" spans="1:8">
      <c r="A18882" s="1383"/>
      <c r="E18882" s="1478"/>
      <c r="H18882" s="1478"/>
    </row>
    <row r="18883" spans="1:8">
      <c r="A18883" s="1383"/>
      <c r="E18883" s="1478"/>
      <c r="H18883" s="1478"/>
    </row>
    <row r="18884" spans="1:8">
      <c r="A18884" s="1383"/>
      <c r="E18884" s="1478"/>
      <c r="H18884" s="1478"/>
    </row>
    <row r="18885" spans="1:8">
      <c r="A18885" s="1383"/>
      <c r="E18885" s="1478"/>
      <c r="H18885" s="1478"/>
    </row>
    <row r="18886" spans="1:8">
      <c r="A18886" s="1383"/>
      <c r="E18886" s="1478"/>
      <c r="H18886" s="1478"/>
    </row>
    <row r="18887" spans="1:8">
      <c r="A18887" s="1383"/>
      <c r="E18887" s="1478"/>
      <c r="H18887" s="1478"/>
    </row>
    <row r="18888" spans="1:8">
      <c r="A18888" s="1383"/>
      <c r="E18888" s="1478"/>
      <c r="H18888" s="1478"/>
    </row>
    <row r="18889" spans="1:8">
      <c r="A18889" s="1383"/>
      <c r="E18889" s="1478"/>
      <c r="H18889" s="1478"/>
    </row>
    <row r="18890" spans="1:8">
      <c r="A18890" s="1383"/>
      <c r="E18890" s="1478"/>
      <c r="H18890" s="1478"/>
    </row>
    <row r="18891" spans="1:8">
      <c r="A18891" s="1383"/>
      <c r="E18891" s="1478"/>
      <c r="H18891" s="1478"/>
    </row>
    <row r="18892" spans="1:8">
      <c r="A18892" s="1383"/>
      <c r="E18892" s="1478"/>
      <c r="H18892" s="1478"/>
    </row>
    <row r="18893" spans="1:8">
      <c r="A18893" s="1383"/>
      <c r="E18893" s="1478"/>
      <c r="H18893" s="1478"/>
    </row>
    <row r="18894" spans="1:8">
      <c r="A18894" s="1383"/>
      <c r="E18894" s="1478"/>
      <c r="H18894" s="1478"/>
    </row>
    <row r="18895" spans="1:8">
      <c r="A18895" s="1383"/>
      <c r="E18895" s="1478"/>
      <c r="H18895" s="1478"/>
    </row>
    <row r="18896" spans="1:8">
      <c r="A18896" s="1383"/>
      <c r="E18896" s="1478"/>
      <c r="H18896" s="1478"/>
    </row>
    <row r="18897" spans="1:8">
      <c r="A18897" s="1383"/>
      <c r="E18897" s="1478"/>
      <c r="H18897" s="1478"/>
    </row>
    <row r="18898" spans="1:8">
      <c r="A18898" s="1383"/>
      <c r="E18898" s="1478"/>
      <c r="H18898" s="1478"/>
    </row>
    <row r="18899" spans="1:8">
      <c r="A18899" s="1383"/>
      <c r="E18899" s="1478"/>
      <c r="H18899" s="1478"/>
    </row>
    <row r="18900" spans="1:8">
      <c r="A18900" s="1383"/>
      <c r="E18900" s="1478"/>
      <c r="H18900" s="1478"/>
    </row>
    <row r="18901" spans="1:8">
      <c r="A18901" s="1383"/>
      <c r="E18901" s="1478"/>
      <c r="H18901" s="1478"/>
    </row>
    <row r="18902" spans="1:8">
      <c r="A18902" s="1383"/>
      <c r="E18902" s="1478"/>
      <c r="H18902" s="1478"/>
    </row>
    <row r="18903" spans="1:8">
      <c r="A18903" s="1383"/>
      <c r="E18903" s="1478"/>
      <c r="H18903" s="1478"/>
    </row>
    <row r="18904" spans="1:8">
      <c r="A18904" s="1383"/>
      <c r="E18904" s="1478"/>
      <c r="H18904" s="1478"/>
    </row>
    <row r="18905" spans="1:8">
      <c r="A18905" s="1383"/>
      <c r="E18905" s="1478"/>
      <c r="H18905" s="1478"/>
    </row>
    <row r="18906" spans="1:8">
      <c r="A18906" s="1383"/>
      <c r="E18906" s="1478"/>
      <c r="H18906" s="1478"/>
    </row>
    <row r="18907" spans="1:8">
      <c r="A18907" s="1383"/>
      <c r="E18907" s="1478"/>
      <c r="H18907" s="1478"/>
    </row>
    <row r="18908" spans="1:8">
      <c r="A18908" s="1383"/>
      <c r="E18908" s="1478"/>
      <c r="H18908" s="1478"/>
    </row>
    <row r="18909" spans="1:8">
      <c r="A18909" s="1383"/>
      <c r="E18909" s="1478"/>
      <c r="H18909" s="1478"/>
    </row>
    <row r="18910" spans="1:8">
      <c r="A18910" s="1383"/>
      <c r="E18910" s="1478"/>
      <c r="H18910" s="1478"/>
    </row>
    <row r="18911" spans="1:8">
      <c r="A18911" s="1383"/>
      <c r="E18911" s="1478"/>
      <c r="H18911" s="1478"/>
    </row>
    <row r="18912" spans="1:8">
      <c r="A18912" s="1383"/>
      <c r="E18912" s="1478"/>
      <c r="H18912" s="1478"/>
    </row>
    <row r="18913" spans="1:8">
      <c r="A18913" s="1383"/>
      <c r="E18913" s="1478"/>
      <c r="H18913" s="1478"/>
    </row>
    <row r="18914" spans="1:8">
      <c r="A18914" s="1383"/>
      <c r="E18914" s="1478"/>
      <c r="H18914" s="1478"/>
    </row>
    <row r="18915" spans="1:8">
      <c r="A18915" s="1383"/>
      <c r="E18915" s="1478"/>
      <c r="H18915" s="1478"/>
    </row>
    <row r="18916" spans="1:8">
      <c r="A18916" s="1383"/>
      <c r="E18916" s="1478"/>
      <c r="H18916" s="1478"/>
    </row>
    <row r="18917" spans="1:8">
      <c r="A18917" s="1383"/>
      <c r="E18917" s="1478"/>
      <c r="H18917" s="1478"/>
    </row>
    <row r="18918" spans="1:8">
      <c r="A18918" s="1383"/>
      <c r="E18918" s="1478"/>
      <c r="H18918" s="1478"/>
    </row>
    <row r="18919" spans="1:8">
      <c r="A18919" s="1383"/>
      <c r="E18919" s="1478"/>
      <c r="H18919" s="1478"/>
    </row>
    <row r="18920" spans="1:8">
      <c r="A18920" s="1383"/>
      <c r="E18920" s="1478"/>
      <c r="H18920" s="1478"/>
    </row>
    <row r="18921" spans="1:8">
      <c r="A18921" s="1383"/>
      <c r="E18921" s="1478"/>
      <c r="H18921" s="1478"/>
    </row>
    <row r="18922" spans="1:8">
      <c r="A18922" s="1383"/>
      <c r="E18922" s="1478"/>
      <c r="H18922" s="1478"/>
    </row>
    <row r="18923" spans="1:8">
      <c r="A18923" s="1383"/>
      <c r="E18923" s="1478"/>
      <c r="H18923" s="1478"/>
    </row>
    <row r="18924" spans="1:8">
      <c r="A18924" s="1383"/>
      <c r="E18924" s="1478"/>
      <c r="H18924" s="1478"/>
    </row>
    <row r="18925" spans="1:8">
      <c r="A18925" s="1383"/>
      <c r="E18925" s="1478"/>
      <c r="H18925" s="1478"/>
    </row>
    <row r="18926" spans="1:8">
      <c r="A18926" s="1383"/>
      <c r="E18926" s="1478"/>
      <c r="H18926" s="1478"/>
    </row>
    <row r="18927" spans="1:8">
      <c r="A18927" s="1383"/>
      <c r="E18927" s="1478"/>
      <c r="H18927" s="1478"/>
    </row>
    <row r="18928" spans="1:8">
      <c r="A18928" s="1383"/>
      <c r="E18928" s="1478"/>
      <c r="H18928" s="1478"/>
    </row>
    <row r="18929" spans="1:8">
      <c r="A18929" s="1383"/>
      <c r="E18929" s="1478"/>
      <c r="H18929" s="1478"/>
    </row>
    <row r="18930" spans="1:8">
      <c r="A18930" s="1383"/>
      <c r="E18930" s="1478"/>
      <c r="H18930" s="1478"/>
    </row>
    <row r="18931" spans="1:8">
      <c r="A18931" s="1383"/>
      <c r="E18931" s="1478"/>
      <c r="H18931" s="1478"/>
    </row>
    <row r="18932" spans="1:8">
      <c r="A18932" s="1383"/>
      <c r="E18932" s="1478"/>
      <c r="H18932" s="1478"/>
    </row>
    <row r="18933" spans="1:8">
      <c r="A18933" s="1383"/>
      <c r="E18933" s="1478"/>
      <c r="H18933" s="1478"/>
    </row>
    <row r="18934" spans="1:8">
      <c r="A18934" s="1383"/>
      <c r="E18934" s="1478"/>
      <c r="H18934" s="1478"/>
    </row>
    <row r="18935" spans="1:8">
      <c r="A18935" s="1383"/>
      <c r="E18935" s="1478"/>
      <c r="H18935" s="1478"/>
    </row>
    <row r="18936" spans="1:8">
      <c r="A18936" s="1383"/>
      <c r="E18936" s="1478"/>
      <c r="H18936" s="1478"/>
    </row>
    <row r="18937" spans="1:8">
      <c r="A18937" s="1383"/>
      <c r="E18937" s="1478"/>
      <c r="H18937" s="1478"/>
    </row>
    <row r="18938" spans="1:8">
      <c r="A18938" s="1383"/>
      <c r="E18938" s="1478"/>
      <c r="H18938" s="1478"/>
    </row>
    <row r="18939" spans="1:8">
      <c r="A18939" s="1383"/>
      <c r="E18939" s="1478"/>
      <c r="H18939" s="1478"/>
    </row>
    <row r="18940" spans="1:8">
      <c r="A18940" s="1383"/>
      <c r="E18940" s="1478"/>
      <c r="H18940" s="1478"/>
    </row>
    <row r="18941" spans="1:8">
      <c r="A18941" s="1383"/>
      <c r="E18941" s="1478"/>
      <c r="H18941" s="1478"/>
    </row>
    <row r="18942" spans="1:8">
      <c r="A18942" s="1383"/>
      <c r="E18942" s="1478"/>
      <c r="H18942" s="1478"/>
    </row>
    <row r="18943" spans="1:8">
      <c r="A18943" s="1383"/>
      <c r="E18943" s="1478"/>
      <c r="H18943" s="1478"/>
    </row>
    <row r="18944" spans="1:8">
      <c r="A18944" s="1383"/>
      <c r="E18944" s="1478"/>
      <c r="H18944" s="1478"/>
    </row>
    <row r="18945" spans="1:8">
      <c r="A18945" s="1383"/>
      <c r="E18945" s="1478"/>
      <c r="H18945" s="1478"/>
    </row>
    <row r="18946" spans="1:8">
      <c r="A18946" s="1383"/>
      <c r="E18946" s="1478"/>
      <c r="H18946" s="1478"/>
    </row>
    <row r="18947" spans="1:8">
      <c r="A18947" s="1383"/>
      <c r="E18947" s="1478"/>
      <c r="H18947" s="1478"/>
    </row>
    <row r="18948" spans="1:8">
      <c r="A18948" s="1383"/>
      <c r="E18948" s="1478"/>
      <c r="H18948" s="1478"/>
    </row>
    <row r="18949" spans="1:8">
      <c r="A18949" s="1383"/>
      <c r="E18949" s="1478"/>
      <c r="H18949" s="1478"/>
    </row>
    <row r="18950" spans="1:8">
      <c r="A18950" s="1383"/>
      <c r="E18950" s="1478"/>
      <c r="H18950" s="1478"/>
    </row>
    <row r="18951" spans="1:8">
      <c r="A18951" s="1383"/>
      <c r="E18951" s="1478"/>
      <c r="H18951" s="1478"/>
    </row>
    <row r="18952" spans="1:8">
      <c r="A18952" s="1383"/>
      <c r="E18952" s="1478"/>
      <c r="H18952" s="1478"/>
    </row>
    <row r="18953" spans="1:8">
      <c r="A18953" s="1383"/>
      <c r="E18953" s="1478"/>
      <c r="H18953" s="1478"/>
    </row>
    <row r="18954" spans="1:8">
      <c r="A18954" s="1383"/>
      <c r="E18954" s="1478"/>
      <c r="H18954" s="1478"/>
    </row>
    <row r="18955" spans="1:8">
      <c r="A18955" s="1383"/>
      <c r="E18955" s="1478"/>
      <c r="H18955" s="1478"/>
    </row>
    <row r="18956" spans="1:8">
      <c r="A18956" s="1383"/>
      <c r="E18956" s="1478"/>
      <c r="H18956" s="1478"/>
    </row>
    <row r="18957" spans="1:8">
      <c r="A18957" s="1383"/>
      <c r="E18957" s="1478"/>
      <c r="H18957" s="1478"/>
    </row>
    <row r="18958" spans="1:8">
      <c r="A18958" s="1383"/>
      <c r="E18958" s="1478"/>
      <c r="H18958" s="1478"/>
    </row>
    <row r="18959" spans="1:8">
      <c r="A18959" s="1383"/>
      <c r="E18959" s="1478"/>
      <c r="H18959" s="1478"/>
    </row>
    <row r="18960" spans="1:8">
      <c r="A18960" s="1383"/>
      <c r="E18960" s="1478"/>
      <c r="H18960" s="1478"/>
    </row>
    <row r="18961" spans="1:8">
      <c r="A18961" s="1383"/>
      <c r="E18961" s="1478"/>
      <c r="H18961" s="1478"/>
    </row>
    <row r="18962" spans="1:8">
      <c r="A18962" s="1383"/>
      <c r="E18962" s="1478"/>
      <c r="H18962" s="1478"/>
    </row>
    <row r="18963" spans="1:8">
      <c r="A18963" s="1383"/>
      <c r="E18963" s="1478"/>
      <c r="H18963" s="1478"/>
    </row>
    <row r="18964" spans="1:8">
      <c r="A18964" s="1383"/>
      <c r="E18964" s="1478"/>
      <c r="H18964" s="1478"/>
    </row>
    <row r="18965" spans="1:8">
      <c r="A18965" s="1383"/>
      <c r="E18965" s="1478"/>
      <c r="H18965" s="1478"/>
    </row>
    <row r="18966" spans="1:8">
      <c r="A18966" s="1383"/>
      <c r="E18966" s="1478"/>
      <c r="H18966" s="1478"/>
    </row>
    <row r="18967" spans="1:8">
      <c r="A18967" s="1383"/>
      <c r="E18967" s="1478"/>
      <c r="H18967" s="1478"/>
    </row>
    <row r="18968" spans="1:8">
      <c r="A18968" s="1383"/>
      <c r="E18968" s="1478"/>
      <c r="H18968" s="1478"/>
    </row>
    <row r="18969" spans="1:8">
      <c r="A18969" s="1383"/>
      <c r="E18969" s="1478"/>
      <c r="H18969" s="1478"/>
    </row>
    <row r="18970" spans="1:8">
      <c r="A18970" s="1383"/>
      <c r="E18970" s="1478"/>
      <c r="H18970" s="1478"/>
    </row>
    <row r="18971" spans="1:8">
      <c r="A18971" s="1383"/>
      <c r="E18971" s="1478"/>
      <c r="H18971" s="1478"/>
    </row>
    <row r="18972" spans="1:8">
      <c r="A18972" s="1383"/>
      <c r="E18972" s="1478"/>
      <c r="H18972" s="1478"/>
    </row>
    <row r="18973" spans="1:8">
      <c r="A18973" s="1383"/>
      <c r="E18973" s="1478"/>
      <c r="H18973" s="1478"/>
    </row>
    <row r="18974" spans="1:8">
      <c r="A18974" s="1383"/>
      <c r="E18974" s="1478"/>
      <c r="H18974" s="1478"/>
    </row>
    <row r="18975" spans="1:8">
      <c r="A18975" s="1383"/>
      <c r="E18975" s="1478"/>
      <c r="H18975" s="1478"/>
    </row>
    <row r="18976" spans="1:8">
      <c r="A18976" s="1383"/>
      <c r="E18976" s="1478"/>
      <c r="H18976" s="1478"/>
    </row>
    <row r="18977" spans="1:8">
      <c r="A18977" s="1383"/>
      <c r="E18977" s="1478"/>
      <c r="H18977" s="1478"/>
    </row>
    <row r="18978" spans="1:8">
      <c r="A18978" s="1383"/>
      <c r="E18978" s="1478"/>
      <c r="H18978" s="1478"/>
    </row>
    <row r="18979" spans="1:8">
      <c r="A18979" s="1383"/>
      <c r="E18979" s="1478"/>
      <c r="H18979" s="1478"/>
    </row>
    <row r="18980" spans="1:8">
      <c r="A18980" s="1383"/>
      <c r="E18980" s="1478"/>
      <c r="H18980" s="1478"/>
    </row>
    <row r="18981" spans="1:8">
      <c r="A18981" s="1383"/>
      <c r="E18981" s="1478"/>
      <c r="H18981" s="1478"/>
    </row>
    <row r="18982" spans="1:8">
      <c r="A18982" s="1383"/>
      <c r="E18982" s="1478"/>
      <c r="H18982" s="1478"/>
    </row>
    <row r="18983" spans="1:8">
      <c r="A18983" s="1383"/>
      <c r="E18983" s="1478"/>
      <c r="H18983" s="1478"/>
    </row>
    <row r="18984" spans="1:8">
      <c r="A18984" s="1383"/>
      <c r="E18984" s="1478"/>
      <c r="H18984" s="1478"/>
    </row>
    <row r="18985" spans="1:8">
      <c r="A18985" s="1383"/>
      <c r="E18985" s="1478"/>
      <c r="H18985" s="1478"/>
    </row>
    <row r="18986" spans="1:8">
      <c r="A18986" s="1383"/>
      <c r="E18986" s="1478"/>
      <c r="H18986" s="1478"/>
    </row>
    <row r="18987" spans="1:8">
      <c r="A18987" s="1383"/>
      <c r="E18987" s="1478"/>
      <c r="H18987" s="1478"/>
    </row>
    <row r="18988" spans="1:8">
      <c r="A18988" s="1383"/>
      <c r="E18988" s="1478"/>
      <c r="H18988" s="1478"/>
    </row>
    <row r="18989" spans="1:8">
      <c r="A18989" s="1383"/>
      <c r="E18989" s="1478"/>
      <c r="H18989" s="1478"/>
    </row>
    <row r="18990" spans="1:8">
      <c r="A18990" s="1383"/>
      <c r="E18990" s="1478"/>
      <c r="H18990" s="1478"/>
    </row>
    <row r="18991" spans="1:8">
      <c r="A18991" s="1383"/>
      <c r="E18991" s="1478"/>
      <c r="H18991" s="1478"/>
    </row>
    <row r="18992" spans="1:8">
      <c r="A18992" s="1383"/>
      <c r="E18992" s="1478"/>
      <c r="H18992" s="1478"/>
    </row>
    <row r="18993" spans="1:8">
      <c r="A18993" s="1383"/>
      <c r="E18993" s="1478"/>
      <c r="H18993" s="1478"/>
    </row>
    <row r="18994" spans="1:8">
      <c r="A18994" s="1383"/>
      <c r="E18994" s="1478"/>
      <c r="H18994" s="1478"/>
    </row>
    <row r="18995" spans="1:8">
      <c r="A18995" s="1383"/>
      <c r="E18995" s="1478"/>
      <c r="H18995" s="1478"/>
    </row>
    <row r="18996" spans="1:8">
      <c r="A18996" s="1383"/>
      <c r="E18996" s="1478"/>
      <c r="H18996" s="1478"/>
    </row>
    <row r="18997" spans="1:8">
      <c r="A18997" s="1383"/>
      <c r="E18997" s="1478"/>
      <c r="H18997" s="1478"/>
    </row>
    <row r="18998" spans="1:8">
      <c r="A18998" s="1383"/>
      <c r="E18998" s="1478"/>
      <c r="H18998" s="1478"/>
    </row>
    <row r="18999" spans="1:8">
      <c r="A18999" s="1383"/>
      <c r="E18999" s="1478"/>
      <c r="H18999" s="1478"/>
    </row>
    <row r="19000" spans="1:8">
      <c r="A19000" s="1383"/>
      <c r="E19000" s="1478"/>
      <c r="H19000" s="1478"/>
    </row>
    <row r="19001" spans="1:8">
      <c r="A19001" s="1383"/>
      <c r="E19001" s="1478"/>
      <c r="H19001" s="1478"/>
    </row>
    <row r="19002" spans="1:8">
      <c r="A19002" s="1383"/>
      <c r="E19002" s="1478"/>
      <c r="H19002" s="1478"/>
    </row>
    <row r="19003" spans="1:8">
      <c r="A19003" s="1383"/>
      <c r="E19003" s="1478"/>
      <c r="H19003" s="1478"/>
    </row>
    <row r="19004" spans="1:8">
      <c r="A19004" s="1383"/>
      <c r="E19004" s="1478"/>
      <c r="H19004" s="1478"/>
    </row>
    <row r="19005" spans="1:8">
      <c r="A19005" s="1383"/>
      <c r="E19005" s="1478"/>
      <c r="H19005" s="1478"/>
    </row>
    <row r="19006" spans="1:8">
      <c r="A19006" s="1383"/>
      <c r="E19006" s="1478"/>
      <c r="H19006" s="1478"/>
    </row>
    <row r="19007" spans="1:8">
      <c r="A19007" s="1383"/>
      <c r="E19007" s="1478"/>
      <c r="H19007" s="1478"/>
    </row>
    <row r="19008" spans="1:8">
      <c r="A19008" s="1383"/>
      <c r="E19008" s="1478"/>
      <c r="H19008" s="1478"/>
    </row>
    <row r="19009" spans="1:8">
      <c r="A19009" s="1383"/>
      <c r="E19009" s="1478"/>
      <c r="H19009" s="1478"/>
    </row>
    <row r="19010" spans="1:8">
      <c r="A19010" s="1383"/>
      <c r="E19010" s="1478"/>
      <c r="H19010" s="1478"/>
    </row>
    <row r="19011" spans="1:8">
      <c r="A19011" s="1383"/>
      <c r="E19011" s="1478"/>
      <c r="H19011" s="1478"/>
    </row>
    <row r="19012" spans="1:8">
      <c r="A19012" s="1383"/>
      <c r="E19012" s="1478"/>
      <c r="H19012" s="1478"/>
    </row>
    <row r="19013" spans="1:8">
      <c r="A19013" s="1383"/>
      <c r="E19013" s="1478"/>
      <c r="H19013" s="1478"/>
    </row>
    <row r="19014" spans="1:8">
      <c r="A19014" s="1383"/>
      <c r="E19014" s="1478"/>
      <c r="H19014" s="1478"/>
    </row>
    <row r="19015" spans="1:8">
      <c r="A19015" s="1383"/>
      <c r="E19015" s="1478"/>
      <c r="H19015" s="1478"/>
    </row>
    <row r="19016" spans="1:8">
      <c r="A19016" s="1383"/>
      <c r="E19016" s="1478"/>
      <c r="H19016" s="1478"/>
    </row>
    <row r="19017" spans="1:8">
      <c r="A19017" s="1383"/>
      <c r="E19017" s="1478"/>
      <c r="H19017" s="1478"/>
    </row>
    <row r="19018" spans="1:8">
      <c r="A19018" s="1383"/>
      <c r="E19018" s="1478"/>
      <c r="H19018" s="1478"/>
    </row>
    <row r="19019" spans="1:8">
      <c r="A19019" s="1383"/>
      <c r="E19019" s="1478"/>
      <c r="H19019" s="1478"/>
    </row>
    <row r="19020" spans="1:8">
      <c r="A19020" s="1383"/>
      <c r="E19020" s="1478"/>
      <c r="H19020" s="1478"/>
    </row>
    <row r="19021" spans="1:8">
      <c r="A19021" s="1383"/>
      <c r="E19021" s="1478"/>
      <c r="H19021" s="1478"/>
    </row>
    <row r="19022" spans="1:8">
      <c r="A19022" s="1383"/>
      <c r="E19022" s="1478"/>
      <c r="H19022" s="1478"/>
    </row>
    <row r="19023" spans="1:8">
      <c r="A19023" s="1383"/>
      <c r="E19023" s="1478"/>
      <c r="H19023" s="1478"/>
    </row>
    <row r="19024" spans="1:8">
      <c r="A19024" s="1383"/>
      <c r="E19024" s="1478"/>
      <c r="H19024" s="1478"/>
    </row>
    <row r="19025" spans="1:8">
      <c r="A19025" s="1383"/>
      <c r="E19025" s="1478"/>
      <c r="H19025" s="1478"/>
    </row>
    <row r="19026" spans="1:8">
      <c r="A19026" s="1383"/>
      <c r="E19026" s="1478"/>
      <c r="H19026" s="1478"/>
    </row>
    <row r="19027" spans="1:8">
      <c r="A19027" s="1383"/>
      <c r="E19027" s="1478"/>
      <c r="H19027" s="1478"/>
    </row>
    <row r="19028" spans="1:8">
      <c r="A19028" s="1383"/>
      <c r="E19028" s="1478"/>
      <c r="H19028" s="1478"/>
    </row>
    <row r="19029" spans="1:8">
      <c r="A19029" s="1383"/>
      <c r="E19029" s="1478"/>
      <c r="H19029" s="1478"/>
    </row>
    <row r="19030" spans="1:8">
      <c r="A19030" s="1383"/>
      <c r="E19030" s="1478"/>
      <c r="H19030" s="1478"/>
    </row>
    <row r="19031" spans="1:8">
      <c r="A19031" s="1383"/>
      <c r="E19031" s="1478"/>
      <c r="H19031" s="1478"/>
    </row>
    <row r="19032" spans="1:8">
      <c r="A19032" s="1383"/>
      <c r="E19032" s="1478"/>
      <c r="H19032" s="1478"/>
    </row>
    <row r="19033" spans="1:8">
      <c r="A19033" s="1383"/>
      <c r="E19033" s="1478"/>
      <c r="H19033" s="1478"/>
    </row>
    <row r="19034" spans="1:8">
      <c r="A19034" s="1383"/>
      <c r="E19034" s="1478"/>
      <c r="H19034" s="1478"/>
    </row>
    <row r="19035" spans="1:8">
      <c r="A19035" s="1383"/>
      <c r="E19035" s="1478"/>
      <c r="H19035" s="1478"/>
    </row>
    <row r="19036" spans="1:8">
      <c r="A19036" s="1383"/>
      <c r="E19036" s="1478"/>
      <c r="H19036" s="1478"/>
    </row>
    <row r="19037" spans="1:8">
      <c r="A19037" s="1383"/>
      <c r="E19037" s="1478"/>
      <c r="H19037" s="1478"/>
    </row>
    <row r="19038" spans="1:8">
      <c r="A19038" s="1383"/>
      <c r="E19038" s="1478"/>
      <c r="H19038" s="1478"/>
    </row>
    <row r="19039" spans="1:8">
      <c r="A19039" s="1383"/>
      <c r="E19039" s="1478"/>
      <c r="H19039" s="1478"/>
    </row>
    <row r="19040" spans="1:8">
      <c r="A19040" s="1383"/>
      <c r="E19040" s="1478"/>
      <c r="H19040" s="1478"/>
    </row>
    <row r="19041" spans="1:8">
      <c r="A19041" s="1383"/>
      <c r="E19041" s="1478"/>
      <c r="H19041" s="1478"/>
    </row>
    <row r="19042" spans="1:8">
      <c r="A19042" s="1383"/>
      <c r="E19042" s="1478"/>
      <c r="H19042" s="1478"/>
    </row>
    <row r="19043" spans="1:8">
      <c r="A19043" s="1383"/>
      <c r="E19043" s="1478"/>
      <c r="H19043" s="1478"/>
    </row>
    <row r="19044" spans="1:8">
      <c r="A19044" s="1383"/>
      <c r="E19044" s="1478"/>
      <c r="H19044" s="1478"/>
    </row>
    <row r="19045" spans="1:8">
      <c r="A19045" s="1383"/>
      <c r="E19045" s="1478"/>
      <c r="H19045" s="1478"/>
    </row>
    <row r="19046" spans="1:8">
      <c r="A19046" s="1383"/>
      <c r="E19046" s="1478"/>
      <c r="H19046" s="1478"/>
    </row>
    <row r="19047" spans="1:8">
      <c r="A19047" s="1383"/>
      <c r="E19047" s="1478"/>
      <c r="H19047" s="1478"/>
    </row>
    <row r="19048" spans="1:8">
      <c r="A19048" s="1383"/>
      <c r="E19048" s="1478"/>
      <c r="H19048" s="1478"/>
    </row>
    <row r="19049" spans="1:8">
      <c r="A19049" s="1383"/>
      <c r="E19049" s="1478"/>
      <c r="H19049" s="1478"/>
    </row>
    <row r="19050" spans="1:8">
      <c r="A19050" s="1383"/>
      <c r="E19050" s="1478"/>
      <c r="H19050" s="1478"/>
    </row>
    <row r="19051" spans="1:8">
      <c r="A19051" s="1383"/>
      <c r="E19051" s="1478"/>
      <c r="H19051" s="1478"/>
    </row>
    <row r="19052" spans="1:8">
      <c r="A19052" s="1383"/>
      <c r="E19052" s="1478"/>
      <c r="H19052" s="1478"/>
    </row>
    <row r="19053" spans="1:8">
      <c r="A19053" s="1383"/>
      <c r="E19053" s="1478"/>
      <c r="H19053" s="1478"/>
    </row>
    <row r="19054" spans="1:8">
      <c r="A19054" s="1383"/>
      <c r="E19054" s="1478"/>
      <c r="H19054" s="1478"/>
    </row>
    <row r="19055" spans="1:8">
      <c r="A19055" s="1383"/>
      <c r="E19055" s="1478"/>
      <c r="H19055" s="1478"/>
    </row>
    <row r="19056" spans="1:8">
      <c r="A19056" s="1383"/>
      <c r="E19056" s="1478"/>
      <c r="H19056" s="1478"/>
    </row>
    <row r="19057" spans="1:8">
      <c r="A19057" s="1383"/>
      <c r="E19057" s="1478"/>
      <c r="H19057" s="1478"/>
    </row>
    <row r="19058" spans="1:8">
      <c r="A19058" s="1383"/>
      <c r="E19058" s="1478"/>
      <c r="H19058" s="1478"/>
    </row>
    <row r="19059" spans="1:8">
      <c r="A19059" s="1383"/>
      <c r="E19059" s="1478"/>
      <c r="H19059" s="1478"/>
    </row>
    <row r="19060" spans="1:8">
      <c r="A19060" s="1383"/>
      <c r="E19060" s="1478"/>
      <c r="H19060" s="1478"/>
    </row>
    <row r="19061" spans="1:8">
      <c r="A19061" s="1383"/>
      <c r="E19061" s="1478"/>
      <c r="H19061" s="1478"/>
    </row>
    <row r="19062" spans="1:8">
      <c r="A19062" s="1383"/>
      <c r="E19062" s="1478"/>
      <c r="H19062" s="1478"/>
    </row>
    <row r="19063" spans="1:8">
      <c r="A19063" s="1383"/>
      <c r="E19063" s="1478"/>
      <c r="H19063" s="1478"/>
    </row>
    <row r="19064" spans="1:8">
      <c r="A19064" s="1383"/>
      <c r="E19064" s="1478"/>
      <c r="H19064" s="1478"/>
    </row>
    <row r="19065" spans="1:8">
      <c r="A19065" s="1383"/>
      <c r="E19065" s="1478"/>
      <c r="H19065" s="1478"/>
    </row>
    <row r="19066" spans="1:8">
      <c r="A19066" s="1383"/>
      <c r="E19066" s="1478"/>
      <c r="H19066" s="1478"/>
    </row>
    <row r="19067" spans="1:8">
      <c r="A19067" s="1383"/>
      <c r="E19067" s="1478"/>
      <c r="H19067" s="1478"/>
    </row>
    <row r="19068" spans="1:8">
      <c r="A19068" s="1383"/>
      <c r="E19068" s="1478"/>
      <c r="H19068" s="1478"/>
    </row>
    <row r="19069" spans="1:8">
      <c r="A19069" s="1383"/>
      <c r="E19069" s="1478"/>
      <c r="H19069" s="1478"/>
    </row>
    <row r="19070" spans="1:8">
      <c r="A19070" s="1383"/>
      <c r="E19070" s="1478"/>
      <c r="H19070" s="1478"/>
    </row>
    <row r="19071" spans="1:8">
      <c r="A19071" s="1383"/>
      <c r="E19071" s="1478"/>
      <c r="H19071" s="1478"/>
    </row>
    <row r="19072" spans="1:8">
      <c r="A19072" s="1383"/>
      <c r="E19072" s="1478"/>
      <c r="H19072" s="1478"/>
    </row>
    <row r="19073" spans="1:8">
      <c r="A19073" s="1383"/>
      <c r="E19073" s="1478"/>
      <c r="H19073" s="1478"/>
    </row>
    <row r="19074" spans="1:8">
      <c r="A19074" s="1383"/>
      <c r="E19074" s="1478"/>
      <c r="H19074" s="1478"/>
    </row>
    <row r="19075" spans="1:8">
      <c r="A19075" s="1383"/>
      <c r="E19075" s="1478"/>
      <c r="H19075" s="1478"/>
    </row>
    <row r="19076" spans="1:8">
      <c r="A19076" s="1383"/>
      <c r="E19076" s="1478"/>
      <c r="H19076" s="1478"/>
    </row>
    <row r="19077" spans="1:8">
      <c r="A19077" s="1383"/>
      <c r="E19077" s="1478"/>
      <c r="H19077" s="1478"/>
    </row>
    <row r="19078" spans="1:8">
      <c r="A19078" s="1383"/>
      <c r="E19078" s="1478"/>
      <c r="H19078" s="1478"/>
    </row>
    <row r="19079" spans="1:8">
      <c r="A19079" s="1383"/>
      <c r="E19079" s="1478"/>
      <c r="H19079" s="1478"/>
    </row>
    <row r="19080" spans="1:8">
      <c r="A19080" s="1383"/>
      <c r="E19080" s="1478"/>
      <c r="H19080" s="1478"/>
    </row>
    <row r="19081" spans="1:8">
      <c r="A19081" s="1383"/>
      <c r="E19081" s="1478"/>
      <c r="H19081" s="1478"/>
    </row>
    <row r="19082" spans="1:8">
      <c r="A19082" s="1383"/>
      <c r="E19082" s="1478"/>
      <c r="H19082" s="1478"/>
    </row>
    <row r="19083" spans="1:8">
      <c r="A19083" s="1383"/>
      <c r="E19083" s="1478"/>
      <c r="H19083" s="1478"/>
    </row>
    <row r="19084" spans="1:8">
      <c r="A19084" s="1383"/>
      <c r="E19084" s="1478"/>
      <c r="H19084" s="1478"/>
    </row>
    <row r="19085" spans="1:8">
      <c r="A19085" s="1383"/>
      <c r="E19085" s="1478"/>
      <c r="H19085" s="1478"/>
    </row>
    <row r="19086" spans="1:8">
      <c r="A19086" s="1383"/>
      <c r="E19086" s="1478"/>
      <c r="H19086" s="1478"/>
    </row>
    <row r="19087" spans="1:8">
      <c r="A19087" s="1383"/>
      <c r="E19087" s="1478"/>
      <c r="H19087" s="1478"/>
    </row>
    <row r="19088" spans="1:8">
      <c r="A19088" s="1383"/>
      <c r="E19088" s="1478"/>
      <c r="H19088" s="1478"/>
    </row>
    <row r="19089" spans="1:8">
      <c r="A19089" s="1383"/>
      <c r="E19089" s="1478"/>
      <c r="H19089" s="1478"/>
    </row>
    <row r="19090" spans="1:8">
      <c r="A19090" s="1383"/>
      <c r="E19090" s="1478"/>
      <c r="H19090" s="1478"/>
    </row>
    <row r="19091" spans="1:8">
      <c r="A19091" s="1383"/>
      <c r="E19091" s="1478"/>
      <c r="H19091" s="1478"/>
    </row>
    <row r="19092" spans="1:8">
      <c r="A19092" s="1383"/>
      <c r="E19092" s="1478"/>
      <c r="H19092" s="1478"/>
    </row>
    <row r="19093" spans="1:8">
      <c r="A19093" s="1383"/>
      <c r="E19093" s="1478"/>
      <c r="H19093" s="1478"/>
    </row>
    <row r="19094" spans="1:8">
      <c r="A19094" s="1383"/>
      <c r="E19094" s="1478"/>
      <c r="H19094" s="1478"/>
    </row>
    <row r="19095" spans="1:8">
      <c r="A19095" s="1383"/>
      <c r="E19095" s="1478"/>
      <c r="H19095" s="1478"/>
    </row>
    <row r="19096" spans="1:8">
      <c r="A19096" s="1383"/>
      <c r="E19096" s="1478"/>
      <c r="H19096" s="1478"/>
    </row>
    <row r="19097" spans="1:8">
      <c r="A19097" s="1383"/>
      <c r="E19097" s="1478"/>
      <c r="H19097" s="1478"/>
    </row>
    <row r="19098" spans="1:8">
      <c r="A19098" s="1383"/>
      <c r="E19098" s="1478"/>
      <c r="H19098" s="1478"/>
    </row>
    <row r="19099" spans="1:8">
      <c r="A19099" s="1383"/>
      <c r="E19099" s="1478"/>
      <c r="H19099" s="1478"/>
    </row>
    <row r="19100" spans="1:8">
      <c r="A19100" s="1383"/>
      <c r="E19100" s="1478"/>
      <c r="H19100" s="1478"/>
    </row>
    <row r="19101" spans="1:8">
      <c r="A19101" s="1383"/>
      <c r="E19101" s="1478"/>
      <c r="H19101" s="1478"/>
    </row>
    <row r="19102" spans="1:8">
      <c r="A19102" s="1383"/>
      <c r="E19102" s="1478"/>
      <c r="H19102" s="1478"/>
    </row>
    <row r="19103" spans="1:8">
      <c r="A19103" s="1383"/>
      <c r="E19103" s="1478"/>
      <c r="H19103" s="1478"/>
    </row>
    <row r="19104" spans="1:8">
      <c r="A19104" s="1383"/>
      <c r="E19104" s="1478"/>
      <c r="H19104" s="1478"/>
    </row>
    <row r="19105" spans="1:8">
      <c r="A19105" s="1383"/>
      <c r="E19105" s="1478"/>
      <c r="H19105" s="1478"/>
    </row>
    <row r="19106" spans="1:8">
      <c r="A19106" s="1383"/>
      <c r="E19106" s="1478"/>
      <c r="H19106" s="1478"/>
    </row>
    <row r="19107" spans="1:8">
      <c r="A19107" s="1383"/>
      <c r="E19107" s="1478"/>
      <c r="H19107" s="1478"/>
    </row>
    <row r="19108" spans="1:8">
      <c r="A19108" s="1383"/>
      <c r="E19108" s="1478"/>
      <c r="H19108" s="1478"/>
    </row>
    <row r="19109" spans="1:8">
      <c r="A19109" s="1383"/>
      <c r="E19109" s="1478"/>
      <c r="H19109" s="1478"/>
    </row>
    <row r="19110" spans="1:8">
      <c r="A19110" s="1383"/>
      <c r="E19110" s="1478"/>
      <c r="H19110" s="1478"/>
    </row>
    <row r="19111" spans="1:8">
      <c r="A19111" s="1383"/>
      <c r="E19111" s="1478"/>
      <c r="H19111" s="1478"/>
    </row>
    <row r="19112" spans="1:8">
      <c r="A19112" s="1383"/>
      <c r="E19112" s="1478"/>
      <c r="H19112" s="1478"/>
    </row>
    <row r="19113" spans="1:8">
      <c r="A19113" s="1383"/>
      <c r="E19113" s="1478"/>
      <c r="H19113" s="1478"/>
    </row>
    <row r="19114" spans="1:8">
      <c r="A19114" s="1383"/>
      <c r="E19114" s="1478"/>
      <c r="H19114" s="1478"/>
    </row>
    <row r="19115" spans="1:8">
      <c r="A19115" s="1383"/>
      <c r="E19115" s="1478"/>
      <c r="H19115" s="1478"/>
    </row>
    <row r="19116" spans="1:8">
      <c r="A19116" s="1383"/>
      <c r="E19116" s="1478"/>
      <c r="H19116" s="1478"/>
    </row>
    <row r="19117" spans="1:8">
      <c r="A19117" s="1383"/>
      <c r="E19117" s="1478"/>
      <c r="H19117" s="1478"/>
    </row>
    <row r="19118" spans="1:8">
      <c r="A19118" s="1383"/>
      <c r="E19118" s="1478"/>
      <c r="H19118" s="1478"/>
    </row>
    <row r="19119" spans="1:8">
      <c r="A19119" s="1383"/>
      <c r="E19119" s="1478"/>
      <c r="H19119" s="1478"/>
    </row>
    <row r="19120" spans="1:8">
      <c r="A19120" s="1383"/>
      <c r="E19120" s="1478"/>
      <c r="H19120" s="1478"/>
    </row>
    <row r="19121" spans="1:8">
      <c r="A19121" s="1383"/>
      <c r="E19121" s="1478"/>
      <c r="H19121" s="1478"/>
    </row>
    <row r="19122" spans="1:8">
      <c r="A19122" s="1383"/>
      <c r="E19122" s="1478"/>
      <c r="H19122" s="1478"/>
    </row>
    <row r="19123" spans="1:8">
      <c r="A19123" s="1383"/>
      <c r="E19123" s="1478"/>
      <c r="H19123" s="1478"/>
    </row>
    <row r="19124" spans="1:8">
      <c r="A19124" s="1383"/>
      <c r="E19124" s="1478"/>
      <c r="H19124" s="1478"/>
    </row>
    <row r="19125" spans="1:8">
      <c r="A19125" s="1383"/>
      <c r="E19125" s="1478"/>
      <c r="H19125" s="1478"/>
    </row>
    <row r="19126" spans="1:8">
      <c r="A19126" s="1383"/>
      <c r="E19126" s="1478"/>
      <c r="H19126" s="1478"/>
    </row>
    <row r="19127" spans="1:8">
      <c r="A19127" s="1383"/>
      <c r="E19127" s="1478"/>
      <c r="H19127" s="1478"/>
    </row>
    <row r="19128" spans="1:8">
      <c r="A19128" s="1383"/>
      <c r="E19128" s="1478"/>
      <c r="H19128" s="1478"/>
    </row>
    <row r="19129" spans="1:8">
      <c r="A19129" s="1383"/>
      <c r="E19129" s="1478"/>
      <c r="H19129" s="1478"/>
    </row>
    <row r="19130" spans="1:8">
      <c r="A19130" s="1383"/>
      <c r="E19130" s="1478"/>
      <c r="H19130" s="1478"/>
    </row>
    <row r="19131" spans="1:8">
      <c r="A19131" s="1383"/>
      <c r="E19131" s="1478"/>
      <c r="H19131" s="1478"/>
    </row>
    <row r="19132" spans="1:8">
      <c r="A19132" s="1383"/>
      <c r="E19132" s="1478"/>
      <c r="H19132" s="1478"/>
    </row>
    <row r="19133" spans="1:8">
      <c r="A19133" s="1383"/>
      <c r="E19133" s="1478"/>
      <c r="H19133" s="1478"/>
    </row>
    <row r="19134" spans="1:8">
      <c r="A19134" s="1383"/>
      <c r="E19134" s="1478"/>
      <c r="H19134" s="1478"/>
    </row>
    <row r="19135" spans="1:8">
      <c r="A19135" s="1383"/>
      <c r="E19135" s="1478"/>
      <c r="H19135" s="1478"/>
    </row>
    <row r="19136" spans="1:8">
      <c r="A19136" s="1383"/>
      <c r="E19136" s="1478"/>
      <c r="H19136" s="1478"/>
    </row>
    <row r="19137" spans="1:8">
      <c r="A19137" s="1383"/>
      <c r="E19137" s="1478"/>
      <c r="H19137" s="1478"/>
    </row>
    <row r="19138" spans="1:8">
      <c r="A19138" s="1383"/>
      <c r="E19138" s="1478"/>
      <c r="H19138" s="1478"/>
    </row>
    <row r="19139" spans="1:8">
      <c r="A19139" s="1383"/>
      <c r="E19139" s="1478"/>
      <c r="H19139" s="1478"/>
    </row>
    <row r="19140" spans="1:8">
      <c r="A19140" s="1383"/>
      <c r="E19140" s="1478"/>
      <c r="H19140" s="1478"/>
    </row>
    <row r="19141" spans="1:8">
      <c r="A19141" s="1383"/>
      <c r="E19141" s="1478"/>
      <c r="H19141" s="1478"/>
    </row>
    <row r="19142" spans="1:8">
      <c r="A19142" s="1383"/>
      <c r="E19142" s="1478"/>
      <c r="H19142" s="1478"/>
    </row>
    <row r="19143" spans="1:8">
      <c r="A19143" s="1383"/>
      <c r="E19143" s="1478"/>
      <c r="H19143" s="1478"/>
    </row>
    <row r="19144" spans="1:8">
      <c r="A19144" s="1383"/>
      <c r="E19144" s="1478"/>
      <c r="H19144" s="1478"/>
    </row>
    <row r="19145" spans="1:8">
      <c r="A19145" s="1383"/>
      <c r="E19145" s="1478"/>
      <c r="H19145" s="1478"/>
    </row>
    <row r="19146" spans="1:8">
      <c r="A19146" s="1383"/>
      <c r="E19146" s="1478"/>
      <c r="H19146" s="1478"/>
    </row>
    <row r="19147" spans="1:8">
      <c r="A19147" s="1383"/>
      <c r="E19147" s="1478"/>
      <c r="H19147" s="1478"/>
    </row>
    <row r="19148" spans="1:8">
      <c r="A19148" s="1383"/>
      <c r="E19148" s="1478"/>
      <c r="H19148" s="1478"/>
    </row>
    <row r="19149" spans="1:8">
      <c r="A19149" s="1383"/>
      <c r="E19149" s="1478"/>
      <c r="H19149" s="1478"/>
    </row>
    <row r="19150" spans="1:8">
      <c r="A19150" s="1383"/>
      <c r="E19150" s="1478"/>
      <c r="H19150" s="1478"/>
    </row>
    <row r="19151" spans="1:8">
      <c r="A19151" s="1383"/>
      <c r="E19151" s="1478"/>
      <c r="H19151" s="1478"/>
    </row>
    <row r="19152" spans="1:8">
      <c r="A19152" s="1383"/>
      <c r="E19152" s="1478"/>
      <c r="H19152" s="1478"/>
    </row>
    <row r="19153" spans="1:8">
      <c r="A19153" s="1383"/>
      <c r="E19153" s="1478"/>
      <c r="H19153" s="1478"/>
    </row>
    <row r="19154" spans="1:8">
      <c r="A19154" s="1383"/>
      <c r="E19154" s="1478"/>
      <c r="H19154" s="1478"/>
    </row>
    <row r="19155" spans="1:8">
      <c r="A19155" s="1383"/>
      <c r="E19155" s="1478"/>
      <c r="H19155" s="1478"/>
    </row>
    <row r="19156" spans="1:8">
      <c r="A19156" s="1383"/>
      <c r="E19156" s="1478"/>
      <c r="H19156" s="1478"/>
    </row>
    <row r="19157" spans="1:8">
      <c r="A19157" s="1383"/>
      <c r="E19157" s="1478"/>
      <c r="H19157" s="1478"/>
    </row>
    <row r="19158" spans="1:8">
      <c r="A19158" s="1383"/>
      <c r="E19158" s="1478"/>
      <c r="H19158" s="1478"/>
    </row>
    <row r="19159" spans="1:8">
      <c r="A19159" s="1383"/>
      <c r="E19159" s="1478"/>
      <c r="H19159" s="1478"/>
    </row>
    <row r="19160" spans="1:8">
      <c r="A19160" s="1383"/>
      <c r="E19160" s="1478"/>
      <c r="H19160" s="1478"/>
    </row>
    <row r="19161" spans="1:8">
      <c r="A19161" s="1383"/>
      <c r="E19161" s="1478"/>
      <c r="H19161" s="1478"/>
    </row>
    <row r="19162" spans="1:8">
      <c r="A19162" s="1383"/>
      <c r="E19162" s="1478"/>
      <c r="H19162" s="1478"/>
    </row>
    <row r="19163" spans="1:8">
      <c r="A19163" s="1383"/>
      <c r="E19163" s="1478"/>
      <c r="H19163" s="1478"/>
    </row>
    <row r="19164" spans="1:8">
      <c r="A19164" s="1383"/>
      <c r="E19164" s="1478"/>
      <c r="H19164" s="1478"/>
    </row>
    <row r="19165" spans="1:8">
      <c r="A19165" s="1383"/>
      <c r="E19165" s="1478"/>
      <c r="H19165" s="1478"/>
    </row>
    <row r="19166" spans="1:8">
      <c r="A19166" s="1383"/>
      <c r="E19166" s="1478"/>
      <c r="H19166" s="1478"/>
    </row>
    <row r="19167" spans="1:8">
      <c r="A19167" s="1383"/>
      <c r="E19167" s="1478"/>
      <c r="H19167" s="1478"/>
    </row>
    <row r="19168" spans="1:8">
      <c r="A19168" s="1383"/>
      <c r="E19168" s="1478"/>
      <c r="H19168" s="1478"/>
    </row>
    <row r="19169" spans="1:8">
      <c r="A19169" s="1383"/>
      <c r="E19169" s="1478"/>
      <c r="H19169" s="1478"/>
    </row>
    <row r="19170" spans="1:8">
      <c r="A19170" s="1383"/>
      <c r="E19170" s="1478"/>
      <c r="H19170" s="1478"/>
    </row>
    <row r="19171" spans="1:8">
      <c r="A19171" s="1383"/>
      <c r="E19171" s="1478"/>
      <c r="H19171" s="1478"/>
    </row>
    <row r="19172" spans="1:8">
      <c r="A19172" s="1383"/>
      <c r="E19172" s="1478"/>
      <c r="H19172" s="1478"/>
    </row>
    <row r="19173" spans="1:8">
      <c r="A19173" s="1383"/>
      <c r="E19173" s="1478"/>
      <c r="H19173" s="1478"/>
    </row>
    <row r="19174" spans="1:8">
      <c r="A19174" s="1383"/>
      <c r="E19174" s="1478"/>
      <c r="H19174" s="1478"/>
    </row>
    <row r="19175" spans="1:8">
      <c r="A19175" s="1383"/>
      <c r="E19175" s="1478"/>
      <c r="H19175" s="1478"/>
    </row>
    <row r="19176" spans="1:8">
      <c r="A19176" s="1383"/>
      <c r="E19176" s="1478"/>
      <c r="H19176" s="1478"/>
    </row>
    <row r="19177" spans="1:8">
      <c r="A19177" s="1383"/>
      <c r="E19177" s="1478"/>
      <c r="H19177" s="1478"/>
    </row>
    <row r="19178" spans="1:8">
      <c r="A19178" s="1383"/>
      <c r="E19178" s="1478"/>
      <c r="H19178" s="1478"/>
    </row>
    <row r="19179" spans="1:8">
      <c r="A19179" s="1383"/>
      <c r="E19179" s="1478"/>
      <c r="H19179" s="1478"/>
    </row>
    <row r="19180" spans="1:8">
      <c r="A19180" s="1383"/>
      <c r="E19180" s="1478"/>
      <c r="H19180" s="1478"/>
    </row>
    <row r="19181" spans="1:8">
      <c r="A19181" s="1383"/>
      <c r="E19181" s="1478"/>
      <c r="H19181" s="1478"/>
    </row>
    <row r="19182" spans="1:8">
      <c r="A19182" s="1383"/>
      <c r="E19182" s="1478"/>
      <c r="H19182" s="1478"/>
    </row>
    <row r="19183" spans="1:8">
      <c r="A19183" s="1383"/>
      <c r="E19183" s="1478"/>
      <c r="H19183" s="1478"/>
    </row>
    <row r="19184" spans="1:8">
      <c r="A19184" s="1383"/>
      <c r="E19184" s="1478"/>
      <c r="H19184" s="1478"/>
    </row>
    <row r="19185" spans="1:8">
      <c r="A19185" s="1383"/>
      <c r="E19185" s="1478"/>
      <c r="H19185" s="1478"/>
    </row>
    <row r="19186" spans="1:8">
      <c r="A19186" s="1383"/>
      <c r="E19186" s="1478"/>
      <c r="H19186" s="1478"/>
    </row>
    <row r="19187" spans="1:8">
      <c r="A19187" s="1383"/>
      <c r="E19187" s="1478"/>
      <c r="H19187" s="1478"/>
    </row>
    <row r="19188" spans="1:8">
      <c r="A19188" s="1383"/>
      <c r="E19188" s="1478"/>
      <c r="H19188" s="1478"/>
    </row>
    <row r="19189" spans="1:8">
      <c r="A19189" s="1383"/>
      <c r="E19189" s="1478"/>
      <c r="H19189" s="1478"/>
    </row>
    <row r="19190" spans="1:8">
      <c r="A19190" s="1383"/>
      <c r="E19190" s="1478"/>
      <c r="H19190" s="1478"/>
    </row>
    <row r="19191" spans="1:8">
      <c r="A19191" s="1383"/>
      <c r="E19191" s="1478"/>
      <c r="H19191" s="1478"/>
    </row>
    <row r="19192" spans="1:8">
      <c r="A19192" s="1383"/>
      <c r="E19192" s="1478"/>
      <c r="H19192" s="1478"/>
    </row>
    <row r="19193" spans="1:8">
      <c r="A19193" s="1383"/>
      <c r="E19193" s="1478"/>
      <c r="H19193" s="1478"/>
    </row>
    <row r="19194" spans="1:8">
      <c r="A19194" s="1383"/>
      <c r="E19194" s="1478"/>
      <c r="H19194" s="1478"/>
    </row>
    <row r="19195" spans="1:8">
      <c r="A19195" s="1383"/>
      <c r="E19195" s="1478"/>
      <c r="H19195" s="1478"/>
    </row>
    <row r="19196" spans="1:8">
      <c r="A19196" s="1383"/>
      <c r="E19196" s="1478"/>
      <c r="H19196" s="1478"/>
    </row>
    <row r="19197" spans="1:8">
      <c r="A19197" s="1383"/>
      <c r="E19197" s="1478"/>
      <c r="H19197" s="1478"/>
    </row>
    <row r="19198" spans="1:8">
      <c r="A19198" s="1383"/>
      <c r="E19198" s="1478"/>
      <c r="H19198" s="1478"/>
    </row>
    <row r="19199" spans="1:8">
      <c r="A19199" s="1383"/>
      <c r="E19199" s="1478"/>
      <c r="H19199" s="1478"/>
    </row>
    <row r="19200" spans="1:8">
      <c r="A19200" s="1383"/>
      <c r="E19200" s="1478"/>
      <c r="H19200" s="1478"/>
    </row>
    <row r="19201" spans="1:8">
      <c r="A19201" s="1383"/>
      <c r="E19201" s="1478"/>
      <c r="H19201" s="1478"/>
    </row>
    <row r="19202" spans="1:8">
      <c r="A19202" s="1383"/>
      <c r="E19202" s="1478"/>
      <c r="H19202" s="1478"/>
    </row>
    <row r="19203" spans="1:8">
      <c r="A19203" s="1383"/>
      <c r="E19203" s="1478"/>
      <c r="H19203" s="1478"/>
    </row>
    <row r="19204" spans="1:8">
      <c r="A19204" s="1383"/>
      <c r="E19204" s="1478"/>
      <c r="H19204" s="1478"/>
    </row>
    <row r="19205" spans="1:8">
      <c r="A19205" s="1383"/>
      <c r="E19205" s="1478"/>
      <c r="H19205" s="1478"/>
    </row>
    <row r="19206" spans="1:8">
      <c r="A19206" s="1383"/>
      <c r="E19206" s="1478"/>
      <c r="H19206" s="1478"/>
    </row>
    <row r="19207" spans="1:8">
      <c r="A19207" s="1383"/>
      <c r="E19207" s="1478"/>
      <c r="H19207" s="1478"/>
    </row>
    <row r="19208" spans="1:8">
      <c r="A19208" s="1383"/>
      <c r="E19208" s="1478"/>
      <c r="H19208" s="1478"/>
    </row>
    <row r="19209" spans="1:8">
      <c r="A19209" s="1383"/>
      <c r="E19209" s="1478"/>
      <c r="H19209" s="1478"/>
    </row>
    <row r="19210" spans="1:8">
      <c r="A19210" s="1383"/>
      <c r="E19210" s="1478"/>
      <c r="H19210" s="1478"/>
    </row>
    <row r="19211" spans="1:8">
      <c r="A19211" s="1383"/>
      <c r="E19211" s="1478"/>
      <c r="H19211" s="1478"/>
    </row>
    <row r="19212" spans="1:8">
      <c r="A19212" s="1383"/>
      <c r="E19212" s="1478"/>
      <c r="H19212" s="1478"/>
    </row>
    <row r="19213" spans="1:8">
      <c r="A19213" s="1383"/>
      <c r="E19213" s="1478"/>
      <c r="H19213" s="1478"/>
    </row>
    <row r="19214" spans="1:8">
      <c r="A19214" s="1383"/>
      <c r="E19214" s="1478"/>
      <c r="H19214" s="1478"/>
    </row>
    <row r="19215" spans="1:8">
      <c r="A19215" s="1383"/>
      <c r="E19215" s="1478"/>
      <c r="H19215" s="1478"/>
    </row>
    <row r="19216" spans="1:8">
      <c r="A19216" s="1383"/>
      <c r="E19216" s="1478"/>
      <c r="H19216" s="1478"/>
    </row>
    <row r="19217" spans="1:8">
      <c r="A19217" s="1383"/>
      <c r="E19217" s="1478"/>
      <c r="H19217" s="1478"/>
    </row>
    <row r="19218" spans="1:8">
      <c r="A19218" s="1383"/>
      <c r="E19218" s="1478"/>
      <c r="H19218" s="1478"/>
    </row>
    <row r="19219" spans="1:8">
      <c r="A19219" s="1383"/>
      <c r="E19219" s="1478"/>
      <c r="H19219" s="1478"/>
    </row>
    <row r="19220" spans="1:8">
      <c r="A19220" s="1383"/>
      <c r="E19220" s="1478"/>
      <c r="H19220" s="1478"/>
    </row>
    <row r="19221" spans="1:8">
      <c r="A19221" s="1383"/>
      <c r="E19221" s="1478"/>
      <c r="H19221" s="1478"/>
    </row>
    <row r="19222" spans="1:8">
      <c r="A19222" s="1383"/>
      <c r="E19222" s="1478"/>
      <c r="H19222" s="1478"/>
    </row>
    <row r="19223" spans="1:8">
      <c r="A19223" s="1383"/>
      <c r="E19223" s="1478"/>
      <c r="H19223" s="1478"/>
    </row>
    <row r="19224" spans="1:8">
      <c r="A19224" s="1383"/>
      <c r="E19224" s="1478"/>
      <c r="H19224" s="1478"/>
    </row>
    <row r="19225" spans="1:8">
      <c r="A19225" s="1383"/>
      <c r="E19225" s="1478"/>
      <c r="H19225" s="1478"/>
    </row>
    <row r="19226" spans="1:8">
      <c r="A19226" s="1383"/>
      <c r="E19226" s="1478"/>
      <c r="H19226" s="1478"/>
    </row>
    <row r="19227" spans="1:8">
      <c r="A19227" s="1383"/>
      <c r="E19227" s="1478"/>
      <c r="H19227" s="1478"/>
    </row>
    <row r="19228" spans="1:8">
      <c r="A19228" s="1383"/>
      <c r="E19228" s="1478"/>
      <c r="H19228" s="1478"/>
    </row>
    <row r="19229" spans="1:8">
      <c r="A19229" s="1383"/>
      <c r="E19229" s="1478"/>
      <c r="H19229" s="1478"/>
    </row>
    <row r="19230" spans="1:8">
      <c r="A19230" s="1383"/>
      <c r="E19230" s="1478"/>
      <c r="H19230" s="1478"/>
    </row>
    <row r="19231" spans="1:8">
      <c r="A19231" s="1383"/>
      <c r="E19231" s="1478"/>
      <c r="H19231" s="1478"/>
    </row>
    <row r="19232" spans="1:8">
      <c r="A19232" s="1383"/>
      <c r="E19232" s="1478"/>
      <c r="H19232" s="1478"/>
    </row>
    <row r="19233" spans="1:8">
      <c r="A19233" s="1383"/>
      <c r="E19233" s="1478"/>
      <c r="H19233" s="1478"/>
    </row>
    <row r="19234" spans="1:8">
      <c r="A19234" s="1383"/>
      <c r="E19234" s="1478"/>
      <c r="H19234" s="1478"/>
    </row>
    <row r="19235" spans="1:8">
      <c r="A19235" s="1383"/>
      <c r="E19235" s="1478"/>
      <c r="H19235" s="1478"/>
    </row>
    <row r="19236" spans="1:8">
      <c r="A19236" s="1383"/>
      <c r="E19236" s="1478"/>
      <c r="H19236" s="1478"/>
    </row>
    <row r="19237" spans="1:8">
      <c r="A19237" s="1383"/>
      <c r="E19237" s="1478"/>
      <c r="H19237" s="1478"/>
    </row>
    <row r="19238" spans="1:8">
      <c r="A19238" s="1383"/>
      <c r="E19238" s="1478"/>
      <c r="H19238" s="1478"/>
    </row>
    <row r="19239" spans="1:8">
      <c r="A19239" s="1383"/>
      <c r="E19239" s="1478"/>
      <c r="H19239" s="1478"/>
    </row>
    <row r="19240" spans="1:8">
      <c r="A19240" s="1383"/>
      <c r="E19240" s="1478"/>
      <c r="H19240" s="1478"/>
    </row>
    <row r="19241" spans="1:8">
      <c r="A19241" s="1383"/>
      <c r="E19241" s="1478"/>
      <c r="H19241" s="1478"/>
    </row>
    <row r="19242" spans="1:8">
      <c r="A19242" s="1383"/>
      <c r="E19242" s="1478"/>
      <c r="H19242" s="1478"/>
    </row>
    <row r="19243" spans="1:8">
      <c r="A19243" s="1383"/>
      <c r="E19243" s="1478"/>
      <c r="H19243" s="1478"/>
    </row>
    <row r="19244" spans="1:8">
      <c r="A19244" s="1383"/>
      <c r="E19244" s="1478"/>
      <c r="H19244" s="1478"/>
    </row>
    <row r="19245" spans="1:8">
      <c r="A19245" s="1383"/>
      <c r="E19245" s="1478"/>
      <c r="H19245" s="1478"/>
    </row>
    <row r="19246" spans="1:8">
      <c r="A19246" s="1383"/>
      <c r="E19246" s="1478"/>
      <c r="H19246" s="1478"/>
    </row>
    <row r="19247" spans="1:8">
      <c r="A19247" s="1383"/>
      <c r="E19247" s="1478"/>
      <c r="H19247" s="1478"/>
    </row>
    <row r="19248" spans="1:8">
      <c r="A19248" s="1383"/>
      <c r="E19248" s="1478"/>
      <c r="H19248" s="1478"/>
    </row>
    <row r="19249" spans="1:8">
      <c r="A19249" s="1383"/>
      <c r="E19249" s="1478"/>
      <c r="H19249" s="1478"/>
    </row>
    <row r="19250" spans="1:8">
      <c r="A19250" s="1383"/>
      <c r="E19250" s="1478"/>
      <c r="H19250" s="1478"/>
    </row>
    <row r="19251" spans="1:8">
      <c r="A19251" s="1383"/>
      <c r="E19251" s="1478"/>
      <c r="H19251" s="1478"/>
    </row>
    <row r="19252" spans="1:8">
      <c r="A19252" s="1383"/>
      <c r="E19252" s="1478"/>
      <c r="H19252" s="1478"/>
    </row>
    <row r="19253" spans="1:8">
      <c r="A19253" s="1383"/>
      <c r="E19253" s="1478"/>
      <c r="H19253" s="1478"/>
    </row>
    <row r="19254" spans="1:8">
      <c r="A19254" s="1383"/>
      <c r="E19254" s="1478"/>
      <c r="H19254" s="1478"/>
    </row>
    <row r="19255" spans="1:8">
      <c r="A19255" s="1383"/>
      <c r="E19255" s="1478"/>
      <c r="H19255" s="1478"/>
    </row>
    <row r="19256" spans="1:8">
      <c r="A19256" s="1383"/>
      <c r="E19256" s="1478"/>
      <c r="H19256" s="1478"/>
    </row>
    <row r="19257" spans="1:8">
      <c r="A19257" s="1383"/>
      <c r="E19257" s="1478"/>
      <c r="H19257" s="1478"/>
    </row>
    <row r="19258" spans="1:8">
      <c r="A19258" s="1383"/>
      <c r="E19258" s="1478"/>
      <c r="H19258" s="1478"/>
    </row>
    <row r="19259" spans="1:8">
      <c r="A19259" s="1383"/>
      <c r="E19259" s="1478"/>
      <c r="H19259" s="1478"/>
    </row>
    <row r="19260" spans="1:8">
      <c r="A19260" s="1383"/>
      <c r="E19260" s="1478"/>
      <c r="H19260" s="1478"/>
    </row>
    <row r="19261" spans="1:8">
      <c r="A19261" s="1383"/>
      <c r="E19261" s="1478"/>
      <c r="H19261" s="1478"/>
    </row>
    <row r="19262" spans="1:8">
      <c r="A19262" s="1383"/>
      <c r="E19262" s="1478"/>
      <c r="H19262" s="1478"/>
    </row>
    <row r="19263" spans="1:8">
      <c r="A19263" s="1383"/>
      <c r="E19263" s="1478"/>
      <c r="H19263" s="1478"/>
    </row>
    <row r="19264" spans="1:8">
      <c r="A19264" s="1383"/>
      <c r="E19264" s="1478"/>
      <c r="H19264" s="1478"/>
    </row>
    <row r="19265" spans="1:8">
      <c r="A19265" s="1383"/>
      <c r="E19265" s="1478"/>
      <c r="H19265" s="1478"/>
    </row>
    <row r="19266" spans="1:8">
      <c r="A19266" s="1383"/>
      <c r="E19266" s="1478"/>
      <c r="H19266" s="1478"/>
    </row>
    <row r="19267" spans="1:8">
      <c r="A19267" s="1383"/>
      <c r="E19267" s="1478"/>
      <c r="H19267" s="1478"/>
    </row>
    <row r="19268" spans="1:8">
      <c r="A19268" s="1383"/>
      <c r="E19268" s="1478"/>
      <c r="H19268" s="1478"/>
    </row>
    <row r="19269" spans="1:8">
      <c r="A19269" s="1383"/>
      <c r="E19269" s="1478"/>
      <c r="H19269" s="1478"/>
    </row>
    <row r="19270" spans="1:8">
      <c r="A19270" s="1383"/>
      <c r="E19270" s="1478"/>
      <c r="H19270" s="1478"/>
    </row>
    <row r="19271" spans="1:8">
      <c r="A19271" s="1383"/>
      <c r="E19271" s="1478"/>
      <c r="H19271" s="1478"/>
    </row>
    <row r="19272" spans="1:8">
      <c r="A19272" s="1383"/>
      <c r="E19272" s="1478"/>
      <c r="H19272" s="1478"/>
    </row>
    <row r="19273" spans="1:8">
      <c r="A19273" s="1383"/>
      <c r="E19273" s="1478"/>
      <c r="H19273" s="1478"/>
    </row>
    <row r="19274" spans="1:8">
      <c r="A19274" s="1383"/>
      <c r="E19274" s="1478"/>
      <c r="H19274" s="1478"/>
    </row>
    <row r="19275" spans="1:8">
      <c r="A19275" s="1383"/>
      <c r="E19275" s="1478"/>
      <c r="H19275" s="1478"/>
    </row>
    <row r="19276" spans="1:8">
      <c r="A19276" s="1383"/>
      <c r="E19276" s="1478"/>
      <c r="H19276" s="1478"/>
    </row>
    <row r="19277" spans="1:8">
      <c r="A19277" s="1383"/>
      <c r="E19277" s="1478"/>
      <c r="H19277" s="1478"/>
    </row>
    <row r="19278" spans="1:8">
      <c r="A19278" s="1383"/>
      <c r="E19278" s="1478"/>
      <c r="H19278" s="1478"/>
    </row>
    <row r="19279" spans="1:8">
      <c r="A19279" s="1383"/>
      <c r="E19279" s="1478"/>
      <c r="H19279" s="1478"/>
    </row>
    <row r="19280" spans="1:8">
      <c r="A19280" s="1383"/>
      <c r="E19280" s="1478"/>
      <c r="H19280" s="1478"/>
    </row>
    <row r="19281" spans="1:8">
      <c r="A19281" s="1383"/>
      <c r="E19281" s="1478"/>
      <c r="H19281" s="1478"/>
    </row>
    <row r="19282" spans="1:8">
      <c r="A19282" s="1383"/>
      <c r="E19282" s="1478"/>
      <c r="H19282" s="1478"/>
    </row>
    <row r="19283" spans="1:8">
      <c r="A19283" s="1383"/>
      <c r="E19283" s="1478"/>
      <c r="H19283" s="1478"/>
    </row>
    <row r="19284" spans="1:8">
      <c r="A19284" s="1383"/>
      <c r="E19284" s="1478"/>
      <c r="H19284" s="1478"/>
    </row>
    <row r="19285" spans="1:8">
      <c r="A19285" s="1383"/>
      <c r="E19285" s="1478"/>
      <c r="H19285" s="1478"/>
    </row>
    <row r="19286" spans="1:8">
      <c r="A19286" s="1383"/>
      <c r="E19286" s="1478"/>
      <c r="H19286" s="1478"/>
    </row>
    <row r="19287" spans="1:8">
      <c r="A19287" s="1383"/>
      <c r="E19287" s="1478"/>
      <c r="H19287" s="1478"/>
    </row>
    <row r="19288" spans="1:8">
      <c r="A19288" s="1383"/>
      <c r="E19288" s="1478"/>
      <c r="H19288" s="1478"/>
    </row>
    <row r="19289" spans="1:8">
      <c r="A19289" s="1383"/>
      <c r="E19289" s="1478"/>
      <c r="H19289" s="1478"/>
    </row>
    <row r="19290" spans="1:8">
      <c r="A19290" s="1383"/>
      <c r="E19290" s="1478"/>
      <c r="H19290" s="1478"/>
    </row>
    <row r="19291" spans="1:8">
      <c r="A19291" s="1383"/>
      <c r="E19291" s="1478"/>
      <c r="H19291" s="1478"/>
    </row>
    <row r="19292" spans="1:8">
      <c r="A19292" s="1383"/>
      <c r="E19292" s="1478"/>
      <c r="H19292" s="1478"/>
    </row>
    <row r="19293" spans="1:8">
      <c r="A19293" s="1383"/>
      <c r="E19293" s="1478"/>
      <c r="H19293" s="1478"/>
    </row>
    <row r="19294" spans="1:8">
      <c r="A19294" s="1383"/>
      <c r="E19294" s="1478"/>
      <c r="H19294" s="1478"/>
    </row>
    <row r="19295" spans="1:8">
      <c r="A19295" s="1383"/>
      <c r="E19295" s="1478"/>
      <c r="H19295" s="1478"/>
    </row>
    <row r="19296" spans="1:8">
      <c r="A19296" s="1383"/>
      <c r="E19296" s="1478"/>
      <c r="H19296" s="1478"/>
    </row>
    <row r="19297" spans="1:8">
      <c r="A19297" s="1383"/>
      <c r="E19297" s="1478"/>
      <c r="H19297" s="1478"/>
    </row>
    <row r="19298" spans="1:8">
      <c r="A19298" s="1383"/>
      <c r="E19298" s="1478"/>
      <c r="H19298" s="1478"/>
    </row>
    <row r="19299" spans="1:8">
      <c r="A19299" s="1383"/>
      <c r="E19299" s="1478"/>
      <c r="H19299" s="1478"/>
    </row>
    <row r="19300" spans="1:8">
      <c r="A19300" s="1383"/>
      <c r="E19300" s="1478"/>
      <c r="H19300" s="1478"/>
    </row>
    <row r="19301" spans="1:8">
      <c r="A19301" s="1383"/>
      <c r="E19301" s="1478"/>
      <c r="H19301" s="1478"/>
    </row>
    <row r="19302" spans="1:8">
      <c r="A19302" s="1383"/>
      <c r="E19302" s="1478"/>
      <c r="H19302" s="1478"/>
    </row>
    <row r="19303" spans="1:8">
      <c r="A19303" s="1383"/>
      <c r="E19303" s="1478"/>
      <c r="H19303" s="1478"/>
    </row>
    <row r="19304" spans="1:8">
      <c r="A19304" s="1383"/>
      <c r="E19304" s="1478"/>
      <c r="H19304" s="1478"/>
    </row>
    <row r="19305" spans="1:8">
      <c r="A19305" s="1383"/>
      <c r="E19305" s="1478"/>
      <c r="H19305" s="1478"/>
    </row>
    <row r="19306" spans="1:8">
      <c r="A19306" s="1383"/>
      <c r="E19306" s="1478"/>
      <c r="H19306" s="1478"/>
    </row>
    <row r="19307" spans="1:8">
      <c r="A19307" s="1383"/>
      <c r="E19307" s="1478"/>
      <c r="H19307" s="1478"/>
    </row>
    <row r="19308" spans="1:8">
      <c r="A19308" s="1383"/>
      <c r="E19308" s="1478"/>
      <c r="H19308" s="1478"/>
    </row>
    <row r="19309" spans="1:8">
      <c r="A19309" s="1383"/>
      <c r="E19309" s="1478"/>
      <c r="H19309" s="1478"/>
    </row>
    <row r="19310" spans="1:8">
      <c r="A19310" s="1383"/>
      <c r="E19310" s="1478"/>
      <c r="H19310" s="1478"/>
    </row>
    <row r="19311" spans="1:8">
      <c r="A19311" s="1383"/>
      <c r="E19311" s="1478"/>
      <c r="H19311" s="1478"/>
    </row>
    <row r="19312" spans="1:8">
      <c r="A19312" s="1383"/>
      <c r="E19312" s="1478"/>
      <c r="H19312" s="1478"/>
    </row>
    <row r="19313" spans="1:8">
      <c r="A19313" s="1383"/>
      <c r="E19313" s="1478"/>
      <c r="H19313" s="1478"/>
    </row>
    <row r="19314" spans="1:8">
      <c r="A19314" s="1383"/>
      <c r="E19314" s="1478"/>
      <c r="H19314" s="1478"/>
    </row>
    <row r="19315" spans="1:8">
      <c r="A19315" s="1383"/>
      <c r="E19315" s="1478"/>
      <c r="H19315" s="1478"/>
    </row>
    <row r="19316" spans="1:8">
      <c r="A19316" s="1383"/>
      <c r="E19316" s="1478"/>
      <c r="H19316" s="1478"/>
    </row>
    <row r="19317" spans="1:8">
      <c r="A19317" s="1383"/>
      <c r="E19317" s="1478"/>
      <c r="H19317" s="1478"/>
    </row>
    <row r="19318" spans="1:8">
      <c r="A19318" s="1383"/>
      <c r="E19318" s="1478"/>
      <c r="H19318" s="1478"/>
    </row>
    <row r="19319" spans="1:8">
      <c r="A19319" s="1383"/>
      <c r="E19319" s="1478"/>
      <c r="H19319" s="1478"/>
    </row>
    <row r="19320" spans="1:8">
      <c r="A19320" s="1383"/>
      <c r="E19320" s="1478"/>
      <c r="H19320" s="1478"/>
    </row>
    <row r="19321" spans="1:8">
      <c r="A19321" s="1383"/>
      <c r="E19321" s="1478"/>
      <c r="H19321" s="1478"/>
    </row>
    <row r="19322" spans="1:8">
      <c r="A19322" s="1383"/>
      <c r="E19322" s="1478"/>
      <c r="H19322" s="1478"/>
    </row>
    <row r="19323" spans="1:8">
      <c r="A19323" s="1383"/>
      <c r="E19323" s="1478"/>
      <c r="H19323" s="1478"/>
    </row>
    <row r="19324" spans="1:8">
      <c r="A19324" s="1383"/>
      <c r="E19324" s="1478"/>
      <c r="H19324" s="1478"/>
    </row>
    <row r="19325" spans="1:8">
      <c r="A19325" s="1383"/>
      <c r="E19325" s="1478"/>
      <c r="H19325" s="1478"/>
    </row>
    <row r="19326" spans="1:8">
      <c r="A19326" s="1383"/>
      <c r="E19326" s="1478"/>
      <c r="H19326" s="1478"/>
    </row>
    <row r="19327" spans="1:8">
      <c r="A19327" s="1383"/>
      <c r="E19327" s="1478"/>
      <c r="H19327" s="1478"/>
    </row>
    <row r="19328" spans="1:8">
      <c r="A19328" s="1383"/>
      <c r="E19328" s="1478"/>
      <c r="H19328" s="1478"/>
    </row>
    <row r="19329" spans="1:8">
      <c r="A19329" s="1383"/>
      <c r="E19329" s="1478"/>
      <c r="H19329" s="1478"/>
    </row>
    <row r="19330" spans="1:8">
      <c r="A19330" s="1383"/>
      <c r="E19330" s="1478"/>
      <c r="H19330" s="1478"/>
    </row>
    <row r="19331" spans="1:8">
      <c r="A19331" s="1383"/>
      <c r="E19331" s="1478"/>
      <c r="H19331" s="1478"/>
    </row>
    <row r="19332" spans="1:8">
      <c r="A19332" s="1383"/>
      <c r="E19332" s="1478"/>
      <c r="H19332" s="1478"/>
    </row>
    <row r="19333" spans="1:8">
      <c r="A19333" s="1383"/>
      <c r="E19333" s="1478"/>
      <c r="H19333" s="1478"/>
    </row>
    <row r="19334" spans="1:8">
      <c r="A19334" s="1383"/>
      <c r="E19334" s="1478"/>
      <c r="H19334" s="1478"/>
    </row>
    <row r="19335" spans="1:8">
      <c r="A19335" s="1383"/>
      <c r="E19335" s="1478"/>
      <c r="H19335" s="1478"/>
    </row>
    <row r="19336" spans="1:8">
      <c r="A19336" s="1383"/>
      <c r="E19336" s="1478"/>
      <c r="H19336" s="1478"/>
    </row>
    <row r="19337" spans="1:8">
      <c r="A19337" s="1383"/>
      <c r="E19337" s="1478"/>
      <c r="H19337" s="1478"/>
    </row>
    <row r="19338" spans="1:8">
      <c r="A19338" s="1383"/>
      <c r="E19338" s="1478"/>
      <c r="H19338" s="1478"/>
    </row>
    <row r="19339" spans="1:8">
      <c r="A19339" s="1383"/>
      <c r="E19339" s="1478"/>
      <c r="H19339" s="1478"/>
    </row>
    <row r="19340" spans="1:8">
      <c r="A19340" s="1383"/>
      <c r="E19340" s="1478"/>
      <c r="H19340" s="1478"/>
    </row>
    <row r="19341" spans="1:8">
      <c r="A19341" s="1383"/>
      <c r="E19341" s="1478"/>
      <c r="H19341" s="1478"/>
    </row>
    <row r="19342" spans="1:8">
      <c r="A19342" s="1383"/>
      <c r="E19342" s="1478"/>
      <c r="H19342" s="1478"/>
    </row>
    <row r="19343" spans="1:8">
      <c r="A19343" s="1383"/>
      <c r="E19343" s="1478"/>
      <c r="H19343" s="1478"/>
    </row>
    <row r="19344" spans="1:8">
      <c r="A19344" s="1383"/>
      <c r="E19344" s="1478"/>
      <c r="H19344" s="1478"/>
    </row>
    <row r="19345" spans="1:8">
      <c r="A19345" s="1383"/>
      <c r="E19345" s="1478"/>
      <c r="H19345" s="1478"/>
    </row>
    <row r="19346" spans="1:8">
      <c r="A19346" s="1383"/>
      <c r="E19346" s="1478"/>
      <c r="H19346" s="1478"/>
    </row>
    <row r="19347" spans="1:8">
      <c r="A19347" s="1383"/>
      <c r="E19347" s="1478"/>
      <c r="H19347" s="1478"/>
    </row>
    <row r="19348" spans="1:8">
      <c r="A19348" s="1383"/>
      <c r="E19348" s="1478"/>
      <c r="H19348" s="1478"/>
    </row>
    <row r="19349" spans="1:8">
      <c r="A19349" s="1383"/>
      <c r="E19349" s="1478"/>
      <c r="H19349" s="1478"/>
    </row>
    <row r="19350" spans="1:8">
      <c r="A19350" s="1383"/>
      <c r="E19350" s="1478"/>
      <c r="H19350" s="1478"/>
    </row>
    <row r="19351" spans="1:8">
      <c r="A19351" s="1383"/>
      <c r="E19351" s="1478"/>
      <c r="H19351" s="1478"/>
    </row>
    <row r="19352" spans="1:8">
      <c r="A19352" s="1383"/>
      <c r="E19352" s="1478"/>
      <c r="H19352" s="1478"/>
    </row>
    <row r="19353" spans="1:8">
      <c r="A19353" s="1383"/>
      <c r="E19353" s="1478"/>
      <c r="H19353" s="1478"/>
    </row>
    <row r="19354" spans="1:8">
      <c r="A19354" s="1383"/>
      <c r="E19354" s="1478"/>
      <c r="H19354" s="1478"/>
    </row>
    <row r="19355" spans="1:8">
      <c r="A19355" s="1383"/>
      <c r="E19355" s="1478"/>
      <c r="H19355" s="1478"/>
    </row>
    <row r="19356" spans="1:8">
      <c r="A19356" s="1383"/>
      <c r="E19356" s="1478"/>
      <c r="H19356" s="1478"/>
    </row>
    <row r="19357" spans="1:8">
      <c r="A19357" s="1383"/>
      <c r="E19357" s="1478"/>
      <c r="H19357" s="1478"/>
    </row>
    <row r="19358" spans="1:8">
      <c r="A19358" s="1383"/>
      <c r="E19358" s="1478"/>
      <c r="H19358" s="1478"/>
    </row>
    <row r="19359" spans="1:8">
      <c r="A19359" s="1383"/>
      <c r="E19359" s="1478"/>
      <c r="H19359" s="1478"/>
    </row>
    <row r="19360" spans="1:8">
      <c r="A19360" s="1383"/>
      <c r="E19360" s="1478"/>
      <c r="H19360" s="1478"/>
    </row>
    <row r="19361" spans="1:8">
      <c r="A19361" s="1383"/>
      <c r="E19361" s="1478"/>
      <c r="H19361" s="1478"/>
    </row>
    <row r="19362" spans="1:8">
      <c r="A19362" s="1383"/>
      <c r="E19362" s="1478"/>
      <c r="H19362" s="1478"/>
    </row>
    <row r="19363" spans="1:8">
      <c r="A19363" s="1383"/>
      <c r="E19363" s="1478"/>
      <c r="H19363" s="1478"/>
    </row>
    <row r="19364" spans="1:8">
      <c r="A19364" s="1383"/>
      <c r="E19364" s="1478"/>
      <c r="H19364" s="1478"/>
    </row>
    <row r="19365" spans="1:8">
      <c r="A19365" s="1383"/>
      <c r="E19365" s="1478"/>
      <c r="H19365" s="1478"/>
    </row>
    <row r="19366" spans="1:8">
      <c r="A19366" s="1383"/>
      <c r="E19366" s="1478"/>
      <c r="H19366" s="1478"/>
    </row>
    <row r="19367" spans="1:8">
      <c r="A19367" s="1383"/>
      <c r="E19367" s="1478"/>
      <c r="H19367" s="1478"/>
    </row>
    <row r="19368" spans="1:8">
      <c r="A19368" s="1383"/>
      <c r="E19368" s="1478"/>
      <c r="H19368" s="1478"/>
    </row>
    <row r="19369" spans="1:8">
      <c r="A19369" s="1383"/>
      <c r="E19369" s="1478"/>
      <c r="H19369" s="1478"/>
    </row>
    <row r="19370" spans="1:8">
      <c r="A19370" s="1383"/>
      <c r="E19370" s="1478"/>
      <c r="H19370" s="1478"/>
    </row>
    <row r="19371" spans="1:8">
      <c r="A19371" s="1383"/>
      <c r="E19371" s="1478"/>
      <c r="H19371" s="1478"/>
    </row>
    <row r="19372" spans="1:8">
      <c r="A19372" s="1383"/>
      <c r="E19372" s="1478"/>
      <c r="H19372" s="1478"/>
    </row>
    <row r="19373" spans="1:8">
      <c r="A19373" s="1383"/>
      <c r="E19373" s="1478"/>
      <c r="H19373" s="1478"/>
    </row>
    <row r="19374" spans="1:8">
      <c r="A19374" s="1383"/>
      <c r="E19374" s="1478"/>
      <c r="H19374" s="1478"/>
    </row>
    <row r="19375" spans="1:8">
      <c r="A19375" s="1383"/>
      <c r="E19375" s="1478"/>
      <c r="H19375" s="1478"/>
    </row>
    <row r="19376" spans="1:8">
      <c r="A19376" s="1383"/>
      <c r="E19376" s="1478"/>
      <c r="H19376" s="1478"/>
    </row>
    <row r="19377" spans="1:8">
      <c r="A19377" s="1383"/>
      <c r="E19377" s="1478"/>
      <c r="H19377" s="1478"/>
    </row>
    <row r="19378" spans="1:8">
      <c r="A19378" s="1383"/>
      <c r="E19378" s="1478"/>
      <c r="H19378" s="1478"/>
    </row>
    <row r="19379" spans="1:8">
      <c r="A19379" s="1383"/>
      <c r="E19379" s="1478"/>
      <c r="H19379" s="1478"/>
    </row>
    <row r="19380" spans="1:8">
      <c r="A19380" s="1383"/>
      <c r="E19380" s="1478"/>
      <c r="H19380" s="1478"/>
    </row>
    <row r="19381" spans="1:8">
      <c r="A19381" s="1383"/>
      <c r="E19381" s="1478"/>
      <c r="H19381" s="1478"/>
    </row>
    <row r="19382" spans="1:8">
      <c r="A19382" s="1383"/>
      <c r="E19382" s="1478"/>
      <c r="H19382" s="1478"/>
    </row>
    <row r="19383" spans="1:8">
      <c r="A19383" s="1383"/>
      <c r="E19383" s="1478"/>
      <c r="H19383" s="1478"/>
    </row>
    <row r="19384" spans="1:8">
      <c r="A19384" s="1383"/>
      <c r="E19384" s="1478"/>
      <c r="H19384" s="1478"/>
    </row>
    <row r="19385" spans="1:8">
      <c r="A19385" s="1383"/>
      <c r="E19385" s="1478"/>
      <c r="H19385" s="1478"/>
    </row>
    <row r="19386" spans="1:8">
      <c r="A19386" s="1383"/>
      <c r="E19386" s="1478"/>
      <c r="H19386" s="1478"/>
    </row>
    <row r="19387" spans="1:8">
      <c r="A19387" s="1383"/>
      <c r="E19387" s="1478"/>
      <c r="H19387" s="1478"/>
    </row>
    <row r="19388" spans="1:8">
      <c r="A19388" s="1383"/>
      <c r="E19388" s="1478"/>
      <c r="H19388" s="1478"/>
    </row>
    <row r="19389" spans="1:8">
      <c r="A19389" s="1383"/>
      <c r="E19389" s="1478"/>
      <c r="H19389" s="1478"/>
    </row>
    <row r="19390" spans="1:8">
      <c r="A19390" s="1383"/>
      <c r="E19390" s="1478"/>
      <c r="H19390" s="1478"/>
    </row>
    <row r="19391" spans="1:8">
      <c r="A19391" s="1383"/>
      <c r="E19391" s="1478"/>
      <c r="H19391" s="1478"/>
    </row>
    <row r="19392" spans="1:8">
      <c r="A19392" s="1383"/>
      <c r="E19392" s="1478"/>
      <c r="H19392" s="1478"/>
    </row>
    <row r="19393" spans="1:8">
      <c r="A19393" s="1383"/>
      <c r="E19393" s="1478"/>
      <c r="H19393" s="1478"/>
    </row>
    <row r="19394" spans="1:8">
      <c r="A19394" s="1383"/>
      <c r="E19394" s="1478"/>
      <c r="H19394" s="1478"/>
    </row>
    <row r="19395" spans="1:8">
      <c r="A19395" s="1383"/>
      <c r="E19395" s="1478"/>
      <c r="H19395" s="1478"/>
    </row>
    <row r="19396" spans="1:8">
      <c r="A19396" s="1383"/>
      <c r="E19396" s="1478"/>
      <c r="H19396" s="1478"/>
    </row>
    <row r="19397" spans="1:8">
      <c r="A19397" s="1383"/>
      <c r="E19397" s="1478"/>
      <c r="H19397" s="1478"/>
    </row>
    <row r="19398" spans="1:8">
      <c r="A19398" s="1383"/>
      <c r="E19398" s="1478"/>
      <c r="H19398" s="1478"/>
    </row>
    <row r="19399" spans="1:8">
      <c r="A19399" s="1383"/>
      <c r="E19399" s="1478"/>
      <c r="H19399" s="1478"/>
    </row>
    <row r="19400" spans="1:8">
      <c r="A19400" s="1383"/>
      <c r="E19400" s="1478"/>
      <c r="H19400" s="1478"/>
    </row>
    <row r="19401" spans="1:8">
      <c r="A19401" s="1383"/>
      <c r="E19401" s="1478"/>
      <c r="H19401" s="1478"/>
    </row>
    <row r="19402" spans="1:8">
      <c r="A19402" s="1383"/>
      <c r="E19402" s="1478"/>
      <c r="H19402" s="1478"/>
    </row>
    <row r="19403" spans="1:8">
      <c r="A19403" s="1383"/>
      <c r="E19403" s="1478"/>
      <c r="H19403" s="1478"/>
    </row>
    <row r="19404" spans="1:8">
      <c r="A19404" s="1383"/>
      <c r="E19404" s="1478"/>
      <c r="H19404" s="1478"/>
    </row>
    <row r="19405" spans="1:8">
      <c r="A19405" s="1383"/>
      <c r="E19405" s="1478"/>
      <c r="H19405" s="1478"/>
    </row>
    <row r="19406" spans="1:8">
      <c r="A19406" s="1383"/>
      <c r="E19406" s="1478"/>
      <c r="H19406" s="1478"/>
    </row>
    <row r="19407" spans="1:8">
      <c r="A19407" s="1383"/>
      <c r="E19407" s="1478"/>
      <c r="H19407" s="1478"/>
    </row>
    <row r="19408" spans="1:8">
      <c r="A19408" s="1383"/>
      <c r="E19408" s="1478"/>
      <c r="H19408" s="1478"/>
    </row>
    <row r="19409" spans="1:8">
      <c r="A19409" s="1383"/>
      <c r="E19409" s="1478"/>
      <c r="H19409" s="1478"/>
    </row>
    <row r="19410" spans="1:8">
      <c r="A19410" s="1383"/>
      <c r="E19410" s="1478"/>
      <c r="H19410" s="1478"/>
    </row>
    <row r="19411" spans="1:8">
      <c r="A19411" s="1383"/>
      <c r="E19411" s="1478"/>
      <c r="H19411" s="1478"/>
    </row>
    <row r="19412" spans="1:8">
      <c r="A19412" s="1383"/>
      <c r="E19412" s="1478"/>
      <c r="H19412" s="1478"/>
    </row>
    <row r="19413" spans="1:8">
      <c r="A19413" s="1383"/>
      <c r="E19413" s="1478"/>
      <c r="H19413" s="1478"/>
    </row>
    <row r="19414" spans="1:8">
      <c r="A19414" s="1383"/>
      <c r="E19414" s="1478"/>
      <c r="H19414" s="1478"/>
    </row>
    <row r="19415" spans="1:8">
      <c r="A19415" s="1383"/>
      <c r="E19415" s="1478"/>
      <c r="H19415" s="1478"/>
    </row>
    <row r="19416" spans="1:8">
      <c r="A19416" s="1383"/>
      <c r="E19416" s="1478"/>
      <c r="H19416" s="1478"/>
    </row>
    <row r="19417" spans="1:8">
      <c r="A19417" s="1383"/>
      <c r="E19417" s="1478"/>
      <c r="H19417" s="1478"/>
    </row>
    <row r="19418" spans="1:8">
      <c r="A19418" s="1383"/>
      <c r="E19418" s="1478"/>
      <c r="H19418" s="1478"/>
    </row>
    <row r="19419" spans="1:8">
      <c r="A19419" s="1383"/>
      <c r="E19419" s="1478"/>
      <c r="H19419" s="1478"/>
    </row>
    <row r="19420" spans="1:8">
      <c r="A19420" s="1383"/>
      <c r="E19420" s="1478"/>
      <c r="H19420" s="1478"/>
    </row>
    <row r="19421" spans="1:8">
      <c r="A19421" s="1383"/>
      <c r="E19421" s="1478"/>
      <c r="H19421" s="1478"/>
    </row>
    <row r="19422" spans="1:8">
      <c r="A19422" s="1383"/>
      <c r="E19422" s="1478"/>
      <c r="H19422" s="1478"/>
    </row>
    <row r="19423" spans="1:8">
      <c r="A19423" s="1383"/>
      <c r="E19423" s="1478"/>
      <c r="H19423" s="1478"/>
    </row>
    <row r="19424" spans="1:8">
      <c r="A19424" s="1383"/>
      <c r="E19424" s="1478"/>
      <c r="H19424" s="1478"/>
    </row>
    <row r="19425" spans="1:8">
      <c r="A19425" s="1383"/>
      <c r="E19425" s="1478"/>
      <c r="H19425" s="1478"/>
    </row>
    <row r="19426" spans="1:8">
      <c r="A19426" s="1383"/>
      <c r="E19426" s="1478"/>
      <c r="H19426" s="1478"/>
    </row>
    <row r="19427" spans="1:8">
      <c r="A19427" s="1383"/>
      <c r="E19427" s="1478"/>
      <c r="H19427" s="1478"/>
    </row>
    <row r="19428" spans="1:8">
      <c r="A19428" s="1383"/>
      <c r="E19428" s="1478"/>
      <c r="H19428" s="1478"/>
    </row>
    <row r="19429" spans="1:8">
      <c r="A19429" s="1383"/>
      <c r="E19429" s="1478"/>
      <c r="H19429" s="1478"/>
    </row>
    <row r="19430" spans="1:8">
      <c r="A19430" s="1383"/>
      <c r="E19430" s="1478"/>
      <c r="H19430" s="1478"/>
    </row>
    <row r="19431" spans="1:8">
      <c r="A19431" s="1383"/>
      <c r="E19431" s="1478"/>
      <c r="H19431" s="1478"/>
    </row>
    <row r="19432" spans="1:8">
      <c r="A19432" s="1383"/>
      <c r="E19432" s="1478"/>
      <c r="H19432" s="1478"/>
    </row>
    <row r="19433" spans="1:8">
      <c r="A19433" s="1383"/>
      <c r="E19433" s="1478"/>
      <c r="H19433" s="1478"/>
    </row>
    <row r="19434" spans="1:8">
      <c r="A19434" s="1383"/>
      <c r="E19434" s="1478"/>
      <c r="H19434" s="1478"/>
    </row>
    <row r="19435" spans="1:8">
      <c r="A19435" s="1383"/>
      <c r="E19435" s="1478"/>
      <c r="H19435" s="1478"/>
    </row>
    <row r="19436" spans="1:8">
      <c r="A19436" s="1383"/>
      <c r="E19436" s="1478"/>
      <c r="H19436" s="1478"/>
    </row>
    <row r="19437" spans="1:8">
      <c r="A19437" s="1383"/>
      <c r="E19437" s="1478"/>
      <c r="H19437" s="1478"/>
    </row>
    <row r="19438" spans="1:8">
      <c r="A19438" s="1383"/>
      <c r="E19438" s="1478"/>
      <c r="H19438" s="1478"/>
    </row>
    <row r="19439" spans="1:8">
      <c r="A19439" s="1383"/>
      <c r="E19439" s="1478"/>
      <c r="H19439" s="1478"/>
    </row>
    <row r="19440" spans="1:8">
      <c r="A19440" s="1383"/>
      <c r="E19440" s="1478"/>
      <c r="H19440" s="1478"/>
    </row>
    <row r="19441" spans="1:8">
      <c r="A19441" s="1383"/>
      <c r="E19441" s="1478"/>
      <c r="H19441" s="1478"/>
    </row>
    <row r="19442" spans="1:8">
      <c r="A19442" s="1383"/>
      <c r="E19442" s="1478"/>
      <c r="H19442" s="1478"/>
    </row>
    <row r="19443" spans="1:8">
      <c r="A19443" s="1383"/>
      <c r="E19443" s="1478"/>
      <c r="H19443" s="1478"/>
    </row>
    <row r="19444" spans="1:8">
      <c r="A19444" s="1383"/>
      <c r="E19444" s="1478"/>
      <c r="H19444" s="1478"/>
    </row>
    <row r="19445" spans="1:8">
      <c r="A19445" s="1383"/>
      <c r="E19445" s="1478"/>
      <c r="H19445" s="1478"/>
    </row>
    <row r="19446" spans="1:8">
      <c r="A19446" s="1383"/>
      <c r="E19446" s="1478"/>
      <c r="H19446" s="1478"/>
    </row>
    <row r="19447" spans="1:8">
      <c r="A19447" s="1383"/>
      <c r="E19447" s="1478"/>
      <c r="H19447" s="1478"/>
    </row>
    <row r="19448" spans="1:8">
      <c r="A19448" s="1383"/>
      <c r="E19448" s="1478"/>
      <c r="H19448" s="1478"/>
    </row>
    <row r="19449" spans="1:8">
      <c r="A19449" s="1383"/>
      <c r="E19449" s="1478"/>
      <c r="H19449" s="1478"/>
    </row>
    <row r="19450" spans="1:8">
      <c r="A19450" s="1383"/>
      <c r="E19450" s="1478"/>
      <c r="H19450" s="1478"/>
    </row>
    <row r="19451" spans="1:8">
      <c r="A19451" s="1383"/>
      <c r="E19451" s="1478"/>
      <c r="H19451" s="1478"/>
    </row>
    <row r="19452" spans="1:8">
      <c r="A19452" s="1383"/>
      <c r="E19452" s="1478"/>
      <c r="H19452" s="1478"/>
    </row>
    <row r="19453" spans="1:8">
      <c r="A19453" s="1383"/>
      <c r="E19453" s="1478"/>
      <c r="H19453" s="1478"/>
    </row>
    <row r="19454" spans="1:8">
      <c r="A19454" s="1383"/>
      <c r="E19454" s="1478"/>
      <c r="H19454" s="1478"/>
    </row>
    <row r="19455" spans="1:8">
      <c r="A19455" s="1383"/>
      <c r="E19455" s="1478"/>
      <c r="H19455" s="1478"/>
    </row>
    <row r="19456" spans="1:8">
      <c r="A19456" s="1383"/>
      <c r="E19456" s="1478"/>
      <c r="H19456" s="1478"/>
    </row>
    <row r="19457" spans="1:8">
      <c r="A19457" s="1383"/>
      <c r="E19457" s="1478"/>
      <c r="H19457" s="1478"/>
    </row>
    <row r="19458" spans="1:8">
      <c r="A19458" s="1383"/>
      <c r="E19458" s="1478"/>
      <c r="H19458" s="1478"/>
    </row>
    <row r="19459" spans="1:8">
      <c r="A19459" s="1383"/>
      <c r="E19459" s="1478"/>
      <c r="H19459" s="1478"/>
    </row>
    <row r="19460" spans="1:8">
      <c r="A19460" s="1383"/>
      <c r="E19460" s="1478"/>
      <c r="H19460" s="1478"/>
    </row>
    <row r="19461" spans="1:8">
      <c r="A19461" s="1383"/>
      <c r="E19461" s="1478"/>
      <c r="H19461" s="1478"/>
    </row>
    <row r="19462" spans="1:8">
      <c r="A19462" s="1383"/>
      <c r="E19462" s="1478"/>
      <c r="H19462" s="1478"/>
    </row>
    <row r="19463" spans="1:8">
      <c r="A19463" s="1383"/>
      <c r="E19463" s="1478"/>
      <c r="H19463" s="1478"/>
    </row>
    <row r="19464" spans="1:8">
      <c r="A19464" s="1383"/>
      <c r="E19464" s="1478"/>
      <c r="H19464" s="1478"/>
    </row>
    <row r="19465" spans="1:8">
      <c r="A19465" s="1383"/>
      <c r="E19465" s="1478"/>
      <c r="H19465" s="1478"/>
    </row>
    <row r="19466" spans="1:8">
      <c r="A19466" s="1383"/>
      <c r="E19466" s="1478"/>
      <c r="H19466" s="1478"/>
    </row>
    <row r="19467" spans="1:8">
      <c r="A19467" s="1383"/>
      <c r="E19467" s="1478"/>
      <c r="H19467" s="1478"/>
    </row>
    <row r="19468" spans="1:8">
      <c r="A19468" s="1383"/>
      <c r="E19468" s="1478"/>
      <c r="H19468" s="1478"/>
    </row>
    <row r="19469" spans="1:8">
      <c r="A19469" s="1383"/>
      <c r="E19469" s="1478"/>
      <c r="H19469" s="1478"/>
    </row>
    <row r="19470" spans="1:8">
      <c r="A19470" s="1383"/>
      <c r="E19470" s="1478"/>
      <c r="H19470" s="1478"/>
    </row>
    <row r="19471" spans="1:8">
      <c r="A19471" s="1383"/>
      <c r="E19471" s="1478"/>
      <c r="H19471" s="1478"/>
    </row>
    <row r="19472" spans="1:8">
      <c r="A19472" s="1383"/>
      <c r="E19472" s="1478"/>
      <c r="H19472" s="1478"/>
    </row>
    <row r="19473" spans="1:8">
      <c r="A19473" s="1383"/>
      <c r="E19473" s="1478"/>
      <c r="H19473" s="1478"/>
    </row>
    <row r="19474" spans="1:8">
      <c r="A19474" s="1383"/>
      <c r="E19474" s="1478"/>
      <c r="H19474" s="1478"/>
    </row>
    <row r="19475" spans="1:8">
      <c r="A19475" s="1383"/>
      <c r="E19475" s="1478"/>
      <c r="H19475" s="1478"/>
    </row>
    <row r="19476" spans="1:8">
      <c r="A19476" s="1383"/>
      <c r="E19476" s="1478"/>
      <c r="H19476" s="1478"/>
    </row>
    <row r="19477" spans="1:8">
      <c r="A19477" s="1383"/>
      <c r="E19477" s="1478"/>
      <c r="H19477" s="1478"/>
    </row>
    <row r="19478" spans="1:8">
      <c r="A19478" s="1383"/>
      <c r="E19478" s="1478"/>
      <c r="H19478" s="1478"/>
    </row>
    <row r="19479" spans="1:8">
      <c r="A19479" s="1383"/>
      <c r="E19479" s="1478"/>
      <c r="H19479" s="1478"/>
    </row>
    <row r="19480" spans="1:8">
      <c r="A19480" s="1383"/>
      <c r="E19480" s="1478"/>
      <c r="H19480" s="1478"/>
    </row>
    <row r="19481" spans="1:8">
      <c r="A19481" s="1383"/>
      <c r="E19481" s="1478"/>
      <c r="H19481" s="1478"/>
    </row>
    <row r="19482" spans="1:8">
      <c r="A19482" s="1383"/>
      <c r="E19482" s="1478"/>
      <c r="H19482" s="1478"/>
    </row>
    <row r="19483" spans="1:8">
      <c r="A19483" s="1383"/>
      <c r="E19483" s="1478"/>
      <c r="H19483" s="1478"/>
    </row>
    <row r="19484" spans="1:8">
      <c r="A19484" s="1383"/>
      <c r="E19484" s="1478"/>
      <c r="H19484" s="1478"/>
    </row>
    <row r="19485" spans="1:8">
      <c r="A19485" s="1383"/>
      <c r="E19485" s="1478"/>
      <c r="H19485" s="1478"/>
    </row>
    <row r="19486" spans="1:8">
      <c r="A19486" s="1383"/>
      <c r="E19486" s="1478"/>
      <c r="H19486" s="1478"/>
    </row>
    <row r="19487" spans="1:8">
      <c r="A19487" s="1383"/>
      <c r="E19487" s="1478"/>
      <c r="H19487" s="1478"/>
    </row>
    <row r="19488" spans="1:8">
      <c r="A19488" s="1383"/>
      <c r="E19488" s="1478"/>
      <c r="H19488" s="1478"/>
    </row>
    <row r="19489" spans="1:8">
      <c r="A19489" s="1383"/>
      <c r="E19489" s="1478"/>
      <c r="H19489" s="1478"/>
    </row>
    <row r="19490" spans="1:8">
      <c r="A19490" s="1383"/>
      <c r="E19490" s="1478"/>
      <c r="H19490" s="1478"/>
    </row>
    <row r="19491" spans="1:8">
      <c r="A19491" s="1383"/>
      <c r="E19491" s="1478"/>
      <c r="H19491" s="1478"/>
    </row>
    <row r="19492" spans="1:8">
      <c r="A19492" s="1383"/>
      <c r="E19492" s="1478"/>
      <c r="H19492" s="1478"/>
    </row>
    <row r="19493" spans="1:8">
      <c r="A19493" s="1383"/>
      <c r="E19493" s="1478"/>
      <c r="H19493" s="1478"/>
    </row>
    <row r="19494" spans="1:8">
      <c r="A19494" s="1383"/>
      <c r="E19494" s="1478"/>
      <c r="H19494" s="1478"/>
    </row>
    <row r="19495" spans="1:8">
      <c r="A19495" s="1383"/>
      <c r="E19495" s="1478"/>
      <c r="H19495" s="1478"/>
    </row>
    <row r="19496" spans="1:8">
      <c r="A19496" s="1383"/>
      <c r="E19496" s="1478"/>
      <c r="H19496" s="1478"/>
    </row>
    <row r="19497" spans="1:8">
      <c r="A19497" s="1383"/>
      <c r="E19497" s="1478"/>
      <c r="H19497" s="1478"/>
    </row>
    <row r="19498" spans="1:8">
      <c r="A19498" s="1383"/>
      <c r="E19498" s="1478"/>
      <c r="H19498" s="1478"/>
    </row>
    <row r="19499" spans="1:8">
      <c r="A19499" s="1383"/>
      <c r="E19499" s="1478"/>
      <c r="H19499" s="1478"/>
    </row>
    <row r="19500" spans="1:8">
      <c r="A19500" s="1383"/>
      <c r="E19500" s="1478"/>
      <c r="H19500" s="1478"/>
    </row>
    <row r="19501" spans="1:8">
      <c r="A19501" s="1383"/>
      <c r="E19501" s="1478"/>
      <c r="H19501" s="1478"/>
    </row>
    <row r="19502" spans="1:8">
      <c r="A19502" s="1383"/>
      <c r="E19502" s="1478"/>
      <c r="H19502" s="1478"/>
    </row>
    <row r="19503" spans="1:8">
      <c r="A19503" s="1383"/>
      <c r="E19503" s="1478"/>
      <c r="H19503" s="1478"/>
    </row>
    <row r="19504" spans="1:8">
      <c r="A19504" s="1383"/>
      <c r="E19504" s="1478"/>
      <c r="H19504" s="1478"/>
    </row>
    <row r="19505" spans="1:8">
      <c r="A19505" s="1383"/>
      <c r="E19505" s="1478"/>
      <c r="H19505" s="1478"/>
    </row>
    <row r="19506" spans="1:8">
      <c r="A19506" s="1383"/>
      <c r="E19506" s="1478"/>
      <c r="H19506" s="1478"/>
    </row>
    <row r="19507" spans="1:8">
      <c r="A19507" s="1383"/>
      <c r="E19507" s="1478"/>
      <c r="H19507" s="1478"/>
    </row>
    <row r="19508" spans="1:8">
      <c r="A19508" s="1383"/>
      <c r="E19508" s="1478"/>
      <c r="H19508" s="1478"/>
    </row>
    <row r="19509" spans="1:8">
      <c r="A19509" s="1383"/>
      <c r="E19509" s="1478"/>
      <c r="H19509" s="1478"/>
    </row>
    <row r="19510" spans="1:8">
      <c r="A19510" s="1383"/>
      <c r="E19510" s="1478"/>
      <c r="H19510" s="1478"/>
    </row>
    <row r="19511" spans="1:8">
      <c r="A19511" s="1383"/>
      <c r="E19511" s="1478"/>
      <c r="H19511" s="1478"/>
    </row>
    <row r="19512" spans="1:8">
      <c r="A19512" s="1383"/>
      <c r="E19512" s="1478"/>
      <c r="H19512" s="1478"/>
    </row>
    <row r="19513" spans="1:8">
      <c r="A19513" s="1383"/>
      <c r="E19513" s="1478"/>
      <c r="H19513" s="1478"/>
    </row>
    <row r="19514" spans="1:8">
      <c r="A19514" s="1383"/>
      <c r="E19514" s="1478"/>
      <c r="H19514" s="1478"/>
    </row>
    <row r="19515" spans="1:8">
      <c r="A19515" s="1383"/>
      <c r="E19515" s="1478"/>
      <c r="H19515" s="1478"/>
    </row>
    <row r="19516" spans="1:8">
      <c r="A19516" s="1383"/>
      <c r="E19516" s="1478"/>
      <c r="H19516" s="1478"/>
    </row>
    <row r="19517" spans="1:8">
      <c r="A19517" s="1383"/>
      <c r="E19517" s="1478"/>
      <c r="H19517" s="1478"/>
    </row>
    <row r="19518" spans="1:8">
      <c r="A19518" s="1383"/>
      <c r="E19518" s="1478"/>
      <c r="H19518" s="1478"/>
    </row>
    <row r="19519" spans="1:8">
      <c r="A19519" s="1383"/>
      <c r="E19519" s="1478"/>
      <c r="H19519" s="1478"/>
    </row>
    <row r="19520" spans="1:8">
      <c r="A19520" s="1383"/>
      <c r="E19520" s="1478"/>
      <c r="H19520" s="1478"/>
    </row>
    <row r="19521" spans="1:8">
      <c r="A19521" s="1383"/>
      <c r="E19521" s="1478"/>
      <c r="H19521" s="1478"/>
    </row>
    <row r="19522" spans="1:8">
      <c r="A19522" s="1383"/>
      <c r="E19522" s="1478"/>
      <c r="H19522" s="1478"/>
    </row>
    <row r="19523" spans="1:8">
      <c r="A19523" s="1383"/>
      <c r="E19523" s="1478"/>
      <c r="H19523" s="1478"/>
    </row>
    <row r="19524" spans="1:8">
      <c r="A19524" s="1383"/>
      <c r="E19524" s="1478"/>
      <c r="H19524" s="1478"/>
    </row>
    <row r="19525" spans="1:8">
      <c r="A19525" s="1383"/>
      <c r="E19525" s="1478"/>
      <c r="H19525" s="1478"/>
    </row>
    <row r="19526" spans="1:8">
      <c r="A19526" s="1383"/>
      <c r="E19526" s="1478"/>
      <c r="H19526" s="1478"/>
    </row>
    <row r="19527" spans="1:8">
      <c r="A19527" s="1383"/>
      <c r="E19527" s="1478"/>
      <c r="H19527" s="1478"/>
    </row>
    <row r="19528" spans="1:8">
      <c r="A19528" s="1383"/>
      <c r="E19528" s="1478"/>
      <c r="H19528" s="1478"/>
    </row>
    <row r="19529" spans="1:8">
      <c r="A19529" s="1383"/>
      <c r="E19529" s="1478"/>
      <c r="H19529" s="1478"/>
    </row>
    <row r="19530" spans="1:8">
      <c r="A19530" s="1383"/>
      <c r="E19530" s="1478"/>
      <c r="H19530" s="1478"/>
    </row>
    <row r="19531" spans="1:8">
      <c r="A19531" s="1383"/>
      <c r="E19531" s="1478"/>
      <c r="H19531" s="1478"/>
    </row>
    <row r="19532" spans="1:8">
      <c r="A19532" s="1383"/>
      <c r="E19532" s="1478"/>
      <c r="H19532" s="1478"/>
    </row>
    <row r="19533" spans="1:8">
      <c r="A19533" s="1383"/>
      <c r="E19533" s="1478"/>
      <c r="H19533" s="1478"/>
    </row>
    <row r="19534" spans="1:8">
      <c r="A19534" s="1383"/>
      <c r="E19534" s="1478"/>
      <c r="H19534" s="1478"/>
    </row>
    <row r="19535" spans="1:8">
      <c r="A19535" s="1383"/>
      <c r="E19535" s="1478"/>
      <c r="H19535" s="1478"/>
    </row>
    <row r="19536" spans="1:8">
      <c r="A19536" s="1383"/>
      <c r="E19536" s="1478"/>
      <c r="H19536" s="1478"/>
    </row>
    <row r="19537" spans="1:8">
      <c r="A19537" s="1383"/>
      <c r="E19537" s="1478"/>
      <c r="H19537" s="1478"/>
    </row>
    <row r="19538" spans="1:8">
      <c r="A19538" s="1383"/>
      <c r="E19538" s="1478"/>
      <c r="H19538" s="1478"/>
    </row>
    <row r="19539" spans="1:8">
      <c r="A19539" s="1383"/>
      <c r="E19539" s="1478"/>
      <c r="H19539" s="1478"/>
    </row>
    <row r="19540" spans="1:8">
      <c r="A19540" s="1383"/>
      <c r="E19540" s="1478"/>
      <c r="H19540" s="1478"/>
    </row>
    <row r="19541" spans="1:8">
      <c r="A19541" s="1383"/>
      <c r="E19541" s="1478"/>
      <c r="H19541" s="1478"/>
    </row>
    <row r="19542" spans="1:8">
      <c r="A19542" s="1383"/>
      <c r="E19542" s="1478"/>
      <c r="H19542" s="1478"/>
    </row>
    <row r="19543" spans="1:8">
      <c r="A19543" s="1383"/>
      <c r="E19543" s="1478"/>
      <c r="H19543" s="1478"/>
    </row>
    <row r="19544" spans="1:8">
      <c r="A19544" s="1383"/>
      <c r="E19544" s="1478"/>
      <c r="H19544" s="1478"/>
    </row>
    <row r="19545" spans="1:8">
      <c r="A19545" s="1383"/>
      <c r="E19545" s="1478"/>
      <c r="H19545" s="1478"/>
    </row>
    <row r="19546" spans="1:8">
      <c r="A19546" s="1383"/>
      <c r="E19546" s="1478"/>
      <c r="H19546" s="1478"/>
    </row>
    <row r="19547" spans="1:8">
      <c r="A19547" s="1383"/>
      <c r="E19547" s="1478"/>
      <c r="H19547" s="1478"/>
    </row>
    <row r="19548" spans="1:8">
      <c r="A19548" s="1383"/>
      <c r="E19548" s="1478"/>
      <c r="H19548" s="1478"/>
    </row>
    <row r="19549" spans="1:8">
      <c r="A19549" s="1383"/>
      <c r="E19549" s="1478"/>
      <c r="H19549" s="1478"/>
    </row>
    <row r="19550" spans="1:8">
      <c r="A19550" s="1383"/>
      <c r="E19550" s="1478"/>
      <c r="H19550" s="1478"/>
    </row>
    <row r="19551" spans="1:8">
      <c r="A19551" s="1383"/>
      <c r="E19551" s="1478"/>
      <c r="H19551" s="1478"/>
    </row>
    <row r="19552" spans="1:8">
      <c r="A19552" s="1383"/>
      <c r="E19552" s="1478"/>
      <c r="H19552" s="1478"/>
    </row>
    <row r="19553" spans="1:8">
      <c r="A19553" s="1383"/>
      <c r="E19553" s="1478"/>
      <c r="H19553" s="1478"/>
    </row>
    <row r="19554" spans="1:8">
      <c r="A19554" s="1383"/>
      <c r="E19554" s="1478"/>
      <c r="H19554" s="1478"/>
    </row>
    <row r="19555" spans="1:8">
      <c r="A19555" s="1383"/>
      <c r="E19555" s="1478"/>
      <c r="H19555" s="1478"/>
    </row>
    <row r="19556" spans="1:8">
      <c r="A19556" s="1383"/>
      <c r="E19556" s="1478"/>
      <c r="H19556" s="1478"/>
    </row>
    <row r="19557" spans="1:8">
      <c r="A19557" s="1383"/>
      <c r="E19557" s="1478"/>
      <c r="H19557" s="1478"/>
    </row>
    <row r="19558" spans="1:8">
      <c r="A19558" s="1383"/>
      <c r="E19558" s="1478"/>
      <c r="H19558" s="1478"/>
    </row>
    <row r="19559" spans="1:8">
      <c r="A19559" s="1383"/>
      <c r="E19559" s="1478"/>
      <c r="H19559" s="1478"/>
    </row>
    <row r="19560" spans="1:8">
      <c r="A19560" s="1383"/>
      <c r="E19560" s="1478"/>
      <c r="H19560" s="1478"/>
    </row>
    <row r="19561" spans="1:8">
      <c r="A19561" s="1383"/>
      <c r="E19561" s="1478"/>
      <c r="H19561" s="1478"/>
    </row>
    <row r="19562" spans="1:8">
      <c r="A19562" s="1383"/>
      <c r="E19562" s="1478"/>
      <c r="H19562" s="1478"/>
    </row>
    <row r="19563" spans="1:8">
      <c r="A19563" s="1383"/>
      <c r="E19563" s="1478"/>
      <c r="H19563" s="1478"/>
    </row>
    <row r="19564" spans="1:8">
      <c r="A19564" s="1383"/>
      <c r="E19564" s="1478"/>
      <c r="H19564" s="1478"/>
    </row>
    <row r="19565" spans="1:8">
      <c r="A19565" s="1383"/>
      <c r="E19565" s="1478"/>
      <c r="H19565" s="1478"/>
    </row>
    <row r="19566" spans="1:8">
      <c r="A19566" s="1383"/>
      <c r="E19566" s="1478"/>
      <c r="H19566" s="1478"/>
    </row>
    <row r="19567" spans="1:8">
      <c r="A19567" s="1383"/>
      <c r="E19567" s="1478"/>
      <c r="H19567" s="1478"/>
    </row>
    <row r="19568" spans="1:8">
      <c r="A19568" s="1383"/>
      <c r="E19568" s="1478"/>
      <c r="H19568" s="1478"/>
    </row>
    <row r="19569" spans="1:8">
      <c r="A19569" s="1383"/>
      <c r="E19569" s="1478"/>
      <c r="H19569" s="1478"/>
    </row>
    <row r="19570" spans="1:8">
      <c r="A19570" s="1383"/>
      <c r="E19570" s="1478"/>
      <c r="H19570" s="1478"/>
    </row>
    <row r="19571" spans="1:8">
      <c r="A19571" s="1383"/>
      <c r="E19571" s="1478"/>
      <c r="H19571" s="1478"/>
    </row>
    <row r="19572" spans="1:8">
      <c r="A19572" s="1383"/>
      <c r="E19572" s="1478"/>
      <c r="H19572" s="1478"/>
    </row>
    <row r="19573" spans="1:8">
      <c r="A19573" s="1383"/>
      <c r="E19573" s="1478"/>
      <c r="H19573" s="1478"/>
    </row>
    <row r="19574" spans="1:8">
      <c r="A19574" s="1383"/>
      <c r="E19574" s="1478"/>
      <c r="H19574" s="1478"/>
    </row>
    <row r="19575" spans="1:8">
      <c r="A19575" s="1383"/>
      <c r="E19575" s="1478"/>
      <c r="H19575" s="1478"/>
    </row>
    <row r="19576" spans="1:8">
      <c r="A19576" s="1383"/>
      <c r="E19576" s="1478"/>
      <c r="H19576" s="1478"/>
    </row>
    <row r="19577" spans="1:8">
      <c r="A19577" s="1383"/>
      <c r="E19577" s="1478"/>
      <c r="H19577" s="1478"/>
    </row>
    <row r="19578" spans="1:8">
      <c r="A19578" s="1383"/>
      <c r="E19578" s="1478"/>
      <c r="H19578" s="1478"/>
    </row>
    <row r="19579" spans="1:8">
      <c r="A19579" s="1383"/>
      <c r="E19579" s="1478"/>
      <c r="H19579" s="1478"/>
    </row>
    <row r="19580" spans="1:8">
      <c r="A19580" s="1383"/>
      <c r="E19580" s="1478"/>
      <c r="H19580" s="1478"/>
    </row>
    <row r="19581" spans="1:8">
      <c r="A19581" s="1383"/>
      <c r="E19581" s="1478"/>
      <c r="H19581" s="1478"/>
    </row>
    <row r="19582" spans="1:8">
      <c r="A19582" s="1383"/>
      <c r="E19582" s="1478"/>
      <c r="H19582" s="1478"/>
    </row>
    <row r="19583" spans="1:8">
      <c r="A19583" s="1383"/>
      <c r="E19583" s="1478"/>
      <c r="H19583" s="1478"/>
    </row>
    <row r="19584" spans="1:8">
      <c r="A19584" s="1383"/>
      <c r="E19584" s="1478"/>
      <c r="H19584" s="1478"/>
    </row>
    <row r="19585" spans="1:8">
      <c r="A19585" s="1383"/>
      <c r="E19585" s="1478"/>
      <c r="H19585" s="1478"/>
    </row>
    <row r="19586" spans="1:8">
      <c r="A19586" s="1383"/>
      <c r="E19586" s="1478"/>
      <c r="H19586" s="1478"/>
    </row>
    <row r="19587" spans="1:8">
      <c r="A19587" s="1383"/>
      <c r="E19587" s="1478"/>
      <c r="H19587" s="1478"/>
    </row>
    <row r="19588" spans="1:8">
      <c r="A19588" s="1383"/>
      <c r="E19588" s="1478"/>
      <c r="H19588" s="1478"/>
    </row>
    <row r="19589" spans="1:8">
      <c r="A19589" s="1383"/>
      <c r="E19589" s="1478"/>
      <c r="H19589" s="1478"/>
    </row>
    <row r="19590" spans="1:8">
      <c r="A19590" s="1383"/>
      <c r="E19590" s="1478"/>
      <c r="H19590" s="1478"/>
    </row>
    <row r="19591" spans="1:8">
      <c r="A19591" s="1383"/>
      <c r="E19591" s="1478"/>
      <c r="H19591" s="1478"/>
    </row>
    <row r="19592" spans="1:8">
      <c r="A19592" s="1383"/>
      <c r="E19592" s="1478"/>
      <c r="H19592" s="1478"/>
    </row>
    <row r="19593" spans="1:8">
      <c r="A19593" s="1383"/>
      <c r="E19593" s="1478"/>
      <c r="H19593" s="1478"/>
    </row>
    <row r="19594" spans="1:8">
      <c r="A19594" s="1383"/>
      <c r="E19594" s="1478"/>
      <c r="H19594" s="1478"/>
    </row>
    <row r="19595" spans="1:8">
      <c r="A19595" s="1383"/>
      <c r="E19595" s="1478"/>
      <c r="H19595" s="1478"/>
    </row>
    <row r="19596" spans="1:8">
      <c r="A19596" s="1383"/>
      <c r="E19596" s="1478"/>
      <c r="H19596" s="1478"/>
    </row>
    <row r="19597" spans="1:8">
      <c r="A19597" s="1383"/>
      <c r="E19597" s="1478"/>
      <c r="H19597" s="1478"/>
    </row>
    <row r="19598" spans="1:8">
      <c r="A19598" s="1383"/>
      <c r="E19598" s="1478"/>
      <c r="H19598" s="1478"/>
    </row>
    <row r="19599" spans="1:8">
      <c r="A19599" s="1383"/>
      <c r="E19599" s="1478"/>
      <c r="H19599" s="1478"/>
    </row>
    <row r="19600" spans="1:8">
      <c r="A19600" s="1383"/>
      <c r="E19600" s="1478"/>
      <c r="H19600" s="1478"/>
    </row>
    <row r="19601" spans="1:8">
      <c r="A19601" s="1383"/>
      <c r="E19601" s="1478"/>
      <c r="H19601" s="1478"/>
    </row>
    <row r="19602" spans="1:8">
      <c r="A19602" s="1383"/>
      <c r="E19602" s="1478"/>
      <c r="H19602" s="1478"/>
    </row>
    <row r="19603" spans="1:8">
      <c r="A19603" s="1383"/>
      <c r="E19603" s="1478"/>
      <c r="H19603" s="1478"/>
    </row>
    <row r="19604" spans="1:8">
      <c r="A19604" s="1383"/>
      <c r="E19604" s="1478"/>
      <c r="H19604" s="1478"/>
    </row>
    <row r="19605" spans="1:8">
      <c r="A19605" s="1383"/>
      <c r="E19605" s="1478"/>
      <c r="H19605" s="1478"/>
    </row>
    <row r="19606" spans="1:8">
      <c r="A19606" s="1383"/>
      <c r="E19606" s="1478"/>
      <c r="H19606" s="1478"/>
    </row>
    <row r="19607" spans="1:8">
      <c r="A19607" s="1383"/>
      <c r="E19607" s="1478"/>
      <c r="H19607" s="1478"/>
    </row>
    <row r="19608" spans="1:8">
      <c r="A19608" s="1383"/>
      <c r="E19608" s="1478"/>
      <c r="H19608" s="1478"/>
    </row>
    <row r="19609" spans="1:8">
      <c r="A19609" s="1383"/>
      <c r="E19609" s="1478"/>
      <c r="H19609" s="1478"/>
    </row>
    <row r="19610" spans="1:8">
      <c r="A19610" s="1383"/>
      <c r="E19610" s="1478"/>
      <c r="H19610" s="1478"/>
    </row>
    <row r="19611" spans="1:8">
      <c r="A19611" s="1383"/>
      <c r="E19611" s="1478"/>
      <c r="H19611" s="1478"/>
    </row>
    <row r="19612" spans="1:8">
      <c r="A19612" s="1383"/>
      <c r="E19612" s="1478"/>
      <c r="H19612" s="1478"/>
    </row>
    <row r="19613" spans="1:8">
      <c r="A19613" s="1383"/>
      <c r="E19613" s="1478"/>
      <c r="H19613" s="1478"/>
    </row>
    <row r="19614" spans="1:8">
      <c r="A19614" s="1383"/>
      <c r="E19614" s="1478"/>
      <c r="H19614" s="1478"/>
    </row>
    <row r="19615" spans="1:8">
      <c r="A19615" s="1383"/>
      <c r="E19615" s="1478"/>
      <c r="H19615" s="1478"/>
    </row>
    <row r="19616" spans="1:8">
      <c r="A19616" s="1383"/>
      <c r="E19616" s="1478"/>
      <c r="H19616" s="1478"/>
    </row>
    <row r="19617" spans="1:8">
      <c r="A19617" s="1383"/>
      <c r="E19617" s="1478"/>
      <c r="H19617" s="1478"/>
    </row>
    <row r="19618" spans="1:8">
      <c r="A19618" s="1383"/>
      <c r="E19618" s="1478"/>
      <c r="H19618" s="1478"/>
    </row>
    <row r="19619" spans="1:8">
      <c r="A19619" s="1383"/>
      <c r="E19619" s="1478"/>
      <c r="H19619" s="1478"/>
    </row>
    <row r="19620" spans="1:8">
      <c r="A19620" s="1383"/>
      <c r="E19620" s="1478"/>
      <c r="H19620" s="1478"/>
    </row>
    <row r="19621" spans="1:8">
      <c r="A19621" s="1383"/>
      <c r="E19621" s="1478"/>
      <c r="H19621" s="1478"/>
    </row>
    <row r="19622" spans="1:8">
      <c r="A19622" s="1383"/>
      <c r="E19622" s="1478"/>
      <c r="H19622" s="1478"/>
    </row>
    <row r="19623" spans="1:8">
      <c r="A19623" s="1383"/>
      <c r="E19623" s="1478"/>
      <c r="H19623" s="1478"/>
    </row>
    <row r="19624" spans="1:8">
      <c r="A19624" s="1383"/>
      <c r="E19624" s="1478"/>
      <c r="H19624" s="1478"/>
    </row>
    <row r="19625" spans="1:8">
      <c r="A19625" s="1383"/>
      <c r="E19625" s="1478"/>
      <c r="H19625" s="1478"/>
    </row>
    <row r="19626" spans="1:8">
      <c r="A19626" s="1383"/>
      <c r="E19626" s="1478"/>
      <c r="H19626" s="1478"/>
    </row>
    <row r="19627" spans="1:8">
      <c r="A19627" s="1383"/>
      <c r="E19627" s="1478"/>
      <c r="H19627" s="1478"/>
    </row>
    <row r="19628" spans="1:8">
      <c r="A19628" s="1383"/>
      <c r="E19628" s="1478"/>
      <c r="H19628" s="1478"/>
    </row>
    <row r="19629" spans="1:8">
      <c r="A19629" s="1383"/>
      <c r="E19629" s="1478"/>
      <c r="H19629" s="1478"/>
    </row>
    <row r="19630" spans="1:8">
      <c r="A19630" s="1383"/>
      <c r="E19630" s="1478"/>
      <c r="H19630" s="1478"/>
    </row>
    <row r="19631" spans="1:8">
      <c r="A19631" s="1383"/>
      <c r="E19631" s="1478"/>
      <c r="H19631" s="1478"/>
    </row>
    <row r="19632" spans="1:8">
      <c r="A19632" s="1383"/>
      <c r="E19632" s="1478"/>
      <c r="H19632" s="1478"/>
    </row>
    <row r="19633" spans="1:8">
      <c r="A19633" s="1383"/>
      <c r="E19633" s="1478"/>
      <c r="H19633" s="1478"/>
    </row>
    <row r="19634" spans="1:8">
      <c r="A19634" s="1383"/>
      <c r="E19634" s="1478"/>
      <c r="H19634" s="1478"/>
    </row>
    <row r="19635" spans="1:8">
      <c r="A19635" s="1383"/>
      <c r="E19635" s="1478"/>
      <c r="H19635" s="1478"/>
    </row>
    <row r="19636" spans="1:8">
      <c r="A19636" s="1383"/>
      <c r="E19636" s="1478"/>
      <c r="H19636" s="1478"/>
    </row>
    <row r="19637" spans="1:8">
      <c r="A19637" s="1383"/>
      <c r="E19637" s="1478"/>
      <c r="H19637" s="1478"/>
    </row>
    <row r="19638" spans="1:8">
      <c r="A19638" s="1383"/>
      <c r="E19638" s="1478"/>
      <c r="H19638" s="1478"/>
    </row>
    <row r="19639" spans="1:8">
      <c r="A19639" s="1383"/>
      <c r="E19639" s="1478"/>
      <c r="H19639" s="1478"/>
    </row>
    <row r="19640" spans="1:8">
      <c r="A19640" s="1383"/>
      <c r="E19640" s="1478"/>
      <c r="H19640" s="1478"/>
    </row>
    <row r="19641" spans="1:8">
      <c r="A19641" s="1383"/>
      <c r="E19641" s="1478"/>
      <c r="H19641" s="1478"/>
    </row>
    <row r="19642" spans="1:8">
      <c r="A19642" s="1383"/>
      <c r="E19642" s="1478"/>
      <c r="H19642" s="1478"/>
    </row>
    <row r="19643" spans="1:8">
      <c r="A19643" s="1383"/>
      <c r="E19643" s="1478"/>
      <c r="H19643" s="1478"/>
    </row>
    <row r="19644" spans="1:8">
      <c r="A19644" s="1383"/>
      <c r="E19644" s="1478"/>
      <c r="H19644" s="1478"/>
    </row>
    <row r="19645" spans="1:8">
      <c r="A19645" s="1383"/>
      <c r="E19645" s="1478"/>
      <c r="H19645" s="1478"/>
    </row>
    <row r="19646" spans="1:8">
      <c r="A19646" s="1383"/>
      <c r="E19646" s="1478"/>
      <c r="H19646" s="1478"/>
    </row>
    <row r="19647" spans="1:8">
      <c r="A19647" s="1383"/>
      <c r="E19647" s="1478"/>
      <c r="H19647" s="1478"/>
    </row>
    <row r="19648" spans="1:8">
      <c r="A19648" s="1383"/>
      <c r="E19648" s="1478"/>
      <c r="H19648" s="1478"/>
    </row>
    <row r="19649" spans="1:8">
      <c r="A19649" s="1383"/>
      <c r="E19649" s="1478"/>
      <c r="H19649" s="1478"/>
    </row>
    <row r="19650" spans="1:8">
      <c r="A19650" s="1383"/>
      <c r="E19650" s="1478"/>
      <c r="H19650" s="1478"/>
    </row>
    <row r="19651" spans="1:8">
      <c r="A19651" s="1383"/>
      <c r="E19651" s="1478"/>
      <c r="H19651" s="1478"/>
    </row>
    <row r="19652" spans="1:8">
      <c r="A19652" s="1383"/>
      <c r="E19652" s="1478"/>
      <c r="H19652" s="1478"/>
    </row>
    <row r="19653" spans="1:8">
      <c r="A19653" s="1383"/>
      <c r="E19653" s="1478"/>
      <c r="H19653" s="1478"/>
    </row>
    <row r="19654" spans="1:8">
      <c r="A19654" s="1383"/>
      <c r="E19654" s="1478"/>
      <c r="H19654" s="1478"/>
    </row>
    <row r="19655" spans="1:8">
      <c r="A19655" s="1383"/>
      <c r="E19655" s="1478"/>
      <c r="H19655" s="1478"/>
    </row>
    <row r="19656" spans="1:8">
      <c r="A19656" s="1383"/>
      <c r="E19656" s="1478"/>
      <c r="H19656" s="1478"/>
    </row>
    <row r="19657" spans="1:8">
      <c r="A19657" s="1383"/>
      <c r="E19657" s="1478"/>
      <c r="H19657" s="1478"/>
    </row>
    <row r="19658" spans="1:8">
      <c r="A19658" s="1383"/>
      <c r="E19658" s="1478"/>
      <c r="H19658" s="1478"/>
    </row>
    <row r="19659" spans="1:8">
      <c r="A19659" s="1383"/>
      <c r="E19659" s="1478"/>
      <c r="H19659" s="1478"/>
    </row>
    <row r="19660" spans="1:8">
      <c r="A19660" s="1383"/>
      <c r="E19660" s="1478"/>
      <c r="H19660" s="1478"/>
    </row>
    <row r="19661" spans="1:8">
      <c r="A19661" s="1383"/>
      <c r="E19661" s="1478"/>
      <c r="H19661" s="1478"/>
    </row>
    <row r="19662" spans="1:8">
      <c r="A19662" s="1383"/>
      <c r="E19662" s="1478"/>
      <c r="H19662" s="1478"/>
    </row>
    <row r="19663" spans="1:8">
      <c r="A19663" s="1383"/>
      <c r="E19663" s="1478"/>
      <c r="H19663" s="1478"/>
    </row>
    <row r="19664" spans="1:8">
      <c r="A19664" s="1383"/>
      <c r="E19664" s="1478"/>
      <c r="H19664" s="1478"/>
    </row>
    <row r="19665" spans="1:8">
      <c r="A19665" s="1383"/>
      <c r="E19665" s="1478"/>
      <c r="H19665" s="1478"/>
    </row>
    <row r="19666" spans="1:8">
      <c r="A19666" s="1383"/>
      <c r="E19666" s="1478"/>
      <c r="H19666" s="1478"/>
    </row>
    <row r="19667" spans="1:8">
      <c r="A19667" s="1383"/>
      <c r="E19667" s="1478"/>
      <c r="H19667" s="1478"/>
    </row>
    <row r="19668" spans="1:8">
      <c r="A19668" s="1383"/>
      <c r="E19668" s="1478"/>
      <c r="H19668" s="1478"/>
    </row>
    <row r="19669" spans="1:8">
      <c r="A19669" s="1383"/>
      <c r="E19669" s="1478"/>
      <c r="H19669" s="1478"/>
    </row>
    <row r="19670" spans="1:8">
      <c r="A19670" s="1383"/>
      <c r="E19670" s="1478"/>
      <c r="H19670" s="1478"/>
    </row>
    <row r="19671" spans="1:8">
      <c r="A19671" s="1383"/>
      <c r="E19671" s="1478"/>
      <c r="H19671" s="1478"/>
    </row>
    <row r="19672" spans="1:8">
      <c r="A19672" s="1383"/>
      <c r="E19672" s="1478"/>
      <c r="H19672" s="1478"/>
    </row>
    <row r="19673" spans="1:8">
      <c r="A19673" s="1383"/>
      <c r="E19673" s="1478"/>
      <c r="H19673" s="1478"/>
    </row>
    <row r="19674" spans="1:8">
      <c r="A19674" s="1383"/>
      <c r="E19674" s="1478"/>
      <c r="H19674" s="1478"/>
    </row>
    <row r="19675" spans="1:8">
      <c r="A19675" s="1383"/>
      <c r="E19675" s="1478"/>
      <c r="H19675" s="1478"/>
    </row>
    <row r="19676" spans="1:8">
      <c r="A19676" s="1383"/>
      <c r="E19676" s="1478"/>
      <c r="H19676" s="1478"/>
    </row>
    <row r="19677" spans="1:8">
      <c r="A19677" s="1383"/>
      <c r="E19677" s="1478"/>
      <c r="H19677" s="1478"/>
    </row>
    <row r="19678" spans="1:8">
      <c r="A19678" s="1383"/>
      <c r="E19678" s="1478"/>
      <c r="H19678" s="1478"/>
    </row>
    <row r="19679" spans="1:8">
      <c r="A19679" s="1383"/>
      <c r="E19679" s="1478"/>
      <c r="H19679" s="1478"/>
    </row>
    <row r="19680" spans="1:8">
      <c r="A19680" s="1383"/>
      <c r="E19680" s="1478"/>
      <c r="H19680" s="1478"/>
    </row>
    <row r="19681" spans="1:8">
      <c r="A19681" s="1383"/>
      <c r="E19681" s="1478"/>
      <c r="H19681" s="1478"/>
    </row>
    <row r="19682" spans="1:8">
      <c r="A19682" s="1383"/>
      <c r="E19682" s="1478"/>
      <c r="H19682" s="1478"/>
    </row>
    <row r="19683" spans="1:8">
      <c r="A19683" s="1383"/>
      <c r="E19683" s="1478"/>
      <c r="H19683" s="1478"/>
    </row>
    <row r="19684" spans="1:8">
      <c r="A19684" s="1383"/>
      <c r="E19684" s="1478"/>
      <c r="H19684" s="1478"/>
    </row>
    <row r="19685" spans="1:8">
      <c r="A19685" s="1383"/>
      <c r="E19685" s="1478"/>
      <c r="H19685" s="1478"/>
    </row>
    <row r="19686" spans="1:8">
      <c r="A19686" s="1383"/>
      <c r="E19686" s="1478"/>
      <c r="H19686" s="1478"/>
    </row>
    <row r="19687" spans="1:8">
      <c r="A19687" s="1383"/>
      <c r="E19687" s="1478"/>
      <c r="H19687" s="1478"/>
    </row>
    <row r="19688" spans="1:8">
      <c r="A19688" s="1383"/>
      <c r="E19688" s="1478"/>
      <c r="H19688" s="1478"/>
    </row>
    <row r="19689" spans="1:8">
      <c r="A19689" s="1383"/>
      <c r="E19689" s="1478"/>
      <c r="H19689" s="1478"/>
    </row>
    <row r="19690" spans="1:8">
      <c r="A19690" s="1383"/>
      <c r="E19690" s="1478"/>
      <c r="H19690" s="1478"/>
    </row>
    <row r="19691" spans="1:8">
      <c r="A19691" s="1383"/>
      <c r="E19691" s="1478"/>
      <c r="H19691" s="1478"/>
    </row>
    <row r="19692" spans="1:8">
      <c r="A19692" s="1383"/>
      <c r="E19692" s="1478"/>
      <c r="H19692" s="1478"/>
    </row>
    <row r="19693" spans="1:8">
      <c r="A19693" s="1383"/>
      <c r="E19693" s="1478"/>
      <c r="H19693" s="1478"/>
    </row>
    <row r="19694" spans="1:8">
      <c r="A19694" s="1383"/>
      <c r="E19694" s="1478"/>
      <c r="H19694" s="1478"/>
    </row>
    <row r="19695" spans="1:8">
      <c r="A19695" s="1383"/>
      <c r="E19695" s="1478"/>
      <c r="H19695" s="1478"/>
    </row>
    <row r="19696" spans="1:8">
      <c r="A19696" s="1383"/>
      <c r="E19696" s="1478"/>
      <c r="H19696" s="1478"/>
    </row>
    <row r="19697" spans="1:8">
      <c r="A19697" s="1383"/>
      <c r="E19697" s="1478"/>
      <c r="H19697" s="1478"/>
    </row>
    <row r="19698" spans="1:8">
      <c r="A19698" s="1383"/>
      <c r="E19698" s="1478"/>
      <c r="H19698" s="1478"/>
    </row>
    <row r="19699" spans="1:8">
      <c r="A19699" s="1383"/>
      <c r="E19699" s="1478"/>
      <c r="H19699" s="1478"/>
    </row>
    <row r="19700" spans="1:8">
      <c r="A19700" s="1383"/>
      <c r="E19700" s="1478"/>
      <c r="H19700" s="1478"/>
    </row>
    <row r="19701" spans="1:8">
      <c r="A19701" s="1383"/>
      <c r="E19701" s="1478"/>
      <c r="H19701" s="1478"/>
    </row>
    <row r="19702" spans="1:8">
      <c r="A19702" s="1383"/>
      <c r="E19702" s="1478"/>
      <c r="H19702" s="1478"/>
    </row>
    <row r="19703" spans="1:8">
      <c r="A19703" s="1383"/>
      <c r="E19703" s="1478"/>
      <c r="H19703" s="1478"/>
    </row>
    <row r="19704" spans="1:8">
      <c r="A19704" s="1383"/>
      <c r="E19704" s="1478"/>
      <c r="H19704" s="1478"/>
    </row>
    <row r="19705" spans="1:8">
      <c r="A19705" s="1383"/>
      <c r="E19705" s="1478"/>
      <c r="H19705" s="1478"/>
    </row>
    <row r="19706" spans="1:8">
      <c r="A19706" s="1383"/>
      <c r="E19706" s="1478"/>
      <c r="H19706" s="1478"/>
    </row>
    <row r="19707" spans="1:8">
      <c r="A19707" s="1383"/>
      <c r="E19707" s="1478"/>
      <c r="H19707" s="1478"/>
    </row>
    <row r="19708" spans="1:8">
      <c r="A19708" s="1383"/>
      <c r="E19708" s="1478"/>
      <c r="H19708" s="1478"/>
    </row>
    <row r="19709" spans="1:8">
      <c r="A19709" s="1383"/>
      <c r="E19709" s="1478"/>
      <c r="H19709" s="1478"/>
    </row>
    <row r="19710" spans="1:8">
      <c r="A19710" s="1383"/>
      <c r="E19710" s="1478"/>
      <c r="H19710" s="1478"/>
    </row>
    <row r="19711" spans="1:8">
      <c r="A19711" s="1383"/>
      <c r="E19711" s="1478"/>
      <c r="H19711" s="1478"/>
    </row>
    <row r="19712" spans="1:8">
      <c r="A19712" s="1383"/>
      <c r="E19712" s="1478"/>
      <c r="H19712" s="1478"/>
    </row>
    <row r="19713" spans="1:8">
      <c r="A19713" s="1383"/>
      <c r="E19713" s="1478"/>
      <c r="H19713" s="1478"/>
    </row>
    <row r="19714" spans="1:8">
      <c r="A19714" s="1383"/>
      <c r="E19714" s="1478"/>
      <c r="H19714" s="1478"/>
    </row>
    <row r="19715" spans="1:8">
      <c r="A19715" s="1383"/>
      <c r="E19715" s="1478"/>
      <c r="H19715" s="1478"/>
    </row>
    <row r="19716" spans="1:8">
      <c r="A19716" s="1383"/>
      <c r="E19716" s="1478"/>
      <c r="H19716" s="1478"/>
    </row>
    <row r="19717" spans="1:8">
      <c r="A19717" s="1383"/>
      <c r="E19717" s="1478"/>
      <c r="H19717" s="1478"/>
    </row>
    <row r="19718" spans="1:8">
      <c r="A19718" s="1383"/>
      <c r="E19718" s="1478"/>
      <c r="H19718" s="1478"/>
    </row>
    <row r="19719" spans="1:8">
      <c r="A19719" s="1383"/>
      <c r="E19719" s="1478"/>
      <c r="H19719" s="1478"/>
    </row>
    <row r="19720" spans="1:8">
      <c r="A19720" s="1383"/>
      <c r="E19720" s="1478"/>
      <c r="H19720" s="1478"/>
    </row>
    <row r="19721" spans="1:8">
      <c r="A19721" s="1383"/>
      <c r="E19721" s="1478"/>
      <c r="H19721" s="1478"/>
    </row>
    <row r="19722" spans="1:8">
      <c r="A19722" s="1383"/>
      <c r="E19722" s="1478"/>
      <c r="H19722" s="1478"/>
    </row>
    <row r="19723" spans="1:8">
      <c r="A19723" s="1383"/>
      <c r="E19723" s="1478"/>
      <c r="H19723" s="1478"/>
    </row>
    <row r="19724" spans="1:8">
      <c r="A19724" s="1383"/>
      <c r="E19724" s="1478"/>
      <c r="H19724" s="1478"/>
    </row>
    <row r="19725" spans="1:8">
      <c r="A19725" s="1383"/>
      <c r="E19725" s="1478"/>
      <c r="H19725" s="1478"/>
    </row>
    <row r="19726" spans="1:8">
      <c r="A19726" s="1383"/>
      <c r="E19726" s="1478"/>
      <c r="H19726" s="1478"/>
    </row>
    <row r="19727" spans="1:8">
      <c r="A19727" s="1383"/>
      <c r="E19727" s="1478"/>
      <c r="H19727" s="1478"/>
    </row>
    <row r="19728" spans="1:8">
      <c r="A19728" s="1383"/>
      <c r="E19728" s="1478"/>
      <c r="H19728" s="1478"/>
    </row>
    <row r="19729" spans="1:8">
      <c r="A19729" s="1383"/>
      <c r="E19729" s="1478"/>
      <c r="H19729" s="1478"/>
    </row>
    <row r="19730" spans="1:8">
      <c r="A19730" s="1383"/>
      <c r="E19730" s="1478"/>
      <c r="H19730" s="1478"/>
    </row>
    <row r="19731" spans="1:8">
      <c r="A19731" s="1383"/>
      <c r="E19731" s="1478"/>
      <c r="H19731" s="1478"/>
    </row>
    <row r="19732" spans="1:8">
      <c r="A19732" s="1383"/>
      <c r="E19732" s="1478"/>
      <c r="H19732" s="1478"/>
    </row>
    <row r="19733" spans="1:8">
      <c r="A19733" s="1383"/>
      <c r="E19733" s="1478"/>
      <c r="H19733" s="1478"/>
    </row>
    <row r="19734" spans="1:8">
      <c r="A19734" s="1383"/>
      <c r="E19734" s="1478"/>
      <c r="H19734" s="1478"/>
    </row>
    <row r="19735" spans="1:8">
      <c r="A19735" s="1383"/>
      <c r="E19735" s="1478"/>
      <c r="H19735" s="1478"/>
    </row>
    <row r="19736" spans="1:8">
      <c r="A19736" s="1383"/>
      <c r="E19736" s="1478"/>
      <c r="H19736" s="1478"/>
    </row>
    <row r="19737" spans="1:8">
      <c r="A19737" s="1383"/>
      <c r="E19737" s="1478"/>
      <c r="H19737" s="1478"/>
    </row>
    <row r="19738" spans="1:8">
      <c r="A19738" s="1383"/>
      <c r="E19738" s="1478"/>
      <c r="H19738" s="1478"/>
    </row>
    <row r="19739" spans="1:8">
      <c r="A19739" s="1383"/>
      <c r="E19739" s="1478"/>
      <c r="H19739" s="1478"/>
    </row>
    <row r="19740" spans="1:8">
      <c r="A19740" s="1383"/>
      <c r="E19740" s="1478"/>
      <c r="H19740" s="1478"/>
    </row>
    <row r="19741" spans="1:8">
      <c r="A19741" s="1383"/>
      <c r="E19741" s="1478"/>
      <c r="H19741" s="1478"/>
    </row>
    <row r="19742" spans="1:8">
      <c r="A19742" s="1383"/>
      <c r="E19742" s="1478"/>
      <c r="H19742" s="1478"/>
    </row>
    <row r="19743" spans="1:8">
      <c r="A19743" s="1383"/>
      <c r="E19743" s="1478"/>
      <c r="H19743" s="1478"/>
    </row>
    <row r="19744" spans="1:8">
      <c r="A19744" s="1383"/>
      <c r="E19744" s="1478"/>
      <c r="H19744" s="1478"/>
    </row>
    <row r="19745" spans="1:8">
      <c r="A19745" s="1383"/>
      <c r="E19745" s="1478"/>
      <c r="H19745" s="1478"/>
    </row>
    <row r="19746" spans="1:8">
      <c r="A19746" s="1383"/>
      <c r="E19746" s="1478"/>
      <c r="H19746" s="1478"/>
    </row>
    <row r="19747" spans="1:8">
      <c r="A19747" s="1383"/>
      <c r="E19747" s="1478"/>
      <c r="H19747" s="1478"/>
    </row>
    <row r="19748" spans="1:8">
      <c r="A19748" s="1383"/>
      <c r="E19748" s="1478"/>
      <c r="H19748" s="1478"/>
    </row>
    <row r="19749" spans="1:8">
      <c r="A19749" s="1383"/>
      <c r="E19749" s="1478"/>
      <c r="H19749" s="1478"/>
    </row>
    <row r="19750" spans="1:8">
      <c r="A19750" s="1383"/>
      <c r="E19750" s="1478"/>
      <c r="H19750" s="1478"/>
    </row>
    <row r="19751" spans="1:8">
      <c r="A19751" s="1383"/>
      <c r="E19751" s="1478"/>
      <c r="H19751" s="1478"/>
    </row>
    <row r="19752" spans="1:8">
      <c r="A19752" s="1383"/>
      <c r="E19752" s="1478"/>
      <c r="H19752" s="1478"/>
    </row>
    <row r="19753" spans="1:8">
      <c r="A19753" s="1383"/>
      <c r="E19753" s="1478"/>
      <c r="H19753" s="1478"/>
    </row>
    <row r="19754" spans="1:8">
      <c r="A19754" s="1383"/>
      <c r="E19754" s="1478"/>
      <c r="H19754" s="1478"/>
    </row>
    <row r="19755" spans="1:8">
      <c r="A19755" s="1383"/>
      <c r="E19755" s="1478"/>
      <c r="H19755" s="1478"/>
    </row>
    <row r="19756" spans="1:8">
      <c r="A19756" s="1383"/>
      <c r="E19756" s="1478"/>
      <c r="H19756" s="1478"/>
    </row>
    <row r="19757" spans="1:8">
      <c r="A19757" s="1383"/>
      <c r="E19757" s="1478"/>
      <c r="H19757" s="1478"/>
    </row>
    <row r="19758" spans="1:8">
      <c r="A19758" s="1383"/>
      <c r="E19758" s="1478"/>
      <c r="H19758" s="1478"/>
    </row>
    <row r="19759" spans="1:8">
      <c r="A19759" s="1383"/>
      <c r="E19759" s="1478"/>
      <c r="H19759" s="1478"/>
    </row>
    <row r="19760" spans="1:8">
      <c r="A19760" s="1383"/>
      <c r="E19760" s="1478"/>
      <c r="H19760" s="1478"/>
    </row>
    <row r="19761" spans="1:8">
      <c r="A19761" s="1383"/>
      <c r="E19761" s="1478"/>
      <c r="H19761" s="1478"/>
    </row>
    <row r="19762" spans="1:8">
      <c r="A19762" s="1383"/>
      <c r="E19762" s="1478"/>
      <c r="H19762" s="1478"/>
    </row>
    <row r="19763" spans="1:8">
      <c r="A19763" s="1383"/>
      <c r="E19763" s="1478"/>
      <c r="H19763" s="1478"/>
    </row>
    <row r="19764" spans="1:8">
      <c r="A19764" s="1383"/>
      <c r="E19764" s="1478"/>
      <c r="H19764" s="1478"/>
    </row>
    <row r="19765" spans="1:8">
      <c r="A19765" s="1383"/>
      <c r="E19765" s="1478"/>
      <c r="H19765" s="1478"/>
    </row>
    <row r="19766" spans="1:8">
      <c r="A19766" s="1383"/>
      <c r="E19766" s="1478"/>
      <c r="H19766" s="1478"/>
    </row>
    <row r="19767" spans="1:8">
      <c r="A19767" s="1383"/>
      <c r="E19767" s="1478"/>
      <c r="H19767" s="1478"/>
    </row>
    <row r="19768" spans="1:8">
      <c r="A19768" s="1383"/>
      <c r="E19768" s="1478"/>
      <c r="H19768" s="1478"/>
    </row>
    <row r="19769" spans="1:8">
      <c r="A19769" s="1383"/>
      <c r="E19769" s="1478"/>
      <c r="H19769" s="1478"/>
    </row>
    <row r="19770" spans="1:8">
      <c r="A19770" s="1383"/>
      <c r="E19770" s="1478"/>
      <c r="H19770" s="1478"/>
    </row>
    <row r="19771" spans="1:8">
      <c r="A19771" s="1383"/>
      <c r="E19771" s="1478"/>
      <c r="H19771" s="1478"/>
    </row>
    <row r="19772" spans="1:8">
      <c r="A19772" s="1383"/>
      <c r="E19772" s="1478"/>
      <c r="H19772" s="1478"/>
    </row>
    <row r="19773" spans="1:8">
      <c r="A19773" s="1383"/>
      <c r="E19773" s="1478"/>
      <c r="H19773" s="1478"/>
    </row>
    <row r="19774" spans="1:8">
      <c r="A19774" s="1383"/>
      <c r="E19774" s="1478"/>
      <c r="H19774" s="1478"/>
    </row>
    <row r="19775" spans="1:8">
      <c r="A19775" s="1383"/>
      <c r="E19775" s="1478"/>
      <c r="H19775" s="1478"/>
    </row>
    <row r="19776" spans="1:8">
      <c r="A19776" s="1383"/>
      <c r="E19776" s="1478"/>
      <c r="H19776" s="1478"/>
    </row>
    <row r="19777" spans="1:8">
      <c r="A19777" s="1383"/>
      <c r="E19777" s="1478"/>
      <c r="H19777" s="1478"/>
    </row>
    <row r="19778" spans="1:8">
      <c r="A19778" s="1383"/>
      <c r="E19778" s="1478"/>
      <c r="H19778" s="1478"/>
    </row>
    <row r="19779" spans="1:8">
      <c r="A19779" s="1383"/>
      <c r="E19779" s="1478"/>
      <c r="H19779" s="1478"/>
    </row>
    <row r="19780" spans="1:8">
      <c r="A19780" s="1383"/>
      <c r="E19780" s="1478"/>
      <c r="H19780" s="1478"/>
    </row>
    <row r="19781" spans="1:8">
      <c r="A19781" s="1383"/>
      <c r="E19781" s="1478"/>
      <c r="H19781" s="1478"/>
    </row>
    <row r="19782" spans="1:8">
      <c r="A19782" s="1383"/>
      <c r="E19782" s="1478"/>
      <c r="H19782" s="1478"/>
    </row>
    <row r="19783" spans="1:8">
      <c r="A19783" s="1383"/>
      <c r="E19783" s="1478"/>
      <c r="H19783" s="1478"/>
    </row>
    <row r="19784" spans="1:8">
      <c r="A19784" s="1383"/>
      <c r="E19784" s="1478"/>
      <c r="H19784" s="1478"/>
    </row>
    <row r="19785" spans="1:8">
      <c r="A19785" s="1383"/>
      <c r="E19785" s="1478"/>
      <c r="H19785" s="1478"/>
    </row>
    <row r="19786" spans="1:8">
      <c r="A19786" s="1383"/>
      <c r="E19786" s="1478"/>
      <c r="H19786" s="1478"/>
    </row>
    <row r="19787" spans="1:8">
      <c r="A19787" s="1383"/>
      <c r="E19787" s="1478"/>
      <c r="H19787" s="1478"/>
    </row>
    <row r="19788" spans="1:8">
      <c r="A19788" s="1383"/>
      <c r="E19788" s="1478"/>
      <c r="H19788" s="1478"/>
    </row>
    <row r="19789" spans="1:8">
      <c r="A19789" s="1383"/>
      <c r="E19789" s="1478"/>
      <c r="H19789" s="1478"/>
    </row>
    <row r="19790" spans="1:8">
      <c r="A19790" s="1383"/>
      <c r="E19790" s="1478"/>
      <c r="H19790" s="1478"/>
    </row>
    <row r="19791" spans="1:8">
      <c r="A19791" s="1383"/>
      <c r="E19791" s="1478"/>
      <c r="H19791" s="1478"/>
    </row>
    <row r="19792" spans="1:8">
      <c r="A19792" s="1383"/>
      <c r="E19792" s="1478"/>
      <c r="H19792" s="1478"/>
    </row>
    <row r="19793" spans="1:8">
      <c r="A19793" s="1383"/>
      <c r="E19793" s="1478"/>
      <c r="H19793" s="1478"/>
    </row>
    <row r="19794" spans="1:8">
      <c r="A19794" s="1383"/>
      <c r="E19794" s="1478"/>
      <c r="H19794" s="1478"/>
    </row>
    <row r="19795" spans="1:8">
      <c r="A19795" s="1383"/>
      <c r="E19795" s="1478"/>
      <c r="H19795" s="1478"/>
    </row>
    <row r="19796" spans="1:8">
      <c r="A19796" s="1383"/>
      <c r="E19796" s="1478"/>
      <c r="H19796" s="1478"/>
    </row>
    <row r="19797" spans="1:8">
      <c r="A19797" s="1383"/>
      <c r="E19797" s="1478"/>
      <c r="H19797" s="1478"/>
    </row>
    <row r="19798" spans="1:8">
      <c r="A19798" s="1383"/>
      <c r="E19798" s="1478"/>
      <c r="H19798" s="1478"/>
    </row>
    <row r="19799" spans="1:8">
      <c r="A19799" s="1383"/>
      <c r="E19799" s="1478"/>
      <c r="H19799" s="1478"/>
    </row>
    <row r="19800" spans="1:8">
      <c r="A19800" s="1383"/>
      <c r="E19800" s="1478"/>
      <c r="H19800" s="1478"/>
    </row>
    <row r="19801" spans="1:8">
      <c r="A19801" s="1383"/>
      <c r="E19801" s="1478"/>
      <c r="H19801" s="1478"/>
    </row>
    <row r="19802" spans="1:8">
      <c r="A19802" s="1383"/>
      <c r="E19802" s="1478"/>
      <c r="H19802" s="1478"/>
    </row>
    <row r="19803" spans="1:8">
      <c r="A19803" s="1383"/>
      <c r="E19803" s="1478"/>
      <c r="H19803" s="1478"/>
    </row>
    <row r="19804" spans="1:8">
      <c r="A19804" s="1383"/>
      <c r="E19804" s="1478"/>
      <c r="H19804" s="1478"/>
    </row>
    <row r="19805" spans="1:8">
      <c r="A19805" s="1383"/>
      <c r="E19805" s="1478"/>
      <c r="H19805" s="1478"/>
    </row>
    <row r="19806" spans="1:8">
      <c r="A19806" s="1383"/>
      <c r="E19806" s="1478"/>
      <c r="H19806" s="1478"/>
    </row>
    <row r="19807" spans="1:8">
      <c r="A19807" s="1383"/>
      <c r="E19807" s="1478"/>
      <c r="H19807" s="1478"/>
    </row>
    <row r="19808" spans="1:8">
      <c r="A19808" s="1383"/>
      <c r="E19808" s="1478"/>
      <c r="H19808" s="1478"/>
    </row>
    <row r="19809" spans="1:8">
      <c r="A19809" s="1383"/>
      <c r="E19809" s="1478"/>
      <c r="H19809" s="1478"/>
    </row>
    <row r="19810" spans="1:8">
      <c r="A19810" s="1383"/>
      <c r="E19810" s="1478"/>
      <c r="H19810" s="1478"/>
    </row>
    <row r="19811" spans="1:8">
      <c r="A19811" s="1383"/>
      <c r="E19811" s="1478"/>
      <c r="H19811" s="1478"/>
    </row>
    <row r="19812" spans="1:8">
      <c r="A19812" s="1383"/>
      <c r="E19812" s="1478"/>
      <c r="H19812" s="1478"/>
    </row>
    <row r="19813" spans="1:8">
      <c r="A19813" s="1383"/>
      <c r="E19813" s="1478"/>
      <c r="H19813" s="1478"/>
    </row>
    <row r="19814" spans="1:8">
      <c r="A19814" s="1383"/>
      <c r="E19814" s="1478"/>
      <c r="H19814" s="1478"/>
    </row>
    <row r="19815" spans="1:8">
      <c r="A19815" s="1383"/>
      <c r="E19815" s="1478"/>
      <c r="H19815" s="1478"/>
    </row>
    <row r="19816" spans="1:8">
      <c r="A19816" s="1383"/>
      <c r="E19816" s="1478"/>
      <c r="H19816" s="1478"/>
    </row>
    <row r="19817" spans="1:8">
      <c r="A19817" s="1383"/>
      <c r="E19817" s="1478"/>
      <c r="H19817" s="1478"/>
    </row>
    <row r="19818" spans="1:8">
      <c r="A19818" s="1383"/>
      <c r="E19818" s="1478"/>
      <c r="H19818" s="1478"/>
    </row>
    <row r="19819" spans="1:8">
      <c r="A19819" s="1383"/>
      <c r="E19819" s="1478"/>
      <c r="H19819" s="1478"/>
    </row>
    <row r="19820" spans="1:8">
      <c r="A19820" s="1383"/>
      <c r="E19820" s="1478"/>
      <c r="H19820" s="1478"/>
    </row>
    <row r="19821" spans="1:8">
      <c r="A19821" s="1383"/>
      <c r="E19821" s="1478"/>
      <c r="H19821" s="1478"/>
    </row>
    <row r="19822" spans="1:8">
      <c r="A19822" s="1383"/>
      <c r="E19822" s="1478"/>
      <c r="H19822" s="1478"/>
    </row>
    <row r="19823" spans="1:8">
      <c r="A19823" s="1383"/>
      <c r="E19823" s="1478"/>
      <c r="H19823" s="1478"/>
    </row>
    <row r="19824" spans="1:8">
      <c r="A19824" s="1383"/>
      <c r="E19824" s="1478"/>
      <c r="H19824" s="1478"/>
    </row>
    <row r="19825" spans="1:8">
      <c r="A19825" s="1383"/>
      <c r="E19825" s="1478"/>
      <c r="H19825" s="1478"/>
    </row>
    <row r="19826" spans="1:8">
      <c r="A19826" s="1383"/>
      <c r="E19826" s="1478"/>
      <c r="H19826" s="1478"/>
    </row>
    <row r="19827" spans="1:8">
      <c r="A19827" s="1383"/>
      <c r="E19827" s="1478"/>
      <c r="H19827" s="1478"/>
    </row>
    <row r="19828" spans="1:8">
      <c r="A19828" s="1383"/>
      <c r="E19828" s="1478"/>
      <c r="H19828" s="1478"/>
    </row>
    <row r="19829" spans="1:8">
      <c r="A19829" s="1383"/>
      <c r="E19829" s="1478"/>
      <c r="H19829" s="1478"/>
    </row>
    <row r="19830" spans="1:8">
      <c r="A19830" s="1383"/>
      <c r="E19830" s="1478"/>
      <c r="H19830" s="1478"/>
    </row>
    <row r="19831" spans="1:8">
      <c r="A19831" s="1383"/>
      <c r="E19831" s="1478"/>
      <c r="H19831" s="1478"/>
    </row>
    <row r="19832" spans="1:8">
      <c r="A19832" s="1383"/>
      <c r="E19832" s="1478"/>
      <c r="H19832" s="1478"/>
    </row>
    <row r="19833" spans="1:8">
      <c r="A19833" s="1383"/>
      <c r="E19833" s="1478"/>
      <c r="H19833" s="1478"/>
    </row>
    <row r="19834" spans="1:8">
      <c r="A19834" s="1383"/>
      <c r="E19834" s="1478"/>
      <c r="H19834" s="1478"/>
    </row>
    <row r="19835" spans="1:8">
      <c r="A19835" s="1383"/>
      <c r="E19835" s="1478"/>
      <c r="H19835" s="1478"/>
    </row>
    <row r="19836" spans="1:8">
      <c r="A19836" s="1383"/>
      <c r="E19836" s="1478"/>
      <c r="H19836" s="1478"/>
    </row>
    <row r="19837" spans="1:8">
      <c r="A19837" s="1383"/>
      <c r="E19837" s="1478"/>
      <c r="H19837" s="1478"/>
    </row>
    <row r="19838" spans="1:8">
      <c r="A19838" s="1383"/>
      <c r="E19838" s="1478"/>
      <c r="H19838" s="1478"/>
    </row>
    <row r="19839" spans="1:8">
      <c r="A19839" s="1383"/>
      <c r="E19839" s="1478"/>
      <c r="H19839" s="1478"/>
    </row>
    <row r="19840" spans="1:8">
      <c r="A19840" s="1383"/>
      <c r="E19840" s="1478"/>
      <c r="H19840" s="1478"/>
    </row>
    <row r="19841" spans="1:8">
      <c r="A19841" s="1383"/>
      <c r="E19841" s="1478"/>
      <c r="H19841" s="1478"/>
    </row>
    <row r="19842" spans="1:8">
      <c r="A19842" s="1383"/>
      <c r="E19842" s="1478"/>
      <c r="H19842" s="1478"/>
    </row>
    <row r="19843" spans="1:8">
      <c r="A19843" s="1383"/>
      <c r="E19843" s="1478"/>
      <c r="H19843" s="1478"/>
    </row>
    <row r="19844" spans="1:8">
      <c r="A19844" s="1383"/>
      <c r="E19844" s="1478"/>
      <c r="H19844" s="1478"/>
    </row>
    <row r="19845" spans="1:8">
      <c r="A19845" s="1383"/>
      <c r="E19845" s="1478"/>
      <c r="H19845" s="1478"/>
    </row>
    <row r="19846" spans="1:8">
      <c r="A19846" s="1383"/>
      <c r="E19846" s="1478"/>
      <c r="H19846" s="1478"/>
    </row>
    <row r="19847" spans="1:8">
      <c r="A19847" s="1383"/>
      <c r="E19847" s="1478"/>
      <c r="H19847" s="1478"/>
    </row>
    <row r="19848" spans="1:8">
      <c r="A19848" s="1383"/>
      <c r="E19848" s="1478"/>
      <c r="H19848" s="1478"/>
    </row>
    <row r="19849" spans="1:8">
      <c r="A19849" s="1383"/>
      <c r="E19849" s="1478"/>
      <c r="H19849" s="1478"/>
    </row>
    <row r="19850" spans="1:8">
      <c r="A19850" s="1383"/>
      <c r="E19850" s="1478"/>
      <c r="H19850" s="1478"/>
    </row>
    <row r="19851" spans="1:8">
      <c r="A19851" s="1383"/>
      <c r="E19851" s="1478"/>
      <c r="H19851" s="1478"/>
    </row>
    <row r="19852" spans="1:8">
      <c r="A19852" s="1383"/>
      <c r="E19852" s="1478"/>
      <c r="H19852" s="1478"/>
    </row>
    <row r="19853" spans="1:8">
      <c r="A19853" s="1383"/>
      <c r="E19853" s="1478"/>
      <c r="H19853" s="1478"/>
    </row>
    <row r="19854" spans="1:8">
      <c r="A19854" s="1383"/>
      <c r="E19854" s="1478"/>
      <c r="H19854" s="1478"/>
    </row>
    <row r="19855" spans="1:8">
      <c r="A19855" s="1383"/>
      <c r="E19855" s="1478"/>
      <c r="H19855" s="1478"/>
    </row>
    <row r="19856" spans="1:8">
      <c r="A19856" s="1383"/>
      <c r="E19856" s="1478"/>
      <c r="H19856" s="1478"/>
    </row>
    <row r="19857" spans="1:8">
      <c r="A19857" s="1383"/>
      <c r="E19857" s="1478"/>
      <c r="H19857" s="1478"/>
    </row>
    <row r="19858" spans="1:8">
      <c r="A19858" s="1383"/>
      <c r="E19858" s="1478"/>
      <c r="H19858" s="1478"/>
    </row>
    <row r="19859" spans="1:8">
      <c r="A19859" s="1383"/>
      <c r="E19859" s="1478"/>
      <c r="H19859" s="1478"/>
    </row>
    <row r="19860" spans="1:8">
      <c r="A19860" s="1383"/>
      <c r="E19860" s="1478"/>
      <c r="H19860" s="1478"/>
    </row>
    <row r="19861" spans="1:8">
      <c r="A19861" s="1383"/>
      <c r="E19861" s="1478"/>
      <c r="H19861" s="1478"/>
    </row>
    <row r="19862" spans="1:8">
      <c r="A19862" s="1383"/>
      <c r="E19862" s="1478"/>
      <c r="H19862" s="1478"/>
    </row>
    <row r="19863" spans="1:8">
      <c r="A19863" s="1383"/>
      <c r="E19863" s="1478"/>
      <c r="H19863" s="1478"/>
    </row>
    <row r="19864" spans="1:8">
      <c r="A19864" s="1383"/>
      <c r="E19864" s="1478"/>
      <c r="H19864" s="1478"/>
    </row>
    <row r="19865" spans="1:8">
      <c r="A19865" s="1383"/>
      <c r="E19865" s="1478"/>
      <c r="H19865" s="1478"/>
    </row>
    <row r="19866" spans="1:8">
      <c r="A19866" s="1383"/>
      <c r="E19866" s="1478"/>
      <c r="H19866" s="1478"/>
    </row>
    <row r="19867" spans="1:8">
      <c r="A19867" s="1383"/>
      <c r="E19867" s="1478"/>
      <c r="H19867" s="1478"/>
    </row>
    <row r="19868" spans="1:8">
      <c r="A19868" s="1383"/>
      <c r="E19868" s="1478"/>
      <c r="H19868" s="1478"/>
    </row>
    <row r="19869" spans="1:8">
      <c r="A19869" s="1383"/>
      <c r="E19869" s="1478"/>
      <c r="H19869" s="1478"/>
    </row>
    <row r="19870" spans="1:8">
      <c r="A19870" s="1383"/>
      <c r="E19870" s="1478"/>
      <c r="H19870" s="1478"/>
    </row>
    <row r="19871" spans="1:8">
      <c r="A19871" s="1383"/>
      <c r="E19871" s="1478"/>
      <c r="H19871" s="1478"/>
    </row>
    <row r="19872" spans="1:8">
      <c r="A19872" s="1383"/>
      <c r="E19872" s="1478"/>
      <c r="H19872" s="1478"/>
    </row>
    <row r="19873" spans="1:8">
      <c r="A19873" s="1383"/>
      <c r="E19873" s="1478"/>
      <c r="H19873" s="1478"/>
    </row>
    <row r="19874" spans="1:8">
      <c r="A19874" s="1383"/>
      <c r="E19874" s="1478"/>
      <c r="H19874" s="1478"/>
    </row>
    <row r="19875" spans="1:8">
      <c r="A19875" s="1383"/>
      <c r="E19875" s="1478"/>
      <c r="H19875" s="1478"/>
    </row>
    <row r="19876" spans="1:8">
      <c r="A19876" s="1383"/>
      <c r="E19876" s="1478"/>
      <c r="H19876" s="1478"/>
    </row>
    <row r="19877" spans="1:8">
      <c r="A19877" s="1383"/>
      <c r="E19877" s="1478"/>
      <c r="H19877" s="1478"/>
    </row>
    <row r="19878" spans="1:8">
      <c r="A19878" s="1383"/>
      <c r="E19878" s="1478"/>
      <c r="H19878" s="1478"/>
    </row>
    <row r="19879" spans="1:8">
      <c r="A19879" s="1383"/>
      <c r="E19879" s="1478"/>
      <c r="H19879" s="1478"/>
    </row>
    <row r="19880" spans="1:8">
      <c r="A19880" s="1383"/>
      <c r="E19880" s="1478"/>
      <c r="H19880" s="1478"/>
    </row>
    <row r="19881" spans="1:8">
      <c r="A19881" s="1383"/>
      <c r="E19881" s="1478"/>
      <c r="H19881" s="1478"/>
    </row>
    <row r="19882" spans="1:8">
      <c r="A19882" s="1383"/>
      <c r="E19882" s="1478"/>
      <c r="H19882" s="1478"/>
    </row>
    <row r="19883" spans="1:8">
      <c r="A19883" s="1383"/>
      <c r="E19883" s="1478"/>
      <c r="H19883" s="1478"/>
    </row>
    <row r="19884" spans="1:8">
      <c r="A19884" s="1383"/>
      <c r="E19884" s="1478"/>
      <c r="H19884" s="1478"/>
    </row>
    <row r="19885" spans="1:8">
      <c r="A19885" s="1383"/>
      <c r="E19885" s="1478"/>
      <c r="H19885" s="1478"/>
    </row>
    <row r="19886" spans="1:8">
      <c r="A19886" s="1383"/>
      <c r="E19886" s="1478"/>
      <c r="H19886" s="1478"/>
    </row>
    <row r="19887" spans="1:8">
      <c r="A19887" s="1383"/>
      <c r="E19887" s="1478"/>
      <c r="H19887" s="1478"/>
    </row>
    <row r="19888" spans="1:8">
      <c r="A19888" s="1383"/>
      <c r="E19888" s="1478"/>
      <c r="H19888" s="1478"/>
    </row>
    <row r="19889" spans="1:8">
      <c r="A19889" s="1383"/>
      <c r="E19889" s="1478"/>
      <c r="H19889" s="1478"/>
    </row>
    <row r="19890" spans="1:8">
      <c r="A19890" s="1383"/>
      <c r="E19890" s="1478"/>
      <c r="H19890" s="1478"/>
    </row>
    <row r="19891" spans="1:8">
      <c r="A19891" s="1383"/>
      <c r="E19891" s="1478"/>
      <c r="H19891" s="1478"/>
    </row>
    <row r="19892" spans="1:8">
      <c r="A19892" s="1383"/>
      <c r="E19892" s="1478"/>
      <c r="H19892" s="1478"/>
    </row>
    <row r="19893" spans="1:8">
      <c r="A19893" s="1383"/>
      <c r="E19893" s="1478"/>
      <c r="H19893" s="1478"/>
    </row>
    <row r="19894" spans="1:8">
      <c r="A19894" s="1383"/>
      <c r="E19894" s="1478"/>
      <c r="H19894" s="1478"/>
    </row>
    <row r="19895" spans="1:8">
      <c r="A19895" s="1383"/>
      <c r="E19895" s="1478"/>
      <c r="H19895" s="1478"/>
    </row>
    <row r="19896" spans="1:8">
      <c r="A19896" s="1383"/>
      <c r="E19896" s="1478"/>
      <c r="H19896" s="1478"/>
    </row>
    <row r="19897" spans="1:8">
      <c r="A19897" s="1383"/>
      <c r="E19897" s="1478"/>
      <c r="H19897" s="1478"/>
    </row>
    <row r="19898" spans="1:8">
      <c r="A19898" s="1383"/>
      <c r="E19898" s="1478"/>
      <c r="H19898" s="1478"/>
    </row>
    <row r="19899" spans="1:8">
      <c r="A19899" s="1383"/>
      <c r="E19899" s="1478"/>
      <c r="H19899" s="1478"/>
    </row>
    <row r="19900" spans="1:8">
      <c r="A19900" s="1383"/>
      <c r="E19900" s="1478"/>
      <c r="H19900" s="1478"/>
    </row>
    <row r="19901" spans="1:8">
      <c r="A19901" s="1383"/>
      <c r="E19901" s="1478"/>
      <c r="H19901" s="1478"/>
    </row>
    <row r="19902" spans="1:8">
      <c r="A19902" s="1383"/>
      <c r="E19902" s="1478"/>
      <c r="H19902" s="1478"/>
    </row>
    <row r="19903" spans="1:8">
      <c r="A19903" s="1383"/>
      <c r="E19903" s="1478"/>
      <c r="H19903" s="1478"/>
    </row>
    <row r="19904" spans="1:8">
      <c r="A19904" s="1383"/>
      <c r="E19904" s="1478"/>
      <c r="H19904" s="1478"/>
    </row>
    <row r="19905" spans="1:8">
      <c r="A19905" s="1383"/>
      <c r="E19905" s="1478"/>
      <c r="H19905" s="1478"/>
    </row>
    <row r="19906" spans="1:8">
      <c r="A19906" s="1383"/>
      <c r="E19906" s="1478"/>
      <c r="H19906" s="1478"/>
    </row>
    <row r="19907" spans="1:8">
      <c r="A19907" s="1383"/>
      <c r="E19907" s="1478"/>
      <c r="H19907" s="1478"/>
    </row>
    <row r="19908" spans="1:8">
      <c r="A19908" s="1383"/>
      <c r="E19908" s="1478"/>
      <c r="H19908" s="1478"/>
    </row>
    <row r="19909" spans="1:8">
      <c r="A19909" s="1383"/>
      <c r="E19909" s="1478"/>
      <c r="H19909" s="1478"/>
    </row>
    <row r="19910" spans="1:8">
      <c r="A19910" s="1383"/>
      <c r="E19910" s="1478"/>
      <c r="H19910" s="1478"/>
    </row>
    <row r="19911" spans="1:8">
      <c r="A19911" s="1383"/>
      <c r="E19911" s="1478"/>
      <c r="H19911" s="1478"/>
    </row>
    <row r="19912" spans="1:8">
      <c r="A19912" s="1383"/>
      <c r="E19912" s="1478"/>
      <c r="H19912" s="1478"/>
    </row>
    <row r="19913" spans="1:8">
      <c r="A19913" s="1383"/>
      <c r="E19913" s="1478"/>
      <c r="H19913" s="1478"/>
    </row>
    <row r="19914" spans="1:8">
      <c r="A19914" s="1383"/>
      <c r="E19914" s="1478"/>
      <c r="H19914" s="1478"/>
    </row>
    <row r="19915" spans="1:8">
      <c r="A19915" s="1383"/>
      <c r="E19915" s="1478"/>
      <c r="H19915" s="1478"/>
    </row>
    <row r="19916" spans="1:8">
      <c r="A19916" s="1383"/>
      <c r="E19916" s="1478"/>
      <c r="H19916" s="1478"/>
    </row>
    <row r="19917" spans="1:8">
      <c r="A19917" s="1383"/>
      <c r="E19917" s="1478"/>
      <c r="H19917" s="1478"/>
    </row>
    <row r="19918" spans="1:8">
      <c r="A19918" s="1383"/>
      <c r="E19918" s="1478"/>
      <c r="H19918" s="1478"/>
    </row>
    <row r="19919" spans="1:8">
      <c r="A19919" s="1383"/>
      <c r="E19919" s="1478"/>
      <c r="H19919" s="1478"/>
    </row>
    <row r="19920" spans="1:8">
      <c r="A19920" s="1383"/>
      <c r="E19920" s="1478"/>
      <c r="H19920" s="1478"/>
    </row>
    <row r="19921" spans="1:8">
      <c r="A19921" s="1383"/>
      <c r="E19921" s="1478"/>
      <c r="H19921" s="1478"/>
    </row>
    <row r="19922" spans="1:8">
      <c r="A19922" s="1383"/>
      <c r="E19922" s="1478"/>
      <c r="H19922" s="1478"/>
    </row>
    <row r="19923" spans="1:8">
      <c r="A19923" s="1383"/>
      <c r="E19923" s="1478"/>
      <c r="H19923" s="1478"/>
    </row>
    <row r="19924" spans="1:8">
      <c r="A19924" s="1383"/>
      <c r="E19924" s="1478"/>
      <c r="H19924" s="1478"/>
    </row>
    <row r="19925" spans="1:8">
      <c r="A19925" s="1383"/>
      <c r="E19925" s="1478"/>
      <c r="H19925" s="1478"/>
    </row>
    <row r="19926" spans="1:8">
      <c r="A19926" s="1383"/>
      <c r="E19926" s="1478"/>
      <c r="H19926" s="1478"/>
    </row>
    <row r="19927" spans="1:8">
      <c r="A19927" s="1383"/>
      <c r="E19927" s="1478"/>
      <c r="H19927" s="1478"/>
    </row>
    <row r="19928" spans="1:8">
      <c r="A19928" s="1383"/>
      <c r="E19928" s="1478"/>
      <c r="H19928" s="1478"/>
    </row>
    <row r="19929" spans="1:8">
      <c r="A19929" s="1383"/>
      <c r="E19929" s="1478"/>
      <c r="H19929" s="1478"/>
    </row>
    <row r="19930" spans="1:8">
      <c r="A19930" s="1383"/>
      <c r="E19930" s="1478"/>
      <c r="H19930" s="1478"/>
    </row>
    <row r="19931" spans="1:8">
      <c r="A19931" s="1383"/>
      <c r="E19931" s="1478"/>
      <c r="H19931" s="1478"/>
    </row>
    <row r="19932" spans="1:8">
      <c r="A19932" s="1383"/>
      <c r="E19932" s="1478"/>
      <c r="H19932" s="1478"/>
    </row>
    <row r="19933" spans="1:8">
      <c r="A19933" s="1383"/>
      <c r="E19933" s="1478"/>
      <c r="H19933" s="1478"/>
    </row>
    <row r="19934" spans="1:8">
      <c r="A19934" s="1383"/>
      <c r="E19934" s="1478"/>
      <c r="H19934" s="1478"/>
    </row>
    <row r="19935" spans="1:8">
      <c r="A19935" s="1383"/>
      <c r="E19935" s="1478"/>
      <c r="H19935" s="1478"/>
    </row>
    <row r="19936" spans="1:8">
      <c r="A19936" s="1383"/>
      <c r="E19936" s="1478"/>
      <c r="H19936" s="1478"/>
    </row>
    <row r="19937" spans="1:8">
      <c r="A19937" s="1383"/>
      <c r="E19937" s="1478"/>
      <c r="H19937" s="1478"/>
    </row>
    <row r="19938" spans="1:8">
      <c r="A19938" s="1383"/>
      <c r="E19938" s="1478"/>
      <c r="H19938" s="1478"/>
    </row>
    <row r="19939" spans="1:8">
      <c r="A19939" s="1383"/>
      <c r="E19939" s="1478"/>
      <c r="H19939" s="1478"/>
    </row>
    <row r="19940" spans="1:8">
      <c r="A19940" s="1383"/>
      <c r="E19940" s="1478"/>
      <c r="H19940" s="1478"/>
    </row>
    <row r="19941" spans="1:8">
      <c r="A19941" s="1383"/>
      <c r="E19941" s="1478"/>
      <c r="H19941" s="1478"/>
    </row>
    <row r="19942" spans="1:8">
      <c r="A19942" s="1383"/>
      <c r="E19942" s="1478"/>
      <c r="H19942" s="1478"/>
    </row>
    <row r="19943" spans="1:8">
      <c r="A19943" s="1383"/>
      <c r="E19943" s="1478"/>
      <c r="H19943" s="1478"/>
    </row>
    <row r="19944" spans="1:8">
      <c r="A19944" s="1383"/>
      <c r="E19944" s="1478"/>
      <c r="H19944" s="1478"/>
    </row>
    <row r="19945" spans="1:8">
      <c r="A19945" s="1383"/>
      <c r="E19945" s="1478"/>
      <c r="H19945" s="1478"/>
    </row>
    <row r="19946" spans="1:8">
      <c r="A19946" s="1383"/>
      <c r="E19946" s="1478"/>
      <c r="H19946" s="1478"/>
    </row>
    <row r="19947" spans="1:8">
      <c r="A19947" s="1383"/>
      <c r="E19947" s="1478"/>
      <c r="H19947" s="1478"/>
    </row>
    <row r="19948" spans="1:8">
      <c r="A19948" s="1383"/>
      <c r="E19948" s="1478"/>
      <c r="H19948" s="1478"/>
    </row>
    <row r="19949" spans="1:8">
      <c r="A19949" s="1383"/>
      <c r="E19949" s="1478"/>
      <c r="H19949" s="1478"/>
    </row>
    <row r="19950" spans="1:8">
      <c r="A19950" s="1383"/>
      <c r="E19950" s="1478"/>
      <c r="H19950" s="1478"/>
    </row>
    <row r="19951" spans="1:8">
      <c r="A19951" s="1383"/>
      <c r="E19951" s="1478"/>
      <c r="H19951" s="1478"/>
    </row>
    <row r="19952" spans="1:8">
      <c r="A19952" s="1383"/>
      <c r="E19952" s="1478"/>
      <c r="H19952" s="1478"/>
    </row>
    <row r="19953" spans="1:8">
      <c r="A19953" s="1383"/>
      <c r="E19953" s="1478"/>
      <c r="H19953" s="1478"/>
    </row>
    <row r="19954" spans="1:8">
      <c r="A19954" s="1383"/>
      <c r="E19954" s="1478"/>
      <c r="H19954" s="1478"/>
    </row>
    <row r="19955" spans="1:8">
      <c r="A19955" s="1383"/>
      <c r="E19955" s="1478"/>
      <c r="H19955" s="1478"/>
    </row>
    <row r="19956" spans="1:8">
      <c r="A19956" s="1383"/>
      <c r="E19956" s="1478"/>
      <c r="H19956" s="1478"/>
    </row>
    <row r="19957" spans="1:8">
      <c r="A19957" s="1383"/>
      <c r="E19957" s="1478"/>
      <c r="H19957" s="1478"/>
    </row>
    <row r="19958" spans="1:8">
      <c r="A19958" s="1383"/>
      <c r="E19958" s="1478"/>
      <c r="H19958" s="1478"/>
    </row>
    <row r="19959" spans="1:8">
      <c r="A19959" s="1383"/>
      <c r="E19959" s="1478"/>
      <c r="H19959" s="1478"/>
    </row>
    <row r="19960" spans="1:8">
      <c r="A19960" s="1383"/>
      <c r="E19960" s="1478"/>
      <c r="H19960" s="1478"/>
    </row>
    <row r="19961" spans="1:8">
      <c r="A19961" s="1383"/>
      <c r="E19961" s="1478"/>
      <c r="H19961" s="1478"/>
    </row>
    <row r="19962" spans="1:8">
      <c r="A19962" s="1383"/>
      <c r="E19962" s="1478"/>
      <c r="H19962" s="1478"/>
    </row>
    <row r="19963" spans="1:8">
      <c r="A19963" s="1383"/>
      <c r="E19963" s="1478"/>
      <c r="H19963" s="1478"/>
    </row>
    <row r="19964" spans="1:8">
      <c r="A19964" s="1383"/>
      <c r="E19964" s="1478"/>
      <c r="H19964" s="1478"/>
    </row>
    <row r="19965" spans="1:8">
      <c r="A19965" s="1383"/>
      <c r="E19965" s="1478"/>
      <c r="H19965" s="1478"/>
    </row>
    <row r="19966" spans="1:8">
      <c r="A19966" s="1383"/>
      <c r="E19966" s="1478"/>
      <c r="H19966" s="1478"/>
    </row>
    <row r="19967" spans="1:8">
      <c r="A19967" s="1383"/>
      <c r="E19967" s="1478"/>
      <c r="H19967" s="1478"/>
    </row>
    <row r="19968" spans="1:8">
      <c r="A19968" s="1383"/>
      <c r="E19968" s="1478"/>
      <c r="H19968" s="1478"/>
    </row>
    <row r="19969" spans="1:8">
      <c r="A19969" s="1383"/>
      <c r="E19969" s="1478"/>
      <c r="H19969" s="1478"/>
    </row>
    <row r="19970" spans="1:8">
      <c r="A19970" s="1383"/>
      <c r="E19970" s="1478"/>
      <c r="H19970" s="1478"/>
    </row>
    <row r="19971" spans="1:8">
      <c r="A19971" s="1383"/>
      <c r="E19971" s="1478"/>
      <c r="H19971" s="1478"/>
    </row>
    <row r="19972" spans="1:8">
      <c r="A19972" s="1383"/>
      <c r="E19972" s="1478"/>
      <c r="H19972" s="1478"/>
    </row>
    <row r="19973" spans="1:8">
      <c r="A19973" s="1383"/>
      <c r="E19973" s="1478"/>
      <c r="H19973" s="1478"/>
    </row>
    <row r="19974" spans="1:8">
      <c r="A19974" s="1383"/>
      <c r="E19974" s="1478"/>
      <c r="H19974" s="1478"/>
    </row>
    <row r="19975" spans="1:8">
      <c r="A19975" s="1383"/>
      <c r="E19975" s="1478"/>
      <c r="H19975" s="1478"/>
    </row>
    <row r="19976" spans="1:8">
      <c r="A19976" s="1383"/>
      <c r="E19976" s="1478"/>
      <c r="H19976" s="1478"/>
    </row>
    <row r="19977" spans="1:8">
      <c r="A19977" s="1383"/>
      <c r="E19977" s="1478"/>
      <c r="H19977" s="1478"/>
    </row>
    <row r="19978" spans="1:8">
      <c r="A19978" s="1383"/>
      <c r="E19978" s="1478"/>
      <c r="H19978" s="1478"/>
    </row>
    <row r="19979" spans="1:8">
      <c r="A19979" s="1383"/>
      <c r="E19979" s="1478"/>
      <c r="H19979" s="1478"/>
    </row>
    <row r="19980" spans="1:8">
      <c r="A19980" s="1383"/>
      <c r="E19980" s="1478"/>
      <c r="H19980" s="1478"/>
    </row>
    <row r="19981" spans="1:8">
      <c r="A19981" s="1383"/>
      <c r="E19981" s="1478"/>
      <c r="H19981" s="1478"/>
    </row>
    <row r="19982" spans="1:8">
      <c r="A19982" s="1383"/>
      <c r="E19982" s="1478"/>
      <c r="H19982" s="1478"/>
    </row>
    <row r="19983" spans="1:8">
      <c r="A19983" s="1383"/>
      <c r="E19983" s="1478"/>
      <c r="H19983" s="1478"/>
    </row>
    <row r="19984" spans="1:8">
      <c r="A19984" s="1383"/>
      <c r="E19984" s="1478"/>
      <c r="H19984" s="1478"/>
    </row>
    <row r="19985" spans="1:8">
      <c r="A19985" s="1383"/>
      <c r="E19985" s="1478"/>
      <c r="H19985" s="1478"/>
    </row>
    <row r="19986" spans="1:8">
      <c r="A19986" s="1383"/>
      <c r="E19986" s="1478"/>
      <c r="H19986" s="1478"/>
    </row>
    <row r="19987" spans="1:8">
      <c r="A19987" s="1383"/>
      <c r="E19987" s="1478"/>
      <c r="H19987" s="1478"/>
    </row>
    <row r="19988" spans="1:8">
      <c r="A19988" s="1383"/>
      <c r="E19988" s="1478"/>
      <c r="H19988" s="1478"/>
    </row>
    <row r="19989" spans="1:8">
      <c r="A19989" s="1383"/>
      <c r="E19989" s="1478"/>
      <c r="H19989" s="1478"/>
    </row>
    <row r="19990" spans="1:8">
      <c r="A19990" s="1383"/>
      <c r="E19990" s="1478"/>
      <c r="H19990" s="1478"/>
    </row>
    <row r="19991" spans="1:8">
      <c r="A19991" s="1383"/>
      <c r="E19991" s="1478"/>
      <c r="H19991" s="1478"/>
    </row>
    <row r="19992" spans="1:8">
      <c r="A19992" s="1383"/>
      <c r="E19992" s="1478"/>
      <c r="H19992" s="1478"/>
    </row>
    <row r="19993" spans="1:8">
      <c r="A19993" s="1383"/>
      <c r="E19993" s="1478"/>
      <c r="H19993" s="1478"/>
    </row>
    <row r="19994" spans="1:8">
      <c r="A19994" s="1383"/>
      <c r="E19994" s="1478"/>
      <c r="H19994" s="1478"/>
    </row>
    <row r="19995" spans="1:8">
      <c r="A19995" s="1383"/>
      <c r="E19995" s="1478"/>
      <c r="H19995" s="1478"/>
    </row>
    <row r="19996" spans="1:8">
      <c r="A19996" s="1383"/>
      <c r="E19996" s="1478"/>
      <c r="H19996" s="1478"/>
    </row>
    <row r="19997" spans="1:8">
      <c r="A19997" s="1383"/>
      <c r="E19997" s="1478"/>
      <c r="H19997" s="1478"/>
    </row>
    <row r="19998" spans="1:8">
      <c r="A19998" s="1383"/>
      <c r="E19998" s="1478"/>
      <c r="H19998" s="1478"/>
    </row>
    <row r="19999" spans="1:8">
      <c r="A19999" s="1383"/>
      <c r="E19999" s="1478"/>
      <c r="H19999" s="1478"/>
    </row>
    <row r="20000" spans="1:8">
      <c r="A20000" s="1383"/>
      <c r="E20000" s="1478"/>
      <c r="H20000" s="1478"/>
    </row>
    <row r="20001" spans="1:8">
      <c r="A20001" s="1383"/>
      <c r="E20001" s="1478"/>
      <c r="H20001" s="1478"/>
    </row>
    <row r="20002" spans="1:8">
      <c r="A20002" s="1383"/>
      <c r="E20002" s="1478"/>
      <c r="H20002" s="1478"/>
    </row>
    <row r="20003" spans="1:8">
      <c r="A20003" s="1383"/>
      <c r="E20003" s="1478"/>
      <c r="H20003" s="1478"/>
    </row>
    <row r="20004" spans="1:8">
      <c r="A20004" s="1383"/>
      <c r="E20004" s="1478"/>
      <c r="H20004" s="1478"/>
    </row>
    <row r="20005" spans="1:8">
      <c r="A20005" s="1383"/>
      <c r="E20005" s="1478"/>
      <c r="H20005" s="1478"/>
    </row>
    <row r="20006" spans="1:8">
      <c r="A20006" s="1383"/>
      <c r="E20006" s="1478"/>
      <c r="H20006" s="1478"/>
    </row>
    <row r="20007" spans="1:8">
      <c r="A20007" s="1383"/>
      <c r="E20007" s="1478"/>
      <c r="H20007" s="1478"/>
    </row>
    <row r="20008" spans="1:8">
      <c r="A20008" s="1383"/>
      <c r="E20008" s="1478"/>
      <c r="H20008" s="1478"/>
    </row>
    <row r="20009" spans="1:8">
      <c r="A20009" s="1383"/>
      <c r="E20009" s="1478"/>
      <c r="H20009" s="1478"/>
    </row>
    <row r="20010" spans="1:8">
      <c r="A20010" s="1383"/>
      <c r="E20010" s="1478"/>
      <c r="H20010" s="1478"/>
    </row>
    <row r="20011" spans="1:8">
      <c r="A20011" s="1383"/>
      <c r="E20011" s="1478"/>
      <c r="H20011" s="1478"/>
    </row>
    <row r="20012" spans="1:8">
      <c r="A20012" s="1383"/>
      <c r="E20012" s="1478"/>
      <c r="H20012" s="1478"/>
    </row>
    <row r="20013" spans="1:8">
      <c r="A20013" s="1383"/>
      <c r="E20013" s="1478"/>
      <c r="H20013" s="1478"/>
    </row>
    <row r="20014" spans="1:8">
      <c r="A20014" s="1383"/>
      <c r="E20014" s="1478"/>
      <c r="H20014" s="1478"/>
    </row>
    <row r="20015" spans="1:8">
      <c r="A20015" s="1383"/>
      <c r="E20015" s="1478"/>
      <c r="H20015" s="1478"/>
    </row>
    <row r="20016" spans="1:8">
      <c r="A20016" s="1383"/>
      <c r="E20016" s="1478"/>
      <c r="H20016" s="1478"/>
    </row>
    <row r="20017" spans="1:8">
      <c r="A20017" s="1383"/>
      <c r="E20017" s="1478"/>
      <c r="H20017" s="1478"/>
    </row>
    <row r="20018" spans="1:8">
      <c r="A20018" s="1383"/>
      <c r="E20018" s="1478"/>
      <c r="H20018" s="1478"/>
    </row>
    <row r="20019" spans="1:8">
      <c r="A20019" s="1383"/>
      <c r="E20019" s="1478"/>
      <c r="H20019" s="1478"/>
    </row>
    <row r="20020" spans="1:8">
      <c r="A20020" s="1383"/>
      <c r="E20020" s="1478"/>
      <c r="H20020" s="1478"/>
    </row>
    <row r="20021" spans="1:8">
      <c r="A20021" s="1383"/>
      <c r="E20021" s="1478"/>
      <c r="H20021" s="1478"/>
    </row>
    <row r="20022" spans="1:8">
      <c r="A20022" s="1383"/>
      <c r="E20022" s="1478"/>
      <c r="H20022" s="1478"/>
    </row>
    <row r="20023" spans="1:8">
      <c r="A20023" s="1383"/>
      <c r="E20023" s="1478"/>
      <c r="H20023" s="1478"/>
    </row>
    <row r="20024" spans="1:8">
      <c r="A20024" s="1383"/>
      <c r="E20024" s="1478"/>
      <c r="H20024" s="1478"/>
    </row>
    <row r="20025" spans="1:8">
      <c r="A20025" s="1383"/>
      <c r="E20025" s="1478"/>
      <c r="H20025" s="1478"/>
    </row>
    <row r="20026" spans="1:8">
      <c r="A20026" s="1383"/>
      <c r="E20026" s="1478"/>
      <c r="H20026" s="1478"/>
    </row>
    <row r="20027" spans="1:8">
      <c r="A20027" s="1383"/>
      <c r="E20027" s="1478"/>
      <c r="H20027" s="1478"/>
    </row>
    <row r="20028" spans="1:8">
      <c r="A20028" s="1383"/>
      <c r="E20028" s="1478"/>
      <c r="H20028" s="1478"/>
    </row>
    <row r="20029" spans="1:8">
      <c r="A20029" s="1383"/>
      <c r="E20029" s="1478"/>
      <c r="H20029" s="1478"/>
    </row>
    <row r="20030" spans="1:8">
      <c r="A20030" s="1383"/>
      <c r="E20030" s="1478"/>
      <c r="H20030" s="1478"/>
    </row>
    <row r="20031" spans="1:8">
      <c r="A20031" s="1383"/>
      <c r="E20031" s="1478"/>
      <c r="H20031" s="1478"/>
    </row>
    <row r="20032" spans="1:8">
      <c r="A20032" s="1383"/>
      <c r="E20032" s="1478"/>
      <c r="H20032" s="1478"/>
    </row>
    <row r="20033" spans="1:8">
      <c r="A20033" s="1383"/>
      <c r="E20033" s="1478"/>
      <c r="H20033" s="1478"/>
    </row>
    <row r="20034" spans="1:8">
      <c r="A20034" s="1383"/>
      <c r="E20034" s="1478"/>
      <c r="H20034" s="1478"/>
    </row>
    <row r="20035" spans="1:8">
      <c r="A20035" s="1383"/>
      <c r="E20035" s="1478"/>
      <c r="H20035" s="1478"/>
    </row>
    <row r="20036" spans="1:8">
      <c r="A20036" s="1383"/>
      <c r="E20036" s="1478"/>
      <c r="H20036" s="1478"/>
    </row>
    <row r="20037" spans="1:8">
      <c r="A20037" s="1383"/>
      <c r="E20037" s="1478"/>
      <c r="H20037" s="1478"/>
    </row>
    <row r="20038" spans="1:8">
      <c r="A20038" s="1383"/>
      <c r="E20038" s="1478"/>
      <c r="H20038" s="1478"/>
    </row>
    <row r="20039" spans="1:8">
      <c r="A20039" s="1383"/>
      <c r="E20039" s="1478"/>
      <c r="H20039" s="1478"/>
    </row>
    <row r="20040" spans="1:8">
      <c r="A20040" s="1383"/>
      <c r="E20040" s="1478"/>
      <c r="H20040" s="1478"/>
    </row>
    <row r="20041" spans="1:8">
      <c r="A20041" s="1383"/>
      <c r="E20041" s="1478"/>
      <c r="H20041" s="1478"/>
    </row>
    <row r="20042" spans="1:8">
      <c r="A20042" s="1383"/>
      <c r="E20042" s="1478"/>
      <c r="H20042" s="1478"/>
    </row>
    <row r="20043" spans="1:8">
      <c r="A20043" s="1383"/>
      <c r="E20043" s="1478"/>
      <c r="H20043" s="1478"/>
    </row>
    <row r="20044" spans="1:8">
      <c r="A20044" s="1383"/>
      <c r="E20044" s="1478"/>
      <c r="H20044" s="1478"/>
    </row>
    <row r="20045" spans="1:8">
      <c r="A20045" s="1383"/>
      <c r="E20045" s="1478"/>
      <c r="H20045" s="1478"/>
    </row>
    <row r="20046" spans="1:8">
      <c r="A20046" s="1383"/>
      <c r="E20046" s="1478"/>
      <c r="H20046" s="1478"/>
    </row>
    <row r="20047" spans="1:8">
      <c r="A20047" s="1383"/>
      <c r="E20047" s="1478"/>
      <c r="H20047" s="1478"/>
    </row>
    <row r="20048" spans="1:8">
      <c r="A20048" s="1383"/>
      <c r="E20048" s="1478"/>
      <c r="H20048" s="1478"/>
    </row>
    <row r="20049" spans="1:8">
      <c r="A20049" s="1383"/>
      <c r="E20049" s="1478"/>
      <c r="H20049" s="1478"/>
    </row>
    <row r="20050" spans="1:8">
      <c r="A20050" s="1383"/>
      <c r="E20050" s="1478"/>
      <c r="H20050" s="1478"/>
    </row>
    <row r="20051" spans="1:8">
      <c r="A20051" s="1383"/>
      <c r="E20051" s="1478"/>
      <c r="H20051" s="1478"/>
    </row>
    <row r="20052" spans="1:8">
      <c r="A20052" s="1383"/>
      <c r="E20052" s="1478"/>
      <c r="H20052" s="1478"/>
    </row>
    <row r="20053" spans="1:8">
      <c r="A20053" s="1383"/>
      <c r="E20053" s="1478"/>
      <c r="H20053" s="1478"/>
    </row>
    <row r="20054" spans="1:8">
      <c r="A20054" s="1383"/>
      <c r="E20054" s="1478"/>
      <c r="H20054" s="1478"/>
    </row>
    <row r="20055" spans="1:8">
      <c r="A20055" s="1383"/>
      <c r="E20055" s="1478"/>
      <c r="H20055" s="1478"/>
    </row>
    <row r="20056" spans="1:8">
      <c r="A20056" s="1383"/>
      <c r="E20056" s="1478"/>
      <c r="H20056" s="1478"/>
    </row>
    <row r="20057" spans="1:8">
      <c r="A20057" s="1383"/>
      <c r="E20057" s="1478"/>
      <c r="H20057" s="1478"/>
    </row>
    <row r="20058" spans="1:8">
      <c r="A20058" s="1383"/>
      <c r="E20058" s="1478"/>
      <c r="H20058" s="1478"/>
    </row>
    <row r="20059" spans="1:8">
      <c r="A20059" s="1383"/>
      <c r="E20059" s="1478"/>
      <c r="H20059" s="1478"/>
    </row>
    <row r="20060" spans="1:8">
      <c r="A20060" s="1383"/>
      <c r="E20060" s="1478"/>
      <c r="H20060" s="1478"/>
    </row>
    <row r="20061" spans="1:8">
      <c r="A20061" s="1383"/>
      <c r="E20061" s="1478"/>
      <c r="H20061" s="1478"/>
    </row>
    <row r="20062" spans="1:8">
      <c r="A20062" s="1383"/>
      <c r="E20062" s="1478"/>
      <c r="H20062" s="1478"/>
    </row>
    <row r="20063" spans="1:8">
      <c r="A20063" s="1383"/>
      <c r="E20063" s="1478"/>
      <c r="H20063" s="1478"/>
    </row>
    <row r="20064" spans="1:8">
      <c r="A20064" s="1383"/>
      <c r="E20064" s="1478"/>
      <c r="H20064" s="1478"/>
    </row>
    <row r="20065" spans="1:8">
      <c r="A20065" s="1383"/>
      <c r="E20065" s="1478"/>
      <c r="H20065" s="1478"/>
    </row>
    <row r="20066" spans="1:8">
      <c r="A20066" s="1383"/>
      <c r="E20066" s="1478"/>
      <c r="H20066" s="1478"/>
    </row>
    <row r="20067" spans="1:8">
      <c r="A20067" s="1383"/>
      <c r="E20067" s="1478"/>
      <c r="H20067" s="1478"/>
    </row>
    <row r="20068" spans="1:8">
      <c r="A20068" s="1383"/>
      <c r="E20068" s="1478"/>
      <c r="H20068" s="1478"/>
    </row>
    <row r="20069" spans="1:8">
      <c r="A20069" s="1383"/>
      <c r="E20069" s="1478"/>
      <c r="H20069" s="1478"/>
    </row>
    <row r="20070" spans="1:8">
      <c r="A20070" s="1383"/>
      <c r="E20070" s="1478"/>
      <c r="H20070" s="1478"/>
    </row>
    <row r="20071" spans="1:8">
      <c r="A20071" s="1383"/>
      <c r="E20071" s="1478"/>
      <c r="H20071" s="1478"/>
    </row>
    <row r="20072" spans="1:8">
      <c r="A20072" s="1383"/>
      <c r="E20072" s="1478"/>
      <c r="H20072" s="1478"/>
    </row>
    <row r="20073" spans="1:8">
      <c r="A20073" s="1383"/>
      <c r="E20073" s="1478"/>
      <c r="H20073" s="1478"/>
    </row>
    <row r="20074" spans="1:8">
      <c r="A20074" s="1383"/>
      <c r="E20074" s="1478"/>
      <c r="H20074" s="1478"/>
    </row>
    <row r="20075" spans="1:8">
      <c r="A20075" s="1383"/>
      <c r="E20075" s="1478"/>
      <c r="H20075" s="1478"/>
    </row>
    <row r="20076" spans="1:8">
      <c r="A20076" s="1383"/>
      <c r="E20076" s="1478"/>
      <c r="H20076" s="1478"/>
    </row>
    <row r="20077" spans="1:8">
      <c r="A20077" s="1383"/>
      <c r="E20077" s="1478"/>
      <c r="H20077" s="1478"/>
    </row>
    <row r="20078" spans="1:8">
      <c r="A20078" s="1383"/>
      <c r="E20078" s="1478"/>
      <c r="H20078" s="1478"/>
    </row>
    <row r="20079" spans="1:8">
      <c r="A20079" s="1383"/>
      <c r="E20079" s="1478"/>
      <c r="H20079" s="1478"/>
    </row>
    <row r="20080" spans="1:8">
      <c r="A20080" s="1383"/>
      <c r="E20080" s="1478"/>
      <c r="H20080" s="1478"/>
    </row>
    <row r="20081" spans="1:8">
      <c r="A20081" s="1383"/>
      <c r="E20081" s="1478"/>
      <c r="H20081" s="1478"/>
    </row>
    <row r="20082" spans="1:8">
      <c r="A20082" s="1383"/>
      <c r="E20082" s="1478"/>
      <c r="H20082" s="1478"/>
    </row>
    <row r="20083" spans="1:8">
      <c r="A20083" s="1383"/>
      <c r="E20083" s="1478"/>
      <c r="H20083" s="1478"/>
    </row>
    <row r="20084" spans="1:8">
      <c r="A20084" s="1383"/>
      <c r="E20084" s="1478"/>
      <c r="H20084" s="1478"/>
    </row>
    <row r="20085" spans="1:8">
      <c r="A20085" s="1383"/>
      <c r="E20085" s="1478"/>
      <c r="H20085" s="1478"/>
    </row>
    <row r="20086" spans="1:8">
      <c r="A20086" s="1383"/>
      <c r="E20086" s="1478"/>
      <c r="H20086" s="1478"/>
    </row>
    <row r="20087" spans="1:8">
      <c r="A20087" s="1383"/>
      <c r="E20087" s="1478"/>
      <c r="H20087" s="1478"/>
    </row>
    <row r="20088" spans="1:8">
      <c r="A20088" s="1383"/>
      <c r="E20088" s="1478"/>
      <c r="H20088" s="1478"/>
    </row>
    <row r="20089" spans="1:8">
      <c r="A20089" s="1383"/>
      <c r="E20089" s="1478"/>
      <c r="H20089" s="1478"/>
    </row>
    <row r="20090" spans="1:8">
      <c r="A20090" s="1383"/>
      <c r="E20090" s="1478"/>
      <c r="H20090" s="1478"/>
    </row>
    <row r="20091" spans="1:8">
      <c r="A20091" s="1383"/>
      <c r="E20091" s="1478"/>
      <c r="H20091" s="1478"/>
    </row>
    <row r="20092" spans="1:8">
      <c r="A20092" s="1383"/>
      <c r="E20092" s="1478"/>
      <c r="H20092" s="1478"/>
    </row>
    <row r="20093" spans="1:8">
      <c r="A20093" s="1383"/>
      <c r="E20093" s="1478"/>
      <c r="H20093" s="1478"/>
    </row>
    <row r="20094" spans="1:8">
      <c r="A20094" s="1383"/>
      <c r="E20094" s="1478"/>
      <c r="H20094" s="1478"/>
    </row>
    <row r="20095" spans="1:8">
      <c r="A20095" s="1383"/>
      <c r="E20095" s="1478"/>
      <c r="H20095" s="1478"/>
    </row>
    <row r="20096" spans="1:8">
      <c r="A20096" s="1383"/>
      <c r="E20096" s="1478"/>
      <c r="H20096" s="1478"/>
    </row>
    <row r="20097" spans="1:8">
      <c r="A20097" s="1383"/>
      <c r="E20097" s="1478"/>
      <c r="H20097" s="1478"/>
    </row>
    <row r="20098" spans="1:8">
      <c r="A20098" s="1383"/>
      <c r="E20098" s="1478"/>
      <c r="H20098" s="1478"/>
    </row>
    <row r="20099" spans="1:8">
      <c r="A20099" s="1383"/>
      <c r="E20099" s="1478"/>
      <c r="H20099" s="1478"/>
    </row>
    <row r="20100" spans="1:8">
      <c r="A20100" s="1383"/>
      <c r="E20100" s="1478"/>
      <c r="H20100" s="1478"/>
    </row>
    <row r="20101" spans="1:8">
      <c r="A20101" s="1383"/>
      <c r="E20101" s="1478"/>
      <c r="H20101" s="1478"/>
    </row>
    <row r="20102" spans="1:8">
      <c r="A20102" s="1383"/>
      <c r="E20102" s="1478"/>
      <c r="H20102" s="1478"/>
    </row>
    <row r="20103" spans="1:8">
      <c r="A20103" s="1383"/>
      <c r="E20103" s="1478"/>
      <c r="H20103" s="1478"/>
    </row>
    <row r="20104" spans="1:8">
      <c r="A20104" s="1383"/>
      <c r="E20104" s="1478"/>
      <c r="H20104" s="1478"/>
    </row>
    <row r="20105" spans="1:8">
      <c r="A20105" s="1383"/>
      <c r="E20105" s="1478"/>
      <c r="H20105" s="1478"/>
    </row>
    <row r="20106" spans="1:8">
      <c r="A20106" s="1383"/>
      <c r="E20106" s="1478"/>
      <c r="H20106" s="1478"/>
    </row>
    <row r="20107" spans="1:8">
      <c r="A20107" s="1383"/>
      <c r="E20107" s="1478"/>
      <c r="H20107" s="1478"/>
    </row>
    <row r="20108" spans="1:8">
      <c r="A20108" s="1383"/>
      <c r="E20108" s="1478"/>
      <c r="H20108" s="1478"/>
    </row>
    <row r="20109" spans="1:8">
      <c r="A20109" s="1383"/>
      <c r="E20109" s="1478"/>
      <c r="H20109" s="1478"/>
    </row>
    <row r="20110" spans="1:8">
      <c r="A20110" s="1383"/>
      <c r="E20110" s="1478"/>
      <c r="H20110" s="1478"/>
    </row>
    <row r="20111" spans="1:8">
      <c r="A20111" s="1383"/>
      <c r="E20111" s="1478"/>
      <c r="H20111" s="1478"/>
    </row>
    <row r="20112" spans="1:8">
      <c r="A20112" s="1383"/>
      <c r="E20112" s="1478"/>
      <c r="H20112" s="1478"/>
    </row>
    <row r="20113" spans="1:8">
      <c r="A20113" s="1383"/>
      <c r="E20113" s="1478"/>
      <c r="H20113" s="1478"/>
    </row>
    <row r="20114" spans="1:8">
      <c r="A20114" s="1383"/>
      <c r="E20114" s="1478"/>
      <c r="H20114" s="1478"/>
    </row>
    <row r="20115" spans="1:8">
      <c r="A20115" s="1383"/>
      <c r="E20115" s="1478"/>
      <c r="H20115" s="1478"/>
    </row>
    <row r="20116" spans="1:8">
      <c r="A20116" s="1383"/>
      <c r="E20116" s="1478"/>
      <c r="H20116" s="1478"/>
    </row>
    <row r="20117" spans="1:8">
      <c r="A20117" s="1383"/>
      <c r="E20117" s="1478"/>
      <c r="H20117" s="1478"/>
    </row>
    <row r="20118" spans="1:8">
      <c r="A20118" s="1383"/>
      <c r="E20118" s="1478"/>
      <c r="H20118" s="1478"/>
    </row>
    <row r="20119" spans="1:8">
      <c r="A20119" s="1383"/>
      <c r="E20119" s="1478"/>
      <c r="H20119" s="1478"/>
    </row>
    <row r="20120" spans="1:8">
      <c r="A20120" s="1383"/>
      <c r="E20120" s="1478"/>
      <c r="H20120" s="1478"/>
    </row>
    <row r="20121" spans="1:8">
      <c r="A20121" s="1383"/>
      <c r="E20121" s="1478"/>
      <c r="H20121" s="1478"/>
    </row>
    <row r="20122" spans="1:8">
      <c r="A20122" s="1383"/>
      <c r="E20122" s="1478"/>
      <c r="H20122" s="1478"/>
    </row>
    <row r="20123" spans="1:8">
      <c r="A20123" s="1383"/>
      <c r="E20123" s="1478"/>
      <c r="H20123" s="1478"/>
    </row>
    <row r="20124" spans="1:8">
      <c r="A20124" s="1383"/>
      <c r="E20124" s="1478"/>
      <c r="H20124" s="1478"/>
    </row>
    <row r="20125" spans="1:8">
      <c r="A20125" s="1383"/>
      <c r="E20125" s="1478"/>
      <c r="H20125" s="1478"/>
    </row>
    <row r="20126" spans="1:8">
      <c r="A20126" s="1383"/>
      <c r="E20126" s="1478"/>
      <c r="H20126" s="1478"/>
    </row>
    <row r="20127" spans="1:8">
      <c r="A20127" s="1383"/>
      <c r="E20127" s="1478"/>
      <c r="H20127" s="1478"/>
    </row>
    <row r="20128" spans="1:8">
      <c r="A20128" s="1383"/>
      <c r="E20128" s="1478"/>
      <c r="H20128" s="1478"/>
    </row>
    <row r="20129" spans="1:8">
      <c r="A20129" s="1383"/>
      <c r="E20129" s="1478"/>
      <c r="H20129" s="1478"/>
    </row>
    <row r="20130" spans="1:8">
      <c r="A20130" s="1383"/>
      <c r="E20130" s="1478"/>
      <c r="H20130" s="1478"/>
    </row>
    <row r="20131" spans="1:8">
      <c r="A20131" s="1383"/>
      <c r="E20131" s="1478"/>
      <c r="H20131" s="1478"/>
    </row>
    <row r="20132" spans="1:8">
      <c r="A20132" s="1383"/>
      <c r="E20132" s="1478"/>
      <c r="H20132" s="1478"/>
    </row>
    <row r="20133" spans="1:8">
      <c r="A20133" s="1383"/>
      <c r="E20133" s="1478"/>
      <c r="H20133" s="1478"/>
    </row>
    <row r="20134" spans="1:8">
      <c r="A20134" s="1383"/>
      <c r="E20134" s="1478"/>
      <c r="H20134" s="1478"/>
    </row>
    <row r="20135" spans="1:8">
      <c r="A20135" s="1383"/>
      <c r="E20135" s="1478"/>
      <c r="H20135" s="1478"/>
    </row>
    <row r="20136" spans="1:8">
      <c r="A20136" s="1383"/>
      <c r="E20136" s="1478"/>
      <c r="H20136" s="1478"/>
    </row>
    <row r="20137" spans="1:8">
      <c r="A20137" s="1383"/>
      <c r="E20137" s="1478"/>
      <c r="H20137" s="1478"/>
    </row>
    <row r="20138" spans="1:8">
      <c r="A20138" s="1383"/>
      <c r="E20138" s="1478"/>
      <c r="H20138" s="1478"/>
    </row>
    <row r="20139" spans="1:8">
      <c r="A20139" s="1383"/>
      <c r="E20139" s="1478"/>
      <c r="H20139" s="1478"/>
    </row>
    <row r="20140" spans="1:8">
      <c r="A20140" s="1383"/>
      <c r="E20140" s="1478"/>
      <c r="H20140" s="1478"/>
    </row>
    <row r="20141" spans="1:8">
      <c r="A20141" s="1383"/>
      <c r="E20141" s="1478"/>
      <c r="H20141" s="1478"/>
    </row>
    <row r="20142" spans="1:8">
      <c r="A20142" s="1383"/>
      <c r="E20142" s="1478"/>
      <c r="H20142" s="1478"/>
    </row>
    <row r="20143" spans="1:8">
      <c r="A20143" s="1383"/>
      <c r="E20143" s="1478"/>
      <c r="H20143" s="1478"/>
    </row>
    <row r="20144" spans="1:8">
      <c r="A20144" s="1383"/>
      <c r="E20144" s="1478"/>
      <c r="H20144" s="1478"/>
    </row>
    <row r="20145" spans="1:8">
      <c r="A20145" s="1383"/>
      <c r="E20145" s="1478"/>
      <c r="H20145" s="1478"/>
    </row>
    <row r="20146" spans="1:8">
      <c r="A20146" s="1383"/>
      <c r="E20146" s="1478"/>
      <c r="H20146" s="1478"/>
    </row>
    <row r="20147" spans="1:8">
      <c r="A20147" s="1383"/>
      <c r="E20147" s="1478"/>
      <c r="H20147" s="1478"/>
    </row>
    <row r="20148" spans="1:8">
      <c r="A20148" s="1383"/>
      <c r="E20148" s="1478"/>
      <c r="H20148" s="1478"/>
    </row>
    <row r="20149" spans="1:8">
      <c r="A20149" s="1383"/>
      <c r="E20149" s="1478"/>
      <c r="H20149" s="1478"/>
    </row>
    <row r="20150" spans="1:8">
      <c r="A20150" s="1383"/>
      <c r="E20150" s="1478"/>
      <c r="H20150" s="1478"/>
    </row>
    <row r="20151" spans="1:8">
      <c r="A20151" s="1383"/>
      <c r="E20151" s="1478"/>
      <c r="H20151" s="1478"/>
    </row>
    <row r="20152" spans="1:8">
      <c r="A20152" s="1383"/>
      <c r="E20152" s="1478"/>
      <c r="H20152" s="1478"/>
    </row>
    <row r="20153" spans="1:8">
      <c r="A20153" s="1383"/>
      <c r="E20153" s="1478"/>
      <c r="H20153" s="1478"/>
    </row>
    <row r="20154" spans="1:8">
      <c r="A20154" s="1383"/>
      <c r="E20154" s="1478"/>
      <c r="H20154" s="1478"/>
    </row>
    <row r="20155" spans="1:8">
      <c r="A20155" s="1383"/>
      <c r="E20155" s="1478"/>
      <c r="H20155" s="1478"/>
    </row>
    <row r="20156" spans="1:8">
      <c r="A20156" s="1383"/>
      <c r="E20156" s="1478"/>
      <c r="H20156" s="1478"/>
    </row>
    <row r="20157" spans="1:8">
      <c r="A20157" s="1383"/>
      <c r="E20157" s="1478"/>
      <c r="H20157" s="1478"/>
    </row>
    <row r="20158" spans="1:8">
      <c r="A20158" s="1383"/>
      <c r="E20158" s="1478"/>
      <c r="H20158" s="1478"/>
    </row>
    <row r="20159" spans="1:8">
      <c r="A20159" s="1383"/>
      <c r="E20159" s="1478"/>
      <c r="H20159" s="1478"/>
    </row>
    <row r="20160" spans="1:8">
      <c r="A20160" s="1383"/>
      <c r="E20160" s="1478"/>
      <c r="H20160" s="1478"/>
    </row>
    <row r="20161" spans="1:8">
      <c r="A20161" s="1383"/>
      <c r="E20161" s="1478"/>
      <c r="H20161" s="1478"/>
    </row>
    <row r="20162" spans="1:8">
      <c r="A20162" s="1383"/>
      <c r="E20162" s="1478"/>
      <c r="H20162" s="1478"/>
    </row>
    <row r="20163" spans="1:8">
      <c r="A20163" s="1383"/>
      <c r="E20163" s="1478"/>
      <c r="H20163" s="1478"/>
    </row>
    <row r="20164" spans="1:8">
      <c r="A20164" s="1383"/>
      <c r="E20164" s="1478"/>
      <c r="H20164" s="1478"/>
    </row>
    <row r="20165" spans="1:8">
      <c r="A20165" s="1383"/>
      <c r="E20165" s="1478"/>
      <c r="H20165" s="1478"/>
    </row>
    <row r="20166" spans="1:8">
      <c r="A20166" s="1383"/>
      <c r="E20166" s="1478"/>
      <c r="H20166" s="1478"/>
    </row>
    <row r="20167" spans="1:8">
      <c r="A20167" s="1383"/>
      <c r="E20167" s="1478"/>
      <c r="H20167" s="1478"/>
    </row>
    <row r="20168" spans="1:8">
      <c r="A20168" s="1383"/>
      <c r="E20168" s="1478"/>
      <c r="H20168" s="1478"/>
    </row>
    <row r="20169" spans="1:8">
      <c r="A20169" s="1383"/>
      <c r="E20169" s="1478"/>
      <c r="H20169" s="1478"/>
    </row>
    <row r="20170" spans="1:8">
      <c r="A20170" s="1383"/>
      <c r="E20170" s="1478"/>
      <c r="H20170" s="1478"/>
    </row>
    <row r="20171" spans="1:8">
      <c r="A20171" s="1383"/>
      <c r="E20171" s="1478"/>
      <c r="H20171" s="1478"/>
    </row>
    <row r="20172" spans="1:8">
      <c r="A20172" s="1383"/>
      <c r="E20172" s="1478"/>
      <c r="H20172" s="1478"/>
    </row>
    <row r="20173" spans="1:8">
      <c r="A20173" s="1383"/>
      <c r="E20173" s="1478"/>
      <c r="H20173" s="1478"/>
    </row>
    <row r="20174" spans="1:8">
      <c r="A20174" s="1383"/>
      <c r="E20174" s="1478"/>
      <c r="H20174" s="1478"/>
    </row>
    <row r="20175" spans="1:8">
      <c r="A20175" s="1383"/>
      <c r="E20175" s="1478"/>
      <c r="H20175" s="1478"/>
    </row>
    <row r="20176" spans="1:8">
      <c r="A20176" s="1383"/>
      <c r="E20176" s="1478"/>
      <c r="H20176" s="1478"/>
    </row>
    <row r="20177" spans="1:8">
      <c r="A20177" s="1383"/>
      <c r="E20177" s="1478"/>
      <c r="H20177" s="1478"/>
    </row>
    <row r="20178" spans="1:8">
      <c r="A20178" s="1383"/>
      <c r="E20178" s="1478"/>
      <c r="H20178" s="1478"/>
    </row>
    <row r="20179" spans="1:8">
      <c r="A20179" s="1383"/>
      <c r="E20179" s="1478"/>
      <c r="H20179" s="1478"/>
    </row>
    <row r="20180" spans="1:8">
      <c r="A20180" s="1383"/>
      <c r="E20180" s="1478"/>
      <c r="H20180" s="1478"/>
    </row>
    <row r="20181" spans="1:8">
      <c r="A20181" s="1383"/>
      <c r="E20181" s="1478"/>
      <c r="H20181" s="1478"/>
    </row>
    <row r="20182" spans="1:8">
      <c r="A20182" s="1383"/>
      <c r="E20182" s="1478"/>
      <c r="H20182" s="1478"/>
    </row>
    <row r="20183" spans="1:8">
      <c r="A20183" s="1383"/>
      <c r="E20183" s="1478"/>
      <c r="H20183" s="1478"/>
    </row>
    <row r="20184" spans="1:8">
      <c r="A20184" s="1383"/>
      <c r="E20184" s="1478"/>
      <c r="H20184" s="1478"/>
    </row>
    <row r="20185" spans="1:8">
      <c r="A20185" s="1383"/>
      <c r="E20185" s="1478"/>
      <c r="H20185" s="1478"/>
    </row>
    <row r="20186" spans="1:8">
      <c r="A20186" s="1383"/>
      <c r="E20186" s="1478"/>
      <c r="H20186" s="1478"/>
    </row>
    <row r="20187" spans="1:8">
      <c r="A20187" s="1383"/>
      <c r="E20187" s="1478"/>
      <c r="H20187" s="1478"/>
    </row>
    <row r="20188" spans="1:8">
      <c r="A20188" s="1383"/>
      <c r="E20188" s="1478"/>
      <c r="H20188" s="1478"/>
    </row>
    <row r="20189" spans="1:8">
      <c r="A20189" s="1383"/>
      <c r="E20189" s="1478"/>
      <c r="H20189" s="1478"/>
    </row>
    <row r="20190" spans="1:8">
      <c r="A20190" s="1383"/>
      <c r="E20190" s="1478"/>
      <c r="H20190" s="1478"/>
    </row>
    <row r="20191" spans="1:8">
      <c r="A20191" s="1383"/>
      <c r="E20191" s="1478"/>
      <c r="H20191" s="1478"/>
    </row>
    <row r="20192" spans="1:8">
      <c r="A20192" s="1383"/>
      <c r="E20192" s="1478"/>
      <c r="H20192" s="1478"/>
    </row>
    <row r="20193" spans="1:8">
      <c r="A20193" s="1383"/>
      <c r="E20193" s="1478"/>
      <c r="H20193" s="1478"/>
    </row>
    <row r="20194" spans="1:8">
      <c r="A20194" s="1383"/>
      <c r="E20194" s="1478"/>
      <c r="H20194" s="1478"/>
    </row>
    <row r="20195" spans="1:8">
      <c r="A20195" s="1383"/>
      <c r="E20195" s="1478"/>
      <c r="H20195" s="1478"/>
    </row>
    <row r="20196" spans="1:8">
      <c r="A20196" s="1383"/>
      <c r="E20196" s="1478"/>
      <c r="H20196" s="1478"/>
    </row>
    <row r="20197" spans="1:8">
      <c r="A20197" s="1383"/>
      <c r="E20197" s="1478"/>
      <c r="H20197" s="1478"/>
    </row>
    <row r="20198" spans="1:8">
      <c r="A20198" s="1383"/>
      <c r="E20198" s="1478"/>
      <c r="H20198" s="1478"/>
    </row>
    <row r="20199" spans="1:8">
      <c r="A20199" s="1383"/>
      <c r="E20199" s="1478"/>
      <c r="H20199" s="1478"/>
    </row>
    <row r="20200" spans="1:8">
      <c r="A20200" s="1383"/>
      <c r="E20200" s="1478"/>
      <c r="H20200" s="1478"/>
    </row>
    <row r="20201" spans="1:8">
      <c r="A20201" s="1383"/>
      <c r="E20201" s="1478"/>
      <c r="H20201" s="1478"/>
    </row>
    <row r="20202" spans="1:8">
      <c r="A20202" s="1383"/>
      <c r="E20202" s="1478"/>
      <c r="H20202" s="1478"/>
    </row>
    <row r="20203" spans="1:8">
      <c r="A20203" s="1383"/>
      <c r="E20203" s="1478"/>
      <c r="H20203" s="1478"/>
    </row>
    <row r="20204" spans="1:8">
      <c r="A20204" s="1383"/>
      <c r="E20204" s="1478"/>
      <c r="H20204" s="1478"/>
    </row>
    <row r="20205" spans="1:8">
      <c r="A20205" s="1383"/>
      <c r="E20205" s="1478"/>
      <c r="H20205" s="1478"/>
    </row>
    <row r="20206" spans="1:8">
      <c r="A20206" s="1383"/>
      <c r="E20206" s="1478"/>
      <c r="H20206" s="1478"/>
    </row>
    <row r="20207" spans="1:8">
      <c r="A20207" s="1383"/>
      <c r="E20207" s="1478"/>
      <c r="H20207" s="1478"/>
    </row>
    <row r="20208" spans="1:8">
      <c r="A20208" s="1383"/>
      <c r="E20208" s="1478"/>
      <c r="H20208" s="1478"/>
    </row>
    <row r="20209" spans="1:8">
      <c r="A20209" s="1383"/>
      <c r="E20209" s="1478"/>
      <c r="H20209" s="1478"/>
    </row>
    <row r="20210" spans="1:8">
      <c r="A20210" s="1383"/>
      <c r="E20210" s="1478"/>
      <c r="H20210" s="1478"/>
    </row>
    <row r="20211" spans="1:8">
      <c r="A20211" s="1383"/>
      <c r="E20211" s="1478"/>
      <c r="H20211" s="1478"/>
    </row>
    <row r="20212" spans="1:8">
      <c r="A20212" s="1383"/>
      <c r="E20212" s="1478"/>
      <c r="H20212" s="1478"/>
    </row>
    <row r="20213" spans="1:8">
      <c r="A20213" s="1383"/>
      <c r="E20213" s="1478"/>
      <c r="H20213" s="1478"/>
    </row>
    <row r="20214" spans="1:8">
      <c r="A20214" s="1383"/>
      <c r="E20214" s="1478"/>
      <c r="H20214" s="1478"/>
    </row>
    <row r="20215" spans="1:8">
      <c r="A20215" s="1383"/>
      <c r="E20215" s="1478"/>
      <c r="H20215" s="1478"/>
    </row>
    <row r="20216" spans="1:8">
      <c r="A20216" s="1383"/>
      <c r="E20216" s="1478"/>
      <c r="H20216" s="1478"/>
    </row>
    <row r="20217" spans="1:8">
      <c r="A20217" s="1383"/>
      <c r="E20217" s="1478"/>
      <c r="H20217" s="1478"/>
    </row>
    <row r="20218" spans="1:8">
      <c r="A20218" s="1383"/>
      <c r="E20218" s="1478"/>
      <c r="H20218" s="1478"/>
    </row>
    <row r="20219" spans="1:8">
      <c r="A20219" s="1383"/>
      <c r="E20219" s="1478"/>
      <c r="H20219" s="1478"/>
    </row>
    <row r="20220" spans="1:8">
      <c r="A20220" s="1383"/>
      <c r="E20220" s="1478"/>
      <c r="H20220" s="1478"/>
    </row>
    <row r="20221" spans="1:8">
      <c r="A20221" s="1383"/>
      <c r="E20221" s="1478"/>
      <c r="H20221" s="1478"/>
    </row>
    <row r="20222" spans="1:8">
      <c r="A20222" s="1383"/>
      <c r="E20222" s="1478"/>
      <c r="H20222" s="1478"/>
    </row>
    <row r="20223" spans="1:8">
      <c r="A20223" s="1383"/>
      <c r="E20223" s="1478"/>
      <c r="H20223" s="1478"/>
    </row>
    <row r="20224" spans="1:8">
      <c r="A20224" s="1383"/>
      <c r="E20224" s="1478"/>
      <c r="H20224" s="1478"/>
    </row>
    <row r="20225" spans="1:8">
      <c r="A20225" s="1383"/>
      <c r="E20225" s="1478"/>
      <c r="H20225" s="1478"/>
    </row>
    <row r="20226" spans="1:8">
      <c r="A20226" s="1383"/>
      <c r="E20226" s="1478"/>
      <c r="H20226" s="1478"/>
    </row>
    <row r="20227" spans="1:8">
      <c r="A20227" s="1383"/>
      <c r="E20227" s="1478"/>
      <c r="H20227" s="1478"/>
    </row>
    <row r="20228" spans="1:8">
      <c r="A20228" s="1383"/>
      <c r="E20228" s="1478"/>
      <c r="H20228" s="1478"/>
    </row>
    <row r="20229" spans="1:8">
      <c r="A20229" s="1383"/>
      <c r="E20229" s="1478"/>
      <c r="H20229" s="1478"/>
    </row>
    <row r="20230" spans="1:8">
      <c r="A20230" s="1383"/>
      <c r="E20230" s="1478"/>
      <c r="H20230" s="1478"/>
    </row>
    <row r="20231" spans="1:8">
      <c r="A20231" s="1383"/>
      <c r="E20231" s="1478"/>
      <c r="H20231" s="1478"/>
    </row>
    <row r="20232" spans="1:8">
      <c r="A20232" s="1383"/>
      <c r="E20232" s="1478"/>
      <c r="H20232" s="1478"/>
    </row>
    <row r="20233" spans="1:8">
      <c r="A20233" s="1383"/>
      <c r="E20233" s="1478"/>
      <c r="H20233" s="1478"/>
    </row>
    <row r="20234" spans="1:8">
      <c r="A20234" s="1383"/>
      <c r="E20234" s="1478"/>
      <c r="H20234" s="1478"/>
    </row>
    <row r="20235" spans="1:8">
      <c r="A20235" s="1383"/>
      <c r="E20235" s="1478"/>
      <c r="H20235" s="1478"/>
    </row>
    <row r="20236" spans="1:8">
      <c r="A20236" s="1383"/>
      <c r="E20236" s="1478"/>
      <c r="H20236" s="1478"/>
    </row>
    <row r="20237" spans="1:8">
      <c r="A20237" s="1383"/>
      <c r="E20237" s="1478"/>
      <c r="H20237" s="1478"/>
    </row>
    <row r="20238" spans="1:8">
      <c r="A20238" s="1383"/>
      <c r="E20238" s="1478"/>
      <c r="H20238" s="1478"/>
    </row>
    <row r="20239" spans="1:8">
      <c r="A20239" s="1383"/>
      <c r="E20239" s="1478"/>
      <c r="H20239" s="1478"/>
    </row>
    <row r="20240" spans="1:8">
      <c r="A20240" s="1383"/>
      <c r="E20240" s="1478"/>
      <c r="H20240" s="1478"/>
    </row>
    <row r="20241" spans="1:8">
      <c r="A20241" s="1383"/>
      <c r="E20241" s="1478"/>
      <c r="H20241" s="1478"/>
    </row>
    <row r="20242" spans="1:8">
      <c r="A20242" s="1383"/>
      <c r="E20242" s="1478"/>
      <c r="H20242" s="1478"/>
    </row>
    <row r="20243" spans="1:8">
      <c r="A20243" s="1383"/>
      <c r="E20243" s="1478"/>
      <c r="H20243" s="1478"/>
    </row>
    <row r="20244" spans="1:8">
      <c r="A20244" s="1383"/>
      <c r="E20244" s="1478"/>
      <c r="H20244" s="1478"/>
    </row>
    <row r="20245" spans="1:8">
      <c r="A20245" s="1383"/>
      <c r="E20245" s="1478"/>
      <c r="H20245" s="1478"/>
    </row>
    <row r="20246" spans="1:8">
      <c r="A20246" s="1383"/>
      <c r="E20246" s="1478"/>
      <c r="H20246" s="1478"/>
    </row>
    <row r="20247" spans="1:8">
      <c r="A20247" s="1383"/>
      <c r="E20247" s="1478"/>
      <c r="H20247" s="1478"/>
    </row>
    <row r="20248" spans="1:8">
      <c r="A20248" s="1383"/>
      <c r="E20248" s="1478"/>
      <c r="H20248" s="1478"/>
    </row>
    <row r="20249" spans="1:8">
      <c r="A20249" s="1383"/>
      <c r="E20249" s="1478"/>
      <c r="H20249" s="1478"/>
    </row>
    <row r="20250" spans="1:8">
      <c r="A20250" s="1383"/>
      <c r="E20250" s="1478"/>
      <c r="H20250" s="1478"/>
    </row>
    <row r="20251" spans="1:8">
      <c r="A20251" s="1383"/>
      <c r="E20251" s="1478"/>
      <c r="H20251" s="1478"/>
    </row>
    <row r="20252" spans="1:8">
      <c r="A20252" s="1383"/>
      <c r="E20252" s="1478"/>
      <c r="H20252" s="1478"/>
    </row>
    <row r="20253" spans="1:8">
      <c r="A20253" s="1383"/>
      <c r="E20253" s="1478"/>
      <c r="H20253" s="1478"/>
    </row>
    <row r="20254" spans="1:8">
      <c r="A20254" s="1383"/>
      <c r="E20254" s="1478"/>
      <c r="H20254" s="1478"/>
    </row>
    <row r="20255" spans="1:8">
      <c r="A20255" s="1383"/>
      <c r="E20255" s="1478"/>
      <c r="H20255" s="1478"/>
    </row>
    <row r="20256" spans="1:8">
      <c r="A20256" s="1383"/>
      <c r="E20256" s="1478"/>
      <c r="H20256" s="1478"/>
    </row>
    <row r="20257" spans="1:8">
      <c r="A20257" s="1383"/>
      <c r="E20257" s="1478"/>
      <c r="H20257" s="1478"/>
    </row>
    <row r="20258" spans="1:8">
      <c r="A20258" s="1383"/>
      <c r="E20258" s="1478"/>
      <c r="H20258" s="1478"/>
    </row>
    <row r="20259" spans="1:8">
      <c r="A20259" s="1383"/>
      <c r="E20259" s="1478"/>
      <c r="H20259" s="1478"/>
    </row>
    <row r="20260" spans="1:8">
      <c r="A20260" s="1383"/>
      <c r="E20260" s="1478"/>
      <c r="H20260" s="1478"/>
    </row>
    <row r="20261" spans="1:8">
      <c r="A20261" s="1383"/>
      <c r="E20261" s="1478"/>
      <c r="H20261" s="1478"/>
    </row>
    <row r="20262" spans="1:8">
      <c r="A20262" s="1383"/>
      <c r="E20262" s="1478"/>
      <c r="H20262" s="1478"/>
    </row>
    <row r="20263" spans="1:8">
      <c r="A20263" s="1383"/>
      <c r="E20263" s="1478"/>
      <c r="H20263" s="1478"/>
    </row>
    <row r="20264" spans="1:8">
      <c r="A20264" s="1383"/>
      <c r="E20264" s="1478"/>
      <c r="H20264" s="1478"/>
    </row>
    <row r="20265" spans="1:8">
      <c r="A20265" s="1383"/>
      <c r="E20265" s="1478"/>
      <c r="H20265" s="1478"/>
    </row>
    <row r="20266" spans="1:8">
      <c r="A20266" s="1383"/>
      <c r="E20266" s="1478"/>
      <c r="H20266" s="1478"/>
    </row>
    <row r="20267" spans="1:8">
      <c r="A20267" s="1383"/>
      <c r="E20267" s="1478"/>
      <c r="H20267" s="1478"/>
    </row>
    <row r="20268" spans="1:8">
      <c r="A20268" s="1383"/>
      <c r="E20268" s="1478"/>
      <c r="H20268" s="1478"/>
    </row>
    <row r="20269" spans="1:8">
      <c r="A20269" s="1383"/>
      <c r="E20269" s="1478"/>
      <c r="H20269" s="1478"/>
    </row>
    <row r="20270" spans="1:8">
      <c r="A20270" s="1383"/>
      <c r="E20270" s="1478"/>
      <c r="H20270" s="1478"/>
    </row>
    <row r="20271" spans="1:8">
      <c r="A20271" s="1383"/>
      <c r="E20271" s="1478"/>
      <c r="H20271" s="1478"/>
    </row>
    <row r="20272" spans="1:8">
      <c r="A20272" s="1383"/>
      <c r="E20272" s="1478"/>
      <c r="H20272" s="1478"/>
    </row>
    <row r="20273" spans="1:8">
      <c r="A20273" s="1383"/>
      <c r="E20273" s="1478"/>
      <c r="H20273" s="1478"/>
    </row>
    <row r="20274" spans="1:8">
      <c r="A20274" s="1383"/>
      <c r="E20274" s="1478"/>
      <c r="H20274" s="1478"/>
    </row>
    <row r="20275" spans="1:8">
      <c r="A20275" s="1383"/>
      <c r="E20275" s="1478"/>
      <c r="H20275" s="1478"/>
    </row>
    <row r="20276" spans="1:8">
      <c r="A20276" s="1383"/>
      <c r="E20276" s="1478"/>
      <c r="H20276" s="1478"/>
    </row>
    <row r="20277" spans="1:8">
      <c r="A20277" s="1383"/>
      <c r="E20277" s="1478"/>
      <c r="H20277" s="1478"/>
    </row>
    <row r="20278" spans="1:8">
      <c r="A20278" s="1383"/>
      <c r="E20278" s="1478"/>
      <c r="H20278" s="1478"/>
    </row>
    <row r="20279" spans="1:8">
      <c r="A20279" s="1383"/>
      <c r="E20279" s="1478"/>
      <c r="H20279" s="1478"/>
    </row>
    <row r="20280" spans="1:8">
      <c r="A20280" s="1383"/>
      <c r="E20280" s="1478"/>
      <c r="H20280" s="1478"/>
    </row>
    <row r="20281" spans="1:8">
      <c r="A20281" s="1383"/>
      <c r="E20281" s="1478"/>
      <c r="H20281" s="1478"/>
    </row>
    <row r="20282" spans="1:8">
      <c r="A20282" s="1383"/>
      <c r="E20282" s="1478"/>
      <c r="H20282" s="1478"/>
    </row>
    <row r="20283" spans="1:8">
      <c r="A20283" s="1383"/>
      <c r="E20283" s="1478"/>
      <c r="H20283" s="1478"/>
    </row>
    <row r="20284" spans="1:8">
      <c r="A20284" s="1383"/>
      <c r="E20284" s="1478"/>
      <c r="H20284" s="1478"/>
    </row>
    <row r="20285" spans="1:8">
      <c r="A20285" s="1383"/>
      <c r="E20285" s="1478"/>
      <c r="H20285" s="1478"/>
    </row>
    <row r="20286" spans="1:8">
      <c r="A20286" s="1383"/>
      <c r="E20286" s="1478"/>
      <c r="H20286" s="1478"/>
    </row>
    <row r="20287" spans="1:8">
      <c r="A20287" s="1383"/>
      <c r="E20287" s="1478"/>
      <c r="H20287" s="1478"/>
    </row>
    <row r="20288" spans="1:8">
      <c r="A20288" s="1383"/>
      <c r="E20288" s="1478"/>
      <c r="H20288" s="1478"/>
    </row>
    <row r="20289" spans="1:8">
      <c r="A20289" s="1383"/>
      <c r="E20289" s="1478"/>
      <c r="H20289" s="1478"/>
    </row>
    <row r="20290" spans="1:8">
      <c r="A20290" s="1383"/>
      <c r="E20290" s="1478"/>
      <c r="H20290" s="1478"/>
    </row>
    <row r="20291" spans="1:8">
      <c r="A20291" s="1383"/>
      <c r="E20291" s="1478"/>
      <c r="H20291" s="1478"/>
    </row>
    <row r="20292" spans="1:8">
      <c r="A20292" s="1383"/>
      <c r="E20292" s="1478"/>
      <c r="H20292" s="1478"/>
    </row>
    <row r="20293" spans="1:8">
      <c r="A20293" s="1383"/>
      <c r="E20293" s="1478"/>
      <c r="H20293" s="1478"/>
    </row>
    <row r="20294" spans="1:8">
      <c r="A20294" s="1383"/>
      <c r="E20294" s="1478"/>
      <c r="H20294" s="1478"/>
    </row>
    <row r="20295" spans="1:8">
      <c r="A20295" s="1383"/>
      <c r="E20295" s="1478"/>
      <c r="H20295" s="1478"/>
    </row>
    <row r="20296" spans="1:8">
      <c r="A20296" s="1383"/>
      <c r="E20296" s="1478"/>
      <c r="H20296" s="1478"/>
    </row>
    <row r="20297" spans="1:8">
      <c r="A20297" s="1383"/>
      <c r="E20297" s="1478"/>
      <c r="H20297" s="1478"/>
    </row>
    <row r="20298" spans="1:8">
      <c r="A20298" s="1383"/>
      <c r="E20298" s="1478"/>
      <c r="H20298" s="1478"/>
    </row>
    <row r="20299" spans="1:8">
      <c r="A20299" s="1383"/>
      <c r="E20299" s="1478"/>
      <c r="H20299" s="1478"/>
    </row>
    <row r="20300" spans="1:8">
      <c r="A20300" s="1383"/>
      <c r="E20300" s="1478"/>
      <c r="H20300" s="1478"/>
    </row>
    <row r="20301" spans="1:8">
      <c r="A20301" s="1383"/>
      <c r="E20301" s="1478"/>
      <c r="H20301" s="1478"/>
    </row>
    <row r="20302" spans="1:8">
      <c r="A20302" s="1383"/>
      <c r="E20302" s="1478"/>
      <c r="H20302" s="1478"/>
    </row>
    <row r="20303" spans="1:8">
      <c r="A20303" s="1383"/>
      <c r="E20303" s="1478"/>
      <c r="H20303" s="1478"/>
    </row>
    <row r="20304" spans="1:8">
      <c r="A20304" s="1383"/>
      <c r="E20304" s="1478"/>
      <c r="H20304" s="1478"/>
    </row>
    <row r="20305" spans="1:8">
      <c r="A20305" s="1383"/>
      <c r="E20305" s="1478"/>
      <c r="H20305" s="1478"/>
    </row>
    <row r="20306" spans="1:8">
      <c r="A20306" s="1383"/>
      <c r="E20306" s="1478"/>
      <c r="H20306" s="1478"/>
    </row>
    <row r="20307" spans="1:8">
      <c r="A20307" s="1383"/>
      <c r="E20307" s="1478"/>
      <c r="H20307" s="1478"/>
    </row>
    <row r="20308" spans="1:8">
      <c r="A20308" s="1383"/>
      <c r="E20308" s="1478"/>
      <c r="H20308" s="1478"/>
    </row>
    <row r="20309" spans="1:8">
      <c r="A20309" s="1383"/>
      <c r="E20309" s="1478"/>
      <c r="H20309" s="1478"/>
    </row>
    <row r="20310" spans="1:8">
      <c r="A20310" s="1383"/>
      <c r="E20310" s="1478"/>
      <c r="H20310" s="1478"/>
    </row>
    <row r="20311" spans="1:8">
      <c r="A20311" s="1383"/>
      <c r="E20311" s="1478"/>
      <c r="H20311" s="1478"/>
    </row>
    <row r="20312" spans="1:8">
      <c r="A20312" s="1383"/>
      <c r="E20312" s="1478"/>
      <c r="H20312" s="1478"/>
    </row>
    <row r="20313" spans="1:8">
      <c r="A20313" s="1383"/>
      <c r="E20313" s="1478"/>
      <c r="H20313" s="1478"/>
    </row>
    <row r="20314" spans="1:8">
      <c r="A20314" s="1383"/>
      <c r="E20314" s="1478"/>
      <c r="H20314" s="1478"/>
    </row>
    <row r="20315" spans="1:8">
      <c r="A20315" s="1383"/>
      <c r="E20315" s="1478"/>
      <c r="H20315" s="1478"/>
    </row>
    <row r="20316" spans="1:8">
      <c r="A20316" s="1383"/>
      <c r="E20316" s="1478"/>
      <c r="H20316" s="1478"/>
    </row>
    <row r="20317" spans="1:8">
      <c r="A20317" s="1383"/>
      <c r="E20317" s="1478"/>
      <c r="H20317" s="1478"/>
    </row>
    <row r="20318" spans="1:8">
      <c r="A20318" s="1383"/>
      <c r="E20318" s="1478"/>
      <c r="H20318" s="1478"/>
    </row>
    <row r="20319" spans="1:8">
      <c r="A20319" s="1383"/>
      <c r="E20319" s="1478"/>
      <c r="H20319" s="1478"/>
    </row>
    <row r="20320" spans="1:8">
      <c r="A20320" s="1383"/>
      <c r="E20320" s="1478"/>
      <c r="H20320" s="1478"/>
    </row>
    <row r="20321" spans="1:8">
      <c r="A20321" s="1383"/>
      <c r="E20321" s="1478"/>
      <c r="H20321" s="1478"/>
    </row>
    <row r="20322" spans="1:8">
      <c r="A20322" s="1383"/>
      <c r="E20322" s="1478"/>
      <c r="H20322" s="1478"/>
    </row>
    <row r="20323" spans="1:8">
      <c r="A20323" s="1383"/>
      <c r="E20323" s="1478"/>
      <c r="H20323" s="1478"/>
    </row>
    <row r="20324" spans="1:8">
      <c r="A20324" s="1383"/>
      <c r="E20324" s="1478"/>
      <c r="H20324" s="1478"/>
    </row>
    <row r="20325" spans="1:8">
      <c r="A20325" s="1383"/>
      <c r="E20325" s="1478"/>
      <c r="H20325" s="1478"/>
    </row>
    <row r="20326" spans="1:8">
      <c r="A20326" s="1383"/>
      <c r="E20326" s="1478"/>
      <c r="H20326" s="1478"/>
    </row>
    <row r="20327" spans="1:8">
      <c r="A20327" s="1383"/>
      <c r="E20327" s="1478"/>
      <c r="H20327" s="1478"/>
    </row>
    <row r="20328" spans="1:8">
      <c r="A20328" s="1383"/>
      <c r="E20328" s="1478"/>
      <c r="H20328" s="1478"/>
    </row>
    <row r="20329" spans="1:8">
      <c r="A20329" s="1383"/>
      <c r="E20329" s="1478"/>
      <c r="H20329" s="1478"/>
    </row>
    <row r="20330" spans="1:8">
      <c r="A20330" s="1383"/>
      <c r="E20330" s="1478"/>
      <c r="H20330" s="1478"/>
    </row>
    <row r="20331" spans="1:8">
      <c r="A20331" s="1383"/>
      <c r="E20331" s="1478"/>
      <c r="H20331" s="1478"/>
    </row>
    <row r="20332" spans="1:8">
      <c r="A20332" s="1383"/>
      <c r="E20332" s="1478"/>
      <c r="H20332" s="1478"/>
    </row>
    <row r="20333" spans="1:8">
      <c r="A20333" s="1383"/>
      <c r="E20333" s="1478"/>
      <c r="H20333" s="1478"/>
    </row>
    <row r="20334" spans="1:8">
      <c r="A20334" s="1383"/>
      <c r="E20334" s="1478"/>
      <c r="H20334" s="1478"/>
    </row>
    <row r="20335" spans="1:8">
      <c r="A20335" s="1383"/>
      <c r="E20335" s="1478"/>
      <c r="H20335" s="1478"/>
    </row>
    <row r="20336" spans="1:8">
      <c r="A20336" s="1383"/>
      <c r="E20336" s="1478"/>
      <c r="H20336" s="1478"/>
    </row>
    <row r="20337" spans="1:8">
      <c r="A20337" s="1383"/>
      <c r="E20337" s="1478"/>
      <c r="H20337" s="1478"/>
    </row>
    <row r="20338" spans="1:8">
      <c r="A20338" s="1383"/>
      <c r="E20338" s="1478"/>
      <c r="H20338" s="1478"/>
    </row>
    <row r="20339" spans="1:8">
      <c r="A20339" s="1383"/>
      <c r="E20339" s="1478"/>
      <c r="H20339" s="1478"/>
    </row>
    <row r="20340" spans="1:8">
      <c r="A20340" s="1383"/>
      <c r="E20340" s="1478"/>
      <c r="H20340" s="1478"/>
    </row>
    <row r="20341" spans="1:8">
      <c r="A20341" s="1383"/>
      <c r="E20341" s="1478"/>
      <c r="H20341" s="1478"/>
    </row>
    <row r="20342" spans="1:8">
      <c r="A20342" s="1383"/>
      <c r="E20342" s="1478"/>
      <c r="H20342" s="1478"/>
    </row>
    <row r="20343" spans="1:8">
      <c r="A20343" s="1383"/>
      <c r="E20343" s="1478"/>
      <c r="H20343" s="1478"/>
    </row>
    <row r="20344" spans="1:8">
      <c r="A20344" s="1383"/>
      <c r="E20344" s="1478"/>
      <c r="H20344" s="1478"/>
    </row>
    <row r="20345" spans="1:8">
      <c r="A20345" s="1383"/>
      <c r="E20345" s="1478"/>
      <c r="H20345" s="1478"/>
    </row>
    <row r="20346" spans="1:8">
      <c r="A20346" s="1383"/>
      <c r="E20346" s="1478"/>
      <c r="H20346" s="1478"/>
    </row>
    <row r="20347" spans="1:8">
      <c r="A20347" s="1383"/>
      <c r="E20347" s="1478"/>
      <c r="H20347" s="1478"/>
    </row>
    <row r="20348" spans="1:8">
      <c r="A20348" s="1383"/>
      <c r="E20348" s="1478"/>
      <c r="H20348" s="1478"/>
    </row>
    <row r="20349" spans="1:8">
      <c r="A20349" s="1383"/>
      <c r="E20349" s="1478"/>
      <c r="H20349" s="1478"/>
    </row>
    <row r="20350" spans="1:8">
      <c r="A20350" s="1383"/>
      <c r="E20350" s="1478"/>
      <c r="H20350" s="1478"/>
    </row>
    <row r="20351" spans="1:8">
      <c r="A20351" s="1383"/>
      <c r="E20351" s="1478"/>
      <c r="H20351" s="1478"/>
    </row>
    <row r="20352" spans="1:8">
      <c r="A20352" s="1383"/>
      <c r="E20352" s="1478"/>
      <c r="H20352" s="1478"/>
    </row>
    <row r="20353" spans="1:8">
      <c r="A20353" s="1383"/>
      <c r="E20353" s="1478"/>
      <c r="H20353" s="1478"/>
    </row>
    <row r="20354" spans="1:8">
      <c r="A20354" s="1383"/>
      <c r="E20354" s="1478"/>
      <c r="H20354" s="1478"/>
    </row>
    <row r="20355" spans="1:8">
      <c r="A20355" s="1383"/>
      <c r="E20355" s="1478"/>
      <c r="H20355" s="1478"/>
    </row>
    <row r="20356" spans="1:8">
      <c r="A20356" s="1383"/>
      <c r="E20356" s="1478"/>
      <c r="H20356" s="1478"/>
    </row>
    <row r="20357" spans="1:8">
      <c r="A20357" s="1383"/>
      <c r="E20357" s="1478"/>
      <c r="H20357" s="1478"/>
    </row>
    <row r="20358" spans="1:8">
      <c r="A20358" s="1383"/>
      <c r="E20358" s="1478"/>
      <c r="H20358" s="1478"/>
    </row>
    <row r="20359" spans="1:8">
      <c r="A20359" s="1383"/>
      <c r="E20359" s="1478"/>
      <c r="H20359" s="1478"/>
    </row>
    <row r="20360" spans="1:8">
      <c r="A20360" s="1383"/>
      <c r="E20360" s="1478"/>
      <c r="H20360" s="1478"/>
    </row>
    <row r="20361" spans="1:8">
      <c r="A20361" s="1383"/>
      <c r="E20361" s="1478"/>
      <c r="H20361" s="1478"/>
    </row>
    <row r="20362" spans="1:8">
      <c r="A20362" s="1383"/>
      <c r="E20362" s="1478"/>
      <c r="H20362" s="1478"/>
    </row>
    <row r="20363" spans="1:8">
      <c r="A20363" s="1383"/>
      <c r="E20363" s="1478"/>
      <c r="H20363" s="1478"/>
    </row>
    <row r="20364" spans="1:8">
      <c r="A20364" s="1383"/>
      <c r="E20364" s="1478"/>
      <c r="H20364" s="1478"/>
    </row>
    <row r="20365" spans="1:8">
      <c r="A20365" s="1383"/>
      <c r="E20365" s="1478"/>
      <c r="H20365" s="1478"/>
    </row>
    <row r="20366" spans="1:8">
      <c r="A20366" s="1383"/>
      <c r="E20366" s="1478"/>
      <c r="H20366" s="1478"/>
    </row>
    <row r="20367" spans="1:8">
      <c r="A20367" s="1383"/>
      <c r="E20367" s="1478"/>
      <c r="H20367" s="1478"/>
    </row>
    <row r="20368" spans="1:8">
      <c r="A20368" s="1383"/>
      <c r="E20368" s="1478"/>
      <c r="H20368" s="1478"/>
    </row>
    <row r="20369" spans="1:8">
      <c r="A20369" s="1383"/>
      <c r="E20369" s="1478"/>
      <c r="H20369" s="1478"/>
    </row>
    <row r="20370" spans="1:8">
      <c r="A20370" s="1383"/>
      <c r="E20370" s="1478"/>
      <c r="H20370" s="1478"/>
    </row>
    <row r="20371" spans="1:8">
      <c r="A20371" s="1383"/>
      <c r="E20371" s="1478"/>
      <c r="H20371" s="1478"/>
    </row>
    <row r="20372" spans="1:8">
      <c r="A20372" s="1383"/>
      <c r="E20372" s="1478"/>
      <c r="H20372" s="1478"/>
    </row>
    <row r="20373" spans="1:8">
      <c r="A20373" s="1383"/>
      <c r="E20373" s="1478"/>
      <c r="H20373" s="1478"/>
    </row>
    <row r="20374" spans="1:8">
      <c r="A20374" s="1383"/>
      <c r="E20374" s="1478"/>
      <c r="H20374" s="1478"/>
    </row>
    <row r="20375" spans="1:8">
      <c r="A20375" s="1383"/>
      <c r="E20375" s="1478"/>
      <c r="H20375" s="1478"/>
    </row>
    <row r="20376" spans="1:8">
      <c r="A20376" s="1383"/>
      <c r="E20376" s="1478"/>
      <c r="H20376" s="1478"/>
    </row>
    <row r="20377" spans="1:8">
      <c r="A20377" s="1383"/>
      <c r="E20377" s="1478"/>
      <c r="H20377" s="1478"/>
    </row>
    <row r="20378" spans="1:8">
      <c r="A20378" s="1383"/>
      <c r="E20378" s="1478"/>
      <c r="H20378" s="1478"/>
    </row>
    <row r="20379" spans="1:8">
      <c r="A20379" s="1383"/>
      <c r="E20379" s="1478"/>
      <c r="H20379" s="1478"/>
    </row>
    <row r="20380" spans="1:8">
      <c r="A20380" s="1383"/>
      <c r="E20380" s="1478"/>
      <c r="H20380" s="1478"/>
    </row>
    <row r="20381" spans="1:8">
      <c r="A20381" s="1383"/>
      <c r="E20381" s="1478"/>
      <c r="H20381" s="1478"/>
    </row>
    <row r="20382" spans="1:8">
      <c r="A20382" s="1383"/>
      <c r="E20382" s="1478"/>
      <c r="H20382" s="1478"/>
    </row>
    <row r="20383" spans="1:8">
      <c r="A20383" s="1383"/>
      <c r="E20383" s="1478"/>
      <c r="H20383" s="1478"/>
    </row>
    <row r="20384" spans="1:8">
      <c r="A20384" s="1383"/>
      <c r="E20384" s="1478"/>
      <c r="H20384" s="1478"/>
    </row>
    <row r="20385" spans="1:8">
      <c r="A20385" s="1383"/>
      <c r="E20385" s="1478"/>
      <c r="H20385" s="1478"/>
    </row>
    <row r="20386" spans="1:8">
      <c r="A20386" s="1383"/>
      <c r="E20386" s="1478"/>
      <c r="H20386" s="1478"/>
    </row>
    <row r="20387" spans="1:8">
      <c r="A20387" s="1383"/>
      <c r="E20387" s="1478"/>
      <c r="H20387" s="1478"/>
    </row>
    <row r="20388" spans="1:8">
      <c r="A20388" s="1383"/>
      <c r="E20388" s="1478"/>
      <c r="H20388" s="1478"/>
    </row>
    <row r="20389" spans="1:8">
      <c r="A20389" s="1383"/>
      <c r="E20389" s="1478"/>
      <c r="H20389" s="1478"/>
    </row>
    <row r="20390" spans="1:8">
      <c r="A20390" s="1383"/>
      <c r="E20390" s="1478"/>
      <c r="H20390" s="1478"/>
    </row>
    <row r="20391" spans="1:8">
      <c r="A20391" s="1383"/>
      <c r="E20391" s="1478"/>
      <c r="H20391" s="1478"/>
    </row>
    <row r="20392" spans="1:8">
      <c r="A20392" s="1383"/>
      <c r="E20392" s="1478"/>
      <c r="H20392" s="1478"/>
    </row>
    <row r="20393" spans="1:8">
      <c r="A20393" s="1383"/>
      <c r="E20393" s="1478"/>
      <c r="H20393" s="1478"/>
    </row>
    <row r="20394" spans="1:8">
      <c r="A20394" s="1383"/>
      <c r="E20394" s="1478"/>
      <c r="H20394" s="1478"/>
    </row>
    <row r="20395" spans="1:8">
      <c r="A20395" s="1383"/>
      <c r="E20395" s="1478"/>
      <c r="H20395" s="1478"/>
    </row>
    <row r="20396" spans="1:8">
      <c r="A20396" s="1383"/>
      <c r="E20396" s="1478"/>
      <c r="H20396" s="1478"/>
    </row>
    <row r="20397" spans="1:8">
      <c r="A20397" s="1383"/>
      <c r="E20397" s="1478"/>
      <c r="H20397" s="1478"/>
    </row>
    <row r="20398" spans="1:8">
      <c r="A20398" s="1383"/>
      <c r="E20398" s="1478"/>
      <c r="H20398" s="1478"/>
    </row>
    <row r="20399" spans="1:8">
      <c r="A20399" s="1383"/>
      <c r="E20399" s="1478"/>
      <c r="H20399" s="1478"/>
    </row>
    <row r="20400" spans="1:8">
      <c r="A20400" s="1383"/>
      <c r="E20400" s="1478"/>
      <c r="H20400" s="1478"/>
    </row>
    <row r="20401" spans="1:8">
      <c r="A20401" s="1383"/>
      <c r="E20401" s="1478"/>
      <c r="H20401" s="1478"/>
    </row>
    <row r="20402" spans="1:8">
      <c r="A20402" s="1383"/>
      <c r="E20402" s="1478"/>
      <c r="H20402" s="1478"/>
    </row>
    <row r="20403" spans="1:8">
      <c r="A20403" s="1383"/>
      <c r="E20403" s="1478"/>
      <c r="H20403" s="1478"/>
    </row>
    <row r="20404" spans="1:8">
      <c r="A20404" s="1383"/>
      <c r="E20404" s="1478"/>
      <c r="H20404" s="1478"/>
    </row>
    <row r="20405" spans="1:8">
      <c r="A20405" s="1383"/>
      <c r="E20405" s="1478"/>
      <c r="H20405" s="1478"/>
    </row>
    <row r="20406" spans="1:8">
      <c r="A20406" s="1383"/>
      <c r="E20406" s="1478"/>
      <c r="H20406" s="1478"/>
    </row>
    <row r="20407" spans="1:8">
      <c r="A20407" s="1383"/>
      <c r="E20407" s="1478"/>
      <c r="H20407" s="1478"/>
    </row>
    <row r="20408" spans="1:8">
      <c r="A20408" s="1383"/>
      <c r="E20408" s="1478"/>
      <c r="H20408" s="1478"/>
    </row>
    <row r="20409" spans="1:8">
      <c r="A20409" s="1383"/>
      <c r="E20409" s="1478"/>
      <c r="H20409" s="1478"/>
    </row>
    <row r="20410" spans="1:8">
      <c r="A20410" s="1383"/>
      <c r="E20410" s="1478"/>
      <c r="H20410" s="1478"/>
    </row>
    <row r="20411" spans="1:8">
      <c r="A20411" s="1383"/>
      <c r="E20411" s="1478"/>
      <c r="H20411" s="1478"/>
    </row>
    <row r="20412" spans="1:8">
      <c r="A20412" s="1383"/>
      <c r="E20412" s="1478"/>
      <c r="H20412" s="1478"/>
    </row>
    <row r="20413" spans="1:8">
      <c r="A20413" s="1383"/>
      <c r="E20413" s="1478"/>
      <c r="H20413" s="1478"/>
    </row>
    <row r="20414" spans="1:8">
      <c r="A20414" s="1383"/>
      <c r="E20414" s="1478"/>
      <c r="H20414" s="1478"/>
    </row>
    <row r="20415" spans="1:8">
      <c r="A20415" s="1383"/>
      <c r="E20415" s="1478"/>
      <c r="H20415" s="1478"/>
    </row>
    <row r="20416" spans="1:8">
      <c r="A20416" s="1383"/>
      <c r="E20416" s="1478"/>
      <c r="H20416" s="1478"/>
    </row>
    <row r="20417" spans="1:8">
      <c r="A20417" s="1383"/>
      <c r="E20417" s="1478"/>
      <c r="H20417" s="1478"/>
    </row>
    <row r="20418" spans="1:8">
      <c r="A20418" s="1383"/>
      <c r="E20418" s="1478"/>
      <c r="H20418" s="1478"/>
    </row>
    <row r="20419" spans="1:8">
      <c r="A20419" s="1383"/>
      <c r="E20419" s="1478"/>
      <c r="H20419" s="1478"/>
    </row>
    <row r="20420" spans="1:8">
      <c r="A20420" s="1383"/>
      <c r="E20420" s="1478"/>
      <c r="H20420" s="1478"/>
    </row>
    <row r="20421" spans="1:8">
      <c r="A20421" s="1383"/>
      <c r="E20421" s="1478"/>
      <c r="H20421" s="1478"/>
    </row>
    <row r="20422" spans="1:8">
      <c r="A20422" s="1383"/>
      <c r="E20422" s="1478"/>
      <c r="H20422" s="1478"/>
    </row>
    <row r="20423" spans="1:8">
      <c r="A20423" s="1383"/>
      <c r="E20423" s="1478"/>
      <c r="H20423" s="1478"/>
    </row>
    <row r="20424" spans="1:8">
      <c r="A20424" s="1383"/>
      <c r="E20424" s="1478"/>
      <c r="H20424" s="1478"/>
    </row>
    <row r="20425" spans="1:8">
      <c r="A20425" s="1383"/>
      <c r="E20425" s="1478"/>
      <c r="H20425" s="1478"/>
    </row>
    <row r="20426" spans="1:8">
      <c r="A20426" s="1383"/>
      <c r="E20426" s="1478"/>
      <c r="H20426" s="1478"/>
    </row>
    <row r="20427" spans="1:8">
      <c r="A20427" s="1383"/>
      <c r="E20427" s="1478"/>
      <c r="H20427" s="1478"/>
    </row>
    <row r="20428" spans="1:8">
      <c r="A20428" s="1383"/>
      <c r="E20428" s="1478"/>
      <c r="H20428" s="1478"/>
    </row>
    <row r="20429" spans="1:8">
      <c r="A20429" s="1383"/>
      <c r="E20429" s="1478"/>
      <c r="H20429" s="1478"/>
    </row>
    <row r="20430" spans="1:8">
      <c r="A20430" s="1383"/>
      <c r="E20430" s="1478"/>
      <c r="H20430" s="1478"/>
    </row>
    <row r="20431" spans="1:8">
      <c r="A20431" s="1383"/>
      <c r="E20431" s="1478"/>
      <c r="H20431" s="1478"/>
    </row>
    <row r="20432" spans="1:8">
      <c r="A20432" s="1383"/>
      <c r="E20432" s="1478"/>
      <c r="H20432" s="1478"/>
    </row>
    <row r="20433" spans="1:8">
      <c r="A20433" s="1383"/>
      <c r="E20433" s="1478"/>
      <c r="H20433" s="1478"/>
    </row>
    <row r="20434" spans="1:8">
      <c r="A20434" s="1383"/>
      <c r="E20434" s="1478"/>
      <c r="H20434" s="1478"/>
    </row>
    <row r="20435" spans="1:8">
      <c r="A20435" s="1383"/>
      <c r="E20435" s="1478"/>
      <c r="H20435" s="1478"/>
    </row>
    <row r="20436" spans="1:8">
      <c r="A20436" s="1383"/>
      <c r="E20436" s="1478"/>
      <c r="H20436" s="1478"/>
    </row>
    <row r="20437" spans="1:8">
      <c r="A20437" s="1383"/>
      <c r="E20437" s="1478"/>
      <c r="H20437" s="1478"/>
    </row>
    <row r="20438" spans="1:8">
      <c r="A20438" s="1383"/>
      <c r="E20438" s="1478"/>
      <c r="H20438" s="1478"/>
    </row>
    <row r="20439" spans="1:8">
      <c r="A20439" s="1383"/>
      <c r="E20439" s="1478"/>
      <c r="H20439" s="1478"/>
    </row>
    <row r="20440" spans="1:8">
      <c r="A20440" s="1383"/>
      <c r="E20440" s="1478"/>
      <c r="H20440" s="1478"/>
    </row>
    <row r="20441" spans="1:8">
      <c r="A20441" s="1383"/>
      <c r="E20441" s="1478"/>
      <c r="H20441" s="1478"/>
    </row>
    <row r="20442" spans="1:8">
      <c r="A20442" s="1383"/>
      <c r="E20442" s="1478"/>
      <c r="H20442" s="1478"/>
    </row>
    <row r="20443" spans="1:8">
      <c r="A20443" s="1383"/>
      <c r="E20443" s="1478"/>
      <c r="H20443" s="1478"/>
    </row>
    <row r="20444" spans="1:8">
      <c r="A20444" s="1383"/>
      <c r="E20444" s="1478"/>
      <c r="H20444" s="1478"/>
    </row>
    <row r="20445" spans="1:8">
      <c r="A20445" s="1383"/>
      <c r="E20445" s="1478"/>
      <c r="H20445" s="1478"/>
    </row>
    <row r="20446" spans="1:8">
      <c r="A20446" s="1383"/>
      <c r="E20446" s="1478"/>
      <c r="H20446" s="1478"/>
    </row>
    <row r="20447" spans="1:8">
      <c r="A20447" s="1383"/>
      <c r="E20447" s="1478"/>
      <c r="H20447" s="1478"/>
    </row>
    <row r="20448" spans="1:8">
      <c r="A20448" s="1383"/>
      <c r="E20448" s="1478"/>
      <c r="H20448" s="1478"/>
    </row>
    <row r="20449" spans="1:8">
      <c r="A20449" s="1383"/>
      <c r="E20449" s="1478"/>
      <c r="H20449" s="1478"/>
    </row>
    <row r="20450" spans="1:8">
      <c r="A20450" s="1383"/>
      <c r="E20450" s="1478"/>
      <c r="H20450" s="1478"/>
    </row>
    <row r="20451" spans="1:8">
      <c r="A20451" s="1383"/>
      <c r="E20451" s="1478"/>
      <c r="H20451" s="1478"/>
    </row>
    <row r="20452" spans="1:8">
      <c r="A20452" s="1383"/>
      <c r="E20452" s="1478"/>
      <c r="H20452" s="1478"/>
    </row>
    <row r="20453" spans="1:8">
      <c r="A20453" s="1383"/>
      <c r="E20453" s="1478"/>
      <c r="H20453" s="1478"/>
    </row>
    <row r="20454" spans="1:8">
      <c r="A20454" s="1383"/>
      <c r="E20454" s="1478"/>
      <c r="H20454" s="1478"/>
    </row>
    <row r="20455" spans="1:8">
      <c r="A20455" s="1383"/>
      <c r="E20455" s="1478"/>
      <c r="H20455" s="1478"/>
    </row>
    <row r="20456" spans="1:8">
      <c r="A20456" s="1383"/>
      <c r="E20456" s="1478"/>
      <c r="H20456" s="1478"/>
    </row>
    <row r="20457" spans="1:8">
      <c r="A20457" s="1383"/>
      <c r="E20457" s="1478"/>
      <c r="H20457" s="1478"/>
    </row>
    <row r="20458" spans="1:8">
      <c r="A20458" s="1383"/>
      <c r="E20458" s="1478"/>
      <c r="H20458" s="1478"/>
    </row>
    <row r="20459" spans="1:8">
      <c r="A20459" s="1383"/>
      <c r="E20459" s="1478"/>
      <c r="H20459" s="1478"/>
    </row>
    <row r="20460" spans="1:8">
      <c r="A20460" s="1383"/>
      <c r="E20460" s="1478"/>
      <c r="H20460" s="1478"/>
    </row>
    <row r="20461" spans="1:8">
      <c r="A20461" s="1383"/>
      <c r="E20461" s="1478"/>
      <c r="H20461" s="1478"/>
    </row>
    <row r="20462" spans="1:8">
      <c r="A20462" s="1383"/>
      <c r="E20462" s="1478"/>
      <c r="H20462" s="1478"/>
    </row>
    <row r="20463" spans="1:8">
      <c r="A20463" s="1383"/>
      <c r="E20463" s="1478"/>
      <c r="H20463" s="1478"/>
    </row>
    <row r="20464" spans="1:8">
      <c r="A20464" s="1383"/>
      <c r="E20464" s="1478"/>
      <c r="H20464" s="1478"/>
    </row>
    <row r="20465" spans="1:8">
      <c r="A20465" s="1383"/>
      <c r="E20465" s="1478"/>
      <c r="H20465" s="1478"/>
    </row>
    <row r="20466" spans="1:8">
      <c r="A20466" s="1383"/>
      <c r="E20466" s="1478"/>
      <c r="H20466" s="1478"/>
    </row>
    <row r="20467" spans="1:8">
      <c r="A20467" s="1383"/>
      <c r="E20467" s="1478"/>
      <c r="H20467" s="1478"/>
    </row>
    <row r="20468" spans="1:8">
      <c r="A20468" s="1383"/>
      <c r="E20468" s="1478"/>
      <c r="H20468" s="1478"/>
    </row>
    <row r="20469" spans="1:8">
      <c r="A20469" s="1383"/>
      <c r="E20469" s="1478"/>
      <c r="H20469" s="1478"/>
    </row>
    <row r="20470" spans="1:8">
      <c r="A20470" s="1383"/>
      <c r="E20470" s="1478"/>
      <c r="H20470" s="1478"/>
    </row>
    <row r="20471" spans="1:8">
      <c r="A20471" s="1383"/>
      <c r="E20471" s="1478"/>
      <c r="H20471" s="1478"/>
    </row>
    <row r="20472" spans="1:8">
      <c r="A20472" s="1383"/>
      <c r="E20472" s="1478"/>
      <c r="H20472" s="1478"/>
    </row>
    <row r="20473" spans="1:8">
      <c r="A20473" s="1383"/>
      <c r="E20473" s="1478"/>
      <c r="H20473" s="1478"/>
    </row>
    <row r="20474" spans="1:8">
      <c r="A20474" s="1383"/>
      <c r="E20474" s="1478"/>
      <c r="H20474" s="1478"/>
    </row>
    <row r="20475" spans="1:8">
      <c r="A20475" s="1383"/>
      <c r="E20475" s="1478"/>
      <c r="H20475" s="1478"/>
    </row>
    <row r="20476" spans="1:8">
      <c r="A20476" s="1383"/>
      <c r="E20476" s="1478"/>
      <c r="H20476" s="1478"/>
    </row>
    <row r="20477" spans="1:8">
      <c r="A20477" s="1383"/>
      <c r="E20477" s="1478"/>
      <c r="H20477" s="1478"/>
    </row>
    <row r="20478" spans="1:8">
      <c r="A20478" s="1383"/>
      <c r="E20478" s="1478"/>
      <c r="H20478" s="1478"/>
    </row>
    <row r="20479" spans="1:8">
      <c r="A20479" s="1383"/>
      <c r="E20479" s="1478"/>
      <c r="H20479" s="1478"/>
    </row>
    <row r="20480" spans="1:8">
      <c r="A20480" s="1383"/>
      <c r="E20480" s="1478"/>
      <c r="H20480" s="1478"/>
    </row>
    <row r="20481" spans="1:8">
      <c r="A20481" s="1383"/>
      <c r="E20481" s="1478"/>
      <c r="H20481" s="1478"/>
    </row>
    <row r="20482" spans="1:8">
      <c r="A20482" s="1383"/>
      <c r="E20482" s="1478"/>
      <c r="H20482" s="1478"/>
    </row>
    <row r="20483" spans="1:8">
      <c r="A20483" s="1383"/>
      <c r="E20483" s="1478"/>
      <c r="H20483" s="1478"/>
    </row>
    <row r="20484" spans="1:8">
      <c r="A20484" s="1383"/>
      <c r="E20484" s="1478"/>
      <c r="H20484" s="1478"/>
    </row>
    <row r="20485" spans="1:8">
      <c r="A20485" s="1383"/>
      <c r="E20485" s="1478"/>
      <c r="H20485" s="1478"/>
    </row>
    <row r="20486" spans="1:8">
      <c r="A20486" s="1383"/>
      <c r="E20486" s="1478"/>
      <c r="H20486" s="1478"/>
    </row>
    <row r="20487" spans="1:8">
      <c r="A20487" s="1383"/>
      <c r="E20487" s="1478"/>
      <c r="H20487" s="1478"/>
    </row>
    <row r="20488" spans="1:8">
      <c r="A20488" s="1383"/>
      <c r="E20488" s="1478"/>
      <c r="H20488" s="1478"/>
    </row>
    <row r="20489" spans="1:8">
      <c r="A20489" s="1383"/>
      <c r="E20489" s="1478"/>
      <c r="H20489" s="1478"/>
    </row>
    <row r="20490" spans="1:8">
      <c r="A20490" s="1383"/>
      <c r="E20490" s="1478"/>
      <c r="H20490" s="1478"/>
    </row>
    <row r="20491" spans="1:8">
      <c r="A20491" s="1383"/>
      <c r="E20491" s="1478"/>
      <c r="H20491" s="1478"/>
    </row>
    <row r="20492" spans="1:8">
      <c r="A20492" s="1383"/>
      <c r="E20492" s="1478"/>
      <c r="H20492" s="1478"/>
    </row>
    <row r="20493" spans="1:8">
      <c r="A20493" s="1383"/>
      <c r="E20493" s="1478"/>
      <c r="H20493" s="1478"/>
    </row>
    <row r="20494" spans="1:8">
      <c r="A20494" s="1383"/>
      <c r="E20494" s="1478"/>
      <c r="H20494" s="1478"/>
    </row>
    <row r="20495" spans="1:8">
      <c r="A20495" s="1383"/>
      <c r="E20495" s="1478"/>
      <c r="H20495" s="1478"/>
    </row>
    <row r="20496" spans="1:8">
      <c r="A20496" s="1383"/>
      <c r="E20496" s="1478"/>
      <c r="H20496" s="1478"/>
    </row>
    <row r="20497" spans="1:8">
      <c r="A20497" s="1383"/>
      <c r="E20497" s="1478"/>
      <c r="H20497" s="1478"/>
    </row>
    <row r="20498" spans="1:8">
      <c r="A20498" s="1383"/>
      <c r="E20498" s="1478"/>
      <c r="H20498" s="1478"/>
    </row>
    <row r="20499" spans="1:8">
      <c r="A20499" s="1383"/>
      <c r="E20499" s="1478"/>
      <c r="H20499" s="1478"/>
    </row>
    <row r="20500" spans="1:8">
      <c r="A20500" s="1383"/>
      <c r="E20500" s="1478"/>
      <c r="H20500" s="1478"/>
    </row>
    <row r="20501" spans="1:8">
      <c r="A20501" s="1383"/>
      <c r="E20501" s="1478"/>
      <c r="H20501" s="1478"/>
    </row>
    <row r="20502" spans="1:8">
      <c r="A20502" s="1383"/>
      <c r="E20502" s="1478"/>
      <c r="H20502" s="1478"/>
    </row>
    <row r="20503" spans="1:8">
      <c r="A20503" s="1383"/>
      <c r="E20503" s="1478"/>
      <c r="H20503" s="1478"/>
    </row>
    <row r="20504" spans="1:8">
      <c r="A20504" s="1383"/>
      <c r="E20504" s="1478"/>
      <c r="H20504" s="1478"/>
    </row>
    <row r="20505" spans="1:8">
      <c r="A20505" s="1383"/>
      <c r="E20505" s="1478"/>
      <c r="H20505" s="1478"/>
    </row>
    <row r="20506" spans="1:8">
      <c r="A20506" s="1383"/>
      <c r="E20506" s="1478"/>
      <c r="H20506" s="1478"/>
    </row>
    <row r="20507" spans="1:8">
      <c r="A20507" s="1383"/>
      <c r="E20507" s="1478"/>
      <c r="H20507" s="1478"/>
    </row>
    <row r="20508" spans="1:8">
      <c r="A20508" s="1383"/>
      <c r="E20508" s="1478"/>
      <c r="H20508" s="1478"/>
    </row>
    <row r="20509" spans="1:8">
      <c r="A20509" s="1383"/>
      <c r="E20509" s="1478"/>
      <c r="H20509" s="1478"/>
    </row>
    <row r="20510" spans="1:8">
      <c r="A20510" s="1383"/>
      <c r="E20510" s="1478"/>
      <c r="H20510" s="1478"/>
    </row>
    <row r="20511" spans="1:8">
      <c r="A20511" s="1383"/>
      <c r="E20511" s="1478"/>
      <c r="H20511" s="1478"/>
    </row>
    <row r="20512" spans="1:8">
      <c r="A20512" s="1383"/>
      <c r="E20512" s="1478"/>
      <c r="H20512" s="1478"/>
    </row>
    <row r="20513" spans="1:8">
      <c r="A20513" s="1383"/>
      <c r="E20513" s="1478"/>
      <c r="H20513" s="1478"/>
    </row>
    <row r="20514" spans="1:8">
      <c r="A20514" s="1383"/>
      <c r="E20514" s="1478"/>
      <c r="H20514" s="1478"/>
    </row>
    <row r="20515" spans="1:8">
      <c r="A20515" s="1383"/>
      <c r="E20515" s="1478"/>
      <c r="H20515" s="1478"/>
    </row>
    <row r="20516" spans="1:8">
      <c r="A20516" s="1383"/>
      <c r="E20516" s="1478"/>
      <c r="H20516" s="1478"/>
    </row>
    <row r="20517" spans="1:8">
      <c r="A20517" s="1383"/>
      <c r="E20517" s="1478"/>
      <c r="H20517" s="1478"/>
    </row>
    <row r="20518" spans="1:8">
      <c r="A20518" s="1383"/>
      <c r="E20518" s="1478"/>
      <c r="H20518" s="1478"/>
    </row>
    <row r="20519" spans="1:8">
      <c r="A20519" s="1383"/>
      <c r="E20519" s="1478"/>
      <c r="H20519" s="1478"/>
    </row>
    <row r="20520" spans="1:8">
      <c r="A20520" s="1383"/>
      <c r="E20520" s="1478"/>
      <c r="H20520" s="1478"/>
    </row>
    <row r="20521" spans="1:8">
      <c r="A20521" s="1383"/>
      <c r="E20521" s="1478"/>
      <c r="H20521" s="1478"/>
    </row>
    <row r="20522" spans="1:8">
      <c r="A20522" s="1383"/>
      <c r="E20522" s="1478"/>
      <c r="H20522" s="1478"/>
    </row>
    <row r="20523" spans="1:8">
      <c r="A20523" s="1383"/>
      <c r="E20523" s="1478"/>
      <c r="H20523" s="1478"/>
    </row>
    <row r="20524" spans="1:8">
      <c r="A20524" s="1383"/>
      <c r="E20524" s="1478"/>
      <c r="H20524" s="1478"/>
    </row>
    <row r="20525" spans="1:8">
      <c r="A20525" s="1383"/>
      <c r="E20525" s="1478"/>
      <c r="H20525" s="1478"/>
    </row>
    <row r="20526" spans="1:8">
      <c r="A20526" s="1383"/>
      <c r="E20526" s="1478"/>
      <c r="H20526" s="1478"/>
    </row>
    <row r="20527" spans="1:8">
      <c r="A20527" s="1383"/>
      <c r="E20527" s="1478"/>
      <c r="H20527" s="1478"/>
    </row>
    <row r="20528" spans="1:8">
      <c r="A20528" s="1383"/>
      <c r="E20528" s="1478"/>
      <c r="H20528" s="1478"/>
    </row>
    <row r="20529" spans="1:8">
      <c r="A20529" s="1383"/>
      <c r="E20529" s="1478"/>
      <c r="H20529" s="1478"/>
    </row>
    <row r="20530" spans="1:8">
      <c r="A20530" s="1383"/>
      <c r="E20530" s="1478"/>
      <c r="H20530" s="1478"/>
    </row>
    <row r="20531" spans="1:8">
      <c r="A20531" s="1383"/>
      <c r="E20531" s="1478"/>
      <c r="H20531" s="1478"/>
    </row>
    <row r="20532" spans="1:8">
      <c r="A20532" s="1383"/>
      <c r="E20532" s="1478"/>
      <c r="H20532" s="1478"/>
    </row>
    <row r="20533" spans="1:8">
      <c r="A20533" s="1383"/>
      <c r="E20533" s="1478"/>
      <c r="H20533" s="1478"/>
    </row>
    <row r="20534" spans="1:8">
      <c r="A20534" s="1383"/>
      <c r="E20534" s="1478"/>
      <c r="H20534" s="1478"/>
    </row>
    <row r="20535" spans="1:8">
      <c r="A20535" s="1383"/>
      <c r="E20535" s="1478"/>
      <c r="H20535" s="1478"/>
    </row>
    <row r="20536" spans="1:8">
      <c r="A20536" s="1383"/>
      <c r="E20536" s="1478"/>
      <c r="H20536" s="1478"/>
    </row>
    <row r="20537" spans="1:8">
      <c r="A20537" s="1383"/>
      <c r="E20537" s="1478"/>
      <c r="H20537" s="1478"/>
    </row>
    <row r="20538" spans="1:8">
      <c r="A20538" s="1383"/>
      <c r="E20538" s="1478"/>
      <c r="H20538" s="1478"/>
    </row>
    <row r="20539" spans="1:8">
      <c r="A20539" s="1383"/>
      <c r="E20539" s="1478"/>
      <c r="H20539" s="1478"/>
    </row>
    <row r="20540" spans="1:8">
      <c r="A20540" s="1383"/>
      <c r="E20540" s="1478"/>
      <c r="H20540" s="1478"/>
    </row>
    <row r="20541" spans="1:8">
      <c r="A20541" s="1383"/>
      <c r="E20541" s="1478"/>
      <c r="H20541" s="1478"/>
    </row>
    <row r="20542" spans="1:8">
      <c r="A20542" s="1383"/>
      <c r="E20542" s="1478"/>
      <c r="H20542" s="1478"/>
    </row>
    <row r="20543" spans="1:8">
      <c r="A20543" s="1383"/>
      <c r="E20543" s="1478"/>
      <c r="H20543" s="1478"/>
    </row>
    <row r="20544" spans="1:8">
      <c r="A20544" s="1383"/>
      <c r="E20544" s="1478"/>
      <c r="H20544" s="1478"/>
    </row>
    <row r="20545" spans="1:8">
      <c r="A20545" s="1383"/>
      <c r="E20545" s="1478"/>
      <c r="H20545" s="1478"/>
    </row>
    <row r="20546" spans="1:8">
      <c r="A20546" s="1383"/>
      <c r="E20546" s="1478"/>
      <c r="H20546" s="1478"/>
    </row>
    <row r="20547" spans="1:8">
      <c r="A20547" s="1383"/>
      <c r="E20547" s="1478"/>
      <c r="H20547" s="1478"/>
    </row>
    <row r="20548" spans="1:8">
      <c r="A20548" s="1383"/>
      <c r="E20548" s="1478"/>
      <c r="H20548" s="1478"/>
    </row>
    <row r="20549" spans="1:8">
      <c r="A20549" s="1383"/>
      <c r="E20549" s="1478"/>
      <c r="H20549" s="1478"/>
    </row>
    <row r="20550" spans="1:8">
      <c r="A20550" s="1383"/>
      <c r="E20550" s="1478"/>
      <c r="H20550" s="1478"/>
    </row>
    <row r="20551" spans="1:8">
      <c r="A20551" s="1383"/>
      <c r="E20551" s="1478"/>
      <c r="H20551" s="1478"/>
    </row>
    <row r="20552" spans="1:8">
      <c r="A20552" s="1383"/>
      <c r="E20552" s="1478"/>
      <c r="H20552" s="1478"/>
    </row>
    <row r="20553" spans="1:8">
      <c r="A20553" s="1383"/>
      <c r="E20553" s="1478"/>
      <c r="H20553" s="1478"/>
    </row>
    <row r="20554" spans="1:8">
      <c r="A20554" s="1383"/>
      <c r="E20554" s="1478"/>
      <c r="H20554" s="1478"/>
    </row>
    <row r="20555" spans="1:8">
      <c r="A20555" s="1383"/>
      <c r="E20555" s="1478"/>
      <c r="H20555" s="1478"/>
    </row>
    <row r="20556" spans="1:8">
      <c r="A20556" s="1383"/>
      <c r="E20556" s="1478"/>
      <c r="H20556" s="1478"/>
    </row>
    <row r="20557" spans="1:8">
      <c r="A20557" s="1383"/>
      <c r="E20557" s="1478"/>
      <c r="H20557" s="1478"/>
    </row>
    <row r="20558" spans="1:8">
      <c r="A20558" s="1383"/>
      <c r="E20558" s="1478"/>
      <c r="H20558" s="1478"/>
    </row>
    <row r="20559" spans="1:8">
      <c r="A20559" s="1383"/>
      <c r="E20559" s="1478"/>
      <c r="H20559" s="1478"/>
    </row>
    <row r="20560" spans="1:8">
      <c r="A20560" s="1383"/>
      <c r="E20560" s="1478"/>
      <c r="H20560" s="1478"/>
    </row>
    <row r="20561" spans="1:8">
      <c r="A20561" s="1383"/>
      <c r="E20561" s="1478"/>
      <c r="H20561" s="1478"/>
    </row>
    <row r="20562" spans="1:8">
      <c r="A20562" s="1383"/>
      <c r="E20562" s="1478"/>
      <c r="H20562" s="1478"/>
    </row>
    <row r="20563" spans="1:8">
      <c r="A20563" s="1383"/>
      <c r="E20563" s="1478"/>
      <c r="H20563" s="1478"/>
    </row>
    <row r="20564" spans="1:8">
      <c r="A20564" s="1383"/>
      <c r="E20564" s="1478"/>
      <c r="H20564" s="1478"/>
    </row>
    <row r="20565" spans="1:8">
      <c r="A20565" s="1383"/>
      <c r="E20565" s="1478"/>
      <c r="H20565" s="1478"/>
    </row>
    <row r="20566" spans="1:8">
      <c r="A20566" s="1383"/>
      <c r="E20566" s="1478"/>
      <c r="H20566" s="1478"/>
    </row>
    <row r="20567" spans="1:8">
      <c r="A20567" s="1383"/>
      <c r="E20567" s="1478"/>
      <c r="H20567" s="1478"/>
    </row>
    <row r="20568" spans="1:8">
      <c r="A20568" s="1383"/>
      <c r="E20568" s="1478"/>
      <c r="H20568" s="1478"/>
    </row>
    <row r="20569" spans="1:8">
      <c r="A20569" s="1383"/>
      <c r="E20569" s="1478"/>
      <c r="H20569" s="1478"/>
    </row>
    <row r="20570" spans="1:8">
      <c r="A20570" s="1383"/>
      <c r="E20570" s="1478"/>
      <c r="H20570" s="1478"/>
    </row>
    <row r="20571" spans="1:8">
      <c r="A20571" s="1383"/>
      <c r="E20571" s="1478"/>
      <c r="H20571" s="1478"/>
    </row>
    <row r="20572" spans="1:8">
      <c r="A20572" s="1383"/>
      <c r="E20572" s="1478"/>
      <c r="H20572" s="1478"/>
    </row>
    <row r="20573" spans="1:8">
      <c r="A20573" s="1383"/>
      <c r="E20573" s="1478"/>
      <c r="H20573" s="1478"/>
    </row>
    <row r="20574" spans="1:8">
      <c r="A20574" s="1383"/>
      <c r="E20574" s="1478"/>
      <c r="H20574" s="1478"/>
    </row>
    <row r="20575" spans="1:8">
      <c r="A20575" s="1383"/>
      <c r="E20575" s="1478"/>
      <c r="H20575" s="1478"/>
    </row>
    <row r="20576" spans="1:8">
      <c r="A20576" s="1383"/>
      <c r="E20576" s="1478"/>
      <c r="H20576" s="1478"/>
    </row>
    <row r="20577" spans="1:8">
      <c r="A20577" s="1383"/>
      <c r="E20577" s="1478"/>
      <c r="H20577" s="1478"/>
    </row>
    <row r="20578" spans="1:8">
      <c r="A20578" s="1383"/>
      <c r="E20578" s="1478"/>
      <c r="H20578" s="1478"/>
    </row>
    <row r="20579" spans="1:8">
      <c r="A20579" s="1383"/>
      <c r="E20579" s="1478"/>
      <c r="H20579" s="1478"/>
    </row>
    <row r="20580" spans="1:8">
      <c r="A20580" s="1383"/>
      <c r="E20580" s="1478"/>
      <c r="H20580" s="1478"/>
    </row>
    <row r="20581" spans="1:8">
      <c r="A20581" s="1383"/>
      <c r="E20581" s="1478"/>
      <c r="H20581" s="1478"/>
    </row>
    <row r="20582" spans="1:8">
      <c r="A20582" s="1383"/>
      <c r="E20582" s="1478"/>
      <c r="H20582" s="1478"/>
    </row>
    <row r="20583" spans="1:8">
      <c r="A20583" s="1383"/>
      <c r="E20583" s="1478"/>
      <c r="H20583" s="1478"/>
    </row>
    <row r="20584" spans="1:8">
      <c r="A20584" s="1383"/>
      <c r="E20584" s="1478"/>
      <c r="H20584" s="1478"/>
    </row>
    <row r="20585" spans="1:8">
      <c r="A20585" s="1383"/>
      <c r="E20585" s="1478"/>
      <c r="H20585" s="1478"/>
    </row>
    <row r="20586" spans="1:8">
      <c r="A20586" s="1383"/>
      <c r="E20586" s="1478"/>
      <c r="H20586" s="1478"/>
    </row>
    <row r="20587" spans="1:8">
      <c r="A20587" s="1383"/>
      <c r="E20587" s="1478"/>
      <c r="H20587" s="1478"/>
    </row>
    <row r="20588" spans="1:8">
      <c r="A20588" s="1383"/>
      <c r="E20588" s="1478"/>
      <c r="H20588" s="1478"/>
    </row>
    <row r="20589" spans="1:8">
      <c r="A20589" s="1383"/>
      <c r="E20589" s="1478"/>
      <c r="H20589" s="1478"/>
    </row>
    <row r="20590" spans="1:8">
      <c r="A20590" s="1383"/>
      <c r="E20590" s="1478"/>
      <c r="H20590" s="1478"/>
    </row>
    <row r="20591" spans="1:8">
      <c r="A20591" s="1383"/>
      <c r="E20591" s="1478"/>
      <c r="H20591" s="1478"/>
    </row>
    <row r="20592" spans="1:8">
      <c r="A20592" s="1383"/>
      <c r="E20592" s="1478"/>
      <c r="H20592" s="1478"/>
    </row>
    <row r="20593" spans="1:8">
      <c r="A20593" s="1383"/>
      <c r="E20593" s="1478"/>
      <c r="H20593" s="1478"/>
    </row>
    <row r="20594" spans="1:8">
      <c r="A20594" s="1383"/>
      <c r="E20594" s="1478"/>
      <c r="H20594" s="1478"/>
    </row>
    <row r="20595" spans="1:8">
      <c r="A20595" s="1383"/>
      <c r="E20595" s="1478"/>
      <c r="H20595" s="1478"/>
    </row>
    <row r="20596" spans="1:8">
      <c r="A20596" s="1383"/>
      <c r="E20596" s="1478"/>
      <c r="H20596" s="1478"/>
    </row>
    <row r="20597" spans="1:8">
      <c r="A20597" s="1383"/>
      <c r="E20597" s="1478"/>
      <c r="H20597" s="1478"/>
    </row>
    <row r="20598" spans="1:8">
      <c r="A20598" s="1383"/>
      <c r="E20598" s="1478"/>
      <c r="H20598" s="1478"/>
    </row>
    <row r="20599" spans="1:8">
      <c r="A20599" s="1383"/>
      <c r="E20599" s="1478"/>
      <c r="H20599" s="1478"/>
    </row>
    <row r="20600" spans="1:8">
      <c r="A20600" s="1383"/>
      <c r="E20600" s="1478"/>
      <c r="H20600" s="1478"/>
    </row>
    <row r="20601" spans="1:8">
      <c r="A20601" s="1383"/>
      <c r="E20601" s="1478"/>
      <c r="H20601" s="1478"/>
    </row>
    <row r="20602" spans="1:8">
      <c r="A20602" s="1383"/>
      <c r="E20602" s="1478"/>
      <c r="H20602" s="1478"/>
    </row>
    <row r="20603" spans="1:8">
      <c r="A20603" s="1383"/>
      <c r="E20603" s="1478"/>
      <c r="H20603" s="1478"/>
    </row>
    <row r="20604" spans="1:8">
      <c r="A20604" s="1383"/>
      <c r="E20604" s="1478"/>
      <c r="H20604" s="1478"/>
    </row>
    <row r="20605" spans="1:8">
      <c r="A20605" s="1383"/>
      <c r="E20605" s="1478"/>
      <c r="H20605" s="1478"/>
    </row>
    <row r="20606" spans="1:8">
      <c r="A20606" s="1383"/>
      <c r="E20606" s="1478"/>
      <c r="H20606" s="1478"/>
    </row>
    <row r="20607" spans="1:8">
      <c r="A20607" s="1383"/>
      <c r="E20607" s="1478"/>
      <c r="H20607" s="1478"/>
    </row>
    <row r="20608" spans="1:8">
      <c r="A20608" s="1383"/>
      <c r="E20608" s="1478"/>
      <c r="H20608" s="1478"/>
    </row>
    <row r="20609" spans="1:8">
      <c r="A20609" s="1383"/>
      <c r="E20609" s="1478"/>
      <c r="H20609" s="1478"/>
    </row>
    <row r="20610" spans="1:8">
      <c r="A20610" s="1383"/>
      <c r="E20610" s="1478"/>
      <c r="H20610" s="1478"/>
    </row>
    <row r="20611" spans="1:8">
      <c r="A20611" s="1383"/>
      <c r="E20611" s="1478"/>
      <c r="H20611" s="1478"/>
    </row>
    <row r="20612" spans="1:8">
      <c r="A20612" s="1383"/>
      <c r="E20612" s="1478"/>
      <c r="H20612" s="1478"/>
    </row>
    <row r="20613" spans="1:8">
      <c r="A20613" s="1383"/>
      <c r="E20613" s="1478"/>
      <c r="H20613" s="1478"/>
    </row>
    <row r="20614" spans="1:8">
      <c r="A20614" s="1383"/>
      <c r="E20614" s="1478"/>
      <c r="H20614" s="1478"/>
    </row>
    <row r="20615" spans="1:8">
      <c r="A20615" s="1383"/>
      <c r="E20615" s="1478"/>
      <c r="H20615" s="1478"/>
    </row>
    <row r="20616" spans="1:8">
      <c r="A20616" s="1383"/>
      <c r="E20616" s="1478"/>
      <c r="H20616" s="1478"/>
    </row>
    <row r="20617" spans="1:8">
      <c r="A20617" s="1383"/>
      <c r="E20617" s="1478"/>
      <c r="H20617" s="1478"/>
    </row>
    <row r="20618" spans="1:8">
      <c r="A20618" s="1383"/>
      <c r="E20618" s="1478"/>
      <c r="H20618" s="1478"/>
    </row>
    <row r="20619" spans="1:8">
      <c r="A20619" s="1383"/>
      <c r="E20619" s="1478"/>
      <c r="H20619" s="1478"/>
    </row>
    <row r="20620" spans="1:8">
      <c r="A20620" s="1383"/>
      <c r="E20620" s="1478"/>
      <c r="H20620" s="1478"/>
    </row>
    <row r="20621" spans="1:8">
      <c r="A20621" s="1383"/>
      <c r="E20621" s="1478"/>
      <c r="H20621" s="1478"/>
    </row>
    <row r="20622" spans="1:8">
      <c r="A20622" s="1383"/>
      <c r="E20622" s="1478"/>
      <c r="H20622" s="1478"/>
    </row>
    <row r="20623" spans="1:8">
      <c r="A20623" s="1383"/>
      <c r="E20623" s="1478"/>
      <c r="H20623" s="1478"/>
    </row>
    <row r="20624" spans="1:8">
      <c r="A20624" s="1383"/>
      <c r="E20624" s="1478"/>
      <c r="H20624" s="1478"/>
    </row>
    <row r="20625" spans="1:8">
      <c r="A20625" s="1383"/>
      <c r="E20625" s="1478"/>
      <c r="H20625" s="1478"/>
    </row>
    <row r="20626" spans="1:8">
      <c r="A20626" s="1383"/>
      <c r="E20626" s="1478"/>
      <c r="H20626" s="1478"/>
    </row>
    <row r="20627" spans="1:8">
      <c r="A20627" s="1383"/>
      <c r="E20627" s="1478"/>
      <c r="H20627" s="1478"/>
    </row>
    <row r="20628" spans="1:8">
      <c r="A20628" s="1383"/>
      <c r="E20628" s="1478"/>
      <c r="H20628" s="1478"/>
    </row>
    <row r="20629" spans="1:8">
      <c r="A20629" s="1383"/>
      <c r="E20629" s="1478"/>
      <c r="H20629" s="1478"/>
    </row>
    <row r="20630" spans="1:8">
      <c r="A20630" s="1383"/>
      <c r="E20630" s="1478"/>
      <c r="H20630" s="1478"/>
    </row>
    <row r="20631" spans="1:8">
      <c r="A20631" s="1383"/>
      <c r="E20631" s="1478"/>
      <c r="H20631" s="1478"/>
    </row>
    <row r="20632" spans="1:8">
      <c r="A20632" s="1383"/>
      <c r="E20632" s="1478"/>
      <c r="H20632" s="1478"/>
    </row>
    <row r="20633" spans="1:8">
      <c r="A20633" s="1383"/>
      <c r="E20633" s="1478"/>
      <c r="H20633" s="1478"/>
    </row>
    <row r="20634" spans="1:8">
      <c r="A20634" s="1383"/>
      <c r="E20634" s="1478"/>
      <c r="H20634" s="1478"/>
    </row>
    <row r="20635" spans="1:8">
      <c r="A20635" s="1383"/>
      <c r="E20635" s="1478"/>
      <c r="H20635" s="1478"/>
    </row>
    <row r="20636" spans="1:8">
      <c r="A20636" s="1383"/>
      <c r="E20636" s="1478"/>
      <c r="H20636" s="1478"/>
    </row>
    <row r="20637" spans="1:8">
      <c r="A20637" s="1383"/>
      <c r="E20637" s="1478"/>
      <c r="H20637" s="1478"/>
    </row>
    <row r="20638" spans="1:8">
      <c r="A20638" s="1383"/>
      <c r="E20638" s="1478"/>
      <c r="H20638" s="1478"/>
    </row>
    <row r="20639" spans="1:8">
      <c r="A20639" s="1383"/>
      <c r="E20639" s="1478"/>
      <c r="H20639" s="1478"/>
    </row>
    <row r="20640" spans="1:8">
      <c r="A20640" s="1383"/>
      <c r="E20640" s="1478"/>
      <c r="H20640" s="1478"/>
    </row>
    <row r="20641" spans="1:8">
      <c r="A20641" s="1383"/>
      <c r="E20641" s="1478"/>
      <c r="H20641" s="1478"/>
    </row>
    <row r="20642" spans="1:8">
      <c r="A20642" s="1383"/>
      <c r="E20642" s="1478"/>
      <c r="H20642" s="1478"/>
    </row>
    <row r="20643" spans="1:8">
      <c r="A20643" s="1383"/>
      <c r="E20643" s="1478"/>
      <c r="H20643" s="1478"/>
    </row>
    <row r="20644" spans="1:8">
      <c r="A20644" s="1383"/>
      <c r="E20644" s="1478"/>
      <c r="H20644" s="1478"/>
    </row>
    <row r="20645" spans="1:8">
      <c r="A20645" s="1383"/>
      <c r="E20645" s="1478"/>
      <c r="H20645" s="1478"/>
    </row>
    <row r="20646" spans="1:8">
      <c r="A20646" s="1383"/>
      <c r="E20646" s="1478"/>
      <c r="H20646" s="1478"/>
    </row>
    <row r="20647" spans="1:8">
      <c r="A20647" s="1383"/>
      <c r="E20647" s="1478"/>
      <c r="H20647" s="1478"/>
    </row>
    <row r="20648" spans="1:8">
      <c r="A20648" s="1383"/>
      <c r="E20648" s="1478"/>
      <c r="H20648" s="1478"/>
    </row>
    <row r="20649" spans="1:8">
      <c r="A20649" s="1383"/>
      <c r="E20649" s="1478"/>
      <c r="H20649" s="1478"/>
    </row>
    <row r="20650" spans="1:8">
      <c r="A20650" s="1383"/>
      <c r="E20650" s="1478"/>
      <c r="H20650" s="1478"/>
    </row>
    <row r="20651" spans="1:8">
      <c r="A20651" s="1383"/>
      <c r="E20651" s="1478"/>
      <c r="H20651" s="1478"/>
    </row>
    <row r="20652" spans="1:8">
      <c r="A20652" s="1383"/>
      <c r="E20652" s="1478"/>
      <c r="H20652" s="1478"/>
    </row>
    <row r="20653" spans="1:8">
      <c r="A20653" s="1383"/>
      <c r="E20653" s="1478"/>
      <c r="H20653" s="1478"/>
    </row>
    <row r="20654" spans="1:8">
      <c r="A20654" s="1383"/>
      <c r="E20654" s="1478"/>
      <c r="H20654" s="1478"/>
    </row>
    <row r="20655" spans="1:8">
      <c r="A20655" s="1383"/>
      <c r="E20655" s="1478"/>
      <c r="H20655" s="1478"/>
    </row>
    <row r="20656" spans="1:8">
      <c r="A20656" s="1383"/>
      <c r="E20656" s="1478"/>
      <c r="H20656" s="1478"/>
    </row>
    <row r="20657" spans="1:8">
      <c r="A20657" s="1383"/>
      <c r="E20657" s="1478"/>
      <c r="H20657" s="1478"/>
    </row>
    <row r="20658" spans="1:8">
      <c r="A20658" s="1383"/>
      <c r="E20658" s="1478"/>
      <c r="H20658" s="1478"/>
    </row>
    <row r="20659" spans="1:8">
      <c r="A20659" s="1383"/>
      <c r="E20659" s="1478"/>
      <c r="H20659" s="1478"/>
    </row>
    <row r="20660" spans="1:8">
      <c r="A20660" s="1383"/>
      <c r="E20660" s="1478"/>
      <c r="H20660" s="1478"/>
    </row>
    <row r="20661" spans="1:8">
      <c r="A20661" s="1383"/>
      <c r="E20661" s="1478"/>
      <c r="H20661" s="1478"/>
    </row>
    <row r="20662" spans="1:8">
      <c r="A20662" s="1383"/>
      <c r="E20662" s="1478"/>
      <c r="H20662" s="1478"/>
    </row>
    <row r="20663" spans="1:8">
      <c r="A20663" s="1383"/>
      <c r="E20663" s="1478"/>
      <c r="H20663" s="1478"/>
    </row>
    <row r="20664" spans="1:8">
      <c r="A20664" s="1383"/>
      <c r="E20664" s="1478"/>
      <c r="H20664" s="1478"/>
    </row>
    <row r="20665" spans="1:8">
      <c r="A20665" s="1383"/>
      <c r="E20665" s="1478"/>
      <c r="H20665" s="1478"/>
    </row>
    <row r="20666" spans="1:8">
      <c r="A20666" s="1383"/>
      <c r="E20666" s="1478"/>
      <c r="H20666" s="1478"/>
    </row>
    <row r="20667" spans="1:8">
      <c r="A20667" s="1383"/>
      <c r="E20667" s="1478"/>
      <c r="H20667" s="1478"/>
    </row>
    <row r="20668" spans="1:8">
      <c r="A20668" s="1383"/>
      <c r="E20668" s="1478"/>
      <c r="H20668" s="1478"/>
    </row>
    <row r="20669" spans="1:8">
      <c r="A20669" s="1383"/>
      <c r="E20669" s="1478"/>
      <c r="H20669" s="1478"/>
    </row>
    <row r="20670" spans="1:8">
      <c r="A20670" s="1383"/>
      <c r="E20670" s="1478"/>
      <c r="H20670" s="1478"/>
    </row>
    <row r="20671" spans="1:8">
      <c r="A20671" s="1383"/>
      <c r="E20671" s="1478"/>
      <c r="H20671" s="1478"/>
    </row>
    <row r="20672" spans="1:8">
      <c r="A20672" s="1383"/>
      <c r="E20672" s="1478"/>
      <c r="H20672" s="1478"/>
    </row>
    <row r="20673" spans="1:8">
      <c r="A20673" s="1383"/>
      <c r="E20673" s="1478"/>
      <c r="H20673" s="1478"/>
    </row>
    <row r="20674" spans="1:8">
      <c r="A20674" s="1383"/>
      <c r="E20674" s="1478"/>
      <c r="H20674" s="1478"/>
    </row>
    <row r="20675" spans="1:8">
      <c r="A20675" s="1383"/>
      <c r="E20675" s="1478"/>
      <c r="H20675" s="1478"/>
    </row>
    <row r="20676" spans="1:8">
      <c r="A20676" s="1383"/>
      <c r="E20676" s="1478"/>
      <c r="H20676" s="1478"/>
    </row>
    <row r="20677" spans="1:8">
      <c r="A20677" s="1383"/>
      <c r="E20677" s="1478"/>
      <c r="H20677" s="1478"/>
    </row>
    <row r="20678" spans="1:8">
      <c r="A20678" s="1383"/>
      <c r="E20678" s="1478"/>
      <c r="H20678" s="1478"/>
    </row>
    <row r="20679" spans="1:8">
      <c r="A20679" s="1383"/>
      <c r="E20679" s="1478"/>
      <c r="H20679" s="1478"/>
    </row>
    <row r="20680" spans="1:8">
      <c r="A20680" s="1383"/>
      <c r="E20680" s="1478"/>
      <c r="H20680" s="1478"/>
    </row>
    <row r="20681" spans="1:8">
      <c r="A20681" s="1383"/>
      <c r="E20681" s="1478"/>
      <c r="H20681" s="1478"/>
    </row>
    <row r="20682" spans="1:8">
      <c r="A20682" s="1383"/>
      <c r="E20682" s="1478"/>
      <c r="H20682" s="1478"/>
    </row>
    <row r="20683" spans="1:8">
      <c r="A20683" s="1383"/>
      <c r="E20683" s="1478"/>
      <c r="H20683" s="1478"/>
    </row>
    <row r="20684" spans="1:8">
      <c r="A20684" s="1383"/>
      <c r="E20684" s="1478"/>
      <c r="H20684" s="1478"/>
    </row>
    <row r="20685" spans="1:8">
      <c r="A20685" s="1383"/>
      <c r="E20685" s="1478"/>
      <c r="H20685" s="1478"/>
    </row>
    <row r="20686" spans="1:8">
      <c r="A20686" s="1383"/>
      <c r="E20686" s="1478"/>
      <c r="H20686" s="1478"/>
    </row>
    <row r="20687" spans="1:8">
      <c r="A20687" s="1383"/>
      <c r="E20687" s="1478"/>
      <c r="H20687" s="1478"/>
    </row>
    <row r="20688" spans="1:8">
      <c r="A20688" s="1383"/>
      <c r="E20688" s="1478"/>
      <c r="H20688" s="1478"/>
    </row>
    <row r="20689" spans="1:8">
      <c r="A20689" s="1383"/>
      <c r="E20689" s="1478"/>
      <c r="H20689" s="1478"/>
    </row>
    <row r="20690" spans="1:8">
      <c r="A20690" s="1383"/>
      <c r="E20690" s="1478"/>
      <c r="H20690" s="1478"/>
    </row>
    <row r="20691" spans="1:8">
      <c r="A20691" s="1383"/>
      <c r="E20691" s="1478"/>
      <c r="H20691" s="1478"/>
    </row>
    <row r="20692" spans="1:8">
      <c r="A20692" s="1383"/>
      <c r="E20692" s="1478"/>
      <c r="H20692" s="1478"/>
    </row>
    <row r="20693" spans="1:8">
      <c r="A20693" s="1383"/>
      <c r="E20693" s="1478"/>
      <c r="H20693" s="1478"/>
    </row>
    <row r="20694" spans="1:8">
      <c r="A20694" s="1383"/>
      <c r="E20694" s="1478"/>
      <c r="H20694" s="1478"/>
    </row>
    <row r="20695" spans="1:8">
      <c r="A20695" s="1383"/>
      <c r="E20695" s="1478"/>
      <c r="H20695" s="1478"/>
    </row>
    <row r="20696" spans="1:8">
      <c r="A20696" s="1383"/>
      <c r="E20696" s="1478"/>
      <c r="H20696" s="1478"/>
    </row>
    <row r="20697" spans="1:8">
      <c r="A20697" s="1383"/>
      <c r="E20697" s="1478"/>
      <c r="H20697" s="1478"/>
    </row>
    <row r="20698" spans="1:8">
      <c r="A20698" s="1383"/>
      <c r="E20698" s="1478"/>
      <c r="H20698" s="1478"/>
    </row>
    <row r="20699" spans="1:8">
      <c r="A20699" s="1383"/>
      <c r="E20699" s="1478"/>
      <c r="H20699" s="1478"/>
    </row>
    <row r="20700" spans="1:8">
      <c r="A20700" s="1383"/>
      <c r="E20700" s="1478"/>
      <c r="H20700" s="1478"/>
    </row>
    <row r="20701" spans="1:8">
      <c r="A20701" s="1383"/>
      <c r="E20701" s="1478"/>
      <c r="H20701" s="1478"/>
    </row>
    <row r="20702" spans="1:8">
      <c r="A20702" s="1383"/>
      <c r="E20702" s="1478"/>
      <c r="H20702" s="1478"/>
    </row>
    <row r="20703" spans="1:8">
      <c r="A20703" s="1383"/>
      <c r="E20703" s="1478"/>
      <c r="H20703" s="1478"/>
    </row>
    <row r="20704" spans="1:8">
      <c r="A20704" s="1383"/>
      <c r="E20704" s="1478"/>
      <c r="H20704" s="1478"/>
    </row>
    <row r="20705" spans="1:8">
      <c r="A20705" s="1383"/>
      <c r="E20705" s="1478"/>
      <c r="H20705" s="1478"/>
    </row>
    <row r="20706" spans="1:8">
      <c r="A20706" s="1383"/>
      <c r="E20706" s="1478"/>
      <c r="H20706" s="1478"/>
    </row>
    <row r="20707" spans="1:8">
      <c r="A20707" s="1383"/>
      <c r="E20707" s="1478"/>
      <c r="H20707" s="1478"/>
    </row>
    <row r="20708" spans="1:8">
      <c r="A20708" s="1383"/>
      <c r="E20708" s="1478"/>
      <c r="H20708" s="1478"/>
    </row>
    <row r="20709" spans="1:8">
      <c r="A20709" s="1383"/>
      <c r="E20709" s="1478"/>
      <c r="H20709" s="1478"/>
    </row>
    <row r="20710" spans="1:8">
      <c r="A20710" s="1383"/>
      <c r="E20710" s="1478"/>
      <c r="H20710" s="1478"/>
    </row>
    <row r="20711" spans="1:8">
      <c r="A20711" s="1383"/>
      <c r="E20711" s="1478"/>
      <c r="H20711" s="1478"/>
    </row>
    <row r="20712" spans="1:8">
      <c r="A20712" s="1383"/>
      <c r="E20712" s="1478"/>
      <c r="H20712" s="1478"/>
    </row>
    <row r="20713" spans="1:8">
      <c r="A20713" s="1383"/>
      <c r="E20713" s="1478"/>
      <c r="H20713" s="1478"/>
    </row>
    <row r="20714" spans="1:8">
      <c r="A20714" s="1383"/>
      <c r="E20714" s="1478"/>
      <c r="H20714" s="1478"/>
    </row>
    <row r="20715" spans="1:8">
      <c r="A20715" s="1383"/>
      <c r="E20715" s="1478"/>
      <c r="H20715" s="1478"/>
    </row>
    <row r="20716" spans="1:8">
      <c r="A20716" s="1383"/>
      <c r="E20716" s="1478"/>
      <c r="H20716" s="1478"/>
    </row>
    <row r="20717" spans="1:8">
      <c r="A20717" s="1383"/>
      <c r="E20717" s="1478"/>
      <c r="H20717" s="1478"/>
    </row>
    <row r="20718" spans="1:8">
      <c r="A20718" s="1383"/>
      <c r="E20718" s="1478"/>
      <c r="H20718" s="1478"/>
    </row>
    <row r="20719" spans="1:8">
      <c r="A20719" s="1383"/>
      <c r="E20719" s="1478"/>
      <c r="H20719" s="1478"/>
    </row>
    <row r="20720" spans="1:8">
      <c r="A20720" s="1383"/>
      <c r="E20720" s="1478"/>
      <c r="H20720" s="1478"/>
    </row>
    <row r="20721" spans="1:8">
      <c r="A20721" s="1383"/>
      <c r="E20721" s="1478"/>
      <c r="H20721" s="1478"/>
    </row>
    <row r="20722" spans="1:8">
      <c r="A20722" s="1383"/>
      <c r="E20722" s="1478"/>
      <c r="H20722" s="1478"/>
    </row>
    <row r="20723" spans="1:8">
      <c r="A20723" s="1383"/>
      <c r="E20723" s="1478"/>
      <c r="H20723" s="1478"/>
    </row>
    <row r="20724" spans="1:8">
      <c r="A20724" s="1383"/>
      <c r="E20724" s="1478"/>
      <c r="H20724" s="1478"/>
    </row>
    <row r="20725" spans="1:8">
      <c r="A20725" s="1383"/>
      <c r="E20725" s="1478"/>
      <c r="H20725" s="1478"/>
    </row>
    <row r="20726" spans="1:8">
      <c r="A20726" s="1383"/>
      <c r="E20726" s="1478"/>
      <c r="H20726" s="1478"/>
    </row>
    <row r="20727" spans="1:8">
      <c r="A20727" s="1383"/>
      <c r="E20727" s="1478"/>
      <c r="H20727" s="1478"/>
    </row>
    <row r="20728" spans="1:8">
      <c r="A20728" s="1383"/>
      <c r="E20728" s="1478"/>
      <c r="H20728" s="1478"/>
    </row>
    <row r="20729" spans="1:8">
      <c r="A20729" s="1383"/>
      <c r="E20729" s="1478"/>
      <c r="H20729" s="1478"/>
    </row>
    <row r="20730" spans="1:8">
      <c r="A20730" s="1383"/>
      <c r="E20730" s="1478"/>
      <c r="H20730" s="1478"/>
    </row>
    <row r="20731" spans="1:8">
      <c r="A20731" s="1383"/>
      <c r="E20731" s="1478"/>
      <c r="H20731" s="1478"/>
    </row>
    <row r="20732" spans="1:8">
      <c r="A20732" s="1383"/>
      <c r="E20732" s="1478"/>
      <c r="H20732" s="1478"/>
    </row>
    <row r="20733" spans="1:8">
      <c r="A20733" s="1383"/>
      <c r="E20733" s="1478"/>
      <c r="H20733" s="1478"/>
    </row>
    <row r="20734" spans="1:8">
      <c r="A20734" s="1383"/>
      <c r="E20734" s="1478"/>
      <c r="H20734" s="1478"/>
    </row>
    <row r="20735" spans="1:8">
      <c r="A20735" s="1383"/>
      <c r="E20735" s="1478"/>
      <c r="H20735" s="1478"/>
    </row>
    <row r="20736" spans="1:8">
      <c r="A20736" s="1383"/>
      <c r="E20736" s="1478"/>
      <c r="H20736" s="1478"/>
    </row>
    <row r="20737" spans="1:8">
      <c r="A20737" s="1383"/>
      <c r="E20737" s="1478"/>
      <c r="H20737" s="1478"/>
    </row>
    <row r="20738" spans="1:8">
      <c r="A20738" s="1383"/>
      <c r="E20738" s="1478"/>
      <c r="H20738" s="1478"/>
    </row>
    <row r="20739" spans="1:8">
      <c r="A20739" s="1383"/>
      <c r="E20739" s="1478"/>
      <c r="H20739" s="1478"/>
    </row>
    <row r="20740" spans="1:8">
      <c r="A20740" s="1383"/>
      <c r="E20740" s="1478"/>
      <c r="H20740" s="1478"/>
    </row>
    <row r="20741" spans="1:8">
      <c r="A20741" s="1383"/>
      <c r="E20741" s="1478"/>
      <c r="H20741" s="1478"/>
    </row>
    <row r="20742" spans="1:8">
      <c r="A20742" s="1383"/>
      <c r="E20742" s="1478"/>
      <c r="H20742" s="1478"/>
    </row>
    <row r="20743" spans="1:8">
      <c r="A20743" s="1383"/>
      <c r="E20743" s="1478"/>
      <c r="H20743" s="1478"/>
    </row>
    <row r="20744" spans="1:8">
      <c r="A20744" s="1383"/>
      <c r="E20744" s="1478"/>
      <c r="H20744" s="1478"/>
    </row>
    <row r="20745" spans="1:8">
      <c r="A20745" s="1383"/>
      <c r="E20745" s="1478"/>
      <c r="H20745" s="1478"/>
    </row>
    <row r="20746" spans="1:8">
      <c r="A20746" s="1383"/>
      <c r="E20746" s="1478"/>
      <c r="H20746" s="1478"/>
    </row>
    <row r="20747" spans="1:8">
      <c r="A20747" s="1383"/>
      <c r="E20747" s="1478"/>
      <c r="H20747" s="1478"/>
    </row>
    <row r="20748" spans="1:8">
      <c r="A20748" s="1383"/>
      <c r="E20748" s="1478"/>
      <c r="H20748" s="1478"/>
    </row>
    <row r="20749" spans="1:8">
      <c r="A20749" s="1383"/>
      <c r="E20749" s="1478"/>
      <c r="H20749" s="1478"/>
    </row>
    <row r="20750" spans="1:8">
      <c r="A20750" s="1383"/>
      <c r="E20750" s="1478"/>
      <c r="H20750" s="1478"/>
    </row>
    <row r="20751" spans="1:8">
      <c r="A20751" s="1383"/>
      <c r="E20751" s="1478"/>
      <c r="H20751" s="1478"/>
    </row>
    <row r="20752" spans="1:8">
      <c r="A20752" s="1383"/>
      <c r="E20752" s="1478"/>
      <c r="H20752" s="1478"/>
    </row>
    <row r="20753" spans="1:8">
      <c r="A20753" s="1383"/>
      <c r="E20753" s="1478"/>
      <c r="H20753" s="1478"/>
    </row>
    <row r="20754" spans="1:8">
      <c r="A20754" s="1383"/>
      <c r="E20754" s="1478"/>
      <c r="H20754" s="1478"/>
    </row>
    <row r="20755" spans="1:8">
      <c r="A20755" s="1383"/>
      <c r="E20755" s="1478"/>
      <c r="H20755" s="1478"/>
    </row>
    <row r="20756" spans="1:8">
      <c r="A20756" s="1383"/>
      <c r="E20756" s="1478"/>
      <c r="H20756" s="1478"/>
    </row>
    <row r="20757" spans="1:8">
      <c r="A20757" s="1383"/>
      <c r="E20757" s="1478"/>
      <c r="H20757" s="1478"/>
    </row>
    <row r="20758" spans="1:8">
      <c r="A20758" s="1383"/>
      <c r="E20758" s="1478"/>
      <c r="H20758" s="1478"/>
    </row>
    <row r="20759" spans="1:8">
      <c r="A20759" s="1383"/>
      <c r="E20759" s="1478"/>
      <c r="H20759" s="1478"/>
    </row>
    <row r="20760" spans="1:8">
      <c r="A20760" s="1383"/>
      <c r="E20760" s="1478"/>
      <c r="H20760" s="1478"/>
    </row>
    <row r="20761" spans="1:8">
      <c r="A20761" s="1383"/>
      <c r="E20761" s="1478"/>
      <c r="H20761" s="1478"/>
    </row>
    <row r="20762" spans="1:8">
      <c r="A20762" s="1383"/>
      <c r="E20762" s="1478"/>
      <c r="H20762" s="1478"/>
    </row>
    <row r="20763" spans="1:8">
      <c r="A20763" s="1383"/>
      <c r="E20763" s="1478"/>
      <c r="H20763" s="1478"/>
    </row>
    <row r="20764" spans="1:8">
      <c r="A20764" s="1383"/>
      <c r="E20764" s="1478"/>
      <c r="H20764" s="1478"/>
    </row>
    <row r="20765" spans="1:8">
      <c r="A20765" s="1383"/>
      <c r="E20765" s="1478"/>
      <c r="H20765" s="1478"/>
    </row>
    <row r="20766" spans="1:8">
      <c r="A20766" s="1383"/>
      <c r="E20766" s="1478"/>
      <c r="H20766" s="1478"/>
    </row>
    <row r="20767" spans="1:8">
      <c r="A20767" s="1383"/>
      <c r="E20767" s="1478"/>
      <c r="H20767" s="1478"/>
    </row>
    <row r="20768" spans="1:8">
      <c r="A20768" s="1383"/>
      <c r="E20768" s="1478"/>
      <c r="H20768" s="1478"/>
    </row>
    <row r="20769" spans="1:8">
      <c r="A20769" s="1383"/>
      <c r="E20769" s="1478"/>
      <c r="H20769" s="1478"/>
    </row>
    <row r="20770" spans="1:8">
      <c r="A20770" s="1383"/>
      <c r="E20770" s="1478"/>
      <c r="H20770" s="1478"/>
    </row>
    <row r="20771" spans="1:8">
      <c r="A20771" s="1383"/>
      <c r="E20771" s="1478"/>
      <c r="H20771" s="1478"/>
    </row>
    <row r="20772" spans="1:8">
      <c r="A20772" s="1383"/>
      <c r="E20772" s="1478"/>
      <c r="H20772" s="1478"/>
    </row>
    <row r="20773" spans="1:8">
      <c r="A20773" s="1383"/>
      <c r="E20773" s="1478"/>
      <c r="H20773" s="1478"/>
    </row>
    <row r="20774" spans="1:8">
      <c r="A20774" s="1383"/>
      <c r="E20774" s="1478"/>
      <c r="H20774" s="1478"/>
    </row>
    <row r="20775" spans="1:8">
      <c r="A20775" s="1383"/>
      <c r="E20775" s="1478"/>
      <c r="H20775" s="1478"/>
    </row>
    <row r="20776" spans="1:8">
      <c r="A20776" s="1383"/>
      <c r="E20776" s="1478"/>
      <c r="H20776" s="1478"/>
    </row>
    <row r="20777" spans="1:8">
      <c r="A20777" s="1383"/>
      <c r="E20777" s="1478"/>
      <c r="H20777" s="1478"/>
    </row>
    <row r="20778" spans="1:8">
      <c r="A20778" s="1383"/>
      <c r="E20778" s="1478"/>
      <c r="H20778" s="1478"/>
    </row>
    <row r="20779" spans="1:8">
      <c r="A20779" s="1383"/>
      <c r="E20779" s="1478"/>
      <c r="H20779" s="1478"/>
    </row>
    <row r="20780" spans="1:8">
      <c r="A20780" s="1383"/>
      <c r="E20780" s="1478"/>
      <c r="H20780" s="1478"/>
    </row>
    <row r="20781" spans="1:8">
      <c r="A20781" s="1383"/>
      <c r="E20781" s="1478"/>
      <c r="H20781" s="1478"/>
    </row>
    <row r="20782" spans="1:8">
      <c r="A20782" s="1383"/>
      <c r="E20782" s="1478"/>
      <c r="H20782" s="1478"/>
    </row>
    <row r="20783" spans="1:8">
      <c r="A20783" s="1383"/>
      <c r="E20783" s="1478"/>
      <c r="H20783" s="1478"/>
    </row>
    <row r="20784" spans="1:8">
      <c r="A20784" s="1383"/>
      <c r="E20784" s="1478"/>
      <c r="H20784" s="1478"/>
    </row>
    <row r="20785" spans="1:8">
      <c r="A20785" s="1383"/>
      <c r="E20785" s="1478"/>
      <c r="H20785" s="1478"/>
    </row>
    <row r="20786" spans="1:8">
      <c r="A20786" s="1383"/>
      <c r="E20786" s="1478"/>
      <c r="H20786" s="1478"/>
    </row>
    <row r="20787" spans="1:8">
      <c r="A20787" s="1383"/>
      <c r="E20787" s="1478"/>
      <c r="H20787" s="1478"/>
    </row>
    <row r="20788" spans="1:8">
      <c r="A20788" s="1383"/>
      <c r="E20788" s="1478"/>
      <c r="H20788" s="1478"/>
    </row>
    <row r="20789" spans="1:8">
      <c r="A20789" s="1383"/>
      <c r="E20789" s="1478"/>
      <c r="H20789" s="1478"/>
    </row>
    <row r="20790" spans="1:8">
      <c r="A20790" s="1383"/>
      <c r="E20790" s="1478"/>
      <c r="H20790" s="1478"/>
    </row>
    <row r="20791" spans="1:8">
      <c r="A20791" s="1383"/>
      <c r="E20791" s="1478"/>
      <c r="H20791" s="1478"/>
    </row>
    <row r="20792" spans="1:8">
      <c r="A20792" s="1383"/>
      <c r="E20792" s="1478"/>
      <c r="H20792" s="1478"/>
    </row>
    <row r="20793" spans="1:8">
      <c r="A20793" s="1383"/>
      <c r="E20793" s="1478"/>
      <c r="H20793" s="1478"/>
    </row>
    <row r="20794" spans="1:8">
      <c r="A20794" s="1383"/>
      <c r="E20794" s="1478"/>
      <c r="H20794" s="1478"/>
    </row>
    <row r="20795" spans="1:8">
      <c r="A20795" s="1383"/>
      <c r="E20795" s="1478"/>
      <c r="H20795" s="1478"/>
    </row>
    <row r="20796" spans="1:8">
      <c r="A20796" s="1383"/>
      <c r="E20796" s="1478"/>
      <c r="H20796" s="1478"/>
    </row>
    <row r="20797" spans="1:8">
      <c r="A20797" s="1383"/>
      <c r="E20797" s="1478"/>
      <c r="H20797" s="1478"/>
    </row>
    <row r="20798" spans="1:8">
      <c r="A20798" s="1383"/>
      <c r="E20798" s="1478"/>
      <c r="H20798" s="1478"/>
    </row>
    <row r="20799" spans="1:8">
      <c r="A20799" s="1383"/>
      <c r="E20799" s="1478"/>
      <c r="H20799" s="1478"/>
    </row>
    <row r="20800" spans="1:8">
      <c r="A20800" s="1383"/>
      <c r="E20800" s="1478"/>
      <c r="H20800" s="1478"/>
    </row>
    <row r="20801" spans="1:8">
      <c r="A20801" s="1383"/>
      <c r="E20801" s="1478"/>
      <c r="H20801" s="1478"/>
    </row>
    <row r="20802" spans="1:8">
      <c r="A20802" s="1383"/>
      <c r="E20802" s="1478"/>
      <c r="H20802" s="1478"/>
    </row>
    <row r="20803" spans="1:8">
      <c r="A20803" s="1383"/>
      <c r="E20803" s="1478"/>
      <c r="H20803" s="1478"/>
    </row>
    <row r="20804" spans="1:8">
      <c r="A20804" s="1383"/>
      <c r="E20804" s="1478"/>
      <c r="H20804" s="1478"/>
    </row>
    <row r="20805" spans="1:8">
      <c r="A20805" s="1383"/>
      <c r="E20805" s="1478"/>
      <c r="H20805" s="1478"/>
    </row>
    <row r="20806" spans="1:8">
      <c r="A20806" s="1383"/>
      <c r="E20806" s="1478"/>
      <c r="H20806" s="1478"/>
    </row>
    <row r="20807" spans="1:8">
      <c r="A20807" s="1383"/>
      <c r="E20807" s="1478"/>
      <c r="H20807" s="1478"/>
    </row>
    <row r="20808" spans="1:8">
      <c r="A20808" s="1383"/>
      <c r="E20808" s="1478"/>
      <c r="H20808" s="1478"/>
    </row>
    <row r="20809" spans="1:8">
      <c r="A20809" s="1383"/>
      <c r="E20809" s="1478"/>
      <c r="H20809" s="1478"/>
    </row>
    <row r="20810" spans="1:8">
      <c r="A20810" s="1383"/>
      <c r="E20810" s="1478"/>
      <c r="H20810" s="1478"/>
    </row>
    <row r="20811" spans="1:8">
      <c r="A20811" s="1383"/>
      <c r="E20811" s="1478"/>
      <c r="H20811" s="1478"/>
    </row>
    <row r="20812" spans="1:8">
      <c r="A20812" s="1383"/>
      <c r="E20812" s="1478"/>
      <c r="H20812" s="1478"/>
    </row>
    <row r="20813" spans="1:8">
      <c r="A20813" s="1383"/>
      <c r="E20813" s="1478"/>
      <c r="H20813" s="1478"/>
    </row>
    <row r="20814" spans="1:8">
      <c r="A20814" s="1383"/>
      <c r="E20814" s="1478"/>
      <c r="H20814" s="1478"/>
    </row>
    <row r="20815" spans="1:8">
      <c r="A20815" s="1383"/>
      <c r="E20815" s="1478"/>
      <c r="H20815" s="1478"/>
    </row>
    <row r="20816" spans="1:8">
      <c r="A20816" s="1383"/>
      <c r="E20816" s="1478"/>
      <c r="H20816" s="1478"/>
    </row>
    <row r="20817" spans="1:8">
      <c r="A20817" s="1383"/>
      <c r="E20817" s="1478"/>
      <c r="H20817" s="1478"/>
    </row>
    <row r="20818" spans="1:8">
      <c r="A20818" s="1383"/>
      <c r="E20818" s="1478"/>
      <c r="H20818" s="1478"/>
    </row>
    <row r="20819" spans="1:8">
      <c r="A20819" s="1383"/>
      <c r="E20819" s="1478"/>
      <c r="H20819" s="1478"/>
    </row>
    <row r="20820" spans="1:8">
      <c r="A20820" s="1383"/>
      <c r="E20820" s="1478"/>
      <c r="H20820" s="1478"/>
    </row>
    <row r="20821" spans="1:8">
      <c r="A20821" s="1383"/>
      <c r="E20821" s="1478"/>
      <c r="H20821" s="1478"/>
    </row>
    <row r="20822" spans="1:8">
      <c r="A20822" s="1383"/>
      <c r="E20822" s="1478"/>
      <c r="H20822" s="1478"/>
    </row>
    <row r="20823" spans="1:8">
      <c r="A20823" s="1383"/>
      <c r="E20823" s="1478"/>
      <c r="H20823" s="1478"/>
    </row>
    <row r="20824" spans="1:8">
      <c r="A20824" s="1383"/>
      <c r="E20824" s="1478"/>
      <c r="H20824" s="1478"/>
    </row>
    <row r="20825" spans="1:8">
      <c r="A20825" s="1383"/>
      <c r="E20825" s="1478"/>
      <c r="H20825" s="1478"/>
    </row>
    <row r="20826" spans="1:8">
      <c r="A20826" s="1383"/>
      <c r="E20826" s="1478"/>
      <c r="H20826" s="1478"/>
    </row>
    <row r="20827" spans="1:8">
      <c r="A20827" s="1383"/>
      <c r="E20827" s="1478"/>
      <c r="H20827" s="1478"/>
    </row>
    <row r="20828" spans="1:8">
      <c r="A20828" s="1383"/>
      <c r="E20828" s="1478"/>
      <c r="H20828" s="1478"/>
    </row>
    <row r="20829" spans="1:8">
      <c r="A20829" s="1383"/>
      <c r="E20829" s="1478"/>
      <c r="H20829" s="1478"/>
    </row>
    <row r="20830" spans="1:8">
      <c r="A20830" s="1383"/>
      <c r="E20830" s="1478"/>
      <c r="H20830" s="1478"/>
    </row>
    <row r="20831" spans="1:8">
      <c r="A20831" s="1383"/>
      <c r="E20831" s="1478"/>
      <c r="H20831" s="1478"/>
    </row>
    <row r="20832" spans="1:8">
      <c r="A20832" s="1383"/>
      <c r="E20832" s="1478"/>
      <c r="H20832" s="1478"/>
    </row>
    <row r="20833" spans="1:8">
      <c r="A20833" s="1383"/>
      <c r="E20833" s="1478"/>
      <c r="H20833" s="1478"/>
    </row>
    <row r="20834" spans="1:8">
      <c r="A20834" s="1383"/>
      <c r="E20834" s="1478"/>
      <c r="H20834" s="1478"/>
    </row>
    <row r="20835" spans="1:8">
      <c r="A20835" s="1383"/>
      <c r="E20835" s="1478"/>
      <c r="H20835" s="1478"/>
    </row>
    <row r="20836" spans="1:8">
      <c r="A20836" s="1383"/>
      <c r="E20836" s="1478"/>
      <c r="H20836" s="1478"/>
    </row>
    <row r="20837" spans="1:8">
      <c r="A20837" s="1383"/>
      <c r="E20837" s="1478"/>
      <c r="H20837" s="1478"/>
    </row>
    <row r="20838" spans="1:8">
      <c r="A20838" s="1383"/>
      <c r="E20838" s="1478"/>
      <c r="H20838" s="1478"/>
    </row>
    <row r="20839" spans="1:8">
      <c r="A20839" s="1383"/>
      <c r="E20839" s="1478"/>
      <c r="H20839" s="1478"/>
    </row>
    <row r="20840" spans="1:8">
      <c r="A20840" s="1383"/>
      <c r="E20840" s="1478"/>
      <c r="H20840" s="1478"/>
    </row>
    <row r="20841" spans="1:8">
      <c r="A20841" s="1383"/>
      <c r="E20841" s="1478"/>
      <c r="H20841" s="1478"/>
    </row>
    <row r="20842" spans="1:8">
      <c r="A20842" s="1383"/>
      <c r="E20842" s="1478"/>
      <c r="H20842" s="1478"/>
    </row>
    <row r="20843" spans="1:8">
      <c r="A20843" s="1383"/>
      <c r="E20843" s="1478"/>
      <c r="H20843" s="1478"/>
    </row>
    <row r="20844" spans="1:8">
      <c r="A20844" s="1383"/>
      <c r="E20844" s="1478"/>
      <c r="H20844" s="1478"/>
    </row>
    <row r="20845" spans="1:8">
      <c r="A20845" s="1383"/>
      <c r="E20845" s="1478"/>
      <c r="H20845" s="1478"/>
    </row>
    <row r="20846" spans="1:8">
      <c r="A20846" s="1383"/>
      <c r="E20846" s="1478"/>
      <c r="H20846" s="1478"/>
    </row>
    <row r="20847" spans="1:8">
      <c r="A20847" s="1383"/>
      <c r="E20847" s="1478"/>
      <c r="H20847" s="1478"/>
    </row>
    <row r="20848" spans="1:8">
      <c r="A20848" s="1383"/>
      <c r="E20848" s="1478"/>
      <c r="H20848" s="1478"/>
    </row>
    <row r="20849" spans="1:8">
      <c r="A20849" s="1383"/>
      <c r="E20849" s="1478"/>
      <c r="H20849" s="1478"/>
    </row>
    <row r="20850" spans="1:8">
      <c r="A20850" s="1383"/>
      <c r="E20850" s="1478"/>
      <c r="H20850" s="1478"/>
    </row>
    <row r="20851" spans="1:8">
      <c r="A20851" s="1383"/>
      <c r="E20851" s="1478"/>
      <c r="H20851" s="1478"/>
    </row>
    <row r="20852" spans="1:8">
      <c r="A20852" s="1383"/>
      <c r="E20852" s="1478"/>
      <c r="H20852" s="1478"/>
    </row>
    <row r="20853" spans="1:8">
      <c r="A20853" s="1383"/>
      <c r="E20853" s="1478"/>
      <c r="H20853" s="1478"/>
    </row>
    <row r="20854" spans="1:8">
      <c r="A20854" s="1383"/>
      <c r="E20854" s="1478"/>
      <c r="H20854" s="1478"/>
    </row>
    <row r="20855" spans="1:8">
      <c r="A20855" s="1383"/>
      <c r="E20855" s="1478"/>
      <c r="H20855" s="1478"/>
    </row>
    <row r="20856" spans="1:8">
      <c r="A20856" s="1383"/>
      <c r="E20856" s="1478"/>
      <c r="H20856" s="1478"/>
    </row>
    <row r="20857" spans="1:8">
      <c r="A20857" s="1383"/>
      <c r="E20857" s="1478"/>
      <c r="H20857" s="1478"/>
    </row>
    <row r="20858" spans="1:8">
      <c r="A20858" s="1383"/>
      <c r="E20858" s="1478"/>
      <c r="H20858" s="1478"/>
    </row>
    <row r="20859" spans="1:8">
      <c r="A20859" s="1383"/>
      <c r="E20859" s="1478"/>
      <c r="H20859" s="1478"/>
    </row>
    <row r="20860" spans="1:8">
      <c r="A20860" s="1383"/>
      <c r="E20860" s="1478"/>
      <c r="H20860" s="1478"/>
    </row>
    <row r="20861" spans="1:8">
      <c r="A20861" s="1383"/>
      <c r="E20861" s="1478"/>
      <c r="H20861" s="1478"/>
    </row>
    <row r="20862" spans="1:8">
      <c r="A20862" s="1383"/>
      <c r="E20862" s="1478"/>
      <c r="H20862" s="1478"/>
    </row>
    <row r="20863" spans="1:8">
      <c r="A20863" s="1383"/>
      <c r="E20863" s="1478"/>
      <c r="H20863" s="1478"/>
    </row>
    <row r="20864" spans="1:8">
      <c r="A20864" s="1383"/>
      <c r="E20864" s="1478"/>
      <c r="H20864" s="1478"/>
    </row>
    <row r="20865" spans="1:8">
      <c r="A20865" s="1383"/>
      <c r="E20865" s="1478"/>
      <c r="H20865" s="1478"/>
    </row>
    <row r="20866" spans="1:8">
      <c r="A20866" s="1383"/>
      <c r="E20866" s="1478"/>
      <c r="H20866" s="1478"/>
    </row>
    <row r="20867" spans="1:8">
      <c r="A20867" s="1383"/>
      <c r="E20867" s="1478"/>
      <c r="H20867" s="1478"/>
    </row>
    <row r="20868" spans="1:8">
      <c r="A20868" s="1383"/>
      <c r="E20868" s="1478"/>
      <c r="H20868" s="1478"/>
    </row>
    <row r="20869" spans="1:8">
      <c r="A20869" s="1383"/>
      <c r="E20869" s="1478"/>
      <c r="H20869" s="1478"/>
    </row>
    <row r="20870" spans="1:8">
      <c r="A20870" s="1383"/>
      <c r="E20870" s="1478"/>
      <c r="H20870" s="1478"/>
    </row>
    <row r="20871" spans="1:8">
      <c r="A20871" s="1383"/>
      <c r="E20871" s="1478"/>
      <c r="H20871" s="1478"/>
    </row>
    <row r="20872" spans="1:8">
      <c r="A20872" s="1383"/>
      <c r="E20872" s="1478"/>
      <c r="H20872" s="1478"/>
    </row>
    <row r="20873" spans="1:8">
      <c r="A20873" s="1383"/>
      <c r="E20873" s="1478"/>
      <c r="H20873" s="1478"/>
    </row>
    <row r="20874" spans="1:8">
      <c r="A20874" s="1383"/>
      <c r="E20874" s="1478"/>
      <c r="H20874" s="1478"/>
    </row>
    <row r="20875" spans="1:8">
      <c r="A20875" s="1383"/>
      <c r="E20875" s="1478"/>
      <c r="H20875" s="1478"/>
    </row>
    <row r="20876" spans="1:8">
      <c r="A20876" s="1383"/>
      <c r="E20876" s="1478"/>
      <c r="H20876" s="1478"/>
    </row>
    <row r="20877" spans="1:8">
      <c r="A20877" s="1383"/>
      <c r="E20877" s="1478"/>
      <c r="H20877" s="1478"/>
    </row>
    <row r="20878" spans="1:8">
      <c r="A20878" s="1383"/>
      <c r="E20878" s="1478"/>
      <c r="H20878" s="1478"/>
    </row>
    <row r="20879" spans="1:8">
      <c r="A20879" s="1383"/>
      <c r="E20879" s="1478"/>
      <c r="H20879" s="1478"/>
    </row>
    <row r="20880" spans="1:8">
      <c r="A20880" s="1383"/>
      <c r="E20880" s="1478"/>
      <c r="H20880" s="1478"/>
    </row>
    <row r="20881" spans="1:8">
      <c r="A20881" s="1383"/>
      <c r="E20881" s="1478"/>
      <c r="H20881" s="1478"/>
    </row>
    <row r="20882" spans="1:8">
      <c r="A20882" s="1383"/>
      <c r="E20882" s="1478"/>
      <c r="H20882" s="1478"/>
    </row>
    <row r="20883" spans="1:8">
      <c r="A20883" s="1383"/>
      <c r="E20883" s="1478"/>
      <c r="H20883" s="1478"/>
    </row>
    <row r="20884" spans="1:8">
      <c r="A20884" s="1383"/>
      <c r="E20884" s="1478"/>
      <c r="H20884" s="1478"/>
    </row>
    <row r="20885" spans="1:8">
      <c r="A20885" s="1383"/>
      <c r="E20885" s="1478"/>
      <c r="H20885" s="1478"/>
    </row>
    <row r="20886" spans="1:8">
      <c r="A20886" s="1383"/>
      <c r="E20886" s="1478"/>
      <c r="H20886" s="1478"/>
    </row>
    <row r="20887" spans="1:8">
      <c r="A20887" s="1383"/>
      <c r="E20887" s="1478"/>
      <c r="H20887" s="1478"/>
    </row>
    <row r="20888" spans="1:8">
      <c r="A20888" s="1383"/>
      <c r="E20888" s="1478"/>
      <c r="H20888" s="1478"/>
    </row>
    <row r="20889" spans="1:8">
      <c r="A20889" s="1383"/>
      <c r="E20889" s="1478"/>
      <c r="H20889" s="1478"/>
    </row>
    <row r="20890" spans="1:8">
      <c r="A20890" s="1383"/>
      <c r="E20890" s="1478"/>
      <c r="H20890" s="1478"/>
    </row>
    <row r="20891" spans="1:8">
      <c r="A20891" s="1383"/>
      <c r="E20891" s="1478"/>
      <c r="H20891" s="1478"/>
    </row>
    <row r="20892" spans="1:8">
      <c r="A20892" s="1383"/>
      <c r="E20892" s="1478"/>
      <c r="H20892" s="1478"/>
    </row>
    <row r="20893" spans="1:8">
      <c r="A20893" s="1383"/>
      <c r="E20893" s="1478"/>
      <c r="H20893" s="1478"/>
    </row>
    <row r="20894" spans="1:8">
      <c r="A20894" s="1383"/>
      <c r="E20894" s="1478"/>
      <c r="H20894" s="1478"/>
    </row>
    <row r="20895" spans="1:8">
      <c r="A20895" s="1383"/>
      <c r="E20895" s="1478"/>
      <c r="H20895" s="1478"/>
    </row>
    <row r="20896" spans="1:8">
      <c r="A20896" s="1383"/>
      <c r="E20896" s="1478"/>
      <c r="H20896" s="1478"/>
    </row>
    <row r="20897" spans="1:8">
      <c r="A20897" s="1383"/>
      <c r="E20897" s="1478"/>
      <c r="H20897" s="1478"/>
    </row>
    <row r="20898" spans="1:8">
      <c r="A20898" s="1383"/>
      <c r="E20898" s="1478"/>
      <c r="H20898" s="1478"/>
    </row>
    <row r="20899" spans="1:8">
      <c r="A20899" s="1383"/>
      <c r="E20899" s="1478"/>
      <c r="H20899" s="1478"/>
    </row>
    <row r="20900" spans="1:8">
      <c r="A20900" s="1383"/>
      <c r="E20900" s="1478"/>
      <c r="H20900" s="1478"/>
    </row>
    <row r="20901" spans="1:8">
      <c r="A20901" s="1383"/>
      <c r="E20901" s="1478"/>
      <c r="H20901" s="1478"/>
    </row>
    <row r="20902" spans="1:8">
      <c r="A20902" s="1383"/>
      <c r="E20902" s="1478"/>
      <c r="H20902" s="1478"/>
    </row>
    <row r="20903" spans="1:8">
      <c r="A20903" s="1383"/>
      <c r="E20903" s="1478"/>
      <c r="H20903" s="1478"/>
    </row>
    <row r="20904" spans="1:8">
      <c r="A20904" s="1383"/>
      <c r="E20904" s="1478"/>
      <c r="H20904" s="1478"/>
    </row>
    <row r="20905" spans="1:8">
      <c r="A20905" s="1383"/>
      <c r="E20905" s="1478"/>
      <c r="H20905" s="1478"/>
    </row>
    <row r="20906" spans="1:8">
      <c r="A20906" s="1383"/>
      <c r="E20906" s="1478"/>
      <c r="H20906" s="1478"/>
    </row>
    <row r="20907" spans="1:8">
      <c r="A20907" s="1383"/>
      <c r="E20907" s="1478"/>
      <c r="H20907" s="1478"/>
    </row>
    <row r="20908" spans="1:8">
      <c r="A20908" s="1383"/>
      <c r="E20908" s="1478"/>
      <c r="H20908" s="1478"/>
    </row>
    <row r="20909" spans="1:8">
      <c r="A20909" s="1383"/>
      <c r="E20909" s="1478"/>
      <c r="H20909" s="1478"/>
    </row>
    <row r="20910" spans="1:8">
      <c r="A20910" s="1383"/>
      <c r="E20910" s="1478"/>
      <c r="H20910" s="1478"/>
    </row>
    <row r="20911" spans="1:8">
      <c r="A20911" s="1383"/>
      <c r="E20911" s="1478"/>
      <c r="H20911" s="1478"/>
    </row>
    <row r="20912" spans="1:8">
      <c r="A20912" s="1383"/>
      <c r="E20912" s="1478"/>
      <c r="H20912" s="1478"/>
    </row>
    <row r="20913" spans="1:8">
      <c r="A20913" s="1383"/>
      <c r="E20913" s="1478"/>
      <c r="H20913" s="1478"/>
    </row>
    <row r="20914" spans="1:8">
      <c r="A20914" s="1383"/>
      <c r="E20914" s="1478"/>
      <c r="H20914" s="1478"/>
    </row>
    <row r="20915" spans="1:8">
      <c r="A20915" s="1383"/>
      <c r="E20915" s="1478"/>
      <c r="H20915" s="1478"/>
    </row>
    <row r="20916" spans="1:8">
      <c r="A20916" s="1383"/>
      <c r="E20916" s="1478"/>
      <c r="H20916" s="1478"/>
    </row>
    <row r="20917" spans="1:8">
      <c r="A20917" s="1383"/>
      <c r="E20917" s="1478"/>
      <c r="H20917" s="1478"/>
    </row>
    <row r="20918" spans="1:8">
      <c r="A20918" s="1383"/>
      <c r="E20918" s="1478"/>
      <c r="H20918" s="1478"/>
    </row>
    <row r="20919" spans="1:8">
      <c r="A20919" s="1383"/>
      <c r="E20919" s="1478"/>
      <c r="H20919" s="1478"/>
    </row>
    <row r="20920" spans="1:8">
      <c r="A20920" s="1383"/>
      <c r="E20920" s="1478"/>
      <c r="H20920" s="1478"/>
    </row>
    <row r="20921" spans="1:8">
      <c r="A20921" s="1383"/>
      <c r="E20921" s="1478"/>
      <c r="H20921" s="1478"/>
    </row>
    <row r="20922" spans="1:8">
      <c r="A20922" s="1383"/>
      <c r="E20922" s="1478"/>
      <c r="H20922" s="1478"/>
    </row>
    <row r="20923" spans="1:8">
      <c r="A20923" s="1383"/>
      <c r="E20923" s="1478"/>
      <c r="H20923" s="1478"/>
    </row>
    <row r="20924" spans="1:8">
      <c r="A20924" s="1383"/>
      <c r="E20924" s="1478"/>
      <c r="H20924" s="1478"/>
    </row>
    <row r="20925" spans="1:8">
      <c r="A20925" s="1383"/>
      <c r="E20925" s="1478"/>
      <c r="H20925" s="1478"/>
    </row>
    <row r="20926" spans="1:8">
      <c r="A20926" s="1383"/>
      <c r="E20926" s="1478"/>
      <c r="H20926" s="1478"/>
    </row>
    <row r="20927" spans="1:8">
      <c r="A20927" s="1383"/>
      <c r="E20927" s="1478"/>
      <c r="H20927" s="1478"/>
    </row>
    <row r="20928" spans="1:8">
      <c r="A20928" s="1383"/>
      <c r="E20928" s="1478"/>
      <c r="H20928" s="1478"/>
    </row>
    <row r="20929" spans="1:8">
      <c r="A20929" s="1383"/>
      <c r="E20929" s="1478"/>
      <c r="H20929" s="1478"/>
    </row>
    <row r="20930" spans="1:8">
      <c r="A20930" s="1383"/>
      <c r="E20930" s="1478"/>
      <c r="H20930" s="1478"/>
    </row>
    <row r="20931" spans="1:8">
      <c r="A20931" s="1383"/>
      <c r="E20931" s="1478"/>
      <c r="H20931" s="1478"/>
    </row>
    <row r="20932" spans="1:8">
      <c r="A20932" s="1383"/>
      <c r="E20932" s="1478"/>
      <c r="H20932" s="1478"/>
    </row>
    <row r="20933" spans="1:8">
      <c r="A20933" s="1383"/>
      <c r="E20933" s="1478"/>
      <c r="H20933" s="1478"/>
    </row>
    <row r="20934" spans="1:8">
      <c r="A20934" s="1383"/>
      <c r="E20934" s="1478"/>
      <c r="H20934" s="1478"/>
    </row>
    <row r="20935" spans="1:8">
      <c r="A20935" s="1383"/>
      <c r="E20935" s="1478"/>
      <c r="H20935" s="1478"/>
    </row>
    <row r="20936" spans="1:8">
      <c r="A20936" s="1383"/>
      <c r="E20936" s="1478"/>
      <c r="H20936" s="1478"/>
    </row>
    <row r="20937" spans="1:8">
      <c r="A20937" s="1383"/>
      <c r="E20937" s="1478"/>
      <c r="H20937" s="1478"/>
    </row>
    <row r="20938" spans="1:8">
      <c r="A20938" s="1383"/>
      <c r="E20938" s="1478"/>
      <c r="H20938" s="1478"/>
    </row>
    <row r="20939" spans="1:8">
      <c r="A20939" s="1383"/>
      <c r="E20939" s="1478"/>
      <c r="H20939" s="1478"/>
    </row>
    <row r="20940" spans="1:8">
      <c r="A20940" s="1383"/>
      <c r="E20940" s="1478"/>
      <c r="H20940" s="1478"/>
    </row>
    <row r="20941" spans="1:8">
      <c r="A20941" s="1383"/>
      <c r="E20941" s="1478"/>
      <c r="H20941" s="1478"/>
    </row>
    <row r="20942" spans="1:8">
      <c r="A20942" s="1383"/>
      <c r="E20942" s="1478"/>
      <c r="H20942" s="1478"/>
    </row>
    <row r="20943" spans="1:8">
      <c r="A20943" s="1383"/>
      <c r="E20943" s="1478"/>
      <c r="H20943" s="1478"/>
    </row>
    <row r="20944" spans="1:8">
      <c r="A20944" s="1383"/>
      <c r="E20944" s="1478"/>
      <c r="H20944" s="1478"/>
    </row>
    <row r="20945" spans="1:8">
      <c r="A20945" s="1383"/>
      <c r="E20945" s="1478"/>
      <c r="H20945" s="1478"/>
    </row>
    <row r="20946" spans="1:8">
      <c r="A20946" s="1383"/>
      <c r="E20946" s="1478"/>
      <c r="H20946" s="1478"/>
    </row>
    <row r="20947" spans="1:8">
      <c r="A20947" s="1383"/>
      <c r="E20947" s="1478"/>
      <c r="H20947" s="1478"/>
    </row>
    <row r="20948" spans="1:8">
      <c r="A20948" s="1383"/>
      <c r="E20948" s="1478"/>
      <c r="H20948" s="1478"/>
    </row>
    <row r="20949" spans="1:8">
      <c r="A20949" s="1383"/>
      <c r="E20949" s="1478"/>
      <c r="H20949" s="1478"/>
    </row>
    <row r="20950" spans="1:8">
      <c r="A20950" s="1383"/>
      <c r="E20950" s="1478"/>
      <c r="H20950" s="1478"/>
    </row>
    <row r="20951" spans="1:8">
      <c r="A20951" s="1383"/>
      <c r="E20951" s="1478"/>
      <c r="H20951" s="1478"/>
    </row>
    <row r="20952" spans="1:8">
      <c r="A20952" s="1383"/>
      <c r="E20952" s="1478"/>
      <c r="H20952" s="1478"/>
    </row>
    <row r="20953" spans="1:8">
      <c r="A20953" s="1383"/>
      <c r="E20953" s="1478"/>
      <c r="H20953" s="1478"/>
    </row>
    <row r="20954" spans="1:8">
      <c r="A20954" s="1383"/>
      <c r="E20954" s="1478"/>
      <c r="H20954" s="1478"/>
    </row>
    <row r="20955" spans="1:8">
      <c r="A20955" s="1383"/>
      <c r="E20955" s="1478"/>
      <c r="H20955" s="1478"/>
    </row>
    <row r="20956" spans="1:8">
      <c r="A20956" s="1383"/>
      <c r="E20956" s="1478"/>
      <c r="H20956" s="1478"/>
    </row>
    <row r="20957" spans="1:8">
      <c r="A20957" s="1383"/>
      <c r="E20957" s="1478"/>
      <c r="H20957" s="1478"/>
    </row>
    <row r="20958" spans="1:8">
      <c r="A20958" s="1383"/>
      <c r="E20958" s="1478"/>
      <c r="H20958" s="1478"/>
    </row>
    <row r="20959" spans="1:8">
      <c r="A20959" s="1383"/>
      <c r="E20959" s="1478"/>
      <c r="H20959" s="1478"/>
    </row>
    <row r="20960" spans="1:8">
      <c r="A20960" s="1383"/>
      <c r="E20960" s="1478"/>
      <c r="H20960" s="1478"/>
    </row>
    <row r="20961" spans="1:8">
      <c r="A20961" s="1383"/>
      <c r="E20961" s="1478"/>
      <c r="H20961" s="1478"/>
    </row>
    <row r="20962" spans="1:8">
      <c r="A20962" s="1383"/>
      <c r="E20962" s="1478"/>
      <c r="H20962" s="1478"/>
    </row>
    <row r="20963" spans="1:8">
      <c r="A20963" s="1383"/>
      <c r="E20963" s="1478"/>
      <c r="H20963" s="1478"/>
    </row>
    <row r="20964" spans="1:8">
      <c r="A20964" s="1383"/>
      <c r="E20964" s="1478"/>
      <c r="H20964" s="1478"/>
    </row>
    <row r="20965" spans="1:8">
      <c r="A20965" s="1383"/>
      <c r="E20965" s="1478"/>
      <c r="H20965" s="1478"/>
    </row>
    <row r="20966" spans="1:8">
      <c r="A20966" s="1383"/>
      <c r="E20966" s="1478"/>
      <c r="H20966" s="1478"/>
    </row>
    <row r="20967" spans="1:8">
      <c r="A20967" s="1383"/>
      <c r="E20967" s="1478"/>
      <c r="H20967" s="1478"/>
    </row>
    <row r="20968" spans="1:8">
      <c r="A20968" s="1383"/>
      <c r="E20968" s="1478"/>
      <c r="H20968" s="1478"/>
    </row>
    <row r="20969" spans="1:8">
      <c r="A20969" s="1383"/>
      <c r="E20969" s="1478"/>
      <c r="H20969" s="1478"/>
    </row>
    <row r="20970" spans="1:8">
      <c r="A20970" s="1383"/>
      <c r="E20970" s="1478"/>
      <c r="H20970" s="1478"/>
    </row>
    <row r="20971" spans="1:8">
      <c r="A20971" s="1383"/>
      <c r="E20971" s="1478"/>
      <c r="H20971" s="1478"/>
    </row>
    <row r="20972" spans="1:8">
      <c r="A20972" s="1383"/>
      <c r="E20972" s="1478"/>
      <c r="H20972" s="1478"/>
    </row>
    <row r="20973" spans="1:8">
      <c r="A20973" s="1383"/>
      <c r="E20973" s="1478"/>
      <c r="H20973" s="1478"/>
    </row>
    <row r="20974" spans="1:8">
      <c r="A20974" s="1383"/>
      <c r="E20974" s="1478"/>
      <c r="H20974" s="1478"/>
    </row>
    <row r="20975" spans="1:8">
      <c r="A20975" s="1383"/>
      <c r="E20975" s="1478"/>
      <c r="H20975" s="1478"/>
    </row>
    <row r="20976" spans="1:8">
      <c r="A20976" s="1383"/>
      <c r="E20976" s="1478"/>
      <c r="H20976" s="1478"/>
    </row>
    <row r="20977" spans="1:8">
      <c r="A20977" s="1383"/>
      <c r="E20977" s="1478"/>
      <c r="H20977" s="1478"/>
    </row>
    <row r="20978" spans="1:8">
      <c r="A20978" s="1383"/>
      <c r="E20978" s="1478"/>
      <c r="H20978" s="1478"/>
    </row>
    <row r="20979" spans="1:8">
      <c r="A20979" s="1383"/>
      <c r="E20979" s="1478"/>
      <c r="H20979" s="1478"/>
    </row>
    <row r="20980" spans="1:8">
      <c r="A20980" s="1383"/>
      <c r="E20980" s="1478"/>
      <c r="H20980" s="1478"/>
    </row>
    <row r="20981" spans="1:8">
      <c r="A20981" s="1383"/>
      <c r="E20981" s="1478"/>
      <c r="H20981" s="1478"/>
    </row>
    <row r="20982" spans="1:8">
      <c r="A20982" s="1383"/>
      <c r="E20982" s="1478"/>
      <c r="H20982" s="1478"/>
    </row>
    <row r="20983" spans="1:8">
      <c r="A20983" s="1383"/>
      <c r="E20983" s="1478"/>
      <c r="H20983" s="1478"/>
    </row>
    <row r="20984" spans="1:8">
      <c r="A20984" s="1383"/>
      <c r="E20984" s="1478"/>
      <c r="H20984" s="1478"/>
    </row>
    <row r="20985" spans="1:8">
      <c r="A20985" s="1383"/>
      <c r="E20985" s="1478"/>
      <c r="H20985" s="1478"/>
    </row>
    <row r="20986" spans="1:8">
      <c r="A20986" s="1383"/>
      <c r="E20986" s="1478"/>
      <c r="H20986" s="1478"/>
    </row>
    <row r="20987" spans="1:8">
      <c r="A20987" s="1383"/>
      <c r="E20987" s="1478"/>
      <c r="H20987" s="1478"/>
    </row>
    <row r="20988" spans="1:8">
      <c r="A20988" s="1383"/>
      <c r="E20988" s="1478"/>
      <c r="H20988" s="1478"/>
    </row>
    <row r="20989" spans="1:8">
      <c r="A20989" s="1383"/>
      <c r="E20989" s="1478"/>
      <c r="H20989" s="1478"/>
    </row>
    <row r="20990" spans="1:8">
      <c r="A20990" s="1383"/>
      <c r="E20990" s="1478"/>
      <c r="H20990" s="1478"/>
    </row>
    <row r="20991" spans="1:8">
      <c r="A20991" s="1383"/>
      <c r="E20991" s="1478"/>
      <c r="H20991" s="1478"/>
    </row>
    <row r="20992" spans="1:8">
      <c r="A20992" s="1383"/>
      <c r="E20992" s="1478"/>
      <c r="H20992" s="1478"/>
    </row>
    <row r="20993" spans="1:8">
      <c r="A20993" s="1383"/>
      <c r="E20993" s="1478"/>
      <c r="H20993" s="1478"/>
    </row>
    <row r="20994" spans="1:8">
      <c r="A20994" s="1383"/>
      <c r="E20994" s="1478"/>
      <c r="H20994" s="1478"/>
    </row>
    <row r="20995" spans="1:8">
      <c r="A20995" s="1383"/>
      <c r="E20995" s="1478"/>
      <c r="H20995" s="1478"/>
    </row>
    <row r="20996" spans="1:8">
      <c r="A20996" s="1383"/>
      <c r="E20996" s="1478"/>
      <c r="H20996" s="1478"/>
    </row>
    <row r="20997" spans="1:8">
      <c r="A20997" s="1383"/>
      <c r="E20997" s="1478"/>
      <c r="H20997" s="1478"/>
    </row>
    <row r="20998" spans="1:8">
      <c r="A20998" s="1383"/>
      <c r="E20998" s="1478"/>
      <c r="H20998" s="1478"/>
    </row>
    <row r="20999" spans="1:8">
      <c r="A20999" s="1383"/>
      <c r="E20999" s="1478"/>
      <c r="H20999" s="1478"/>
    </row>
    <row r="21000" spans="1:8">
      <c r="A21000" s="1383"/>
      <c r="E21000" s="1478"/>
      <c r="H21000" s="1478"/>
    </row>
    <row r="21001" spans="1:8">
      <c r="A21001" s="1383"/>
      <c r="E21001" s="1478"/>
      <c r="H21001" s="1478"/>
    </row>
    <row r="21002" spans="1:8">
      <c r="A21002" s="1383"/>
      <c r="E21002" s="1478"/>
      <c r="H21002" s="1478"/>
    </row>
    <row r="21003" spans="1:8">
      <c r="A21003" s="1383"/>
      <c r="E21003" s="1478"/>
      <c r="H21003" s="1478"/>
    </row>
    <row r="21004" spans="1:8">
      <c r="A21004" s="1383"/>
      <c r="E21004" s="1478"/>
      <c r="H21004" s="1478"/>
    </row>
    <row r="21005" spans="1:8">
      <c r="A21005" s="1383"/>
      <c r="E21005" s="1478"/>
      <c r="H21005" s="1478"/>
    </row>
    <row r="21006" spans="1:8">
      <c r="A21006" s="1383"/>
      <c r="E21006" s="1478"/>
      <c r="H21006" s="1478"/>
    </row>
    <row r="21007" spans="1:8">
      <c r="A21007" s="1383"/>
      <c r="E21007" s="1478"/>
      <c r="H21007" s="1478"/>
    </row>
    <row r="21008" spans="1:8">
      <c r="A21008" s="1383"/>
      <c r="E21008" s="1478"/>
      <c r="H21008" s="1478"/>
    </row>
    <row r="21009" spans="1:8">
      <c r="A21009" s="1383"/>
      <c r="E21009" s="1478"/>
      <c r="H21009" s="1478"/>
    </row>
    <row r="21010" spans="1:8">
      <c r="A21010" s="1383"/>
      <c r="E21010" s="1478"/>
      <c r="H21010" s="1478"/>
    </row>
    <row r="21011" spans="1:8">
      <c r="A21011" s="1383"/>
      <c r="E21011" s="1478"/>
      <c r="H21011" s="1478"/>
    </row>
    <row r="21012" spans="1:8">
      <c r="A21012" s="1383"/>
      <c r="E21012" s="1478"/>
      <c r="H21012" s="1478"/>
    </row>
    <row r="21013" spans="1:8">
      <c r="A21013" s="1383"/>
      <c r="E21013" s="1478"/>
      <c r="H21013" s="1478"/>
    </row>
    <row r="21014" spans="1:8">
      <c r="A21014" s="1383"/>
      <c r="E21014" s="1478"/>
      <c r="H21014" s="1478"/>
    </row>
    <row r="21015" spans="1:8">
      <c r="A21015" s="1383"/>
      <c r="E21015" s="1478"/>
      <c r="H21015" s="1478"/>
    </row>
    <row r="21016" spans="1:8">
      <c r="A21016" s="1383"/>
      <c r="E21016" s="1478"/>
      <c r="H21016" s="1478"/>
    </row>
    <row r="21017" spans="1:8">
      <c r="A21017" s="1383"/>
      <c r="E21017" s="1478"/>
      <c r="H21017" s="1478"/>
    </row>
    <row r="21018" spans="1:8">
      <c r="A21018" s="1383"/>
      <c r="E21018" s="1478"/>
      <c r="H21018" s="1478"/>
    </row>
    <row r="21019" spans="1:8">
      <c r="A21019" s="1383"/>
      <c r="E21019" s="1478"/>
      <c r="H21019" s="1478"/>
    </row>
    <row r="21020" spans="1:8">
      <c r="A21020" s="1383"/>
      <c r="E21020" s="1478"/>
      <c r="H21020" s="1478"/>
    </row>
    <row r="21021" spans="1:8">
      <c r="A21021" s="1383"/>
      <c r="E21021" s="1478"/>
      <c r="H21021" s="1478"/>
    </row>
    <row r="21022" spans="1:8">
      <c r="A21022" s="1383"/>
      <c r="E21022" s="1478"/>
      <c r="H21022" s="1478"/>
    </row>
    <row r="21023" spans="1:8">
      <c r="A21023" s="1383"/>
      <c r="E21023" s="1478"/>
      <c r="H21023" s="1478"/>
    </row>
    <row r="21024" spans="1:8">
      <c r="A21024" s="1383"/>
      <c r="E21024" s="1478"/>
      <c r="H21024" s="1478"/>
    </row>
    <row r="21025" spans="1:8">
      <c r="A21025" s="1383"/>
      <c r="E21025" s="1478"/>
      <c r="H21025" s="1478"/>
    </row>
    <row r="21026" spans="1:8">
      <c r="A21026" s="1383"/>
      <c r="E21026" s="1478"/>
      <c r="H21026" s="1478"/>
    </row>
    <row r="21027" spans="1:8">
      <c r="A21027" s="1383"/>
      <c r="E21027" s="1478"/>
      <c r="H21027" s="1478"/>
    </row>
    <row r="21028" spans="1:8">
      <c r="A21028" s="1383"/>
      <c r="E21028" s="1478"/>
      <c r="H21028" s="1478"/>
    </row>
    <row r="21029" spans="1:8">
      <c r="A21029" s="1383"/>
      <c r="E21029" s="1478"/>
      <c r="H21029" s="1478"/>
    </row>
    <row r="21030" spans="1:8">
      <c r="A21030" s="1383"/>
      <c r="E21030" s="1478"/>
      <c r="H21030" s="1478"/>
    </row>
    <row r="21031" spans="1:8">
      <c r="A21031" s="1383"/>
      <c r="E21031" s="1478"/>
      <c r="H21031" s="1478"/>
    </row>
    <row r="21032" spans="1:8">
      <c r="A21032" s="1383"/>
      <c r="E21032" s="1478"/>
      <c r="H21032" s="1478"/>
    </row>
    <row r="21033" spans="1:8">
      <c r="A21033" s="1383"/>
      <c r="E21033" s="1478"/>
      <c r="H21033" s="1478"/>
    </row>
    <row r="21034" spans="1:8">
      <c r="A21034" s="1383"/>
      <c r="E21034" s="1478"/>
      <c r="H21034" s="1478"/>
    </row>
    <row r="21035" spans="1:8">
      <c r="A21035" s="1383"/>
      <c r="E21035" s="1478"/>
      <c r="H21035" s="1478"/>
    </row>
    <row r="21036" spans="1:8">
      <c r="A21036" s="1383"/>
      <c r="E21036" s="1478"/>
      <c r="H21036" s="1478"/>
    </row>
    <row r="21037" spans="1:8">
      <c r="A21037" s="1383"/>
      <c r="E21037" s="1478"/>
      <c r="H21037" s="1478"/>
    </row>
    <row r="21038" spans="1:8">
      <c r="A21038" s="1383"/>
      <c r="E21038" s="1478"/>
      <c r="H21038" s="1478"/>
    </row>
    <row r="21039" spans="1:8">
      <c r="A21039" s="1383"/>
      <c r="E21039" s="1478"/>
      <c r="H21039" s="1478"/>
    </row>
    <row r="21040" spans="1:8">
      <c r="A21040" s="1383"/>
      <c r="E21040" s="1478"/>
      <c r="H21040" s="1478"/>
    </row>
    <row r="21041" spans="1:8">
      <c r="A21041" s="1383"/>
      <c r="E21041" s="1478"/>
      <c r="H21041" s="1478"/>
    </row>
    <row r="21042" spans="1:8">
      <c r="A21042" s="1383"/>
      <c r="E21042" s="1478"/>
      <c r="H21042" s="1478"/>
    </row>
    <row r="21043" spans="1:8">
      <c r="A21043" s="1383"/>
      <c r="E21043" s="1478"/>
      <c r="H21043" s="1478"/>
    </row>
    <row r="21044" spans="1:8">
      <c r="A21044" s="1383"/>
      <c r="E21044" s="1478"/>
      <c r="H21044" s="1478"/>
    </row>
    <row r="21045" spans="1:8">
      <c r="A21045" s="1383"/>
      <c r="E21045" s="1478"/>
      <c r="H21045" s="1478"/>
    </row>
    <row r="21046" spans="1:8">
      <c r="A21046" s="1383"/>
      <c r="E21046" s="1478"/>
      <c r="H21046" s="1478"/>
    </row>
    <row r="21047" spans="1:8">
      <c r="A21047" s="1383"/>
      <c r="E21047" s="1478"/>
      <c r="H21047" s="1478"/>
    </row>
    <row r="21048" spans="1:8">
      <c r="A21048" s="1383"/>
      <c r="E21048" s="1478"/>
      <c r="H21048" s="1478"/>
    </row>
    <row r="21049" spans="1:8">
      <c r="A21049" s="1383"/>
      <c r="E21049" s="1478"/>
      <c r="H21049" s="1478"/>
    </row>
    <row r="21050" spans="1:8">
      <c r="A21050" s="1383"/>
      <c r="E21050" s="1478"/>
      <c r="H21050" s="1478"/>
    </row>
    <row r="21051" spans="1:8">
      <c r="A21051" s="1383"/>
      <c r="E21051" s="1478"/>
      <c r="H21051" s="1478"/>
    </row>
    <row r="21052" spans="1:8">
      <c r="A21052" s="1383"/>
      <c r="E21052" s="1478"/>
      <c r="H21052" s="1478"/>
    </row>
    <row r="21053" spans="1:8">
      <c r="A21053" s="1383"/>
      <c r="E21053" s="1478"/>
      <c r="H21053" s="1478"/>
    </row>
    <row r="21054" spans="1:8">
      <c r="A21054" s="1383"/>
      <c r="E21054" s="1478"/>
      <c r="H21054" s="1478"/>
    </row>
    <row r="21055" spans="1:8">
      <c r="A21055" s="1383"/>
      <c r="E21055" s="1478"/>
      <c r="H21055" s="1478"/>
    </row>
    <row r="21056" spans="1:8">
      <c r="A21056" s="1383"/>
      <c r="E21056" s="1478"/>
      <c r="H21056" s="1478"/>
    </row>
    <row r="21057" spans="1:8">
      <c r="A21057" s="1383"/>
      <c r="E21057" s="1478"/>
      <c r="H21057" s="1478"/>
    </row>
    <row r="21058" spans="1:8">
      <c r="A21058" s="1383"/>
      <c r="E21058" s="1478"/>
      <c r="H21058" s="1478"/>
    </row>
    <row r="21059" spans="1:8">
      <c r="A21059" s="1383"/>
      <c r="E21059" s="1478"/>
      <c r="H21059" s="1478"/>
    </row>
    <row r="21060" spans="1:8">
      <c r="A21060" s="1383"/>
      <c r="E21060" s="1478"/>
      <c r="H21060" s="1478"/>
    </row>
    <row r="21061" spans="1:8">
      <c r="A21061" s="1383"/>
      <c r="E21061" s="1478"/>
      <c r="H21061" s="1478"/>
    </row>
    <row r="21062" spans="1:8">
      <c r="A21062" s="1383"/>
      <c r="E21062" s="1478"/>
      <c r="H21062" s="1478"/>
    </row>
    <row r="21063" spans="1:8">
      <c r="A21063" s="1383"/>
      <c r="E21063" s="1478"/>
      <c r="H21063" s="1478"/>
    </row>
    <row r="21064" spans="1:8">
      <c r="A21064" s="1383"/>
      <c r="E21064" s="1478"/>
      <c r="H21064" s="1478"/>
    </row>
    <row r="21065" spans="1:8">
      <c r="A21065" s="1383"/>
      <c r="E21065" s="1478"/>
      <c r="H21065" s="1478"/>
    </row>
    <row r="21066" spans="1:8">
      <c r="A21066" s="1383"/>
      <c r="E21066" s="1478"/>
      <c r="H21066" s="1478"/>
    </row>
    <row r="21067" spans="1:8">
      <c r="A21067" s="1383"/>
      <c r="E21067" s="1478"/>
      <c r="H21067" s="1478"/>
    </row>
    <row r="21068" spans="1:8">
      <c r="A21068" s="1383"/>
      <c r="E21068" s="1478"/>
      <c r="H21068" s="1478"/>
    </row>
    <row r="21069" spans="1:8">
      <c r="A21069" s="1383"/>
      <c r="E21069" s="1478"/>
      <c r="H21069" s="1478"/>
    </row>
    <row r="21070" spans="1:8">
      <c r="A21070" s="1383"/>
      <c r="E21070" s="1478"/>
      <c r="H21070" s="1478"/>
    </row>
    <row r="21071" spans="1:8">
      <c r="A21071" s="1383"/>
      <c r="E21071" s="1478"/>
      <c r="H21071" s="1478"/>
    </row>
    <row r="21072" spans="1:8">
      <c r="A21072" s="1383"/>
      <c r="E21072" s="1478"/>
      <c r="H21072" s="1478"/>
    </row>
    <row r="21073" spans="1:8">
      <c r="A21073" s="1383"/>
      <c r="E21073" s="1478"/>
      <c r="H21073" s="1478"/>
    </row>
    <row r="21074" spans="1:8">
      <c r="A21074" s="1383"/>
      <c r="E21074" s="1478"/>
      <c r="H21074" s="1478"/>
    </row>
    <row r="21075" spans="1:8">
      <c r="A21075" s="1383"/>
      <c r="E21075" s="1478"/>
      <c r="H21075" s="1478"/>
    </row>
    <row r="21076" spans="1:8">
      <c r="A21076" s="1383"/>
      <c r="E21076" s="1478"/>
      <c r="H21076" s="1478"/>
    </row>
    <row r="21077" spans="1:8">
      <c r="A21077" s="1383"/>
      <c r="E21077" s="1478"/>
      <c r="H21077" s="1478"/>
    </row>
    <row r="21078" spans="1:8">
      <c r="A21078" s="1383"/>
      <c r="E21078" s="1478"/>
      <c r="H21078" s="1478"/>
    </row>
    <row r="21079" spans="1:8">
      <c r="A21079" s="1383"/>
      <c r="E21079" s="1478"/>
      <c r="H21079" s="1478"/>
    </row>
    <row r="21080" spans="1:8">
      <c r="A21080" s="1383"/>
      <c r="E21080" s="1478"/>
      <c r="H21080" s="1478"/>
    </row>
    <row r="21081" spans="1:8">
      <c r="A21081" s="1383"/>
      <c r="E21081" s="1478"/>
      <c r="H21081" s="1478"/>
    </row>
    <row r="21082" spans="1:8">
      <c r="A21082" s="1383"/>
      <c r="E21082" s="1478"/>
      <c r="H21082" s="1478"/>
    </row>
    <row r="21083" spans="1:8">
      <c r="A21083" s="1383"/>
      <c r="E21083" s="1478"/>
      <c r="H21083" s="1478"/>
    </row>
    <row r="21084" spans="1:8">
      <c r="A21084" s="1383"/>
      <c r="E21084" s="1478"/>
      <c r="H21084" s="1478"/>
    </row>
    <row r="21085" spans="1:8">
      <c r="A21085" s="1383"/>
      <c r="E21085" s="1478"/>
      <c r="H21085" s="1478"/>
    </row>
    <row r="21086" spans="1:8">
      <c r="A21086" s="1383"/>
      <c r="E21086" s="1478"/>
      <c r="H21086" s="1478"/>
    </row>
    <row r="21087" spans="1:8">
      <c r="A21087" s="1383"/>
      <c r="E21087" s="1478"/>
      <c r="H21087" s="1478"/>
    </row>
    <row r="21088" spans="1:8">
      <c r="A21088" s="1383"/>
      <c r="E21088" s="1478"/>
      <c r="H21088" s="1478"/>
    </row>
    <row r="21089" spans="1:8">
      <c r="A21089" s="1383"/>
      <c r="E21089" s="1478"/>
      <c r="H21089" s="1478"/>
    </row>
    <row r="21090" spans="1:8">
      <c r="A21090" s="1383"/>
      <c r="E21090" s="1478"/>
      <c r="H21090" s="1478"/>
    </row>
    <row r="21091" spans="1:8">
      <c r="A21091" s="1383"/>
      <c r="E21091" s="1478"/>
      <c r="H21091" s="1478"/>
    </row>
    <row r="21092" spans="1:8">
      <c r="A21092" s="1383"/>
      <c r="E21092" s="1478"/>
      <c r="H21092" s="1478"/>
    </row>
    <row r="21093" spans="1:8">
      <c r="A21093" s="1383"/>
      <c r="E21093" s="1478"/>
      <c r="H21093" s="1478"/>
    </row>
    <row r="21094" spans="1:8">
      <c r="A21094" s="1383"/>
      <c r="E21094" s="1478"/>
      <c r="H21094" s="1478"/>
    </row>
    <row r="21095" spans="1:8">
      <c r="A21095" s="1383"/>
      <c r="E21095" s="1478"/>
      <c r="H21095" s="1478"/>
    </row>
    <row r="21096" spans="1:8">
      <c r="A21096" s="1383"/>
      <c r="E21096" s="1478"/>
      <c r="H21096" s="1478"/>
    </row>
    <row r="21097" spans="1:8">
      <c r="A21097" s="1383"/>
      <c r="E21097" s="1478"/>
      <c r="H21097" s="1478"/>
    </row>
    <row r="21098" spans="1:8">
      <c r="A21098" s="1383"/>
      <c r="E21098" s="1478"/>
      <c r="H21098" s="1478"/>
    </row>
    <row r="21099" spans="1:8">
      <c r="A21099" s="1383"/>
      <c r="E21099" s="1478"/>
      <c r="H21099" s="1478"/>
    </row>
    <row r="21100" spans="1:8">
      <c r="A21100" s="1383"/>
      <c r="E21100" s="1478"/>
      <c r="H21100" s="1478"/>
    </row>
    <row r="21101" spans="1:8">
      <c r="A21101" s="1383"/>
      <c r="E21101" s="1478"/>
      <c r="H21101" s="1478"/>
    </row>
    <row r="21102" spans="1:8">
      <c r="A21102" s="1383"/>
      <c r="E21102" s="1478"/>
      <c r="H21102" s="1478"/>
    </row>
    <row r="21103" spans="1:8">
      <c r="A21103" s="1383"/>
      <c r="E21103" s="1478"/>
      <c r="H21103" s="1478"/>
    </row>
    <row r="21104" spans="1:8">
      <c r="A21104" s="1383"/>
      <c r="E21104" s="1478"/>
      <c r="H21104" s="1478"/>
    </row>
    <row r="21105" spans="1:8">
      <c r="A21105" s="1383"/>
      <c r="E21105" s="1478"/>
      <c r="H21105" s="1478"/>
    </row>
    <row r="21106" spans="1:8">
      <c r="A21106" s="1383"/>
      <c r="E21106" s="1478"/>
      <c r="H21106" s="1478"/>
    </row>
    <row r="21107" spans="1:8">
      <c r="A21107" s="1383"/>
      <c r="E21107" s="1478"/>
      <c r="H21107" s="1478"/>
    </row>
    <row r="21108" spans="1:8">
      <c r="A21108" s="1383"/>
      <c r="E21108" s="1478"/>
      <c r="H21108" s="1478"/>
    </row>
    <row r="21109" spans="1:8">
      <c r="A21109" s="1383"/>
      <c r="E21109" s="1478"/>
      <c r="H21109" s="1478"/>
    </row>
    <row r="21110" spans="1:8">
      <c r="A21110" s="1383"/>
      <c r="E21110" s="1478"/>
      <c r="H21110" s="1478"/>
    </row>
    <row r="21111" spans="1:8">
      <c r="A21111" s="1383"/>
      <c r="E21111" s="1478"/>
      <c r="H21111" s="1478"/>
    </row>
    <row r="21112" spans="1:8">
      <c r="A21112" s="1383"/>
      <c r="E21112" s="1478"/>
      <c r="H21112" s="1478"/>
    </row>
    <row r="21113" spans="1:8">
      <c r="A21113" s="1383"/>
      <c r="E21113" s="1478"/>
      <c r="H21113" s="1478"/>
    </row>
    <row r="21114" spans="1:8">
      <c r="A21114" s="1383"/>
      <c r="E21114" s="1478"/>
      <c r="H21114" s="1478"/>
    </row>
    <row r="21115" spans="1:8">
      <c r="A21115" s="1383"/>
      <c r="E21115" s="1478"/>
      <c r="H21115" s="1478"/>
    </row>
    <row r="21116" spans="1:8">
      <c r="A21116" s="1383"/>
      <c r="E21116" s="1478"/>
      <c r="H21116" s="1478"/>
    </row>
    <row r="21117" spans="1:8">
      <c r="A21117" s="1383"/>
      <c r="E21117" s="1478"/>
      <c r="H21117" s="1478"/>
    </row>
    <row r="21118" spans="1:8">
      <c r="A21118" s="1383"/>
      <c r="E21118" s="1478"/>
      <c r="H21118" s="1478"/>
    </row>
    <row r="21119" spans="1:8">
      <c r="A21119" s="1383"/>
      <c r="E21119" s="1478"/>
      <c r="H21119" s="1478"/>
    </row>
    <row r="21120" spans="1:8">
      <c r="A21120" s="1383"/>
      <c r="E21120" s="1478"/>
      <c r="H21120" s="1478"/>
    </row>
    <row r="21121" spans="1:8">
      <c r="A21121" s="1383"/>
      <c r="E21121" s="1478"/>
      <c r="H21121" s="1478"/>
    </row>
    <row r="21122" spans="1:8">
      <c r="A21122" s="1383"/>
      <c r="E21122" s="1478"/>
      <c r="H21122" s="1478"/>
    </row>
    <row r="21123" spans="1:8">
      <c r="A21123" s="1383"/>
      <c r="E21123" s="1478"/>
      <c r="H21123" s="1478"/>
    </row>
    <row r="21124" spans="1:8">
      <c r="A21124" s="1383"/>
      <c r="E21124" s="1478"/>
      <c r="H21124" s="1478"/>
    </row>
    <row r="21125" spans="1:8">
      <c r="A21125" s="1383"/>
      <c r="E21125" s="1478"/>
      <c r="H21125" s="1478"/>
    </row>
    <row r="21126" spans="1:8">
      <c r="A21126" s="1383"/>
      <c r="E21126" s="1478"/>
      <c r="H21126" s="1478"/>
    </row>
    <row r="21127" spans="1:8">
      <c r="A21127" s="1383"/>
      <c r="E21127" s="1478"/>
      <c r="H21127" s="1478"/>
    </row>
    <row r="21128" spans="1:8">
      <c r="A21128" s="1383"/>
      <c r="E21128" s="1478"/>
      <c r="H21128" s="1478"/>
    </row>
    <row r="21129" spans="1:8">
      <c r="A21129" s="1383"/>
      <c r="E21129" s="1478"/>
      <c r="H21129" s="1478"/>
    </row>
    <row r="21130" spans="1:8">
      <c r="A21130" s="1383"/>
      <c r="E21130" s="1478"/>
      <c r="H21130" s="1478"/>
    </row>
    <row r="21131" spans="1:8">
      <c r="A21131" s="1383"/>
      <c r="E21131" s="1478"/>
      <c r="H21131" s="1478"/>
    </row>
    <row r="21132" spans="1:8">
      <c r="A21132" s="1383"/>
      <c r="E21132" s="1478"/>
      <c r="H21132" s="1478"/>
    </row>
    <row r="21133" spans="1:8">
      <c r="A21133" s="1383"/>
      <c r="E21133" s="1478"/>
      <c r="H21133" s="1478"/>
    </row>
    <row r="21134" spans="1:8">
      <c r="A21134" s="1383"/>
      <c r="E21134" s="1478"/>
      <c r="H21134" s="1478"/>
    </row>
    <row r="21135" spans="1:8">
      <c r="A21135" s="1383"/>
      <c r="E21135" s="1478"/>
      <c r="H21135" s="1478"/>
    </row>
    <row r="21136" spans="1:8">
      <c r="A21136" s="1383"/>
      <c r="E21136" s="1478"/>
      <c r="H21136" s="1478"/>
    </row>
    <row r="21137" spans="1:8">
      <c r="A21137" s="1383"/>
      <c r="E21137" s="1478"/>
      <c r="H21137" s="1478"/>
    </row>
    <row r="21138" spans="1:8">
      <c r="A21138" s="1383"/>
      <c r="E21138" s="1478"/>
      <c r="H21138" s="1478"/>
    </row>
    <row r="21139" spans="1:8">
      <c r="A21139" s="1383"/>
      <c r="E21139" s="1478"/>
      <c r="H21139" s="1478"/>
    </row>
    <row r="21140" spans="1:8">
      <c r="A21140" s="1383"/>
      <c r="E21140" s="1478"/>
      <c r="H21140" s="1478"/>
    </row>
    <row r="21141" spans="1:8">
      <c r="A21141" s="1383"/>
      <c r="E21141" s="1478"/>
      <c r="H21141" s="1478"/>
    </row>
    <row r="21142" spans="1:8">
      <c r="A21142" s="1383"/>
      <c r="E21142" s="1478"/>
      <c r="H21142" s="1478"/>
    </row>
    <row r="21143" spans="1:8">
      <c r="A21143" s="1383"/>
      <c r="E21143" s="1478"/>
      <c r="H21143" s="1478"/>
    </row>
    <row r="21144" spans="1:8">
      <c r="A21144" s="1383"/>
      <c r="E21144" s="1478"/>
      <c r="H21144" s="1478"/>
    </row>
    <row r="21145" spans="1:8">
      <c r="A21145" s="1383"/>
      <c r="E21145" s="1478"/>
      <c r="H21145" s="1478"/>
    </row>
    <row r="21146" spans="1:8">
      <c r="A21146" s="1383"/>
      <c r="E21146" s="1478"/>
      <c r="H21146" s="1478"/>
    </row>
    <row r="21147" spans="1:8">
      <c r="A21147" s="1383"/>
      <c r="E21147" s="1478"/>
      <c r="H21147" s="1478"/>
    </row>
    <row r="21148" spans="1:8">
      <c r="A21148" s="1383"/>
      <c r="E21148" s="1478"/>
      <c r="H21148" s="1478"/>
    </row>
    <row r="21149" spans="1:8">
      <c r="A21149" s="1383"/>
      <c r="E21149" s="1478"/>
      <c r="H21149" s="1478"/>
    </row>
    <row r="21150" spans="1:8">
      <c r="A21150" s="1383"/>
      <c r="E21150" s="1478"/>
      <c r="H21150" s="1478"/>
    </row>
    <row r="21151" spans="1:8">
      <c r="A21151" s="1383"/>
      <c r="E21151" s="1478"/>
      <c r="H21151" s="1478"/>
    </row>
    <row r="21152" spans="1:8">
      <c r="A21152" s="1383"/>
      <c r="E21152" s="1478"/>
      <c r="H21152" s="1478"/>
    </row>
    <row r="21153" spans="1:8">
      <c r="A21153" s="1383"/>
      <c r="E21153" s="1478"/>
      <c r="H21153" s="1478"/>
    </row>
    <row r="21154" spans="1:8">
      <c r="A21154" s="1383"/>
      <c r="E21154" s="1478"/>
      <c r="H21154" s="1478"/>
    </row>
    <row r="21155" spans="1:8">
      <c r="A21155" s="1383"/>
      <c r="E21155" s="1478"/>
      <c r="H21155" s="1478"/>
    </row>
    <row r="21156" spans="1:8">
      <c r="A21156" s="1383"/>
      <c r="E21156" s="1478"/>
      <c r="H21156" s="1478"/>
    </row>
    <row r="21157" spans="1:8">
      <c r="A21157" s="1383"/>
      <c r="E21157" s="1478"/>
      <c r="H21157" s="1478"/>
    </row>
    <row r="21158" spans="1:8">
      <c r="A21158" s="1383"/>
      <c r="E21158" s="1478"/>
      <c r="H21158" s="1478"/>
    </row>
    <row r="21159" spans="1:8">
      <c r="A21159" s="1383"/>
      <c r="E21159" s="1478"/>
      <c r="H21159" s="1478"/>
    </row>
    <row r="21160" spans="1:8">
      <c r="A21160" s="1383"/>
      <c r="E21160" s="1478"/>
      <c r="H21160" s="1478"/>
    </row>
    <row r="21161" spans="1:8">
      <c r="A21161" s="1383"/>
      <c r="E21161" s="1478"/>
      <c r="H21161" s="1478"/>
    </row>
    <row r="21162" spans="1:8">
      <c r="A21162" s="1383"/>
      <c r="E21162" s="1478"/>
      <c r="H21162" s="1478"/>
    </row>
    <row r="21163" spans="1:8">
      <c r="A21163" s="1383"/>
      <c r="E21163" s="1478"/>
      <c r="H21163" s="1478"/>
    </row>
    <row r="21164" spans="1:8">
      <c r="A21164" s="1383"/>
      <c r="E21164" s="1478"/>
      <c r="H21164" s="1478"/>
    </row>
    <row r="21165" spans="1:8">
      <c r="A21165" s="1383"/>
      <c r="E21165" s="1478"/>
      <c r="H21165" s="1478"/>
    </row>
    <row r="21166" spans="1:8">
      <c r="A21166" s="1383"/>
      <c r="E21166" s="1478"/>
      <c r="H21166" s="1478"/>
    </row>
    <row r="21167" spans="1:8">
      <c r="A21167" s="1383"/>
      <c r="E21167" s="1478"/>
      <c r="H21167" s="1478"/>
    </row>
    <row r="21168" spans="1:8">
      <c r="A21168" s="1383"/>
      <c r="E21168" s="1478"/>
      <c r="H21168" s="1478"/>
    </row>
    <row r="21169" spans="1:8">
      <c r="A21169" s="1383"/>
      <c r="E21169" s="1478"/>
      <c r="H21169" s="1478"/>
    </row>
    <row r="21170" spans="1:8">
      <c r="A21170" s="1383"/>
      <c r="E21170" s="1478"/>
      <c r="H21170" s="1478"/>
    </row>
    <row r="21171" spans="1:8">
      <c r="A21171" s="1383"/>
      <c r="E21171" s="1478"/>
      <c r="H21171" s="1478"/>
    </row>
    <row r="21172" spans="1:8">
      <c r="A21172" s="1383"/>
      <c r="E21172" s="1478"/>
      <c r="H21172" s="1478"/>
    </row>
    <row r="21173" spans="1:8">
      <c r="A21173" s="1383"/>
      <c r="E21173" s="1478"/>
      <c r="H21173" s="1478"/>
    </row>
    <row r="21174" spans="1:8">
      <c r="A21174" s="1383"/>
      <c r="E21174" s="1478"/>
      <c r="H21174" s="1478"/>
    </row>
    <row r="21175" spans="1:8">
      <c r="A21175" s="1383"/>
      <c r="E21175" s="1478"/>
      <c r="H21175" s="1478"/>
    </row>
    <row r="21176" spans="1:8">
      <c r="A21176" s="1383"/>
      <c r="E21176" s="1478"/>
      <c r="H21176" s="1478"/>
    </row>
    <row r="21177" spans="1:8">
      <c r="A21177" s="1383"/>
      <c r="E21177" s="1478"/>
      <c r="H21177" s="1478"/>
    </row>
    <row r="21178" spans="1:8">
      <c r="A21178" s="1383"/>
      <c r="E21178" s="1478"/>
      <c r="H21178" s="1478"/>
    </row>
    <row r="21179" spans="1:8">
      <c r="A21179" s="1383"/>
      <c r="E21179" s="1478"/>
      <c r="H21179" s="1478"/>
    </row>
    <row r="21180" spans="1:8">
      <c r="A21180" s="1383"/>
      <c r="E21180" s="1478"/>
      <c r="H21180" s="1478"/>
    </row>
    <row r="21181" spans="1:8">
      <c r="A21181" s="1383"/>
      <c r="E21181" s="1478"/>
      <c r="H21181" s="1478"/>
    </row>
    <row r="21182" spans="1:8">
      <c r="A21182" s="1383"/>
      <c r="E21182" s="1478"/>
      <c r="H21182" s="1478"/>
    </row>
    <row r="21183" spans="1:8">
      <c r="A21183" s="1383"/>
      <c r="E21183" s="1478"/>
      <c r="H21183" s="1478"/>
    </row>
    <row r="21184" spans="1:8">
      <c r="A21184" s="1383"/>
      <c r="E21184" s="1478"/>
      <c r="H21184" s="1478"/>
    </row>
    <row r="21185" spans="1:8">
      <c r="A21185" s="1383"/>
      <c r="E21185" s="1478"/>
      <c r="H21185" s="1478"/>
    </row>
    <row r="21186" spans="1:8">
      <c r="A21186" s="1383"/>
      <c r="E21186" s="1478"/>
      <c r="H21186" s="1478"/>
    </row>
    <row r="21187" spans="1:8">
      <c r="A21187" s="1383"/>
      <c r="E21187" s="1478"/>
      <c r="H21187" s="1478"/>
    </row>
    <row r="21188" spans="1:8">
      <c r="A21188" s="1383"/>
      <c r="E21188" s="1478"/>
      <c r="H21188" s="1478"/>
    </row>
    <row r="21189" spans="1:8">
      <c r="A21189" s="1383"/>
      <c r="E21189" s="1478"/>
      <c r="H21189" s="1478"/>
    </row>
    <row r="21190" spans="1:8">
      <c r="A21190" s="1383"/>
      <c r="E21190" s="1478"/>
      <c r="H21190" s="1478"/>
    </row>
    <row r="21191" spans="1:8">
      <c r="A21191" s="1383"/>
      <c r="E21191" s="1478"/>
      <c r="H21191" s="1478"/>
    </row>
    <row r="21192" spans="1:8">
      <c r="A21192" s="1383"/>
      <c r="E21192" s="1478"/>
      <c r="H21192" s="1478"/>
    </row>
    <row r="21193" spans="1:8">
      <c r="A21193" s="1383"/>
      <c r="E21193" s="1478"/>
      <c r="H21193" s="1478"/>
    </row>
    <row r="21194" spans="1:8">
      <c r="A21194" s="1383"/>
      <c r="E21194" s="1478"/>
      <c r="H21194" s="1478"/>
    </row>
    <row r="21195" spans="1:8">
      <c r="A21195" s="1383"/>
      <c r="E21195" s="1478"/>
      <c r="H21195" s="1478"/>
    </row>
    <row r="21196" spans="1:8">
      <c r="A21196" s="1383"/>
      <c r="E21196" s="1478"/>
      <c r="H21196" s="1478"/>
    </row>
    <row r="21197" spans="1:8">
      <c r="A21197" s="1383"/>
      <c r="E21197" s="1478"/>
      <c r="H21197" s="1478"/>
    </row>
    <row r="21198" spans="1:8">
      <c r="A21198" s="1383"/>
      <c r="E21198" s="1478"/>
      <c r="H21198" s="1478"/>
    </row>
    <row r="21199" spans="1:8">
      <c r="A21199" s="1383"/>
      <c r="E21199" s="1478"/>
      <c r="H21199" s="1478"/>
    </row>
    <row r="21200" spans="1:8">
      <c r="A21200" s="1383"/>
      <c r="E21200" s="1478"/>
      <c r="H21200" s="1478"/>
    </row>
    <row r="21201" spans="1:8">
      <c r="A21201" s="1383"/>
      <c r="E21201" s="1478"/>
      <c r="H21201" s="1478"/>
    </row>
    <row r="21202" spans="1:8">
      <c r="A21202" s="1383"/>
      <c r="E21202" s="1478"/>
      <c r="H21202" s="1478"/>
    </row>
    <row r="21203" spans="1:8">
      <c r="A21203" s="1383"/>
      <c r="E21203" s="1478"/>
      <c r="H21203" s="1478"/>
    </row>
    <row r="21204" spans="1:8">
      <c r="A21204" s="1383"/>
      <c r="E21204" s="1478"/>
      <c r="H21204" s="1478"/>
    </row>
    <row r="21205" spans="1:8">
      <c r="A21205" s="1383"/>
      <c r="E21205" s="1478"/>
      <c r="H21205" s="1478"/>
    </row>
    <row r="21206" spans="1:8">
      <c r="A21206" s="1383"/>
      <c r="E21206" s="1478"/>
      <c r="H21206" s="1478"/>
    </row>
    <row r="21207" spans="1:8">
      <c r="A21207" s="1383"/>
      <c r="E21207" s="1478"/>
      <c r="H21207" s="1478"/>
    </row>
    <row r="21208" spans="1:8">
      <c r="A21208" s="1383"/>
      <c r="E21208" s="1478"/>
      <c r="H21208" s="1478"/>
    </row>
    <row r="21209" spans="1:8">
      <c r="A21209" s="1383"/>
      <c r="E21209" s="1478"/>
      <c r="H21209" s="1478"/>
    </row>
    <row r="21210" spans="1:8">
      <c r="A21210" s="1383"/>
      <c r="E21210" s="1478"/>
      <c r="H21210" s="1478"/>
    </row>
    <row r="21211" spans="1:8">
      <c r="A21211" s="1383"/>
      <c r="E21211" s="1478"/>
      <c r="H21211" s="1478"/>
    </row>
    <row r="21212" spans="1:8">
      <c r="A21212" s="1383"/>
      <c r="E21212" s="1478"/>
      <c r="H21212" s="1478"/>
    </row>
    <row r="21213" spans="1:8">
      <c r="A21213" s="1383"/>
      <c r="E21213" s="1478"/>
      <c r="H21213" s="1478"/>
    </row>
    <row r="21214" spans="1:8">
      <c r="A21214" s="1383"/>
      <c r="E21214" s="1478"/>
      <c r="H21214" s="1478"/>
    </row>
    <row r="21215" spans="1:8">
      <c r="A21215" s="1383"/>
      <c r="E21215" s="1478"/>
      <c r="H21215" s="1478"/>
    </row>
    <row r="21216" spans="1:8">
      <c r="A21216" s="1383"/>
      <c r="E21216" s="1478"/>
      <c r="H21216" s="1478"/>
    </row>
    <row r="21217" spans="1:8">
      <c r="A21217" s="1383"/>
      <c r="E21217" s="1478"/>
      <c r="H21217" s="1478"/>
    </row>
    <row r="21218" spans="1:8">
      <c r="A21218" s="1383"/>
      <c r="E21218" s="1478"/>
      <c r="H21218" s="1478"/>
    </row>
    <row r="21219" spans="1:8">
      <c r="A21219" s="1383"/>
      <c r="E21219" s="1478"/>
      <c r="H21219" s="1478"/>
    </row>
    <row r="21220" spans="1:8">
      <c r="A21220" s="1383"/>
      <c r="E21220" s="1478"/>
      <c r="H21220" s="1478"/>
    </row>
    <row r="21221" spans="1:8">
      <c r="A21221" s="1383"/>
      <c r="E21221" s="1478"/>
      <c r="H21221" s="1478"/>
    </row>
    <row r="21222" spans="1:8">
      <c r="A21222" s="1383"/>
      <c r="E21222" s="1478"/>
      <c r="H21222" s="1478"/>
    </row>
    <row r="21223" spans="1:8">
      <c r="A21223" s="1383"/>
      <c r="E21223" s="1478"/>
      <c r="H21223" s="1478"/>
    </row>
    <row r="21224" spans="1:8">
      <c r="A21224" s="1383"/>
      <c r="E21224" s="1478"/>
      <c r="H21224" s="1478"/>
    </row>
    <row r="21225" spans="1:8">
      <c r="A21225" s="1383"/>
      <c r="E21225" s="1478"/>
      <c r="H21225" s="1478"/>
    </row>
    <row r="21226" spans="1:8">
      <c r="A21226" s="1383"/>
      <c r="E21226" s="1478"/>
      <c r="H21226" s="1478"/>
    </row>
    <row r="21227" spans="1:8">
      <c r="A21227" s="1383"/>
      <c r="E21227" s="1478"/>
      <c r="H21227" s="1478"/>
    </row>
    <row r="21228" spans="1:8">
      <c r="A21228" s="1383"/>
      <c r="E21228" s="1478"/>
      <c r="H21228" s="1478"/>
    </row>
    <row r="21229" spans="1:8">
      <c r="A21229" s="1383"/>
      <c r="E21229" s="1478"/>
      <c r="H21229" s="1478"/>
    </row>
    <row r="21230" spans="1:8">
      <c r="A21230" s="1383"/>
      <c r="E21230" s="1478"/>
      <c r="H21230" s="1478"/>
    </row>
    <row r="21231" spans="1:8">
      <c r="A21231" s="1383"/>
      <c r="E21231" s="1478"/>
      <c r="H21231" s="1478"/>
    </row>
    <row r="21232" spans="1:8">
      <c r="A21232" s="1383"/>
      <c r="E21232" s="1478"/>
      <c r="H21232" s="1478"/>
    </row>
    <row r="21233" spans="1:8">
      <c r="A21233" s="1383"/>
      <c r="E21233" s="1478"/>
      <c r="H21233" s="1478"/>
    </row>
    <row r="21234" spans="1:8">
      <c r="A21234" s="1383"/>
      <c r="E21234" s="1478"/>
      <c r="H21234" s="1478"/>
    </row>
    <row r="21235" spans="1:8">
      <c r="A21235" s="1383"/>
      <c r="E21235" s="1478"/>
      <c r="H21235" s="1478"/>
    </row>
    <row r="21236" spans="1:8">
      <c r="A21236" s="1383"/>
      <c r="E21236" s="1478"/>
      <c r="H21236" s="1478"/>
    </row>
    <row r="21237" spans="1:8">
      <c r="A21237" s="1383"/>
      <c r="E21237" s="1478"/>
      <c r="H21237" s="1478"/>
    </row>
    <row r="21238" spans="1:8">
      <c r="A21238" s="1383"/>
      <c r="E21238" s="1478"/>
      <c r="H21238" s="1478"/>
    </row>
    <row r="21239" spans="1:8">
      <c r="A21239" s="1383"/>
      <c r="E21239" s="1478"/>
      <c r="H21239" s="1478"/>
    </row>
    <row r="21240" spans="1:8">
      <c r="A21240" s="1383"/>
      <c r="E21240" s="1478"/>
      <c r="H21240" s="1478"/>
    </row>
    <row r="21241" spans="1:8">
      <c r="A21241" s="1383"/>
      <c r="E21241" s="1478"/>
      <c r="H21241" s="1478"/>
    </row>
    <row r="21242" spans="1:8">
      <c r="A21242" s="1383"/>
      <c r="E21242" s="1478"/>
      <c r="H21242" s="1478"/>
    </row>
    <row r="21243" spans="1:8">
      <c r="A21243" s="1383"/>
      <c r="E21243" s="1478"/>
      <c r="H21243" s="1478"/>
    </row>
    <row r="21244" spans="1:8">
      <c r="A21244" s="1383"/>
      <c r="E21244" s="1478"/>
      <c r="H21244" s="1478"/>
    </row>
    <row r="21245" spans="1:8">
      <c r="A21245" s="1383"/>
      <c r="E21245" s="1478"/>
      <c r="H21245" s="1478"/>
    </row>
    <row r="21246" spans="1:8">
      <c r="A21246" s="1383"/>
      <c r="E21246" s="1478"/>
      <c r="H21246" s="1478"/>
    </row>
    <row r="21247" spans="1:8">
      <c r="A21247" s="1383"/>
      <c r="E21247" s="1478"/>
      <c r="H21247" s="1478"/>
    </row>
    <row r="21248" spans="1:8">
      <c r="A21248" s="1383"/>
      <c r="E21248" s="1478"/>
      <c r="H21248" s="1478"/>
    </row>
    <row r="21249" spans="1:8">
      <c r="A21249" s="1383"/>
      <c r="E21249" s="1478"/>
      <c r="H21249" s="1478"/>
    </row>
    <row r="21250" spans="1:8">
      <c r="A21250" s="1383"/>
      <c r="E21250" s="1478"/>
      <c r="H21250" s="1478"/>
    </row>
    <row r="21251" spans="1:8">
      <c r="A21251" s="1383"/>
      <c r="E21251" s="1478"/>
      <c r="H21251" s="1478"/>
    </row>
    <row r="21252" spans="1:8">
      <c r="A21252" s="1383"/>
      <c r="E21252" s="1478"/>
      <c r="H21252" s="1478"/>
    </row>
    <row r="21253" spans="1:8">
      <c r="A21253" s="1383"/>
      <c r="E21253" s="1478"/>
      <c r="H21253" s="1478"/>
    </row>
    <row r="21254" spans="1:8">
      <c r="A21254" s="1383"/>
      <c r="E21254" s="1478"/>
      <c r="H21254" s="1478"/>
    </row>
    <row r="21255" spans="1:8">
      <c r="A21255" s="1383"/>
      <c r="E21255" s="1478"/>
      <c r="H21255" s="1478"/>
    </row>
    <row r="21256" spans="1:8">
      <c r="A21256" s="1383"/>
      <c r="E21256" s="1478"/>
      <c r="H21256" s="1478"/>
    </row>
    <row r="21257" spans="1:8">
      <c r="A21257" s="1383"/>
      <c r="E21257" s="1478"/>
      <c r="H21257" s="1478"/>
    </row>
    <row r="21258" spans="1:8">
      <c r="A21258" s="1383"/>
      <c r="E21258" s="1478"/>
      <c r="H21258" s="1478"/>
    </row>
    <row r="21259" spans="1:8">
      <c r="A21259" s="1383"/>
      <c r="E21259" s="1478"/>
      <c r="H21259" s="1478"/>
    </row>
    <row r="21260" spans="1:8">
      <c r="A21260" s="1383"/>
      <c r="E21260" s="1478"/>
      <c r="H21260" s="1478"/>
    </row>
    <row r="21261" spans="1:8">
      <c r="A21261" s="1383"/>
      <c r="E21261" s="1478"/>
      <c r="H21261" s="1478"/>
    </row>
    <row r="21262" spans="1:8">
      <c r="A21262" s="1383"/>
      <c r="E21262" s="1478"/>
      <c r="H21262" s="1478"/>
    </row>
    <row r="21263" spans="1:8">
      <c r="A21263" s="1383"/>
      <c r="E21263" s="1478"/>
      <c r="H21263" s="1478"/>
    </row>
    <row r="21264" spans="1:8">
      <c r="A21264" s="1383"/>
      <c r="E21264" s="1478"/>
      <c r="H21264" s="1478"/>
    </row>
    <row r="21265" spans="1:8">
      <c r="A21265" s="1383"/>
      <c r="E21265" s="1478"/>
      <c r="H21265" s="1478"/>
    </row>
    <row r="21266" spans="1:8">
      <c r="A21266" s="1383"/>
      <c r="E21266" s="1478"/>
      <c r="H21266" s="1478"/>
    </row>
    <row r="21267" spans="1:8">
      <c r="A21267" s="1383"/>
      <c r="E21267" s="1478"/>
      <c r="H21267" s="1478"/>
    </row>
    <row r="21268" spans="1:8">
      <c r="A21268" s="1383"/>
      <c r="E21268" s="1478"/>
      <c r="H21268" s="1478"/>
    </row>
    <row r="21269" spans="1:8">
      <c r="A21269" s="1383"/>
      <c r="E21269" s="1478"/>
      <c r="H21269" s="1478"/>
    </row>
    <row r="21270" spans="1:8">
      <c r="A21270" s="1383"/>
      <c r="E21270" s="1478"/>
      <c r="H21270" s="1478"/>
    </row>
    <row r="21271" spans="1:8">
      <c r="A21271" s="1383"/>
      <c r="E21271" s="1478"/>
      <c r="H21271" s="1478"/>
    </row>
    <row r="21272" spans="1:8">
      <c r="A21272" s="1383"/>
      <c r="E21272" s="1478"/>
      <c r="H21272" s="1478"/>
    </row>
    <row r="21273" spans="1:8">
      <c r="A21273" s="1383"/>
      <c r="E21273" s="1478"/>
      <c r="H21273" s="1478"/>
    </row>
    <row r="21274" spans="1:8">
      <c r="A21274" s="1383"/>
      <c r="E21274" s="1478"/>
      <c r="H21274" s="1478"/>
    </row>
    <row r="21275" spans="1:8">
      <c r="A21275" s="1383"/>
      <c r="E21275" s="1478"/>
      <c r="H21275" s="1478"/>
    </row>
    <row r="21276" spans="1:8">
      <c r="A21276" s="1383"/>
      <c r="E21276" s="1478"/>
      <c r="H21276" s="1478"/>
    </row>
    <row r="21277" spans="1:8">
      <c r="A21277" s="1383"/>
      <c r="E21277" s="1478"/>
      <c r="H21277" s="1478"/>
    </row>
    <row r="21278" spans="1:8">
      <c r="A21278" s="1383"/>
      <c r="E21278" s="1478"/>
      <c r="H21278" s="1478"/>
    </row>
    <row r="21279" spans="1:8">
      <c r="A21279" s="1383"/>
      <c r="E21279" s="1478"/>
      <c r="H21279" s="1478"/>
    </row>
    <row r="21280" spans="1:8">
      <c r="A21280" s="1383"/>
      <c r="E21280" s="1478"/>
      <c r="H21280" s="1478"/>
    </row>
    <row r="21281" spans="1:8">
      <c r="A21281" s="1383"/>
      <c r="E21281" s="1478"/>
      <c r="H21281" s="1478"/>
    </row>
    <row r="21282" spans="1:8">
      <c r="A21282" s="1383"/>
      <c r="E21282" s="1478"/>
      <c r="H21282" s="1478"/>
    </row>
    <row r="21283" spans="1:8">
      <c r="A21283" s="1383"/>
      <c r="E21283" s="1478"/>
      <c r="H21283" s="1478"/>
    </row>
    <row r="21284" spans="1:8">
      <c r="A21284" s="1383"/>
      <c r="E21284" s="1478"/>
      <c r="H21284" s="1478"/>
    </row>
    <row r="21285" spans="1:8">
      <c r="A21285" s="1383"/>
      <c r="E21285" s="1478"/>
      <c r="H21285" s="1478"/>
    </row>
    <row r="21286" spans="1:8">
      <c r="A21286" s="1383"/>
      <c r="E21286" s="1478"/>
      <c r="H21286" s="1478"/>
    </row>
    <row r="21287" spans="1:8">
      <c r="A21287" s="1383"/>
      <c r="E21287" s="1478"/>
      <c r="H21287" s="1478"/>
    </row>
    <row r="21288" spans="1:8">
      <c r="A21288" s="1383"/>
      <c r="E21288" s="1478"/>
      <c r="H21288" s="1478"/>
    </row>
    <row r="21289" spans="1:8">
      <c r="A21289" s="1383"/>
      <c r="E21289" s="1478"/>
      <c r="H21289" s="1478"/>
    </row>
    <row r="21290" spans="1:8">
      <c r="A21290" s="1383"/>
      <c r="E21290" s="1478"/>
      <c r="H21290" s="1478"/>
    </row>
    <row r="21291" spans="1:8">
      <c r="A21291" s="1383"/>
      <c r="E21291" s="1478"/>
      <c r="H21291" s="1478"/>
    </row>
    <row r="21292" spans="1:8">
      <c r="A21292" s="1383"/>
      <c r="E21292" s="1478"/>
      <c r="H21292" s="1478"/>
    </row>
    <row r="21293" spans="1:8">
      <c r="A21293" s="1383"/>
      <c r="E21293" s="1478"/>
      <c r="H21293" s="1478"/>
    </row>
    <row r="21294" spans="1:8">
      <c r="A21294" s="1383"/>
      <c r="E21294" s="1478"/>
      <c r="H21294" s="1478"/>
    </row>
    <row r="21295" spans="1:8">
      <c r="A21295" s="1383"/>
      <c r="E21295" s="1478"/>
      <c r="H21295" s="1478"/>
    </row>
    <row r="21296" spans="1:8">
      <c r="A21296" s="1383"/>
      <c r="E21296" s="1478"/>
      <c r="H21296" s="1478"/>
    </row>
    <row r="21297" spans="1:8">
      <c r="A21297" s="1383"/>
      <c r="E21297" s="1478"/>
      <c r="H21297" s="1478"/>
    </row>
    <row r="21298" spans="1:8">
      <c r="A21298" s="1383"/>
      <c r="E21298" s="1478"/>
      <c r="H21298" s="1478"/>
    </row>
    <row r="21299" spans="1:8">
      <c r="A21299" s="1383"/>
      <c r="E21299" s="1478"/>
      <c r="H21299" s="1478"/>
    </row>
    <row r="21300" spans="1:8">
      <c r="A21300" s="1383"/>
      <c r="E21300" s="1478"/>
      <c r="H21300" s="1478"/>
    </row>
    <row r="21301" spans="1:8">
      <c r="A21301" s="1383"/>
      <c r="E21301" s="1478"/>
      <c r="H21301" s="1478"/>
    </row>
    <row r="21302" spans="1:8">
      <c r="A21302" s="1383"/>
      <c r="E21302" s="1478"/>
      <c r="H21302" s="1478"/>
    </row>
    <row r="21303" spans="1:8">
      <c r="A21303" s="1383"/>
      <c r="E21303" s="1478"/>
      <c r="H21303" s="1478"/>
    </row>
    <row r="21304" spans="1:8">
      <c r="A21304" s="1383"/>
      <c r="E21304" s="1478"/>
      <c r="H21304" s="1478"/>
    </row>
    <row r="21305" spans="1:8">
      <c r="A21305" s="1383"/>
      <c r="E21305" s="1478"/>
      <c r="H21305" s="1478"/>
    </row>
    <row r="21306" spans="1:8">
      <c r="A21306" s="1383"/>
      <c r="E21306" s="1478"/>
      <c r="H21306" s="1478"/>
    </row>
    <row r="21307" spans="1:8">
      <c r="A21307" s="1383"/>
      <c r="E21307" s="1478"/>
      <c r="H21307" s="1478"/>
    </row>
    <row r="21308" spans="1:8">
      <c r="A21308" s="1383"/>
      <c r="E21308" s="1478"/>
      <c r="H21308" s="1478"/>
    </row>
    <row r="21309" spans="1:8">
      <c r="A21309" s="1383"/>
      <c r="E21309" s="1478"/>
      <c r="H21309" s="1478"/>
    </row>
    <row r="21310" spans="1:8">
      <c r="A21310" s="1383"/>
      <c r="E21310" s="1478"/>
      <c r="H21310" s="1478"/>
    </row>
    <row r="21311" spans="1:8">
      <c r="A21311" s="1383"/>
      <c r="E21311" s="1478"/>
      <c r="H21311" s="1478"/>
    </row>
    <row r="21312" spans="1:8">
      <c r="A21312" s="1383"/>
      <c r="E21312" s="1478"/>
      <c r="H21312" s="1478"/>
    </row>
    <row r="21313" spans="1:8">
      <c r="A21313" s="1383"/>
      <c r="E21313" s="1478"/>
      <c r="H21313" s="1478"/>
    </row>
    <row r="21314" spans="1:8">
      <c r="A21314" s="1383"/>
      <c r="E21314" s="1478"/>
      <c r="H21314" s="1478"/>
    </row>
    <row r="21315" spans="1:8">
      <c r="A21315" s="1383"/>
      <c r="E21315" s="1478"/>
      <c r="H21315" s="1478"/>
    </row>
    <row r="21316" spans="1:8">
      <c r="A21316" s="1383"/>
      <c r="E21316" s="1478"/>
      <c r="H21316" s="1478"/>
    </row>
    <row r="21317" spans="1:8">
      <c r="A21317" s="1383"/>
      <c r="E21317" s="1478"/>
      <c r="H21317" s="1478"/>
    </row>
    <row r="21318" spans="1:8">
      <c r="A21318" s="1383"/>
      <c r="E21318" s="1478"/>
      <c r="H21318" s="1478"/>
    </row>
    <row r="21319" spans="1:8">
      <c r="A21319" s="1383"/>
      <c r="E21319" s="1478"/>
      <c r="H21319" s="1478"/>
    </row>
    <row r="21320" spans="1:8">
      <c r="A21320" s="1383"/>
      <c r="E21320" s="1478"/>
      <c r="H21320" s="1478"/>
    </row>
    <row r="21321" spans="1:8">
      <c r="A21321" s="1383"/>
      <c r="E21321" s="1478"/>
      <c r="H21321" s="1478"/>
    </row>
    <row r="21322" spans="1:8">
      <c r="A21322" s="1383"/>
      <c r="E21322" s="1478"/>
      <c r="H21322" s="1478"/>
    </row>
    <row r="21323" spans="1:8">
      <c r="A21323" s="1383"/>
      <c r="E21323" s="1478"/>
      <c r="H21323" s="1478"/>
    </row>
    <row r="21324" spans="1:8">
      <c r="A21324" s="1383"/>
      <c r="E21324" s="1478"/>
      <c r="H21324" s="1478"/>
    </row>
    <row r="21325" spans="1:8">
      <c r="A21325" s="1383"/>
      <c r="E21325" s="1478"/>
      <c r="H21325" s="1478"/>
    </row>
    <row r="21326" spans="1:8">
      <c r="A21326" s="1383"/>
      <c r="E21326" s="1478"/>
      <c r="H21326" s="1478"/>
    </row>
    <row r="21327" spans="1:8">
      <c r="A21327" s="1383"/>
      <c r="E21327" s="1478"/>
      <c r="H21327" s="1478"/>
    </row>
    <row r="21328" spans="1:8">
      <c r="A21328" s="1383"/>
      <c r="E21328" s="1478"/>
      <c r="H21328" s="1478"/>
    </row>
    <row r="21329" spans="1:8">
      <c r="A21329" s="1383"/>
      <c r="E21329" s="1478"/>
      <c r="H21329" s="1478"/>
    </row>
    <row r="21330" spans="1:8">
      <c r="A21330" s="1383"/>
      <c r="E21330" s="1478"/>
      <c r="H21330" s="1478"/>
    </row>
    <row r="21331" spans="1:8">
      <c r="A21331" s="1383"/>
      <c r="E21331" s="1478"/>
      <c r="H21331" s="1478"/>
    </row>
    <row r="21332" spans="1:8">
      <c r="A21332" s="1383"/>
      <c r="E21332" s="1478"/>
      <c r="H21332" s="1478"/>
    </row>
    <row r="21333" spans="1:8">
      <c r="A21333" s="1383"/>
      <c r="E21333" s="1478"/>
      <c r="H21333" s="1478"/>
    </row>
    <row r="21334" spans="1:8">
      <c r="A21334" s="1383"/>
      <c r="E21334" s="1478"/>
      <c r="H21334" s="1478"/>
    </row>
    <row r="21335" spans="1:8">
      <c r="A21335" s="1383"/>
      <c r="E21335" s="1478"/>
      <c r="H21335" s="1478"/>
    </row>
    <row r="21336" spans="1:8">
      <c r="A21336" s="1383"/>
      <c r="E21336" s="1478"/>
      <c r="H21336" s="1478"/>
    </row>
    <row r="21337" spans="1:8">
      <c r="A21337" s="1383"/>
      <c r="E21337" s="1478"/>
      <c r="H21337" s="1478"/>
    </row>
    <row r="21338" spans="1:8">
      <c r="A21338" s="1383"/>
      <c r="E21338" s="1478"/>
      <c r="H21338" s="1478"/>
    </row>
    <row r="21339" spans="1:8">
      <c r="A21339" s="1383"/>
      <c r="E21339" s="1478"/>
      <c r="H21339" s="1478"/>
    </row>
    <row r="21340" spans="1:8">
      <c r="A21340" s="1383"/>
      <c r="E21340" s="1478"/>
      <c r="H21340" s="1478"/>
    </row>
    <row r="21341" spans="1:8">
      <c r="A21341" s="1383"/>
      <c r="E21341" s="1478"/>
      <c r="H21341" s="1478"/>
    </row>
    <row r="21342" spans="1:8">
      <c r="A21342" s="1383"/>
      <c r="E21342" s="1478"/>
      <c r="H21342" s="1478"/>
    </row>
    <row r="21343" spans="1:8">
      <c r="A21343" s="1383"/>
      <c r="E21343" s="1478"/>
      <c r="H21343" s="1478"/>
    </row>
    <row r="21344" spans="1:8">
      <c r="A21344" s="1383"/>
      <c r="E21344" s="1478"/>
      <c r="H21344" s="1478"/>
    </row>
    <row r="21345" spans="1:8">
      <c r="A21345" s="1383"/>
      <c r="E21345" s="1478"/>
      <c r="H21345" s="1478"/>
    </row>
    <row r="21346" spans="1:8">
      <c r="A21346" s="1383"/>
      <c r="E21346" s="1478"/>
      <c r="H21346" s="1478"/>
    </row>
    <row r="21347" spans="1:8">
      <c r="A21347" s="1383"/>
      <c r="E21347" s="1478"/>
      <c r="H21347" s="1478"/>
    </row>
    <row r="21348" spans="1:8">
      <c r="A21348" s="1383"/>
      <c r="E21348" s="1478"/>
      <c r="H21348" s="1478"/>
    </row>
    <row r="21349" spans="1:8">
      <c r="A21349" s="1383"/>
      <c r="E21349" s="1478"/>
      <c r="H21349" s="1478"/>
    </row>
    <row r="21350" spans="1:8">
      <c r="A21350" s="1383"/>
      <c r="E21350" s="1478"/>
      <c r="H21350" s="1478"/>
    </row>
    <row r="21351" spans="1:8">
      <c r="A21351" s="1383"/>
      <c r="E21351" s="1478"/>
      <c r="H21351" s="1478"/>
    </row>
    <row r="21352" spans="1:8">
      <c r="A21352" s="1383"/>
      <c r="E21352" s="1478"/>
      <c r="H21352" s="1478"/>
    </row>
    <row r="21353" spans="1:8">
      <c r="A21353" s="1383"/>
      <c r="E21353" s="1478"/>
      <c r="H21353" s="1478"/>
    </row>
    <row r="21354" spans="1:8">
      <c r="A21354" s="1383"/>
      <c r="E21354" s="1478"/>
      <c r="H21354" s="1478"/>
    </row>
    <row r="21355" spans="1:8">
      <c r="A21355" s="1383"/>
      <c r="E21355" s="1478"/>
      <c r="H21355" s="1478"/>
    </row>
    <row r="21356" spans="1:8">
      <c r="A21356" s="1383"/>
      <c r="E21356" s="1478"/>
      <c r="H21356" s="1478"/>
    </row>
    <row r="21357" spans="1:8">
      <c r="A21357" s="1383"/>
      <c r="E21357" s="1478"/>
      <c r="H21357" s="1478"/>
    </row>
    <row r="21358" spans="1:8">
      <c r="A21358" s="1383"/>
      <c r="E21358" s="1478"/>
      <c r="H21358" s="1478"/>
    </row>
    <row r="21359" spans="1:8">
      <c r="A21359" s="1383"/>
      <c r="E21359" s="1478"/>
      <c r="H21359" s="1478"/>
    </row>
    <row r="21360" spans="1:8">
      <c r="A21360" s="1383"/>
      <c r="E21360" s="1478"/>
      <c r="H21360" s="1478"/>
    </row>
    <row r="21361" spans="1:8">
      <c r="A21361" s="1383"/>
      <c r="E21361" s="1478"/>
      <c r="H21361" s="1478"/>
    </row>
    <row r="21362" spans="1:8">
      <c r="A21362" s="1383"/>
      <c r="E21362" s="1478"/>
      <c r="H21362" s="1478"/>
    </row>
    <row r="21363" spans="1:8">
      <c r="A21363" s="1383"/>
      <c r="E21363" s="1478"/>
      <c r="H21363" s="1478"/>
    </row>
    <row r="21364" spans="1:8">
      <c r="A21364" s="1383"/>
      <c r="E21364" s="1478"/>
      <c r="H21364" s="1478"/>
    </row>
    <row r="21365" spans="1:8">
      <c r="A21365" s="1383"/>
      <c r="E21365" s="1478"/>
      <c r="H21365" s="1478"/>
    </row>
    <row r="21366" spans="1:8">
      <c r="A21366" s="1383"/>
      <c r="E21366" s="1478"/>
      <c r="H21366" s="1478"/>
    </row>
    <row r="21367" spans="1:8">
      <c r="A21367" s="1383"/>
      <c r="E21367" s="1478"/>
      <c r="H21367" s="1478"/>
    </row>
    <row r="21368" spans="1:8">
      <c r="A21368" s="1383"/>
      <c r="E21368" s="1478"/>
      <c r="H21368" s="1478"/>
    </row>
    <row r="21369" spans="1:8">
      <c r="A21369" s="1383"/>
      <c r="E21369" s="1478"/>
      <c r="H21369" s="1478"/>
    </row>
    <row r="21370" spans="1:8">
      <c r="A21370" s="1383"/>
      <c r="E21370" s="1478"/>
      <c r="H21370" s="1478"/>
    </row>
    <row r="21371" spans="1:8">
      <c r="A21371" s="1383"/>
      <c r="E21371" s="1478"/>
      <c r="H21371" s="1478"/>
    </row>
    <row r="21372" spans="1:8">
      <c r="A21372" s="1383"/>
      <c r="E21372" s="1478"/>
      <c r="H21372" s="1478"/>
    </row>
    <row r="21373" spans="1:8">
      <c r="A21373" s="1383"/>
      <c r="E21373" s="1478"/>
      <c r="H21373" s="1478"/>
    </row>
    <row r="21374" spans="1:8">
      <c r="A21374" s="1383"/>
      <c r="E21374" s="1478"/>
      <c r="H21374" s="1478"/>
    </row>
    <row r="21375" spans="1:8">
      <c r="A21375" s="1383"/>
      <c r="E21375" s="1478"/>
      <c r="H21375" s="1478"/>
    </row>
    <row r="21376" spans="1:8">
      <c r="A21376" s="1383"/>
      <c r="E21376" s="1478"/>
      <c r="H21376" s="1478"/>
    </row>
    <row r="21377" spans="1:8">
      <c r="A21377" s="1383"/>
      <c r="E21377" s="1478"/>
      <c r="H21377" s="1478"/>
    </row>
    <row r="21378" spans="1:8">
      <c r="A21378" s="1383"/>
      <c r="E21378" s="1478"/>
      <c r="H21378" s="1478"/>
    </row>
    <row r="21379" spans="1:8">
      <c r="A21379" s="1383"/>
      <c r="E21379" s="1478"/>
      <c r="H21379" s="1478"/>
    </row>
    <row r="21380" spans="1:8">
      <c r="A21380" s="1383"/>
      <c r="E21380" s="1478"/>
      <c r="H21380" s="1478"/>
    </row>
    <row r="21381" spans="1:8">
      <c r="A21381" s="1383"/>
      <c r="E21381" s="1478"/>
      <c r="H21381" s="1478"/>
    </row>
    <row r="21382" spans="1:8">
      <c r="A21382" s="1383"/>
      <c r="E21382" s="1478"/>
      <c r="H21382" s="1478"/>
    </row>
    <row r="21383" spans="1:8">
      <c r="A21383" s="1383"/>
      <c r="E21383" s="1478"/>
      <c r="H21383" s="1478"/>
    </row>
    <row r="21384" spans="1:8">
      <c r="A21384" s="1383"/>
      <c r="E21384" s="1478"/>
      <c r="H21384" s="1478"/>
    </row>
    <row r="21385" spans="1:8">
      <c r="A21385" s="1383"/>
      <c r="E21385" s="1478"/>
      <c r="H21385" s="1478"/>
    </row>
    <row r="21386" spans="1:8">
      <c r="A21386" s="1383"/>
      <c r="E21386" s="1478"/>
      <c r="H21386" s="1478"/>
    </row>
    <row r="21387" spans="1:8">
      <c r="A21387" s="1383"/>
      <c r="E21387" s="1478"/>
      <c r="H21387" s="1478"/>
    </row>
    <row r="21388" spans="1:8">
      <c r="A21388" s="1383"/>
      <c r="E21388" s="1478"/>
      <c r="H21388" s="1478"/>
    </row>
    <row r="21389" spans="1:8">
      <c r="A21389" s="1383"/>
      <c r="E21389" s="1478"/>
      <c r="H21389" s="1478"/>
    </row>
    <row r="21390" spans="1:8">
      <c r="A21390" s="1383"/>
      <c r="E21390" s="1478"/>
      <c r="H21390" s="1478"/>
    </row>
    <row r="21391" spans="1:8">
      <c r="A21391" s="1383"/>
      <c r="E21391" s="1478"/>
      <c r="H21391" s="1478"/>
    </row>
    <row r="21392" spans="1:8">
      <c r="A21392" s="1383"/>
      <c r="E21392" s="1478"/>
      <c r="H21392" s="1478"/>
    </row>
    <row r="21393" spans="1:8">
      <c r="A21393" s="1383"/>
      <c r="E21393" s="1478"/>
      <c r="H21393" s="1478"/>
    </row>
    <row r="21394" spans="1:8">
      <c r="A21394" s="1383"/>
      <c r="E21394" s="1478"/>
      <c r="H21394" s="1478"/>
    </row>
    <row r="21395" spans="1:8">
      <c r="A21395" s="1383"/>
      <c r="E21395" s="1478"/>
      <c r="H21395" s="1478"/>
    </row>
    <row r="21396" spans="1:8">
      <c r="A21396" s="1383"/>
      <c r="E21396" s="1478"/>
      <c r="H21396" s="1478"/>
    </row>
    <row r="21397" spans="1:8">
      <c r="A21397" s="1383"/>
      <c r="E21397" s="1478"/>
      <c r="H21397" s="1478"/>
    </row>
    <row r="21398" spans="1:8">
      <c r="A21398" s="1383"/>
      <c r="E21398" s="1478"/>
      <c r="H21398" s="1478"/>
    </row>
    <row r="21399" spans="1:8">
      <c r="A21399" s="1383"/>
      <c r="E21399" s="1478"/>
      <c r="H21399" s="1478"/>
    </row>
    <row r="21400" spans="1:8">
      <c r="A21400" s="1383"/>
      <c r="E21400" s="1478"/>
      <c r="H21400" s="1478"/>
    </row>
    <row r="21401" spans="1:8">
      <c r="A21401" s="1383"/>
      <c r="E21401" s="1478"/>
      <c r="H21401" s="1478"/>
    </row>
    <row r="21402" spans="1:8">
      <c r="A21402" s="1383"/>
      <c r="E21402" s="1478"/>
      <c r="H21402" s="1478"/>
    </row>
    <row r="21403" spans="1:8">
      <c r="A21403" s="1383"/>
      <c r="E21403" s="1478"/>
      <c r="H21403" s="1478"/>
    </row>
    <row r="21404" spans="1:8">
      <c r="A21404" s="1383"/>
      <c r="E21404" s="1478"/>
      <c r="H21404" s="1478"/>
    </row>
    <row r="21405" spans="1:8">
      <c r="A21405" s="1383"/>
      <c r="E21405" s="1478"/>
      <c r="H21405" s="1478"/>
    </row>
    <row r="21406" spans="1:8">
      <c r="A21406" s="1383"/>
      <c r="E21406" s="1478"/>
      <c r="H21406" s="1478"/>
    </row>
    <row r="21407" spans="1:8">
      <c r="A21407" s="1383"/>
      <c r="E21407" s="1478"/>
      <c r="H21407" s="1478"/>
    </row>
    <row r="21408" spans="1:8">
      <c r="A21408" s="1383"/>
      <c r="E21408" s="1478"/>
      <c r="H21408" s="1478"/>
    </row>
    <row r="21409" spans="1:8">
      <c r="A21409" s="1383"/>
      <c r="E21409" s="1478"/>
      <c r="H21409" s="1478"/>
    </row>
    <row r="21410" spans="1:8">
      <c r="A21410" s="1383"/>
      <c r="E21410" s="1478"/>
      <c r="H21410" s="1478"/>
    </row>
    <row r="21411" spans="1:8">
      <c r="A21411" s="1383"/>
      <c r="E21411" s="1478"/>
      <c r="H21411" s="1478"/>
    </row>
    <row r="21412" spans="1:8">
      <c r="A21412" s="1383"/>
      <c r="E21412" s="1478"/>
      <c r="H21412" s="1478"/>
    </row>
    <row r="21413" spans="1:8">
      <c r="A21413" s="1383"/>
      <c r="E21413" s="1478"/>
      <c r="H21413" s="1478"/>
    </row>
    <row r="21414" spans="1:8">
      <c r="A21414" s="1383"/>
      <c r="E21414" s="1478"/>
      <c r="H21414" s="1478"/>
    </row>
    <row r="21415" spans="1:8">
      <c r="A21415" s="1383"/>
      <c r="E21415" s="1478"/>
      <c r="H21415" s="1478"/>
    </row>
    <row r="21416" spans="1:8">
      <c r="A21416" s="1383"/>
      <c r="E21416" s="1478"/>
      <c r="H21416" s="1478"/>
    </row>
    <row r="21417" spans="1:8">
      <c r="A21417" s="1383"/>
      <c r="E21417" s="1478"/>
      <c r="H21417" s="1478"/>
    </row>
    <row r="21418" spans="1:8">
      <c r="A21418" s="1383"/>
      <c r="E21418" s="1478"/>
      <c r="H21418" s="1478"/>
    </row>
    <row r="21419" spans="1:8">
      <c r="A21419" s="1383"/>
      <c r="E21419" s="1478"/>
      <c r="H21419" s="1478"/>
    </row>
    <row r="21420" spans="1:8">
      <c r="A21420" s="1383"/>
      <c r="E21420" s="1478"/>
      <c r="H21420" s="1478"/>
    </row>
    <row r="21421" spans="1:8">
      <c r="A21421" s="1383"/>
      <c r="E21421" s="1478"/>
      <c r="H21421" s="1478"/>
    </row>
    <row r="21422" spans="1:8">
      <c r="A21422" s="1383"/>
      <c r="E21422" s="1478"/>
      <c r="H21422" s="1478"/>
    </row>
    <row r="21423" spans="1:8">
      <c r="A21423" s="1383"/>
      <c r="E21423" s="1478"/>
      <c r="H21423" s="1478"/>
    </row>
    <row r="21424" spans="1:8">
      <c r="A21424" s="1383"/>
      <c r="E21424" s="1478"/>
      <c r="H21424" s="1478"/>
    </row>
    <row r="21425" spans="1:8">
      <c r="A21425" s="1383"/>
      <c r="E21425" s="1478"/>
      <c r="H21425" s="1478"/>
    </row>
    <row r="21426" spans="1:8">
      <c r="A21426" s="1383"/>
      <c r="E21426" s="1478"/>
      <c r="H21426" s="1478"/>
    </row>
    <row r="21427" spans="1:8">
      <c r="A21427" s="1383"/>
      <c r="E21427" s="1478"/>
      <c r="H21427" s="1478"/>
    </row>
    <row r="21428" spans="1:8">
      <c r="A21428" s="1383"/>
      <c r="E21428" s="1478"/>
      <c r="H21428" s="1478"/>
    </row>
    <row r="21429" spans="1:8">
      <c r="A21429" s="1383"/>
      <c r="E21429" s="1478"/>
      <c r="H21429" s="1478"/>
    </row>
    <row r="21430" spans="1:8">
      <c r="A21430" s="1383"/>
      <c r="E21430" s="1478"/>
      <c r="H21430" s="1478"/>
    </row>
    <row r="21431" spans="1:8">
      <c r="A21431" s="1383"/>
      <c r="E21431" s="1478"/>
      <c r="H21431" s="1478"/>
    </row>
    <row r="21432" spans="1:8">
      <c r="A21432" s="1383"/>
      <c r="E21432" s="1478"/>
      <c r="H21432" s="1478"/>
    </row>
    <row r="21433" spans="1:8">
      <c r="A21433" s="1383"/>
      <c r="E21433" s="1478"/>
      <c r="H21433" s="1478"/>
    </row>
    <row r="21434" spans="1:8">
      <c r="A21434" s="1383"/>
      <c r="E21434" s="1478"/>
      <c r="H21434" s="1478"/>
    </row>
    <row r="21435" spans="1:8">
      <c r="A21435" s="1383"/>
      <c r="E21435" s="1478"/>
      <c r="H21435" s="1478"/>
    </row>
    <row r="21436" spans="1:8">
      <c r="A21436" s="1383"/>
      <c r="E21436" s="1478"/>
      <c r="H21436" s="1478"/>
    </row>
    <row r="21437" spans="1:8">
      <c r="A21437" s="1383"/>
      <c r="E21437" s="1478"/>
      <c r="H21437" s="1478"/>
    </row>
    <row r="21438" spans="1:8">
      <c r="A21438" s="1383"/>
      <c r="E21438" s="1478"/>
      <c r="H21438" s="1478"/>
    </row>
    <row r="21439" spans="1:8">
      <c r="A21439" s="1383"/>
      <c r="E21439" s="1478"/>
      <c r="H21439" s="1478"/>
    </row>
    <row r="21440" spans="1:8">
      <c r="A21440" s="1383"/>
      <c r="E21440" s="1478"/>
      <c r="H21440" s="1478"/>
    </row>
    <row r="21441" spans="1:8">
      <c r="A21441" s="1383"/>
      <c r="E21441" s="1478"/>
      <c r="H21441" s="1478"/>
    </row>
    <row r="21442" spans="1:8">
      <c r="A21442" s="1383"/>
      <c r="E21442" s="1478"/>
      <c r="H21442" s="1478"/>
    </row>
    <row r="21443" spans="1:8">
      <c r="A21443" s="1383"/>
      <c r="E21443" s="1478"/>
      <c r="H21443" s="1478"/>
    </row>
    <row r="21444" spans="1:8">
      <c r="A21444" s="1383"/>
      <c r="E21444" s="1478"/>
      <c r="H21444" s="1478"/>
    </row>
    <row r="21445" spans="1:8">
      <c r="A21445" s="1383"/>
      <c r="E21445" s="1478"/>
      <c r="H21445" s="1478"/>
    </row>
    <row r="21446" spans="1:8">
      <c r="A21446" s="1383"/>
      <c r="E21446" s="1478"/>
      <c r="H21446" s="1478"/>
    </row>
    <row r="21447" spans="1:8">
      <c r="A21447" s="1383"/>
      <c r="E21447" s="1478"/>
      <c r="H21447" s="1478"/>
    </row>
    <row r="21448" spans="1:8">
      <c r="A21448" s="1383"/>
      <c r="E21448" s="1478"/>
      <c r="H21448" s="1478"/>
    </row>
    <row r="21449" spans="1:8">
      <c r="A21449" s="1383"/>
      <c r="E21449" s="1478"/>
      <c r="H21449" s="1478"/>
    </row>
    <row r="21450" spans="1:8">
      <c r="A21450" s="1383"/>
      <c r="E21450" s="1478"/>
      <c r="H21450" s="1478"/>
    </row>
    <row r="21451" spans="1:8">
      <c r="A21451" s="1383"/>
      <c r="E21451" s="1478"/>
      <c r="H21451" s="1478"/>
    </row>
    <row r="21452" spans="1:8">
      <c r="A21452" s="1383"/>
      <c r="E21452" s="1478"/>
      <c r="H21452" s="1478"/>
    </row>
    <row r="21453" spans="1:8">
      <c r="A21453" s="1383"/>
      <c r="E21453" s="1478"/>
      <c r="H21453" s="1478"/>
    </row>
    <row r="21454" spans="1:8">
      <c r="A21454" s="1383"/>
      <c r="E21454" s="1478"/>
      <c r="H21454" s="1478"/>
    </row>
    <row r="21455" spans="1:8">
      <c r="A21455" s="1383"/>
      <c r="E21455" s="1478"/>
      <c r="H21455" s="1478"/>
    </row>
    <row r="21456" spans="1:8">
      <c r="A21456" s="1383"/>
      <c r="E21456" s="1478"/>
      <c r="H21456" s="1478"/>
    </row>
    <row r="21457" spans="1:8">
      <c r="A21457" s="1383"/>
      <c r="E21457" s="1478"/>
      <c r="H21457" s="1478"/>
    </row>
    <row r="21458" spans="1:8">
      <c r="A21458" s="1383"/>
      <c r="E21458" s="1478"/>
      <c r="H21458" s="1478"/>
    </row>
    <row r="21459" spans="1:8">
      <c r="A21459" s="1383"/>
      <c r="E21459" s="1478"/>
      <c r="H21459" s="1478"/>
    </row>
    <row r="21460" spans="1:8">
      <c r="A21460" s="1383"/>
      <c r="E21460" s="1478"/>
      <c r="H21460" s="1478"/>
    </row>
    <row r="21461" spans="1:8">
      <c r="A21461" s="1383"/>
      <c r="E21461" s="1478"/>
      <c r="H21461" s="1478"/>
    </row>
    <row r="21462" spans="1:8">
      <c r="A21462" s="1383"/>
      <c r="E21462" s="1478"/>
      <c r="H21462" s="1478"/>
    </row>
    <row r="21463" spans="1:8">
      <c r="A21463" s="1383"/>
      <c r="E21463" s="1478"/>
      <c r="H21463" s="1478"/>
    </row>
    <row r="21464" spans="1:8">
      <c r="A21464" s="1383"/>
      <c r="E21464" s="1478"/>
      <c r="H21464" s="1478"/>
    </row>
    <row r="21465" spans="1:8">
      <c r="A21465" s="1383"/>
      <c r="E21465" s="1478"/>
      <c r="H21465" s="1478"/>
    </row>
    <row r="21466" spans="1:8">
      <c r="A21466" s="1383"/>
      <c r="E21466" s="1478"/>
      <c r="H21466" s="1478"/>
    </row>
    <row r="21467" spans="1:8">
      <c r="A21467" s="1383"/>
      <c r="E21467" s="1478"/>
      <c r="H21467" s="1478"/>
    </row>
    <row r="21468" spans="1:8">
      <c r="A21468" s="1383"/>
      <c r="E21468" s="1478"/>
      <c r="H21468" s="1478"/>
    </row>
    <row r="21469" spans="1:8">
      <c r="A21469" s="1383"/>
      <c r="E21469" s="1478"/>
      <c r="H21469" s="1478"/>
    </row>
    <row r="21470" spans="1:8">
      <c r="A21470" s="1383"/>
      <c r="E21470" s="1478"/>
      <c r="H21470" s="1478"/>
    </row>
    <row r="21471" spans="1:8">
      <c r="A21471" s="1383"/>
      <c r="E21471" s="1478"/>
      <c r="H21471" s="1478"/>
    </row>
    <row r="21472" spans="1:8">
      <c r="A21472" s="1383"/>
      <c r="E21472" s="1478"/>
      <c r="H21472" s="1478"/>
    </row>
    <row r="21473" spans="1:8">
      <c r="A21473" s="1383"/>
      <c r="E21473" s="1478"/>
      <c r="H21473" s="1478"/>
    </row>
    <row r="21474" spans="1:8">
      <c r="A21474" s="1383"/>
      <c r="E21474" s="1478"/>
      <c r="H21474" s="1478"/>
    </row>
    <row r="21475" spans="1:8">
      <c r="A21475" s="1383"/>
      <c r="E21475" s="1478"/>
      <c r="H21475" s="1478"/>
    </row>
    <row r="21476" spans="1:8">
      <c r="A21476" s="1383"/>
      <c r="E21476" s="1478"/>
      <c r="H21476" s="1478"/>
    </row>
    <row r="21477" spans="1:8">
      <c r="A21477" s="1383"/>
      <c r="E21477" s="1478"/>
      <c r="H21477" s="1478"/>
    </row>
    <row r="21478" spans="1:8">
      <c r="A21478" s="1383"/>
      <c r="E21478" s="1478"/>
      <c r="H21478" s="1478"/>
    </row>
    <row r="21479" spans="1:8">
      <c r="A21479" s="1383"/>
      <c r="E21479" s="1478"/>
      <c r="H21479" s="1478"/>
    </row>
    <row r="21480" spans="1:8">
      <c r="A21480" s="1383"/>
      <c r="E21480" s="1478"/>
      <c r="H21480" s="1478"/>
    </row>
    <row r="21481" spans="1:8">
      <c r="A21481" s="1383"/>
      <c r="E21481" s="1478"/>
      <c r="H21481" s="1478"/>
    </row>
    <row r="21482" spans="1:8">
      <c r="A21482" s="1383"/>
      <c r="E21482" s="1478"/>
      <c r="H21482" s="1478"/>
    </row>
    <row r="21483" spans="1:8">
      <c r="A21483" s="1383"/>
      <c r="E21483" s="1478"/>
      <c r="H21483" s="1478"/>
    </row>
    <row r="21484" spans="1:8">
      <c r="A21484" s="1383"/>
      <c r="E21484" s="1478"/>
      <c r="H21484" s="1478"/>
    </row>
    <row r="21485" spans="1:8">
      <c r="A21485" s="1383"/>
      <c r="E21485" s="1478"/>
      <c r="H21485" s="1478"/>
    </row>
    <row r="21486" spans="1:8">
      <c r="A21486" s="1383"/>
      <c r="E21486" s="1478"/>
      <c r="H21486" s="1478"/>
    </row>
    <row r="21487" spans="1:8">
      <c r="A21487" s="1383"/>
      <c r="E21487" s="1478"/>
      <c r="H21487" s="1478"/>
    </row>
    <row r="21488" spans="1:8">
      <c r="A21488" s="1383"/>
      <c r="E21488" s="1478"/>
      <c r="H21488" s="1478"/>
    </row>
    <row r="21489" spans="1:8">
      <c r="A21489" s="1383"/>
      <c r="E21489" s="1478"/>
      <c r="H21489" s="1478"/>
    </row>
    <row r="21490" spans="1:8">
      <c r="A21490" s="1383"/>
      <c r="E21490" s="1478"/>
      <c r="H21490" s="1478"/>
    </row>
    <row r="21491" spans="1:8">
      <c r="A21491" s="1383"/>
      <c r="E21491" s="1478"/>
      <c r="H21491" s="1478"/>
    </row>
    <row r="21492" spans="1:8">
      <c r="A21492" s="1383"/>
      <c r="E21492" s="1478"/>
      <c r="H21492" s="1478"/>
    </row>
    <row r="21493" spans="1:8">
      <c r="A21493" s="1383"/>
      <c r="E21493" s="1478"/>
      <c r="H21493" s="1478"/>
    </row>
    <row r="21494" spans="1:8">
      <c r="A21494" s="1383"/>
      <c r="E21494" s="1478"/>
      <c r="H21494" s="1478"/>
    </row>
    <row r="21495" spans="1:8">
      <c r="A21495" s="1383"/>
      <c r="E21495" s="1478"/>
      <c r="H21495" s="1478"/>
    </row>
    <row r="21496" spans="1:8">
      <c r="A21496" s="1383"/>
      <c r="E21496" s="1478"/>
      <c r="H21496" s="1478"/>
    </row>
    <row r="21497" spans="1:8">
      <c r="A21497" s="1383"/>
      <c r="E21497" s="1478"/>
      <c r="H21497" s="1478"/>
    </row>
    <row r="21498" spans="1:8">
      <c r="A21498" s="1383"/>
      <c r="E21498" s="1478"/>
      <c r="H21498" s="1478"/>
    </row>
    <row r="21499" spans="1:8">
      <c r="A21499" s="1383"/>
      <c r="E21499" s="1478"/>
      <c r="H21499" s="1478"/>
    </row>
    <row r="21500" spans="1:8">
      <c r="A21500" s="1383"/>
      <c r="E21500" s="1478"/>
      <c r="H21500" s="1478"/>
    </row>
    <row r="21501" spans="1:8">
      <c r="A21501" s="1383"/>
      <c r="E21501" s="1478"/>
      <c r="H21501" s="1478"/>
    </row>
    <row r="21502" spans="1:8">
      <c r="A21502" s="1383"/>
      <c r="E21502" s="1478"/>
      <c r="H21502" s="1478"/>
    </row>
    <row r="21503" spans="1:8">
      <c r="A21503" s="1383"/>
      <c r="E21503" s="1478"/>
      <c r="H21503" s="1478"/>
    </row>
    <row r="21504" spans="1:8">
      <c r="A21504" s="1383"/>
      <c r="E21504" s="1478"/>
      <c r="H21504" s="1478"/>
    </row>
    <row r="21505" spans="1:8">
      <c r="A21505" s="1383"/>
      <c r="E21505" s="1478"/>
      <c r="H21505" s="1478"/>
    </row>
    <row r="21506" spans="1:8">
      <c r="A21506" s="1383"/>
      <c r="E21506" s="1478"/>
      <c r="H21506" s="1478"/>
    </row>
    <row r="21507" spans="1:8">
      <c r="A21507" s="1383"/>
      <c r="E21507" s="1478"/>
      <c r="H21507" s="1478"/>
    </row>
    <row r="21508" spans="1:8">
      <c r="A21508" s="1383"/>
      <c r="E21508" s="1478"/>
      <c r="H21508" s="1478"/>
    </row>
    <row r="21509" spans="1:8">
      <c r="A21509" s="1383"/>
      <c r="E21509" s="1478"/>
      <c r="H21509" s="1478"/>
    </row>
    <row r="21510" spans="1:8">
      <c r="A21510" s="1383"/>
      <c r="E21510" s="1478"/>
      <c r="H21510" s="1478"/>
    </row>
    <row r="21511" spans="1:8">
      <c r="A21511" s="1383"/>
      <c r="E21511" s="1478"/>
      <c r="H21511" s="1478"/>
    </row>
    <row r="21512" spans="1:8">
      <c r="A21512" s="1383"/>
      <c r="E21512" s="1478"/>
      <c r="H21512" s="1478"/>
    </row>
    <row r="21513" spans="1:8">
      <c r="A21513" s="1383"/>
      <c r="E21513" s="1478"/>
      <c r="H21513" s="1478"/>
    </row>
    <row r="21514" spans="1:8">
      <c r="A21514" s="1383"/>
      <c r="E21514" s="1478"/>
      <c r="H21514" s="1478"/>
    </row>
    <row r="21515" spans="1:8">
      <c r="A21515" s="1383"/>
      <c r="E21515" s="1478"/>
      <c r="H21515" s="1478"/>
    </row>
    <row r="21516" spans="1:8">
      <c r="A21516" s="1383"/>
      <c r="E21516" s="1478"/>
      <c r="H21516" s="1478"/>
    </row>
    <row r="21517" spans="1:8">
      <c r="A21517" s="1383"/>
      <c r="E21517" s="1478"/>
      <c r="H21517" s="1478"/>
    </row>
    <row r="21518" spans="1:8">
      <c r="A21518" s="1383"/>
      <c r="E21518" s="1478"/>
      <c r="H21518" s="1478"/>
    </row>
    <row r="21519" spans="1:8">
      <c r="A21519" s="1383"/>
      <c r="E21519" s="1478"/>
      <c r="H21519" s="1478"/>
    </row>
    <row r="21520" spans="1:8">
      <c r="A21520" s="1383"/>
      <c r="E21520" s="1478"/>
      <c r="H21520" s="1478"/>
    </row>
    <row r="21521" spans="1:8">
      <c r="A21521" s="1383"/>
      <c r="E21521" s="1478"/>
      <c r="H21521" s="1478"/>
    </row>
    <row r="21522" spans="1:8">
      <c r="A21522" s="1383"/>
      <c r="E21522" s="1478"/>
      <c r="H21522" s="1478"/>
    </row>
    <row r="21523" spans="1:8">
      <c r="A21523" s="1383"/>
      <c r="E21523" s="1478"/>
      <c r="H21523" s="1478"/>
    </row>
    <row r="21524" spans="1:8">
      <c r="A21524" s="1383"/>
      <c r="E21524" s="1478"/>
      <c r="H21524" s="1478"/>
    </row>
    <row r="21525" spans="1:8">
      <c r="A21525" s="1383"/>
      <c r="E21525" s="1478"/>
      <c r="H21525" s="1478"/>
    </row>
    <row r="21526" spans="1:8">
      <c r="A21526" s="1383"/>
      <c r="E21526" s="1478"/>
      <c r="H21526" s="1478"/>
    </row>
    <row r="21527" spans="1:8">
      <c r="A21527" s="1383"/>
      <c r="E21527" s="1478"/>
      <c r="H21527" s="1478"/>
    </row>
    <row r="21528" spans="1:8">
      <c r="A21528" s="1383"/>
      <c r="E21528" s="1478"/>
      <c r="H21528" s="1478"/>
    </row>
    <row r="21529" spans="1:8">
      <c r="A21529" s="1383"/>
      <c r="E21529" s="1478"/>
      <c r="H21529" s="1478"/>
    </row>
    <row r="21530" spans="1:8">
      <c r="A21530" s="1383"/>
      <c r="E21530" s="1478"/>
      <c r="H21530" s="1478"/>
    </row>
    <row r="21531" spans="1:8">
      <c r="A21531" s="1383"/>
      <c r="E21531" s="1478"/>
      <c r="H21531" s="1478"/>
    </row>
    <row r="21532" spans="1:8">
      <c r="A21532" s="1383"/>
      <c r="E21532" s="1478"/>
      <c r="H21532" s="1478"/>
    </row>
    <row r="21533" spans="1:8">
      <c r="A21533" s="1383"/>
      <c r="E21533" s="1478"/>
      <c r="H21533" s="1478"/>
    </row>
    <row r="21534" spans="1:8">
      <c r="A21534" s="1383"/>
      <c r="E21534" s="1478"/>
      <c r="H21534" s="1478"/>
    </row>
    <row r="21535" spans="1:8">
      <c r="A21535" s="1383"/>
      <c r="E21535" s="1478"/>
      <c r="H21535" s="1478"/>
    </row>
    <row r="21536" spans="1:8">
      <c r="A21536" s="1383"/>
      <c r="E21536" s="1478"/>
      <c r="H21536" s="1478"/>
    </row>
    <row r="21537" spans="1:8">
      <c r="A21537" s="1383"/>
      <c r="E21537" s="1478"/>
      <c r="H21537" s="1478"/>
    </row>
    <row r="21538" spans="1:8">
      <c r="A21538" s="1383"/>
      <c r="E21538" s="1478"/>
      <c r="H21538" s="1478"/>
    </row>
    <row r="21539" spans="1:8">
      <c r="A21539" s="1383"/>
      <c r="E21539" s="1478"/>
      <c r="H21539" s="1478"/>
    </row>
    <row r="21540" spans="1:8">
      <c r="A21540" s="1383"/>
      <c r="E21540" s="1478"/>
      <c r="H21540" s="1478"/>
    </row>
    <row r="21541" spans="1:8">
      <c r="A21541" s="1383"/>
      <c r="E21541" s="1478"/>
      <c r="H21541" s="1478"/>
    </row>
    <row r="21542" spans="1:8">
      <c r="A21542" s="1383"/>
      <c r="E21542" s="1478"/>
      <c r="H21542" s="1478"/>
    </row>
    <row r="21543" spans="1:8">
      <c r="A21543" s="1383"/>
      <c r="E21543" s="1478"/>
      <c r="H21543" s="1478"/>
    </row>
    <row r="21544" spans="1:8">
      <c r="A21544" s="1383"/>
      <c r="E21544" s="1478"/>
      <c r="H21544" s="1478"/>
    </row>
    <row r="21545" spans="1:8">
      <c r="A21545" s="1383"/>
      <c r="E21545" s="1478"/>
      <c r="H21545" s="1478"/>
    </row>
    <row r="21546" spans="1:8">
      <c r="A21546" s="1383"/>
      <c r="E21546" s="1478"/>
      <c r="H21546" s="1478"/>
    </row>
    <row r="21547" spans="1:8">
      <c r="A21547" s="1383"/>
      <c r="E21547" s="1478"/>
      <c r="H21547" s="1478"/>
    </row>
    <row r="21548" spans="1:8">
      <c r="A21548" s="1383"/>
      <c r="E21548" s="1478"/>
      <c r="H21548" s="1478"/>
    </row>
    <row r="21549" spans="1:8">
      <c r="A21549" s="1383"/>
      <c r="E21549" s="1478"/>
      <c r="H21549" s="1478"/>
    </row>
    <row r="21550" spans="1:8">
      <c r="A21550" s="1383"/>
      <c r="E21550" s="1478"/>
      <c r="H21550" s="1478"/>
    </row>
    <row r="21551" spans="1:8">
      <c r="A21551" s="1383"/>
      <c r="E21551" s="1478"/>
      <c r="H21551" s="1478"/>
    </row>
    <row r="21552" spans="1:8">
      <c r="A21552" s="1383"/>
      <c r="E21552" s="1478"/>
      <c r="H21552" s="1478"/>
    </row>
    <row r="21553" spans="1:8">
      <c r="A21553" s="1383"/>
      <c r="E21553" s="1478"/>
      <c r="H21553" s="1478"/>
    </row>
    <row r="21554" spans="1:8">
      <c r="A21554" s="1383"/>
      <c r="E21554" s="1478"/>
      <c r="H21554" s="1478"/>
    </row>
    <row r="21555" spans="1:8">
      <c r="A21555" s="1383"/>
      <c r="E21555" s="1478"/>
      <c r="H21555" s="1478"/>
    </row>
    <row r="21556" spans="1:8">
      <c r="A21556" s="1383"/>
      <c r="E21556" s="1478"/>
      <c r="H21556" s="1478"/>
    </row>
    <row r="21557" spans="1:8">
      <c r="A21557" s="1383"/>
      <c r="E21557" s="1478"/>
      <c r="H21557" s="1478"/>
    </row>
    <row r="21558" spans="1:8">
      <c r="A21558" s="1383"/>
      <c r="E21558" s="1478"/>
      <c r="H21558" s="1478"/>
    </row>
    <row r="21559" spans="1:8">
      <c r="A21559" s="1383"/>
      <c r="E21559" s="1478"/>
      <c r="H21559" s="1478"/>
    </row>
    <row r="21560" spans="1:8">
      <c r="A21560" s="1383"/>
      <c r="E21560" s="1478"/>
      <c r="H21560" s="1478"/>
    </row>
    <row r="21561" spans="1:8">
      <c r="A21561" s="1383"/>
      <c r="E21561" s="1478"/>
      <c r="H21561" s="1478"/>
    </row>
    <row r="21562" spans="1:8">
      <c r="A21562" s="1383"/>
      <c r="E21562" s="1478"/>
      <c r="H21562" s="1478"/>
    </row>
    <row r="21563" spans="1:8">
      <c r="A21563" s="1383"/>
      <c r="E21563" s="1478"/>
      <c r="H21563" s="1478"/>
    </row>
    <row r="21564" spans="1:8">
      <c r="A21564" s="1383"/>
      <c r="E21564" s="1478"/>
      <c r="H21564" s="1478"/>
    </row>
    <row r="21565" spans="1:8">
      <c r="A21565" s="1383"/>
      <c r="E21565" s="1478"/>
      <c r="H21565" s="1478"/>
    </row>
    <row r="21566" spans="1:8">
      <c r="A21566" s="1383"/>
      <c r="E21566" s="1478"/>
      <c r="H21566" s="1478"/>
    </row>
    <row r="21567" spans="1:8">
      <c r="A21567" s="1383"/>
      <c r="E21567" s="1478"/>
      <c r="H21567" s="1478"/>
    </row>
    <row r="21568" spans="1:8">
      <c r="A21568" s="1383"/>
      <c r="E21568" s="1478"/>
      <c r="H21568" s="1478"/>
    </row>
    <row r="21569" spans="1:8">
      <c r="A21569" s="1383"/>
      <c r="E21569" s="1478"/>
      <c r="H21569" s="1478"/>
    </row>
    <row r="21570" spans="1:8">
      <c r="A21570" s="1383"/>
      <c r="E21570" s="1478"/>
      <c r="H21570" s="1478"/>
    </row>
    <row r="21571" spans="1:8">
      <c r="A21571" s="1383"/>
      <c r="E21571" s="1478"/>
      <c r="H21571" s="1478"/>
    </row>
    <row r="21572" spans="1:8">
      <c r="A21572" s="1383"/>
      <c r="E21572" s="1478"/>
      <c r="H21572" s="1478"/>
    </row>
    <row r="21573" spans="1:8">
      <c r="A21573" s="1383"/>
      <c r="E21573" s="1478"/>
      <c r="H21573" s="1478"/>
    </row>
    <row r="21574" spans="1:8">
      <c r="A21574" s="1383"/>
      <c r="E21574" s="1478"/>
      <c r="H21574" s="1478"/>
    </row>
    <row r="21575" spans="1:8">
      <c r="A21575" s="1383"/>
      <c r="E21575" s="1478"/>
      <c r="H21575" s="1478"/>
    </row>
    <row r="21576" spans="1:8">
      <c r="A21576" s="1383"/>
      <c r="E21576" s="1478"/>
      <c r="H21576" s="1478"/>
    </row>
    <row r="21577" spans="1:8">
      <c r="A21577" s="1383"/>
      <c r="E21577" s="1478"/>
      <c r="H21577" s="1478"/>
    </row>
    <row r="21578" spans="1:8">
      <c r="A21578" s="1383"/>
      <c r="E21578" s="1478"/>
      <c r="H21578" s="1478"/>
    </row>
    <row r="21579" spans="1:8">
      <c r="A21579" s="1383"/>
      <c r="E21579" s="1478"/>
      <c r="H21579" s="1478"/>
    </row>
    <row r="21580" spans="1:8">
      <c r="A21580" s="1383"/>
      <c r="E21580" s="1478"/>
      <c r="H21580" s="1478"/>
    </row>
    <row r="21581" spans="1:8">
      <c r="A21581" s="1383"/>
      <c r="E21581" s="1478"/>
      <c r="H21581" s="1478"/>
    </row>
    <row r="21582" spans="1:8">
      <c r="A21582" s="1383"/>
      <c r="E21582" s="1478"/>
      <c r="H21582" s="1478"/>
    </row>
    <row r="21583" spans="1:8">
      <c r="A21583" s="1383"/>
      <c r="E21583" s="1478"/>
      <c r="H21583" s="1478"/>
    </row>
    <row r="21584" spans="1:8">
      <c r="A21584" s="1383"/>
      <c r="E21584" s="1478"/>
      <c r="H21584" s="1478"/>
    </row>
    <row r="21585" spans="1:8">
      <c r="A21585" s="1383"/>
      <c r="E21585" s="1478"/>
      <c r="H21585" s="1478"/>
    </row>
    <row r="21586" spans="1:8">
      <c r="A21586" s="1383"/>
      <c r="E21586" s="1478"/>
      <c r="H21586" s="1478"/>
    </row>
    <row r="21587" spans="1:8">
      <c r="A21587" s="1383"/>
      <c r="E21587" s="1478"/>
      <c r="H21587" s="1478"/>
    </row>
    <row r="21588" spans="1:8">
      <c r="A21588" s="1383"/>
      <c r="E21588" s="1478"/>
      <c r="H21588" s="1478"/>
    </row>
    <row r="21589" spans="1:8">
      <c r="A21589" s="1383"/>
      <c r="E21589" s="1478"/>
      <c r="H21589" s="1478"/>
    </row>
    <row r="21590" spans="1:8">
      <c r="A21590" s="1383"/>
      <c r="E21590" s="1478"/>
      <c r="H21590" s="1478"/>
    </row>
    <row r="21591" spans="1:8">
      <c r="A21591" s="1383"/>
      <c r="E21591" s="1478"/>
      <c r="H21591" s="1478"/>
    </row>
    <row r="21592" spans="1:8">
      <c r="A21592" s="1383"/>
      <c r="E21592" s="1478"/>
      <c r="H21592" s="1478"/>
    </row>
    <row r="21593" spans="1:8">
      <c r="A21593" s="1383"/>
      <c r="E21593" s="1478"/>
      <c r="H21593" s="1478"/>
    </row>
    <row r="21594" spans="1:8">
      <c r="A21594" s="1383"/>
      <c r="E21594" s="1478"/>
      <c r="H21594" s="1478"/>
    </row>
    <row r="21595" spans="1:8">
      <c r="A21595" s="1383"/>
      <c r="E21595" s="1478"/>
      <c r="H21595" s="1478"/>
    </row>
    <row r="21596" spans="1:8">
      <c r="A21596" s="1383"/>
      <c r="E21596" s="1478"/>
      <c r="H21596" s="1478"/>
    </row>
    <row r="21597" spans="1:8">
      <c r="A21597" s="1383"/>
      <c r="E21597" s="1478"/>
      <c r="H21597" s="1478"/>
    </row>
    <row r="21598" spans="1:8">
      <c r="A21598" s="1383"/>
      <c r="E21598" s="1478"/>
      <c r="H21598" s="1478"/>
    </row>
    <row r="21599" spans="1:8">
      <c r="A21599" s="1383"/>
      <c r="E21599" s="1478"/>
      <c r="H21599" s="1478"/>
    </row>
    <row r="21600" spans="1:8">
      <c r="A21600" s="1383"/>
      <c r="E21600" s="1478"/>
      <c r="H21600" s="1478"/>
    </row>
    <row r="21601" spans="1:8">
      <c r="A21601" s="1383"/>
      <c r="E21601" s="1478"/>
      <c r="H21601" s="1478"/>
    </row>
    <row r="21602" spans="1:8">
      <c r="A21602" s="1383"/>
      <c r="E21602" s="1478"/>
      <c r="H21602" s="1478"/>
    </row>
    <row r="21603" spans="1:8">
      <c r="A21603" s="1383"/>
      <c r="E21603" s="1478"/>
      <c r="H21603" s="1478"/>
    </row>
    <row r="21604" spans="1:8">
      <c r="A21604" s="1383"/>
      <c r="E21604" s="1478"/>
      <c r="H21604" s="1478"/>
    </row>
    <row r="21605" spans="1:8">
      <c r="A21605" s="1383"/>
      <c r="E21605" s="1478"/>
      <c r="H21605" s="1478"/>
    </row>
    <row r="21606" spans="1:8">
      <c r="A21606" s="1383"/>
      <c r="E21606" s="1478"/>
      <c r="H21606" s="1478"/>
    </row>
    <row r="21607" spans="1:8">
      <c r="A21607" s="1383"/>
      <c r="E21607" s="1478"/>
      <c r="H21607" s="1478"/>
    </row>
    <row r="21608" spans="1:8">
      <c r="A21608" s="1383"/>
      <c r="E21608" s="1478"/>
      <c r="H21608" s="1478"/>
    </row>
    <row r="21609" spans="1:8">
      <c r="A21609" s="1383"/>
      <c r="E21609" s="1478"/>
      <c r="H21609" s="1478"/>
    </row>
    <row r="21610" spans="1:8">
      <c r="A21610" s="1383"/>
      <c r="E21610" s="1478"/>
      <c r="H21610" s="1478"/>
    </row>
    <row r="21611" spans="1:8">
      <c r="A21611" s="1383"/>
      <c r="E21611" s="1478"/>
      <c r="H21611" s="1478"/>
    </row>
    <row r="21612" spans="1:8">
      <c r="A21612" s="1383"/>
      <c r="E21612" s="1478"/>
      <c r="H21612" s="1478"/>
    </row>
    <row r="21613" spans="1:8">
      <c r="A21613" s="1383"/>
      <c r="E21613" s="1478"/>
      <c r="H21613" s="1478"/>
    </row>
    <row r="21614" spans="1:8">
      <c r="A21614" s="1383"/>
      <c r="E21614" s="1478"/>
      <c r="H21614" s="1478"/>
    </row>
    <row r="21615" spans="1:8">
      <c r="A21615" s="1383"/>
      <c r="E21615" s="1478"/>
      <c r="H21615" s="1478"/>
    </row>
    <row r="21616" spans="1:8">
      <c r="A21616" s="1383"/>
      <c r="E21616" s="1478"/>
      <c r="H21616" s="1478"/>
    </row>
    <row r="21617" spans="1:8">
      <c r="A21617" s="1383"/>
      <c r="E21617" s="1478"/>
      <c r="H21617" s="1478"/>
    </row>
    <row r="21618" spans="1:8">
      <c r="A21618" s="1383"/>
      <c r="E21618" s="1478"/>
      <c r="H21618" s="1478"/>
    </row>
    <row r="21619" spans="1:8">
      <c r="A21619" s="1383"/>
      <c r="E21619" s="1478"/>
      <c r="H21619" s="1478"/>
    </row>
    <row r="21620" spans="1:8">
      <c r="A21620" s="1383"/>
      <c r="E21620" s="1478"/>
      <c r="H21620" s="1478"/>
    </row>
    <row r="21621" spans="1:8">
      <c r="A21621" s="1383"/>
      <c r="E21621" s="1478"/>
      <c r="H21621" s="1478"/>
    </row>
    <row r="21622" spans="1:8">
      <c r="A21622" s="1383"/>
      <c r="E21622" s="1478"/>
      <c r="H21622" s="1478"/>
    </row>
    <row r="21623" spans="1:8">
      <c r="A21623" s="1383"/>
      <c r="E21623" s="1478"/>
      <c r="H21623" s="1478"/>
    </row>
    <row r="21624" spans="1:8">
      <c r="A21624" s="1383"/>
      <c r="E21624" s="1478"/>
      <c r="H21624" s="1478"/>
    </row>
    <row r="21625" spans="1:8">
      <c r="A21625" s="1383"/>
      <c r="E21625" s="1478"/>
      <c r="H21625" s="1478"/>
    </row>
    <row r="21626" spans="1:8">
      <c r="A21626" s="1383"/>
      <c r="E21626" s="1478"/>
      <c r="H21626" s="1478"/>
    </row>
    <row r="21627" spans="1:8">
      <c r="A21627" s="1383"/>
      <c r="E21627" s="1478"/>
      <c r="H21627" s="1478"/>
    </row>
    <row r="21628" spans="1:8">
      <c r="A21628" s="1383"/>
      <c r="E21628" s="1478"/>
      <c r="H21628" s="1478"/>
    </row>
    <row r="21629" spans="1:8">
      <c r="A21629" s="1383"/>
      <c r="E21629" s="1478"/>
      <c r="H21629" s="1478"/>
    </row>
    <row r="21630" spans="1:8">
      <c r="A21630" s="1383"/>
      <c r="E21630" s="1478"/>
      <c r="H21630" s="1478"/>
    </row>
    <row r="21631" spans="1:8">
      <c r="A21631" s="1383"/>
      <c r="E21631" s="1478"/>
      <c r="H21631" s="1478"/>
    </row>
    <row r="21632" spans="1:8">
      <c r="A21632" s="1383"/>
      <c r="E21632" s="1478"/>
      <c r="H21632" s="1478"/>
    </row>
    <row r="21633" spans="1:8">
      <c r="A21633" s="1383"/>
      <c r="E21633" s="1478"/>
      <c r="H21633" s="1478"/>
    </row>
    <row r="21634" spans="1:8">
      <c r="A21634" s="1383"/>
      <c r="E21634" s="1478"/>
      <c r="H21634" s="1478"/>
    </row>
    <row r="21635" spans="1:8">
      <c r="A21635" s="1383"/>
      <c r="E21635" s="1478"/>
      <c r="H21635" s="1478"/>
    </row>
    <row r="21636" spans="1:8">
      <c r="A21636" s="1383"/>
      <c r="E21636" s="1478"/>
      <c r="H21636" s="1478"/>
    </row>
    <row r="21637" spans="1:8">
      <c r="A21637" s="1383"/>
      <c r="E21637" s="1478"/>
      <c r="H21637" s="1478"/>
    </row>
    <row r="21638" spans="1:8">
      <c r="A21638" s="1383"/>
      <c r="E21638" s="1478"/>
      <c r="H21638" s="1478"/>
    </row>
    <row r="21639" spans="1:8">
      <c r="A21639" s="1383"/>
      <c r="E21639" s="1478"/>
      <c r="H21639" s="1478"/>
    </row>
    <row r="21640" spans="1:8">
      <c r="A21640" s="1383"/>
      <c r="E21640" s="1478"/>
      <c r="H21640" s="1478"/>
    </row>
    <row r="21641" spans="1:8">
      <c r="A21641" s="1383"/>
      <c r="E21641" s="1478"/>
      <c r="H21641" s="1478"/>
    </row>
    <row r="21642" spans="1:8">
      <c r="A21642" s="1383"/>
      <c r="E21642" s="1478"/>
      <c r="H21642" s="1478"/>
    </row>
    <row r="21643" spans="1:8">
      <c r="A21643" s="1383"/>
      <c r="E21643" s="1478"/>
      <c r="H21643" s="1478"/>
    </row>
    <row r="21644" spans="1:8">
      <c r="A21644" s="1383"/>
      <c r="E21644" s="1478"/>
      <c r="H21644" s="1478"/>
    </row>
    <row r="21645" spans="1:8">
      <c r="A21645" s="1383"/>
      <c r="E21645" s="1478"/>
      <c r="H21645" s="1478"/>
    </row>
    <row r="21646" spans="1:8">
      <c r="A21646" s="1383"/>
      <c r="E21646" s="1478"/>
      <c r="H21646" s="1478"/>
    </row>
    <row r="21647" spans="1:8">
      <c r="A21647" s="1383"/>
      <c r="E21647" s="1478"/>
      <c r="H21647" s="1478"/>
    </row>
    <row r="21648" spans="1:8">
      <c r="A21648" s="1383"/>
      <c r="E21648" s="1478"/>
      <c r="H21648" s="1478"/>
    </row>
    <row r="21649" spans="1:8">
      <c r="A21649" s="1383"/>
      <c r="E21649" s="1478"/>
      <c r="H21649" s="1478"/>
    </row>
    <row r="21650" spans="1:8">
      <c r="A21650" s="1383"/>
      <c r="E21650" s="1478"/>
      <c r="H21650" s="1478"/>
    </row>
    <row r="21651" spans="1:8">
      <c r="A21651" s="1383"/>
      <c r="E21651" s="1478"/>
      <c r="H21651" s="1478"/>
    </row>
    <row r="21652" spans="1:8">
      <c r="A21652" s="1383"/>
      <c r="E21652" s="1478"/>
      <c r="H21652" s="1478"/>
    </row>
    <row r="21653" spans="1:8">
      <c r="A21653" s="1383"/>
      <c r="E21653" s="1478"/>
      <c r="H21653" s="1478"/>
    </row>
    <row r="21654" spans="1:8">
      <c r="A21654" s="1383"/>
      <c r="E21654" s="1478"/>
      <c r="H21654" s="1478"/>
    </row>
    <row r="21655" spans="1:8">
      <c r="A21655" s="1383"/>
      <c r="E21655" s="1478"/>
      <c r="H21655" s="1478"/>
    </row>
    <row r="21656" spans="1:8">
      <c r="A21656" s="1383"/>
      <c r="E21656" s="1478"/>
      <c r="H21656" s="1478"/>
    </row>
    <row r="21657" spans="1:8">
      <c r="A21657" s="1383"/>
      <c r="E21657" s="1478"/>
      <c r="H21657" s="1478"/>
    </row>
    <row r="21658" spans="1:8">
      <c r="A21658" s="1383"/>
      <c r="E21658" s="1478"/>
      <c r="H21658" s="1478"/>
    </row>
    <row r="21659" spans="1:8">
      <c r="A21659" s="1383"/>
      <c r="E21659" s="1478"/>
      <c r="H21659" s="1478"/>
    </row>
    <row r="21660" spans="1:8">
      <c r="A21660" s="1383"/>
      <c r="E21660" s="1478"/>
      <c r="H21660" s="1478"/>
    </row>
    <row r="21661" spans="1:8">
      <c r="A21661" s="1383"/>
      <c r="E21661" s="1478"/>
      <c r="H21661" s="1478"/>
    </row>
    <row r="21662" spans="1:8">
      <c r="A21662" s="1383"/>
      <c r="E21662" s="1478"/>
      <c r="H21662" s="1478"/>
    </row>
    <row r="21663" spans="1:8">
      <c r="A21663" s="1383"/>
      <c r="E21663" s="1478"/>
      <c r="H21663" s="1478"/>
    </row>
    <row r="21664" spans="1:8">
      <c r="A21664" s="1383"/>
      <c r="E21664" s="1478"/>
      <c r="H21664" s="1478"/>
    </row>
    <row r="21665" spans="1:8">
      <c r="A21665" s="1383"/>
      <c r="E21665" s="1478"/>
      <c r="H21665" s="1478"/>
    </row>
    <row r="21666" spans="1:8">
      <c r="A21666" s="1383"/>
      <c r="E21666" s="1478"/>
      <c r="H21666" s="1478"/>
    </row>
    <row r="21667" spans="1:8">
      <c r="A21667" s="1383"/>
      <c r="E21667" s="1478"/>
      <c r="H21667" s="1478"/>
    </row>
    <row r="21668" spans="1:8">
      <c r="A21668" s="1383"/>
      <c r="E21668" s="1478"/>
      <c r="H21668" s="1478"/>
    </row>
    <row r="21669" spans="1:8">
      <c r="A21669" s="1383"/>
      <c r="E21669" s="1478"/>
      <c r="H21669" s="1478"/>
    </row>
    <row r="21670" spans="1:8">
      <c r="A21670" s="1383"/>
      <c r="E21670" s="1478"/>
      <c r="H21670" s="1478"/>
    </row>
    <row r="21671" spans="1:8">
      <c r="A21671" s="1383"/>
      <c r="E21671" s="1478"/>
      <c r="H21671" s="1478"/>
    </row>
    <row r="21672" spans="1:8">
      <c r="A21672" s="1383"/>
      <c r="E21672" s="1478"/>
      <c r="H21672" s="1478"/>
    </row>
    <row r="21673" spans="1:8">
      <c r="A21673" s="1383"/>
      <c r="E21673" s="1478"/>
      <c r="H21673" s="1478"/>
    </row>
    <row r="21674" spans="1:8">
      <c r="A21674" s="1383"/>
      <c r="E21674" s="1478"/>
      <c r="H21674" s="1478"/>
    </row>
    <row r="21675" spans="1:8">
      <c r="A21675" s="1383"/>
      <c r="E21675" s="1478"/>
      <c r="H21675" s="1478"/>
    </row>
    <row r="21676" spans="1:8">
      <c r="A21676" s="1383"/>
      <c r="E21676" s="1478"/>
      <c r="H21676" s="1478"/>
    </row>
    <row r="21677" spans="1:8">
      <c r="A21677" s="1383"/>
      <c r="E21677" s="1478"/>
      <c r="H21677" s="1478"/>
    </row>
    <row r="21678" spans="1:8">
      <c r="A21678" s="1383"/>
      <c r="E21678" s="1478"/>
      <c r="H21678" s="1478"/>
    </row>
    <row r="21679" spans="1:8">
      <c r="A21679" s="1383"/>
      <c r="E21679" s="1478"/>
      <c r="H21679" s="1478"/>
    </row>
    <row r="21680" spans="1:8">
      <c r="A21680" s="1383"/>
      <c r="E21680" s="1478"/>
      <c r="H21680" s="1478"/>
    </row>
    <row r="21681" spans="1:8">
      <c r="A21681" s="1383"/>
      <c r="E21681" s="1478"/>
      <c r="H21681" s="1478"/>
    </row>
    <row r="21682" spans="1:8">
      <c r="A21682" s="1383"/>
      <c r="E21682" s="1478"/>
      <c r="H21682" s="1478"/>
    </row>
    <row r="21683" spans="1:8">
      <c r="A21683" s="1383"/>
      <c r="E21683" s="1478"/>
      <c r="H21683" s="1478"/>
    </row>
    <row r="21684" spans="1:8">
      <c r="A21684" s="1383"/>
      <c r="E21684" s="1478"/>
      <c r="H21684" s="1478"/>
    </row>
    <row r="21685" spans="1:8">
      <c r="A21685" s="1383"/>
      <c r="E21685" s="1478"/>
      <c r="H21685" s="1478"/>
    </row>
    <row r="21686" spans="1:8">
      <c r="A21686" s="1383"/>
      <c r="E21686" s="1478"/>
      <c r="H21686" s="1478"/>
    </row>
    <row r="21687" spans="1:8">
      <c r="A21687" s="1383"/>
      <c r="E21687" s="1478"/>
      <c r="H21687" s="1478"/>
    </row>
    <row r="21688" spans="1:8">
      <c r="A21688" s="1383"/>
      <c r="E21688" s="1478"/>
      <c r="H21688" s="1478"/>
    </row>
    <row r="21689" spans="1:8">
      <c r="A21689" s="1383"/>
      <c r="E21689" s="1478"/>
      <c r="H21689" s="1478"/>
    </row>
    <row r="21690" spans="1:8">
      <c r="A21690" s="1383"/>
      <c r="E21690" s="1478"/>
      <c r="H21690" s="1478"/>
    </row>
    <row r="21691" spans="1:8">
      <c r="A21691" s="1383"/>
      <c r="E21691" s="1478"/>
      <c r="H21691" s="1478"/>
    </row>
    <row r="21692" spans="1:8">
      <c r="A21692" s="1383"/>
      <c r="E21692" s="1478"/>
      <c r="H21692" s="1478"/>
    </row>
    <row r="21693" spans="1:8">
      <c r="A21693" s="1383"/>
      <c r="E21693" s="1478"/>
      <c r="H21693" s="1478"/>
    </row>
    <row r="21694" spans="1:8">
      <c r="A21694" s="1383"/>
      <c r="E21694" s="1478"/>
      <c r="H21694" s="1478"/>
    </row>
    <row r="21695" spans="1:8">
      <c r="A21695" s="1383"/>
      <c r="E21695" s="1478"/>
      <c r="H21695" s="1478"/>
    </row>
    <row r="21696" spans="1:8">
      <c r="A21696" s="1383"/>
      <c r="E21696" s="1478"/>
      <c r="H21696" s="1478"/>
    </row>
    <row r="21697" spans="1:8">
      <c r="A21697" s="1383"/>
      <c r="E21697" s="1478"/>
      <c r="H21697" s="1478"/>
    </row>
    <row r="21698" spans="1:8">
      <c r="A21698" s="1383"/>
      <c r="E21698" s="1478"/>
      <c r="H21698" s="1478"/>
    </row>
    <row r="21699" spans="1:8">
      <c r="A21699" s="1383"/>
      <c r="E21699" s="1478"/>
      <c r="H21699" s="1478"/>
    </row>
    <row r="21700" spans="1:8">
      <c r="A21700" s="1383"/>
      <c r="E21700" s="1478"/>
      <c r="H21700" s="1478"/>
    </row>
    <row r="21701" spans="1:8">
      <c r="A21701" s="1383"/>
      <c r="E21701" s="1478"/>
      <c r="H21701" s="1478"/>
    </row>
    <row r="21702" spans="1:8">
      <c r="A21702" s="1383"/>
      <c r="E21702" s="1478"/>
      <c r="H21702" s="1478"/>
    </row>
    <row r="21703" spans="1:8">
      <c r="A21703" s="1383"/>
      <c r="E21703" s="1478"/>
      <c r="H21703" s="1478"/>
    </row>
    <row r="21704" spans="1:8">
      <c r="A21704" s="1383"/>
      <c r="E21704" s="1478"/>
      <c r="H21704" s="1478"/>
    </row>
    <row r="21705" spans="1:8">
      <c r="A21705" s="1383"/>
      <c r="E21705" s="1478"/>
      <c r="H21705" s="1478"/>
    </row>
    <row r="21706" spans="1:8">
      <c r="A21706" s="1383"/>
      <c r="E21706" s="1478"/>
      <c r="H21706" s="1478"/>
    </row>
    <row r="21707" spans="1:8">
      <c r="A21707" s="1383"/>
      <c r="E21707" s="1478"/>
      <c r="H21707" s="1478"/>
    </row>
    <row r="21708" spans="1:8">
      <c r="A21708" s="1383"/>
      <c r="E21708" s="1478"/>
      <c r="H21708" s="1478"/>
    </row>
    <row r="21709" spans="1:8">
      <c r="A21709" s="1383"/>
      <c r="E21709" s="1478"/>
      <c r="H21709" s="1478"/>
    </row>
    <row r="21710" spans="1:8">
      <c r="A21710" s="1383"/>
      <c r="E21710" s="1478"/>
      <c r="H21710" s="1478"/>
    </row>
    <row r="21711" spans="1:8">
      <c r="A21711" s="1383"/>
      <c r="E21711" s="1478"/>
      <c r="H21711" s="1478"/>
    </row>
    <row r="21712" spans="1:8">
      <c r="A21712" s="1383"/>
      <c r="E21712" s="1478"/>
      <c r="H21712" s="1478"/>
    </row>
    <row r="21713" spans="1:8">
      <c r="A21713" s="1383"/>
      <c r="E21713" s="1478"/>
      <c r="H21713" s="1478"/>
    </row>
    <row r="21714" spans="1:8">
      <c r="A21714" s="1383"/>
      <c r="E21714" s="1478"/>
      <c r="H21714" s="1478"/>
    </row>
    <row r="21715" spans="1:8">
      <c r="A21715" s="1383"/>
      <c r="E21715" s="1478"/>
      <c r="H21715" s="1478"/>
    </row>
    <row r="21716" spans="1:8">
      <c r="A21716" s="1383"/>
      <c r="E21716" s="1478"/>
      <c r="H21716" s="1478"/>
    </row>
    <row r="21717" spans="1:8">
      <c r="A21717" s="1383"/>
      <c r="E21717" s="1478"/>
      <c r="H21717" s="1478"/>
    </row>
    <row r="21718" spans="1:8">
      <c r="A21718" s="1383"/>
      <c r="E21718" s="1478"/>
      <c r="H21718" s="1478"/>
    </row>
    <row r="21719" spans="1:8">
      <c r="A21719" s="1383"/>
      <c r="E21719" s="1478"/>
      <c r="H21719" s="1478"/>
    </row>
    <row r="21720" spans="1:8">
      <c r="A21720" s="1383"/>
      <c r="E21720" s="1478"/>
      <c r="H21720" s="1478"/>
    </row>
    <row r="21721" spans="1:8">
      <c r="A21721" s="1383"/>
      <c r="E21721" s="1478"/>
      <c r="H21721" s="1478"/>
    </row>
    <row r="21722" spans="1:8">
      <c r="A21722" s="1383"/>
      <c r="E21722" s="1478"/>
      <c r="H21722" s="1478"/>
    </row>
    <row r="21723" spans="1:8">
      <c r="A21723" s="1383"/>
      <c r="E21723" s="1478"/>
      <c r="H21723" s="1478"/>
    </row>
    <row r="21724" spans="1:8">
      <c r="A21724" s="1383"/>
      <c r="E21724" s="1478"/>
      <c r="H21724" s="1478"/>
    </row>
    <row r="21725" spans="1:8">
      <c r="A21725" s="1383"/>
      <c r="E21725" s="1478"/>
      <c r="H21725" s="1478"/>
    </row>
    <row r="21726" spans="1:8">
      <c r="A21726" s="1383"/>
      <c r="E21726" s="1478"/>
      <c r="H21726" s="1478"/>
    </row>
    <row r="21727" spans="1:8">
      <c r="A21727" s="1383"/>
      <c r="E21727" s="1478"/>
      <c r="H21727" s="1478"/>
    </row>
    <row r="21728" spans="1:8">
      <c r="A21728" s="1383"/>
      <c r="E21728" s="1478"/>
      <c r="H21728" s="1478"/>
    </row>
    <row r="21729" spans="1:8">
      <c r="A21729" s="1383"/>
      <c r="E21729" s="1478"/>
      <c r="H21729" s="1478"/>
    </row>
    <row r="21730" spans="1:8">
      <c r="A21730" s="1383"/>
      <c r="E21730" s="1478"/>
      <c r="H21730" s="1478"/>
    </row>
    <row r="21731" spans="1:8">
      <c r="A21731" s="1383"/>
      <c r="E21731" s="1478"/>
      <c r="H21731" s="1478"/>
    </row>
    <row r="21732" spans="1:8">
      <c r="A21732" s="1383"/>
      <c r="E21732" s="1478"/>
      <c r="H21732" s="1478"/>
    </row>
    <row r="21733" spans="1:8">
      <c r="A21733" s="1383"/>
      <c r="E21733" s="1478"/>
      <c r="H21733" s="1478"/>
    </row>
    <row r="21734" spans="1:8">
      <c r="A21734" s="1383"/>
      <c r="E21734" s="1478"/>
      <c r="H21734" s="1478"/>
    </row>
    <row r="21735" spans="1:8">
      <c r="A21735" s="1383"/>
      <c r="E21735" s="1478"/>
      <c r="H21735" s="1478"/>
    </row>
    <row r="21736" spans="1:8">
      <c r="A21736" s="1383"/>
      <c r="E21736" s="1478"/>
      <c r="H21736" s="1478"/>
    </row>
    <row r="21737" spans="1:8">
      <c r="A21737" s="1383"/>
      <c r="E21737" s="1478"/>
      <c r="H21737" s="1478"/>
    </row>
    <row r="21738" spans="1:8">
      <c r="A21738" s="1383"/>
      <c r="E21738" s="1478"/>
      <c r="H21738" s="1478"/>
    </row>
    <row r="21739" spans="1:8">
      <c r="A21739" s="1383"/>
      <c r="E21739" s="1478"/>
      <c r="H21739" s="1478"/>
    </row>
    <row r="21740" spans="1:8">
      <c r="A21740" s="1383"/>
      <c r="E21740" s="1478"/>
      <c r="H21740" s="1478"/>
    </row>
    <row r="21741" spans="1:8">
      <c r="A21741" s="1383"/>
      <c r="E21741" s="1478"/>
      <c r="H21741" s="1478"/>
    </row>
    <row r="21742" spans="1:8">
      <c r="A21742" s="1383"/>
      <c r="E21742" s="1478"/>
      <c r="H21742" s="1478"/>
    </row>
    <row r="21743" spans="1:8">
      <c r="A21743" s="1383"/>
      <c r="E21743" s="1478"/>
      <c r="H21743" s="1478"/>
    </row>
    <row r="21744" spans="1:8">
      <c r="A21744" s="1383"/>
      <c r="E21744" s="1478"/>
      <c r="H21744" s="1478"/>
    </row>
    <row r="21745" spans="1:8">
      <c r="A21745" s="1383"/>
      <c r="E21745" s="1478"/>
      <c r="H21745" s="1478"/>
    </row>
    <row r="21746" spans="1:8">
      <c r="A21746" s="1383"/>
      <c r="E21746" s="1478"/>
      <c r="H21746" s="1478"/>
    </row>
    <row r="21747" spans="1:8">
      <c r="A21747" s="1383"/>
      <c r="E21747" s="1478"/>
      <c r="H21747" s="1478"/>
    </row>
    <row r="21748" spans="1:8">
      <c r="A21748" s="1383"/>
      <c r="E21748" s="1478"/>
      <c r="H21748" s="1478"/>
    </row>
    <row r="21749" spans="1:8">
      <c r="A21749" s="1383"/>
      <c r="E21749" s="1478"/>
      <c r="H21749" s="1478"/>
    </row>
    <row r="21750" spans="1:8">
      <c r="A21750" s="1383"/>
      <c r="E21750" s="1478"/>
      <c r="H21750" s="1478"/>
    </row>
    <row r="21751" spans="1:8">
      <c r="A21751" s="1383"/>
      <c r="E21751" s="1478"/>
      <c r="H21751" s="1478"/>
    </row>
    <row r="21752" spans="1:8">
      <c r="A21752" s="1383"/>
      <c r="E21752" s="1478"/>
      <c r="H21752" s="1478"/>
    </row>
    <row r="21753" spans="1:8">
      <c r="A21753" s="1383"/>
      <c r="E21753" s="1478"/>
      <c r="H21753" s="1478"/>
    </row>
    <row r="21754" spans="1:8">
      <c r="A21754" s="1383"/>
      <c r="E21754" s="1478"/>
      <c r="H21754" s="1478"/>
    </row>
    <row r="21755" spans="1:8">
      <c r="A21755" s="1383"/>
      <c r="E21755" s="1478"/>
      <c r="H21755" s="1478"/>
    </row>
    <row r="21756" spans="1:8">
      <c r="A21756" s="1383"/>
      <c r="E21756" s="1478"/>
      <c r="H21756" s="1478"/>
    </row>
    <row r="21757" spans="1:8">
      <c r="A21757" s="1383"/>
      <c r="E21757" s="1478"/>
      <c r="H21757" s="1478"/>
    </row>
    <row r="21758" spans="1:8">
      <c r="A21758" s="1383"/>
      <c r="E21758" s="1478"/>
      <c r="H21758" s="1478"/>
    </row>
    <row r="21759" spans="1:8">
      <c r="A21759" s="1383"/>
      <c r="E21759" s="1478"/>
      <c r="H21759" s="1478"/>
    </row>
    <row r="21760" spans="1:8">
      <c r="A21760" s="1383"/>
      <c r="E21760" s="1478"/>
      <c r="H21760" s="1478"/>
    </row>
    <row r="21761" spans="1:8">
      <c r="A21761" s="1383"/>
      <c r="E21761" s="1478"/>
      <c r="H21761" s="1478"/>
    </row>
    <row r="21762" spans="1:8">
      <c r="A21762" s="1383"/>
      <c r="E21762" s="1478"/>
      <c r="H21762" s="1478"/>
    </row>
    <row r="21763" spans="1:8">
      <c r="A21763" s="1383"/>
      <c r="E21763" s="1478"/>
      <c r="H21763" s="1478"/>
    </row>
    <row r="21764" spans="1:8">
      <c r="A21764" s="1383"/>
      <c r="E21764" s="1478"/>
      <c r="H21764" s="1478"/>
    </row>
    <row r="21765" spans="1:8">
      <c r="A21765" s="1383"/>
      <c r="E21765" s="1478"/>
      <c r="H21765" s="1478"/>
    </row>
    <row r="21766" spans="1:8">
      <c r="A21766" s="1383"/>
      <c r="E21766" s="1478"/>
      <c r="H21766" s="1478"/>
    </row>
    <row r="21767" spans="1:8">
      <c r="A21767" s="1383"/>
      <c r="E21767" s="1478"/>
      <c r="H21767" s="1478"/>
    </row>
    <row r="21768" spans="1:8">
      <c r="A21768" s="1383"/>
      <c r="E21768" s="1478"/>
      <c r="H21768" s="1478"/>
    </row>
    <row r="21769" spans="1:8">
      <c r="A21769" s="1383"/>
      <c r="E21769" s="1478"/>
      <c r="H21769" s="1478"/>
    </row>
    <row r="21770" spans="1:8">
      <c r="A21770" s="1383"/>
      <c r="E21770" s="1478"/>
      <c r="H21770" s="1478"/>
    </row>
    <row r="21771" spans="1:8">
      <c r="A21771" s="1383"/>
      <c r="E21771" s="1478"/>
      <c r="H21771" s="1478"/>
    </row>
    <row r="21772" spans="1:8">
      <c r="A21772" s="1383"/>
      <c r="E21772" s="1478"/>
      <c r="H21772" s="1478"/>
    </row>
    <row r="21773" spans="1:8">
      <c r="A21773" s="1383"/>
      <c r="E21773" s="1478"/>
      <c r="H21773" s="1478"/>
    </row>
    <row r="21774" spans="1:8">
      <c r="A21774" s="1383"/>
      <c r="E21774" s="1478"/>
      <c r="H21774" s="1478"/>
    </row>
    <row r="21775" spans="1:8">
      <c r="A21775" s="1383"/>
      <c r="E21775" s="1478"/>
      <c r="H21775" s="1478"/>
    </row>
    <row r="21776" spans="1:8">
      <c r="A21776" s="1383"/>
      <c r="E21776" s="1478"/>
      <c r="H21776" s="1478"/>
    </row>
    <row r="21777" spans="1:8">
      <c r="A21777" s="1383"/>
      <c r="E21777" s="1478"/>
      <c r="H21777" s="1478"/>
    </row>
    <row r="21778" spans="1:8">
      <c r="A21778" s="1383"/>
      <c r="E21778" s="1478"/>
      <c r="H21778" s="1478"/>
    </row>
    <row r="21779" spans="1:8">
      <c r="A21779" s="1383"/>
      <c r="E21779" s="1478"/>
      <c r="H21779" s="1478"/>
    </row>
    <row r="21780" spans="1:8">
      <c r="A21780" s="1383"/>
      <c r="E21780" s="1478"/>
      <c r="H21780" s="1478"/>
    </row>
    <row r="21781" spans="1:8">
      <c r="A21781" s="1383"/>
      <c r="E21781" s="1478"/>
      <c r="H21781" s="1478"/>
    </row>
    <row r="21782" spans="1:8">
      <c r="A21782" s="1383"/>
      <c r="E21782" s="1478"/>
      <c r="H21782" s="1478"/>
    </row>
    <row r="21783" spans="1:8">
      <c r="A21783" s="1383"/>
      <c r="E21783" s="1478"/>
      <c r="H21783" s="1478"/>
    </row>
    <row r="21784" spans="1:8">
      <c r="A21784" s="1383"/>
      <c r="E21784" s="1478"/>
      <c r="H21784" s="1478"/>
    </row>
    <row r="21785" spans="1:8">
      <c r="A21785" s="1383"/>
      <c r="E21785" s="1478"/>
      <c r="H21785" s="1478"/>
    </row>
    <row r="21786" spans="1:8">
      <c r="A21786" s="1383"/>
      <c r="E21786" s="1478"/>
      <c r="H21786" s="1478"/>
    </row>
    <row r="21787" spans="1:8">
      <c r="A21787" s="1383"/>
      <c r="E21787" s="1478"/>
      <c r="H21787" s="1478"/>
    </row>
    <row r="21788" spans="1:8">
      <c r="A21788" s="1383"/>
      <c r="E21788" s="1478"/>
      <c r="H21788" s="1478"/>
    </row>
    <row r="21789" spans="1:8">
      <c r="A21789" s="1383"/>
      <c r="E21789" s="1478"/>
      <c r="H21789" s="1478"/>
    </row>
    <row r="21790" spans="1:8">
      <c r="A21790" s="1383"/>
      <c r="E21790" s="1478"/>
      <c r="H21790" s="1478"/>
    </row>
    <row r="21791" spans="1:8">
      <c r="A21791" s="1383"/>
      <c r="E21791" s="1478"/>
      <c r="H21791" s="1478"/>
    </row>
    <row r="21792" spans="1:8">
      <c r="A21792" s="1383"/>
      <c r="E21792" s="1478"/>
      <c r="H21792" s="1478"/>
    </row>
    <row r="21793" spans="1:8">
      <c r="A21793" s="1383"/>
      <c r="E21793" s="1478"/>
      <c r="H21793" s="1478"/>
    </row>
    <row r="21794" spans="1:8">
      <c r="A21794" s="1383"/>
      <c r="E21794" s="1478"/>
      <c r="H21794" s="1478"/>
    </row>
    <row r="21795" spans="1:8">
      <c r="A21795" s="1383"/>
      <c r="E21795" s="1478"/>
      <c r="H21795" s="1478"/>
    </row>
    <row r="21796" spans="1:8">
      <c r="A21796" s="1383"/>
      <c r="E21796" s="1478"/>
      <c r="H21796" s="1478"/>
    </row>
    <row r="21797" spans="1:8">
      <c r="A21797" s="1383"/>
      <c r="E21797" s="1478"/>
      <c r="H21797" s="1478"/>
    </row>
    <row r="21798" spans="1:8">
      <c r="A21798" s="1383"/>
      <c r="E21798" s="1478"/>
      <c r="H21798" s="1478"/>
    </row>
    <row r="21799" spans="1:8">
      <c r="A21799" s="1383"/>
      <c r="E21799" s="1478"/>
      <c r="H21799" s="1478"/>
    </row>
    <row r="21800" spans="1:8">
      <c r="A21800" s="1383"/>
      <c r="E21800" s="1478"/>
      <c r="H21800" s="1478"/>
    </row>
    <row r="21801" spans="1:8">
      <c r="A21801" s="1383"/>
      <c r="E21801" s="1478"/>
      <c r="H21801" s="1478"/>
    </row>
    <row r="21802" spans="1:8">
      <c r="A21802" s="1383"/>
      <c r="E21802" s="1478"/>
      <c r="H21802" s="1478"/>
    </row>
    <row r="21803" spans="1:8">
      <c r="A21803" s="1383"/>
      <c r="E21803" s="1478"/>
      <c r="H21803" s="1478"/>
    </row>
    <row r="21804" spans="1:8">
      <c r="A21804" s="1383"/>
      <c r="E21804" s="1478"/>
      <c r="H21804" s="1478"/>
    </row>
    <row r="21805" spans="1:8">
      <c r="A21805" s="1383"/>
      <c r="E21805" s="1478"/>
      <c r="H21805" s="1478"/>
    </row>
    <row r="21806" spans="1:8">
      <c r="A21806" s="1383"/>
      <c r="E21806" s="1478"/>
      <c r="H21806" s="1478"/>
    </row>
    <row r="21807" spans="1:8">
      <c r="A21807" s="1383"/>
      <c r="E21807" s="1478"/>
      <c r="H21807" s="1478"/>
    </row>
    <row r="21808" spans="1:8">
      <c r="A21808" s="1383"/>
      <c r="E21808" s="1478"/>
      <c r="H21808" s="1478"/>
    </row>
    <row r="21809" spans="1:8">
      <c r="A21809" s="1383"/>
      <c r="E21809" s="1478"/>
      <c r="H21809" s="1478"/>
    </row>
    <row r="21810" spans="1:8">
      <c r="A21810" s="1383"/>
      <c r="E21810" s="1478"/>
      <c r="H21810" s="1478"/>
    </row>
    <row r="21811" spans="1:8">
      <c r="A21811" s="1383"/>
      <c r="E21811" s="1478"/>
      <c r="H21811" s="1478"/>
    </row>
    <row r="21812" spans="1:8">
      <c r="A21812" s="1383"/>
      <c r="E21812" s="1478"/>
      <c r="H21812" s="1478"/>
    </row>
    <row r="21813" spans="1:8">
      <c r="A21813" s="1383"/>
      <c r="E21813" s="1478"/>
      <c r="H21813" s="1478"/>
    </row>
    <row r="21814" spans="1:8">
      <c r="A21814" s="1383"/>
      <c r="E21814" s="1478"/>
      <c r="H21814" s="1478"/>
    </row>
    <row r="21815" spans="1:8">
      <c r="A21815" s="1383"/>
      <c r="E21815" s="1478"/>
      <c r="H21815" s="1478"/>
    </row>
    <row r="21816" spans="1:8">
      <c r="A21816" s="1383"/>
      <c r="E21816" s="1478"/>
      <c r="H21816" s="1478"/>
    </row>
    <row r="21817" spans="1:8">
      <c r="A21817" s="1383"/>
      <c r="E21817" s="1478"/>
      <c r="H21817" s="1478"/>
    </row>
    <row r="21818" spans="1:8">
      <c r="A21818" s="1383"/>
      <c r="E21818" s="1478"/>
      <c r="H21818" s="1478"/>
    </row>
    <row r="21819" spans="1:8">
      <c r="A21819" s="1383"/>
      <c r="E21819" s="1478"/>
      <c r="H21819" s="1478"/>
    </row>
    <row r="21820" spans="1:8">
      <c r="A21820" s="1383"/>
      <c r="E21820" s="1478"/>
      <c r="H21820" s="1478"/>
    </row>
    <row r="21821" spans="1:8">
      <c r="A21821" s="1383"/>
      <c r="E21821" s="1478"/>
      <c r="H21821" s="1478"/>
    </row>
    <row r="21822" spans="1:8">
      <c r="A21822" s="1383"/>
      <c r="E21822" s="1478"/>
      <c r="H21822" s="1478"/>
    </row>
    <row r="21823" spans="1:8">
      <c r="A21823" s="1383"/>
      <c r="E21823" s="1478"/>
      <c r="H21823" s="1478"/>
    </row>
    <row r="21824" spans="1:8">
      <c r="A21824" s="1383"/>
      <c r="E21824" s="1478"/>
      <c r="H21824" s="1478"/>
    </row>
    <row r="21825" spans="1:8">
      <c r="A21825" s="1383"/>
      <c r="E21825" s="1478"/>
      <c r="H21825" s="1478"/>
    </row>
    <row r="21826" spans="1:8">
      <c r="A21826" s="1383"/>
      <c r="E21826" s="1478"/>
      <c r="H21826" s="1478"/>
    </row>
    <row r="21827" spans="1:8">
      <c r="A21827" s="1383"/>
      <c r="E21827" s="1478"/>
      <c r="H21827" s="1478"/>
    </row>
    <row r="21828" spans="1:8">
      <c r="A21828" s="1383"/>
      <c r="E21828" s="1478"/>
      <c r="H21828" s="1478"/>
    </row>
    <row r="21829" spans="1:8">
      <c r="A21829" s="1383"/>
      <c r="E21829" s="1478"/>
      <c r="H21829" s="1478"/>
    </row>
    <row r="21830" spans="1:8">
      <c r="A21830" s="1383"/>
      <c r="E21830" s="1478"/>
      <c r="H21830" s="1478"/>
    </row>
    <row r="21831" spans="1:8">
      <c r="A21831" s="1383"/>
      <c r="E21831" s="1478"/>
      <c r="H21831" s="1478"/>
    </row>
    <row r="21832" spans="1:8">
      <c r="A21832" s="1383"/>
      <c r="E21832" s="1478"/>
      <c r="H21832" s="1478"/>
    </row>
    <row r="21833" spans="1:8">
      <c r="A21833" s="1383"/>
      <c r="E21833" s="1478"/>
      <c r="H21833" s="1478"/>
    </row>
    <row r="21834" spans="1:8">
      <c r="A21834" s="1383"/>
      <c r="E21834" s="1478"/>
      <c r="H21834" s="1478"/>
    </row>
    <row r="21835" spans="1:8">
      <c r="A21835" s="1383"/>
      <c r="E21835" s="1478"/>
      <c r="H21835" s="1478"/>
    </row>
    <row r="21836" spans="1:8">
      <c r="A21836" s="1383"/>
      <c r="E21836" s="1478"/>
      <c r="H21836" s="1478"/>
    </row>
    <row r="21837" spans="1:8">
      <c r="A21837" s="1383"/>
      <c r="E21837" s="1478"/>
      <c r="H21837" s="1478"/>
    </row>
    <row r="21838" spans="1:8">
      <c r="A21838" s="1383"/>
      <c r="E21838" s="1478"/>
      <c r="H21838" s="1478"/>
    </row>
    <row r="21839" spans="1:8">
      <c r="A21839" s="1383"/>
      <c r="E21839" s="1478"/>
      <c r="H21839" s="1478"/>
    </row>
    <row r="21840" spans="1:8">
      <c r="A21840" s="1383"/>
      <c r="E21840" s="1478"/>
      <c r="H21840" s="1478"/>
    </row>
    <row r="21841" spans="1:8">
      <c r="A21841" s="1383"/>
      <c r="E21841" s="1478"/>
      <c r="H21841" s="1478"/>
    </row>
    <row r="21842" spans="1:8">
      <c r="A21842" s="1383"/>
      <c r="E21842" s="1478"/>
      <c r="H21842" s="1478"/>
    </row>
    <row r="21843" spans="1:8">
      <c r="A21843" s="1383"/>
      <c r="E21843" s="1478"/>
      <c r="H21843" s="1478"/>
    </row>
    <row r="21844" spans="1:8">
      <c r="A21844" s="1383"/>
      <c r="E21844" s="1478"/>
      <c r="H21844" s="1478"/>
    </row>
    <row r="21845" spans="1:8">
      <c r="A21845" s="1383"/>
      <c r="E21845" s="1478"/>
      <c r="H21845" s="1478"/>
    </row>
    <row r="21846" spans="1:8">
      <c r="A21846" s="1383"/>
      <c r="E21846" s="1478"/>
      <c r="H21846" s="1478"/>
    </row>
    <row r="21847" spans="1:8">
      <c r="A21847" s="1383"/>
      <c r="E21847" s="1478"/>
      <c r="H21847" s="1478"/>
    </row>
    <row r="21848" spans="1:8">
      <c r="A21848" s="1383"/>
      <c r="E21848" s="1478"/>
      <c r="H21848" s="1478"/>
    </row>
    <row r="21849" spans="1:8">
      <c r="A21849" s="1383"/>
      <c r="E21849" s="1478"/>
      <c r="H21849" s="1478"/>
    </row>
    <row r="21850" spans="1:8">
      <c r="A21850" s="1383"/>
      <c r="E21850" s="1478"/>
      <c r="H21850" s="1478"/>
    </row>
    <row r="21851" spans="1:8">
      <c r="A21851" s="1383"/>
      <c r="E21851" s="1478"/>
      <c r="H21851" s="1478"/>
    </row>
    <row r="21852" spans="1:8">
      <c r="A21852" s="1383"/>
      <c r="E21852" s="1478"/>
      <c r="H21852" s="1478"/>
    </row>
    <row r="21853" spans="1:8">
      <c r="A21853" s="1383"/>
      <c r="E21853" s="1478"/>
      <c r="H21853" s="1478"/>
    </row>
    <row r="21854" spans="1:8">
      <c r="A21854" s="1383"/>
      <c r="E21854" s="1478"/>
      <c r="H21854" s="1478"/>
    </row>
    <row r="21855" spans="1:8">
      <c r="A21855" s="1383"/>
      <c r="E21855" s="1478"/>
      <c r="H21855" s="1478"/>
    </row>
    <row r="21856" spans="1:8">
      <c r="A21856" s="1383"/>
      <c r="E21856" s="1478"/>
      <c r="H21856" s="1478"/>
    </row>
    <row r="21857" spans="1:8">
      <c r="A21857" s="1383"/>
      <c r="E21857" s="1478"/>
      <c r="H21857" s="1478"/>
    </row>
    <row r="21858" spans="1:8">
      <c r="A21858" s="1383"/>
      <c r="E21858" s="1478"/>
      <c r="H21858" s="1478"/>
    </row>
    <row r="21859" spans="1:8">
      <c r="A21859" s="1383"/>
      <c r="E21859" s="1478"/>
      <c r="H21859" s="1478"/>
    </row>
    <row r="21860" spans="1:8">
      <c r="A21860" s="1383"/>
      <c r="E21860" s="1478"/>
      <c r="H21860" s="1478"/>
    </row>
    <row r="21861" spans="1:8">
      <c r="A21861" s="1383"/>
      <c r="E21861" s="1478"/>
      <c r="H21861" s="1478"/>
    </row>
    <row r="21862" spans="1:8">
      <c r="A21862" s="1383"/>
      <c r="E21862" s="1478"/>
      <c r="H21862" s="1478"/>
    </row>
    <row r="21863" spans="1:8">
      <c r="A21863" s="1383"/>
      <c r="E21863" s="1478"/>
      <c r="H21863" s="1478"/>
    </row>
    <row r="21864" spans="1:8">
      <c r="A21864" s="1383"/>
      <c r="E21864" s="1478"/>
      <c r="H21864" s="1478"/>
    </row>
    <row r="21865" spans="1:8">
      <c r="A21865" s="1383"/>
      <c r="E21865" s="1478"/>
      <c r="H21865" s="1478"/>
    </row>
    <row r="21866" spans="1:8">
      <c r="A21866" s="1383"/>
      <c r="E21866" s="1478"/>
      <c r="H21866" s="1478"/>
    </row>
    <row r="21867" spans="1:8">
      <c r="A21867" s="1383"/>
      <c r="E21867" s="1478"/>
      <c r="H21867" s="1478"/>
    </row>
    <row r="21868" spans="1:8">
      <c r="A21868" s="1383"/>
      <c r="E21868" s="1478"/>
      <c r="H21868" s="1478"/>
    </row>
    <row r="21869" spans="1:8">
      <c r="A21869" s="1383"/>
      <c r="E21869" s="1478"/>
      <c r="H21869" s="1478"/>
    </row>
    <row r="21870" spans="1:8">
      <c r="A21870" s="1383"/>
      <c r="E21870" s="1478"/>
      <c r="H21870" s="1478"/>
    </row>
    <row r="21871" spans="1:8">
      <c r="A21871" s="1383"/>
      <c r="E21871" s="1478"/>
      <c r="H21871" s="1478"/>
    </row>
    <row r="21872" spans="1:8">
      <c r="A21872" s="1383"/>
      <c r="E21872" s="1478"/>
      <c r="H21872" s="1478"/>
    </row>
    <row r="21873" spans="1:8">
      <c r="A21873" s="1383"/>
      <c r="E21873" s="1478"/>
      <c r="H21873" s="1478"/>
    </row>
    <row r="21874" spans="1:8">
      <c r="A21874" s="1383"/>
      <c r="E21874" s="1478"/>
      <c r="H21874" s="1478"/>
    </row>
    <row r="21875" spans="1:8">
      <c r="A21875" s="1383"/>
      <c r="E21875" s="1478"/>
      <c r="H21875" s="1478"/>
    </row>
    <row r="21876" spans="1:8">
      <c r="A21876" s="1383"/>
      <c r="E21876" s="1478"/>
      <c r="H21876" s="1478"/>
    </row>
    <row r="21877" spans="1:8">
      <c r="A21877" s="1383"/>
      <c r="E21877" s="1478"/>
      <c r="H21877" s="1478"/>
    </row>
    <row r="21878" spans="1:8">
      <c r="A21878" s="1383"/>
      <c r="E21878" s="1478"/>
      <c r="H21878" s="1478"/>
    </row>
    <row r="21879" spans="1:8">
      <c r="A21879" s="1383"/>
      <c r="E21879" s="1478"/>
      <c r="H21879" s="1478"/>
    </row>
    <row r="21880" spans="1:8">
      <c r="A21880" s="1383"/>
      <c r="E21880" s="1478"/>
      <c r="H21880" s="1478"/>
    </row>
    <row r="21881" spans="1:8">
      <c r="A21881" s="1383"/>
      <c r="E21881" s="1478"/>
      <c r="H21881" s="1478"/>
    </row>
    <row r="21882" spans="1:8">
      <c r="A21882" s="1383"/>
      <c r="E21882" s="1478"/>
      <c r="H21882" s="1478"/>
    </row>
    <row r="21883" spans="1:8">
      <c r="A21883" s="1383"/>
      <c r="E21883" s="1478"/>
      <c r="H21883" s="1478"/>
    </row>
    <row r="21884" spans="1:8">
      <c r="A21884" s="1383"/>
      <c r="E21884" s="1478"/>
      <c r="H21884" s="1478"/>
    </row>
    <row r="21885" spans="1:8">
      <c r="A21885" s="1383"/>
      <c r="E21885" s="1478"/>
      <c r="H21885" s="1478"/>
    </row>
    <row r="21886" spans="1:8">
      <c r="A21886" s="1383"/>
      <c r="E21886" s="1478"/>
      <c r="H21886" s="1478"/>
    </row>
    <row r="21887" spans="1:8">
      <c r="A21887" s="1383"/>
      <c r="E21887" s="1478"/>
      <c r="H21887" s="1478"/>
    </row>
    <row r="21888" spans="1:8">
      <c r="A21888" s="1383"/>
      <c r="E21888" s="1478"/>
      <c r="H21888" s="1478"/>
    </row>
    <row r="21889" spans="1:8">
      <c r="A21889" s="1383"/>
      <c r="E21889" s="1478"/>
      <c r="H21889" s="1478"/>
    </row>
    <row r="21890" spans="1:8">
      <c r="A21890" s="1383"/>
      <c r="E21890" s="1478"/>
      <c r="H21890" s="1478"/>
    </row>
    <row r="21891" spans="1:8">
      <c r="A21891" s="1383"/>
      <c r="E21891" s="1478"/>
      <c r="H21891" s="1478"/>
    </row>
    <row r="21892" spans="1:8">
      <c r="A21892" s="1383"/>
      <c r="E21892" s="1478"/>
      <c r="H21892" s="1478"/>
    </row>
    <row r="21893" spans="1:8">
      <c r="A21893" s="1383"/>
      <c r="E21893" s="1478"/>
      <c r="H21893" s="1478"/>
    </row>
    <row r="21894" spans="1:8">
      <c r="A21894" s="1383"/>
      <c r="E21894" s="1478"/>
      <c r="H21894" s="1478"/>
    </row>
    <row r="21895" spans="1:8">
      <c r="A21895" s="1383"/>
      <c r="E21895" s="1478"/>
      <c r="H21895" s="1478"/>
    </row>
    <row r="21896" spans="1:8">
      <c r="A21896" s="1383"/>
      <c r="E21896" s="1478"/>
      <c r="H21896" s="1478"/>
    </row>
    <row r="21897" spans="1:8">
      <c r="A21897" s="1383"/>
      <c r="E21897" s="1478"/>
      <c r="H21897" s="1478"/>
    </row>
    <row r="21898" spans="1:8">
      <c r="A21898" s="1383"/>
      <c r="E21898" s="1478"/>
      <c r="H21898" s="1478"/>
    </row>
    <row r="21899" spans="1:8">
      <c r="A21899" s="1383"/>
      <c r="E21899" s="1478"/>
      <c r="H21899" s="1478"/>
    </row>
    <row r="21900" spans="1:8">
      <c r="A21900" s="1383"/>
      <c r="E21900" s="1478"/>
      <c r="H21900" s="1478"/>
    </row>
    <row r="21901" spans="1:8">
      <c r="A21901" s="1383"/>
      <c r="E21901" s="1478"/>
      <c r="H21901" s="1478"/>
    </row>
    <row r="21902" spans="1:8">
      <c r="A21902" s="1383"/>
      <c r="E21902" s="1478"/>
      <c r="H21902" s="1478"/>
    </row>
    <row r="21903" spans="1:8">
      <c r="A21903" s="1383"/>
      <c r="E21903" s="1478"/>
      <c r="H21903" s="1478"/>
    </row>
    <row r="21904" spans="1:8">
      <c r="A21904" s="1383"/>
      <c r="E21904" s="1478"/>
      <c r="H21904" s="1478"/>
    </row>
    <row r="21905" spans="1:8">
      <c r="A21905" s="1383"/>
      <c r="E21905" s="1478"/>
      <c r="H21905" s="1478"/>
    </row>
    <row r="21906" spans="1:8">
      <c r="A21906" s="1383"/>
      <c r="E21906" s="1478"/>
      <c r="H21906" s="1478"/>
    </row>
    <row r="21907" spans="1:8">
      <c r="A21907" s="1383"/>
      <c r="E21907" s="1478"/>
      <c r="H21907" s="1478"/>
    </row>
    <row r="21908" spans="1:8">
      <c r="A21908" s="1383"/>
      <c r="E21908" s="1478"/>
      <c r="H21908" s="1478"/>
    </row>
    <row r="21909" spans="1:8">
      <c r="A21909" s="1383"/>
      <c r="E21909" s="1478"/>
      <c r="H21909" s="1478"/>
    </row>
    <row r="21910" spans="1:8">
      <c r="A21910" s="1383"/>
      <c r="E21910" s="1478"/>
      <c r="H21910" s="1478"/>
    </row>
    <row r="21911" spans="1:8">
      <c r="A21911" s="1383"/>
      <c r="E21911" s="1478"/>
      <c r="H21911" s="1478"/>
    </row>
    <row r="21912" spans="1:8">
      <c r="A21912" s="1383"/>
      <c r="E21912" s="1478"/>
      <c r="H21912" s="1478"/>
    </row>
    <row r="21913" spans="1:8">
      <c r="A21913" s="1383"/>
      <c r="E21913" s="1478"/>
      <c r="H21913" s="1478"/>
    </row>
    <row r="21914" spans="1:8">
      <c r="A21914" s="1383"/>
      <c r="E21914" s="1478"/>
      <c r="H21914" s="1478"/>
    </row>
    <row r="21915" spans="1:8">
      <c r="A21915" s="1383"/>
      <c r="E21915" s="1478"/>
      <c r="H21915" s="1478"/>
    </row>
    <row r="21916" spans="1:8">
      <c r="A21916" s="1383"/>
      <c r="E21916" s="1478"/>
      <c r="H21916" s="1478"/>
    </row>
    <row r="21917" spans="1:8">
      <c r="A21917" s="1383"/>
      <c r="E21917" s="1478"/>
      <c r="H21917" s="1478"/>
    </row>
    <row r="21918" spans="1:8">
      <c r="A21918" s="1383"/>
      <c r="E21918" s="1478"/>
      <c r="H21918" s="1478"/>
    </row>
    <row r="21919" spans="1:8">
      <c r="A21919" s="1383"/>
      <c r="E21919" s="1478"/>
      <c r="H21919" s="1478"/>
    </row>
    <row r="21920" spans="1:8">
      <c r="A21920" s="1383"/>
      <c r="E21920" s="1478"/>
      <c r="H21920" s="1478"/>
    </row>
    <row r="21921" spans="1:8">
      <c r="A21921" s="1383"/>
      <c r="E21921" s="1478"/>
      <c r="H21921" s="1478"/>
    </row>
    <row r="21922" spans="1:8">
      <c r="A21922" s="1383"/>
      <c r="E21922" s="1478"/>
      <c r="H21922" s="1478"/>
    </row>
    <row r="21923" spans="1:8">
      <c r="A21923" s="1383"/>
      <c r="E21923" s="1478"/>
      <c r="H21923" s="1478"/>
    </row>
    <row r="21924" spans="1:8">
      <c r="A21924" s="1383"/>
      <c r="E21924" s="1478"/>
      <c r="H21924" s="1478"/>
    </row>
    <row r="21925" spans="1:8">
      <c r="A21925" s="1383"/>
      <c r="E21925" s="1478"/>
      <c r="H21925" s="1478"/>
    </row>
    <row r="21926" spans="1:8">
      <c r="A21926" s="1383"/>
      <c r="E21926" s="1478"/>
      <c r="H21926" s="1478"/>
    </row>
    <row r="21927" spans="1:8">
      <c r="A21927" s="1383"/>
      <c r="E21927" s="1478"/>
      <c r="H21927" s="1478"/>
    </row>
    <row r="21928" spans="1:8">
      <c r="A21928" s="1383"/>
      <c r="E21928" s="1478"/>
      <c r="H21928" s="1478"/>
    </row>
    <row r="21929" spans="1:8">
      <c r="A21929" s="1383"/>
      <c r="E21929" s="1478"/>
      <c r="H21929" s="1478"/>
    </row>
    <row r="21930" spans="1:8">
      <c r="A21930" s="1383"/>
      <c r="E21930" s="1478"/>
      <c r="H21930" s="1478"/>
    </row>
    <row r="21931" spans="1:8">
      <c r="A21931" s="1383"/>
      <c r="E21931" s="1478"/>
      <c r="H21931" s="1478"/>
    </row>
    <row r="21932" spans="1:8">
      <c r="A21932" s="1383"/>
      <c r="E21932" s="1478"/>
      <c r="H21932" s="1478"/>
    </row>
    <row r="21933" spans="1:8">
      <c r="A21933" s="1383"/>
      <c r="E21933" s="1478"/>
      <c r="H21933" s="1478"/>
    </row>
    <row r="21934" spans="1:8">
      <c r="A21934" s="1383"/>
      <c r="E21934" s="1478"/>
      <c r="H21934" s="1478"/>
    </row>
    <row r="21935" spans="1:8">
      <c r="A21935" s="1383"/>
      <c r="E21935" s="1478"/>
      <c r="H21935" s="1478"/>
    </row>
    <row r="21936" spans="1:8">
      <c r="A21936" s="1383"/>
      <c r="E21936" s="1478"/>
      <c r="H21936" s="1478"/>
    </row>
    <row r="21937" spans="1:8">
      <c r="A21937" s="1383"/>
      <c r="E21937" s="1478"/>
      <c r="H21937" s="1478"/>
    </row>
    <row r="21938" spans="1:8">
      <c r="A21938" s="1383"/>
      <c r="E21938" s="1478"/>
      <c r="H21938" s="1478"/>
    </row>
    <row r="21939" spans="1:8">
      <c r="A21939" s="1383"/>
      <c r="E21939" s="1478"/>
      <c r="H21939" s="1478"/>
    </row>
    <row r="21940" spans="1:8">
      <c r="A21940" s="1383"/>
      <c r="E21940" s="1478"/>
      <c r="H21940" s="1478"/>
    </row>
    <row r="21941" spans="1:8">
      <c r="A21941" s="1383"/>
      <c r="E21941" s="1478"/>
      <c r="H21941" s="1478"/>
    </row>
    <row r="21942" spans="1:8">
      <c r="A21942" s="1383"/>
      <c r="E21942" s="1478"/>
      <c r="H21942" s="1478"/>
    </row>
    <row r="21943" spans="1:8">
      <c r="A21943" s="1383"/>
      <c r="E21943" s="1478"/>
      <c r="H21943" s="1478"/>
    </row>
    <row r="21944" spans="1:8">
      <c r="A21944" s="1383"/>
      <c r="E21944" s="1478"/>
      <c r="H21944" s="1478"/>
    </row>
    <row r="21945" spans="1:8">
      <c r="A21945" s="1383"/>
      <c r="E21945" s="1478"/>
      <c r="H21945" s="1478"/>
    </row>
    <row r="21946" spans="1:8">
      <c r="A21946" s="1383"/>
      <c r="E21946" s="1478"/>
      <c r="H21946" s="1478"/>
    </row>
    <row r="21947" spans="1:8">
      <c r="A21947" s="1383"/>
      <c r="E21947" s="1478"/>
      <c r="H21947" s="1478"/>
    </row>
    <row r="21948" spans="1:8">
      <c r="A21948" s="1383"/>
      <c r="E21948" s="1478"/>
      <c r="H21948" s="1478"/>
    </row>
    <row r="21949" spans="1:8">
      <c r="A21949" s="1383"/>
      <c r="E21949" s="1478"/>
      <c r="H21949" s="1478"/>
    </row>
    <row r="21950" spans="1:8">
      <c r="A21950" s="1383"/>
      <c r="E21950" s="1478"/>
      <c r="H21950" s="1478"/>
    </row>
    <row r="21951" spans="1:8">
      <c r="A21951" s="1383"/>
      <c r="E21951" s="1478"/>
      <c r="H21951" s="1478"/>
    </row>
    <row r="21952" spans="1:8">
      <c r="A21952" s="1383"/>
      <c r="E21952" s="1478"/>
      <c r="H21952" s="1478"/>
    </row>
    <row r="21953" spans="1:8">
      <c r="A21953" s="1383"/>
      <c r="E21953" s="1478"/>
      <c r="H21953" s="1478"/>
    </row>
    <row r="21954" spans="1:8">
      <c r="A21954" s="1383"/>
      <c r="E21954" s="1478"/>
      <c r="H21954" s="1478"/>
    </row>
    <row r="21955" spans="1:8">
      <c r="A21955" s="1383"/>
      <c r="E21955" s="1478"/>
      <c r="H21955" s="1478"/>
    </row>
    <row r="21956" spans="1:8">
      <c r="A21956" s="1383"/>
      <c r="E21956" s="1478"/>
      <c r="H21956" s="1478"/>
    </row>
    <row r="21957" spans="1:8">
      <c r="A21957" s="1383"/>
      <c r="E21957" s="1478"/>
      <c r="H21957" s="1478"/>
    </row>
    <row r="21958" spans="1:8">
      <c r="A21958" s="1383"/>
      <c r="E21958" s="1478"/>
      <c r="H21958" s="1478"/>
    </row>
    <row r="21959" spans="1:8">
      <c r="A21959" s="1383"/>
      <c r="E21959" s="1478"/>
      <c r="H21959" s="1478"/>
    </row>
    <row r="21960" spans="1:8">
      <c r="A21960" s="1383"/>
      <c r="E21960" s="1478"/>
      <c r="H21960" s="1478"/>
    </row>
    <row r="21961" spans="1:8">
      <c r="A21961" s="1383"/>
      <c r="E21961" s="1478"/>
      <c r="H21961" s="1478"/>
    </row>
    <row r="21962" spans="1:8">
      <c r="A21962" s="1383"/>
      <c r="E21962" s="1478"/>
      <c r="H21962" s="1478"/>
    </row>
    <row r="21963" spans="1:8">
      <c r="A21963" s="1383"/>
      <c r="E21963" s="1478"/>
      <c r="H21963" s="1478"/>
    </row>
    <row r="21964" spans="1:8">
      <c r="A21964" s="1383"/>
      <c r="E21964" s="1478"/>
      <c r="H21964" s="1478"/>
    </row>
    <row r="21965" spans="1:8">
      <c r="A21965" s="1383"/>
      <c r="E21965" s="1478"/>
      <c r="H21965" s="1478"/>
    </row>
    <row r="21966" spans="1:8">
      <c r="A21966" s="1383"/>
      <c r="E21966" s="1478"/>
      <c r="H21966" s="1478"/>
    </row>
    <row r="21967" spans="1:8">
      <c r="A21967" s="1383"/>
      <c r="E21967" s="1478"/>
      <c r="H21967" s="1478"/>
    </row>
    <row r="21968" spans="1:8">
      <c r="A21968" s="1383"/>
      <c r="E21968" s="1478"/>
      <c r="H21968" s="1478"/>
    </row>
    <row r="21969" spans="1:8">
      <c r="A21969" s="1383"/>
      <c r="E21969" s="1478"/>
      <c r="H21969" s="1478"/>
    </row>
    <row r="21970" spans="1:8">
      <c r="A21970" s="1383"/>
      <c r="E21970" s="1478"/>
      <c r="H21970" s="1478"/>
    </row>
    <row r="21971" spans="1:8">
      <c r="A21971" s="1383"/>
      <c r="E21971" s="1478"/>
      <c r="H21971" s="1478"/>
    </row>
    <row r="21972" spans="1:8">
      <c r="A21972" s="1383"/>
      <c r="E21972" s="1478"/>
      <c r="H21972" s="1478"/>
    </row>
    <row r="21973" spans="1:8">
      <c r="A21973" s="1383"/>
      <c r="E21973" s="1478"/>
      <c r="H21973" s="1478"/>
    </row>
    <row r="21974" spans="1:8">
      <c r="A21974" s="1383"/>
      <c r="E21974" s="1478"/>
      <c r="H21974" s="1478"/>
    </row>
    <row r="21975" spans="1:8">
      <c r="A21975" s="1383"/>
      <c r="E21975" s="1478"/>
      <c r="H21975" s="1478"/>
    </row>
    <row r="21976" spans="1:8">
      <c r="A21976" s="1383"/>
      <c r="E21976" s="1478"/>
      <c r="H21976" s="1478"/>
    </row>
    <row r="21977" spans="1:8">
      <c r="A21977" s="1383"/>
      <c r="E21977" s="1478"/>
      <c r="H21977" s="1478"/>
    </row>
    <row r="21978" spans="1:8">
      <c r="A21978" s="1383"/>
      <c r="E21978" s="1478"/>
      <c r="H21978" s="1478"/>
    </row>
    <row r="21979" spans="1:8">
      <c r="A21979" s="1383"/>
      <c r="E21979" s="1478"/>
      <c r="H21979" s="1478"/>
    </row>
    <row r="21980" spans="1:8">
      <c r="A21980" s="1383"/>
      <c r="E21980" s="1478"/>
      <c r="H21980" s="1478"/>
    </row>
    <row r="21981" spans="1:8">
      <c r="A21981" s="1383"/>
      <c r="E21981" s="1478"/>
      <c r="H21981" s="1478"/>
    </row>
    <row r="21982" spans="1:8">
      <c r="A21982" s="1383"/>
      <c r="E21982" s="1478"/>
      <c r="H21982" s="1478"/>
    </row>
    <row r="21983" spans="1:8">
      <c r="A21983" s="1383"/>
      <c r="E21983" s="1478"/>
      <c r="H21983" s="1478"/>
    </row>
    <row r="21984" spans="1:8">
      <c r="A21984" s="1383"/>
      <c r="E21984" s="1478"/>
      <c r="H21984" s="1478"/>
    </row>
    <row r="21985" spans="1:8">
      <c r="A21985" s="1383"/>
      <c r="E21985" s="1478"/>
      <c r="H21985" s="1478"/>
    </row>
    <row r="21986" spans="1:8">
      <c r="A21986" s="1383"/>
      <c r="E21986" s="1478"/>
      <c r="H21986" s="1478"/>
    </row>
    <row r="21987" spans="1:8">
      <c r="A21987" s="1383"/>
      <c r="E21987" s="1478"/>
      <c r="H21987" s="1478"/>
    </row>
    <row r="21988" spans="1:8">
      <c r="A21988" s="1383"/>
      <c r="E21988" s="1478"/>
      <c r="H21988" s="1478"/>
    </row>
    <row r="21989" spans="1:8">
      <c r="A21989" s="1383"/>
      <c r="E21989" s="1478"/>
      <c r="H21989" s="1478"/>
    </row>
    <row r="21990" spans="1:8">
      <c r="A21990" s="1383"/>
      <c r="E21990" s="1478"/>
      <c r="H21990" s="1478"/>
    </row>
    <row r="21991" spans="1:8">
      <c r="A21991" s="1383"/>
      <c r="E21991" s="1478"/>
      <c r="H21991" s="1478"/>
    </row>
    <row r="21992" spans="1:8">
      <c r="A21992" s="1383"/>
      <c r="E21992" s="1478"/>
      <c r="H21992" s="1478"/>
    </row>
    <row r="21993" spans="1:8">
      <c r="A21993" s="1383"/>
      <c r="E21993" s="1478"/>
      <c r="H21993" s="1478"/>
    </row>
    <row r="21994" spans="1:8">
      <c r="A21994" s="1383"/>
      <c r="E21994" s="1478"/>
      <c r="H21994" s="1478"/>
    </row>
    <row r="21995" spans="1:8">
      <c r="A21995" s="1383"/>
      <c r="E21995" s="1478"/>
      <c r="H21995" s="1478"/>
    </row>
    <row r="21996" spans="1:8">
      <c r="A21996" s="1383"/>
      <c r="E21996" s="1478"/>
      <c r="H21996" s="1478"/>
    </row>
    <row r="21997" spans="1:8">
      <c r="A21997" s="1383"/>
      <c r="E21997" s="1478"/>
      <c r="H21997" s="1478"/>
    </row>
    <row r="21998" spans="1:8">
      <c r="A21998" s="1383"/>
      <c r="E21998" s="1478"/>
      <c r="H21998" s="1478"/>
    </row>
    <row r="21999" spans="1:8">
      <c r="A21999" s="1383"/>
      <c r="E21999" s="1478"/>
      <c r="H21999" s="1478"/>
    </row>
    <row r="22000" spans="1:8">
      <c r="A22000" s="1383"/>
      <c r="E22000" s="1478"/>
      <c r="H22000" s="1478"/>
    </row>
    <row r="22001" spans="1:8">
      <c r="A22001" s="1383"/>
      <c r="E22001" s="1478"/>
      <c r="H22001" s="1478"/>
    </row>
    <row r="22002" spans="1:8">
      <c r="A22002" s="1383"/>
      <c r="E22002" s="1478"/>
      <c r="H22002" s="1478"/>
    </row>
    <row r="22003" spans="1:8">
      <c r="A22003" s="1383"/>
      <c r="E22003" s="1478"/>
      <c r="H22003" s="1478"/>
    </row>
    <row r="22004" spans="1:8">
      <c r="A22004" s="1383"/>
      <c r="E22004" s="1478"/>
      <c r="H22004" s="1478"/>
    </row>
    <row r="22005" spans="1:8">
      <c r="A22005" s="1383"/>
      <c r="E22005" s="1478"/>
      <c r="H22005" s="1478"/>
    </row>
    <row r="22006" spans="1:8">
      <c r="A22006" s="1383"/>
      <c r="E22006" s="1478"/>
      <c r="H22006" s="1478"/>
    </row>
    <row r="22007" spans="1:8">
      <c r="A22007" s="1383"/>
      <c r="E22007" s="1478"/>
      <c r="H22007" s="1478"/>
    </row>
    <row r="22008" spans="1:8">
      <c r="A22008" s="1383"/>
      <c r="E22008" s="1478"/>
      <c r="H22008" s="1478"/>
    </row>
    <row r="22009" spans="1:8">
      <c r="A22009" s="1383"/>
      <c r="E22009" s="1478"/>
      <c r="H22009" s="1478"/>
    </row>
    <row r="22010" spans="1:8">
      <c r="A22010" s="1383"/>
      <c r="E22010" s="1478"/>
      <c r="H22010" s="1478"/>
    </row>
    <row r="22011" spans="1:8">
      <c r="A22011" s="1383"/>
      <c r="E22011" s="1478"/>
      <c r="H22011" s="1478"/>
    </row>
    <row r="22012" spans="1:8">
      <c r="A22012" s="1383"/>
      <c r="E22012" s="1478"/>
      <c r="H22012" s="1478"/>
    </row>
    <row r="22013" spans="1:8">
      <c r="A22013" s="1383"/>
      <c r="E22013" s="1478"/>
      <c r="H22013" s="1478"/>
    </row>
    <row r="22014" spans="1:8">
      <c r="A22014" s="1383"/>
      <c r="E22014" s="1478"/>
      <c r="H22014" s="1478"/>
    </row>
    <row r="22015" spans="1:8">
      <c r="A22015" s="1383"/>
      <c r="E22015" s="1478"/>
      <c r="H22015" s="1478"/>
    </row>
    <row r="22016" spans="1:8">
      <c r="A22016" s="1383"/>
      <c r="E22016" s="1478"/>
      <c r="H22016" s="1478"/>
    </row>
    <row r="22017" spans="1:8">
      <c r="A22017" s="1383"/>
      <c r="E22017" s="1478"/>
      <c r="H22017" s="1478"/>
    </row>
    <row r="22018" spans="1:8">
      <c r="A22018" s="1383"/>
      <c r="E22018" s="1478"/>
      <c r="H22018" s="1478"/>
    </row>
    <row r="22019" spans="1:8">
      <c r="A22019" s="1383"/>
      <c r="E22019" s="1478"/>
      <c r="H22019" s="1478"/>
    </row>
    <row r="22020" spans="1:8">
      <c r="A22020" s="1383"/>
      <c r="E22020" s="1478"/>
      <c r="H22020" s="1478"/>
    </row>
    <row r="22021" spans="1:8">
      <c r="A22021" s="1383"/>
      <c r="E22021" s="1478"/>
      <c r="H22021" s="1478"/>
    </row>
    <row r="22022" spans="1:8">
      <c r="A22022" s="1383"/>
      <c r="E22022" s="1478"/>
      <c r="H22022" s="1478"/>
    </row>
    <row r="22023" spans="1:8">
      <c r="A22023" s="1383"/>
      <c r="E22023" s="1478"/>
      <c r="H22023" s="1478"/>
    </row>
    <row r="22024" spans="1:8">
      <c r="A22024" s="1383"/>
      <c r="E22024" s="1478"/>
      <c r="H22024" s="1478"/>
    </row>
    <row r="22025" spans="1:8">
      <c r="A22025" s="1383"/>
      <c r="E22025" s="1478"/>
      <c r="H22025" s="1478"/>
    </row>
    <row r="22026" spans="1:8">
      <c r="A22026" s="1383"/>
      <c r="E22026" s="1478"/>
      <c r="H22026" s="1478"/>
    </row>
    <row r="22027" spans="1:8">
      <c r="A22027" s="1383"/>
      <c r="E22027" s="1478"/>
      <c r="H22027" s="1478"/>
    </row>
    <row r="22028" spans="1:8">
      <c r="A22028" s="1383"/>
      <c r="E22028" s="1478"/>
      <c r="H22028" s="1478"/>
    </row>
    <row r="22029" spans="1:8">
      <c r="A22029" s="1383"/>
      <c r="E22029" s="1478"/>
      <c r="H22029" s="1478"/>
    </row>
    <row r="22030" spans="1:8">
      <c r="A22030" s="1383"/>
      <c r="E22030" s="1478"/>
      <c r="H22030" s="1478"/>
    </row>
    <row r="22031" spans="1:8">
      <c r="A22031" s="1383"/>
      <c r="E22031" s="1478"/>
      <c r="H22031" s="1478"/>
    </row>
    <row r="22032" spans="1:8">
      <c r="A22032" s="1383"/>
      <c r="E22032" s="1478"/>
      <c r="H22032" s="1478"/>
    </row>
    <row r="22033" spans="1:8">
      <c r="A22033" s="1383"/>
      <c r="E22033" s="1478"/>
      <c r="H22033" s="1478"/>
    </row>
    <row r="22034" spans="1:8">
      <c r="A22034" s="1383"/>
      <c r="E22034" s="1478"/>
      <c r="H22034" s="1478"/>
    </row>
    <row r="22035" spans="1:8">
      <c r="A22035" s="1383"/>
      <c r="E22035" s="1478"/>
      <c r="H22035" s="1478"/>
    </row>
    <row r="22036" spans="1:8">
      <c r="A22036" s="1383"/>
      <c r="E22036" s="1478"/>
      <c r="H22036" s="1478"/>
    </row>
    <row r="22037" spans="1:8">
      <c r="A22037" s="1383"/>
      <c r="E22037" s="1478"/>
      <c r="H22037" s="1478"/>
    </row>
    <row r="22038" spans="1:8">
      <c r="A22038" s="1383"/>
      <c r="E22038" s="1478"/>
      <c r="H22038" s="1478"/>
    </row>
    <row r="22039" spans="1:8">
      <c r="A22039" s="1383"/>
      <c r="E22039" s="1478"/>
      <c r="H22039" s="1478"/>
    </row>
    <row r="22040" spans="1:8">
      <c r="A22040" s="1383"/>
      <c r="E22040" s="1478"/>
      <c r="H22040" s="1478"/>
    </row>
    <row r="22041" spans="1:8">
      <c r="A22041" s="1383"/>
      <c r="E22041" s="1478"/>
      <c r="H22041" s="1478"/>
    </row>
    <row r="22042" spans="1:8">
      <c r="A22042" s="1383"/>
      <c r="E22042" s="1478"/>
      <c r="H22042" s="1478"/>
    </row>
    <row r="22043" spans="1:8">
      <c r="A22043" s="1383"/>
      <c r="E22043" s="1478"/>
      <c r="H22043" s="1478"/>
    </row>
    <row r="22044" spans="1:8">
      <c r="A22044" s="1383"/>
      <c r="E22044" s="1478"/>
      <c r="H22044" s="1478"/>
    </row>
    <row r="22045" spans="1:8">
      <c r="A22045" s="1383"/>
      <c r="E22045" s="1478"/>
      <c r="H22045" s="1478"/>
    </row>
    <row r="22046" spans="1:8">
      <c r="A22046" s="1383"/>
      <c r="E22046" s="1478"/>
      <c r="H22046" s="1478"/>
    </row>
    <row r="22047" spans="1:8">
      <c r="A22047" s="1383"/>
      <c r="E22047" s="1478"/>
      <c r="H22047" s="1478"/>
    </row>
    <row r="22048" spans="1:8">
      <c r="A22048" s="1383"/>
      <c r="E22048" s="1478"/>
      <c r="H22048" s="1478"/>
    </row>
    <row r="22049" spans="1:8">
      <c r="A22049" s="1383"/>
      <c r="E22049" s="1478"/>
      <c r="H22049" s="1478"/>
    </row>
    <row r="22050" spans="1:8">
      <c r="A22050" s="1383"/>
      <c r="E22050" s="1478"/>
      <c r="H22050" s="1478"/>
    </row>
    <row r="22051" spans="1:8">
      <c r="A22051" s="1383"/>
      <c r="E22051" s="1478"/>
      <c r="H22051" s="1478"/>
    </row>
    <row r="22052" spans="1:8">
      <c r="A22052" s="1383"/>
      <c r="E22052" s="1478"/>
      <c r="H22052" s="1478"/>
    </row>
    <row r="22053" spans="1:8">
      <c r="A22053" s="1383"/>
      <c r="E22053" s="1478"/>
      <c r="H22053" s="1478"/>
    </row>
    <row r="22054" spans="1:8">
      <c r="A22054" s="1383"/>
      <c r="E22054" s="1478"/>
      <c r="H22054" s="1478"/>
    </row>
    <row r="22055" spans="1:8">
      <c r="A22055" s="1383"/>
      <c r="E22055" s="1478"/>
      <c r="H22055" s="1478"/>
    </row>
    <row r="22056" spans="1:8">
      <c r="A22056" s="1383"/>
      <c r="E22056" s="1478"/>
      <c r="H22056" s="1478"/>
    </row>
    <row r="22057" spans="1:8">
      <c r="A22057" s="1383"/>
      <c r="E22057" s="1478"/>
      <c r="H22057" s="1478"/>
    </row>
    <row r="22058" spans="1:8">
      <c r="A22058" s="1383"/>
      <c r="E22058" s="1478"/>
      <c r="H22058" s="1478"/>
    </row>
    <row r="22059" spans="1:8">
      <c r="A22059" s="1383"/>
      <c r="E22059" s="1478"/>
      <c r="H22059" s="1478"/>
    </row>
    <row r="22060" spans="1:8">
      <c r="A22060" s="1383"/>
      <c r="E22060" s="1478"/>
      <c r="H22060" s="1478"/>
    </row>
    <row r="22061" spans="1:8">
      <c r="A22061" s="1383"/>
      <c r="E22061" s="1478"/>
      <c r="H22061" s="1478"/>
    </row>
    <row r="22062" spans="1:8">
      <c r="A22062" s="1383"/>
      <c r="E22062" s="1478"/>
      <c r="H22062" s="1478"/>
    </row>
    <row r="22063" spans="1:8">
      <c r="A22063" s="1383"/>
      <c r="E22063" s="1478"/>
      <c r="H22063" s="1478"/>
    </row>
    <row r="22064" spans="1:8">
      <c r="A22064" s="1383"/>
      <c r="E22064" s="1478"/>
      <c r="H22064" s="1478"/>
    </row>
    <row r="22065" spans="1:8">
      <c r="A22065" s="1383"/>
      <c r="E22065" s="1478"/>
      <c r="H22065" s="1478"/>
    </row>
    <row r="22066" spans="1:8">
      <c r="A22066" s="1383"/>
      <c r="E22066" s="1478"/>
      <c r="H22066" s="1478"/>
    </row>
    <row r="22067" spans="1:8">
      <c r="A22067" s="1383"/>
      <c r="E22067" s="1478"/>
      <c r="H22067" s="1478"/>
    </row>
    <row r="22068" spans="1:8">
      <c r="A22068" s="1383"/>
      <c r="E22068" s="1478"/>
      <c r="H22068" s="1478"/>
    </row>
    <row r="22069" spans="1:8">
      <c r="A22069" s="1383"/>
      <c r="E22069" s="1478"/>
      <c r="H22069" s="1478"/>
    </row>
    <row r="22070" spans="1:8">
      <c r="A22070" s="1383"/>
      <c r="E22070" s="1478"/>
      <c r="H22070" s="1478"/>
    </row>
    <row r="22071" spans="1:8">
      <c r="A22071" s="1383"/>
      <c r="E22071" s="1478"/>
      <c r="H22071" s="1478"/>
    </row>
    <row r="22072" spans="1:8">
      <c r="A22072" s="1383"/>
      <c r="E22072" s="1478"/>
      <c r="H22072" s="1478"/>
    </row>
    <row r="22073" spans="1:8">
      <c r="A22073" s="1383"/>
      <c r="E22073" s="1478"/>
      <c r="H22073" s="1478"/>
    </row>
    <row r="22074" spans="1:8">
      <c r="A22074" s="1383"/>
      <c r="E22074" s="1478"/>
      <c r="H22074" s="1478"/>
    </row>
    <row r="22075" spans="1:8">
      <c r="A22075" s="1383"/>
      <c r="E22075" s="1478"/>
      <c r="H22075" s="1478"/>
    </row>
    <row r="22076" spans="1:8">
      <c r="A22076" s="1383"/>
      <c r="E22076" s="1478"/>
      <c r="H22076" s="1478"/>
    </row>
    <row r="22077" spans="1:8">
      <c r="A22077" s="1383"/>
      <c r="E22077" s="1478"/>
      <c r="H22077" s="1478"/>
    </row>
    <row r="22078" spans="1:8">
      <c r="A22078" s="1383"/>
      <c r="E22078" s="1478"/>
      <c r="H22078" s="1478"/>
    </row>
    <row r="22079" spans="1:8">
      <c r="A22079" s="1383"/>
      <c r="E22079" s="1478"/>
      <c r="H22079" s="1478"/>
    </row>
    <row r="22080" spans="1:8">
      <c r="A22080" s="1383"/>
      <c r="E22080" s="1478"/>
      <c r="H22080" s="1478"/>
    </row>
    <row r="22081" spans="1:8">
      <c r="A22081" s="1383"/>
      <c r="E22081" s="1478"/>
      <c r="H22081" s="1478"/>
    </row>
    <row r="22082" spans="1:8">
      <c r="A22082" s="1383"/>
      <c r="E22082" s="1478"/>
      <c r="H22082" s="1478"/>
    </row>
    <row r="22083" spans="1:8">
      <c r="A22083" s="1383"/>
      <c r="E22083" s="1478"/>
      <c r="H22083" s="1478"/>
    </row>
    <row r="22084" spans="1:8">
      <c r="A22084" s="1383"/>
      <c r="E22084" s="1478"/>
      <c r="H22084" s="1478"/>
    </row>
    <row r="22085" spans="1:8">
      <c r="A22085" s="1383"/>
      <c r="E22085" s="1478"/>
      <c r="H22085" s="1478"/>
    </row>
    <row r="22086" spans="1:8">
      <c r="A22086" s="1383"/>
      <c r="E22086" s="1478"/>
      <c r="H22086" s="1478"/>
    </row>
    <row r="22087" spans="1:8">
      <c r="A22087" s="1383"/>
      <c r="E22087" s="1478"/>
      <c r="H22087" s="1478"/>
    </row>
    <row r="22088" spans="1:8">
      <c r="A22088" s="1383"/>
      <c r="E22088" s="1478"/>
      <c r="H22088" s="1478"/>
    </row>
    <row r="22089" spans="1:8">
      <c r="A22089" s="1383"/>
      <c r="E22089" s="1478"/>
      <c r="H22089" s="1478"/>
    </row>
    <row r="22090" spans="1:8">
      <c r="A22090" s="1383"/>
      <c r="E22090" s="1478"/>
      <c r="H22090" s="1478"/>
    </row>
    <row r="22091" spans="1:8">
      <c r="A22091" s="1383"/>
      <c r="E22091" s="1478"/>
      <c r="H22091" s="1478"/>
    </row>
    <row r="22092" spans="1:8">
      <c r="A22092" s="1383"/>
      <c r="E22092" s="1478"/>
      <c r="H22092" s="1478"/>
    </row>
    <row r="22093" spans="1:8">
      <c r="A22093" s="1383"/>
      <c r="E22093" s="1478"/>
      <c r="H22093" s="1478"/>
    </row>
    <row r="22094" spans="1:8">
      <c r="A22094" s="1383"/>
      <c r="E22094" s="1478"/>
      <c r="H22094" s="1478"/>
    </row>
    <row r="22095" spans="1:8">
      <c r="A22095" s="1383"/>
      <c r="E22095" s="1478"/>
      <c r="H22095" s="1478"/>
    </row>
    <row r="22096" spans="1:8">
      <c r="A22096" s="1383"/>
      <c r="E22096" s="1478"/>
      <c r="H22096" s="1478"/>
    </row>
    <row r="22097" spans="1:8">
      <c r="A22097" s="1383"/>
      <c r="E22097" s="1478"/>
      <c r="H22097" s="1478"/>
    </row>
    <row r="22098" spans="1:8">
      <c r="A22098" s="1383"/>
      <c r="E22098" s="1478"/>
      <c r="H22098" s="1478"/>
    </row>
    <row r="22099" spans="1:8">
      <c r="A22099" s="1383"/>
      <c r="E22099" s="1478"/>
      <c r="H22099" s="1478"/>
    </row>
    <row r="22100" spans="1:8">
      <c r="A22100" s="1383"/>
      <c r="E22100" s="1478"/>
      <c r="H22100" s="1478"/>
    </row>
    <row r="22101" spans="1:8">
      <c r="A22101" s="1383"/>
      <c r="E22101" s="1478"/>
      <c r="H22101" s="1478"/>
    </row>
    <row r="22102" spans="1:8">
      <c r="A22102" s="1383"/>
      <c r="E22102" s="1478"/>
      <c r="H22102" s="1478"/>
    </row>
    <row r="22103" spans="1:8">
      <c r="A22103" s="1383"/>
      <c r="E22103" s="1478"/>
      <c r="H22103" s="1478"/>
    </row>
    <row r="22104" spans="1:8">
      <c r="A22104" s="1383"/>
      <c r="E22104" s="1478"/>
      <c r="H22104" s="1478"/>
    </row>
    <row r="22105" spans="1:8">
      <c r="A22105" s="1383"/>
      <c r="E22105" s="1478"/>
      <c r="H22105" s="1478"/>
    </row>
    <row r="22106" spans="1:8">
      <c r="A22106" s="1383"/>
      <c r="E22106" s="1478"/>
      <c r="H22106" s="1478"/>
    </row>
    <row r="22107" spans="1:8">
      <c r="A22107" s="1383"/>
      <c r="E22107" s="1478"/>
      <c r="H22107" s="1478"/>
    </row>
    <row r="22108" spans="1:8">
      <c r="A22108" s="1383"/>
      <c r="E22108" s="1478"/>
      <c r="H22108" s="1478"/>
    </row>
    <row r="22109" spans="1:8">
      <c r="A22109" s="1383"/>
      <c r="E22109" s="1478"/>
      <c r="H22109" s="1478"/>
    </row>
    <row r="22110" spans="1:8">
      <c r="A22110" s="1383"/>
      <c r="E22110" s="1478"/>
      <c r="H22110" s="1478"/>
    </row>
    <row r="22111" spans="1:8">
      <c r="A22111" s="1383"/>
      <c r="E22111" s="1478"/>
      <c r="H22111" s="1478"/>
    </row>
    <row r="22112" spans="1:8">
      <c r="A22112" s="1383"/>
      <c r="E22112" s="1478"/>
      <c r="H22112" s="1478"/>
    </row>
    <row r="22113" spans="1:8">
      <c r="A22113" s="1383"/>
      <c r="E22113" s="1478"/>
      <c r="H22113" s="1478"/>
    </row>
    <row r="22114" spans="1:8">
      <c r="A22114" s="1383"/>
      <c r="E22114" s="1478"/>
      <c r="H22114" s="1478"/>
    </row>
    <row r="22115" spans="1:8">
      <c r="A22115" s="1383"/>
      <c r="E22115" s="1478"/>
      <c r="H22115" s="1478"/>
    </row>
    <row r="22116" spans="1:8">
      <c r="A22116" s="1383"/>
      <c r="E22116" s="1478"/>
      <c r="H22116" s="1478"/>
    </row>
    <row r="22117" spans="1:8">
      <c r="A22117" s="1383"/>
      <c r="E22117" s="1478"/>
      <c r="H22117" s="1478"/>
    </row>
    <row r="22118" spans="1:8">
      <c r="A22118" s="1383"/>
      <c r="E22118" s="1478"/>
      <c r="H22118" s="1478"/>
    </row>
    <row r="22119" spans="1:8">
      <c r="A22119" s="1383"/>
      <c r="E22119" s="1478"/>
      <c r="H22119" s="1478"/>
    </row>
    <row r="22120" spans="1:8">
      <c r="A22120" s="1383"/>
      <c r="E22120" s="1478"/>
      <c r="H22120" s="1478"/>
    </row>
    <row r="22121" spans="1:8">
      <c r="A22121" s="1383"/>
      <c r="E22121" s="1478"/>
      <c r="H22121" s="1478"/>
    </row>
    <row r="22122" spans="1:8">
      <c r="A22122" s="1383"/>
      <c r="E22122" s="1478"/>
      <c r="H22122" s="1478"/>
    </row>
    <row r="22123" spans="1:8">
      <c r="A22123" s="1383"/>
      <c r="E22123" s="1478"/>
      <c r="H22123" s="1478"/>
    </row>
    <row r="22124" spans="1:8">
      <c r="A22124" s="1383"/>
      <c r="E22124" s="1478"/>
      <c r="H22124" s="1478"/>
    </row>
    <row r="22125" spans="1:8">
      <c r="A22125" s="1383"/>
      <c r="E22125" s="1478"/>
      <c r="H22125" s="1478"/>
    </row>
    <row r="22126" spans="1:8">
      <c r="A22126" s="1383"/>
      <c r="E22126" s="1478"/>
      <c r="H22126" s="1478"/>
    </row>
    <row r="22127" spans="1:8">
      <c r="A22127" s="1383"/>
      <c r="E22127" s="1478"/>
      <c r="H22127" s="1478"/>
    </row>
    <row r="22128" spans="1:8">
      <c r="A22128" s="1383"/>
      <c r="E22128" s="1478"/>
      <c r="H22128" s="1478"/>
    </row>
    <row r="22129" spans="1:8">
      <c r="A22129" s="1383"/>
      <c r="E22129" s="1478"/>
      <c r="H22129" s="1478"/>
    </row>
    <row r="22130" spans="1:8">
      <c r="A22130" s="1383"/>
      <c r="E22130" s="1478"/>
      <c r="H22130" s="1478"/>
    </row>
    <row r="22131" spans="1:8">
      <c r="A22131" s="1383"/>
      <c r="E22131" s="1478"/>
      <c r="H22131" s="1478"/>
    </row>
    <row r="22132" spans="1:8">
      <c r="A22132" s="1383"/>
      <c r="E22132" s="1478"/>
      <c r="H22132" s="1478"/>
    </row>
    <row r="22133" spans="1:8">
      <c r="A22133" s="1383"/>
      <c r="E22133" s="1478"/>
      <c r="H22133" s="1478"/>
    </row>
    <row r="22134" spans="1:8">
      <c r="A22134" s="1383"/>
      <c r="E22134" s="1478"/>
      <c r="H22134" s="1478"/>
    </row>
    <row r="22135" spans="1:8">
      <c r="A22135" s="1383"/>
      <c r="E22135" s="1478"/>
      <c r="H22135" s="1478"/>
    </row>
    <row r="22136" spans="1:8">
      <c r="A22136" s="1383"/>
      <c r="E22136" s="1478"/>
      <c r="H22136" s="1478"/>
    </row>
    <row r="22137" spans="1:8">
      <c r="A22137" s="1383"/>
      <c r="E22137" s="1478"/>
      <c r="H22137" s="1478"/>
    </row>
    <row r="22138" spans="1:8">
      <c r="A22138" s="1383"/>
      <c r="E22138" s="1478"/>
      <c r="H22138" s="1478"/>
    </row>
    <row r="22139" spans="1:8">
      <c r="A22139" s="1383"/>
      <c r="E22139" s="1478"/>
      <c r="H22139" s="1478"/>
    </row>
    <row r="22140" spans="1:8">
      <c r="A22140" s="1383"/>
      <c r="E22140" s="1478"/>
      <c r="H22140" s="1478"/>
    </row>
    <row r="22141" spans="1:8">
      <c r="A22141" s="1383"/>
      <c r="E22141" s="1478"/>
      <c r="H22141" s="1478"/>
    </row>
    <row r="22142" spans="1:8">
      <c r="A22142" s="1383"/>
      <c r="E22142" s="1478"/>
      <c r="H22142" s="1478"/>
    </row>
    <row r="22143" spans="1:8">
      <c r="A22143" s="1383"/>
      <c r="E22143" s="1478"/>
      <c r="H22143" s="1478"/>
    </row>
    <row r="22144" spans="1:8">
      <c r="A22144" s="1383"/>
      <c r="E22144" s="1478"/>
      <c r="H22144" s="1478"/>
    </row>
    <row r="22145" spans="1:8">
      <c r="A22145" s="1383"/>
      <c r="E22145" s="1478"/>
      <c r="H22145" s="1478"/>
    </row>
    <row r="22146" spans="1:8">
      <c r="A22146" s="1383"/>
      <c r="E22146" s="1478"/>
      <c r="H22146" s="1478"/>
    </row>
    <row r="22147" spans="1:8">
      <c r="A22147" s="1383"/>
      <c r="E22147" s="1478"/>
      <c r="H22147" s="1478"/>
    </row>
    <row r="22148" spans="1:8">
      <c r="A22148" s="1383"/>
      <c r="E22148" s="1478"/>
      <c r="H22148" s="1478"/>
    </row>
    <row r="22149" spans="1:8">
      <c r="A22149" s="1383"/>
      <c r="E22149" s="1478"/>
      <c r="H22149" s="1478"/>
    </row>
    <row r="22150" spans="1:8">
      <c r="A22150" s="1383"/>
      <c r="E22150" s="1478"/>
      <c r="H22150" s="1478"/>
    </row>
    <row r="22151" spans="1:8">
      <c r="A22151" s="1383"/>
      <c r="E22151" s="1478"/>
      <c r="H22151" s="1478"/>
    </row>
    <row r="22152" spans="1:8">
      <c r="A22152" s="1383"/>
      <c r="E22152" s="1478"/>
      <c r="H22152" s="1478"/>
    </row>
    <row r="22153" spans="1:8">
      <c r="A22153" s="1383"/>
      <c r="E22153" s="1478"/>
      <c r="H22153" s="1478"/>
    </row>
    <row r="22154" spans="1:8">
      <c r="A22154" s="1383"/>
      <c r="E22154" s="1478"/>
      <c r="H22154" s="1478"/>
    </row>
    <row r="22155" spans="1:8">
      <c r="A22155" s="1383"/>
      <c r="E22155" s="1478"/>
      <c r="H22155" s="1478"/>
    </row>
    <row r="22156" spans="1:8">
      <c r="A22156" s="1383"/>
      <c r="E22156" s="1478"/>
      <c r="H22156" s="1478"/>
    </row>
    <row r="22157" spans="1:8">
      <c r="A22157" s="1383"/>
      <c r="E22157" s="1478"/>
      <c r="H22157" s="1478"/>
    </row>
    <row r="22158" spans="1:8">
      <c r="A22158" s="1383"/>
      <c r="E22158" s="1478"/>
      <c r="H22158" s="1478"/>
    </row>
    <row r="22159" spans="1:8">
      <c r="A22159" s="1383"/>
      <c r="E22159" s="1478"/>
      <c r="H22159" s="1478"/>
    </row>
    <row r="22160" spans="1:8">
      <c r="A22160" s="1383"/>
      <c r="E22160" s="1478"/>
      <c r="H22160" s="1478"/>
    </row>
    <row r="22161" spans="1:8">
      <c r="A22161" s="1383"/>
      <c r="E22161" s="1478"/>
      <c r="H22161" s="1478"/>
    </row>
    <row r="22162" spans="1:8">
      <c r="A22162" s="1383"/>
      <c r="E22162" s="1478"/>
      <c r="H22162" s="1478"/>
    </row>
    <row r="22163" spans="1:8">
      <c r="A22163" s="1383"/>
      <c r="E22163" s="1478"/>
      <c r="H22163" s="1478"/>
    </row>
    <row r="22164" spans="1:8">
      <c r="A22164" s="1383"/>
      <c r="E22164" s="1478"/>
      <c r="H22164" s="1478"/>
    </row>
    <row r="22165" spans="1:8">
      <c r="A22165" s="1383"/>
      <c r="E22165" s="1478"/>
      <c r="H22165" s="1478"/>
    </row>
    <row r="22166" spans="1:8">
      <c r="A22166" s="1383"/>
      <c r="E22166" s="1478"/>
      <c r="H22166" s="1478"/>
    </row>
    <row r="22167" spans="1:8">
      <c r="A22167" s="1383"/>
      <c r="E22167" s="1478"/>
      <c r="H22167" s="1478"/>
    </row>
    <row r="22168" spans="1:8">
      <c r="A22168" s="1383"/>
      <c r="E22168" s="1478"/>
      <c r="H22168" s="1478"/>
    </row>
    <row r="22169" spans="1:8">
      <c r="A22169" s="1383"/>
      <c r="E22169" s="1478"/>
      <c r="H22169" s="1478"/>
    </row>
    <row r="22170" spans="1:8">
      <c r="A22170" s="1383"/>
      <c r="E22170" s="1478"/>
      <c r="H22170" s="1478"/>
    </row>
    <row r="22171" spans="1:8">
      <c r="A22171" s="1383"/>
      <c r="E22171" s="1478"/>
      <c r="H22171" s="1478"/>
    </row>
    <row r="22172" spans="1:8">
      <c r="A22172" s="1383"/>
      <c r="E22172" s="1478"/>
      <c r="H22172" s="1478"/>
    </row>
    <row r="22173" spans="1:8">
      <c r="A22173" s="1383"/>
      <c r="E22173" s="1478"/>
      <c r="H22173" s="1478"/>
    </row>
    <row r="22174" spans="1:8">
      <c r="A22174" s="1383"/>
      <c r="E22174" s="1478"/>
      <c r="H22174" s="1478"/>
    </row>
    <row r="22175" spans="1:8">
      <c r="A22175" s="1383"/>
      <c r="E22175" s="1478"/>
      <c r="H22175" s="1478"/>
    </row>
    <row r="22176" spans="1:8">
      <c r="A22176" s="1383"/>
      <c r="E22176" s="1478"/>
      <c r="H22176" s="1478"/>
    </row>
    <row r="22177" spans="1:8">
      <c r="A22177" s="1383"/>
      <c r="E22177" s="1478"/>
      <c r="H22177" s="1478"/>
    </row>
    <row r="22178" spans="1:8">
      <c r="A22178" s="1383"/>
      <c r="E22178" s="1478"/>
      <c r="H22178" s="1478"/>
    </row>
    <row r="22179" spans="1:8">
      <c r="A22179" s="1383"/>
      <c r="E22179" s="1478"/>
      <c r="H22179" s="1478"/>
    </row>
    <row r="22180" spans="1:8">
      <c r="A22180" s="1383"/>
      <c r="E22180" s="1478"/>
      <c r="H22180" s="1478"/>
    </row>
    <row r="22181" spans="1:8">
      <c r="A22181" s="1383"/>
      <c r="E22181" s="1478"/>
      <c r="H22181" s="1478"/>
    </row>
    <row r="22182" spans="1:8">
      <c r="A22182" s="1383"/>
      <c r="E22182" s="1478"/>
      <c r="H22182" s="1478"/>
    </row>
    <row r="22183" spans="1:8">
      <c r="A22183" s="1383"/>
      <c r="E22183" s="1478"/>
      <c r="H22183" s="1478"/>
    </row>
    <row r="22184" spans="1:8">
      <c r="A22184" s="1383"/>
      <c r="E22184" s="1478"/>
      <c r="H22184" s="1478"/>
    </row>
    <row r="22185" spans="1:8">
      <c r="A22185" s="1383"/>
      <c r="E22185" s="1478"/>
      <c r="H22185" s="1478"/>
    </row>
    <row r="22186" spans="1:8">
      <c r="A22186" s="1383"/>
      <c r="E22186" s="1478"/>
      <c r="H22186" s="1478"/>
    </row>
    <row r="22187" spans="1:8">
      <c r="A22187" s="1383"/>
      <c r="E22187" s="1478"/>
      <c r="H22187" s="1478"/>
    </row>
    <row r="22188" spans="1:8">
      <c r="A22188" s="1383"/>
      <c r="E22188" s="1478"/>
      <c r="H22188" s="1478"/>
    </row>
    <row r="22189" spans="1:8">
      <c r="A22189" s="1383"/>
      <c r="E22189" s="1478"/>
      <c r="H22189" s="1478"/>
    </row>
    <row r="22190" spans="1:8">
      <c r="A22190" s="1383"/>
      <c r="E22190" s="1478"/>
      <c r="H22190" s="1478"/>
    </row>
    <row r="22191" spans="1:8">
      <c r="A22191" s="1383"/>
      <c r="E22191" s="1478"/>
      <c r="H22191" s="1478"/>
    </row>
    <row r="22192" spans="1:8">
      <c r="A22192" s="1383"/>
      <c r="E22192" s="1478"/>
      <c r="H22192" s="1478"/>
    </row>
    <row r="22193" spans="1:8">
      <c r="A22193" s="1383"/>
      <c r="E22193" s="1478"/>
      <c r="H22193" s="1478"/>
    </row>
    <row r="22194" spans="1:8">
      <c r="A22194" s="1383"/>
      <c r="E22194" s="1478"/>
      <c r="H22194" s="1478"/>
    </row>
    <row r="22195" spans="1:8">
      <c r="A22195" s="1383"/>
      <c r="E22195" s="1478"/>
      <c r="H22195" s="1478"/>
    </row>
    <row r="22196" spans="1:8">
      <c r="A22196" s="1383"/>
      <c r="E22196" s="1478"/>
      <c r="H22196" s="1478"/>
    </row>
    <row r="22197" spans="1:8">
      <c r="A22197" s="1383"/>
      <c r="E22197" s="1478"/>
      <c r="H22197" s="1478"/>
    </row>
    <row r="22198" spans="1:8">
      <c r="A22198" s="1383"/>
      <c r="E22198" s="1478"/>
      <c r="H22198" s="1478"/>
    </row>
    <row r="22199" spans="1:8">
      <c r="A22199" s="1383"/>
      <c r="E22199" s="1478"/>
      <c r="H22199" s="1478"/>
    </row>
    <row r="22200" spans="1:8">
      <c r="A22200" s="1383"/>
      <c r="E22200" s="1478"/>
      <c r="H22200" s="1478"/>
    </row>
    <row r="22201" spans="1:8">
      <c r="A22201" s="1383"/>
      <c r="E22201" s="1478"/>
      <c r="H22201" s="1478"/>
    </row>
    <row r="22202" spans="1:8">
      <c r="A22202" s="1383"/>
      <c r="E22202" s="1478"/>
      <c r="H22202" s="1478"/>
    </row>
    <row r="22203" spans="1:8">
      <c r="A22203" s="1383"/>
      <c r="E22203" s="1478"/>
      <c r="H22203" s="1478"/>
    </row>
    <row r="22204" spans="1:8">
      <c r="A22204" s="1383"/>
      <c r="E22204" s="1478"/>
      <c r="H22204" s="1478"/>
    </row>
    <row r="22205" spans="1:8">
      <c r="A22205" s="1383"/>
      <c r="E22205" s="1478"/>
      <c r="H22205" s="1478"/>
    </row>
    <row r="22206" spans="1:8">
      <c r="A22206" s="1383"/>
      <c r="E22206" s="1478"/>
      <c r="H22206" s="1478"/>
    </row>
    <row r="22207" spans="1:8">
      <c r="A22207" s="1383"/>
      <c r="E22207" s="1478"/>
      <c r="H22207" s="1478"/>
    </row>
    <row r="22208" spans="1:8">
      <c r="A22208" s="1383"/>
      <c r="E22208" s="1478"/>
      <c r="H22208" s="1478"/>
    </row>
    <row r="22209" spans="1:8">
      <c r="A22209" s="1383"/>
      <c r="E22209" s="1478"/>
      <c r="H22209" s="1478"/>
    </row>
    <row r="22210" spans="1:8">
      <c r="A22210" s="1383"/>
      <c r="E22210" s="1478"/>
      <c r="H22210" s="1478"/>
    </row>
    <row r="22211" spans="1:8">
      <c r="A22211" s="1383"/>
      <c r="E22211" s="1478"/>
      <c r="H22211" s="1478"/>
    </row>
    <row r="22212" spans="1:8">
      <c r="A22212" s="1383"/>
      <c r="E22212" s="1478"/>
      <c r="H22212" s="1478"/>
    </row>
    <row r="22213" spans="1:8">
      <c r="A22213" s="1383"/>
      <c r="E22213" s="1478"/>
      <c r="H22213" s="1478"/>
    </row>
    <row r="22214" spans="1:8">
      <c r="A22214" s="1383"/>
      <c r="E22214" s="1478"/>
      <c r="H22214" s="1478"/>
    </row>
    <row r="22215" spans="1:8">
      <c r="A22215" s="1383"/>
      <c r="E22215" s="1478"/>
      <c r="H22215" s="1478"/>
    </row>
    <row r="22216" spans="1:8">
      <c r="A22216" s="1383"/>
      <c r="E22216" s="1478"/>
      <c r="H22216" s="1478"/>
    </row>
    <row r="22217" spans="1:8">
      <c r="A22217" s="1383"/>
      <c r="E22217" s="1478"/>
      <c r="H22217" s="1478"/>
    </row>
    <row r="22218" spans="1:8">
      <c r="A22218" s="1383"/>
      <c r="E22218" s="1478"/>
      <c r="H22218" s="1478"/>
    </row>
    <row r="22219" spans="1:8">
      <c r="A22219" s="1383"/>
      <c r="E22219" s="1478"/>
      <c r="H22219" s="1478"/>
    </row>
    <row r="22220" spans="1:8">
      <c r="A22220" s="1383"/>
      <c r="E22220" s="1478"/>
      <c r="H22220" s="1478"/>
    </row>
    <row r="22221" spans="1:8">
      <c r="A22221" s="1383"/>
      <c r="E22221" s="1478"/>
      <c r="H22221" s="1478"/>
    </row>
    <row r="22222" spans="1:8">
      <c r="A22222" s="1383"/>
      <c r="E22222" s="1478"/>
      <c r="H22222" s="1478"/>
    </row>
    <row r="22223" spans="1:8">
      <c r="A22223" s="1383"/>
      <c r="E22223" s="1478"/>
      <c r="H22223" s="1478"/>
    </row>
    <row r="22224" spans="1:8">
      <c r="A22224" s="1383"/>
      <c r="E22224" s="1478"/>
      <c r="H22224" s="1478"/>
    </row>
    <row r="22225" spans="1:8">
      <c r="A22225" s="1383"/>
      <c r="E22225" s="1478"/>
      <c r="H22225" s="1478"/>
    </row>
    <row r="22226" spans="1:8">
      <c r="A22226" s="1383"/>
      <c r="E22226" s="1478"/>
      <c r="H22226" s="1478"/>
    </row>
    <row r="22227" spans="1:8">
      <c r="A22227" s="1383"/>
      <c r="E22227" s="1478"/>
      <c r="H22227" s="1478"/>
    </row>
    <row r="22228" spans="1:8">
      <c r="A22228" s="1383"/>
      <c r="E22228" s="1478"/>
      <c r="H22228" s="1478"/>
    </row>
    <row r="22229" spans="1:8">
      <c r="A22229" s="1383"/>
      <c r="E22229" s="1478"/>
      <c r="H22229" s="1478"/>
    </row>
    <row r="22230" spans="1:8">
      <c r="A22230" s="1383"/>
      <c r="E22230" s="1478"/>
      <c r="H22230" s="1478"/>
    </row>
    <row r="22231" spans="1:8">
      <c r="A22231" s="1383"/>
      <c r="E22231" s="1478"/>
      <c r="H22231" s="1478"/>
    </row>
    <row r="22232" spans="1:8">
      <c r="A22232" s="1383"/>
      <c r="E22232" s="1478"/>
      <c r="H22232" s="1478"/>
    </row>
    <row r="22233" spans="1:8">
      <c r="A22233" s="1383"/>
      <c r="E22233" s="1478"/>
      <c r="H22233" s="1478"/>
    </row>
    <row r="22234" spans="1:8">
      <c r="A22234" s="1383"/>
      <c r="E22234" s="1478"/>
      <c r="H22234" s="1478"/>
    </row>
    <row r="22235" spans="1:8">
      <c r="A22235" s="1383"/>
      <c r="E22235" s="1478"/>
      <c r="H22235" s="1478"/>
    </row>
    <row r="22236" spans="1:8">
      <c r="A22236" s="1383"/>
      <c r="E22236" s="1478"/>
      <c r="H22236" s="1478"/>
    </row>
    <row r="22237" spans="1:8">
      <c r="A22237" s="1383"/>
      <c r="E22237" s="1478"/>
      <c r="H22237" s="1478"/>
    </row>
    <row r="22238" spans="1:8">
      <c r="A22238" s="1383"/>
      <c r="E22238" s="1478"/>
      <c r="H22238" s="1478"/>
    </row>
    <row r="22239" spans="1:8">
      <c r="A22239" s="1383"/>
      <c r="E22239" s="1478"/>
      <c r="H22239" s="1478"/>
    </row>
    <row r="22240" spans="1:8">
      <c r="A22240" s="1383"/>
      <c r="E22240" s="1478"/>
      <c r="H22240" s="1478"/>
    </row>
    <row r="22241" spans="1:8">
      <c r="A22241" s="1383"/>
      <c r="E22241" s="1478"/>
      <c r="H22241" s="1478"/>
    </row>
    <row r="22242" spans="1:8">
      <c r="A22242" s="1383"/>
      <c r="E22242" s="1478"/>
      <c r="H22242" s="1478"/>
    </row>
    <row r="22243" spans="1:8">
      <c r="A22243" s="1383"/>
      <c r="E22243" s="1478"/>
      <c r="H22243" s="1478"/>
    </row>
    <row r="22244" spans="1:8">
      <c r="A22244" s="1383"/>
      <c r="E22244" s="1478"/>
      <c r="H22244" s="1478"/>
    </row>
    <row r="22245" spans="1:8">
      <c r="A22245" s="1383"/>
      <c r="E22245" s="1478"/>
      <c r="H22245" s="1478"/>
    </row>
    <row r="22246" spans="1:8">
      <c r="A22246" s="1383"/>
      <c r="E22246" s="1478"/>
      <c r="H22246" s="1478"/>
    </row>
    <row r="22247" spans="1:8">
      <c r="A22247" s="1383"/>
      <c r="E22247" s="1478"/>
      <c r="H22247" s="1478"/>
    </row>
    <row r="22248" spans="1:8">
      <c r="A22248" s="1383"/>
      <c r="E22248" s="1478"/>
      <c r="H22248" s="1478"/>
    </row>
    <row r="22249" spans="1:8">
      <c r="A22249" s="1383"/>
      <c r="E22249" s="1478"/>
      <c r="H22249" s="1478"/>
    </row>
    <row r="22250" spans="1:8">
      <c r="A22250" s="1383"/>
      <c r="E22250" s="1478"/>
      <c r="H22250" s="1478"/>
    </row>
    <row r="22251" spans="1:8">
      <c r="A22251" s="1383"/>
      <c r="E22251" s="1478"/>
      <c r="H22251" s="1478"/>
    </row>
    <row r="22252" spans="1:8">
      <c r="A22252" s="1383"/>
      <c r="E22252" s="1478"/>
      <c r="H22252" s="1478"/>
    </row>
    <row r="22253" spans="1:8">
      <c r="A22253" s="1383"/>
      <c r="E22253" s="1478"/>
      <c r="H22253" s="1478"/>
    </row>
    <row r="22254" spans="1:8">
      <c r="A22254" s="1383"/>
      <c r="E22254" s="1478"/>
      <c r="H22254" s="1478"/>
    </row>
    <row r="22255" spans="1:8">
      <c r="A22255" s="1383"/>
      <c r="E22255" s="1478"/>
      <c r="H22255" s="1478"/>
    </row>
    <row r="22256" spans="1:8">
      <c r="A22256" s="1383"/>
      <c r="E22256" s="1478"/>
      <c r="H22256" s="1478"/>
    </row>
    <row r="22257" spans="1:8">
      <c r="A22257" s="1383"/>
      <c r="E22257" s="1478"/>
      <c r="H22257" s="1478"/>
    </row>
    <row r="22258" spans="1:8">
      <c r="A22258" s="1383"/>
      <c r="E22258" s="1478"/>
      <c r="H22258" s="1478"/>
    </row>
    <row r="22259" spans="1:8">
      <c r="A22259" s="1383"/>
      <c r="E22259" s="1478"/>
      <c r="H22259" s="1478"/>
    </row>
    <row r="22260" spans="1:8">
      <c r="A22260" s="1383"/>
      <c r="E22260" s="1478"/>
      <c r="H22260" s="1478"/>
    </row>
    <row r="22261" spans="1:8">
      <c r="A22261" s="1383"/>
      <c r="E22261" s="1478"/>
      <c r="H22261" s="1478"/>
    </row>
    <row r="22262" spans="1:8">
      <c r="A22262" s="1383"/>
      <c r="E22262" s="1478"/>
      <c r="H22262" s="1478"/>
    </row>
    <row r="22263" spans="1:8">
      <c r="A22263" s="1383"/>
      <c r="E22263" s="1478"/>
      <c r="H22263" s="1478"/>
    </row>
    <row r="22264" spans="1:8">
      <c r="A22264" s="1383"/>
      <c r="E22264" s="1478"/>
      <c r="H22264" s="1478"/>
    </row>
    <row r="22265" spans="1:8">
      <c r="A22265" s="1383"/>
      <c r="E22265" s="1478"/>
      <c r="H22265" s="1478"/>
    </row>
    <row r="22266" spans="1:8">
      <c r="A22266" s="1383"/>
      <c r="E22266" s="1478"/>
      <c r="H22266" s="1478"/>
    </row>
    <row r="22267" spans="1:8">
      <c r="A22267" s="1383"/>
      <c r="E22267" s="1478"/>
      <c r="H22267" s="1478"/>
    </row>
    <row r="22268" spans="1:8">
      <c r="A22268" s="1383"/>
      <c r="E22268" s="1478"/>
      <c r="H22268" s="1478"/>
    </row>
    <row r="22269" spans="1:8">
      <c r="A22269" s="1383"/>
      <c r="E22269" s="1478"/>
      <c r="H22269" s="1478"/>
    </row>
    <row r="22270" spans="1:8">
      <c r="A22270" s="1383"/>
      <c r="E22270" s="1478"/>
      <c r="H22270" s="1478"/>
    </row>
    <row r="22271" spans="1:8">
      <c r="A22271" s="1383"/>
      <c r="E22271" s="1478"/>
      <c r="H22271" s="1478"/>
    </row>
    <row r="22272" spans="1:8">
      <c r="A22272" s="1383"/>
      <c r="E22272" s="1478"/>
      <c r="H22272" s="1478"/>
    </row>
    <row r="22273" spans="1:8">
      <c r="A22273" s="1383"/>
      <c r="E22273" s="1478"/>
      <c r="H22273" s="1478"/>
    </row>
    <row r="22274" spans="1:8">
      <c r="A22274" s="1383"/>
      <c r="E22274" s="1478"/>
      <c r="H22274" s="1478"/>
    </row>
    <row r="22275" spans="1:8">
      <c r="A22275" s="1383"/>
      <c r="E22275" s="1478"/>
      <c r="H22275" s="1478"/>
    </row>
    <row r="22276" spans="1:8">
      <c r="A22276" s="1383"/>
      <c r="E22276" s="1478"/>
      <c r="H22276" s="1478"/>
    </row>
    <row r="22277" spans="1:8">
      <c r="A22277" s="1383"/>
      <c r="E22277" s="1478"/>
      <c r="H22277" s="1478"/>
    </row>
    <row r="22278" spans="1:8">
      <c r="A22278" s="1383"/>
      <c r="E22278" s="1478"/>
      <c r="H22278" s="1478"/>
    </row>
    <row r="22279" spans="1:8">
      <c r="A22279" s="1383"/>
      <c r="E22279" s="1478"/>
      <c r="H22279" s="1478"/>
    </row>
    <row r="22280" spans="1:8">
      <c r="A22280" s="1383"/>
      <c r="E22280" s="1478"/>
      <c r="H22280" s="1478"/>
    </row>
    <row r="22281" spans="1:8">
      <c r="A22281" s="1383"/>
      <c r="E22281" s="1478"/>
      <c r="H22281" s="1478"/>
    </row>
    <row r="22282" spans="1:8">
      <c r="A22282" s="1383"/>
      <c r="E22282" s="1478"/>
      <c r="H22282" s="1478"/>
    </row>
    <row r="22283" spans="1:8">
      <c r="A22283" s="1383"/>
      <c r="E22283" s="1478"/>
      <c r="H22283" s="1478"/>
    </row>
    <row r="22284" spans="1:8">
      <c r="A22284" s="1383"/>
      <c r="E22284" s="1478"/>
      <c r="H22284" s="1478"/>
    </row>
    <row r="22285" spans="1:8">
      <c r="A22285" s="1383"/>
      <c r="E22285" s="1478"/>
      <c r="H22285" s="1478"/>
    </row>
    <row r="22286" spans="1:8">
      <c r="A22286" s="1383"/>
      <c r="E22286" s="1478"/>
      <c r="H22286" s="1478"/>
    </row>
    <row r="22287" spans="1:8">
      <c r="A22287" s="1383"/>
      <c r="E22287" s="1478"/>
      <c r="H22287" s="1478"/>
    </row>
    <row r="22288" spans="1:8">
      <c r="A22288" s="1383"/>
      <c r="E22288" s="1478"/>
      <c r="H22288" s="1478"/>
    </row>
    <row r="22289" spans="1:8">
      <c r="A22289" s="1383"/>
      <c r="E22289" s="1478"/>
      <c r="H22289" s="1478"/>
    </row>
    <row r="22290" spans="1:8">
      <c r="A22290" s="1383"/>
      <c r="E22290" s="1478"/>
      <c r="H22290" s="1478"/>
    </row>
    <row r="22291" spans="1:8">
      <c r="A22291" s="1383"/>
      <c r="E22291" s="1478"/>
      <c r="H22291" s="1478"/>
    </row>
    <row r="22292" spans="1:8">
      <c r="A22292" s="1383"/>
      <c r="E22292" s="1478"/>
      <c r="H22292" s="1478"/>
    </row>
    <row r="22293" spans="1:8">
      <c r="A22293" s="1383"/>
      <c r="E22293" s="1478"/>
      <c r="H22293" s="1478"/>
    </row>
    <row r="22294" spans="1:8">
      <c r="A22294" s="1383"/>
      <c r="E22294" s="1478"/>
      <c r="H22294" s="1478"/>
    </row>
    <row r="22295" spans="1:8">
      <c r="A22295" s="1383"/>
      <c r="E22295" s="1478"/>
      <c r="H22295" s="1478"/>
    </row>
    <row r="22296" spans="1:8">
      <c r="A22296" s="1383"/>
      <c r="E22296" s="1478"/>
      <c r="H22296" s="1478"/>
    </row>
    <row r="22297" spans="1:8">
      <c r="A22297" s="1383"/>
      <c r="E22297" s="1478"/>
      <c r="H22297" s="1478"/>
    </row>
    <row r="22298" spans="1:8">
      <c r="A22298" s="1383"/>
      <c r="E22298" s="1478"/>
      <c r="H22298" s="1478"/>
    </row>
    <row r="22299" spans="1:8">
      <c r="A22299" s="1383"/>
      <c r="E22299" s="1478"/>
      <c r="H22299" s="1478"/>
    </row>
    <row r="22300" spans="1:8">
      <c r="A22300" s="1383"/>
      <c r="E22300" s="1478"/>
      <c r="H22300" s="1478"/>
    </row>
    <row r="22301" spans="1:8">
      <c r="A22301" s="1383"/>
      <c r="E22301" s="1478"/>
      <c r="H22301" s="1478"/>
    </row>
    <row r="22302" spans="1:8">
      <c r="A22302" s="1383"/>
      <c r="E22302" s="1478"/>
      <c r="H22302" s="1478"/>
    </row>
    <row r="22303" spans="1:8">
      <c r="A22303" s="1383"/>
      <c r="E22303" s="1478"/>
      <c r="H22303" s="1478"/>
    </row>
    <row r="22304" spans="1:8">
      <c r="A22304" s="1383"/>
      <c r="E22304" s="1478"/>
      <c r="H22304" s="1478"/>
    </row>
    <row r="22305" spans="1:8">
      <c r="A22305" s="1383"/>
      <c r="E22305" s="1478"/>
      <c r="H22305" s="1478"/>
    </row>
    <row r="22306" spans="1:8">
      <c r="A22306" s="1383"/>
      <c r="E22306" s="1478"/>
      <c r="H22306" s="1478"/>
    </row>
    <row r="22307" spans="1:8">
      <c r="A22307" s="1383"/>
      <c r="E22307" s="1478"/>
      <c r="H22307" s="1478"/>
    </row>
    <row r="22308" spans="1:8">
      <c r="A22308" s="1383"/>
      <c r="E22308" s="1478"/>
      <c r="H22308" s="1478"/>
    </row>
    <row r="22309" spans="1:8">
      <c r="A22309" s="1383"/>
      <c r="E22309" s="1478"/>
      <c r="H22309" s="1478"/>
    </row>
    <row r="22310" spans="1:8">
      <c r="A22310" s="1383"/>
      <c r="E22310" s="1478"/>
      <c r="H22310" s="1478"/>
    </row>
    <row r="22311" spans="1:8">
      <c r="A22311" s="1383"/>
      <c r="E22311" s="1478"/>
      <c r="H22311" s="1478"/>
    </row>
    <row r="22312" spans="1:8">
      <c r="A22312" s="1383"/>
      <c r="E22312" s="1478"/>
      <c r="H22312" s="1478"/>
    </row>
    <row r="22313" spans="1:8">
      <c r="A22313" s="1383"/>
      <c r="E22313" s="1478"/>
      <c r="H22313" s="1478"/>
    </row>
    <row r="22314" spans="1:8">
      <c r="A22314" s="1383"/>
      <c r="E22314" s="1478"/>
      <c r="H22314" s="1478"/>
    </row>
    <row r="22315" spans="1:8">
      <c r="A22315" s="1383"/>
      <c r="E22315" s="1478"/>
      <c r="H22315" s="1478"/>
    </row>
    <row r="22316" spans="1:8">
      <c r="A22316" s="1383"/>
      <c r="E22316" s="1478"/>
      <c r="H22316" s="1478"/>
    </row>
    <row r="22317" spans="1:8">
      <c r="A22317" s="1383"/>
      <c r="E22317" s="1478"/>
      <c r="H22317" s="1478"/>
    </row>
    <row r="22318" spans="1:8">
      <c r="A22318" s="1383"/>
      <c r="E22318" s="1478"/>
      <c r="H22318" s="1478"/>
    </row>
    <row r="22319" spans="1:8">
      <c r="A22319" s="1383"/>
      <c r="E22319" s="1478"/>
      <c r="H22319" s="1478"/>
    </row>
    <row r="22320" spans="1:8">
      <c r="A22320" s="1383"/>
      <c r="E22320" s="1478"/>
      <c r="H22320" s="1478"/>
    </row>
    <row r="22321" spans="1:8">
      <c r="A22321" s="1383"/>
      <c r="E22321" s="1478"/>
      <c r="H22321" s="1478"/>
    </row>
    <row r="22322" spans="1:8">
      <c r="A22322" s="1383"/>
      <c r="E22322" s="1478"/>
      <c r="H22322" s="1478"/>
    </row>
    <row r="22323" spans="1:8">
      <c r="A22323" s="1383"/>
      <c r="E22323" s="1478"/>
      <c r="H22323" s="1478"/>
    </row>
    <row r="22324" spans="1:8">
      <c r="A22324" s="1383"/>
      <c r="E22324" s="1478"/>
      <c r="H22324" s="1478"/>
    </row>
    <row r="22325" spans="1:8">
      <c r="A22325" s="1383"/>
      <c r="E22325" s="1478"/>
      <c r="H22325" s="1478"/>
    </row>
    <row r="22326" spans="1:8">
      <c r="A22326" s="1383"/>
      <c r="E22326" s="1478"/>
      <c r="H22326" s="1478"/>
    </row>
    <row r="22327" spans="1:8">
      <c r="A22327" s="1383"/>
      <c r="E22327" s="1478"/>
      <c r="H22327" s="1478"/>
    </row>
    <row r="22328" spans="1:8">
      <c r="A22328" s="1383"/>
      <c r="E22328" s="1478"/>
      <c r="H22328" s="1478"/>
    </row>
    <row r="22329" spans="1:8">
      <c r="A22329" s="1383"/>
      <c r="E22329" s="1478"/>
      <c r="H22329" s="1478"/>
    </row>
    <row r="22330" spans="1:8">
      <c r="A22330" s="1383"/>
      <c r="E22330" s="1478"/>
      <c r="H22330" s="1478"/>
    </row>
    <row r="22331" spans="1:8">
      <c r="A22331" s="1383"/>
      <c r="E22331" s="1478"/>
      <c r="H22331" s="1478"/>
    </row>
    <row r="22332" spans="1:8">
      <c r="A22332" s="1383"/>
      <c r="E22332" s="1478"/>
      <c r="H22332" s="1478"/>
    </row>
    <row r="22333" spans="1:8">
      <c r="A22333" s="1383"/>
      <c r="E22333" s="1478"/>
      <c r="H22333" s="1478"/>
    </row>
    <row r="22334" spans="1:8">
      <c r="A22334" s="1383"/>
      <c r="E22334" s="1478"/>
      <c r="H22334" s="1478"/>
    </row>
    <row r="22335" spans="1:8">
      <c r="A22335" s="1383"/>
      <c r="E22335" s="1478"/>
      <c r="H22335" s="1478"/>
    </row>
    <row r="22336" spans="1:8">
      <c r="A22336" s="1383"/>
      <c r="E22336" s="1478"/>
      <c r="H22336" s="1478"/>
    </row>
    <row r="22337" spans="1:8">
      <c r="A22337" s="1383"/>
      <c r="E22337" s="1478"/>
      <c r="H22337" s="1478"/>
    </row>
    <row r="22338" spans="1:8">
      <c r="A22338" s="1383"/>
      <c r="E22338" s="1478"/>
      <c r="H22338" s="1478"/>
    </row>
    <row r="22339" spans="1:8">
      <c r="A22339" s="1383"/>
      <c r="E22339" s="1478"/>
      <c r="H22339" s="1478"/>
    </row>
    <row r="22340" spans="1:8">
      <c r="A22340" s="1383"/>
      <c r="E22340" s="1478"/>
      <c r="H22340" s="1478"/>
    </row>
    <row r="22341" spans="1:8">
      <c r="A22341" s="1383"/>
      <c r="E22341" s="1478"/>
      <c r="H22341" s="1478"/>
    </row>
    <row r="22342" spans="1:8">
      <c r="A22342" s="1383"/>
      <c r="E22342" s="1478"/>
      <c r="H22342" s="1478"/>
    </row>
    <row r="22343" spans="1:8">
      <c r="A22343" s="1383"/>
      <c r="E22343" s="1478"/>
      <c r="H22343" s="1478"/>
    </row>
    <row r="22344" spans="1:8">
      <c r="A22344" s="1383"/>
      <c r="E22344" s="1478"/>
      <c r="H22344" s="1478"/>
    </row>
    <row r="22345" spans="1:8">
      <c r="A22345" s="1383"/>
      <c r="E22345" s="1478"/>
      <c r="H22345" s="1478"/>
    </row>
    <row r="22346" spans="1:8">
      <c r="A22346" s="1383"/>
      <c r="E22346" s="1478"/>
      <c r="H22346" s="1478"/>
    </row>
    <row r="22347" spans="1:8">
      <c r="A22347" s="1383"/>
      <c r="E22347" s="1478"/>
      <c r="H22347" s="1478"/>
    </row>
    <row r="22348" spans="1:8">
      <c r="A22348" s="1383"/>
      <c r="E22348" s="1478"/>
      <c r="H22348" s="1478"/>
    </row>
    <row r="22349" spans="1:8">
      <c r="A22349" s="1383"/>
      <c r="E22349" s="1478"/>
      <c r="H22349" s="1478"/>
    </row>
    <row r="22350" spans="1:8">
      <c r="A22350" s="1383"/>
      <c r="E22350" s="1478"/>
      <c r="H22350" s="1478"/>
    </row>
    <row r="22351" spans="1:8">
      <c r="A22351" s="1383"/>
      <c r="E22351" s="1478"/>
      <c r="H22351" s="1478"/>
    </row>
    <row r="22352" spans="1:8">
      <c r="A22352" s="1383"/>
      <c r="E22352" s="1478"/>
      <c r="H22352" s="1478"/>
    </row>
    <row r="22353" spans="1:8">
      <c r="A22353" s="1383"/>
      <c r="E22353" s="1478"/>
      <c r="H22353" s="1478"/>
    </row>
    <row r="22354" spans="1:8">
      <c r="A22354" s="1383"/>
      <c r="E22354" s="1478"/>
      <c r="H22354" s="1478"/>
    </row>
    <row r="22355" spans="1:8">
      <c r="A22355" s="1383"/>
      <c r="E22355" s="1478"/>
      <c r="H22355" s="1478"/>
    </row>
    <row r="22356" spans="1:8">
      <c r="A22356" s="1383"/>
      <c r="E22356" s="1478"/>
      <c r="H22356" s="1478"/>
    </row>
    <row r="22357" spans="1:8">
      <c r="A22357" s="1383"/>
      <c r="E22357" s="1478"/>
      <c r="H22357" s="1478"/>
    </row>
    <row r="22358" spans="1:8">
      <c r="A22358" s="1383"/>
      <c r="E22358" s="1478"/>
      <c r="H22358" s="1478"/>
    </row>
    <row r="22359" spans="1:8">
      <c r="A22359" s="1383"/>
      <c r="E22359" s="1478"/>
      <c r="H22359" s="1478"/>
    </row>
    <row r="22360" spans="1:8">
      <c r="A22360" s="1383"/>
      <c r="E22360" s="1478"/>
      <c r="H22360" s="1478"/>
    </row>
    <row r="22361" spans="1:8">
      <c r="A22361" s="1383"/>
      <c r="E22361" s="1478"/>
      <c r="H22361" s="1478"/>
    </row>
    <row r="22362" spans="1:8">
      <c r="A22362" s="1383"/>
      <c r="E22362" s="1478"/>
      <c r="H22362" s="1478"/>
    </row>
    <row r="22363" spans="1:8">
      <c r="A22363" s="1383"/>
      <c r="E22363" s="1478"/>
      <c r="H22363" s="1478"/>
    </row>
    <row r="22364" spans="1:8">
      <c r="A22364" s="1383"/>
      <c r="E22364" s="1478"/>
      <c r="H22364" s="1478"/>
    </row>
    <row r="22365" spans="1:8">
      <c r="A22365" s="1383"/>
      <c r="E22365" s="1478"/>
      <c r="H22365" s="1478"/>
    </row>
    <row r="22366" spans="1:8">
      <c r="A22366" s="1383"/>
      <c r="E22366" s="1478"/>
      <c r="H22366" s="1478"/>
    </row>
    <row r="22367" spans="1:8">
      <c r="A22367" s="1383"/>
      <c r="E22367" s="1478"/>
      <c r="H22367" s="1478"/>
    </row>
    <row r="22368" spans="1:8">
      <c r="A22368" s="1383"/>
      <c r="E22368" s="1478"/>
      <c r="H22368" s="1478"/>
    </row>
    <row r="22369" spans="1:8">
      <c r="A22369" s="1383"/>
      <c r="E22369" s="1478"/>
      <c r="H22369" s="1478"/>
    </row>
    <row r="22370" spans="1:8">
      <c r="A22370" s="1383"/>
      <c r="E22370" s="1478"/>
      <c r="H22370" s="1478"/>
    </row>
    <row r="22371" spans="1:8">
      <c r="A22371" s="1383"/>
      <c r="E22371" s="1478"/>
      <c r="H22371" s="1478"/>
    </row>
    <row r="22372" spans="1:8">
      <c r="A22372" s="1383"/>
      <c r="E22372" s="1478"/>
      <c r="H22372" s="1478"/>
    </row>
    <row r="22373" spans="1:8">
      <c r="A22373" s="1383"/>
      <c r="E22373" s="1478"/>
      <c r="H22373" s="1478"/>
    </row>
    <row r="22374" spans="1:8">
      <c r="A22374" s="1383"/>
      <c r="E22374" s="1478"/>
      <c r="H22374" s="1478"/>
    </row>
    <row r="22375" spans="1:8">
      <c r="A22375" s="1383"/>
      <c r="E22375" s="1478"/>
      <c r="H22375" s="1478"/>
    </row>
    <row r="22376" spans="1:8">
      <c r="A22376" s="1383"/>
      <c r="E22376" s="1478"/>
      <c r="H22376" s="1478"/>
    </row>
    <row r="22377" spans="1:8">
      <c r="A22377" s="1383"/>
      <c r="E22377" s="1478"/>
      <c r="H22377" s="1478"/>
    </row>
    <row r="22378" spans="1:8">
      <c r="A22378" s="1383"/>
      <c r="E22378" s="1478"/>
      <c r="H22378" s="1478"/>
    </row>
    <row r="22379" spans="1:8">
      <c r="A22379" s="1383"/>
      <c r="E22379" s="1478"/>
      <c r="H22379" s="1478"/>
    </row>
    <row r="22380" spans="1:8">
      <c r="A22380" s="1383"/>
      <c r="E22380" s="1478"/>
      <c r="H22380" s="1478"/>
    </row>
    <row r="22381" spans="1:8">
      <c r="A22381" s="1383"/>
      <c r="E22381" s="1478"/>
      <c r="H22381" s="1478"/>
    </row>
    <row r="22382" spans="1:8">
      <c r="A22382" s="1383"/>
      <c r="E22382" s="1478"/>
      <c r="H22382" s="1478"/>
    </row>
    <row r="22383" spans="1:8">
      <c r="A22383" s="1383"/>
      <c r="E22383" s="1478"/>
      <c r="H22383" s="1478"/>
    </row>
    <row r="22384" spans="1:8">
      <c r="A22384" s="1383"/>
      <c r="E22384" s="1478"/>
      <c r="H22384" s="1478"/>
    </row>
    <row r="22385" spans="1:8">
      <c r="A22385" s="1383"/>
      <c r="E22385" s="1478"/>
      <c r="H22385" s="1478"/>
    </row>
    <row r="22386" spans="1:8">
      <c r="A22386" s="1383"/>
      <c r="E22386" s="1478"/>
      <c r="H22386" s="1478"/>
    </row>
    <row r="22387" spans="1:8">
      <c r="A22387" s="1383"/>
      <c r="E22387" s="1478"/>
      <c r="H22387" s="1478"/>
    </row>
    <row r="22388" spans="1:8">
      <c r="A22388" s="1383"/>
      <c r="E22388" s="1478"/>
      <c r="H22388" s="1478"/>
    </row>
    <row r="22389" spans="1:8">
      <c r="A22389" s="1383"/>
      <c r="E22389" s="1478"/>
      <c r="H22389" s="1478"/>
    </row>
    <row r="22390" spans="1:8">
      <c r="A22390" s="1383"/>
      <c r="E22390" s="1478"/>
      <c r="H22390" s="1478"/>
    </row>
    <row r="22391" spans="1:8">
      <c r="A22391" s="1383"/>
      <c r="E22391" s="1478"/>
      <c r="H22391" s="1478"/>
    </row>
    <row r="22392" spans="1:8">
      <c r="A22392" s="1383"/>
      <c r="E22392" s="1478"/>
      <c r="H22392" s="1478"/>
    </row>
    <row r="22393" spans="1:8">
      <c r="A22393" s="1383"/>
      <c r="E22393" s="1478"/>
      <c r="H22393" s="1478"/>
    </row>
    <row r="22394" spans="1:8">
      <c r="A22394" s="1383"/>
      <c r="E22394" s="1478"/>
      <c r="H22394" s="1478"/>
    </row>
    <row r="22395" spans="1:8">
      <c r="A22395" s="1383"/>
      <c r="E22395" s="1478"/>
      <c r="H22395" s="1478"/>
    </row>
    <row r="22396" spans="1:8">
      <c r="A22396" s="1383"/>
      <c r="E22396" s="1478"/>
      <c r="H22396" s="1478"/>
    </row>
    <row r="22397" spans="1:8">
      <c r="A22397" s="1383"/>
      <c r="E22397" s="1478"/>
      <c r="H22397" s="1478"/>
    </row>
    <row r="22398" spans="1:8">
      <c r="A22398" s="1383"/>
      <c r="E22398" s="1478"/>
      <c r="H22398" s="1478"/>
    </row>
    <row r="22399" spans="1:8">
      <c r="A22399" s="1383"/>
      <c r="E22399" s="1478"/>
      <c r="H22399" s="1478"/>
    </row>
    <row r="22400" spans="1:8">
      <c r="A22400" s="1383"/>
      <c r="E22400" s="1478"/>
      <c r="H22400" s="1478"/>
    </row>
    <row r="22401" spans="1:8">
      <c r="A22401" s="1383"/>
      <c r="E22401" s="1478"/>
      <c r="H22401" s="1478"/>
    </row>
    <row r="22402" spans="1:8">
      <c r="A22402" s="1383"/>
      <c r="E22402" s="1478"/>
      <c r="H22402" s="1478"/>
    </row>
    <row r="22403" spans="1:8">
      <c r="A22403" s="1383"/>
      <c r="E22403" s="1478"/>
      <c r="H22403" s="1478"/>
    </row>
    <row r="22404" spans="1:8">
      <c r="A22404" s="1383"/>
      <c r="E22404" s="1478"/>
      <c r="H22404" s="1478"/>
    </row>
    <row r="22405" spans="1:8">
      <c r="A22405" s="1383"/>
      <c r="E22405" s="1478"/>
      <c r="H22405" s="1478"/>
    </row>
    <row r="22406" spans="1:8">
      <c r="A22406" s="1383"/>
      <c r="E22406" s="1478"/>
      <c r="H22406" s="1478"/>
    </row>
    <row r="22407" spans="1:8">
      <c r="A22407" s="1383"/>
      <c r="E22407" s="1478"/>
      <c r="H22407" s="1478"/>
    </row>
    <row r="22408" spans="1:8">
      <c r="A22408" s="1383"/>
      <c r="E22408" s="1478"/>
      <c r="H22408" s="1478"/>
    </row>
    <row r="22409" spans="1:8">
      <c r="A22409" s="1383"/>
      <c r="E22409" s="1478"/>
      <c r="H22409" s="1478"/>
    </row>
    <row r="22410" spans="1:8">
      <c r="A22410" s="1383"/>
      <c r="E22410" s="1478"/>
      <c r="H22410" s="1478"/>
    </row>
    <row r="22411" spans="1:8">
      <c r="A22411" s="1383"/>
      <c r="E22411" s="1478"/>
      <c r="H22411" s="1478"/>
    </row>
    <row r="22412" spans="1:8">
      <c r="A22412" s="1383"/>
      <c r="E22412" s="1478"/>
      <c r="H22412" s="1478"/>
    </row>
    <row r="22413" spans="1:8">
      <c r="A22413" s="1383"/>
      <c r="E22413" s="1478"/>
      <c r="H22413" s="1478"/>
    </row>
    <row r="22414" spans="1:8">
      <c r="A22414" s="1383"/>
      <c r="E22414" s="1478"/>
      <c r="H22414" s="1478"/>
    </row>
    <row r="22415" spans="1:8">
      <c r="A22415" s="1383"/>
      <c r="E22415" s="1478"/>
      <c r="H22415" s="1478"/>
    </row>
    <row r="22416" spans="1:8">
      <c r="A22416" s="1383"/>
      <c r="E22416" s="1478"/>
      <c r="H22416" s="1478"/>
    </row>
    <row r="22417" spans="1:8">
      <c r="A22417" s="1383"/>
      <c r="E22417" s="1478"/>
      <c r="H22417" s="1478"/>
    </row>
    <row r="22418" spans="1:8">
      <c r="A22418" s="1383"/>
      <c r="E22418" s="1478"/>
      <c r="H22418" s="1478"/>
    </row>
    <row r="22419" spans="1:8">
      <c r="A22419" s="1383"/>
      <c r="E22419" s="1478"/>
      <c r="H22419" s="1478"/>
    </row>
    <row r="22420" spans="1:8">
      <c r="A22420" s="1383"/>
      <c r="E22420" s="1478"/>
      <c r="H22420" s="1478"/>
    </row>
    <row r="22421" spans="1:8">
      <c r="A22421" s="1383"/>
      <c r="E22421" s="1478"/>
      <c r="H22421" s="1478"/>
    </row>
    <row r="22422" spans="1:8">
      <c r="A22422" s="1383"/>
      <c r="E22422" s="1478"/>
      <c r="H22422" s="1478"/>
    </row>
    <row r="22423" spans="1:8">
      <c r="A22423" s="1383"/>
      <c r="E22423" s="1478"/>
      <c r="H22423" s="1478"/>
    </row>
    <row r="22424" spans="1:8">
      <c r="A22424" s="1383"/>
      <c r="E22424" s="1478"/>
      <c r="H22424" s="1478"/>
    </row>
    <row r="22425" spans="1:8">
      <c r="A22425" s="1383"/>
      <c r="E22425" s="1478"/>
      <c r="H22425" s="1478"/>
    </row>
    <row r="22426" spans="1:8">
      <c r="A22426" s="1383"/>
      <c r="E22426" s="1478"/>
      <c r="H22426" s="1478"/>
    </row>
    <row r="22427" spans="1:8">
      <c r="A22427" s="1383"/>
      <c r="E22427" s="1478"/>
      <c r="H22427" s="1478"/>
    </row>
    <row r="22428" spans="1:8">
      <c r="A22428" s="1383"/>
      <c r="E22428" s="1478"/>
      <c r="H22428" s="1478"/>
    </row>
    <row r="22429" spans="1:8">
      <c r="A22429" s="1383"/>
      <c r="E22429" s="1478"/>
      <c r="H22429" s="1478"/>
    </row>
    <row r="22430" spans="1:8">
      <c r="A22430" s="1383"/>
      <c r="E22430" s="1478"/>
      <c r="H22430" s="1478"/>
    </row>
    <row r="22431" spans="1:8">
      <c r="A22431" s="1383"/>
      <c r="E22431" s="1478"/>
      <c r="H22431" s="1478"/>
    </row>
    <row r="22432" spans="1:8">
      <c r="A22432" s="1383"/>
      <c r="E22432" s="1478"/>
      <c r="H22432" s="1478"/>
    </row>
    <row r="22433" spans="1:8">
      <c r="A22433" s="1383"/>
      <c r="E22433" s="1478"/>
      <c r="H22433" s="1478"/>
    </row>
    <row r="22434" spans="1:8">
      <c r="A22434" s="1383"/>
      <c r="E22434" s="1478"/>
      <c r="H22434" s="1478"/>
    </row>
    <row r="22435" spans="1:8">
      <c r="A22435" s="1383"/>
      <c r="E22435" s="1478"/>
      <c r="H22435" s="1478"/>
    </row>
    <row r="22436" spans="1:8">
      <c r="A22436" s="1383"/>
      <c r="E22436" s="1478"/>
      <c r="H22436" s="1478"/>
    </row>
    <row r="22437" spans="1:8">
      <c r="A22437" s="1383"/>
      <c r="E22437" s="1478"/>
      <c r="H22437" s="1478"/>
    </row>
    <row r="22438" spans="1:8">
      <c r="A22438" s="1383"/>
      <c r="E22438" s="1478"/>
      <c r="H22438" s="1478"/>
    </row>
    <row r="22439" spans="1:8">
      <c r="A22439" s="1383"/>
      <c r="E22439" s="1478"/>
      <c r="H22439" s="1478"/>
    </row>
    <row r="22440" spans="1:8">
      <c r="A22440" s="1383"/>
      <c r="E22440" s="1478"/>
      <c r="H22440" s="1478"/>
    </row>
    <row r="22441" spans="1:8">
      <c r="A22441" s="1383"/>
      <c r="E22441" s="1478"/>
      <c r="H22441" s="1478"/>
    </row>
    <row r="22442" spans="1:8">
      <c r="A22442" s="1383"/>
      <c r="E22442" s="1478"/>
      <c r="H22442" s="1478"/>
    </row>
    <row r="22443" spans="1:8">
      <c r="A22443" s="1383"/>
      <c r="E22443" s="1478"/>
      <c r="H22443" s="1478"/>
    </row>
    <row r="22444" spans="1:8">
      <c r="A22444" s="1383"/>
      <c r="E22444" s="1478"/>
      <c r="H22444" s="1478"/>
    </row>
    <row r="22445" spans="1:8">
      <c r="A22445" s="1383"/>
      <c r="E22445" s="1478"/>
      <c r="H22445" s="1478"/>
    </row>
    <row r="22446" spans="1:8">
      <c r="A22446" s="1383"/>
      <c r="E22446" s="1478"/>
      <c r="H22446" s="1478"/>
    </row>
    <row r="22447" spans="1:8">
      <c r="A22447" s="1383"/>
      <c r="E22447" s="1478"/>
      <c r="H22447" s="1478"/>
    </row>
    <row r="22448" spans="1:8">
      <c r="A22448" s="1383"/>
      <c r="E22448" s="1478"/>
      <c r="H22448" s="1478"/>
    </row>
    <row r="22449" spans="1:8">
      <c r="A22449" s="1383"/>
      <c r="E22449" s="1478"/>
      <c r="H22449" s="1478"/>
    </row>
    <row r="22450" spans="1:8">
      <c r="A22450" s="1383"/>
      <c r="E22450" s="1478"/>
      <c r="H22450" s="1478"/>
    </row>
    <row r="22451" spans="1:8">
      <c r="A22451" s="1383"/>
      <c r="E22451" s="1478"/>
      <c r="H22451" s="1478"/>
    </row>
    <row r="22452" spans="1:8">
      <c r="A22452" s="1383"/>
      <c r="E22452" s="1478"/>
      <c r="H22452" s="1478"/>
    </row>
    <row r="22453" spans="1:8">
      <c r="A22453" s="1383"/>
      <c r="E22453" s="1478"/>
      <c r="H22453" s="1478"/>
    </row>
    <row r="22454" spans="1:8">
      <c r="A22454" s="1383"/>
      <c r="E22454" s="1478"/>
      <c r="H22454" s="1478"/>
    </row>
    <row r="22455" spans="1:8">
      <c r="A22455" s="1383"/>
      <c r="E22455" s="1478"/>
      <c r="H22455" s="1478"/>
    </row>
    <row r="22456" spans="1:8">
      <c r="A22456" s="1383"/>
      <c r="E22456" s="1478"/>
      <c r="H22456" s="1478"/>
    </row>
    <row r="22457" spans="1:8">
      <c r="A22457" s="1383"/>
      <c r="E22457" s="1478"/>
      <c r="H22457" s="1478"/>
    </row>
    <row r="22458" spans="1:8">
      <c r="A22458" s="1383"/>
      <c r="E22458" s="1478"/>
      <c r="H22458" s="1478"/>
    </row>
    <row r="22459" spans="1:8">
      <c r="A22459" s="1383"/>
      <c r="E22459" s="1478"/>
      <c r="H22459" s="1478"/>
    </row>
    <row r="22460" spans="1:8">
      <c r="A22460" s="1383"/>
      <c r="E22460" s="1478"/>
      <c r="H22460" s="1478"/>
    </row>
    <row r="22461" spans="1:8">
      <c r="A22461" s="1383"/>
      <c r="E22461" s="1478"/>
      <c r="H22461" s="1478"/>
    </row>
    <row r="22462" spans="1:8">
      <c r="A22462" s="1383"/>
      <c r="E22462" s="1478"/>
      <c r="H22462" s="1478"/>
    </row>
    <row r="22463" spans="1:8">
      <c r="A22463" s="1383"/>
      <c r="E22463" s="1478"/>
      <c r="H22463" s="1478"/>
    </row>
    <row r="22464" spans="1:8">
      <c r="A22464" s="1383"/>
      <c r="E22464" s="1478"/>
      <c r="H22464" s="1478"/>
    </row>
    <row r="22465" spans="1:8">
      <c r="A22465" s="1383"/>
      <c r="E22465" s="1478"/>
      <c r="H22465" s="1478"/>
    </row>
    <row r="22466" spans="1:8">
      <c r="A22466" s="1383"/>
      <c r="E22466" s="1478"/>
      <c r="H22466" s="1478"/>
    </row>
    <row r="22467" spans="1:8">
      <c r="A22467" s="1383"/>
      <c r="E22467" s="1478"/>
      <c r="H22467" s="1478"/>
    </row>
    <row r="22468" spans="1:8">
      <c r="A22468" s="1383"/>
      <c r="E22468" s="1478"/>
      <c r="H22468" s="1478"/>
    </row>
    <row r="22469" spans="1:8">
      <c r="A22469" s="1383"/>
      <c r="E22469" s="1478"/>
      <c r="H22469" s="1478"/>
    </row>
    <row r="22470" spans="1:8">
      <c r="A22470" s="1383"/>
      <c r="E22470" s="1478"/>
      <c r="H22470" s="1478"/>
    </row>
    <row r="22471" spans="1:8">
      <c r="A22471" s="1383"/>
      <c r="E22471" s="1478"/>
      <c r="H22471" s="1478"/>
    </row>
    <row r="22472" spans="1:8">
      <c r="A22472" s="1383"/>
      <c r="E22472" s="1478"/>
      <c r="H22472" s="1478"/>
    </row>
    <row r="22473" spans="1:8">
      <c r="A22473" s="1383"/>
      <c r="E22473" s="1478"/>
      <c r="H22473" s="1478"/>
    </row>
    <row r="22474" spans="1:8">
      <c r="A22474" s="1383"/>
      <c r="E22474" s="1478"/>
      <c r="H22474" s="1478"/>
    </row>
    <row r="22475" spans="1:8">
      <c r="A22475" s="1383"/>
      <c r="E22475" s="1478"/>
      <c r="H22475" s="1478"/>
    </row>
    <row r="22476" spans="1:8">
      <c r="A22476" s="1383"/>
      <c r="E22476" s="1478"/>
      <c r="H22476" s="1478"/>
    </row>
    <row r="22477" spans="1:8">
      <c r="A22477" s="1383"/>
      <c r="E22477" s="1478"/>
      <c r="H22477" s="1478"/>
    </row>
    <row r="22478" spans="1:8">
      <c r="A22478" s="1383"/>
      <c r="E22478" s="1478"/>
      <c r="H22478" s="1478"/>
    </row>
    <row r="22479" spans="1:8">
      <c r="A22479" s="1383"/>
      <c r="E22479" s="1478"/>
      <c r="H22479" s="1478"/>
    </row>
    <row r="22480" spans="1:8">
      <c r="A22480" s="1383"/>
      <c r="E22480" s="1478"/>
      <c r="H22480" s="1478"/>
    </row>
    <row r="22481" spans="1:8">
      <c r="A22481" s="1383"/>
      <c r="E22481" s="1478"/>
      <c r="H22481" s="1478"/>
    </row>
    <row r="22482" spans="1:8">
      <c r="A22482" s="1383"/>
      <c r="E22482" s="1478"/>
      <c r="H22482" s="1478"/>
    </row>
    <row r="22483" spans="1:8">
      <c r="A22483" s="1383"/>
      <c r="E22483" s="1478"/>
      <c r="H22483" s="1478"/>
    </row>
    <row r="22484" spans="1:8">
      <c r="A22484" s="1383"/>
      <c r="E22484" s="1478"/>
      <c r="H22484" s="1478"/>
    </row>
    <row r="22485" spans="1:8">
      <c r="A22485" s="1383"/>
      <c r="E22485" s="1478"/>
      <c r="H22485" s="1478"/>
    </row>
    <row r="22486" spans="1:8">
      <c r="A22486" s="1383"/>
      <c r="E22486" s="1478"/>
      <c r="H22486" s="1478"/>
    </row>
    <row r="22487" spans="1:8">
      <c r="A22487" s="1383"/>
      <c r="E22487" s="1478"/>
      <c r="H22487" s="1478"/>
    </row>
    <row r="22488" spans="1:8">
      <c r="A22488" s="1383"/>
      <c r="E22488" s="1478"/>
      <c r="H22488" s="1478"/>
    </row>
    <row r="22489" spans="1:8">
      <c r="A22489" s="1383"/>
      <c r="E22489" s="1478"/>
      <c r="H22489" s="1478"/>
    </row>
    <row r="22490" spans="1:8">
      <c r="A22490" s="1383"/>
      <c r="E22490" s="1478"/>
      <c r="H22490" s="1478"/>
    </row>
    <row r="22491" spans="1:8">
      <c r="A22491" s="1383"/>
      <c r="E22491" s="1478"/>
      <c r="H22491" s="1478"/>
    </row>
    <row r="22492" spans="1:8">
      <c r="A22492" s="1383"/>
      <c r="E22492" s="1478"/>
      <c r="H22492" s="1478"/>
    </row>
    <row r="22493" spans="1:8">
      <c r="A22493" s="1383"/>
      <c r="E22493" s="1478"/>
      <c r="H22493" s="1478"/>
    </row>
    <row r="22494" spans="1:8">
      <c r="A22494" s="1383"/>
      <c r="E22494" s="1478"/>
      <c r="H22494" s="1478"/>
    </row>
    <row r="22495" spans="1:8">
      <c r="A22495" s="1383"/>
      <c r="E22495" s="1478"/>
      <c r="H22495" s="1478"/>
    </row>
    <row r="22496" spans="1:8">
      <c r="A22496" s="1383"/>
      <c r="E22496" s="1478"/>
      <c r="H22496" s="1478"/>
    </row>
    <row r="22497" spans="1:8">
      <c r="A22497" s="1383"/>
      <c r="E22497" s="1478"/>
      <c r="H22497" s="1478"/>
    </row>
    <row r="22498" spans="1:8">
      <c r="A22498" s="1383"/>
      <c r="E22498" s="1478"/>
      <c r="H22498" s="1478"/>
    </row>
    <row r="22499" spans="1:8">
      <c r="A22499" s="1383"/>
      <c r="E22499" s="1478"/>
      <c r="H22499" s="1478"/>
    </row>
    <row r="22500" spans="1:8">
      <c r="A22500" s="1383"/>
      <c r="E22500" s="1478"/>
      <c r="H22500" s="1478"/>
    </row>
    <row r="22501" spans="1:8">
      <c r="A22501" s="1383"/>
      <c r="E22501" s="1478"/>
      <c r="H22501" s="1478"/>
    </row>
    <row r="22502" spans="1:8">
      <c r="A22502" s="1383"/>
      <c r="E22502" s="1478"/>
      <c r="H22502" s="1478"/>
    </row>
    <row r="22503" spans="1:8">
      <c r="A22503" s="1383"/>
      <c r="E22503" s="1478"/>
      <c r="H22503" s="1478"/>
    </row>
    <row r="22504" spans="1:8">
      <c r="A22504" s="1383"/>
      <c r="E22504" s="1478"/>
      <c r="H22504" s="1478"/>
    </row>
    <row r="22505" spans="1:8">
      <c r="A22505" s="1383"/>
      <c r="E22505" s="1478"/>
      <c r="H22505" s="1478"/>
    </row>
    <row r="22506" spans="1:8">
      <c r="A22506" s="1383"/>
      <c r="E22506" s="1478"/>
      <c r="H22506" s="1478"/>
    </row>
    <row r="22507" spans="1:8">
      <c r="A22507" s="1383"/>
      <c r="E22507" s="1478"/>
      <c r="H22507" s="1478"/>
    </row>
    <row r="22508" spans="1:8">
      <c r="A22508" s="1383"/>
      <c r="E22508" s="1478"/>
      <c r="H22508" s="1478"/>
    </row>
    <row r="22509" spans="1:8">
      <c r="A22509" s="1383"/>
      <c r="E22509" s="1478"/>
      <c r="H22509" s="1478"/>
    </row>
    <row r="22510" spans="1:8">
      <c r="A22510" s="1383"/>
      <c r="E22510" s="1478"/>
      <c r="H22510" s="1478"/>
    </row>
    <row r="22511" spans="1:8">
      <c r="A22511" s="1383"/>
      <c r="E22511" s="1478"/>
      <c r="H22511" s="1478"/>
    </row>
    <row r="22512" spans="1:8">
      <c r="A22512" s="1383"/>
      <c r="E22512" s="1478"/>
      <c r="H22512" s="1478"/>
    </row>
    <row r="22513" spans="1:8">
      <c r="A22513" s="1383"/>
      <c r="E22513" s="1478"/>
      <c r="H22513" s="1478"/>
    </row>
    <row r="22514" spans="1:8">
      <c r="A22514" s="1383"/>
      <c r="E22514" s="1478"/>
      <c r="H22514" s="1478"/>
    </row>
    <row r="22515" spans="1:8">
      <c r="A22515" s="1383"/>
      <c r="E22515" s="1478"/>
      <c r="H22515" s="1478"/>
    </row>
    <row r="22516" spans="1:8">
      <c r="A22516" s="1383"/>
      <c r="E22516" s="1478"/>
      <c r="H22516" s="1478"/>
    </row>
    <row r="22517" spans="1:8">
      <c r="A22517" s="1383"/>
      <c r="E22517" s="1478"/>
      <c r="H22517" s="1478"/>
    </row>
    <row r="22518" spans="1:8">
      <c r="A22518" s="1383"/>
      <c r="E22518" s="1478"/>
      <c r="H22518" s="1478"/>
    </row>
    <row r="22519" spans="1:8">
      <c r="A22519" s="1383"/>
      <c r="E22519" s="1478"/>
      <c r="H22519" s="1478"/>
    </row>
    <row r="22520" spans="1:8">
      <c r="A22520" s="1383"/>
      <c r="E22520" s="1478"/>
      <c r="H22520" s="1478"/>
    </row>
    <row r="22521" spans="1:8">
      <c r="A22521" s="1383"/>
      <c r="E22521" s="1478"/>
      <c r="H22521" s="1478"/>
    </row>
    <row r="22522" spans="1:8">
      <c r="A22522" s="1383"/>
      <c r="E22522" s="1478"/>
      <c r="H22522" s="1478"/>
    </row>
    <row r="22523" spans="1:8">
      <c r="A22523" s="1383"/>
      <c r="E22523" s="1478"/>
      <c r="H22523" s="1478"/>
    </row>
    <row r="22524" spans="1:8">
      <c r="A22524" s="1383"/>
      <c r="E22524" s="1478"/>
      <c r="H22524" s="1478"/>
    </row>
    <row r="22525" spans="1:8">
      <c r="A22525" s="1383"/>
      <c r="E22525" s="1478"/>
      <c r="H22525" s="1478"/>
    </row>
    <row r="22526" spans="1:8">
      <c r="A22526" s="1383"/>
      <c r="E22526" s="1478"/>
      <c r="H22526" s="1478"/>
    </row>
    <row r="22527" spans="1:8">
      <c r="A22527" s="1383"/>
      <c r="E22527" s="1478"/>
      <c r="H22527" s="1478"/>
    </row>
    <row r="22528" spans="1:8">
      <c r="A22528" s="1383"/>
      <c r="E22528" s="1478"/>
      <c r="H22528" s="1478"/>
    </row>
    <row r="22529" spans="1:8">
      <c r="A22529" s="1383"/>
      <c r="E22529" s="1478"/>
      <c r="H22529" s="1478"/>
    </row>
    <row r="22530" spans="1:8">
      <c r="A22530" s="1383"/>
      <c r="E22530" s="1478"/>
      <c r="H22530" s="1478"/>
    </row>
    <row r="22531" spans="1:8">
      <c r="A22531" s="1383"/>
      <c r="E22531" s="1478"/>
      <c r="H22531" s="1478"/>
    </row>
    <row r="22532" spans="1:8">
      <c r="A22532" s="1383"/>
      <c r="E22532" s="1478"/>
      <c r="H22532" s="1478"/>
    </row>
    <row r="22533" spans="1:8">
      <c r="A22533" s="1383"/>
      <c r="E22533" s="1478"/>
      <c r="H22533" s="1478"/>
    </row>
    <row r="22534" spans="1:8">
      <c r="A22534" s="1383"/>
      <c r="E22534" s="1478"/>
      <c r="H22534" s="1478"/>
    </row>
    <row r="22535" spans="1:8">
      <c r="A22535" s="1383"/>
      <c r="E22535" s="1478"/>
      <c r="H22535" s="1478"/>
    </row>
    <row r="22536" spans="1:8">
      <c r="A22536" s="1383"/>
      <c r="E22536" s="1478"/>
      <c r="H22536" s="1478"/>
    </row>
    <row r="22537" spans="1:8">
      <c r="A22537" s="1383"/>
      <c r="E22537" s="1478"/>
      <c r="H22537" s="1478"/>
    </row>
    <row r="22538" spans="1:8">
      <c r="A22538" s="1383"/>
      <c r="E22538" s="1478"/>
      <c r="H22538" s="1478"/>
    </row>
    <row r="22539" spans="1:8">
      <c r="A22539" s="1383"/>
      <c r="E22539" s="1478"/>
      <c r="H22539" s="1478"/>
    </row>
    <row r="22540" spans="1:8">
      <c r="A22540" s="1383"/>
      <c r="E22540" s="1478"/>
      <c r="H22540" s="1478"/>
    </row>
    <row r="22541" spans="1:8">
      <c r="A22541" s="1383"/>
      <c r="E22541" s="1478"/>
      <c r="H22541" s="1478"/>
    </row>
    <row r="22542" spans="1:8">
      <c r="A22542" s="1383"/>
      <c r="E22542" s="1478"/>
      <c r="H22542" s="1478"/>
    </row>
    <row r="22543" spans="1:8">
      <c r="A22543" s="1383"/>
      <c r="E22543" s="1478"/>
      <c r="H22543" s="1478"/>
    </row>
    <row r="22544" spans="1:8">
      <c r="A22544" s="1383"/>
      <c r="E22544" s="1478"/>
      <c r="H22544" s="1478"/>
    </row>
    <row r="22545" spans="1:8">
      <c r="A22545" s="1383"/>
      <c r="E22545" s="1478"/>
      <c r="H22545" s="1478"/>
    </row>
    <row r="22546" spans="1:8">
      <c r="A22546" s="1383"/>
      <c r="E22546" s="1478"/>
      <c r="H22546" s="1478"/>
    </row>
    <row r="22547" spans="1:8">
      <c r="A22547" s="1383"/>
      <c r="E22547" s="1478"/>
      <c r="H22547" s="1478"/>
    </row>
    <row r="22548" spans="1:8">
      <c r="A22548" s="1383"/>
      <c r="E22548" s="1478"/>
      <c r="H22548" s="1478"/>
    </row>
    <row r="22549" spans="1:8">
      <c r="A22549" s="1383"/>
      <c r="E22549" s="1478"/>
      <c r="H22549" s="1478"/>
    </row>
    <row r="22550" spans="1:8">
      <c r="A22550" s="1383"/>
      <c r="E22550" s="1478"/>
      <c r="H22550" s="1478"/>
    </row>
    <row r="22551" spans="1:8">
      <c r="A22551" s="1383"/>
      <c r="E22551" s="1478"/>
      <c r="H22551" s="1478"/>
    </row>
    <row r="22552" spans="1:8">
      <c r="A22552" s="1383"/>
      <c r="E22552" s="1478"/>
      <c r="H22552" s="1478"/>
    </row>
    <row r="22553" spans="1:8">
      <c r="A22553" s="1383"/>
      <c r="E22553" s="1478"/>
      <c r="H22553" s="1478"/>
    </row>
    <row r="22554" spans="1:8">
      <c r="A22554" s="1383"/>
      <c r="E22554" s="1478"/>
      <c r="H22554" s="1478"/>
    </row>
    <row r="22555" spans="1:8">
      <c r="A22555" s="1383"/>
      <c r="E22555" s="1478"/>
      <c r="H22555" s="1478"/>
    </row>
    <row r="22556" spans="1:8">
      <c r="A22556" s="1383"/>
      <c r="E22556" s="1478"/>
      <c r="H22556" s="1478"/>
    </row>
    <row r="22557" spans="1:8">
      <c r="A22557" s="1383"/>
      <c r="E22557" s="1478"/>
      <c r="H22557" s="1478"/>
    </row>
    <row r="22558" spans="1:8">
      <c r="A22558" s="1383"/>
      <c r="E22558" s="1478"/>
      <c r="H22558" s="1478"/>
    </row>
    <row r="22559" spans="1:8">
      <c r="A22559" s="1383"/>
      <c r="E22559" s="1478"/>
      <c r="H22559" s="1478"/>
    </row>
    <row r="22560" spans="1:8">
      <c r="A22560" s="1383"/>
      <c r="E22560" s="1478"/>
      <c r="H22560" s="1478"/>
    </row>
    <row r="22561" spans="1:8">
      <c r="A22561" s="1383"/>
      <c r="E22561" s="1478"/>
      <c r="H22561" s="1478"/>
    </row>
    <row r="22562" spans="1:8">
      <c r="A22562" s="1383"/>
      <c r="E22562" s="1478"/>
      <c r="H22562" s="1478"/>
    </row>
    <row r="22563" spans="1:8">
      <c r="A22563" s="1383"/>
      <c r="E22563" s="1478"/>
      <c r="H22563" s="1478"/>
    </row>
    <row r="22564" spans="1:8">
      <c r="A22564" s="1383"/>
      <c r="E22564" s="1478"/>
      <c r="H22564" s="1478"/>
    </row>
    <row r="22565" spans="1:8">
      <c r="A22565" s="1383"/>
      <c r="E22565" s="1478"/>
      <c r="H22565" s="1478"/>
    </row>
    <row r="22566" spans="1:8">
      <c r="A22566" s="1383"/>
      <c r="E22566" s="1478"/>
      <c r="H22566" s="1478"/>
    </row>
    <row r="22567" spans="1:8">
      <c r="A22567" s="1383"/>
      <c r="E22567" s="1478"/>
      <c r="H22567" s="1478"/>
    </row>
    <row r="22568" spans="1:8">
      <c r="A22568" s="1383"/>
      <c r="E22568" s="1478"/>
      <c r="H22568" s="1478"/>
    </row>
    <row r="22569" spans="1:8">
      <c r="A22569" s="1383"/>
      <c r="E22569" s="1478"/>
      <c r="H22569" s="1478"/>
    </row>
    <row r="22570" spans="1:8">
      <c r="A22570" s="1383"/>
      <c r="E22570" s="1478"/>
      <c r="H22570" s="1478"/>
    </row>
    <row r="22571" spans="1:8">
      <c r="A22571" s="1383"/>
      <c r="E22571" s="1478"/>
      <c r="H22571" s="1478"/>
    </row>
    <row r="22572" spans="1:8">
      <c r="A22572" s="1383"/>
      <c r="E22572" s="1478"/>
      <c r="H22572" s="1478"/>
    </row>
    <row r="22573" spans="1:8">
      <c r="A22573" s="1383"/>
      <c r="E22573" s="1478"/>
      <c r="H22573" s="1478"/>
    </row>
    <row r="22574" spans="1:8">
      <c r="A22574" s="1383"/>
      <c r="E22574" s="1478"/>
      <c r="H22574" s="1478"/>
    </row>
    <row r="22575" spans="1:8">
      <c r="A22575" s="1383"/>
      <c r="E22575" s="1478"/>
      <c r="H22575" s="1478"/>
    </row>
    <row r="22576" spans="1:8">
      <c r="A22576" s="1383"/>
      <c r="E22576" s="1478"/>
      <c r="H22576" s="1478"/>
    </row>
    <row r="22577" spans="1:8">
      <c r="A22577" s="1383"/>
      <c r="E22577" s="1478"/>
      <c r="H22577" s="1478"/>
    </row>
    <row r="22578" spans="1:8">
      <c r="A22578" s="1383"/>
      <c r="E22578" s="1478"/>
      <c r="H22578" s="1478"/>
    </row>
    <row r="22579" spans="1:8">
      <c r="A22579" s="1383"/>
      <c r="E22579" s="1478"/>
      <c r="H22579" s="1478"/>
    </row>
    <row r="22580" spans="1:8">
      <c r="A22580" s="1383"/>
      <c r="E22580" s="1478"/>
      <c r="H22580" s="1478"/>
    </row>
    <row r="22581" spans="1:8">
      <c r="A22581" s="1383"/>
      <c r="E22581" s="1478"/>
      <c r="H22581" s="1478"/>
    </row>
    <row r="22582" spans="1:8">
      <c r="A22582" s="1383"/>
      <c r="E22582" s="1478"/>
      <c r="H22582" s="1478"/>
    </row>
    <row r="22583" spans="1:8">
      <c r="A22583" s="1383"/>
      <c r="E22583" s="1478"/>
      <c r="H22583" s="1478"/>
    </row>
    <row r="22584" spans="1:8">
      <c r="A22584" s="1383"/>
      <c r="E22584" s="1478"/>
      <c r="H22584" s="1478"/>
    </row>
    <row r="22585" spans="1:8">
      <c r="A22585" s="1383"/>
      <c r="E22585" s="1478"/>
      <c r="H22585" s="1478"/>
    </row>
    <row r="22586" spans="1:8">
      <c r="A22586" s="1383"/>
      <c r="E22586" s="1478"/>
      <c r="H22586" s="1478"/>
    </row>
    <row r="22587" spans="1:8">
      <c r="A22587" s="1383"/>
      <c r="E22587" s="1478"/>
      <c r="H22587" s="1478"/>
    </row>
    <row r="22588" spans="1:8">
      <c r="A22588" s="1383"/>
      <c r="E22588" s="1478"/>
      <c r="H22588" s="1478"/>
    </row>
    <row r="22589" spans="1:8">
      <c r="A22589" s="1383"/>
      <c r="E22589" s="1478"/>
      <c r="H22589" s="1478"/>
    </row>
    <row r="22590" spans="1:8">
      <c r="A22590" s="1383"/>
      <c r="E22590" s="1478"/>
      <c r="H22590" s="1478"/>
    </row>
    <row r="22591" spans="1:8">
      <c r="A22591" s="1383"/>
      <c r="E22591" s="1478"/>
      <c r="H22591" s="1478"/>
    </row>
    <row r="22592" spans="1:8">
      <c r="A22592" s="1383"/>
      <c r="E22592" s="1478"/>
      <c r="H22592" s="1478"/>
    </row>
    <row r="22593" spans="1:8">
      <c r="A22593" s="1383"/>
      <c r="E22593" s="1478"/>
      <c r="H22593" s="1478"/>
    </row>
    <row r="22594" spans="1:8">
      <c r="A22594" s="1383"/>
      <c r="E22594" s="1478"/>
      <c r="H22594" s="1478"/>
    </row>
    <row r="22595" spans="1:8">
      <c r="A22595" s="1383"/>
      <c r="E22595" s="1478"/>
      <c r="H22595" s="1478"/>
    </row>
    <row r="22596" spans="1:8">
      <c r="A22596" s="1383"/>
      <c r="E22596" s="1478"/>
      <c r="H22596" s="1478"/>
    </row>
    <row r="22597" spans="1:8">
      <c r="A22597" s="1383"/>
      <c r="E22597" s="1478"/>
      <c r="H22597" s="1478"/>
    </row>
    <row r="22598" spans="1:8">
      <c r="A22598" s="1383"/>
      <c r="E22598" s="1478"/>
      <c r="H22598" s="1478"/>
    </row>
    <row r="22599" spans="1:8">
      <c r="A22599" s="1383"/>
      <c r="E22599" s="1478"/>
      <c r="H22599" s="1478"/>
    </row>
    <row r="22600" spans="1:8">
      <c r="A22600" s="1383"/>
      <c r="E22600" s="1478"/>
      <c r="H22600" s="1478"/>
    </row>
    <row r="22601" spans="1:8">
      <c r="A22601" s="1383"/>
      <c r="E22601" s="1478"/>
      <c r="H22601" s="1478"/>
    </row>
    <row r="22602" spans="1:8">
      <c r="A22602" s="1383"/>
      <c r="E22602" s="1478"/>
      <c r="H22602" s="1478"/>
    </row>
    <row r="22603" spans="1:8">
      <c r="A22603" s="1383"/>
      <c r="E22603" s="1478"/>
      <c r="H22603" s="1478"/>
    </row>
    <row r="22604" spans="1:8">
      <c r="A22604" s="1383"/>
      <c r="E22604" s="1478"/>
      <c r="H22604" s="1478"/>
    </row>
    <row r="22605" spans="1:8">
      <c r="A22605" s="1383"/>
      <c r="E22605" s="1478"/>
      <c r="H22605" s="1478"/>
    </row>
    <row r="22606" spans="1:8">
      <c r="A22606" s="1383"/>
      <c r="E22606" s="1478"/>
      <c r="H22606" s="1478"/>
    </row>
    <row r="22607" spans="1:8">
      <c r="A22607" s="1383"/>
      <c r="E22607" s="1478"/>
      <c r="H22607" s="1478"/>
    </row>
    <row r="22608" spans="1:8">
      <c r="A22608" s="1383"/>
      <c r="E22608" s="1478"/>
      <c r="H22608" s="1478"/>
    </row>
    <row r="22609" spans="1:8">
      <c r="A22609" s="1383"/>
      <c r="E22609" s="1478"/>
      <c r="H22609" s="1478"/>
    </row>
    <row r="22610" spans="1:8">
      <c r="A22610" s="1383"/>
      <c r="E22610" s="1478"/>
      <c r="H22610" s="1478"/>
    </row>
    <row r="22611" spans="1:8">
      <c r="A22611" s="1383"/>
      <c r="E22611" s="1478"/>
      <c r="H22611" s="1478"/>
    </row>
    <row r="22612" spans="1:8">
      <c r="A22612" s="1383"/>
      <c r="E22612" s="1478"/>
      <c r="H22612" s="1478"/>
    </row>
    <row r="22613" spans="1:8">
      <c r="A22613" s="1383"/>
      <c r="E22613" s="1478"/>
      <c r="H22613" s="1478"/>
    </row>
    <row r="22614" spans="1:8">
      <c r="A22614" s="1383"/>
      <c r="E22614" s="1478"/>
      <c r="H22614" s="1478"/>
    </row>
    <row r="22615" spans="1:8">
      <c r="A22615" s="1383"/>
      <c r="E22615" s="1478"/>
      <c r="H22615" s="1478"/>
    </row>
    <row r="22616" spans="1:8">
      <c r="A22616" s="1383"/>
      <c r="E22616" s="1478"/>
      <c r="H22616" s="1478"/>
    </row>
    <row r="22617" spans="1:8">
      <c r="A22617" s="1383"/>
      <c r="E22617" s="1478"/>
      <c r="H22617" s="1478"/>
    </row>
    <row r="22618" spans="1:8">
      <c r="A22618" s="1383"/>
      <c r="E22618" s="1478"/>
      <c r="H22618" s="1478"/>
    </row>
    <row r="22619" spans="1:8">
      <c r="A22619" s="1383"/>
      <c r="E22619" s="1478"/>
      <c r="H22619" s="1478"/>
    </row>
    <row r="22620" spans="1:8">
      <c r="A22620" s="1383"/>
      <c r="E22620" s="1478"/>
      <c r="H22620" s="1478"/>
    </row>
    <row r="22621" spans="1:8">
      <c r="A22621" s="1383"/>
      <c r="E22621" s="1478"/>
      <c r="H22621" s="1478"/>
    </row>
    <row r="22622" spans="1:8">
      <c r="A22622" s="1383"/>
      <c r="E22622" s="1478"/>
      <c r="H22622" s="1478"/>
    </row>
    <row r="22623" spans="1:8">
      <c r="A22623" s="1383"/>
      <c r="E22623" s="1478"/>
      <c r="H22623" s="1478"/>
    </row>
    <row r="22624" spans="1:8">
      <c r="A22624" s="1383"/>
      <c r="E22624" s="1478"/>
      <c r="H22624" s="1478"/>
    </row>
    <row r="22625" spans="1:8">
      <c r="A22625" s="1383"/>
      <c r="E22625" s="1478"/>
      <c r="H22625" s="1478"/>
    </row>
    <row r="22626" spans="1:8">
      <c r="A22626" s="1383"/>
      <c r="E22626" s="1478"/>
      <c r="H22626" s="1478"/>
    </row>
    <row r="22627" spans="1:8">
      <c r="A22627" s="1383"/>
      <c r="E22627" s="1478"/>
      <c r="H22627" s="1478"/>
    </row>
    <row r="22628" spans="1:8">
      <c r="A22628" s="1383"/>
      <c r="E22628" s="1478"/>
      <c r="H22628" s="1478"/>
    </row>
    <row r="22629" spans="1:8">
      <c r="A22629" s="1383"/>
      <c r="E22629" s="1478"/>
      <c r="H22629" s="1478"/>
    </row>
    <row r="22630" spans="1:8">
      <c r="A22630" s="1383"/>
      <c r="E22630" s="1478"/>
      <c r="H22630" s="1478"/>
    </row>
    <row r="22631" spans="1:8">
      <c r="A22631" s="1383"/>
      <c r="E22631" s="1478"/>
      <c r="H22631" s="1478"/>
    </row>
    <row r="22632" spans="1:8">
      <c r="A22632" s="1383"/>
      <c r="E22632" s="1478"/>
      <c r="H22632" s="1478"/>
    </row>
    <row r="22633" spans="1:8">
      <c r="A22633" s="1383"/>
      <c r="E22633" s="1478"/>
      <c r="H22633" s="1478"/>
    </row>
    <row r="22634" spans="1:8">
      <c r="A22634" s="1383"/>
      <c r="E22634" s="1478"/>
      <c r="H22634" s="1478"/>
    </row>
    <row r="22635" spans="1:8">
      <c r="A22635" s="1383"/>
      <c r="E22635" s="1478"/>
      <c r="H22635" s="1478"/>
    </row>
    <row r="22636" spans="1:8">
      <c r="A22636" s="1383"/>
      <c r="E22636" s="1478"/>
      <c r="H22636" s="1478"/>
    </row>
    <row r="22637" spans="1:8">
      <c r="A22637" s="1383"/>
      <c r="E22637" s="1478"/>
      <c r="H22637" s="1478"/>
    </row>
    <row r="22638" spans="1:8">
      <c r="A22638" s="1383"/>
      <c r="E22638" s="1478"/>
      <c r="H22638" s="1478"/>
    </row>
    <row r="22639" spans="1:8">
      <c r="A22639" s="1383"/>
      <c r="E22639" s="1478"/>
      <c r="H22639" s="1478"/>
    </row>
    <row r="22640" spans="1:8">
      <c r="A22640" s="1383"/>
      <c r="E22640" s="1478"/>
      <c r="H22640" s="1478"/>
    </row>
    <row r="22641" spans="1:8">
      <c r="A22641" s="1383"/>
      <c r="E22641" s="1478"/>
      <c r="H22641" s="1478"/>
    </row>
    <row r="22642" spans="1:8">
      <c r="A22642" s="1383"/>
      <c r="E22642" s="1478"/>
      <c r="H22642" s="1478"/>
    </row>
    <row r="22643" spans="1:8">
      <c r="A22643" s="1383"/>
      <c r="E22643" s="1478"/>
      <c r="H22643" s="1478"/>
    </row>
    <row r="22644" spans="1:8">
      <c r="A22644" s="1383"/>
      <c r="E22644" s="1478"/>
      <c r="H22644" s="1478"/>
    </row>
    <row r="22645" spans="1:8">
      <c r="A22645" s="1383"/>
      <c r="E22645" s="1478"/>
      <c r="H22645" s="1478"/>
    </row>
    <row r="22646" spans="1:8">
      <c r="A22646" s="1383"/>
      <c r="E22646" s="1478"/>
      <c r="H22646" s="1478"/>
    </row>
    <row r="22647" spans="1:8">
      <c r="A22647" s="1383"/>
      <c r="E22647" s="1478"/>
      <c r="H22647" s="1478"/>
    </row>
    <row r="22648" spans="1:8">
      <c r="A22648" s="1383"/>
      <c r="E22648" s="1478"/>
      <c r="H22648" s="1478"/>
    </row>
    <row r="22649" spans="1:8">
      <c r="A22649" s="1383"/>
      <c r="E22649" s="1478"/>
      <c r="H22649" s="1478"/>
    </row>
    <row r="22650" spans="1:8">
      <c r="A22650" s="1383"/>
      <c r="E22650" s="1478"/>
      <c r="H22650" s="1478"/>
    </row>
    <row r="22651" spans="1:8">
      <c r="A22651" s="1383"/>
      <c r="E22651" s="1478"/>
      <c r="H22651" s="1478"/>
    </row>
    <row r="22652" spans="1:8">
      <c r="A22652" s="1383"/>
      <c r="E22652" s="1478"/>
      <c r="H22652" s="1478"/>
    </row>
    <row r="22653" spans="1:8">
      <c r="A22653" s="1383"/>
      <c r="E22653" s="1478"/>
      <c r="H22653" s="1478"/>
    </row>
    <row r="22654" spans="1:8">
      <c r="A22654" s="1383"/>
      <c r="E22654" s="1478"/>
      <c r="H22654" s="1478"/>
    </row>
    <row r="22655" spans="1:8">
      <c r="A22655" s="1383"/>
      <c r="E22655" s="1478"/>
      <c r="H22655" s="1478"/>
    </row>
    <row r="22656" spans="1:8">
      <c r="A22656" s="1383"/>
      <c r="E22656" s="1478"/>
      <c r="H22656" s="1478"/>
    </row>
    <row r="22657" spans="1:8">
      <c r="A22657" s="1383"/>
      <c r="E22657" s="1478"/>
      <c r="H22657" s="1478"/>
    </row>
    <row r="22658" spans="1:8">
      <c r="A22658" s="1383"/>
      <c r="E22658" s="1478"/>
      <c r="H22658" s="1478"/>
    </row>
    <row r="22659" spans="1:8">
      <c r="A22659" s="1383"/>
      <c r="E22659" s="1478"/>
      <c r="H22659" s="1478"/>
    </row>
    <row r="22660" spans="1:8">
      <c r="A22660" s="1383"/>
      <c r="E22660" s="1478"/>
      <c r="H22660" s="1478"/>
    </row>
    <row r="22661" spans="1:8">
      <c r="A22661" s="1383"/>
      <c r="E22661" s="1478"/>
      <c r="H22661" s="1478"/>
    </row>
    <row r="22662" spans="1:8">
      <c r="A22662" s="1383"/>
      <c r="E22662" s="1478"/>
      <c r="H22662" s="1478"/>
    </row>
    <row r="22663" spans="1:8">
      <c r="A22663" s="1383"/>
      <c r="E22663" s="1478"/>
      <c r="H22663" s="1478"/>
    </row>
    <row r="22664" spans="1:8">
      <c r="A22664" s="1383"/>
      <c r="E22664" s="1478"/>
      <c r="H22664" s="1478"/>
    </row>
    <row r="22665" spans="1:8">
      <c r="A22665" s="1383"/>
      <c r="E22665" s="1478"/>
      <c r="H22665" s="1478"/>
    </row>
    <row r="22666" spans="1:8">
      <c r="A22666" s="1383"/>
      <c r="E22666" s="1478"/>
      <c r="H22666" s="1478"/>
    </row>
    <row r="22667" spans="1:8">
      <c r="A22667" s="1383"/>
      <c r="E22667" s="1478"/>
      <c r="H22667" s="1478"/>
    </row>
    <row r="22668" spans="1:8">
      <c r="A22668" s="1383"/>
      <c r="E22668" s="1478"/>
      <c r="H22668" s="1478"/>
    </row>
    <row r="22669" spans="1:8">
      <c r="A22669" s="1383"/>
      <c r="E22669" s="1478"/>
      <c r="H22669" s="1478"/>
    </row>
    <row r="22670" spans="1:8">
      <c r="A22670" s="1383"/>
      <c r="E22670" s="1478"/>
      <c r="H22670" s="1478"/>
    </row>
    <row r="22671" spans="1:8">
      <c r="A22671" s="1383"/>
      <c r="E22671" s="1478"/>
      <c r="H22671" s="1478"/>
    </row>
    <row r="22672" spans="1:8">
      <c r="A22672" s="1383"/>
      <c r="E22672" s="1478"/>
      <c r="H22672" s="1478"/>
    </row>
    <row r="22673" spans="1:8">
      <c r="A22673" s="1383"/>
      <c r="E22673" s="1478"/>
      <c r="H22673" s="1478"/>
    </row>
    <row r="22674" spans="1:8">
      <c r="A22674" s="1383"/>
      <c r="E22674" s="1478"/>
      <c r="H22674" s="1478"/>
    </row>
    <row r="22675" spans="1:8">
      <c r="A22675" s="1383"/>
      <c r="E22675" s="1478"/>
      <c r="H22675" s="1478"/>
    </row>
    <row r="22676" spans="1:8">
      <c r="A22676" s="1383"/>
      <c r="E22676" s="1478"/>
      <c r="H22676" s="1478"/>
    </row>
    <row r="22677" spans="1:8">
      <c r="A22677" s="1383"/>
      <c r="E22677" s="1478"/>
      <c r="H22677" s="1478"/>
    </row>
    <row r="22678" spans="1:8">
      <c r="A22678" s="1383"/>
      <c r="E22678" s="1478"/>
      <c r="H22678" s="1478"/>
    </row>
    <row r="22679" spans="1:8">
      <c r="A22679" s="1383"/>
      <c r="E22679" s="1478"/>
      <c r="H22679" s="1478"/>
    </row>
    <row r="22680" spans="1:8">
      <c r="A22680" s="1383"/>
      <c r="E22680" s="1478"/>
      <c r="H22680" s="1478"/>
    </row>
    <row r="22681" spans="1:8">
      <c r="A22681" s="1383"/>
      <c r="E22681" s="1478"/>
      <c r="H22681" s="1478"/>
    </row>
    <row r="22682" spans="1:8">
      <c r="A22682" s="1383"/>
      <c r="E22682" s="1478"/>
      <c r="H22682" s="1478"/>
    </row>
    <row r="22683" spans="1:8">
      <c r="A22683" s="1383"/>
      <c r="E22683" s="1478"/>
      <c r="H22683" s="1478"/>
    </row>
    <row r="22684" spans="1:8">
      <c r="A22684" s="1383"/>
      <c r="E22684" s="1478"/>
      <c r="H22684" s="1478"/>
    </row>
    <row r="22685" spans="1:8">
      <c r="A22685" s="1383"/>
      <c r="E22685" s="1478"/>
      <c r="H22685" s="1478"/>
    </row>
    <row r="22686" spans="1:8">
      <c r="A22686" s="1383"/>
      <c r="E22686" s="1478"/>
      <c r="H22686" s="1478"/>
    </row>
    <row r="22687" spans="1:8">
      <c r="A22687" s="1383"/>
      <c r="E22687" s="1478"/>
      <c r="H22687" s="1478"/>
    </row>
    <row r="22688" spans="1:8">
      <c r="A22688" s="1383"/>
      <c r="E22688" s="1478"/>
      <c r="H22688" s="1478"/>
    </row>
    <row r="22689" spans="1:8">
      <c r="A22689" s="1383"/>
      <c r="E22689" s="1478"/>
      <c r="H22689" s="1478"/>
    </row>
    <row r="22690" spans="1:8">
      <c r="A22690" s="1383"/>
      <c r="E22690" s="1478"/>
      <c r="H22690" s="1478"/>
    </row>
    <row r="22691" spans="1:8">
      <c r="A22691" s="1383"/>
      <c r="E22691" s="1478"/>
      <c r="H22691" s="1478"/>
    </row>
    <row r="22692" spans="1:8">
      <c r="A22692" s="1383"/>
      <c r="E22692" s="1478"/>
      <c r="H22692" s="1478"/>
    </row>
    <row r="22693" spans="1:8">
      <c r="A22693" s="1383"/>
      <c r="E22693" s="1478"/>
      <c r="H22693" s="1478"/>
    </row>
    <row r="22694" spans="1:8">
      <c r="A22694" s="1383"/>
      <c r="E22694" s="1478"/>
      <c r="H22694" s="1478"/>
    </row>
    <row r="22695" spans="1:8">
      <c r="A22695" s="1383"/>
      <c r="E22695" s="1478"/>
      <c r="H22695" s="1478"/>
    </row>
    <row r="22696" spans="1:8">
      <c r="A22696" s="1383"/>
      <c r="E22696" s="1478"/>
      <c r="H22696" s="1478"/>
    </row>
    <row r="22697" spans="1:8">
      <c r="A22697" s="1383"/>
      <c r="E22697" s="1478"/>
      <c r="H22697" s="1478"/>
    </row>
    <row r="22698" spans="1:8">
      <c r="A22698" s="1383"/>
      <c r="E22698" s="1478"/>
      <c r="H22698" s="1478"/>
    </row>
    <row r="22699" spans="1:8">
      <c r="A22699" s="1383"/>
      <c r="E22699" s="1478"/>
      <c r="H22699" s="1478"/>
    </row>
    <row r="22700" spans="1:8">
      <c r="A22700" s="1383"/>
      <c r="E22700" s="1478"/>
      <c r="H22700" s="1478"/>
    </row>
    <row r="22701" spans="1:8">
      <c r="A22701" s="1383"/>
      <c r="E22701" s="1478"/>
      <c r="H22701" s="1478"/>
    </row>
    <row r="22702" spans="1:8">
      <c r="A22702" s="1383"/>
      <c r="E22702" s="1478"/>
      <c r="H22702" s="1478"/>
    </row>
    <row r="22703" spans="1:8">
      <c r="A22703" s="1383"/>
      <c r="E22703" s="1478"/>
      <c r="H22703" s="1478"/>
    </row>
    <row r="22704" spans="1:8">
      <c r="A22704" s="1383"/>
      <c r="E22704" s="1478"/>
      <c r="H22704" s="1478"/>
    </row>
    <row r="22705" spans="1:8">
      <c r="A22705" s="1383"/>
      <c r="E22705" s="1478"/>
      <c r="H22705" s="1478"/>
    </row>
    <row r="22706" spans="1:8">
      <c r="A22706" s="1383"/>
      <c r="E22706" s="1478"/>
      <c r="H22706" s="1478"/>
    </row>
    <row r="22707" spans="1:8">
      <c r="A22707" s="1383"/>
      <c r="E22707" s="1478"/>
      <c r="H22707" s="1478"/>
    </row>
    <row r="22708" spans="1:8">
      <c r="A22708" s="1383"/>
      <c r="E22708" s="1478"/>
      <c r="H22708" s="1478"/>
    </row>
    <row r="22709" spans="1:8">
      <c r="A22709" s="1383"/>
      <c r="E22709" s="1478"/>
      <c r="H22709" s="1478"/>
    </row>
    <row r="22710" spans="1:8">
      <c r="A22710" s="1383"/>
      <c r="E22710" s="1478"/>
      <c r="H22710" s="1478"/>
    </row>
    <row r="22711" spans="1:8">
      <c r="A22711" s="1383"/>
      <c r="E22711" s="1478"/>
      <c r="H22711" s="1478"/>
    </row>
    <row r="22712" spans="1:8">
      <c r="A22712" s="1383"/>
      <c r="E22712" s="1478"/>
      <c r="H22712" s="1478"/>
    </row>
    <row r="22713" spans="1:8">
      <c r="A22713" s="1383"/>
      <c r="E22713" s="1478"/>
      <c r="H22713" s="1478"/>
    </row>
    <row r="22714" spans="1:8">
      <c r="A22714" s="1383"/>
      <c r="E22714" s="1478"/>
      <c r="H22714" s="1478"/>
    </row>
    <row r="22715" spans="1:8">
      <c r="A22715" s="1383"/>
      <c r="E22715" s="1478"/>
      <c r="H22715" s="1478"/>
    </row>
    <row r="22716" spans="1:8">
      <c r="A22716" s="1383"/>
      <c r="E22716" s="1478"/>
      <c r="H22716" s="1478"/>
    </row>
    <row r="22717" spans="1:8">
      <c r="A22717" s="1383"/>
      <c r="E22717" s="1478"/>
      <c r="H22717" s="1478"/>
    </row>
    <row r="22718" spans="1:8">
      <c r="A22718" s="1383"/>
      <c r="E22718" s="1478"/>
      <c r="H22718" s="1478"/>
    </row>
    <row r="22719" spans="1:8">
      <c r="A22719" s="1383"/>
      <c r="E22719" s="1478"/>
      <c r="H22719" s="1478"/>
    </row>
    <row r="22720" spans="1:8">
      <c r="A22720" s="1383"/>
      <c r="E22720" s="1478"/>
      <c r="H22720" s="1478"/>
    </row>
    <row r="22721" spans="1:8">
      <c r="A22721" s="1383"/>
      <c r="E22721" s="1478"/>
      <c r="H22721" s="1478"/>
    </row>
    <row r="22722" spans="1:8">
      <c r="A22722" s="1383"/>
      <c r="E22722" s="1478"/>
      <c r="H22722" s="1478"/>
    </row>
    <row r="22723" spans="1:8">
      <c r="A22723" s="1383"/>
      <c r="E22723" s="1478"/>
      <c r="H22723" s="1478"/>
    </row>
    <row r="22724" spans="1:8">
      <c r="A22724" s="1383"/>
      <c r="E22724" s="1478"/>
      <c r="H22724" s="1478"/>
    </row>
    <row r="22725" spans="1:8">
      <c r="A22725" s="1383"/>
      <c r="E22725" s="1478"/>
      <c r="H22725" s="1478"/>
    </row>
    <row r="22726" spans="1:8">
      <c r="A22726" s="1383"/>
      <c r="E22726" s="1478"/>
      <c r="H22726" s="1478"/>
    </row>
    <row r="22727" spans="1:8">
      <c r="A22727" s="1383"/>
      <c r="E22727" s="1478"/>
      <c r="H22727" s="1478"/>
    </row>
    <row r="22728" spans="1:8">
      <c r="A22728" s="1383"/>
      <c r="E22728" s="1478"/>
      <c r="H22728" s="1478"/>
    </row>
    <row r="22729" spans="1:8">
      <c r="A22729" s="1383"/>
      <c r="E22729" s="1478"/>
      <c r="H22729" s="1478"/>
    </row>
    <row r="22730" spans="1:8">
      <c r="A22730" s="1383"/>
      <c r="E22730" s="1478"/>
      <c r="H22730" s="1478"/>
    </row>
    <row r="22731" spans="1:8">
      <c r="A22731" s="1383"/>
      <c r="E22731" s="1478"/>
      <c r="H22731" s="1478"/>
    </row>
    <row r="22732" spans="1:8">
      <c r="A22732" s="1383"/>
      <c r="E22732" s="1478"/>
      <c r="H22732" s="1478"/>
    </row>
    <row r="22733" spans="1:8">
      <c r="A22733" s="1383"/>
      <c r="E22733" s="1478"/>
      <c r="H22733" s="1478"/>
    </row>
    <row r="22734" spans="1:8">
      <c r="A22734" s="1383"/>
      <c r="E22734" s="1478"/>
      <c r="H22734" s="1478"/>
    </row>
    <row r="22735" spans="1:8">
      <c r="A22735" s="1383"/>
      <c r="E22735" s="1478"/>
      <c r="H22735" s="1478"/>
    </row>
    <row r="22736" spans="1:8">
      <c r="A22736" s="1383"/>
      <c r="E22736" s="1478"/>
      <c r="H22736" s="1478"/>
    </row>
    <row r="22737" spans="1:8">
      <c r="A22737" s="1383"/>
      <c r="E22737" s="1478"/>
      <c r="H22737" s="1478"/>
    </row>
    <row r="22738" spans="1:8">
      <c r="A22738" s="1383"/>
      <c r="E22738" s="1478"/>
      <c r="H22738" s="1478"/>
    </row>
    <row r="22739" spans="1:8">
      <c r="A22739" s="1383"/>
      <c r="E22739" s="1478"/>
      <c r="H22739" s="1478"/>
    </row>
    <row r="22740" spans="1:8">
      <c r="A22740" s="1383"/>
      <c r="E22740" s="1478"/>
      <c r="H22740" s="1478"/>
    </row>
    <row r="22741" spans="1:8">
      <c r="A22741" s="1383"/>
      <c r="E22741" s="1478"/>
      <c r="H22741" s="1478"/>
    </row>
    <row r="22742" spans="1:8">
      <c r="A22742" s="1383"/>
      <c r="E22742" s="1478"/>
      <c r="H22742" s="1478"/>
    </row>
    <row r="22743" spans="1:8">
      <c r="A22743" s="1383"/>
      <c r="E22743" s="1478"/>
      <c r="H22743" s="1478"/>
    </row>
    <row r="22744" spans="1:8">
      <c r="A22744" s="1383"/>
      <c r="E22744" s="1478"/>
      <c r="H22744" s="1478"/>
    </row>
    <row r="22745" spans="1:8">
      <c r="A22745" s="1383"/>
      <c r="E22745" s="1478"/>
      <c r="H22745" s="1478"/>
    </row>
    <row r="22746" spans="1:8">
      <c r="A22746" s="1383"/>
      <c r="E22746" s="1478"/>
      <c r="H22746" s="1478"/>
    </row>
    <row r="22747" spans="1:8">
      <c r="A22747" s="1383"/>
      <c r="E22747" s="1478"/>
      <c r="H22747" s="1478"/>
    </row>
    <row r="22748" spans="1:8">
      <c r="A22748" s="1383"/>
      <c r="E22748" s="1478"/>
      <c r="H22748" s="1478"/>
    </row>
    <row r="22749" spans="1:8">
      <c r="A22749" s="1383"/>
      <c r="E22749" s="1478"/>
      <c r="H22749" s="1478"/>
    </row>
    <row r="22750" spans="1:8">
      <c r="A22750" s="1383"/>
      <c r="E22750" s="1478"/>
      <c r="H22750" s="1478"/>
    </row>
    <row r="22751" spans="1:8">
      <c r="A22751" s="1383"/>
      <c r="E22751" s="1478"/>
      <c r="H22751" s="1478"/>
    </row>
    <row r="22752" spans="1:8">
      <c r="A22752" s="1383"/>
      <c r="E22752" s="1478"/>
      <c r="H22752" s="1478"/>
    </row>
    <row r="22753" spans="1:8">
      <c r="A22753" s="1383"/>
      <c r="E22753" s="1478"/>
      <c r="H22753" s="1478"/>
    </row>
    <row r="22754" spans="1:8">
      <c r="A22754" s="1383"/>
      <c r="E22754" s="1478"/>
      <c r="H22754" s="1478"/>
    </row>
    <row r="22755" spans="1:8">
      <c r="A22755" s="1383"/>
      <c r="E22755" s="1478"/>
      <c r="H22755" s="1478"/>
    </row>
    <row r="22756" spans="1:8">
      <c r="A22756" s="1383"/>
      <c r="E22756" s="1478"/>
      <c r="H22756" s="1478"/>
    </row>
    <row r="22757" spans="1:8">
      <c r="A22757" s="1383"/>
      <c r="E22757" s="1478"/>
      <c r="H22757" s="1478"/>
    </row>
    <row r="22758" spans="1:8">
      <c r="A22758" s="1383"/>
      <c r="E22758" s="1478"/>
      <c r="H22758" s="1478"/>
    </row>
    <row r="22759" spans="1:8">
      <c r="A22759" s="1383"/>
      <c r="E22759" s="1478"/>
      <c r="H22759" s="1478"/>
    </row>
    <row r="22760" spans="1:8">
      <c r="A22760" s="1383"/>
      <c r="E22760" s="1478"/>
      <c r="H22760" s="1478"/>
    </row>
    <row r="22761" spans="1:8">
      <c r="A22761" s="1383"/>
      <c r="E22761" s="1478"/>
      <c r="H22761" s="1478"/>
    </row>
    <row r="22762" spans="1:8">
      <c r="A22762" s="1383"/>
      <c r="E22762" s="1478"/>
      <c r="H22762" s="1478"/>
    </row>
    <row r="22763" spans="1:8">
      <c r="A22763" s="1383"/>
      <c r="E22763" s="1478"/>
      <c r="H22763" s="1478"/>
    </row>
    <row r="22764" spans="1:8">
      <c r="A22764" s="1383"/>
      <c r="E22764" s="1478"/>
      <c r="H22764" s="1478"/>
    </row>
    <row r="22765" spans="1:8">
      <c r="A22765" s="1383"/>
      <c r="E22765" s="1478"/>
      <c r="H22765" s="1478"/>
    </row>
    <row r="22766" spans="1:8">
      <c r="A22766" s="1383"/>
      <c r="E22766" s="1478"/>
      <c r="H22766" s="1478"/>
    </row>
    <row r="22767" spans="1:8">
      <c r="A22767" s="1383"/>
      <c r="E22767" s="1478"/>
      <c r="H22767" s="1478"/>
    </row>
    <row r="22768" spans="1:8">
      <c r="A22768" s="1383"/>
      <c r="E22768" s="1478"/>
      <c r="H22768" s="1478"/>
    </row>
    <row r="22769" spans="1:8">
      <c r="A22769" s="1383"/>
      <c r="E22769" s="1478"/>
      <c r="H22769" s="1478"/>
    </row>
    <row r="22770" spans="1:8">
      <c r="A22770" s="1383"/>
      <c r="E22770" s="1478"/>
      <c r="H22770" s="1478"/>
    </row>
    <row r="22771" spans="1:8">
      <c r="A22771" s="1383"/>
      <c r="E22771" s="1478"/>
      <c r="H22771" s="1478"/>
    </row>
    <row r="22772" spans="1:8">
      <c r="A22772" s="1383"/>
      <c r="E22772" s="1478"/>
      <c r="H22772" s="1478"/>
    </row>
    <row r="22773" spans="1:8">
      <c r="A22773" s="1383"/>
      <c r="E22773" s="1478"/>
      <c r="H22773" s="1478"/>
    </row>
    <row r="22774" spans="1:8">
      <c r="A22774" s="1383"/>
      <c r="E22774" s="1478"/>
      <c r="H22774" s="1478"/>
    </row>
    <row r="22775" spans="1:8">
      <c r="A22775" s="1383"/>
      <c r="E22775" s="1478"/>
      <c r="H22775" s="1478"/>
    </row>
    <row r="22776" spans="1:8">
      <c r="A22776" s="1383"/>
      <c r="E22776" s="1478"/>
      <c r="H22776" s="1478"/>
    </row>
    <row r="22777" spans="1:8">
      <c r="A22777" s="1383"/>
      <c r="E22777" s="1478"/>
      <c r="H22777" s="1478"/>
    </row>
    <row r="22778" spans="1:8">
      <c r="A22778" s="1383"/>
      <c r="E22778" s="1478"/>
      <c r="H22778" s="1478"/>
    </row>
    <row r="22779" spans="1:8">
      <c r="A22779" s="1383"/>
      <c r="E22779" s="1478"/>
      <c r="H22779" s="1478"/>
    </row>
    <row r="22780" spans="1:8">
      <c r="A22780" s="1383"/>
      <c r="E22780" s="1478"/>
      <c r="H22780" s="1478"/>
    </row>
    <row r="22781" spans="1:8">
      <c r="A22781" s="1383"/>
      <c r="E22781" s="1478"/>
      <c r="H22781" s="1478"/>
    </row>
    <row r="22782" spans="1:8">
      <c r="A22782" s="1383"/>
      <c r="E22782" s="1478"/>
      <c r="H22782" s="1478"/>
    </row>
    <row r="22783" spans="1:8">
      <c r="A22783" s="1383"/>
      <c r="E22783" s="1478"/>
      <c r="H22783" s="1478"/>
    </row>
    <row r="22784" spans="1:8">
      <c r="A22784" s="1383"/>
      <c r="E22784" s="1478"/>
      <c r="H22784" s="1478"/>
    </row>
    <row r="22785" spans="1:8">
      <c r="A22785" s="1383"/>
      <c r="E22785" s="1478"/>
      <c r="H22785" s="1478"/>
    </row>
    <row r="22786" spans="1:8">
      <c r="A22786" s="1383"/>
      <c r="E22786" s="1478"/>
      <c r="H22786" s="1478"/>
    </row>
    <row r="22787" spans="1:8">
      <c r="A22787" s="1383"/>
      <c r="E22787" s="1478"/>
      <c r="H22787" s="1478"/>
    </row>
    <row r="22788" spans="1:8">
      <c r="A22788" s="1383"/>
      <c r="E22788" s="1478"/>
      <c r="H22788" s="1478"/>
    </row>
    <row r="22789" spans="1:8">
      <c r="A22789" s="1383"/>
      <c r="E22789" s="1478"/>
      <c r="H22789" s="1478"/>
    </row>
    <row r="22790" spans="1:8">
      <c r="A22790" s="1383"/>
      <c r="E22790" s="1478"/>
      <c r="H22790" s="1478"/>
    </row>
    <row r="22791" spans="1:8">
      <c r="A22791" s="1383"/>
      <c r="E22791" s="1478"/>
      <c r="H22791" s="1478"/>
    </row>
    <row r="22792" spans="1:8">
      <c r="A22792" s="1383"/>
      <c r="E22792" s="1478"/>
      <c r="H22792" s="1478"/>
    </row>
    <row r="22793" spans="1:8">
      <c r="A22793" s="1383"/>
      <c r="E22793" s="1478"/>
      <c r="H22793" s="1478"/>
    </row>
    <row r="22794" spans="1:8">
      <c r="A22794" s="1383"/>
      <c r="E22794" s="1478"/>
      <c r="H22794" s="1478"/>
    </row>
    <row r="22795" spans="1:8">
      <c r="A22795" s="1383"/>
      <c r="E22795" s="1478"/>
      <c r="H22795" s="1478"/>
    </row>
    <row r="22796" spans="1:8">
      <c r="A22796" s="1383"/>
      <c r="E22796" s="1478"/>
      <c r="H22796" s="1478"/>
    </row>
    <row r="22797" spans="1:8">
      <c r="A22797" s="1383"/>
      <c r="E22797" s="1478"/>
      <c r="H22797" s="1478"/>
    </row>
    <row r="22798" spans="1:8">
      <c r="A22798" s="1383"/>
      <c r="E22798" s="1478"/>
      <c r="H22798" s="1478"/>
    </row>
    <row r="22799" spans="1:8">
      <c r="A22799" s="1383"/>
      <c r="E22799" s="1478"/>
      <c r="H22799" s="1478"/>
    </row>
    <row r="22800" spans="1:8">
      <c r="A22800" s="1383"/>
      <c r="E22800" s="1478"/>
      <c r="H22800" s="1478"/>
    </row>
    <row r="22801" spans="1:8">
      <c r="A22801" s="1383"/>
      <c r="E22801" s="1478"/>
      <c r="H22801" s="1478"/>
    </row>
    <row r="22802" spans="1:8">
      <c r="A22802" s="1383"/>
      <c r="E22802" s="1478"/>
      <c r="H22802" s="1478"/>
    </row>
    <row r="22803" spans="1:8">
      <c r="A22803" s="1383"/>
      <c r="E22803" s="1478"/>
      <c r="H22803" s="1478"/>
    </row>
    <row r="22804" spans="1:8">
      <c r="A22804" s="1383"/>
      <c r="E22804" s="1478"/>
      <c r="H22804" s="1478"/>
    </row>
    <row r="22805" spans="1:8">
      <c r="A22805" s="1383"/>
      <c r="E22805" s="1478"/>
      <c r="H22805" s="1478"/>
    </row>
    <row r="22806" spans="1:8">
      <c r="A22806" s="1383"/>
      <c r="E22806" s="1478"/>
      <c r="H22806" s="1478"/>
    </row>
    <row r="22807" spans="1:8">
      <c r="A22807" s="1383"/>
      <c r="E22807" s="1478"/>
      <c r="H22807" s="1478"/>
    </row>
    <row r="22808" spans="1:8">
      <c r="A22808" s="1383"/>
      <c r="E22808" s="1478"/>
      <c r="H22808" s="1478"/>
    </row>
    <row r="22809" spans="1:8">
      <c r="A22809" s="1383"/>
      <c r="E22809" s="1478"/>
      <c r="H22809" s="1478"/>
    </row>
    <row r="22810" spans="1:8">
      <c r="A22810" s="1383"/>
      <c r="E22810" s="1478"/>
      <c r="H22810" s="1478"/>
    </row>
    <row r="22811" spans="1:8">
      <c r="A22811" s="1383"/>
      <c r="E22811" s="1478"/>
      <c r="H22811" s="1478"/>
    </row>
    <row r="22812" spans="1:8">
      <c r="A22812" s="1383"/>
      <c r="E22812" s="1478"/>
      <c r="H22812" s="1478"/>
    </row>
    <row r="22813" spans="1:8">
      <c r="A22813" s="1383"/>
      <c r="E22813" s="1478"/>
      <c r="H22813" s="1478"/>
    </row>
    <row r="22814" spans="1:8">
      <c r="A22814" s="1383"/>
      <c r="E22814" s="1478"/>
      <c r="H22814" s="1478"/>
    </row>
    <row r="22815" spans="1:8">
      <c r="A22815" s="1383"/>
      <c r="E22815" s="1478"/>
      <c r="H22815" s="1478"/>
    </row>
    <row r="22816" spans="1:8">
      <c r="A22816" s="1383"/>
      <c r="E22816" s="1478"/>
      <c r="H22816" s="1478"/>
    </row>
    <row r="22817" spans="1:8">
      <c r="A22817" s="1383"/>
      <c r="E22817" s="1478"/>
      <c r="H22817" s="1478"/>
    </row>
    <row r="22818" spans="1:8">
      <c r="A22818" s="1383"/>
      <c r="E22818" s="1478"/>
      <c r="H22818" s="1478"/>
    </row>
    <row r="22819" spans="1:8">
      <c r="A22819" s="1383"/>
      <c r="E22819" s="1478"/>
      <c r="H22819" s="1478"/>
    </row>
    <row r="22820" spans="1:8">
      <c r="A22820" s="1383"/>
      <c r="E22820" s="1478"/>
      <c r="H22820" s="1478"/>
    </row>
    <row r="22821" spans="1:8">
      <c r="A22821" s="1383"/>
      <c r="E22821" s="1478"/>
      <c r="H22821" s="1478"/>
    </row>
    <row r="22822" spans="1:8">
      <c r="A22822" s="1383"/>
      <c r="E22822" s="1478"/>
      <c r="H22822" s="1478"/>
    </row>
    <row r="22823" spans="1:8">
      <c r="A22823" s="1383"/>
      <c r="E22823" s="1478"/>
      <c r="H22823" s="1478"/>
    </row>
    <row r="22824" spans="1:8">
      <c r="A22824" s="1383"/>
      <c r="E22824" s="1478"/>
      <c r="H22824" s="1478"/>
    </row>
    <row r="22825" spans="1:8">
      <c r="A22825" s="1383"/>
      <c r="E22825" s="1478"/>
      <c r="H22825" s="1478"/>
    </row>
    <row r="22826" spans="1:8">
      <c r="A22826" s="1383"/>
      <c r="E22826" s="1478"/>
      <c r="H22826" s="1478"/>
    </row>
    <row r="22827" spans="1:8">
      <c r="A22827" s="1383"/>
      <c r="E22827" s="1478"/>
      <c r="H22827" s="1478"/>
    </row>
    <row r="22828" spans="1:8">
      <c r="A22828" s="1383"/>
      <c r="E22828" s="1478"/>
      <c r="H22828" s="1478"/>
    </row>
    <row r="22829" spans="1:8">
      <c r="A22829" s="1383"/>
      <c r="E22829" s="1478"/>
      <c r="H22829" s="1478"/>
    </row>
    <row r="22830" spans="1:8">
      <c r="A22830" s="1383"/>
      <c r="E22830" s="1478"/>
      <c r="H22830" s="1478"/>
    </row>
    <row r="22831" spans="1:8">
      <c r="A22831" s="1383"/>
      <c r="E22831" s="1478"/>
      <c r="H22831" s="1478"/>
    </row>
    <row r="22832" spans="1:8">
      <c r="A22832" s="1383"/>
      <c r="E22832" s="1478"/>
      <c r="H22832" s="1478"/>
    </row>
    <row r="22833" spans="1:8">
      <c r="A22833" s="1383"/>
      <c r="E22833" s="1478"/>
      <c r="H22833" s="1478"/>
    </row>
    <row r="22834" spans="1:8">
      <c r="A22834" s="1383"/>
      <c r="E22834" s="1478"/>
      <c r="H22834" s="1478"/>
    </row>
    <row r="22835" spans="1:8">
      <c r="A22835" s="1383"/>
      <c r="E22835" s="1478"/>
      <c r="H22835" s="1478"/>
    </row>
    <row r="22836" spans="1:8">
      <c r="A22836" s="1383"/>
      <c r="E22836" s="1478"/>
      <c r="H22836" s="1478"/>
    </row>
    <row r="22837" spans="1:8">
      <c r="A22837" s="1383"/>
      <c r="E22837" s="1478"/>
      <c r="H22837" s="1478"/>
    </row>
    <row r="22838" spans="1:8">
      <c r="A22838" s="1383"/>
      <c r="E22838" s="1478"/>
      <c r="H22838" s="1478"/>
    </row>
    <row r="22839" spans="1:8">
      <c r="A22839" s="1383"/>
      <c r="E22839" s="1478"/>
      <c r="H22839" s="1478"/>
    </row>
    <row r="22840" spans="1:8">
      <c r="A22840" s="1383"/>
      <c r="E22840" s="1478"/>
      <c r="H22840" s="1478"/>
    </row>
    <row r="22841" spans="1:8">
      <c r="A22841" s="1383"/>
      <c r="E22841" s="1478"/>
      <c r="H22841" s="1478"/>
    </row>
    <row r="22842" spans="1:8">
      <c r="A22842" s="1383"/>
      <c r="E22842" s="1478"/>
      <c r="H22842" s="1478"/>
    </row>
    <row r="22843" spans="1:8">
      <c r="A22843" s="1383"/>
      <c r="E22843" s="1478"/>
      <c r="H22843" s="1478"/>
    </row>
    <row r="22844" spans="1:8">
      <c r="A22844" s="1383"/>
      <c r="E22844" s="1478"/>
      <c r="H22844" s="1478"/>
    </row>
    <row r="22845" spans="1:8">
      <c r="A22845" s="1383"/>
      <c r="E22845" s="1478"/>
      <c r="H22845" s="1478"/>
    </row>
    <row r="22846" spans="1:8">
      <c r="A22846" s="1383"/>
      <c r="E22846" s="1478"/>
      <c r="H22846" s="1478"/>
    </row>
    <row r="22847" spans="1:8">
      <c r="A22847" s="1383"/>
      <c r="E22847" s="1478"/>
      <c r="H22847" s="1478"/>
    </row>
    <row r="22848" spans="1:8">
      <c r="A22848" s="1383"/>
      <c r="E22848" s="1478"/>
      <c r="H22848" s="1478"/>
    </row>
    <row r="22849" spans="1:8">
      <c r="A22849" s="1383"/>
      <c r="E22849" s="1478"/>
      <c r="H22849" s="1478"/>
    </row>
    <row r="22850" spans="1:8">
      <c r="A22850" s="1383"/>
      <c r="E22850" s="1478"/>
      <c r="H22850" s="1478"/>
    </row>
    <row r="22851" spans="1:8">
      <c r="A22851" s="1383"/>
      <c r="E22851" s="1478"/>
      <c r="H22851" s="1478"/>
    </row>
    <row r="22852" spans="1:8">
      <c r="A22852" s="1383"/>
      <c r="E22852" s="1478"/>
      <c r="H22852" s="1478"/>
    </row>
    <row r="22853" spans="1:8">
      <c r="A22853" s="1383"/>
      <c r="E22853" s="1478"/>
      <c r="H22853" s="1478"/>
    </row>
    <row r="22854" spans="1:8">
      <c r="A22854" s="1383"/>
      <c r="E22854" s="1478"/>
      <c r="H22854" s="1478"/>
    </row>
    <row r="22855" spans="1:8">
      <c r="A22855" s="1383"/>
      <c r="E22855" s="1478"/>
      <c r="H22855" s="1478"/>
    </row>
    <row r="22856" spans="1:8">
      <c r="A22856" s="1383"/>
      <c r="E22856" s="1478"/>
      <c r="H22856" s="1478"/>
    </row>
    <row r="22857" spans="1:8">
      <c r="A22857" s="1383"/>
      <c r="E22857" s="1478"/>
      <c r="H22857" s="1478"/>
    </row>
    <row r="22858" spans="1:8">
      <c r="A22858" s="1383"/>
      <c r="E22858" s="1478"/>
      <c r="H22858" s="1478"/>
    </row>
    <row r="22859" spans="1:8">
      <c r="A22859" s="1383"/>
      <c r="E22859" s="1478"/>
      <c r="H22859" s="1478"/>
    </row>
    <row r="22860" spans="1:8">
      <c r="A22860" s="1383"/>
      <c r="E22860" s="1478"/>
      <c r="H22860" s="1478"/>
    </row>
    <row r="22861" spans="1:8">
      <c r="A22861" s="1383"/>
      <c r="E22861" s="1478"/>
      <c r="H22861" s="1478"/>
    </row>
    <row r="22862" spans="1:8">
      <c r="A22862" s="1383"/>
      <c r="E22862" s="1478"/>
      <c r="H22862" s="1478"/>
    </row>
    <row r="22863" spans="1:8">
      <c r="A22863" s="1383"/>
      <c r="E22863" s="1478"/>
      <c r="H22863" s="1478"/>
    </row>
    <row r="22864" spans="1:8">
      <c r="A22864" s="1383"/>
      <c r="E22864" s="1478"/>
      <c r="H22864" s="1478"/>
    </row>
    <row r="22865" spans="1:8">
      <c r="A22865" s="1383"/>
      <c r="E22865" s="1478"/>
      <c r="H22865" s="1478"/>
    </row>
    <row r="22866" spans="1:8">
      <c r="A22866" s="1383"/>
      <c r="E22866" s="1478"/>
      <c r="H22866" s="1478"/>
    </row>
    <row r="22867" spans="1:8">
      <c r="A22867" s="1383"/>
      <c r="E22867" s="1478"/>
      <c r="H22867" s="1478"/>
    </row>
    <row r="22868" spans="1:8">
      <c r="A22868" s="1383"/>
      <c r="E22868" s="1478"/>
      <c r="H22868" s="1478"/>
    </row>
    <row r="22869" spans="1:8">
      <c r="A22869" s="1383"/>
      <c r="E22869" s="1478"/>
      <c r="H22869" s="1478"/>
    </row>
    <row r="22870" spans="1:8">
      <c r="A22870" s="1383"/>
      <c r="E22870" s="1478"/>
      <c r="H22870" s="1478"/>
    </row>
    <row r="22871" spans="1:8">
      <c r="A22871" s="1383"/>
      <c r="E22871" s="1478"/>
      <c r="H22871" s="1478"/>
    </row>
    <row r="22872" spans="1:8">
      <c r="A22872" s="1383"/>
      <c r="E22872" s="1478"/>
      <c r="H22872" s="1478"/>
    </row>
    <row r="22873" spans="1:8">
      <c r="A22873" s="1383"/>
      <c r="E22873" s="1478"/>
      <c r="H22873" s="1478"/>
    </row>
    <row r="22874" spans="1:8">
      <c r="A22874" s="1383"/>
      <c r="E22874" s="1478"/>
      <c r="H22874" s="1478"/>
    </row>
    <row r="22875" spans="1:8">
      <c r="A22875" s="1383"/>
      <c r="E22875" s="1478"/>
      <c r="H22875" s="1478"/>
    </row>
    <row r="22876" spans="1:8">
      <c r="A22876" s="1383"/>
      <c r="E22876" s="1478"/>
      <c r="H22876" s="1478"/>
    </row>
    <row r="22877" spans="1:8">
      <c r="A22877" s="1383"/>
      <c r="E22877" s="1478"/>
      <c r="H22877" s="1478"/>
    </row>
    <row r="22878" spans="1:8">
      <c r="A22878" s="1383"/>
      <c r="E22878" s="1478"/>
      <c r="H22878" s="1478"/>
    </row>
    <row r="22879" spans="1:8">
      <c r="A22879" s="1383"/>
      <c r="E22879" s="1478"/>
      <c r="H22879" s="1478"/>
    </row>
    <row r="22880" spans="1:8">
      <c r="A22880" s="1383"/>
      <c r="E22880" s="1478"/>
      <c r="H22880" s="1478"/>
    </row>
    <row r="22881" spans="1:8">
      <c r="A22881" s="1383"/>
      <c r="E22881" s="1478"/>
      <c r="H22881" s="1478"/>
    </row>
    <row r="22882" spans="1:8">
      <c r="A22882" s="1383"/>
      <c r="E22882" s="1478"/>
      <c r="H22882" s="1478"/>
    </row>
    <row r="22883" spans="1:8">
      <c r="A22883" s="1383"/>
      <c r="E22883" s="1478"/>
      <c r="H22883" s="1478"/>
    </row>
    <row r="22884" spans="1:8">
      <c r="A22884" s="1383"/>
      <c r="E22884" s="1478"/>
      <c r="H22884" s="1478"/>
    </row>
    <row r="22885" spans="1:8">
      <c r="A22885" s="1383"/>
      <c r="E22885" s="1478"/>
      <c r="H22885" s="1478"/>
    </row>
    <row r="22886" spans="1:8">
      <c r="A22886" s="1383"/>
      <c r="E22886" s="1478"/>
      <c r="H22886" s="1478"/>
    </row>
    <row r="22887" spans="1:8">
      <c r="A22887" s="1383"/>
      <c r="E22887" s="1478"/>
      <c r="H22887" s="1478"/>
    </row>
    <row r="22888" spans="1:8">
      <c r="A22888" s="1383"/>
      <c r="E22888" s="1478"/>
      <c r="H22888" s="1478"/>
    </row>
    <row r="22889" spans="1:8">
      <c r="A22889" s="1383"/>
      <c r="E22889" s="1478"/>
      <c r="H22889" s="1478"/>
    </row>
    <row r="22890" spans="1:8">
      <c r="A22890" s="1383"/>
      <c r="E22890" s="1478"/>
      <c r="H22890" s="1478"/>
    </row>
    <row r="22891" spans="1:8">
      <c r="A22891" s="1383"/>
      <c r="E22891" s="1478"/>
      <c r="H22891" s="1478"/>
    </row>
    <row r="22892" spans="1:8">
      <c r="A22892" s="1383"/>
      <c r="E22892" s="1478"/>
      <c r="H22892" s="1478"/>
    </row>
    <row r="22893" spans="1:8">
      <c r="A22893" s="1383"/>
      <c r="E22893" s="1478"/>
      <c r="H22893" s="1478"/>
    </row>
    <row r="22894" spans="1:8">
      <c r="A22894" s="1383"/>
      <c r="E22894" s="1478"/>
      <c r="H22894" s="1478"/>
    </row>
    <row r="22895" spans="1:8">
      <c r="A22895" s="1383"/>
      <c r="E22895" s="1478"/>
      <c r="H22895" s="1478"/>
    </row>
    <row r="22896" spans="1:8">
      <c r="A22896" s="1383"/>
      <c r="E22896" s="1478"/>
      <c r="H22896" s="1478"/>
    </row>
    <row r="22897" spans="1:8">
      <c r="A22897" s="1383"/>
      <c r="E22897" s="1478"/>
      <c r="H22897" s="1478"/>
    </row>
    <row r="22898" spans="1:8">
      <c r="A22898" s="1383"/>
      <c r="E22898" s="1478"/>
      <c r="H22898" s="1478"/>
    </row>
    <row r="22899" spans="1:8">
      <c r="A22899" s="1383"/>
      <c r="E22899" s="1478"/>
      <c r="H22899" s="1478"/>
    </row>
    <row r="22900" spans="1:8">
      <c r="A22900" s="1383"/>
      <c r="E22900" s="1478"/>
      <c r="H22900" s="1478"/>
    </row>
    <row r="22901" spans="1:8">
      <c r="A22901" s="1383"/>
      <c r="E22901" s="1478"/>
      <c r="H22901" s="1478"/>
    </row>
    <row r="22902" spans="1:8">
      <c r="A22902" s="1383"/>
      <c r="E22902" s="1478"/>
      <c r="H22902" s="1478"/>
    </row>
    <row r="22903" spans="1:8">
      <c r="A22903" s="1383"/>
      <c r="E22903" s="1478"/>
      <c r="H22903" s="1478"/>
    </row>
    <row r="22904" spans="1:8">
      <c r="A22904" s="1383"/>
      <c r="E22904" s="1478"/>
      <c r="H22904" s="1478"/>
    </row>
    <row r="22905" spans="1:8">
      <c r="A22905" s="1383"/>
      <c r="E22905" s="1478"/>
      <c r="H22905" s="1478"/>
    </row>
    <row r="22906" spans="1:8">
      <c r="A22906" s="1383"/>
      <c r="E22906" s="1478"/>
      <c r="H22906" s="1478"/>
    </row>
    <row r="22907" spans="1:8">
      <c r="A22907" s="1383"/>
      <c r="E22907" s="1478"/>
      <c r="H22907" s="1478"/>
    </row>
    <row r="22908" spans="1:8">
      <c r="A22908" s="1383"/>
      <c r="E22908" s="1478"/>
      <c r="H22908" s="1478"/>
    </row>
    <row r="22909" spans="1:8">
      <c r="A22909" s="1383"/>
      <c r="E22909" s="1478"/>
      <c r="H22909" s="1478"/>
    </row>
    <row r="22910" spans="1:8">
      <c r="A22910" s="1383"/>
      <c r="E22910" s="1478"/>
      <c r="H22910" s="1478"/>
    </row>
    <row r="22911" spans="1:8">
      <c r="A22911" s="1383"/>
      <c r="E22911" s="1478"/>
      <c r="H22911" s="1478"/>
    </row>
    <row r="22912" spans="1:8">
      <c r="A22912" s="1383"/>
      <c r="E22912" s="1478"/>
      <c r="H22912" s="1478"/>
    </row>
    <row r="22913" spans="1:8">
      <c r="A22913" s="1383"/>
      <c r="E22913" s="1478"/>
      <c r="H22913" s="1478"/>
    </row>
    <row r="22914" spans="1:8">
      <c r="A22914" s="1383"/>
      <c r="E22914" s="1478"/>
      <c r="H22914" s="1478"/>
    </row>
    <row r="22915" spans="1:8">
      <c r="A22915" s="1383"/>
      <c r="E22915" s="1478"/>
      <c r="H22915" s="1478"/>
    </row>
    <row r="22916" spans="1:8">
      <c r="A22916" s="1383"/>
      <c r="E22916" s="1478"/>
      <c r="H22916" s="1478"/>
    </row>
    <row r="22917" spans="1:8">
      <c r="A22917" s="1383"/>
      <c r="E22917" s="1478"/>
      <c r="H22917" s="1478"/>
    </row>
    <row r="22918" spans="1:8">
      <c r="A22918" s="1383"/>
      <c r="E22918" s="1478"/>
      <c r="H22918" s="1478"/>
    </row>
    <row r="22919" spans="1:8">
      <c r="A22919" s="1383"/>
      <c r="E22919" s="1478"/>
      <c r="H22919" s="1478"/>
    </row>
    <row r="22920" spans="1:8">
      <c r="A22920" s="1383"/>
      <c r="E22920" s="1478"/>
      <c r="H22920" s="1478"/>
    </row>
    <row r="22921" spans="1:8">
      <c r="A22921" s="1383"/>
      <c r="E22921" s="1478"/>
      <c r="H22921" s="1478"/>
    </row>
    <row r="22922" spans="1:8">
      <c r="A22922" s="1383"/>
      <c r="E22922" s="1478"/>
      <c r="H22922" s="1478"/>
    </row>
    <row r="22923" spans="1:8">
      <c r="A22923" s="1383"/>
      <c r="E22923" s="1478"/>
      <c r="H22923" s="1478"/>
    </row>
    <row r="22924" spans="1:8">
      <c r="A22924" s="1383"/>
      <c r="E22924" s="1478"/>
      <c r="H22924" s="1478"/>
    </row>
    <row r="22925" spans="1:8">
      <c r="A22925" s="1383"/>
      <c r="E22925" s="1478"/>
      <c r="H22925" s="1478"/>
    </row>
    <row r="22926" spans="1:8">
      <c r="A22926" s="1383"/>
      <c r="E22926" s="1478"/>
      <c r="H22926" s="1478"/>
    </row>
    <row r="22927" spans="1:8">
      <c r="A22927" s="1383"/>
      <c r="E22927" s="1478"/>
      <c r="H22927" s="1478"/>
    </row>
    <row r="22928" spans="1:8">
      <c r="A22928" s="1383"/>
      <c r="E22928" s="1478"/>
      <c r="H22928" s="1478"/>
    </row>
    <row r="22929" spans="1:8">
      <c r="A22929" s="1383"/>
      <c r="E22929" s="1478"/>
      <c r="H22929" s="1478"/>
    </row>
    <row r="22930" spans="1:8">
      <c r="A22930" s="1383"/>
      <c r="E22930" s="1478"/>
      <c r="H22930" s="1478"/>
    </row>
    <row r="22931" spans="1:8">
      <c r="A22931" s="1383"/>
      <c r="E22931" s="1478"/>
      <c r="H22931" s="1478"/>
    </row>
    <row r="22932" spans="1:8">
      <c r="A22932" s="1383"/>
      <c r="E22932" s="1478"/>
      <c r="H22932" s="1478"/>
    </row>
    <row r="22933" spans="1:8">
      <c r="A22933" s="1383"/>
      <c r="E22933" s="1478"/>
      <c r="H22933" s="1478"/>
    </row>
    <row r="22934" spans="1:8">
      <c r="A22934" s="1383"/>
      <c r="E22934" s="1478"/>
      <c r="H22934" s="1478"/>
    </row>
    <row r="22935" spans="1:8">
      <c r="A22935" s="1383"/>
      <c r="E22935" s="1478"/>
      <c r="H22935" s="1478"/>
    </row>
    <row r="22936" spans="1:8">
      <c r="A22936" s="1383"/>
      <c r="E22936" s="1478"/>
      <c r="H22936" s="1478"/>
    </row>
    <row r="22937" spans="1:8">
      <c r="A22937" s="1383"/>
      <c r="E22937" s="1478"/>
      <c r="H22937" s="1478"/>
    </row>
    <row r="22938" spans="1:8">
      <c r="A22938" s="1383"/>
      <c r="E22938" s="1478"/>
      <c r="H22938" s="1478"/>
    </row>
    <row r="22939" spans="1:8">
      <c r="A22939" s="1383"/>
      <c r="E22939" s="1478"/>
      <c r="H22939" s="1478"/>
    </row>
    <row r="22940" spans="1:8">
      <c r="A22940" s="1383"/>
      <c r="E22940" s="1478"/>
      <c r="H22940" s="1478"/>
    </row>
    <row r="22941" spans="1:8">
      <c r="A22941" s="1383"/>
      <c r="E22941" s="1478"/>
      <c r="H22941" s="1478"/>
    </row>
    <row r="22942" spans="1:8">
      <c r="A22942" s="1383"/>
      <c r="E22942" s="1478"/>
      <c r="H22942" s="1478"/>
    </row>
    <row r="22943" spans="1:8">
      <c r="A22943" s="1383"/>
      <c r="E22943" s="1478"/>
      <c r="H22943" s="1478"/>
    </row>
    <row r="22944" spans="1:8">
      <c r="A22944" s="1383"/>
      <c r="E22944" s="1478"/>
      <c r="H22944" s="1478"/>
    </row>
    <row r="22945" spans="1:8">
      <c r="A22945" s="1383"/>
      <c r="E22945" s="1478"/>
      <c r="H22945" s="1478"/>
    </row>
    <row r="22946" spans="1:8">
      <c r="A22946" s="1383"/>
      <c r="E22946" s="1478"/>
      <c r="H22946" s="1478"/>
    </row>
    <row r="22947" spans="1:8">
      <c r="A22947" s="1383"/>
      <c r="E22947" s="1478"/>
      <c r="H22947" s="1478"/>
    </row>
    <row r="22948" spans="1:8">
      <c r="A22948" s="1383"/>
      <c r="E22948" s="1478"/>
      <c r="H22948" s="1478"/>
    </row>
    <row r="22949" spans="1:8">
      <c r="A22949" s="1383"/>
      <c r="E22949" s="1478"/>
      <c r="H22949" s="1478"/>
    </row>
    <row r="22950" spans="1:8">
      <c r="A22950" s="1383"/>
      <c r="E22950" s="1478"/>
      <c r="H22950" s="1478"/>
    </row>
    <row r="22951" spans="1:8">
      <c r="A22951" s="1383"/>
      <c r="E22951" s="1478"/>
      <c r="H22951" s="1478"/>
    </row>
    <row r="22952" spans="1:8">
      <c r="A22952" s="1383"/>
      <c r="E22952" s="1478"/>
      <c r="H22952" s="1478"/>
    </row>
    <row r="22953" spans="1:8">
      <c r="A22953" s="1383"/>
      <c r="E22953" s="1478"/>
      <c r="H22953" s="1478"/>
    </row>
    <row r="22954" spans="1:8">
      <c r="A22954" s="1383"/>
      <c r="E22954" s="1478"/>
      <c r="H22954" s="1478"/>
    </row>
    <row r="22955" spans="1:8">
      <c r="A22955" s="1383"/>
      <c r="E22955" s="1478"/>
      <c r="H22955" s="1478"/>
    </row>
    <row r="22956" spans="1:8">
      <c r="A22956" s="1383"/>
      <c r="E22956" s="1478"/>
      <c r="H22956" s="1478"/>
    </row>
    <row r="22957" spans="1:8">
      <c r="A22957" s="1383"/>
      <c r="E22957" s="1478"/>
      <c r="H22957" s="1478"/>
    </row>
    <row r="22958" spans="1:8">
      <c r="A22958" s="1383"/>
      <c r="E22958" s="1478"/>
      <c r="H22958" s="1478"/>
    </row>
    <row r="22959" spans="1:8">
      <c r="A22959" s="1383"/>
      <c r="E22959" s="1478"/>
      <c r="H22959" s="1478"/>
    </row>
    <row r="22960" spans="1:8">
      <c r="A22960" s="1383"/>
      <c r="E22960" s="1478"/>
      <c r="H22960" s="1478"/>
    </row>
    <row r="22961" spans="1:8">
      <c r="A22961" s="1383"/>
      <c r="E22961" s="1478"/>
      <c r="H22961" s="1478"/>
    </row>
    <row r="22962" spans="1:8">
      <c r="A22962" s="1383"/>
      <c r="E22962" s="1478"/>
      <c r="H22962" s="1478"/>
    </row>
    <row r="22963" spans="1:8">
      <c r="A22963" s="1383"/>
      <c r="E22963" s="1478"/>
      <c r="H22963" s="1478"/>
    </row>
    <row r="22964" spans="1:8">
      <c r="A22964" s="1383"/>
      <c r="E22964" s="1478"/>
      <c r="H22964" s="1478"/>
    </row>
    <row r="22965" spans="1:8">
      <c r="A22965" s="1383"/>
      <c r="E22965" s="1478"/>
      <c r="H22965" s="1478"/>
    </row>
    <row r="22966" spans="1:8">
      <c r="A22966" s="1383"/>
      <c r="E22966" s="1478"/>
      <c r="H22966" s="1478"/>
    </row>
    <row r="22967" spans="1:8">
      <c r="A22967" s="1383"/>
      <c r="E22967" s="1478"/>
      <c r="H22967" s="1478"/>
    </row>
    <row r="22968" spans="1:8">
      <c r="A22968" s="1383"/>
      <c r="E22968" s="1478"/>
      <c r="H22968" s="1478"/>
    </row>
    <row r="22969" spans="1:8">
      <c r="A22969" s="1383"/>
      <c r="E22969" s="1478"/>
      <c r="H22969" s="1478"/>
    </row>
    <row r="22970" spans="1:8">
      <c r="A22970" s="1383"/>
      <c r="E22970" s="1478"/>
      <c r="H22970" s="1478"/>
    </row>
    <row r="22971" spans="1:8">
      <c r="A22971" s="1383"/>
      <c r="E22971" s="1478"/>
      <c r="H22971" s="1478"/>
    </row>
    <row r="22972" spans="1:8">
      <c r="A22972" s="1383"/>
      <c r="E22972" s="1478"/>
      <c r="H22972" s="1478"/>
    </row>
    <row r="22973" spans="1:8">
      <c r="A22973" s="1383"/>
      <c r="E22973" s="1478"/>
      <c r="H22973" s="1478"/>
    </row>
    <row r="22974" spans="1:8">
      <c r="A22974" s="1383"/>
      <c r="E22974" s="1478"/>
      <c r="H22974" s="1478"/>
    </row>
    <row r="22975" spans="1:8">
      <c r="A22975" s="1383"/>
      <c r="E22975" s="1478"/>
      <c r="H22975" s="1478"/>
    </row>
    <row r="22976" spans="1:8">
      <c r="A22976" s="1383"/>
      <c r="E22976" s="1478"/>
      <c r="H22976" s="1478"/>
    </row>
    <row r="22977" spans="1:8">
      <c r="A22977" s="1383"/>
      <c r="E22977" s="1478"/>
      <c r="H22977" s="1478"/>
    </row>
    <row r="22978" spans="1:8">
      <c r="A22978" s="1383"/>
      <c r="E22978" s="1478"/>
      <c r="H22978" s="1478"/>
    </row>
    <row r="22979" spans="1:8">
      <c r="A22979" s="1383"/>
      <c r="E22979" s="1478"/>
      <c r="H22979" s="1478"/>
    </row>
    <row r="22980" spans="1:8">
      <c r="A22980" s="1383"/>
      <c r="E22980" s="1478"/>
      <c r="H22980" s="1478"/>
    </row>
    <row r="22981" spans="1:8">
      <c r="A22981" s="1383"/>
      <c r="E22981" s="1478"/>
      <c r="H22981" s="1478"/>
    </row>
    <row r="22982" spans="1:8">
      <c r="A22982" s="1383"/>
      <c r="E22982" s="1478"/>
      <c r="H22982" s="1478"/>
    </row>
    <row r="22983" spans="1:8">
      <c r="A22983" s="1383"/>
      <c r="E22983" s="1478"/>
      <c r="H22983" s="1478"/>
    </row>
    <row r="22984" spans="1:8">
      <c r="A22984" s="1383"/>
      <c r="E22984" s="1478"/>
      <c r="H22984" s="1478"/>
    </row>
    <row r="22985" spans="1:8">
      <c r="A22985" s="1383"/>
      <c r="E22985" s="1478"/>
      <c r="H22985" s="1478"/>
    </row>
    <row r="22986" spans="1:8">
      <c r="A22986" s="1383"/>
      <c r="E22986" s="1478"/>
      <c r="H22986" s="1478"/>
    </row>
    <row r="22987" spans="1:8">
      <c r="A22987" s="1383"/>
      <c r="E22987" s="1478"/>
      <c r="H22987" s="1478"/>
    </row>
    <row r="22988" spans="1:8">
      <c r="A22988" s="1383"/>
      <c r="E22988" s="1478"/>
      <c r="H22988" s="1478"/>
    </row>
    <row r="22989" spans="1:8">
      <c r="A22989" s="1383"/>
      <c r="E22989" s="1478"/>
      <c r="H22989" s="1478"/>
    </row>
    <row r="22990" spans="1:8">
      <c r="A22990" s="1383"/>
      <c r="E22990" s="1478"/>
      <c r="H22990" s="1478"/>
    </row>
    <row r="22991" spans="1:8">
      <c r="A22991" s="1383"/>
      <c r="E22991" s="1478"/>
      <c r="H22991" s="1478"/>
    </row>
    <row r="22992" spans="1:8">
      <c r="A22992" s="1383"/>
      <c r="E22992" s="1478"/>
      <c r="H22992" s="1478"/>
    </row>
    <row r="22993" spans="1:8">
      <c r="A22993" s="1383"/>
      <c r="E22993" s="1478"/>
      <c r="H22993" s="1478"/>
    </row>
    <row r="22994" spans="1:8">
      <c r="A22994" s="1383"/>
      <c r="E22994" s="1478"/>
      <c r="H22994" s="1478"/>
    </row>
    <row r="22995" spans="1:8">
      <c r="A22995" s="1383"/>
      <c r="E22995" s="1478"/>
      <c r="H22995" s="1478"/>
    </row>
    <row r="22996" spans="1:8">
      <c r="A22996" s="1383"/>
      <c r="E22996" s="1478"/>
      <c r="H22996" s="1478"/>
    </row>
    <row r="22997" spans="1:8">
      <c r="A22997" s="1383"/>
      <c r="E22997" s="1478"/>
      <c r="H22997" s="1478"/>
    </row>
    <row r="22998" spans="1:8">
      <c r="A22998" s="1383"/>
      <c r="E22998" s="1478"/>
      <c r="H22998" s="1478"/>
    </row>
    <row r="22999" spans="1:8">
      <c r="A22999" s="1383"/>
      <c r="E22999" s="1478"/>
      <c r="H22999" s="1478"/>
    </row>
    <row r="23000" spans="1:8">
      <c r="A23000" s="1383"/>
      <c r="E23000" s="1478"/>
      <c r="H23000" s="1478"/>
    </row>
    <row r="23001" spans="1:8">
      <c r="A23001" s="1383"/>
      <c r="E23001" s="1478"/>
      <c r="H23001" s="1478"/>
    </row>
    <row r="23002" spans="1:8">
      <c r="A23002" s="1383"/>
      <c r="E23002" s="1478"/>
      <c r="H23002" s="1478"/>
    </row>
    <row r="23003" spans="1:8">
      <c r="A23003" s="1383"/>
      <c r="E23003" s="1478"/>
      <c r="H23003" s="1478"/>
    </row>
    <row r="23004" spans="1:8">
      <c r="A23004" s="1383"/>
      <c r="E23004" s="1478"/>
      <c r="H23004" s="1478"/>
    </row>
    <row r="23005" spans="1:8">
      <c r="A23005" s="1383"/>
      <c r="E23005" s="1478"/>
      <c r="H23005" s="1478"/>
    </row>
    <row r="23006" spans="1:8">
      <c r="A23006" s="1383"/>
      <c r="E23006" s="1478"/>
      <c r="H23006" s="1478"/>
    </row>
    <row r="23007" spans="1:8">
      <c r="A23007" s="1383"/>
      <c r="E23007" s="1478"/>
      <c r="H23007" s="1478"/>
    </row>
    <row r="23008" spans="1:8">
      <c r="A23008" s="1383"/>
      <c r="E23008" s="1478"/>
      <c r="H23008" s="1478"/>
    </row>
    <row r="23009" spans="1:8">
      <c r="A23009" s="1383"/>
      <c r="E23009" s="1478"/>
      <c r="H23009" s="1478"/>
    </row>
    <row r="23010" spans="1:8">
      <c r="A23010" s="1383"/>
      <c r="E23010" s="1478"/>
      <c r="H23010" s="1478"/>
    </row>
    <row r="23011" spans="1:8">
      <c r="A23011" s="1383"/>
      <c r="E23011" s="1478"/>
      <c r="H23011" s="1478"/>
    </row>
    <row r="23012" spans="1:8">
      <c r="A23012" s="1383"/>
      <c r="E23012" s="1478"/>
      <c r="H23012" s="1478"/>
    </row>
    <row r="23013" spans="1:8">
      <c r="A23013" s="1383"/>
      <c r="E23013" s="1478"/>
      <c r="H23013" s="1478"/>
    </row>
    <row r="23014" spans="1:8">
      <c r="A23014" s="1383"/>
      <c r="E23014" s="1478"/>
      <c r="H23014" s="1478"/>
    </row>
    <row r="23015" spans="1:8">
      <c r="A23015" s="1383"/>
      <c r="E23015" s="1478"/>
      <c r="H23015" s="1478"/>
    </row>
    <row r="23016" spans="1:8">
      <c r="A23016" s="1383"/>
      <c r="E23016" s="1478"/>
      <c r="H23016" s="1478"/>
    </row>
    <row r="23017" spans="1:8">
      <c r="A23017" s="1383"/>
      <c r="E23017" s="1478"/>
      <c r="H23017" s="1478"/>
    </row>
    <row r="23018" spans="1:8">
      <c r="A23018" s="1383"/>
      <c r="E23018" s="1478"/>
      <c r="H23018" s="1478"/>
    </row>
    <row r="23019" spans="1:8">
      <c r="A23019" s="1383"/>
      <c r="E23019" s="1478"/>
      <c r="H23019" s="1478"/>
    </row>
    <row r="23020" spans="1:8">
      <c r="A23020" s="1383"/>
      <c r="E23020" s="1478"/>
      <c r="H23020" s="1478"/>
    </row>
    <row r="23021" spans="1:8">
      <c r="A23021" s="1383"/>
      <c r="E23021" s="1478"/>
      <c r="H23021" s="1478"/>
    </row>
    <row r="23022" spans="1:8">
      <c r="A23022" s="1383"/>
      <c r="E23022" s="1478"/>
      <c r="H23022" s="1478"/>
    </row>
    <row r="23023" spans="1:8">
      <c r="A23023" s="1383"/>
      <c r="E23023" s="1478"/>
      <c r="H23023" s="1478"/>
    </row>
    <row r="23024" spans="1:8">
      <c r="A23024" s="1383"/>
      <c r="E23024" s="1478"/>
      <c r="H23024" s="1478"/>
    </row>
    <row r="23025" spans="1:8">
      <c r="A23025" s="1383"/>
      <c r="E23025" s="1478"/>
      <c r="H23025" s="1478"/>
    </row>
    <row r="23026" spans="1:8">
      <c r="A23026" s="1383"/>
      <c r="E23026" s="1478"/>
      <c r="H23026" s="1478"/>
    </row>
    <row r="23027" spans="1:8">
      <c r="A23027" s="1383"/>
      <c r="E23027" s="1478"/>
      <c r="H23027" s="1478"/>
    </row>
    <row r="23028" spans="1:8">
      <c r="A23028" s="1383"/>
      <c r="E23028" s="1478"/>
      <c r="H23028" s="1478"/>
    </row>
    <row r="23029" spans="1:8">
      <c r="A23029" s="1383"/>
      <c r="E23029" s="1478"/>
      <c r="H23029" s="1478"/>
    </row>
    <row r="23030" spans="1:8">
      <c r="A23030" s="1383"/>
      <c r="E23030" s="1478"/>
      <c r="H23030" s="1478"/>
    </row>
    <row r="23031" spans="1:8">
      <c r="A23031" s="1383"/>
      <c r="E23031" s="1478"/>
      <c r="H23031" s="1478"/>
    </row>
    <row r="23032" spans="1:8">
      <c r="A23032" s="1383"/>
      <c r="E23032" s="1478"/>
      <c r="H23032" s="1478"/>
    </row>
    <row r="23033" spans="1:8">
      <c r="A23033" s="1383"/>
      <c r="E23033" s="1478"/>
      <c r="H23033" s="1478"/>
    </row>
    <row r="23034" spans="1:8">
      <c r="A23034" s="1383"/>
      <c r="E23034" s="1478"/>
      <c r="H23034" s="1478"/>
    </row>
    <row r="23035" spans="1:8">
      <c r="A23035" s="1383"/>
      <c r="E23035" s="1478"/>
      <c r="H23035" s="1478"/>
    </row>
    <row r="23036" spans="1:8">
      <c r="A23036" s="1383"/>
      <c r="E23036" s="1478"/>
      <c r="H23036" s="1478"/>
    </row>
    <row r="23037" spans="1:8">
      <c r="A23037" s="1383"/>
      <c r="E23037" s="1478"/>
      <c r="H23037" s="1478"/>
    </row>
    <row r="23038" spans="1:8">
      <c r="A23038" s="1383"/>
      <c r="E23038" s="1478"/>
      <c r="H23038" s="1478"/>
    </row>
    <row r="23039" spans="1:8">
      <c r="A23039" s="1383"/>
      <c r="E23039" s="1478"/>
      <c r="H23039" s="1478"/>
    </row>
    <row r="23040" spans="1:8">
      <c r="A23040" s="1383"/>
      <c r="E23040" s="1478"/>
      <c r="H23040" s="1478"/>
    </row>
    <row r="23041" spans="1:8">
      <c r="A23041" s="1383"/>
      <c r="E23041" s="1478"/>
      <c r="H23041" s="1478"/>
    </row>
    <row r="23042" spans="1:8">
      <c r="A23042" s="1383"/>
      <c r="E23042" s="1478"/>
      <c r="H23042" s="1478"/>
    </row>
    <row r="23043" spans="1:8">
      <c r="A23043" s="1383"/>
      <c r="E23043" s="1478"/>
      <c r="H23043" s="1478"/>
    </row>
    <row r="23044" spans="1:8">
      <c r="A23044" s="1383"/>
      <c r="E23044" s="1478"/>
      <c r="H23044" s="1478"/>
    </row>
    <row r="23045" spans="1:8">
      <c r="A23045" s="1383"/>
      <c r="E23045" s="1478"/>
      <c r="H23045" s="1478"/>
    </row>
    <row r="23046" spans="1:8">
      <c r="A23046" s="1383"/>
      <c r="E23046" s="1478"/>
      <c r="H23046" s="1478"/>
    </row>
    <row r="23047" spans="1:8">
      <c r="A23047" s="1383"/>
      <c r="E23047" s="1478"/>
      <c r="H23047" s="1478"/>
    </row>
    <row r="23048" spans="1:8">
      <c r="A23048" s="1383"/>
      <c r="E23048" s="1478"/>
      <c r="H23048" s="1478"/>
    </row>
    <row r="23049" spans="1:8">
      <c r="A23049" s="1383"/>
      <c r="E23049" s="1478"/>
      <c r="H23049" s="1478"/>
    </row>
    <row r="23050" spans="1:8">
      <c r="A23050" s="1383"/>
      <c r="E23050" s="1478"/>
      <c r="H23050" s="1478"/>
    </row>
    <row r="23051" spans="1:8">
      <c r="A23051" s="1383"/>
      <c r="E23051" s="1478"/>
      <c r="H23051" s="1478"/>
    </row>
    <row r="23052" spans="1:8">
      <c r="A23052" s="1383"/>
      <c r="E23052" s="1478"/>
      <c r="H23052" s="1478"/>
    </row>
    <row r="23053" spans="1:8">
      <c r="A23053" s="1383"/>
      <c r="E23053" s="1478"/>
      <c r="H23053" s="1478"/>
    </row>
    <row r="23054" spans="1:8">
      <c r="A23054" s="1383"/>
      <c r="E23054" s="1478"/>
      <c r="H23054" s="1478"/>
    </row>
    <row r="23055" spans="1:8">
      <c r="A23055" s="1383"/>
      <c r="E23055" s="1478"/>
      <c r="H23055" s="1478"/>
    </row>
    <row r="23056" spans="1:8">
      <c r="A23056" s="1383"/>
      <c r="E23056" s="1478"/>
      <c r="H23056" s="1478"/>
    </row>
    <row r="23057" spans="1:8">
      <c r="A23057" s="1383"/>
      <c r="E23057" s="1478"/>
      <c r="H23057" s="1478"/>
    </row>
    <row r="23058" spans="1:8">
      <c r="A23058" s="1383"/>
      <c r="E23058" s="1478"/>
      <c r="H23058" s="1478"/>
    </row>
    <row r="23059" spans="1:8">
      <c r="A23059" s="1383"/>
      <c r="E23059" s="1478"/>
      <c r="H23059" s="1478"/>
    </row>
    <row r="23060" spans="1:8">
      <c r="A23060" s="1383"/>
      <c r="E23060" s="1478"/>
      <c r="H23060" s="1478"/>
    </row>
    <row r="23061" spans="1:8">
      <c r="A23061" s="1383"/>
      <c r="E23061" s="1478"/>
      <c r="H23061" s="1478"/>
    </row>
    <row r="23062" spans="1:8">
      <c r="A23062" s="1383"/>
      <c r="E23062" s="1478"/>
      <c r="H23062" s="1478"/>
    </row>
    <row r="23063" spans="1:8">
      <c r="A23063" s="1383"/>
      <c r="E23063" s="1478"/>
      <c r="H23063" s="1478"/>
    </row>
    <row r="23064" spans="1:8">
      <c r="A23064" s="1383"/>
      <c r="E23064" s="1478"/>
      <c r="H23064" s="1478"/>
    </row>
    <row r="23065" spans="1:8">
      <c r="A23065" s="1383"/>
      <c r="E23065" s="1478"/>
      <c r="H23065" s="1478"/>
    </row>
    <row r="23066" spans="1:8">
      <c r="A23066" s="1383"/>
      <c r="E23066" s="1478"/>
      <c r="H23066" s="1478"/>
    </row>
    <row r="23067" spans="1:8">
      <c r="A23067" s="1383"/>
      <c r="E23067" s="1478"/>
      <c r="H23067" s="1478"/>
    </row>
    <row r="23068" spans="1:8">
      <c r="A23068" s="1383"/>
      <c r="E23068" s="1478"/>
      <c r="H23068" s="1478"/>
    </row>
    <row r="23069" spans="1:8">
      <c r="A23069" s="1383"/>
      <c r="E23069" s="1478"/>
      <c r="H23069" s="1478"/>
    </row>
    <row r="23070" spans="1:8">
      <c r="A23070" s="1383"/>
      <c r="E23070" s="1478"/>
      <c r="H23070" s="1478"/>
    </row>
    <row r="23071" spans="1:8">
      <c r="A23071" s="1383"/>
      <c r="E23071" s="1478"/>
      <c r="H23071" s="1478"/>
    </row>
    <row r="23072" spans="1:8">
      <c r="A23072" s="1383"/>
      <c r="E23072" s="1478"/>
      <c r="H23072" s="1478"/>
    </row>
    <row r="23073" spans="1:8">
      <c r="A23073" s="1383"/>
      <c r="E23073" s="1478"/>
      <c r="H23073" s="1478"/>
    </row>
    <row r="23074" spans="1:8">
      <c r="A23074" s="1383"/>
      <c r="E23074" s="1478"/>
      <c r="H23074" s="1478"/>
    </row>
    <row r="23075" spans="1:8">
      <c r="A23075" s="1383"/>
      <c r="E23075" s="1478"/>
      <c r="H23075" s="1478"/>
    </row>
    <row r="23076" spans="1:8">
      <c r="A23076" s="1383"/>
      <c r="E23076" s="1478"/>
      <c r="H23076" s="1478"/>
    </row>
    <row r="23077" spans="1:8">
      <c r="A23077" s="1383"/>
      <c r="E23077" s="1478"/>
      <c r="H23077" s="1478"/>
    </row>
    <row r="23078" spans="1:8">
      <c r="A23078" s="1383"/>
      <c r="E23078" s="1478"/>
      <c r="H23078" s="1478"/>
    </row>
    <row r="23079" spans="1:8">
      <c r="A23079" s="1383"/>
      <c r="E23079" s="1478"/>
      <c r="H23079" s="1478"/>
    </row>
    <row r="23080" spans="1:8">
      <c r="A23080" s="1383"/>
      <c r="E23080" s="1478"/>
      <c r="H23080" s="1478"/>
    </row>
    <row r="23081" spans="1:8">
      <c r="A23081" s="1383"/>
      <c r="E23081" s="1478"/>
      <c r="H23081" s="1478"/>
    </row>
    <row r="23082" spans="1:8">
      <c r="A23082" s="1383"/>
      <c r="E23082" s="1478"/>
      <c r="H23082" s="1478"/>
    </row>
    <row r="23083" spans="1:8">
      <c r="A23083" s="1383"/>
      <c r="E23083" s="1478"/>
      <c r="H23083" s="1478"/>
    </row>
    <row r="23084" spans="1:8">
      <c r="A23084" s="1383"/>
      <c r="E23084" s="1478"/>
      <c r="H23084" s="1478"/>
    </row>
    <row r="23085" spans="1:8">
      <c r="A23085" s="1383"/>
      <c r="E23085" s="1478"/>
      <c r="H23085" s="1478"/>
    </row>
    <row r="23086" spans="1:8">
      <c r="A23086" s="1383"/>
      <c r="E23086" s="1478"/>
      <c r="H23086" s="1478"/>
    </row>
    <row r="23087" spans="1:8">
      <c r="A23087" s="1383"/>
      <c r="E23087" s="1478"/>
      <c r="H23087" s="1478"/>
    </row>
    <row r="23088" spans="1:8">
      <c r="A23088" s="1383"/>
      <c r="E23088" s="1478"/>
      <c r="H23088" s="1478"/>
    </row>
    <row r="23089" spans="1:8">
      <c r="A23089" s="1383"/>
      <c r="E23089" s="1478"/>
      <c r="H23089" s="1478"/>
    </row>
    <row r="23090" spans="1:8">
      <c r="A23090" s="1383"/>
      <c r="E23090" s="1478"/>
      <c r="H23090" s="1478"/>
    </row>
    <row r="23091" spans="1:8">
      <c r="A23091" s="1383"/>
      <c r="E23091" s="1478"/>
      <c r="H23091" s="1478"/>
    </row>
    <row r="23092" spans="1:8">
      <c r="A23092" s="1383"/>
      <c r="E23092" s="1478"/>
      <c r="H23092" s="1478"/>
    </row>
    <row r="23093" spans="1:8">
      <c r="A23093" s="1383"/>
      <c r="E23093" s="1478"/>
      <c r="H23093" s="1478"/>
    </row>
    <row r="23094" spans="1:8">
      <c r="A23094" s="1383"/>
      <c r="E23094" s="1478"/>
      <c r="H23094" s="1478"/>
    </row>
    <row r="23095" spans="1:8">
      <c r="A23095" s="1383"/>
      <c r="E23095" s="1478"/>
      <c r="H23095" s="1478"/>
    </row>
    <row r="23096" spans="1:8">
      <c r="A23096" s="1383"/>
      <c r="E23096" s="1478"/>
      <c r="H23096" s="1478"/>
    </row>
    <row r="23097" spans="1:8">
      <c r="A23097" s="1383"/>
      <c r="E23097" s="1478"/>
      <c r="H23097" s="1478"/>
    </row>
    <row r="23098" spans="1:8">
      <c r="A23098" s="1383"/>
      <c r="E23098" s="1478"/>
      <c r="H23098" s="1478"/>
    </row>
    <row r="23099" spans="1:8">
      <c r="A23099" s="1383"/>
      <c r="E23099" s="1478"/>
      <c r="H23099" s="1478"/>
    </row>
    <row r="23100" spans="1:8">
      <c r="A23100" s="1383"/>
      <c r="E23100" s="1478"/>
      <c r="H23100" s="1478"/>
    </row>
    <row r="23101" spans="1:8">
      <c r="A23101" s="1383"/>
      <c r="E23101" s="1478"/>
      <c r="H23101" s="1478"/>
    </row>
    <row r="23102" spans="1:8">
      <c r="A23102" s="1383"/>
      <c r="E23102" s="1478"/>
      <c r="H23102" s="1478"/>
    </row>
    <row r="23103" spans="1:8">
      <c r="A23103" s="1383"/>
      <c r="E23103" s="1478"/>
      <c r="H23103" s="1478"/>
    </row>
    <row r="23104" spans="1:8">
      <c r="A23104" s="1383"/>
      <c r="E23104" s="1478"/>
      <c r="H23104" s="1478"/>
    </row>
    <row r="23105" spans="1:8">
      <c r="A23105" s="1383"/>
      <c r="E23105" s="1478"/>
      <c r="H23105" s="1478"/>
    </row>
    <row r="23106" spans="1:8">
      <c r="A23106" s="1383"/>
      <c r="E23106" s="1478"/>
      <c r="H23106" s="1478"/>
    </row>
    <row r="23107" spans="1:8">
      <c r="A23107" s="1383"/>
      <c r="E23107" s="1478"/>
      <c r="H23107" s="1478"/>
    </row>
    <row r="23108" spans="1:8">
      <c r="A23108" s="1383"/>
      <c r="E23108" s="1478"/>
      <c r="H23108" s="1478"/>
    </row>
    <row r="23109" spans="1:8">
      <c r="A23109" s="1383"/>
      <c r="E23109" s="1478"/>
      <c r="H23109" s="1478"/>
    </row>
    <row r="23110" spans="1:8">
      <c r="A23110" s="1383"/>
      <c r="E23110" s="1478"/>
      <c r="H23110" s="1478"/>
    </row>
    <row r="23111" spans="1:8">
      <c r="A23111" s="1383"/>
      <c r="E23111" s="1478"/>
      <c r="H23111" s="1478"/>
    </row>
    <row r="23112" spans="1:8">
      <c r="A23112" s="1383"/>
      <c r="E23112" s="1478"/>
      <c r="H23112" s="1478"/>
    </row>
    <row r="23113" spans="1:8">
      <c r="A23113" s="1383"/>
      <c r="E23113" s="1478"/>
      <c r="H23113" s="1478"/>
    </row>
    <row r="23114" spans="1:8">
      <c r="A23114" s="1383"/>
      <c r="E23114" s="1478"/>
      <c r="H23114" s="1478"/>
    </row>
    <row r="23115" spans="1:8">
      <c r="A23115" s="1383"/>
      <c r="E23115" s="1478"/>
      <c r="H23115" s="1478"/>
    </row>
    <row r="23116" spans="1:8">
      <c r="A23116" s="1383"/>
      <c r="E23116" s="1478"/>
      <c r="H23116" s="1478"/>
    </row>
    <row r="23117" spans="1:8">
      <c r="A23117" s="1383"/>
      <c r="E23117" s="1478"/>
      <c r="H23117" s="1478"/>
    </row>
    <row r="23118" spans="1:8">
      <c r="A23118" s="1383"/>
      <c r="E23118" s="1478"/>
      <c r="H23118" s="1478"/>
    </row>
    <row r="23119" spans="1:8">
      <c r="A23119" s="1383"/>
      <c r="E23119" s="1478"/>
      <c r="H23119" s="1478"/>
    </row>
    <row r="23120" spans="1:8">
      <c r="A23120" s="1383"/>
      <c r="E23120" s="1478"/>
      <c r="H23120" s="1478"/>
    </row>
    <row r="23121" spans="1:8">
      <c r="A23121" s="1383"/>
      <c r="E23121" s="1478"/>
      <c r="H23121" s="1478"/>
    </row>
    <row r="23122" spans="1:8">
      <c r="A23122" s="1383"/>
      <c r="E23122" s="1478"/>
      <c r="H23122" s="1478"/>
    </row>
    <row r="23123" spans="1:8">
      <c r="A23123" s="1383"/>
      <c r="E23123" s="1478"/>
      <c r="H23123" s="1478"/>
    </row>
    <row r="23124" spans="1:8">
      <c r="A23124" s="1383"/>
      <c r="E23124" s="1478"/>
      <c r="H23124" s="1478"/>
    </row>
    <row r="23125" spans="1:8">
      <c r="A23125" s="1383"/>
      <c r="E23125" s="1478"/>
      <c r="H23125" s="1478"/>
    </row>
    <row r="23126" spans="1:8">
      <c r="A23126" s="1383"/>
      <c r="E23126" s="1478"/>
      <c r="H23126" s="1478"/>
    </row>
    <row r="23127" spans="1:8">
      <c r="A23127" s="1383"/>
      <c r="E23127" s="1478"/>
      <c r="H23127" s="1478"/>
    </row>
    <row r="23128" spans="1:8">
      <c r="A23128" s="1383"/>
      <c r="E23128" s="1478"/>
      <c r="H23128" s="1478"/>
    </row>
    <row r="23129" spans="1:8">
      <c r="A23129" s="1383"/>
      <c r="E23129" s="1478"/>
      <c r="H23129" s="1478"/>
    </row>
    <row r="23130" spans="1:8">
      <c r="A23130" s="1383"/>
      <c r="E23130" s="1478"/>
      <c r="H23130" s="1478"/>
    </row>
    <row r="23131" spans="1:8">
      <c r="A23131" s="1383"/>
      <c r="E23131" s="1478"/>
      <c r="H23131" s="1478"/>
    </row>
    <row r="23132" spans="1:8">
      <c r="A23132" s="1383"/>
      <c r="E23132" s="1478"/>
      <c r="H23132" s="1478"/>
    </row>
    <row r="23133" spans="1:8">
      <c r="A23133" s="1383"/>
      <c r="E23133" s="1478"/>
      <c r="H23133" s="1478"/>
    </row>
    <row r="23134" spans="1:8">
      <c r="A23134" s="1383"/>
      <c r="E23134" s="1478"/>
      <c r="H23134" s="1478"/>
    </row>
    <row r="23135" spans="1:8">
      <c r="A23135" s="1383"/>
      <c r="E23135" s="1478"/>
      <c r="H23135" s="1478"/>
    </row>
    <row r="23136" spans="1:8">
      <c r="A23136" s="1383"/>
      <c r="E23136" s="1478"/>
      <c r="H23136" s="1478"/>
    </row>
    <row r="23137" spans="1:8">
      <c r="A23137" s="1383"/>
      <c r="E23137" s="1478"/>
      <c r="H23137" s="1478"/>
    </row>
    <row r="23138" spans="1:8">
      <c r="A23138" s="1383"/>
      <c r="E23138" s="1478"/>
      <c r="H23138" s="1478"/>
    </row>
    <row r="23139" spans="1:8">
      <c r="A23139" s="1383"/>
      <c r="E23139" s="1478"/>
      <c r="H23139" s="1478"/>
    </row>
    <row r="23140" spans="1:8">
      <c r="A23140" s="1383"/>
      <c r="E23140" s="1478"/>
      <c r="H23140" s="1478"/>
    </row>
    <row r="23141" spans="1:8">
      <c r="A23141" s="1383"/>
      <c r="E23141" s="1478"/>
      <c r="H23141" s="1478"/>
    </row>
    <row r="23142" spans="1:8">
      <c r="A23142" s="1383"/>
      <c r="E23142" s="1478"/>
      <c r="H23142" s="1478"/>
    </row>
    <row r="23143" spans="1:8">
      <c r="A23143" s="1383"/>
      <c r="E23143" s="1478"/>
      <c r="H23143" s="1478"/>
    </row>
    <row r="23144" spans="1:8">
      <c r="A23144" s="1383"/>
      <c r="E23144" s="1478"/>
      <c r="H23144" s="1478"/>
    </row>
    <row r="23145" spans="1:8">
      <c r="A23145" s="1383"/>
      <c r="E23145" s="1478"/>
      <c r="H23145" s="1478"/>
    </row>
    <row r="23146" spans="1:8">
      <c r="A23146" s="1383"/>
      <c r="E23146" s="1478"/>
      <c r="H23146" s="1478"/>
    </row>
    <row r="23147" spans="1:8">
      <c r="A23147" s="1383"/>
      <c r="E23147" s="1478"/>
      <c r="H23147" s="1478"/>
    </row>
    <row r="23148" spans="1:8">
      <c r="A23148" s="1383"/>
      <c r="E23148" s="1478"/>
      <c r="H23148" s="1478"/>
    </row>
    <row r="23149" spans="1:8">
      <c r="A23149" s="1383"/>
      <c r="E23149" s="1478"/>
      <c r="H23149" s="1478"/>
    </row>
    <row r="23150" spans="1:8">
      <c r="A23150" s="1383"/>
      <c r="E23150" s="1478"/>
      <c r="H23150" s="1478"/>
    </row>
    <row r="23151" spans="1:8">
      <c r="A23151" s="1383"/>
      <c r="E23151" s="1478"/>
      <c r="H23151" s="1478"/>
    </row>
    <row r="23152" spans="1:8">
      <c r="A23152" s="1383"/>
      <c r="E23152" s="1478"/>
      <c r="H23152" s="1478"/>
    </row>
    <row r="23153" spans="1:8">
      <c r="A23153" s="1383"/>
      <c r="E23153" s="1478"/>
      <c r="H23153" s="1478"/>
    </row>
    <row r="23154" spans="1:8">
      <c r="A23154" s="1383"/>
      <c r="E23154" s="1478"/>
      <c r="H23154" s="1478"/>
    </row>
    <row r="23155" spans="1:8">
      <c r="A23155" s="1383"/>
      <c r="E23155" s="1478"/>
      <c r="H23155" s="1478"/>
    </row>
    <row r="23156" spans="1:8">
      <c r="A23156" s="1383"/>
      <c r="E23156" s="1478"/>
      <c r="H23156" s="1478"/>
    </row>
    <row r="23157" spans="1:8">
      <c r="A23157" s="1383"/>
      <c r="E23157" s="1478"/>
      <c r="H23157" s="1478"/>
    </row>
    <row r="23158" spans="1:8">
      <c r="A23158" s="1383"/>
      <c r="E23158" s="1478"/>
      <c r="H23158" s="1478"/>
    </row>
    <row r="23159" spans="1:8">
      <c r="A23159" s="1383"/>
      <c r="E23159" s="1478"/>
      <c r="H23159" s="1478"/>
    </row>
    <row r="23160" spans="1:8">
      <c r="A23160" s="1383"/>
      <c r="E23160" s="1478"/>
      <c r="H23160" s="1478"/>
    </row>
    <row r="23161" spans="1:8">
      <c r="A23161" s="1383"/>
      <c r="E23161" s="1478"/>
      <c r="H23161" s="1478"/>
    </row>
    <row r="23162" spans="1:8">
      <c r="A23162" s="1383"/>
      <c r="E23162" s="1478"/>
      <c r="H23162" s="1478"/>
    </row>
    <row r="23163" spans="1:8">
      <c r="A23163" s="1383"/>
      <c r="E23163" s="1478"/>
      <c r="H23163" s="1478"/>
    </row>
    <row r="23164" spans="1:8">
      <c r="A23164" s="1383"/>
      <c r="E23164" s="1478"/>
      <c r="H23164" s="1478"/>
    </row>
    <row r="23165" spans="1:8">
      <c r="A23165" s="1383"/>
      <c r="E23165" s="1478"/>
      <c r="H23165" s="1478"/>
    </row>
    <row r="23166" spans="1:8">
      <c r="A23166" s="1383"/>
      <c r="E23166" s="1478"/>
      <c r="H23166" s="1478"/>
    </row>
    <row r="23167" spans="1:8">
      <c r="A23167" s="1383"/>
      <c r="E23167" s="1478"/>
      <c r="H23167" s="1478"/>
    </row>
    <row r="23168" spans="1:8">
      <c r="A23168" s="1383"/>
      <c r="E23168" s="1478"/>
      <c r="H23168" s="1478"/>
    </row>
    <row r="23169" spans="1:8">
      <c r="A23169" s="1383"/>
      <c r="E23169" s="1478"/>
      <c r="H23169" s="1478"/>
    </row>
    <row r="23170" spans="1:8">
      <c r="A23170" s="1383"/>
      <c r="E23170" s="1478"/>
      <c r="H23170" s="1478"/>
    </row>
    <row r="23171" spans="1:8">
      <c r="A23171" s="1383"/>
      <c r="E23171" s="1478"/>
      <c r="H23171" s="1478"/>
    </row>
    <row r="23172" spans="1:8">
      <c r="A23172" s="1383"/>
      <c r="E23172" s="1478"/>
      <c r="H23172" s="1478"/>
    </row>
    <row r="23173" spans="1:8">
      <c r="A23173" s="1383"/>
      <c r="E23173" s="1478"/>
      <c r="H23173" s="1478"/>
    </row>
    <row r="23174" spans="1:8">
      <c r="A23174" s="1383"/>
      <c r="E23174" s="1478"/>
      <c r="H23174" s="1478"/>
    </row>
    <row r="23175" spans="1:8">
      <c r="A23175" s="1383"/>
      <c r="E23175" s="1478"/>
      <c r="H23175" s="1478"/>
    </row>
    <row r="23176" spans="1:8">
      <c r="A23176" s="1383"/>
      <c r="E23176" s="1478"/>
      <c r="H23176" s="1478"/>
    </row>
    <row r="23177" spans="1:8">
      <c r="A23177" s="1383"/>
      <c r="E23177" s="1478"/>
      <c r="H23177" s="1478"/>
    </row>
    <row r="23178" spans="1:8">
      <c r="A23178" s="1383"/>
      <c r="E23178" s="1478"/>
      <c r="H23178" s="1478"/>
    </row>
    <row r="23179" spans="1:8">
      <c r="A23179" s="1383"/>
      <c r="E23179" s="1478"/>
      <c r="H23179" s="1478"/>
    </row>
    <row r="23180" spans="1:8">
      <c r="A23180" s="1383"/>
      <c r="E23180" s="1478"/>
      <c r="H23180" s="1478"/>
    </row>
    <row r="23181" spans="1:8">
      <c r="A23181" s="1383"/>
      <c r="E23181" s="1478"/>
      <c r="H23181" s="1478"/>
    </row>
    <row r="23182" spans="1:8">
      <c r="A23182" s="1383"/>
      <c r="E23182" s="1478"/>
      <c r="H23182" s="1478"/>
    </row>
    <row r="23183" spans="1:8">
      <c r="A23183" s="1383"/>
      <c r="E23183" s="1478"/>
      <c r="H23183" s="1478"/>
    </row>
    <row r="23184" spans="1:8">
      <c r="A23184" s="1383"/>
      <c r="E23184" s="1478"/>
      <c r="H23184" s="1478"/>
    </row>
    <row r="23185" spans="1:8">
      <c r="A23185" s="1383"/>
      <c r="E23185" s="1478"/>
      <c r="H23185" s="1478"/>
    </row>
    <row r="23186" spans="1:8">
      <c r="A23186" s="1383"/>
      <c r="E23186" s="1478"/>
      <c r="H23186" s="1478"/>
    </row>
    <row r="23187" spans="1:8">
      <c r="A23187" s="1383"/>
      <c r="E23187" s="1478"/>
      <c r="H23187" s="1478"/>
    </row>
    <row r="23188" spans="1:8">
      <c r="A23188" s="1383"/>
      <c r="E23188" s="1478"/>
      <c r="H23188" s="1478"/>
    </row>
    <row r="23189" spans="1:8">
      <c r="A23189" s="1383"/>
      <c r="E23189" s="1478"/>
      <c r="H23189" s="1478"/>
    </row>
    <row r="23190" spans="1:8">
      <c r="A23190" s="1383"/>
      <c r="E23190" s="1478"/>
      <c r="H23190" s="1478"/>
    </row>
    <row r="23191" spans="1:8">
      <c r="A23191" s="1383"/>
      <c r="E23191" s="1478"/>
      <c r="H23191" s="1478"/>
    </row>
    <row r="23192" spans="1:8">
      <c r="A23192" s="1383"/>
      <c r="E23192" s="1478"/>
      <c r="H23192" s="1478"/>
    </row>
    <row r="23193" spans="1:8">
      <c r="A23193" s="1383"/>
      <c r="E23193" s="1478"/>
      <c r="H23193" s="1478"/>
    </row>
    <row r="23194" spans="1:8">
      <c r="A23194" s="1383"/>
      <c r="E23194" s="1478"/>
      <c r="H23194" s="1478"/>
    </row>
    <row r="23195" spans="1:8">
      <c r="A23195" s="1383"/>
      <c r="E23195" s="1478"/>
      <c r="H23195" s="1478"/>
    </row>
    <row r="23196" spans="1:8">
      <c r="A23196" s="1383"/>
      <c r="E23196" s="1478"/>
      <c r="H23196" s="1478"/>
    </row>
    <row r="23197" spans="1:8">
      <c r="A23197" s="1383"/>
      <c r="E23197" s="1478"/>
      <c r="H23197" s="1478"/>
    </row>
    <row r="23198" spans="1:8">
      <c r="A23198" s="1383"/>
      <c r="E23198" s="1478"/>
      <c r="H23198" s="1478"/>
    </row>
    <row r="23199" spans="1:8">
      <c r="A23199" s="1383"/>
      <c r="E23199" s="1478"/>
      <c r="H23199" s="1478"/>
    </row>
    <row r="23200" spans="1:8">
      <c r="A23200" s="1383"/>
      <c r="E23200" s="1478"/>
      <c r="H23200" s="1478"/>
    </row>
    <row r="23201" spans="1:8">
      <c r="A23201" s="1383"/>
      <c r="E23201" s="1478"/>
      <c r="H23201" s="1478"/>
    </row>
    <row r="23202" spans="1:8">
      <c r="A23202" s="1383"/>
      <c r="E23202" s="1478"/>
      <c r="H23202" s="1478"/>
    </row>
    <row r="23203" spans="1:8">
      <c r="A23203" s="1383"/>
      <c r="E23203" s="1478"/>
      <c r="H23203" s="1478"/>
    </row>
    <row r="23204" spans="1:8">
      <c r="A23204" s="1383"/>
      <c r="E23204" s="1478"/>
      <c r="H23204" s="1478"/>
    </row>
    <row r="23205" spans="1:8">
      <c r="A23205" s="1383"/>
      <c r="E23205" s="1478"/>
      <c r="H23205" s="1478"/>
    </row>
    <row r="23206" spans="1:8">
      <c r="A23206" s="1383"/>
      <c r="E23206" s="1478"/>
      <c r="H23206" s="1478"/>
    </row>
    <row r="23207" spans="1:8">
      <c r="A23207" s="1383"/>
      <c r="E23207" s="1478"/>
      <c r="H23207" s="1478"/>
    </row>
    <row r="23208" spans="1:8">
      <c r="A23208" s="1383"/>
      <c r="E23208" s="1478"/>
      <c r="H23208" s="1478"/>
    </row>
    <row r="23209" spans="1:8">
      <c r="A23209" s="1383"/>
      <c r="E23209" s="1478"/>
      <c r="H23209" s="1478"/>
    </row>
    <row r="23210" spans="1:8">
      <c r="A23210" s="1383"/>
      <c r="E23210" s="1478"/>
      <c r="H23210" s="1478"/>
    </row>
    <row r="23211" spans="1:8">
      <c r="A23211" s="1383"/>
      <c r="E23211" s="1478"/>
      <c r="H23211" s="1478"/>
    </row>
    <row r="23212" spans="1:8">
      <c r="A23212" s="1383"/>
      <c r="E23212" s="1478"/>
      <c r="H23212" s="1478"/>
    </row>
    <row r="23213" spans="1:8">
      <c r="A23213" s="1383"/>
      <c r="E23213" s="1478"/>
      <c r="H23213" s="1478"/>
    </row>
    <row r="23214" spans="1:8">
      <c r="A23214" s="1383"/>
      <c r="E23214" s="1478"/>
      <c r="H23214" s="1478"/>
    </row>
    <row r="23215" spans="1:8">
      <c r="A23215" s="1383"/>
      <c r="E23215" s="1478"/>
      <c r="H23215" s="1478"/>
    </row>
    <row r="23216" spans="1:8">
      <c r="A23216" s="1383"/>
      <c r="E23216" s="1478"/>
      <c r="H23216" s="1478"/>
    </row>
    <row r="23217" spans="1:8">
      <c r="A23217" s="1383"/>
      <c r="E23217" s="1478"/>
      <c r="H23217" s="1478"/>
    </row>
    <row r="23218" spans="1:8">
      <c r="A23218" s="1383"/>
      <c r="E23218" s="1478"/>
      <c r="H23218" s="1478"/>
    </row>
    <row r="23219" spans="1:8">
      <c r="A23219" s="1383"/>
      <c r="E23219" s="1478"/>
      <c r="H23219" s="1478"/>
    </row>
    <row r="23220" spans="1:8">
      <c r="A23220" s="1383"/>
      <c r="E23220" s="1478"/>
      <c r="H23220" s="1478"/>
    </row>
    <row r="23221" spans="1:8">
      <c r="A23221" s="1383"/>
      <c r="E23221" s="1478"/>
      <c r="H23221" s="1478"/>
    </row>
    <row r="23222" spans="1:8">
      <c r="A23222" s="1383"/>
      <c r="E23222" s="1478"/>
      <c r="H23222" s="1478"/>
    </row>
    <row r="23223" spans="1:8">
      <c r="A23223" s="1383"/>
      <c r="E23223" s="1478"/>
      <c r="H23223" s="1478"/>
    </row>
    <row r="23224" spans="1:8">
      <c r="A23224" s="1383"/>
      <c r="E23224" s="1478"/>
      <c r="H23224" s="1478"/>
    </row>
    <row r="23225" spans="1:8">
      <c r="A23225" s="1383"/>
      <c r="E23225" s="1478"/>
      <c r="H23225" s="1478"/>
    </row>
    <row r="23226" spans="1:8">
      <c r="A23226" s="1383"/>
      <c r="E23226" s="1478"/>
      <c r="H23226" s="1478"/>
    </row>
    <row r="23227" spans="1:8">
      <c r="A23227" s="1383"/>
      <c r="E23227" s="1478"/>
      <c r="H23227" s="1478"/>
    </row>
    <row r="23228" spans="1:8">
      <c r="A23228" s="1383"/>
      <c r="E23228" s="1478"/>
      <c r="H23228" s="1478"/>
    </row>
    <row r="23229" spans="1:8">
      <c r="A23229" s="1383"/>
      <c r="E23229" s="1478"/>
      <c r="H23229" s="1478"/>
    </row>
    <row r="23230" spans="1:8">
      <c r="A23230" s="1383"/>
      <c r="E23230" s="1478"/>
      <c r="H23230" s="1478"/>
    </row>
    <row r="23231" spans="1:8">
      <c r="A23231" s="1383"/>
      <c r="E23231" s="1478"/>
      <c r="H23231" s="1478"/>
    </row>
    <row r="23232" spans="1:8">
      <c r="A23232" s="1383"/>
      <c r="E23232" s="1478"/>
      <c r="H23232" s="1478"/>
    </row>
    <row r="23233" spans="1:8">
      <c r="A23233" s="1383"/>
      <c r="E23233" s="1478"/>
      <c r="H23233" s="1478"/>
    </row>
    <row r="23234" spans="1:8">
      <c r="A23234" s="1383"/>
      <c r="E23234" s="1478"/>
      <c r="H23234" s="1478"/>
    </row>
    <row r="23235" spans="1:8">
      <c r="A23235" s="1383"/>
      <c r="E23235" s="1478"/>
      <c r="H23235" s="1478"/>
    </row>
    <row r="23236" spans="1:8">
      <c r="A23236" s="1383"/>
      <c r="E23236" s="1478"/>
      <c r="H23236" s="1478"/>
    </row>
    <row r="23237" spans="1:8">
      <c r="A23237" s="1383"/>
      <c r="E23237" s="1478"/>
      <c r="H23237" s="1478"/>
    </row>
    <row r="23238" spans="1:8">
      <c r="A23238" s="1383"/>
      <c r="E23238" s="1478"/>
      <c r="H23238" s="1478"/>
    </row>
    <row r="23239" spans="1:8">
      <c r="A23239" s="1383"/>
      <c r="E23239" s="1478"/>
      <c r="H23239" s="1478"/>
    </row>
    <row r="23240" spans="1:8">
      <c r="A23240" s="1383"/>
      <c r="E23240" s="1478"/>
      <c r="H23240" s="1478"/>
    </row>
    <row r="23241" spans="1:8">
      <c r="A23241" s="1383"/>
      <c r="E23241" s="1478"/>
      <c r="H23241" s="1478"/>
    </row>
    <row r="23242" spans="1:8">
      <c r="A23242" s="1383"/>
      <c r="E23242" s="1478"/>
      <c r="H23242" s="1478"/>
    </row>
    <row r="23243" spans="1:8">
      <c r="A23243" s="1383"/>
      <c r="E23243" s="1478"/>
      <c r="H23243" s="1478"/>
    </row>
    <row r="23244" spans="1:8">
      <c r="A23244" s="1383"/>
      <c r="E23244" s="1478"/>
      <c r="H23244" s="1478"/>
    </row>
    <row r="23245" spans="1:8">
      <c r="A23245" s="1383"/>
      <c r="E23245" s="1478"/>
      <c r="H23245" s="1478"/>
    </row>
    <row r="23246" spans="1:8">
      <c r="A23246" s="1383"/>
      <c r="E23246" s="1478"/>
      <c r="H23246" s="1478"/>
    </row>
    <row r="23247" spans="1:8">
      <c r="A23247" s="1383"/>
      <c r="E23247" s="1478"/>
      <c r="H23247" s="1478"/>
    </row>
    <row r="23248" spans="1:8">
      <c r="A23248" s="1383"/>
      <c r="E23248" s="1478"/>
      <c r="H23248" s="1478"/>
    </row>
    <row r="23249" spans="1:8">
      <c r="A23249" s="1383"/>
      <c r="E23249" s="1478"/>
      <c r="H23249" s="1478"/>
    </row>
    <row r="23250" spans="1:8">
      <c r="A23250" s="1383"/>
      <c r="E23250" s="1478"/>
      <c r="H23250" s="1478"/>
    </row>
    <row r="23251" spans="1:8">
      <c r="A23251" s="1383"/>
      <c r="E23251" s="1478"/>
      <c r="H23251" s="1478"/>
    </row>
    <row r="23252" spans="1:8">
      <c r="A23252" s="1383"/>
      <c r="E23252" s="1478"/>
      <c r="H23252" s="1478"/>
    </row>
    <row r="23253" spans="1:8">
      <c r="A23253" s="1383"/>
      <c r="E23253" s="1478"/>
      <c r="H23253" s="1478"/>
    </row>
    <row r="23254" spans="1:8">
      <c r="A23254" s="1383"/>
      <c r="E23254" s="1478"/>
      <c r="H23254" s="1478"/>
    </row>
    <row r="23255" spans="1:8">
      <c r="A23255" s="1383"/>
      <c r="E23255" s="1478"/>
      <c r="H23255" s="1478"/>
    </row>
    <row r="23256" spans="1:8">
      <c r="A23256" s="1383"/>
      <c r="E23256" s="1478"/>
      <c r="H23256" s="1478"/>
    </row>
    <row r="23257" spans="1:8">
      <c r="A23257" s="1383"/>
      <c r="E23257" s="1478"/>
      <c r="H23257" s="1478"/>
    </row>
    <row r="23258" spans="1:8">
      <c r="A23258" s="1383"/>
      <c r="E23258" s="1478"/>
      <c r="H23258" s="1478"/>
    </row>
    <row r="23259" spans="1:8">
      <c r="A23259" s="1383"/>
      <c r="E23259" s="1478"/>
      <c r="H23259" s="1478"/>
    </row>
    <row r="23260" spans="1:8">
      <c r="A23260" s="1383"/>
      <c r="E23260" s="1478"/>
      <c r="H23260" s="1478"/>
    </row>
    <row r="23261" spans="1:8">
      <c r="A23261" s="1383"/>
      <c r="E23261" s="1478"/>
      <c r="H23261" s="1478"/>
    </row>
    <row r="23262" spans="1:8">
      <c r="A23262" s="1383"/>
      <c r="E23262" s="1478"/>
      <c r="H23262" s="1478"/>
    </row>
    <row r="23263" spans="1:8">
      <c r="A23263" s="1383"/>
      <c r="E23263" s="1478"/>
      <c r="H23263" s="1478"/>
    </row>
    <row r="23264" spans="1:8">
      <c r="A23264" s="1383"/>
      <c r="E23264" s="1478"/>
      <c r="H23264" s="1478"/>
    </row>
    <row r="23265" spans="1:8">
      <c r="A23265" s="1383"/>
      <c r="E23265" s="1478"/>
      <c r="H23265" s="1478"/>
    </row>
    <row r="23266" spans="1:8">
      <c r="A23266" s="1383"/>
      <c r="E23266" s="1478"/>
      <c r="H23266" s="1478"/>
    </row>
    <row r="23267" spans="1:8">
      <c r="A23267" s="1383"/>
      <c r="E23267" s="1478"/>
      <c r="H23267" s="1478"/>
    </row>
    <row r="23268" spans="1:8">
      <c r="A23268" s="1383"/>
      <c r="E23268" s="1478"/>
      <c r="H23268" s="1478"/>
    </row>
    <row r="23269" spans="1:8">
      <c r="A23269" s="1383"/>
      <c r="E23269" s="1478"/>
      <c r="H23269" s="1478"/>
    </row>
    <row r="23270" spans="1:8">
      <c r="A23270" s="1383"/>
      <c r="E23270" s="1478"/>
      <c r="H23270" s="1478"/>
    </row>
    <row r="23271" spans="1:8">
      <c r="A23271" s="1383"/>
      <c r="E23271" s="1478"/>
      <c r="H23271" s="1478"/>
    </row>
    <row r="23272" spans="1:8">
      <c r="A23272" s="1383"/>
      <c r="E23272" s="1478"/>
      <c r="H23272" s="1478"/>
    </row>
    <row r="23273" spans="1:8">
      <c r="A23273" s="1383"/>
      <c r="E23273" s="1478"/>
      <c r="H23273" s="1478"/>
    </row>
    <row r="23274" spans="1:8">
      <c r="A23274" s="1383"/>
      <c r="E23274" s="1478"/>
      <c r="H23274" s="1478"/>
    </row>
    <row r="23275" spans="1:8">
      <c r="A23275" s="1383"/>
      <c r="E23275" s="1478"/>
      <c r="H23275" s="1478"/>
    </row>
    <row r="23276" spans="1:8">
      <c r="A23276" s="1383"/>
      <c r="E23276" s="1478"/>
      <c r="H23276" s="1478"/>
    </row>
    <row r="23277" spans="1:8">
      <c r="A23277" s="1383"/>
      <c r="E23277" s="1478"/>
      <c r="H23277" s="1478"/>
    </row>
    <row r="23278" spans="1:8">
      <c r="A23278" s="1383"/>
      <c r="E23278" s="1478"/>
      <c r="H23278" s="1478"/>
    </row>
    <row r="23279" spans="1:8">
      <c r="A23279" s="1383"/>
      <c r="E23279" s="1478"/>
      <c r="H23279" s="1478"/>
    </row>
    <row r="23280" spans="1:8">
      <c r="A23280" s="1383"/>
      <c r="E23280" s="1478"/>
      <c r="H23280" s="1478"/>
    </row>
    <row r="23281" spans="1:8">
      <c r="A23281" s="1383"/>
      <c r="E23281" s="1478"/>
      <c r="H23281" s="1478"/>
    </row>
    <row r="23282" spans="1:8">
      <c r="A23282" s="1383"/>
      <c r="E23282" s="1478"/>
      <c r="H23282" s="1478"/>
    </row>
    <row r="23283" spans="1:8">
      <c r="A23283" s="1383"/>
      <c r="E23283" s="1478"/>
      <c r="H23283" s="1478"/>
    </row>
    <row r="23284" spans="1:8">
      <c r="A23284" s="1383"/>
      <c r="E23284" s="1478"/>
      <c r="H23284" s="1478"/>
    </row>
    <row r="23285" spans="1:8">
      <c r="A23285" s="1383"/>
      <c r="E23285" s="1478"/>
      <c r="H23285" s="1478"/>
    </row>
    <row r="23286" spans="1:8">
      <c r="A23286" s="1383"/>
      <c r="E23286" s="1478"/>
      <c r="H23286" s="1478"/>
    </row>
    <row r="23287" spans="1:8">
      <c r="A23287" s="1383"/>
      <c r="E23287" s="1478"/>
      <c r="H23287" s="1478"/>
    </row>
    <row r="23288" spans="1:8">
      <c r="A23288" s="1383"/>
      <c r="E23288" s="1478"/>
      <c r="H23288" s="1478"/>
    </row>
    <row r="23289" spans="1:8">
      <c r="A23289" s="1383"/>
      <c r="E23289" s="1478"/>
      <c r="H23289" s="1478"/>
    </row>
    <row r="23290" spans="1:8">
      <c r="A23290" s="1383"/>
      <c r="E23290" s="1478"/>
      <c r="H23290" s="1478"/>
    </row>
    <row r="23291" spans="1:8">
      <c r="A23291" s="1383"/>
      <c r="E23291" s="1478"/>
      <c r="H23291" s="1478"/>
    </row>
    <row r="23292" spans="1:8">
      <c r="A23292" s="1383"/>
      <c r="E23292" s="1478"/>
      <c r="H23292" s="1478"/>
    </row>
    <row r="23293" spans="1:8">
      <c r="A23293" s="1383"/>
      <c r="E23293" s="1478"/>
      <c r="H23293" s="1478"/>
    </row>
    <row r="23294" spans="1:8">
      <c r="A23294" s="1383"/>
      <c r="E23294" s="1478"/>
      <c r="H23294" s="1478"/>
    </row>
    <row r="23295" spans="1:8">
      <c r="A23295" s="1383"/>
      <c r="E23295" s="1478"/>
      <c r="H23295" s="1478"/>
    </row>
    <row r="23296" spans="1:8">
      <c r="A23296" s="1383"/>
      <c r="E23296" s="1478"/>
      <c r="H23296" s="1478"/>
    </row>
    <row r="23297" spans="1:8">
      <c r="A23297" s="1383"/>
      <c r="E23297" s="1478"/>
      <c r="H23297" s="1478"/>
    </row>
    <row r="23298" spans="1:8">
      <c r="A23298" s="1383"/>
      <c r="E23298" s="1478"/>
      <c r="H23298" s="1478"/>
    </row>
    <row r="23299" spans="1:8">
      <c r="A23299" s="1383"/>
      <c r="E23299" s="1478"/>
      <c r="H23299" s="1478"/>
    </row>
    <row r="23300" spans="1:8">
      <c r="A23300" s="1383"/>
      <c r="E23300" s="1478"/>
      <c r="H23300" s="1478"/>
    </row>
    <row r="23301" spans="1:8">
      <c r="A23301" s="1383"/>
      <c r="E23301" s="1478"/>
      <c r="H23301" s="1478"/>
    </row>
    <row r="23302" spans="1:8">
      <c r="A23302" s="1383"/>
      <c r="E23302" s="1478"/>
      <c r="H23302" s="1478"/>
    </row>
    <row r="23303" spans="1:8">
      <c r="A23303" s="1383"/>
      <c r="E23303" s="1478"/>
      <c r="H23303" s="1478"/>
    </row>
    <row r="23304" spans="1:8">
      <c r="A23304" s="1383"/>
      <c r="E23304" s="1478"/>
      <c r="H23304" s="1478"/>
    </row>
    <row r="23305" spans="1:8">
      <c r="A23305" s="1383"/>
      <c r="E23305" s="1478"/>
      <c r="H23305" s="1478"/>
    </row>
    <row r="23306" spans="1:8">
      <c r="A23306" s="1383"/>
      <c r="E23306" s="1478"/>
      <c r="H23306" s="1478"/>
    </row>
    <row r="23307" spans="1:8">
      <c r="A23307" s="1383"/>
      <c r="E23307" s="1478"/>
      <c r="H23307" s="1478"/>
    </row>
    <row r="23308" spans="1:8">
      <c r="A23308" s="1383"/>
      <c r="E23308" s="1478"/>
      <c r="H23308" s="1478"/>
    </row>
    <row r="23309" spans="1:8">
      <c r="A23309" s="1383"/>
      <c r="E23309" s="1478"/>
      <c r="H23309" s="1478"/>
    </row>
    <row r="23310" spans="1:8">
      <c r="A23310" s="1383"/>
      <c r="E23310" s="1478"/>
      <c r="H23310" s="1478"/>
    </row>
    <row r="23311" spans="1:8">
      <c r="A23311" s="1383"/>
      <c r="E23311" s="1478"/>
      <c r="H23311" s="1478"/>
    </row>
    <row r="23312" spans="1:8">
      <c r="A23312" s="1383"/>
      <c r="E23312" s="1478"/>
      <c r="H23312" s="1478"/>
    </row>
    <row r="23313" spans="1:8">
      <c r="A23313" s="1383"/>
      <c r="E23313" s="1478"/>
      <c r="H23313" s="1478"/>
    </row>
    <row r="23314" spans="1:8">
      <c r="A23314" s="1383"/>
      <c r="E23314" s="1478"/>
      <c r="H23314" s="1478"/>
    </row>
    <row r="23315" spans="1:8">
      <c r="A23315" s="1383"/>
      <c r="E23315" s="1478"/>
      <c r="H23315" s="1478"/>
    </row>
    <row r="23316" spans="1:8">
      <c r="A23316" s="1383"/>
      <c r="E23316" s="1478"/>
      <c r="H23316" s="1478"/>
    </row>
    <row r="23317" spans="1:8">
      <c r="A23317" s="1383"/>
      <c r="E23317" s="1478"/>
      <c r="H23317" s="1478"/>
    </row>
    <row r="23318" spans="1:8">
      <c r="A23318" s="1383"/>
      <c r="E23318" s="1478"/>
      <c r="H23318" s="1478"/>
    </row>
    <row r="23319" spans="1:8">
      <c r="A23319" s="1383"/>
      <c r="E23319" s="1478"/>
      <c r="H23319" s="1478"/>
    </row>
    <row r="23320" spans="1:8">
      <c r="A23320" s="1383"/>
      <c r="E23320" s="1478"/>
      <c r="H23320" s="1478"/>
    </row>
    <row r="23321" spans="1:8">
      <c r="A23321" s="1383"/>
      <c r="E23321" s="1478"/>
      <c r="H23321" s="1478"/>
    </row>
    <row r="23322" spans="1:8">
      <c r="A23322" s="1383"/>
      <c r="E23322" s="1478"/>
      <c r="H23322" s="1478"/>
    </row>
    <row r="23323" spans="1:8">
      <c r="A23323" s="1383"/>
      <c r="E23323" s="1478"/>
      <c r="H23323" s="1478"/>
    </row>
    <row r="23324" spans="1:8">
      <c r="A23324" s="1383"/>
      <c r="E23324" s="1478"/>
      <c r="H23324" s="1478"/>
    </row>
    <row r="23325" spans="1:8">
      <c r="A23325" s="1383"/>
      <c r="E23325" s="1478"/>
      <c r="H23325" s="1478"/>
    </row>
    <row r="23326" spans="1:8">
      <c r="A23326" s="1383"/>
      <c r="E23326" s="1478"/>
      <c r="H23326" s="1478"/>
    </row>
    <row r="23327" spans="1:8">
      <c r="A23327" s="1383"/>
      <c r="E23327" s="1478"/>
      <c r="H23327" s="1478"/>
    </row>
    <row r="23328" spans="1:8">
      <c r="A23328" s="1383"/>
      <c r="E23328" s="1478"/>
      <c r="H23328" s="1478"/>
    </row>
    <row r="23329" spans="1:8">
      <c r="A23329" s="1383"/>
      <c r="E23329" s="1478"/>
      <c r="H23329" s="1478"/>
    </row>
    <row r="23330" spans="1:8">
      <c r="A23330" s="1383"/>
      <c r="E23330" s="1478"/>
      <c r="H23330" s="1478"/>
    </row>
    <row r="23331" spans="1:8">
      <c r="A23331" s="1383"/>
      <c r="E23331" s="1478"/>
      <c r="H23331" s="1478"/>
    </row>
    <row r="23332" spans="1:8">
      <c r="A23332" s="1383"/>
      <c r="E23332" s="1478"/>
      <c r="H23332" s="1478"/>
    </row>
    <row r="23333" spans="1:8">
      <c r="A23333" s="1383"/>
      <c r="E23333" s="1478"/>
      <c r="H23333" s="1478"/>
    </row>
    <row r="23334" spans="1:8">
      <c r="A23334" s="1383"/>
      <c r="E23334" s="1478"/>
      <c r="H23334" s="1478"/>
    </row>
    <row r="23335" spans="1:8">
      <c r="A23335" s="1383"/>
      <c r="E23335" s="1478"/>
      <c r="H23335" s="1478"/>
    </row>
    <row r="23336" spans="1:8">
      <c r="A23336" s="1383"/>
      <c r="E23336" s="1478"/>
      <c r="H23336" s="1478"/>
    </row>
    <row r="23337" spans="1:8">
      <c r="A23337" s="1383"/>
      <c r="E23337" s="1478"/>
      <c r="H23337" s="1478"/>
    </row>
    <row r="23338" spans="1:8">
      <c r="A23338" s="1383"/>
      <c r="E23338" s="1478"/>
      <c r="H23338" s="1478"/>
    </row>
    <row r="23339" spans="1:8">
      <c r="A23339" s="1383"/>
      <c r="E23339" s="1478"/>
      <c r="H23339" s="1478"/>
    </row>
    <row r="23340" spans="1:8">
      <c r="A23340" s="1383"/>
      <c r="E23340" s="1478"/>
      <c r="H23340" s="1478"/>
    </row>
    <row r="23341" spans="1:8">
      <c r="A23341" s="1383"/>
      <c r="E23341" s="1478"/>
      <c r="H23341" s="1478"/>
    </row>
    <row r="23342" spans="1:8">
      <c r="A23342" s="1383"/>
      <c r="E23342" s="1478"/>
      <c r="H23342" s="1478"/>
    </row>
    <row r="23343" spans="1:8">
      <c r="A23343" s="1383"/>
      <c r="E23343" s="1478"/>
      <c r="H23343" s="1478"/>
    </row>
    <row r="23344" spans="1:8">
      <c r="A23344" s="1383"/>
      <c r="E23344" s="1478"/>
      <c r="H23344" s="1478"/>
    </row>
    <row r="23345" spans="1:8">
      <c r="A23345" s="1383"/>
      <c r="E23345" s="1478"/>
      <c r="H23345" s="1478"/>
    </row>
    <row r="23346" spans="1:8">
      <c r="A23346" s="1383"/>
      <c r="E23346" s="1478"/>
      <c r="H23346" s="1478"/>
    </row>
    <row r="23347" spans="1:8">
      <c r="A23347" s="1383"/>
      <c r="E23347" s="1478"/>
      <c r="H23347" s="1478"/>
    </row>
    <row r="23348" spans="1:8">
      <c r="A23348" s="1383"/>
      <c r="E23348" s="1478"/>
      <c r="H23348" s="1478"/>
    </row>
    <row r="23349" spans="1:8">
      <c r="A23349" s="1383"/>
      <c r="E23349" s="1478"/>
      <c r="H23349" s="1478"/>
    </row>
    <row r="23350" spans="1:8">
      <c r="A23350" s="1383"/>
      <c r="E23350" s="1478"/>
      <c r="H23350" s="1478"/>
    </row>
    <row r="23351" spans="1:8">
      <c r="A23351" s="1383"/>
      <c r="E23351" s="1478"/>
      <c r="H23351" s="1478"/>
    </row>
    <row r="23352" spans="1:8">
      <c r="A23352" s="1383"/>
      <c r="E23352" s="1478"/>
      <c r="H23352" s="1478"/>
    </row>
    <row r="23353" spans="1:8">
      <c r="A23353" s="1383"/>
      <c r="E23353" s="1478"/>
      <c r="H23353" s="1478"/>
    </row>
    <row r="23354" spans="1:8">
      <c r="A23354" s="1383"/>
      <c r="E23354" s="1478"/>
      <c r="H23354" s="1478"/>
    </row>
    <row r="23355" spans="1:8">
      <c r="A23355" s="1383"/>
      <c r="E23355" s="1478"/>
      <c r="H23355" s="1478"/>
    </row>
    <row r="23356" spans="1:8">
      <c r="A23356" s="1383"/>
      <c r="E23356" s="1478"/>
      <c r="H23356" s="1478"/>
    </row>
    <row r="23357" spans="1:8">
      <c r="A23357" s="1383"/>
      <c r="E23357" s="1478"/>
      <c r="H23357" s="1478"/>
    </row>
    <row r="23358" spans="1:8">
      <c r="A23358" s="1383"/>
      <c r="E23358" s="1478"/>
      <c r="H23358" s="1478"/>
    </row>
    <row r="23359" spans="1:8">
      <c r="A23359" s="1383"/>
      <c r="E23359" s="1478"/>
      <c r="H23359" s="1478"/>
    </row>
    <row r="23360" spans="1:8">
      <c r="A23360" s="1383"/>
      <c r="E23360" s="1478"/>
      <c r="H23360" s="1478"/>
    </row>
    <row r="23361" spans="1:8">
      <c r="A23361" s="1383"/>
      <c r="E23361" s="1478"/>
      <c r="H23361" s="1478"/>
    </row>
    <row r="23362" spans="1:8">
      <c r="A23362" s="1383"/>
      <c r="E23362" s="1478"/>
      <c r="H23362" s="1478"/>
    </row>
    <row r="23363" spans="1:8">
      <c r="A23363" s="1383"/>
      <c r="E23363" s="1478"/>
      <c r="H23363" s="1478"/>
    </row>
    <row r="23364" spans="1:8">
      <c r="A23364" s="1383"/>
      <c r="E23364" s="1478"/>
      <c r="H23364" s="1478"/>
    </row>
    <row r="23365" spans="1:8">
      <c r="A23365" s="1383"/>
      <c r="E23365" s="1478"/>
      <c r="H23365" s="1478"/>
    </row>
    <row r="23366" spans="1:8">
      <c r="A23366" s="1383"/>
      <c r="E23366" s="1478"/>
      <c r="H23366" s="1478"/>
    </row>
    <row r="23367" spans="1:8">
      <c r="A23367" s="1383"/>
      <c r="E23367" s="1478"/>
      <c r="H23367" s="1478"/>
    </row>
    <row r="23368" spans="1:8">
      <c r="A23368" s="1383"/>
      <c r="E23368" s="1478"/>
      <c r="H23368" s="1478"/>
    </row>
    <row r="23369" spans="1:8">
      <c r="A23369" s="1383"/>
      <c r="E23369" s="1478"/>
      <c r="H23369" s="1478"/>
    </row>
    <row r="23370" spans="1:8">
      <c r="A23370" s="1383"/>
      <c r="E23370" s="1478"/>
      <c r="H23370" s="1478"/>
    </row>
    <row r="23371" spans="1:8">
      <c r="A23371" s="1383"/>
      <c r="E23371" s="1478"/>
      <c r="H23371" s="1478"/>
    </row>
    <row r="23372" spans="1:8">
      <c r="A23372" s="1383"/>
      <c r="E23372" s="1478"/>
      <c r="H23372" s="1478"/>
    </row>
    <row r="23373" spans="1:8">
      <c r="A23373" s="1383"/>
      <c r="E23373" s="1478"/>
      <c r="H23373" s="1478"/>
    </row>
    <row r="23374" spans="1:8">
      <c r="A23374" s="1383"/>
      <c r="E23374" s="1478"/>
      <c r="H23374" s="1478"/>
    </row>
    <row r="23375" spans="1:8">
      <c r="A23375" s="1383"/>
      <c r="E23375" s="1478"/>
      <c r="H23375" s="1478"/>
    </row>
    <row r="23376" spans="1:8">
      <c r="A23376" s="1383"/>
      <c r="E23376" s="1478"/>
      <c r="H23376" s="1478"/>
    </row>
    <row r="23377" spans="1:8">
      <c r="A23377" s="1383"/>
      <c r="E23377" s="1478"/>
      <c r="H23377" s="1478"/>
    </row>
    <row r="23378" spans="1:8">
      <c r="A23378" s="1383"/>
      <c r="E23378" s="1478"/>
      <c r="H23378" s="1478"/>
    </row>
    <row r="23379" spans="1:8">
      <c r="A23379" s="1383"/>
      <c r="E23379" s="1478"/>
      <c r="H23379" s="1478"/>
    </row>
    <row r="23380" spans="1:8">
      <c r="A23380" s="1383"/>
      <c r="E23380" s="1478"/>
      <c r="H23380" s="1478"/>
    </row>
    <row r="23381" spans="1:8">
      <c r="A23381" s="1383"/>
      <c r="E23381" s="1478"/>
      <c r="H23381" s="1478"/>
    </row>
    <row r="23382" spans="1:8">
      <c r="A23382" s="1383"/>
      <c r="E23382" s="1478"/>
      <c r="H23382" s="1478"/>
    </row>
    <row r="23383" spans="1:8">
      <c r="A23383" s="1383"/>
      <c r="E23383" s="1478"/>
      <c r="H23383" s="1478"/>
    </row>
    <row r="23384" spans="1:8">
      <c r="A23384" s="1383"/>
      <c r="E23384" s="1478"/>
      <c r="H23384" s="1478"/>
    </row>
    <row r="23385" spans="1:8">
      <c r="A23385" s="1383"/>
      <c r="E23385" s="1478"/>
      <c r="H23385" s="1478"/>
    </row>
    <row r="23386" spans="1:8">
      <c r="A23386" s="1383"/>
      <c r="E23386" s="1478"/>
      <c r="H23386" s="1478"/>
    </row>
    <row r="23387" spans="1:8">
      <c r="A23387" s="1383"/>
      <c r="E23387" s="1478"/>
      <c r="H23387" s="1478"/>
    </row>
    <row r="23388" spans="1:8">
      <c r="A23388" s="1383"/>
      <c r="E23388" s="1478"/>
      <c r="H23388" s="1478"/>
    </row>
    <row r="23389" spans="1:8">
      <c r="A23389" s="1383"/>
      <c r="E23389" s="1478"/>
      <c r="H23389" s="1478"/>
    </row>
    <row r="23390" spans="1:8">
      <c r="A23390" s="1383"/>
      <c r="E23390" s="1478"/>
      <c r="H23390" s="1478"/>
    </row>
    <row r="23391" spans="1:8">
      <c r="A23391" s="1383"/>
      <c r="E23391" s="1478"/>
      <c r="H23391" s="1478"/>
    </row>
    <row r="23392" spans="1:8">
      <c r="A23392" s="1383"/>
      <c r="E23392" s="1478"/>
      <c r="H23392" s="1478"/>
    </row>
    <row r="23393" spans="1:8">
      <c r="A23393" s="1383"/>
      <c r="E23393" s="1478"/>
      <c r="H23393" s="1478"/>
    </row>
    <row r="23394" spans="1:8">
      <c r="A23394" s="1383"/>
      <c r="E23394" s="1478"/>
      <c r="H23394" s="1478"/>
    </row>
    <row r="23395" spans="1:8">
      <c r="A23395" s="1383"/>
      <c r="E23395" s="1478"/>
      <c r="H23395" s="1478"/>
    </row>
    <row r="23396" spans="1:8">
      <c r="A23396" s="1383"/>
      <c r="E23396" s="1478"/>
      <c r="H23396" s="1478"/>
    </row>
    <row r="23397" spans="1:8">
      <c r="A23397" s="1383"/>
      <c r="E23397" s="1478"/>
      <c r="H23397" s="1478"/>
    </row>
    <row r="23398" spans="1:8">
      <c r="A23398" s="1383"/>
      <c r="E23398" s="1478"/>
      <c r="H23398" s="1478"/>
    </row>
    <row r="23399" spans="1:8">
      <c r="A23399" s="1383"/>
      <c r="E23399" s="1478"/>
      <c r="H23399" s="1478"/>
    </row>
    <row r="23400" spans="1:8">
      <c r="A23400" s="1383"/>
      <c r="E23400" s="1478"/>
      <c r="H23400" s="1478"/>
    </row>
    <row r="23401" spans="1:8">
      <c r="A23401" s="1383"/>
      <c r="E23401" s="1478"/>
      <c r="H23401" s="1478"/>
    </row>
    <row r="23402" spans="1:8">
      <c r="A23402" s="1383"/>
      <c r="E23402" s="1478"/>
      <c r="H23402" s="1478"/>
    </row>
    <row r="23403" spans="1:8">
      <c r="A23403" s="1383"/>
      <c r="E23403" s="1478"/>
      <c r="H23403" s="1478"/>
    </row>
    <row r="23404" spans="1:8">
      <c r="A23404" s="1383"/>
      <c r="E23404" s="1478"/>
      <c r="H23404" s="1478"/>
    </row>
    <row r="23405" spans="1:8">
      <c r="A23405" s="1383"/>
      <c r="E23405" s="1478"/>
      <c r="H23405" s="1478"/>
    </row>
    <row r="23406" spans="1:8">
      <c r="A23406" s="1383"/>
      <c r="E23406" s="1478"/>
      <c r="H23406" s="1478"/>
    </row>
    <row r="23407" spans="1:8">
      <c r="A23407" s="1383"/>
      <c r="E23407" s="1478"/>
      <c r="H23407" s="1478"/>
    </row>
    <row r="23408" spans="1:8">
      <c r="A23408" s="1383"/>
      <c r="E23408" s="1478"/>
      <c r="H23408" s="1478"/>
    </row>
    <row r="23409" spans="1:8">
      <c r="A23409" s="1383"/>
      <c r="E23409" s="1478"/>
      <c r="H23409" s="1478"/>
    </row>
    <row r="23410" spans="1:8">
      <c r="A23410" s="1383"/>
      <c r="E23410" s="1478"/>
      <c r="H23410" s="1478"/>
    </row>
    <row r="23411" spans="1:8">
      <c r="A23411" s="1383"/>
      <c r="E23411" s="1478"/>
      <c r="H23411" s="1478"/>
    </row>
    <row r="23412" spans="1:8">
      <c r="A23412" s="1383"/>
      <c r="E23412" s="1478"/>
      <c r="H23412" s="1478"/>
    </row>
    <row r="23413" spans="1:8">
      <c r="A23413" s="1383"/>
      <c r="E23413" s="1478"/>
      <c r="H23413" s="1478"/>
    </row>
    <row r="23414" spans="1:8">
      <c r="A23414" s="1383"/>
      <c r="E23414" s="1478"/>
      <c r="H23414" s="1478"/>
    </row>
    <row r="23415" spans="1:8">
      <c r="A23415" s="1383"/>
      <c r="E23415" s="1478"/>
      <c r="H23415" s="1478"/>
    </row>
    <row r="23416" spans="1:8">
      <c r="A23416" s="1383"/>
      <c r="E23416" s="1478"/>
      <c r="H23416" s="1478"/>
    </row>
    <row r="23417" spans="1:8">
      <c r="A23417" s="1383"/>
      <c r="E23417" s="1478"/>
      <c r="H23417" s="1478"/>
    </row>
    <row r="23418" spans="1:8">
      <c r="A23418" s="1383"/>
      <c r="E23418" s="1478"/>
      <c r="H23418" s="1478"/>
    </row>
    <row r="23419" spans="1:8">
      <c r="A23419" s="1383"/>
      <c r="E23419" s="1478"/>
      <c r="H23419" s="1478"/>
    </row>
    <row r="23420" spans="1:8">
      <c r="A23420" s="1383"/>
      <c r="E23420" s="1478"/>
      <c r="H23420" s="1478"/>
    </row>
    <row r="23421" spans="1:8">
      <c r="A23421" s="1383"/>
      <c r="E23421" s="1478"/>
      <c r="H23421" s="1478"/>
    </row>
    <row r="23422" spans="1:8">
      <c r="A23422" s="1383"/>
      <c r="E23422" s="1478"/>
      <c r="H23422" s="1478"/>
    </row>
    <row r="23423" spans="1:8">
      <c r="A23423" s="1383"/>
      <c r="E23423" s="1478"/>
      <c r="H23423" s="1478"/>
    </row>
    <row r="23424" spans="1:8">
      <c r="A23424" s="1383"/>
      <c r="E23424" s="1478"/>
      <c r="H23424" s="1478"/>
    </row>
    <row r="23425" spans="1:8">
      <c r="A23425" s="1383"/>
      <c r="E23425" s="1478"/>
      <c r="H23425" s="1478"/>
    </row>
    <row r="23426" spans="1:8">
      <c r="A23426" s="1383"/>
      <c r="E23426" s="1478"/>
      <c r="H23426" s="1478"/>
    </row>
    <row r="23427" spans="1:8">
      <c r="A23427" s="1383"/>
      <c r="E23427" s="1478"/>
      <c r="H23427" s="1478"/>
    </row>
    <row r="23428" spans="1:8">
      <c r="A23428" s="1383"/>
      <c r="E23428" s="1478"/>
      <c r="H23428" s="1478"/>
    </row>
    <row r="23429" spans="1:8">
      <c r="A23429" s="1383"/>
      <c r="E23429" s="1478"/>
      <c r="H23429" s="1478"/>
    </row>
    <row r="23430" spans="1:8">
      <c r="A23430" s="1383"/>
      <c r="E23430" s="1478"/>
      <c r="H23430" s="1478"/>
    </row>
    <row r="23431" spans="1:8">
      <c r="A23431" s="1383"/>
      <c r="E23431" s="1478"/>
      <c r="H23431" s="1478"/>
    </row>
    <row r="23432" spans="1:8">
      <c r="A23432" s="1383"/>
      <c r="E23432" s="1478"/>
      <c r="H23432" s="1478"/>
    </row>
    <row r="23433" spans="1:8">
      <c r="A23433" s="1383"/>
      <c r="E23433" s="1478"/>
      <c r="H23433" s="1478"/>
    </row>
    <row r="23434" spans="1:8">
      <c r="A23434" s="1383"/>
      <c r="E23434" s="1478"/>
      <c r="H23434" s="1478"/>
    </row>
    <row r="23435" spans="1:8">
      <c r="A23435" s="1383"/>
      <c r="E23435" s="1478"/>
      <c r="H23435" s="1478"/>
    </row>
    <row r="23436" spans="1:8">
      <c r="A23436" s="1383"/>
      <c r="E23436" s="1478"/>
      <c r="H23436" s="1478"/>
    </row>
    <row r="23437" spans="1:8">
      <c r="A23437" s="1383"/>
      <c r="E23437" s="1478"/>
      <c r="H23437" s="1478"/>
    </row>
    <row r="23438" spans="1:8">
      <c r="A23438" s="1383"/>
      <c r="E23438" s="1478"/>
      <c r="H23438" s="1478"/>
    </row>
    <row r="23439" spans="1:8">
      <c r="A23439" s="1383"/>
      <c r="E23439" s="1478"/>
      <c r="H23439" s="1478"/>
    </row>
    <row r="23440" spans="1:8">
      <c r="A23440" s="1383"/>
      <c r="E23440" s="1478"/>
      <c r="H23440" s="1478"/>
    </row>
    <row r="23441" spans="1:8">
      <c r="A23441" s="1383"/>
      <c r="E23441" s="1478"/>
      <c r="H23441" s="1478"/>
    </row>
    <row r="23442" spans="1:8">
      <c r="A23442" s="1383"/>
      <c r="E23442" s="1478"/>
      <c r="H23442" s="1478"/>
    </row>
    <row r="23443" spans="1:8">
      <c r="A23443" s="1383"/>
      <c r="E23443" s="1478"/>
      <c r="H23443" s="1478"/>
    </row>
    <row r="23444" spans="1:8">
      <c r="A23444" s="1383"/>
      <c r="E23444" s="1478"/>
      <c r="H23444" s="1478"/>
    </row>
    <row r="23445" spans="1:8">
      <c r="A23445" s="1383"/>
      <c r="E23445" s="1478"/>
      <c r="H23445" s="1478"/>
    </row>
    <row r="23446" spans="1:8">
      <c r="A23446" s="1383"/>
      <c r="E23446" s="1478"/>
      <c r="H23446" s="1478"/>
    </row>
    <row r="23447" spans="1:8">
      <c r="A23447" s="1383"/>
      <c r="E23447" s="1478"/>
      <c r="H23447" s="1478"/>
    </row>
    <row r="23448" spans="1:8">
      <c r="A23448" s="1383"/>
      <c r="E23448" s="1478"/>
      <c r="H23448" s="1478"/>
    </row>
    <row r="23449" spans="1:8">
      <c r="A23449" s="1383"/>
      <c r="E23449" s="1478"/>
      <c r="H23449" s="1478"/>
    </row>
    <row r="23450" spans="1:8">
      <c r="A23450" s="1383"/>
      <c r="E23450" s="1478"/>
      <c r="H23450" s="1478"/>
    </row>
    <row r="23451" spans="1:8">
      <c r="A23451" s="1383"/>
      <c r="E23451" s="1478"/>
      <c r="H23451" s="1478"/>
    </row>
    <row r="23452" spans="1:8">
      <c r="A23452" s="1383"/>
      <c r="E23452" s="1478"/>
      <c r="H23452" s="1478"/>
    </row>
    <row r="23453" spans="1:8">
      <c r="A23453" s="1383"/>
      <c r="E23453" s="1478"/>
      <c r="H23453" s="1478"/>
    </row>
    <row r="23454" spans="1:8">
      <c r="A23454" s="1383"/>
      <c r="E23454" s="1478"/>
      <c r="H23454" s="1478"/>
    </row>
    <row r="23455" spans="1:8">
      <c r="A23455" s="1383"/>
      <c r="E23455" s="1478"/>
      <c r="H23455" s="1478"/>
    </row>
    <row r="23456" spans="1:8">
      <c r="A23456" s="1383"/>
      <c r="E23456" s="1478"/>
      <c r="H23456" s="1478"/>
    </row>
    <row r="23457" spans="1:8">
      <c r="A23457" s="1383"/>
      <c r="E23457" s="1478"/>
      <c r="H23457" s="1478"/>
    </row>
    <row r="23458" spans="1:8">
      <c r="A23458" s="1383"/>
      <c r="E23458" s="1478"/>
      <c r="H23458" s="1478"/>
    </row>
    <row r="23459" spans="1:8">
      <c r="A23459" s="1383"/>
      <c r="E23459" s="1478"/>
      <c r="H23459" s="1478"/>
    </row>
    <row r="23460" spans="1:8">
      <c r="A23460" s="1383"/>
      <c r="E23460" s="1478"/>
      <c r="H23460" s="1478"/>
    </row>
    <row r="23461" spans="1:8">
      <c r="A23461" s="1383"/>
      <c r="E23461" s="1478"/>
      <c r="H23461" s="1478"/>
    </row>
    <row r="23462" spans="1:8">
      <c r="A23462" s="1383"/>
      <c r="E23462" s="1478"/>
      <c r="H23462" s="1478"/>
    </row>
    <row r="23463" spans="1:8">
      <c r="A23463" s="1383"/>
      <c r="E23463" s="1478"/>
      <c r="H23463" s="1478"/>
    </row>
    <row r="23464" spans="1:8">
      <c r="A23464" s="1383"/>
      <c r="E23464" s="1478"/>
      <c r="H23464" s="1478"/>
    </row>
    <row r="23465" spans="1:8">
      <c r="A23465" s="1383"/>
      <c r="E23465" s="1478"/>
      <c r="H23465" s="1478"/>
    </row>
    <row r="23466" spans="1:8">
      <c r="A23466" s="1383"/>
      <c r="E23466" s="1478"/>
      <c r="H23466" s="1478"/>
    </row>
    <row r="23467" spans="1:8">
      <c r="A23467" s="1383"/>
      <c r="E23467" s="1478"/>
      <c r="H23467" s="1478"/>
    </row>
    <row r="23468" spans="1:8">
      <c r="A23468" s="1383"/>
      <c r="E23468" s="1478"/>
      <c r="H23468" s="1478"/>
    </row>
    <row r="23469" spans="1:8">
      <c r="A23469" s="1383"/>
      <c r="E23469" s="1478"/>
      <c r="H23469" s="1478"/>
    </row>
    <row r="23470" spans="1:8">
      <c r="A23470" s="1383"/>
      <c r="E23470" s="1478"/>
      <c r="H23470" s="1478"/>
    </row>
    <row r="23471" spans="1:8">
      <c r="A23471" s="1383"/>
      <c r="E23471" s="1478"/>
      <c r="H23471" s="1478"/>
    </row>
    <row r="23472" spans="1:8">
      <c r="A23472" s="1383"/>
      <c r="E23472" s="1478"/>
      <c r="H23472" s="1478"/>
    </row>
    <row r="23473" spans="1:8">
      <c r="A23473" s="1383"/>
      <c r="E23473" s="1478"/>
      <c r="H23473" s="1478"/>
    </row>
    <row r="23474" spans="1:8">
      <c r="A23474" s="1383"/>
      <c r="E23474" s="1478"/>
      <c r="H23474" s="1478"/>
    </row>
    <row r="23475" spans="1:8">
      <c r="A23475" s="1383"/>
      <c r="E23475" s="1478"/>
      <c r="H23475" s="1478"/>
    </row>
    <row r="23476" spans="1:8">
      <c r="A23476" s="1383"/>
      <c r="E23476" s="1478"/>
      <c r="H23476" s="1478"/>
    </row>
    <row r="23477" spans="1:8">
      <c r="A23477" s="1383"/>
      <c r="E23477" s="1478"/>
      <c r="H23477" s="1478"/>
    </row>
    <row r="23478" spans="1:8">
      <c r="A23478" s="1383"/>
      <c r="E23478" s="1478"/>
      <c r="H23478" s="1478"/>
    </row>
    <row r="23479" spans="1:8">
      <c r="A23479" s="1383"/>
      <c r="E23479" s="1478"/>
      <c r="H23479" s="1478"/>
    </row>
    <row r="23480" spans="1:8">
      <c r="A23480" s="1383"/>
      <c r="E23480" s="1478"/>
      <c r="H23480" s="1478"/>
    </row>
    <row r="23481" spans="1:8">
      <c r="A23481" s="1383"/>
      <c r="E23481" s="1478"/>
      <c r="H23481" s="1478"/>
    </row>
    <row r="23482" spans="1:8">
      <c r="A23482" s="1383"/>
      <c r="E23482" s="1478"/>
      <c r="H23482" s="1478"/>
    </row>
    <row r="23483" spans="1:8">
      <c r="A23483" s="1383"/>
      <c r="E23483" s="1478"/>
      <c r="H23483" s="1478"/>
    </row>
    <row r="23484" spans="1:8">
      <c r="A23484" s="1383"/>
      <c r="E23484" s="1478"/>
      <c r="H23484" s="1478"/>
    </row>
    <row r="23485" spans="1:8">
      <c r="A23485" s="1383"/>
      <c r="E23485" s="1478"/>
      <c r="H23485" s="1478"/>
    </row>
    <row r="23486" spans="1:8">
      <c r="A23486" s="1383"/>
      <c r="E23486" s="1478"/>
      <c r="H23486" s="1478"/>
    </row>
    <row r="23487" spans="1:8">
      <c r="A23487" s="1383"/>
      <c r="E23487" s="1478"/>
      <c r="H23487" s="1478"/>
    </row>
    <row r="23488" spans="1:8">
      <c r="A23488" s="1383"/>
      <c r="E23488" s="1478"/>
      <c r="H23488" s="1478"/>
    </row>
    <row r="23489" spans="1:8">
      <c r="A23489" s="1383"/>
      <c r="E23489" s="1478"/>
      <c r="H23489" s="1478"/>
    </row>
    <row r="23490" spans="1:8">
      <c r="A23490" s="1383"/>
      <c r="E23490" s="1478"/>
      <c r="H23490" s="1478"/>
    </row>
    <row r="23491" spans="1:8">
      <c r="A23491" s="1383"/>
      <c r="E23491" s="1478"/>
      <c r="H23491" s="1478"/>
    </row>
    <row r="23492" spans="1:8">
      <c r="A23492" s="1383"/>
      <c r="E23492" s="1478"/>
      <c r="H23492" s="1478"/>
    </row>
    <row r="23493" spans="1:8">
      <c r="A23493" s="1383"/>
      <c r="E23493" s="1478"/>
      <c r="H23493" s="1478"/>
    </row>
    <row r="23494" spans="1:8">
      <c r="A23494" s="1383"/>
      <c r="E23494" s="1478"/>
      <c r="H23494" s="1478"/>
    </row>
    <row r="23495" spans="1:8">
      <c r="A23495" s="1383"/>
      <c r="E23495" s="1478"/>
      <c r="H23495" s="1478"/>
    </row>
    <row r="23496" spans="1:8">
      <c r="A23496" s="1383"/>
      <c r="E23496" s="1478"/>
      <c r="H23496" s="1478"/>
    </row>
    <row r="23497" spans="1:8">
      <c r="A23497" s="1383"/>
      <c r="E23497" s="1478"/>
      <c r="H23497" s="1478"/>
    </row>
    <row r="23498" spans="1:8">
      <c r="A23498" s="1383"/>
      <c r="E23498" s="1478"/>
      <c r="H23498" s="1478"/>
    </row>
    <row r="23499" spans="1:8">
      <c r="A23499" s="1383"/>
      <c r="E23499" s="1478"/>
      <c r="H23499" s="1478"/>
    </row>
    <row r="23500" spans="1:8">
      <c r="A23500" s="1383"/>
      <c r="E23500" s="1478"/>
      <c r="H23500" s="1478"/>
    </row>
    <row r="23501" spans="1:8">
      <c r="A23501" s="1383"/>
      <c r="E23501" s="1478"/>
      <c r="H23501" s="1478"/>
    </row>
    <row r="23502" spans="1:8">
      <c r="A23502" s="1383"/>
      <c r="E23502" s="1478"/>
      <c r="H23502" s="1478"/>
    </row>
    <row r="23503" spans="1:8">
      <c r="A23503" s="1383"/>
      <c r="E23503" s="1478"/>
      <c r="H23503" s="1478"/>
    </row>
    <row r="23504" spans="1:8">
      <c r="A23504" s="1383"/>
      <c r="E23504" s="1478"/>
      <c r="H23504" s="1478"/>
    </row>
    <row r="23505" spans="1:8">
      <c r="A23505" s="1383"/>
      <c r="E23505" s="1478"/>
      <c r="H23505" s="1478"/>
    </row>
    <row r="23506" spans="1:8">
      <c r="A23506" s="1383"/>
      <c r="E23506" s="1478"/>
      <c r="H23506" s="1478"/>
    </row>
    <row r="23507" spans="1:8">
      <c r="A23507" s="1383"/>
      <c r="E23507" s="1478"/>
      <c r="H23507" s="1478"/>
    </row>
    <row r="23508" spans="1:8">
      <c r="A23508" s="1383"/>
      <c r="E23508" s="1478"/>
      <c r="H23508" s="1478"/>
    </row>
    <row r="23509" spans="1:8">
      <c r="A23509" s="1383"/>
      <c r="E23509" s="1478"/>
      <c r="H23509" s="1478"/>
    </row>
    <row r="23510" spans="1:8">
      <c r="A23510" s="1383"/>
      <c r="E23510" s="1478"/>
      <c r="H23510" s="1478"/>
    </row>
    <row r="23511" spans="1:8">
      <c r="A23511" s="1383"/>
      <c r="E23511" s="1478"/>
      <c r="H23511" s="1478"/>
    </row>
    <row r="23512" spans="1:8">
      <c r="A23512" s="1383"/>
      <c r="E23512" s="1478"/>
      <c r="H23512" s="1478"/>
    </row>
    <row r="23513" spans="1:8">
      <c r="A23513" s="1383"/>
      <c r="E23513" s="1478"/>
      <c r="H23513" s="1478"/>
    </row>
    <row r="23514" spans="1:8">
      <c r="A23514" s="1383"/>
      <c r="E23514" s="1478"/>
      <c r="H23514" s="1478"/>
    </row>
    <row r="23515" spans="1:8">
      <c r="A23515" s="1383"/>
      <c r="E23515" s="1478"/>
      <c r="H23515" s="1478"/>
    </row>
    <row r="23516" spans="1:8">
      <c r="A23516" s="1383"/>
      <c r="E23516" s="1478"/>
      <c r="H23516" s="1478"/>
    </row>
    <row r="23517" spans="1:8">
      <c r="A23517" s="1383"/>
      <c r="E23517" s="1478"/>
      <c r="H23517" s="1478"/>
    </row>
    <row r="23518" spans="1:8">
      <c r="A23518" s="1383"/>
      <c r="E23518" s="1478"/>
      <c r="H23518" s="1478"/>
    </row>
    <row r="23519" spans="1:8">
      <c r="A23519" s="1383"/>
      <c r="E23519" s="1478"/>
      <c r="H23519" s="1478"/>
    </row>
    <row r="23520" spans="1:8">
      <c r="A23520" s="1383"/>
      <c r="E23520" s="1478"/>
      <c r="H23520" s="1478"/>
    </row>
    <row r="23521" spans="1:8">
      <c r="A23521" s="1383"/>
      <c r="E23521" s="1478"/>
      <c r="H23521" s="1478"/>
    </row>
    <row r="23522" spans="1:8">
      <c r="A23522" s="1383"/>
      <c r="E23522" s="1478"/>
      <c r="H23522" s="1478"/>
    </row>
    <row r="23523" spans="1:8">
      <c r="A23523" s="1383"/>
      <c r="E23523" s="1478"/>
      <c r="H23523" s="1478"/>
    </row>
    <row r="23524" spans="1:8">
      <c r="A23524" s="1383"/>
      <c r="E23524" s="1478"/>
      <c r="H23524" s="1478"/>
    </row>
    <row r="23525" spans="1:8">
      <c r="A23525" s="1383"/>
      <c r="E23525" s="1478"/>
      <c r="H23525" s="1478"/>
    </row>
    <row r="23526" spans="1:8">
      <c r="A23526" s="1383"/>
      <c r="E23526" s="1478"/>
      <c r="H23526" s="1478"/>
    </row>
    <row r="23527" spans="1:8">
      <c r="A23527" s="1383"/>
      <c r="E23527" s="1478"/>
      <c r="H23527" s="1478"/>
    </row>
    <row r="23528" spans="1:8">
      <c r="A23528" s="1383"/>
      <c r="E23528" s="1478"/>
      <c r="H23528" s="1478"/>
    </row>
    <row r="23529" spans="1:8">
      <c r="A23529" s="1383"/>
      <c r="E23529" s="1478"/>
      <c r="H23529" s="1478"/>
    </row>
    <row r="23530" spans="1:8">
      <c r="A23530" s="1383"/>
      <c r="E23530" s="1478"/>
      <c r="H23530" s="1478"/>
    </row>
    <row r="23531" spans="1:8">
      <c r="A23531" s="1383"/>
      <c r="E23531" s="1478"/>
      <c r="H23531" s="1478"/>
    </row>
    <row r="23532" spans="1:8">
      <c r="A23532" s="1383"/>
      <c r="E23532" s="1478"/>
      <c r="H23532" s="1478"/>
    </row>
    <row r="23533" spans="1:8">
      <c r="A23533" s="1383"/>
      <c r="E23533" s="1478"/>
      <c r="H23533" s="1478"/>
    </row>
    <row r="23534" spans="1:8">
      <c r="A23534" s="1383"/>
      <c r="E23534" s="1478"/>
      <c r="H23534" s="1478"/>
    </row>
    <row r="23535" spans="1:8">
      <c r="A23535" s="1383"/>
      <c r="E23535" s="1478"/>
      <c r="H23535" s="1478"/>
    </row>
    <row r="23536" spans="1:8">
      <c r="A23536" s="1383"/>
      <c r="E23536" s="1478"/>
      <c r="H23536" s="1478"/>
    </row>
    <row r="23537" spans="1:8">
      <c r="A23537" s="1383"/>
      <c r="E23537" s="1478"/>
      <c r="H23537" s="1478"/>
    </row>
    <row r="23538" spans="1:8">
      <c r="A23538" s="1383"/>
      <c r="E23538" s="1478"/>
      <c r="H23538" s="1478"/>
    </row>
    <row r="23539" spans="1:8">
      <c r="A23539" s="1383"/>
      <c r="E23539" s="1478"/>
      <c r="H23539" s="1478"/>
    </row>
    <row r="23540" spans="1:8">
      <c r="A23540" s="1383"/>
      <c r="E23540" s="1478"/>
      <c r="H23540" s="1478"/>
    </row>
    <row r="23541" spans="1:8">
      <c r="A23541" s="1383"/>
      <c r="E23541" s="1478"/>
      <c r="H23541" s="1478"/>
    </row>
    <row r="23542" spans="1:8">
      <c r="A23542" s="1383"/>
      <c r="E23542" s="1478"/>
      <c r="H23542" s="1478"/>
    </row>
    <row r="23543" spans="1:8">
      <c r="A23543" s="1383"/>
      <c r="E23543" s="1478"/>
      <c r="H23543" s="1478"/>
    </row>
    <row r="23544" spans="1:8">
      <c r="A23544" s="1383"/>
      <c r="E23544" s="1478"/>
      <c r="H23544" s="1478"/>
    </row>
    <row r="23545" spans="1:8">
      <c r="A23545" s="1383"/>
      <c r="E23545" s="1478"/>
      <c r="H23545" s="1478"/>
    </row>
    <row r="23546" spans="1:8">
      <c r="A23546" s="1383"/>
      <c r="E23546" s="1478"/>
      <c r="H23546" s="1478"/>
    </row>
    <row r="23547" spans="1:8">
      <c r="A23547" s="1383"/>
      <c r="E23547" s="1478"/>
      <c r="H23547" s="1478"/>
    </row>
    <row r="23548" spans="1:8">
      <c r="A23548" s="1383"/>
      <c r="E23548" s="1478"/>
      <c r="H23548" s="1478"/>
    </row>
    <row r="23549" spans="1:8">
      <c r="A23549" s="1383"/>
      <c r="E23549" s="1478"/>
      <c r="H23549" s="1478"/>
    </row>
    <row r="23550" spans="1:8">
      <c r="A23550" s="1383"/>
      <c r="E23550" s="1478"/>
      <c r="H23550" s="1478"/>
    </row>
    <row r="23551" spans="1:8">
      <c r="A23551" s="1383"/>
      <c r="E23551" s="1478"/>
      <c r="H23551" s="1478"/>
    </row>
    <row r="23552" spans="1:8">
      <c r="A23552" s="1383"/>
      <c r="E23552" s="1478"/>
      <c r="H23552" s="1478"/>
    </row>
    <row r="23553" spans="1:8">
      <c r="A23553" s="1383"/>
      <c r="E23553" s="1478"/>
      <c r="H23553" s="1478"/>
    </row>
    <row r="23554" spans="1:8">
      <c r="A23554" s="1383"/>
      <c r="E23554" s="1478"/>
      <c r="H23554" s="1478"/>
    </row>
    <row r="23555" spans="1:8">
      <c r="A23555" s="1383"/>
      <c r="E23555" s="1478"/>
      <c r="H23555" s="1478"/>
    </row>
    <row r="23556" spans="1:8">
      <c r="A23556" s="1383"/>
      <c r="E23556" s="1478"/>
      <c r="H23556" s="1478"/>
    </row>
    <row r="23557" spans="1:8">
      <c r="A23557" s="1383"/>
      <c r="E23557" s="1478"/>
      <c r="H23557" s="1478"/>
    </row>
    <row r="23558" spans="1:8">
      <c r="A23558" s="1383"/>
      <c r="E23558" s="1478"/>
      <c r="H23558" s="1478"/>
    </row>
    <row r="23559" spans="1:8">
      <c r="A23559" s="1383"/>
      <c r="E23559" s="1478"/>
      <c r="H23559" s="1478"/>
    </row>
    <row r="23560" spans="1:8">
      <c r="A23560" s="1383"/>
      <c r="E23560" s="1478"/>
      <c r="H23560" s="1478"/>
    </row>
    <row r="23561" spans="1:8">
      <c r="A23561" s="1383"/>
      <c r="E23561" s="1478"/>
      <c r="H23561" s="1478"/>
    </row>
    <row r="23562" spans="1:8">
      <c r="A23562" s="1383"/>
      <c r="E23562" s="1478"/>
      <c r="H23562" s="1478"/>
    </row>
    <row r="23563" spans="1:8">
      <c r="A23563" s="1383"/>
      <c r="E23563" s="1478"/>
      <c r="H23563" s="1478"/>
    </row>
    <row r="23564" spans="1:8">
      <c r="A23564" s="1383"/>
      <c r="E23564" s="1478"/>
      <c r="H23564" s="1478"/>
    </row>
    <row r="23565" spans="1:8">
      <c r="A23565" s="1383"/>
      <c r="E23565" s="1478"/>
      <c r="H23565" s="1478"/>
    </row>
    <row r="23566" spans="1:8">
      <c r="A23566" s="1383"/>
      <c r="E23566" s="1478"/>
      <c r="H23566" s="1478"/>
    </row>
    <row r="23567" spans="1:8">
      <c r="A23567" s="1383"/>
      <c r="E23567" s="1478"/>
      <c r="H23567" s="1478"/>
    </row>
    <row r="23568" spans="1:8">
      <c r="A23568" s="1383"/>
      <c r="E23568" s="1478"/>
      <c r="H23568" s="1478"/>
    </row>
    <row r="23569" spans="1:8">
      <c r="A23569" s="1383"/>
      <c r="E23569" s="1478"/>
      <c r="H23569" s="1478"/>
    </row>
    <row r="23570" spans="1:8">
      <c r="A23570" s="1383"/>
      <c r="E23570" s="1478"/>
      <c r="H23570" s="1478"/>
    </row>
    <row r="23571" spans="1:8">
      <c r="A23571" s="1383"/>
      <c r="E23571" s="1478"/>
      <c r="H23571" s="1478"/>
    </row>
    <row r="23572" spans="1:8">
      <c r="A23572" s="1383"/>
      <c r="E23572" s="1478"/>
      <c r="H23572" s="1478"/>
    </row>
    <row r="23573" spans="1:8">
      <c r="A23573" s="1383"/>
      <c r="E23573" s="1478"/>
      <c r="H23573" s="1478"/>
    </row>
    <row r="23574" spans="1:8">
      <c r="A23574" s="1383"/>
      <c r="E23574" s="1478"/>
      <c r="H23574" s="1478"/>
    </row>
    <row r="23575" spans="1:8">
      <c r="A23575" s="1383"/>
      <c r="E23575" s="1478"/>
      <c r="H23575" s="1478"/>
    </row>
    <row r="23576" spans="1:8">
      <c r="A23576" s="1383"/>
      <c r="E23576" s="1478"/>
      <c r="H23576" s="1478"/>
    </row>
    <row r="23577" spans="1:8">
      <c r="A23577" s="1383"/>
      <c r="E23577" s="1478"/>
      <c r="H23577" s="1478"/>
    </row>
    <row r="23578" spans="1:8">
      <c r="A23578" s="1383"/>
      <c r="E23578" s="1478"/>
      <c r="H23578" s="1478"/>
    </row>
    <row r="23579" spans="1:8">
      <c r="A23579" s="1383"/>
      <c r="E23579" s="1478"/>
      <c r="H23579" s="1478"/>
    </row>
    <row r="23580" spans="1:8">
      <c r="A23580" s="1383"/>
      <c r="E23580" s="1478"/>
      <c r="H23580" s="1478"/>
    </row>
    <row r="23581" spans="1:8">
      <c r="A23581" s="1383"/>
      <c r="E23581" s="1478"/>
      <c r="H23581" s="1478"/>
    </row>
    <row r="23582" spans="1:8">
      <c r="A23582" s="1383"/>
      <c r="E23582" s="1478"/>
      <c r="H23582" s="1478"/>
    </row>
    <row r="23583" spans="1:8">
      <c r="A23583" s="1383"/>
      <c r="E23583" s="1478"/>
      <c r="H23583" s="1478"/>
    </row>
    <row r="23584" spans="1:8">
      <c r="A23584" s="1383"/>
      <c r="E23584" s="1478"/>
      <c r="H23584" s="1478"/>
    </row>
    <row r="23585" spans="1:8">
      <c r="A23585" s="1383"/>
      <c r="E23585" s="1478"/>
      <c r="H23585" s="1478"/>
    </row>
    <row r="23586" spans="1:8">
      <c r="A23586" s="1383"/>
      <c r="E23586" s="1478"/>
      <c r="H23586" s="1478"/>
    </row>
    <row r="23587" spans="1:8">
      <c r="A23587" s="1383"/>
      <c r="E23587" s="1478"/>
      <c r="H23587" s="1478"/>
    </row>
    <row r="23588" spans="1:8">
      <c r="A23588" s="1383"/>
      <c r="E23588" s="1478"/>
      <c r="H23588" s="1478"/>
    </row>
    <row r="23589" spans="1:8">
      <c r="A23589" s="1383"/>
      <c r="E23589" s="1478"/>
      <c r="H23589" s="1478"/>
    </row>
    <row r="23590" spans="1:8">
      <c r="A23590" s="1383"/>
      <c r="E23590" s="1478"/>
      <c r="H23590" s="1478"/>
    </row>
    <row r="23591" spans="1:8">
      <c r="A23591" s="1383"/>
      <c r="E23591" s="1478"/>
      <c r="H23591" s="1478"/>
    </row>
    <row r="23592" spans="1:8">
      <c r="A23592" s="1383"/>
      <c r="E23592" s="1478"/>
      <c r="H23592" s="1478"/>
    </row>
    <row r="23593" spans="1:8">
      <c r="A23593" s="1383"/>
      <c r="E23593" s="1478"/>
      <c r="H23593" s="1478"/>
    </row>
    <row r="23594" spans="1:8">
      <c r="A23594" s="1383"/>
      <c r="E23594" s="1478"/>
      <c r="H23594" s="1478"/>
    </row>
    <row r="23595" spans="1:8">
      <c r="A23595" s="1383"/>
      <c r="E23595" s="1478"/>
      <c r="H23595" s="1478"/>
    </row>
    <row r="23596" spans="1:8">
      <c r="A23596" s="1383"/>
      <c r="E23596" s="1478"/>
      <c r="H23596" s="1478"/>
    </row>
    <row r="23597" spans="1:8">
      <c r="A23597" s="1383"/>
      <c r="E23597" s="1478"/>
      <c r="H23597" s="1478"/>
    </row>
    <row r="23598" spans="1:8">
      <c r="A23598" s="1383"/>
      <c r="E23598" s="1478"/>
      <c r="H23598" s="1478"/>
    </row>
    <row r="23599" spans="1:8">
      <c r="A23599" s="1383"/>
      <c r="E23599" s="1478"/>
      <c r="H23599" s="1478"/>
    </row>
    <row r="23600" spans="1:8">
      <c r="A23600" s="1383"/>
      <c r="E23600" s="1478"/>
      <c r="H23600" s="1478"/>
    </row>
    <row r="23601" spans="1:8">
      <c r="A23601" s="1383"/>
      <c r="E23601" s="1478"/>
      <c r="H23601" s="1478"/>
    </row>
    <row r="23602" spans="1:8">
      <c r="A23602" s="1383"/>
      <c r="E23602" s="1478"/>
      <c r="H23602" s="1478"/>
    </row>
    <row r="23603" spans="1:8">
      <c r="A23603" s="1383"/>
      <c r="E23603" s="1478"/>
      <c r="H23603" s="1478"/>
    </row>
    <row r="23604" spans="1:8">
      <c r="A23604" s="1383"/>
      <c r="E23604" s="1478"/>
      <c r="H23604" s="1478"/>
    </row>
    <row r="23605" spans="1:8">
      <c r="A23605" s="1383"/>
      <c r="E23605" s="1478"/>
      <c r="H23605" s="1478"/>
    </row>
    <row r="23606" spans="1:8">
      <c r="A23606" s="1383"/>
      <c r="E23606" s="1478"/>
      <c r="H23606" s="1478"/>
    </row>
    <row r="23607" spans="1:8">
      <c r="A23607" s="1383"/>
      <c r="E23607" s="1478"/>
      <c r="H23607" s="1478"/>
    </row>
    <row r="23608" spans="1:8">
      <c r="A23608" s="1383"/>
      <c r="E23608" s="1478"/>
      <c r="H23608" s="1478"/>
    </row>
    <row r="23609" spans="1:8">
      <c r="A23609" s="1383"/>
      <c r="E23609" s="1478"/>
      <c r="H23609" s="1478"/>
    </row>
    <row r="23610" spans="1:8">
      <c r="A23610" s="1383"/>
      <c r="E23610" s="1478"/>
      <c r="H23610" s="1478"/>
    </row>
    <row r="23611" spans="1:8">
      <c r="A23611" s="1383"/>
      <c r="E23611" s="1478"/>
      <c r="H23611" s="1478"/>
    </row>
    <row r="23612" spans="1:8">
      <c r="A23612" s="1383"/>
      <c r="E23612" s="1478"/>
      <c r="H23612" s="1478"/>
    </row>
    <row r="23613" spans="1:8">
      <c r="A23613" s="1383"/>
      <c r="E23613" s="1478"/>
      <c r="H23613" s="1478"/>
    </row>
    <row r="23614" spans="1:8">
      <c r="A23614" s="1383"/>
      <c r="E23614" s="1478"/>
      <c r="H23614" s="1478"/>
    </row>
    <row r="23615" spans="1:8">
      <c r="A23615" s="1383"/>
      <c r="E23615" s="1478"/>
      <c r="H23615" s="1478"/>
    </row>
    <row r="23616" spans="1:8">
      <c r="A23616" s="1383"/>
      <c r="E23616" s="1478"/>
      <c r="H23616" s="1478"/>
    </row>
    <row r="23617" spans="1:8">
      <c r="A23617" s="1383"/>
      <c r="E23617" s="1478"/>
      <c r="H23617" s="1478"/>
    </row>
    <row r="23618" spans="1:8">
      <c r="A23618" s="1383"/>
      <c r="E23618" s="1478"/>
      <c r="H23618" s="1478"/>
    </row>
    <row r="23619" spans="1:8">
      <c r="A23619" s="1383"/>
      <c r="E23619" s="1478"/>
      <c r="H23619" s="1478"/>
    </row>
    <row r="23620" spans="1:8">
      <c r="A23620" s="1383"/>
      <c r="E23620" s="1478"/>
      <c r="H23620" s="1478"/>
    </row>
    <row r="23621" spans="1:8">
      <c r="A23621" s="1383"/>
      <c r="E23621" s="1478"/>
      <c r="H23621" s="1478"/>
    </row>
    <row r="23622" spans="1:8">
      <c r="A23622" s="1383"/>
      <c r="E23622" s="1478"/>
      <c r="H23622" s="1478"/>
    </row>
    <row r="23623" spans="1:8">
      <c r="A23623" s="1383"/>
      <c r="E23623" s="1478"/>
      <c r="H23623" s="1478"/>
    </row>
    <row r="23624" spans="1:8">
      <c r="A23624" s="1383"/>
      <c r="E23624" s="1478"/>
      <c r="H23624" s="1478"/>
    </row>
    <row r="23625" spans="1:8">
      <c r="A23625" s="1383"/>
      <c r="E23625" s="1478"/>
      <c r="H23625" s="1478"/>
    </row>
    <row r="23626" spans="1:8">
      <c r="A23626" s="1383"/>
      <c r="E23626" s="1478"/>
      <c r="H23626" s="1478"/>
    </row>
    <row r="23627" spans="1:8">
      <c r="A23627" s="1383"/>
      <c r="E23627" s="1478"/>
      <c r="H23627" s="1478"/>
    </row>
    <row r="23628" spans="1:8">
      <c r="A23628" s="1383"/>
      <c r="E23628" s="1478"/>
      <c r="H23628" s="1478"/>
    </row>
    <row r="23629" spans="1:8">
      <c r="A23629" s="1383"/>
      <c r="E23629" s="1478"/>
      <c r="H23629" s="1478"/>
    </row>
    <row r="23630" spans="1:8">
      <c r="A23630" s="1383"/>
      <c r="E23630" s="1478"/>
      <c r="H23630" s="1478"/>
    </row>
    <row r="23631" spans="1:8">
      <c r="A23631" s="1383"/>
      <c r="E23631" s="1478"/>
      <c r="H23631" s="1478"/>
    </row>
    <row r="23632" spans="1:8">
      <c r="A23632" s="1383"/>
      <c r="E23632" s="1478"/>
      <c r="H23632" s="1478"/>
    </row>
    <row r="23633" spans="1:8">
      <c r="A23633" s="1383"/>
      <c r="E23633" s="1478"/>
      <c r="H23633" s="1478"/>
    </row>
    <row r="23634" spans="1:8">
      <c r="A23634" s="1383"/>
      <c r="E23634" s="1478"/>
      <c r="H23634" s="1478"/>
    </row>
    <row r="23635" spans="1:8">
      <c r="A23635" s="1383"/>
      <c r="E23635" s="1478"/>
      <c r="H23635" s="1478"/>
    </row>
    <row r="23636" spans="1:8">
      <c r="A23636" s="1383"/>
      <c r="E23636" s="1478"/>
      <c r="H23636" s="1478"/>
    </row>
    <row r="23637" spans="1:8">
      <c r="A23637" s="1383"/>
      <c r="E23637" s="1478"/>
      <c r="H23637" s="1478"/>
    </row>
    <row r="23638" spans="1:8">
      <c r="A23638" s="1383"/>
      <c r="E23638" s="1478"/>
      <c r="H23638" s="1478"/>
    </row>
    <row r="23639" spans="1:8">
      <c r="A23639" s="1383"/>
      <c r="E23639" s="1478"/>
      <c r="H23639" s="1478"/>
    </row>
    <row r="23640" spans="1:8">
      <c r="A23640" s="1383"/>
      <c r="E23640" s="1478"/>
      <c r="H23640" s="1478"/>
    </row>
    <row r="23641" spans="1:8">
      <c r="A23641" s="1383"/>
      <c r="E23641" s="1478"/>
      <c r="H23641" s="1478"/>
    </row>
    <row r="23642" spans="1:8">
      <c r="A23642" s="1383"/>
      <c r="E23642" s="1478"/>
      <c r="H23642" s="1478"/>
    </row>
    <row r="23643" spans="1:8">
      <c r="A23643" s="1383"/>
      <c r="E23643" s="1478"/>
      <c r="H23643" s="1478"/>
    </row>
    <row r="23644" spans="1:8">
      <c r="A23644" s="1383"/>
      <c r="E23644" s="1478"/>
      <c r="H23644" s="1478"/>
    </row>
    <row r="23645" spans="1:8">
      <c r="A23645" s="1383"/>
      <c r="E23645" s="1478"/>
      <c r="H23645" s="1478"/>
    </row>
    <row r="23646" spans="1:8">
      <c r="A23646" s="1383"/>
      <c r="E23646" s="1478"/>
      <c r="H23646" s="1478"/>
    </row>
    <row r="23647" spans="1:8">
      <c r="A23647" s="1383"/>
      <c r="E23647" s="1478"/>
      <c r="H23647" s="1478"/>
    </row>
    <row r="23648" spans="1:8">
      <c r="A23648" s="1383"/>
      <c r="E23648" s="1478"/>
      <c r="H23648" s="1478"/>
    </row>
    <row r="23649" spans="1:8">
      <c r="A23649" s="1383"/>
      <c r="E23649" s="1478"/>
      <c r="H23649" s="1478"/>
    </row>
    <row r="23650" spans="1:8">
      <c r="A23650" s="1383"/>
      <c r="E23650" s="1478"/>
      <c r="H23650" s="1478"/>
    </row>
    <row r="23651" spans="1:8">
      <c r="A23651" s="1383"/>
      <c r="E23651" s="1478"/>
      <c r="H23651" s="1478"/>
    </row>
    <row r="23652" spans="1:8">
      <c r="A23652" s="1383"/>
      <c r="E23652" s="1478"/>
      <c r="H23652" s="1478"/>
    </row>
    <row r="23653" spans="1:8">
      <c r="A23653" s="1383"/>
      <c r="E23653" s="1478"/>
      <c r="H23653" s="1478"/>
    </row>
    <row r="23654" spans="1:8">
      <c r="A23654" s="1383"/>
      <c r="E23654" s="1478"/>
      <c r="H23654" s="1478"/>
    </row>
    <row r="23655" spans="1:8">
      <c r="A23655" s="1383"/>
      <c r="E23655" s="1478"/>
      <c r="H23655" s="1478"/>
    </row>
    <row r="23656" spans="1:8">
      <c r="A23656" s="1383"/>
      <c r="E23656" s="1478"/>
      <c r="H23656" s="1478"/>
    </row>
    <row r="23657" spans="1:8">
      <c r="A23657" s="1383"/>
      <c r="E23657" s="1478"/>
      <c r="H23657" s="1478"/>
    </row>
    <row r="23658" spans="1:8">
      <c r="A23658" s="1383"/>
      <c r="E23658" s="1478"/>
      <c r="H23658" s="1478"/>
    </row>
    <row r="23659" spans="1:8">
      <c r="A23659" s="1383"/>
      <c r="E23659" s="1478"/>
      <c r="H23659" s="1478"/>
    </row>
    <row r="23660" spans="1:8">
      <c r="A23660" s="1383"/>
      <c r="E23660" s="1478"/>
      <c r="H23660" s="1478"/>
    </row>
    <row r="23661" spans="1:8">
      <c r="A23661" s="1383"/>
      <c r="E23661" s="1478"/>
      <c r="H23661" s="1478"/>
    </row>
    <row r="23662" spans="1:8">
      <c r="A23662" s="1383"/>
      <c r="E23662" s="1478"/>
      <c r="H23662" s="1478"/>
    </row>
    <row r="23663" spans="1:8">
      <c r="A23663" s="1383"/>
      <c r="E23663" s="1478"/>
      <c r="H23663" s="1478"/>
    </row>
    <row r="23664" spans="1:8">
      <c r="A23664" s="1383"/>
      <c r="E23664" s="1478"/>
      <c r="H23664" s="1478"/>
    </row>
    <row r="23665" spans="1:8">
      <c r="A23665" s="1383"/>
      <c r="E23665" s="1478"/>
      <c r="H23665" s="1478"/>
    </row>
    <row r="23666" spans="1:8">
      <c r="A23666" s="1383"/>
      <c r="E23666" s="1478"/>
      <c r="H23666" s="1478"/>
    </row>
    <row r="23667" spans="1:8">
      <c r="A23667" s="1383"/>
      <c r="E23667" s="1478"/>
      <c r="H23667" s="1478"/>
    </row>
    <row r="23668" spans="1:8">
      <c r="A23668" s="1383"/>
      <c r="E23668" s="1478"/>
      <c r="H23668" s="1478"/>
    </row>
    <row r="23669" spans="1:8">
      <c r="A23669" s="1383"/>
      <c r="E23669" s="1478"/>
      <c r="H23669" s="1478"/>
    </row>
    <row r="23670" spans="1:8">
      <c r="A23670" s="1383"/>
      <c r="E23670" s="1478"/>
      <c r="H23670" s="1478"/>
    </row>
    <row r="23671" spans="1:8">
      <c r="A23671" s="1383"/>
      <c r="E23671" s="1478"/>
      <c r="H23671" s="1478"/>
    </row>
    <row r="23672" spans="1:8">
      <c r="A23672" s="1383"/>
      <c r="E23672" s="1478"/>
      <c r="H23672" s="1478"/>
    </row>
    <row r="23673" spans="1:8">
      <c r="A23673" s="1383"/>
      <c r="E23673" s="1478"/>
      <c r="H23673" s="1478"/>
    </row>
    <row r="23674" spans="1:8">
      <c r="A23674" s="1383"/>
      <c r="E23674" s="1478"/>
      <c r="H23674" s="1478"/>
    </row>
    <row r="23675" spans="1:8">
      <c r="A23675" s="1383"/>
      <c r="E23675" s="1478"/>
      <c r="H23675" s="1478"/>
    </row>
    <row r="23676" spans="1:8">
      <c r="A23676" s="1383"/>
      <c r="E23676" s="1478"/>
      <c r="H23676" s="1478"/>
    </row>
    <row r="23677" spans="1:8">
      <c r="A23677" s="1383"/>
      <c r="E23677" s="1478"/>
      <c r="H23677" s="1478"/>
    </row>
    <row r="23678" spans="1:8">
      <c r="A23678" s="1383"/>
      <c r="E23678" s="1478"/>
      <c r="H23678" s="1478"/>
    </row>
    <row r="23679" spans="1:8">
      <c r="A23679" s="1383"/>
      <c r="E23679" s="1478"/>
      <c r="H23679" s="1478"/>
    </row>
    <row r="23680" spans="1:8">
      <c r="A23680" s="1383"/>
      <c r="E23680" s="1478"/>
      <c r="H23680" s="1478"/>
    </row>
    <row r="23681" spans="1:8">
      <c r="A23681" s="1383"/>
      <c r="E23681" s="1478"/>
      <c r="H23681" s="1478"/>
    </row>
    <row r="23682" spans="1:8">
      <c r="A23682" s="1383"/>
      <c r="E23682" s="1478"/>
      <c r="H23682" s="1478"/>
    </row>
    <row r="23683" spans="1:8">
      <c r="A23683" s="1383"/>
      <c r="E23683" s="1478"/>
      <c r="H23683" s="1478"/>
    </row>
    <row r="23684" spans="1:8">
      <c r="A23684" s="1383"/>
      <c r="E23684" s="1478"/>
      <c r="H23684" s="1478"/>
    </row>
    <row r="23685" spans="1:8">
      <c r="A23685" s="1383"/>
      <c r="E23685" s="1478"/>
      <c r="H23685" s="1478"/>
    </row>
    <row r="23686" spans="1:8">
      <c r="A23686" s="1383"/>
      <c r="E23686" s="1478"/>
      <c r="H23686" s="1478"/>
    </row>
    <row r="23687" spans="1:8">
      <c r="A23687" s="1383"/>
      <c r="E23687" s="1478"/>
      <c r="H23687" s="1478"/>
    </row>
    <row r="23688" spans="1:8">
      <c r="A23688" s="1383"/>
      <c r="E23688" s="1478"/>
      <c r="H23688" s="1478"/>
    </row>
    <row r="23689" spans="1:8">
      <c r="A23689" s="1383"/>
      <c r="E23689" s="1478"/>
      <c r="H23689" s="1478"/>
    </row>
    <row r="23690" spans="1:8">
      <c r="A23690" s="1383"/>
      <c r="E23690" s="1478"/>
      <c r="H23690" s="1478"/>
    </row>
    <row r="23691" spans="1:8">
      <c r="A23691" s="1383"/>
      <c r="E23691" s="1478"/>
      <c r="H23691" s="1478"/>
    </row>
    <row r="23692" spans="1:8">
      <c r="A23692" s="1383"/>
      <c r="E23692" s="1478"/>
      <c r="H23692" s="1478"/>
    </row>
    <row r="23693" spans="1:8">
      <c r="A23693" s="1383"/>
      <c r="E23693" s="1478"/>
      <c r="H23693" s="1478"/>
    </row>
    <row r="23694" spans="1:8">
      <c r="A23694" s="1383"/>
      <c r="E23694" s="1478"/>
      <c r="H23694" s="1478"/>
    </row>
    <row r="23695" spans="1:8">
      <c r="A23695" s="1383"/>
      <c r="E23695" s="1478"/>
      <c r="H23695" s="1478"/>
    </row>
    <row r="23696" spans="1:8">
      <c r="A23696" s="1383"/>
      <c r="E23696" s="1478"/>
      <c r="H23696" s="1478"/>
    </row>
    <row r="23697" spans="1:8">
      <c r="A23697" s="1383"/>
      <c r="E23697" s="1478"/>
      <c r="H23697" s="1478"/>
    </row>
    <row r="23698" spans="1:8">
      <c r="A23698" s="1383"/>
      <c r="E23698" s="1478"/>
      <c r="H23698" s="1478"/>
    </row>
    <row r="23699" spans="1:8">
      <c r="A23699" s="1383"/>
      <c r="E23699" s="1478"/>
      <c r="H23699" s="1478"/>
    </row>
    <row r="23700" spans="1:8">
      <c r="A23700" s="1383"/>
      <c r="E23700" s="1478"/>
      <c r="H23700" s="1478"/>
    </row>
    <row r="23701" spans="1:8">
      <c r="A23701" s="1383"/>
      <c r="E23701" s="1478"/>
      <c r="H23701" s="1478"/>
    </row>
    <row r="23702" spans="1:8">
      <c r="A23702" s="1383"/>
      <c r="E23702" s="1478"/>
      <c r="H23702" s="1478"/>
    </row>
    <row r="23703" spans="1:8">
      <c r="A23703" s="1383"/>
      <c r="E23703" s="1478"/>
      <c r="H23703" s="1478"/>
    </row>
    <row r="23704" spans="1:8">
      <c r="A23704" s="1383"/>
      <c r="E23704" s="1478"/>
      <c r="H23704" s="1478"/>
    </row>
    <row r="23705" spans="1:8">
      <c r="A23705" s="1383"/>
      <c r="E23705" s="1478"/>
      <c r="H23705" s="1478"/>
    </row>
    <row r="23706" spans="1:8">
      <c r="A23706" s="1383"/>
      <c r="E23706" s="1478"/>
      <c r="H23706" s="1478"/>
    </row>
    <row r="23707" spans="1:8">
      <c r="A23707" s="1383"/>
      <c r="E23707" s="1478"/>
      <c r="H23707" s="1478"/>
    </row>
    <row r="23708" spans="1:8">
      <c r="A23708" s="1383"/>
      <c r="E23708" s="1478"/>
      <c r="H23708" s="1478"/>
    </row>
    <row r="23709" spans="1:8">
      <c r="A23709" s="1383"/>
      <c r="E23709" s="1478"/>
      <c r="H23709" s="1478"/>
    </row>
    <row r="23710" spans="1:8">
      <c r="A23710" s="1383"/>
      <c r="E23710" s="1478"/>
      <c r="H23710" s="1478"/>
    </row>
    <row r="23711" spans="1:8">
      <c r="A23711" s="1383"/>
      <c r="E23711" s="1478"/>
      <c r="H23711" s="1478"/>
    </row>
    <row r="23712" spans="1:8">
      <c r="A23712" s="1383"/>
      <c r="E23712" s="1478"/>
      <c r="H23712" s="1478"/>
    </row>
    <row r="23713" spans="1:8">
      <c r="A23713" s="1383"/>
      <c r="E23713" s="1478"/>
      <c r="H23713" s="1478"/>
    </row>
    <row r="23714" spans="1:8">
      <c r="A23714" s="1383"/>
      <c r="E23714" s="1478"/>
      <c r="H23714" s="1478"/>
    </row>
    <row r="23715" spans="1:8">
      <c r="A23715" s="1383"/>
      <c r="E23715" s="1478"/>
      <c r="H23715" s="1478"/>
    </row>
    <row r="23716" spans="1:8">
      <c r="A23716" s="1383"/>
      <c r="E23716" s="1478"/>
      <c r="H23716" s="1478"/>
    </row>
    <row r="23717" spans="1:8">
      <c r="A23717" s="1383"/>
      <c r="E23717" s="1478"/>
      <c r="H23717" s="1478"/>
    </row>
    <row r="23718" spans="1:8">
      <c r="A23718" s="1383"/>
      <c r="E23718" s="1478"/>
      <c r="H23718" s="1478"/>
    </row>
    <row r="23719" spans="1:8">
      <c r="A23719" s="1383"/>
      <c r="E23719" s="1478"/>
      <c r="H23719" s="1478"/>
    </row>
    <row r="23720" spans="1:8">
      <c r="A23720" s="1383"/>
      <c r="E23720" s="1478"/>
      <c r="H23720" s="1478"/>
    </row>
    <row r="23721" spans="1:8">
      <c r="A23721" s="1383"/>
      <c r="E23721" s="1478"/>
      <c r="H23721" s="1478"/>
    </row>
    <row r="23722" spans="1:8">
      <c r="A23722" s="1383"/>
      <c r="E23722" s="1478"/>
      <c r="H23722" s="1478"/>
    </row>
    <row r="23723" spans="1:8">
      <c r="A23723" s="1383"/>
      <c r="E23723" s="1478"/>
      <c r="H23723" s="1478"/>
    </row>
    <row r="23724" spans="1:8">
      <c r="A23724" s="1383"/>
      <c r="E23724" s="1478"/>
      <c r="H23724" s="1478"/>
    </row>
    <row r="23725" spans="1:8">
      <c r="A23725" s="1383"/>
      <c r="E23725" s="1478"/>
      <c r="H23725" s="1478"/>
    </row>
    <row r="23726" spans="1:8">
      <c r="A23726" s="1383"/>
      <c r="E23726" s="1478"/>
      <c r="H23726" s="1478"/>
    </row>
    <row r="23727" spans="1:8">
      <c r="A23727" s="1383"/>
      <c r="E23727" s="1478"/>
      <c r="H23727" s="1478"/>
    </row>
    <row r="23728" spans="1:8">
      <c r="A23728" s="1383"/>
      <c r="E23728" s="1478"/>
      <c r="H23728" s="1478"/>
    </row>
    <row r="23729" spans="1:8">
      <c r="A23729" s="1383"/>
      <c r="E23729" s="1478"/>
      <c r="H23729" s="1478"/>
    </row>
    <row r="23730" spans="1:8">
      <c r="A23730" s="1383"/>
      <c r="E23730" s="1478"/>
      <c r="H23730" s="1478"/>
    </row>
    <row r="23731" spans="1:8">
      <c r="A23731" s="1383"/>
      <c r="E23731" s="1478"/>
      <c r="H23731" s="1478"/>
    </row>
    <row r="23732" spans="1:8">
      <c r="A23732" s="1383"/>
      <c r="E23732" s="1478"/>
      <c r="H23732" s="1478"/>
    </row>
    <row r="23733" spans="1:8">
      <c r="A23733" s="1383"/>
      <c r="E23733" s="1478"/>
      <c r="H23733" s="1478"/>
    </row>
    <row r="23734" spans="1:8">
      <c r="A23734" s="1383"/>
      <c r="E23734" s="1478"/>
      <c r="H23734" s="1478"/>
    </row>
    <row r="23735" spans="1:8">
      <c r="A23735" s="1383"/>
      <c r="E23735" s="1478"/>
      <c r="H23735" s="1478"/>
    </row>
    <row r="23736" spans="1:8">
      <c r="A23736" s="1383"/>
      <c r="E23736" s="1478"/>
      <c r="H23736" s="1478"/>
    </row>
    <row r="23737" spans="1:8">
      <c r="A23737" s="1383"/>
      <c r="E23737" s="1478"/>
      <c r="H23737" s="1478"/>
    </row>
    <row r="23738" spans="1:8">
      <c r="A23738" s="1383"/>
      <c r="E23738" s="1478"/>
      <c r="H23738" s="1478"/>
    </row>
    <row r="23739" spans="1:8">
      <c r="A23739" s="1383"/>
      <c r="E23739" s="1478"/>
      <c r="H23739" s="1478"/>
    </row>
    <row r="23740" spans="1:8">
      <c r="A23740" s="1383"/>
      <c r="E23740" s="1478"/>
      <c r="H23740" s="1478"/>
    </row>
    <row r="23741" spans="1:8">
      <c r="A23741" s="1383"/>
      <c r="E23741" s="1478"/>
      <c r="H23741" s="1478"/>
    </row>
    <row r="23742" spans="1:8">
      <c r="A23742" s="1383"/>
      <c r="E23742" s="1478"/>
      <c r="H23742" s="1478"/>
    </row>
    <row r="23743" spans="1:8">
      <c r="A23743" s="1383"/>
      <c r="E23743" s="1478"/>
      <c r="H23743" s="1478"/>
    </row>
    <row r="23744" spans="1:8">
      <c r="A23744" s="1383"/>
      <c r="E23744" s="1478"/>
      <c r="H23744" s="1478"/>
    </row>
    <row r="23745" spans="1:8">
      <c r="A23745" s="1383"/>
      <c r="E23745" s="1478"/>
      <c r="H23745" s="1478"/>
    </row>
    <row r="23746" spans="1:8">
      <c r="A23746" s="1383"/>
      <c r="E23746" s="1478"/>
      <c r="H23746" s="1478"/>
    </row>
    <row r="23747" spans="1:8">
      <c r="A23747" s="1383"/>
      <c r="E23747" s="1478"/>
      <c r="H23747" s="1478"/>
    </row>
    <row r="23748" spans="1:8">
      <c r="A23748" s="1383"/>
      <c r="E23748" s="1478"/>
      <c r="H23748" s="1478"/>
    </row>
    <row r="23749" spans="1:8">
      <c r="A23749" s="1383"/>
      <c r="E23749" s="1478"/>
      <c r="H23749" s="1478"/>
    </row>
    <row r="23750" spans="1:8">
      <c r="A23750" s="1383"/>
      <c r="E23750" s="1478"/>
      <c r="H23750" s="1478"/>
    </row>
    <row r="23751" spans="1:8">
      <c r="A23751" s="1383"/>
      <c r="E23751" s="1478"/>
      <c r="H23751" s="1478"/>
    </row>
    <row r="23752" spans="1:8">
      <c r="A23752" s="1383"/>
      <c r="E23752" s="1478"/>
      <c r="H23752" s="1478"/>
    </row>
    <row r="23753" spans="1:8">
      <c r="A23753" s="1383"/>
      <c r="E23753" s="1478"/>
      <c r="H23753" s="1478"/>
    </row>
    <row r="23754" spans="1:8">
      <c r="A23754" s="1383"/>
      <c r="E23754" s="1478"/>
      <c r="H23754" s="1478"/>
    </row>
    <row r="23755" spans="1:8">
      <c r="A23755" s="1383"/>
      <c r="E23755" s="1478"/>
      <c r="H23755" s="1478"/>
    </row>
    <row r="23756" spans="1:8">
      <c r="A23756" s="1383"/>
      <c r="E23756" s="1478"/>
      <c r="H23756" s="1478"/>
    </row>
    <row r="23757" spans="1:8">
      <c r="A23757" s="1383"/>
      <c r="E23757" s="1478"/>
      <c r="H23757" s="1478"/>
    </row>
    <row r="23758" spans="1:8">
      <c r="A23758" s="1383"/>
      <c r="E23758" s="1478"/>
      <c r="H23758" s="1478"/>
    </row>
    <row r="23759" spans="1:8">
      <c r="A23759" s="1383"/>
      <c r="E23759" s="1478"/>
      <c r="H23759" s="1478"/>
    </row>
    <row r="23760" spans="1:8">
      <c r="A23760" s="1383"/>
      <c r="E23760" s="1478"/>
      <c r="H23760" s="1478"/>
    </row>
    <row r="23761" spans="1:8">
      <c r="A23761" s="1383"/>
      <c r="E23761" s="1478"/>
      <c r="H23761" s="1478"/>
    </row>
    <row r="23762" spans="1:8">
      <c r="A23762" s="1383"/>
      <c r="E23762" s="1478"/>
      <c r="H23762" s="1478"/>
    </row>
    <row r="23763" spans="1:8">
      <c r="A23763" s="1383"/>
      <c r="E23763" s="1478"/>
      <c r="H23763" s="1478"/>
    </row>
    <row r="23764" spans="1:8">
      <c r="A23764" s="1383"/>
      <c r="E23764" s="1478"/>
      <c r="H23764" s="1478"/>
    </row>
    <row r="23765" spans="1:8">
      <c r="A23765" s="1383"/>
      <c r="E23765" s="1478"/>
      <c r="H23765" s="1478"/>
    </row>
    <row r="23766" spans="1:8">
      <c r="A23766" s="1383"/>
      <c r="E23766" s="1478"/>
      <c r="H23766" s="1478"/>
    </row>
    <row r="23767" spans="1:8">
      <c r="A23767" s="1383"/>
      <c r="E23767" s="1478"/>
      <c r="H23767" s="1478"/>
    </row>
    <row r="23768" spans="1:8">
      <c r="A23768" s="1383"/>
      <c r="E23768" s="1478"/>
      <c r="H23768" s="1478"/>
    </row>
    <row r="23769" spans="1:8">
      <c r="A23769" s="1383"/>
      <c r="E23769" s="1478"/>
      <c r="H23769" s="1478"/>
    </row>
    <row r="23770" spans="1:8">
      <c r="A23770" s="1383"/>
      <c r="E23770" s="1478"/>
      <c r="H23770" s="1478"/>
    </row>
    <row r="23771" spans="1:8">
      <c r="A23771" s="1383"/>
      <c r="E23771" s="1478"/>
      <c r="H23771" s="1478"/>
    </row>
    <row r="23772" spans="1:8">
      <c r="A23772" s="1383"/>
      <c r="E23772" s="1478"/>
      <c r="H23772" s="1478"/>
    </row>
    <row r="23773" spans="1:8">
      <c r="A23773" s="1383"/>
      <c r="E23773" s="1478"/>
      <c r="H23773" s="1478"/>
    </row>
    <row r="23774" spans="1:8">
      <c r="A23774" s="1383"/>
      <c r="E23774" s="1478"/>
      <c r="H23774" s="1478"/>
    </row>
    <row r="23775" spans="1:8">
      <c r="A23775" s="1383"/>
      <c r="E23775" s="1478"/>
      <c r="H23775" s="1478"/>
    </row>
    <row r="23776" spans="1:8">
      <c r="A23776" s="1383"/>
      <c r="E23776" s="1478"/>
      <c r="H23776" s="1478"/>
    </row>
    <row r="23777" spans="1:8">
      <c r="A23777" s="1383"/>
      <c r="E23777" s="1478"/>
      <c r="H23777" s="1478"/>
    </row>
    <row r="23778" spans="1:8">
      <c r="A23778" s="1383"/>
      <c r="E23778" s="1478"/>
      <c r="H23778" s="1478"/>
    </row>
    <row r="23779" spans="1:8">
      <c r="A23779" s="1383"/>
      <c r="E23779" s="1478"/>
      <c r="H23779" s="1478"/>
    </row>
    <row r="23780" spans="1:8">
      <c r="A23780" s="1383"/>
      <c r="E23780" s="1478"/>
      <c r="H23780" s="1478"/>
    </row>
    <row r="23781" spans="1:8">
      <c r="A23781" s="1383"/>
      <c r="E23781" s="1478"/>
      <c r="H23781" s="1478"/>
    </row>
    <row r="23782" spans="1:8">
      <c r="A23782" s="1383"/>
      <c r="E23782" s="1478"/>
      <c r="H23782" s="1478"/>
    </row>
    <row r="23783" spans="1:8">
      <c r="A23783" s="1383"/>
      <c r="E23783" s="1478"/>
      <c r="H23783" s="1478"/>
    </row>
    <row r="23784" spans="1:8">
      <c r="A23784" s="1383"/>
      <c r="E23784" s="1478"/>
      <c r="H23784" s="1478"/>
    </row>
    <row r="23785" spans="1:8">
      <c r="A23785" s="1383"/>
      <c r="E23785" s="1478"/>
      <c r="H23785" s="1478"/>
    </row>
    <row r="23786" spans="1:8">
      <c r="A23786" s="1383"/>
      <c r="E23786" s="1478"/>
      <c r="H23786" s="1478"/>
    </row>
    <row r="23787" spans="1:8">
      <c r="A23787" s="1383"/>
      <c r="E23787" s="1478"/>
      <c r="H23787" s="1478"/>
    </row>
    <row r="23788" spans="1:8">
      <c r="A23788" s="1383"/>
      <c r="E23788" s="1478"/>
      <c r="H23788" s="1478"/>
    </row>
    <row r="23789" spans="1:8">
      <c r="A23789" s="1383"/>
      <c r="E23789" s="1478"/>
      <c r="H23789" s="1478"/>
    </row>
    <row r="23790" spans="1:8">
      <c r="A23790" s="1383"/>
      <c r="E23790" s="1478"/>
      <c r="H23790" s="1478"/>
    </row>
    <row r="23791" spans="1:8">
      <c r="A23791" s="1383"/>
      <c r="E23791" s="1478"/>
      <c r="H23791" s="1478"/>
    </row>
    <row r="23792" spans="1:8">
      <c r="A23792" s="1383"/>
      <c r="E23792" s="1478"/>
      <c r="H23792" s="1478"/>
    </row>
    <row r="23793" spans="1:8">
      <c r="A23793" s="1383"/>
      <c r="E23793" s="1478"/>
      <c r="H23793" s="1478"/>
    </row>
    <row r="23794" spans="1:8">
      <c r="A23794" s="1383"/>
      <c r="E23794" s="1478"/>
      <c r="H23794" s="1478"/>
    </row>
    <row r="23795" spans="1:8">
      <c r="A23795" s="1383"/>
      <c r="E23795" s="1478"/>
      <c r="H23795" s="1478"/>
    </row>
    <row r="23796" spans="1:8">
      <c r="A23796" s="1383"/>
      <c r="E23796" s="1478"/>
      <c r="H23796" s="1478"/>
    </row>
    <row r="23797" spans="1:8">
      <c r="A23797" s="1383"/>
      <c r="E23797" s="1478"/>
      <c r="H23797" s="1478"/>
    </row>
    <row r="23798" spans="1:8">
      <c r="A23798" s="1383"/>
      <c r="E23798" s="1478"/>
      <c r="H23798" s="1478"/>
    </row>
    <row r="23799" spans="1:8">
      <c r="A23799" s="1383"/>
      <c r="E23799" s="1478"/>
      <c r="H23799" s="1478"/>
    </row>
    <row r="23800" spans="1:8">
      <c r="A23800" s="1383"/>
      <c r="E23800" s="1478"/>
      <c r="H23800" s="1478"/>
    </row>
    <row r="23801" spans="1:8">
      <c r="A23801" s="1383"/>
      <c r="E23801" s="1478"/>
      <c r="H23801" s="1478"/>
    </row>
    <row r="23802" spans="1:8">
      <c r="A23802" s="1383"/>
      <c r="E23802" s="1478"/>
      <c r="H23802" s="1478"/>
    </row>
    <row r="23803" spans="1:8">
      <c r="A23803" s="1383"/>
      <c r="E23803" s="1478"/>
      <c r="H23803" s="1478"/>
    </row>
    <row r="23804" spans="1:8">
      <c r="A23804" s="1383"/>
      <c r="E23804" s="1478"/>
      <c r="H23804" s="1478"/>
    </row>
    <row r="23805" spans="1:8">
      <c r="A23805" s="1383"/>
      <c r="E23805" s="1478"/>
      <c r="H23805" s="1478"/>
    </row>
    <row r="23806" spans="1:8">
      <c r="A23806" s="1383"/>
      <c r="E23806" s="1478"/>
      <c r="H23806" s="1478"/>
    </row>
    <row r="23807" spans="1:8">
      <c r="A23807" s="1383"/>
      <c r="E23807" s="1478"/>
      <c r="H23807" s="1478"/>
    </row>
    <row r="23808" spans="1:8">
      <c r="A23808" s="1383"/>
      <c r="E23808" s="1478"/>
      <c r="H23808" s="1478"/>
    </row>
    <row r="23809" spans="1:8">
      <c r="A23809" s="1383"/>
      <c r="E23809" s="1478"/>
      <c r="H23809" s="1478"/>
    </row>
    <row r="23810" spans="1:8">
      <c r="A23810" s="1383"/>
      <c r="E23810" s="1478"/>
      <c r="H23810" s="1478"/>
    </row>
    <row r="23811" spans="1:8">
      <c r="A23811" s="1383"/>
      <c r="E23811" s="1478"/>
      <c r="H23811" s="1478"/>
    </row>
    <row r="23812" spans="1:8">
      <c r="A23812" s="1383"/>
      <c r="E23812" s="1478"/>
      <c r="H23812" s="1478"/>
    </row>
    <row r="23813" spans="1:8">
      <c r="A23813" s="1383"/>
      <c r="E23813" s="1478"/>
      <c r="H23813" s="1478"/>
    </row>
    <row r="23814" spans="1:8">
      <c r="A23814" s="1383"/>
      <c r="E23814" s="1478"/>
      <c r="H23814" s="1478"/>
    </row>
    <row r="23815" spans="1:8">
      <c r="A23815" s="1383"/>
      <c r="E23815" s="1478"/>
      <c r="H23815" s="1478"/>
    </row>
    <row r="23816" spans="1:8">
      <c r="A23816" s="1383"/>
      <c r="E23816" s="1478"/>
      <c r="H23816" s="1478"/>
    </row>
    <row r="23817" spans="1:8">
      <c r="A23817" s="1383"/>
      <c r="E23817" s="1478"/>
      <c r="H23817" s="1478"/>
    </row>
    <row r="23818" spans="1:8">
      <c r="A23818" s="1383"/>
      <c r="E23818" s="1478"/>
      <c r="H23818" s="1478"/>
    </row>
    <row r="23819" spans="1:8">
      <c r="A23819" s="1383"/>
      <c r="E23819" s="1478"/>
      <c r="H23819" s="1478"/>
    </row>
    <row r="23820" spans="1:8">
      <c r="A23820" s="1383"/>
      <c r="E23820" s="1478"/>
      <c r="H23820" s="1478"/>
    </row>
    <row r="23821" spans="1:8">
      <c r="A23821" s="1383"/>
      <c r="E23821" s="1478"/>
      <c r="H23821" s="1478"/>
    </row>
    <row r="23822" spans="1:8">
      <c r="A23822" s="1383"/>
      <c r="E23822" s="1478"/>
      <c r="H23822" s="1478"/>
    </row>
    <row r="23823" spans="1:8">
      <c r="A23823" s="1383"/>
      <c r="E23823" s="1478"/>
      <c r="H23823" s="1478"/>
    </row>
    <row r="23824" spans="1:8">
      <c r="A23824" s="1383"/>
      <c r="E23824" s="1478"/>
      <c r="H23824" s="1478"/>
    </row>
    <row r="23825" spans="1:8">
      <c r="A23825" s="1383"/>
      <c r="E23825" s="1478"/>
      <c r="H23825" s="1478"/>
    </row>
    <row r="23826" spans="1:8">
      <c r="A23826" s="1383"/>
      <c r="E23826" s="1478"/>
      <c r="H23826" s="1478"/>
    </row>
    <row r="23827" spans="1:8">
      <c r="A23827" s="1383"/>
      <c r="E23827" s="1478"/>
      <c r="H23827" s="1478"/>
    </row>
    <row r="23828" spans="1:8">
      <c r="A23828" s="1383"/>
      <c r="E23828" s="1478"/>
      <c r="H23828" s="1478"/>
    </row>
    <row r="23829" spans="1:8">
      <c r="A23829" s="1383"/>
      <c r="E23829" s="1478"/>
      <c r="H23829" s="1478"/>
    </row>
    <row r="23830" spans="1:8">
      <c r="A23830" s="1383"/>
      <c r="E23830" s="1478"/>
      <c r="H23830" s="1478"/>
    </row>
    <row r="23831" spans="1:8">
      <c r="A23831" s="1383"/>
      <c r="E23831" s="1478"/>
      <c r="H23831" s="1478"/>
    </row>
    <row r="23832" spans="1:8">
      <c r="A23832" s="1383"/>
      <c r="E23832" s="1478"/>
      <c r="H23832" s="1478"/>
    </row>
    <row r="23833" spans="1:8">
      <c r="A23833" s="1383"/>
      <c r="E23833" s="1478"/>
      <c r="H23833" s="1478"/>
    </row>
    <row r="23834" spans="1:8">
      <c r="A23834" s="1383"/>
      <c r="E23834" s="1478"/>
      <c r="H23834" s="1478"/>
    </row>
    <row r="23835" spans="1:8">
      <c r="A23835" s="1383"/>
      <c r="E23835" s="1478"/>
      <c r="H23835" s="1478"/>
    </row>
    <row r="23836" spans="1:8">
      <c r="A23836" s="1383"/>
      <c r="E23836" s="1478"/>
      <c r="H23836" s="1478"/>
    </row>
    <row r="23837" spans="1:8">
      <c r="A23837" s="1383"/>
      <c r="E23837" s="1478"/>
      <c r="H23837" s="1478"/>
    </row>
    <row r="23838" spans="1:8">
      <c r="A23838" s="1383"/>
      <c r="E23838" s="1478"/>
      <c r="H23838" s="1478"/>
    </row>
    <row r="23839" spans="1:8">
      <c r="A23839" s="1383"/>
      <c r="E23839" s="1478"/>
      <c r="H23839" s="1478"/>
    </row>
    <row r="23840" spans="1:8">
      <c r="A23840" s="1383"/>
      <c r="E23840" s="1478"/>
      <c r="H23840" s="1478"/>
    </row>
    <row r="23841" spans="1:8">
      <c r="A23841" s="1383"/>
      <c r="E23841" s="1478"/>
      <c r="H23841" s="1478"/>
    </row>
    <row r="23842" spans="1:8">
      <c r="A23842" s="1383"/>
      <c r="E23842" s="1478"/>
      <c r="H23842" s="1478"/>
    </row>
    <row r="23843" spans="1:8">
      <c r="A23843" s="1383"/>
      <c r="E23843" s="1478"/>
      <c r="H23843" s="1478"/>
    </row>
    <row r="23844" spans="1:8">
      <c r="A23844" s="1383"/>
      <c r="E23844" s="1478"/>
      <c r="H23844" s="1478"/>
    </row>
    <row r="23845" spans="1:8">
      <c r="A23845" s="1383"/>
      <c r="E23845" s="1478"/>
      <c r="H23845" s="1478"/>
    </row>
    <row r="23846" spans="1:8">
      <c r="A23846" s="1383"/>
      <c r="E23846" s="1478"/>
      <c r="H23846" s="1478"/>
    </row>
    <row r="23847" spans="1:8">
      <c r="A23847" s="1383"/>
      <c r="E23847" s="1478"/>
      <c r="H23847" s="1478"/>
    </row>
    <row r="23848" spans="1:8">
      <c r="A23848" s="1383"/>
      <c r="E23848" s="1478"/>
      <c r="H23848" s="1478"/>
    </row>
    <row r="23849" spans="1:8">
      <c r="A23849" s="1383"/>
      <c r="E23849" s="1478"/>
      <c r="H23849" s="1478"/>
    </row>
    <row r="23850" spans="1:8">
      <c r="A23850" s="1383"/>
      <c r="E23850" s="1478"/>
      <c r="H23850" s="1478"/>
    </row>
    <row r="23851" spans="1:8">
      <c r="A23851" s="1383"/>
      <c r="E23851" s="1478"/>
      <c r="H23851" s="1478"/>
    </row>
    <row r="23852" spans="1:8">
      <c r="A23852" s="1383"/>
      <c r="E23852" s="1478"/>
      <c r="H23852" s="1478"/>
    </row>
    <row r="23853" spans="1:8">
      <c r="A23853" s="1383"/>
      <c r="E23853" s="1478"/>
      <c r="H23853" s="1478"/>
    </row>
    <row r="23854" spans="1:8">
      <c r="A23854" s="1383"/>
      <c r="E23854" s="1478"/>
      <c r="H23854" s="1478"/>
    </row>
    <row r="23855" spans="1:8">
      <c r="A23855" s="1383"/>
      <c r="E23855" s="1478"/>
      <c r="H23855" s="1478"/>
    </row>
    <row r="23856" spans="1:8">
      <c r="A23856" s="1383"/>
      <c r="E23856" s="1478"/>
      <c r="H23856" s="1478"/>
    </row>
    <row r="23857" spans="1:8">
      <c r="A23857" s="1383"/>
      <c r="E23857" s="1478"/>
      <c r="H23857" s="1478"/>
    </row>
    <row r="23858" spans="1:8">
      <c r="A23858" s="1383"/>
      <c r="E23858" s="1478"/>
      <c r="H23858" s="1478"/>
    </row>
    <row r="23859" spans="1:8">
      <c r="A23859" s="1383"/>
      <c r="E23859" s="1478"/>
      <c r="H23859" s="1478"/>
    </row>
    <row r="23860" spans="1:8">
      <c r="A23860" s="1383"/>
      <c r="E23860" s="1478"/>
      <c r="H23860" s="1478"/>
    </row>
    <row r="23861" spans="1:8">
      <c r="A23861" s="1383"/>
      <c r="E23861" s="1478"/>
      <c r="H23861" s="1478"/>
    </row>
    <row r="23862" spans="1:8">
      <c r="A23862" s="1383"/>
      <c r="E23862" s="1478"/>
      <c r="H23862" s="1478"/>
    </row>
    <row r="23863" spans="1:8">
      <c r="A23863" s="1383"/>
      <c r="E23863" s="1478"/>
      <c r="H23863" s="1478"/>
    </row>
    <row r="23864" spans="1:8">
      <c r="A23864" s="1383"/>
      <c r="E23864" s="1478"/>
      <c r="H23864" s="1478"/>
    </row>
    <row r="23865" spans="1:8">
      <c r="A23865" s="1383"/>
      <c r="E23865" s="1478"/>
      <c r="H23865" s="1478"/>
    </row>
    <row r="23866" spans="1:8">
      <c r="A23866" s="1383"/>
      <c r="E23866" s="1478"/>
      <c r="H23866" s="1478"/>
    </row>
    <row r="23867" spans="1:8">
      <c r="A23867" s="1383"/>
      <c r="E23867" s="1478"/>
      <c r="H23867" s="1478"/>
    </row>
    <row r="23868" spans="1:8">
      <c r="A23868" s="1383"/>
      <c r="E23868" s="1478"/>
      <c r="H23868" s="1478"/>
    </row>
    <row r="23869" spans="1:8">
      <c r="A23869" s="1383"/>
      <c r="E23869" s="1478"/>
      <c r="H23869" s="1478"/>
    </row>
    <row r="23870" spans="1:8">
      <c r="A23870" s="1383"/>
      <c r="E23870" s="1478"/>
      <c r="H23870" s="1478"/>
    </row>
    <row r="23871" spans="1:8">
      <c r="A23871" s="1383"/>
      <c r="E23871" s="1478"/>
      <c r="H23871" s="1478"/>
    </row>
    <row r="23872" spans="1:8">
      <c r="A23872" s="1383"/>
      <c r="E23872" s="1478"/>
      <c r="H23872" s="1478"/>
    </row>
    <row r="23873" spans="1:8">
      <c r="A23873" s="1383"/>
      <c r="E23873" s="1478"/>
      <c r="H23873" s="1478"/>
    </row>
    <row r="23874" spans="1:8">
      <c r="A23874" s="1383"/>
      <c r="E23874" s="1478"/>
      <c r="H23874" s="1478"/>
    </row>
    <row r="23875" spans="1:8">
      <c r="A23875" s="1383"/>
      <c r="E23875" s="1478"/>
      <c r="H23875" s="1478"/>
    </row>
    <row r="23876" spans="1:8">
      <c r="A23876" s="1383"/>
      <c r="E23876" s="1478"/>
      <c r="H23876" s="1478"/>
    </row>
    <row r="23877" spans="1:8">
      <c r="A23877" s="1383"/>
      <c r="E23877" s="1478"/>
      <c r="H23877" s="1478"/>
    </row>
    <row r="23878" spans="1:8">
      <c r="A23878" s="1383"/>
      <c r="E23878" s="1478"/>
      <c r="H23878" s="1478"/>
    </row>
    <row r="23879" spans="1:8">
      <c r="A23879" s="1383"/>
      <c r="E23879" s="1478"/>
      <c r="H23879" s="1478"/>
    </row>
    <row r="23880" spans="1:8">
      <c r="A23880" s="1383"/>
      <c r="E23880" s="1478"/>
      <c r="H23880" s="1478"/>
    </row>
    <row r="23881" spans="1:8">
      <c r="A23881" s="1383"/>
      <c r="E23881" s="1478"/>
      <c r="H23881" s="1478"/>
    </row>
    <row r="23882" spans="1:8">
      <c r="A23882" s="1383"/>
      <c r="E23882" s="1478"/>
      <c r="H23882" s="1478"/>
    </row>
    <row r="23883" spans="1:8">
      <c r="A23883" s="1383"/>
      <c r="E23883" s="1478"/>
      <c r="H23883" s="1478"/>
    </row>
    <row r="23884" spans="1:8">
      <c r="A23884" s="1383"/>
      <c r="E23884" s="1478"/>
      <c r="H23884" s="1478"/>
    </row>
    <row r="23885" spans="1:8">
      <c r="A23885" s="1383"/>
      <c r="E23885" s="1478"/>
      <c r="H23885" s="1478"/>
    </row>
    <row r="23886" spans="1:8">
      <c r="A23886" s="1383"/>
      <c r="E23886" s="1478"/>
      <c r="H23886" s="1478"/>
    </row>
    <row r="23887" spans="1:8">
      <c r="A23887" s="1383"/>
      <c r="E23887" s="1478"/>
      <c r="H23887" s="1478"/>
    </row>
    <row r="23888" spans="1:8">
      <c r="A23888" s="1383"/>
      <c r="E23888" s="1478"/>
      <c r="H23888" s="1478"/>
    </row>
    <row r="23889" spans="1:8">
      <c r="A23889" s="1383"/>
      <c r="E23889" s="1478"/>
      <c r="H23889" s="1478"/>
    </row>
    <row r="23890" spans="1:8">
      <c r="A23890" s="1383"/>
      <c r="E23890" s="1478"/>
      <c r="H23890" s="1478"/>
    </row>
    <row r="23891" spans="1:8">
      <c r="A23891" s="1383"/>
      <c r="E23891" s="1478"/>
      <c r="H23891" s="1478"/>
    </row>
    <row r="23892" spans="1:8">
      <c r="A23892" s="1383"/>
      <c r="E23892" s="1478"/>
      <c r="H23892" s="1478"/>
    </row>
    <row r="23893" spans="1:8">
      <c r="A23893" s="1383"/>
      <c r="E23893" s="1478"/>
      <c r="H23893" s="1478"/>
    </row>
    <row r="23894" spans="1:8">
      <c r="A23894" s="1383"/>
      <c r="E23894" s="1478"/>
      <c r="H23894" s="1478"/>
    </row>
    <row r="23895" spans="1:8">
      <c r="A23895" s="1383"/>
      <c r="E23895" s="1478"/>
      <c r="H23895" s="1478"/>
    </row>
    <row r="23896" spans="1:8">
      <c r="A23896" s="1383"/>
      <c r="E23896" s="1478"/>
      <c r="H23896" s="1478"/>
    </row>
    <row r="23897" spans="1:8">
      <c r="A23897" s="1383"/>
      <c r="E23897" s="1478"/>
      <c r="H23897" s="1478"/>
    </row>
    <row r="23898" spans="1:8">
      <c r="A23898" s="1383"/>
      <c r="E23898" s="1478"/>
      <c r="H23898" s="1478"/>
    </row>
    <row r="23899" spans="1:8">
      <c r="A23899" s="1383"/>
      <c r="E23899" s="1478"/>
      <c r="H23899" s="1478"/>
    </row>
    <row r="23900" spans="1:8">
      <c r="A23900" s="1383"/>
      <c r="E23900" s="1478"/>
      <c r="H23900" s="1478"/>
    </row>
    <row r="23901" spans="1:8">
      <c r="A23901" s="1383"/>
      <c r="E23901" s="1478"/>
      <c r="H23901" s="1478"/>
    </row>
    <row r="23902" spans="1:8">
      <c r="A23902" s="1383"/>
      <c r="E23902" s="1478"/>
      <c r="H23902" s="1478"/>
    </row>
    <row r="23903" spans="1:8">
      <c r="A23903" s="1383"/>
      <c r="E23903" s="1478"/>
      <c r="H23903" s="1478"/>
    </row>
    <row r="23904" spans="1:8">
      <c r="A23904" s="1383"/>
      <c r="E23904" s="1478"/>
      <c r="H23904" s="1478"/>
    </row>
    <row r="23905" spans="1:8">
      <c r="A23905" s="1383"/>
      <c r="E23905" s="1478"/>
      <c r="H23905" s="1478"/>
    </row>
    <row r="23906" spans="1:8">
      <c r="A23906" s="1383"/>
      <c r="E23906" s="1478"/>
      <c r="H23906" s="1478"/>
    </row>
    <row r="23907" spans="1:8">
      <c r="A23907" s="1383"/>
      <c r="E23907" s="1478"/>
      <c r="H23907" s="1478"/>
    </row>
    <row r="23908" spans="1:8">
      <c r="A23908" s="1383"/>
      <c r="E23908" s="1478"/>
      <c r="H23908" s="1478"/>
    </row>
    <row r="23909" spans="1:8">
      <c r="A23909" s="1383"/>
      <c r="E23909" s="1478"/>
      <c r="H23909" s="1478"/>
    </row>
    <row r="23910" spans="1:8">
      <c r="A23910" s="1383"/>
      <c r="E23910" s="1478"/>
      <c r="H23910" s="1478"/>
    </row>
    <row r="23911" spans="1:8">
      <c r="A23911" s="1383"/>
      <c r="E23911" s="1478"/>
      <c r="H23911" s="1478"/>
    </row>
    <row r="23912" spans="1:8">
      <c r="A23912" s="1383"/>
      <c r="E23912" s="1478"/>
      <c r="H23912" s="1478"/>
    </row>
    <row r="23913" spans="1:8">
      <c r="A23913" s="1383"/>
      <c r="E23913" s="1478"/>
      <c r="H23913" s="1478"/>
    </row>
    <row r="23914" spans="1:8">
      <c r="A23914" s="1383"/>
      <c r="E23914" s="1478"/>
      <c r="H23914" s="1478"/>
    </row>
    <row r="23915" spans="1:8">
      <c r="A23915" s="1383"/>
      <c r="E23915" s="1478"/>
      <c r="H23915" s="1478"/>
    </row>
    <row r="23916" spans="1:8">
      <c r="A23916" s="1383"/>
      <c r="E23916" s="1478"/>
      <c r="H23916" s="1478"/>
    </row>
    <row r="23917" spans="1:8">
      <c r="A23917" s="1383"/>
      <c r="E23917" s="1478"/>
      <c r="H23917" s="1478"/>
    </row>
    <row r="23918" spans="1:8">
      <c r="A23918" s="1383"/>
      <c r="E23918" s="1478"/>
      <c r="H23918" s="1478"/>
    </row>
    <row r="23919" spans="1:8">
      <c r="A23919" s="1383"/>
      <c r="E23919" s="1478"/>
      <c r="H23919" s="1478"/>
    </row>
    <row r="23920" spans="1:8">
      <c r="A23920" s="1383"/>
      <c r="E23920" s="1478"/>
      <c r="H23920" s="1478"/>
    </row>
    <row r="23921" spans="1:8">
      <c r="A23921" s="1383"/>
      <c r="E23921" s="1478"/>
      <c r="H23921" s="1478"/>
    </row>
    <row r="23922" spans="1:8">
      <c r="A23922" s="1383"/>
      <c r="E23922" s="1478"/>
      <c r="H23922" s="1478"/>
    </row>
    <row r="23923" spans="1:8">
      <c r="A23923" s="1383"/>
      <c r="E23923" s="1478"/>
      <c r="H23923" s="1478"/>
    </row>
    <row r="23924" spans="1:8">
      <c r="A23924" s="1383"/>
      <c r="E23924" s="1478"/>
      <c r="H23924" s="1478"/>
    </row>
    <row r="23925" spans="1:8">
      <c r="A23925" s="1383"/>
      <c r="E23925" s="1478"/>
      <c r="H23925" s="1478"/>
    </row>
    <row r="23926" spans="1:8">
      <c r="A23926" s="1383"/>
      <c r="E23926" s="1478"/>
      <c r="H23926" s="1478"/>
    </row>
    <row r="23927" spans="1:8">
      <c r="A23927" s="1383"/>
      <c r="E23927" s="1478"/>
      <c r="H23927" s="1478"/>
    </row>
    <row r="23928" spans="1:8">
      <c r="A23928" s="1383"/>
      <c r="E23928" s="1478"/>
      <c r="H23928" s="1478"/>
    </row>
    <row r="23929" spans="1:8">
      <c r="A23929" s="1383"/>
      <c r="E23929" s="1478"/>
      <c r="H23929" s="1478"/>
    </row>
    <row r="23930" spans="1:8">
      <c r="A23930" s="1383"/>
      <c r="E23930" s="1478"/>
      <c r="H23930" s="1478"/>
    </row>
    <row r="23931" spans="1:8">
      <c r="A23931" s="1383"/>
      <c r="E23931" s="1478"/>
      <c r="H23931" s="1478"/>
    </row>
    <row r="23932" spans="1:8">
      <c r="A23932" s="1383"/>
      <c r="E23932" s="1478"/>
      <c r="H23932" s="1478"/>
    </row>
    <row r="23933" spans="1:8">
      <c r="A23933" s="1383"/>
      <c r="E23933" s="1478"/>
      <c r="H23933" s="1478"/>
    </row>
    <row r="23934" spans="1:8">
      <c r="A23934" s="1383"/>
      <c r="E23934" s="1478"/>
      <c r="H23934" s="1478"/>
    </row>
    <row r="23935" spans="1:8">
      <c r="A23935" s="1383"/>
      <c r="E23935" s="1478"/>
      <c r="H23935" s="1478"/>
    </row>
    <row r="23936" spans="1:8">
      <c r="A23936" s="1383"/>
      <c r="E23936" s="1478"/>
      <c r="H23936" s="1478"/>
    </row>
    <row r="23937" spans="1:8">
      <c r="A23937" s="1383"/>
      <c r="E23937" s="1478"/>
      <c r="H23937" s="1478"/>
    </row>
    <row r="23938" spans="1:8">
      <c r="A23938" s="1383"/>
      <c r="E23938" s="1478"/>
      <c r="H23938" s="1478"/>
    </row>
    <row r="23939" spans="1:8">
      <c r="A23939" s="1383"/>
      <c r="E23939" s="1478"/>
      <c r="H23939" s="1478"/>
    </row>
    <row r="23940" spans="1:8">
      <c r="A23940" s="1383"/>
      <c r="E23940" s="1478"/>
      <c r="H23940" s="1478"/>
    </row>
    <row r="23941" spans="1:8">
      <c r="A23941" s="1383"/>
      <c r="E23941" s="1478"/>
      <c r="H23941" s="1478"/>
    </row>
    <row r="23942" spans="1:8">
      <c r="A23942" s="1383"/>
      <c r="E23942" s="1478"/>
      <c r="H23942" s="1478"/>
    </row>
    <row r="23943" spans="1:8">
      <c r="A23943" s="1383"/>
      <c r="E23943" s="1478"/>
      <c r="H23943" s="1478"/>
    </row>
    <row r="23944" spans="1:8">
      <c r="A23944" s="1383"/>
      <c r="E23944" s="1478"/>
      <c r="H23944" s="1478"/>
    </row>
    <row r="23945" spans="1:8">
      <c r="A23945" s="1383"/>
      <c r="E23945" s="1478"/>
      <c r="H23945" s="1478"/>
    </row>
    <row r="23946" spans="1:8">
      <c r="A23946" s="1383"/>
      <c r="E23946" s="1478"/>
      <c r="H23946" s="1478"/>
    </row>
    <row r="23947" spans="1:8">
      <c r="A23947" s="1383"/>
      <c r="E23947" s="1478"/>
      <c r="H23947" s="1478"/>
    </row>
    <row r="23948" spans="1:8">
      <c r="A23948" s="1383"/>
      <c r="E23948" s="1478"/>
      <c r="H23948" s="1478"/>
    </row>
    <row r="23949" spans="1:8">
      <c r="A23949" s="1383"/>
      <c r="E23949" s="1478"/>
      <c r="H23949" s="1478"/>
    </row>
    <row r="23950" spans="1:8">
      <c r="A23950" s="1383"/>
      <c r="E23950" s="1478"/>
      <c r="H23950" s="1478"/>
    </row>
    <row r="23951" spans="1:8">
      <c r="A23951" s="1383"/>
      <c r="E23951" s="1478"/>
      <c r="H23951" s="1478"/>
    </row>
    <row r="23952" spans="1:8">
      <c r="A23952" s="1383"/>
      <c r="E23952" s="1478"/>
      <c r="H23952" s="1478"/>
    </row>
    <row r="23953" spans="1:8">
      <c r="A23953" s="1383"/>
      <c r="E23953" s="1478"/>
      <c r="H23953" s="1478"/>
    </row>
    <row r="23954" spans="1:8">
      <c r="A23954" s="1383"/>
      <c r="E23954" s="1478"/>
      <c r="H23954" s="1478"/>
    </row>
    <row r="23955" spans="1:8">
      <c r="A23955" s="1383"/>
      <c r="E23955" s="1478"/>
      <c r="H23955" s="1478"/>
    </row>
    <row r="23956" spans="1:8">
      <c r="A23956" s="1383"/>
      <c r="E23956" s="1478"/>
      <c r="H23956" s="1478"/>
    </row>
    <row r="23957" spans="1:8">
      <c r="A23957" s="1383"/>
      <c r="E23957" s="1478"/>
      <c r="H23957" s="1478"/>
    </row>
    <row r="23958" spans="1:8">
      <c r="A23958" s="1383"/>
      <c r="E23958" s="1478"/>
      <c r="H23958" s="1478"/>
    </row>
    <row r="23959" spans="1:8">
      <c r="A23959" s="1383"/>
      <c r="E23959" s="1478"/>
      <c r="H23959" s="1478"/>
    </row>
    <row r="23960" spans="1:8">
      <c r="A23960" s="1383"/>
      <c r="E23960" s="1478"/>
      <c r="H23960" s="1478"/>
    </row>
    <row r="23961" spans="1:8">
      <c r="A23961" s="1383"/>
      <c r="E23961" s="1478"/>
      <c r="H23961" s="1478"/>
    </row>
    <row r="23962" spans="1:8">
      <c r="A23962" s="1383"/>
      <c r="E23962" s="1478"/>
      <c r="H23962" s="1478"/>
    </row>
    <row r="23963" spans="1:8">
      <c r="A23963" s="1383"/>
      <c r="E23963" s="1478"/>
      <c r="H23963" s="1478"/>
    </row>
    <row r="23964" spans="1:8">
      <c r="A23964" s="1383"/>
      <c r="E23964" s="1478"/>
      <c r="H23964" s="1478"/>
    </row>
    <row r="23965" spans="1:8">
      <c r="A23965" s="1383"/>
      <c r="E23965" s="1478"/>
      <c r="H23965" s="1478"/>
    </row>
    <row r="23966" spans="1:8">
      <c r="A23966" s="1383"/>
      <c r="E23966" s="1478"/>
      <c r="H23966" s="1478"/>
    </row>
    <row r="23967" spans="1:8">
      <c r="A23967" s="1383"/>
      <c r="E23967" s="1478"/>
      <c r="H23967" s="1478"/>
    </row>
    <row r="23968" spans="1:8">
      <c r="A23968" s="1383"/>
      <c r="E23968" s="1478"/>
      <c r="H23968" s="1478"/>
    </row>
    <row r="23969" spans="1:8">
      <c r="A23969" s="1383"/>
      <c r="E23969" s="1478"/>
      <c r="H23969" s="1478"/>
    </row>
    <row r="23970" spans="1:8">
      <c r="A23970" s="1383"/>
      <c r="E23970" s="1478"/>
      <c r="H23970" s="1478"/>
    </row>
    <row r="23971" spans="1:8">
      <c r="A23971" s="1383"/>
      <c r="E23971" s="1478"/>
      <c r="H23971" s="1478"/>
    </row>
    <row r="23972" spans="1:8">
      <c r="A23972" s="1383"/>
      <c r="E23972" s="1478"/>
      <c r="H23972" s="1478"/>
    </row>
    <row r="23973" spans="1:8">
      <c r="A23973" s="1383"/>
      <c r="E23973" s="1478"/>
      <c r="H23973" s="1478"/>
    </row>
    <row r="23974" spans="1:8">
      <c r="A23974" s="1383"/>
      <c r="E23974" s="1478"/>
      <c r="H23974" s="1478"/>
    </row>
    <row r="23975" spans="1:8">
      <c r="A23975" s="1383"/>
      <c r="E23975" s="1478"/>
      <c r="H23975" s="1478"/>
    </row>
    <row r="23976" spans="1:8">
      <c r="A23976" s="1383"/>
      <c r="E23976" s="1478"/>
      <c r="H23976" s="1478"/>
    </row>
    <row r="23977" spans="1:8">
      <c r="A23977" s="1383"/>
      <c r="E23977" s="1478"/>
      <c r="H23977" s="1478"/>
    </row>
    <row r="23978" spans="1:8">
      <c r="A23978" s="1383"/>
      <c r="E23978" s="1478"/>
      <c r="H23978" s="1478"/>
    </row>
    <row r="23979" spans="1:8">
      <c r="A23979" s="1383"/>
      <c r="E23979" s="1478"/>
      <c r="H23979" s="1478"/>
    </row>
    <row r="23980" spans="1:8">
      <c r="A23980" s="1383"/>
      <c r="E23980" s="1478"/>
      <c r="H23980" s="1478"/>
    </row>
    <row r="23981" spans="1:8">
      <c r="A23981" s="1383"/>
      <c r="E23981" s="1478"/>
      <c r="H23981" s="1478"/>
    </row>
    <row r="23982" spans="1:8">
      <c r="A23982" s="1383"/>
      <c r="E23982" s="1478"/>
      <c r="H23982" s="1478"/>
    </row>
    <row r="23983" spans="1:8">
      <c r="A23983" s="1383"/>
      <c r="E23983" s="1478"/>
      <c r="H23983" s="1478"/>
    </row>
    <row r="23984" spans="1:8">
      <c r="A23984" s="1383"/>
      <c r="E23984" s="1478"/>
      <c r="H23984" s="1478"/>
    </row>
    <row r="23985" spans="1:8">
      <c r="A23985" s="1383"/>
      <c r="E23985" s="1478"/>
      <c r="H23985" s="1478"/>
    </row>
    <row r="23986" spans="1:8">
      <c r="A23986" s="1383"/>
      <c r="E23986" s="1478"/>
      <c r="H23986" s="1478"/>
    </row>
    <row r="23987" spans="1:8">
      <c r="A23987" s="1383"/>
      <c r="E23987" s="1478"/>
      <c r="H23987" s="1478"/>
    </row>
    <row r="23988" spans="1:8">
      <c r="A23988" s="1383"/>
      <c r="E23988" s="1478"/>
      <c r="H23988" s="1478"/>
    </row>
    <row r="23989" spans="1:8">
      <c r="A23989" s="1383"/>
      <c r="E23989" s="1478"/>
      <c r="H23989" s="1478"/>
    </row>
    <row r="23990" spans="1:8">
      <c r="A23990" s="1383"/>
      <c r="E23990" s="1478"/>
      <c r="H23990" s="1478"/>
    </row>
    <row r="23991" spans="1:8">
      <c r="A23991" s="1383"/>
      <c r="E23991" s="1478"/>
      <c r="H23991" s="1478"/>
    </row>
    <row r="23992" spans="1:8">
      <c r="A23992" s="1383"/>
      <c r="E23992" s="1478"/>
      <c r="H23992" s="1478"/>
    </row>
    <row r="23993" spans="1:8">
      <c r="A23993" s="1383"/>
      <c r="E23993" s="1478"/>
      <c r="H23993" s="1478"/>
    </row>
    <row r="23994" spans="1:8">
      <c r="A23994" s="1383"/>
      <c r="E23994" s="1478"/>
      <c r="H23994" s="1478"/>
    </row>
    <row r="23995" spans="1:8">
      <c r="A23995" s="1383"/>
      <c r="E23995" s="1478"/>
      <c r="H23995" s="1478"/>
    </row>
    <row r="23996" spans="1:8">
      <c r="A23996" s="1383"/>
      <c r="E23996" s="1478"/>
      <c r="H23996" s="1478"/>
    </row>
    <row r="23997" spans="1:8">
      <c r="A23997" s="1383"/>
      <c r="E23997" s="1478"/>
      <c r="H23997" s="1478"/>
    </row>
    <row r="23998" spans="1:8">
      <c r="A23998" s="1383"/>
      <c r="E23998" s="1478"/>
      <c r="H23998" s="1478"/>
    </row>
    <row r="23999" spans="1:8">
      <c r="A23999" s="1383"/>
      <c r="E23999" s="1478"/>
      <c r="H23999" s="1478"/>
    </row>
    <row r="24000" spans="1:8">
      <c r="A24000" s="1383"/>
      <c r="E24000" s="1478"/>
      <c r="H24000" s="1478"/>
    </row>
    <row r="24001" spans="1:8">
      <c r="A24001" s="1383"/>
      <c r="E24001" s="1478"/>
      <c r="H24001" s="1478"/>
    </row>
    <row r="24002" spans="1:8">
      <c r="A24002" s="1383"/>
      <c r="E24002" s="1478"/>
      <c r="H24002" s="1478"/>
    </row>
    <row r="24003" spans="1:8">
      <c r="A24003" s="1383"/>
      <c r="E24003" s="1478"/>
      <c r="H24003" s="1478"/>
    </row>
    <row r="24004" spans="1:8">
      <c r="A24004" s="1383"/>
      <c r="E24004" s="1478"/>
      <c r="H24004" s="1478"/>
    </row>
    <row r="24005" spans="1:8">
      <c r="A24005" s="1383"/>
      <c r="E24005" s="1478"/>
      <c r="H24005" s="1478"/>
    </row>
    <row r="24006" spans="1:8">
      <c r="A24006" s="1383"/>
      <c r="E24006" s="1478"/>
      <c r="H24006" s="1478"/>
    </row>
    <row r="24007" spans="1:8">
      <c r="A24007" s="1383"/>
      <c r="E24007" s="1478"/>
      <c r="H24007" s="1478"/>
    </row>
    <row r="24008" spans="1:8">
      <c r="A24008" s="1383"/>
      <c r="E24008" s="1478"/>
      <c r="H24008" s="1478"/>
    </row>
    <row r="24009" spans="1:8">
      <c r="A24009" s="1383"/>
      <c r="E24009" s="1478"/>
      <c r="H24009" s="1478"/>
    </row>
    <row r="24010" spans="1:8">
      <c r="A24010" s="1383"/>
      <c r="E24010" s="1478"/>
      <c r="H24010" s="1478"/>
    </row>
    <row r="24011" spans="1:8">
      <c r="A24011" s="1383"/>
      <c r="E24011" s="1478"/>
      <c r="H24011" s="1478"/>
    </row>
    <row r="24012" spans="1:8">
      <c r="A24012" s="1383"/>
      <c r="E24012" s="1478"/>
      <c r="H24012" s="1478"/>
    </row>
    <row r="24013" spans="1:8">
      <c r="A24013" s="1383"/>
      <c r="E24013" s="1478"/>
      <c r="H24013" s="1478"/>
    </row>
    <row r="24014" spans="1:8">
      <c r="A24014" s="1383"/>
      <c r="E24014" s="1478"/>
      <c r="H24014" s="1478"/>
    </row>
    <row r="24015" spans="1:8">
      <c r="A24015" s="1383"/>
      <c r="E24015" s="1478"/>
      <c r="H24015" s="1478"/>
    </row>
    <row r="24016" spans="1:8">
      <c r="A24016" s="1383"/>
      <c r="E24016" s="1478"/>
      <c r="H24016" s="1478"/>
    </row>
    <row r="24017" spans="1:8">
      <c r="A24017" s="1383"/>
      <c r="E24017" s="1478"/>
      <c r="H24017" s="1478"/>
    </row>
    <row r="24018" spans="1:8">
      <c r="A24018" s="1383"/>
      <c r="E24018" s="1478"/>
      <c r="H24018" s="1478"/>
    </row>
    <row r="24019" spans="1:8">
      <c r="A24019" s="1383"/>
      <c r="E24019" s="1478"/>
      <c r="H24019" s="1478"/>
    </row>
    <row r="24020" spans="1:8">
      <c r="A24020" s="1383"/>
      <c r="E24020" s="1478"/>
      <c r="H24020" s="1478"/>
    </row>
    <row r="24021" spans="1:8">
      <c r="A24021" s="1383"/>
      <c r="E24021" s="1478"/>
      <c r="H24021" s="1478"/>
    </row>
    <row r="24022" spans="1:8">
      <c r="A24022" s="1383"/>
      <c r="E24022" s="1478"/>
      <c r="H24022" s="1478"/>
    </row>
    <row r="24023" spans="1:8">
      <c r="A24023" s="1383"/>
      <c r="E24023" s="1478"/>
      <c r="H24023" s="1478"/>
    </row>
    <row r="24024" spans="1:8">
      <c r="A24024" s="1383"/>
      <c r="E24024" s="1478"/>
      <c r="H24024" s="1478"/>
    </row>
    <row r="24025" spans="1:8">
      <c r="A24025" s="1383"/>
      <c r="E24025" s="1478"/>
      <c r="H24025" s="1478"/>
    </row>
    <row r="24026" spans="1:8">
      <c r="A24026" s="1383"/>
      <c r="E24026" s="1478"/>
      <c r="H24026" s="1478"/>
    </row>
    <row r="24027" spans="1:8">
      <c r="A24027" s="1383"/>
      <c r="E24027" s="1478"/>
      <c r="H24027" s="1478"/>
    </row>
    <row r="24028" spans="1:8">
      <c r="A24028" s="1383"/>
      <c r="E24028" s="1478"/>
      <c r="H24028" s="1478"/>
    </row>
    <row r="24029" spans="1:8">
      <c r="A24029" s="1383"/>
      <c r="E24029" s="1478"/>
      <c r="H24029" s="1478"/>
    </row>
    <row r="24030" spans="1:8">
      <c r="A24030" s="1383"/>
      <c r="E24030" s="1478"/>
      <c r="H24030" s="1478"/>
    </row>
    <row r="24031" spans="1:8">
      <c r="A24031" s="1383"/>
      <c r="E24031" s="1478"/>
      <c r="H24031" s="1478"/>
    </row>
    <row r="24032" spans="1:8">
      <c r="A24032" s="1383"/>
      <c r="E24032" s="1478"/>
      <c r="H24032" s="1478"/>
    </row>
    <row r="24033" spans="1:8">
      <c r="A24033" s="1383"/>
      <c r="E24033" s="1478"/>
      <c r="H24033" s="1478"/>
    </row>
    <row r="24034" spans="1:8">
      <c r="A24034" s="1383"/>
      <c r="E24034" s="1478"/>
      <c r="H24034" s="1478"/>
    </row>
    <row r="24035" spans="1:8">
      <c r="A24035" s="1383"/>
      <c r="E24035" s="1478"/>
      <c r="H24035" s="1478"/>
    </row>
    <row r="24036" spans="1:8">
      <c r="A24036" s="1383"/>
      <c r="E24036" s="1478"/>
      <c r="H24036" s="1478"/>
    </row>
    <row r="24037" spans="1:8">
      <c r="A24037" s="1383"/>
      <c r="E24037" s="1478"/>
      <c r="H24037" s="1478"/>
    </row>
    <row r="24038" spans="1:8">
      <c r="A24038" s="1383"/>
      <c r="E24038" s="1478"/>
      <c r="H24038" s="1478"/>
    </row>
    <row r="24039" spans="1:8">
      <c r="A24039" s="1383"/>
      <c r="E24039" s="1478"/>
      <c r="H24039" s="1478"/>
    </row>
    <row r="24040" spans="1:8">
      <c r="A24040" s="1383"/>
      <c r="E24040" s="1478"/>
      <c r="H24040" s="1478"/>
    </row>
    <row r="24041" spans="1:8">
      <c r="A24041" s="1383"/>
      <c r="E24041" s="1478"/>
      <c r="H24041" s="1478"/>
    </row>
    <row r="24042" spans="1:8">
      <c r="A24042" s="1383"/>
      <c r="E24042" s="1478"/>
      <c r="H24042" s="1478"/>
    </row>
    <row r="24043" spans="1:8">
      <c r="A24043" s="1383"/>
      <c r="E24043" s="1478"/>
      <c r="H24043" s="1478"/>
    </row>
    <row r="24044" spans="1:8">
      <c r="A24044" s="1383"/>
      <c r="E24044" s="1478"/>
      <c r="H24044" s="1478"/>
    </row>
    <row r="24045" spans="1:8">
      <c r="A24045" s="1383"/>
      <c r="E24045" s="1478"/>
      <c r="H24045" s="1478"/>
    </row>
    <row r="24046" spans="1:8">
      <c r="A24046" s="1383"/>
      <c r="E24046" s="1478"/>
      <c r="H24046" s="1478"/>
    </row>
    <row r="24047" spans="1:8">
      <c r="A24047" s="1383"/>
      <c r="E24047" s="1478"/>
      <c r="H24047" s="1478"/>
    </row>
    <row r="24048" spans="1:8">
      <c r="A24048" s="1383"/>
      <c r="E24048" s="1478"/>
      <c r="H24048" s="1478"/>
    </row>
    <row r="24049" spans="1:8">
      <c r="A24049" s="1383"/>
      <c r="E24049" s="1478"/>
      <c r="H24049" s="1478"/>
    </row>
    <row r="24050" spans="1:8">
      <c r="A24050" s="1383"/>
      <c r="E24050" s="1478"/>
      <c r="H24050" s="1478"/>
    </row>
    <row r="24051" spans="1:8">
      <c r="A24051" s="1383"/>
      <c r="E24051" s="1478"/>
      <c r="H24051" s="1478"/>
    </row>
    <row r="24052" spans="1:8">
      <c r="A24052" s="1383"/>
      <c r="E24052" s="1478"/>
      <c r="H24052" s="1478"/>
    </row>
    <row r="24053" spans="1:8">
      <c r="A24053" s="1383"/>
      <c r="E24053" s="1478"/>
      <c r="H24053" s="1478"/>
    </row>
    <row r="24054" spans="1:8">
      <c r="A24054" s="1383"/>
      <c r="E24054" s="1478"/>
      <c r="H24054" s="1478"/>
    </row>
    <row r="24055" spans="1:8">
      <c r="A24055" s="1383"/>
      <c r="E24055" s="1478"/>
      <c r="H24055" s="1478"/>
    </row>
    <row r="24056" spans="1:8">
      <c r="A24056" s="1383"/>
      <c r="E24056" s="1478"/>
      <c r="H24056" s="1478"/>
    </row>
    <row r="24057" spans="1:8">
      <c r="A24057" s="1383"/>
      <c r="E24057" s="1478"/>
      <c r="H24057" s="1478"/>
    </row>
    <row r="24058" spans="1:8">
      <c r="A24058" s="1383"/>
      <c r="E24058" s="1478"/>
      <c r="H24058" s="1478"/>
    </row>
    <row r="24059" spans="1:8">
      <c r="A24059" s="1383"/>
      <c r="E24059" s="1478"/>
      <c r="H24059" s="1478"/>
    </row>
    <row r="24060" spans="1:8">
      <c r="A24060" s="1383"/>
      <c r="E24060" s="1478"/>
      <c r="H24060" s="1478"/>
    </row>
    <row r="24061" spans="1:8">
      <c r="A24061" s="1383"/>
      <c r="E24061" s="1478"/>
      <c r="H24061" s="1478"/>
    </row>
    <row r="24062" spans="1:8">
      <c r="A24062" s="1383"/>
      <c r="E24062" s="1478"/>
      <c r="H24062" s="1478"/>
    </row>
    <row r="24063" spans="1:8">
      <c r="A24063" s="1383"/>
      <c r="E24063" s="1478"/>
      <c r="H24063" s="1478"/>
    </row>
    <row r="24064" spans="1:8">
      <c r="A24064" s="1383"/>
      <c r="E24064" s="1478"/>
      <c r="H24064" s="1478"/>
    </row>
    <row r="24065" spans="1:8">
      <c r="A24065" s="1383"/>
      <c r="E24065" s="1478"/>
      <c r="H24065" s="1478"/>
    </row>
    <row r="24066" spans="1:8">
      <c r="A24066" s="1383"/>
      <c r="E24066" s="1478"/>
      <c r="H24066" s="1478"/>
    </row>
    <row r="24067" spans="1:8">
      <c r="A24067" s="1383"/>
      <c r="E24067" s="1478"/>
      <c r="H24067" s="1478"/>
    </row>
    <row r="24068" spans="1:8">
      <c r="A24068" s="1383"/>
      <c r="E24068" s="1478"/>
      <c r="H24068" s="1478"/>
    </row>
    <row r="24069" spans="1:8">
      <c r="A24069" s="1383"/>
      <c r="E24069" s="1478"/>
      <c r="H24069" s="1478"/>
    </row>
    <row r="24070" spans="1:8">
      <c r="A24070" s="1383"/>
      <c r="E24070" s="1478"/>
      <c r="H24070" s="1478"/>
    </row>
    <row r="24071" spans="1:8">
      <c r="A24071" s="1383"/>
      <c r="E24071" s="1478"/>
      <c r="H24071" s="1478"/>
    </row>
    <row r="24072" spans="1:8">
      <c r="A24072" s="1383"/>
      <c r="E24072" s="1478"/>
      <c r="H24072" s="1478"/>
    </row>
    <row r="24073" spans="1:8">
      <c r="A24073" s="1383"/>
      <c r="E24073" s="1478"/>
      <c r="H24073" s="1478"/>
    </row>
    <row r="24074" spans="1:8">
      <c r="A24074" s="1383"/>
      <c r="E24074" s="1478"/>
      <c r="H24074" s="1478"/>
    </row>
    <row r="24075" spans="1:8">
      <c r="A24075" s="1383"/>
      <c r="E24075" s="1478"/>
      <c r="H24075" s="1478"/>
    </row>
    <row r="24076" spans="1:8">
      <c r="A24076" s="1383"/>
      <c r="E24076" s="1478"/>
      <c r="H24076" s="1478"/>
    </row>
    <row r="24077" spans="1:8">
      <c r="A24077" s="1383"/>
      <c r="E24077" s="1478"/>
      <c r="H24077" s="1478"/>
    </row>
    <row r="24078" spans="1:8">
      <c r="A24078" s="1383"/>
      <c r="E24078" s="1478"/>
      <c r="H24078" s="1478"/>
    </row>
    <row r="24079" spans="1:8">
      <c r="A24079" s="1383"/>
      <c r="E24079" s="1478"/>
      <c r="H24079" s="1478"/>
    </row>
    <row r="24080" spans="1:8">
      <c r="A24080" s="1383"/>
      <c r="E24080" s="1478"/>
      <c r="H24080" s="1478"/>
    </row>
    <row r="24081" spans="1:8">
      <c r="A24081" s="1383"/>
      <c r="E24081" s="1478"/>
      <c r="H24081" s="1478"/>
    </row>
    <row r="24082" spans="1:8">
      <c r="A24082" s="1383"/>
      <c r="E24082" s="1478"/>
      <c r="H24082" s="1478"/>
    </row>
    <row r="24083" spans="1:8">
      <c r="A24083" s="1383"/>
      <c r="E24083" s="1478"/>
      <c r="H24083" s="1478"/>
    </row>
    <row r="24084" spans="1:8">
      <c r="A24084" s="1383"/>
      <c r="E24084" s="1478"/>
      <c r="H24084" s="1478"/>
    </row>
    <row r="24085" spans="1:8">
      <c r="A24085" s="1383"/>
      <c r="E24085" s="1478"/>
      <c r="H24085" s="1478"/>
    </row>
    <row r="24086" spans="1:8">
      <c r="A24086" s="1383"/>
      <c r="E24086" s="1478"/>
      <c r="H24086" s="1478"/>
    </row>
    <row r="24087" spans="1:8">
      <c r="A24087" s="1383"/>
      <c r="E24087" s="1478"/>
      <c r="H24087" s="1478"/>
    </row>
    <row r="24088" spans="1:8">
      <c r="A24088" s="1383"/>
      <c r="E24088" s="1478"/>
      <c r="H24088" s="1478"/>
    </row>
    <row r="24089" spans="1:8">
      <c r="A24089" s="1383"/>
      <c r="E24089" s="1478"/>
      <c r="H24089" s="1478"/>
    </row>
    <row r="24090" spans="1:8">
      <c r="A24090" s="1383"/>
      <c r="E24090" s="1478"/>
      <c r="H24090" s="1478"/>
    </row>
    <row r="24091" spans="1:8">
      <c r="A24091" s="1383"/>
      <c r="E24091" s="1478"/>
      <c r="H24091" s="1478"/>
    </row>
    <row r="24092" spans="1:8">
      <c r="A24092" s="1383"/>
      <c r="E24092" s="1478"/>
      <c r="H24092" s="1478"/>
    </row>
    <row r="24093" spans="1:8">
      <c r="A24093" s="1383"/>
      <c r="E24093" s="1478"/>
      <c r="H24093" s="1478"/>
    </row>
    <row r="24094" spans="1:8">
      <c r="A24094" s="1383"/>
      <c r="E24094" s="1478"/>
      <c r="H24094" s="1478"/>
    </row>
    <row r="24095" spans="1:8">
      <c r="A24095" s="1383"/>
      <c r="E24095" s="1478"/>
      <c r="H24095" s="1478"/>
    </row>
    <row r="24096" spans="1:8">
      <c r="A24096" s="1383"/>
      <c r="E24096" s="1478"/>
      <c r="H24096" s="1478"/>
    </row>
    <row r="24097" spans="1:8">
      <c r="A24097" s="1383"/>
      <c r="E24097" s="1478"/>
      <c r="H24097" s="1478"/>
    </row>
    <row r="24098" spans="1:8">
      <c r="A24098" s="1383"/>
      <c r="E24098" s="1478"/>
      <c r="H24098" s="1478"/>
    </row>
    <row r="24099" spans="1:8">
      <c r="A24099" s="1383"/>
      <c r="E24099" s="1478"/>
      <c r="H24099" s="1478"/>
    </row>
    <row r="24100" spans="1:8">
      <c r="A24100" s="1383"/>
      <c r="E24100" s="1478"/>
      <c r="H24100" s="1478"/>
    </row>
    <row r="24101" spans="1:8">
      <c r="A24101" s="1383"/>
      <c r="E24101" s="1478"/>
      <c r="H24101" s="1478"/>
    </row>
    <row r="24102" spans="1:8">
      <c r="A24102" s="1383"/>
      <c r="E24102" s="1478"/>
      <c r="H24102" s="1478"/>
    </row>
    <row r="24103" spans="1:8">
      <c r="A24103" s="1383"/>
      <c r="E24103" s="1478"/>
      <c r="H24103" s="1478"/>
    </row>
    <row r="24104" spans="1:8">
      <c r="A24104" s="1383"/>
      <c r="E24104" s="1478"/>
      <c r="H24104" s="1478"/>
    </row>
    <row r="24105" spans="1:8">
      <c r="A24105" s="1383"/>
      <c r="E24105" s="1478"/>
      <c r="H24105" s="1478"/>
    </row>
    <row r="24106" spans="1:8">
      <c r="A24106" s="1383"/>
      <c r="E24106" s="1478"/>
      <c r="H24106" s="1478"/>
    </row>
    <row r="24107" spans="1:8">
      <c r="A24107" s="1383"/>
      <c r="E24107" s="1478"/>
      <c r="H24107" s="1478"/>
    </row>
    <row r="24108" spans="1:8">
      <c r="A24108" s="1383"/>
      <c r="E24108" s="1478"/>
      <c r="H24108" s="1478"/>
    </row>
    <row r="24109" spans="1:8">
      <c r="A24109" s="1383"/>
      <c r="E24109" s="1478"/>
      <c r="H24109" s="1478"/>
    </row>
    <row r="24110" spans="1:8">
      <c r="A24110" s="1383"/>
      <c r="E24110" s="1478"/>
      <c r="H24110" s="1478"/>
    </row>
    <row r="24111" spans="1:8">
      <c r="A24111" s="1383"/>
      <c r="E24111" s="1478"/>
      <c r="H24111" s="1478"/>
    </row>
    <row r="24112" spans="1:8">
      <c r="A24112" s="1383"/>
      <c r="E24112" s="1478"/>
      <c r="H24112" s="1478"/>
    </row>
    <row r="24113" spans="1:8">
      <c r="A24113" s="1383"/>
      <c r="E24113" s="1478"/>
      <c r="H24113" s="1478"/>
    </row>
    <row r="24114" spans="1:8">
      <c r="A24114" s="1383"/>
      <c r="E24114" s="1478"/>
      <c r="H24114" s="1478"/>
    </row>
    <row r="24115" spans="1:8">
      <c r="A24115" s="1383"/>
      <c r="E24115" s="1478"/>
      <c r="H24115" s="1478"/>
    </row>
    <row r="24116" spans="1:8">
      <c r="A24116" s="1383"/>
      <c r="E24116" s="1478"/>
      <c r="H24116" s="1478"/>
    </row>
    <row r="24117" spans="1:8">
      <c r="A24117" s="1383"/>
      <c r="E24117" s="1478"/>
      <c r="H24117" s="1478"/>
    </row>
    <row r="24118" spans="1:8">
      <c r="A24118" s="1383"/>
      <c r="E24118" s="1478"/>
      <c r="H24118" s="1478"/>
    </row>
    <row r="24119" spans="1:8">
      <c r="A24119" s="1383"/>
      <c r="E24119" s="1478"/>
      <c r="H24119" s="1478"/>
    </row>
    <row r="24120" spans="1:8">
      <c r="A24120" s="1383"/>
      <c r="E24120" s="1478"/>
      <c r="H24120" s="1478"/>
    </row>
    <row r="24121" spans="1:8">
      <c r="A24121" s="1383"/>
      <c r="E24121" s="1478"/>
      <c r="H24121" s="1478"/>
    </row>
    <row r="24122" spans="1:8">
      <c r="A24122" s="1383"/>
      <c r="E24122" s="1478"/>
      <c r="H24122" s="1478"/>
    </row>
    <row r="24123" spans="1:8">
      <c r="A24123" s="1383"/>
      <c r="E24123" s="1478"/>
      <c r="H24123" s="1478"/>
    </row>
    <row r="24124" spans="1:8">
      <c r="A24124" s="1383"/>
      <c r="E24124" s="1478"/>
      <c r="H24124" s="1478"/>
    </row>
    <row r="24125" spans="1:8">
      <c r="A24125" s="1383"/>
      <c r="E24125" s="1478"/>
      <c r="H24125" s="1478"/>
    </row>
    <row r="24126" spans="1:8">
      <c r="A24126" s="1383"/>
      <c r="E24126" s="1478"/>
      <c r="H24126" s="1478"/>
    </row>
    <row r="24127" spans="1:8">
      <c r="A24127" s="1383"/>
      <c r="E24127" s="1478"/>
      <c r="H24127" s="1478"/>
    </row>
    <row r="24128" spans="1:8">
      <c r="A24128" s="1383"/>
      <c r="E24128" s="1478"/>
      <c r="H24128" s="1478"/>
    </row>
    <row r="24129" spans="1:8">
      <c r="A24129" s="1383"/>
      <c r="E24129" s="1478"/>
      <c r="H24129" s="1478"/>
    </row>
    <row r="24130" spans="1:8">
      <c r="A24130" s="1383"/>
      <c r="E24130" s="1478"/>
      <c r="H24130" s="1478"/>
    </row>
    <row r="24131" spans="1:8">
      <c r="A24131" s="1383"/>
      <c r="E24131" s="1478"/>
      <c r="H24131" s="1478"/>
    </row>
    <row r="24132" spans="1:8">
      <c r="A24132" s="1383"/>
      <c r="E24132" s="1478"/>
      <c r="H24132" s="1478"/>
    </row>
    <row r="24133" spans="1:8">
      <c r="A24133" s="1383"/>
      <c r="E24133" s="1478"/>
      <c r="H24133" s="1478"/>
    </row>
    <row r="24134" spans="1:8">
      <c r="A24134" s="1383"/>
      <c r="E24134" s="1478"/>
      <c r="H24134" s="1478"/>
    </row>
    <row r="24135" spans="1:8">
      <c r="A24135" s="1383"/>
      <c r="E24135" s="1478"/>
      <c r="H24135" s="1478"/>
    </row>
    <row r="24136" spans="1:8">
      <c r="A24136" s="1383"/>
      <c r="E24136" s="1478"/>
      <c r="H24136" s="1478"/>
    </row>
    <row r="24137" spans="1:8">
      <c r="A24137" s="1383"/>
      <c r="E24137" s="1478"/>
      <c r="H24137" s="1478"/>
    </row>
    <row r="24138" spans="1:8">
      <c r="A24138" s="1383"/>
      <c r="E24138" s="1478"/>
      <c r="H24138" s="1478"/>
    </row>
    <row r="24139" spans="1:8">
      <c r="A24139" s="1383"/>
      <c r="E24139" s="1478"/>
      <c r="H24139" s="1478"/>
    </row>
    <row r="24140" spans="1:8">
      <c r="A24140" s="1383"/>
      <c r="E24140" s="1478"/>
      <c r="H24140" s="1478"/>
    </row>
    <row r="24141" spans="1:8">
      <c r="A24141" s="1383"/>
      <c r="E24141" s="1478"/>
      <c r="H24141" s="1478"/>
    </row>
    <row r="24142" spans="1:8">
      <c r="A24142" s="1383"/>
      <c r="E24142" s="1478"/>
      <c r="H24142" s="1478"/>
    </row>
    <row r="24143" spans="1:8">
      <c r="A24143" s="1383"/>
      <c r="E24143" s="1478"/>
      <c r="H24143" s="1478"/>
    </row>
    <row r="24144" spans="1:8">
      <c r="A24144" s="1383"/>
      <c r="E24144" s="1478"/>
      <c r="H24144" s="1478"/>
    </row>
    <row r="24145" spans="1:8">
      <c r="A24145" s="1383"/>
      <c r="E24145" s="1478"/>
      <c r="H24145" s="1478"/>
    </row>
    <row r="24146" spans="1:8">
      <c r="A24146" s="1383"/>
      <c r="E24146" s="1478"/>
      <c r="H24146" s="1478"/>
    </row>
    <row r="24147" spans="1:8">
      <c r="A24147" s="1383"/>
      <c r="E24147" s="1478"/>
      <c r="H24147" s="1478"/>
    </row>
    <row r="24148" spans="1:8">
      <c r="A24148" s="1383"/>
      <c r="E24148" s="1478"/>
      <c r="H24148" s="1478"/>
    </row>
    <row r="24149" spans="1:8">
      <c r="A24149" s="1383"/>
      <c r="E24149" s="1478"/>
      <c r="H24149" s="1478"/>
    </row>
    <row r="24150" spans="1:8">
      <c r="A24150" s="1383"/>
      <c r="E24150" s="1478"/>
      <c r="H24150" s="1478"/>
    </row>
    <row r="24151" spans="1:8">
      <c r="A24151" s="1383"/>
      <c r="E24151" s="1478"/>
      <c r="H24151" s="1478"/>
    </row>
    <row r="24152" spans="1:8">
      <c r="A24152" s="1383"/>
      <c r="E24152" s="1478"/>
      <c r="H24152" s="1478"/>
    </row>
    <row r="24153" spans="1:8">
      <c r="A24153" s="1383"/>
      <c r="E24153" s="1478"/>
      <c r="H24153" s="1478"/>
    </row>
    <row r="24154" spans="1:8">
      <c r="A24154" s="1383"/>
      <c r="E24154" s="1478"/>
      <c r="H24154" s="1478"/>
    </row>
    <row r="24155" spans="1:8">
      <c r="A24155" s="1383"/>
      <c r="E24155" s="1478"/>
      <c r="H24155" s="1478"/>
    </row>
    <row r="24156" spans="1:8">
      <c r="A24156" s="1383"/>
      <c r="E24156" s="1478"/>
      <c r="H24156" s="1478"/>
    </row>
    <row r="24157" spans="1:8">
      <c r="A24157" s="1383"/>
      <c r="E24157" s="1478"/>
      <c r="H24157" s="1478"/>
    </row>
    <row r="24158" spans="1:8">
      <c r="A24158" s="1383"/>
      <c r="E24158" s="1478"/>
      <c r="H24158" s="1478"/>
    </row>
    <row r="24159" spans="1:8">
      <c r="A24159" s="1383"/>
      <c r="E24159" s="1478"/>
      <c r="H24159" s="1478"/>
    </row>
    <row r="24160" spans="1:8">
      <c r="A24160" s="1383"/>
      <c r="E24160" s="1478"/>
      <c r="H24160" s="1478"/>
    </row>
    <row r="24161" spans="1:8">
      <c r="A24161" s="1383"/>
      <c r="E24161" s="1478"/>
      <c r="H24161" s="1478"/>
    </row>
    <row r="24162" spans="1:8">
      <c r="A24162" s="1383"/>
      <c r="E24162" s="1478"/>
      <c r="H24162" s="1478"/>
    </row>
    <row r="24163" spans="1:8">
      <c r="A24163" s="1383"/>
      <c r="E24163" s="1478"/>
      <c r="H24163" s="1478"/>
    </row>
    <row r="24164" spans="1:8">
      <c r="A24164" s="1383"/>
      <c r="E24164" s="1478"/>
      <c r="H24164" s="1478"/>
    </row>
    <row r="24165" spans="1:8">
      <c r="A24165" s="1383"/>
      <c r="E24165" s="1478"/>
      <c r="H24165" s="1478"/>
    </row>
    <row r="24166" spans="1:8">
      <c r="A24166" s="1383"/>
      <c r="E24166" s="1478"/>
      <c r="H24166" s="1478"/>
    </row>
    <row r="24167" spans="1:8">
      <c r="A24167" s="1383"/>
      <c r="E24167" s="1478"/>
      <c r="H24167" s="1478"/>
    </row>
    <row r="24168" spans="1:8">
      <c r="A24168" s="1383"/>
      <c r="E24168" s="1478"/>
      <c r="H24168" s="1478"/>
    </row>
    <row r="24169" spans="1:8">
      <c r="A24169" s="1383"/>
      <c r="E24169" s="1478"/>
      <c r="H24169" s="1478"/>
    </row>
    <row r="24170" spans="1:8">
      <c r="A24170" s="1383"/>
      <c r="E24170" s="1478"/>
      <c r="H24170" s="1478"/>
    </row>
    <row r="24171" spans="1:8">
      <c r="A24171" s="1383"/>
      <c r="E24171" s="1478"/>
      <c r="H24171" s="1478"/>
    </row>
    <row r="24172" spans="1:8">
      <c r="A24172" s="1383"/>
      <c r="E24172" s="1478"/>
      <c r="H24172" s="1478"/>
    </row>
    <row r="24173" spans="1:8">
      <c r="A24173" s="1383"/>
      <c r="E24173" s="1478"/>
      <c r="H24173" s="1478"/>
    </row>
    <row r="24174" spans="1:8">
      <c r="A24174" s="1383"/>
      <c r="E24174" s="1478"/>
      <c r="H24174" s="1478"/>
    </row>
    <row r="24175" spans="1:8">
      <c r="A24175" s="1383"/>
      <c r="E24175" s="1478"/>
      <c r="H24175" s="1478"/>
    </row>
    <row r="24176" spans="1:8">
      <c r="A24176" s="1383"/>
      <c r="E24176" s="1478"/>
      <c r="H24176" s="1478"/>
    </row>
    <row r="24177" spans="1:8">
      <c r="A24177" s="1383"/>
      <c r="E24177" s="1478"/>
      <c r="H24177" s="1478"/>
    </row>
    <row r="24178" spans="1:8">
      <c r="A24178" s="1383"/>
      <c r="E24178" s="1478"/>
      <c r="H24178" s="1478"/>
    </row>
    <row r="24179" spans="1:8">
      <c r="A24179" s="1383"/>
      <c r="E24179" s="1478"/>
      <c r="H24179" s="1478"/>
    </row>
    <row r="24180" spans="1:8">
      <c r="A24180" s="1383"/>
      <c r="E24180" s="1478"/>
      <c r="H24180" s="1478"/>
    </row>
    <row r="24181" spans="1:8">
      <c r="A24181" s="1383"/>
      <c r="E24181" s="1478"/>
      <c r="H24181" s="1478"/>
    </row>
    <row r="24182" spans="1:8">
      <c r="A24182" s="1383"/>
      <c r="E24182" s="1478"/>
      <c r="H24182" s="1478"/>
    </row>
    <row r="24183" spans="1:8">
      <c r="A24183" s="1383"/>
      <c r="E24183" s="1478"/>
      <c r="H24183" s="1478"/>
    </row>
    <row r="24184" spans="1:8">
      <c r="A24184" s="1383"/>
      <c r="E24184" s="1478"/>
      <c r="H24184" s="1478"/>
    </row>
    <row r="24185" spans="1:8">
      <c r="A24185" s="1383"/>
      <c r="E24185" s="1478"/>
      <c r="H24185" s="1478"/>
    </row>
    <row r="24186" spans="1:8">
      <c r="A24186" s="1383"/>
      <c r="E24186" s="1478"/>
      <c r="H24186" s="1478"/>
    </row>
    <row r="24187" spans="1:8">
      <c r="A24187" s="1383"/>
      <c r="E24187" s="1478"/>
      <c r="H24187" s="1478"/>
    </row>
    <row r="24188" spans="1:8">
      <c r="A24188" s="1383"/>
      <c r="E24188" s="1478"/>
      <c r="H24188" s="1478"/>
    </row>
    <row r="24189" spans="1:8">
      <c r="A24189" s="1383"/>
      <c r="E24189" s="1478"/>
      <c r="H24189" s="1478"/>
    </row>
    <row r="24190" spans="1:8">
      <c r="A24190" s="1383"/>
      <c r="E24190" s="1478"/>
      <c r="H24190" s="1478"/>
    </row>
    <row r="24191" spans="1:8">
      <c r="A24191" s="1383"/>
      <c r="E24191" s="1478"/>
      <c r="H24191" s="1478"/>
    </row>
    <row r="24192" spans="1:8">
      <c r="A24192" s="1383"/>
      <c r="E24192" s="1478"/>
      <c r="H24192" s="1478"/>
    </row>
    <row r="24193" spans="1:8">
      <c r="A24193" s="1383"/>
      <c r="E24193" s="1478"/>
      <c r="H24193" s="1478"/>
    </row>
    <row r="24194" spans="1:8">
      <c r="A24194" s="1383"/>
      <c r="E24194" s="1478"/>
      <c r="H24194" s="1478"/>
    </row>
    <row r="24195" spans="1:8">
      <c r="A24195" s="1383"/>
      <c r="E24195" s="1478"/>
      <c r="H24195" s="1478"/>
    </row>
    <row r="24196" spans="1:8">
      <c r="A24196" s="1383"/>
      <c r="E24196" s="1478"/>
      <c r="H24196" s="1478"/>
    </row>
    <row r="24197" spans="1:8">
      <c r="A24197" s="1383"/>
      <c r="E24197" s="1478"/>
      <c r="H24197" s="1478"/>
    </row>
    <row r="24198" spans="1:8">
      <c r="A24198" s="1383"/>
      <c r="E24198" s="1478"/>
      <c r="H24198" s="1478"/>
    </row>
    <row r="24199" spans="1:8">
      <c r="A24199" s="1383"/>
      <c r="E24199" s="1478"/>
      <c r="H24199" s="1478"/>
    </row>
    <row r="24200" spans="1:8">
      <c r="A24200" s="1383"/>
      <c r="E24200" s="1478"/>
      <c r="H24200" s="1478"/>
    </row>
    <row r="24201" spans="1:8">
      <c r="A24201" s="1383"/>
      <c r="E24201" s="1478"/>
      <c r="H24201" s="1478"/>
    </row>
    <row r="24202" spans="1:8">
      <c r="A24202" s="1383"/>
      <c r="E24202" s="1478"/>
      <c r="H24202" s="1478"/>
    </row>
    <row r="24203" spans="1:8">
      <c r="A24203" s="1383"/>
      <c r="E24203" s="1478"/>
      <c r="H24203" s="1478"/>
    </row>
    <row r="24204" spans="1:8">
      <c r="A24204" s="1383"/>
      <c r="E24204" s="1478"/>
      <c r="H24204" s="1478"/>
    </row>
    <row r="24205" spans="1:8">
      <c r="A24205" s="1383"/>
      <c r="E24205" s="1478"/>
      <c r="H24205" s="1478"/>
    </row>
    <row r="24206" spans="1:8">
      <c r="A24206" s="1383"/>
      <c r="E24206" s="1478"/>
      <c r="H24206" s="1478"/>
    </row>
    <row r="24207" spans="1:8">
      <c r="A24207" s="1383"/>
      <c r="E24207" s="1478"/>
      <c r="H24207" s="1478"/>
    </row>
    <row r="24208" spans="1:8">
      <c r="A24208" s="1383"/>
      <c r="E24208" s="1478"/>
      <c r="H24208" s="1478"/>
    </row>
    <row r="24209" spans="1:8">
      <c r="A24209" s="1383"/>
      <c r="E24209" s="1478"/>
      <c r="H24209" s="1478"/>
    </row>
    <row r="24210" spans="1:8">
      <c r="A24210" s="1383"/>
      <c r="E24210" s="1478"/>
      <c r="H24210" s="1478"/>
    </row>
    <row r="24211" spans="1:8">
      <c r="A24211" s="1383"/>
      <c r="E24211" s="1478"/>
      <c r="H24211" s="1478"/>
    </row>
    <row r="24212" spans="1:8">
      <c r="A24212" s="1383"/>
      <c r="E24212" s="1478"/>
      <c r="H24212" s="1478"/>
    </row>
    <row r="24213" spans="1:8">
      <c r="A24213" s="1383"/>
      <c r="E24213" s="1478"/>
      <c r="H24213" s="1478"/>
    </row>
    <row r="24214" spans="1:8">
      <c r="A24214" s="1383"/>
      <c r="E24214" s="1478"/>
      <c r="H24214" s="1478"/>
    </row>
    <row r="24215" spans="1:8">
      <c r="A24215" s="1383"/>
      <c r="E24215" s="1478"/>
      <c r="H24215" s="1478"/>
    </row>
    <row r="24216" spans="1:8">
      <c r="A24216" s="1383"/>
      <c r="E24216" s="1478"/>
      <c r="H24216" s="1478"/>
    </row>
    <row r="24217" spans="1:8">
      <c r="A24217" s="1383"/>
      <c r="E24217" s="1478"/>
      <c r="H24217" s="1478"/>
    </row>
    <row r="24218" spans="1:8">
      <c r="A24218" s="1383"/>
      <c r="E24218" s="1478"/>
      <c r="H24218" s="1478"/>
    </row>
    <row r="24219" spans="1:8">
      <c r="A24219" s="1383"/>
      <c r="E24219" s="1478"/>
      <c r="H24219" s="1478"/>
    </row>
    <row r="24220" spans="1:8">
      <c r="A24220" s="1383"/>
      <c r="E24220" s="1478"/>
      <c r="H24220" s="1478"/>
    </row>
    <row r="24221" spans="1:8">
      <c r="A24221" s="1383"/>
      <c r="E24221" s="1478"/>
      <c r="H24221" s="1478"/>
    </row>
    <row r="24222" spans="1:8">
      <c r="A24222" s="1383"/>
      <c r="E24222" s="1478"/>
      <c r="H24222" s="1478"/>
    </row>
    <row r="24223" spans="1:8">
      <c r="A24223" s="1383"/>
      <c r="E24223" s="1478"/>
      <c r="H24223" s="1478"/>
    </row>
    <row r="24224" spans="1:8">
      <c r="A24224" s="1383"/>
      <c r="E24224" s="1478"/>
      <c r="H24224" s="1478"/>
    </row>
    <row r="24225" spans="1:8">
      <c r="A24225" s="1383"/>
      <c r="E24225" s="1478"/>
      <c r="H24225" s="1478"/>
    </row>
    <row r="24226" spans="1:8">
      <c r="A24226" s="1383"/>
      <c r="E24226" s="1478"/>
      <c r="H24226" s="1478"/>
    </row>
    <row r="24227" spans="1:8">
      <c r="A24227" s="1383"/>
      <c r="E24227" s="1478"/>
      <c r="H24227" s="1478"/>
    </row>
    <row r="24228" spans="1:8">
      <c r="A24228" s="1383"/>
      <c r="E24228" s="1478"/>
      <c r="H24228" s="1478"/>
    </row>
    <row r="24229" spans="1:8">
      <c r="A24229" s="1383"/>
      <c r="E24229" s="1478"/>
      <c r="H24229" s="1478"/>
    </row>
    <row r="24230" spans="1:8">
      <c r="A24230" s="1383"/>
      <c r="E24230" s="1478"/>
      <c r="H24230" s="1478"/>
    </row>
    <row r="24231" spans="1:8">
      <c r="A24231" s="1383"/>
      <c r="E24231" s="1478"/>
      <c r="H24231" s="1478"/>
    </row>
    <row r="24232" spans="1:8">
      <c r="A24232" s="1383"/>
      <c r="E24232" s="1478"/>
      <c r="H24232" s="1478"/>
    </row>
    <row r="24233" spans="1:8">
      <c r="A24233" s="1383"/>
      <c r="E24233" s="1478"/>
      <c r="H24233" s="1478"/>
    </row>
    <row r="24234" spans="1:8">
      <c r="A24234" s="1383"/>
      <c r="E24234" s="1478"/>
      <c r="H24234" s="1478"/>
    </row>
    <row r="24235" spans="1:8">
      <c r="A24235" s="1383"/>
      <c r="E24235" s="1478"/>
      <c r="H24235" s="1478"/>
    </row>
    <row r="24236" spans="1:8">
      <c r="A24236" s="1383"/>
      <c r="E24236" s="1478"/>
      <c r="H24236" s="1478"/>
    </row>
    <row r="24237" spans="1:8">
      <c r="A24237" s="1383"/>
      <c r="E24237" s="1478"/>
      <c r="H24237" s="1478"/>
    </row>
    <row r="24238" spans="1:8">
      <c r="A24238" s="1383"/>
      <c r="E24238" s="1478"/>
      <c r="H24238" s="1478"/>
    </row>
    <row r="24239" spans="1:8">
      <c r="A24239" s="1383"/>
      <c r="E24239" s="1478"/>
      <c r="H24239" s="1478"/>
    </row>
    <row r="24240" spans="1:8">
      <c r="A24240" s="1383"/>
      <c r="E24240" s="1478"/>
      <c r="H24240" s="1478"/>
    </row>
    <row r="24241" spans="1:8">
      <c r="A24241" s="1383"/>
      <c r="E24241" s="1478"/>
      <c r="H24241" s="1478"/>
    </row>
    <row r="24242" spans="1:8">
      <c r="A24242" s="1383"/>
      <c r="E24242" s="1478"/>
      <c r="H24242" s="1478"/>
    </row>
    <row r="24243" spans="1:8">
      <c r="A24243" s="1383"/>
      <c r="E24243" s="1478"/>
      <c r="H24243" s="1478"/>
    </row>
    <row r="24244" spans="1:8">
      <c r="A24244" s="1383"/>
      <c r="E24244" s="1478"/>
      <c r="H24244" s="1478"/>
    </row>
    <row r="24245" spans="1:8">
      <c r="A24245" s="1383"/>
      <c r="E24245" s="1478"/>
      <c r="H24245" s="1478"/>
    </row>
    <row r="24246" spans="1:8">
      <c r="A24246" s="1383"/>
      <c r="E24246" s="1478"/>
      <c r="H24246" s="1478"/>
    </row>
    <row r="24247" spans="1:8">
      <c r="A24247" s="1383"/>
      <c r="E24247" s="1478"/>
      <c r="H24247" s="1478"/>
    </row>
    <row r="24248" spans="1:8">
      <c r="A24248" s="1383"/>
      <c r="E24248" s="1478"/>
      <c r="H24248" s="1478"/>
    </row>
    <row r="24249" spans="1:8">
      <c r="A24249" s="1383"/>
      <c r="E24249" s="1478"/>
      <c r="H24249" s="1478"/>
    </row>
    <row r="24250" spans="1:8">
      <c r="A24250" s="1383"/>
      <c r="E24250" s="1478"/>
      <c r="H24250" s="1478"/>
    </row>
    <row r="24251" spans="1:8">
      <c r="A24251" s="1383"/>
      <c r="E24251" s="1478"/>
      <c r="H24251" s="1478"/>
    </row>
    <row r="24252" spans="1:8">
      <c r="A24252" s="1383"/>
      <c r="E24252" s="1478"/>
      <c r="H24252" s="1478"/>
    </row>
    <row r="24253" spans="1:8">
      <c r="A24253" s="1383"/>
      <c r="E24253" s="1478"/>
      <c r="H24253" s="1478"/>
    </row>
    <row r="24254" spans="1:8">
      <c r="A24254" s="1383"/>
      <c r="E24254" s="1478"/>
      <c r="H24254" s="1478"/>
    </row>
    <row r="24255" spans="1:8">
      <c r="A24255" s="1383"/>
      <c r="E24255" s="1478"/>
      <c r="H24255" s="1478"/>
    </row>
    <row r="24256" spans="1:8">
      <c r="A24256" s="1383"/>
      <c r="E24256" s="1478"/>
      <c r="H24256" s="1478"/>
    </row>
    <row r="24257" spans="1:8">
      <c r="A24257" s="1383"/>
      <c r="E24257" s="1478"/>
      <c r="H24257" s="1478"/>
    </row>
    <row r="24258" spans="1:8">
      <c r="A24258" s="1383"/>
      <c r="E24258" s="1478"/>
      <c r="H24258" s="1478"/>
    </row>
    <row r="24259" spans="1:8">
      <c r="A24259" s="1383"/>
      <c r="E24259" s="1478"/>
      <c r="H24259" s="1478"/>
    </row>
    <row r="24260" spans="1:8">
      <c r="A24260" s="1383"/>
      <c r="E24260" s="1478"/>
      <c r="H24260" s="1478"/>
    </row>
    <row r="24261" spans="1:8">
      <c r="A24261" s="1383"/>
      <c r="E24261" s="1478"/>
      <c r="H24261" s="1478"/>
    </row>
    <row r="24262" spans="1:8">
      <c r="A24262" s="1383"/>
      <c r="E24262" s="1478"/>
      <c r="H24262" s="1478"/>
    </row>
    <row r="24263" spans="1:8">
      <c r="A24263" s="1383"/>
      <c r="E24263" s="1478"/>
      <c r="H24263" s="1478"/>
    </row>
    <row r="24264" spans="1:8">
      <c r="A24264" s="1383"/>
      <c r="E24264" s="1478"/>
      <c r="H24264" s="1478"/>
    </row>
    <row r="24265" spans="1:8">
      <c r="A24265" s="1383"/>
      <c r="E24265" s="1478"/>
      <c r="H24265" s="1478"/>
    </row>
    <row r="24266" spans="1:8">
      <c r="A24266" s="1383"/>
      <c r="E24266" s="1478"/>
      <c r="H24266" s="1478"/>
    </row>
    <row r="24267" spans="1:8">
      <c r="A24267" s="1383"/>
      <c r="E24267" s="1478"/>
      <c r="H24267" s="1478"/>
    </row>
    <row r="24268" spans="1:8">
      <c r="A24268" s="1383"/>
      <c r="E24268" s="1478"/>
      <c r="H24268" s="1478"/>
    </row>
    <row r="24269" spans="1:8">
      <c r="A24269" s="1383"/>
      <c r="E24269" s="1478"/>
      <c r="H24269" s="1478"/>
    </row>
    <row r="24270" spans="1:8">
      <c r="A24270" s="1383"/>
      <c r="E24270" s="1478"/>
      <c r="H24270" s="1478"/>
    </row>
    <row r="24271" spans="1:8">
      <c r="A24271" s="1383"/>
      <c r="E24271" s="1478"/>
      <c r="H24271" s="1478"/>
    </row>
    <row r="24272" spans="1:8">
      <c r="A24272" s="1383"/>
      <c r="E24272" s="1478"/>
      <c r="H24272" s="1478"/>
    </row>
    <row r="24273" spans="1:8">
      <c r="A24273" s="1383"/>
      <c r="E24273" s="1478"/>
      <c r="H24273" s="1478"/>
    </row>
    <row r="24274" spans="1:8">
      <c r="A24274" s="1383"/>
      <c r="E24274" s="1478"/>
      <c r="H24274" s="1478"/>
    </row>
    <row r="24275" spans="1:8">
      <c r="A24275" s="1383"/>
      <c r="E24275" s="1478"/>
      <c r="H24275" s="1478"/>
    </row>
    <row r="24276" spans="1:8">
      <c r="A24276" s="1383"/>
      <c r="E24276" s="1478"/>
      <c r="H24276" s="1478"/>
    </row>
    <row r="24277" spans="1:8">
      <c r="A24277" s="1383"/>
      <c r="E24277" s="1478"/>
      <c r="H24277" s="1478"/>
    </row>
    <row r="24278" spans="1:8">
      <c r="A24278" s="1383"/>
      <c r="E24278" s="1478"/>
      <c r="H24278" s="1478"/>
    </row>
    <row r="24279" spans="1:8">
      <c r="A24279" s="1383"/>
      <c r="E24279" s="1478"/>
      <c r="H24279" s="1478"/>
    </row>
    <row r="24280" spans="1:8">
      <c r="A24280" s="1383"/>
      <c r="E24280" s="1478"/>
      <c r="H24280" s="1478"/>
    </row>
    <row r="24281" spans="1:8">
      <c r="A24281" s="1383"/>
      <c r="E24281" s="1478"/>
      <c r="H24281" s="1478"/>
    </row>
    <row r="24282" spans="1:8">
      <c r="A24282" s="1383"/>
      <c r="E24282" s="1478"/>
      <c r="H24282" s="1478"/>
    </row>
    <row r="24283" spans="1:8">
      <c r="A24283" s="1383"/>
      <c r="E24283" s="1478"/>
      <c r="H24283" s="1478"/>
    </row>
    <row r="24284" spans="1:8">
      <c r="A24284" s="1383"/>
      <c r="E24284" s="1478"/>
      <c r="H24284" s="1478"/>
    </row>
    <row r="24285" spans="1:8">
      <c r="A24285" s="1383"/>
      <c r="E24285" s="1478"/>
      <c r="H24285" s="1478"/>
    </row>
    <row r="24286" spans="1:8">
      <c r="A24286" s="1383"/>
      <c r="E24286" s="1478"/>
      <c r="H24286" s="1478"/>
    </row>
    <row r="24287" spans="1:8">
      <c r="A24287" s="1383"/>
      <c r="E24287" s="1478"/>
      <c r="H24287" s="1478"/>
    </row>
    <row r="24288" spans="1:8">
      <c r="A24288" s="1383"/>
      <c r="E24288" s="1478"/>
      <c r="H24288" s="1478"/>
    </row>
    <row r="24289" spans="1:8">
      <c r="A24289" s="1383"/>
      <c r="E24289" s="1478"/>
      <c r="H24289" s="1478"/>
    </row>
    <row r="24290" spans="1:8">
      <c r="A24290" s="1383"/>
      <c r="E24290" s="1478"/>
      <c r="H24290" s="1478"/>
    </row>
    <row r="24291" spans="1:8">
      <c r="A24291" s="1383"/>
      <c r="E24291" s="1478"/>
      <c r="H24291" s="1478"/>
    </row>
    <row r="24292" spans="1:8">
      <c r="A24292" s="1383"/>
      <c r="E24292" s="1478"/>
      <c r="H24292" s="1478"/>
    </row>
    <row r="24293" spans="1:8">
      <c r="A24293" s="1383"/>
      <c r="E24293" s="1478"/>
      <c r="H24293" s="1478"/>
    </row>
    <row r="24294" spans="1:8">
      <c r="A24294" s="1383"/>
      <c r="E24294" s="1478"/>
      <c r="H24294" s="1478"/>
    </row>
    <row r="24295" spans="1:8">
      <c r="A24295" s="1383"/>
      <c r="E24295" s="1478"/>
      <c r="H24295" s="1478"/>
    </row>
    <row r="24296" spans="1:8">
      <c r="A24296" s="1383"/>
      <c r="E24296" s="1478"/>
      <c r="H24296" s="1478"/>
    </row>
    <row r="24297" spans="1:8">
      <c r="A24297" s="1383"/>
      <c r="E24297" s="1478"/>
      <c r="H24297" s="1478"/>
    </row>
    <row r="24298" spans="1:8">
      <c r="A24298" s="1383"/>
      <c r="E24298" s="1478"/>
      <c r="H24298" s="1478"/>
    </row>
    <row r="24299" spans="1:8">
      <c r="A24299" s="1383"/>
      <c r="E24299" s="1478"/>
      <c r="H24299" s="1478"/>
    </row>
    <row r="24300" spans="1:8">
      <c r="A24300" s="1383"/>
      <c r="E24300" s="1478"/>
      <c r="H24300" s="1478"/>
    </row>
    <row r="24301" spans="1:8">
      <c r="A24301" s="1383"/>
      <c r="E24301" s="1478"/>
      <c r="H24301" s="1478"/>
    </row>
    <row r="24302" spans="1:8">
      <c r="A24302" s="1383"/>
      <c r="E24302" s="1478"/>
      <c r="H24302" s="1478"/>
    </row>
    <row r="24303" spans="1:8">
      <c r="A24303" s="1383"/>
      <c r="E24303" s="1478"/>
      <c r="H24303" s="1478"/>
    </row>
    <row r="24304" spans="1:8">
      <c r="A24304" s="1383"/>
      <c r="E24304" s="1478"/>
      <c r="H24304" s="1478"/>
    </row>
    <row r="24305" spans="1:8">
      <c r="A24305" s="1383"/>
      <c r="E24305" s="1478"/>
      <c r="H24305" s="1478"/>
    </row>
    <row r="24306" spans="1:8">
      <c r="A24306" s="1383"/>
      <c r="E24306" s="1478"/>
      <c r="H24306" s="1478"/>
    </row>
    <row r="24307" spans="1:8">
      <c r="A24307" s="1383"/>
      <c r="E24307" s="1478"/>
      <c r="H24307" s="1478"/>
    </row>
    <row r="24308" spans="1:8">
      <c r="A24308" s="1383"/>
      <c r="E24308" s="1478"/>
      <c r="H24308" s="1478"/>
    </row>
    <row r="24309" spans="1:8">
      <c r="A24309" s="1383"/>
      <c r="E24309" s="1478"/>
      <c r="H24309" s="1478"/>
    </row>
    <row r="24310" spans="1:8">
      <c r="A24310" s="1383"/>
      <c r="E24310" s="1478"/>
      <c r="H24310" s="1478"/>
    </row>
    <row r="24311" spans="1:8">
      <c r="A24311" s="1383"/>
      <c r="E24311" s="1478"/>
      <c r="H24311" s="1478"/>
    </row>
    <row r="24312" spans="1:8">
      <c r="A24312" s="1383"/>
      <c r="E24312" s="1478"/>
      <c r="H24312" s="1478"/>
    </row>
    <row r="24313" spans="1:8">
      <c r="A24313" s="1383"/>
      <c r="E24313" s="1478"/>
      <c r="H24313" s="1478"/>
    </row>
    <row r="24314" spans="1:8">
      <c r="A24314" s="1383"/>
      <c r="E24314" s="1478"/>
      <c r="H24314" s="1478"/>
    </row>
    <row r="24315" spans="1:8">
      <c r="A24315" s="1383"/>
      <c r="E24315" s="1478"/>
      <c r="H24315" s="1478"/>
    </row>
    <row r="24316" spans="1:8">
      <c r="A24316" s="1383"/>
      <c r="E24316" s="1478"/>
      <c r="H24316" s="1478"/>
    </row>
    <row r="24317" spans="1:8">
      <c r="A24317" s="1383"/>
      <c r="E24317" s="1478"/>
      <c r="H24317" s="1478"/>
    </row>
    <row r="24318" spans="1:8">
      <c r="A24318" s="1383"/>
      <c r="E24318" s="1478"/>
      <c r="H24318" s="1478"/>
    </row>
    <row r="24319" spans="1:8">
      <c r="A24319" s="1383"/>
      <c r="E24319" s="1478"/>
      <c r="H24319" s="1478"/>
    </row>
    <row r="24320" spans="1:8">
      <c r="A24320" s="1383"/>
      <c r="E24320" s="1478"/>
      <c r="H24320" s="1478"/>
    </row>
    <row r="24321" spans="1:8">
      <c r="A24321" s="1383"/>
      <c r="E24321" s="1478"/>
      <c r="H24321" s="1478"/>
    </row>
    <row r="24322" spans="1:8">
      <c r="A24322" s="1383"/>
      <c r="E24322" s="1478"/>
      <c r="H24322" s="1478"/>
    </row>
    <row r="24323" spans="1:8">
      <c r="A24323" s="1383"/>
      <c r="E24323" s="1478"/>
      <c r="H24323" s="1478"/>
    </row>
    <row r="24324" spans="1:8">
      <c r="A24324" s="1383"/>
      <c r="E24324" s="1478"/>
      <c r="H24324" s="1478"/>
    </row>
    <row r="24325" spans="1:8">
      <c r="A24325" s="1383"/>
      <c r="E24325" s="1478"/>
      <c r="H24325" s="1478"/>
    </row>
    <row r="24326" spans="1:8">
      <c r="A24326" s="1383"/>
      <c r="E24326" s="1478"/>
      <c r="H24326" s="1478"/>
    </row>
    <row r="24327" spans="1:8">
      <c r="A24327" s="1383"/>
      <c r="E24327" s="1478"/>
      <c r="H24327" s="1478"/>
    </row>
    <row r="24328" spans="1:8">
      <c r="A24328" s="1383"/>
      <c r="E24328" s="1478"/>
      <c r="H24328" s="1478"/>
    </row>
    <row r="24329" spans="1:8">
      <c r="A24329" s="1383"/>
      <c r="E24329" s="1478"/>
      <c r="H24329" s="1478"/>
    </row>
    <row r="24330" spans="1:8">
      <c r="A24330" s="1383"/>
      <c r="E24330" s="1478"/>
      <c r="H24330" s="1478"/>
    </row>
    <row r="24331" spans="1:8">
      <c r="A24331" s="1383"/>
      <c r="E24331" s="1478"/>
      <c r="H24331" s="1478"/>
    </row>
    <row r="24332" spans="1:8">
      <c r="A24332" s="1383"/>
      <c r="E24332" s="1478"/>
      <c r="H24332" s="1478"/>
    </row>
    <row r="24333" spans="1:8">
      <c r="A24333" s="1383"/>
      <c r="E24333" s="1478"/>
      <c r="H24333" s="1478"/>
    </row>
    <row r="24334" spans="1:8">
      <c r="A24334" s="1383"/>
      <c r="E24334" s="1478"/>
      <c r="H24334" s="1478"/>
    </row>
    <row r="24335" spans="1:8">
      <c r="A24335" s="1383"/>
      <c r="E24335" s="1478"/>
      <c r="H24335" s="1478"/>
    </row>
    <row r="24336" spans="1:8">
      <c r="A24336" s="1383"/>
      <c r="E24336" s="1478"/>
      <c r="H24336" s="1478"/>
    </row>
    <row r="24337" spans="1:8">
      <c r="A24337" s="1383"/>
      <c r="E24337" s="1478"/>
      <c r="H24337" s="1478"/>
    </row>
    <row r="24338" spans="1:8">
      <c r="A24338" s="1383"/>
      <c r="E24338" s="1478"/>
      <c r="H24338" s="1478"/>
    </row>
    <row r="24339" spans="1:8">
      <c r="A24339" s="1383"/>
      <c r="E24339" s="1478"/>
      <c r="H24339" s="1478"/>
    </row>
    <row r="24340" spans="1:8">
      <c r="A24340" s="1383"/>
      <c r="E24340" s="1478"/>
      <c r="H24340" s="1478"/>
    </row>
    <row r="24341" spans="1:8">
      <c r="A24341" s="1383"/>
      <c r="E24341" s="1478"/>
      <c r="H24341" s="1478"/>
    </row>
    <row r="24342" spans="1:8">
      <c r="A24342" s="1383"/>
      <c r="E24342" s="1478"/>
      <c r="H24342" s="1478"/>
    </row>
    <row r="24343" spans="1:8">
      <c r="A24343" s="1383"/>
      <c r="E24343" s="1478"/>
      <c r="H24343" s="1478"/>
    </row>
    <row r="24344" spans="1:8">
      <c r="A24344" s="1383"/>
      <c r="E24344" s="1478"/>
      <c r="H24344" s="1478"/>
    </row>
    <row r="24345" spans="1:8">
      <c r="A24345" s="1383"/>
      <c r="E24345" s="1478"/>
      <c r="H24345" s="1478"/>
    </row>
    <row r="24346" spans="1:8">
      <c r="A24346" s="1383"/>
      <c r="E24346" s="1478"/>
      <c r="H24346" s="1478"/>
    </row>
    <row r="24347" spans="1:8">
      <c r="A24347" s="1383"/>
      <c r="E24347" s="1478"/>
      <c r="H24347" s="1478"/>
    </row>
    <row r="24348" spans="1:8">
      <c r="A24348" s="1383"/>
      <c r="E24348" s="1478"/>
      <c r="H24348" s="1478"/>
    </row>
    <row r="24349" spans="1:8">
      <c r="A24349" s="1383"/>
      <c r="E24349" s="1478"/>
      <c r="H24349" s="1478"/>
    </row>
    <row r="24350" spans="1:8">
      <c r="A24350" s="1383"/>
      <c r="E24350" s="1478"/>
      <c r="H24350" s="1478"/>
    </row>
    <row r="24351" spans="1:8">
      <c r="A24351" s="1383"/>
      <c r="E24351" s="1478"/>
      <c r="H24351" s="1478"/>
    </row>
    <row r="24352" spans="1:8">
      <c r="A24352" s="1383"/>
      <c r="E24352" s="1478"/>
      <c r="H24352" s="1478"/>
    </row>
    <row r="24353" spans="1:8">
      <c r="A24353" s="1383"/>
      <c r="E24353" s="1478"/>
      <c r="H24353" s="1478"/>
    </row>
    <row r="24354" spans="1:8">
      <c r="A24354" s="1383"/>
      <c r="E24354" s="1478"/>
      <c r="H24354" s="1478"/>
    </row>
    <row r="24355" spans="1:8">
      <c r="A24355" s="1383"/>
      <c r="E24355" s="1478"/>
      <c r="H24355" s="1478"/>
    </row>
    <row r="24356" spans="1:8">
      <c r="A24356" s="1383"/>
      <c r="E24356" s="1478"/>
      <c r="H24356" s="1478"/>
    </row>
    <row r="24357" spans="1:8">
      <c r="A24357" s="1383"/>
      <c r="E24357" s="1478"/>
      <c r="H24357" s="1478"/>
    </row>
    <row r="24358" spans="1:8">
      <c r="A24358" s="1383"/>
      <c r="E24358" s="1478"/>
      <c r="H24358" s="1478"/>
    </row>
    <row r="24359" spans="1:8">
      <c r="A24359" s="1383"/>
      <c r="E24359" s="1478"/>
      <c r="H24359" s="1478"/>
    </row>
    <row r="24360" spans="1:8">
      <c r="A24360" s="1383"/>
      <c r="E24360" s="1478"/>
      <c r="H24360" s="1478"/>
    </row>
    <row r="24361" spans="1:8">
      <c r="A24361" s="1383"/>
      <c r="E24361" s="1478"/>
      <c r="H24361" s="1478"/>
    </row>
    <row r="24362" spans="1:8">
      <c r="A24362" s="1383"/>
      <c r="E24362" s="1478"/>
      <c r="H24362" s="1478"/>
    </row>
    <row r="24363" spans="1:8">
      <c r="A24363" s="1383"/>
      <c r="E24363" s="1478"/>
      <c r="H24363" s="1478"/>
    </row>
    <row r="24364" spans="1:8">
      <c r="A24364" s="1383"/>
      <c r="E24364" s="1478"/>
      <c r="H24364" s="1478"/>
    </row>
    <row r="24365" spans="1:8">
      <c r="A24365" s="1383"/>
      <c r="E24365" s="1478"/>
      <c r="H24365" s="1478"/>
    </row>
    <row r="24366" spans="1:8">
      <c r="A24366" s="1383"/>
      <c r="E24366" s="1478"/>
      <c r="H24366" s="1478"/>
    </row>
    <row r="24367" spans="1:8">
      <c r="A24367" s="1383"/>
      <c r="E24367" s="1478"/>
      <c r="H24367" s="1478"/>
    </row>
    <row r="24368" spans="1:8">
      <c r="A24368" s="1383"/>
      <c r="E24368" s="1478"/>
      <c r="H24368" s="1478"/>
    </row>
    <row r="24369" spans="1:8">
      <c r="A24369" s="1383"/>
      <c r="E24369" s="1478"/>
      <c r="H24369" s="1478"/>
    </row>
    <row r="24370" spans="1:8">
      <c r="A24370" s="1383"/>
      <c r="E24370" s="1478"/>
      <c r="H24370" s="1478"/>
    </row>
    <row r="24371" spans="1:8">
      <c r="A24371" s="1383"/>
      <c r="E24371" s="1478"/>
      <c r="H24371" s="1478"/>
    </row>
    <row r="24372" spans="1:8">
      <c r="A24372" s="1383"/>
      <c r="E24372" s="1478"/>
      <c r="H24372" s="1478"/>
    </row>
    <row r="24373" spans="1:8">
      <c r="A24373" s="1383"/>
      <c r="E24373" s="1478"/>
      <c r="H24373" s="1478"/>
    </row>
    <row r="24374" spans="1:8">
      <c r="A24374" s="1383"/>
      <c r="E24374" s="1478"/>
      <c r="H24374" s="1478"/>
    </row>
    <row r="24375" spans="1:8">
      <c r="A24375" s="1383"/>
      <c r="E24375" s="1478"/>
      <c r="H24375" s="1478"/>
    </row>
    <row r="24376" spans="1:8">
      <c r="A24376" s="1383"/>
      <c r="E24376" s="1478"/>
      <c r="H24376" s="1478"/>
    </row>
    <row r="24377" spans="1:8">
      <c r="A24377" s="1383"/>
      <c r="E24377" s="1478"/>
      <c r="H24377" s="1478"/>
    </row>
    <row r="24378" spans="1:8">
      <c r="A24378" s="1383"/>
      <c r="E24378" s="1478"/>
      <c r="H24378" s="1478"/>
    </row>
    <row r="24379" spans="1:8">
      <c r="A24379" s="1383"/>
      <c r="E24379" s="1478"/>
      <c r="H24379" s="1478"/>
    </row>
    <row r="24380" spans="1:8">
      <c r="A24380" s="1383"/>
      <c r="E24380" s="1478"/>
      <c r="H24380" s="1478"/>
    </row>
    <row r="24381" spans="1:8">
      <c r="A24381" s="1383"/>
      <c r="E24381" s="1478"/>
      <c r="H24381" s="1478"/>
    </row>
    <row r="24382" spans="1:8">
      <c r="A24382" s="1383"/>
      <c r="E24382" s="1478"/>
      <c r="H24382" s="1478"/>
    </row>
    <row r="24383" spans="1:8">
      <c r="A24383" s="1383"/>
      <c r="E24383" s="1478"/>
      <c r="H24383" s="1478"/>
    </row>
    <row r="24384" spans="1:8">
      <c r="A24384" s="1383"/>
      <c r="E24384" s="1478"/>
      <c r="H24384" s="1478"/>
    </row>
    <row r="24385" spans="1:8">
      <c r="A24385" s="1383"/>
      <c r="E24385" s="1478"/>
      <c r="H24385" s="1478"/>
    </row>
    <row r="24386" spans="1:8">
      <c r="A24386" s="1383"/>
      <c r="E24386" s="1478"/>
      <c r="H24386" s="1478"/>
    </row>
    <row r="24387" spans="1:8">
      <c r="A24387" s="1383"/>
      <c r="E24387" s="1478"/>
      <c r="H24387" s="1478"/>
    </row>
    <row r="24388" spans="1:8">
      <c r="A24388" s="1383"/>
      <c r="E24388" s="1478"/>
      <c r="H24388" s="1478"/>
    </row>
    <row r="24389" spans="1:8">
      <c r="A24389" s="1383"/>
      <c r="E24389" s="1478"/>
      <c r="H24389" s="1478"/>
    </row>
    <row r="24390" spans="1:8">
      <c r="A24390" s="1383"/>
      <c r="E24390" s="1478"/>
      <c r="H24390" s="1478"/>
    </row>
    <row r="24391" spans="1:8">
      <c r="A24391" s="1383"/>
      <c r="E24391" s="1478"/>
      <c r="H24391" s="1478"/>
    </row>
    <row r="24392" spans="1:8">
      <c r="A24392" s="1383"/>
      <c r="E24392" s="1478"/>
      <c r="H24392" s="1478"/>
    </row>
    <row r="24393" spans="1:8">
      <c r="A24393" s="1383"/>
      <c r="E24393" s="1478"/>
      <c r="H24393" s="1478"/>
    </row>
    <row r="24394" spans="1:8">
      <c r="A24394" s="1383"/>
      <c r="E24394" s="1478"/>
      <c r="H24394" s="1478"/>
    </row>
    <row r="24395" spans="1:8">
      <c r="A24395" s="1383"/>
      <c r="E24395" s="1478"/>
      <c r="H24395" s="1478"/>
    </row>
    <row r="24396" spans="1:8">
      <c r="A24396" s="1383"/>
      <c r="E24396" s="1478"/>
      <c r="H24396" s="1478"/>
    </row>
    <row r="24397" spans="1:8">
      <c r="A24397" s="1383"/>
      <c r="E24397" s="1478"/>
      <c r="H24397" s="1478"/>
    </row>
    <row r="24398" spans="1:8">
      <c r="A24398" s="1383"/>
      <c r="E24398" s="1478"/>
      <c r="H24398" s="1478"/>
    </row>
    <row r="24399" spans="1:8">
      <c r="A24399" s="1383"/>
      <c r="E24399" s="1478"/>
      <c r="H24399" s="1478"/>
    </row>
    <row r="24400" spans="1:8">
      <c r="A24400" s="1383"/>
      <c r="E24400" s="1478"/>
      <c r="H24400" s="1478"/>
    </row>
    <row r="24401" spans="1:8">
      <c r="A24401" s="1383"/>
      <c r="E24401" s="1478"/>
      <c r="H24401" s="1478"/>
    </row>
    <row r="24402" spans="1:8">
      <c r="A24402" s="1383"/>
      <c r="E24402" s="1478"/>
      <c r="H24402" s="1478"/>
    </row>
    <row r="24403" spans="1:8">
      <c r="A24403" s="1383"/>
      <c r="E24403" s="1478"/>
      <c r="H24403" s="1478"/>
    </row>
    <row r="24404" spans="1:8">
      <c r="A24404" s="1383"/>
      <c r="E24404" s="1478"/>
      <c r="H24404" s="1478"/>
    </row>
    <row r="24405" spans="1:8">
      <c r="A24405" s="1383"/>
      <c r="E24405" s="1478"/>
      <c r="H24405" s="1478"/>
    </row>
    <row r="24406" spans="1:8">
      <c r="A24406" s="1383"/>
      <c r="E24406" s="1478"/>
      <c r="H24406" s="1478"/>
    </row>
    <row r="24407" spans="1:8">
      <c r="A24407" s="1383"/>
      <c r="E24407" s="1478"/>
      <c r="H24407" s="1478"/>
    </row>
    <row r="24408" spans="1:8">
      <c r="A24408" s="1383"/>
      <c r="E24408" s="1478"/>
      <c r="H24408" s="1478"/>
    </row>
    <row r="24409" spans="1:8">
      <c r="A24409" s="1383"/>
      <c r="E24409" s="1478"/>
      <c r="H24409" s="1478"/>
    </row>
    <row r="24410" spans="1:8">
      <c r="A24410" s="1383"/>
      <c r="E24410" s="1478"/>
      <c r="H24410" s="1478"/>
    </row>
    <row r="24411" spans="1:8">
      <c r="A24411" s="1383"/>
      <c r="E24411" s="1478"/>
      <c r="H24411" s="1478"/>
    </row>
    <row r="24412" spans="1:8">
      <c r="A24412" s="1383"/>
      <c r="E24412" s="1478"/>
      <c r="H24412" s="1478"/>
    </row>
    <row r="24413" spans="1:8">
      <c r="A24413" s="1383"/>
      <c r="E24413" s="1478"/>
      <c r="H24413" s="1478"/>
    </row>
    <row r="24414" spans="1:8">
      <c r="A24414" s="1383"/>
      <c r="E24414" s="1478"/>
      <c r="H24414" s="1478"/>
    </row>
    <row r="24415" spans="1:8">
      <c r="A24415" s="1383"/>
      <c r="E24415" s="1478"/>
      <c r="H24415" s="1478"/>
    </row>
    <row r="24416" spans="1:8">
      <c r="A24416" s="1383"/>
      <c r="E24416" s="1478"/>
      <c r="H24416" s="1478"/>
    </row>
    <row r="24417" spans="1:8">
      <c r="A24417" s="1383"/>
      <c r="E24417" s="1478"/>
      <c r="H24417" s="1478"/>
    </row>
    <row r="24418" spans="1:8">
      <c r="A24418" s="1383"/>
      <c r="E24418" s="1478"/>
      <c r="H24418" s="1478"/>
    </row>
    <row r="24419" spans="1:8">
      <c r="A24419" s="1383"/>
      <c r="E24419" s="1478"/>
      <c r="H24419" s="1478"/>
    </row>
    <row r="24420" spans="1:8">
      <c r="A24420" s="1383"/>
      <c r="E24420" s="1478"/>
      <c r="H24420" s="1478"/>
    </row>
    <row r="24421" spans="1:8">
      <c r="A24421" s="1383"/>
      <c r="E24421" s="1478"/>
      <c r="H24421" s="1478"/>
    </row>
    <row r="24422" spans="1:8">
      <c r="A24422" s="1383"/>
      <c r="E24422" s="1478"/>
      <c r="H24422" s="1478"/>
    </row>
    <row r="24423" spans="1:8">
      <c r="A24423" s="1383"/>
      <c r="E24423" s="1478"/>
      <c r="H24423" s="1478"/>
    </row>
    <row r="24424" spans="1:8">
      <c r="A24424" s="1383"/>
      <c r="E24424" s="1478"/>
      <c r="H24424" s="1478"/>
    </row>
    <row r="24425" spans="1:8">
      <c r="A24425" s="1383"/>
      <c r="E24425" s="1478"/>
      <c r="H24425" s="1478"/>
    </row>
    <row r="24426" spans="1:8">
      <c r="A24426" s="1383"/>
      <c r="E24426" s="1478"/>
      <c r="H24426" s="1478"/>
    </row>
    <row r="24427" spans="1:8">
      <c r="A24427" s="1383"/>
      <c r="E24427" s="1478"/>
      <c r="H24427" s="1478"/>
    </row>
    <row r="24428" spans="1:8">
      <c r="A24428" s="1383"/>
      <c r="E24428" s="1478"/>
      <c r="H24428" s="1478"/>
    </row>
    <row r="24429" spans="1:8">
      <c r="A24429" s="1383"/>
      <c r="E24429" s="1478"/>
      <c r="H24429" s="1478"/>
    </row>
    <row r="24430" spans="1:8">
      <c r="A24430" s="1383"/>
      <c r="E24430" s="1478"/>
      <c r="H24430" s="1478"/>
    </row>
    <row r="24431" spans="1:8">
      <c r="A24431" s="1383"/>
      <c r="E24431" s="1478"/>
      <c r="H24431" s="1478"/>
    </row>
    <row r="24432" spans="1:8">
      <c r="A24432" s="1383"/>
      <c r="E24432" s="1478"/>
      <c r="H24432" s="1478"/>
    </row>
    <row r="24433" spans="1:8">
      <c r="A24433" s="1383"/>
      <c r="E24433" s="1478"/>
      <c r="H24433" s="1478"/>
    </row>
    <row r="24434" spans="1:8">
      <c r="A24434" s="1383"/>
      <c r="E24434" s="1478"/>
      <c r="H24434" s="1478"/>
    </row>
    <row r="24435" spans="1:8">
      <c r="A24435" s="1383"/>
      <c r="E24435" s="1478"/>
      <c r="H24435" s="1478"/>
    </row>
    <row r="24436" spans="1:8">
      <c r="A24436" s="1383"/>
      <c r="E24436" s="1478"/>
      <c r="H24436" s="1478"/>
    </row>
    <row r="24437" spans="1:8">
      <c r="A24437" s="1383"/>
      <c r="E24437" s="1478"/>
      <c r="H24437" s="1478"/>
    </row>
    <row r="24438" spans="1:8">
      <c r="A24438" s="1383"/>
      <c r="E24438" s="1478"/>
      <c r="H24438" s="1478"/>
    </row>
    <row r="24439" spans="1:8">
      <c r="A24439" s="1383"/>
      <c r="E24439" s="1478"/>
      <c r="H24439" s="1478"/>
    </row>
    <row r="24440" spans="1:8">
      <c r="A24440" s="1383"/>
      <c r="E24440" s="1478"/>
      <c r="H24440" s="1478"/>
    </row>
    <row r="24441" spans="1:8">
      <c r="A24441" s="1383"/>
      <c r="E24441" s="1478"/>
      <c r="H24441" s="1478"/>
    </row>
    <row r="24442" spans="1:8">
      <c r="A24442" s="1383"/>
      <c r="E24442" s="1478"/>
      <c r="H24442" s="1478"/>
    </row>
    <row r="24443" spans="1:8">
      <c r="A24443" s="1383"/>
      <c r="E24443" s="1478"/>
      <c r="H24443" s="1478"/>
    </row>
    <row r="24444" spans="1:8">
      <c r="A24444" s="1383"/>
      <c r="E24444" s="1478"/>
      <c r="H24444" s="1478"/>
    </row>
    <row r="24445" spans="1:8">
      <c r="A24445" s="1383"/>
      <c r="E24445" s="1478"/>
      <c r="H24445" s="1478"/>
    </row>
    <row r="24446" spans="1:8">
      <c r="A24446" s="1383"/>
      <c r="E24446" s="1478"/>
      <c r="H24446" s="1478"/>
    </row>
    <row r="24447" spans="1:8">
      <c r="A24447" s="1383"/>
      <c r="E24447" s="1478"/>
      <c r="H24447" s="1478"/>
    </row>
    <row r="24448" spans="1:8">
      <c r="A24448" s="1383"/>
      <c r="E24448" s="1478"/>
      <c r="H24448" s="1478"/>
    </row>
    <row r="24449" spans="1:8">
      <c r="A24449" s="1383"/>
      <c r="E24449" s="1478"/>
      <c r="H24449" s="1478"/>
    </row>
    <row r="24450" spans="1:8">
      <c r="A24450" s="1383"/>
      <c r="E24450" s="1478"/>
      <c r="H24450" s="1478"/>
    </row>
    <row r="24451" spans="1:8">
      <c r="A24451" s="1383"/>
      <c r="E24451" s="1478"/>
      <c r="H24451" s="1478"/>
    </row>
    <row r="24452" spans="1:8">
      <c r="A24452" s="1383"/>
      <c r="E24452" s="1478"/>
      <c r="H24452" s="1478"/>
    </row>
    <row r="24453" spans="1:8">
      <c r="A24453" s="1383"/>
      <c r="E24453" s="1478"/>
      <c r="H24453" s="1478"/>
    </row>
    <row r="24454" spans="1:8">
      <c r="A24454" s="1383"/>
      <c r="E24454" s="1478"/>
      <c r="H24454" s="1478"/>
    </row>
    <row r="24455" spans="1:8">
      <c r="A24455" s="1383"/>
      <c r="E24455" s="1478"/>
      <c r="H24455" s="1478"/>
    </row>
    <row r="24456" spans="1:8">
      <c r="A24456" s="1383"/>
      <c r="E24456" s="1478"/>
      <c r="H24456" s="1478"/>
    </row>
    <row r="24457" spans="1:8">
      <c r="A24457" s="1383"/>
      <c r="E24457" s="1478"/>
      <c r="H24457" s="1478"/>
    </row>
    <row r="24458" spans="1:8">
      <c r="A24458" s="1383"/>
      <c r="E24458" s="1478"/>
      <c r="H24458" s="1478"/>
    </row>
    <row r="24459" spans="1:8">
      <c r="A24459" s="1383"/>
      <c r="E24459" s="1478"/>
      <c r="H24459" s="1478"/>
    </row>
    <row r="24460" spans="1:8">
      <c r="A24460" s="1383"/>
      <c r="E24460" s="1478"/>
      <c r="H24460" s="1478"/>
    </row>
    <row r="24461" spans="1:8">
      <c r="A24461" s="1383"/>
      <c r="E24461" s="1478"/>
      <c r="H24461" s="1478"/>
    </row>
    <row r="24462" spans="1:8">
      <c r="A24462" s="1383"/>
      <c r="E24462" s="1478"/>
      <c r="H24462" s="1478"/>
    </row>
    <row r="24463" spans="1:8">
      <c r="A24463" s="1383"/>
      <c r="E24463" s="1478"/>
      <c r="H24463" s="1478"/>
    </row>
    <row r="24464" spans="1:8">
      <c r="A24464" s="1383"/>
      <c r="E24464" s="1478"/>
      <c r="H24464" s="1478"/>
    </row>
    <row r="24465" spans="1:8">
      <c r="A24465" s="1383"/>
      <c r="E24465" s="1478"/>
      <c r="H24465" s="1478"/>
    </row>
    <row r="24466" spans="1:8">
      <c r="A24466" s="1383"/>
      <c r="E24466" s="1478"/>
      <c r="H24466" s="1478"/>
    </row>
    <row r="24467" spans="1:8">
      <c r="A24467" s="1383"/>
      <c r="E24467" s="1478"/>
      <c r="H24467" s="1478"/>
    </row>
    <row r="24468" spans="1:8">
      <c r="A24468" s="1383"/>
      <c r="E24468" s="1478"/>
      <c r="H24468" s="1478"/>
    </row>
    <row r="24469" spans="1:8">
      <c r="A24469" s="1383"/>
      <c r="E24469" s="1478"/>
      <c r="H24469" s="1478"/>
    </row>
    <row r="24470" spans="1:8">
      <c r="A24470" s="1383"/>
      <c r="E24470" s="1478"/>
      <c r="H24470" s="1478"/>
    </row>
    <row r="24471" spans="1:8">
      <c r="A24471" s="1383"/>
      <c r="E24471" s="1478"/>
      <c r="H24471" s="1478"/>
    </row>
    <row r="24472" spans="1:8">
      <c r="A24472" s="1383"/>
      <c r="E24472" s="1478"/>
      <c r="H24472" s="1478"/>
    </row>
    <row r="24473" spans="1:8">
      <c r="A24473" s="1383"/>
      <c r="E24473" s="1478"/>
      <c r="H24473" s="1478"/>
    </row>
    <row r="24474" spans="1:8">
      <c r="A24474" s="1383"/>
      <c r="E24474" s="1478"/>
      <c r="H24474" s="1478"/>
    </row>
    <row r="24475" spans="1:8">
      <c r="A24475" s="1383"/>
      <c r="E24475" s="1478"/>
      <c r="H24475" s="1478"/>
    </row>
    <row r="24476" spans="1:8">
      <c r="A24476" s="1383"/>
      <c r="E24476" s="1478"/>
      <c r="H24476" s="1478"/>
    </row>
    <row r="24477" spans="1:8">
      <c r="A24477" s="1383"/>
      <c r="E24477" s="1478"/>
      <c r="H24477" s="1478"/>
    </row>
    <row r="24478" spans="1:8">
      <c r="A24478" s="1383"/>
      <c r="E24478" s="1478"/>
      <c r="H24478" s="1478"/>
    </row>
    <row r="24479" spans="1:8">
      <c r="A24479" s="1383"/>
      <c r="E24479" s="1478"/>
      <c r="H24479" s="1478"/>
    </row>
    <row r="24480" spans="1:8">
      <c r="A24480" s="1383"/>
      <c r="E24480" s="1478"/>
      <c r="H24480" s="1478"/>
    </row>
    <row r="24481" spans="1:8">
      <c r="A24481" s="1383"/>
      <c r="E24481" s="1478"/>
      <c r="H24481" s="1478"/>
    </row>
    <row r="24482" spans="1:8">
      <c r="A24482" s="1383"/>
      <c r="E24482" s="1478"/>
      <c r="H24482" s="1478"/>
    </row>
    <row r="24483" spans="1:8">
      <c r="A24483" s="1383"/>
      <c r="E24483" s="1478"/>
      <c r="H24483" s="1478"/>
    </row>
    <row r="24484" spans="1:8">
      <c r="A24484" s="1383"/>
      <c r="E24484" s="1478"/>
      <c r="H24484" s="1478"/>
    </row>
    <row r="24485" spans="1:8">
      <c r="A24485" s="1383"/>
      <c r="E24485" s="1478"/>
      <c r="H24485" s="1478"/>
    </row>
    <row r="24486" spans="1:8">
      <c r="A24486" s="1383"/>
      <c r="E24486" s="1478"/>
      <c r="H24486" s="1478"/>
    </row>
    <row r="24487" spans="1:8">
      <c r="A24487" s="1383"/>
      <c r="E24487" s="1478"/>
      <c r="H24487" s="1478"/>
    </row>
    <row r="24488" spans="1:8">
      <c r="A24488" s="1383"/>
      <c r="E24488" s="1478"/>
      <c r="H24488" s="1478"/>
    </row>
    <row r="24489" spans="1:8">
      <c r="A24489" s="1383"/>
      <c r="E24489" s="1478"/>
      <c r="H24489" s="1478"/>
    </row>
    <row r="24490" spans="1:8">
      <c r="A24490" s="1383"/>
      <c r="E24490" s="1478"/>
      <c r="H24490" s="1478"/>
    </row>
    <row r="24491" spans="1:8">
      <c r="A24491" s="1383"/>
      <c r="E24491" s="1478"/>
      <c r="H24491" s="1478"/>
    </row>
    <row r="24492" spans="1:8">
      <c r="A24492" s="1383"/>
      <c r="E24492" s="1478"/>
      <c r="H24492" s="1478"/>
    </row>
    <row r="24493" spans="1:8">
      <c r="A24493" s="1383"/>
      <c r="E24493" s="1478"/>
      <c r="H24493" s="1478"/>
    </row>
    <row r="24494" spans="1:8">
      <c r="A24494" s="1383"/>
      <c r="E24494" s="1478"/>
      <c r="H24494" s="1478"/>
    </row>
    <row r="24495" spans="1:8">
      <c r="A24495" s="1383"/>
      <c r="E24495" s="1478"/>
      <c r="H24495" s="1478"/>
    </row>
    <row r="24496" spans="1:8">
      <c r="A24496" s="1383"/>
      <c r="E24496" s="1478"/>
      <c r="H24496" s="1478"/>
    </row>
    <row r="24497" spans="1:8">
      <c r="A24497" s="1383"/>
      <c r="E24497" s="1478"/>
      <c r="H24497" s="1478"/>
    </row>
    <row r="24498" spans="1:8">
      <c r="A24498" s="1383"/>
      <c r="E24498" s="1478"/>
      <c r="H24498" s="1478"/>
    </row>
    <row r="24499" spans="1:8">
      <c r="A24499" s="1383"/>
      <c r="E24499" s="1478"/>
      <c r="H24499" s="1478"/>
    </row>
    <row r="24500" spans="1:8">
      <c r="A24500" s="1383"/>
      <c r="E24500" s="1478"/>
      <c r="H24500" s="1478"/>
    </row>
    <row r="24501" spans="1:8">
      <c r="A24501" s="1383"/>
      <c r="E24501" s="1478"/>
      <c r="H24501" s="1478"/>
    </row>
    <row r="24502" spans="1:8">
      <c r="A24502" s="1383"/>
      <c r="E24502" s="1478"/>
      <c r="H24502" s="1478"/>
    </row>
    <row r="24503" spans="1:8">
      <c r="A24503" s="1383"/>
      <c r="E24503" s="1478"/>
      <c r="H24503" s="1478"/>
    </row>
    <row r="24504" spans="1:8">
      <c r="A24504" s="1383"/>
      <c r="E24504" s="1478"/>
      <c r="H24504" s="1478"/>
    </row>
    <row r="24505" spans="1:8">
      <c r="A24505" s="1383"/>
      <c r="E24505" s="1478"/>
      <c r="H24505" s="1478"/>
    </row>
    <row r="24506" spans="1:8">
      <c r="A24506" s="1383"/>
      <c r="E24506" s="1478"/>
      <c r="H24506" s="1478"/>
    </row>
    <row r="24507" spans="1:8">
      <c r="A24507" s="1383"/>
      <c r="E24507" s="1478"/>
      <c r="H24507" s="1478"/>
    </row>
    <row r="24508" spans="1:8">
      <c r="A24508" s="1383"/>
      <c r="E24508" s="1478"/>
      <c r="H24508" s="1478"/>
    </row>
    <row r="24509" spans="1:8">
      <c r="A24509" s="1383"/>
      <c r="E24509" s="1478"/>
      <c r="H24509" s="1478"/>
    </row>
    <row r="24510" spans="1:8">
      <c r="A24510" s="1383"/>
      <c r="E24510" s="1478"/>
      <c r="H24510" s="1478"/>
    </row>
    <row r="24511" spans="1:8">
      <c r="A24511" s="1383"/>
      <c r="E24511" s="1478"/>
      <c r="H24511" s="1478"/>
    </row>
    <row r="24512" spans="1:8">
      <c r="A24512" s="1383"/>
      <c r="E24512" s="1478"/>
      <c r="H24512" s="1478"/>
    </row>
    <row r="24513" spans="1:8">
      <c r="A24513" s="1383"/>
      <c r="E24513" s="1478"/>
      <c r="H24513" s="1478"/>
    </row>
    <row r="24514" spans="1:8">
      <c r="A24514" s="1383"/>
      <c r="E24514" s="1478"/>
      <c r="H24514" s="1478"/>
    </row>
    <row r="24515" spans="1:8">
      <c r="A24515" s="1383"/>
      <c r="E24515" s="1478"/>
      <c r="H24515" s="1478"/>
    </row>
    <row r="24516" spans="1:8">
      <c r="A24516" s="1383"/>
      <c r="E24516" s="1478"/>
      <c r="H24516" s="1478"/>
    </row>
    <row r="24517" spans="1:8">
      <c r="A24517" s="1383"/>
      <c r="E24517" s="1478"/>
      <c r="H24517" s="1478"/>
    </row>
    <row r="24518" spans="1:8">
      <c r="A24518" s="1383"/>
      <c r="E24518" s="1478"/>
      <c r="H24518" s="1478"/>
    </row>
    <row r="24519" spans="1:8">
      <c r="A24519" s="1383"/>
      <c r="E24519" s="1478"/>
      <c r="H24519" s="1478"/>
    </row>
    <row r="24520" spans="1:8">
      <c r="A24520" s="1383"/>
      <c r="E24520" s="1478"/>
      <c r="H24520" s="1478"/>
    </row>
    <row r="24521" spans="1:8">
      <c r="A24521" s="1383"/>
      <c r="E24521" s="1478"/>
      <c r="H24521" s="1478"/>
    </row>
    <row r="24522" spans="1:8">
      <c r="A24522" s="1383"/>
      <c r="E24522" s="1478"/>
      <c r="H24522" s="1478"/>
    </row>
    <row r="24523" spans="1:8">
      <c r="A24523" s="1383"/>
      <c r="E24523" s="1478"/>
      <c r="H24523" s="1478"/>
    </row>
    <row r="24524" spans="1:8">
      <c r="A24524" s="1383"/>
      <c r="E24524" s="1478"/>
      <c r="H24524" s="1478"/>
    </row>
    <row r="24525" spans="1:8">
      <c r="A24525" s="1383"/>
      <c r="E24525" s="1478"/>
      <c r="H24525" s="1478"/>
    </row>
    <row r="24526" spans="1:8">
      <c r="A24526" s="1383"/>
      <c r="E24526" s="1478"/>
      <c r="H24526" s="1478"/>
    </row>
    <row r="24527" spans="1:8">
      <c r="A24527" s="1383"/>
      <c r="E24527" s="1478"/>
      <c r="H24527" s="1478"/>
    </row>
    <row r="24528" spans="1:8">
      <c r="A24528" s="1383"/>
      <c r="E24528" s="1478"/>
      <c r="H24528" s="1478"/>
    </row>
    <row r="24529" spans="1:8">
      <c r="A24529" s="1383"/>
      <c r="E24529" s="1478"/>
      <c r="H24529" s="1478"/>
    </row>
    <row r="24530" spans="1:8">
      <c r="A24530" s="1383"/>
      <c r="E24530" s="1478"/>
      <c r="H24530" s="1478"/>
    </row>
    <row r="24531" spans="1:8">
      <c r="A24531" s="1383"/>
      <c r="E24531" s="1478"/>
      <c r="H24531" s="1478"/>
    </row>
    <row r="24532" spans="1:8">
      <c r="A24532" s="1383"/>
      <c r="E24532" s="1478"/>
      <c r="H24532" s="1478"/>
    </row>
    <row r="24533" spans="1:8">
      <c r="A24533" s="1383"/>
      <c r="E24533" s="1478"/>
      <c r="H24533" s="1478"/>
    </row>
    <row r="24534" spans="1:8">
      <c r="A24534" s="1383"/>
      <c r="E24534" s="1478"/>
      <c r="H24534" s="1478"/>
    </row>
    <row r="24535" spans="1:8">
      <c r="A24535" s="1383"/>
      <c r="E24535" s="1478"/>
      <c r="H24535" s="1478"/>
    </row>
    <row r="24536" spans="1:8">
      <c r="A24536" s="1383"/>
      <c r="E24536" s="1478"/>
      <c r="H24536" s="1478"/>
    </row>
    <row r="24537" spans="1:8">
      <c r="A24537" s="1383"/>
      <c r="E24537" s="1478"/>
      <c r="H24537" s="1478"/>
    </row>
    <row r="24538" spans="1:8">
      <c r="A24538" s="1383"/>
      <c r="E24538" s="1478"/>
      <c r="H24538" s="1478"/>
    </row>
    <row r="24539" spans="1:8">
      <c r="A24539" s="1383"/>
      <c r="E24539" s="1478"/>
      <c r="H24539" s="1478"/>
    </row>
    <row r="24540" spans="1:8">
      <c r="A24540" s="1383"/>
      <c r="E24540" s="1478"/>
      <c r="H24540" s="1478"/>
    </row>
    <row r="24541" spans="1:8">
      <c r="A24541" s="1383"/>
      <c r="E24541" s="1478"/>
      <c r="H24541" s="1478"/>
    </row>
    <row r="24542" spans="1:8">
      <c r="A24542" s="1383"/>
      <c r="E24542" s="1478"/>
      <c r="H24542" s="1478"/>
    </row>
    <row r="24543" spans="1:8">
      <c r="A24543" s="1383"/>
      <c r="E24543" s="1478"/>
      <c r="H24543" s="1478"/>
    </row>
    <row r="24544" spans="1:8">
      <c r="A24544" s="1383"/>
      <c r="E24544" s="1478"/>
      <c r="H24544" s="1478"/>
    </row>
    <row r="24545" spans="1:8">
      <c r="A24545" s="1383"/>
      <c r="E24545" s="1478"/>
      <c r="H24545" s="1478"/>
    </row>
    <row r="24546" spans="1:8">
      <c r="A24546" s="1383"/>
      <c r="E24546" s="1478"/>
      <c r="H24546" s="1478"/>
    </row>
    <row r="24547" spans="1:8">
      <c r="A24547" s="1383"/>
      <c r="E24547" s="1478"/>
      <c r="H24547" s="1478"/>
    </row>
    <row r="24548" spans="1:8">
      <c r="A24548" s="1383"/>
      <c r="E24548" s="1478"/>
      <c r="H24548" s="1478"/>
    </row>
    <row r="24549" spans="1:8">
      <c r="A24549" s="1383"/>
      <c r="E24549" s="1478"/>
      <c r="H24549" s="1478"/>
    </row>
    <row r="24550" spans="1:8">
      <c r="A24550" s="1383"/>
      <c r="E24550" s="1478"/>
      <c r="H24550" s="1478"/>
    </row>
    <row r="24551" spans="1:8">
      <c r="A24551" s="1383"/>
      <c r="E24551" s="1478"/>
      <c r="H24551" s="1478"/>
    </row>
    <row r="24552" spans="1:8">
      <c r="A24552" s="1383"/>
      <c r="E24552" s="1478"/>
      <c r="H24552" s="1478"/>
    </row>
    <row r="24553" spans="1:8">
      <c r="A24553" s="1383"/>
      <c r="E24553" s="1478"/>
      <c r="H24553" s="1478"/>
    </row>
    <row r="24554" spans="1:8">
      <c r="A24554" s="1383"/>
      <c r="E24554" s="1478"/>
      <c r="H24554" s="1478"/>
    </row>
    <row r="24555" spans="1:8">
      <c r="A24555" s="1383"/>
      <c r="E24555" s="1478"/>
      <c r="H24555" s="1478"/>
    </row>
    <row r="24556" spans="1:8">
      <c r="A24556" s="1383"/>
      <c r="E24556" s="1478"/>
      <c r="H24556" s="1478"/>
    </row>
    <row r="24557" spans="1:8">
      <c r="A24557" s="1383"/>
      <c r="E24557" s="1478"/>
      <c r="H24557" s="1478"/>
    </row>
    <row r="24558" spans="1:8">
      <c r="A24558" s="1383"/>
      <c r="E24558" s="1478"/>
      <c r="H24558" s="1478"/>
    </row>
    <row r="24559" spans="1:8">
      <c r="A24559" s="1383"/>
      <c r="E24559" s="1478"/>
      <c r="H24559" s="1478"/>
    </row>
    <row r="24560" spans="1:8">
      <c r="A24560" s="1383"/>
      <c r="E24560" s="1478"/>
      <c r="H24560" s="1478"/>
    </row>
    <row r="24561" spans="1:8">
      <c r="A24561" s="1383"/>
      <c r="E24561" s="1478"/>
      <c r="H24561" s="1478"/>
    </row>
    <row r="24562" spans="1:8">
      <c r="A24562" s="1383"/>
      <c r="E24562" s="1478"/>
      <c r="H24562" s="1478"/>
    </row>
    <row r="24563" spans="1:8">
      <c r="A24563" s="1383"/>
      <c r="E24563" s="1478"/>
      <c r="H24563" s="1478"/>
    </row>
    <row r="24564" spans="1:8">
      <c r="A24564" s="1383"/>
      <c r="E24564" s="1478"/>
      <c r="H24564" s="1478"/>
    </row>
    <row r="24565" spans="1:8">
      <c r="A24565" s="1383"/>
      <c r="E24565" s="1478"/>
      <c r="H24565" s="1478"/>
    </row>
    <row r="24566" spans="1:8">
      <c r="A24566" s="1383"/>
      <c r="E24566" s="1478"/>
      <c r="H24566" s="1478"/>
    </row>
    <row r="24567" spans="1:8">
      <c r="A24567" s="1383"/>
      <c r="E24567" s="1478"/>
      <c r="H24567" s="1478"/>
    </row>
    <row r="24568" spans="1:8">
      <c r="A24568" s="1383"/>
      <c r="E24568" s="1478"/>
      <c r="H24568" s="1478"/>
    </row>
    <row r="24569" spans="1:8">
      <c r="A24569" s="1383"/>
      <c r="E24569" s="1478"/>
      <c r="H24569" s="1478"/>
    </row>
    <row r="24570" spans="1:8">
      <c r="A24570" s="1383"/>
      <c r="E24570" s="1478"/>
      <c r="H24570" s="1478"/>
    </row>
    <row r="24571" spans="1:8">
      <c r="A24571" s="1383"/>
      <c r="E24571" s="1478"/>
      <c r="H24571" s="1478"/>
    </row>
    <row r="24572" spans="1:8">
      <c r="A24572" s="1383"/>
      <c r="E24572" s="1478"/>
      <c r="H24572" s="1478"/>
    </row>
    <row r="24573" spans="1:8">
      <c r="A24573" s="1383"/>
      <c r="E24573" s="1478"/>
      <c r="H24573" s="1478"/>
    </row>
    <row r="24574" spans="1:8">
      <c r="A24574" s="1383"/>
      <c r="E24574" s="1478"/>
      <c r="H24574" s="1478"/>
    </row>
    <row r="24575" spans="1:8">
      <c r="A24575" s="1383"/>
      <c r="E24575" s="1478"/>
      <c r="H24575" s="1478"/>
    </row>
    <row r="24576" spans="1:8">
      <c r="A24576" s="1383"/>
      <c r="E24576" s="1478"/>
      <c r="H24576" s="1478"/>
    </row>
    <row r="24577" spans="1:8">
      <c r="A24577" s="1383"/>
      <c r="E24577" s="1478"/>
      <c r="H24577" s="1478"/>
    </row>
    <row r="24578" spans="1:8">
      <c r="A24578" s="1383"/>
      <c r="E24578" s="1478"/>
      <c r="H24578" s="1478"/>
    </row>
    <row r="24579" spans="1:8">
      <c r="A24579" s="1383"/>
      <c r="E24579" s="1478"/>
      <c r="H24579" s="1478"/>
    </row>
    <row r="24580" spans="1:8">
      <c r="A24580" s="1383"/>
      <c r="E24580" s="1478"/>
      <c r="H24580" s="1478"/>
    </row>
    <row r="24581" spans="1:8">
      <c r="A24581" s="1383"/>
      <c r="E24581" s="1478"/>
      <c r="H24581" s="1478"/>
    </row>
    <row r="24582" spans="1:8">
      <c r="A24582" s="1383"/>
      <c r="E24582" s="1478"/>
      <c r="H24582" s="1478"/>
    </row>
    <row r="24583" spans="1:8">
      <c r="A24583" s="1383"/>
      <c r="E24583" s="1478"/>
      <c r="H24583" s="1478"/>
    </row>
    <row r="24584" spans="1:8">
      <c r="A24584" s="1383"/>
      <c r="E24584" s="1478"/>
      <c r="H24584" s="1478"/>
    </row>
    <row r="24585" spans="1:8">
      <c r="A24585" s="1383"/>
      <c r="E24585" s="1478"/>
      <c r="H24585" s="1478"/>
    </row>
    <row r="24586" spans="1:8">
      <c r="A24586" s="1383"/>
      <c r="E24586" s="1478"/>
      <c r="H24586" s="1478"/>
    </row>
    <row r="24587" spans="1:8">
      <c r="A24587" s="1383"/>
      <c r="E24587" s="1478"/>
      <c r="H24587" s="1478"/>
    </row>
    <row r="24588" spans="1:8">
      <c r="A24588" s="1383"/>
      <c r="E24588" s="1478"/>
      <c r="H24588" s="1478"/>
    </row>
    <row r="24589" spans="1:8">
      <c r="A24589" s="1383"/>
      <c r="E24589" s="1478"/>
      <c r="H24589" s="1478"/>
    </row>
    <row r="24590" spans="1:8">
      <c r="A24590" s="1383"/>
      <c r="E24590" s="1478"/>
      <c r="H24590" s="1478"/>
    </row>
    <row r="24591" spans="1:8">
      <c r="A24591" s="1383"/>
      <c r="E24591" s="1478"/>
      <c r="H24591" s="1478"/>
    </row>
    <row r="24592" spans="1:8">
      <c r="A24592" s="1383"/>
      <c r="E24592" s="1478"/>
      <c r="H24592" s="1478"/>
    </row>
    <row r="24593" spans="1:8">
      <c r="A24593" s="1383"/>
      <c r="E24593" s="1478"/>
      <c r="H24593" s="1478"/>
    </row>
    <row r="24594" spans="1:8">
      <c r="A24594" s="1383"/>
      <c r="E24594" s="1478"/>
      <c r="H24594" s="1478"/>
    </row>
    <row r="24595" spans="1:8">
      <c r="A24595" s="1383"/>
      <c r="E24595" s="1478"/>
      <c r="H24595" s="1478"/>
    </row>
    <row r="24596" spans="1:8">
      <c r="A24596" s="1383"/>
      <c r="E24596" s="1478"/>
      <c r="H24596" s="1478"/>
    </row>
    <row r="24597" spans="1:8">
      <c r="A24597" s="1383"/>
      <c r="E24597" s="1478"/>
      <c r="H24597" s="1478"/>
    </row>
    <row r="24598" spans="1:8">
      <c r="A24598" s="1383"/>
      <c r="E24598" s="1478"/>
      <c r="H24598" s="1478"/>
    </row>
    <row r="24599" spans="1:8">
      <c r="A24599" s="1383"/>
      <c r="E24599" s="1478"/>
      <c r="H24599" s="1478"/>
    </row>
    <row r="24600" spans="1:8">
      <c r="A24600" s="1383"/>
      <c r="E24600" s="1478"/>
      <c r="H24600" s="1478"/>
    </row>
    <row r="24601" spans="1:8">
      <c r="A24601" s="1383"/>
      <c r="E24601" s="1478"/>
      <c r="H24601" s="1478"/>
    </row>
    <row r="24602" spans="1:8">
      <c r="A24602" s="1383"/>
      <c r="E24602" s="1478"/>
      <c r="H24602" s="1478"/>
    </row>
    <row r="24603" spans="1:8">
      <c r="A24603" s="1383"/>
      <c r="E24603" s="1478"/>
      <c r="H24603" s="1478"/>
    </row>
    <row r="24604" spans="1:8">
      <c r="A24604" s="1383"/>
      <c r="E24604" s="1478"/>
      <c r="H24604" s="1478"/>
    </row>
    <row r="24605" spans="1:8">
      <c r="A24605" s="1383"/>
      <c r="E24605" s="1478"/>
      <c r="H24605" s="1478"/>
    </row>
    <row r="24606" spans="1:8">
      <c r="A24606" s="1383"/>
      <c r="E24606" s="1478"/>
      <c r="H24606" s="1478"/>
    </row>
    <row r="24607" spans="1:8">
      <c r="A24607" s="1383"/>
      <c r="E24607" s="1478"/>
      <c r="H24607" s="1478"/>
    </row>
    <row r="24608" spans="1:8">
      <c r="A24608" s="1383"/>
      <c r="E24608" s="1478"/>
      <c r="H24608" s="1478"/>
    </row>
    <row r="24609" spans="1:8">
      <c r="A24609" s="1383"/>
      <c r="E24609" s="1478"/>
      <c r="H24609" s="1478"/>
    </row>
    <row r="24610" spans="1:8">
      <c r="A24610" s="1383"/>
      <c r="E24610" s="1478"/>
      <c r="H24610" s="1478"/>
    </row>
    <row r="24611" spans="1:8">
      <c r="A24611" s="1383"/>
      <c r="E24611" s="1478"/>
      <c r="H24611" s="1478"/>
    </row>
    <row r="24612" spans="1:8">
      <c r="A24612" s="1383"/>
      <c r="E24612" s="1478"/>
      <c r="H24612" s="1478"/>
    </row>
    <row r="24613" spans="1:8">
      <c r="A24613" s="1383"/>
      <c r="E24613" s="1478"/>
      <c r="H24613" s="1478"/>
    </row>
    <row r="24614" spans="1:8">
      <c r="A24614" s="1383"/>
      <c r="E24614" s="1478"/>
      <c r="H24614" s="1478"/>
    </row>
    <row r="24615" spans="1:8">
      <c r="A24615" s="1383"/>
      <c r="E24615" s="1478"/>
      <c r="H24615" s="1478"/>
    </row>
    <row r="24616" spans="1:8">
      <c r="A24616" s="1383"/>
      <c r="E24616" s="1478"/>
      <c r="H24616" s="1478"/>
    </row>
    <row r="24617" spans="1:8">
      <c r="A24617" s="1383"/>
      <c r="E24617" s="1478"/>
      <c r="H24617" s="1478"/>
    </row>
    <row r="24618" spans="1:8">
      <c r="A24618" s="1383"/>
      <c r="E24618" s="1478"/>
      <c r="H24618" s="1478"/>
    </row>
    <row r="24619" spans="1:8">
      <c r="A24619" s="1383"/>
      <c r="E24619" s="1478"/>
      <c r="H24619" s="1478"/>
    </row>
    <row r="24620" spans="1:8">
      <c r="A24620" s="1383"/>
      <c r="E24620" s="1478"/>
      <c r="H24620" s="1478"/>
    </row>
    <row r="24621" spans="1:8">
      <c r="A24621" s="1383"/>
      <c r="E24621" s="1478"/>
      <c r="H24621" s="1478"/>
    </row>
    <row r="24622" spans="1:8">
      <c r="A24622" s="1383"/>
      <c r="E24622" s="1478"/>
      <c r="H24622" s="1478"/>
    </row>
    <row r="24623" spans="1:8">
      <c r="A24623" s="1383"/>
      <c r="E24623" s="1478"/>
      <c r="H24623" s="1478"/>
    </row>
    <row r="24624" spans="1:8">
      <c r="A24624" s="1383"/>
      <c r="E24624" s="1478"/>
      <c r="H24624" s="1478"/>
    </row>
    <row r="24625" spans="1:8">
      <c r="A24625" s="1383"/>
      <c r="E24625" s="1478"/>
      <c r="H24625" s="1478"/>
    </row>
    <row r="24626" spans="1:8">
      <c r="A24626" s="1383"/>
      <c r="E24626" s="1478"/>
      <c r="H24626" s="1478"/>
    </row>
    <row r="24627" spans="1:8">
      <c r="A24627" s="1383"/>
      <c r="E24627" s="1478"/>
      <c r="H24627" s="1478"/>
    </row>
    <row r="24628" spans="1:8">
      <c r="A24628" s="1383"/>
      <c r="E24628" s="1478"/>
      <c r="H24628" s="1478"/>
    </row>
    <row r="24629" spans="1:8">
      <c r="A24629" s="1383"/>
      <c r="E24629" s="1478"/>
      <c r="H24629" s="1478"/>
    </row>
    <row r="24630" spans="1:8">
      <c r="A24630" s="1383"/>
      <c r="E24630" s="1478"/>
      <c r="H24630" s="1478"/>
    </row>
    <row r="24631" spans="1:8">
      <c r="A24631" s="1383"/>
      <c r="E24631" s="1478"/>
      <c r="H24631" s="1478"/>
    </row>
    <row r="24632" spans="1:8">
      <c r="A24632" s="1383"/>
      <c r="E24632" s="1478"/>
      <c r="H24632" s="1478"/>
    </row>
    <row r="24633" spans="1:8">
      <c r="A24633" s="1383"/>
      <c r="E24633" s="1478"/>
      <c r="H24633" s="1478"/>
    </row>
    <row r="24634" spans="1:8">
      <c r="A24634" s="1383"/>
      <c r="E24634" s="1478"/>
      <c r="H24634" s="1478"/>
    </row>
    <row r="24635" spans="1:8">
      <c r="A24635" s="1383"/>
      <c r="E24635" s="1478"/>
      <c r="H24635" s="1478"/>
    </row>
    <row r="24636" spans="1:8">
      <c r="A24636" s="1383"/>
      <c r="E24636" s="1478"/>
      <c r="H24636" s="1478"/>
    </row>
    <row r="24637" spans="1:8">
      <c r="A24637" s="1383"/>
      <c r="E24637" s="1478"/>
      <c r="H24637" s="1478"/>
    </row>
    <row r="24638" spans="1:8">
      <c r="A24638" s="1383"/>
      <c r="E24638" s="1478"/>
      <c r="H24638" s="1478"/>
    </row>
    <row r="24639" spans="1:8">
      <c r="A24639" s="1383"/>
      <c r="E24639" s="1478"/>
      <c r="H24639" s="1478"/>
    </row>
    <row r="24640" spans="1:8">
      <c r="A24640" s="1383"/>
      <c r="E24640" s="1478"/>
      <c r="H24640" s="1478"/>
    </row>
    <row r="24641" spans="1:8">
      <c r="A24641" s="1383"/>
      <c r="E24641" s="1478"/>
      <c r="H24641" s="1478"/>
    </row>
    <row r="24642" spans="1:8">
      <c r="A24642" s="1383"/>
      <c r="E24642" s="1478"/>
      <c r="H24642" s="1478"/>
    </row>
    <row r="24643" spans="1:8">
      <c r="A24643" s="1383"/>
      <c r="E24643" s="1478"/>
      <c r="H24643" s="1478"/>
    </row>
    <row r="24644" spans="1:8">
      <c r="A24644" s="1383"/>
      <c r="E24644" s="1478"/>
      <c r="H24644" s="1478"/>
    </row>
    <row r="24645" spans="1:8">
      <c r="A24645" s="1383"/>
      <c r="E24645" s="1478"/>
      <c r="H24645" s="1478"/>
    </row>
    <row r="24646" spans="1:8">
      <c r="A24646" s="1383"/>
      <c r="E24646" s="1478"/>
      <c r="H24646" s="1478"/>
    </row>
    <row r="24647" spans="1:8">
      <c r="A24647" s="1383"/>
      <c r="E24647" s="1478"/>
      <c r="H24647" s="1478"/>
    </row>
    <row r="24648" spans="1:8">
      <c r="A24648" s="1383"/>
      <c r="E24648" s="1478"/>
      <c r="H24648" s="1478"/>
    </row>
    <row r="24649" spans="1:8">
      <c r="A24649" s="1383"/>
      <c r="E24649" s="1478"/>
      <c r="H24649" s="1478"/>
    </row>
    <row r="24650" spans="1:8">
      <c r="A24650" s="1383"/>
      <c r="E24650" s="1478"/>
      <c r="H24650" s="1478"/>
    </row>
    <row r="24651" spans="1:8">
      <c r="A24651" s="1383"/>
      <c r="E24651" s="1478"/>
      <c r="H24651" s="1478"/>
    </row>
    <row r="24652" spans="1:8">
      <c r="A24652" s="1383"/>
      <c r="E24652" s="1478"/>
      <c r="H24652" s="1478"/>
    </row>
    <row r="24653" spans="1:8">
      <c r="A24653" s="1383"/>
      <c r="E24653" s="1478"/>
      <c r="H24653" s="1478"/>
    </row>
    <row r="24654" spans="1:8">
      <c r="A24654" s="1383"/>
      <c r="E24654" s="1478"/>
      <c r="H24654" s="1478"/>
    </row>
    <row r="24655" spans="1:8">
      <c r="A24655" s="1383"/>
      <c r="E24655" s="1478"/>
      <c r="H24655" s="1478"/>
    </row>
    <row r="24656" spans="1:8">
      <c r="A24656" s="1383"/>
      <c r="E24656" s="1478"/>
      <c r="H24656" s="1478"/>
    </row>
    <row r="24657" spans="1:8">
      <c r="A24657" s="1383"/>
      <c r="E24657" s="1478"/>
      <c r="H24657" s="1478"/>
    </row>
    <row r="24658" spans="1:8">
      <c r="A24658" s="1383"/>
      <c r="E24658" s="1478"/>
      <c r="H24658" s="1478"/>
    </row>
    <row r="24659" spans="1:8">
      <c r="A24659" s="1383"/>
      <c r="E24659" s="1478"/>
      <c r="H24659" s="1478"/>
    </row>
    <row r="24660" spans="1:8">
      <c r="A24660" s="1383"/>
      <c r="E24660" s="1478"/>
      <c r="H24660" s="1478"/>
    </row>
    <row r="24661" spans="1:8">
      <c r="A24661" s="1383"/>
      <c r="E24661" s="1478"/>
      <c r="H24661" s="1478"/>
    </row>
    <row r="24662" spans="1:8">
      <c r="A24662" s="1383"/>
      <c r="E24662" s="1478"/>
      <c r="H24662" s="1478"/>
    </row>
    <row r="24663" spans="1:8">
      <c r="A24663" s="1383"/>
      <c r="E24663" s="1478"/>
      <c r="H24663" s="1478"/>
    </row>
    <row r="24664" spans="1:8">
      <c r="A24664" s="1383"/>
      <c r="E24664" s="1478"/>
      <c r="H24664" s="1478"/>
    </row>
    <row r="24665" spans="1:8">
      <c r="A24665" s="1383"/>
      <c r="E24665" s="1478"/>
      <c r="H24665" s="1478"/>
    </row>
    <row r="24666" spans="1:8">
      <c r="A24666" s="1383"/>
      <c r="E24666" s="1478"/>
      <c r="H24666" s="1478"/>
    </row>
    <row r="24667" spans="1:8">
      <c r="A24667" s="1383"/>
      <c r="E24667" s="1478"/>
      <c r="H24667" s="1478"/>
    </row>
    <row r="24668" spans="1:8">
      <c r="A24668" s="1383"/>
      <c r="E24668" s="1478"/>
      <c r="H24668" s="1478"/>
    </row>
    <row r="24669" spans="1:8">
      <c r="A24669" s="1383"/>
      <c r="E24669" s="1478"/>
      <c r="H24669" s="1478"/>
    </row>
    <row r="24670" spans="1:8">
      <c r="A24670" s="1383"/>
      <c r="E24670" s="1478"/>
      <c r="H24670" s="1478"/>
    </row>
    <row r="24671" spans="1:8">
      <c r="A24671" s="1383"/>
      <c r="E24671" s="1478"/>
      <c r="H24671" s="1478"/>
    </row>
    <row r="24672" spans="1:8">
      <c r="A24672" s="1383"/>
      <c r="E24672" s="1478"/>
      <c r="H24672" s="1478"/>
    </row>
    <row r="24673" spans="1:8">
      <c r="A24673" s="1383"/>
      <c r="E24673" s="1478"/>
      <c r="H24673" s="1478"/>
    </row>
    <row r="24674" spans="1:8">
      <c r="A24674" s="1383"/>
      <c r="E24674" s="1478"/>
      <c r="H24674" s="1478"/>
    </row>
    <row r="24675" spans="1:8">
      <c r="A24675" s="1383"/>
      <c r="E24675" s="1478"/>
      <c r="H24675" s="1478"/>
    </row>
    <row r="24676" spans="1:8">
      <c r="A24676" s="1383"/>
      <c r="E24676" s="1478"/>
      <c r="H24676" s="1478"/>
    </row>
    <row r="24677" spans="1:8">
      <c r="A24677" s="1383"/>
      <c r="E24677" s="1478"/>
      <c r="H24677" s="1478"/>
    </row>
    <row r="24678" spans="1:8">
      <c r="A24678" s="1383"/>
      <c r="E24678" s="1478"/>
      <c r="H24678" s="1478"/>
    </row>
    <row r="24679" spans="1:8">
      <c r="A24679" s="1383"/>
      <c r="E24679" s="1478"/>
      <c r="H24679" s="1478"/>
    </row>
    <row r="24680" spans="1:8">
      <c r="A24680" s="1383"/>
      <c r="E24680" s="1478"/>
      <c r="H24680" s="1478"/>
    </row>
    <row r="24681" spans="1:8">
      <c r="A24681" s="1383"/>
      <c r="E24681" s="1478"/>
      <c r="H24681" s="1478"/>
    </row>
    <row r="24682" spans="1:8">
      <c r="A24682" s="1383"/>
      <c r="E24682" s="1478"/>
      <c r="H24682" s="1478"/>
    </row>
    <row r="24683" spans="1:8">
      <c r="A24683" s="1383"/>
      <c r="E24683" s="1478"/>
      <c r="H24683" s="1478"/>
    </row>
    <row r="24684" spans="1:8">
      <c r="A24684" s="1383"/>
      <c r="E24684" s="1478"/>
      <c r="H24684" s="1478"/>
    </row>
    <row r="24685" spans="1:8">
      <c r="A24685" s="1383"/>
      <c r="E24685" s="1478"/>
      <c r="H24685" s="1478"/>
    </row>
    <row r="24686" spans="1:8">
      <c r="A24686" s="1383"/>
      <c r="E24686" s="1478"/>
      <c r="H24686" s="1478"/>
    </row>
    <row r="24687" spans="1:8">
      <c r="A24687" s="1383"/>
      <c r="E24687" s="1478"/>
      <c r="H24687" s="1478"/>
    </row>
    <row r="24688" spans="1:8">
      <c r="A24688" s="1383"/>
      <c r="E24688" s="1478"/>
      <c r="H24688" s="1478"/>
    </row>
    <row r="24689" spans="1:8">
      <c r="A24689" s="1383"/>
      <c r="E24689" s="1478"/>
      <c r="H24689" s="1478"/>
    </row>
    <row r="24690" spans="1:8">
      <c r="A24690" s="1383"/>
      <c r="E24690" s="1478"/>
      <c r="H24690" s="1478"/>
    </row>
    <row r="24691" spans="1:8">
      <c r="A24691" s="1383"/>
      <c r="E24691" s="1478"/>
      <c r="H24691" s="1478"/>
    </row>
    <row r="24692" spans="1:8">
      <c r="A24692" s="1383"/>
      <c r="E24692" s="1478"/>
      <c r="H24692" s="1478"/>
    </row>
    <row r="24693" spans="1:8">
      <c r="A24693" s="1383"/>
      <c r="E24693" s="1478"/>
      <c r="H24693" s="1478"/>
    </row>
    <row r="24694" spans="1:8">
      <c r="A24694" s="1383"/>
      <c r="E24694" s="1478"/>
      <c r="H24694" s="1478"/>
    </row>
    <row r="24695" spans="1:8">
      <c r="A24695" s="1383"/>
      <c r="E24695" s="1478"/>
      <c r="H24695" s="1478"/>
    </row>
    <row r="24696" spans="1:8">
      <c r="A24696" s="1383"/>
      <c r="E24696" s="1478"/>
      <c r="H24696" s="1478"/>
    </row>
    <row r="24697" spans="1:8">
      <c r="A24697" s="1383"/>
      <c r="E24697" s="1478"/>
      <c r="H24697" s="1478"/>
    </row>
    <row r="24698" spans="1:8">
      <c r="A24698" s="1383"/>
      <c r="E24698" s="1478"/>
      <c r="H24698" s="1478"/>
    </row>
    <row r="24699" spans="1:8">
      <c r="A24699" s="1383"/>
      <c r="E24699" s="1478"/>
      <c r="H24699" s="1478"/>
    </row>
    <row r="24700" spans="1:8">
      <c r="A24700" s="1383"/>
      <c r="E24700" s="1478"/>
      <c r="H24700" s="1478"/>
    </row>
    <row r="24701" spans="1:8">
      <c r="A24701" s="1383"/>
      <c r="E24701" s="1478"/>
      <c r="H24701" s="1478"/>
    </row>
    <row r="24702" spans="1:8">
      <c r="A24702" s="1383"/>
      <c r="E24702" s="1478"/>
      <c r="H24702" s="1478"/>
    </row>
    <row r="24703" spans="1:8">
      <c r="A24703" s="1383"/>
      <c r="E24703" s="1478"/>
      <c r="H24703" s="1478"/>
    </row>
    <row r="24704" spans="1:8">
      <c r="A24704" s="1383"/>
      <c r="E24704" s="1478"/>
      <c r="H24704" s="1478"/>
    </row>
    <row r="24705" spans="1:8">
      <c r="A24705" s="1383"/>
      <c r="E24705" s="1478"/>
      <c r="H24705" s="1478"/>
    </row>
    <row r="24706" spans="1:8">
      <c r="A24706" s="1383"/>
      <c r="E24706" s="1478"/>
      <c r="H24706" s="1478"/>
    </row>
    <row r="24707" spans="1:8">
      <c r="A24707" s="1383"/>
      <c r="E24707" s="1478"/>
      <c r="H24707" s="1478"/>
    </row>
    <row r="24708" spans="1:8">
      <c r="A24708" s="1383"/>
      <c r="E24708" s="1478"/>
      <c r="H24708" s="1478"/>
    </row>
    <row r="24709" spans="1:8">
      <c r="A24709" s="1383"/>
      <c r="E24709" s="1478"/>
      <c r="H24709" s="1478"/>
    </row>
    <row r="24710" spans="1:8">
      <c r="A24710" s="1383"/>
      <c r="E24710" s="1478"/>
      <c r="H24710" s="1478"/>
    </row>
    <row r="24711" spans="1:8">
      <c r="A24711" s="1383"/>
      <c r="E24711" s="1478"/>
      <c r="H24711" s="1478"/>
    </row>
    <row r="24712" spans="1:8">
      <c r="A24712" s="1383"/>
      <c r="E24712" s="1478"/>
      <c r="H24712" s="1478"/>
    </row>
    <row r="24713" spans="1:8">
      <c r="A24713" s="1383"/>
      <c r="E24713" s="1478"/>
      <c r="H24713" s="1478"/>
    </row>
    <row r="24714" spans="1:8">
      <c r="A24714" s="1383"/>
      <c r="E24714" s="1478"/>
      <c r="H24714" s="1478"/>
    </row>
    <row r="24715" spans="1:8">
      <c r="A24715" s="1383"/>
      <c r="E24715" s="1478"/>
      <c r="H24715" s="1478"/>
    </row>
    <row r="24716" spans="1:8">
      <c r="A24716" s="1383"/>
      <c r="E24716" s="1478"/>
      <c r="H24716" s="1478"/>
    </row>
    <row r="24717" spans="1:8">
      <c r="A24717" s="1383"/>
      <c r="E24717" s="1478"/>
      <c r="H24717" s="1478"/>
    </row>
    <row r="24718" spans="1:8">
      <c r="A24718" s="1383"/>
      <c r="E24718" s="1478"/>
      <c r="H24718" s="1478"/>
    </row>
    <row r="24719" spans="1:8">
      <c r="A24719" s="1383"/>
      <c r="E24719" s="1478"/>
      <c r="H24719" s="1478"/>
    </row>
    <row r="24720" spans="1:8">
      <c r="A24720" s="1383"/>
      <c r="E24720" s="1478"/>
      <c r="H24720" s="1478"/>
    </row>
    <row r="24721" spans="1:8">
      <c r="A24721" s="1383"/>
      <c r="E24721" s="1478"/>
      <c r="H24721" s="1478"/>
    </row>
    <row r="24722" spans="1:8">
      <c r="A24722" s="1383"/>
      <c r="E24722" s="1478"/>
      <c r="H24722" s="1478"/>
    </row>
    <row r="24723" spans="1:8">
      <c r="A24723" s="1383"/>
      <c r="E24723" s="1478"/>
      <c r="H24723" s="1478"/>
    </row>
    <row r="24724" spans="1:8">
      <c r="A24724" s="1383"/>
      <c r="E24724" s="1478"/>
      <c r="H24724" s="1478"/>
    </row>
    <row r="24725" spans="1:8">
      <c r="A24725" s="1383"/>
      <c r="E24725" s="1478"/>
      <c r="H24725" s="1478"/>
    </row>
    <row r="24726" spans="1:8">
      <c r="A24726" s="1383"/>
      <c r="E24726" s="1478"/>
      <c r="H24726" s="1478"/>
    </row>
    <row r="24727" spans="1:8">
      <c r="A24727" s="1383"/>
      <c r="E24727" s="1478"/>
      <c r="H24727" s="1478"/>
    </row>
    <row r="24728" spans="1:8">
      <c r="A24728" s="1383"/>
      <c r="E24728" s="1478"/>
      <c r="H24728" s="1478"/>
    </row>
    <row r="24729" spans="1:8">
      <c r="A24729" s="1383"/>
      <c r="E24729" s="1478"/>
      <c r="H24729" s="1478"/>
    </row>
    <row r="24730" spans="1:8">
      <c r="A24730" s="1383"/>
      <c r="E24730" s="1478"/>
      <c r="H24730" s="1478"/>
    </row>
    <row r="24731" spans="1:8">
      <c r="A24731" s="1383"/>
      <c r="E24731" s="1478"/>
      <c r="H24731" s="1478"/>
    </row>
    <row r="24732" spans="1:8">
      <c r="A24732" s="1383"/>
      <c r="E24732" s="1478"/>
      <c r="H24732" s="1478"/>
    </row>
    <row r="24733" spans="1:8">
      <c r="A24733" s="1383"/>
      <c r="E24733" s="1478"/>
      <c r="H24733" s="1478"/>
    </row>
    <row r="24734" spans="1:8">
      <c r="A24734" s="1383"/>
      <c r="E24734" s="1478"/>
      <c r="H24734" s="1478"/>
    </row>
    <row r="24735" spans="1:8">
      <c r="A24735" s="1383"/>
      <c r="E24735" s="1478"/>
      <c r="H24735" s="1478"/>
    </row>
    <row r="24736" spans="1:8">
      <c r="A24736" s="1383"/>
      <c r="E24736" s="1478"/>
      <c r="H24736" s="1478"/>
    </row>
    <row r="24737" spans="1:8">
      <c r="A24737" s="1383"/>
      <c r="E24737" s="1478"/>
      <c r="H24737" s="1478"/>
    </row>
    <row r="24738" spans="1:8">
      <c r="A24738" s="1383"/>
      <c r="E24738" s="1478"/>
      <c r="H24738" s="1478"/>
    </row>
    <row r="24739" spans="1:8">
      <c r="A24739" s="1383"/>
      <c r="E24739" s="1478"/>
      <c r="H24739" s="1478"/>
    </row>
    <row r="24740" spans="1:8">
      <c r="A24740" s="1383"/>
      <c r="E24740" s="1478"/>
      <c r="H24740" s="1478"/>
    </row>
    <row r="24741" spans="1:8">
      <c r="A24741" s="1383"/>
      <c r="E24741" s="1478"/>
      <c r="H24741" s="1478"/>
    </row>
    <row r="24742" spans="1:8">
      <c r="A24742" s="1383"/>
      <c r="E24742" s="1478"/>
      <c r="H24742" s="1478"/>
    </row>
    <row r="24743" spans="1:8">
      <c r="A24743" s="1383"/>
      <c r="E24743" s="1478"/>
      <c r="H24743" s="1478"/>
    </row>
    <row r="24744" spans="1:8">
      <c r="A24744" s="1383"/>
      <c r="E24744" s="1478"/>
      <c r="H24744" s="1478"/>
    </row>
    <row r="24745" spans="1:8">
      <c r="A24745" s="1383"/>
      <c r="E24745" s="1478"/>
      <c r="H24745" s="1478"/>
    </row>
    <row r="24746" spans="1:8">
      <c r="A24746" s="1383"/>
      <c r="E24746" s="1478"/>
      <c r="H24746" s="1478"/>
    </row>
    <row r="24747" spans="1:8">
      <c r="A24747" s="1383"/>
      <c r="E24747" s="1478"/>
      <c r="H24747" s="1478"/>
    </row>
    <row r="24748" spans="1:8">
      <c r="A24748" s="1383"/>
      <c r="E24748" s="1478"/>
      <c r="H24748" s="1478"/>
    </row>
    <row r="24749" spans="1:8">
      <c r="A24749" s="1383"/>
      <c r="E24749" s="1478"/>
      <c r="H24749" s="1478"/>
    </row>
    <row r="24750" spans="1:8">
      <c r="A24750" s="1383"/>
      <c r="E24750" s="1478"/>
      <c r="H24750" s="1478"/>
    </row>
    <row r="24751" spans="1:8">
      <c r="A24751" s="1383"/>
      <c r="E24751" s="1478"/>
      <c r="H24751" s="1478"/>
    </row>
    <row r="24752" spans="1:8">
      <c r="A24752" s="1383"/>
      <c r="E24752" s="1478"/>
      <c r="H24752" s="1478"/>
    </row>
    <row r="24753" spans="1:8">
      <c r="A24753" s="1383"/>
      <c r="E24753" s="1478"/>
      <c r="H24753" s="1478"/>
    </row>
    <row r="24754" spans="1:8">
      <c r="A24754" s="1383"/>
      <c r="E24754" s="1478"/>
      <c r="H24754" s="1478"/>
    </row>
    <row r="24755" spans="1:8">
      <c r="A24755" s="1383"/>
      <c r="E24755" s="1478"/>
      <c r="H24755" s="1478"/>
    </row>
    <row r="24756" spans="1:8">
      <c r="A24756" s="1383"/>
      <c r="E24756" s="1478"/>
      <c r="H24756" s="1478"/>
    </row>
    <row r="24757" spans="1:8">
      <c r="A24757" s="1383"/>
      <c r="E24757" s="1478"/>
      <c r="H24757" s="1478"/>
    </row>
    <row r="24758" spans="1:8">
      <c r="A24758" s="1383"/>
      <c r="E24758" s="1478"/>
      <c r="H24758" s="1478"/>
    </row>
    <row r="24759" spans="1:8">
      <c r="A24759" s="1383"/>
      <c r="E24759" s="1478"/>
      <c r="H24759" s="1478"/>
    </row>
    <row r="24760" spans="1:8">
      <c r="A24760" s="1383"/>
      <c r="E24760" s="1478"/>
      <c r="H24760" s="1478"/>
    </row>
    <row r="24761" spans="1:8">
      <c r="A24761" s="1383"/>
      <c r="E24761" s="1478"/>
      <c r="H24761" s="1478"/>
    </row>
    <row r="24762" spans="1:8">
      <c r="A24762" s="1383"/>
      <c r="E24762" s="1478"/>
      <c r="H24762" s="1478"/>
    </row>
    <row r="24763" spans="1:8">
      <c r="A24763" s="1383"/>
      <c r="E24763" s="1478"/>
      <c r="H24763" s="1478"/>
    </row>
    <row r="24764" spans="1:8">
      <c r="A24764" s="1383"/>
      <c r="E24764" s="1478"/>
      <c r="H24764" s="1478"/>
    </row>
    <row r="24765" spans="1:8">
      <c r="A24765" s="1383"/>
      <c r="E24765" s="1478"/>
      <c r="H24765" s="1478"/>
    </row>
    <row r="24766" spans="1:8">
      <c r="A24766" s="1383"/>
      <c r="E24766" s="1478"/>
      <c r="H24766" s="1478"/>
    </row>
    <row r="24767" spans="1:8">
      <c r="A24767" s="1383"/>
      <c r="E24767" s="1478"/>
      <c r="H24767" s="1478"/>
    </row>
    <row r="24768" spans="1:8">
      <c r="A24768" s="1383"/>
      <c r="E24768" s="1478"/>
      <c r="H24768" s="1478"/>
    </row>
    <row r="24769" spans="1:8">
      <c r="A24769" s="1383"/>
      <c r="E24769" s="1478"/>
      <c r="H24769" s="1478"/>
    </row>
    <row r="24770" spans="1:8">
      <c r="A24770" s="1383"/>
      <c r="E24770" s="1478"/>
      <c r="H24770" s="1478"/>
    </row>
    <row r="24771" spans="1:8">
      <c r="A24771" s="1383"/>
      <c r="E24771" s="1478"/>
      <c r="H24771" s="1478"/>
    </row>
    <row r="24772" spans="1:8">
      <c r="A24772" s="1383"/>
      <c r="E24772" s="1478"/>
      <c r="H24772" s="1478"/>
    </row>
    <row r="24773" spans="1:8">
      <c r="A24773" s="1383"/>
      <c r="E24773" s="1478"/>
      <c r="H24773" s="1478"/>
    </row>
    <row r="24774" spans="1:8">
      <c r="A24774" s="1383"/>
      <c r="E24774" s="1478"/>
      <c r="H24774" s="1478"/>
    </row>
    <row r="24775" spans="1:8">
      <c r="A24775" s="1383"/>
      <c r="E24775" s="1478"/>
      <c r="H24775" s="1478"/>
    </row>
    <row r="24776" spans="1:8">
      <c r="A24776" s="1383"/>
      <c r="E24776" s="1478"/>
      <c r="H24776" s="1478"/>
    </row>
    <row r="24777" spans="1:8">
      <c r="A24777" s="1383"/>
      <c r="E24777" s="1478"/>
      <c r="H24777" s="1478"/>
    </row>
    <row r="24778" spans="1:8">
      <c r="A24778" s="1383"/>
      <c r="E24778" s="1478"/>
      <c r="H24778" s="1478"/>
    </row>
    <row r="24779" spans="1:8">
      <c r="A24779" s="1383"/>
      <c r="E24779" s="1478"/>
      <c r="H24779" s="1478"/>
    </row>
    <row r="24780" spans="1:8">
      <c r="A24780" s="1383"/>
      <c r="E24780" s="1478"/>
      <c r="H24780" s="1478"/>
    </row>
    <row r="24781" spans="1:8">
      <c r="A24781" s="1383"/>
      <c r="E24781" s="1478"/>
      <c r="H24781" s="1478"/>
    </row>
    <row r="24782" spans="1:8">
      <c r="A24782" s="1383"/>
      <c r="E24782" s="1478"/>
      <c r="H24782" s="1478"/>
    </row>
    <row r="24783" spans="1:8">
      <c r="A24783" s="1383"/>
      <c r="E24783" s="1478"/>
      <c r="H24783" s="1478"/>
    </row>
    <row r="24784" spans="1:8">
      <c r="A24784" s="1383"/>
      <c r="E24784" s="1478"/>
      <c r="H24784" s="1478"/>
    </row>
    <row r="24785" spans="1:8">
      <c r="A24785" s="1383"/>
      <c r="E24785" s="1478"/>
      <c r="H24785" s="1478"/>
    </row>
    <row r="24786" spans="1:8">
      <c r="A24786" s="1383"/>
      <c r="E24786" s="1478"/>
      <c r="H24786" s="1478"/>
    </row>
    <row r="24787" spans="1:8">
      <c r="A24787" s="1383"/>
      <c r="E24787" s="1478"/>
      <c r="H24787" s="1478"/>
    </row>
    <row r="24788" spans="1:8">
      <c r="A24788" s="1383"/>
      <c r="E24788" s="1478"/>
      <c r="H24788" s="1478"/>
    </row>
    <row r="24789" spans="1:8">
      <c r="A24789" s="1383"/>
      <c r="E24789" s="1478"/>
      <c r="H24789" s="1478"/>
    </row>
    <row r="24790" spans="1:8">
      <c r="A24790" s="1383"/>
      <c r="E24790" s="1478"/>
      <c r="H24790" s="1478"/>
    </row>
    <row r="24791" spans="1:8">
      <c r="A24791" s="1383"/>
      <c r="E24791" s="1478"/>
      <c r="H24791" s="1478"/>
    </row>
    <row r="24792" spans="1:8">
      <c r="A24792" s="1383"/>
      <c r="E24792" s="1478"/>
      <c r="H24792" s="1478"/>
    </row>
    <row r="24793" spans="1:8">
      <c r="A24793" s="1383"/>
      <c r="E24793" s="1478"/>
      <c r="H24793" s="1478"/>
    </row>
    <row r="24794" spans="1:8">
      <c r="A24794" s="1383"/>
      <c r="E24794" s="1478"/>
      <c r="H24794" s="1478"/>
    </row>
    <row r="24795" spans="1:8">
      <c r="A24795" s="1383"/>
      <c r="E24795" s="1478"/>
      <c r="H24795" s="1478"/>
    </row>
    <row r="24796" spans="1:8">
      <c r="A24796" s="1383"/>
      <c r="E24796" s="1478"/>
      <c r="H24796" s="1478"/>
    </row>
    <row r="24797" spans="1:8">
      <c r="A24797" s="1383"/>
      <c r="E24797" s="1478"/>
      <c r="H24797" s="1478"/>
    </row>
    <row r="24798" spans="1:8">
      <c r="A24798" s="1383"/>
      <c r="E24798" s="1478"/>
      <c r="H24798" s="1478"/>
    </row>
    <row r="24799" spans="1:8">
      <c r="A24799" s="1383"/>
      <c r="E24799" s="1478"/>
      <c r="H24799" s="1478"/>
    </row>
    <row r="24800" spans="1:8">
      <c r="A24800" s="1383"/>
      <c r="E24800" s="1478"/>
      <c r="H24800" s="1478"/>
    </row>
    <row r="24801" spans="1:8">
      <c r="A24801" s="1383"/>
      <c r="E24801" s="1478"/>
      <c r="H24801" s="1478"/>
    </row>
    <row r="24802" spans="1:8">
      <c r="A24802" s="1383"/>
      <c r="E24802" s="1478"/>
      <c r="H24802" s="1478"/>
    </row>
    <row r="24803" spans="1:8">
      <c r="A24803" s="1383"/>
      <c r="E24803" s="1478"/>
      <c r="H24803" s="1478"/>
    </row>
    <row r="24804" spans="1:8">
      <c r="A24804" s="1383"/>
      <c r="E24804" s="1478"/>
      <c r="H24804" s="1478"/>
    </row>
    <row r="24805" spans="1:8">
      <c r="A24805" s="1383"/>
      <c r="E24805" s="1478"/>
      <c r="H24805" s="1478"/>
    </row>
    <row r="24806" spans="1:8">
      <c r="A24806" s="1383"/>
      <c r="E24806" s="1478"/>
      <c r="H24806" s="1478"/>
    </row>
    <row r="24807" spans="1:8">
      <c r="A24807" s="1383"/>
      <c r="E24807" s="1478"/>
      <c r="H24807" s="1478"/>
    </row>
    <row r="24808" spans="1:8">
      <c r="A24808" s="1383"/>
      <c r="E24808" s="1478"/>
      <c r="H24808" s="1478"/>
    </row>
    <row r="24809" spans="1:8">
      <c r="A24809" s="1383"/>
      <c r="E24809" s="1478"/>
      <c r="H24809" s="1478"/>
    </row>
    <row r="24810" spans="1:8">
      <c r="A24810" s="1383"/>
      <c r="E24810" s="1478"/>
      <c r="H24810" s="1478"/>
    </row>
    <row r="24811" spans="1:8">
      <c r="A24811" s="1383"/>
      <c r="E24811" s="1478"/>
      <c r="H24811" s="1478"/>
    </row>
    <row r="24812" spans="1:8">
      <c r="A24812" s="1383"/>
      <c r="E24812" s="1478"/>
      <c r="H24812" s="1478"/>
    </row>
    <row r="24813" spans="1:8">
      <c r="A24813" s="1383"/>
      <c r="E24813" s="1478"/>
      <c r="H24813" s="1478"/>
    </row>
    <row r="24814" spans="1:8">
      <c r="A24814" s="1383"/>
      <c r="E24814" s="1478"/>
      <c r="H24814" s="1478"/>
    </row>
    <row r="24815" spans="1:8">
      <c r="A24815" s="1383"/>
      <c r="E24815" s="1478"/>
      <c r="H24815" s="1478"/>
    </row>
    <row r="24816" spans="1:8">
      <c r="A24816" s="1383"/>
      <c r="E24816" s="1478"/>
      <c r="H24816" s="1478"/>
    </row>
    <row r="24817" spans="1:8">
      <c r="A24817" s="1383"/>
      <c r="E24817" s="1478"/>
      <c r="H24817" s="1478"/>
    </row>
    <row r="24818" spans="1:8">
      <c r="A24818" s="1383"/>
      <c r="E24818" s="1478"/>
      <c r="H24818" s="1478"/>
    </row>
    <row r="24819" spans="1:8">
      <c r="A24819" s="1383"/>
      <c r="E24819" s="1478"/>
      <c r="H24819" s="1478"/>
    </row>
    <row r="24820" spans="1:8">
      <c r="A24820" s="1383"/>
      <c r="E24820" s="1478"/>
      <c r="H24820" s="1478"/>
    </row>
    <row r="24821" spans="1:8">
      <c r="A24821" s="1383"/>
      <c r="E24821" s="1478"/>
      <c r="H24821" s="1478"/>
    </row>
    <row r="24822" spans="1:8">
      <c r="A24822" s="1383"/>
      <c r="E24822" s="1478"/>
      <c r="H24822" s="1478"/>
    </row>
    <row r="24823" spans="1:8">
      <c r="A24823" s="1383"/>
      <c r="E24823" s="1478"/>
      <c r="H24823" s="1478"/>
    </row>
    <row r="24824" spans="1:8">
      <c r="A24824" s="1383"/>
      <c r="E24824" s="1478"/>
      <c r="H24824" s="1478"/>
    </row>
    <row r="24825" spans="1:8">
      <c r="A24825" s="1383"/>
      <c r="E24825" s="1478"/>
      <c r="H24825" s="1478"/>
    </row>
    <row r="24826" spans="1:8">
      <c r="A24826" s="1383"/>
      <c r="E24826" s="1478"/>
      <c r="H24826" s="1478"/>
    </row>
    <row r="24827" spans="1:8">
      <c r="A24827" s="1383"/>
      <c r="E24827" s="1478"/>
      <c r="H24827" s="1478"/>
    </row>
    <row r="24828" spans="1:8">
      <c r="A24828" s="1383"/>
      <c r="E24828" s="1478"/>
      <c r="H24828" s="1478"/>
    </row>
    <row r="24829" spans="1:8">
      <c r="A24829" s="1383"/>
      <c r="E24829" s="1478"/>
      <c r="H24829" s="1478"/>
    </row>
    <row r="24830" spans="1:8">
      <c r="A24830" s="1383"/>
      <c r="E24830" s="1478"/>
      <c r="H24830" s="1478"/>
    </row>
    <row r="24831" spans="1:8">
      <c r="A24831" s="1383"/>
      <c r="E24831" s="1478"/>
      <c r="H24831" s="1478"/>
    </row>
    <row r="24832" spans="1:8">
      <c r="A24832" s="1383"/>
      <c r="E24832" s="1478"/>
      <c r="H24832" s="1478"/>
    </row>
    <row r="24833" spans="1:8">
      <c r="A24833" s="1383"/>
      <c r="E24833" s="1478"/>
      <c r="H24833" s="1478"/>
    </row>
    <row r="24834" spans="1:8">
      <c r="A24834" s="1383"/>
      <c r="E24834" s="1478"/>
      <c r="H24834" s="1478"/>
    </row>
    <row r="24835" spans="1:8">
      <c r="A24835" s="1383"/>
      <c r="E24835" s="1478"/>
      <c r="H24835" s="1478"/>
    </row>
    <row r="24836" spans="1:8">
      <c r="A24836" s="1383"/>
      <c r="E24836" s="1478"/>
      <c r="H24836" s="1478"/>
    </row>
    <row r="24837" spans="1:8">
      <c r="A24837" s="1383"/>
      <c r="E24837" s="1478"/>
      <c r="H24837" s="1478"/>
    </row>
    <row r="24838" spans="1:8">
      <c r="A24838" s="1383"/>
      <c r="E24838" s="1478"/>
      <c r="H24838" s="1478"/>
    </row>
    <row r="24839" spans="1:8">
      <c r="A24839" s="1383"/>
      <c r="E24839" s="1478"/>
      <c r="H24839" s="1478"/>
    </row>
    <row r="24840" spans="1:8">
      <c r="A24840" s="1383"/>
      <c r="E24840" s="1478"/>
      <c r="H24840" s="1478"/>
    </row>
    <row r="24841" spans="1:8">
      <c r="A24841" s="1383"/>
      <c r="E24841" s="1478"/>
      <c r="H24841" s="1478"/>
    </row>
    <row r="24842" spans="1:8">
      <c r="A24842" s="1383"/>
      <c r="E24842" s="1478"/>
      <c r="H24842" s="1478"/>
    </row>
    <row r="24843" spans="1:8">
      <c r="A24843" s="1383"/>
      <c r="E24843" s="1478"/>
      <c r="H24843" s="1478"/>
    </row>
    <row r="24844" spans="1:8">
      <c r="A24844" s="1383"/>
      <c r="E24844" s="1478"/>
      <c r="H24844" s="1478"/>
    </row>
    <row r="24845" spans="1:8">
      <c r="A24845" s="1383"/>
      <c r="E24845" s="1478"/>
      <c r="H24845" s="1478"/>
    </row>
    <row r="24846" spans="1:8">
      <c r="A24846" s="1383"/>
      <c r="E24846" s="1478"/>
      <c r="H24846" s="1478"/>
    </row>
    <row r="24847" spans="1:8">
      <c r="A24847" s="1383"/>
      <c r="E24847" s="1478"/>
      <c r="H24847" s="1478"/>
    </row>
    <row r="24848" spans="1:8">
      <c r="A24848" s="1383"/>
      <c r="E24848" s="1478"/>
      <c r="H24848" s="1478"/>
    </row>
    <row r="24849" spans="1:8">
      <c r="A24849" s="1383"/>
      <c r="E24849" s="1478"/>
      <c r="H24849" s="1478"/>
    </row>
    <row r="24850" spans="1:8">
      <c r="A24850" s="1383"/>
      <c r="E24850" s="1478"/>
      <c r="H24850" s="1478"/>
    </row>
    <row r="24851" spans="1:8">
      <c r="A24851" s="1383"/>
      <c r="E24851" s="1478"/>
      <c r="H24851" s="1478"/>
    </row>
    <row r="24852" spans="1:8">
      <c r="A24852" s="1383"/>
      <c r="E24852" s="1478"/>
      <c r="H24852" s="1478"/>
    </row>
    <row r="24853" spans="1:8">
      <c r="A24853" s="1383"/>
      <c r="E24853" s="1478"/>
      <c r="H24853" s="1478"/>
    </row>
    <row r="24854" spans="1:8">
      <c r="A24854" s="1383"/>
      <c r="E24854" s="1478"/>
      <c r="H24854" s="1478"/>
    </row>
    <row r="24855" spans="1:8">
      <c r="A24855" s="1383"/>
      <c r="E24855" s="1478"/>
      <c r="H24855" s="1478"/>
    </row>
    <row r="24856" spans="1:8">
      <c r="A24856" s="1383"/>
      <c r="E24856" s="1478"/>
      <c r="H24856" s="1478"/>
    </row>
    <row r="24857" spans="1:8">
      <c r="A24857" s="1383"/>
      <c r="E24857" s="1478"/>
      <c r="H24857" s="1478"/>
    </row>
    <row r="24858" spans="1:8">
      <c r="A24858" s="1383"/>
      <c r="E24858" s="1478"/>
      <c r="H24858" s="1478"/>
    </row>
    <row r="24859" spans="1:8">
      <c r="A24859" s="1383"/>
      <c r="E24859" s="1478"/>
      <c r="H24859" s="1478"/>
    </row>
    <row r="24860" spans="1:8">
      <c r="A24860" s="1383"/>
      <c r="E24860" s="1478"/>
      <c r="H24860" s="1478"/>
    </row>
    <row r="24861" spans="1:8">
      <c r="A24861" s="1383"/>
      <c r="E24861" s="1478"/>
      <c r="H24861" s="1478"/>
    </row>
    <row r="24862" spans="1:8">
      <c r="A24862" s="1383"/>
      <c r="E24862" s="1478"/>
      <c r="H24862" s="1478"/>
    </row>
    <row r="24863" spans="1:8">
      <c r="A24863" s="1383"/>
      <c r="E24863" s="1478"/>
      <c r="H24863" s="1478"/>
    </row>
    <row r="24864" spans="1:8">
      <c r="A24864" s="1383"/>
      <c r="E24864" s="1478"/>
      <c r="H24864" s="1478"/>
    </row>
    <row r="24865" spans="1:8">
      <c r="A24865" s="1383"/>
      <c r="E24865" s="1478"/>
      <c r="H24865" s="1478"/>
    </row>
    <row r="24866" spans="1:8">
      <c r="A24866" s="1383"/>
      <c r="E24866" s="1478"/>
      <c r="H24866" s="1478"/>
    </row>
    <row r="24867" spans="1:8">
      <c r="A24867" s="1383"/>
      <c r="E24867" s="1478"/>
      <c r="H24867" s="1478"/>
    </row>
    <row r="24868" spans="1:8">
      <c r="A24868" s="1383"/>
      <c r="E24868" s="1478"/>
      <c r="H24868" s="1478"/>
    </row>
    <row r="24869" spans="1:8">
      <c r="A24869" s="1383"/>
      <c r="E24869" s="1478"/>
      <c r="H24869" s="1478"/>
    </row>
    <row r="24870" spans="1:8">
      <c r="A24870" s="1383"/>
      <c r="E24870" s="1478"/>
      <c r="H24870" s="1478"/>
    </row>
    <row r="24871" spans="1:8">
      <c r="A24871" s="1383"/>
      <c r="E24871" s="1478"/>
      <c r="H24871" s="1478"/>
    </row>
    <row r="24872" spans="1:8">
      <c r="A24872" s="1383"/>
      <c r="E24872" s="1478"/>
      <c r="H24872" s="1478"/>
    </row>
    <row r="24873" spans="1:8">
      <c r="A24873" s="1383"/>
      <c r="E24873" s="1478"/>
      <c r="H24873" s="1478"/>
    </row>
    <row r="24874" spans="1:8">
      <c r="A24874" s="1383"/>
      <c r="E24874" s="1478"/>
      <c r="H24874" s="1478"/>
    </row>
    <row r="24875" spans="1:8">
      <c r="A24875" s="1383"/>
      <c r="E24875" s="1478"/>
      <c r="H24875" s="1478"/>
    </row>
    <row r="24876" spans="1:8">
      <c r="A24876" s="1383"/>
      <c r="E24876" s="1478"/>
      <c r="H24876" s="1478"/>
    </row>
    <row r="24877" spans="1:8">
      <c r="A24877" s="1383"/>
      <c r="E24877" s="1478"/>
      <c r="H24877" s="1478"/>
    </row>
    <row r="24878" spans="1:8">
      <c r="A24878" s="1383"/>
      <c r="E24878" s="1478"/>
      <c r="H24878" s="1478"/>
    </row>
    <row r="24879" spans="1:8">
      <c r="A24879" s="1383"/>
      <c r="E24879" s="1478"/>
      <c r="H24879" s="1478"/>
    </row>
    <row r="24880" spans="1:8">
      <c r="A24880" s="1383"/>
      <c r="E24880" s="1478"/>
      <c r="H24880" s="1478"/>
    </row>
    <row r="24881" spans="1:8">
      <c r="A24881" s="1383"/>
      <c r="E24881" s="1478"/>
      <c r="H24881" s="1478"/>
    </row>
    <row r="24882" spans="1:8">
      <c r="A24882" s="1383"/>
      <c r="E24882" s="1478"/>
      <c r="H24882" s="1478"/>
    </row>
    <row r="24883" spans="1:8">
      <c r="A24883" s="1383"/>
      <c r="E24883" s="1478"/>
      <c r="H24883" s="1478"/>
    </row>
    <row r="24884" spans="1:8">
      <c r="A24884" s="1383"/>
      <c r="E24884" s="1478"/>
      <c r="H24884" s="1478"/>
    </row>
    <row r="24885" spans="1:8">
      <c r="A24885" s="1383"/>
      <c r="E24885" s="1478"/>
      <c r="H24885" s="1478"/>
    </row>
    <row r="24886" spans="1:8">
      <c r="A24886" s="1383"/>
      <c r="E24886" s="1478"/>
      <c r="H24886" s="1478"/>
    </row>
    <row r="24887" spans="1:8">
      <c r="A24887" s="1383"/>
      <c r="E24887" s="1478"/>
      <c r="H24887" s="1478"/>
    </row>
    <row r="24888" spans="1:8">
      <c r="A24888" s="1383"/>
      <c r="E24888" s="1478"/>
      <c r="H24888" s="1478"/>
    </row>
    <row r="24889" spans="1:8">
      <c r="A24889" s="1383"/>
      <c r="E24889" s="1478"/>
      <c r="H24889" s="1478"/>
    </row>
    <row r="24890" spans="1:8">
      <c r="A24890" s="1383"/>
      <c r="E24890" s="1478"/>
      <c r="H24890" s="1478"/>
    </row>
    <row r="24891" spans="1:8">
      <c r="A24891" s="1383"/>
      <c r="E24891" s="1478"/>
      <c r="H24891" s="1478"/>
    </row>
    <row r="24892" spans="1:8">
      <c r="A24892" s="1383"/>
      <c r="E24892" s="1478"/>
      <c r="H24892" s="1478"/>
    </row>
    <row r="24893" spans="1:8">
      <c r="A24893" s="1383"/>
      <c r="E24893" s="1478"/>
      <c r="H24893" s="1478"/>
    </row>
    <row r="24894" spans="1:8">
      <c r="A24894" s="1383"/>
      <c r="E24894" s="1478"/>
      <c r="H24894" s="1478"/>
    </row>
    <row r="24895" spans="1:8">
      <c r="A24895" s="1383"/>
      <c r="E24895" s="1478"/>
      <c r="H24895" s="1478"/>
    </row>
    <row r="24896" spans="1:8">
      <c r="A24896" s="1383"/>
      <c r="E24896" s="1478"/>
      <c r="H24896" s="1478"/>
    </row>
    <row r="24897" spans="1:8">
      <c r="A24897" s="1383"/>
      <c r="E24897" s="1478"/>
      <c r="H24897" s="1478"/>
    </row>
    <row r="24898" spans="1:8">
      <c r="A24898" s="1383"/>
      <c r="E24898" s="1478"/>
      <c r="H24898" s="1478"/>
    </row>
    <row r="24899" spans="1:8">
      <c r="A24899" s="1383"/>
      <c r="E24899" s="1478"/>
      <c r="H24899" s="1478"/>
    </row>
    <row r="24900" spans="1:8">
      <c r="A24900" s="1383"/>
      <c r="E24900" s="1478"/>
      <c r="H24900" s="1478"/>
    </row>
    <row r="24901" spans="1:8">
      <c r="A24901" s="1383"/>
      <c r="E24901" s="1478"/>
      <c r="H24901" s="1478"/>
    </row>
    <row r="24902" spans="1:8">
      <c r="A24902" s="1383"/>
      <c r="E24902" s="1478"/>
      <c r="H24902" s="1478"/>
    </row>
    <row r="24903" spans="1:8">
      <c r="A24903" s="1383"/>
      <c r="E24903" s="1478"/>
      <c r="H24903" s="1478"/>
    </row>
    <row r="24904" spans="1:8">
      <c r="A24904" s="1383"/>
      <c r="E24904" s="1478"/>
      <c r="H24904" s="1478"/>
    </row>
    <row r="24905" spans="1:8">
      <c r="A24905" s="1383"/>
      <c r="E24905" s="1478"/>
      <c r="H24905" s="1478"/>
    </row>
    <row r="24906" spans="1:8">
      <c r="A24906" s="1383"/>
      <c r="E24906" s="1478"/>
      <c r="H24906" s="1478"/>
    </row>
    <row r="24907" spans="1:8">
      <c r="A24907" s="1383"/>
      <c r="E24907" s="1478"/>
      <c r="H24907" s="1478"/>
    </row>
    <row r="24908" spans="1:8">
      <c r="A24908" s="1383"/>
      <c r="E24908" s="1478"/>
      <c r="H24908" s="1478"/>
    </row>
    <row r="24909" spans="1:8">
      <c r="A24909" s="1383"/>
      <c r="E24909" s="1478"/>
      <c r="H24909" s="1478"/>
    </row>
    <row r="24910" spans="1:8">
      <c r="A24910" s="1383"/>
      <c r="E24910" s="1478"/>
      <c r="H24910" s="1478"/>
    </row>
    <row r="24911" spans="1:8">
      <c r="A24911" s="1383"/>
      <c r="E24911" s="1478"/>
      <c r="H24911" s="1478"/>
    </row>
    <row r="24912" spans="1:8">
      <c r="A24912" s="1383"/>
      <c r="E24912" s="1478"/>
      <c r="H24912" s="1478"/>
    </row>
    <row r="24913" spans="1:8">
      <c r="A24913" s="1383"/>
      <c r="E24913" s="1478"/>
      <c r="H24913" s="1478"/>
    </row>
    <row r="24914" spans="1:8">
      <c r="A24914" s="1383"/>
      <c r="E24914" s="1478"/>
      <c r="H24914" s="1478"/>
    </row>
    <row r="24915" spans="1:8">
      <c r="A24915" s="1383"/>
      <c r="E24915" s="1478"/>
      <c r="H24915" s="1478"/>
    </row>
    <row r="24916" spans="1:8">
      <c r="A24916" s="1383"/>
      <c r="E24916" s="1478"/>
      <c r="H24916" s="1478"/>
    </row>
    <row r="24917" spans="1:8">
      <c r="A24917" s="1383"/>
      <c r="E24917" s="1478"/>
      <c r="H24917" s="1478"/>
    </row>
    <row r="24918" spans="1:8">
      <c r="A24918" s="1383"/>
      <c r="E24918" s="1478"/>
      <c r="H24918" s="1478"/>
    </row>
    <row r="24919" spans="1:8">
      <c r="A24919" s="1383"/>
      <c r="E24919" s="1478"/>
      <c r="H24919" s="1478"/>
    </row>
    <row r="24920" spans="1:8">
      <c r="A24920" s="1383"/>
      <c r="E24920" s="1478"/>
      <c r="H24920" s="1478"/>
    </row>
    <row r="24921" spans="1:8">
      <c r="A24921" s="1383"/>
      <c r="E24921" s="1478"/>
      <c r="H24921" s="1478"/>
    </row>
    <row r="24922" spans="1:8">
      <c r="A24922" s="1383"/>
      <c r="E24922" s="1478"/>
      <c r="H24922" s="1478"/>
    </row>
    <row r="24923" spans="1:8">
      <c r="A24923" s="1383"/>
      <c r="E24923" s="1478"/>
      <c r="H24923" s="1478"/>
    </row>
    <row r="24924" spans="1:8">
      <c r="A24924" s="1383"/>
      <c r="E24924" s="1478"/>
      <c r="H24924" s="1478"/>
    </row>
    <row r="24925" spans="1:8">
      <c r="A24925" s="1383"/>
      <c r="E24925" s="1478"/>
      <c r="H24925" s="1478"/>
    </row>
    <row r="24926" spans="1:8">
      <c r="A24926" s="1383"/>
      <c r="E24926" s="1478"/>
      <c r="H24926" s="1478"/>
    </row>
    <row r="24927" spans="1:8">
      <c r="A24927" s="1383"/>
      <c r="E24927" s="1478"/>
      <c r="H24927" s="1478"/>
    </row>
    <row r="24928" spans="1:8">
      <c r="A24928" s="1383"/>
      <c r="E24928" s="1478"/>
      <c r="H24928" s="1478"/>
    </row>
    <row r="24929" spans="1:8">
      <c r="A24929" s="1383"/>
      <c r="E24929" s="1478"/>
      <c r="H24929" s="1478"/>
    </row>
    <row r="24930" spans="1:8">
      <c r="A24930" s="1383"/>
      <c r="E24930" s="1478"/>
      <c r="H24930" s="1478"/>
    </row>
    <row r="24931" spans="1:8">
      <c r="A24931" s="1383"/>
      <c r="E24931" s="1478"/>
      <c r="H24931" s="1478"/>
    </row>
    <row r="24932" spans="1:8">
      <c r="A24932" s="1383"/>
      <c r="E24932" s="1478"/>
      <c r="H24932" s="1478"/>
    </row>
    <row r="24933" spans="1:8">
      <c r="A24933" s="1383"/>
      <c r="E24933" s="1478"/>
      <c r="H24933" s="1478"/>
    </row>
    <row r="24934" spans="1:8">
      <c r="A24934" s="1383"/>
      <c r="E24934" s="1478"/>
      <c r="H24934" s="1478"/>
    </row>
    <row r="24935" spans="1:8">
      <c r="A24935" s="1383"/>
      <c r="E24935" s="1478"/>
      <c r="H24935" s="1478"/>
    </row>
    <row r="24936" spans="1:8">
      <c r="A24936" s="1383"/>
      <c r="E24936" s="1478"/>
      <c r="H24936" s="1478"/>
    </row>
    <row r="24937" spans="1:8">
      <c r="A24937" s="1383"/>
      <c r="E24937" s="1478"/>
      <c r="H24937" s="1478"/>
    </row>
    <row r="24938" spans="1:8">
      <c r="A24938" s="1383"/>
      <c r="E24938" s="1478"/>
      <c r="H24938" s="1478"/>
    </row>
    <row r="24939" spans="1:8">
      <c r="A24939" s="1383"/>
      <c r="E24939" s="1478"/>
      <c r="H24939" s="1478"/>
    </row>
    <row r="24940" spans="1:8">
      <c r="A24940" s="1383"/>
      <c r="E24940" s="1478"/>
      <c r="H24940" s="1478"/>
    </row>
    <row r="24941" spans="1:8">
      <c r="A24941" s="1383"/>
      <c r="E24941" s="1478"/>
      <c r="H24941" s="1478"/>
    </row>
    <row r="24942" spans="1:8">
      <c r="A24942" s="1383"/>
      <c r="E24942" s="1478"/>
      <c r="H24942" s="1478"/>
    </row>
    <row r="24943" spans="1:8">
      <c r="A24943" s="1383"/>
      <c r="E24943" s="1478"/>
      <c r="H24943" s="1478"/>
    </row>
    <row r="24944" spans="1:8">
      <c r="A24944" s="1383"/>
      <c r="E24944" s="1478"/>
      <c r="H24944" s="1478"/>
    </row>
    <row r="24945" spans="1:8">
      <c r="A24945" s="1383"/>
      <c r="E24945" s="1478"/>
      <c r="H24945" s="1478"/>
    </row>
    <row r="24946" spans="1:8">
      <c r="A24946" s="1383"/>
      <c r="E24946" s="1478"/>
      <c r="H24946" s="1478"/>
    </row>
    <row r="24947" spans="1:8">
      <c r="A24947" s="1383"/>
      <c r="E24947" s="1478"/>
      <c r="H24947" s="1478"/>
    </row>
    <row r="24948" spans="1:8">
      <c r="A24948" s="1383"/>
      <c r="E24948" s="1478"/>
      <c r="H24948" s="1478"/>
    </row>
    <row r="24949" spans="1:8">
      <c r="A24949" s="1383"/>
      <c r="E24949" s="1478"/>
      <c r="H24949" s="1478"/>
    </row>
    <row r="24950" spans="1:8">
      <c r="A24950" s="1383"/>
      <c r="E24950" s="1478"/>
      <c r="H24950" s="1478"/>
    </row>
    <row r="24951" spans="1:8">
      <c r="A24951" s="1383"/>
      <c r="E24951" s="1478"/>
      <c r="H24951" s="1478"/>
    </row>
    <row r="24952" spans="1:8">
      <c r="A24952" s="1383"/>
      <c r="E24952" s="1478"/>
      <c r="H24952" s="1478"/>
    </row>
    <row r="24953" spans="1:8">
      <c r="A24953" s="1383"/>
      <c r="E24953" s="1478"/>
      <c r="H24953" s="1478"/>
    </row>
    <row r="24954" spans="1:8">
      <c r="A24954" s="1383"/>
      <c r="E24954" s="1478"/>
      <c r="H24954" s="1478"/>
    </row>
    <row r="24955" spans="1:8">
      <c r="A24955" s="1383"/>
      <c r="E24955" s="1478"/>
      <c r="H24955" s="1478"/>
    </row>
    <row r="24956" spans="1:8">
      <c r="A24956" s="1383"/>
      <c r="E24956" s="1478"/>
      <c r="H24956" s="1478"/>
    </row>
    <row r="24957" spans="1:8">
      <c r="A24957" s="1383"/>
      <c r="E24957" s="1478"/>
      <c r="H24957" s="1478"/>
    </row>
    <row r="24958" spans="1:8">
      <c r="A24958" s="1383"/>
      <c r="E24958" s="1478"/>
      <c r="H24958" s="1478"/>
    </row>
    <row r="24959" spans="1:8">
      <c r="A24959" s="1383"/>
      <c r="E24959" s="1478"/>
      <c r="H24959" s="1478"/>
    </row>
    <row r="24960" spans="1:8">
      <c r="A24960" s="1383"/>
      <c r="E24960" s="1478"/>
      <c r="H24960" s="1478"/>
    </row>
    <row r="24961" spans="1:8">
      <c r="A24961" s="1383"/>
      <c r="E24961" s="1478"/>
      <c r="H24961" s="1478"/>
    </row>
    <row r="24962" spans="1:8">
      <c r="A24962" s="1383"/>
      <c r="E24962" s="1478"/>
      <c r="H24962" s="1478"/>
    </row>
    <row r="24963" spans="1:8">
      <c r="A24963" s="1383"/>
      <c r="E24963" s="1478"/>
      <c r="H24963" s="1478"/>
    </row>
    <row r="24964" spans="1:8">
      <c r="A24964" s="1383"/>
      <c r="E24964" s="1478"/>
      <c r="H24964" s="1478"/>
    </row>
    <row r="24965" spans="1:8">
      <c r="A24965" s="1383"/>
      <c r="E24965" s="1478"/>
      <c r="H24965" s="1478"/>
    </row>
    <row r="24966" spans="1:8">
      <c r="A24966" s="1383"/>
      <c r="E24966" s="1478"/>
      <c r="H24966" s="1478"/>
    </row>
    <row r="24967" spans="1:8">
      <c r="A24967" s="1383"/>
      <c r="E24967" s="1478"/>
      <c r="H24967" s="1478"/>
    </row>
    <row r="24968" spans="1:8">
      <c r="A24968" s="1383"/>
      <c r="E24968" s="1478"/>
      <c r="H24968" s="1478"/>
    </row>
    <row r="24969" spans="1:8">
      <c r="A24969" s="1383"/>
      <c r="E24969" s="1478"/>
      <c r="H24969" s="1478"/>
    </row>
    <row r="24970" spans="1:8">
      <c r="A24970" s="1383"/>
      <c r="E24970" s="1478"/>
      <c r="H24970" s="1478"/>
    </row>
    <row r="24971" spans="1:8">
      <c r="A24971" s="1383"/>
      <c r="E24971" s="1478"/>
      <c r="H24971" s="1478"/>
    </row>
    <row r="24972" spans="1:8">
      <c r="A24972" s="1383"/>
      <c r="E24972" s="1478"/>
      <c r="H24972" s="1478"/>
    </row>
    <row r="24973" spans="1:8">
      <c r="A24973" s="1383"/>
      <c r="E24973" s="1478"/>
      <c r="H24973" s="1478"/>
    </row>
    <row r="24974" spans="1:8">
      <c r="A24974" s="1383"/>
      <c r="E24974" s="1478"/>
      <c r="H24974" s="1478"/>
    </row>
    <row r="24975" spans="1:8">
      <c r="A24975" s="1383"/>
      <c r="E24975" s="1478"/>
      <c r="H24975" s="1478"/>
    </row>
    <row r="24976" spans="1:8">
      <c r="A24976" s="1383"/>
      <c r="E24976" s="1478"/>
      <c r="H24976" s="1478"/>
    </row>
    <row r="24977" spans="1:8">
      <c r="A24977" s="1383"/>
      <c r="E24977" s="1478"/>
      <c r="H24977" s="1478"/>
    </row>
    <row r="24978" spans="1:8">
      <c r="A24978" s="1383"/>
      <c r="E24978" s="1478"/>
      <c r="H24978" s="1478"/>
    </row>
    <row r="24979" spans="1:8">
      <c r="A24979" s="1383"/>
      <c r="E24979" s="1478"/>
      <c r="H24979" s="1478"/>
    </row>
    <row r="24980" spans="1:8">
      <c r="A24980" s="1383"/>
      <c r="E24980" s="1478"/>
      <c r="H24980" s="1478"/>
    </row>
    <row r="24981" spans="1:8">
      <c r="A24981" s="1383"/>
      <c r="E24981" s="1478"/>
      <c r="H24981" s="1478"/>
    </row>
    <row r="24982" spans="1:8">
      <c r="A24982" s="1383"/>
      <c r="E24982" s="1478"/>
      <c r="H24982" s="1478"/>
    </row>
    <row r="24983" spans="1:8">
      <c r="A24983" s="1383"/>
      <c r="E24983" s="1478"/>
      <c r="H24983" s="1478"/>
    </row>
    <row r="24984" spans="1:8">
      <c r="A24984" s="1383"/>
      <c r="E24984" s="1478"/>
      <c r="H24984" s="1478"/>
    </row>
    <row r="24985" spans="1:8">
      <c r="A24985" s="1383"/>
      <c r="E24985" s="1478"/>
      <c r="H24985" s="1478"/>
    </row>
    <row r="24986" spans="1:8">
      <c r="A24986" s="1383"/>
      <c r="E24986" s="1478"/>
      <c r="H24986" s="1478"/>
    </row>
    <row r="24987" spans="1:8">
      <c r="A24987" s="1383"/>
      <c r="E24987" s="1478"/>
      <c r="H24987" s="1478"/>
    </row>
    <row r="24988" spans="1:8">
      <c r="A24988" s="1383"/>
      <c r="E24988" s="1478"/>
      <c r="H24988" s="1478"/>
    </row>
    <row r="24989" spans="1:8">
      <c r="A24989" s="1383"/>
      <c r="E24989" s="1478"/>
      <c r="H24989" s="1478"/>
    </row>
    <row r="24990" spans="1:8">
      <c r="A24990" s="1383"/>
      <c r="E24990" s="1478"/>
      <c r="H24990" s="1478"/>
    </row>
    <row r="24991" spans="1:8">
      <c r="A24991" s="1383"/>
      <c r="E24991" s="1478"/>
      <c r="H24991" s="1478"/>
    </row>
    <row r="24992" spans="1:8">
      <c r="A24992" s="1383"/>
      <c r="E24992" s="1478"/>
      <c r="H24992" s="1478"/>
    </row>
    <row r="24993" spans="1:8">
      <c r="A24993" s="1383"/>
      <c r="E24993" s="1478"/>
      <c r="H24993" s="1478"/>
    </row>
    <row r="24994" spans="1:8">
      <c r="A24994" s="1383"/>
      <c r="E24994" s="1478"/>
      <c r="H24994" s="1478"/>
    </row>
    <row r="24995" spans="1:8">
      <c r="A24995" s="1383"/>
      <c r="E24995" s="1478"/>
      <c r="H24995" s="1478"/>
    </row>
    <row r="24996" spans="1:8">
      <c r="A24996" s="1383"/>
      <c r="E24996" s="1478"/>
      <c r="H24996" s="1478"/>
    </row>
    <row r="24997" spans="1:8">
      <c r="A24997" s="1383"/>
      <c r="E24997" s="1478"/>
      <c r="H24997" s="1478"/>
    </row>
    <row r="24998" spans="1:8">
      <c r="A24998" s="1383"/>
      <c r="E24998" s="1478"/>
      <c r="H24998" s="1478"/>
    </row>
    <row r="24999" spans="1:8">
      <c r="A24999" s="1383"/>
      <c r="E24999" s="1478"/>
      <c r="H24999" s="1478"/>
    </row>
    <row r="25000" spans="1:8">
      <c r="A25000" s="1383"/>
      <c r="E25000" s="1478"/>
      <c r="H25000" s="1478"/>
    </row>
    <row r="25001" spans="1:8">
      <c r="A25001" s="1383"/>
      <c r="E25001" s="1478"/>
      <c r="H25001" s="1478"/>
    </row>
    <row r="25002" spans="1:8">
      <c r="A25002" s="1383"/>
      <c r="E25002" s="1478"/>
      <c r="H25002" s="1478"/>
    </row>
    <row r="25003" spans="1:8">
      <c r="A25003" s="1383"/>
      <c r="E25003" s="1478"/>
      <c r="H25003" s="1478"/>
    </row>
    <row r="25004" spans="1:8">
      <c r="A25004" s="1383"/>
      <c r="E25004" s="1478"/>
      <c r="H25004" s="1478"/>
    </row>
    <row r="25005" spans="1:8">
      <c r="A25005" s="1383"/>
      <c r="E25005" s="1478"/>
      <c r="H25005" s="1478"/>
    </row>
    <row r="25006" spans="1:8">
      <c r="A25006" s="1383"/>
      <c r="E25006" s="1478"/>
      <c r="H25006" s="1478"/>
    </row>
    <row r="25007" spans="1:8">
      <c r="A25007" s="1383"/>
      <c r="E25007" s="1478"/>
      <c r="H25007" s="1478"/>
    </row>
    <row r="25008" spans="1:8">
      <c r="A25008" s="1383"/>
      <c r="E25008" s="1478"/>
      <c r="H25008" s="1478"/>
    </row>
    <row r="25009" spans="1:8">
      <c r="A25009" s="1383"/>
      <c r="E25009" s="1478"/>
      <c r="H25009" s="1478"/>
    </row>
    <row r="25010" spans="1:8">
      <c r="A25010" s="1383"/>
      <c r="E25010" s="1478"/>
      <c r="H25010" s="1478"/>
    </row>
    <row r="25011" spans="1:8">
      <c r="A25011" s="1383"/>
      <c r="E25011" s="1478"/>
      <c r="H25011" s="1478"/>
    </row>
    <row r="25012" spans="1:8">
      <c r="A25012" s="1383"/>
      <c r="E25012" s="1478"/>
      <c r="H25012" s="1478"/>
    </row>
    <row r="25013" spans="1:8">
      <c r="A25013" s="1383"/>
      <c r="E25013" s="1478"/>
      <c r="H25013" s="1478"/>
    </row>
    <row r="25014" spans="1:8">
      <c r="A25014" s="1383"/>
      <c r="E25014" s="1478"/>
      <c r="H25014" s="1478"/>
    </row>
    <row r="25015" spans="1:8">
      <c r="A25015" s="1383"/>
      <c r="E25015" s="1478"/>
      <c r="H25015" s="1478"/>
    </row>
    <row r="25016" spans="1:8">
      <c r="A25016" s="1383"/>
      <c r="E25016" s="1478"/>
      <c r="H25016" s="1478"/>
    </row>
    <row r="25017" spans="1:8">
      <c r="A25017" s="1383"/>
      <c r="E25017" s="1478"/>
      <c r="H25017" s="1478"/>
    </row>
    <row r="25018" spans="1:8">
      <c r="A25018" s="1383"/>
      <c r="E25018" s="1478"/>
      <c r="H25018" s="1478"/>
    </row>
    <row r="25019" spans="1:8">
      <c r="A25019" s="1383"/>
      <c r="E25019" s="1478"/>
      <c r="H25019" s="1478"/>
    </row>
    <row r="25020" spans="1:8">
      <c r="A25020" s="1383"/>
      <c r="E25020" s="1478"/>
      <c r="H25020" s="1478"/>
    </row>
    <row r="25021" spans="1:8">
      <c r="A25021" s="1383"/>
      <c r="E25021" s="1478"/>
      <c r="H25021" s="1478"/>
    </row>
    <row r="25022" spans="1:8">
      <c r="A25022" s="1383"/>
      <c r="E25022" s="1478"/>
      <c r="H25022" s="1478"/>
    </row>
    <row r="25023" spans="1:8">
      <c r="A25023" s="1383"/>
      <c r="E25023" s="1478"/>
      <c r="H25023" s="1478"/>
    </row>
    <row r="25024" spans="1:8">
      <c r="A25024" s="1383"/>
      <c r="E25024" s="1478"/>
      <c r="H25024" s="1478"/>
    </row>
    <row r="25025" spans="1:8">
      <c r="A25025" s="1383"/>
      <c r="E25025" s="1478"/>
      <c r="H25025" s="1478"/>
    </row>
    <row r="25026" spans="1:8">
      <c r="A25026" s="1383"/>
      <c r="E25026" s="1478"/>
      <c r="H25026" s="1478"/>
    </row>
    <row r="25027" spans="1:8">
      <c r="A25027" s="1383"/>
      <c r="E25027" s="1478"/>
      <c r="H25027" s="1478"/>
    </row>
    <row r="25028" spans="1:8">
      <c r="A25028" s="1383"/>
      <c r="E25028" s="1478"/>
      <c r="H25028" s="1478"/>
    </row>
    <row r="25029" spans="1:8">
      <c r="A25029" s="1383"/>
      <c r="E25029" s="1478"/>
      <c r="H25029" s="1478"/>
    </row>
    <row r="25030" spans="1:8">
      <c r="A25030" s="1383"/>
      <c r="E25030" s="1478"/>
      <c r="H25030" s="1478"/>
    </row>
    <row r="25031" spans="1:8">
      <c r="A25031" s="1383"/>
      <c r="E25031" s="1478"/>
      <c r="H25031" s="1478"/>
    </row>
    <row r="25032" spans="1:8">
      <c r="A25032" s="1383"/>
      <c r="E25032" s="1478"/>
      <c r="H25032" s="1478"/>
    </row>
    <row r="25033" spans="1:8">
      <c r="A25033" s="1383"/>
      <c r="E25033" s="1478"/>
      <c r="H25033" s="1478"/>
    </row>
    <row r="25034" spans="1:8">
      <c r="A25034" s="1383"/>
      <c r="E25034" s="1478"/>
      <c r="H25034" s="1478"/>
    </row>
    <row r="25035" spans="1:8">
      <c r="A25035" s="1383"/>
      <c r="E25035" s="1478"/>
      <c r="H25035" s="1478"/>
    </row>
    <row r="25036" spans="1:8">
      <c r="A25036" s="1383"/>
      <c r="E25036" s="1478"/>
      <c r="H25036" s="1478"/>
    </row>
    <row r="25037" spans="1:8">
      <c r="A25037" s="1383"/>
      <c r="E25037" s="1478"/>
      <c r="H25037" s="1478"/>
    </row>
    <row r="25038" spans="1:8">
      <c r="A25038" s="1383"/>
      <c r="E25038" s="1478"/>
      <c r="H25038" s="1478"/>
    </row>
    <row r="25039" spans="1:8">
      <c r="A25039" s="1383"/>
      <c r="E25039" s="1478"/>
      <c r="H25039" s="1478"/>
    </row>
    <row r="25040" spans="1:8">
      <c r="A25040" s="1383"/>
      <c r="E25040" s="1478"/>
      <c r="H25040" s="1478"/>
    </row>
    <row r="25041" spans="1:8">
      <c r="A25041" s="1383"/>
      <c r="E25041" s="1478"/>
      <c r="H25041" s="1478"/>
    </row>
    <row r="25042" spans="1:8">
      <c r="A25042" s="1383"/>
      <c r="E25042" s="1478"/>
      <c r="H25042" s="1478"/>
    </row>
    <row r="25043" spans="1:8">
      <c r="A25043" s="1383"/>
      <c r="E25043" s="1478"/>
      <c r="H25043" s="1478"/>
    </row>
    <row r="25044" spans="1:8">
      <c r="A25044" s="1383"/>
      <c r="E25044" s="1478"/>
      <c r="H25044" s="1478"/>
    </row>
    <row r="25045" spans="1:8">
      <c r="A25045" s="1383"/>
      <c r="E25045" s="1478"/>
      <c r="H25045" s="1478"/>
    </row>
    <row r="25046" spans="1:8">
      <c r="A25046" s="1383"/>
      <c r="E25046" s="1478"/>
      <c r="H25046" s="1478"/>
    </row>
    <row r="25047" spans="1:8">
      <c r="A25047" s="1383"/>
      <c r="E25047" s="1478"/>
      <c r="H25047" s="1478"/>
    </row>
    <row r="25048" spans="1:8">
      <c r="A25048" s="1383"/>
      <c r="E25048" s="1478"/>
      <c r="H25048" s="1478"/>
    </row>
    <row r="25049" spans="1:8">
      <c r="A25049" s="1383"/>
      <c r="E25049" s="1478"/>
      <c r="H25049" s="1478"/>
    </row>
    <row r="25050" spans="1:8">
      <c r="A25050" s="1383"/>
      <c r="E25050" s="1478"/>
      <c r="H25050" s="1478"/>
    </row>
    <row r="25051" spans="1:8">
      <c r="A25051" s="1383"/>
      <c r="E25051" s="1478"/>
      <c r="H25051" s="1478"/>
    </row>
    <row r="25052" spans="1:8">
      <c r="A25052" s="1383"/>
      <c r="E25052" s="1478"/>
      <c r="H25052" s="1478"/>
    </row>
    <row r="25053" spans="1:8">
      <c r="A25053" s="1383"/>
      <c r="E25053" s="1478"/>
      <c r="H25053" s="1478"/>
    </row>
    <row r="25054" spans="1:8">
      <c r="A25054" s="1383"/>
      <c r="E25054" s="1478"/>
      <c r="H25054" s="1478"/>
    </row>
    <row r="25055" spans="1:8">
      <c r="A25055" s="1383"/>
      <c r="E25055" s="1478"/>
      <c r="H25055" s="1478"/>
    </row>
    <row r="25056" spans="1:8">
      <c r="A25056" s="1383"/>
      <c r="E25056" s="1478"/>
      <c r="H25056" s="1478"/>
    </row>
    <row r="25057" spans="1:8">
      <c r="A25057" s="1383"/>
      <c r="E25057" s="1478"/>
      <c r="H25057" s="1478"/>
    </row>
    <row r="25058" spans="1:8">
      <c r="A25058" s="1383"/>
      <c r="E25058" s="1478"/>
      <c r="H25058" s="1478"/>
    </row>
    <row r="25059" spans="1:8">
      <c r="A25059" s="1383"/>
      <c r="E25059" s="1478"/>
      <c r="H25059" s="1478"/>
    </row>
    <row r="25060" spans="1:8">
      <c r="A25060" s="1383"/>
      <c r="E25060" s="1478"/>
      <c r="H25060" s="1478"/>
    </row>
    <row r="25061" spans="1:8">
      <c r="A25061" s="1383"/>
      <c r="E25061" s="1478"/>
      <c r="H25061" s="1478"/>
    </row>
    <row r="25062" spans="1:8">
      <c r="A25062" s="1383"/>
      <c r="E25062" s="1478"/>
      <c r="H25062" s="1478"/>
    </row>
    <row r="25063" spans="1:8">
      <c r="A25063" s="1383"/>
      <c r="E25063" s="1478"/>
      <c r="H25063" s="1478"/>
    </row>
    <row r="25064" spans="1:8">
      <c r="A25064" s="1383"/>
      <c r="E25064" s="1478"/>
      <c r="H25064" s="1478"/>
    </row>
    <row r="25065" spans="1:8">
      <c r="A25065" s="1383"/>
      <c r="E25065" s="1478"/>
      <c r="H25065" s="1478"/>
    </row>
    <row r="25066" spans="1:8">
      <c r="A25066" s="1383"/>
      <c r="E25066" s="1478"/>
      <c r="H25066" s="1478"/>
    </row>
    <row r="25067" spans="1:8">
      <c r="A25067" s="1383"/>
      <c r="E25067" s="1478"/>
      <c r="H25067" s="1478"/>
    </row>
    <row r="25068" spans="1:8">
      <c r="A25068" s="1383"/>
      <c r="E25068" s="1478"/>
      <c r="H25068" s="1478"/>
    </row>
    <row r="25069" spans="1:8">
      <c r="A25069" s="1383"/>
      <c r="E25069" s="1478"/>
      <c r="H25069" s="1478"/>
    </row>
    <row r="25070" spans="1:8">
      <c r="A25070" s="1383"/>
      <c r="E25070" s="1478"/>
      <c r="H25070" s="1478"/>
    </row>
    <row r="25071" spans="1:8">
      <c r="A25071" s="1383"/>
      <c r="E25071" s="1478"/>
      <c r="H25071" s="1478"/>
    </row>
    <row r="25072" spans="1:8">
      <c r="A25072" s="1383"/>
      <c r="E25072" s="1478"/>
      <c r="H25072" s="1478"/>
    </row>
    <row r="25073" spans="1:8">
      <c r="A25073" s="1383"/>
      <c r="E25073" s="1478"/>
      <c r="H25073" s="1478"/>
    </row>
    <row r="25074" spans="1:8">
      <c r="A25074" s="1383"/>
      <c r="E25074" s="1478"/>
      <c r="H25074" s="1478"/>
    </row>
    <row r="25075" spans="1:8">
      <c r="A25075" s="1383"/>
      <c r="E25075" s="1478"/>
      <c r="H25075" s="1478"/>
    </row>
    <row r="25076" spans="1:8">
      <c r="A25076" s="1383"/>
      <c r="E25076" s="1478"/>
      <c r="H25076" s="1478"/>
    </row>
    <row r="25077" spans="1:8">
      <c r="A25077" s="1383"/>
      <c r="E25077" s="1478"/>
      <c r="H25077" s="1478"/>
    </row>
    <row r="25078" spans="1:8">
      <c r="A25078" s="1383"/>
      <c r="E25078" s="1478"/>
      <c r="H25078" s="1478"/>
    </row>
    <row r="25079" spans="1:8">
      <c r="A25079" s="1383"/>
      <c r="E25079" s="1478"/>
      <c r="H25079" s="1478"/>
    </row>
    <row r="25080" spans="1:8">
      <c r="A25080" s="1383"/>
      <c r="E25080" s="1478"/>
      <c r="H25080" s="1478"/>
    </row>
    <row r="25081" spans="1:8">
      <c r="A25081" s="1383"/>
      <c r="E25081" s="1478"/>
      <c r="H25081" s="1478"/>
    </row>
    <row r="25082" spans="1:8">
      <c r="A25082" s="1383"/>
      <c r="E25082" s="1478"/>
      <c r="H25082" s="1478"/>
    </row>
    <row r="25083" spans="1:8">
      <c r="A25083" s="1383"/>
      <c r="E25083" s="1478"/>
      <c r="H25083" s="1478"/>
    </row>
    <row r="25084" spans="1:8">
      <c r="A25084" s="1383"/>
      <c r="E25084" s="1478"/>
      <c r="H25084" s="1478"/>
    </row>
    <row r="25085" spans="1:8">
      <c r="A25085" s="1383"/>
      <c r="E25085" s="1478"/>
      <c r="H25085" s="1478"/>
    </row>
    <row r="25086" spans="1:8">
      <c r="A25086" s="1383"/>
      <c r="E25086" s="1478"/>
      <c r="H25086" s="1478"/>
    </row>
    <row r="25087" spans="1:8">
      <c r="A25087" s="1383"/>
      <c r="E25087" s="1478"/>
      <c r="H25087" s="1478"/>
    </row>
    <row r="25088" spans="1:8">
      <c r="A25088" s="1383"/>
      <c r="E25088" s="1478"/>
      <c r="H25088" s="1478"/>
    </row>
    <row r="25089" spans="1:8">
      <c r="A25089" s="1383"/>
      <c r="E25089" s="1478"/>
      <c r="H25089" s="1478"/>
    </row>
    <row r="25090" spans="1:8">
      <c r="A25090" s="1383"/>
      <c r="E25090" s="1478"/>
      <c r="H25090" s="1478"/>
    </row>
    <row r="25091" spans="1:8">
      <c r="A25091" s="1383"/>
      <c r="E25091" s="1478"/>
      <c r="H25091" s="1478"/>
    </row>
    <row r="25092" spans="1:8">
      <c r="A25092" s="1383"/>
      <c r="E25092" s="1478"/>
      <c r="H25092" s="1478"/>
    </row>
    <row r="25093" spans="1:8">
      <c r="A25093" s="1383"/>
      <c r="E25093" s="1478"/>
      <c r="H25093" s="1478"/>
    </row>
    <row r="25094" spans="1:8">
      <c r="A25094" s="1383"/>
      <c r="E25094" s="1478"/>
      <c r="H25094" s="1478"/>
    </row>
    <row r="25095" spans="1:8">
      <c r="A25095" s="1383"/>
      <c r="E25095" s="1478"/>
      <c r="H25095" s="1478"/>
    </row>
    <row r="25096" spans="1:8">
      <c r="A25096" s="1383"/>
      <c r="E25096" s="1478"/>
      <c r="H25096" s="1478"/>
    </row>
    <row r="25097" spans="1:8">
      <c r="A25097" s="1383"/>
      <c r="E25097" s="1478"/>
      <c r="H25097" s="1478"/>
    </row>
    <row r="25098" spans="1:8">
      <c r="A25098" s="1383"/>
      <c r="E25098" s="1478"/>
      <c r="H25098" s="1478"/>
    </row>
    <row r="25099" spans="1:8">
      <c r="A25099" s="1383"/>
      <c r="E25099" s="1478"/>
      <c r="H25099" s="1478"/>
    </row>
    <row r="25100" spans="1:8">
      <c r="A25100" s="1383"/>
      <c r="E25100" s="1478"/>
      <c r="H25100" s="1478"/>
    </row>
    <row r="25101" spans="1:8">
      <c r="A25101" s="1383"/>
      <c r="E25101" s="1478"/>
      <c r="H25101" s="1478"/>
    </row>
    <row r="25102" spans="1:8">
      <c r="A25102" s="1383"/>
      <c r="E25102" s="1478"/>
      <c r="H25102" s="1478"/>
    </row>
    <row r="25103" spans="1:8">
      <c r="A25103" s="1383"/>
      <c r="E25103" s="1478"/>
      <c r="H25103" s="1478"/>
    </row>
    <row r="25104" spans="1:8">
      <c r="A25104" s="1383"/>
      <c r="E25104" s="1478"/>
      <c r="H25104" s="1478"/>
    </row>
    <row r="25105" spans="1:8">
      <c r="A25105" s="1383"/>
      <c r="E25105" s="1478"/>
      <c r="H25105" s="1478"/>
    </row>
    <row r="25106" spans="1:8">
      <c r="A25106" s="1383"/>
      <c r="E25106" s="1478"/>
      <c r="H25106" s="1478"/>
    </row>
    <row r="25107" spans="1:8">
      <c r="A25107" s="1383"/>
      <c r="E25107" s="1478"/>
      <c r="H25107" s="1478"/>
    </row>
    <row r="25108" spans="1:8">
      <c r="A25108" s="1383"/>
      <c r="E25108" s="1478"/>
      <c r="H25108" s="1478"/>
    </row>
    <row r="25109" spans="1:8">
      <c r="A25109" s="1383"/>
      <c r="E25109" s="1478"/>
      <c r="H25109" s="1478"/>
    </row>
    <row r="25110" spans="1:8">
      <c r="A25110" s="1383"/>
      <c r="E25110" s="1478"/>
      <c r="H25110" s="1478"/>
    </row>
    <row r="25111" spans="1:8">
      <c r="A25111" s="1383"/>
      <c r="E25111" s="1478"/>
      <c r="H25111" s="1478"/>
    </row>
    <row r="25112" spans="1:8">
      <c r="A25112" s="1383"/>
      <c r="E25112" s="1478"/>
      <c r="H25112" s="1478"/>
    </row>
    <row r="25113" spans="1:8">
      <c r="A25113" s="1383"/>
      <c r="E25113" s="1478"/>
      <c r="H25113" s="1478"/>
    </row>
    <row r="25114" spans="1:8">
      <c r="A25114" s="1383"/>
      <c r="E25114" s="1478"/>
      <c r="H25114" s="1478"/>
    </row>
    <row r="25115" spans="1:8">
      <c r="A25115" s="1383"/>
      <c r="E25115" s="1478"/>
      <c r="H25115" s="1478"/>
    </row>
    <row r="25116" spans="1:8">
      <c r="A25116" s="1383"/>
      <c r="E25116" s="1478"/>
      <c r="H25116" s="1478"/>
    </row>
    <row r="25117" spans="1:8">
      <c r="A25117" s="1383"/>
      <c r="E25117" s="1478"/>
      <c r="H25117" s="1478"/>
    </row>
    <row r="25118" spans="1:8">
      <c r="A25118" s="1383"/>
      <c r="E25118" s="1478"/>
      <c r="H25118" s="1478"/>
    </row>
    <row r="25119" spans="1:8">
      <c r="A25119" s="1383"/>
      <c r="E25119" s="1478"/>
      <c r="H25119" s="1478"/>
    </row>
    <row r="25120" spans="1:8">
      <c r="A25120" s="1383"/>
      <c r="E25120" s="1478"/>
      <c r="H25120" s="1478"/>
    </row>
    <row r="25121" spans="1:8">
      <c r="A25121" s="1383"/>
      <c r="E25121" s="1478"/>
      <c r="H25121" s="1478"/>
    </row>
    <row r="25122" spans="1:8">
      <c r="A25122" s="1383"/>
      <c r="E25122" s="1478"/>
      <c r="H25122" s="1478"/>
    </row>
    <row r="25123" spans="1:8">
      <c r="A25123" s="1383"/>
      <c r="E25123" s="1478"/>
      <c r="H25123" s="1478"/>
    </row>
    <row r="25124" spans="1:8">
      <c r="A25124" s="1383"/>
      <c r="E25124" s="1478"/>
      <c r="H25124" s="1478"/>
    </row>
    <row r="25125" spans="1:8">
      <c r="A25125" s="1383"/>
      <c r="E25125" s="1478"/>
      <c r="H25125" s="1478"/>
    </row>
    <row r="25126" spans="1:8">
      <c r="A25126" s="1383"/>
      <c r="E25126" s="1478"/>
      <c r="H25126" s="1478"/>
    </row>
    <row r="25127" spans="1:8">
      <c r="A25127" s="1383"/>
      <c r="E25127" s="1478"/>
      <c r="H25127" s="1478"/>
    </row>
    <row r="25128" spans="1:8">
      <c r="A25128" s="1383"/>
      <c r="E25128" s="1478"/>
      <c r="H25128" s="1478"/>
    </row>
    <row r="25129" spans="1:8">
      <c r="A25129" s="1383"/>
      <c r="E25129" s="1478"/>
      <c r="H25129" s="1478"/>
    </row>
    <row r="25130" spans="1:8">
      <c r="A25130" s="1383"/>
      <c r="E25130" s="1478"/>
      <c r="H25130" s="1478"/>
    </row>
    <row r="25131" spans="1:8">
      <c r="A25131" s="1383"/>
      <c r="E25131" s="1478"/>
      <c r="H25131" s="1478"/>
    </row>
    <row r="25132" spans="1:8">
      <c r="A25132" s="1383"/>
      <c r="E25132" s="1478"/>
      <c r="H25132" s="1478"/>
    </row>
    <row r="25133" spans="1:8">
      <c r="A25133" s="1383"/>
      <c r="E25133" s="1478"/>
      <c r="H25133" s="1478"/>
    </row>
    <row r="25134" spans="1:8">
      <c r="A25134" s="1383"/>
      <c r="E25134" s="1478"/>
      <c r="H25134" s="1478"/>
    </row>
    <row r="25135" spans="1:8">
      <c r="A25135" s="1383"/>
      <c r="E25135" s="1478"/>
      <c r="H25135" s="1478"/>
    </row>
    <row r="25136" spans="1:8">
      <c r="A25136" s="1383"/>
      <c r="E25136" s="1478"/>
      <c r="H25136" s="1478"/>
    </row>
    <row r="25137" spans="1:8">
      <c r="A25137" s="1383"/>
      <c r="E25137" s="1478"/>
      <c r="H25137" s="1478"/>
    </row>
    <row r="25138" spans="1:8">
      <c r="A25138" s="1383"/>
      <c r="E25138" s="1478"/>
      <c r="H25138" s="1478"/>
    </row>
    <row r="25139" spans="1:8">
      <c r="A25139" s="1383"/>
      <c r="E25139" s="1478"/>
      <c r="H25139" s="1478"/>
    </row>
    <row r="25140" spans="1:8">
      <c r="A25140" s="1383"/>
      <c r="E25140" s="1478"/>
      <c r="H25140" s="1478"/>
    </row>
    <row r="25141" spans="1:8">
      <c r="A25141" s="1383"/>
      <c r="E25141" s="1478"/>
      <c r="H25141" s="1478"/>
    </row>
    <row r="25142" spans="1:8">
      <c r="A25142" s="1383"/>
      <c r="E25142" s="1478"/>
      <c r="H25142" s="1478"/>
    </row>
    <row r="25143" spans="1:8">
      <c r="A25143" s="1383"/>
      <c r="E25143" s="1478"/>
      <c r="H25143" s="1478"/>
    </row>
    <row r="25144" spans="1:8">
      <c r="A25144" s="1383"/>
      <c r="E25144" s="1478"/>
      <c r="H25144" s="1478"/>
    </row>
    <row r="25145" spans="1:8">
      <c r="A25145" s="1383"/>
      <c r="E25145" s="1478"/>
      <c r="H25145" s="1478"/>
    </row>
    <row r="25146" spans="1:8">
      <c r="A25146" s="1383"/>
      <c r="E25146" s="1478"/>
      <c r="H25146" s="1478"/>
    </row>
    <row r="25147" spans="1:8">
      <c r="A25147" s="1383"/>
      <c r="E25147" s="1478"/>
      <c r="H25147" s="1478"/>
    </row>
    <row r="25148" spans="1:8">
      <c r="A25148" s="1383"/>
      <c r="E25148" s="1478"/>
      <c r="H25148" s="1478"/>
    </row>
    <row r="25149" spans="1:8">
      <c r="A25149" s="1383"/>
      <c r="E25149" s="1478"/>
      <c r="H25149" s="1478"/>
    </row>
    <row r="25150" spans="1:8">
      <c r="A25150" s="1383"/>
      <c r="E25150" s="1478"/>
      <c r="H25150" s="1478"/>
    </row>
    <row r="25151" spans="1:8">
      <c r="A25151" s="1383"/>
      <c r="E25151" s="1478"/>
      <c r="H25151" s="1478"/>
    </row>
    <row r="25152" spans="1:8">
      <c r="A25152" s="1383"/>
      <c r="E25152" s="1478"/>
      <c r="H25152" s="1478"/>
    </row>
    <row r="25153" spans="1:8">
      <c r="A25153" s="1383"/>
      <c r="E25153" s="1478"/>
      <c r="H25153" s="1478"/>
    </row>
    <row r="25154" spans="1:8">
      <c r="A25154" s="1383"/>
      <c r="E25154" s="1478"/>
      <c r="H25154" s="1478"/>
    </row>
    <row r="25155" spans="1:8">
      <c r="A25155" s="1383"/>
      <c r="E25155" s="1478"/>
      <c r="H25155" s="1478"/>
    </row>
    <row r="25156" spans="1:8">
      <c r="A25156" s="1383"/>
      <c r="E25156" s="1478"/>
      <c r="H25156" s="1478"/>
    </row>
    <row r="25157" spans="1:8">
      <c r="A25157" s="1383"/>
      <c r="E25157" s="1478"/>
      <c r="H25157" s="1478"/>
    </row>
    <row r="25158" spans="1:8">
      <c r="A25158" s="1383"/>
      <c r="E25158" s="1478"/>
      <c r="H25158" s="1478"/>
    </row>
    <row r="25159" spans="1:8">
      <c r="A25159" s="1383"/>
      <c r="E25159" s="1478"/>
      <c r="H25159" s="1478"/>
    </row>
    <row r="25160" spans="1:8">
      <c r="A25160" s="1383"/>
      <c r="E25160" s="1478"/>
      <c r="H25160" s="1478"/>
    </row>
    <row r="25161" spans="1:8">
      <c r="A25161" s="1383"/>
      <c r="E25161" s="1478"/>
      <c r="H25161" s="1478"/>
    </row>
    <row r="25162" spans="1:8">
      <c r="A25162" s="1383"/>
      <c r="E25162" s="1478"/>
      <c r="H25162" s="1478"/>
    </row>
    <row r="25163" spans="1:8">
      <c r="A25163" s="1383"/>
      <c r="E25163" s="1478"/>
      <c r="H25163" s="1478"/>
    </row>
    <row r="25164" spans="1:8">
      <c r="A25164" s="1383"/>
      <c r="E25164" s="1478"/>
      <c r="H25164" s="1478"/>
    </row>
    <row r="25165" spans="1:8">
      <c r="A25165" s="1383"/>
      <c r="E25165" s="1478"/>
      <c r="H25165" s="1478"/>
    </row>
    <row r="25166" spans="1:8">
      <c r="A25166" s="1383"/>
      <c r="E25166" s="1478"/>
      <c r="H25166" s="1478"/>
    </row>
    <row r="25167" spans="1:8">
      <c r="A25167" s="1383"/>
      <c r="E25167" s="1478"/>
      <c r="H25167" s="1478"/>
    </row>
    <row r="25168" spans="1:8">
      <c r="A25168" s="1383"/>
      <c r="E25168" s="1478"/>
      <c r="H25168" s="1478"/>
    </row>
    <row r="25169" spans="1:8">
      <c r="A25169" s="1383"/>
      <c r="E25169" s="1478"/>
      <c r="H25169" s="1478"/>
    </row>
    <row r="25170" spans="1:8">
      <c r="A25170" s="1383"/>
      <c r="E25170" s="1478"/>
      <c r="H25170" s="1478"/>
    </row>
    <row r="25171" spans="1:8">
      <c r="A25171" s="1383"/>
      <c r="E25171" s="1478"/>
      <c r="H25171" s="1478"/>
    </row>
    <row r="25172" spans="1:8">
      <c r="A25172" s="1383"/>
      <c r="E25172" s="1478"/>
      <c r="H25172" s="1478"/>
    </row>
    <row r="25173" spans="1:8">
      <c r="A25173" s="1383"/>
      <c r="E25173" s="1478"/>
      <c r="H25173" s="1478"/>
    </row>
    <row r="25174" spans="1:8">
      <c r="A25174" s="1383"/>
      <c r="E25174" s="1478"/>
      <c r="H25174" s="1478"/>
    </row>
    <row r="25175" spans="1:8">
      <c r="A25175" s="1383"/>
      <c r="E25175" s="1478"/>
      <c r="H25175" s="1478"/>
    </row>
    <row r="25176" spans="1:8">
      <c r="A25176" s="1383"/>
      <c r="E25176" s="1478"/>
      <c r="H25176" s="1478"/>
    </row>
    <row r="25177" spans="1:8">
      <c r="A25177" s="1383"/>
      <c r="E25177" s="1478"/>
      <c r="H25177" s="1478"/>
    </row>
    <row r="25178" spans="1:8">
      <c r="A25178" s="1383"/>
      <c r="E25178" s="1478"/>
      <c r="H25178" s="1478"/>
    </row>
    <row r="25179" spans="1:8">
      <c r="A25179" s="1383"/>
      <c r="E25179" s="1478"/>
      <c r="H25179" s="1478"/>
    </row>
    <row r="25180" spans="1:8">
      <c r="A25180" s="1383"/>
      <c r="E25180" s="1478"/>
      <c r="H25180" s="1478"/>
    </row>
    <row r="25181" spans="1:8">
      <c r="A25181" s="1383"/>
      <c r="E25181" s="1478"/>
      <c r="H25181" s="1478"/>
    </row>
    <row r="25182" spans="1:8">
      <c r="A25182" s="1383"/>
      <c r="E25182" s="1478"/>
      <c r="H25182" s="1478"/>
    </row>
    <row r="25183" spans="1:8">
      <c r="A25183" s="1383"/>
      <c r="E25183" s="1478"/>
      <c r="H25183" s="1478"/>
    </row>
    <row r="25184" spans="1:8">
      <c r="A25184" s="1383"/>
      <c r="E25184" s="1478"/>
      <c r="H25184" s="1478"/>
    </row>
    <row r="25185" spans="1:8">
      <c r="A25185" s="1383"/>
      <c r="E25185" s="1478"/>
      <c r="H25185" s="1478"/>
    </row>
    <row r="25186" spans="1:8">
      <c r="A25186" s="1383"/>
      <c r="E25186" s="1478"/>
      <c r="H25186" s="1478"/>
    </row>
    <row r="25187" spans="1:8">
      <c r="A25187" s="1383"/>
      <c r="E25187" s="1478"/>
      <c r="H25187" s="1478"/>
    </row>
    <row r="25188" spans="1:8">
      <c r="A25188" s="1383"/>
      <c r="E25188" s="1478"/>
      <c r="H25188" s="1478"/>
    </row>
    <row r="25189" spans="1:8">
      <c r="A25189" s="1383"/>
      <c r="E25189" s="1478"/>
      <c r="H25189" s="1478"/>
    </row>
    <row r="25190" spans="1:8">
      <c r="A25190" s="1383"/>
      <c r="E25190" s="1478"/>
      <c r="H25190" s="1478"/>
    </row>
    <row r="25191" spans="1:8">
      <c r="A25191" s="1383"/>
      <c r="E25191" s="1478"/>
      <c r="H25191" s="1478"/>
    </row>
    <row r="25192" spans="1:8">
      <c r="A25192" s="1383"/>
      <c r="E25192" s="1478"/>
      <c r="H25192" s="1478"/>
    </row>
    <row r="25193" spans="1:8">
      <c r="A25193" s="1383"/>
      <c r="E25193" s="1478"/>
      <c r="H25193" s="1478"/>
    </row>
    <row r="25194" spans="1:8">
      <c r="A25194" s="1383"/>
      <c r="E25194" s="1478"/>
      <c r="H25194" s="1478"/>
    </row>
    <row r="25195" spans="1:8">
      <c r="A25195" s="1383"/>
      <c r="E25195" s="1478"/>
      <c r="H25195" s="1478"/>
    </row>
    <row r="25196" spans="1:8">
      <c r="A25196" s="1383"/>
      <c r="E25196" s="1478"/>
      <c r="H25196" s="1478"/>
    </row>
    <row r="25197" spans="1:8">
      <c r="A25197" s="1383"/>
      <c r="E25197" s="1478"/>
      <c r="H25197" s="1478"/>
    </row>
    <row r="25198" spans="1:8">
      <c r="A25198" s="1383"/>
      <c r="E25198" s="1478"/>
      <c r="H25198" s="1478"/>
    </row>
    <row r="25199" spans="1:8">
      <c r="A25199" s="1383"/>
      <c r="E25199" s="1478"/>
      <c r="H25199" s="1478"/>
    </row>
    <row r="25200" spans="1:8">
      <c r="A25200" s="1383"/>
      <c r="E25200" s="1478"/>
      <c r="H25200" s="1478"/>
    </row>
    <row r="25201" spans="1:8">
      <c r="A25201" s="1383"/>
      <c r="E25201" s="1478"/>
      <c r="H25201" s="1478"/>
    </row>
    <row r="25202" spans="1:8">
      <c r="A25202" s="1383"/>
      <c r="E25202" s="1478"/>
      <c r="H25202" s="1478"/>
    </row>
    <row r="25203" spans="1:8">
      <c r="A25203" s="1383"/>
      <c r="E25203" s="1478"/>
      <c r="H25203" s="1478"/>
    </row>
    <row r="25204" spans="1:8">
      <c r="A25204" s="1383"/>
      <c r="E25204" s="1478"/>
      <c r="H25204" s="1478"/>
    </row>
    <row r="25205" spans="1:8">
      <c r="A25205" s="1383"/>
      <c r="E25205" s="1478"/>
      <c r="H25205" s="1478"/>
    </row>
    <row r="25206" spans="1:8">
      <c r="A25206" s="1383"/>
      <c r="E25206" s="1478"/>
      <c r="H25206" s="1478"/>
    </row>
    <row r="25207" spans="1:8">
      <c r="A25207" s="1383"/>
      <c r="E25207" s="1478"/>
      <c r="H25207" s="1478"/>
    </row>
    <row r="25208" spans="1:8">
      <c r="A25208" s="1383"/>
      <c r="E25208" s="1478"/>
      <c r="H25208" s="1478"/>
    </row>
    <row r="25209" spans="1:8">
      <c r="A25209" s="1383"/>
      <c r="E25209" s="1478"/>
      <c r="H25209" s="1478"/>
    </row>
    <row r="25210" spans="1:8">
      <c r="A25210" s="1383"/>
      <c r="E25210" s="1478"/>
      <c r="H25210" s="1478"/>
    </row>
    <row r="25211" spans="1:8">
      <c r="A25211" s="1383"/>
      <c r="E25211" s="1478"/>
      <c r="H25211" s="1478"/>
    </row>
    <row r="25212" spans="1:8">
      <c r="A25212" s="1383"/>
      <c r="E25212" s="1478"/>
      <c r="H25212" s="1478"/>
    </row>
    <row r="25213" spans="1:8">
      <c r="A25213" s="1383"/>
      <c r="E25213" s="1478"/>
      <c r="H25213" s="1478"/>
    </row>
    <row r="25214" spans="1:8">
      <c r="A25214" s="1383"/>
      <c r="E25214" s="1478"/>
      <c r="H25214" s="1478"/>
    </row>
    <row r="25215" spans="1:8">
      <c r="A25215" s="1383"/>
      <c r="E25215" s="1478"/>
      <c r="H25215" s="1478"/>
    </row>
    <row r="25216" spans="1:8">
      <c r="A25216" s="1383"/>
      <c r="E25216" s="1478"/>
      <c r="H25216" s="1478"/>
    </row>
    <row r="25217" spans="1:8">
      <c r="A25217" s="1383"/>
      <c r="E25217" s="1478"/>
      <c r="H25217" s="1478"/>
    </row>
    <row r="25218" spans="1:8">
      <c r="A25218" s="1383"/>
      <c r="E25218" s="1478"/>
      <c r="H25218" s="1478"/>
    </row>
    <row r="25219" spans="1:8">
      <c r="A25219" s="1383"/>
      <c r="E25219" s="1478"/>
      <c r="H25219" s="1478"/>
    </row>
    <row r="25220" spans="1:8">
      <c r="A25220" s="1383"/>
      <c r="E25220" s="1478"/>
      <c r="H25220" s="1478"/>
    </row>
    <row r="25221" spans="1:8">
      <c r="A25221" s="1383"/>
      <c r="E25221" s="1478"/>
      <c r="H25221" s="1478"/>
    </row>
    <row r="25222" spans="1:8">
      <c r="A25222" s="1383"/>
      <c r="E25222" s="1478"/>
      <c r="H25222" s="1478"/>
    </row>
    <row r="25223" spans="1:8">
      <c r="A25223" s="1383"/>
      <c r="E25223" s="1478"/>
      <c r="H25223" s="1478"/>
    </row>
    <row r="25224" spans="1:8">
      <c r="A25224" s="1383"/>
      <c r="E25224" s="1478"/>
      <c r="H25224" s="1478"/>
    </row>
    <row r="25225" spans="1:8">
      <c r="A25225" s="1383"/>
      <c r="E25225" s="1478"/>
      <c r="H25225" s="1478"/>
    </row>
    <row r="25226" spans="1:8">
      <c r="A25226" s="1383"/>
      <c r="E25226" s="1478"/>
      <c r="H25226" s="1478"/>
    </row>
    <row r="25227" spans="1:8">
      <c r="A25227" s="1383"/>
      <c r="E25227" s="1478"/>
      <c r="H25227" s="1478"/>
    </row>
    <row r="25228" spans="1:8">
      <c r="A25228" s="1383"/>
      <c r="E25228" s="1478"/>
      <c r="H25228" s="1478"/>
    </row>
    <row r="25229" spans="1:8">
      <c r="A25229" s="1383"/>
      <c r="E25229" s="1478"/>
      <c r="H25229" s="1478"/>
    </row>
    <row r="25230" spans="1:8">
      <c r="A25230" s="1383"/>
      <c r="E25230" s="1478"/>
      <c r="H25230" s="1478"/>
    </row>
    <row r="25231" spans="1:8">
      <c r="A25231" s="1383"/>
      <c r="E25231" s="1478"/>
      <c r="H25231" s="1478"/>
    </row>
    <row r="25232" spans="1:8">
      <c r="A25232" s="1383"/>
      <c r="E25232" s="1478"/>
      <c r="H25232" s="1478"/>
    </row>
    <row r="25233" spans="1:8">
      <c r="A25233" s="1383"/>
      <c r="E25233" s="1478"/>
      <c r="H25233" s="1478"/>
    </row>
    <row r="25234" spans="1:8">
      <c r="A25234" s="1383"/>
      <c r="E25234" s="1478"/>
      <c r="H25234" s="1478"/>
    </row>
    <row r="25235" spans="1:8">
      <c r="A25235" s="1383"/>
      <c r="E25235" s="1478"/>
      <c r="H25235" s="1478"/>
    </row>
    <row r="25236" spans="1:8">
      <c r="A25236" s="1383"/>
      <c r="E25236" s="1478"/>
      <c r="H25236" s="1478"/>
    </row>
    <row r="25237" spans="1:8">
      <c r="A25237" s="1383"/>
      <c r="E25237" s="1478"/>
      <c r="H25237" s="1478"/>
    </row>
    <row r="25238" spans="1:8">
      <c r="A25238" s="1383"/>
      <c r="E25238" s="1478"/>
      <c r="H25238" s="1478"/>
    </row>
    <row r="25239" spans="1:8">
      <c r="A25239" s="1383"/>
      <c r="E25239" s="1478"/>
      <c r="H25239" s="1478"/>
    </row>
    <row r="25240" spans="1:8">
      <c r="A25240" s="1383"/>
      <c r="E25240" s="1478"/>
      <c r="H25240" s="1478"/>
    </row>
    <row r="25241" spans="1:8">
      <c r="A25241" s="1383"/>
      <c r="E25241" s="1478"/>
      <c r="H25241" s="1478"/>
    </row>
    <row r="25242" spans="1:8">
      <c r="A25242" s="1383"/>
      <c r="E25242" s="1478"/>
      <c r="H25242" s="1478"/>
    </row>
    <row r="25243" spans="1:8">
      <c r="A25243" s="1383"/>
      <c r="E25243" s="1478"/>
      <c r="H25243" s="1478"/>
    </row>
    <row r="25244" spans="1:8">
      <c r="A25244" s="1383"/>
      <c r="E25244" s="1478"/>
      <c r="H25244" s="1478"/>
    </row>
    <row r="25245" spans="1:8">
      <c r="A25245" s="1383"/>
      <c r="E25245" s="1478"/>
      <c r="H25245" s="1478"/>
    </row>
    <row r="25246" spans="1:8">
      <c r="A25246" s="1383"/>
      <c r="E25246" s="1478"/>
      <c r="H25246" s="1478"/>
    </row>
    <row r="25247" spans="1:8">
      <c r="A25247" s="1383"/>
      <c r="E25247" s="1478"/>
      <c r="H25247" s="1478"/>
    </row>
    <row r="25248" spans="1:8">
      <c r="A25248" s="1383"/>
      <c r="E25248" s="1478"/>
      <c r="H25248" s="1478"/>
    </row>
    <row r="25249" spans="1:8">
      <c r="A25249" s="1383"/>
      <c r="E25249" s="1478"/>
      <c r="H25249" s="1478"/>
    </row>
    <row r="25250" spans="1:8">
      <c r="A25250" s="1383"/>
      <c r="E25250" s="1478"/>
      <c r="H25250" s="1478"/>
    </row>
    <row r="25251" spans="1:8">
      <c r="A25251" s="1383"/>
      <c r="E25251" s="1478"/>
      <c r="H25251" s="1478"/>
    </row>
    <row r="25252" spans="1:8">
      <c r="A25252" s="1383"/>
      <c r="E25252" s="1478"/>
      <c r="H25252" s="1478"/>
    </row>
    <row r="25253" spans="1:8">
      <c r="A25253" s="1383"/>
      <c r="E25253" s="1478"/>
      <c r="H25253" s="1478"/>
    </row>
    <row r="25254" spans="1:8">
      <c r="A25254" s="1383"/>
      <c r="E25254" s="1478"/>
      <c r="H25254" s="1478"/>
    </row>
    <row r="25255" spans="1:8">
      <c r="A25255" s="1383"/>
      <c r="E25255" s="1478"/>
      <c r="H25255" s="1478"/>
    </row>
    <row r="25256" spans="1:8">
      <c r="A25256" s="1383"/>
      <c r="E25256" s="1478"/>
      <c r="H25256" s="1478"/>
    </row>
    <row r="25257" spans="1:8">
      <c r="A25257" s="1383"/>
      <c r="E25257" s="1478"/>
      <c r="H25257" s="1478"/>
    </row>
    <row r="25258" spans="1:8">
      <c r="A25258" s="1383"/>
      <c r="E25258" s="1478"/>
      <c r="H25258" s="1478"/>
    </row>
    <row r="25259" spans="1:8">
      <c r="A25259" s="1383"/>
      <c r="E25259" s="1478"/>
      <c r="H25259" s="1478"/>
    </row>
    <row r="25260" spans="1:8">
      <c r="A25260" s="1383"/>
      <c r="E25260" s="1478"/>
      <c r="H25260" s="1478"/>
    </row>
    <row r="25261" spans="1:8">
      <c r="A25261" s="1383"/>
      <c r="E25261" s="1478"/>
      <c r="H25261" s="1478"/>
    </row>
    <row r="25262" spans="1:8">
      <c r="A25262" s="1383"/>
      <c r="E25262" s="1478"/>
      <c r="H25262" s="1478"/>
    </row>
    <row r="25263" spans="1:8">
      <c r="A25263" s="1383"/>
      <c r="E25263" s="1478"/>
      <c r="H25263" s="1478"/>
    </row>
    <row r="25264" spans="1:8">
      <c r="A25264" s="1383"/>
      <c r="E25264" s="1478"/>
      <c r="H25264" s="1478"/>
    </row>
    <row r="25265" spans="1:8">
      <c r="A25265" s="1383"/>
      <c r="E25265" s="1478"/>
      <c r="H25265" s="1478"/>
    </row>
    <row r="25266" spans="1:8">
      <c r="A25266" s="1383"/>
      <c r="E25266" s="1478"/>
      <c r="H25266" s="1478"/>
    </row>
    <row r="25267" spans="1:8">
      <c r="A25267" s="1383"/>
      <c r="E25267" s="1478"/>
      <c r="H25267" s="1478"/>
    </row>
    <row r="25268" spans="1:8">
      <c r="A25268" s="1383"/>
      <c r="E25268" s="1478"/>
      <c r="H25268" s="1478"/>
    </row>
    <row r="25269" spans="1:8">
      <c r="A25269" s="1383"/>
      <c r="E25269" s="1478"/>
      <c r="H25269" s="1478"/>
    </row>
    <row r="25270" spans="1:8">
      <c r="A25270" s="1383"/>
      <c r="E25270" s="1478"/>
      <c r="H25270" s="1478"/>
    </row>
    <row r="25271" spans="1:8">
      <c r="A25271" s="1383"/>
      <c r="E25271" s="1478"/>
      <c r="H25271" s="1478"/>
    </row>
    <row r="25272" spans="1:8">
      <c r="A25272" s="1383"/>
      <c r="E25272" s="1478"/>
      <c r="H25272" s="1478"/>
    </row>
    <row r="25273" spans="1:8">
      <c r="A25273" s="1383"/>
      <c r="E25273" s="1478"/>
      <c r="H25273" s="1478"/>
    </row>
    <row r="25274" spans="1:8">
      <c r="A25274" s="1383"/>
      <c r="E25274" s="1478"/>
      <c r="H25274" s="1478"/>
    </row>
    <row r="25275" spans="1:8">
      <c r="A25275" s="1383"/>
      <c r="E25275" s="1478"/>
      <c r="H25275" s="1478"/>
    </row>
    <row r="25276" spans="1:8">
      <c r="A25276" s="1383"/>
      <c r="E25276" s="1478"/>
      <c r="H25276" s="1478"/>
    </row>
    <row r="25277" spans="1:8">
      <c r="A25277" s="1383"/>
      <c r="E25277" s="1478"/>
      <c r="H25277" s="1478"/>
    </row>
    <row r="25278" spans="1:8">
      <c r="A25278" s="1383"/>
      <c r="E25278" s="1478"/>
      <c r="H25278" s="1478"/>
    </row>
    <row r="25279" spans="1:8">
      <c r="A25279" s="1383"/>
      <c r="E25279" s="1478"/>
      <c r="H25279" s="1478"/>
    </row>
    <row r="25280" spans="1:8">
      <c r="A25280" s="1383"/>
      <c r="E25280" s="1478"/>
      <c r="H25280" s="1478"/>
    </row>
    <row r="25281" spans="1:8">
      <c r="A25281" s="1383"/>
      <c r="E25281" s="1478"/>
      <c r="H25281" s="1478"/>
    </row>
    <row r="25282" spans="1:8">
      <c r="A25282" s="1383"/>
      <c r="E25282" s="1478"/>
      <c r="H25282" s="1478"/>
    </row>
    <row r="25283" spans="1:8">
      <c r="A25283" s="1383"/>
      <c r="E25283" s="1478"/>
      <c r="H25283" s="1478"/>
    </row>
    <row r="25284" spans="1:8">
      <c r="A25284" s="1383"/>
      <c r="E25284" s="1478"/>
      <c r="H25284" s="1478"/>
    </row>
    <row r="25285" spans="1:8">
      <c r="A25285" s="1383"/>
      <c r="E25285" s="1478"/>
      <c r="H25285" s="1478"/>
    </row>
    <row r="25286" spans="1:8">
      <c r="A25286" s="1383"/>
      <c r="E25286" s="1478"/>
      <c r="H25286" s="1478"/>
    </row>
    <row r="25287" spans="1:8">
      <c r="A25287" s="1383"/>
      <c r="E25287" s="1478"/>
      <c r="H25287" s="1478"/>
    </row>
    <row r="25288" spans="1:8">
      <c r="A25288" s="1383"/>
      <c r="E25288" s="1478"/>
      <c r="H25288" s="1478"/>
    </row>
    <row r="25289" spans="1:8">
      <c r="A25289" s="1383"/>
      <c r="E25289" s="1478"/>
      <c r="H25289" s="1478"/>
    </row>
    <row r="25290" spans="1:8">
      <c r="A25290" s="1383"/>
      <c r="E25290" s="1478"/>
      <c r="H25290" s="1478"/>
    </row>
    <row r="25291" spans="1:8">
      <c r="A25291" s="1383"/>
      <c r="E25291" s="1478"/>
      <c r="H25291" s="1478"/>
    </row>
    <row r="25292" spans="1:8">
      <c r="A25292" s="1383"/>
      <c r="E25292" s="1478"/>
      <c r="H25292" s="1478"/>
    </row>
    <row r="25293" spans="1:8">
      <c r="A25293" s="1383"/>
      <c r="E25293" s="1478"/>
      <c r="H25293" s="1478"/>
    </row>
    <row r="25294" spans="1:8">
      <c r="A25294" s="1383"/>
      <c r="E25294" s="1478"/>
      <c r="H25294" s="1478"/>
    </row>
    <row r="25295" spans="1:8">
      <c r="A25295" s="1383"/>
      <c r="E25295" s="1478"/>
      <c r="H25295" s="1478"/>
    </row>
    <row r="25296" spans="1:8">
      <c r="A25296" s="1383"/>
      <c r="E25296" s="1478"/>
      <c r="H25296" s="1478"/>
    </row>
    <row r="25297" spans="1:8">
      <c r="A25297" s="1383"/>
      <c r="E25297" s="1478"/>
      <c r="H25297" s="1478"/>
    </row>
    <row r="25298" spans="1:8">
      <c r="A25298" s="1383"/>
      <c r="E25298" s="1478"/>
      <c r="H25298" s="1478"/>
    </row>
    <row r="25299" spans="1:8">
      <c r="A25299" s="1383"/>
      <c r="E25299" s="1478"/>
      <c r="H25299" s="1478"/>
    </row>
    <row r="25300" spans="1:8">
      <c r="A25300" s="1383"/>
      <c r="E25300" s="1478"/>
      <c r="H25300" s="1478"/>
    </row>
    <row r="25301" spans="1:8">
      <c r="A25301" s="1383"/>
      <c r="E25301" s="1478"/>
      <c r="H25301" s="1478"/>
    </row>
    <row r="25302" spans="1:8">
      <c r="A25302" s="1383"/>
      <c r="E25302" s="1478"/>
      <c r="H25302" s="1478"/>
    </row>
    <row r="25303" spans="1:8">
      <c r="A25303" s="1383"/>
      <c r="E25303" s="1478"/>
      <c r="H25303" s="1478"/>
    </row>
    <row r="25304" spans="1:8">
      <c r="A25304" s="1383"/>
      <c r="E25304" s="1478"/>
      <c r="H25304" s="1478"/>
    </row>
    <row r="25305" spans="1:8">
      <c r="A25305" s="1383"/>
      <c r="E25305" s="1478"/>
      <c r="H25305" s="1478"/>
    </row>
    <row r="25306" spans="1:8">
      <c r="A25306" s="1383"/>
      <c r="E25306" s="1478"/>
      <c r="H25306" s="1478"/>
    </row>
    <row r="25307" spans="1:8">
      <c r="A25307" s="1383"/>
      <c r="E25307" s="1478"/>
      <c r="H25307" s="1478"/>
    </row>
    <row r="25308" spans="1:8">
      <c r="A25308" s="1383"/>
      <c r="E25308" s="1478"/>
      <c r="H25308" s="1478"/>
    </row>
    <row r="25309" spans="1:8">
      <c r="A25309" s="1383"/>
      <c r="E25309" s="1478"/>
      <c r="H25309" s="1478"/>
    </row>
    <row r="25310" spans="1:8">
      <c r="A25310" s="1383"/>
      <c r="E25310" s="1478"/>
      <c r="H25310" s="1478"/>
    </row>
    <row r="25311" spans="1:8">
      <c r="A25311" s="1383"/>
      <c r="E25311" s="1478"/>
      <c r="H25311" s="1478"/>
    </row>
    <row r="25312" spans="1:8">
      <c r="A25312" s="1383"/>
      <c r="E25312" s="1478"/>
      <c r="H25312" s="1478"/>
    </row>
    <row r="25313" spans="1:8">
      <c r="A25313" s="1383"/>
      <c r="E25313" s="1478"/>
      <c r="H25313" s="1478"/>
    </row>
    <row r="25314" spans="1:8">
      <c r="A25314" s="1383"/>
      <c r="E25314" s="1478"/>
      <c r="H25314" s="1478"/>
    </row>
    <row r="25315" spans="1:8">
      <c r="A25315" s="1383"/>
      <c r="E25315" s="1478"/>
      <c r="H25315" s="1478"/>
    </row>
    <row r="25316" spans="1:8">
      <c r="A25316" s="1383"/>
      <c r="E25316" s="1478"/>
      <c r="H25316" s="1478"/>
    </row>
    <row r="25317" spans="1:8">
      <c r="A25317" s="1383"/>
      <c r="E25317" s="1478"/>
      <c r="H25317" s="1478"/>
    </row>
    <row r="25318" spans="1:8">
      <c r="A25318" s="1383"/>
      <c r="E25318" s="1478"/>
      <c r="H25318" s="1478"/>
    </row>
    <row r="25319" spans="1:8">
      <c r="A25319" s="1383"/>
      <c r="E25319" s="1478"/>
      <c r="H25319" s="1478"/>
    </row>
    <row r="25320" spans="1:8">
      <c r="A25320" s="1383"/>
      <c r="E25320" s="1478"/>
      <c r="H25320" s="1478"/>
    </row>
    <row r="25321" spans="1:8">
      <c r="A25321" s="1383"/>
      <c r="E25321" s="1478"/>
      <c r="H25321" s="1478"/>
    </row>
    <row r="25322" spans="1:8">
      <c r="A25322" s="1383"/>
      <c r="E25322" s="1478"/>
      <c r="H25322" s="1478"/>
    </row>
    <row r="25323" spans="1:8">
      <c r="A25323" s="1383"/>
      <c r="E25323" s="1478"/>
      <c r="H25323" s="1478"/>
    </row>
    <row r="25324" spans="1:8">
      <c r="A25324" s="1383"/>
      <c r="E25324" s="1478"/>
      <c r="H25324" s="1478"/>
    </row>
    <row r="25325" spans="1:8">
      <c r="A25325" s="1383"/>
      <c r="E25325" s="1478"/>
      <c r="H25325" s="1478"/>
    </row>
    <row r="25326" spans="1:8">
      <c r="A25326" s="1383"/>
      <c r="E25326" s="1478"/>
      <c r="H25326" s="1478"/>
    </row>
    <row r="25327" spans="1:8">
      <c r="A25327" s="1383"/>
      <c r="E25327" s="1478"/>
      <c r="H25327" s="1478"/>
    </row>
    <row r="25328" spans="1:8">
      <c r="A25328" s="1383"/>
      <c r="E25328" s="1478"/>
      <c r="H25328" s="1478"/>
    </row>
    <row r="25329" spans="1:8">
      <c r="A25329" s="1383"/>
      <c r="E25329" s="1478"/>
      <c r="H25329" s="1478"/>
    </row>
    <row r="25330" spans="1:8">
      <c r="A25330" s="1383"/>
      <c r="E25330" s="1478"/>
      <c r="H25330" s="1478"/>
    </row>
    <row r="25331" spans="1:8">
      <c r="A25331" s="1383"/>
      <c r="E25331" s="1478"/>
      <c r="H25331" s="1478"/>
    </row>
    <row r="25332" spans="1:8">
      <c r="A25332" s="1383"/>
      <c r="E25332" s="1478"/>
      <c r="H25332" s="1478"/>
    </row>
    <row r="25333" spans="1:8">
      <c r="A25333" s="1383"/>
      <c r="E25333" s="1478"/>
      <c r="H25333" s="1478"/>
    </row>
    <row r="25334" spans="1:8">
      <c r="A25334" s="1383"/>
      <c r="E25334" s="1478"/>
      <c r="H25334" s="1478"/>
    </row>
    <row r="25335" spans="1:8">
      <c r="A25335" s="1383"/>
      <c r="E25335" s="1478"/>
      <c r="H25335" s="1478"/>
    </row>
    <row r="25336" spans="1:8">
      <c r="A25336" s="1383"/>
      <c r="E25336" s="1478"/>
      <c r="H25336" s="1478"/>
    </row>
    <row r="25337" spans="1:8">
      <c r="A25337" s="1383"/>
      <c r="E25337" s="1478"/>
      <c r="H25337" s="1478"/>
    </row>
    <row r="25338" spans="1:8">
      <c r="A25338" s="1383"/>
      <c r="E25338" s="1478"/>
      <c r="H25338" s="1478"/>
    </row>
    <row r="25339" spans="1:8">
      <c r="A25339" s="1383"/>
      <c r="E25339" s="1478"/>
      <c r="H25339" s="1478"/>
    </row>
    <row r="25340" spans="1:8">
      <c r="A25340" s="1383"/>
      <c r="E25340" s="1478"/>
      <c r="H25340" s="1478"/>
    </row>
    <row r="25341" spans="1:8">
      <c r="A25341" s="1383"/>
      <c r="E25341" s="1478"/>
      <c r="H25341" s="1478"/>
    </row>
    <row r="25342" spans="1:8">
      <c r="A25342" s="1383"/>
      <c r="E25342" s="1478"/>
      <c r="H25342" s="1478"/>
    </row>
    <row r="25343" spans="1:8">
      <c r="A25343" s="1383"/>
      <c r="E25343" s="1478"/>
      <c r="H25343" s="1478"/>
    </row>
    <row r="25344" spans="1:8">
      <c r="A25344" s="1383"/>
      <c r="E25344" s="1478"/>
      <c r="H25344" s="1478"/>
    </row>
    <row r="25345" spans="1:8">
      <c r="A25345" s="1383"/>
      <c r="E25345" s="1478"/>
      <c r="H25345" s="1478"/>
    </row>
    <row r="25346" spans="1:8">
      <c r="A25346" s="1383"/>
      <c r="E25346" s="1478"/>
      <c r="H25346" s="1478"/>
    </row>
    <row r="25347" spans="1:8">
      <c r="A25347" s="1383"/>
      <c r="E25347" s="1478"/>
      <c r="H25347" s="1478"/>
    </row>
    <row r="25348" spans="1:8">
      <c r="A25348" s="1383"/>
      <c r="E25348" s="1478"/>
      <c r="H25348" s="1478"/>
    </row>
    <row r="25349" spans="1:8">
      <c r="A25349" s="1383"/>
      <c r="E25349" s="1478"/>
      <c r="H25349" s="1478"/>
    </row>
    <row r="25350" spans="1:8">
      <c r="A25350" s="1383"/>
      <c r="E25350" s="1478"/>
      <c r="H25350" s="1478"/>
    </row>
    <row r="25351" spans="1:8">
      <c r="A25351" s="1383"/>
      <c r="E25351" s="1478"/>
      <c r="H25351" s="1478"/>
    </row>
    <row r="25352" spans="1:8">
      <c r="A25352" s="1383"/>
      <c r="E25352" s="1478"/>
      <c r="H25352" s="1478"/>
    </row>
    <row r="25353" spans="1:8">
      <c r="A25353" s="1383"/>
      <c r="E25353" s="1478"/>
      <c r="H25353" s="1478"/>
    </row>
    <row r="25354" spans="1:8">
      <c r="A25354" s="1383"/>
      <c r="E25354" s="1478"/>
      <c r="H25354" s="1478"/>
    </row>
    <row r="25355" spans="1:8">
      <c r="A25355" s="1383"/>
      <c r="E25355" s="1478"/>
      <c r="H25355" s="1478"/>
    </row>
    <row r="25356" spans="1:8">
      <c r="A25356" s="1383"/>
      <c r="E25356" s="1478"/>
      <c r="H25356" s="1478"/>
    </row>
    <row r="25357" spans="1:8">
      <c r="A25357" s="1383"/>
      <c r="E25357" s="1478"/>
      <c r="H25357" s="1478"/>
    </row>
    <row r="25358" spans="1:8">
      <c r="A25358" s="1383"/>
      <c r="E25358" s="1478"/>
      <c r="H25358" s="1478"/>
    </row>
    <row r="25359" spans="1:8">
      <c r="A25359" s="1383"/>
      <c r="E25359" s="1478"/>
      <c r="H25359" s="1478"/>
    </row>
    <row r="25360" spans="1:8">
      <c r="A25360" s="1383"/>
      <c r="E25360" s="1478"/>
      <c r="H25360" s="1478"/>
    </row>
    <row r="25361" spans="1:8">
      <c r="A25361" s="1383"/>
      <c r="E25361" s="1478"/>
      <c r="H25361" s="1478"/>
    </row>
    <row r="25362" spans="1:8">
      <c r="A25362" s="1383"/>
      <c r="E25362" s="1478"/>
      <c r="H25362" s="1478"/>
    </row>
    <row r="25363" spans="1:8">
      <c r="A25363" s="1383"/>
      <c r="E25363" s="1478"/>
      <c r="H25363" s="1478"/>
    </row>
    <row r="25364" spans="1:8">
      <c r="A25364" s="1383"/>
      <c r="E25364" s="1478"/>
      <c r="H25364" s="1478"/>
    </row>
    <row r="25365" spans="1:8">
      <c r="A25365" s="1383"/>
      <c r="E25365" s="1478"/>
      <c r="H25365" s="1478"/>
    </row>
    <row r="25366" spans="1:8">
      <c r="A25366" s="1383"/>
      <c r="E25366" s="1478"/>
      <c r="H25366" s="1478"/>
    </row>
    <row r="25367" spans="1:8">
      <c r="A25367" s="1383"/>
      <c r="E25367" s="1478"/>
      <c r="H25367" s="1478"/>
    </row>
    <row r="25368" spans="1:8">
      <c r="A25368" s="1383"/>
      <c r="E25368" s="1478"/>
      <c r="H25368" s="1478"/>
    </row>
    <row r="25369" spans="1:8">
      <c r="A25369" s="1383"/>
      <c r="E25369" s="1478"/>
      <c r="H25369" s="1478"/>
    </row>
    <row r="25370" spans="1:8">
      <c r="A25370" s="1383"/>
      <c r="E25370" s="1478"/>
      <c r="H25370" s="1478"/>
    </row>
    <row r="25371" spans="1:8">
      <c r="A25371" s="1383"/>
      <c r="E25371" s="1478"/>
      <c r="H25371" s="1478"/>
    </row>
    <row r="25372" spans="1:8">
      <c r="A25372" s="1383"/>
      <c r="E25372" s="1478"/>
      <c r="H25372" s="1478"/>
    </row>
    <row r="25373" spans="1:8">
      <c r="A25373" s="1383"/>
      <c r="E25373" s="1478"/>
      <c r="H25373" s="1478"/>
    </row>
    <row r="25374" spans="1:8">
      <c r="A25374" s="1383"/>
      <c r="E25374" s="1478"/>
      <c r="H25374" s="1478"/>
    </row>
    <row r="25375" spans="1:8">
      <c r="A25375" s="1383"/>
      <c r="E25375" s="1478"/>
      <c r="H25375" s="1478"/>
    </row>
    <row r="25376" spans="1:8">
      <c r="A25376" s="1383"/>
      <c r="E25376" s="1478"/>
      <c r="H25376" s="1478"/>
    </row>
    <row r="25377" spans="1:8">
      <c r="A25377" s="1383"/>
      <c r="E25377" s="1478"/>
      <c r="H25377" s="1478"/>
    </row>
    <row r="25378" spans="1:8">
      <c r="A25378" s="1383"/>
      <c r="E25378" s="1478"/>
      <c r="H25378" s="1478"/>
    </row>
    <row r="25379" spans="1:8">
      <c r="A25379" s="1383"/>
      <c r="E25379" s="1478"/>
      <c r="H25379" s="1478"/>
    </row>
    <row r="25380" spans="1:8">
      <c r="A25380" s="1383"/>
      <c r="E25380" s="1478"/>
      <c r="H25380" s="1478"/>
    </row>
    <row r="25381" spans="1:8">
      <c r="A25381" s="1383"/>
      <c r="E25381" s="1478"/>
      <c r="H25381" s="1478"/>
    </row>
    <row r="25382" spans="1:8">
      <c r="A25382" s="1383"/>
      <c r="E25382" s="1478"/>
      <c r="H25382" s="1478"/>
    </row>
    <row r="25383" spans="1:8">
      <c r="A25383" s="1383"/>
      <c r="E25383" s="1478"/>
      <c r="H25383" s="1478"/>
    </row>
    <row r="25384" spans="1:8">
      <c r="A25384" s="1383"/>
      <c r="E25384" s="1478"/>
      <c r="H25384" s="1478"/>
    </row>
    <row r="25385" spans="1:8">
      <c r="A25385" s="1383"/>
      <c r="E25385" s="1478"/>
      <c r="H25385" s="1478"/>
    </row>
    <row r="25386" spans="1:8">
      <c r="A25386" s="1383"/>
      <c r="E25386" s="1478"/>
      <c r="H25386" s="1478"/>
    </row>
    <row r="25387" spans="1:8">
      <c r="A25387" s="1383"/>
      <c r="E25387" s="1478"/>
      <c r="H25387" s="1478"/>
    </row>
    <row r="25388" spans="1:8">
      <c r="A25388" s="1383"/>
      <c r="E25388" s="1478"/>
      <c r="H25388" s="1478"/>
    </row>
    <row r="25389" spans="1:8">
      <c r="A25389" s="1383"/>
      <c r="E25389" s="1478"/>
      <c r="H25389" s="1478"/>
    </row>
    <row r="25390" spans="1:8">
      <c r="A25390" s="1383"/>
      <c r="E25390" s="1478"/>
      <c r="H25390" s="1478"/>
    </row>
    <row r="25391" spans="1:8">
      <c r="A25391" s="1383"/>
      <c r="E25391" s="1478"/>
      <c r="H25391" s="1478"/>
    </row>
    <row r="25392" spans="1:8">
      <c r="A25392" s="1383"/>
      <c r="E25392" s="1478"/>
      <c r="H25392" s="1478"/>
    </row>
    <row r="25393" spans="1:8">
      <c r="A25393" s="1383"/>
      <c r="E25393" s="1478"/>
      <c r="H25393" s="1478"/>
    </row>
    <row r="25394" spans="1:8">
      <c r="A25394" s="1383"/>
      <c r="E25394" s="1478"/>
      <c r="H25394" s="1478"/>
    </row>
    <row r="25395" spans="1:8">
      <c r="A25395" s="1383"/>
      <c r="E25395" s="1478"/>
      <c r="H25395" s="1478"/>
    </row>
    <row r="25396" spans="1:8">
      <c r="A25396" s="1383"/>
      <c r="E25396" s="1478"/>
      <c r="H25396" s="1478"/>
    </row>
    <row r="25397" spans="1:8">
      <c r="A25397" s="1383"/>
      <c r="E25397" s="1478"/>
      <c r="H25397" s="1478"/>
    </row>
    <row r="25398" spans="1:8">
      <c r="A25398" s="1383"/>
      <c r="E25398" s="1478"/>
      <c r="H25398" s="1478"/>
    </row>
    <row r="25399" spans="1:8">
      <c r="A25399" s="1383"/>
      <c r="E25399" s="1478"/>
      <c r="H25399" s="1478"/>
    </row>
    <row r="25400" spans="1:8">
      <c r="A25400" s="1383"/>
      <c r="E25400" s="1478"/>
      <c r="H25400" s="1478"/>
    </row>
    <row r="25401" spans="1:8">
      <c r="A25401" s="1383"/>
      <c r="E25401" s="1478"/>
      <c r="H25401" s="1478"/>
    </row>
    <row r="25402" spans="1:8">
      <c r="A25402" s="1383"/>
      <c r="E25402" s="1478"/>
      <c r="H25402" s="1478"/>
    </row>
    <row r="25403" spans="1:8">
      <c r="A25403" s="1383"/>
      <c r="E25403" s="1478"/>
      <c r="H25403" s="1478"/>
    </row>
    <row r="25404" spans="1:8">
      <c r="A25404" s="1383"/>
      <c r="E25404" s="1478"/>
      <c r="H25404" s="1478"/>
    </row>
    <row r="25405" spans="1:8">
      <c r="A25405" s="1383"/>
      <c r="E25405" s="1478"/>
      <c r="H25405" s="1478"/>
    </row>
    <row r="25406" spans="1:8">
      <c r="A25406" s="1383"/>
      <c r="E25406" s="1478"/>
      <c r="H25406" s="1478"/>
    </row>
    <row r="25407" spans="1:8">
      <c r="A25407" s="1383"/>
      <c r="E25407" s="1478"/>
      <c r="H25407" s="1478"/>
    </row>
    <row r="25408" spans="1:8">
      <c r="A25408" s="1383"/>
      <c r="E25408" s="1478"/>
      <c r="H25408" s="1478"/>
    </row>
    <row r="25409" spans="1:8">
      <c r="A25409" s="1383"/>
      <c r="E25409" s="1478"/>
      <c r="H25409" s="1478"/>
    </row>
    <row r="25410" spans="1:8">
      <c r="A25410" s="1383"/>
      <c r="E25410" s="1478"/>
      <c r="H25410" s="1478"/>
    </row>
    <row r="25411" spans="1:8">
      <c r="A25411" s="1383"/>
      <c r="E25411" s="1478"/>
      <c r="H25411" s="1478"/>
    </row>
    <row r="25412" spans="1:8">
      <c r="A25412" s="1383"/>
      <c r="E25412" s="1478"/>
      <c r="H25412" s="1478"/>
    </row>
    <row r="25413" spans="1:8">
      <c r="A25413" s="1383"/>
      <c r="E25413" s="1478"/>
      <c r="H25413" s="1478"/>
    </row>
    <row r="25414" spans="1:8">
      <c r="A25414" s="1383"/>
      <c r="E25414" s="1478"/>
      <c r="H25414" s="1478"/>
    </row>
    <row r="25415" spans="1:8">
      <c r="A25415" s="1383"/>
      <c r="E25415" s="1478"/>
      <c r="H25415" s="1478"/>
    </row>
    <row r="25416" spans="1:8">
      <c r="A25416" s="1383"/>
      <c r="E25416" s="1478"/>
      <c r="H25416" s="1478"/>
    </row>
    <row r="25417" spans="1:8">
      <c r="A25417" s="1383"/>
      <c r="E25417" s="1478"/>
      <c r="H25417" s="1478"/>
    </row>
    <row r="25418" spans="1:8">
      <c r="A25418" s="1383"/>
      <c r="E25418" s="1478"/>
      <c r="H25418" s="1478"/>
    </row>
    <row r="25419" spans="1:8">
      <c r="A25419" s="1383"/>
      <c r="E25419" s="1478"/>
      <c r="H25419" s="1478"/>
    </row>
    <row r="25420" spans="1:8">
      <c r="A25420" s="1383"/>
      <c r="E25420" s="1478"/>
      <c r="H25420" s="1478"/>
    </row>
    <row r="25421" spans="1:8">
      <c r="A25421" s="1383"/>
      <c r="E25421" s="1478"/>
      <c r="H25421" s="1478"/>
    </row>
    <row r="25422" spans="1:8">
      <c r="A25422" s="1383"/>
      <c r="E25422" s="1478"/>
      <c r="H25422" s="1478"/>
    </row>
    <row r="25423" spans="1:8">
      <c r="A25423" s="1383"/>
      <c r="E25423" s="1478"/>
      <c r="H25423" s="1478"/>
    </row>
    <row r="25424" spans="1:8">
      <c r="A25424" s="1383"/>
      <c r="E25424" s="1478"/>
      <c r="H25424" s="1478"/>
    </row>
    <row r="25425" spans="1:8">
      <c r="A25425" s="1383"/>
      <c r="E25425" s="1478"/>
      <c r="H25425" s="1478"/>
    </row>
    <row r="25426" spans="1:8">
      <c r="A25426" s="1383"/>
      <c r="E25426" s="1478"/>
      <c r="H25426" s="1478"/>
    </row>
    <row r="25427" spans="1:8">
      <c r="A25427" s="1383"/>
      <c r="E25427" s="1478"/>
      <c r="H25427" s="1478"/>
    </row>
    <row r="25428" spans="1:8">
      <c r="A25428" s="1383"/>
      <c r="E25428" s="1478"/>
      <c r="H25428" s="1478"/>
    </row>
    <row r="25429" spans="1:8">
      <c r="A25429" s="1383"/>
      <c r="E25429" s="1478"/>
      <c r="H25429" s="1478"/>
    </row>
    <row r="25430" spans="1:8">
      <c r="A25430" s="1383"/>
      <c r="E25430" s="1478"/>
      <c r="H25430" s="1478"/>
    </row>
    <row r="25431" spans="1:8">
      <c r="A25431" s="1383"/>
      <c r="E25431" s="1478"/>
      <c r="H25431" s="1478"/>
    </row>
    <row r="25432" spans="1:8">
      <c r="A25432" s="1383"/>
      <c r="E25432" s="1478"/>
      <c r="H25432" s="1478"/>
    </row>
    <row r="25433" spans="1:8">
      <c r="A25433" s="1383"/>
      <c r="E25433" s="1478"/>
      <c r="H25433" s="1478"/>
    </row>
    <row r="25434" spans="1:8">
      <c r="A25434" s="1383"/>
      <c r="E25434" s="1478"/>
      <c r="H25434" s="1478"/>
    </row>
    <row r="25435" spans="1:8">
      <c r="A25435" s="1383"/>
      <c r="E25435" s="1478"/>
      <c r="H25435" s="1478"/>
    </row>
    <row r="25436" spans="1:8">
      <c r="A25436" s="1383"/>
      <c r="E25436" s="1478"/>
      <c r="H25436" s="1478"/>
    </row>
    <row r="25437" spans="1:8">
      <c r="A25437" s="1383"/>
      <c r="E25437" s="1478"/>
      <c r="H25437" s="1478"/>
    </row>
    <row r="25438" spans="1:8">
      <c r="A25438" s="1383"/>
      <c r="E25438" s="1478"/>
      <c r="H25438" s="1478"/>
    </row>
    <row r="25439" spans="1:8">
      <c r="A25439" s="1383"/>
      <c r="E25439" s="1478"/>
      <c r="H25439" s="1478"/>
    </row>
    <row r="25440" spans="1:8">
      <c r="A25440" s="1383"/>
      <c r="E25440" s="1478"/>
      <c r="H25440" s="1478"/>
    </row>
    <row r="25441" spans="1:8">
      <c r="A25441" s="1383"/>
      <c r="E25441" s="1478"/>
      <c r="H25441" s="1478"/>
    </row>
    <row r="25442" spans="1:8">
      <c r="A25442" s="1383"/>
      <c r="E25442" s="1478"/>
      <c r="H25442" s="1478"/>
    </row>
    <row r="25443" spans="1:8">
      <c r="A25443" s="1383"/>
      <c r="E25443" s="1478"/>
      <c r="H25443" s="1478"/>
    </row>
    <row r="25444" spans="1:8">
      <c r="A25444" s="1383"/>
      <c r="E25444" s="1478"/>
      <c r="H25444" s="1478"/>
    </row>
    <row r="25445" spans="1:8">
      <c r="A25445" s="1383"/>
      <c r="E25445" s="1478"/>
      <c r="H25445" s="1478"/>
    </row>
    <row r="25446" spans="1:8">
      <c r="A25446" s="1383"/>
      <c r="E25446" s="1478"/>
      <c r="H25446" s="1478"/>
    </row>
    <row r="25447" spans="1:8">
      <c r="A25447" s="1383"/>
      <c r="E25447" s="1478"/>
      <c r="H25447" s="1478"/>
    </row>
    <row r="25448" spans="1:8">
      <c r="A25448" s="1383"/>
      <c r="E25448" s="1478"/>
      <c r="H25448" s="1478"/>
    </row>
    <row r="25449" spans="1:8">
      <c r="A25449" s="1383"/>
      <c r="E25449" s="1478"/>
      <c r="H25449" s="1478"/>
    </row>
    <row r="25450" spans="1:8">
      <c r="A25450" s="1383"/>
      <c r="E25450" s="1478"/>
      <c r="H25450" s="1478"/>
    </row>
    <row r="25451" spans="1:8">
      <c r="A25451" s="1383"/>
      <c r="E25451" s="1478"/>
      <c r="H25451" s="1478"/>
    </row>
    <row r="25452" spans="1:8">
      <c r="A25452" s="1383"/>
      <c r="E25452" s="1478"/>
      <c r="H25452" s="1478"/>
    </row>
    <row r="25453" spans="1:8">
      <c r="A25453" s="1383"/>
      <c r="E25453" s="1478"/>
      <c r="H25453" s="1478"/>
    </row>
    <row r="25454" spans="1:8">
      <c r="A25454" s="1383"/>
      <c r="E25454" s="1478"/>
      <c r="H25454" s="1478"/>
    </row>
    <row r="25455" spans="1:8">
      <c r="A25455" s="1383"/>
      <c r="E25455" s="1478"/>
      <c r="H25455" s="1478"/>
    </row>
    <row r="25456" spans="1:8">
      <c r="A25456" s="1383"/>
      <c r="E25456" s="1478"/>
      <c r="H25456" s="1478"/>
    </row>
    <row r="25457" spans="1:8">
      <c r="A25457" s="1383"/>
      <c r="E25457" s="1478"/>
      <c r="H25457" s="1478"/>
    </row>
    <row r="25458" spans="1:8">
      <c r="A25458" s="1383"/>
      <c r="E25458" s="1478"/>
      <c r="H25458" s="1478"/>
    </row>
    <row r="25459" spans="1:8">
      <c r="A25459" s="1383"/>
      <c r="E25459" s="1478"/>
      <c r="H25459" s="1478"/>
    </row>
    <row r="25460" spans="1:8">
      <c r="A25460" s="1383"/>
      <c r="E25460" s="1478"/>
      <c r="H25460" s="1478"/>
    </row>
    <row r="25461" spans="1:8">
      <c r="A25461" s="1383"/>
      <c r="E25461" s="1478"/>
      <c r="H25461" s="1478"/>
    </row>
    <row r="25462" spans="1:8">
      <c r="A25462" s="1383"/>
      <c r="E25462" s="1478"/>
      <c r="H25462" s="1478"/>
    </row>
    <row r="25463" spans="1:8">
      <c r="A25463" s="1383"/>
      <c r="E25463" s="1478"/>
      <c r="H25463" s="1478"/>
    </row>
    <row r="25464" spans="1:8">
      <c r="A25464" s="1383"/>
      <c r="E25464" s="1478"/>
      <c r="H25464" s="1478"/>
    </row>
    <row r="25465" spans="1:8">
      <c r="A25465" s="1383"/>
      <c r="E25465" s="1478"/>
      <c r="H25465" s="1478"/>
    </row>
    <row r="25466" spans="1:8">
      <c r="A25466" s="1383"/>
      <c r="E25466" s="1478"/>
      <c r="H25466" s="1478"/>
    </row>
    <row r="25467" spans="1:8">
      <c r="A25467" s="1383"/>
      <c r="E25467" s="1478"/>
      <c r="H25467" s="1478"/>
    </row>
    <row r="25468" spans="1:8">
      <c r="A25468" s="1383"/>
      <c r="E25468" s="1478"/>
      <c r="H25468" s="1478"/>
    </row>
    <row r="25469" spans="1:8">
      <c r="A25469" s="1383"/>
      <c r="E25469" s="1478"/>
      <c r="H25469" s="1478"/>
    </row>
    <row r="25470" spans="1:8">
      <c r="A25470" s="1383"/>
      <c r="E25470" s="1478"/>
      <c r="H25470" s="1478"/>
    </row>
    <row r="25471" spans="1:8">
      <c r="A25471" s="1383"/>
      <c r="E25471" s="1478"/>
      <c r="H25471" s="1478"/>
    </row>
    <row r="25472" spans="1:8">
      <c r="A25472" s="1383"/>
      <c r="E25472" s="1478"/>
      <c r="H25472" s="1478"/>
    </row>
    <row r="25473" spans="1:8">
      <c r="A25473" s="1383"/>
      <c r="E25473" s="1478"/>
      <c r="H25473" s="1478"/>
    </row>
    <row r="25474" spans="1:8">
      <c r="A25474" s="1383"/>
      <c r="E25474" s="1478"/>
      <c r="H25474" s="1478"/>
    </row>
    <row r="25475" spans="1:8">
      <c r="A25475" s="1383"/>
      <c r="E25475" s="1478"/>
      <c r="H25475" s="1478"/>
    </row>
    <row r="25476" spans="1:8">
      <c r="A25476" s="1383"/>
      <c r="E25476" s="1478"/>
      <c r="H25476" s="1478"/>
    </row>
    <row r="25477" spans="1:8">
      <c r="A25477" s="1383"/>
      <c r="E25477" s="1478"/>
      <c r="H25477" s="1478"/>
    </row>
    <row r="25478" spans="1:8">
      <c r="A25478" s="1383"/>
      <c r="E25478" s="1478"/>
      <c r="H25478" s="1478"/>
    </row>
    <row r="25479" spans="1:8">
      <c r="A25479" s="1383"/>
      <c r="E25479" s="1478"/>
      <c r="H25479" s="1478"/>
    </row>
    <row r="25480" spans="1:8">
      <c r="A25480" s="1383"/>
      <c r="E25480" s="1478"/>
      <c r="H25480" s="1478"/>
    </row>
    <row r="25481" spans="1:8">
      <c r="A25481" s="1383"/>
      <c r="E25481" s="1478"/>
      <c r="H25481" s="1478"/>
    </row>
    <row r="25482" spans="1:8">
      <c r="A25482" s="1383"/>
      <c r="E25482" s="1478"/>
      <c r="H25482" s="1478"/>
    </row>
    <row r="25483" spans="1:8">
      <c r="A25483" s="1383"/>
      <c r="E25483" s="1478"/>
      <c r="H25483" s="1478"/>
    </row>
    <row r="25484" spans="1:8">
      <c r="A25484" s="1383"/>
      <c r="E25484" s="1478"/>
      <c r="H25484" s="1478"/>
    </row>
    <row r="25485" spans="1:8">
      <c r="A25485" s="1383"/>
      <c r="E25485" s="1478"/>
      <c r="H25485" s="1478"/>
    </row>
    <row r="25486" spans="1:8">
      <c r="A25486" s="1383"/>
      <c r="E25486" s="1478"/>
      <c r="H25486" s="1478"/>
    </row>
    <row r="25487" spans="1:8">
      <c r="A25487" s="1383"/>
      <c r="E25487" s="1478"/>
      <c r="H25487" s="1478"/>
    </row>
    <row r="25488" spans="1:8">
      <c r="A25488" s="1383"/>
      <c r="E25488" s="1478"/>
      <c r="H25488" s="1478"/>
    </row>
    <row r="25489" spans="1:8">
      <c r="A25489" s="1383"/>
      <c r="E25489" s="1478"/>
      <c r="H25489" s="1478"/>
    </row>
    <row r="25490" spans="1:8">
      <c r="A25490" s="1383"/>
      <c r="E25490" s="1478"/>
      <c r="H25490" s="1478"/>
    </row>
    <row r="25491" spans="1:8">
      <c r="A25491" s="1383"/>
      <c r="E25491" s="1478"/>
      <c r="H25491" s="1478"/>
    </row>
    <row r="25492" spans="1:8">
      <c r="A25492" s="1383"/>
      <c r="E25492" s="1478"/>
      <c r="H25492" s="1478"/>
    </row>
    <row r="25493" spans="1:8">
      <c r="A25493" s="1383"/>
      <c r="E25493" s="1478"/>
      <c r="H25493" s="1478"/>
    </row>
    <row r="25494" spans="1:8">
      <c r="A25494" s="1383"/>
      <c r="E25494" s="1478"/>
      <c r="H25494" s="1478"/>
    </row>
    <row r="25495" spans="1:8">
      <c r="A25495" s="1383"/>
      <c r="E25495" s="1478"/>
      <c r="H25495" s="1478"/>
    </row>
    <row r="25496" spans="1:8">
      <c r="A25496" s="1383"/>
      <c r="E25496" s="1478"/>
      <c r="H25496" s="1478"/>
    </row>
    <row r="25497" spans="1:8">
      <c r="A25497" s="1383"/>
      <c r="E25497" s="1478"/>
      <c r="H25497" s="1478"/>
    </row>
    <row r="25498" spans="1:8">
      <c r="A25498" s="1383"/>
      <c r="E25498" s="1478"/>
      <c r="H25498" s="1478"/>
    </row>
    <row r="25499" spans="1:8">
      <c r="A25499" s="1383"/>
      <c r="E25499" s="1478"/>
      <c r="H25499" s="1478"/>
    </row>
    <row r="25500" spans="1:8">
      <c r="A25500" s="1383"/>
      <c r="E25500" s="1478"/>
      <c r="H25500" s="1478"/>
    </row>
    <row r="25501" spans="1:8">
      <c r="A25501" s="1383"/>
      <c r="E25501" s="1478"/>
      <c r="H25501" s="1478"/>
    </row>
    <row r="25502" spans="1:8">
      <c r="A25502" s="1383"/>
      <c r="E25502" s="1478"/>
      <c r="H25502" s="1478"/>
    </row>
    <row r="25503" spans="1:8">
      <c r="A25503" s="1383"/>
      <c r="E25503" s="1478"/>
      <c r="H25503" s="1478"/>
    </row>
    <row r="25504" spans="1:8">
      <c r="A25504" s="1383"/>
      <c r="E25504" s="1478"/>
      <c r="H25504" s="1478"/>
    </row>
    <row r="25505" spans="1:8">
      <c r="A25505" s="1383"/>
      <c r="E25505" s="1478"/>
      <c r="H25505" s="1478"/>
    </row>
    <row r="25506" spans="1:8">
      <c r="A25506" s="1383"/>
      <c r="E25506" s="1478"/>
      <c r="H25506" s="1478"/>
    </row>
    <row r="25507" spans="1:8">
      <c r="A25507" s="1383"/>
      <c r="E25507" s="1478"/>
      <c r="H25507" s="1478"/>
    </row>
    <row r="25508" spans="1:8">
      <c r="A25508" s="1383"/>
      <c r="E25508" s="1478"/>
      <c r="H25508" s="1478"/>
    </row>
    <row r="25509" spans="1:8">
      <c r="A25509" s="1383"/>
      <c r="E25509" s="1478"/>
      <c r="H25509" s="1478"/>
    </row>
    <row r="25510" spans="1:8">
      <c r="A25510" s="1383"/>
      <c r="E25510" s="1478"/>
      <c r="H25510" s="1478"/>
    </row>
    <row r="25511" spans="1:8">
      <c r="A25511" s="1383"/>
      <c r="E25511" s="1478"/>
      <c r="H25511" s="1478"/>
    </row>
    <row r="25512" spans="1:8">
      <c r="A25512" s="1383"/>
      <c r="E25512" s="1478"/>
      <c r="H25512" s="1478"/>
    </row>
    <row r="25513" spans="1:8">
      <c r="A25513" s="1383"/>
      <c r="E25513" s="1478"/>
      <c r="H25513" s="1478"/>
    </row>
    <row r="25514" spans="1:8">
      <c r="A25514" s="1383"/>
      <c r="E25514" s="1478"/>
      <c r="H25514" s="1478"/>
    </row>
    <row r="25515" spans="1:8">
      <c r="A25515" s="1383"/>
      <c r="E25515" s="1478"/>
      <c r="H25515" s="1478"/>
    </row>
    <row r="25516" spans="1:8">
      <c r="A25516" s="1383"/>
      <c r="E25516" s="1478"/>
      <c r="H25516" s="1478"/>
    </row>
    <row r="25517" spans="1:8">
      <c r="A25517" s="1383"/>
      <c r="E25517" s="1478"/>
      <c r="H25517" s="1478"/>
    </row>
    <row r="25518" spans="1:8">
      <c r="A25518" s="1383"/>
      <c r="E25518" s="1478"/>
      <c r="H25518" s="1478"/>
    </row>
    <row r="25519" spans="1:8">
      <c r="A25519" s="1383"/>
      <c r="E25519" s="1478"/>
      <c r="H25519" s="1478"/>
    </row>
    <row r="25520" spans="1:8">
      <c r="A25520" s="1383"/>
      <c r="E25520" s="1478"/>
      <c r="H25520" s="1478"/>
    </row>
    <row r="25521" spans="1:8">
      <c r="A25521" s="1383"/>
      <c r="E25521" s="1478"/>
      <c r="H25521" s="1478"/>
    </row>
    <row r="25522" spans="1:8">
      <c r="A25522" s="1383"/>
      <c r="E25522" s="1478"/>
      <c r="H25522" s="1478"/>
    </row>
    <row r="25523" spans="1:8">
      <c r="A25523" s="1383"/>
      <c r="E25523" s="1478"/>
      <c r="H25523" s="1478"/>
    </row>
    <row r="25524" spans="1:8">
      <c r="A25524" s="1383"/>
      <c r="E25524" s="1478"/>
      <c r="H25524" s="1478"/>
    </row>
    <row r="25525" spans="1:8">
      <c r="A25525" s="1383"/>
      <c r="E25525" s="1478"/>
      <c r="H25525" s="1478"/>
    </row>
    <row r="25526" spans="1:8">
      <c r="A25526" s="1383"/>
      <c r="E25526" s="1478"/>
      <c r="H25526" s="1478"/>
    </row>
    <row r="25527" spans="1:8">
      <c r="A25527" s="1383"/>
      <c r="E25527" s="1478"/>
      <c r="H25527" s="1478"/>
    </row>
    <row r="25528" spans="1:8">
      <c r="A25528" s="1383"/>
      <c r="E25528" s="1478"/>
      <c r="H25528" s="1478"/>
    </row>
    <row r="25529" spans="1:8">
      <c r="A25529" s="1383"/>
      <c r="E25529" s="1478"/>
      <c r="H25529" s="1478"/>
    </row>
    <row r="25530" spans="1:8">
      <c r="A25530" s="1383"/>
      <c r="E25530" s="1478"/>
      <c r="H25530" s="1478"/>
    </row>
    <row r="25531" spans="1:8">
      <c r="A25531" s="1383"/>
      <c r="E25531" s="1478"/>
      <c r="H25531" s="1478"/>
    </row>
    <row r="25532" spans="1:8">
      <c r="A25532" s="1383"/>
      <c r="E25532" s="1478"/>
      <c r="H25532" s="1478"/>
    </row>
    <row r="25533" spans="1:8">
      <c r="A25533" s="1383"/>
      <c r="E25533" s="1478"/>
      <c r="H25533" s="1478"/>
    </row>
    <row r="25534" spans="1:8">
      <c r="A25534" s="1383"/>
      <c r="E25534" s="1478"/>
      <c r="H25534" s="1478"/>
    </row>
    <row r="25535" spans="1:8">
      <c r="A25535" s="1383"/>
      <c r="E25535" s="1478"/>
      <c r="H25535" s="1478"/>
    </row>
    <row r="25536" spans="1:8">
      <c r="A25536" s="1383"/>
      <c r="E25536" s="1478"/>
      <c r="H25536" s="1478"/>
    </row>
    <row r="25537" spans="1:8">
      <c r="A25537" s="1383"/>
      <c r="E25537" s="1478"/>
      <c r="H25537" s="1478"/>
    </row>
    <row r="25538" spans="1:8">
      <c r="A25538" s="1383"/>
      <c r="E25538" s="1478"/>
      <c r="H25538" s="1478"/>
    </row>
    <row r="25539" spans="1:8">
      <c r="A25539" s="1383"/>
      <c r="E25539" s="1478"/>
      <c r="H25539" s="1478"/>
    </row>
    <row r="25540" spans="1:8">
      <c r="A25540" s="1383"/>
      <c r="E25540" s="1478"/>
      <c r="H25540" s="1478"/>
    </row>
    <row r="25541" spans="1:8">
      <c r="A25541" s="1383"/>
      <c r="E25541" s="1478"/>
      <c r="H25541" s="1478"/>
    </row>
    <row r="25542" spans="1:8">
      <c r="A25542" s="1383"/>
      <c r="E25542" s="1478"/>
      <c r="H25542" s="1478"/>
    </row>
    <row r="25543" spans="1:8">
      <c r="A25543" s="1383"/>
      <c r="E25543" s="1478"/>
      <c r="H25543" s="1478"/>
    </row>
    <row r="25544" spans="1:8">
      <c r="A25544" s="1383"/>
      <c r="E25544" s="1478"/>
      <c r="H25544" s="1478"/>
    </row>
    <row r="25545" spans="1:8">
      <c r="A25545" s="1383"/>
      <c r="E25545" s="1478"/>
      <c r="H25545" s="1478"/>
    </row>
    <row r="25546" spans="1:8">
      <c r="A25546" s="1383"/>
      <c r="E25546" s="1478"/>
      <c r="H25546" s="1478"/>
    </row>
    <row r="25547" spans="1:8">
      <c r="A25547" s="1383"/>
      <c r="E25547" s="1478"/>
      <c r="H25547" s="1478"/>
    </row>
    <row r="25548" spans="1:8">
      <c r="A25548" s="1383"/>
      <c r="E25548" s="1478"/>
      <c r="H25548" s="1478"/>
    </row>
    <row r="25549" spans="1:8">
      <c r="A25549" s="1383"/>
      <c r="E25549" s="1478"/>
      <c r="H25549" s="1478"/>
    </row>
    <row r="25550" spans="1:8">
      <c r="A25550" s="1383"/>
      <c r="E25550" s="1478"/>
      <c r="H25550" s="1478"/>
    </row>
    <row r="25551" spans="1:8">
      <c r="A25551" s="1383"/>
      <c r="E25551" s="1478"/>
      <c r="H25551" s="1478"/>
    </row>
    <row r="25552" spans="1:8">
      <c r="A25552" s="1383"/>
      <c r="E25552" s="1478"/>
      <c r="H25552" s="1478"/>
    </row>
    <row r="25553" spans="1:8">
      <c r="A25553" s="1383"/>
      <c r="E25553" s="1478"/>
      <c r="H25553" s="1478"/>
    </row>
    <row r="25554" spans="1:8">
      <c r="A25554" s="1383"/>
      <c r="E25554" s="1478"/>
      <c r="H25554" s="1478"/>
    </row>
    <row r="25555" spans="1:8">
      <c r="A25555" s="1383"/>
      <c r="E25555" s="1478"/>
      <c r="H25555" s="1478"/>
    </row>
    <row r="25556" spans="1:8">
      <c r="A25556" s="1383"/>
      <c r="E25556" s="1478"/>
      <c r="H25556" s="1478"/>
    </row>
    <row r="25557" spans="1:8">
      <c r="A25557" s="1383"/>
      <c r="E25557" s="1478"/>
      <c r="H25557" s="1478"/>
    </row>
    <row r="25558" spans="1:8">
      <c r="A25558" s="1383"/>
      <c r="E25558" s="1478"/>
      <c r="H25558" s="1478"/>
    </row>
    <row r="25559" spans="1:8">
      <c r="A25559" s="1383"/>
      <c r="E25559" s="1478"/>
      <c r="H25559" s="1478"/>
    </row>
    <row r="25560" spans="1:8">
      <c r="A25560" s="1383"/>
      <c r="E25560" s="1478"/>
      <c r="H25560" s="1478"/>
    </row>
    <row r="25561" spans="1:8">
      <c r="A25561" s="1383"/>
      <c r="E25561" s="1478"/>
      <c r="H25561" s="1478"/>
    </row>
    <row r="25562" spans="1:8">
      <c r="A25562" s="1383"/>
      <c r="E25562" s="1478"/>
      <c r="H25562" s="1478"/>
    </row>
    <row r="25563" spans="1:8">
      <c r="A25563" s="1383"/>
      <c r="E25563" s="1478"/>
      <c r="H25563" s="1478"/>
    </row>
    <row r="25564" spans="1:8">
      <c r="A25564" s="1383"/>
      <c r="E25564" s="1478"/>
      <c r="H25564" s="1478"/>
    </row>
    <row r="25565" spans="1:8">
      <c r="A25565" s="1383"/>
      <c r="E25565" s="1478"/>
      <c r="H25565" s="1478"/>
    </row>
    <row r="25566" spans="1:8">
      <c r="A25566" s="1383"/>
      <c r="E25566" s="1478"/>
      <c r="H25566" s="1478"/>
    </row>
    <row r="25567" spans="1:8">
      <c r="A25567" s="1383"/>
      <c r="E25567" s="1478"/>
      <c r="H25567" s="1478"/>
    </row>
    <row r="25568" spans="1:8">
      <c r="A25568" s="1383"/>
      <c r="E25568" s="1478"/>
      <c r="H25568" s="1478"/>
    </row>
    <row r="25569" spans="1:8">
      <c r="A25569" s="1383"/>
      <c r="E25569" s="1478"/>
      <c r="H25569" s="1478"/>
    </row>
    <row r="25570" spans="1:8">
      <c r="A25570" s="1383"/>
      <c r="E25570" s="1478"/>
      <c r="H25570" s="1478"/>
    </row>
    <row r="25571" spans="1:8">
      <c r="A25571" s="1383"/>
      <c r="E25571" s="1478"/>
      <c r="H25571" s="1478"/>
    </row>
    <row r="25572" spans="1:8">
      <c r="A25572" s="1383"/>
      <c r="E25572" s="1478"/>
      <c r="H25572" s="1478"/>
    </row>
    <row r="25573" spans="1:8">
      <c r="A25573" s="1383"/>
      <c r="E25573" s="1478"/>
      <c r="H25573" s="1478"/>
    </row>
    <row r="25574" spans="1:8">
      <c r="A25574" s="1383"/>
      <c r="E25574" s="1478"/>
      <c r="H25574" s="1478"/>
    </row>
    <row r="25575" spans="1:8">
      <c r="A25575" s="1383"/>
      <c r="E25575" s="1478"/>
      <c r="H25575" s="1478"/>
    </row>
    <row r="25576" spans="1:8">
      <c r="A25576" s="1383"/>
      <c r="E25576" s="1478"/>
      <c r="H25576" s="1478"/>
    </row>
    <row r="25577" spans="1:8">
      <c r="A25577" s="1383"/>
      <c r="E25577" s="1478"/>
      <c r="H25577" s="1478"/>
    </row>
    <row r="25578" spans="1:8">
      <c r="A25578" s="1383"/>
      <c r="E25578" s="1478"/>
      <c r="H25578" s="1478"/>
    </row>
    <row r="25579" spans="1:8">
      <c r="A25579" s="1383"/>
      <c r="E25579" s="1478"/>
      <c r="H25579" s="1478"/>
    </row>
    <row r="25580" spans="1:8">
      <c r="A25580" s="1383"/>
      <c r="E25580" s="1478"/>
      <c r="H25580" s="1478"/>
    </row>
    <row r="25581" spans="1:8">
      <c r="A25581" s="1383"/>
      <c r="E25581" s="1478"/>
      <c r="H25581" s="1478"/>
    </row>
    <row r="25582" spans="1:8">
      <c r="A25582" s="1383"/>
      <c r="E25582" s="1478"/>
      <c r="H25582" s="1478"/>
    </row>
    <row r="25583" spans="1:8">
      <c r="A25583" s="1383"/>
      <c r="E25583" s="1478"/>
      <c r="H25583" s="1478"/>
    </row>
    <row r="25584" spans="1:8">
      <c r="A25584" s="1383"/>
      <c r="E25584" s="1478"/>
      <c r="H25584" s="1478"/>
    </row>
    <row r="25585" spans="1:8">
      <c r="A25585" s="1383"/>
      <c r="E25585" s="1478"/>
      <c r="H25585" s="1478"/>
    </row>
    <row r="25586" spans="1:8">
      <c r="A25586" s="1383"/>
      <c r="E25586" s="1478"/>
      <c r="H25586" s="1478"/>
    </row>
    <row r="25587" spans="1:8">
      <c r="A25587" s="1383"/>
      <c r="E25587" s="1478"/>
      <c r="H25587" s="1478"/>
    </row>
    <row r="25588" spans="1:8">
      <c r="A25588" s="1383"/>
      <c r="E25588" s="1478"/>
      <c r="H25588" s="1478"/>
    </row>
    <row r="25589" spans="1:8">
      <c r="A25589" s="1383"/>
      <c r="E25589" s="1478"/>
      <c r="H25589" s="1478"/>
    </row>
    <row r="25590" spans="1:8">
      <c r="A25590" s="1383"/>
      <c r="E25590" s="1478"/>
      <c r="H25590" s="1478"/>
    </row>
    <row r="25591" spans="1:8">
      <c r="A25591" s="1383"/>
      <c r="E25591" s="1478"/>
      <c r="H25591" s="1478"/>
    </row>
    <row r="25592" spans="1:8">
      <c r="A25592" s="1383"/>
      <c r="E25592" s="1478"/>
      <c r="H25592" s="1478"/>
    </row>
    <row r="25593" spans="1:8">
      <c r="A25593" s="1383"/>
      <c r="E25593" s="1478"/>
      <c r="H25593" s="1478"/>
    </row>
    <row r="25594" spans="1:8">
      <c r="A25594" s="1383"/>
      <c r="E25594" s="1478"/>
      <c r="H25594" s="1478"/>
    </row>
    <row r="25595" spans="1:8">
      <c r="A25595" s="1383"/>
      <c r="E25595" s="1478"/>
      <c r="H25595" s="1478"/>
    </row>
    <row r="25596" spans="1:8">
      <c r="A25596" s="1383"/>
      <c r="E25596" s="1478"/>
      <c r="H25596" s="1478"/>
    </row>
    <row r="25597" spans="1:8">
      <c r="A25597" s="1383"/>
      <c r="E25597" s="1478"/>
      <c r="H25597" s="1478"/>
    </row>
    <row r="25598" spans="1:8">
      <c r="A25598" s="1383"/>
      <c r="E25598" s="1478"/>
      <c r="H25598" s="1478"/>
    </row>
    <row r="25599" spans="1:8">
      <c r="A25599" s="1383"/>
      <c r="E25599" s="1478"/>
      <c r="H25599" s="1478"/>
    </row>
    <row r="25600" spans="1:8">
      <c r="A25600" s="1383"/>
      <c r="E25600" s="1478"/>
      <c r="H25600" s="1478"/>
    </row>
    <row r="25601" spans="1:8">
      <c r="A25601" s="1383"/>
      <c r="E25601" s="1478"/>
      <c r="H25601" s="1478"/>
    </row>
    <row r="25602" spans="1:8">
      <c r="A25602" s="1383"/>
      <c r="E25602" s="1478"/>
      <c r="H25602" s="1478"/>
    </row>
    <row r="25603" spans="1:8">
      <c r="A25603" s="1383"/>
      <c r="E25603" s="1478"/>
      <c r="H25603" s="1478"/>
    </row>
    <row r="25604" spans="1:8">
      <c r="A25604" s="1383"/>
      <c r="E25604" s="1478"/>
      <c r="H25604" s="1478"/>
    </row>
    <row r="25605" spans="1:8">
      <c r="A25605" s="1383"/>
      <c r="E25605" s="1478"/>
      <c r="H25605" s="1478"/>
    </row>
    <row r="25606" spans="1:8">
      <c r="A25606" s="1383"/>
      <c r="E25606" s="1478"/>
      <c r="H25606" s="1478"/>
    </row>
    <row r="25607" spans="1:8">
      <c r="A25607" s="1383"/>
      <c r="E25607" s="1478"/>
      <c r="H25607" s="1478"/>
    </row>
    <row r="25608" spans="1:8">
      <c r="A25608" s="1383"/>
      <c r="E25608" s="1478"/>
      <c r="H25608" s="1478"/>
    </row>
    <row r="25609" spans="1:8">
      <c r="A25609" s="1383"/>
      <c r="E25609" s="1478"/>
      <c r="H25609" s="1478"/>
    </row>
    <row r="25610" spans="1:8">
      <c r="A25610" s="1383"/>
      <c r="E25610" s="1478"/>
      <c r="H25610" s="1478"/>
    </row>
    <row r="25611" spans="1:8">
      <c r="A25611" s="1383"/>
      <c r="E25611" s="1478"/>
      <c r="H25611" s="1478"/>
    </row>
    <row r="25612" spans="1:8">
      <c r="A25612" s="1383"/>
      <c r="E25612" s="1478"/>
      <c r="H25612" s="1478"/>
    </row>
    <row r="25613" spans="1:8">
      <c r="A25613" s="1383"/>
      <c r="E25613" s="1478"/>
      <c r="H25613" s="1478"/>
    </row>
    <row r="25614" spans="1:8">
      <c r="A25614" s="1383"/>
      <c r="E25614" s="1478"/>
      <c r="H25614" s="1478"/>
    </row>
    <row r="25615" spans="1:8">
      <c r="A25615" s="1383"/>
      <c r="E25615" s="1478"/>
      <c r="H25615" s="1478"/>
    </row>
    <row r="25616" spans="1:8">
      <c r="A25616" s="1383"/>
      <c r="E25616" s="1478"/>
      <c r="H25616" s="1478"/>
    </row>
    <row r="25617" spans="1:8">
      <c r="A25617" s="1383"/>
      <c r="E25617" s="1478"/>
      <c r="H25617" s="1478"/>
    </row>
    <row r="25618" spans="1:8">
      <c r="A25618" s="1383"/>
      <c r="E25618" s="1478"/>
      <c r="H25618" s="1478"/>
    </row>
    <row r="25619" spans="1:8">
      <c r="A25619" s="1383"/>
      <c r="E25619" s="1478"/>
      <c r="H25619" s="1478"/>
    </row>
    <row r="25620" spans="1:8">
      <c r="A25620" s="1383"/>
      <c r="E25620" s="1478"/>
      <c r="H25620" s="1478"/>
    </row>
    <row r="25621" spans="1:8">
      <c r="A25621" s="1383"/>
      <c r="E25621" s="1478"/>
      <c r="H25621" s="1478"/>
    </row>
    <row r="25622" spans="1:8">
      <c r="A25622" s="1383"/>
      <c r="E25622" s="1478"/>
      <c r="H25622" s="1478"/>
    </row>
    <row r="25623" spans="1:8">
      <c r="A25623" s="1383"/>
      <c r="E25623" s="1478"/>
      <c r="H25623" s="1478"/>
    </row>
    <row r="25624" spans="1:8">
      <c r="A25624" s="1383"/>
      <c r="E25624" s="1478"/>
      <c r="H25624" s="1478"/>
    </row>
    <row r="25625" spans="1:8">
      <c r="A25625" s="1383"/>
      <c r="E25625" s="1478"/>
      <c r="H25625" s="1478"/>
    </row>
    <row r="25626" spans="1:8">
      <c r="A25626" s="1383"/>
      <c r="E25626" s="1478"/>
      <c r="H25626" s="1478"/>
    </row>
    <row r="25627" spans="1:8">
      <c r="A25627" s="1383"/>
      <c r="E25627" s="1478"/>
      <c r="H25627" s="1478"/>
    </row>
    <row r="25628" spans="1:8">
      <c r="A25628" s="1383"/>
      <c r="E25628" s="1478"/>
      <c r="H25628" s="1478"/>
    </row>
    <row r="25629" spans="1:8">
      <c r="A25629" s="1383"/>
      <c r="E25629" s="1478"/>
      <c r="H25629" s="1478"/>
    </row>
    <row r="25630" spans="1:8">
      <c r="A25630" s="1383"/>
      <c r="E25630" s="1478"/>
      <c r="H25630" s="1478"/>
    </row>
    <row r="25631" spans="1:8">
      <c r="A25631" s="1383"/>
      <c r="E25631" s="1478"/>
      <c r="H25631" s="1478"/>
    </row>
    <row r="25632" spans="1:8">
      <c r="A25632" s="1383"/>
      <c r="E25632" s="1478"/>
      <c r="H25632" s="1478"/>
    </row>
    <row r="25633" spans="1:8">
      <c r="A25633" s="1383"/>
      <c r="E25633" s="1478"/>
      <c r="H25633" s="1478"/>
    </row>
    <row r="25634" spans="1:8">
      <c r="A25634" s="1383"/>
      <c r="E25634" s="1478"/>
      <c r="H25634" s="1478"/>
    </row>
    <row r="25635" spans="1:8">
      <c r="A25635" s="1383"/>
      <c r="E25635" s="1478"/>
      <c r="H25635" s="1478"/>
    </row>
    <row r="25636" spans="1:8">
      <c r="A25636" s="1383"/>
      <c r="E25636" s="1478"/>
      <c r="H25636" s="1478"/>
    </row>
    <row r="25637" spans="1:8">
      <c r="A25637" s="1383"/>
      <c r="E25637" s="1478"/>
      <c r="H25637" s="1478"/>
    </row>
    <row r="25638" spans="1:8">
      <c r="A25638" s="1383"/>
      <c r="E25638" s="1478"/>
      <c r="H25638" s="1478"/>
    </row>
    <row r="25639" spans="1:8">
      <c r="A25639" s="1383"/>
      <c r="E25639" s="1478"/>
      <c r="H25639" s="1478"/>
    </row>
    <row r="25640" spans="1:8">
      <c r="A25640" s="1383"/>
      <c r="E25640" s="1478"/>
      <c r="H25640" s="1478"/>
    </row>
    <row r="25641" spans="1:8">
      <c r="A25641" s="1383"/>
      <c r="E25641" s="1478"/>
      <c r="H25641" s="1478"/>
    </row>
    <row r="25642" spans="1:8">
      <c r="A25642" s="1383"/>
      <c r="E25642" s="1478"/>
      <c r="H25642" s="1478"/>
    </row>
    <row r="25643" spans="1:8">
      <c r="A25643" s="1383"/>
      <c r="E25643" s="1478"/>
      <c r="H25643" s="1478"/>
    </row>
    <row r="25644" spans="1:8">
      <c r="A25644" s="1383"/>
      <c r="E25644" s="1478"/>
      <c r="H25644" s="1478"/>
    </row>
    <row r="25645" spans="1:8">
      <c r="A25645" s="1383"/>
      <c r="E25645" s="1478"/>
      <c r="H25645" s="1478"/>
    </row>
    <row r="25646" spans="1:8">
      <c r="A25646" s="1383"/>
      <c r="E25646" s="1478"/>
      <c r="H25646" s="1478"/>
    </row>
    <row r="25647" spans="1:8">
      <c r="A25647" s="1383"/>
      <c r="E25647" s="1478"/>
      <c r="H25647" s="1478"/>
    </row>
    <row r="25648" spans="1:8">
      <c r="A25648" s="1383"/>
      <c r="E25648" s="1478"/>
      <c r="H25648" s="1478"/>
    </row>
    <row r="25649" spans="1:8">
      <c r="A25649" s="1383"/>
      <c r="E25649" s="1478"/>
      <c r="H25649" s="1478"/>
    </row>
    <row r="25650" spans="1:8">
      <c r="A25650" s="1383"/>
      <c r="E25650" s="1478"/>
      <c r="H25650" s="1478"/>
    </row>
    <row r="25651" spans="1:8">
      <c r="A25651" s="1383"/>
      <c r="E25651" s="1478"/>
      <c r="H25651" s="1478"/>
    </row>
    <row r="25652" spans="1:8">
      <c r="A25652" s="1383"/>
      <c r="E25652" s="1478"/>
      <c r="H25652" s="1478"/>
    </row>
    <row r="25653" spans="1:8">
      <c r="A25653" s="1383"/>
      <c r="E25653" s="1478"/>
      <c r="H25653" s="1478"/>
    </row>
    <row r="25654" spans="1:8">
      <c r="A25654" s="1383"/>
      <c r="E25654" s="1478"/>
      <c r="H25654" s="1478"/>
    </row>
    <row r="25655" spans="1:8">
      <c r="A25655" s="1383"/>
      <c r="E25655" s="1478"/>
      <c r="H25655" s="1478"/>
    </row>
    <row r="25656" spans="1:8">
      <c r="A25656" s="1383"/>
      <c r="E25656" s="1478"/>
      <c r="H25656" s="1478"/>
    </row>
    <row r="25657" spans="1:8">
      <c r="A25657" s="1383"/>
      <c r="E25657" s="1478"/>
      <c r="H25657" s="1478"/>
    </row>
    <row r="25658" spans="1:8">
      <c r="A25658" s="1383"/>
      <c r="E25658" s="1478"/>
      <c r="H25658" s="1478"/>
    </row>
    <row r="25659" spans="1:8">
      <c r="A25659" s="1383"/>
      <c r="E25659" s="1478"/>
      <c r="H25659" s="1478"/>
    </row>
    <row r="25660" spans="1:8">
      <c r="A25660" s="1383"/>
      <c r="E25660" s="1478"/>
      <c r="H25660" s="1478"/>
    </row>
    <row r="25661" spans="1:8">
      <c r="A25661" s="1383"/>
      <c r="E25661" s="1478"/>
      <c r="H25661" s="1478"/>
    </row>
    <row r="25662" spans="1:8">
      <c r="A25662" s="1383"/>
      <c r="E25662" s="1478"/>
      <c r="H25662" s="1478"/>
    </row>
    <row r="25663" spans="1:8">
      <c r="A25663" s="1383"/>
      <c r="E25663" s="1478"/>
      <c r="H25663" s="1478"/>
    </row>
    <row r="25664" spans="1:8">
      <c r="A25664" s="1383"/>
      <c r="E25664" s="1478"/>
      <c r="H25664" s="1478"/>
    </row>
    <row r="25665" spans="1:8">
      <c r="A25665" s="1383"/>
      <c r="E25665" s="1478"/>
      <c r="H25665" s="1478"/>
    </row>
    <row r="25666" spans="1:8">
      <c r="A25666" s="1383"/>
      <c r="E25666" s="1478"/>
      <c r="H25666" s="1478"/>
    </row>
    <row r="25667" spans="1:8">
      <c r="A25667" s="1383"/>
      <c r="E25667" s="1478"/>
      <c r="H25667" s="1478"/>
    </row>
    <row r="25668" spans="1:8">
      <c r="A25668" s="1383"/>
      <c r="E25668" s="1478"/>
      <c r="H25668" s="1478"/>
    </row>
    <row r="25669" spans="1:8">
      <c r="A25669" s="1383"/>
      <c r="E25669" s="1478"/>
      <c r="H25669" s="1478"/>
    </row>
    <row r="25670" spans="1:8">
      <c r="A25670" s="1383"/>
      <c r="E25670" s="1478"/>
      <c r="H25670" s="1478"/>
    </row>
    <row r="25671" spans="1:8">
      <c r="A25671" s="1383"/>
      <c r="E25671" s="1478"/>
      <c r="H25671" s="1478"/>
    </row>
    <row r="25672" spans="1:8">
      <c r="A25672" s="1383"/>
      <c r="E25672" s="1478"/>
      <c r="H25672" s="1478"/>
    </row>
    <row r="25673" spans="1:8">
      <c r="A25673" s="1383"/>
      <c r="E25673" s="1478"/>
      <c r="H25673" s="1478"/>
    </row>
    <row r="25674" spans="1:8">
      <c r="A25674" s="1383"/>
      <c r="E25674" s="1478"/>
      <c r="H25674" s="1478"/>
    </row>
    <row r="25675" spans="1:8">
      <c r="A25675" s="1383"/>
      <c r="E25675" s="1478"/>
      <c r="H25675" s="1478"/>
    </row>
    <row r="25676" spans="1:8">
      <c r="A25676" s="1383"/>
      <c r="E25676" s="1478"/>
      <c r="H25676" s="1478"/>
    </row>
    <row r="25677" spans="1:8">
      <c r="A25677" s="1383"/>
      <c r="E25677" s="1478"/>
      <c r="H25677" s="1478"/>
    </row>
    <row r="25678" spans="1:8">
      <c r="A25678" s="1383"/>
      <c r="E25678" s="1478"/>
      <c r="H25678" s="1478"/>
    </row>
    <row r="25679" spans="1:8">
      <c r="A25679" s="1383"/>
      <c r="E25679" s="1478"/>
      <c r="H25679" s="1478"/>
    </row>
    <row r="25680" spans="1:8">
      <c r="A25680" s="1383"/>
      <c r="E25680" s="1478"/>
      <c r="H25680" s="1478"/>
    </row>
    <row r="25681" spans="1:8">
      <c r="A25681" s="1383"/>
      <c r="E25681" s="1478"/>
      <c r="H25681" s="1478"/>
    </row>
    <row r="25682" spans="1:8">
      <c r="A25682" s="1383"/>
      <c r="E25682" s="1478"/>
      <c r="H25682" s="1478"/>
    </row>
    <row r="25683" spans="1:8">
      <c r="A25683" s="1383"/>
      <c r="E25683" s="1478"/>
      <c r="H25683" s="1478"/>
    </row>
    <row r="25684" spans="1:8">
      <c r="A25684" s="1383"/>
      <c r="E25684" s="1478"/>
      <c r="H25684" s="1478"/>
    </row>
    <row r="25685" spans="1:8">
      <c r="A25685" s="1383"/>
      <c r="E25685" s="1478"/>
      <c r="H25685" s="1478"/>
    </row>
    <row r="25686" spans="1:8">
      <c r="A25686" s="1383"/>
      <c r="E25686" s="1478"/>
      <c r="H25686" s="1478"/>
    </row>
    <row r="25687" spans="1:8">
      <c r="A25687" s="1383"/>
      <c r="E25687" s="1478"/>
      <c r="H25687" s="1478"/>
    </row>
    <row r="25688" spans="1:8">
      <c r="A25688" s="1383"/>
      <c r="E25688" s="1478"/>
      <c r="H25688" s="1478"/>
    </row>
    <row r="25689" spans="1:8">
      <c r="A25689" s="1383"/>
      <c r="E25689" s="1478"/>
      <c r="H25689" s="1478"/>
    </row>
    <row r="25690" spans="1:8">
      <c r="A25690" s="1383"/>
      <c r="E25690" s="1478"/>
      <c r="H25690" s="1478"/>
    </row>
    <row r="25691" spans="1:8">
      <c r="A25691" s="1383"/>
      <c r="E25691" s="1478"/>
      <c r="H25691" s="1478"/>
    </row>
    <row r="25692" spans="1:8">
      <c r="A25692" s="1383"/>
      <c r="E25692" s="1478"/>
      <c r="H25692" s="1478"/>
    </row>
    <row r="25693" spans="1:8">
      <c r="A25693" s="1383"/>
      <c r="E25693" s="1478"/>
      <c r="H25693" s="1478"/>
    </row>
    <row r="25694" spans="1:8">
      <c r="A25694" s="1383"/>
      <c r="E25694" s="1478"/>
      <c r="H25694" s="1478"/>
    </row>
    <row r="25695" spans="1:8">
      <c r="A25695" s="1383"/>
      <c r="E25695" s="1478"/>
      <c r="H25695" s="1478"/>
    </row>
    <row r="25696" spans="1:8">
      <c r="A25696" s="1383"/>
      <c r="E25696" s="1478"/>
      <c r="H25696" s="1478"/>
    </row>
    <row r="25697" spans="1:8">
      <c r="A25697" s="1383"/>
      <c r="E25697" s="1478"/>
      <c r="H25697" s="1478"/>
    </row>
    <row r="25698" spans="1:8">
      <c r="A25698" s="1383"/>
      <c r="E25698" s="1478"/>
      <c r="H25698" s="1478"/>
    </row>
    <row r="25699" spans="1:8">
      <c r="A25699" s="1383"/>
      <c r="E25699" s="1478"/>
      <c r="H25699" s="1478"/>
    </row>
    <row r="25700" spans="1:8">
      <c r="A25700" s="1383"/>
      <c r="E25700" s="1478"/>
      <c r="H25700" s="1478"/>
    </row>
    <row r="25701" spans="1:8">
      <c r="A25701" s="1383"/>
      <c r="E25701" s="1478"/>
      <c r="H25701" s="1478"/>
    </row>
    <row r="25702" spans="1:8">
      <c r="A25702" s="1383"/>
      <c r="E25702" s="1478"/>
      <c r="H25702" s="1478"/>
    </row>
    <row r="25703" spans="1:8">
      <c r="A25703" s="1383"/>
      <c r="E25703" s="1478"/>
      <c r="H25703" s="1478"/>
    </row>
    <row r="25704" spans="1:8">
      <c r="A25704" s="1383"/>
      <c r="E25704" s="1478"/>
      <c r="H25704" s="1478"/>
    </row>
    <row r="25705" spans="1:8">
      <c r="A25705" s="1383"/>
      <c r="E25705" s="1478"/>
      <c r="H25705" s="1478"/>
    </row>
    <row r="25706" spans="1:8">
      <c r="A25706" s="1383"/>
      <c r="E25706" s="1478"/>
      <c r="H25706" s="1478"/>
    </row>
    <row r="25707" spans="1:8">
      <c r="A25707" s="1383"/>
      <c r="E25707" s="1478"/>
      <c r="H25707" s="1478"/>
    </row>
    <row r="25708" spans="1:8">
      <c r="A25708" s="1383"/>
      <c r="E25708" s="1478"/>
      <c r="H25708" s="1478"/>
    </row>
    <row r="25709" spans="1:8">
      <c r="A25709" s="1383"/>
      <c r="E25709" s="1478"/>
      <c r="H25709" s="1478"/>
    </row>
    <row r="25710" spans="1:8">
      <c r="A25710" s="1383"/>
      <c r="E25710" s="1478"/>
      <c r="H25710" s="1478"/>
    </row>
    <row r="25711" spans="1:8">
      <c r="A25711" s="1383"/>
      <c r="E25711" s="1478"/>
      <c r="H25711" s="1478"/>
    </row>
    <row r="25712" spans="1:8">
      <c r="A25712" s="1383"/>
      <c r="E25712" s="1478"/>
      <c r="H25712" s="1478"/>
    </row>
    <row r="25713" spans="1:8">
      <c r="A25713" s="1383"/>
      <c r="E25713" s="1478"/>
      <c r="H25713" s="1478"/>
    </row>
    <row r="25714" spans="1:8">
      <c r="A25714" s="1383"/>
      <c r="E25714" s="1478"/>
      <c r="H25714" s="1478"/>
    </row>
    <row r="25715" spans="1:8">
      <c r="A25715" s="1383"/>
      <c r="E25715" s="1478"/>
      <c r="H25715" s="1478"/>
    </row>
    <row r="25716" spans="1:8">
      <c r="A25716" s="1383"/>
      <c r="E25716" s="1478"/>
      <c r="H25716" s="1478"/>
    </row>
    <row r="25717" spans="1:8">
      <c r="A25717" s="1383"/>
      <c r="E25717" s="1478"/>
      <c r="H25717" s="1478"/>
    </row>
    <row r="25718" spans="1:8">
      <c r="A25718" s="1383"/>
      <c r="E25718" s="1478"/>
      <c r="H25718" s="1478"/>
    </row>
    <row r="25719" spans="1:8">
      <c r="A25719" s="1383"/>
      <c r="E25719" s="1478"/>
      <c r="H25719" s="1478"/>
    </row>
    <row r="25720" spans="1:8">
      <c r="A25720" s="1383"/>
      <c r="E25720" s="1478"/>
      <c r="H25720" s="1478"/>
    </row>
    <row r="25721" spans="1:8">
      <c r="A25721" s="1383"/>
      <c r="E25721" s="1478"/>
      <c r="H25721" s="1478"/>
    </row>
    <row r="25722" spans="1:8">
      <c r="A25722" s="1383"/>
      <c r="E25722" s="1478"/>
      <c r="H25722" s="1478"/>
    </row>
    <row r="25723" spans="1:8">
      <c r="A25723" s="1383"/>
      <c r="E25723" s="1478"/>
      <c r="H25723" s="1478"/>
    </row>
    <row r="25724" spans="1:8">
      <c r="A25724" s="1383"/>
      <c r="E25724" s="1478"/>
      <c r="H25724" s="1478"/>
    </row>
    <row r="25725" spans="1:8">
      <c r="A25725" s="1383"/>
      <c r="E25725" s="1478"/>
      <c r="H25725" s="1478"/>
    </row>
    <row r="25726" spans="1:8">
      <c r="A25726" s="1383"/>
      <c r="E25726" s="1478"/>
      <c r="H25726" s="1478"/>
    </row>
    <row r="25727" spans="1:8">
      <c r="A25727" s="1383"/>
      <c r="E25727" s="1478"/>
      <c r="H25727" s="1478"/>
    </row>
    <row r="25728" spans="1:8">
      <c r="A25728" s="1383"/>
      <c r="E25728" s="1478"/>
      <c r="H25728" s="1478"/>
    </row>
    <row r="25729" spans="1:8">
      <c r="A25729" s="1383"/>
      <c r="E25729" s="1478"/>
      <c r="H25729" s="1478"/>
    </row>
    <row r="25730" spans="1:8">
      <c r="A25730" s="1383"/>
      <c r="E25730" s="1478"/>
      <c r="H25730" s="1478"/>
    </row>
    <row r="25731" spans="1:8">
      <c r="A25731" s="1383"/>
      <c r="E25731" s="1478"/>
      <c r="H25731" s="1478"/>
    </row>
    <row r="25732" spans="1:8">
      <c r="A25732" s="1383"/>
      <c r="E25732" s="1478"/>
      <c r="H25732" s="1478"/>
    </row>
    <row r="25733" spans="1:8">
      <c r="A25733" s="1383"/>
      <c r="E25733" s="1478"/>
      <c r="H25733" s="1478"/>
    </row>
    <row r="25734" spans="1:8">
      <c r="A25734" s="1383"/>
      <c r="E25734" s="1478"/>
      <c r="H25734" s="1478"/>
    </row>
    <row r="25735" spans="1:8">
      <c r="A25735" s="1383"/>
      <c r="E25735" s="1478"/>
      <c r="H25735" s="1478"/>
    </row>
    <row r="25736" spans="1:8">
      <c r="A25736" s="1383"/>
      <c r="E25736" s="1478"/>
      <c r="H25736" s="1478"/>
    </row>
    <row r="25737" spans="1:8">
      <c r="A25737" s="1383"/>
      <c r="E25737" s="1478"/>
      <c r="H25737" s="1478"/>
    </row>
    <row r="25738" spans="1:8">
      <c r="A25738" s="1383"/>
      <c r="E25738" s="1478"/>
      <c r="H25738" s="1478"/>
    </row>
    <row r="25739" spans="1:8">
      <c r="A25739" s="1383"/>
      <c r="E25739" s="1478"/>
      <c r="H25739" s="1478"/>
    </row>
    <row r="25740" spans="1:8">
      <c r="A25740" s="1383"/>
      <c r="E25740" s="1478"/>
      <c r="H25740" s="1478"/>
    </row>
    <row r="25741" spans="1:8">
      <c r="A25741" s="1383"/>
      <c r="E25741" s="1478"/>
      <c r="H25741" s="1478"/>
    </row>
    <row r="25742" spans="1:8">
      <c r="A25742" s="1383"/>
      <c r="E25742" s="1478"/>
      <c r="H25742" s="1478"/>
    </row>
    <row r="25743" spans="1:8">
      <c r="A25743" s="1383"/>
      <c r="E25743" s="1478"/>
      <c r="H25743" s="1478"/>
    </row>
    <row r="25744" spans="1:8">
      <c r="A25744" s="1383"/>
      <c r="E25744" s="1478"/>
      <c r="H25744" s="1478"/>
    </row>
    <row r="25745" spans="1:8">
      <c r="A25745" s="1383"/>
      <c r="E25745" s="1478"/>
      <c r="H25745" s="1478"/>
    </row>
    <row r="25746" spans="1:8">
      <c r="A25746" s="1383"/>
      <c r="E25746" s="1478"/>
      <c r="H25746" s="1478"/>
    </row>
    <row r="25747" spans="1:8">
      <c r="A25747" s="1383"/>
      <c r="E25747" s="1478"/>
      <c r="H25747" s="1478"/>
    </row>
    <row r="25748" spans="1:8">
      <c r="A25748" s="1383"/>
      <c r="E25748" s="1478"/>
      <c r="H25748" s="1478"/>
    </row>
    <row r="25749" spans="1:8">
      <c r="A25749" s="1383"/>
      <c r="E25749" s="1478"/>
      <c r="H25749" s="1478"/>
    </row>
    <row r="25750" spans="1:8">
      <c r="A25750" s="1383"/>
      <c r="E25750" s="1478"/>
      <c r="H25750" s="1478"/>
    </row>
    <row r="25751" spans="1:8">
      <c r="A25751" s="1383"/>
      <c r="E25751" s="1478"/>
      <c r="H25751" s="1478"/>
    </row>
    <row r="25752" spans="1:8">
      <c r="A25752" s="1383"/>
      <c r="E25752" s="1478"/>
      <c r="H25752" s="1478"/>
    </row>
    <row r="25753" spans="1:8">
      <c r="A25753" s="1383"/>
      <c r="E25753" s="1478"/>
      <c r="H25753" s="1478"/>
    </row>
    <row r="25754" spans="1:8">
      <c r="A25754" s="1383"/>
      <c r="E25754" s="1478"/>
      <c r="H25754" s="1478"/>
    </row>
    <row r="25755" spans="1:8">
      <c r="A25755" s="1383"/>
      <c r="E25755" s="1478"/>
      <c r="H25755" s="1478"/>
    </row>
    <row r="25756" spans="1:8">
      <c r="A25756" s="1383"/>
      <c r="E25756" s="1478"/>
      <c r="H25756" s="1478"/>
    </row>
    <row r="25757" spans="1:8">
      <c r="A25757" s="1383"/>
      <c r="E25757" s="1478"/>
      <c r="H25757" s="1478"/>
    </row>
    <row r="25758" spans="1:8">
      <c r="A25758" s="1383"/>
      <c r="E25758" s="1478"/>
      <c r="H25758" s="1478"/>
    </row>
    <row r="25759" spans="1:8">
      <c r="A25759" s="1383"/>
      <c r="E25759" s="1478"/>
      <c r="H25759" s="1478"/>
    </row>
    <row r="25760" spans="1:8">
      <c r="A25760" s="1383"/>
      <c r="E25760" s="1478"/>
      <c r="H25760" s="1478"/>
    </row>
    <row r="25761" spans="1:8">
      <c r="A25761" s="1383"/>
      <c r="E25761" s="1478"/>
      <c r="H25761" s="1478"/>
    </row>
    <row r="25762" spans="1:8">
      <c r="A25762" s="1383"/>
      <c r="E25762" s="1478"/>
      <c r="H25762" s="1478"/>
    </row>
    <row r="25763" spans="1:8">
      <c r="A25763" s="1383"/>
      <c r="E25763" s="1478"/>
      <c r="H25763" s="1478"/>
    </row>
    <row r="25764" spans="1:8">
      <c r="A25764" s="1383"/>
      <c r="E25764" s="1478"/>
      <c r="H25764" s="1478"/>
    </row>
    <row r="25765" spans="1:8">
      <c r="A25765" s="1383"/>
      <c r="E25765" s="1478"/>
      <c r="H25765" s="1478"/>
    </row>
    <row r="25766" spans="1:8">
      <c r="A25766" s="1383"/>
      <c r="E25766" s="1478"/>
      <c r="H25766" s="1478"/>
    </row>
    <row r="25767" spans="1:8">
      <c r="A25767" s="1383"/>
      <c r="E25767" s="1478"/>
      <c r="H25767" s="1478"/>
    </row>
    <row r="25768" spans="1:8">
      <c r="A25768" s="1383"/>
      <c r="E25768" s="1478"/>
      <c r="H25768" s="1478"/>
    </row>
    <row r="25769" spans="1:8">
      <c r="A25769" s="1383"/>
      <c r="E25769" s="1478"/>
      <c r="H25769" s="1478"/>
    </row>
    <row r="25770" spans="1:8">
      <c r="A25770" s="1383"/>
      <c r="E25770" s="1478"/>
      <c r="H25770" s="1478"/>
    </row>
    <row r="25771" spans="1:8">
      <c r="A25771" s="1383"/>
      <c r="E25771" s="1478"/>
      <c r="H25771" s="1478"/>
    </row>
    <row r="25772" spans="1:8">
      <c r="A25772" s="1383"/>
      <c r="E25772" s="1478"/>
      <c r="H25772" s="1478"/>
    </row>
    <row r="25773" spans="1:8">
      <c r="A25773" s="1383"/>
      <c r="E25773" s="1478"/>
      <c r="H25773" s="1478"/>
    </row>
    <row r="25774" spans="1:8">
      <c r="A25774" s="1383"/>
      <c r="E25774" s="1478"/>
      <c r="H25774" s="1478"/>
    </row>
    <row r="25775" spans="1:8">
      <c r="A25775" s="1383"/>
      <c r="E25775" s="1478"/>
      <c r="H25775" s="1478"/>
    </row>
    <row r="25776" spans="1:8">
      <c r="A25776" s="1383"/>
      <c r="E25776" s="1478"/>
      <c r="H25776" s="1478"/>
    </row>
    <row r="25777" spans="1:8">
      <c r="A25777" s="1383"/>
      <c r="E25777" s="1478"/>
      <c r="H25777" s="1478"/>
    </row>
    <row r="25778" spans="1:8">
      <c r="A25778" s="1383"/>
      <c r="E25778" s="1478"/>
      <c r="H25778" s="1478"/>
    </row>
    <row r="25779" spans="1:8">
      <c r="A25779" s="1383"/>
      <c r="E25779" s="1478"/>
      <c r="H25779" s="1478"/>
    </row>
    <row r="25780" spans="1:8">
      <c r="A25780" s="1383"/>
      <c r="E25780" s="1478"/>
      <c r="H25780" s="1478"/>
    </row>
    <row r="25781" spans="1:8">
      <c r="A25781" s="1383"/>
      <c r="E25781" s="1478"/>
      <c r="H25781" s="1478"/>
    </row>
    <row r="25782" spans="1:8">
      <c r="A25782" s="1383"/>
      <c r="E25782" s="1478"/>
      <c r="H25782" s="1478"/>
    </row>
    <row r="25783" spans="1:8">
      <c r="A25783" s="1383"/>
      <c r="E25783" s="1478"/>
      <c r="H25783" s="1478"/>
    </row>
    <row r="25784" spans="1:8">
      <c r="A25784" s="1383"/>
      <c r="E25784" s="1478"/>
      <c r="H25784" s="1478"/>
    </row>
    <row r="25785" spans="1:8">
      <c r="A25785" s="1383"/>
      <c r="E25785" s="1478"/>
      <c r="H25785" s="1478"/>
    </row>
    <row r="25786" spans="1:8">
      <c r="A25786" s="1383"/>
      <c r="E25786" s="1478"/>
      <c r="H25786" s="1478"/>
    </row>
    <row r="25787" spans="1:8">
      <c r="A25787" s="1383"/>
      <c r="E25787" s="1478"/>
      <c r="H25787" s="1478"/>
    </row>
    <row r="25788" spans="1:8">
      <c r="A25788" s="1383"/>
      <c r="E25788" s="1478"/>
      <c r="H25788" s="1478"/>
    </row>
    <row r="25789" spans="1:8">
      <c r="A25789" s="1383"/>
      <c r="E25789" s="1478"/>
      <c r="H25789" s="1478"/>
    </row>
    <row r="25790" spans="1:8">
      <c r="A25790" s="1383"/>
      <c r="E25790" s="1478"/>
      <c r="H25790" s="1478"/>
    </row>
    <row r="25791" spans="1:8">
      <c r="A25791" s="1383"/>
      <c r="E25791" s="1478"/>
      <c r="H25791" s="1478"/>
    </row>
    <row r="25792" spans="1:8">
      <c r="A25792" s="1383"/>
      <c r="E25792" s="1478"/>
      <c r="H25792" s="1478"/>
    </row>
    <row r="25793" spans="1:8">
      <c r="A25793" s="1383"/>
      <c r="E25793" s="1478"/>
      <c r="H25793" s="1478"/>
    </row>
    <row r="25794" spans="1:8">
      <c r="A25794" s="1383"/>
      <c r="E25794" s="1478"/>
      <c r="H25794" s="1478"/>
    </row>
    <row r="25795" spans="1:8">
      <c r="A25795" s="1383"/>
      <c r="E25795" s="1478"/>
      <c r="H25795" s="1478"/>
    </row>
    <row r="25796" spans="1:8">
      <c r="A25796" s="1383"/>
      <c r="E25796" s="1478"/>
      <c r="H25796" s="1478"/>
    </row>
    <row r="25797" spans="1:8">
      <c r="A25797" s="1383"/>
      <c r="E25797" s="1478"/>
      <c r="H25797" s="1478"/>
    </row>
    <row r="25798" spans="1:8">
      <c r="A25798" s="1383"/>
      <c r="E25798" s="1478"/>
      <c r="H25798" s="1478"/>
    </row>
    <row r="25799" spans="1:8">
      <c r="A25799" s="1383"/>
      <c r="E25799" s="1478"/>
      <c r="H25799" s="1478"/>
    </row>
    <row r="25800" spans="1:8">
      <c r="A25800" s="1383"/>
      <c r="E25800" s="1478"/>
      <c r="H25800" s="1478"/>
    </row>
    <row r="25801" spans="1:8">
      <c r="A25801" s="1383"/>
      <c r="E25801" s="1478"/>
      <c r="H25801" s="1478"/>
    </row>
    <row r="25802" spans="1:8">
      <c r="A25802" s="1383"/>
      <c r="E25802" s="1478"/>
      <c r="H25802" s="1478"/>
    </row>
    <row r="25803" spans="1:8">
      <c r="A25803" s="1383"/>
      <c r="E25803" s="1478"/>
      <c r="H25803" s="1478"/>
    </row>
    <row r="25804" spans="1:8">
      <c r="A25804" s="1383"/>
      <c r="E25804" s="1478"/>
      <c r="H25804" s="1478"/>
    </row>
    <row r="25805" spans="1:8">
      <c r="A25805" s="1383"/>
      <c r="E25805" s="1478"/>
      <c r="H25805" s="1478"/>
    </row>
    <row r="25806" spans="1:8">
      <c r="A25806" s="1383"/>
      <c r="E25806" s="1478"/>
      <c r="H25806" s="1478"/>
    </row>
    <row r="25807" spans="1:8">
      <c r="A25807" s="1383"/>
      <c r="E25807" s="1478"/>
      <c r="H25807" s="1478"/>
    </row>
    <row r="25808" spans="1:8">
      <c r="A25808" s="1383"/>
      <c r="E25808" s="1478"/>
      <c r="H25808" s="1478"/>
    </row>
    <row r="25809" spans="1:8">
      <c r="A25809" s="1383"/>
      <c r="E25809" s="1478"/>
      <c r="H25809" s="1478"/>
    </row>
    <row r="25810" spans="1:8">
      <c r="A25810" s="1383"/>
      <c r="E25810" s="1478"/>
      <c r="H25810" s="1478"/>
    </row>
    <row r="25811" spans="1:8">
      <c r="A25811" s="1383"/>
      <c r="E25811" s="1478"/>
      <c r="H25811" s="1478"/>
    </row>
    <row r="25812" spans="1:8">
      <c r="A25812" s="1383"/>
      <c r="E25812" s="1478"/>
      <c r="H25812" s="1478"/>
    </row>
    <row r="25813" spans="1:8">
      <c r="A25813" s="1383"/>
      <c r="E25813" s="1478"/>
      <c r="H25813" s="1478"/>
    </row>
    <row r="25814" spans="1:8">
      <c r="A25814" s="1383"/>
      <c r="E25814" s="1478"/>
      <c r="H25814" s="1478"/>
    </row>
    <row r="25815" spans="1:8">
      <c r="A25815" s="1383"/>
      <c r="E25815" s="1478"/>
      <c r="H25815" s="1478"/>
    </row>
    <row r="25816" spans="1:8">
      <c r="A25816" s="1383"/>
      <c r="E25816" s="1478"/>
      <c r="H25816" s="1478"/>
    </row>
    <row r="25817" spans="1:8">
      <c r="A25817" s="1383"/>
      <c r="E25817" s="1478"/>
      <c r="H25817" s="1478"/>
    </row>
    <row r="25818" spans="1:8">
      <c r="A25818" s="1383"/>
      <c r="E25818" s="1478"/>
      <c r="H25818" s="1478"/>
    </row>
    <row r="25819" spans="1:8">
      <c r="A25819" s="1383"/>
      <c r="E25819" s="1478"/>
      <c r="H25819" s="1478"/>
    </row>
    <row r="25820" spans="1:8">
      <c r="A25820" s="1383"/>
      <c r="E25820" s="1478"/>
      <c r="H25820" s="1478"/>
    </row>
    <row r="25821" spans="1:8">
      <c r="A25821" s="1383"/>
      <c r="E25821" s="1478"/>
      <c r="H25821" s="1478"/>
    </row>
    <row r="25822" spans="1:8">
      <c r="A25822" s="1383"/>
      <c r="E25822" s="1478"/>
      <c r="H25822" s="1478"/>
    </row>
    <row r="25823" spans="1:8">
      <c r="A25823" s="1383"/>
      <c r="E25823" s="1478"/>
      <c r="H25823" s="1478"/>
    </row>
    <row r="25824" spans="1:8">
      <c r="A25824" s="1383"/>
      <c r="E25824" s="1478"/>
      <c r="H25824" s="1478"/>
    </row>
    <row r="25825" spans="1:8">
      <c r="A25825" s="1383"/>
      <c r="E25825" s="1478"/>
      <c r="H25825" s="1478"/>
    </row>
    <row r="25826" spans="1:8">
      <c r="A25826" s="1383"/>
      <c r="E25826" s="1478"/>
      <c r="H25826" s="1478"/>
    </row>
    <row r="25827" spans="1:8">
      <c r="A25827" s="1383"/>
      <c r="E25827" s="1478"/>
      <c r="H25827" s="1478"/>
    </row>
    <row r="25828" spans="1:8">
      <c r="A25828" s="1383"/>
      <c r="E25828" s="1478"/>
      <c r="H25828" s="1478"/>
    </row>
    <row r="25829" spans="1:8">
      <c r="A25829" s="1383"/>
      <c r="E25829" s="1478"/>
      <c r="H25829" s="1478"/>
    </row>
    <row r="25830" spans="1:8">
      <c r="A25830" s="1383"/>
      <c r="E25830" s="1478"/>
      <c r="H25830" s="1478"/>
    </row>
    <row r="25831" spans="1:8">
      <c r="A25831" s="1383"/>
      <c r="E25831" s="1478"/>
      <c r="H25831" s="1478"/>
    </row>
    <row r="25832" spans="1:8">
      <c r="A25832" s="1383"/>
      <c r="E25832" s="1478"/>
      <c r="H25832" s="1478"/>
    </row>
    <row r="25833" spans="1:8">
      <c r="A25833" s="1383"/>
      <c r="E25833" s="1478"/>
      <c r="H25833" s="1478"/>
    </row>
    <row r="25834" spans="1:8">
      <c r="A25834" s="1383"/>
      <c r="E25834" s="1478"/>
      <c r="H25834" s="1478"/>
    </row>
    <row r="25835" spans="1:8">
      <c r="A25835" s="1383"/>
      <c r="E25835" s="1478"/>
      <c r="H25835" s="1478"/>
    </row>
    <row r="25836" spans="1:8">
      <c r="A25836" s="1383"/>
      <c r="E25836" s="1478"/>
      <c r="H25836" s="1478"/>
    </row>
    <row r="25837" spans="1:8">
      <c r="A25837" s="1383"/>
      <c r="E25837" s="1478"/>
      <c r="H25837" s="1478"/>
    </row>
    <row r="25838" spans="1:8">
      <c r="A25838" s="1383"/>
      <c r="E25838" s="1478"/>
      <c r="H25838" s="1478"/>
    </row>
    <row r="25839" spans="1:8">
      <c r="A25839" s="1383"/>
      <c r="E25839" s="1478"/>
      <c r="H25839" s="1478"/>
    </row>
    <row r="25840" spans="1:8">
      <c r="A25840" s="1383"/>
      <c r="E25840" s="1478"/>
      <c r="H25840" s="1478"/>
    </row>
    <row r="25841" spans="1:8">
      <c r="A25841" s="1383"/>
      <c r="E25841" s="1478"/>
      <c r="H25841" s="1478"/>
    </row>
    <row r="25842" spans="1:8">
      <c r="A25842" s="1383"/>
      <c r="E25842" s="1478"/>
      <c r="H25842" s="1478"/>
    </row>
    <row r="25843" spans="1:8">
      <c r="A25843" s="1383"/>
      <c r="E25843" s="1478"/>
      <c r="H25843" s="1478"/>
    </row>
    <row r="25844" spans="1:8">
      <c r="A25844" s="1383"/>
      <c r="E25844" s="1478"/>
      <c r="H25844" s="1478"/>
    </row>
    <row r="25845" spans="1:8">
      <c r="A25845" s="1383"/>
      <c r="E25845" s="1478"/>
      <c r="H25845" s="1478"/>
    </row>
    <row r="25846" spans="1:8">
      <c r="A25846" s="1383"/>
      <c r="E25846" s="1478"/>
      <c r="H25846" s="1478"/>
    </row>
    <row r="25847" spans="1:8">
      <c r="A25847" s="1383"/>
      <c r="E25847" s="1478"/>
      <c r="H25847" s="1478"/>
    </row>
    <row r="25848" spans="1:8">
      <c r="A25848" s="1383"/>
      <c r="E25848" s="1478"/>
      <c r="H25848" s="1478"/>
    </row>
    <row r="25849" spans="1:8">
      <c r="A25849" s="1383"/>
      <c r="E25849" s="1478"/>
      <c r="H25849" s="1478"/>
    </row>
    <row r="25850" spans="1:8">
      <c r="A25850" s="1383"/>
      <c r="E25850" s="1478"/>
      <c r="H25850" s="1478"/>
    </row>
    <row r="25851" spans="1:8">
      <c r="A25851" s="1383"/>
      <c r="E25851" s="1478"/>
      <c r="H25851" s="1478"/>
    </row>
    <row r="25852" spans="1:8">
      <c r="A25852" s="1383"/>
      <c r="E25852" s="1478"/>
      <c r="H25852" s="1478"/>
    </row>
    <row r="25853" spans="1:8">
      <c r="A25853" s="1383"/>
      <c r="E25853" s="1478"/>
      <c r="H25853" s="1478"/>
    </row>
    <row r="25854" spans="1:8">
      <c r="A25854" s="1383"/>
      <c r="E25854" s="1478"/>
      <c r="H25854" s="1478"/>
    </row>
    <row r="25855" spans="1:8">
      <c r="A25855" s="1383"/>
      <c r="E25855" s="1478"/>
      <c r="H25855" s="1478"/>
    </row>
    <row r="25856" spans="1:8">
      <c r="A25856" s="1383"/>
      <c r="E25856" s="1478"/>
      <c r="H25856" s="1478"/>
    </row>
    <row r="25857" spans="1:8">
      <c r="A25857" s="1383"/>
      <c r="E25857" s="1478"/>
      <c r="H25857" s="1478"/>
    </row>
    <row r="25858" spans="1:8">
      <c r="A25858" s="1383"/>
      <c r="E25858" s="1478"/>
      <c r="H25858" s="1478"/>
    </row>
    <row r="25859" spans="1:8">
      <c r="A25859" s="1383"/>
      <c r="E25859" s="1478"/>
      <c r="H25859" s="1478"/>
    </row>
    <row r="25860" spans="1:8">
      <c r="A25860" s="1383"/>
      <c r="E25860" s="1478"/>
      <c r="H25860" s="1478"/>
    </row>
    <row r="25861" spans="1:8">
      <c r="A25861" s="1383"/>
      <c r="E25861" s="1478"/>
      <c r="H25861" s="1478"/>
    </row>
    <row r="25862" spans="1:8">
      <c r="A25862" s="1383"/>
      <c r="E25862" s="1478"/>
      <c r="H25862" s="1478"/>
    </row>
    <row r="25863" spans="1:8">
      <c r="A25863" s="1383"/>
      <c r="E25863" s="1478"/>
      <c r="H25863" s="1478"/>
    </row>
    <row r="25864" spans="1:8">
      <c r="A25864" s="1383"/>
      <c r="E25864" s="1478"/>
      <c r="H25864" s="1478"/>
    </row>
    <row r="25865" spans="1:8">
      <c r="A25865" s="1383"/>
      <c r="E25865" s="1478"/>
      <c r="H25865" s="1478"/>
    </row>
    <row r="25866" spans="1:8">
      <c r="A25866" s="1383"/>
      <c r="E25866" s="1478"/>
      <c r="H25866" s="1478"/>
    </row>
    <row r="25867" spans="1:8">
      <c r="A25867" s="1383"/>
      <c r="E25867" s="1478"/>
      <c r="H25867" s="1478"/>
    </row>
    <row r="25868" spans="1:8">
      <c r="A25868" s="1383"/>
      <c r="E25868" s="1478"/>
      <c r="H25868" s="1478"/>
    </row>
    <row r="25869" spans="1:8">
      <c r="A25869" s="1383"/>
      <c r="E25869" s="1478"/>
      <c r="H25869" s="1478"/>
    </row>
    <row r="25870" spans="1:8">
      <c r="A25870" s="1383"/>
      <c r="E25870" s="1478"/>
      <c r="H25870" s="1478"/>
    </row>
    <row r="25871" spans="1:8">
      <c r="A25871" s="1383"/>
      <c r="E25871" s="1478"/>
      <c r="H25871" s="1478"/>
    </row>
    <row r="25872" spans="1:8">
      <c r="A25872" s="1383"/>
      <c r="E25872" s="1478"/>
      <c r="H25872" s="1478"/>
    </row>
    <row r="25873" spans="1:8">
      <c r="A25873" s="1383"/>
      <c r="E25873" s="1478"/>
      <c r="H25873" s="1478"/>
    </row>
    <row r="25874" spans="1:8">
      <c r="A25874" s="1383"/>
      <c r="E25874" s="1478"/>
      <c r="H25874" s="1478"/>
    </row>
    <row r="25875" spans="1:8">
      <c r="A25875" s="1383"/>
      <c r="E25875" s="1478"/>
      <c r="H25875" s="1478"/>
    </row>
    <row r="25876" spans="1:8">
      <c r="A25876" s="1383"/>
      <c r="E25876" s="1478"/>
      <c r="H25876" s="1478"/>
    </row>
    <row r="25877" spans="1:8">
      <c r="A25877" s="1383"/>
      <c r="E25877" s="1478"/>
      <c r="H25877" s="1478"/>
    </row>
    <row r="25878" spans="1:8">
      <c r="A25878" s="1383"/>
      <c r="E25878" s="1478"/>
      <c r="H25878" s="1478"/>
    </row>
    <row r="25879" spans="1:8">
      <c r="A25879" s="1383"/>
      <c r="E25879" s="1478"/>
      <c r="H25879" s="1478"/>
    </row>
    <row r="25880" spans="1:8">
      <c r="A25880" s="1383"/>
      <c r="E25880" s="1478"/>
      <c r="H25880" s="1478"/>
    </row>
    <row r="25881" spans="1:8">
      <c r="A25881" s="1383"/>
      <c r="E25881" s="1478"/>
      <c r="H25881" s="1478"/>
    </row>
    <row r="25882" spans="1:8">
      <c r="A25882" s="1383"/>
      <c r="E25882" s="1478"/>
      <c r="H25882" s="1478"/>
    </row>
    <row r="25883" spans="1:8">
      <c r="A25883" s="1383"/>
      <c r="E25883" s="1478"/>
      <c r="H25883" s="1478"/>
    </row>
    <row r="25884" spans="1:8">
      <c r="A25884" s="1383"/>
      <c r="E25884" s="1478"/>
      <c r="H25884" s="1478"/>
    </row>
    <row r="25885" spans="1:8">
      <c r="A25885" s="1383"/>
      <c r="E25885" s="1478"/>
      <c r="H25885" s="1478"/>
    </row>
    <row r="25886" spans="1:8">
      <c r="A25886" s="1383"/>
      <c r="E25886" s="1478"/>
      <c r="H25886" s="1478"/>
    </row>
    <row r="25887" spans="1:8">
      <c r="A25887" s="1383"/>
      <c r="E25887" s="1478"/>
      <c r="H25887" s="1478"/>
    </row>
    <row r="25888" spans="1:8">
      <c r="A25888" s="1383"/>
      <c r="E25888" s="1478"/>
      <c r="H25888" s="1478"/>
    </row>
    <row r="25889" spans="1:8">
      <c r="A25889" s="1383"/>
      <c r="E25889" s="1478"/>
      <c r="H25889" s="1478"/>
    </row>
    <row r="25890" spans="1:8">
      <c r="A25890" s="1383"/>
      <c r="E25890" s="1478"/>
      <c r="H25890" s="1478"/>
    </row>
    <row r="25891" spans="1:8">
      <c r="A25891" s="1383"/>
      <c r="E25891" s="1478"/>
      <c r="H25891" s="1478"/>
    </row>
    <row r="25892" spans="1:8">
      <c r="A25892" s="1383"/>
      <c r="E25892" s="1478"/>
      <c r="H25892" s="1478"/>
    </row>
    <row r="25893" spans="1:8">
      <c r="A25893" s="1383"/>
      <c r="E25893" s="1478"/>
      <c r="H25893" s="1478"/>
    </row>
    <row r="25894" spans="1:8">
      <c r="A25894" s="1383"/>
      <c r="E25894" s="1478"/>
      <c r="H25894" s="1478"/>
    </row>
    <row r="25895" spans="1:8">
      <c r="A25895" s="1383"/>
      <c r="E25895" s="1478"/>
      <c r="H25895" s="1478"/>
    </row>
    <row r="25896" spans="1:8">
      <c r="A25896" s="1383"/>
      <c r="E25896" s="1478"/>
      <c r="H25896" s="1478"/>
    </row>
    <row r="25897" spans="1:8">
      <c r="A25897" s="1383"/>
      <c r="E25897" s="1478"/>
      <c r="H25897" s="1478"/>
    </row>
    <row r="25898" spans="1:8">
      <c r="A25898" s="1383"/>
      <c r="E25898" s="1478"/>
      <c r="H25898" s="1478"/>
    </row>
    <row r="25899" spans="1:8">
      <c r="A25899" s="1383"/>
      <c r="E25899" s="1478"/>
      <c r="H25899" s="1478"/>
    </row>
    <row r="25900" spans="1:8">
      <c r="A25900" s="1383"/>
      <c r="E25900" s="1478"/>
      <c r="H25900" s="1478"/>
    </row>
    <row r="25901" spans="1:8">
      <c r="A25901" s="1383"/>
      <c r="E25901" s="1478"/>
      <c r="H25901" s="1478"/>
    </row>
    <row r="25902" spans="1:8">
      <c r="A25902" s="1383"/>
      <c r="E25902" s="1478"/>
      <c r="H25902" s="1478"/>
    </row>
    <row r="25903" spans="1:8">
      <c r="A25903" s="1383"/>
      <c r="E25903" s="1478"/>
      <c r="H25903" s="1478"/>
    </row>
    <row r="25904" spans="1:8">
      <c r="A25904" s="1383"/>
      <c r="E25904" s="1478"/>
      <c r="H25904" s="1478"/>
    </row>
    <row r="25905" spans="1:8">
      <c r="A25905" s="1383"/>
      <c r="E25905" s="1478"/>
      <c r="H25905" s="1478"/>
    </row>
    <row r="25906" spans="1:8">
      <c r="A25906" s="1383"/>
      <c r="E25906" s="1478"/>
      <c r="H25906" s="1478"/>
    </row>
    <row r="25907" spans="1:8">
      <c r="A25907" s="1383"/>
      <c r="E25907" s="1478"/>
      <c r="H25907" s="1478"/>
    </row>
    <row r="25908" spans="1:8">
      <c r="A25908" s="1383"/>
      <c r="E25908" s="1478"/>
      <c r="H25908" s="1478"/>
    </row>
    <row r="25909" spans="1:8">
      <c r="A25909" s="1383"/>
      <c r="E25909" s="1478"/>
      <c r="H25909" s="1478"/>
    </row>
    <row r="25910" spans="1:8">
      <c r="A25910" s="1383"/>
      <c r="E25910" s="1478"/>
      <c r="H25910" s="1478"/>
    </row>
    <row r="25911" spans="1:8">
      <c r="A25911" s="1383"/>
      <c r="E25911" s="1478"/>
      <c r="H25911" s="1478"/>
    </row>
    <row r="25912" spans="1:8">
      <c r="A25912" s="1383"/>
      <c r="E25912" s="1478"/>
      <c r="H25912" s="1478"/>
    </row>
    <row r="25913" spans="1:8">
      <c r="A25913" s="1383"/>
      <c r="E25913" s="1478"/>
      <c r="H25913" s="1478"/>
    </row>
    <row r="25914" spans="1:8">
      <c r="A25914" s="1383"/>
      <c r="E25914" s="1478"/>
      <c r="H25914" s="1478"/>
    </row>
    <row r="25915" spans="1:8">
      <c r="A25915" s="1383"/>
      <c r="E25915" s="1478"/>
      <c r="H25915" s="1478"/>
    </row>
    <row r="25916" spans="1:8">
      <c r="A25916" s="1383"/>
      <c r="E25916" s="1478"/>
      <c r="H25916" s="1478"/>
    </row>
    <row r="25917" spans="1:8">
      <c r="A25917" s="1383"/>
      <c r="E25917" s="1478"/>
      <c r="H25917" s="1478"/>
    </row>
    <row r="25918" spans="1:8">
      <c r="A25918" s="1383"/>
      <c r="E25918" s="1478"/>
      <c r="H25918" s="1478"/>
    </row>
    <row r="25919" spans="1:8">
      <c r="A25919" s="1383"/>
      <c r="E25919" s="1478"/>
      <c r="H25919" s="1478"/>
    </row>
    <row r="25920" spans="1:8">
      <c r="A25920" s="1383"/>
      <c r="E25920" s="1478"/>
      <c r="H25920" s="1478"/>
    </row>
    <row r="25921" spans="1:8">
      <c r="A25921" s="1383"/>
      <c r="E25921" s="1478"/>
      <c r="H25921" s="1478"/>
    </row>
    <row r="25922" spans="1:8">
      <c r="A25922" s="1383"/>
      <c r="E25922" s="1478"/>
      <c r="H25922" s="1478"/>
    </row>
    <row r="25923" spans="1:8">
      <c r="A25923" s="1383"/>
      <c r="E25923" s="1478"/>
      <c r="H25923" s="1478"/>
    </row>
    <row r="25924" spans="1:8">
      <c r="A25924" s="1383"/>
      <c r="E25924" s="1478"/>
      <c r="H25924" s="1478"/>
    </row>
    <row r="25925" spans="1:8">
      <c r="A25925" s="1383"/>
      <c r="E25925" s="1478"/>
      <c r="H25925" s="1478"/>
    </row>
    <row r="25926" spans="1:8">
      <c r="A25926" s="1383"/>
      <c r="E25926" s="1478"/>
      <c r="H25926" s="1478"/>
    </row>
    <row r="25927" spans="1:8">
      <c r="A25927" s="1383"/>
      <c r="E25927" s="1478"/>
      <c r="H25927" s="1478"/>
    </row>
    <row r="25928" spans="1:8">
      <c r="A25928" s="1383"/>
      <c r="E25928" s="1478"/>
      <c r="H25928" s="1478"/>
    </row>
    <row r="25929" spans="1:8">
      <c r="A25929" s="1383"/>
      <c r="E25929" s="1478"/>
      <c r="H25929" s="1478"/>
    </row>
    <row r="25930" spans="1:8">
      <c r="A25930" s="1383"/>
      <c r="E25930" s="1478"/>
      <c r="H25930" s="1478"/>
    </row>
    <row r="25931" spans="1:8">
      <c r="A25931" s="1383"/>
      <c r="E25931" s="1478"/>
      <c r="H25931" s="1478"/>
    </row>
    <row r="25932" spans="1:8">
      <c r="A25932" s="1383"/>
      <c r="E25932" s="1478"/>
      <c r="H25932" s="1478"/>
    </row>
    <row r="25933" spans="1:8">
      <c r="A25933" s="1383"/>
      <c r="E25933" s="1478"/>
      <c r="H25933" s="1478"/>
    </row>
    <row r="25934" spans="1:8">
      <c r="A25934" s="1383"/>
      <c r="E25934" s="1478"/>
      <c r="H25934" s="1478"/>
    </row>
    <row r="25935" spans="1:8">
      <c r="A25935" s="1383"/>
      <c r="E25935" s="1478"/>
      <c r="H25935" s="1478"/>
    </row>
    <row r="25936" spans="1:8">
      <c r="A25936" s="1383"/>
      <c r="E25936" s="1478"/>
      <c r="H25936" s="1478"/>
    </row>
    <row r="25937" spans="1:8">
      <c r="A25937" s="1383"/>
      <c r="E25937" s="1478"/>
      <c r="H25937" s="1478"/>
    </row>
    <row r="25938" spans="1:8">
      <c r="A25938" s="1383"/>
      <c r="E25938" s="1478"/>
      <c r="H25938" s="1478"/>
    </row>
    <row r="25939" spans="1:8">
      <c r="A25939" s="1383"/>
      <c r="E25939" s="1478"/>
      <c r="H25939" s="1478"/>
    </row>
    <row r="25940" spans="1:8">
      <c r="A25940" s="1383"/>
      <c r="E25940" s="1478"/>
      <c r="H25940" s="1478"/>
    </row>
    <row r="25941" spans="1:8">
      <c r="A25941" s="1383"/>
      <c r="E25941" s="1478"/>
      <c r="H25941" s="1478"/>
    </row>
    <row r="25942" spans="1:8">
      <c r="A25942" s="1383"/>
      <c r="E25942" s="1478"/>
      <c r="H25942" s="1478"/>
    </row>
    <row r="25943" spans="1:8">
      <c r="A25943" s="1383"/>
      <c r="E25943" s="1478"/>
      <c r="H25943" s="1478"/>
    </row>
    <row r="25944" spans="1:8">
      <c r="A25944" s="1383"/>
      <c r="E25944" s="1478"/>
      <c r="H25944" s="1478"/>
    </row>
    <row r="25945" spans="1:8">
      <c r="A25945" s="1383"/>
      <c r="E25945" s="1478"/>
      <c r="H25945" s="1478"/>
    </row>
    <row r="25946" spans="1:8">
      <c r="A25946" s="1383"/>
      <c r="E25946" s="1478"/>
      <c r="H25946" s="1478"/>
    </row>
    <row r="25947" spans="1:8">
      <c r="A25947" s="1383"/>
      <c r="E25947" s="1478"/>
      <c r="H25947" s="1478"/>
    </row>
    <row r="25948" spans="1:8">
      <c r="A25948" s="1383"/>
      <c r="E25948" s="1478"/>
      <c r="H25948" s="1478"/>
    </row>
    <row r="25949" spans="1:8">
      <c r="A25949" s="1383"/>
      <c r="E25949" s="1478"/>
      <c r="H25949" s="1478"/>
    </row>
    <row r="25950" spans="1:8">
      <c r="A25950" s="1383"/>
      <c r="E25950" s="1478"/>
      <c r="H25950" s="1478"/>
    </row>
    <row r="25951" spans="1:8">
      <c r="A25951" s="1383"/>
      <c r="E25951" s="1478"/>
      <c r="H25951" s="1478"/>
    </row>
    <row r="25952" spans="1:8">
      <c r="A25952" s="1383"/>
      <c r="E25952" s="1478"/>
      <c r="H25952" s="1478"/>
    </row>
    <row r="25953" spans="1:8">
      <c r="A25953" s="1383"/>
      <c r="E25953" s="1478"/>
      <c r="H25953" s="1478"/>
    </row>
    <row r="25954" spans="1:8">
      <c r="A25954" s="1383"/>
      <c r="E25954" s="1478"/>
      <c r="H25954" s="1478"/>
    </row>
    <row r="25955" spans="1:8">
      <c r="A25955" s="1383"/>
      <c r="E25955" s="1478"/>
      <c r="H25955" s="1478"/>
    </row>
    <row r="25956" spans="1:8">
      <c r="A25956" s="1383"/>
      <c r="E25956" s="1478"/>
      <c r="H25956" s="1478"/>
    </row>
    <row r="25957" spans="1:8">
      <c r="A25957" s="1383"/>
      <c r="E25957" s="1478"/>
      <c r="H25957" s="1478"/>
    </row>
    <row r="25958" spans="1:8">
      <c r="A25958" s="1383"/>
      <c r="E25958" s="1478"/>
      <c r="H25958" s="1478"/>
    </row>
    <row r="25959" spans="1:8">
      <c r="A25959" s="1383"/>
      <c r="E25959" s="1478"/>
      <c r="H25959" s="1478"/>
    </row>
    <row r="25960" spans="1:8">
      <c r="A25960" s="1383"/>
      <c r="E25960" s="1478"/>
      <c r="H25960" s="1478"/>
    </row>
    <row r="25961" spans="1:8">
      <c r="A25961" s="1383"/>
      <c r="E25961" s="1478"/>
      <c r="H25961" s="1478"/>
    </row>
    <row r="25962" spans="1:8">
      <c r="A25962" s="1383"/>
      <c r="E25962" s="1478"/>
      <c r="H25962" s="1478"/>
    </row>
    <row r="25963" spans="1:8">
      <c r="A25963" s="1383"/>
      <c r="E25963" s="1478"/>
      <c r="H25963" s="1478"/>
    </row>
    <row r="25964" spans="1:8">
      <c r="A25964" s="1383"/>
      <c r="E25964" s="1478"/>
      <c r="H25964" s="1478"/>
    </row>
    <row r="25965" spans="1:8">
      <c r="A25965" s="1383"/>
      <c r="E25965" s="1478"/>
      <c r="H25965" s="1478"/>
    </row>
    <row r="25966" spans="1:8">
      <c r="A25966" s="1383"/>
      <c r="E25966" s="1478"/>
      <c r="H25966" s="1478"/>
    </row>
    <row r="25967" spans="1:8">
      <c r="A25967" s="1383"/>
      <c r="E25967" s="1478"/>
      <c r="H25967" s="1478"/>
    </row>
    <row r="25968" spans="1:8">
      <c r="A25968" s="1383"/>
      <c r="E25968" s="1478"/>
      <c r="H25968" s="1478"/>
    </row>
    <row r="25969" spans="1:8">
      <c r="A25969" s="1383"/>
      <c r="E25969" s="1478"/>
      <c r="H25969" s="1478"/>
    </row>
    <row r="25970" spans="1:8">
      <c r="A25970" s="1383"/>
      <c r="E25970" s="1478"/>
      <c r="H25970" s="1478"/>
    </row>
    <row r="25971" spans="1:8">
      <c r="A25971" s="1383"/>
      <c r="E25971" s="1478"/>
      <c r="H25971" s="1478"/>
    </row>
    <row r="25972" spans="1:8">
      <c r="A25972" s="1383"/>
      <c r="E25972" s="1478"/>
      <c r="H25972" s="1478"/>
    </row>
    <row r="25973" spans="1:8">
      <c r="A25973" s="1383"/>
      <c r="E25973" s="1478"/>
      <c r="H25973" s="1478"/>
    </row>
    <row r="25974" spans="1:8">
      <c r="A25974" s="1383"/>
      <c r="E25974" s="1478"/>
      <c r="H25974" s="1478"/>
    </row>
    <row r="25975" spans="1:8">
      <c r="A25975" s="1383"/>
      <c r="E25975" s="1478"/>
      <c r="H25975" s="1478"/>
    </row>
    <row r="25976" spans="1:8">
      <c r="A25976" s="1383"/>
      <c r="E25976" s="1478"/>
      <c r="H25976" s="1478"/>
    </row>
    <row r="25977" spans="1:8">
      <c r="A25977" s="1383"/>
      <c r="E25977" s="1478"/>
      <c r="H25977" s="1478"/>
    </row>
    <row r="25978" spans="1:8">
      <c r="A25978" s="1383"/>
      <c r="E25978" s="1478"/>
      <c r="H25978" s="1478"/>
    </row>
    <row r="25979" spans="1:8">
      <c r="A25979" s="1383"/>
      <c r="E25979" s="1478"/>
      <c r="H25979" s="1478"/>
    </row>
    <row r="25980" spans="1:8">
      <c r="A25980" s="1383"/>
      <c r="E25980" s="1478"/>
      <c r="H25980" s="1478"/>
    </row>
    <row r="25981" spans="1:8">
      <c r="A25981" s="1383"/>
      <c r="E25981" s="1478"/>
      <c r="H25981" s="1478"/>
    </row>
    <row r="25982" spans="1:8">
      <c r="A25982" s="1383"/>
      <c r="E25982" s="1478"/>
      <c r="H25982" s="1478"/>
    </row>
    <row r="25983" spans="1:8">
      <c r="A25983" s="1383"/>
      <c r="E25983" s="1478"/>
      <c r="H25983" s="1478"/>
    </row>
    <row r="25984" spans="1:8">
      <c r="A25984" s="1383"/>
      <c r="E25984" s="1478"/>
      <c r="H25984" s="1478"/>
    </row>
    <row r="25985" spans="1:8">
      <c r="A25985" s="1383"/>
      <c r="E25985" s="1478"/>
      <c r="H25985" s="1478"/>
    </row>
    <row r="25986" spans="1:8">
      <c r="A25986" s="1383"/>
      <c r="E25986" s="1478"/>
      <c r="H25986" s="1478"/>
    </row>
    <row r="25987" spans="1:8">
      <c r="A25987" s="1383"/>
      <c r="E25987" s="1478"/>
      <c r="H25987" s="1478"/>
    </row>
    <row r="25988" spans="1:8">
      <c r="A25988" s="1383"/>
      <c r="E25988" s="1478"/>
      <c r="H25988" s="1478"/>
    </row>
    <row r="25989" spans="1:8">
      <c r="A25989" s="1383"/>
      <c r="E25989" s="1478"/>
      <c r="H25989" s="1478"/>
    </row>
    <row r="25990" spans="1:8">
      <c r="A25990" s="1383"/>
      <c r="E25990" s="1478"/>
      <c r="H25990" s="1478"/>
    </row>
    <row r="25991" spans="1:8">
      <c r="A25991" s="1383"/>
      <c r="E25991" s="1478"/>
      <c r="H25991" s="1478"/>
    </row>
    <row r="25992" spans="1:8">
      <c r="A25992" s="1383"/>
      <c r="E25992" s="1478"/>
      <c r="H25992" s="1478"/>
    </row>
    <row r="25993" spans="1:8">
      <c r="A25993" s="1383"/>
      <c r="E25993" s="1478"/>
      <c r="H25993" s="1478"/>
    </row>
    <row r="25994" spans="1:8">
      <c r="A25994" s="1383"/>
      <c r="E25994" s="1478"/>
      <c r="H25994" s="1478"/>
    </row>
    <row r="25995" spans="1:8">
      <c r="A25995" s="1383"/>
      <c r="E25995" s="1478"/>
      <c r="H25995" s="1478"/>
    </row>
    <row r="25996" spans="1:8">
      <c r="A25996" s="1383"/>
      <c r="E25996" s="1478"/>
      <c r="H25996" s="1478"/>
    </row>
    <row r="25997" spans="1:8">
      <c r="A25997" s="1383"/>
      <c r="E25997" s="1478"/>
      <c r="H25997" s="1478"/>
    </row>
    <row r="25998" spans="1:8">
      <c r="A25998" s="1383"/>
      <c r="E25998" s="1478"/>
      <c r="H25998" s="1478"/>
    </row>
    <row r="25999" spans="1:8">
      <c r="A25999" s="1383"/>
      <c r="E25999" s="1478"/>
      <c r="H25999" s="1478"/>
    </row>
    <row r="26000" spans="1:8">
      <c r="A26000" s="1383"/>
      <c r="E26000" s="1478"/>
      <c r="H26000" s="1478"/>
    </row>
    <row r="26001" spans="1:8">
      <c r="A26001" s="1383"/>
      <c r="E26001" s="1478"/>
      <c r="H26001" s="1478"/>
    </row>
    <row r="26002" spans="1:8">
      <c r="A26002" s="1383"/>
      <c r="E26002" s="1478"/>
      <c r="H26002" s="1478"/>
    </row>
    <row r="26003" spans="1:8">
      <c r="A26003" s="1383"/>
      <c r="E26003" s="1478"/>
      <c r="H26003" s="1478"/>
    </row>
    <row r="26004" spans="1:8">
      <c r="A26004" s="1383"/>
      <c r="E26004" s="1478"/>
      <c r="H26004" s="1478"/>
    </row>
    <row r="26005" spans="1:8">
      <c r="A26005" s="1383"/>
      <c r="E26005" s="1478"/>
      <c r="H26005" s="1478"/>
    </row>
    <row r="26006" spans="1:8">
      <c r="A26006" s="1383"/>
      <c r="E26006" s="1478"/>
      <c r="H26006" s="1478"/>
    </row>
    <row r="26007" spans="1:8">
      <c r="A26007" s="1383"/>
      <c r="E26007" s="1478"/>
      <c r="H26007" s="1478"/>
    </row>
    <row r="26008" spans="1:8">
      <c r="A26008" s="1383"/>
      <c r="E26008" s="1478"/>
      <c r="H26008" s="1478"/>
    </row>
    <row r="26009" spans="1:8">
      <c r="A26009" s="1383"/>
      <c r="E26009" s="1478"/>
      <c r="H26009" s="1478"/>
    </row>
    <row r="26010" spans="1:8">
      <c r="A26010" s="1383"/>
      <c r="E26010" s="1478"/>
      <c r="H26010" s="1478"/>
    </row>
    <row r="26011" spans="1:8">
      <c r="A26011" s="1383"/>
      <c r="E26011" s="1478"/>
      <c r="H26011" s="1478"/>
    </row>
    <row r="26012" spans="1:8">
      <c r="A26012" s="1383"/>
      <c r="E26012" s="1478"/>
      <c r="H26012" s="1478"/>
    </row>
    <row r="26013" spans="1:8">
      <c r="A26013" s="1383"/>
      <c r="E26013" s="1478"/>
      <c r="H26013" s="1478"/>
    </row>
    <row r="26014" spans="1:8">
      <c r="A26014" s="1383"/>
      <c r="E26014" s="1478"/>
      <c r="H26014" s="1478"/>
    </row>
    <row r="26015" spans="1:8">
      <c r="A26015" s="1383"/>
      <c r="E26015" s="1478"/>
      <c r="H26015" s="1478"/>
    </row>
    <row r="26016" spans="1:8">
      <c r="A26016" s="1383"/>
      <c r="E26016" s="1478"/>
      <c r="H26016" s="1478"/>
    </row>
    <row r="26017" spans="1:8">
      <c r="A26017" s="1383"/>
      <c r="E26017" s="1478"/>
      <c r="H26017" s="1478"/>
    </row>
    <row r="26018" spans="1:8">
      <c r="A26018" s="1383"/>
      <c r="E26018" s="1478"/>
      <c r="H26018" s="1478"/>
    </row>
    <row r="26019" spans="1:8">
      <c r="A26019" s="1383"/>
      <c r="E26019" s="1478"/>
      <c r="H26019" s="1478"/>
    </row>
    <row r="26020" spans="1:8">
      <c r="A26020" s="1383"/>
      <c r="E26020" s="1478"/>
      <c r="H26020" s="1478"/>
    </row>
    <row r="26021" spans="1:8">
      <c r="A26021" s="1383"/>
      <c r="E26021" s="1478"/>
      <c r="H26021" s="1478"/>
    </row>
    <row r="26022" spans="1:8">
      <c r="A26022" s="1383"/>
      <c r="E26022" s="1478"/>
      <c r="H26022" s="1478"/>
    </row>
    <row r="26023" spans="1:8">
      <c r="A26023" s="1383"/>
      <c r="E26023" s="1478"/>
      <c r="H26023" s="1478"/>
    </row>
    <row r="26024" spans="1:8">
      <c r="A26024" s="1383"/>
      <c r="E26024" s="1478"/>
      <c r="H26024" s="1478"/>
    </row>
    <row r="26025" spans="1:8">
      <c r="A26025" s="1383"/>
      <c r="E26025" s="1478"/>
      <c r="H26025" s="1478"/>
    </row>
    <row r="26026" spans="1:8">
      <c r="A26026" s="1383"/>
      <c r="E26026" s="1478"/>
      <c r="H26026" s="1478"/>
    </row>
    <row r="26027" spans="1:8">
      <c r="A26027" s="1383"/>
      <c r="E26027" s="1478"/>
      <c r="H26027" s="1478"/>
    </row>
    <row r="26028" spans="1:8">
      <c r="A26028" s="1383"/>
      <c r="E26028" s="1478"/>
      <c r="H26028" s="1478"/>
    </row>
    <row r="26029" spans="1:8">
      <c r="A26029" s="1383"/>
      <c r="E26029" s="1478"/>
      <c r="H26029" s="1478"/>
    </row>
    <row r="26030" spans="1:8">
      <c r="A26030" s="1383"/>
      <c r="E26030" s="1478"/>
      <c r="H26030" s="1478"/>
    </row>
    <row r="26031" spans="1:8">
      <c r="A26031" s="1383"/>
      <c r="E26031" s="1478"/>
      <c r="H26031" s="1478"/>
    </row>
    <row r="26032" spans="1:8">
      <c r="A26032" s="1383"/>
      <c r="E26032" s="1478"/>
      <c r="H26032" s="1478"/>
    </row>
    <row r="26033" spans="1:8">
      <c r="A26033" s="1383"/>
      <c r="E26033" s="1478"/>
      <c r="H26033" s="1478"/>
    </row>
    <row r="26034" spans="1:8">
      <c r="A26034" s="1383"/>
      <c r="E26034" s="1478"/>
      <c r="H26034" s="1478"/>
    </row>
    <row r="26035" spans="1:8">
      <c r="A26035" s="1383"/>
      <c r="E26035" s="1478"/>
      <c r="H26035" s="1478"/>
    </row>
    <row r="26036" spans="1:8">
      <c r="A26036" s="1383"/>
      <c r="E26036" s="1478"/>
      <c r="H26036" s="1478"/>
    </row>
    <row r="26037" spans="1:8">
      <c r="A26037" s="1383"/>
      <c r="E26037" s="1478"/>
      <c r="H26037" s="1478"/>
    </row>
    <row r="26038" spans="1:8">
      <c r="A26038" s="1383"/>
      <c r="E26038" s="1478"/>
      <c r="H26038" s="1478"/>
    </row>
    <row r="26039" spans="1:8">
      <c r="A26039" s="1383"/>
      <c r="E26039" s="1478"/>
      <c r="H26039" s="1478"/>
    </row>
    <row r="26040" spans="1:8">
      <c r="A26040" s="1383"/>
      <c r="E26040" s="1478"/>
      <c r="H26040" s="1478"/>
    </row>
    <row r="26041" spans="1:8">
      <c r="A26041" s="1383"/>
      <c r="E26041" s="1478"/>
      <c r="H26041" s="1478"/>
    </row>
    <row r="26042" spans="1:8">
      <c r="A26042" s="1383"/>
      <c r="E26042" s="1478"/>
      <c r="H26042" s="1478"/>
    </row>
    <row r="26043" spans="1:8">
      <c r="A26043" s="1383"/>
      <c r="E26043" s="1478"/>
      <c r="H26043" s="1478"/>
    </row>
    <row r="26044" spans="1:8">
      <c r="A26044" s="1383"/>
      <c r="E26044" s="1478"/>
      <c r="H26044" s="1478"/>
    </row>
    <row r="26045" spans="1:8">
      <c r="A26045" s="1383"/>
      <c r="E26045" s="1478"/>
      <c r="H26045" s="1478"/>
    </row>
    <row r="26046" spans="1:8">
      <c r="A26046" s="1383"/>
      <c r="E26046" s="1478"/>
      <c r="H26046" s="1478"/>
    </row>
    <row r="26047" spans="1:8">
      <c r="A26047" s="1383"/>
      <c r="E26047" s="1478"/>
      <c r="H26047" s="1478"/>
    </row>
    <row r="26048" spans="1:8">
      <c r="A26048" s="1383"/>
      <c r="E26048" s="1478"/>
      <c r="H26048" s="1478"/>
    </row>
    <row r="26049" spans="1:8">
      <c r="A26049" s="1383"/>
      <c r="E26049" s="1478"/>
      <c r="H26049" s="1478"/>
    </row>
    <row r="26050" spans="1:8">
      <c r="A26050" s="1383"/>
      <c r="E26050" s="1478"/>
      <c r="H26050" s="1478"/>
    </row>
    <row r="26051" spans="1:8">
      <c r="A26051" s="1383"/>
      <c r="E26051" s="1478"/>
      <c r="H26051" s="1478"/>
    </row>
    <row r="26052" spans="1:8">
      <c r="A26052" s="1383"/>
      <c r="E26052" s="1478"/>
      <c r="H26052" s="1478"/>
    </row>
    <row r="26053" spans="1:8">
      <c r="A26053" s="1383"/>
      <c r="E26053" s="1478"/>
      <c r="H26053" s="1478"/>
    </row>
    <row r="26054" spans="1:8">
      <c r="A26054" s="1383"/>
      <c r="E26054" s="1478"/>
      <c r="H26054" s="1478"/>
    </row>
    <row r="26055" spans="1:8">
      <c r="A26055" s="1383"/>
      <c r="E26055" s="1478"/>
      <c r="H26055" s="1478"/>
    </row>
    <row r="26056" spans="1:8">
      <c r="A26056" s="1383"/>
      <c r="E26056" s="1478"/>
      <c r="H26056" s="1478"/>
    </row>
    <row r="26057" spans="1:8">
      <c r="A26057" s="1383"/>
      <c r="E26057" s="1478"/>
      <c r="H26057" s="1478"/>
    </row>
    <row r="26058" spans="1:8">
      <c r="A26058" s="1383"/>
      <c r="E26058" s="1478"/>
      <c r="H26058" s="1478"/>
    </row>
    <row r="26059" spans="1:8">
      <c r="A26059" s="1383"/>
      <c r="E26059" s="1478"/>
      <c r="H26059" s="1478"/>
    </row>
    <row r="26060" spans="1:8">
      <c r="A26060" s="1383"/>
      <c r="E26060" s="1478"/>
      <c r="H26060" s="1478"/>
    </row>
    <row r="26061" spans="1:8">
      <c r="A26061" s="1383"/>
      <c r="E26061" s="1478"/>
      <c r="H26061" s="1478"/>
    </row>
    <row r="26062" spans="1:8">
      <c r="A26062" s="1383"/>
      <c r="E26062" s="1478"/>
      <c r="H26062" s="1478"/>
    </row>
    <row r="26063" spans="1:8">
      <c r="A26063" s="1383"/>
      <c r="E26063" s="1478"/>
      <c r="H26063" s="1478"/>
    </row>
    <row r="26064" spans="1:8">
      <c r="A26064" s="1383"/>
      <c r="E26064" s="1478"/>
      <c r="H26064" s="1478"/>
    </row>
    <row r="26065" spans="1:8">
      <c r="A26065" s="1383"/>
      <c r="E26065" s="1478"/>
      <c r="H26065" s="1478"/>
    </row>
    <row r="26066" spans="1:8">
      <c r="A26066" s="1383"/>
      <c r="E26066" s="1478"/>
      <c r="H26066" s="1478"/>
    </row>
    <row r="26067" spans="1:8">
      <c r="A26067" s="1383"/>
      <c r="E26067" s="1478"/>
      <c r="H26067" s="1478"/>
    </row>
    <row r="26068" spans="1:8">
      <c r="A26068" s="1383"/>
      <c r="E26068" s="1478"/>
      <c r="H26068" s="1478"/>
    </row>
    <row r="26069" spans="1:8">
      <c r="A26069" s="1383"/>
      <c r="E26069" s="1478"/>
      <c r="H26069" s="1478"/>
    </row>
    <row r="26070" spans="1:8">
      <c r="A26070" s="1383"/>
      <c r="E26070" s="1478"/>
      <c r="H26070" s="1478"/>
    </row>
    <row r="26071" spans="1:8">
      <c r="A26071" s="1383"/>
      <c r="E26071" s="1478"/>
      <c r="H26071" s="1478"/>
    </row>
    <row r="26072" spans="1:8">
      <c r="A26072" s="1383"/>
      <c r="E26072" s="1478"/>
      <c r="H26072" s="1478"/>
    </row>
    <row r="26073" spans="1:8">
      <c r="A26073" s="1383"/>
      <c r="E26073" s="1478"/>
      <c r="H26073" s="1478"/>
    </row>
    <row r="26074" spans="1:8">
      <c r="A26074" s="1383"/>
      <c r="E26074" s="1478"/>
      <c r="H26074" s="1478"/>
    </row>
    <row r="26075" spans="1:8">
      <c r="A26075" s="1383"/>
      <c r="E26075" s="1478"/>
      <c r="H26075" s="1478"/>
    </row>
    <row r="26076" spans="1:8">
      <c r="A26076" s="1383"/>
      <c r="E26076" s="1478"/>
      <c r="H26076" s="1478"/>
    </row>
    <row r="26077" spans="1:8">
      <c r="A26077" s="1383"/>
      <c r="E26077" s="1478"/>
      <c r="H26077" s="1478"/>
    </row>
    <row r="26078" spans="1:8">
      <c r="A26078" s="1383"/>
      <c r="E26078" s="1478"/>
      <c r="H26078" s="1478"/>
    </row>
    <row r="26079" spans="1:8">
      <c r="A26079" s="1383"/>
      <c r="E26079" s="1478"/>
      <c r="H26079" s="1478"/>
    </row>
    <row r="26080" spans="1:8">
      <c r="A26080" s="1383"/>
      <c r="E26080" s="1478"/>
      <c r="H26080" s="1478"/>
    </row>
    <row r="26081" spans="1:8">
      <c r="A26081" s="1383"/>
      <c r="E26081" s="1478"/>
      <c r="H26081" s="1478"/>
    </row>
    <row r="26082" spans="1:8">
      <c r="A26082" s="1383"/>
      <c r="E26082" s="1478"/>
      <c r="H26082" s="1478"/>
    </row>
    <row r="26083" spans="1:8">
      <c r="A26083" s="1383"/>
      <c r="E26083" s="1478"/>
      <c r="H26083" s="1478"/>
    </row>
    <row r="26084" spans="1:8">
      <c r="A26084" s="1383"/>
      <c r="E26084" s="1478"/>
      <c r="H26084" s="1478"/>
    </row>
    <row r="26085" spans="1:8">
      <c r="A26085" s="1383"/>
      <c r="E26085" s="1478"/>
      <c r="H26085" s="1478"/>
    </row>
    <row r="26086" spans="1:8">
      <c r="A26086" s="1383"/>
      <c r="E26086" s="1478"/>
      <c r="H26086" s="1478"/>
    </row>
    <row r="26087" spans="1:8">
      <c r="A26087" s="1383"/>
      <c r="E26087" s="1478"/>
      <c r="H26087" s="1478"/>
    </row>
    <row r="26088" spans="1:8">
      <c r="A26088" s="1383"/>
      <c r="E26088" s="1478"/>
      <c r="H26088" s="1478"/>
    </row>
    <row r="26089" spans="1:8">
      <c r="A26089" s="1383"/>
      <c r="E26089" s="1478"/>
      <c r="H26089" s="1478"/>
    </row>
    <row r="26090" spans="1:8">
      <c r="A26090" s="1383"/>
      <c r="E26090" s="1478"/>
      <c r="H26090" s="1478"/>
    </row>
    <row r="26091" spans="1:8">
      <c r="A26091" s="1383"/>
      <c r="E26091" s="1478"/>
      <c r="H26091" s="1478"/>
    </row>
    <row r="26092" spans="1:8">
      <c r="A26092" s="1383"/>
      <c r="E26092" s="1478"/>
      <c r="H26092" s="1478"/>
    </row>
    <row r="26093" spans="1:8">
      <c r="A26093" s="1383"/>
      <c r="E26093" s="1478"/>
      <c r="H26093" s="1478"/>
    </row>
    <row r="26094" spans="1:8">
      <c r="A26094" s="1383"/>
      <c r="E26094" s="1478"/>
      <c r="H26094" s="1478"/>
    </row>
    <row r="26095" spans="1:8">
      <c r="A26095" s="1383"/>
      <c r="E26095" s="1478"/>
      <c r="H26095" s="1478"/>
    </row>
    <row r="26096" spans="1:8">
      <c r="A26096" s="1383"/>
      <c r="E26096" s="1478"/>
      <c r="H26096" s="1478"/>
    </row>
    <row r="26097" spans="1:8">
      <c r="A26097" s="1383"/>
      <c r="E26097" s="1478"/>
      <c r="H26097" s="1478"/>
    </row>
    <row r="26098" spans="1:8">
      <c r="A26098" s="1383"/>
      <c r="E26098" s="1478"/>
      <c r="H26098" s="1478"/>
    </row>
    <row r="26099" spans="1:8">
      <c r="A26099" s="1383"/>
      <c r="E26099" s="1478"/>
      <c r="H26099" s="1478"/>
    </row>
    <row r="26100" spans="1:8">
      <c r="A26100" s="1383"/>
      <c r="E26100" s="1478"/>
      <c r="H26100" s="1478"/>
    </row>
    <row r="26101" spans="1:8">
      <c r="A26101" s="1383"/>
      <c r="E26101" s="1478"/>
      <c r="H26101" s="1478"/>
    </row>
    <row r="26102" spans="1:8">
      <c r="A26102" s="1383"/>
      <c r="E26102" s="1478"/>
      <c r="H26102" s="1478"/>
    </row>
    <row r="26103" spans="1:8">
      <c r="A26103" s="1383"/>
      <c r="E26103" s="1478"/>
      <c r="H26103" s="1478"/>
    </row>
    <row r="26104" spans="1:8">
      <c r="A26104" s="1383"/>
      <c r="E26104" s="1478"/>
      <c r="H26104" s="1478"/>
    </row>
    <row r="26105" spans="1:8">
      <c r="A26105" s="1383"/>
      <c r="E26105" s="1478"/>
      <c r="H26105" s="1478"/>
    </row>
    <row r="26106" spans="1:8">
      <c r="A26106" s="1383"/>
      <c r="E26106" s="1478"/>
      <c r="H26106" s="1478"/>
    </row>
    <row r="26107" spans="1:8">
      <c r="A26107" s="1383"/>
      <c r="E26107" s="1478"/>
      <c r="H26107" s="1478"/>
    </row>
    <row r="26108" spans="1:8">
      <c r="A26108" s="1383"/>
      <c r="E26108" s="1478"/>
      <c r="H26108" s="1478"/>
    </row>
    <row r="26109" spans="1:8">
      <c r="A26109" s="1383"/>
      <c r="E26109" s="1478"/>
      <c r="H26109" s="1478"/>
    </row>
    <row r="26110" spans="1:8">
      <c r="A26110" s="1383"/>
      <c r="E26110" s="1478"/>
      <c r="H26110" s="1478"/>
    </row>
    <row r="26111" spans="1:8">
      <c r="A26111" s="1383"/>
      <c r="E26111" s="1478"/>
      <c r="H26111" s="1478"/>
    </row>
    <row r="26112" spans="1:8">
      <c r="A26112" s="1383"/>
      <c r="E26112" s="1478"/>
      <c r="H26112" s="1478"/>
    </row>
    <row r="26113" spans="1:8">
      <c r="A26113" s="1383"/>
      <c r="E26113" s="1478"/>
      <c r="H26113" s="1478"/>
    </row>
    <row r="26114" spans="1:8">
      <c r="A26114" s="1383"/>
      <c r="E26114" s="1478"/>
      <c r="H26114" s="1478"/>
    </row>
    <row r="26115" spans="1:8">
      <c r="A26115" s="1383"/>
      <c r="E26115" s="1478"/>
      <c r="H26115" s="1478"/>
    </row>
    <row r="26116" spans="1:8">
      <c r="A26116" s="1383"/>
      <c r="E26116" s="1478"/>
      <c r="H26116" s="1478"/>
    </row>
    <row r="26117" spans="1:8">
      <c r="A26117" s="1383"/>
      <c r="E26117" s="1478"/>
      <c r="H26117" s="1478"/>
    </row>
    <row r="26118" spans="1:8">
      <c r="A26118" s="1383"/>
      <c r="E26118" s="1478"/>
      <c r="H26118" s="1478"/>
    </row>
    <row r="26119" spans="1:8">
      <c r="A26119" s="1383"/>
      <c r="E26119" s="1478"/>
      <c r="H26119" s="1478"/>
    </row>
    <row r="26120" spans="1:8">
      <c r="A26120" s="1383"/>
      <c r="E26120" s="1478"/>
      <c r="H26120" s="1478"/>
    </row>
    <row r="26121" spans="1:8">
      <c r="A26121" s="1383"/>
      <c r="E26121" s="1478"/>
      <c r="H26121" s="1478"/>
    </row>
    <row r="26122" spans="1:8">
      <c r="A26122" s="1383"/>
      <c r="E26122" s="1478"/>
      <c r="H26122" s="1478"/>
    </row>
    <row r="26123" spans="1:8">
      <c r="A26123" s="1383"/>
      <c r="E26123" s="1478"/>
      <c r="H26123" s="1478"/>
    </row>
    <row r="26124" spans="1:8">
      <c r="A26124" s="1383"/>
      <c r="E26124" s="1478"/>
      <c r="H26124" s="1478"/>
    </row>
    <row r="26125" spans="1:8">
      <c r="A26125" s="1383"/>
      <c r="E26125" s="1478"/>
      <c r="H26125" s="1478"/>
    </row>
    <row r="26126" spans="1:8">
      <c r="A26126" s="1383"/>
      <c r="E26126" s="1478"/>
      <c r="H26126" s="1478"/>
    </row>
    <row r="26127" spans="1:8">
      <c r="A26127" s="1383"/>
      <c r="E26127" s="1478"/>
      <c r="H26127" s="1478"/>
    </row>
    <row r="26128" spans="1:8">
      <c r="A26128" s="1383"/>
      <c r="E26128" s="1478"/>
      <c r="H26128" s="1478"/>
    </row>
    <row r="26129" spans="1:8">
      <c r="A26129" s="1383"/>
      <c r="E26129" s="1478"/>
      <c r="H26129" s="1478"/>
    </row>
    <row r="26130" spans="1:8">
      <c r="A26130" s="1383"/>
      <c r="E26130" s="1478"/>
      <c r="H26130" s="1478"/>
    </row>
    <row r="26131" spans="1:8">
      <c r="A26131" s="1383"/>
      <c r="E26131" s="1478"/>
      <c r="H26131" s="1478"/>
    </row>
    <row r="26132" spans="1:8">
      <c r="A26132" s="1383"/>
      <c r="E26132" s="1478"/>
      <c r="H26132" s="1478"/>
    </row>
    <row r="26133" spans="1:8">
      <c r="A26133" s="1383"/>
      <c r="E26133" s="1478"/>
      <c r="H26133" s="1478"/>
    </row>
    <row r="26134" spans="1:8">
      <c r="A26134" s="1383"/>
      <c r="E26134" s="1478"/>
      <c r="H26134" s="1478"/>
    </row>
    <row r="26135" spans="1:8">
      <c r="A26135" s="1383"/>
      <c r="E26135" s="1478"/>
      <c r="H26135" s="1478"/>
    </row>
    <row r="26136" spans="1:8">
      <c r="A26136" s="1383"/>
      <c r="E26136" s="1478"/>
      <c r="H26136" s="1478"/>
    </row>
    <row r="26137" spans="1:8">
      <c r="A26137" s="1383"/>
      <c r="E26137" s="1478"/>
      <c r="H26137" s="1478"/>
    </row>
    <row r="26138" spans="1:8">
      <c r="A26138" s="1383"/>
      <c r="E26138" s="1478"/>
      <c r="H26138" s="1478"/>
    </row>
    <row r="26139" spans="1:8">
      <c r="A26139" s="1383"/>
      <c r="E26139" s="1478"/>
      <c r="H26139" s="1478"/>
    </row>
    <row r="26140" spans="1:8">
      <c r="A26140" s="1383"/>
      <c r="E26140" s="1478"/>
      <c r="H26140" s="1478"/>
    </row>
    <row r="26141" spans="1:8">
      <c r="A26141" s="1383"/>
      <c r="E26141" s="1478"/>
      <c r="H26141" s="1478"/>
    </row>
    <row r="26142" spans="1:8">
      <c r="A26142" s="1383"/>
      <c r="E26142" s="1478"/>
      <c r="H26142" s="1478"/>
    </row>
    <row r="26143" spans="1:8">
      <c r="A26143" s="1383"/>
      <c r="E26143" s="1478"/>
      <c r="H26143" s="1478"/>
    </row>
    <row r="26144" spans="1:8">
      <c r="A26144" s="1383"/>
      <c r="E26144" s="1478"/>
      <c r="H26144" s="1478"/>
    </row>
    <row r="26145" spans="1:8">
      <c r="A26145" s="1383"/>
      <c r="E26145" s="1478"/>
      <c r="H26145" s="1478"/>
    </row>
    <row r="26146" spans="1:8">
      <c r="A26146" s="1383"/>
      <c r="E26146" s="1478"/>
      <c r="H26146" s="1478"/>
    </row>
    <row r="26147" spans="1:8">
      <c r="A26147" s="1383"/>
      <c r="E26147" s="1478"/>
      <c r="H26147" s="1478"/>
    </row>
    <row r="26148" spans="1:8">
      <c r="A26148" s="1383"/>
      <c r="E26148" s="1478"/>
      <c r="H26148" s="1478"/>
    </row>
    <row r="26149" spans="1:8">
      <c r="A26149" s="1383"/>
      <c r="E26149" s="1478"/>
      <c r="H26149" s="1478"/>
    </row>
    <row r="26150" spans="1:8">
      <c r="A26150" s="1383"/>
      <c r="E26150" s="1478"/>
      <c r="H26150" s="1478"/>
    </row>
    <row r="26151" spans="1:8">
      <c r="A26151" s="1383"/>
      <c r="E26151" s="1478"/>
      <c r="H26151" s="1478"/>
    </row>
    <row r="26152" spans="1:8">
      <c r="A26152" s="1383"/>
      <c r="E26152" s="1478"/>
      <c r="H26152" s="1478"/>
    </row>
    <row r="26153" spans="1:8">
      <c r="A26153" s="1383"/>
      <c r="E26153" s="1478"/>
      <c r="H26153" s="1478"/>
    </row>
    <row r="26154" spans="1:8">
      <c r="A26154" s="1383"/>
      <c r="E26154" s="1478"/>
      <c r="H26154" s="1478"/>
    </row>
    <row r="26155" spans="1:8">
      <c r="A26155" s="1383"/>
      <c r="E26155" s="1478"/>
      <c r="H26155" s="1478"/>
    </row>
    <row r="26156" spans="1:8">
      <c r="A26156" s="1383"/>
      <c r="E26156" s="1478"/>
      <c r="H26156" s="1478"/>
    </row>
    <row r="26157" spans="1:8">
      <c r="A26157" s="1383"/>
      <c r="E26157" s="1478"/>
      <c r="H26157" s="1478"/>
    </row>
    <row r="26158" spans="1:8">
      <c r="A26158" s="1383"/>
      <c r="E26158" s="1478"/>
      <c r="H26158" s="1478"/>
    </row>
    <row r="26159" spans="1:8">
      <c r="A26159" s="1383"/>
      <c r="E26159" s="1478"/>
      <c r="H26159" s="1478"/>
    </row>
    <row r="26160" spans="1:8">
      <c r="A26160" s="1383"/>
      <c r="E26160" s="1478"/>
      <c r="H26160" s="1478"/>
    </row>
    <row r="26161" spans="1:8">
      <c r="A26161" s="1383"/>
      <c r="E26161" s="1478"/>
      <c r="H26161" s="1478"/>
    </row>
    <row r="26162" spans="1:8">
      <c r="A26162" s="1383"/>
      <c r="E26162" s="1478"/>
      <c r="H26162" s="1478"/>
    </row>
    <row r="26163" spans="1:8">
      <c r="A26163" s="1383"/>
      <c r="E26163" s="1478"/>
      <c r="H26163" s="1478"/>
    </row>
    <row r="26164" spans="1:8">
      <c r="A26164" s="1383"/>
      <c r="E26164" s="1478"/>
      <c r="H26164" s="1478"/>
    </row>
    <row r="26165" spans="1:8">
      <c r="A26165" s="1383"/>
      <c r="E26165" s="1478"/>
      <c r="H26165" s="1478"/>
    </row>
    <row r="26166" spans="1:8">
      <c r="A26166" s="1383"/>
      <c r="E26166" s="1478"/>
      <c r="H26166" s="1478"/>
    </row>
    <row r="26167" spans="1:8">
      <c r="A26167" s="1383"/>
      <c r="E26167" s="1478"/>
      <c r="H26167" s="1478"/>
    </row>
    <row r="26168" spans="1:8">
      <c r="A26168" s="1383"/>
      <c r="E26168" s="1478"/>
      <c r="H26168" s="1478"/>
    </row>
    <row r="26169" spans="1:8">
      <c r="A26169" s="1383"/>
      <c r="E26169" s="1478"/>
      <c r="H26169" s="1478"/>
    </row>
    <row r="26170" spans="1:8">
      <c r="A26170" s="1383"/>
      <c r="E26170" s="1478"/>
      <c r="H26170" s="1478"/>
    </row>
    <row r="26171" spans="1:8">
      <c r="A26171" s="1383"/>
      <c r="E26171" s="1478"/>
      <c r="H26171" s="1478"/>
    </row>
    <row r="26172" spans="1:8">
      <c r="A26172" s="1383"/>
      <c r="E26172" s="1478"/>
      <c r="H26172" s="1478"/>
    </row>
    <row r="26173" spans="1:8">
      <c r="A26173" s="1383"/>
      <c r="E26173" s="1478"/>
      <c r="H26173" s="1478"/>
    </row>
    <row r="26174" spans="1:8">
      <c r="A26174" s="1383"/>
      <c r="E26174" s="1478"/>
      <c r="H26174" s="1478"/>
    </row>
    <row r="26175" spans="1:8">
      <c r="A26175" s="1383"/>
      <c r="E26175" s="1478"/>
      <c r="H26175" s="1478"/>
    </row>
    <row r="26176" spans="1:8">
      <c r="A26176" s="1383"/>
      <c r="E26176" s="1478"/>
      <c r="H26176" s="1478"/>
    </row>
    <row r="26177" spans="1:8">
      <c r="A26177" s="1383"/>
      <c r="E26177" s="1478"/>
      <c r="H26177" s="1478"/>
    </row>
    <row r="26178" spans="1:8">
      <c r="A26178" s="1383"/>
      <c r="E26178" s="1478"/>
      <c r="H26178" s="1478"/>
    </row>
    <row r="26179" spans="1:8">
      <c r="A26179" s="1383"/>
      <c r="E26179" s="1478"/>
      <c r="H26179" s="1478"/>
    </row>
    <row r="26180" spans="1:8">
      <c r="A26180" s="1383"/>
      <c r="E26180" s="1478"/>
      <c r="H26180" s="1478"/>
    </row>
    <row r="26181" spans="1:8">
      <c r="A26181" s="1383"/>
      <c r="E26181" s="1478"/>
      <c r="H26181" s="1478"/>
    </row>
    <row r="26182" spans="1:8">
      <c r="A26182" s="1383"/>
      <c r="E26182" s="1478"/>
      <c r="H26182" s="1478"/>
    </row>
    <row r="26183" spans="1:8">
      <c r="A26183" s="1383"/>
      <c r="E26183" s="1478"/>
      <c r="H26183" s="1478"/>
    </row>
    <row r="26184" spans="1:8">
      <c r="A26184" s="1383"/>
      <c r="E26184" s="1478"/>
      <c r="H26184" s="1478"/>
    </row>
    <row r="26185" spans="1:8">
      <c r="A26185" s="1383"/>
      <c r="E26185" s="1478"/>
      <c r="H26185" s="1478"/>
    </row>
    <row r="26186" spans="1:8">
      <c r="A26186" s="1383"/>
      <c r="E26186" s="1478"/>
      <c r="H26186" s="1478"/>
    </row>
    <row r="26187" spans="1:8">
      <c r="A26187" s="1383"/>
      <c r="E26187" s="1478"/>
      <c r="H26187" s="1478"/>
    </row>
    <row r="26188" spans="1:8">
      <c r="A26188" s="1383"/>
      <c r="E26188" s="1478"/>
      <c r="H26188" s="1478"/>
    </row>
    <row r="26189" spans="1:8">
      <c r="A26189" s="1383"/>
      <c r="E26189" s="1478"/>
      <c r="H26189" s="1478"/>
    </row>
    <row r="26190" spans="1:8">
      <c r="A26190" s="1383"/>
      <c r="E26190" s="1478"/>
      <c r="H26190" s="1478"/>
    </row>
    <row r="26191" spans="1:8">
      <c r="A26191" s="1383"/>
      <c r="E26191" s="1478"/>
      <c r="H26191" s="1478"/>
    </row>
    <row r="26192" spans="1:8">
      <c r="A26192" s="1383"/>
      <c r="E26192" s="1478"/>
      <c r="H26192" s="1478"/>
    </row>
    <row r="26193" spans="1:8">
      <c r="A26193" s="1383"/>
      <c r="E26193" s="1478"/>
      <c r="H26193" s="1478"/>
    </row>
    <row r="26194" spans="1:8">
      <c r="A26194" s="1383"/>
      <c r="E26194" s="1478"/>
      <c r="H26194" s="1478"/>
    </row>
    <row r="26195" spans="1:8">
      <c r="A26195" s="1383"/>
      <c r="E26195" s="1478"/>
      <c r="H26195" s="1478"/>
    </row>
    <row r="26196" spans="1:8">
      <c r="A26196" s="1383"/>
      <c r="E26196" s="1478"/>
      <c r="H26196" s="1478"/>
    </row>
    <row r="26197" spans="1:8">
      <c r="A26197" s="1383"/>
      <c r="E26197" s="1478"/>
      <c r="H26197" s="1478"/>
    </row>
    <row r="26198" spans="1:8">
      <c r="A26198" s="1383"/>
      <c r="E26198" s="1478"/>
      <c r="H26198" s="1478"/>
    </row>
    <row r="26199" spans="1:8">
      <c r="A26199" s="1383"/>
      <c r="E26199" s="1478"/>
      <c r="H26199" s="1478"/>
    </row>
    <row r="26200" spans="1:8">
      <c r="A26200" s="1383"/>
      <c r="E26200" s="1478"/>
      <c r="H26200" s="1478"/>
    </row>
    <row r="26201" spans="1:8">
      <c r="A26201" s="1383"/>
      <c r="E26201" s="1478"/>
      <c r="H26201" s="1478"/>
    </row>
    <row r="26202" spans="1:8">
      <c r="A26202" s="1383"/>
      <c r="E26202" s="1478"/>
      <c r="H26202" s="1478"/>
    </row>
    <row r="26203" spans="1:8">
      <c r="A26203" s="1383"/>
      <c r="E26203" s="1478"/>
      <c r="H26203" s="1478"/>
    </row>
    <row r="26204" spans="1:8">
      <c r="A26204" s="1383"/>
      <c r="E26204" s="1478"/>
      <c r="H26204" s="1478"/>
    </row>
    <row r="26205" spans="1:8">
      <c r="A26205" s="1383"/>
      <c r="E26205" s="1478"/>
      <c r="H26205" s="1478"/>
    </row>
    <row r="26206" spans="1:8">
      <c r="A26206" s="1383"/>
      <c r="E26206" s="1478"/>
      <c r="H26206" s="1478"/>
    </row>
    <row r="26207" spans="1:8">
      <c r="A26207" s="1383"/>
      <c r="E26207" s="1478"/>
      <c r="H26207" s="1478"/>
    </row>
    <row r="26208" spans="1:8">
      <c r="A26208" s="1383"/>
      <c r="E26208" s="1478"/>
      <c r="H26208" s="1478"/>
    </row>
    <row r="26209" spans="1:8">
      <c r="A26209" s="1383"/>
      <c r="E26209" s="1478"/>
      <c r="H26209" s="1478"/>
    </row>
    <row r="26210" spans="1:8">
      <c r="A26210" s="1383"/>
      <c r="E26210" s="1478"/>
      <c r="H26210" s="1478"/>
    </row>
    <row r="26211" spans="1:8">
      <c r="A26211" s="1383"/>
      <c r="E26211" s="1478"/>
      <c r="H26211" s="1478"/>
    </row>
    <row r="26212" spans="1:8">
      <c r="A26212" s="1383"/>
      <c r="E26212" s="1478"/>
      <c r="H26212" s="1478"/>
    </row>
    <row r="26213" spans="1:8">
      <c r="A26213" s="1383"/>
      <c r="E26213" s="1478"/>
      <c r="H26213" s="1478"/>
    </row>
    <row r="26214" spans="1:8">
      <c r="A26214" s="1383"/>
      <c r="E26214" s="1478"/>
      <c r="H26214" s="1478"/>
    </row>
    <row r="26215" spans="1:8">
      <c r="A26215" s="1383"/>
      <c r="E26215" s="1478"/>
      <c r="H26215" s="1478"/>
    </row>
    <row r="26216" spans="1:8">
      <c r="A26216" s="1383"/>
      <c r="E26216" s="1478"/>
      <c r="H26216" s="1478"/>
    </row>
    <row r="26217" spans="1:8">
      <c r="A26217" s="1383"/>
      <c r="E26217" s="1478"/>
      <c r="H26217" s="1478"/>
    </row>
    <row r="26218" spans="1:8">
      <c r="A26218" s="1383"/>
      <c r="E26218" s="1478"/>
      <c r="H26218" s="1478"/>
    </row>
    <row r="26219" spans="1:8">
      <c r="A26219" s="1383"/>
      <c r="E26219" s="1478"/>
      <c r="H26219" s="1478"/>
    </row>
    <row r="26220" spans="1:8">
      <c r="A26220" s="1383"/>
      <c r="E26220" s="1478"/>
      <c r="H26220" s="1478"/>
    </row>
    <row r="26221" spans="1:8">
      <c r="A26221" s="1383"/>
      <c r="E26221" s="1478"/>
      <c r="H26221" s="1478"/>
    </row>
    <row r="26222" spans="1:8">
      <c r="A26222" s="1383"/>
      <c r="E26222" s="1478"/>
      <c r="H26222" s="1478"/>
    </row>
    <row r="26223" spans="1:8">
      <c r="A26223" s="1383"/>
      <c r="E26223" s="1478"/>
      <c r="H26223" s="1478"/>
    </row>
    <row r="26224" spans="1:8">
      <c r="A26224" s="1383"/>
      <c r="E26224" s="1478"/>
      <c r="H26224" s="1478"/>
    </row>
    <row r="26225" spans="1:8">
      <c r="A26225" s="1383"/>
      <c r="E26225" s="1478"/>
      <c r="H26225" s="1478"/>
    </row>
    <row r="26226" spans="1:8">
      <c r="A26226" s="1383"/>
      <c r="E26226" s="1478"/>
      <c r="H26226" s="1478"/>
    </row>
    <row r="26227" spans="1:8">
      <c r="A26227" s="1383"/>
      <c r="E26227" s="1478"/>
      <c r="H26227" s="1478"/>
    </row>
    <row r="26228" spans="1:8">
      <c r="A26228" s="1383"/>
      <c r="E26228" s="1478"/>
      <c r="H26228" s="1478"/>
    </row>
    <row r="26229" spans="1:8">
      <c r="A26229" s="1383"/>
      <c r="E26229" s="1478"/>
      <c r="H26229" s="1478"/>
    </row>
    <row r="26230" spans="1:8">
      <c r="A26230" s="1383"/>
      <c r="E26230" s="1478"/>
      <c r="H26230" s="1478"/>
    </row>
    <row r="26231" spans="1:8">
      <c r="A26231" s="1383"/>
      <c r="E26231" s="1478"/>
      <c r="H26231" s="1478"/>
    </row>
    <row r="26232" spans="1:8">
      <c r="A26232" s="1383"/>
      <c r="E26232" s="1478"/>
      <c r="H26232" s="1478"/>
    </row>
    <row r="26233" spans="1:8">
      <c r="A26233" s="1383"/>
      <c r="E26233" s="1478"/>
      <c r="H26233" s="1478"/>
    </row>
    <row r="26234" spans="1:8">
      <c r="A26234" s="1383"/>
      <c r="E26234" s="1478"/>
      <c r="H26234" s="1478"/>
    </row>
    <row r="26235" spans="1:8">
      <c r="A26235" s="1383"/>
      <c r="E26235" s="1478"/>
      <c r="H26235" s="1478"/>
    </row>
    <row r="26236" spans="1:8">
      <c r="A26236" s="1383"/>
      <c r="E26236" s="1478"/>
      <c r="H26236" s="1478"/>
    </row>
    <row r="26237" spans="1:8">
      <c r="A26237" s="1383"/>
      <c r="E26237" s="1478"/>
      <c r="H26237" s="1478"/>
    </row>
    <row r="26238" spans="1:8">
      <c r="A26238" s="1383"/>
      <c r="E26238" s="1478"/>
      <c r="H26238" s="1478"/>
    </row>
    <row r="26239" spans="1:8">
      <c r="A26239" s="1383"/>
      <c r="E26239" s="1478"/>
      <c r="H26239" s="1478"/>
    </row>
    <row r="26240" spans="1:8">
      <c r="A26240" s="1383"/>
      <c r="E26240" s="1478"/>
      <c r="H26240" s="1478"/>
    </row>
    <row r="26241" spans="1:8">
      <c r="A26241" s="1383"/>
      <c r="E26241" s="1478"/>
      <c r="H26241" s="1478"/>
    </row>
    <row r="26242" spans="1:8">
      <c r="A26242" s="1383"/>
      <c r="E26242" s="1478"/>
      <c r="H26242" s="1478"/>
    </row>
    <row r="26243" spans="1:8">
      <c r="A26243" s="1383"/>
      <c r="E26243" s="1478"/>
      <c r="H26243" s="1478"/>
    </row>
    <row r="26244" spans="1:8">
      <c r="A26244" s="1383"/>
      <c r="E26244" s="1478"/>
      <c r="H26244" s="1478"/>
    </row>
    <row r="26245" spans="1:8">
      <c r="A26245" s="1383"/>
      <c r="E26245" s="1478"/>
      <c r="H26245" s="1478"/>
    </row>
    <row r="26246" spans="1:8">
      <c r="A26246" s="1383"/>
      <c r="E26246" s="1478"/>
      <c r="H26246" s="1478"/>
    </row>
    <row r="26247" spans="1:8">
      <c r="A26247" s="1383"/>
      <c r="E26247" s="1478"/>
      <c r="H26247" s="1478"/>
    </row>
    <row r="26248" spans="1:8">
      <c r="A26248" s="1383"/>
      <c r="E26248" s="1478"/>
      <c r="H26248" s="1478"/>
    </row>
    <row r="26249" spans="1:8">
      <c r="A26249" s="1383"/>
      <c r="E26249" s="1478"/>
      <c r="H26249" s="1478"/>
    </row>
    <row r="26250" spans="1:8">
      <c r="A26250" s="1383"/>
      <c r="E26250" s="1478"/>
      <c r="H26250" s="1478"/>
    </row>
    <row r="26251" spans="1:8">
      <c r="A26251" s="1383"/>
      <c r="E26251" s="1478"/>
      <c r="H26251" s="1478"/>
    </row>
    <row r="26252" spans="1:8">
      <c r="A26252" s="1383"/>
      <c r="E26252" s="1478"/>
      <c r="H26252" s="1478"/>
    </row>
    <row r="26253" spans="1:8">
      <c r="A26253" s="1383"/>
      <c r="E26253" s="1478"/>
      <c r="H26253" s="1478"/>
    </row>
    <row r="26254" spans="1:8">
      <c r="A26254" s="1383"/>
      <c r="E26254" s="1478"/>
      <c r="H26254" s="1478"/>
    </row>
    <row r="26255" spans="1:8">
      <c r="A26255" s="1383"/>
      <c r="E26255" s="1478"/>
      <c r="H26255" s="1478"/>
    </row>
    <row r="26256" spans="1:8">
      <c r="A26256" s="1383"/>
      <c r="E26256" s="1478"/>
      <c r="H26256" s="1478"/>
    </row>
    <row r="26257" spans="1:8">
      <c r="A26257" s="1383"/>
      <c r="E26257" s="1478"/>
      <c r="H26257" s="1478"/>
    </row>
    <row r="26258" spans="1:8">
      <c r="A26258" s="1383"/>
      <c r="E26258" s="1478"/>
      <c r="H26258" s="1478"/>
    </row>
    <row r="26259" spans="1:8">
      <c r="A26259" s="1383"/>
      <c r="E26259" s="1478"/>
      <c r="H26259" s="1478"/>
    </row>
    <row r="26260" spans="1:8">
      <c r="A26260" s="1383"/>
      <c r="E26260" s="1478"/>
      <c r="H26260" s="1478"/>
    </row>
    <row r="26261" spans="1:8">
      <c r="A26261" s="1383"/>
      <c r="E26261" s="1478"/>
      <c r="H26261" s="1478"/>
    </row>
    <row r="26262" spans="1:8">
      <c r="A26262" s="1383"/>
      <c r="E26262" s="1478"/>
      <c r="H26262" s="1478"/>
    </row>
    <row r="26263" spans="1:8">
      <c r="A26263" s="1383"/>
      <c r="E26263" s="1478"/>
      <c r="H26263" s="1478"/>
    </row>
    <row r="26264" spans="1:8">
      <c r="A26264" s="1383"/>
      <c r="E26264" s="1478"/>
      <c r="H26264" s="1478"/>
    </row>
    <row r="26265" spans="1:8">
      <c r="A26265" s="1383"/>
      <c r="E26265" s="1478"/>
      <c r="H26265" s="1478"/>
    </row>
    <row r="26266" spans="1:8">
      <c r="A26266" s="1383"/>
      <c r="E26266" s="1478"/>
      <c r="H26266" s="1478"/>
    </row>
    <row r="26267" spans="1:8">
      <c r="A26267" s="1383"/>
      <c r="E26267" s="1478"/>
      <c r="H26267" s="1478"/>
    </row>
    <row r="26268" spans="1:8">
      <c r="A26268" s="1383"/>
      <c r="E26268" s="1478"/>
      <c r="H26268" s="1478"/>
    </row>
    <row r="26269" spans="1:8">
      <c r="A26269" s="1383"/>
      <c r="E26269" s="1478"/>
      <c r="H26269" s="1478"/>
    </row>
    <row r="26270" spans="1:8">
      <c r="A26270" s="1383"/>
      <c r="E26270" s="1478"/>
      <c r="H26270" s="1478"/>
    </row>
    <row r="26271" spans="1:8">
      <c r="A26271" s="1383"/>
      <c r="E26271" s="1478"/>
      <c r="H26271" s="1478"/>
    </row>
    <row r="26272" spans="1:8">
      <c r="A26272" s="1383"/>
      <c r="E26272" s="1478"/>
      <c r="H26272" s="1478"/>
    </row>
    <row r="26273" spans="1:8">
      <c r="A26273" s="1383"/>
      <c r="E26273" s="1478"/>
      <c r="H26273" s="1478"/>
    </row>
    <row r="26274" spans="1:8">
      <c r="A26274" s="1383"/>
      <c r="E26274" s="1478"/>
      <c r="H26274" s="1478"/>
    </row>
    <row r="26275" spans="1:8">
      <c r="A26275" s="1383"/>
      <c r="E26275" s="1478"/>
      <c r="H26275" s="1478"/>
    </row>
    <row r="26276" spans="1:8">
      <c r="A26276" s="1383"/>
      <c r="E26276" s="1478"/>
      <c r="H26276" s="1478"/>
    </row>
    <row r="26277" spans="1:8">
      <c r="A26277" s="1383"/>
      <c r="E26277" s="1478"/>
      <c r="H26277" s="1478"/>
    </row>
    <row r="26278" spans="1:8">
      <c r="A26278" s="1383"/>
      <c r="E26278" s="1478"/>
      <c r="H26278" s="1478"/>
    </row>
    <row r="26279" spans="1:8">
      <c r="A26279" s="1383"/>
      <c r="E26279" s="1478"/>
      <c r="H26279" s="1478"/>
    </row>
    <row r="26280" spans="1:8">
      <c r="A26280" s="1383"/>
      <c r="E26280" s="1478"/>
      <c r="H26280" s="1478"/>
    </row>
    <row r="26281" spans="1:8">
      <c r="A26281" s="1383"/>
      <c r="E26281" s="1478"/>
      <c r="H26281" s="1478"/>
    </row>
    <row r="26282" spans="1:8">
      <c r="A26282" s="1383"/>
      <c r="E26282" s="1478"/>
      <c r="H26282" s="1478"/>
    </row>
    <row r="26283" spans="1:8">
      <c r="A26283" s="1383"/>
      <c r="E26283" s="1478"/>
      <c r="H26283" s="1478"/>
    </row>
    <row r="26284" spans="1:8">
      <c r="A26284" s="1383"/>
      <c r="E26284" s="1478"/>
      <c r="H26284" s="1478"/>
    </row>
    <row r="26285" spans="1:8">
      <c r="A26285" s="1383"/>
      <c r="E26285" s="1478"/>
      <c r="H26285" s="1478"/>
    </row>
    <row r="26286" spans="1:8">
      <c r="A26286" s="1383"/>
      <c r="E26286" s="1478"/>
      <c r="H26286" s="1478"/>
    </row>
    <row r="26287" spans="1:8">
      <c r="A26287" s="1383"/>
      <c r="E26287" s="1478"/>
      <c r="H26287" s="1478"/>
    </row>
    <row r="26288" spans="1:8">
      <c r="A26288" s="1383"/>
      <c r="E26288" s="1478"/>
      <c r="H26288" s="1478"/>
    </row>
    <row r="26289" spans="1:8">
      <c r="A26289" s="1383"/>
      <c r="E26289" s="1478"/>
      <c r="H26289" s="1478"/>
    </row>
    <row r="26290" spans="1:8">
      <c r="A26290" s="1383"/>
      <c r="E26290" s="1478"/>
      <c r="H26290" s="1478"/>
    </row>
    <row r="26291" spans="1:8">
      <c r="A26291" s="1383"/>
      <c r="E26291" s="1478"/>
      <c r="H26291" s="1478"/>
    </row>
    <row r="26292" spans="1:8">
      <c r="A26292" s="1383"/>
      <c r="E26292" s="1478"/>
      <c r="H26292" s="1478"/>
    </row>
    <row r="26293" spans="1:8">
      <c r="A26293" s="1383"/>
      <c r="E26293" s="1478"/>
      <c r="H26293" s="1478"/>
    </row>
    <row r="26294" spans="1:8">
      <c r="A26294" s="1383"/>
      <c r="E26294" s="1478"/>
      <c r="H26294" s="1478"/>
    </row>
    <row r="26295" spans="1:8">
      <c r="A26295" s="1383"/>
      <c r="E26295" s="1478"/>
      <c r="H26295" s="1478"/>
    </row>
    <row r="26296" spans="1:8">
      <c r="A26296" s="1383"/>
      <c r="E26296" s="1478"/>
      <c r="H26296" s="1478"/>
    </row>
    <row r="26297" spans="1:8">
      <c r="A26297" s="1383"/>
      <c r="E26297" s="1478"/>
      <c r="H26297" s="1478"/>
    </row>
    <row r="26298" spans="1:8">
      <c r="A26298" s="1383"/>
      <c r="E26298" s="1478"/>
      <c r="H26298" s="1478"/>
    </row>
    <row r="26299" spans="1:8">
      <c r="A26299" s="1383"/>
      <c r="E26299" s="1478"/>
      <c r="H26299" s="1478"/>
    </row>
    <row r="26300" spans="1:8">
      <c r="A26300" s="1383"/>
      <c r="E26300" s="1478"/>
      <c r="H26300" s="1478"/>
    </row>
    <row r="26301" spans="1:8">
      <c r="A26301" s="1383"/>
      <c r="E26301" s="1478"/>
      <c r="H26301" s="1478"/>
    </row>
    <row r="26302" spans="1:8">
      <c r="A26302" s="1383"/>
      <c r="E26302" s="1478"/>
      <c r="H26302" s="1478"/>
    </row>
    <row r="26303" spans="1:8">
      <c r="A26303" s="1383"/>
      <c r="E26303" s="1478"/>
      <c r="H26303" s="1478"/>
    </row>
    <row r="26304" spans="1:8">
      <c r="A26304" s="1383"/>
      <c r="E26304" s="1478"/>
      <c r="H26304" s="1478"/>
    </row>
    <row r="26305" spans="1:8">
      <c r="A26305" s="1383"/>
      <c r="E26305" s="1478"/>
      <c r="H26305" s="1478"/>
    </row>
    <row r="26306" spans="1:8">
      <c r="A26306" s="1383"/>
      <c r="E26306" s="1478"/>
      <c r="H26306" s="1478"/>
    </row>
    <row r="26307" spans="1:8">
      <c r="A26307" s="1383"/>
      <c r="E26307" s="1478"/>
      <c r="H26307" s="1478"/>
    </row>
    <row r="26308" spans="1:8">
      <c r="A26308" s="1383"/>
      <c r="E26308" s="1478"/>
      <c r="H26308" s="1478"/>
    </row>
    <row r="26309" spans="1:8">
      <c r="A26309" s="1383"/>
      <c r="E26309" s="1478"/>
      <c r="H26309" s="1478"/>
    </row>
    <row r="26310" spans="1:8">
      <c r="A26310" s="1383"/>
      <c r="E26310" s="1478"/>
      <c r="H26310" s="1478"/>
    </row>
    <row r="26311" spans="1:8">
      <c r="A26311" s="1383"/>
      <c r="E26311" s="1478"/>
      <c r="H26311" s="1478"/>
    </row>
    <row r="26312" spans="1:8">
      <c r="A26312" s="1383"/>
      <c r="E26312" s="1478"/>
      <c r="H26312" s="1478"/>
    </row>
    <row r="26313" spans="1:8">
      <c r="A26313" s="1383"/>
      <c r="E26313" s="1478"/>
      <c r="H26313" s="1478"/>
    </row>
    <row r="26314" spans="1:8">
      <c r="A26314" s="1383"/>
      <c r="E26314" s="1478"/>
      <c r="H26314" s="1478"/>
    </row>
    <row r="26315" spans="1:8">
      <c r="A26315" s="1383"/>
      <c r="E26315" s="1478"/>
      <c r="H26315" s="1478"/>
    </row>
    <row r="26316" spans="1:8">
      <c r="A26316" s="1383"/>
      <c r="E26316" s="1478"/>
      <c r="H26316" s="1478"/>
    </row>
    <row r="26317" spans="1:8">
      <c r="A26317" s="1383"/>
      <c r="E26317" s="1478"/>
      <c r="H26317" s="1478"/>
    </row>
    <row r="26318" spans="1:8">
      <c r="A26318" s="1383"/>
      <c r="E26318" s="1478"/>
      <c r="H26318" s="1478"/>
    </row>
    <row r="26319" spans="1:8">
      <c r="A26319" s="1383"/>
      <c r="E26319" s="1478"/>
      <c r="H26319" s="1478"/>
    </row>
    <row r="26320" spans="1:8">
      <c r="A26320" s="1383"/>
      <c r="E26320" s="1478"/>
      <c r="H26320" s="1478"/>
    </row>
    <row r="26321" spans="1:8">
      <c r="A26321" s="1383"/>
      <c r="E26321" s="1478"/>
      <c r="H26321" s="1478"/>
    </row>
    <row r="26322" spans="1:8">
      <c r="A26322" s="1383"/>
      <c r="E26322" s="1478"/>
      <c r="H26322" s="1478"/>
    </row>
    <row r="26323" spans="1:8">
      <c r="A26323" s="1383"/>
      <c r="E26323" s="1478"/>
      <c r="H26323" s="1478"/>
    </row>
    <row r="26324" spans="1:8">
      <c r="A26324" s="1383"/>
      <c r="E26324" s="1478"/>
      <c r="H26324" s="1478"/>
    </row>
    <row r="26325" spans="1:8">
      <c r="A26325" s="1383"/>
      <c r="E26325" s="1478"/>
      <c r="H26325" s="1478"/>
    </row>
    <row r="26326" spans="1:8">
      <c r="A26326" s="1383"/>
      <c r="E26326" s="1478"/>
      <c r="H26326" s="1478"/>
    </row>
    <row r="26327" spans="1:8">
      <c r="A26327" s="1383"/>
      <c r="E26327" s="1478"/>
      <c r="H26327" s="1478"/>
    </row>
    <row r="26328" spans="1:8">
      <c r="A26328" s="1383"/>
      <c r="E26328" s="1478"/>
      <c r="H26328" s="1478"/>
    </row>
    <row r="26329" spans="1:8">
      <c r="A26329" s="1383"/>
      <c r="E26329" s="1478"/>
      <c r="H26329" s="1478"/>
    </row>
    <row r="26330" spans="1:8">
      <c r="A26330" s="1383"/>
      <c r="E26330" s="1478"/>
      <c r="H26330" s="1478"/>
    </row>
    <row r="26331" spans="1:8">
      <c r="A26331" s="1383"/>
      <c r="E26331" s="1478"/>
      <c r="H26331" s="1478"/>
    </row>
    <row r="26332" spans="1:8">
      <c r="A26332" s="1383"/>
      <c r="E26332" s="1478"/>
      <c r="H26332" s="1478"/>
    </row>
    <row r="26333" spans="1:8">
      <c r="A26333" s="1383"/>
      <c r="E26333" s="1478"/>
      <c r="H26333" s="1478"/>
    </row>
    <row r="26334" spans="1:8">
      <c r="A26334" s="1383"/>
      <c r="E26334" s="1478"/>
      <c r="H26334" s="1478"/>
    </row>
    <row r="26335" spans="1:8">
      <c r="A26335" s="1383"/>
      <c r="E26335" s="1478"/>
      <c r="H26335" s="1478"/>
    </row>
    <row r="26336" spans="1:8">
      <c r="A26336" s="1383"/>
      <c r="E26336" s="1478"/>
      <c r="H26336" s="1478"/>
    </row>
    <row r="26337" spans="1:8">
      <c r="A26337" s="1383"/>
      <c r="E26337" s="1478"/>
      <c r="H26337" s="1478"/>
    </row>
    <row r="26338" spans="1:8">
      <c r="A26338" s="1383"/>
      <c r="E26338" s="1478"/>
      <c r="H26338" s="1478"/>
    </row>
    <row r="26339" spans="1:8">
      <c r="A26339" s="1383"/>
      <c r="E26339" s="1478"/>
      <c r="H26339" s="1478"/>
    </row>
    <row r="26340" spans="1:8">
      <c r="A26340" s="1383"/>
      <c r="E26340" s="1478"/>
      <c r="H26340" s="1478"/>
    </row>
    <row r="26341" spans="1:8">
      <c r="A26341" s="1383"/>
      <c r="E26341" s="1478"/>
      <c r="H26341" s="1478"/>
    </row>
    <row r="26342" spans="1:8">
      <c r="A26342" s="1383"/>
      <c r="E26342" s="1478"/>
      <c r="H26342" s="1478"/>
    </row>
    <row r="26343" spans="1:8">
      <c r="A26343" s="1383"/>
      <c r="E26343" s="1478"/>
      <c r="H26343" s="1478"/>
    </row>
    <row r="26344" spans="1:8">
      <c r="A26344" s="1383"/>
      <c r="E26344" s="1478"/>
      <c r="H26344" s="1478"/>
    </row>
    <row r="26345" spans="1:8">
      <c r="A26345" s="1383"/>
      <c r="E26345" s="1478"/>
      <c r="H26345" s="1478"/>
    </row>
    <row r="26346" spans="1:8">
      <c r="A26346" s="1383"/>
      <c r="E26346" s="1478"/>
      <c r="H26346" s="1478"/>
    </row>
    <row r="26347" spans="1:8">
      <c r="A26347" s="1383"/>
      <c r="E26347" s="1478"/>
      <c r="H26347" s="1478"/>
    </row>
    <row r="26348" spans="1:8">
      <c r="A26348" s="1383"/>
      <c r="E26348" s="1478"/>
      <c r="H26348" s="1478"/>
    </row>
    <row r="26349" spans="1:8">
      <c r="A26349" s="1383"/>
      <c r="E26349" s="1478"/>
      <c r="H26349" s="1478"/>
    </row>
    <row r="26350" spans="1:8">
      <c r="A26350" s="1383"/>
      <c r="E26350" s="1478"/>
      <c r="H26350" s="1478"/>
    </row>
    <row r="26351" spans="1:8">
      <c r="A26351" s="1383"/>
      <c r="E26351" s="1478"/>
      <c r="H26351" s="1478"/>
    </row>
    <row r="26352" spans="1:8">
      <c r="A26352" s="1383"/>
      <c r="E26352" s="1478"/>
      <c r="H26352" s="1478"/>
    </row>
    <row r="26353" spans="1:8">
      <c r="A26353" s="1383"/>
      <c r="E26353" s="1478"/>
      <c r="H26353" s="1478"/>
    </row>
    <row r="26354" spans="1:8">
      <c r="A26354" s="1383"/>
      <c r="E26354" s="1478"/>
      <c r="H26354" s="1478"/>
    </row>
    <row r="26355" spans="1:8">
      <c r="A26355" s="1383"/>
      <c r="E26355" s="1478"/>
      <c r="H26355" s="1478"/>
    </row>
    <row r="26356" spans="1:8">
      <c r="A26356" s="1383"/>
      <c r="E26356" s="1478"/>
      <c r="H26356" s="1478"/>
    </row>
    <row r="26357" spans="1:8">
      <c r="A26357" s="1383"/>
      <c r="E26357" s="1478"/>
      <c r="H26357" s="1478"/>
    </row>
    <row r="26358" spans="1:8">
      <c r="A26358" s="1383"/>
      <c r="E26358" s="1478"/>
      <c r="H26358" s="1478"/>
    </row>
    <row r="26359" spans="1:8">
      <c r="A26359" s="1383"/>
      <c r="E26359" s="1478"/>
      <c r="H26359" s="1478"/>
    </row>
    <row r="26360" spans="1:8">
      <c r="A26360" s="1383"/>
      <c r="E26360" s="1478"/>
      <c r="H26360" s="1478"/>
    </row>
    <row r="26361" spans="1:8">
      <c r="A26361" s="1383"/>
      <c r="E26361" s="1478"/>
      <c r="H26361" s="1478"/>
    </row>
    <row r="26362" spans="1:8">
      <c r="A26362" s="1383"/>
      <c r="E26362" s="1478"/>
      <c r="H26362" s="1478"/>
    </row>
    <row r="26363" spans="1:8">
      <c r="A26363" s="1383"/>
      <c r="E26363" s="1478"/>
      <c r="H26363" s="1478"/>
    </row>
    <row r="26364" spans="1:8">
      <c r="A26364" s="1383"/>
      <c r="E26364" s="1478"/>
      <c r="H26364" s="1478"/>
    </row>
    <row r="26365" spans="1:8">
      <c r="A26365" s="1383"/>
      <c r="E26365" s="1478"/>
      <c r="H26365" s="1478"/>
    </row>
    <row r="26366" spans="1:8">
      <c r="A26366" s="1383"/>
      <c r="E26366" s="1478"/>
      <c r="H26366" s="1478"/>
    </row>
    <row r="26367" spans="1:8">
      <c r="A26367" s="1383"/>
      <c r="E26367" s="1478"/>
      <c r="H26367" s="1478"/>
    </row>
    <row r="26368" spans="1:8">
      <c r="A26368" s="1383"/>
      <c r="E26368" s="1478"/>
      <c r="H26368" s="1478"/>
    </row>
    <row r="26369" spans="1:8">
      <c r="A26369" s="1383"/>
      <c r="E26369" s="1478"/>
      <c r="H26369" s="1478"/>
    </row>
    <row r="26370" spans="1:8">
      <c r="A26370" s="1383"/>
      <c r="E26370" s="1478"/>
      <c r="H26370" s="1478"/>
    </row>
    <row r="26371" spans="1:8">
      <c r="A26371" s="1383"/>
      <c r="E26371" s="1478"/>
      <c r="H26371" s="1478"/>
    </row>
    <row r="26372" spans="1:8">
      <c r="A26372" s="1383"/>
      <c r="E26372" s="1478"/>
      <c r="H26372" s="1478"/>
    </row>
    <row r="26373" spans="1:8">
      <c r="A26373" s="1383"/>
      <c r="E26373" s="1478"/>
      <c r="H26373" s="1478"/>
    </row>
    <row r="26374" spans="1:8">
      <c r="A26374" s="1383"/>
      <c r="E26374" s="1478"/>
      <c r="H26374" s="1478"/>
    </row>
    <row r="26375" spans="1:8">
      <c r="A26375" s="1383"/>
      <c r="E26375" s="1478"/>
      <c r="H26375" s="1478"/>
    </row>
    <row r="26376" spans="1:8">
      <c r="A26376" s="1383"/>
      <c r="E26376" s="1478"/>
      <c r="H26376" s="1478"/>
    </row>
    <row r="26377" spans="1:8">
      <c r="A26377" s="1383"/>
      <c r="E26377" s="1478"/>
      <c r="H26377" s="1478"/>
    </row>
    <row r="26378" spans="1:8">
      <c r="A26378" s="1383"/>
      <c r="E26378" s="1478"/>
      <c r="H26378" s="1478"/>
    </row>
    <row r="26379" spans="1:8">
      <c r="A26379" s="1383"/>
      <c r="E26379" s="1478"/>
      <c r="H26379" s="1478"/>
    </row>
    <row r="26380" spans="1:8">
      <c r="A26380" s="1383"/>
      <c r="E26380" s="1478"/>
      <c r="H26380" s="1478"/>
    </row>
    <row r="26381" spans="1:8">
      <c r="A26381" s="1383"/>
      <c r="E26381" s="1478"/>
      <c r="H26381" s="1478"/>
    </row>
    <row r="26382" spans="1:8">
      <c r="A26382" s="1383"/>
      <c r="E26382" s="1478"/>
      <c r="H26382" s="1478"/>
    </row>
    <row r="26383" spans="1:8">
      <c r="A26383" s="1383"/>
      <c r="E26383" s="1478"/>
      <c r="H26383" s="1478"/>
    </row>
    <row r="26384" spans="1:8">
      <c r="A26384" s="1383"/>
      <c r="E26384" s="1478"/>
      <c r="H26384" s="1478"/>
    </row>
    <row r="26385" spans="1:8">
      <c r="A26385" s="1383"/>
      <c r="E26385" s="1478"/>
      <c r="H26385" s="1478"/>
    </row>
    <row r="26386" spans="1:8">
      <c r="A26386" s="1383"/>
      <c r="E26386" s="1478"/>
      <c r="H26386" s="1478"/>
    </row>
    <row r="26387" spans="1:8">
      <c r="A26387" s="1383"/>
      <c r="E26387" s="1478"/>
      <c r="H26387" s="1478"/>
    </row>
    <row r="26388" spans="1:8">
      <c r="A26388" s="1383"/>
      <c r="E26388" s="1478"/>
      <c r="H26388" s="1478"/>
    </row>
    <row r="26389" spans="1:8">
      <c r="A26389" s="1383"/>
      <c r="E26389" s="1478"/>
      <c r="H26389" s="1478"/>
    </row>
    <row r="26390" spans="1:8">
      <c r="A26390" s="1383"/>
      <c r="E26390" s="1478"/>
      <c r="H26390" s="1478"/>
    </row>
    <row r="26391" spans="1:8">
      <c r="A26391" s="1383"/>
      <c r="E26391" s="1478"/>
      <c r="H26391" s="1478"/>
    </row>
    <row r="26392" spans="1:8">
      <c r="A26392" s="1383"/>
      <c r="E26392" s="1478"/>
      <c r="H26392" s="1478"/>
    </row>
    <row r="26393" spans="1:8">
      <c r="A26393" s="1383"/>
      <c r="E26393" s="1478"/>
      <c r="H26393" s="1478"/>
    </row>
    <row r="26394" spans="1:8">
      <c r="A26394" s="1383"/>
      <c r="E26394" s="1478"/>
      <c r="H26394" s="1478"/>
    </row>
    <row r="26395" spans="1:8">
      <c r="A26395" s="1383"/>
      <c r="E26395" s="1478"/>
      <c r="H26395" s="1478"/>
    </row>
    <row r="26396" spans="1:8">
      <c r="A26396" s="1383"/>
      <c r="E26396" s="1478"/>
      <c r="H26396" s="1478"/>
    </row>
    <row r="26397" spans="1:8">
      <c r="A26397" s="1383"/>
      <c r="E26397" s="1478"/>
      <c r="H26397" s="1478"/>
    </row>
    <row r="26398" spans="1:8">
      <c r="A26398" s="1383"/>
      <c r="E26398" s="1478"/>
      <c r="H26398" s="1478"/>
    </row>
    <row r="26399" spans="1:8">
      <c r="A26399" s="1383"/>
      <c r="E26399" s="1478"/>
      <c r="H26399" s="1478"/>
    </row>
    <row r="26400" spans="1:8">
      <c r="A26400" s="1383"/>
      <c r="E26400" s="1478"/>
      <c r="H26400" s="1478"/>
    </row>
    <row r="26401" spans="1:8">
      <c r="A26401" s="1383"/>
      <c r="E26401" s="1478"/>
      <c r="H26401" s="1478"/>
    </row>
    <row r="26402" spans="1:8">
      <c r="A26402" s="1383"/>
      <c r="E26402" s="1478"/>
      <c r="H26402" s="1478"/>
    </row>
    <row r="26403" spans="1:8">
      <c r="A26403" s="1383"/>
      <c r="E26403" s="1478"/>
      <c r="H26403" s="1478"/>
    </row>
    <row r="26404" spans="1:8">
      <c r="A26404" s="1383"/>
      <c r="E26404" s="1478"/>
      <c r="H26404" s="1478"/>
    </row>
    <row r="26405" spans="1:8">
      <c r="A26405" s="1383"/>
      <c r="E26405" s="1478"/>
      <c r="H26405" s="1478"/>
    </row>
    <row r="26406" spans="1:8">
      <c r="A26406" s="1383"/>
      <c r="E26406" s="1478"/>
      <c r="H26406" s="1478"/>
    </row>
    <row r="26407" spans="1:8">
      <c r="A26407" s="1383"/>
      <c r="E26407" s="1478"/>
      <c r="H26407" s="1478"/>
    </row>
    <row r="26408" spans="1:8">
      <c r="A26408" s="1383"/>
      <c r="E26408" s="1478"/>
      <c r="H26408" s="1478"/>
    </row>
    <row r="26409" spans="1:8">
      <c r="A26409" s="1383"/>
      <c r="E26409" s="1478"/>
      <c r="H26409" s="1478"/>
    </row>
    <row r="26410" spans="1:8">
      <c r="A26410" s="1383"/>
      <c r="E26410" s="1478"/>
      <c r="H26410" s="1478"/>
    </row>
    <row r="26411" spans="1:8">
      <c r="A26411" s="1383"/>
      <c r="E26411" s="1478"/>
      <c r="H26411" s="1478"/>
    </row>
    <row r="26412" spans="1:8">
      <c r="A26412" s="1383"/>
      <c r="E26412" s="1478"/>
      <c r="H26412" s="1478"/>
    </row>
    <row r="26413" spans="1:8">
      <c r="A26413" s="1383"/>
      <c r="E26413" s="1478"/>
      <c r="H26413" s="1478"/>
    </row>
    <row r="26414" spans="1:8">
      <c r="A26414" s="1383"/>
      <c r="E26414" s="1478"/>
      <c r="H26414" s="1478"/>
    </row>
    <row r="26415" spans="1:8">
      <c r="A26415" s="1383"/>
      <c r="E26415" s="1478"/>
      <c r="H26415" s="1478"/>
    </row>
    <row r="26416" spans="1:8">
      <c r="A26416" s="1383"/>
      <c r="E26416" s="1478"/>
      <c r="H26416" s="1478"/>
    </row>
    <row r="26417" spans="1:8">
      <c r="A26417" s="1383"/>
      <c r="E26417" s="1478"/>
      <c r="H26417" s="1478"/>
    </row>
    <row r="26418" spans="1:8">
      <c r="A26418" s="1383"/>
      <c r="E26418" s="1478"/>
      <c r="H26418" s="1478"/>
    </row>
    <row r="26419" spans="1:8">
      <c r="A26419" s="1383"/>
      <c r="E26419" s="1478"/>
      <c r="H26419" s="1478"/>
    </row>
    <row r="26420" spans="1:8">
      <c r="A26420" s="1383"/>
      <c r="E26420" s="1478"/>
      <c r="H26420" s="1478"/>
    </row>
    <row r="26421" spans="1:8">
      <c r="A26421" s="1383"/>
      <c r="E26421" s="1478"/>
      <c r="H26421" s="1478"/>
    </row>
    <row r="26422" spans="1:8">
      <c r="A26422" s="1383"/>
      <c r="E26422" s="1478"/>
      <c r="H26422" s="1478"/>
    </row>
    <row r="26423" spans="1:8">
      <c r="A26423" s="1383"/>
      <c r="E26423" s="1478"/>
      <c r="H26423" s="1478"/>
    </row>
    <row r="26424" spans="1:8">
      <c r="A26424" s="1383"/>
      <c r="E26424" s="1478"/>
      <c r="H26424" s="1478"/>
    </row>
    <row r="26425" spans="1:8">
      <c r="A26425" s="1383"/>
      <c r="E26425" s="1478"/>
      <c r="H26425" s="1478"/>
    </row>
    <row r="26426" spans="1:8">
      <c r="A26426" s="1383"/>
      <c r="E26426" s="1478"/>
      <c r="H26426" s="1478"/>
    </row>
    <row r="26427" spans="1:8">
      <c r="A26427" s="1383"/>
      <c r="E26427" s="1478"/>
      <c r="H26427" s="1478"/>
    </row>
    <row r="26428" spans="1:8">
      <c r="A26428" s="1383"/>
      <c r="E26428" s="1478"/>
      <c r="H26428" s="1478"/>
    </row>
    <row r="26429" spans="1:8">
      <c r="A26429" s="1383"/>
      <c r="E26429" s="1478"/>
      <c r="H26429" s="1478"/>
    </row>
    <row r="26430" spans="1:8">
      <c r="A26430" s="1383"/>
      <c r="E26430" s="1478"/>
      <c r="H26430" s="1478"/>
    </row>
    <row r="26431" spans="1:8">
      <c r="A26431" s="1383"/>
      <c r="E26431" s="1478"/>
      <c r="H26431" s="1478"/>
    </row>
    <row r="26432" spans="1:8">
      <c r="A26432" s="1383"/>
      <c r="E26432" s="1478"/>
      <c r="H26432" s="1478"/>
    </row>
    <row r="26433" spans="1:8">
      <c r="A26433" s="1383"/>
      <c r="E26433" s="1478"/>
      <c r="H26433" s="1478"/>
    </row>
    <row r="26434" spans="1:8">
      <c r="A26434" s="1383"/>
      <c r="E26434" s="1478"/>
      <c r="H26434" s="1478"/>
    </row>
    <row r="26435" spans="1:8">
      <c r="A26435" s="1383"/>
      <c r="E26435" s="1478"/>
      <c r="H26435" s="1478"/>
    </row>
    <row r="26436" spans="1:8">
      <c r="A26436" s="1383"/>
      <c r="E26436" s="1478"/>
      <c r="H26436" s="1478"/>
    </row>
    <row r="26437" spans="1:8">
      <c r="A26437" s="1383"/>
      <c r="E26437" s="1478"/>
      <c r="H26437" s="1478"/>
    </row>
    <row r="26438" spans="1:8">
      <c r="A26438" s="1383"/>
      <c r="E26438" s="1478"/>
      <c r="H26438" s="1478"/>
    </row>
    <row r="26439" spans="1:8">
      <c r="A26439" s="1383"/>
      <c r="E26439" s="1478"/>
      <c r="H26439" s="1478"/>
    </row>
    <row r="26440" spans="1:8">
      <c r="A26440" s="1383"/>
      <c r="E26440" s="1478"/>
      <c r="H26440" s="1478"/>
    </row>
    <row r="26441" spans="1:8">
      <c r="A26441" s="1383"/>
      <c r="E26441" s="1478"/>
      <c r="H26441" s="1478"/>
    </row>
    <row r="26442" spans="1:8">
      <c r="A26442" s="1383"/>
      <c r="E26442" s="1478"/>
      <c r="H26442" s="1478"/>
    </row>
    <row r="26443" spans="1:8">
      <c r="A26443" s="1383"/>
      <c r="E26443" s="1478"/>
      <c r="H26443" s="1478"/>
    </row>
    <row r="26444" spans="1:8">
      <c r="A26444" s="1383"/>
      <c r="E26444" s="1478"/>
      <c r="H26444" s="1478"/>
    </row>
    <row r="26445" spans="1:8">
      <c r="A26445" s="1383"/>
      <c r="E26445" s="1478"/>
      <c r="H26445" s="1478"/>
    </row>
    <row r="26446" spans="1:8">
      <c r="A26446" s="1383"/>
      <c r="E26446" s="1478"/>
      <c r="H26446" s="1478"/>
    </row>
    <row r="26447" spans="1:8">
      <c r="A26447" s="1383"/>
      <c r="E26447" s="1478"/>
      <c r="H26447" s="1478"/>
    </row>
    <row r="26448" spans="1:8">
      <c r="A26448" s="1383"/>
      <c r="E26448" s="1478"/>
      <c r="H26448" s="1478"/>
    </row>
    <row r="26449" spans="1:8">
      <c r="A26449" s="1383"/>
      <c r="E26449" s="1478"/>
      <c r="H26449" s="1478"/>
    </row>
    <row r="26450" spans="1:8">
      <c r="A26450" s="1383"/>
      <c r="E26450" s="1478"/>
      <c r="H26450" s="1478"/>
    </row>
    <row r="26451" spans="1:8">
      <c r="A26451" s="1383"/>
      <c r="E26451" s="1478"/>
      <c r="H26451" s="1478"/>
    </row>
    <row r="26452" spans="1:8">
      <c r="A26452" s="1383"/>
      <c r="E26452" s="1478"/>
      <c r="H26452" s="1478"/>
    </row>
    <row r="26453" spans="1:8">
      <c r="A26453" s="1383"/>
      <c r="E26453" s="1478"/>
      <c r="H26453" s="1478"/>
    </row>
    <row r="26454" spans="1:8">
      <c r="A26454" s="1383"/>
      <c r="E26454" s="1478"/>
      <c r="H26454" s="1478"/>
    </row>
    <row r="26455" spans="1:8">
      <c r="A26455" s="1383"/>
      <c r="E26455" s="1478"/>
      <c r="H26455" s="1478"/>
    </row>
    <row r="26456" spans="1:8">
      <c r="A26456" s="1383"/>
      <c r="E26456" s="1478"/>
      <c r="H26456" s="1478"/>
    </row>
    <row r="26457" spans="1:8">
      <c r="A26457" s="1383"/>
      <c r="E26457" s="1478"/>
      <c r="H26457" s="1478"/>
    </row>
    <row r="26458" spans="1:8">
      <c r="A26458" s="1383"/>
      <c r="E26458" s="1478"/>
      <c r="H26458" s="1478"/>
    </row>
    <row r="26459" spans="1:8">
      <c r="A26459" s="1383"/>
      <c r="E26459" s="1478"/>
      <c r="H26459" s="1478"/>
    </row>
    <row r="26460" spans="1:8">
      <c r="A26460" s="1383"/>
      <c r="E26460" s="1478"/>
      <c r="H26460" s="1478"/>
    </row>
    <row r="26461" spans="1:8">
      <c r="A26461" s="1383"/>
      <c r="E26461" s="1478"/>
      <c r="H26461" s="1478"/>
    </row>
    <row r="26462" spans="1:8">
      <c r="A26462" s="1383"/>
      <c r="E26462" s="1478"/>
      <c r="H26462" s="1478"/>
    </row>
    <row r="26463" spans="1:8">
      <c r="A26463" s="1383"/>
      <c r="E26463" s="1478"/>
      <c r="H26463" s="1478"/>
    </row>
    <row r="26464" spans="1:8">
      <c r="A26464" s="1383"/>
      <c r="E26464" s="1478"/>
      <c r="H26464" s="1478"/>
    </row>
    <row r="26465" spans="1:8">
      <c r="A26465" s="1383"/>
      <c r="E26465" s="1478"/>
      <c r="H26465" s="1478"/>
    </row>
    <row r="26466" spans="1:8">
      <c r="A26466" s="1383"/>
      <c r="E26466" s="1478"/>
      <c r="H26466" s="1478"/>
    </row>
    <row r="26467" spans="1:8">
      <c r="A26467" s="1383"/>
      <c r="E26467" s="1478"/>
      <c r="H26467" s="1478"/>
    </row>
    <row r="26468" spans="1:8">
      <c r="A26468" s="1383"/>
      <c r="E26468" s="1478"/>
      <c r="H26468" s="1478"/>
    </row>
    <row r="26469" spans="1:8">
      <c r="A26469" s="1383"/>
      <c r="E26469" s="1478"/>
      <c r="H26469" s="1478"/>
    </row>
    <row r="26470" spans="1:8">
      <c r="A26470" s="1383"/>
      <c r="E26470" s="1478"/>
      <c r="H26470" s="1478"/>
    </row>
    <row r="26471" spans="1:8">
      <c r="A26471" s="1383"/>
      <c r="E26471" s="1478"/>
      <c r="H26471" s="1478"/>
    </row>
    <row r="26472" spans="1:8">
      <c r="A26472" s="1383"/>
      <c r="E26472" s="1478"/>
      <c r="H26472" s="1478"/>
    </row>
    <row r="26473" spans="1:8">
      <c r="A26473" s="1383"/>
      <c r="E26473" s="1478"/>
      <c r="H26473" s="1478"/>
    </row>
    <row r="26474" spans="1:8">
      <c r="A26474" s="1383"/>
      <c r="E26474" s="1478"/>
      <c r="H26474" s="1478"/>
    </row>
    <row r="26475" spans="1:8">
      <c r="A26475" s="1383"/>
      <c r="E26475" s="1478"/>
      <c r="H26475" s="1478"/>
    </row>
    <row r="26476" spans="1:8">
      <c r="A26476" s="1383"/>
      <c r="E26476" s="1478"/>
      <c r="H26476" s="1478"/>
    </row>
    <row r="26477" spans="1:8">
      <c r="A26477" s="1383"/>
      <c r="E26477" s="1478"/>
      <c r="H26477" s="1478"/>
    </row>
    <row r="26478" spans="1:8">
      <c r="A26478" s="1383"/>
      <c r="E26478" s="1478"/>
      <c r="H26478" s="1478"/>
    </row>
    <row r="26479" spans="1:8">
      <c r="A26479" s="1383"/>
      <c r="E26479" s="1478"/>
      <c r="H26479" s="1478"/>
    </row>
    <row r="26480" spans="1:8">
      <c r="A26480" s="1383"/>
      <c r="E26480" s="1478"/>
      <c r="H26480" s="1478"/>
    </row>
    <row r="26481" spans="1:8">
      <c r="A26481" s="1383"/>
      <c r="E26481" s="1478"/>
      <c r="H26481" s="1478"/>
    </row>
    <row r="26482" spans="1:8">
      <c r="A26482" s="1383"/>
      <c r="E26482" s="1478"/>
      <c r="H26482" s="1478"/>
    </row>
    <row r="26483" spans="1:8">
      <c r="A26483" s="1383"/>
      <c r="E26483" s="1478"/>
      <c r="H26483" s="1478"/>
    </row>
    <row r="26484" spans="1:8">
      <c r="A26484" s="1383"/>
      <c r="E26484" s="1478"/>
      <c r="H26484" s="1478"/>
    </row>
    <row r="26485" spans="1:8">
      <c r="A26485" s="1383"/>
      <c r="E26485" s="1478"/>
      <c r="H26485" s="1478"/>
    </row>
    <row r="26486" spans="1:8">
      <c r="A26486" s="1383"/>
      <c r="E26486" s="1478"/>
      <c r="H26486" s="1478"/>
    </row>
    <row r="26487" spans="1:8">
      <c r="A26487" s="1383"/>
      <c r="E26487" s="1478"/>
      <c r="H26487" s="1478"/>
    </row>
    <row r="26488" spans="1:8">
      <c r="A26488" s="1383"/>
      <c r="E26488" s="1478"/>
      <c r="H26488" s="1478"/>
    </row>
    <row r="26489" spans="1:8">
      <c r="A26489" s="1383"/>
      <c r="E26489" s="1478"/>
      <c r="H26489" s="1478"/>
    </row>
    <row r="26490" spans="1:8">
      <c r="A26490" s="1383"/>
      <c r="E26490" s="1478"/>
      <c r="H26490" s="1478"/>
    </row>
    <row r="26491" spans="1:8">
      <c r="A26491" s="1383"/>
      <c r="E26491" s="1478"/>
      <c r="H26491" s="1478"/>
    </row>
    <row r="26492" spans="1:8">
      <c r="A26492" s="1383"/>
      <c r="E26492" s="1478"/>
      <c r="H26492" s="1478"/>
    </row>
    <row r="26493" spans="1:8">
      <c r="A26493" s="1383"/>
      <c r="E26493" s="1478"/>
      <c r="H26493" s="1478"/>
    </row>
    <row r="26494" spans="1:8">
      <c r="A26494" s="1383"/>
      <c r="E26494" s="1478"/>
      <c r="H26494" s="1478"/>
    </row>
    <row r="26495" spans="1:8">
      <c r="A26495" s="1383"/>
      <c r="E26495" s="1478"/>
      <c r="H26495" s="1478"/>
    </row>
    <row r="26496" spans="1:8">
      <c r="A26496" s="1383"/>
      <c r="E26496" s="1478"/>
      <c r="H26496" s="1478"/>
    </row>
    <row r="26497" spans="1:8">
      <c r="A26497" s="1383"/>
      <c r="E26497" s="1478"/>
      <c r="H26497" s="1478"/>
    </row>
    <row r="26498" spans="1:8">
      <c r="A26498" s="1383"/>
      <c r="E26498" s="1478"/>
      <c r="H26498" s="1478"/>
    </row>
    <row r="26499" spans="1:8">
      <c r="A26499" s="1383"/>
      <c r="E26499" s="1478"/>
      <c r="H26499" s="1478"/>
    </row>
    <row r="26500" spans="1:8">
      <c r="A26500" s="1383"/>
      <c r="E26500" s="1478"/>
      <c r="H26500" s="1478"/>
    </row>
    <row r="26501" spans="1:8">
      <c r="A26501" s="1383"/>
      <c r="E26501" s="1478"/>
      <c r="H26501" s="1478"/>
    </row>
    <row r="26502" spans="1:8">
      <c r="A26502" s="1383"/>
      <c r="E26502" s="1478"/>
      <c r="H26502" s="1478"/>
    </row>
    <row r="26503" spans="1:8">
      <c r="A26503" s="1383"/>
      <c r="E26503" s="1478"/>
      <c r="H26503" s="1478"/>
    </row>
    <row r="26504" spans="1:8">
      <c r="A26504" s="1383"/>
      <c r="E26504" s="1478"/>
      <c r="H26504" s="1478"/>
    </row>
    <row r="26505" spans="1:8">
      <c r="A26505" s="1383"/>
      <c r="E26505" s="1478"/>
      <c r="H26505" s="1478"/>
    </row>
    <row r="26506" spans="1:8">
      <c r="A26506" s="1383"/>
      <c r="E26506" s="1478"/>
      <c r="H26506" s="1478"/>
    </row>
    <row r="26507" spans="1:8">
      <c r="A26507" s="1383"/>
      <c r="E26507" s="1478"/>
      <c r="H26507" s="1478"/>
    </row>
    <row r="26508" spans="1:8">
      <c r="A26508" s="1383"/>
      <c r="E26508" s="1478"/>
      <c r="H26508" s="1478"/>
    </row>
    <row r="26509" spans="1:8">
      <c r="A26509" s="1383"/>
      <c r="E26509" s="1478"/>
      <c r="H26509" s="1478"/>
    </row>
    <row r="26510" spans="1:8">
      <c r="A26510" s="1383"/>
      <c r="E26510" s="1478"/>
      <c r="H26510" s="1478"/>
    </row>
    <row r="26511" spans="1:8">
      <c r="A26511" s="1383"/>
      <c r="E26511" s="1478"/>
      <c r="H26511" s="1478"/>
    </row>
    <row r="26512" spans="1:8">
      <c r="A26512" s="1383"/>
      <c r="E26512" s="1478"/>
      <c r="H26512" s="1478"/>
    </row>
    <row r="26513" spans="1:8">
      <c r="A26513" s="1383"/>
      <c r="E26513" s="1478"/>
      <c r="H26513" s="1478"/>
    </row>
    <row r="26514" spans="1:8">
      <c r="A26514" s="1383"/>
      <c r="E26514" s="1478"/>
      <c r="H26514" s="1478"/>
    </row>
    <row r="26515" spans="1:8">
      <c r="A26515" s="1383"/>
      <c r="E26515" s="1478"/>
      <c r="H26515" s="1478"/>
    </row>
    <row r="26516" spans="1:8">
      <c r="A26516" s="1383"/>
      <c r="E26516" s="1478"/>
      <c r="H26516" s="1478"/>
    </row>
    <row r="26517" spans="1:8">
      <c r="A26517" s="1383"/>
      <c r="E26517" s="1478"/>
      <c r="H26517" s="1478"/>
    </row>
    <row r="26518" spans="1:8">
      <c r="A26518" s="1383"/>
      <c r="E26518" s="1478"/>
      <c r="H26518" s="1478"/>
    </row>
    <row r="26519" spans="1:8">
      <c r="A26519" s="1383"/>
      <c r="E26519" s="1478"/>
      <c r="H26519" s="1478"/>
    </row>
    <row r="26520" spans="1:8">
      <c r="A26520" s="1383"/>
      <c r="E26520" s="1478"/>
      <c r="H26520" s="1478"/>
    </row>
    <row r="26521" spans="1:8">
      <c r="A26521" s="1383"/>
      <c r="E26521" s="1478"/>
      <c r="H26521" s="1478"/>
    </row>
    <row r="26522" spans="1:8">
      <c r="A26522" s="1383"/>
      <c r="E26522" s="1478"/>
      <c r="H26522" s="1478"/>
    </row>
    <row r="26523" spans="1:8">
      <c r="A26523" s="1383"/>
      <c r="E26523" s="1478"/>
      <c r="H26523" s="1478"/>
    </row>
    <row r="26524" spans="1:8">
      <c r="A26524" s="1383"/>
      <c r="E26524" s="1478"/>
      <c r="H26524" s="1478"/>
    </row>
    <row r="26525" spans="1:8">
      <c r="A26525" s="1383"/>
      <c r="E26525" s="1478"/>
      <c r="H26525" s="1478"/>
    </row>
    <row r="26526" spans="1:8">
      <c r="A26526" s="1383"/>
      <c r="E26526" s="1478"/>
      <c r="H26526" s="1478"/>
    </row>
    <row r="26527" spans="1:8">
      <c r="A26527" s="1383"/>
      <c r="E26527" s="1478"/>
      <c r="H26527" s="1478"/>
    </row>
    <row r="26528" spans="1:8">
      <c r="A26528" s="1383"/>
      <c r="E26528" s="1478"/>
      <c r="H26528" s="1478"/>
    </row>
    <row r="26529" spans="1:8">
      <c r="A26529" s="1383"/>
      <c r="E26529" s="1478"/>
      <c r="H26529" s="1478"/>
    </row>
    <row r="26530" spans="1:8">
      <c r="A26530" s="1383"/>
      <c r="E26530" s="1478"/>
      <c r="H26530" s="1478"/>
    </row>
    <row r="26531" spans="1:8">
      <c r="A26531" s="1383"/>
      <c r="E26531" s="1478"/>
      <c r="H26531" s="1478"/>
    </row>
    <row r="26532" spans="1:8">
      <c r="A26532" s="1383"/>
      <c r="E26532" s="1478"/>
      <c r="H26532" s="1478"/>
    </row>
    <row r="26533" spans="1:8">
      <c r="A26533" s="1383"/>
      <c r="E26533" s="1478"/>
      <c r="H26533" s="1478"/>
    </row>
    <row r="26534" spans="1:8">
      <c r="A26534" s="1383"/>
      <c r="E26534" s="1478"/>
      <c r="H26534" s="1478"/>
    </row>
    <row r="26535" spans="1:8">
      <c r="A26535" s="1383"/>
      <c r="E26535" s="1478"/>
      <c r="H26535" s="1478"/>
    </row>
    <row r="26536" spans="1:8">
      <c r="A26536" s="1383"/>
      <c r="E26536" s="1478"/>
      <c r="H26536" s="1478"/>
    </row>
    <row r="26537" spans="1:8">
      <c r="A26537" s="1383"/>
      <c r="E26537" s="1478"/>
      <c r="H26537" s="1478"/>
    </row>
    <row r="26538" spans="1:8">
      <c r="A26538" s="1383"/>
      <c r="E26538" s="1478"/>
      <c r="H26538" s="1478"/>
    </row>
    <row r="26539" spans="1:8">
      <c r="A26539" s="1383"/>
      <c r="E26539" s="1478"/>
      <c r="H26539" s="1478"/>
    </row>
    <row r="26540" spans="1:8">
      <c r="A26540" s="1383"/>
      <c r="E26540" s="1478"/>
      <c r="H26540" s="1478"/>
    </row>
    <row r="26541" spans="1:8">
      <c r="A26541" s="1383"/>
      <c r="E26541" s="1478"/>
      <c r="H26541" s="1478"/>
    </row>
    <row r="26542" spans="1:8">
      <c r="A26542" s="1383"/>
      <c r="E26542" s="1478"/>
      <c r="H26542" s="1478"/>
    </row>
    <row r="26543" spans="1:8">
      <c r="A26543" s="1383"/>
      <c r="E26543" s="1478"/>
      <c r="H26543" s="1478"/>
    </row>
    <row r="26544" spans="1:8">
      <c r="A26544" s="1383"/>
      <c r="E26544" s="1478"/>
      <c r="H26544" s="1478"/>
    </row>
    <row r="26545" spans="1:8">
      <c r="A26545" s="1383"/>
      <c r="E26545" s="1478"/>
      <c r="H26545" s="1478"/>
    </row>
    <row r="26546" spans="1:8">
      <c r="A26546" s="1383"/>
      <c r="E26546" s="1478"/>
      <c r="H26546" s="1478"/>
    </row>
    <row r="26547" spans="1:8">
      <c r="A26547" s="1383"/>
      <c r="E26547" s="1478"/>
      <c r="H26547" s="1478"/>
    </row>
    <row r="26548" spans="1:8">
      <c r="A26548" s="1383"/>
      <c r="E26548" s="1478"/>
      <c r="H26548" s="1478"/>
    </row>
    <row r="26549" spans="1:8">
      <c r="A26549" s="1383"/>
      <c r="E26549" s="1478"/>
      <c r="H26549" s="1478"/>
    </row>
    <row r="26550" spans="1:8">
      <c r="A26550" s="1383"/>
      <c r="E26550" s="1478"/>
      <c r="H26550" s="1478"/>
    </row>
    <row r="26551" spans="1:8">
      <c r="A26551" s="1383"/>
      <c r="E26551" s="1478"/>
      <c r="H26551" s="1478"/>
    </row>
    <row r="26552" spans="1:8">
      <c r="A26552" s="1383"/>
      <c r="E26552" s="1478"/>
      <c r="H26552" s="1478"/>
    </row>
    <row r="26553" spans="1:8">
      <c r="A26553" s="1383"/>
      <c r="E26553" s="1478"/>
      <c r="H26553" s="1478"/>
    </row>
    <row r="26554" spans="1:8">
      <c r="A26554" s="1383"/>
      <c r="E26554" s="1478"/>
      <c r="H26554" s="1478"/>
    </row>
    <row r="26555" spans="1:8">
      <c r="A26555" s="1383"/>
      <c r="E26555" s="1478"/>
      <c r="H26555" s="1478"/>
    </row>
    <row r="26556" spans="1:8">
      <c r="A26556" s="1383"/>
      <c r="E26556" s="1478"/>
      <c r="H26556" s="1478"/>
    </row>
    <row r="26557" spans="1:8">
      <c r="A26557" s="1383"/>
      <c r="E26557" s="1478"/>
      <c r="H26557" s="1478"/>
    </row>
    <row r="26558" spans="1:8">
      <c r="A26558" s="1383"/>
      <c r="E26558" s="1478"/>
      <c r="H26558" s="1478"/>
    </row>
    <row r="26559" spans="1:8">
      <c r="A26559" s="1383"/>
      <c r="E26559" s="1478"/>
      <c r="H26559" s="1478"/>
    </row>
    <row r="26560" spans="1:8">
      <c r="A26560" s="1383"/>
      <c r="E26560" s="1478"/>
      <c r="H26560" s="1478"/>
    </row>
    <row r="26561" spans="1:8">
      <c r="A26561" s="1383"/>
      <c r="E26561" s="1478"/>
      <c r="H26561" s="1478"/>
    </row>
    <row r="26562" spans="1:8">
      <c r="A26562" s="1383"/>
      <c r="E26562" s="1478"/>
      <c r="H26562" s="1478"/>
    </row>
    <row r="26563" spans="1:8">
      <c r="A26563" s="1383"/>
      <c r="E26563" s="1478"/>
      <c r="H26563" s="1478"/>
    </row>
    <row r="26564" spans="1:8">
      <c r="A26564" s="1383"/>
      <c r="E26564" s="1478"/>
      <c r="H26564" s="1478"/>
    </row>
    <row r="26565" spans="1:8">
      <c r="A26565" s="1383"/>
      <c r="E26565" s="1478"/>
      <c r="H26565" s="1478"/>
    </row>
    <row r="26566" spans="1:8">
      <c r="A26566" s="1383"/>
      <c r="E26566" s="1478"/>
      <c r="H26566" s="1478"/>
    </row>
    <row r="26567" spans="1:8">
      <c r="A26567" s="1383"/>
      <c r="E26567" s="1478"/>
      <c r="H26567" s="1478"/>
    </row>
    <row r="26568" spans="1:8">
      <c r="A26568" s="1383"/>
      <c r="E26568" s="1478"/>
      <c r="H26568" s="1478"/>
    </row>
    <row r="26569" spans="1:8">
      <c r="A26569" s="1383"/>
      <c r="E26569" s="1478"/>
      <c r="H26569" s="1478"/>
    </row>
    <row r="26570" spans="1:8">
      <c r="A26570" s="1383"/>
      <c r="E26570" s="1478"/>
      <c r="H26570" s="1478"/>
    </row>
    <row r="26571" spans="1:8">
      <c r="A26571" s="1383"/>
      <c r="E26571" s="1478"/>
      <c r="H26571" s="1478"/>
    </row>
    <row r="26572" spans="1:8">
      <c r="A26572" s="1383"/>
      <c r="E26572" s="1478"/>
      <c r="H26572" s="1478"/>
    </row>
    <row r="26573" spans="1:8">
      <c r="A26573" s="1383"/>
      <c r="E26573" s="1478"/>
      <c r="H26573" s="1478"/>
    </row>
    <row r="26574" spans="1:8">
      <c r="A26574" s="1383"/>
      <c r="E26574" s="1478"/>
      <c r="H26574" s="1478"/>
    </row>
    <row r="26575" spans="1:8">
      <c r="A26575" s="1383"/>
      <c r="E26575" s="1478"/>
      <c r="H26575" s="1478"/>
    </row>
    <row r="26576" spans="1:8">
      <c r="A26576" s="1383"/>
      <c r="E26576" s="1478"/>
      <c r="H26576" s="1478"/>
    </row>
    <row r="26577" spans="1:8">
      <c r="A26577" s="1383"/>
      <c r="E26577" s="1478"/>
      <c r="H26577" s="1478"/>
    </row>
    <row r="26578" spans="1:8">
      <c r="A26578" s="1383"/>
      <c r="E26578" s="1478"/>
      <c r="H26578" s="1478"/>
    </row>
    <row r="26579" spans="1:8">
      <c r="A26579" s="1383"/>
      <c r="E26579" s="1478"/>
      <c r="H26579" s="1478"/>
    </row>
    <row r="26580" spans="1:8">
      <c r="A26580" s="1383"/>
      <c r="E26580" s="1478"/>
      <c r="H26580" s="1478"/>
    </row>
    <row r="26581" spans="1:8">
      <c r="A26581" s="1383"/>
      <c r="E26581" s="1478"/>
      <c r="H26581" s="1478"/>
    </row>
    <row r="26582" spans="1:8">
      <c r="A26582" s="1383"/>
      <c r="E26582" s="1478"/>
      <c r="H26582" s="1478"/>
    </row>
    <row r="26583" spans="1:8">
      <c r="A26583" s="1383"/>
      <c r="E26583" s="1478"/>
      <c r="H26583" s="1478"/>
    </row>
    <row r="26584" spans="1:8">
      <c r="A26584" s="1383"/>
      <c r="E26584" s="1478"/>
      <c r="H26584" s="1478"/>
    </row>
    <row r="26585" spans="1:8">
      <c r="A26585" s="1383"/>
      <c r="E26585" s="1478"/>
      <c r="H26585" s="1478"/>
    </row>
    <row r="26586" spans="1:8">
      <c r="A26586" s="1383"/>
      <c r="E26586" s="1478"/>
      <c r="H26586" s="1478"/>
    </row>
    <row r="26587" spans="1:8">
      <c r="A26587" s="1383"/>
      <c r="E26587" s="1478"/>
      <c r="H26587" s="1478"/>
    </row>
    <row r="26588" spans="1:8">
      <c r="A26588" s="1383"/>
      <c r="E26588" s="1478"/>
      <c r="H26588" s="1478"/>
    </row>
    <row r="26589" spans="1:8">
      <c r="A26589" s="1383"/>
      <c r="E26589" s="1478"/>
      <c r="H26589" s="1478"/>
    </row>
    <row r="26590" spans="1:8">
      <c r="A26590" s="1383"/>
      <c r="E26590" s="1478"/>
      <c r="H26590" s="1478"/>
    </row>
    <row r="26591" spans="1:8">
      <c r="A26591" s="1383"/>
      <c r="E26591" s="1478"/>
      <c r="H26591" s="1478"/>
    </row>
    <row r="26592" spans="1:8">
      <c r="A26592" s="1383"/>
      <c r="E26592" s="1478"/>
      <c r="H26592" s="1478"/>
    </row>
    <row r="26593" spans="1:8">
      <c r="A26593" s="1383"/>
      <c r="E26593" s="1478"/>
      <c r="H26593" s="1478"/>
    </row>
    <row r="26594" spans="1:8">
      <c r="A26594" s="1383"/>
      <c r="E26594" s="1478"/>
      <c r="H26594" s="1478"/>
    </row>
    <row r="26595" spans="1:8">
      <c r="A26595" s="1383"/>
      <c r="E26595" s="1478"/>
      <c r="H26595" s="1478"/>
    </row>
    <row r="26596" spans="1:8">
      <c r="A26596" s="1383"/>
      <c r="E26596" s="1478"/>
      <c r="H26596" s="1478"/>
    </row>
    <row r="26597" spans="1:8">
      <c r="A26597" s="1383"/>
      <c r="E26597" s="1478"/>
      <c r="H26597" s="1478"/>
    </row>
    <row r="26598" spans="1:8">
      <c r="A26598" s="1383"/>
      <c r="E26598" s="1478"/>
      <c r="H26598" s="1478"/>
    </row>
    <row r="26599" spans="1:8">
      <c r="A26599" s="1383"/>
      <c r="E26599" s="1478"/>
      <c r="H26599" s="1478"/>
    </row>
    <row r="26600" spans="1:8">
      <c r="A26600" s="1383"/>
      <c r="E26600" s="1478"/>
      <c r="H26600" s="1478"/>
    </row>
    <row r="26601" spans="1:8">
      <c r="A26601" s="1383"/>
      <c r="E26601" s="1478"/>
      <c r="H26601" s="1478"/>
    </row>
    <row r="26602" spans="1:8">
      <c r="A26602" s="1383"/>
      <c r="E26602" s="1478"/>
      <c r="H26602" s="1478"/>
    </row>
    <row r="26603" spans="1:8">
      <c r="A26603" s="1383"/>
      <c r="E26603" s="1478"/>
      <c r="H26603" s="1478"/>
    </row>
    <row r="26604" spans="1:8">
      <c r="A26604" s="1383"/>
      <c r="E26604" s="1478"/>
      <c r="H26604" s="1478"/>
    </row>
    <row r="26605" spans="1:8">
      <c r="A26605" s="1383"/>
      <c r="E26605" s="1478"/>
      <c r="H26605" s="1478"/>
    </row>
    <row r="26606" spans="1:8">
      <c r="A26606" s="1383"/>
      <c r="E26606" s="1478"/>
      <c r="H26606" s="1478"/>
    </row>
    <row r="26607" spans="1:8">
      <c r="A26607" s="1383"/>
      <c r="E26607" s="1478"/>
      <c r="H26607" s="1478"/>
    </row>
    <row r="26608" spans="1:8">
      <c r="A26608" s="1383"/>
      <c r="E26608" s="1478"/>
      <c r="H26608" s="1478"/>
    </row>
    <row r="26609" spans="1:8">
      <c r="A26609" s="1383"/>
      <c r="E26609" s="1478"/>
      <c r="H26609" s="1478"/>
    </row>
    <row r="26610" spans="1:8">
      <c r="A26610" s="1383"/>
      <c r="E26610" s="1478"/>
      <c r="H26610" s="1478"/>
    </row>
    <row r="26611" spans="1:8">
      <c r="A26611" s="1383"/>
      <c r="E26611" s="1478"/>
      <c r="H26611" s="1478"/>
    </row>
    <row r="26612" spans="1:8">
      <c r="A26612" s="1383"/>
      <c r="E26612" s="1478"/>
      <c r="H26612" s="1478"/>
    </row>
    <row r="26613" spans="1:8">
      <c r="A26613" s="1383"/>
      <c r="E26613" s="1478"/>
      <c r="H26613" s="1478"/>
    </row>
    <row r="26614" spans="1:8">
      <c r="A26614" s="1383"/>
      <c r="E26614" s="1478"/>
      <c r="H26614" s="1478"/>
    </row>
    <row r="26615" spans="1:8">
      <c r="A26615" s="1383"/>
      <c r="E26615" s="1478"/>
      <c r="H26615" s="1478"/>
    </row>
    <row r="26616" spans="1:8">
      <c r="A26616" s="1383"/>
      <c r="E26616" s="1478"/>
      <c r="H26616" s="1478"/>
    </row>
    <row r="26617" spans="1:8">
      <c r="A26617" s="1383"/>
      <c r="E26617" s="1478"/>
      <c r="H26617" s="1478"/>
    </row>
    <row r="26618" spans="1:8">
      <c r="A26618" s="1383"/>
      <c r="E26618" s="1478"/>
      <c r="H26618" s="1478"/>
    </row>
    <row r="26619" spans="1:8">
      <c r="A26619" s="1383"/>
      <c r="E26619" s="1478"/>
      <c r="H26619" s="1478"/>
    </row>
    <row r="26620" spans="1:8">
      <c r="A26620" s="1383"/>
      <c r="E26620" s="1478"/>
      <c r="H26620" s="1478"/>
    </row>
    <row r="26621" spans="1:8">
      <c r="A26621" s="1383"/>
      <c r="E26621" s="1478"/>
      <c r="H26621" s="1478"/>
    </row>
    <row r="26622" spans="1:8">
      <c r="A26622" s="1383"/>
      <c r="E26622" s="1478"/>
      <c r="H26622" s="1478"/>
    </row>
    <row r="26623" spans="1:8">
      <c r="A26623" s="1383"/>
      <c r="E26623" s="1478"/>
      <c r="H26623" s="1478"/>
    </row>
    <row r="26624" spans="1:8">
      <c r="A26624" s="1383"/>
      <c r="E26624" s="1478"/>
      <c r="H26624" s="1478"/>
    </row>
    <row r="26625" spans="1:8">
      <c r="A26625" s="1383"/>
      <c r="E26625" s="1478"/>
      <c r="H26625" s="1478"/>
    </row>
    <row r="26626" spans="1:8">
      <c r="A26626" s="1383"/>
      <c r="E26626" s="1478"/>
      <c r="H26626" s="1478"/>
    </row>
    <row r="26627" spans="1:8">
      <c r="A26627" s="1383"/>
      <c r="E26627" s="1478"/>
      <c r="H26627" s="1478"/>
    </row>
    <row r="26628" spans="1:8">
      <c r="A26628" s="1383"/>
      <c r="E26628" s="1478"/>
      <c r="H26628" s="1478"/>
    </row>
    <row r="26629" spans="1:8">
      <c r="A26629" s="1383"/>
      <c r="E26629" s="1478"/>
      <c r="H26629" s="1478"/>
    </row>
    <row r="26630" spans="1:8">
      <c r="A26630" s="1383"/>
      <c r="E26630" s="1478"/>
      <c r="H26630" s="1478"/>
    </row>
    <row r="26631" spans="1:8">
      <c r="A26631" s="1383"/>
      <c r="E26631" s="1478"/>
      <c r="H26631" s="1478"/>
    </row>
    <row r="26632" spans="1:8">
      <c r="A26632" s="1383"/>
      <c r="E26632" s="1478"/>
      <c r="H26632" s="1478"/>
    </row>
    <row r="26633" spans="1:8">
      <c r="A26633" s="1383"/>
      <c r="E26633" s="1478"/>
      <c r="H26633" s="1478"/>
    </row>
    <row r="26634" spans="1:8">
      <c r="A26634" s="1383"/>
      <c r="E26634" s="1478"/>
      <c r="H26634" s="1478"/>
    </row>
    <row r="26635" spans="1:8">
      <c r="A26635" s="1383"/>
      <c r="E26635" s="1478"/>
      <c r="H26635" s="1478"/>
    </row>
    <row r="26636" spans="1:8">
      <c r="A26636" s="1383"/>
      <c r="E26636" s="1478"/>
      <c r="H26636" s="1478"/>
    </row>
    <row r="26637" spans="1:8">
      <c r="A26637" s="1383"/>
      <c r="E26637" s="1478"/>
      <c r="H26637" s="1478"/>
    </row>
    <row r="26638" spans="1:8">
      <c r="A26638" s="1383"/>
      <c r="E26638" s="1478"/>
      <c r="H26638" s="1478"/>
    </row>
    <row r="26639" spans="1:8">
      <c r="A26639" s="1383"/>
      <c r="E26639" s="1478"/>
      <c r="H26639" s="1478"/>
    </row>
    <row r="26640" spans="1:8">
      <c r="A26640" s="1383"/>
      <c r="E26640" s="1478"/>
      <c r="H26640" s="1478"/>
    </row>
    <row r="26641" spans="1:8">
      <c r="A26641" s="1383"/>
      <c r="E26641" s="1478"/>
      <c r="H26641" s="1478"/>
    </row>
    <row r="26642" spans="1:8">
      <c r="A26642" s="1383"/>
      <c r="E26642" s="1478"/>
      <c r="H26642" s="1478"/>
    </row>
    <row r="26643" spans="1:8">
      <c r="A26643" s="1383"/>
      <c r="E26643" s="1478"/>
      <c r="H26643" s="1478"/>
    </row>
    <row r="26644" spans="1:8">
      <c r="A26644" s="1383"/>
      <c r="E26644" s="1478"/>
      <c r="H26644" s="1478"/>
    </row>
    <row r="26645" spans="1:8">
      <c r="A26645" s="1383"/>
      <c r="E26645" s="1478"/>
      <c r="H26645" s="1478"/>
    </row>
    <row r="26646" spans="1:8">
      <c r="A26646" s="1383"/>
      <c r="E26646" s="1478"/>
      <c r="H26646" s="1478"/>
    </row>
    <row r="26647" spans="1:8">
      <c r="A26647" s="1383"/>
      <c r="E26647" s="1478"/>
      <c r="H26647" s="1478"/>
    </row>
    <row r="26648" spans="1:8">
      <c r="A26648" s="1383"/>
      <c r="E26648" s="1478"/>
      <c r="H26648" s="1478"/>
    </row>
    <row r="26649" spans="1:8">
      <c r="A26649" s="1383"/>
      <c r="E26649" s="1478"/>
      <c r="H26649" s="1478"/>
    </row>
    <row r="26650" spans="1:8">
      <c r="A26650" s="1383"/>
      <c r="E26650" s="1478"/>
      <c r="H26650" s="1478"/>
    </row>
    <row r="26651" spans="1:8">
      <c r="A26651" s="1383"/>
      <c r="E26651" s="1478"/>
      <c r="H26651" s="1478"/>
    </row>
    <row r="26652" spans="1:8">
      <c r="A26652" s="1383"/>
      <c r="E26652" s="1478"/>
      <c r="H26652" s="1478"/>
    </row>
    <row r="26653" spans="1:8">
      <c r="A26653" s="1383"/>
      <c r="E26653" s="1478"/>
      <c r="H26653" s="1478"/>
    </row>
    <row r="26654" spans="1:8">
      <c r="A26654" s="1383"/>
      <c r="E26654" s="1478"/>
      <c r="H26654" s="1478"/>
    </row>
    <row r="26655" spans="1:8">
      <c r="A26655" s="1383"/>
      <c r="E26655" s="1478"/>
      <c r="H26655" s="1478"/>
    </row>
    <row r="26656" spans="1:8">
      <c r="A26656" s="1383"/>
      <c r="E26656" s="1478"/>
      <c r="H26656" s="1478"/>
    </row>
    <row r="26657" spans="1:8">
      <c r="A26657" s="1383"/>
      <c r="E26657" s="1478"/>
      <c r="H26657" s="1478"/>
    </row>
    <row r="26658" spans="1:8">
      <c r="A26658" s="1383"/>
      <c r="E26658" s="1478"/>
      <c r="H26658" s="1478"/>
    </row>
    <row r="26659" spans="1:8">
      <c r="A26659" s="1383"/>
      <c r="E26659" s="1478"/>
      <c r="H26659" s="1478"/>
    </row>
    <row r="26660" spans="1:8">
      <c r="A26660" s="1383"/>
      <c r="E26660" s="1478"/>
      <c r="H26660" s="1478"/>
    </row>
    <row r="26661" spans="1:8">
      <c r="A26661" s="1383"/>
      <c r="E26661" s="1478"/>
      <c r="H26661" s="1478"/>
    </row>
    <row r="26662" spans="1:8">
      <c r="A26662" s="1383"/>
      <c r="E26662" s="1478"/>
      <c r="H26662" s="1478"/>
    </row>
    <row r="26663" spans="1:8">
      <c r="A26663" s="1383"/>
      <c r="E26663" s="1478"/>
      <c r="H26663" s="1478"/>
    </row>
    <row r="26664" spans="1:8">
      <c r="A26664" s="1383"/>
      <c r="E26664" s="1478"/>
      <c r="H26664" s="1478"/>
    </row>
    <row r="26665" spans="1:8">
      <c r="A26665" s="1383"/>
      <c r="E26665" s="1478"/>
      <c r="H26665" s="1478"/>
    </row>
    <row r="26666" spans="1:8">
      <c r="A26666" s="1383"/>
      <c r="E26666" s="1478"/>
      <c r="H26666" s="1478"/>
    </row>
    <row r="26667" spans="1:8">
      <c r="A26667" s="1383"/>
      <c r="E26667" s="1478"/>
      <c r="H26667" s="1478"/>
    </row>
    <row r="26668" spans="1:8">
      <c r="A26668" s="1383"/>
      <c r="E26668" s="1478"/>
      <c r="H26668" s="1478"/>
    </row>
    <row r="26669" spans="1:8">
      <c r="A26669" s="1383"/>
      <c r="E26669" s="1478"/>
      <c r="H26669" s="1478"/>
    </row>
    <row r="26670" spans="1:8">
      <c r="A26670" s="1383"/>
      <c r="E26670" s="1478"/>
      <c r="H26670" s="1478"/>
    </row>
    <row r="26671" spans="1:8">
      <c r="A26671" s="1383"/>
      <c r="E26671" s="1478"/>
      <c r="H26671" s="1478"/>
    </row>
    <row r="26672" spans="1:8">
      <c r="A26672" s="1383"/>
      <c r="E26672" s="1478"/>
      <c r="H26672" s="1478"/>
    </row>
    <row r="26673" spans="1:8">
      <c r="A26673" s="1383"/>
      <c r="E26673" s="1478"/>
      <c r="H26673" s="1478"/>
    </row>
    <row r="26674" spans="1:8">
      <c r="A26674" s="1383"/>
      <c r="E26674" s="1478"/>
      <c r="H26674" s="1478"/>
    </row>
    <row r="26675" spans="1:8">
      <c r="A26675" s="1383"/>
      <c r="E26675" s="1478"/>
      <c r="H26675" s="1478"/>
    </row>
    <row r="26676" spans="1:8">
      <c r="A26676" s="1383"/>
      <c r="E26676" s="1478"/>
      <c r="H26676" s="1478"/>
    </row>
    <row r="26677" spans="1:8">
      <c r="A26677" s="1383"/>
      <c r="E26677" s="1478"/>
      <c r="H26677" s="1478"/>
    </row>
    <row r="26678" spans="1:8">
      <c r="A26678" s="1383"/>
      <c r="E26678" s="1478"/>
      <c r="H26678" s="1478"/>
    </row>
    <row r="26679" spans="1:8">
      <c r="A26679" s="1383"/>
      <c r="E26679" s="1478"/>
      <c r="H26679" s="1478"/>
    </row>
    <row r="26680" spans="1:8">
      <c r="A26680" s="1383"/>
      <c r="E26680" s="1478"/>
      <c r="H26680" s="1478"/>
    </row>
    <row r="26681" spans="1:8">
      <c r="A26681" s="1383"/>
      <c r="E26681" s="1478"/>
      <c r="H26681" s="1478"/>
    </row>
    <row r="26682" spans="1:8">
      <c r="A26682" s="1383"/>
      <c r="E26682" s="1478"/>
      <c r="H26682" s="1478"/>
    </row>
    <row r="26683" spans="1:8">
      <c r="A26683" s="1383"/>
      <c r="E26683" s="1478"/>
      <c r="H26683" s="1478"/>
    </row>
    <row r="26684" spans="1:8">
      <c r="A26684" s="1383"/>
      <c r="E26684" s="1478"/>
      <c r="H26684" s="1478"/>
    </row>
    <row r="26685" spans="1:8">
      <c r="A26685" s="1383"/>
      <c r="E26685" s="1478"/>
      <c r="H26685" s="1478"/>
    </row>
    <row r="26686" spans="1:8">
      <c r="A26686" s="1383"/>
      <c r="E26686" s="1478"/>
      <c r="H26686" s="1478"/>
    </row>
    <row r="26687" spans="1:8">
      <c r="A26687" s="1383"/>
      <c r="E26687" s="1478"/>
      <c r="H26687" s="1478"/>
    </row>
    <row r="26688" spans="1:8">
      <c r="A26688" s="1383"/>
      <c r="E26688" s="1478"/>
      <c r="H26688" s="1478"/>
    </row>
    <row r="26689" spans="1:8">
      <c r="A26689" s="1383"/>
      <c r="E26689" s="1478"/>
      <c r="H26689" s="1478"/>
    </row>
    <row r="26690" spans="1:8">
      <c r="A26690" s="1383"/>
      <c r="E26690" s="1478"/>
      <c r="H26690" s="1478"/>
    </row>
    <row r="26691" spans="1:8">
      <c r="A26691" s="1383"/>
      <c r="E26691" s="1478"/>
      <c r="H26691" s="1478"/>
    </row>
    <row r="26692" spans="1:8">
      <c r="A26692" s="1383"/>
      <c r="E26692" s="1478"/>
      <c r="H26692" s="1478"/>
    </row>
    <row r="26693" spans="1:8">
      <c r="A26693" s="1383"/>
      <c r="E26693" s="1478"/>
      <c r="H26693" s="1478"/>
    </row>
    <row r="26694" spans="1:8">
      <c r="A26694" s="1383"/>
      <c r="E26694" s="1478"/>
      <c r="H26694" s="1478"/>
    </row>
    <row r="26695" spans="1:8">
      <c r="A26695" s="1383"/>
      <c r="E26695" s="1478"/>
      <c r="H26695" s="1478"/>
    </row>
    <row r="26696" spans="1:8">
      <c r="A26696" s="1383"/>
      <c r="E26696" s="1478"/>
      <c r="H26696" s="1478"/>
    </row>
    <row r="26697" spans="1:8">
      <c r="A26697" s="1383"/>
      <c r="E26697" s="1478"/>
      <c r="H26697" s="1478"/>
    </row>
    <row r="26698" spans="1:8">
      <c r="A26698" s="1383"/>
      <c r="E26698" s="1478"/>
      <c r="H26698" s="1478"/>
    </row>
    <row r="26699" spans="1:8">
      <c r="A26699" s="1383"/>
      <c r="E26699" s="1478"/>
      <c r="H26699" s="1478"/>
    </row>
    <row r="26700" spans="1:8">
      <c r="A26700" s="1383"/>
      <c r="E26700" s="1478"/>
      <c r="H26700" s="1478"/>
    </row>
    <row r="26701" spans="1:8">
      <c r="A26701" s="1383"/>
      <c r="E26701" s="1478"/>
      <c r="H26701" s="1478"/>
    </row>
    <row r="26702" spans="1:8">
      <c r="A26702" s="1383"/>
      <c r="E26702" s="1478"/>
      <c r="H26702" s="1478"/>
    </row>
    <row r="26703" spans="1:8">
      <c r="A26703" s="1383"/>
      <c r="E26703" s="1478"/>
      <c r="H26703" s="1478"/>
    </row>
    <row r="26704" spans="1:8">
      <c r="A26704" s="1383"/>
      <c r="E26704" s="1478"/>
      <c r="H26704" s="1478"/>
    </row>
    <row r="26705" spans="1:8">
      <c r="A26705" s="1383"/>
      <c r="E26705" s="1478"/>
      <c r="H26705" s="1478"/>
    </row>
    <row r="26706" spans="1:8">
      <c r="A26706" s="1383"/>
      <c r="E26706" s="1478"/>
      <c r="H26706" s="1478"/>
    </row>
    <row r="26707" spans="1:8">
      <c r="A26707" s="1383"/>
      <c r="E26707" s="1478"/>
      <c r="H26707" s="1478"/>
    </row>
    <row r="26708" spans="1:8">
      <c r="A26708" s="1383"/>
      <c r="E26708" s="1478"/>
      <c r="H26708" s="1478"/>
    </row>
    <row r="26709" spans="1:8">
      <c r="A26709" s="1383"/>
      <c r="E26709" s="1478"/>
      <c r="H26709" s="1478"/>
    </row>
    <row r="26710" spans="1:8">
      <c r="A26710" s="1383"/>
      <c r="E26710" s="1478"/>
      <c r="H26710" s="1478"/>
    </row>
    <row r="26711" spans="1:8">
      <c r="A26711" s="1383"/>
      <c r="E26711" s="1478"/>
      <c r="H26711" s="1478"/>
    </row>
    <row r="26712" spans="1:8">
      <c r="A26712" s="1383"/>
      <c r="E26712" s="1478"/>
      <c r="H26712" s="1478"/>
    </row>
    <row r="26713" spans="1:8">
      <c r="A26713" s="1383"/>
      <c r="E26713" s="1478"/>
      <c r="H26713" s="1478"/>
    </row>
    <row r="26714" spans="1:8">
      <c r="A26714" s="1383"/>
      <c r="E26714" s="1478"/>
      <c r="H26714" s="1478"/>
    </row>
    <row r="26715" spans="1:8">
      <c r="A26715" s="1383"/>
      <c r="E26715" s="1478"/>
      <c r="H26715" s="1478"/>
    </row>
    <row r="26716" spans="1:8">
      <c r="A26716" s="1383"/>
      <c r="E26716" s="1478"/>
      <c r="H26716" s="1478"/>
    </row>
    <row r="26717" spans="1:8">
      <c r="A26717" s="1383"/>
      <c r="E26717" s="1478"/>
      <c r="H26717" s="1478"/>
    </row>
    <row r="26718" spans="1:8">
      <c r="A26718" s="1383"/>
      <c r="E26718" s="1478"/>
      <c r="H26718" s="1478"/>
    </row>
    <row r="26719" spans="1:8">
      <c r="A26719" s="1383"/>
      <c r="E26719" s="1478"/>
      <c r="H26719" s="1478"/>
    </row>
    <row r="26720" spans="1:8">
      <c r="A26720" s="1383"/>
      <c r="E26720" s="1478"/>
      <c r="H26720" s="1478"/>
    </row>
    <row r="26721" spans="1:8">
      <c r="A26721" s="1383"/>
      <c r="E26721" s="1478"/>
      <c r="H26721" s="1478"/>
    </row>
    <row r="26722" spans="1:8">
      <c r="A26722" s="1383"/>
      <c r="E26722" s="1478"/>
      <c r="H26722" s="1478"/>
    </row>
    <row r="26723" spans="1:8">
      <c r="A26723" s="1383"/>
      <c r="E26723" s="1478"/>
      <c r="H26723" s="1478"/>
    </row>
    <row r="26724" spans="1:8">
      <c r="A26724" s="1383"/>
      <c r="E26724" s="1478"/>
      <c r="H26724" s="1478"/>
    </row>
    <row r="26725" spans="1:8">
      <c r="A26725" s="1383"/>
      <c r="E26725" s="1478"/>
      <c r="H26725" s="1478"/>
    </row>
    <row r="26726" spans="1:8">
      <c r="A26726" s="1383"/>
      <c r="E26726" s="1478"/>
      <c r="H26726" s="1478"/>
    </row>
    <row r="26727" spans="1:8">
      <c r="A26727" s="1383"/>
      <c r="E26727" s="1478"/>
      <c r="H26727" s="1478"/>
    </row>
    <row r="26728" spans="1:8">
      <c r="A26728" s="1383"/>
      <c r="E26728" s="1478"/>
      <c r="H26728" s="1478"/>
    </row>
    <row r="26729" spans="1:8">
      <c r="A26729" s="1383"/>
      <c r="E26729" s="1478"/>
      <c r="H26729" s="1478"/>
    </row>
    <row r="26730" spans="1:8">
      <c r="A26730" s="1383"/>
      <c r="E26730" s="1478"/>
      <c r="H26730" s="1478"/>
    </row>
    <row r="26731" spans="1:8">
      <c r="A26731" s="1383"/>
      <c r="E26731" s="1478"/>
      <c r="H26731" s="1478"/>
    </row>
    <row r="26732" spans="1:8">
      <c r="A26732" s="1383"/>
      <c r="E26732" s="1478"/>
      <c r="H26732" s="1478"/>
    </row>
    <row r="26733" spans="1:8">
      <c r="A26733" s="1383"/>
      <c r="E26733" s="1478"/>
      <c r="H26733" s="1478"/>
    </row>
    <row r="26734" spans="1:8">
      <c r="A26734" s="1383"/>
      <c r="E26734" s="1478"/>
      <c r="H26734" s="1478"/>
    </row>
    <row r="26735" spans="1:8">
      <c r="A26735" s="1383"/>
      <c r="E26735" s="1478"/>
      <c r="H26735" s="1478"/>
    </row>
    <row r="26736" spans="1:8">
      <c r="A26736" s="1383"/>
      <c r="E26736" s="1478"/>
      <c r="H26736" s="1478"/>
    </row>
    <row r="26737" spans="1:8">
      <c r="A26737" s="1383"/>
      <c r="E26737" s="1478"/>
      <c r="H26737" s="1478"/>
    </row>
    <row r="26738" spans="1:8">
      <c r="A26738" s="1383"/>
      <c r="E26738" s="1478"/>
      <c r="H26738" s="1478"/>
    </row>
    <row r="26739" spans="1:8">
      <c r="A26739" s="1383"/>
      <c r="E26739" s="1478"/>
      <c r="H26739" s="1478"/>
    </row>
    <row r="26740" spans="1:8">
      <c r="A26740" s="1383"/>
      <c r="E26740" s="1478"/>
      <c r="H26740" s="1478"/>
    </row>
    <row r="26741" spans="1:8">
      <c r="A26741" s="1383"/>
      <c r="E26741" s="1478"/>
      <c r="H26741" s="1478"/>
    </row>
    <row r="26742" spans="1:8">
      <c r="A26742" s="1383"/>
      <c r="E26742" s="1478"/>
      <c r="H26742" s="1478"/>
    </row>
    <row r="26743" spans="1:8">
      <c r="A26743" s="1383"/>
      <c r="E26743" s="1478"/>
      <c r="H26743" s="1478"/>
    </row>
    <row r="26744" spans="1:8">
      <c r="A26744" s="1383"/>
      <c r="E26744" s="1478"/>
      <c r="H26744" s="1478"/>
    </row>
    <row r="26745" spans="1:8">
      <c r="A26745" s="1383"/>
      <c r="E26745" s="1478"/>
      <c r="H26745" s="1478"/>
    </row>
    <row r="26746" spans="1:8">
      <c r="A26746" s="1383"/>
      <c r="E26746" s="1478"/>
      <c r="H26746" s="1478"/>
    </row>
    <row r="26747" spans="1:8">
      <c r="A26747" s="1383"/>
      <c r="E26747" s="1478"/>
      <c r="H26747" s="1478"/>
    </row>
    <row r="26748" spans="1:8">
      <c r="A26748" s="1383"/>
      <c r="E26748" s="1478"/>
      <c r="H26748" s="1478"/>
    </row>
    <row r="26749" spans="1:8">
      <c r="A26749" s="1383"/>
      <c r="E26749" s="1478"/>
      <c r="H26749" s="1478"/>
    </row>
    <row r="26750" spans="1:8">
      <c r="A26750" s="1383"/>
      <c r="E26750" s="1478"/>
      <c r="H26750" s="1478"/>
    </row>
    <row r="26751" spans="1:8">
      <c r="A26751" s="1383"/>
      <c r="E26751" s="1478"/>
      <c r="H26751" s="1478"/>
    </row>
    <row r="26752" spans="1:8">
      <c r="A26752" s="1383"/>
      <c r="E26752" s="1478"/>
      <c r="H26752" s="1478"/>
    </row>
    <row r="26753" spans="1:8">
      <c r="A26753" s="1383"/>
      <c r="E26753" s="1478"/>
      <c r="H26753" s="1478"/>
    </row>
    <row r="26754" spans="1:8">
      <c r="A26754" s="1383"/>
      <c r="E26754" s="1478"/>
      <c r="H26754" s="1478"/>
    </row>
    <row r="26755" spans="1:8">
      <c r="A26755" s="1383"/>
      <c r="E26755" s="1478"/>
      <c r="H26755" s="1478"/>
    </row>
    <row r="26756" spans="1:8">
      <c r="A26756" s="1383"/>
      <c r="E26756" s="1478"/>
      <c r="H26756" s="1478"/>
    </row>
    <row r="26757" spans="1:8">
      <c r="A26757" s="1383"/>
      <c r="E26757" s="1478"/>
      <c r="H26757" s="1478"/>
    </row>
    <row r="26758" spans="1:8">
      <c r="A26758" s="1383"/>
      <c r="E26758" s="1478"/>
      <c r="H26758" s="1478"/>
    </row>
    <row r="26759" spans="1:8">
      <c r="A26759" s="1383"/>
      <c r="E26759" s="1478"/>
      <c r="H26759" s="1478"/>
    </row>
    <row r="26760" spans="1:8">
      <c r="A26760" s="1383"/>
      <c r="E26760" s="1478"/>
      <c r="H26760" s="1478"/>
    </row>
    <row r="26761" spans="1:8">
      <c r="A26761" s="1383"/>
      <c r="E26761" s="1478"/>
      <c r="H26761" s="1478"/>
    </row>
    <row r="26762" spans="1:8">
      <c r="A26762" s="1383"/>
      <c r="E26762" s="1478"/>
      <c r="H26762" s="1478"/>
    </row>
    <row r="26763" spans="1:8">
      <c r="A26763" s="1383"/>
      <c r="E26763" s="1478"/>
      <c r="H26763" s="1478"/>
    </row>
    <row r="26764" spans="1:8">
      <c r="A26764" s="1383"/>
      <c r="E26764" s="1478"/>
      <c r="H26764" s="1478"/>
    </row>
    <row r="26765" spans="1:8">
      <c r="A26765" s="1383"/>
      <c r="E26765" s="1478"/>
      <c r="H26765" s="1478"/>
    </row>
    <row r="26766" spans="1:8">
      <c r="A26766" s="1383"/>
      <c r="E26766" s="1478"/>
      <c r="H26766" s="1478"/>
    </row>
    <row r="26767" spans="1:8">
      <c r="A26767" s="1383"/>
      <c r="E26767" s="1478"/>
      <c r="H26767" s="1478"/>
    </row>
    <row r="26768" spans="1:8">
      <c r="A26768" s="1383"/>
      <c r="E26768" s="1478"/>
      <c r="H26768" s="1478"/>
    </row>
    <row r="26769" spans="1:8">
      <c r="A26769" s="1383"/>
      <c r="E26769" s="1478"/>
      <c r="H26769" s="1478"/>
    </row>
    <row r="26770" spans="1:8">
      <c r="A26770" s="1383"/>
      <c r="E26770" s="1478"/>
      <c r="H26770" s="1478"/>
    </row>
    <row r="26771" spans="1:8">
      <c r="A26771" s="1383"/>
      <c r="E26771" s="1478"/>
      <c r="H26771" s="1478"/>
    </row>
    <row r="26772" spans="1:8">
      <c r="A26772" s="1383"/>
      <c r="E26772" s="1478"/>
      <c r="H26772" s="1478"/>
    </row>
    <row r="26773" spans="1:8">
      <c r="A26773" s="1383"/>
      <c r="E26773" s="1478"/>
      <c r="H26773" s="1478"/>
    </row>
    <row r="26774" spans="1:8">
      <c r="A26774" s="1383"/>
      <c r="E26774" s="1478"/>
      <c r="H26774" s="1478"/>
    </row>
    <row r="26775" spans="1:8">
      <c r="A26775" s="1383"/>
      <c r="E26775" s="1478"/>
      <c r="H26775" s="1478"/>
    </row>
    <row r="26776" spans="1:8">
      <c r="A26776" s="1383"/>
      <c r="E26776" s="1478"/>
      <c r="H26776" s="1478"/>
    </row>
    <row r="26777" spans="1:8">
      <c r="A26777" s="1383"/>
      <c r="E26777" s="1478"/>
      <c r="H26777" s="1478"/>
    </row>
    <row r="26778" spans="1:8">
      <c r="A26778" s="1383"/>
      <c r="E26778" s="1478"/>
      <c r="H26778" s="1478"/>
    </row>
    <row r="26779" spans="1:8">
      <c r="A26779" s="1383"/>
      <c r="E26779" s="1478"/>
      <c r="H26779" s="1478"/>
    </row>
    <row r="26780" spans="1:8">
      <c r="A26780" s="1383"/>
      <c r="E26780" s="1478"/>
      <c r="H26780" s="1478"/>
    </row>
    <row r="26781" spans="1:8">
      <c r="A26781" s="1383"/>
      <c r="E26781" s="1478"/>
      <c r="H26781" s="1478"/>
    </row>
    <row r="26782" spans="1:8">
      <c r="A26782" s="1383"/>
      <c r="E26782" s="1478"/>
      <c r="H26782" s="1478"/>
    </row>
    <row r="26783" spans="1:8">
      <c r="A26783" s="1383"/>
      <c r="E26783" s="1478"/>
      <c r="H26783" s="1478"/>
    </row>
    <row r="26784" spans="1:8">
      <c r="A26784" s="1383"/>
      <c r="E26784" s="1478"/>
      <c r="H26784" s="1478"/>
    </row>
    <row r="26785" spans="1:8">
      <c r="A26785" s="1383"/>
      <c r="E26785" s="1478"/>
      <c r="H26785" s="1478"/>
    </row>
    <row r="26786" spans="1:8">
      <c r="A26786" s="1383"/>
      <c r="E26786" s="1478"/>
      <c r="H26786" s="1478"/>
    </row>
    <row r="26787" spans="1:8">
      <c r="A26787" s="1383"/>
      <c r="E26787" s="1478"/>
      <c r="H26787" s="1478"/>
    </row>
    <row r="26788" spans="1:8">
      <c r="A26788" s="1383"/>
      <c r="E26788" s="1478"/>
      <c r="H26788" s="1478"/>
    </row>
    <row r="26789" spans="1:8">
      <c r="A26789" s="1383"/>
      <c r="E26789" s="1478"/>
      <c r="H26789" s="1478"/>
    </row>
    <row r="26790" spans="1:8">
      <c r="A26790" s="1383"/>
      <c r="E26790" s="1478"/>
      <c r="H26790" s="1478"/>
    </row>
    <row r="26791" spans="1:8">
      <c r="A26791" s="1383"/>
      <c r="E26791" s="1478"/>
      <c r="H26791" s="1478"/>
    </row>
    <row r="26792" spans="1:8">
      <c r="A26792" s="1383"/>
      <c r="E26792" s="1478"/>
      <c r="H26792" s="1478"/>
    </row>
    <row r="26793" spans="1:8">
      <c r="A26793" s="1383"/>
      <c r="E26793" s="1478"/>
      <c r="H26793" s="1478"/>
    </row>
    <row r="26794" spans="1:8">
      <c r="A26794" s="1383"/>
      <c r="E26794" s="1478"/>
      <c r="H26794" s="1478"/>
    </row>
    <row r="26795" spans="1:8">
      <c r="A26795" s="1383"/>
      <c r="E26795" s="1478"/>
      <c r="H26795" s="1478"/>
    </row>
    <row r="26796" spans="1:8">
      <c r="A26796" s="1383"/>
      <c r="E26796" s="1478"/>
      <c r="H26796" s="1478"/>
    </row>
    <row r="26797" spans="1:8">
      <c r="A26797" s="1383"/>
      <c r="E26797" s="1478"/>
      <c r="H26797" s="1478"/>
    </row>
    <row r="26798" spans="1:8">
      <c r="A26798" s="1383"/>
      <c r="E26798" s="1478"/>
      <c r="H26798" s="1478"/>
    </row>
    <row r="26799" spans="1:8">
      <c r="A26799" s="1383"/>
      <c r="E26799" s="1478"/>
      <c r="H26799" s="1478"/>
    </row>
    <row r="26800" spans="1:8">
      <c r="A26800" s="1383"/>
      <c r="E26800" s="1478"/>
      <c r="H26800" s="1478"/>
    </row>
    <row r="26801" spans="1:8">
      <c r="A26801" s="1383"/>
      <c r="E26801" s="1478"/>
      <c r="H26801" s="1478"/>
    </row>
    <row r="26802" spans="1:8">
      <c r="A26802" s="1383"/>
      <c r="E26802" s="1478"/>
      <c r="H26802" s="1478"/>
    </row>
    <row r="26803" spans="1:8">
      <c r="A26803" s="1383"/>
      <c r="E26803" s="1478"/>
      <c r="H26803" s="1478"/>
    </row>
    <row r="26804" spans="1:8">
      <c r="A26804" s="1383"/>
      <c r="E26804" s="1478"/>
      <c r="H26804" s="1478"/>
    </row>
    <row r="26805" spans="1:8">
      <c r="A26805" s="1383"/>
      <c r="E26805" s="1478"/>
      <c r="H26805" s="1478"/>
    </row>
    <row r="26806" spans="1:8">
      <c r="A26806" s="1383"/>
      <c r="E26806" s="1478"/>
      <c r="H26806" s="1478"/>
    </row>
    <row r="26807" spans="1:8">
      <c r="A26807" s="1383"/>
      <c r="E26807" s="1478"/>
      <c r="H26807" s="1478"/>
    </row>
    <row r="26808" spans="1:8">
      <c r="A26808" s="1383"/>
      <c r="E26808" s="1478"/>
      <c r="H26808" s="1478"/>
    </row>
    <row r="26809" spans="1:8">
      <c r="A26809" s="1383"/>
      <c r="E26809" s="1478"/>
      <c r="H26809" s="1478"/>
    </row>
    <row r="26810" spans="1:8">
      <c r="A26810" s="1383"/>
      <c r="E26810" s="1478"/>
      <c r="H26810" s="1478"/>
    </row>
    <row r="26811" spans="1:8">
      <c r="A26811" s="1383"/>
      <c r="E26811" s="1478"/>
      <c r="H26811" s="1478"/>
    </row>
    <row r="26812" spans="1:8">
      <c r="A26812" s="1383"/>
      <c r="E26812" s="1478"/>
      <c r="H26812" s="1478"/>
    </row>
    <row r="26813" spans="1:8">
      <c r="A26813" s="1383"/>
      <c r="E26813" s="1478"/>
      <c r="H26813" s="1478"/>
    </row>
    <row r="26814" spans="1:8">
      <c r="A26814" s="1383"/>
      <c r="E26814" s="1478"/>
      <c r="H26814" s="1478"/>
    </row>
    <row r="26815" spans="1:8">
      <c r="A26815" s="1383"/>
      <c r="E26815" s="1478"/>
      <c r="H26815" s="1478"/>
    </row>
    <row r="26816" spans="1:8">
      <c r="A26816" s="1383"/>
      <c r="E26816" s="1478"/>
      <c r="H26816" s="1478"/>
    </row>
    <row r="26817" spans="1:8">
      <c r="A26817" s="1383"/>
      <c r="E26817" s="1478"/>
      <c r="H26817" s="1478"/>
    </row>
    <row r="26818" spans="1:8">
      <c r="A26818" s="1383"/>
      <c r="E26818" s="1478"/>
      <c r="H26818" s="1478"/>
    </row>
    <row r="26819" spans="1:8">
      <c r="A26819" s="1383"/>
      <c r="E26819" s="1478"/>
      <c r="H26819" s="1478"/>
    </row>
    <row r="26820" spans="1:8">
      <c r="A26820" s="1383"/>
      <c r="E26820" s="1478"/>
      <c r="H26820" s="1478"/>
    </row>
    <row r="26821" spans="1:8">
      <c r="A26821" s="1383"/>
      <c r="E26821" s="1478"/>
      <c r="H26821" s="1478"/>
    </row>
    <row r="26822" spans="1:8">
      <c r="A26822" s="1383"/>
      <c r="E26822" s="1478"/>
      <c r="H26822" s="1478"/>
    </row>
    <row r="26823" spans="1:8">
      <c r="A26823" s="1383"/>
      <c r="E26823" s="1478"/>
      <c r="H26823" s="1478"/>
    </row>
    <row r="26824" spans="1:8">
      <c r="A26824" s="1383"/>
      <c r="E26824" s="1478"/>
      <c r="H26824" s="1478"/>
    </row>
    <row r="26825" spans="1:8">
      <c r="A26825" s="1383"/>
      <c r="E26825" s="1478"/>
      <c r="H26825" s="1478"/>
    </row>
    <row r="26826" spans="1:8">
      <c r="A26826" s="1383"/>
      <c r="E26826" s="1478"/>
      <c r="H26826" s="1478"/>
    </row>
    <row r="26827" spans="1:8">
      <c r="A26827" s="1383"/>
      <c r="E26827" s="1478"/>
      <c r="H26827" s="1478"/>
    </row>
    <row r="26828" spans="1:8">
      <c r="A26828" s="1383"/>
      <c r="E26828" s="1478"/>
      <c r="H26828" s="1478"/>
    </row>
    <row r="26829" spans="1:8">
      <c r="A26829" s="1383"/>
      <c r="E26829" s="1478"/>
      <c r="H26829" s="1478"/>
    </row>
    <row r="26830" spans="1:8">
      <c r="A26830" s="1383"/>
      <c r="E26830" s="1478"/>
      <c r="H26830" s="1478"/>
    </row>
    <row r="26831" spans="1:8">
      <c r="A26831" s="1383"/>
      <c r="E26831" s="1478"/>
      <c r="H26831" s="1478"/>
    </row>
    <row r="26832" spans="1:8">
      <c r="A26832" s="1383"/>
      <c r="E26832" s="1478"/>
      <c r="H26832" s="1478"/>
    </row>
    <row r="26833" spans="1:8">
      <c r="A26833" s="1383"/>
      <c r="E26833" s="1478"/>
      <c r="H26833" s="1478"/>
    </row>
    <row r="26834" spans="1:8">
      <c r="A26834" s="1383"/>
      <c r="E26834" s="1478"/>
      <c r="H26834" s="1478"/>
    </row>
    <row r="26835" spans="1:8">
      <c r="A26835" s="1383"/>
      <c r="E26835" s="1478"/>
      <c r="H26835" s="1478"/>
    </row>
    <row r="26836" spans="1:8">
      <c r="A26836" s="1383"/>
      <c r="E26836" s="1478"/>
      <c r="H26836" s="1478"/>
    </row>
    <row r="26837" spans="1:8">
      <c r="A26837" s="1383"/>
      <c r="E26837" s="1478"/>
      <c r="H26837" s="1478"/>
    </row>
    <row r="26838" spans="1:8">
      <c r="A26838" s="1383"/>
      <c r="E26838" s="1478"/>
      <c r="H26838" s="1478"/>
    </row>
    <row r="26839" spans="1:8">
      <c r="A26839" s="1383"/>
      <c r="E26839" s="1478"/>
      <c r="H26839" s="1478"/>
    </row>
    <row r="26840" spans="1:8">
      <c r="A26840" s="1383"/>
      <c r="E26840" s="1478"/>
      <c r="H26840" s="1478"/>
    </row>
    <row r="26841" spans="1:8">
      <c r="A26841" s="1383"/>
      <c r="E26841" s="1478"/>
      <c r="H26841" s="1478"/>
    </row>
    <row r="26842" spans="1:8">
      <c r="A26842" s="1383"/>
      <c r="E26842" s="1478"/>
      <c r="H26842" s="1478"/>
    </row>
    <row r="26843" spans="1:8">
      <c r="A26843" s="1383"/>
      <c r="E26843" s="1478"/>
      <c r="H26843" s="1478"/>
    </row>
    <row r="26844" spans="1:8">
      <c r="A26844" s="1383"/>
      <c r="E26844" s="1478"/>
      <c r="H26844" s="1478"/>
    </row>
    <row r="26845" spans="1:8">
      <c r="A26845" s="1383"/>
      <c r="E26845" s="1478"/>
      <c r="H26845" s="1478"/>
    </row>
    <row r="26846" spans="1:8">
      <c r="A26846" s="1383"/>
      <c r="E26846" s="1478"/>
      <c r="H26846" s="1478"/>
    </row>
    <row r="26847" spans="1:8">
      <c r="A26847" s="1383"/>
      <c r="E26847" s="1478"/>
      <c r="H26847" s="1478"/>
    </row>
    <row r="26848" spans="1:8">
      <c r="A26848" s="1383"/>
      <c r="E26848" s="1478"/>
      <c r="H26848" s="1478"/>
    </row>
    <row r="26849" spans="1:8">
      <c r="A26849" s="1383"/>
      <c r="E26849" s="1478"/>
      <c r="H26849" s="1478"/>
    </row>
    <row r="26850" spans="1:8">
      <c r="A26850" s="1383"/>
      <c r="E26850" s="1478"/>
      <c r="H26850" s="1478"/>
    </row>
    <row r="26851" spans="1:8">
      <c r="A26851" s="1383"/>
      <c r="E26851" s="1478"/>
      <c r="H26851" s="1478"/>
    </row>
    <row r="26852" spans="1:8">
      <c r="A26852" s="1383"/>
      <c r="E26852" s="1478"/>
      <c r="H26852" s="1478"/>
    </row>
    <row r="26853" spans="1:8">
      <c r="A26853" s="1383"/>
      <c r="E26853" s="1478"/>
      <c r="H26853" s="1478"/>
    </row>
    <row r="26854" spans="1:8">
      <c r="A26854" s="1383"/>
      <c r="E26854" s="1478"/>
      <c r="H26854" s="1478"/>
    </row>
    <row r="26855" spans="1:8">
      <c r="A26855" s="1383"/>
      <c r="E26855" s="1478"/>
      <c r="H26855" s="1478"/>
    </row>
    <row r="26856" spans="1:8">
      <c r="A26856" s="1383"/>
      <c r="E26856" s="1478"/>
      <c r="H26856" s="1478"/>
    </row>
    <row r="26857" spans="1:8">
      <c r="A26857" s="1383"/>
      <c r="E26857" s="1478"/>
      <c r="H26857" s="1478"/>
    </row>
    <row r="26858" spans="1:8">
      <c r="A26858" s="1383"/>
      <c r="E26858" s="1478"/>
      <c r="H26858" s="1478"/>
    </row>
    <row r="26859" spans="1:8">
      <c r="A26859" s="1383"/>
      <c r="E26859" s="1478"/>
      <c r="H26859" s="1478"/>
    </row>
    <row r="26860" spans="1:8">
      <c r="A26860" s="1383"/>
      <c r="E26860" s="1478"/>
      <c r="H26860" s="1478"/>
    </row>
    <row r="26861" spans="1:8">
      <c r="A26861" s="1383"/>
      <c r="E26861" s="1478"/>
      <c r="H26861" s="1478"/>
    </row>
    <row r="26862" spans="1:8">
      <c r="A26862" s="1383"/>
      <c r="E26862" s="1478"/>
      <c r="H26862" s="1478"/>
    </row>
    <row r="26863" spans="1:8">
      <c r="A26863" s="1383"/>
      <c r="E26863" s="1478"/>
      <c r="H26863" s="1478"/>
    </row>
    <row r="26864" spans="1:8">
      <c r="A26864" s="1383"/>
      <c r="E26864" s="1478"/>
      <c r="H26864" s="1478"/>
    </row>
    <row r="26865" spans="1:8">
      <c r="A26865" s="1383"/>
      <c r="E26865" s="1478"/>
      <c r="H26865" s="1478"/>
    </row>
    <row r="26866" spans="1:8">
      <c r="A26866" s="1383"/>
      <c r="E26866" s="1478"/>
      <c r="H26866" s="1478"/>
    </row>
    <row r="26867" spans="1:8">
      <c r="A26867" s="1383"/>
      <c r="E26867" s="1478"/>
      <c r="H26867" s="1478"/>
    </row>
    <row r="26868" spans="1:8">
      <c r="A26868" s="1383"/>
      <c r="E26868" s="1478"/>
      <c r="H26868" s="1478"/>
    </row>
    <row r="26869" spans="1:8">
      <c r="A26869" s="1383"/>
      <c r="E26869" s="1478"/>
      <c r="H26869" s="1478"/>
    </row>
    <row r="26870" spans="1:8">
      <c r="A26870" s="1383"/>
      <c r="E26870" s="1478"/>
      <c r="H26870" s="1478"/>
    </row>
    <row r="26871" spans="1:8">
      <c r="A26871" s="1383"/>
      <c r="E26871" s="1478"/>
      <c r="H26871" s="1478"/>
    </row>
    <row r="26872" spans="1:8">
      <c r="A26872" s="1383"/>
      <c r="E26872" s="1478"/>
      <c r="H26872" s="1478"/>
    </row>
    <row r="26873" spans="1:8">
      <c r="A26873" s="1383"/>
      <c r="E26873" s="1478"/>
      <c r="H26873" s="1478"/>
    </row>
    <row r="26874" spans="1:8">
      <c r="A26874" s="1383"/>
      <c r="E26874" s="1478"/>
      <c r="H26874" s="1478"/>
    </row>
    <row r="26875" spans="1:8">
      <c r="A26875" s="1383"/>
      <c r="E26875" s="1478"/>
      <c r="H26875" s="1478"/>
    </row>
    <row r="26876" spans="1:8">
      <c r="A26876" s="1383"/>
      <c r="E26876" s="1478"/>
      <c r="H26876" s="1478"/>
    </row>
    <row r="26877" spans="1:8">
      <c r="A26877" s="1383"/>
      <c r="E26877" s="1478"/>
      <c r="H26877" s="1478"/>
    </row>
    <row r="26878" spans="1:8">
      <c r="A26878" s="1383"/>
      <c r="E26878" s="1478"/>
      <c r="H26878" s="1478"/>
    </row>
    <row r="26879" spans="1:8">
      <c r="A26879" s="1383"/>
      <c r="E26879" s="1478"/>
      <c r="H26879" s="1478"/>
    </row>
    <row r="26880" spans="1:8">
      <c r="A26880" s="1383"/>
      <c r="E26880" s="1478"/>
      <c r="H26880" s="1478"/>
    </row>
    <row r="26881" spans="1:8">
      <c r="A26881" s="1383"/>
      <c r="E26881" s="1478"/>
      <c r="H26881" s="1478"/>
    </row>
    <row r="26882" spans="1:8">
      <c r="A26882" s="1383"/>
      <c r="E26882" s="1478"/>
      <c r="H26882" s="1478"/>
    </row>
    <row r="26883" spans="1:8">
      <c r="A26883" s="1383"/>
      <c r="E26883" s="1478"/>
      <c r="H26883" s="1478"/>
    </row>
    <row r="26884" spans="1:8">
      <c r="A26884" s="1383"/>
      <c r="E26884" s="1478"/>
      <c r="H26884" s="1478"/>
    </row>
    <row r="26885" spans="1:8">
      <c r="A26885" s="1383"/>
      <c r="E26885" s="1478"/>
      <c r="H26885" s="1478"/>
    </row>
    <row r="26886" spans="1:8">
      <c r="A26886" s="1383"/>
      <c r="E26886" s="1478"/>
      <c r="H26886" s="1478"/>
    </row>
    <row r="26887" spans="1:8">
      <c r="A26887" s="1383"/>
      <c r="E26887" s="1478"/>
      <c r="H26887" s="1478"/>
    </row>
    <row r="26888" spans="1:8">
      <c r="A26888" s="1383"/>
      <c r="E26888" s="1478"/>
      <c r="H26888" s="1478"/>
    </row>
    <row r="26889" spans="1:8">
      <c r="A26889" s="1383"/>
      <c r="E26889" s="1478"/>
      <c r="H26889" s="1478"/>
    </row>
    <row r="26890" spans="1:8">
      <c r="A26890" s="1383"/>
      <c r="E26890" s="1478"/>
      <c r="H26890" s="1478"/>
    </row>
    <row r="26891" spans="1:8">
      <c r="A26891" s="1383"/>
      <c r="E26891" s="1478"/>
      <c r="H26891" s="1478"/>
    </row>
    <row r="26892" spans="1:8">
      <c r="A26892" s="1383"/>
      <c r="E26892" s="1478"/>
      <c r="H26892" s="1478"/>
    </row>
    <row r="26893" spans="1:8">
      <c r="A26893" s="1383"/>
      <c r="E26893" s="1478"/>
      <c r="H26893" s="1478"/>
    </row>
    <row r="26894" spans="1:8">
      <c r="A26894" s="1383"/>
      <c r="E26894" s="1478"/>
      <c r="H26894" s="1478"/>
    </row>
    <row r="26895" spans="1:8">
      <c r="A26895" s="1383"/>
      <c r="E26895" s="1478"/>
      <c r="H26895" s="1478"/>
    </row>
    <row r="26896" spans="1:8">
      <c r="A26896" s="1383"/>
      <c r="E26896" s="1478"/>
      <c r="H26896" s="1478"/>
    </row>
    <row r="26897" spans="1:8">
      <c r="A26897" s="1383"/>
      <c r="E26897" s="1478"/>
      <c r="H26897" s="1478"/>
    </row>
    <row r="26898" spans="1:8">
      <c r="A26898" s="1383"/>
      <c r="E26898" s="1478"/>
      <c r="H26898" s="1478"/>
    </row>
    <row r="26899" spans="1:8">
      <c r="A26899" s="1383"/>
      <c r="E26899" s="1478"/>
      <c r="H26899" s="1478"/>
    </row>
    <row r="26900" spans="1:8">
      <c r="A26900" s="1383"/>
      <c r="E26900" s="1478"/>
      <c r="H26900" s="1478"/>
    </row>
    <row r="26901" spans="1:8">
      <c r="A26901" s="1383"/>
      <c r="E26901" s="1478"/>
      <c r="H26901" s="1478"/>
    </row>
    <row r="26902" spans="1:8">
      <c r="A26902" s="1383"/>
      <c r="E26902" s="1478"/>
      <c r="H26902" s="1478"/>
    </row>
    <row r="26903" spans="1:8">
      <c r="A26903" s="1383"/>
      <c r="E26903" s="1478"/>
      <c r="H26903" s="1478"/>
    </row>
    <row r="26904" spans="1:8">
      <c r="A26904" s="1383"/>
      <c r="E26904" s="1478"/>
      <c r="H26904" s="1478"/>
    </row>
    <row r="26905" spans="1:8">
      <c r="A26905" s="1383"/>
      <c r="E26905" s="1478"/>
      <c r="H26905" s="1478"/>
    </row>
    <row r="26906" spans="1:8">
      <c r="A26906" s="1383"/>
      <c r="E26906" s="1478"/>
      <c r="H26906" s="1478"/>
    </row>
    <row r="26907" spans="1:8">
      <c r="A26907" s="1383"/>
      <c r="E26907" s="1478"/>
      <c r="H26907" s="1478"/>
    </row>
    <row r="26908" spans="1:8">
      <c r="A26908" s="1383"/>
      <c r="E26908" s="1478"/>
      <c r="H26908" s="1478"/>
    </row>
    <row r="26909" spans="1:8">
      <c r="A26909" s="1383"/>
      <c r="E26909" s="1478"/>
      <c r="H26909" s="1478"/>
    </row>
    <row r="26910" spans="1:8">
      <c r="A26910" s="1383"/>
      <c r="E26910" s="1478"/>
      <c r="H26910" s="1478"/>
    </row>
    <row r="26911" spans="1:8">
      <c r="A26911" s="1383"/>
      <c r="E26911" s="1478"/>
      <c r="H26911" s="1478"/>
    </row>
    <row r="26912" spans="1:8">
      <c r="A26912" s="1383"/>
      <c r="E26912" s="1478"/>
      <c r="H26912" s="1478"/>
    </row>
    <row r="26913" spans="1:8">
      <c r="A26913" s="1383"/>
      <c r="E26913" s="1478"/>
      <c r="H26913" s="1478"/>
    </row>
    <row r="26914" spans="1:8">
      <c r="A26914" s="1383"/>
      <c r="E26914" s="1478"/>
      <c r="H26914" s="1478"/>
    </row>
    <row r="26915" spans="1:8">
      <c r="A26915" s="1383"/>
      <c r="E26915" s="1478"/>
      <c r="H26915" s="1478"/>
    </row>
    <row r="26916" spans="1:8">
      <c r="A26916" s="1383"/>
      <c r="E26916" s="1478"/>
      <c r="H26916" s="1478"/>
    </row>
    <row r="26917" spans="1:8">
      <c r="A26917" s="1383"/>
      <c r="E26917" s="1478"/>
      <c r="H26917" s="1478"/>
    </row>
    <row r="26918" spans="1:8">
      <c r="A26918" s="1383"/>
      <c r="E26918" s="1478"/>
      <c r="H26918" s="1478"/>
    </row>
    <row r="26919" spans="1:8">
      <c r="A26919" s="1383"/>
      <c r="E26919" s="1478"/>
      <c r="H26919" s="1478"/>
    </row>
    <row r="26920" spans="1:8">
      <c r="A26920" s="1383"/>
      <c r="E26920" s="1478"/>
      <c r="H26920" s="1478"/>
    </row>
    <row r="26921" spans="1:8">
      <c r="A26921" s="1383"/>
      <c r="E26921" s="1478"/>
      <c r="H26921" s="1478"/>
    </row>
    <row r="26922" spans="1:8">
      <c r="A26922" s="1383"/>
      <c r="E26922" s="1478"/>
      <c r="H26922" s="1478"/>
    </row>
    <row r="26923" spans="1:8">
      <c r="A26923" s="1383"/>
      <c r="E26923" s="1478"/>
      <c r="H26923" s="1478"/>
    </row>
    <row r="26924" spans="1:8">
      <c r="A26924" s="1383"/>
      <c r="E26924" s="1478"/>
      <c r="H26924" s="1478"/>
    </row>
    <row r="26925" spans="1:8">
      <c r="A26925" s="1383"/>
      <c r="E26925" s="1478"/>
      <c r="H26925" s="1478"/>
    </row>
    <row r="26926" spans="1:8">
      <c r="A26926" s="1383"/>
      <c r="E26926" s="1478"/>
      <c r="H26926" s="1478"/>
    </row>
    <row r="26927" spans="1:8">
      <c r="A26927" s="1383"/>
      <c r="E26927" s="1478"/>
      <c r="H26927" s="1478"/>
    </row>
    <row r="26928" spans="1:8">
      <c r="A26928" s="1383"/>
      <c r="E26928" s="1478"/>
      <c r="H26928" s="1478"/>
    </row>
    <row r="26929" spans="1:8">
      <c r="A26929" s="1383"/>
      <c r="E26929" s="1478"/>
      <c r="H26929" s="1478"/>
    </row>
    <row r="26930" spans="1:8">
      <c r="A26930" s="1383"/>
      <c r="E26930" s="1478"/>
      <c r="H26930" s="1478"/>
    </row>
    <row r="26931" spans="1:8">
      <c r="A26931" s="1383"/>
      <c r="E26931" s="1478"/>
      <c r="H26931" s="1478"/>
    </row>
    <row r="26932" spans="1:8">
      <c r="A26932" s="1383"/>
      <c r="E26932" s="1478"/>
      <c r="H26932" s="1478"/>
    </row>
    <row r="26933" spans="1:8">
      <c r="A26933" s="1383"/>
      <c r="E26933" s="1478"/>
      <c r="H26933" s="1478"/>
    </row>
    <row r="26934" spans="1:8">
      <c r="A26934" s="1383"/>
      <c r="E26934" s="1478"/>
      <c r="H26934" s="1478"/>
    </row>
    <row r="26935" spans="1:8">
      <c r="A26935" s="1383"/>
      <c r="E26935" s="1478"/>
      <c r="H26935" s="1478"/>
    </row>
    <row r="26936" spans="1:8">
      <c r="A26936" s="1383"/>
      <c r="E26936" s="1478"/>
      <c r="H26936" s="1478"/>
    </row>
    <row r="26937" spans="1:8">
      <c r="A26937" s="1383"/>
      <c r="E26937" s="1478"/>
      <c r="H26937" s="1478"/>
    </row>
    <row r="26938" spans="1:8">
      <c r="A26938" s="1383"/>
      <c r="E26938" s="1478"/>
      <c r="H26938" s="1478"/>
    </row>
    <row r="26939" spans="1:8">
      <c r="A26939" s="1383"/>
      <c r="E26939" s="1478"/>
      <c r="H26939" s="1478"/>
    </row>
    <row r="26940" spans="1:8">
      <c r="A26940" s="1383"/>
      <c r="E26940" s="1478"/>
      <c r="H26940" s="1478"/>
    </row>
    <row r="26941" spans="1:8">
      <c r="A26941" s="1383"/>
      <c r="E26941" s="1478"/>
      <c r="H26941" s="1478"/>
    </row>
    <row r="26942" spans="1:8">
      <c r="A26942" s="1383"/>
      <c r="E26942" s="1478"/>
      <c r="H26942" s="1478"/>
    </row>
    <row r="26943" spans="1:8">
      <c r="A26943" s="1383"/>
      <c r="E26943" s="1478"/>
      <c r="H26943" s="1478"/>
    </row>
    <row r="26944" spans="1:8">
      <c r="A26944" s="1383"/>
      <c r="E26944" s="1478"/>
      <c r="H26944" s="1478"/>
    </row>
    <row r="26945" spans="1:8">
      <c r="A26945" s="1383"/>
      <c r="E26945" s="1478"/>
      <c r="H26945" s="1478"/>
    </row>
    <row r="26946" spans="1:8">
      <c r="A26946" s="1383"/>
      <c r="E26946" s="1478"/>
      <c r="H26946" s="1478"/>
    </row>
    <row r="26947" spans="1:8">
      <c r="A26947" s="1383"/>
      <c r="E26947" s="1478"/>
      <c r="H26947" s="1478"/>
    </row>
    <row r="26948" spans="1:8">
      <c r="A26948" s="1383"/>
      <c r="E26948" s="1478"/>
      <c r="H26948" s="1478"/>
    </row>
    <row r="26949" spans="1:8">
      <c r="A26949" s="1383"/>
      <c r="E26949" s="1478"/>
      <c r="H26949" s="1478"/>
    </row>
    <row r="26950" spans="1:8">
      <c r="A26950" s="1383"/>
      <c r="E26950" s="1478"/>
      <c r="H26950" s="1478"/>
    </row>
    <row r="26951" spans="1:8">
      <c r="A26951" s="1383"/>
      <c r="E26951" s="1478"/>
      <c r="H26951" s="1478"/>
    </row>
    <row r="26952" spans="1:8">
      <c r="A26952" s="1383"/>
      <c r="E26952" s="1478"/>
      <c r="H26952" s="1478"/>
    </row>
    <row r="26953" spans="1:8">
      <c r="A26953" s="1383"/>
      <c r="E26953" s="1478"/>
      <c r="H26953" s="1478"/>
    </row>
    <row r="26954" spans="1:8">
      <c r="A26954" s="1383"/>
      <c r="E26954" s="1478"/>
      <c r="H26954" s="1478"/>
    </row>
    <row r="26955" spans="1:8">
      <c r="A26955" s="1383"/>
      <c r="E26955" s="1478"/>
      <c r="H26955" s="1478"/>
    </row>
    <row r="26956" spans="1:8">
      <c r="A26956" s="1383"/>
      <c r="E26956" s="1478"/>
      <c r="H26956" s="1478"/>
    </row>
    <row r="26957" spans="1:8">
      <c r="A26957" s="1383"/>
      <c r="E26957" s="1478"/>
      <c r="H26957" s="1478"/>
    </row>
    <row r="26958" spans="1:8">
      <c r="A26958" s="1383"/>
      <c r="E26958" s="1478"/>
      <c r="H26958" s="1478"/>
    </row>
    <row r="26959" spans="1:8">
      <c r="A26959" s="1383"/>
      <c r="E26959" s="1478"/>
      <c r="H26959" s="1478"/>
    </row>
    <row r="26960" spans="1:8">
      <c r="A26960" s="1383"/>
      <c r="E26960" s="1478"/>
      <c r="H26960" s="1478"/>
    </row>
    <row r="26961" spans="1:8">
      <c r="A26961" s="1383"/>
      <c r="E26961" s="1478"/>
      <c r="H26961" s="1478"/>
    </row>
    <row r="26962" spans="1:8">
      <c r="A26962" s="1383"/>
      <c r="E26962" s="1478"/>
      <c r="H26962" s="1478"/>
    </row>
    <row r="26963" spans="1:8">
      <c r="A26963" s="1383"/>
      <c r="E26963" s="1478"/>
      <c r="H26963" s="1478"/>
    </row>
    <row r="26964" spans="1:8">
      <c r="A26964" s="1383"/>
      <c r="E26964" s="1478"/>
      <c r="H26964" s="1478"/>
    </row>
    <row r="26965" spans="1:8">
      <c r="A26965" s="1383"/>
      <c r="E26965" s="1478"/>
      <c r="H26965" s="1478"/>
    </row>
    <row r="26966" spans="1:8">
      <c r="A26966" s="1383"/>
      <c r="E26966" s="1478"/>
      <c r="H26966" s="1478"/>
    </row>
    <row r="26967" spans="1:8">
      <c r="A26967" s="1383"/>
      <c r="E26967" s="1478"/>
      <c r="H26967" s="1478"/>
    </row>
    <row r="26968" spans="1:8">
      <c r="A26968" s="1383"/>
      <c r="E26968" s="1478"/>
      <c r="H26968" s="1478"/>
    </row>
    <row r="26969" spans="1:8">
      <c r="A26969" s="1383"/>
      <c r="E26969" s="1478"/>
      <c r="H26969" s="1478"/>
    </row>
    <row r="26970" spans="1:8">
      <c r="A26970" s="1383"/>
      <c r="E26970" s="1478"/>
      <c r="H26970" s="1478"/>
    </row>
    <row r="26971" spans="1:8">
      <c r="A26971" s="1383"/>
      <c r="E26971" s="1478"/>
      <c r="H26971" s="1478"/>
    </row>
    <row r="26972" spans="1:8">
      <c r="A26972" s="1383"/>
      <c r="E26972" s="1478"/>
      <c r="H26972" s="1478"/>
    </row>
    <row r="26973" spans="1:8">
      <c r="A26973" s="1383"/>
      <c r="E26973" s="1478"/>
      <c r="H26973" s="1478"/>
    </row>
    <row r="26974" spans="1:8">
      <c r="A26974" s="1383"/>
      <c r="E26974" s="1478"/>
      <c r="H26974" s="1478"/>
    </row>
    <row r="26975" spans="1:8">
      <c r="A26975" s="1383"/>
      <c r="E26975" s="1478"/>
      <c r="H26975" s="1478"/>
    </row>
    <row r="26976" spans="1:8">
      <c r="A26976" s="1383"/>
      <c r="E26976" s="1478"/>
      <c r="H26976" s="1478"/>
    </row>
    <row r="26977" spans="1:8">
      <c r="A26977" s="1383"/>
      <c r="E26977" s="1478"/>
      <c r="H26977" s="1478"/>
    </row>
    <row r="26978" spans="1:8">
      <c r="A26978" s="1383"/>
      <c r="E26978" s="1478"/>
      <c r="H26978" s="1478"/>
    </row>
    <row r="26979" spans="1:8">
      <c r="A26979" s="1383"/>
      <c r="E26979" s="1478"/>
      <c r="H26979" s="1478"/>
    </row>
    <row r="26980" spans="1:8">
      <c r="A26980" s="1383"/>
      <c r="E26980" s="1478"/>
      <c r="H26980" s="1478"/>
    </row>
    <row r="26981" spans="1:8">
      <c r="A26981" s="1383"/>
      <c r="E26981" s="1478"/>
      <c r="H26981" s="1478"/>
    </row>
    <row r="26982" spans="1:8">
      <c r="A26982" s="1383"/>
      <c r="E26982" s="1478"/>
      <c r="H26982" s="1478"/>
    </row>
    <row r="26983" spans="1:8">
      <c r="A26983" s="1383"/>
      <c r="E26983" s="1478"/>
      <c r="H26983" s="1478"/>
    </row>
    <row r="26984" spans="1:8">
      <c r="A26984" s="1383"/>
      <c r="E26984" s="1478"/>
      <c r="H26984" s="1478"/>
    </row>
    <row r="26985" spans="1:8">
      <c r="A26985" s="1383"/>
      <c r="E26985" s="1478"/>
      <c r="H26985" s="1478"/>
    </row>
    <row r="26986" spans="1:8">
      <c r="A26986" s="1383"/>
      <c r="E26986" s="1478"/>
      <c r="H26986" s="1478"/>
    </row>
    <row r="26987" spans="1:8">
      <c r="A26987" s="1383"/>
      <c r="E26987" s="1478"/>
      <c r="H26987" s="1478"/>
    </row>
    <row r="26988" spans="1:8">
      <c r="A26988" s="1383"/>
      <c r="E26988" s="1478"/>
      <c r="H26988" s="1478"/>
    </row>
    <row r="26989" spans="1:8">
      <c r="A26989" s="1383"/>
      <c r="E26989" s="1478"/>
      <c r="H26989" s="1478"/>
    </row>
    <row r="26990" spans="1:8">
      <c r="A26990" s="1383"/>
      <c r="E26990" s="1478"/>
      <c r="H26990" s="1478"/>
    </row>
    <row r="26991" spans="1:8">
      <c r="A26991" s="1383"/>
      <c r="E26991" s="1478"/>
      <c r="H26991" s="1478"/>
    </row>
    <row r="26992" spans="1:8">
      <c r="A26992" s="1383"/>
      <c r="E26992" s="1478"/>
      <c r="H26992" s="1478"/>
    </row>
    <row r="26993" spans="1:8">
      <c r="A26993" s="1383"/>
      <c r="E26993" s="1478"/>
      <c r="H26993" s="1478"/>
    </row>
    <row r="26994" spans="1:8">
      <c r="A26994" s="1383"/>
      <c r="E26994" s="1478"/>
      <c r="H26994" s="1478"/>
    </row>
    <row r="26995" spans="1:8">
      <c r="A26995" s="1383"/>
      <c r="E26995" s="1478"/>
      <c r="H26995" s="1478"/>
    </row>
    <row r="26996" spans="1:8">
      <c r="A26996" s="1383"/>
      <c r="E26996" s="1478"/>
      <c r="H26996" s="1478"/>
    </row>
    <row r="26997" spans="1:8">
      <c r="A26997" s="1383"/>
      <c r="E26997" s="1478"/>
      <c r="H26997" s="1478"/>
    </row>
    <row r="26998" spans="1:8">
      <c r="A26998" s="1383"/>
      <c r="E26998" s="1478"/>
      <c r="H26998" s="1478"/>
    </row>
    <row r="26999" spans="1:8">
      <c r="A26999" s="1383"/>
      <c r="E26999" s="1478"/>
      <c r="H26999" s="1478"/>
    </row>
    <row r="27000" spans="1:8">
      <c r="A27000" s="1383"/>
      <c r="E27000" s="1478"/>
      <c r="H27000" s="1478"/>
    </row>
    <row r="27001" spans="1:8">
      <c r="A27001" s="1383"/>
      <c r="E27001" s="1478"/>
      <c r="H27001" s="1478"/>
    </row>
    <row r="27002" spans="1:8">
      <c r="A27002" s="1383"/>
      <c r="E27002" s="1478"/>
      <c r="H27002" s="1478"/>
    </row>
    <row r="27003" spans="1:8">
      <c r="A27003" s="1383"/>
      <c r="E27003" s="1478"/>
      <c r="H27003" s="1478"/>
    </row>
    <row r="27004" spans="1:8">
      <c r="A27004" s="1383"/>
      <c r="E27004" s="1478"/>
      <c r="H27004" s="1478"/>
    </row>
    <row r="27005" spans="1:8">
      <c r="A27005" s="1383"/>
      <c r="E27005" s="1478"/>
      <c r="H27005" s="1478"/>
    </row>
    <row r="27006" spans="1:8">
      <c r="A27006" s="1383"/>
      <c r="E27006" s="1478"/>
      <c r="H27006" s="1478"/>
    </row>
    <row r="27007" spans="1:8">
      <c r="A27007" s="1383"/>
      <c r="E27007" s="1478"/>
      <c r="H27007" s="1478"/>
    </row>
    <row r="27008" spans="1:8">
      <c r="A27008" s="1383"/>
      <c r="E27008" s="1478"/>
      <c r="H27008" s="1478"/>
    </row>
    <row r="27009" spans="1:8">
      <c r="A27009" s="1383"/>
      <c r="E27009" s="1478"/>
      <c r="H27009" s="1478"/>
    </row>
    <row r="27010" spans="1:8">
      <c r="A27010" s="1383"/>
      <c r="E27010" s="1478"/>
      <c r="H27010" s="1478"/>
    </row>
    <row r="27011" spans="1:8">
      <c r="A27011" s="1383"/>
      <c r="E27011" s="1478"/>
      <c r="H27011" s="1478"/>
    </row>
    <row r="27012" spans="1:8">
      <c r="A27012" s="1383"/>
      <c r="E27012" s="1478"/>
      <c r="H27012" s="1478"/>
    </row>
    <row r="27013" spans="1:8">
      <c r="A27013" s="1383"/>
      <c r="E27013" s="1478"/>
      <c r="H27013" s="1478"/>
    </row>
    <row r="27014" spans="1:8">
      <c r="A27014" s="1383"/>
      <c r="E27014" s="1478"/>
      <c r="H27014" s="1478"/>
    </row>
    <row r="27015" spans="1:8">
      <c r="A27015" s="1383"/>
      <c r="E27015" s="1478"/>
      <c r="H27015" s="1478"/>
    </row>
    <row r="27016" spans="1:8">
      <c r="A27016" s="1383"/>
      <c r="E27016" s="1478"/>
      <c r="H27016" s="1478"/>
    </row>
    <row r="27017" spans="1:8">
      <c r="A27017" s="1383"/>
      <c r="E27017" s="1478"/>
      <c r="H27017" s="1478"/>
    </row>
    <row r="27018" spans="1:8">
      <c r="A27018" s="1383"/>
      <c r="E27018" s="1478"/>
      <c r="H27018" s="1478"/>
    </row>
    <row r="27019" spans="1:8">
      <c r="A27019" s="1383"/>
      <c r="E27019" s="1478"/>
      <c r="H27019" s="1478"/>
    </row>
    <row r="27020" spans="1:8">
      <c r="A27020" s="1383"/>
      <c r="E27020" s="1478"/>
      <c r="H27020" s="1478"/>
    </row>
    <row r="27021" spans="1:8">
      <c r="A27021" s="1383"/>
      <c r="E27021" s="1478"/>
      <c r="H27021" s="1478"/>
    </row>
    <row r="27022" spans="1:8">
      <c r="A27022" s="1383"/>
      <c r="E27022" s="1478"/>
      <c r="H27022" s="1478"/>
    </row>
    <row r="27023" spans="1:8">
      <c r="A27023" s="1383"/>
      <c r="E27023" s="1478"/>
      <c r="H27023" s="1478"/>
    </row>
    <row r="27024" spans="1:8">
      <c r="A27024" s="1383"/>
      <c r="E27024" s="1478"/>
      <c r="H27024" s="1478"/>
    </row>
    <row r="27025" spans="1:8">
      <c r="A27025" s="1383"/>
      <c r="E27025" s="1478"/>
      <c r="H27025" s="1478"/>
    </row>
    <row r="27026" spans="1:8">
      <c r="A27026" s="1383"/>
      <c r="E27026" s="1478"/>
      <c r="H27026" s="1478"/>
    </row>
    <row r="27027" spans="1:8">
      <c r="A27027" s="1383"/>
      <c r="E27027" s="1478"/>
      <c r="H27027" s="1478"/>
    </row>
    <row r="27028" spans="1:8">
      <c r="A27028" s="1383"/>
      <c r="E27028" s="1478"/>
      <c r="H27028" s="1478"/>
    </row>
    <row r="27029" spans="1:8">
      <c r="A27029" s="1383"/>
      <c r="E27029" s="1478"/>
      <c r="H27029" s="1478"/>
    </row>
    <row r="27030" spans="1:8">
      <c r="A27030" s="1383"/>
      <c r="E27030" s="1478"/>
      <c r="H27030" s="1478"/>
    </row>
    <row r="27031" spans="1:8">
      <c r="A27031" s="1383"/>
      <c r="E27031" s="1478"/>
      <c r="H27031" s="1478"/>
    </row>
    <row r="27032" spans="1:8">
      <c r="A27032" s="1383"/>
      <c r="E27032" s="1478"/>
      <c r="H27032" s="1478"/>
    </row>
    <row r="27033" spans="1:8">
      <c r="A27033" s="1383"/>
      <c r="E27033" s="1478"/>
      <c r="H27033" s="1478"/>
    </row>
    <row r="27034" spans="1:8">
      <c r="A27034" s="1383"/>
      <c r="E27034" s="1478"/>
      <c r="H27034" s="1478"/>
    </row>
    <row r="27035" spans="1:8">
      <c r="A27035" s="1383"/>
      <c r="E27035" s="1478"/>
      <c r="H27035" s="1478"/>
    </row>
    <row r="27036" spans="1:8">
      <c r="A27036" s="1383"/>
      <c r="E27036" s="1478"/>
      <c r="H27036" s="1478"/>
    </row>
    <row r="27037" spans="1:8">
      <c r="A27037" s="1383"/>
      <c r="E27037" s="1478"/>
      <c r="H27037" s="1478"/>
    </row>
    <row r="27038" spans="1:8">
      <c r="A27038" s="1383"/>
      <c r="E27038" s="1478"/>
      <c r="H27038" s="1478"/>
    </row>
    <row r="27039" spans="1:8">
      <c r="A27039" s="1383"/>
      <c r="E27039" s="1478"/>
      <c r="H27039" s="1478"/>
    </row>
    <row r="27040" spans="1:8">
      <c r="A27040" s="1383"/>
      <c r="E27040" s="1478"/>
      <c r="H27040" s="1478"/>
    </row>
    <row r="27041" spans="1:8">
      <c r="A27041" s="1383"/>
      <c r="E27041" s="1478"/>
      <c r="H27041" s="1478"/>
    </row>
    <row r="27042" spans="1:8">
      <c r="A27042" s="1383"/>
      <c r="E27042" s="1478"/>
      <c r="H27042" s="1478"/>
    </row>
    <row r="27043" spans="1:8">
      <c r="A27043" s="1383"/>
      <c r="E27043" s="1478"/>
      <c r="H27043" s="1478"/>
    </row>
    <row r="27044" spans="1:8">
      <c r="A27044" s="1383"/>
      <c r="E27044" s="1478"/>
      <c r="H27044" s="1478"/>
    </row>
    <row r="27045" spans="1:8">
      <c r="A27045" s="1383"/>
      <c r="E27045" s="1478"/>
      <c r="H27045" s="1478"/>
    </row>
    <row r="27046" spans="1:8">
      <c r="A27046" s="1383"/>
      <c r="E27046" s="1478"/>
      <c r="H27046" s="1478"/>
    </row>
    <row r="27047" spans="1:8">
      <c r="A27047" s="1383"/>
      <c r="E27047" s="1478"/>
      <c r="H27047" s="1478"/>
    </row>
    <row r="27048" spans="1:8">
      <c r="A27048" s="1383"/>
      <c r="E27048" s="1478"/>
      <c r="H27048" s="1478"/>
    </row>
    <row r="27049" spans="1:8">
      <c r="A27049" s="1383"/>
      <c r="E27049" s="1478"/>
      <c r="H27049" s="1478"/>
    </row>
    <row r="27050" spans="1:8">
      <c r="A27050" s="1383"/>
      <c r="E27050" s="1478"/>
      <c r="H27050" s="1478"/>
    </row>
    <row r="27051" spans="1:8">
      <c r="A27051" s="1383"/>
      <c r="E27051" s="1478"/>
      <c r="H27051" s="1478"/>
    </row>
    <row r="27052" spans="1:8">
      <c r="A27052" s="1383"/>
      <c r="E27052" s="1478"/>
      <c r="H27052" s="1478"/>
    </row>
    <row r="27053" spans="1:8">
      <c r="A27053" s="1383"/>
      <c r="E27053" s="1478"/>
      <c r="H27053" s="1478"/>
    </row>
    <row r="27054" spans="1:8">
      <c r="A27054" s="1383"/>
      <c r="E27054" s="1478"/>
      <c r="H27054" s="1478"/>
    </row>
    <row r="27055" spans="1:8">
      <c r="A27055" s="1383"/>
      <c r="E27055" s="1478"/>
      <c r="H27055" s="1478"/>
    </row>
    <row r="27056" spans="1:8">
      <c r="A27056" s="1383"/>
      <c r="E27056" s="1478"/>
      <c r="H27056" s="1478"/>
    </row>
    <row r="27057" spans="1:8">
      <c r="A27057" s="1383"/>
      <c r="E27057" s="1478"/>
      <c r="H27057" s="1478"/>
    </row>
    <row r="27058" spans="1:8">
      <c r="A27058" s="1383"/>
      <c r="E27058" s="1478"/>
      <c r="H27058" s="1478"/>
    </row>
    <row r="27059" spans="1:8">
      <c r="A27059" s="1383"/>
      <c r="E27059" s="1478"/>
      <c r="H27059" s="1478"/>
    </row>
    <row r="27060" spans="1:8">
      <c r="A27060" s="1383"/>
      <c r="E27060" s="1478"/>
      <c r="H27060" s="1478"/>
    </row>
    <row r="27061" spans="1:8">
      <c r="A27061" s="1383"/>
      <c r="E27061" s="1478"/>
      <c r="H27061" s="1478"/>
    </row>
    <row r="27062" spans="1:8">
      <c r="A27062" s="1383"/>
      <c r="E27062" s="1478"/>
      <c r="H27062" s="1478"/>
    </row>
    <row r="27063" spans="1:8">
      <c r="A27063" s="1383"/>
      <c r="E27063" s="1478"/>
      <c r="H27063" s="1478"/>
    </row>
    <row r="27064" spans="1:8">
      <c r="A27064" s="1383"/>
      <c r="E27064" s="1478"/>
      <c r="H27064" s="1478"/>
    </row>
    <row r="27065" spans="1:8">
      <c r="A27065" s="1383"/>
      <c r="E27065" s="1478"/>
      <c r="H27065" s="1478"/>
    </row>
    <row r="27066" spans="1:8">
      <c r="A27066" s="1383"/>
      <c r="E27066" s="1478"/>
      <c r="H27066" s="1478"/>
    </row>
    <row r="27067" spans="1:8">
      <c r="A27067" s="1383"/>
      <c r="E27067" s="1478"/>
      <c r="H27067" s="1478"/>
    </row>
    <row r="27068" spans="1:8">
      <c r="A27068" s="1383"/>
      <c r="E27068" s="1478"/>
      <c r="H27068" s="1478"/>
    </row>
    <row r="27069" spans="1:8">
      <c r="A27069" s="1383"/>
      <c r="E27069" s="1478"/>
      <c r="H27069" s="1478"/>
    </row>
    <row r="27070" spans="1:8">
      <c r="A27070" s="1383"/>
      <c r="E27070" s="1478"/>
      <c r="H27070" s="1478"/>
    </row>
    <row r="27071" spans="1:8">
      <c r="A27071" s="1383"/>
      <c r="E27071" s="1478"/>
      <c r="H27071" s="1478"/>
    </row>
    <row r="27072" spans="1:8">
      <c r="A27072" s="1383"/>
      <c r="E27072" s="1478"/>
      <c r="H27072" s="1478"/>
    </row>
    <row r="27073" spans="1:8">
      <c r="A27073" s="1383"/>
      <c r="E27073" s="1478"/>
      <c r="H27073" s="1478"/>
    </row>
    <row r="27074" spans="1:8">
      <c r="A27074" s="1383"/>
      <c r="E27074" s="1478"/>
      <c r="H27074" s="1478"/>
    </row>
    <row r="27075" spans="1:8">
      <c r="A27075" s="1383"/>
      <c r="E27075" s="1478"/>
      <c r="H27075" s="1478"/>
    </row>
    <row r="27076" spans="1:8">
      <c r="A27076" s="1383"/>
      <c r="E27076" s="1478"/>
      <c r="H27076" s="1478"/>
    </row>
    <row r="27077" spans="1:8">
      <c r="A27077" s="1383"/>
      <c r="E27077" s="1478"/>
      <c r="H27077" s="1478"/>
    </row>
    <row r="27078" spans="1:8">
      <c r="A27078" s="1383"/>
      <c r="E27078" s="1478"/>
      <c r="H27078" s="1478"/>
    </row>
    <row r="27079" spans="1:8">
      <c r="A27079" s="1383"/>
      <c r="E27079" s="1478"/>
      <c r="H27079" s="1478"/>
    </row>
    <row r="27080" spans="1:8">
      <c r="A27080" s="1383"/>
      <c r="E27080" s="1478"/>
      <c r="H27080" s="1478"/>
    </row>
    <row r="27081" spans="1:8">
      <c r="A27081" s="1383"/>
      <c r="E27081" s="1478"/>
      <c r="H27081" s="1478"/>
    </row>
    <row r="27082" spans="1:8">
      <c r="A27082" s="1383"/>
      <c r="E27082" s="1478"/>
      <c r="H27082" s="1478"/>
    </row>
    <row r="27083" spans="1:8">
      <c r="A27083" s="1383"/>
      <c r="E27083" s="1478"/>
      <c r="H27083" s="1478"/>
    </row>
    <row r="27084" spans="1:8">
      <c r="A27084" s="1383"/>
      <c r="E27084" s="1478"/>
      <c r="H27084" s="1478"/>
    </row>
    <row r="27085" spans="1:8">
      <c r="A27085" s="1383"/>
      <c r="E27085" s="1478"/>
      <c r="H27085" s="1478"/>
    </row>
    <row r="27086" spans="1:8">
      <c r="A27086" s="1383"/>
      <c r="E27086" s="1478"/>
      <c r="H27086" s="1478"/>
    </row>
    <row r="27087" spans="1:8">
      <c r="A27087" s="1383"/>
      <c r="E27087" s="1478"/>
      <c r="H27087" s="1478"/>
    </row>
    <row r="27088" spans="1:8">
      <c r="A27088" s="1383"/>
      <c r="E27088" s="1478"/>
      <c r="H27088" s="1478"/>
    </row>
    <row r="27089" spans="1:8">
      <c r="A27089" s="1383"/>
      <c r="E27089" s="1478"/>
      <c r="H27089" s="1478"/>
    </row>
    <row r="27090" spans="1:8">
      <c r="A27090" s="1383"/>
      <c r="E27090" s="1478"/>
      <c r="H27090" s="1478"/>
    </row>
    <row r="27091" spans="1:8">
      <c r="A27091" s="1383"/>
      <c r="E27091" s="1478"/>
      <c r="H27091" s="1478"/>
    </row>
    <row r="27092" spans="1:8">
      <c r="A27092" s="1383"/>
      <c r="E27092" s="1478"/>
      <c r="H27092" s="1478"/>
    </row>
    <row r="27093" spans="1:8">
      <c r="A27093" s="1383"/>
      <c r="E27093" s="1478"/>
      <c r="H27093" s="1478"/>
    </row>
    <row r="27094" spans="1:8">
      <c r="A27094" s="1383"/>
      <c r="E27094" s="1478"/>
      <c r="H27094" s="1478"/>
    </row>
    <row r="27095" spans="1:8">
      <c r="A27095" s="1383"/>
      <c r="E27095" s="1478"/>
      <c r="H27095" s="1478"/>
    </row>
    <row r="27096" spans="1:8">
      <c r="A27096" s="1383"/>
      <c r="E27096" s="1478"/>
      <c r="H27096" s="1478"/>
    </row>
    <row r="27097" spans="1:8">
      <c r="A27097" s="1383"/>
      <c r="E27097" s="1478"/>
      <c r="H27097" s="1478"/>
    </row>
    <row r="27098" spans="1:8">
      <c r="A27098" s="1383"/>
      <c r="E27098" s="1478"/>
      <c r="H27098" s="1478"/>
    </row>
    <row r="27099" spans="1:8">
      <c r="A27099" s="1383"/>
      <c r="E27099" s="1478"/>
      <c r="H27099" s="1478"/>
    </row>
    <row r="27100" spans="1:8">
      <c r="A27100" s="1383"/>
      <c r="E27100" s="1478"/>
      <c r="H27100" s="1478"/>
    </row>
    <row r="27101" spans="1:8">
      <c r="A27101" s="1383"/>
      <c r="E27101" s="1478"/>
      <c r="H27101" s="1478"/>
    </row>
    <row r="27102" spans="1:8">
      <c r="A27102" s="1383"/>
      <c r="E27102" s="1478"/>
      <c r="H27102" s="1478"/>
    </row>
    <row r="27103" spans="1:8">
      <c r="A27103" s="1383"/>
      <c r="E27103" s="1478"/>
      <c r="H27103" s="1478"/>
    </row>
    <row r="27104" spans="1:8">
      <c r="A27104" s="1383"/>
      <c r="E27104" s="1478"/>
      <c r="H27104" s="1478"/>
    </row>
    <row r="27105" spans="1:8">
      <c r="A27105" s="1383"/>
      <c r="E27105" s="1478"/>
      <c r="H27105" s="1478"/>
    </row>
    <row r="27106" spans="1:8">
      <c r="A27106" s="1383"/>
      <c r="E27106" s="1478"/>
      <c r="H27106" s="1478"/>
    </row>
    <row r="27107" spans="1:8">
      <c r="A27107" s="1383"/>
      <c r="E27107" s="1478"/>
      <c r="H27107" s="1478"/>
    </row>
    <row r="27108" spans="1:8">
      <c r="A27108" s="1383"/>
      <c r="E27108" s="1478"/>
      <c r="H27108" s="1478"/>
    </row>
    <row r="27109" spans="1:8">
      <c r="A27109" s="1383"/>
      <c r="E27109" s="1478"/>
      <c r="H27109" s="1478"/>
    </row>
    <row r="27110" spans="1:8">
      <c r="A27110" s="1383"/>
      <c r="E27110" s="1478"/>
      <c r="H27110" s="1478"/>
    </row>
    <row r="27111" spans="1:8">
      <c r="A27111" s="1383"/>
      <c r="E27111" s="1478"/>
      <c r="H27111" s="1478"/>
    </row>
    <row r="27112" spans="1:8">
      <c r="A27112" s="1383"/>
      <c r="E27112" s="1478"/>
      <c r="H27112" s="1478"/>
    </row>
    <row r="27113" spans="1:8">
      <c r="A27113" s="1383"/>
      <c r="E27113" s="1478"/>
      <c r="H27113" s="1478"/>
    </row>
    <row r="27114" spans="1:8">
      <c r="A27114" s="1383"/>
      <c r="E27114" s="1478"/>
      <c r="H27114" s="1478"/>
    </row>
    <row r="27115" spans="1:8">
      <c r="A27115" s="1383"/>
      <c r="E27115" s="1478"/>
      <c r="H27115" s="1478"/>
    </row>
    <row r="27116" spans="1:8">
      <c r="A27116" s="1383"/>
      <c r="E27116" s="1478"/>
      <c r="H27116" s="1478"/>
    </row>
    <row r="27117" spans="1:8">
      <c r="A27117" s="1383"/>
      <c r="E27117" s="1478"/>
      <c r="H27117" s="1478"/>
    </row>
    <row r="27118" spans="1:8">
      <c r="A27118" s="1383"/>
      <c r="E27118" s="1478"/>
      <c r="H27118" s="1478"/>
    </row>
    <row r="27119" spans="1:8">
      <c r="A27119" s="1383"/>
      <c r="E27119" s="1478"/>
      <c r="H27119" s="1478"/>
    </row>
    <row r="27120" spans="1:8">
      <c r="A27120" s="1383"/>
      <c r="E27120" s="1478"/>
      <c r="H27120" s="1478"/>
    </row>
    <row r="27121" spans="1:8">
      <c r="A27121" s="1383"/>
      <c r="E27121" s="1478"/>
      <c r="H27121" s="1478"/>
    </row>
    <row r="27122" spans="1:8">
      <c r="A27122" s="1383"/>
      <c r="E27122" s="1478"/>
      <c r="H27122" s="1478"/>
    </row>
    <row r="27123" spans="1:8">
      <c r="A27123" s="1383"/>
      <c r="E27123" s="1478"/>
      <c r="H27123" s="1478"/>
    </row>
    <row r="27124" spans="1:8">
      <c r="A27124" s="1383"/>
      <c r="E27124" s="1478"/>
      <c r="H27124" s="1478"/>
    </row>
    <row r="27125" spans="1:8">
      <c r="A27125" s="1383"/>
      <c r="E27125" s="1478"/>
      <c r="H27125" s="1478"/>
    </row>
    <row r="27126" spans="1:8">
      <c r="A27126" s="1383"/>
      <c r="E27126" s="1478"/>
      <c r="H27126" s="1478"/>
    </row>
    <row r="27127" spans="1:8">
      <c r="A27127" s="1383"/>
      <c r="E27127" s="1478"/>
      <c r="H27127" s="1478"/>
    </row>
    <row r="27128" spans="1:8">
      <c r="A27128" s="1383"/>
      <c r="E27128" s="1478"/>
      <c r="H27128" s="1478"/>
    </row>
    <row r="27129" spans="1:8">
      <c r="A27129" s="1383"/>
      <c r="E27129" s="1478"/>
      <c r="H27129" s="1478"/>
    </row>
    <row r="27130" spans="1:8">
      <c r="A27130" s="1383"/>
      <c r="E27130" s="1478"/>
      <c r="H27130" s="1478"/>
    </row>
    <row r="27131" spans="1:8">
      <c r="A27131" s="1383"/>
      <c r="E27131" s="1478"/>
      <c r="H27131" s="1478"/>
    </row>
    <row r="27132" spans="1:8">
      <c r="A27132" s="1383"/>
      <c r="E27132" s="1478"/>
      <c r="H27132" s="1478"/>
    </row>
    <row r="27133" spans="1:8">
      <c r="A27133" s="1383"/>
      <c r="E27133" s="1478"/>
      <c r="H27133" s="1478"/>
    </row>
    <row r="27134" spans="1:8">
      <c r="A27134" s="1383"/>
      <c r="E27134" s="1478"/>
      <c r="H27134" s="1478"/>
    </row>
    <row r="27135" spans="1:8">
      <c r="A27135" s="1383"/>
      <c r="E27135" s="1478"/>
      <c r="H27135" s="1478"/>
    </row>
    <row r="27136" spans="1:8">
      <c r="A27136" s="1383"/>
      <c r="E27136" s="1478"/>
      <c r="H27136" s="1478"/>
    </row>
    <row r="27137" spans="1:8">
      <c r="A27137" s="1383"/>
      <c r="E27137" s="1478"/>
      <c r="H27137" s="1478"/>
    </row>
    <row r="27138" spans="1:8">
      <c r="A27138" s="1383"/>
      <c r="E27138" s="1478"/>
      <c r="H27138" s="1478"/>
    </row>
    <row r="27139" spans="1:8">
      <c r="A27139" s="1383"/>
      <c r="E27139" s="1478"/>
      <c r="H27139" s="1478"/>
    </row>
    <row r="27140" spans="1:8">
      <c r="A27140" s="1383"/>
      <c r="E27140" s="1478"/>
      <c r="H27140" s="1478"/>
    </row>
    <row r="27141" spans="1:8">
      <c r="A27141" s="1383"/>
      <c r="E27141" s="1478"/>
      <c r="H27141" s="1478"/>
    </row>
    <row r="27142" spans="1:8">
      <c r="A27142" s="1383"/>
      <c r="E27142" s="1478"/>
      <c r="H27142" s="1478"/>
    </row>
    <row r="27143" spans="1:8">
      <c r="A27143" s="1383"/>
      <c r="E27143" s="1478"/>
      <c r="H27143" s="1478"/>
    </row>
    <row r="27144" spans="1:8">
      <c r="A27144" s="1383"/>
      <c r="E27144" s="1478"/>
      <c r="H27144" s="1478"/>
    </row>
    <row r="27145" spans="1:8">
      <c r="A27145" s="1383"/>
      <c r="E27145" s="1478"/>
      <c r="H27145" s="1478"/>
    </row>
    <row r="27146" spans="1:8">
      <c r="A27146" s="1383"/>
      <c r="E27146" s="1478"/>
      <c r="H27146" s="1478"/>
    </row>
    <row r="27147" spans="1:8">
      <c r="A27147" s="1383"/>
      <c r="E27147" s="1478"/>
      <c r="H27147" s="1478"/>
    </row>
    <row r="27148" spans="1:8">
      <c r="A27148" s="1383"/>
      <c r="E27148" s="1478"/>
      <c r="H27148" s="1478"/>
    </row>
    <row r="27149" spans="1:8">
      <c r="A27149" s="1383"/>
      <c r="E27149" s="1478"/>
      <c r="H27149" s="1478"/>
    </row>
    <row r="27150" spans="1:8">
      <c r="A27150" s="1383"/>
      <c r="E27150" s="1478"/>
      <c r="H27150" s="1478"/>
    </row>
    <row r="27151" spans="1:8">
      <c r="A27151" s="1383"/>
      <c r="E27151" s="1478"/>
      <c r="H27151" s="1478"/>
    </row>
    <row r="27152" spans="1:8">
      <c r="A27152" s="1383"/>
      <c r="E27152" s="1478"/>
      <c r="H27152" s="1478"/>
    </row>
    <row r="27153" spans="1:8">
      <c r="A27153" s="1383"/>
      <c r="E27153" s="1478"/>
      <c r="H27153" s="1478"/>
    </row>
    <row r="27154" spans="1:8">
      <c r="A27154" s="1383"/>
      <c r="E27154" s="1478"/>
      <c r="H27154" s="1478"/>
    </row>
    <row r="27155" spans="1:8">
      <c r="A27155" s="1383"/>
      <c r="E27155" s="1478"/>
      <c r="H27155" s="1478"/>
    </row>
    <row r="27156" spans="1:8">
      <c r="A27156" s="1383"/>
      <c r="E27156" s="1478"/>
      <c r="H27156" s="1478"/>
    </row>
    <row r="27157" spans="1:8">
      <c r="A27157" s="1383"/>
      <c r="E27157" s="1478"/>
      <c r="H27157" s="1478"/>
    </row>
    <row r="27158" spans="1:8">
      <c r="A27158" s="1383"/>
      <c r="E27158" s="1478"/>
      <c r="H27158" s="1478"/>
    </row>
    <row r="27159" spans="1:8">
      <c r="A27159" s="1383"/>
      <c r="E27159" s="1478"/>
      <c r="H27159" s="1478"/>
    </row>
    <row r="27160" spans="1:8">
      <c r="A27160" s="1383"/>
      <c r="E27160" s="1478"/>
      <c r="H27160" s="1478"/>
    </row>
    <row r="27161" spans="1:8">
      <c r="A27161" s="1383"/>
      <c r="E27161" s="1478"/>
      <c r="H27161" s="1478"/>
    </row>
    <row r="27162" spans="1:8">
      <c r="A27162" s="1383"/>
      <c r="E27162" s="1478"/>
      <c r="H27162" s="1478"/>
    </row>
    <row r="27163" spans="1:8">
      <c r="A27163" s="1383"/>
      <c r="E27163" s="1478"/>
      <c r="H27163" s="1478"/>
    </row>
    <row r="27164" spans="1:8">
      <c r="A27164" s="1383"/>
      <c r="E27164" s="1478"/>
      <c r="H27164" s="1478"/>
    </row>
    <row r="27165" spans="1:8">
      <c r="A27165" s="1383"/>
      <c r="E27165" s="1478"/>
      <c r="H27165" s="1478"/>
    </row>
    <row r="27166" spans="1:8">
      <c r="A27166" s="1383"/>
      <c r="E27166" s="1478"/>
      <c r="H27166" s="1478"/>
    </row>
    <row r="27167" spans="1:8">
      <c r="A27167" s="1383"/>
      <c r="E27167" s="1478"/>
      <c r="H27167" s="1478"/>
    </row>
    <row r="27168" spans="1:8">
      <c r="A27168" s="1383"/>
      <c r="E27168" s="1478"/>
      <c r="H27168" s="1478"/>
    </row>
    <row r="27169" spans="1:8">
      <c r="A27169" s="1383"/>
      <c r="E27169" s="1478"/>
      <c r="H27169" s="1478"/>
    </row>
    <row r="27170" spans="1:8">
      <c r="A27170" s="1383"/>
      <c r="E27170" s="1478"/>
      <c r="H27170" s="1478"/>
    </row>
    <row r="27171" spans="1:8">
      <c r="A27171" s="1383"/>
      <c r="E27171" s="1478"/>
      <c r="H27171" s="1478"/>
    </row>
    <row r="27172" spans="1:8">
      <c r="A27172" s="1383"/>
      <c r="E27172" s="1478"/>
      <c r="H27172" s="1478"/>
    </row>
    <row r="27173" spans="1:8">
      <c r="A27173" s="1383"/>
      <c r="E27173" s="1478"/>
      <c r="H27173" s="1478"/>
    </row>
    <row r="27174" spans="1:8">
      <c r="A27174" s="1383"/>
      <c r="E27174" s="1478"/>
      <c r="H27174" s="1478"/>
    </row>
    <row r="27175" spans="1:8">
      <c r="A27175" s="1383"/>
      <c r="E27175" s="1478"/>
      <c r="H27175" s="1478"/>
    </row>
    <row r="27176" spans="1:8">
      <c r="A27176" s="1383"/>
      <c r="E27176" s="1478"/>
      <c r="H27176" s="1478"/>
    </row>
    <row r="27177" spans="1:8">
      <c r="A27177" s="1383"/>
      <c r="E27177" s="1478"/>
      <c r="H27177" s="1478"/>
    </row>
    <row r="27178" spans="1:8">
      <c r="A27178" s="1383"/>
      <c r="E27178" s="1478"/>
      <c r="H27178" s="1478"/>
    </row>
    <row r="27179" spans="1:8">
      <c r="A27179" s="1383"/>
      <c r="E27179" s="1478"/>
      <c r="H27179" s="1478"/>
    </row>
    <row r="27180" spans="1:8">
      <c r="A27180" s="1383"/>
      <c r="E27180" s="1478"/>
      <c r="H27180" s="1478"/>
    </row>
    <row r="27181" spans="1:8">
      <c r="A27181" s="1383"/>
      <c r="E27181" s="1478"/>
      <c r="H27181" s="1478"/>
    </row>
    <row r="27182" spans="1:8">
      <c r="A27182" s="1383"/>
      <c r="E27182" s="1478"/>
      <c r="H27182" s="1478"/>
    </row>
    <row r="27183" spans="1:8">
      <c r="A27183" s="1383"/>
      <c r="E27183" s="1478"/>
      <c r="H27183" s="1478"/>
    </row>
    <row r="27184" spans="1:8">
      <c r="A27184" s="1383"/>
      <c r="E27184" s="1478"/>
      <c r="H27184" s="1478"/>
    </row>
    <row r="27185" spans="1:8">
      <c r="A27185" s="1383"/>
      <c r="E27185" s="1478"/>
      <c r="H27185" s="1478"/>
    </row>
    <row r="27186" spans="1:8">
      <c r="A27186" s="1383"/>
      <c r="E27186" s="1478"/>
      <c r="H27186" s="1478"/>
    </row>
    <row r="27187" spans="1:8">
      <c r="A27187" s="1383"/>
      <c r="E27187" s="1478"/>
      <c r="H27187" s="1478"/>
    </row>
    <row r="27188" spans="1:8">
      <c r="A27188" s="1383"/>
      <c r="E27188" s="1478"/>
      <c r="H27188" s="1478"/>
    </row>
    <row r="27189" spans="1:8">
      <c r="A27189" s="1383"/>
      <c r="E27189" s="1478"/>
      <c r="H27189" s="1478"/>
    </row>
    <row r="27190" spans="1:8">
      <c r="A27190" s="1383"/>
      <c r="E27190" s="1478"/>
      <c r="H27190" s="1478"/>
    </row>
    <row r="27191" spans="1:8">
      <c r="A27191" s="1383"/>
      <c r="E27191" s="1478"/>
      <c r="H27191" s="1478"/>
    </row>
    <row r="27192" spans="1:8">
      <c r="A27192" s="1383"/>
      <c r="E27192" s="1478"/>
      <c r="H27192" s="1478"/>
    </row>
    <row r="27193" spans="1:8">
      <c r="A27193" s="1383"/>
      <c r="E27193" s="1478"/>
      <c r="H27193" s="1478"/>
    </row>
    <row r="27194" spans="1:8">
      <c r="A27194" s="1383"/>
      <c r="E27194" s="1478"/>
      <c r="H27194" s="1478"/>
    </row>
    <row r="27195" spans="1:8">
      <c r="A27195" s="1383"/>
      <c r="E27195" s="1478"/>
      <c r="H27195" s="1478"/>
    </row>
    <row r="27196" spans="1:8">
      <c r="A27196" s="1383"/>
      <c r="E27196" s="1478"/>
      <c r="H27196" s="1478"/>
    </row>
    <row r="27197" spans="1:8">
      <c r="A27197" s="1383"/>
      <c r="E27197" s="1478"/>
      <c r="H27197" s="1478"/>
    </row>
    <row r="27198" spans="1:8">
      <c r="A27198" s="1383"/>
      <c r="E27198" s="1478"/>
      <c r="H27198" s="1478"/>
    </row>
    <row r="27199" spans="1:8">
      <c r="A27199" s="1383"/>
      <c r="E27199" s="1478"/>
      <c r="H27199" s="1478"/>
    </row>
    <row r="27200" spans="1:8">
      <c r="A27200" s="1383"/>
      <c r="E27200" s="1478"/>
      <c r="H27200" s="1478"/>
    </row>
    <row r="27201" spans="1:8">
      <c r="A27201" s="1383"/>
      <c r="E27201" s="1478"/>
      <c r="H27201" s="1478"/>
    </row>
    <row r="27202" spans="1:8">
      <c r="A27202" s="1383"/>
      <c r="E27202" s="1478"/>
      <c r="H27202" s="1478"/>
    </row>
    <row r="27203" spans="1:8">
      <c r="A27203" s="1383"/>
      <c r="E27203" s="1478"/>
      <c r="H27203" s="1478"/>
    </row>
    <row r="27204" spans="1:8">
      <c r="A27204" s="1383"/>
      <c r="E27204" s="1478"/>
      <c r="H27204" s="1478"/>
    </row>
    <row r="27205" spans="1:8">
      <c r="A27205" s="1383"/>
      <c r="E27205" s="1478"/>
      <c r="H27205" s="1478"/>
    </row>
    <row r="27206" spans="1:8">
      <c r="A27206" s="1383"/>
      <c r="E27206" s="1478"/>
      <c r="H27206" s="1478"/>
    </row>
    <row r="27207" spans="1:8">
      <c r="A27207" s="1383"/>
      <c r="E27207" s="1478"/>
      <c r="H27207" s="1478"/>
    </row>
    <row r="27208" spans="1:8">
      <c r="A27208" s="1383"/>
      <c r="E27208" s="1478"/>
      <c r="H27208" s="1478"/>
    </row>
    <row r="27209" spans="1:8">
      <c r="A27209" s="1383"/>
      <c r="E27209" s="1478"/>
      <c r="H27209" s="1478"/>
    </row>
    <row r="27210" spans="1:8">
      <c r="A27210" s="1383"/>
      <c r="E27210" s="1478"/>
      <c r="H27210" s="1478"/>
    </row>
    <row r="27211" spans="1:8">
      <c r="A27211" s="1383"/>
      <c r="E27211" s="1478"/>
      <c r="H27211" s="1478"/>
    </row>
    <row r="27212" spans="1:8">
      <c r="A27212" s="1383"/>
      <c r="E27212" s="1478"/>
      <c r="H27212" s="1478"/>
    </row>
    <row r="27213" spans="1:8">
      <c r="A27213" s="1383"/>
      <c r="E27213" s="1478"/>
      <c r="H27213" s="1478"/>
    </row>
    <row r="27214" spans="1:8">
      <c r="A27214" s="1383"/>
      <c r="E27214" s="1478"/>
      <c r="H27214" s="1478"/>
    </row>
    <row r="27215" spans="1:8">
      <c r="A27215" s="1383"/>
      <c r="E27215" s="1478"/>
      <c r="H27215" s="1478"/>
    </row>
    <row r="27216" spans="1:8">
      <c r="A27216" s="1383"/>
      <c r="E27216" s="1478"/>
      <c r="H27216" s="1478"/>
    </row>
    <row r="27217" spans="1:8">
      <c r="A27217" s="1383"/>
      <c r="E27217" s="1478"/>
      <c r="H27217" s="1478"/>
    </row>
    <row r="27218" spans="1:8">
      <c r="A27218" s="1383"/>
      <c r="E27218" s="1478"/>
      <c r="H27218" s="1478"/>
    </row>
    <row r="27219" spans="1:8">
      <c r="A27219" s="1383"/>
      <c r="E27219" s="1478"/>
      <c r="H27219" s="1478"/>
    </row>
    <row r="27220" spans="1:8">
      <c r="A27220" s="1383"/>
      <c r="E27220" s="1478"/>
      <c r="H27220" s="1478"/>
    </row>
    <row r="27221" spans="1:8">
      <c r="A27221" s="1383"/>
      <c r="E27221" s="1478"/>
      <c r="H27221" s="1478"/>
    </row>
    <row r="27222" spans="1:8">
      <c r="A27222" s="1383"/>
      <c r="E27222" s="1478"/>
      <c r="H27222" s="1478"/>
    </row>
    <row r="27223" spans="1:8">
      <c r="A27223" s="1383"/>
      <c r="E27223" s="1478"/>
      <c r="H27223" s="1478"/>
    </row>
    <row r="27224" spans="1:8">
      <c r="A27224" s="1383"/>
      <c r="E27224" s="1478"/>
      <c r="H27224" s="1478"/>
    </row>
    <row r="27225" spans="1:8">
      <c r="A27225" s="1383"/>
      <c r="E27225" s="1478"/>
      <c r="H27225" s="1478"/>
    </row>
    <row r="27226" spans="1:8">
      <c r="A27226" s="1383"/>
      <c r="E27226" s="1478"/>
      <c r="H27226" s="1478"/>
    </row>
    <row r="27227" spans="1:8">
      <c r="A27227" s="1383"/>
      <c r="E27227" s="1478"/>
      <c r="H27227" s="1478"/>
    </row>
    <row r="27228" spans="1:8">
      <c r="A27228" s="1383"/>
      <c r="E27228" s="1478"/>
      <c r="H27228" s="1478"/>
    </row>
    <row r="27229" spans="1:8">
      <c r="A27229" s="1383"/>
      <c r="E27229" s="1478"/>
      <c r="H27229" s="1478"/>
    </row>
    <row r="27230" spans="1:8">
      <c r="A27230" s="1383"/>
      <c r="E27230" s="1478"/>
      <c r="H27230" s="1478"/>
    </row>
    <row r="27231" spans="1:8">
      <c r="A27231" s="1383"/>
      <c r="E27231" s="1478"/>
      <c r="H27231" s="1478"/>
    </row>
    <row r="27232" spans="1:8">
      <c r="A27232" s="1383"/>
      <c r="E27232" s="1478"/>
      <c r="H27232" s="1478"/>
    </row>
    <row r="27233" spans="1:8">
      <c r="A27233" s="1383"/>
      <c r="E27233" s="1478"/>
      <c r="H27233" s="1478"/>
    </row>
    <row r="27234" spans="1:8">
      <c r="A27234" s="1383"/>
      <c r="E27234" s="1478"/>
      <c r="H27234" s="1478"/>
    </row>
    <row r="27235" spans="1:8">
      <c r="A27235" s="1383"/>
      <c r="E27235" s="1478"/>
      <c r="H27235" s="1478"/>
    </row>
    <row r="27236" spans="1:8">
      <c r="A27236" s="1383"/>
      <c r="E27236" s="1478"/>
      <c r="H27236" s="1478"/>
    </row>
    <row r="27237" spans="1:8">
      <c r="A27237" s="1383"/>
      <c r="E27237" s="1478"/>
      <c r="H27237" s="1478"/>
    </row>
    <row r="27238" spans="1:8">
      <c r="A27238" s="1383"/>
      <c r="E27238" s="1478"/>
      <c r="H27238" s="1478"/>
    </row>
    <row r="27239" spans="1:8">
      <c r="A27239" s="1383"/>
      <c r="E27239" s="1478"/>
      <c r="H27239" s="1478"/>
    </row>
    <row r="27240" spans="1:8">
      <c r="A27240" s="1383"/>
      <c r="E27240" s="1478"/>
      <c r="H27240" s="1478"/>
    </row>
    <row r="27241" spans="1:8">
      <c r="A27241" s="1383"/>
      <c r="E27241" s="1478"/>
      <c r="H27241" s="1478"/>
    </row>
    <row r="27242" spans="1:8">
      <c r="A27242" s="1383"/>
      <c r="E27242" s="1478"/>
      <c r="H27242" s="1478"/>
    </row>
    <row r="27243" spans="1:8">
      <c r="A27243" s="1383"/>
      <c r="E27243" s="1478"/>
      <c r="H27243" s="1478"/>
    </row>
    <row r="27244" spans="1:8">
      <c r="A27244" s="1383"/>
      <c r="E27244" s="1478"/>
      <c r="H27244" s="1478"/>
    </row>
    <row r="27245" spans="1:8">
      <c r="A27245" s="1383"/>
      <c r="E27245" s="1478"/>
      <c r="H27245" s="1478"/>
    </row>
    <row r="27246" spans="1:8">
      <c r="A27246" s="1383"/>
      <c r="E27246" s="1478"/>
      <c r="H27246" s="1478"/>
    </row>
    <row r="27247" spans="1:8">
      <c r="A27247" s="1383"/>
      <c r="E27247" s="1478"/>
      <c r="H27247" s="1478"/>
    </row>
    <row r="27248" spans="1:8">
      <c r="A27248" s="1383"/>
      <c r="E27248" s="1478"/>
      <c r="H27248" s="1478"/>
    </row>
    <row r="27249" spans="1:8">
      <c r="A27249" s="1383"/>
      <c r="E27249" s="1478"/>
      <c r="H27249" s="1478"/>
    </row>
    <row r="27250" spans="1:8">
      <c r="A27250" s="1383"/>
      <c r="E27250" s="1478"/>
      <c r="H27250" s="1478"/>
    </row>
    <row r="27251" spans="1:8">
      <c r="A27251" s="1383"/>
      <c r="E27251" s="1478"/>
      <c r="H27251" s="1478"/>
    </row>
    <row r="27252" spans="1:8">
      <c r="A27252" s="1383"/>
      <c r="E27252" s="1478"/>
      <c r="H27252" s="1478"/>
    </row>
    <row r="27253" spans="1:8">
      <c r="A27253" s="1383"/>
      <c r="E27253" s="1478"/>
      <c r="H27253" s="1478"/>
    </row>
    <row r="27254" spans="1:8">
      <c r="A27254" s="1383"/>
      <c r="E27254" s="1478"/>
      <c r="H27254" s="1478"/>
    </row>
    <row r="27255" spans="1:8">
      <c r="A27255" s="1383"/>
      <c r="E27255" s="1478"/>
      <c r="H27255" s="1478"/>
    </row>
    <row r="27256" spans="1:8">
      <c r="A27256" s="1383"/>
      <c r="E27256" s="1478"/>
      <c r="H27256" s="1478"/>
    </row>
    <row r="27257" spans="1:8">
      <c r="A27257" s="1383"/>
      <c r="E27257" s="1478"/>
      <c r="H27257" s="1478"/>
    </row>
    <row r="27258" spans="1:8">
      <c r="A27258" s="1383"/>
      <c r="E27258" s="1478"/>
      <c r="H27258" s="1478"/>
    </row>
    <row r="27259" spans="1:8">
      <c r="A27259" s="1383"/>
      <c r="E27259" s="1478"/>
      <c r="H27259" s="1478"/>
    </row>
    <row r="27260" spans="1:8">
      <c r="A27260" s="1383"/>
      <c r="E27260" s="1478"/>
      <c r="H27260" s="1478"/>
    </row>
    <row r="27261" spans="1:8">
      <c r="A27261" s="1383"/>
      <c r="E27261" s="1478"/>
      <c r="H27261" s="1478"/>
    </row>
    <row r="27262" spans="1:8">
      <c r="A27262" s="1383"/>
      <c r="E27262" s="1478"/>
      <c r="H27262" s="1478"/>
    </row>
    <row r="27263" spans="1:8">
      <c r="A27263" s="1383"/>
      <c r="E27263" s="1478"/>
      <c r="H27263" s="1478"/>
    </row>
    <row r="27264" spans="1:8">
      <c r="A27264" s="1383"/>
      <c r="E27264" s="1478"/>
      <c r="H27264" s="1478"/>
    </row>
    <row r="27265" spans="1:8">
      <c r="A27265" s="1383"/>
      <c r="E27265" s="1478"/>
      <c r="H27265" s="1478"/>
    </row>
    <row r="27266" spans="1:8">
      <c r="A27266" s="1383"/>
      <c r="E27266" s="1478"/>
      <c r="H27266" s="1478"/>
    </row>
    <row r="27267" spans="1:8">
      <c r="A27267" s="1383"/>
      <c r="E27267" s="1478"/>
      <c r="H27267" s="1478"/>
    </row>
    <row r="27268" spans="1:8">
      <c r="A27268" s="1383"/>
      <c r="E27268" s="1478"/>
      <c r="H27268" s="1478"/>
    </row>
    <row r="27269" spans="1:8">
      <c r="A27269" s="1383"/>
      <c r="E27269" s="1478"/>
      <c r="H27269" s="1478"/>
    </row>
    <row r="27270" spans="1:8">
      <c r="A27270" s="1383"/>
      <c r="E27270" s="1478"/>
      <c r="H27270" s="1478"/>
    </row>
    <row r="27271" spans="1:8">
      <c r="A27271" s="1383"/>
      <c r="E27271" s="1478"/>
      <c r="H27271" s="1478"/>
    </row>
    <row r="27272" spans="1:8">
      <c r="A27272" s="1383"/>
      <c r="E27272" s="1478"/>
      <c r="H27272" s="1478"/>
    </row>
    <row r="27273" spans="1:8">
      <c r="A27273" s="1383"/>
      <c r="E27273" s="1478"/>
      <c r="H27273" s="1478"/>
    </row>
    <row r="27274" spans="1:8">
      <c r="A27274" s="1383"/>
      <c r="E27274" s="1478"/>
      <c r="H27274" s="1478"/>
    </row>
    <row r="27275" spans="1:8">
      <c r="A27275" s="1383"/>
      <c r="E27275" s="1478"/>
      <c r="H27275" s="1478"/>
    </row>
    <row r="27276" spans="1:8">
      <c r="A27276" s="1383"/>
      <c r="E27276" s="1478"/>
      <c r="H27276" s="1478"/>
    </row>
    <row r="27277" spans="1:8">
      <c r="A27277" s="1383"/>
      <c r="E27277" s="1478"/>
      <c r="H27277" s="1478"/>
    </row>
    <row r="27278" spans="1:8">
      <c r="A27278" s="1383"/>
      <c r="E27278" s="1478"/>
      <c r="H27278" s="1478"/>
    </row>
    <row r="27279" spans="1:8">
      <c r="A27279" s="1383"/>
      <c r="E27279" s="1478"/>
      <c r="H27279" s="1478"/>
    </row>
    <row r="27280" spans="1:8">
      <c r="A27280" s="1383"/>
      <c r="E27280" s="1478"/>
      <c r="H27280" s="1478"/>
    </row>
    <row r="27281" spans="1:8">
      <c r="A27281" s="1383"/>
      <c r="E27281" s="1478"/>
      <c r="H27281" s="1478"/>
    </row>
    <row r="27282" spans="1:8">
      <c r="A27282" s="1383"/>
      <c r="E27282" s="1478"/>
      <c r="H27282" s="1478"/>
    </row>
    <row r="27283" spans="1:8">
      <c r="A27283" s="1383"/>
      <c r="E27283" s="1478"/>
      <c r="H27283" s="1478"/>
    </row>
    <row r="27284" spans="1:8">
      <c r="A27284" s="1383"/>
      <c r="E27284" s="1478"/>
      <c r="H27284" s="1478"/>
    </row>
    <row r="27285" spans="1:8">
      <c r="A27285" s="1383"/>
      <c r="E27285" s="1478"/>
      <c r="H27285" s="1478"/>
    </row>
    <row r="27286" spans="1:8">
      <c r="A27286" s="1383"/>
      <c r="E27286" s="1478"/>
      <c r="H27286" s="1478"/>
    </row>
    <row r="27287" spans="1:8">
      <c r="A27287" s="1383"/>
      <c r="E27287" s="1478"/>
      <c r="H27287" s="1478"/>
    </row>
    <row r="27288" spans="1:8">
      <c r="A27288" s="1383"/>
      <c r="E27288" s="1478"/>
      <c r="H27288" s="1478"/>
    </row>
    <row r="27289" spans="1:8">
      <c r="A27289" s="1383"/>
      <c r="E27289" s="1478"/>
      <c r="H27289" s="1478"/>
    </row>
    <row r="27290" spans="1:8">
      <c r="A27290" s="1383"/>
      <c r="E27290" s="1478"/>
      <c r="H27290" s="1478"/>
    </row>
    <row r="27291" spans="1:8">
      <c r="A27291" s="1383"/>
      <c r="E27291" s="1478"/>
      <c r="H27291" s="1478"/>
    </row>
    <row r="27292" spans="1:8">
      <c r="A27292" s="1383"/>
      <c r="E27292" s="1478"/>
      <c r="H27292" s="1478"/>
    </row>
    <row r="27293" spans="1:8">
      <c r="A27293" s="1383"/>
      <c r="E27293" s="1478"/>
      <c r="H27293" s="1478"/>
    </row>
    <row r="27294" spans="1:8">
      <c r="A27294" s="1383"/>
      <c r="E27294" s="1478"/>
      <c r="H27294" s="1478"/>
    </row>
    <row r="27295" spans="1:8">
      <c r="A27295" s="1383"/>
      <c r="E27295" s="1478"/>
      <c r="H27295" s="1478"/>
    </row>
    <row r="27296" spans="1:8">
      <c r="A27296" s="1383"/>
      <c r="E27296" s="1478"/>
      <c r="H27296" s="1478"/>
    </row>
    <row r="27297" spans="1:8">
      <c r="A27297" s="1383"/>
      <c r="E27297" s="1478"/>
      <c r="H27297" s="1478"/>
    </row>
    <row r="27298" spans="1:8">
      <c r="A27298" s="1383"/>
      <c r="E27298" s="1478"/>
      <c r="H27298" s="1478"/>
    </row>
    <row r="27299" spans="1:8">
      <c r="A27299" s="1383"/>
      <c r="E27299" s="1478"/>
      <c r="H27299" s="1478"/>
    </row>
    <row r="27300" spans="1:8">
      <c r="A27300" s="1383"/>
      <c r="E27300" s="1478"/>
      <c r="H27300" s="1478"/>
    </row>
    <row r="27301" spans="1:8">
      <c r="A27301" s="1383"/>
      <c r="E27301" s="1478"/>
      <c r="H27301" s="1478"/>
    </row>
    <row r="27302" spans="1:8">
      <c r="A27302" s="1383"/>
      <c r="E27302" s="1478"/>
      <c r="H27302" s="1478"/>
    </row>
    <row r="27303" spans="1:8">
      <c r="A27303" s="1383"/>
      <c r="E27303" s="1478"/>
      <c r="H27303" s="1478"/>
    </row>
    <row r="27304" spans="1:8">
      <c r="A27304" s="1383"/>
      <c r="E27304" s="1478"/>
      <c r="H27304" s="1478"/>
    </row>
    <row r="27305" spans="1:8">
      <c r="A27305" s="1383"/>
      <c r="E27305" s="1478"/>
      <c r="H27305" s="1478"/>
    </row>
    <row r="27306" spans="1:8">
      <c r="A27306" s="1383"/>
      <c r="E27306" s="1478"/>
      <c r="H27306" s="1478"/>
    </row>
    <row r="27307" spans="1:8">
      <c r="A27307" s="1383"/>
      <c r="E27307" s="1478"/>
      <c r="H27307" s="1478"/>
    </row>
    <row r="27308" spans="1:8">
      <c r="A27308" s="1383"/>
      <c r="E27308" s="1478"/>
      <c r="H27308" s="1478"/>
    </row>
    <row r="27309" spans="1:8">
      <c r="A27309" s="1383"/>
      <c r="E27309" s="1478"/>
      <c r="H27309" s="1478"/>
    </row>
    <row r="27310" spans="1:8">
      <c r="A27310" s="1383"/>
      <c r="E27310" s="1478"/>
      <c r="H27310" s="1478"/>
    </row>
    <row r="27311" spans="1:8">
      <c r="A27311" s="1383"/>
      <c r="E27311" s="1478"/>
      <c r="H27311" s="1478"/>
    </row>
    <row r="27312" spans="1:8">
      <c r="A27312" s="1383"/>
      <c r="E27312" s="1478"/>
      <c r="H27312" s="1478"/>
    </row>
    <row r="27313" spans="1:8">
      <c r="A27313" s="1383"/>
      <c r="E27313" s="1478"/>
      <c r="H27313" s="1478"/>
    </row>
    <row r="27314" spans="1:8">
      <c r="A27314" s="1383"/>
      <c r="E27314" s="1478"/>
      <c r="H27314" s="1478"/>
    </row>
    <row r="27315" spans="1:8">
      <c r="A27315" s="1383"/>
      <c r="E27315" s="1478"/>
      <c r="H27315" s="1478"/>
    </row>
    <row r="27316" spans="1:8">
      <c r="A27316" s="1383"/>
      <c r="E27316" s="1478"/>
      <c r="H27316" s="1478"/>
    </row>
    <row r="27317" spans="1:8">
      <c r="A27317" s="1383"/>
      <c r="E27317" s="1478"/>
      <c r="H27317" s="1478"/>
    </row>
    <row r="27318" spans="1:8">
      <c r="A27318" s="1383"/>
      <c r="E27318" s="1478"/>
      <c r="H27318" s="1478"/>
    </row>
    <row r="27319" spans="1:8">
      <c r="A27319" s="1383"/>
      <c r="E27319" s="1478"/>
      <c r="H27319" s="1478"/>
    </row>
    <row r="27320" spans="1:8">
      <c r="A27320" s="1383"/>
      <c r="E27320" s="1478"/>
      <c r="H27320" s="1478"/>
    </row>
    <row r="27321" spans="1:8">
      <c r="A27321" s="1383"/>
      <c r="E27321" s="1478"/>
      <c r="H27321" s="1478"/>
    </row>
    <row r="27322" spans="1:8">
      <c r="A27322" s="1383"/>
      <c r="E27322" s="1478"/>
      <c r="H27322" s="1478"/>
    </row>
    <row r="27323" spans="1:8">
      <c r="A27323" s="1383"/>
      <c r="E27323" s="1478"/>
      <c r="H27323" s="1478"/>
    </row>
    <row r="27324" spans="1:8">
      <c r="A27324" s="1383"/>
      <c r="E27324" s="1478"/>
      <c r="H27324" s="1478"/>
    </row>
    <row r="27325" spans="1:8">
      <c r="A27325" s="1383"/>
      <c r="E27325" s="1478"/>
      <c r="H27325" s="1478"/>
    </row>
    <row r="27326" spans="1:8">
      <c r="A27326" s="1383"/>
      <c r="E27326" s="1478"/>
      <c r="H27326" s="1478"/>
    </row>
    <row r="27327" spans="1:8">
      <c r="A27327" s="1383"/>
      <c r="E27327" s="1478"/>
      <c r="H27327" s="1478"/>
    </row>
    <row r="27328" spans="1:8">
      <c r="A27328" s="1383"/>
      <c r="E27328" s="1478"/>
      <c r="H27328" s="1478"/>
    </row>
    <row r="27329" spans="1:8">
      <c r="A27329" s="1383"/>
      <c r="E27329" s="1478"/>
      <c r="H27329" s="1478"/>
    </row>
    <row r="27330" spans="1:8">
      <c r="A27330" s="1383"/>
      <c r="E27330" s="1478"/>
      <c r="H27330" s="1478"/>
    </row>
    <row r="27331" spans="1:8">
      <c r="A27331" s="1383"/>
      <c r="E27331" s="1478"/>
      <c r="H27331" s="1478"/>
    </row>
    <row r="27332" spans="1:8">
      <c r="A27332" s="1383"/>
      <c r="E27332" s="1478"/>
      <c r="H27332" s="1478"/>
    </row>
    <row r="27333" spans="1:8">
      <c r="A27333" s="1383"/>
      <c r="E27333" s="1478"/>
      <c r="H27333" s="1478"/>
    </row>
    <row r="27334" spans="1:8">
      <c r="A27334" s="1383"/>
      <c r="E27334" s="1478"/>
      <c r="H27334" s="1478"/>
    </row>
    <row r="27335" spans="1:8">
      <c r="A27335" s="1383"/>
      <c r="E27335" s="1478"/>
      <c r="H27335" s="1478"/>
    </row>
    <row r="27336" spans="1:8">
      <c r="A27336" s="1383"/>
      <c r="E27336" s="1478"/>
      <c r="H27336" s="1478"/>
    </row>
    <row r="27337" spans="1:8">
      <c r="A27337" s="1383"/>
      <c r="E27337" s="1478"/>
      <c r="H27337" s="1478"/>
    </row>
    <row r="27338" spans="1:8">
      <c r="A27338" s="1383"/>
      <c r="E27338" s="1478"/>
      <c r="H27338" s="1478"/>
    </row>
    <row r="27339" spans="1:8">
      <c r="A27339" s="1383"/>
      <c r="E27339" s="1478"/>
      <c r="H27339" s="1478"/>
    </row>
    <row r="27340" spans="1:8">
      <c r="A27340" s="1383"/>
      <c r="E27340" s="1478"/>
      <c r="H27340" s="1478"/>
    </row>
    <row r="27341" spans="1:8">
      <c r="A27341" s="1383"/>
      <c r="E27341" s="1478"/>
      <c r="H27341" s="1478"/>
    </row>
    <row r="27342" spans="1:8">
      <c r="A27342" s="1383"/>
      <c r="E27342" s="1478"/>
      <c r="H27342" s="1478"/>
    </row>
    <row r="27343" spans="1:8">
      <c r="A27343" s="1383"/>
      <c r="E27343" s="1478"/>
      <c r="H27343" s="1478"/>
    </row>
    <row r="27344" spans="1:8">
      <c r="A27344" s="1383"/>
      <c r="E27344" s="1478"/>
      <c r="H27344" s="1478"/>
    </row>
    <row r="27345" spans="1:8">
      <c r="A27345" s="1383"/>
      <c r="E27345" s="1478"/>
      <c r="H27345" s="1478"/>
    </row>
    <row r="27346" spans="1:8">
      <c r="A27346" s="1383"/>
      <c r="E27346" s="1478"/>
      <c r="H27346" s="1478"/>
    </row>
    <row r="27347" spans="1:8">
      <c r="A27347" s="1383"/>
      <c r="E27347" s="1478"/>
      <c r="H27347" s="1478"/>
    </row>
    <row r="27348" spans="1:8">
      <c r="A27348" s="1383"/>
      <c r="E27348" s="1478"/>
      <c r="H27348" s="1478"/>
    </row>
    <row r="27349" spans="1:8">
      <c r="A27349" s="1383"/>
      <c r="E27349" s="1478"/>
      <c r="H27349" s="1478"/>
    </row>
    <row r="27350" spans="1:8">
      <c r="A27350" s="1383"/>
      <c r="E27350" s="1478"/>
      <c r="H27350" s="1478"/>
    </row>
    <row r="27351" spans="1:8">
      <c r="A27351" s="1383"/>
      <c r="E27351" s="1478"/>
      <c r="H27351" s="1478"/>
    </row>
    <row r="27352" spans="1:8">
      <c r="A27352" s="1383"/>
      <c r="E27352" s="1478"/>
      <c r="H27352" s="1478"/>
    </row>
    <row r="27353" spans="1:8">
      <c r="A27353" s="1383"/>
      <c r="E27353" s="1478"/>
      <c r="H27353" s="1478"/>
    </row>
    <row r="27354" spans="1:8">
      <c r="A27354" s="1383"/>
      <c r="E27354" s="1478"/>
      <c r="H27354" s="1478"/>
    </row>
    <row r="27355" spans="1:8">
      <c r="A27355" s="1383"/>
      <c r="E27355" s="1478"/>
      <c r="H27355" s="1478"/>
    </row>
    <row r="27356" spans="1:8">
      <c r="A27356" s="1383"/>
      <c r="E27356" s="1478"/>
      <c r="H27356" s="1478"/>
    </row>
    <row r="27357" spans="1:8">
      <c r="A27357" s="1383"/>
      <c r="E27357" s="1478"/>
      <c r="H27357" s="1478"/>
    </row>
    <row r="27358" spans="1:8">
      <c r="A27358" s="1383"/>
      <c r="E27358" s="1478"/>
      <c r="H27358" s="1478"/>
    </row>
    <row r="27359" spans="1:8">
      <c r="A27359" s="1383"/>
      <c r="E27359" s="1478"/>
      <c r="H27359" s="1478"/>
    </row>
    <row r="27360" spans="1:8">
      <c r="A27360" s="1383"/>
      <c r="E27360" s="1478"/>
      <c r="H27360" s="1478"/>
    </row>
    <row r="27361" spans="1:8">
      <c r="A27361" s="1383"/>
      <c r="E27361" s="1478"/>
      <c r="H27361" s="1478"/>
    </row>
    <row r="27362" spans="1:8">
      <c r="A27362" s="1383"/>
      <c r="E27362" s="1478"/>
      <c r="H27362" s="1478"/>
    </row>
    <row r="27363" spans="1:8">
      <c r="A27363" s="1383"/>
      <c r="E27363" s="1478"/>
      <c r="H27363" s="1478"/>
    </row>
    <row r="27364" spans="1:8">
      <c r="A27364" s="1383"/>
      <c r="E27364" s="1478"/>
      <c r="H27364" s="1478"/>
    </row>
    <row r="27365" spans="1:8">
      <c r="A27365" s="1383"/>
      <c r="E27365" s="1478"/>
      <c r="H27365" s="1478"/>
    </row>
    <row r="27366" spans="1:8">
      <c r="A27366" s="1383"/>
      <c r="E27366" s="1478"/>
      <c r="H27366" s="1478"/>
    </row>
    <row r="27367" spans="1:8">
      <c r="A27367" s="1383"/>
      <c r="E27367" s="1478"/>
      <c r="H27367" s="1478"/>
    </row>
    <row r="27368" spans="1:8">
      <c r="A27368" s="1383"/>
      <c r="E27368" s="1478"/>
      <c r="H27368" s="1478"/>
    </row>
    <row r="27369" spans="1:8">
      <c r="A27369" s="1383"/>
      <c r="E27369" s="1478"/>
      <c r="H27369" s="1478"/>
    </row>
    <row r="27370" spans="1:8">
      <c r="A27370" s="1383"/>
      <c r="E27370" s="1478"/>
      <c r="H27370" s="1478"/>
    </row>
    <row r="27371" spans="1:8">
      <c r="A27371" s="1383"/>
      <c r="E27371" s="1478"/>
      <c r="H27371" s="1478"/>
    </row>
    <row r="27372" spans="1:8">
      <c r="A27372" s="1383"/>
      <c r="E27372" s="1478"/>
      <c r="H27372" s="1478"/>
    </row>
    <row r="27373" spans="1:8">
      <c r="A27373" s="1383"/>
      <c r="E27373" s="1478"/>
      <c r="H27373" s="1478"/>
    </row>
    <row r="27374" spans="1:8">
      <c r="A27374" s="1383"/>
      <c r="E27374" s="1478"/>
      <c r="H27374" s="1478"/>
    </row>
    <row r="27375" spans="1:8">
      <c r="A27375" s="1383"/>
      <c r="E27375" s="1478"/>
      <c r="H27375" s="1478"/>
    </row>
    <row r="27376" spans="1:8">
      <c r="A27376" s="1383"/>
      <c r="E27376" s="1478"/>
      <c r="H27376" s="1478"/>
    </row>
    <row r="27377" spans="1:8">
      <c r="A27377" s="1383"/>
      <c r="E27377" s="1478"/>
      <c r="H27377" s="1478"/>
    </row>
    <row r="27378" spans="1:8">
      <c r="A27378" s="1383"/>
      <c r="E27378" s="1478"/>
      <c r="H27378" s="1478"/>
    </row>
    <row r="27379" spans="1:8">
      <c r="A27379" s="1383"/>
      <c r="E27379" s="1478"/>
      <c r="H27379" s="1478"/>
    </row>
    <row r="27380" spans="1:8">
      <c r="A27380" s="1383"/>
      <c r="E27380" s="1478"/>
      <c r="H27380" s="1478"/>
    </row>
    <row r="27381" spans="1:8">
      <c r="A27381" s="1383"/>
      <c r="E27381" s="1478"/>
      <c r="H27381" s="1478"/>
    </row>
    <row r="27382" spans="1:8">
      <c r="A27382" s="1383"/>
      <c r="E27382" s="1478"/>
      <c r="H27382" s="1478"/>
    </row>
    <row r="27383" spans="1:8">
      <c r="A27383" s="1383"/>
      <c r="E27383" s="1478"/>
      <c r="H27383" s="1478"/>
    </row>
    <row r="27384" spans="1:8">
      <c r="A27384" s="1383"/>
      <c r="E27384" s="1478"/>
      <c r="H27384" s="1478"/>
    </row>
    <row r="27385" spans="1:8">
      <c r="A27385" s="1383"/>
      <c r="E27385" s="1478"/>
      <c r="H27385" s="1478"/>
    </row>
    <row r="27386" spans="1:8">
      <c r="A27386" s="1383"/>
      <c r="E27386" s="1478"/>
      <c r="H27386" s="1478"/>
    </row>
    <row r="27387" spans="1:8">
      <c r="A27387" s="1383"/>
      <c r="E27387" s="1478"/>
      <c r="H27387" s="1478"/>
    </row>
    <row r="27388" spans="1:8">
      <c r="A27388" s="1383"/>
      <c r="E27388" s="1478"/>
      <c r="H27388" s="1478"/>
    </row>
    <row r="27389" spans="1:8">
      <c r="A27389" s="1383"/>
      <c r="E27389" s="1478"/>
      <c r="H27389" s="1478"/>
    </row>
    <row r="27390" spans="1:8">
      <c r="A27390" s="1383"/>
      <c r="E27390" s="1478"/>
      <c r="H27390" s="1478"/>
    </row>
    <row r="27391" spans="1:8">
      <c r="A27391" s="1383"/>
      <c r="E27391" s="1478"/>
      <c r="H27391" s="1478"/>
    </row>
    <row r="27392" spans="1:8">
      <c r="A27392" s="1383"/>
      <c r="E27392" s="1478"/>
      <c r="H27392" s="1478"/>
    </row>
    <row r="27393" spans="1:8">
      <c r="A27393" s="1383"/>
      <c r="E27393" s="1478"/>
      <c r="H27393" s="1478"/>
    </row>
    <row r="27394" spans="1:8">
      <c r="A27394" s="1383"/>
      <c r="E27394" s="1478"/>
      <c r="H27394" s="1478"/>
    </row>
    <row r="27395" spans="1:8">
      <c r="A27395" s="1383"/>
      <c r="E27395" s="1478"/>
      <c r="H27395" s="1478"/>
    </row>
    <row r="27396" spans="1:8">
      <c r="A27396" s="1383"/>
      <c r="E27396" s="1478"/>
      <c r="H27396" s="1478"/>
    </row>
    <row r="27397" spans="1:8">
      <c r="A27397" s="1383"/>
      <c r="E27397" s="1478"/>
      <c r="H27397" s="1478"/>
    </row>
    <row r="27398" spans="1:8">
      <c r="A27398" s="1383"/>
      <c r="E27398" s="1478"/>
      <c r="H27398" s="1478"/>
    </row>
    <row r="27399" spans="1:8">
      <c r="A27399" s="1383"/>
      <c r="E27399" s="1478"/>
      <c r="H27399" s="1478"/>
    </row>
    <row r="27400" spans="1:8">
      <c r="A27400" s="1383"/>
      <c r="E27400" s="1478"/>
      <c r="H27400" s="1478"/>
    </row>
    <row r="27401" spans="1:8">
      <c r="A27401" s="1383"/>
      <c r="E27401" s="1478"/>
      <c r="H27401" s="1478"/>
    </row>
    <row r="27402" spans="1:8">
      <c r="A27402" s="1383"/>
      <c r="E27402" s="1478"/>
      <c r="H27402" s="1478"/>
    </row>
    <row r="27403" spans="1:8">
      <c r="A27403" s="1383"/>
      <c r="E27403" s="1478"/>
      <c r="H27403" s="1478"/>
    </row>
    <row r="27404" spans="1:8">
      <c r="A27404" s="1383"/>
      <c r="E27404" s="1478"/>
      <c r="H27404" s="1478"/>
    </row>
    <row r="27405" spans="1:8">
      <c r="A27405" s="1383"/>
      <c r="E27405" s="1478"/>
      <c r="H27405" s="1478"/>
    </row>
    <row r="27406" spans="1:8">
      <c r="A27406" s="1383"/>
      <c r="E27406" s="1478"/>
      <c r="H27406" s="1478"/>
    </row>
    <row r="27407" spans="1:8">
      <c r="A27407" s="1383"/>
      <c r="E27407" s="1478"/>
      <c r="H27407" s="1478"/>
    </row>
    <row r="27408" spans="1:8">
      <c r="A27408" s="1383"/>
      <c r="E27408" s="1478"/>
      <c r="H27408" s="1478"/>
    </row>
    <row r="27409" spans="1:8">
      <c r="A27409" s="1383"/>
      <c r="E27409" s="1478"/>
      <c r="H27409" s="1478"/>
    </row>
    <row r="27410" spans="1:8">
      <c r="A27410" s="1383"/>
      <c r="E27410" s="1478"/>
      <c r="H27410" s="1478"/>
    </row>
    <row r="27411" spans="1:8">
      <c r="A27411" s="1383"/>
      <c r="E27411" s="1478"/>
      <c r="H27411" s="1478"/>
    </row>
    <row r="27412" spans="1:8">
      <c r="A27412" s="1383"/>
      <c r="E27412" s="1478"/>
      <c r="H27412" s="1478"/>
    </row>
    <row r="27413" spans="1:8">
      <c r="A27413" s="1383"/>
      <c r="E27413" s="1478"/>
      <c r="H27413" s="1478"/>
    </row>
    <row r="27414" spans="1:8">
      <c r="A27414" s="1383"/>
      <c r="E27414" s="1478"/>
      <c r="H27414" s="1478"/>
    </row>
    <row r="27415" spans="1:8">
      <c r="A27415" s="1383"/>
      <c r="E27415" s="1478"/>
      <c r="H27415" s="1478"/>
    </row>
    <row r="27416" spans="1:8">
      <c r="A27416" s="1383"/>
      <c r="E27416" s="1478"/>
      <c r="H27416" s="1478"/>
    </row>
    <row r="27417" spans="1:8">
      <c r="A27417" s="1383"/>
      <c r="E27417" s="1478"/>
      <c r="H27417" s="1478"/>
    </row>
    <row r="27418" spans="1:8">
      <c r="A27418" s="1383"/>
      <c r="E27418" s="1478"/>
      <c r="H27418" s="1478"/>
    </row>
    <row r="27419" spans="1:8">
      <c r="A27419" s="1383"/>
      <c r="E27419" s="1478"/>
      <c r="H27419" s="1478"/>
    </row>
    <row r="27420" spans="1:8">
      <c r="A27420" s="1383"/>
      <c r="E27420" s="1478"/>
      <c r="H27420" s="1478"/>
    </row>
    <row r="27421" spans="1:8">
      <c r="A27421" s="1383"/>
      <c r="E27421" s="1478"/>
      <c r="H27421" s="1478"/>
    </row>
    <row r="27422" spans="1:8">
      <c r="A27422" s="1383"/>
      <c r="E27422" s="1478"/>
      <c r="H27422" s="1478"/>
    </row>
    <row r="27423" spans="1:8">
      <c r="A27423" s="1383"/>
      <c r="E27423" s="1478"/>
      <c r="H27423" s="1478"/>
    </row>
    <row r="27424" spans="1:8">
      <c r="A27424" s="1383"/>
      <c r="E27424" s="1478"/>
      <c r="H27424" s="1478"/>
    </row>
    <row r="27425" spans="1:8">
      <c r="A27425" s="1383"/>
      <c r="E27425" s="1478"/>
      <c r="H27425" s="1478"/>
    </row>
    <row r="27426" spans="1:8">
      <c r="A27426" s="1383"/>
      <c r="E27426" s="1478"/>
      <c r="H27426" s="1478"/>
    </row>
    <row r="27427" spans="1:8">
      <c r="A27427" s="1383"/>
      <c r="E27427" s="1478"/>
      <c r="H27427" s="1478"/>
    </row>
    <row r="27428" spans="1:8">
      <c r="A27428" s="1383"/>
      <c r="E27428" s="1478"/>
      <c r="H27428" s="1478"/>
    </row>
    <row r="27429" spans="1:8">
      <c r="A27429" s="1383"/>
      <c r="E27429" s="1478"/>
      <c r="H27429" s="1478"/>
    </row>
    <row r="27430" spans="1:8">
      <c r="A27430" s="1383"/>
      <c r="E27430" s="1478"/>
      <c r="H27430" s="1478"/>
    </row>
    <row r="27431" spans="1:8">
      <c r="A27431" s="1383"/>
      <c r="E27431" s="1478"/>
      <c r="H27431" s="1478"/>
    </row>
    <row r="27432" spans="1:8">
      <c r="A27432" s="1383"/>
      <c r="E27432" s="1478"/>
      <c r="H27432" s="1478"/>
    </row>
    <row r="27433" spans="1:8">
      <c r="A27433" s="1383"/>
      <c r="E27433" s="1478"/>
      <c r="H27433" s="1478"/>
    </row>
    <row r="27434" spans="1:8">
      <c r="A27434" s="1383"/>
      <c r="E27434" s="1478"/>
      <c r="H27434" s="1478"/>
    </row>
    <row r="27435" spans="1:8">
      <c r="A27435" s="1383"/>
      <c r="E27435" s="1478"/>
      <c r="H27435" s="1478"/>
    </row>
    <row r="27436" spans="1:8">
      <c r="A27436" s="1383"/>
      <c r="E27436" s="1478"/>
      <c r="H27436" s="1478"/>
    </row>
    <row r="27437" spans="1:8">
      <c r="A27437" s="1383"/>
      <c r="E27437" s="1478"/>
      <c r="H27437" s="1478"/>
    </row>
    <row r="27438" spans="1:8">
      <c r="A27438" s="1383"/>
      <c r="E27438" s="1478"/>
      <c r="H27438" s="1478"/>
    </row>
    <row r="27439" spans="1:8">
      <c r="A27439" s="1383"/>
      <c r="E27439" s="1478"/>
      <c r="H27439" s="1478"/>
    </row>
    <row r="27440" spans="1:8">
      <c r="A27440" s="1383"/>
      <c r="E27440" s="1478"/>
      <c r="H27440" s="1478"/>
    </row>
    <row r="27441" spans="1:8">
      <c r="A27441" s="1383"/>
      <c r="E27441" s="1478"/>
      <c r="H27441" s="1478"/>
    </row>
    <row r="27442" spans="1:8">
      <c r="A27442" s="1383"/>
      <c r="E27442" s="1478"/>
      <c r="H27442" s="1478"/>
    </row>
    <row r="27443" spans="1:8">
      <c r="A27443" s="1383"/>
      <c r="E27443" s="1478"/>
      <c r="H27443" s="1478"/>
    </row>
    <row r="27444" spans="1:8">
      <c r="A27444" s="1383"/>
      <c r="E27444" s="1478"/>
      <c r="H27444" s="1478"/>
    </row>
    <row r="27445" spans="1:8">
      <c r="A27445" s="1383"/>
      <c r="E27445" s="1478"/>
      <c r="H27445" s="1478"/>
    </row>
    <row r="27446" spans="1:8">
      <c r="A27446" s="1383"/>
      <c r="E27446" s="1478"/>
      <c r="H27446" s="1478"/>
    </row>
    <row r="27447" spans="1:8">
      <c r="A27447" s="1383"/>
      <c r="E27447" s="1478"/>
      <c r="H27447" s="1478"/>
    </row>
    <row r="27448" spans="1:8">
      <c r="A27448" s="1383"/>
      <c r="E27448" s="1478"/>
      <c r="H27448" s="1478"/>
    </row>
    <row r="27449" spans="1:8">
      <c r="A27449" s="1383"/>
      <c r="E27449" s="1478"/>
      <c r="H27449" s="1478"/>
    </row>
    <row r="27450" spans="1:8">
      <c r="A27450" s="1383"/>
      <c r="E27450" s="1478"/>
      <c r="H27450" s="1478"/>
    </row>
    <row r="27451" spans="1:8">
      <c r="A27451" s="1383"/>
      <c r="E27451" s="1478"/>
      <c r="H27451" s="1478"/>
    </row>
    <row r="27452" spans="1:8">
      <c r="A27452" s="1383"/>
      <c r="E27452" s="1478"/>
      <c r="H27452" s="1478"/>
    </row>
    <row r="27453" spans="1:8">
      <c r="A27453" s="1383"/>
      <c r="E27453" s="1478"/>
      <c r="H27453" s="1478"/>
    </row>
    <row r="27454" spans="1:8">
      <c r="A27454" s="1383"/>
      <c r="E27454" s="1478"/>
      <c r="H27454" s="1478"/>
    </row>
    <row r="27455" spans="1:8">
      <c r="A27455" s="1383"/>
      <c r="E27455" s="1478"/>
      <c r="H27455" s="1478"/>
    </row>
    <row r="27456" spans="1:8">
      <c r="A27456" s="1383"/>
      <c r="E27456" s="1478"/>
      <c r="H27456" s="1478"/>
    </row>
    <row r="27457" spans="1:8">
      <c r="A27457" s="1383"/>
      <c r="E27457" s="1478"/>
      <c r="H27457" s="1478"/>
    </row>
    <row r="27458" spans="1:8">
      <c r="A27458" s="1383"/>
      <c r="E27458" s="1478"/>
      <c r="H27458" s="1478"/>
    </row>
    <row r="27459" spans="1:8">
      <c r="A27459" s="1383"/>
      <c r="E27459" s="1478"/>
      <c r="H27459" s="1478"/>
    </row>
    <row r="27460" spans="1:8">
      <c r="A27460" s="1383"/>
      <c r="E27460" s="1478"/>
      <c r="H27460" s="1478"/>
    </row>
    <row r="27461" spans="1:8">
      <c r="A27461" s="1383"/>
      <c r="E27461" s="1478"/>
      <c r="H27461" s="1478"/>
    </row>
    <row r="27462" spans="1:8">
      <c r="A27462" s="1383"/>
      <c r="E27462" s="1478"/>
      <c r="H27462" s="1478"/>
    </row>
    <row r="27463" spans="1:8">
      <c r="A27463" s="1383"/>
      <c r="E27463" s="1478"/>
      <c r="H27463" s="1478"/>
    </row>
    <row r="27464" spans="1:8">
      <c r="A27464" s="1383"/>
      <c r="E27464" s="1478"/>
      <c r="H27464" s="1478"/>
    </row>
    <row r="27465" spans="1:8">
      <c r="A27465" s="1383"/>
      <c r="E27465" s="1478"/>
      <c r="H27465" s="1478"/>
    </row>
    <row r="27466" spans="1:8">
      <c r="A27466" s="1383"/>
      <c r="E27466" s="1478"/>
      <c r="H27466" s="1478"/>
    </row>
    <row r="27467" spans="1:8">
      <c r="A27467" s="1383"/>
      <c r="E27467" s="1478"/>
      <c r="H27467" s="1478"/>
    </row>
    <row r="27468" spans="1:8">
      <c r="A27468" s="1383"/>
      <c r="E27468" s="1478"/>
      <c r="H27468" s="1478"/>
    </row>
    <row r="27469" spans="1:8">
      <c r="A27469" s="1383"/>
      <c r="E27469" s="1478"/>
      <c r="H27469" s="1478"/>
    </row>
    <row r="27470" spans="1:8">
      <c r="A27470" s="1383"/>
      <c r="E27470" s="1478"/>
      <c r="H27470" s="1478"/>
    </row>
    <row r="27471" spans="1:8">
      <c r="A27471" s="1383"/>
      <c r="E27471" s="1478"/>
      <c r="H27471" s="1478"/>
    </row>
    <row r="27472" spans="1:8">
      <c r="A27472" s="1383"/>
      <c r="E27472" s="1478"/>
      <c r="H27472" s="1478"/>
    </row>
    <row r="27473" spans="1:8">
      <c r="A27473" s="1383"/>
      <c r="E27473" s="1478"/>
      <c r="H27473" s="1478"/>
    </row>
    <row r="27474" spans="1:8">
      <c r="A27474" s="1383"/>
      <c r="E27474" s="1478"/>
      <c r="H27474" s="1478"/>
    </row>
    <row r="27475" spans="1:8">
      <c r="A27475" s="1383"/>
      <c r="E27475" s="1478"/>
      <c r="H27475" s="1478"/>
    </row>
    <row r="27476" spans="1:8">
      <c r="A27476" s="1383"/>
      <c r="E27476" s="1478"/>
      <c r="H27476" s="1478"/>
    </row>
    <row r="27477" spans="1:8">
      <c r="A27477" s="1383"/>
      <c r="E27477" s="1478"/>
      <c r="H27477" s="1478"/>
    </row>
    <row r="27478" spans="1:8">
      <c r="A27478" s="1383"/>
      <c r="E27478" s="1478"/>
      <c r="H27478" s="1478"/>
    </row>
    <row r="27479" spans="1:8">
      <c r="A27479" s="1383"/>
      <c r="E27479" s="1478"/>
      <c r="H27479" s="1478"/>
    </row>
    <row r="27480" spans="1:8">
      <c r="A27480" s="1383"/>
      <c r="E27480" s="1478"/>
      <c r="H27480" s="1478"/>
    </row>
    <row r="27481" spans="1:8">
      <c r="A27481" s="1383"/>
      <c r="E27481" s="1478"/>
      <c r="H27481" s="1478"/>
    </row>
    <row r="27482" spans="1:8">
      <c r="A27482" s="1383"/>
      <c r="E27482" s="1478"/>
      <c r="H27482" s="1478"/>
    </row>
    <row r="27483" spans="1:8">
      <c r="A27483" s="1383"/>
      <c r="E27483" s="1478"/>
      <c r="H27483" s="1478"/>
    </row>
    <row r="27484" spans="1:8">
      <c r="A27484" s="1383"/>
      <c r="E27484" s="1478"/>
      <c r="H27484" s="1478"/>
    </row>
    <row r="27485" spans="1:8">
      <c r="A27485" s="1383"/>
      <c r="E27485" s="1478"/>
      <c r="H27485" s="1478"/>
    </row>
    <row r="27486" spans="1:8">
      <c r="A27486" s="1383"/>
      <c r="E27486" s="1478"/>
      <c r="H27486" s="1478"/>
    </row>
    <row r="27487" spans="1:8">
      <c r="A27487" s="1383"/>
      <c r="E27487" s="1478"/>
      <c r="H27487" s="1478"/>
    </row>
    <row r="27488" spans="1:8">
      <c r="A27488" s="1383"/>
      <c r="E27488" s="1478"/>
      <c r="H27488" s="1478"/>
    </row>
    <row r="27489" spans="1:8">
      <c r="A27489" s="1383"/>
      <c r="E27489" s="1478"/>
      <c r="H27489" s="1478"/>
    </row>
    <row r="27490" spans="1:8">
      <c r="A27490" s="1383"/>
      <c r="E27490" s="1478"/>
      <c r="H27490" s="1478"/>
    </row>
    <row r="27491" spans="1:8">
      <c r="A27491" s="1383"/>
      <c r="E27491" s="1478"/>
      <c r="H27491" s="1478"/>
    </row>
    <row r="27492" spans="1:8">
      <c r="A27492" s="1383"/>
      <c r="E27492" s="1478"/>
      <c r="H27492" s="1478"/>
    </row>
    <row r="27493" spans="1:8">
      <c r="A27493" s="1383"/>
      <c r="E27493" s="1478"/>
      <c r="H27493" s="1478"/>
    </row>
    <row r="27494" spans="1:8">
      <c r="A27494" s="1383"/>
      <c r="E27494" s="1478"/>
      <c r="H27494" s="1478"/>
    </row>
    <row r="27495" spans="1:8">
      <c r="A27495" s="1383"/>
      <c r="E27495" s="1478"/>
      <c r="H27495" s="1478"/>
    </row>
    <row r="27496" spans="1:8">
      <c r="A27496" s="1383"/>
      <c r="E27496" s="1478"/>
      <c r="H27496" s="1478"/>
    </row>
    <row r="27497" spans="1:8">
      <c r="A27497" s="1383"/>
      <c r="E27497" s="1478"/>
      <c r="H27497" s="1478"/>
    </row>
    <row r="27498" spans="1:8">
      <c r="A27498" s="1383"/>
      <c r="E27498" s="1478"/>
      <c r="H27498" s="1478"/>
    </row>
    <row r="27499" spans="1:8">
      <c r="A27499" s="1383"/>
      <c r="E27499" s="1478"/>
      <c r="H27499" s="1478"/>
    </row>
    <row r="27500" spans="1:8">
      <c r="A27500" s="1383"/>
      <c r="E27500" s="1478"/>
      <c r="H27500" s="1478"/>
    </row>
    <row r="27501" spans="1:8">
      <c r="A27501" s="1383"/>
      <c r="E27501" s="1478"/>
      <c r="H27501" s="1478"/>
    </row>
    <row r="27502" spans="1:8">
      <c r="A27502" s="1383"/>
      <c r="E27502" s="1478"/>
      <c r="H27502" s="1478"/>
    </row>
    <row r="27503" spans="1:8">
      <c r="A27503" s="1383"/>
      <c r="E27503" s="1478"/>
      <c r="H27503" s="1478"/>
    </row>
    <row r="27504" spans="1:8">
      <c r="A27504" s="1383"/>
      <c r="E27504" s="1478"/>
      <c r="H27504" s="1478"/>
    </row>
    <row r="27505" spans="1:8">
      <c r="A27505" s="1383"/>
      <c r="E27505" s="1478"/>
      <c r="H27505" s="1478"/>
    </row>
    <row r="27506" spans="1:8">
      <c r="A27506" s="1383"/>
      <c r="E27506" s="1478"/>
      <c r="H27506" s="1478"/>
    </row>
    <row r="27507" spans="1:8">
      <c r="A27507" s="1383"/>
      <c r="E27507" s="1478"/>
      <c r="H27507" s="1478"/>
    </row>
    <row r="27508" spans="1:8">
      <c r="A27508" s="1383"/>
      <c r="E27508" s="1478"/>
      <c r="H27508" s="1478"/>
    </row>
    <row r="27509" spans="1:8">
      <c r="A27509" s="1383"/>
      <c r="E27509" s="1478"/>
      <c r="H27509" s="1478"/>
    </row>
    <row r="27510" spans="1:8">
      <c r="A27510" s="1383"/>
      <c r="E27510" s="1478"/>
      <c r="H27510" s="1478"/>
    </row>
    <row r="27511" spans="1:8">
      <c r="A27511" s="1383"/>
      <c r="E27511" s="1478"/>
      <c r="H27511" s="1478"/>
    </row>
    <row r="27512" spans="1:8">
      <c r="A27512" s="1383"/>
      <c r="E27512" s="1478"/>
      <c r="H27512" s="1478"/>
    </row>
    <row r="27513" spans="1:8">
      <c r="A27513" s="1383"/>
      <c r="E27513" s="1478"/>
      <c r="H27513" s="1478"/>
    </row>
    <row r="27514" spans="1:8">
      <c r="A27514" s="1383"/>
      <c r="E27514" s="1478"/>
      <c r="H27514" s="1478"/>
    </row>
    <row r="27515" spans="1:8">
      <c r="A27515" s="1383"/>
      <c r="E27515" s="1478"/>
      <c r="H27515" s="1478"/>
    </row>
    <row r="27516" spans="1:8">
      <c r="A27516" s="1383"/>
      <c r="E27516" s="1478"/>
      <c r="H27516" s="1478"/>
    </row>
    <row r="27517" spans="1:8">
      <c r="A27517" s="1383"/>
      <c r="E27517" s="1478"/>
      <c r="H27517" s="1478"/>
    </row>
    <row r="27518" spans="1:8">
      <c r="A27518" s="1383"/>
      <c r="E27518" s="1478"/>
      <c r="H27518" s="1478"/>
    </row>
    <row r="27519" spans="1:8">
      <c r="A27519" s="1383"/>
      <c r="E27519" s="1478"/>
      <c r="H27519" s="1478"/>
    </row>
    <row r="27520" spans="1:8">
      <c r="A27520" s="1383"/>
      <c r="E27520" s="1478"/>
      <c r="H27520" s="1478"/>
    </row>
    <row r="27521" spans="1:8">
      <c r="A27521" s="1383"/>
      <c r="E27521" s="1478"/>
      <c r="H27521" s="1478"/>
    </row>
    <row r="27522" spans="1:8">
      <c r="A27522" s="1383"/>
      <c r="E27522" s="1478"/>
      <c r="H27522" s="1478"/>
    </row>
    <row r="27523" spans="1:8">
      <c r="A27523" s="1383"/>
      <c r="E27523" s="1478"/>
      <c r="H27523" s="1478"/>
    </row>
    <row r="27524" spans="1:8">
      <c r="A27524" s="1383"/>
      <c r="E27524" s="1478"/>
      <c r="H27524" s="1478"/>
    </row>
    <row r="27525" spans="1:8">
      <c r="A27525" s="1383"/>
      <c r="E27525" s="1478"/>
      <c r="H27525" s="1478"/>
    </row>
    <row r="27526" spans="1:8">
      <c r="A27526" s="1383"/>
      <c r="E27526" s="1478"/>
      <c r="H27526" s="1478"/>
    </row>
    <row r="27527" spans="1:8">
      <c r="A27527" s="1383"/>
      <c r="E27527" s="1478"/>
      <c r="H27527" s="1478"/>
    </row>
    <row r="27528" spans="1:8">
      <c r="A27528" s="1383"/>
      <c r="E27528" s="1478"/>
      <c r="H27528" s="1478"/>
    </row>
    <row r="27529" spans="1:8">
      <c r="A27529" s="1383"/>
      <c r="E27529" s="1478"/>
      <c r="H27529" s="1478"/>
    </row>
    <row r="27530" spans="1:8">
      <c r="A27530" s="1383"/>
      <c r="E27530" s="1478"/>
      <c r="H27530" s="1478"/>
    </row>
    <row r="27531" spans="1:8">
      <c r="A27531" s="1383"/>
      <c r="E27531" s="1478"/>
      <c r="H27531" s="1478"/>
    </row>
    <row r="27532" spans="1:8">
      <c r="A27532" s="1383"/>
      <c r="E27532" s="1478"/>
      <c r="H27532" s="1478"/>
    </row>
    <row r="27533" spans="1:8">
      <c r="A27533" s="1383"/>
      <c r="E27533" s="1478"/>
      <c r="H27533" s="1478"/>
    </row>
    <row r="27534" spans="1:8">
      <c r="A27534" s="1383"/>
      <c r="E27534" s="1478"/>
      <c r="H27534" s="1478"/>
    </row>
    <row r="27535" spans="1:8">
      <c r="A27535" s="1383"/>
      <c r="E27535" s="1478"/>
      <c r="H27535" s="1478"/>
    </row>
    <row r="27536" spans="1:8">
      <c r="A27536" s="1383"/>
      <c r="E27536" s="1478"/>
      <c r="H27536" s="1478"/>
    </row>
    <row r="27537" spans="1:8">
      <c r="A27537" s="1383"/>
      <c r="E27537" s="1478"/>
      <c r="H27537" s="1478"/>
    </row>
    <row r="27538" spans="1:8">
      <c r="A27538" s="1383"/>
      <c r="E27538" s="1478"/>
      <c r="H27538" s="1478"/>
    </row>
    <row r="27539" spans="1:8">
      <c r="A27539" s="1383"/>
      <c r="E27539" s="1478"/>
      <c r="H27539" s="1478"/>
    </row>
    <row r="27540" spans="1:8">
      <c r="A27540" s="1383"/>
      <c r="E27540" s="1478"/>
      <c r="H27540" s="1478"/>
    </row>
    <row r="27541" spans="1:8">
      <c r="A27541" s="1383"/>
      <c r="E27541" s="1478"/>
      <c r="H27541" s="1478"/>
    </row>
    <row r="27542" spans="1:8">
      <c r="A27542" s="1383"/>
      <c r="E27542" s="1478"/>
      <c r="H27542" s="1478"/>
    </row>
    <row r="27543" spans="1:8">
      <c r="A27543" s="1383"/>
      <c r="E27543" s="1478"/>
      <c r="H27543" s="1478"/>
    </row>
    <row r="27544" spans="1:8">
      <c r="A27544" s="1383"/>
      <c r="E27544" s="1478"/>
      <c r="H27544" s="1478"/>
    </row>
    <row r="27545" spans="1:8">
      <c r="A27545" s="1383"/>
      <c r="E27545" s="1478"/>
      <c r="H27545" s="1478"/>
    </row>
    <row r="27546" spans="1:8">
      <c r="A27546" s="1383"/>
      <c r="E27546" s="1478"/>
      <c r="H27546" s="1478"/>
    </row>
    <row r="27547" spans="1:8">
      <c r="A27547" s="1383"/>
      <c r="E27547" s="1478"/>
      <c r="H27547" s="1478"/>
    </row>
    <row r="27548" spans="1:8">
      <c r="A27548" s="1383"/>
      <c r="E27548" s="1478"/>
      <c r="H27548" s="1478"/>
    </row>
    <row r="27549" spans="1:8">
      <c r="A27549" s="1383"/>
      <c r="E27549" s="1478"/>
      <c r="H27549" s="1478"/>
    </row>
    <row r="27550" spans="1:8">
      <c r="A27550" s="1383"/>
      <c r="E27550" s="1478"/>
      <c r="H27550" s="1478"/>
    </row>
    <row r="27551" spans="1:8">
      <c r="A27551" s="1383"/>
      <c r="E27551" s="1478"/>
      <c r="H27551" s="1478"/>
    </row>
    <row r="27552" spans="1:8">
      <c r="A27552" s="1383"/>
      <c r="E27552" s="1478"/>
      <c r="H27552" s="1478"/>
    </row>
    <row r="27553" spans="1:8">
      <c r="A27553" s="1383"/>
      <c r="E27553" s="1478"/>
      <c r="H27553" s="1478"/>
    </row>
    <row r="27554" spans="1:8">
      <c r="A27554" s="1383"/>
      <c r="E27554" s="1478"/>
      <c r="H27554" s="1478"/>
    </row>
    <row r="27555" spans="1:8">
      <c r="A27555" s="1383"/>
      <c r="E27555" s="1478"/>
      <c r="H27555" s="1478"/>
    </row>
    <row r="27556" spans="1:8">
      <c r="A27556" s="1383"/>
      <c r="E27556" s="1478"/>
      <c r="H27556" s="1478"/>
    </row>
    <row r="27557" spans="1:8">
      <c r="A27557" s="1383"/>
      <c r="E27557" s="1478"/>
      <c r="H27557" s="1478"/>
    </row>
    <row r="27558" spans="1:8">
      <c r="A27558" s="1383"/>
      <c r="E27558" s="1478"/>
      <c r="H27558" s="1478"/>
    </row>
    <row r="27559" spans="1:8">
      <c r="A27559" s="1383"/>
      <c r="E27559" s="1478"/>
      <c r="H27559" s="1478"/>
    </row>
    <row r="27560" spans="1:8">
      <c r="A27560" s="1383"/>
      <c r="E27560" s="1478"/>
      <c r="H27560" s="1478"/>
    </row>
    <row r="27561" spans="1:8">
      <c r="A27561" s="1383"/>
      <c r="E27561" s="1478"/>
      <c r="H27561" s="1478"/>
    </row>
    <row r="27562" spans="1:8">
      <c r="A27562" s="1383"/>
      <c r="E27562" s="1478"/>
      <c r="H27562" s="1478"/>
    </row>
    <row r="27563" spans="1:8">
      <c r="A27563" s="1383"/>
      <c r="E27563" s="1478"/>
      <c r="H27563" s="1478"/>
    </row>
    <row r="27564" spans="1:8">
      <c r="A27564" s="1383"/>
      <c r="E27564" s="1478"/>
      <c r="H27564" s="1478"/>
    </row>
    <row r="27565" spans="1:8">
      <c r="A27565" s="1383"/>
      <c r="E27565" s="1478"/>
      <c r="H27565" s="1478"/>
    </row>
    <row r="27566" spans="1:8">
      <c r="A27566" s="1383"/>
      <c r="E27566" s="1478"/>
      <c r="H27566" s="1478"/>
    </row>
    <row r="27567" spans="1:8">
      <c r="A27567" s="1383"/>
      <c r="E27567" s="1478"/>
      <c r="H27567" s="1478"/>
    </row>
    <row r="27568" spans="1:8">
      <c r="A27568" s="1383"/>
      <c r="E27568" s="1478"/>
      <c r="H27568" s="1478"/>
    </row>
    <row r="27569" spans="1:8">
      <c r="A27569" s="1383"/>
      <c r="E27569" s="1478"/>
      <c r="H27569" s="1478"/>
    </row>
    <row r="27570" spans="1:8">
      <c r="A27570" s="1383"/>
      <c r="E27570" s="1478"/>
      <c r="H27570" s="1478"/>
    </row>
    <row r="27571" spans="1:8">
      <c r="A27571" s="1383"/>
      <c r="E27571" s="1478"/>
      <c r="H27571" s="1478"/>
    </row>
    <row r="27572" spans="1:8">
      <c r="A27572" s="1383"/>
      <c r="E27572" s="1478"/>
      <c r="H27572" s="1478"/>
    </row>
    <row r="27573" spans="1:8">
      <c r="A27573" s="1383"/>
      <c r="E27573" s="1478"/>
      <c r="H27573" s="1478"/>
    </row>
    <row r="27574" spans="1:8">
      <c r="A27574" s="1383"/>
      <c r="E27574" s="1478"/>
      <c r="H27574" s="1478"/>
    </row>
    <row r="27575" spans="1:8">
      <c r="A27575" s="1383"/>
      <c r="E27575" s="1478"/>
      <c r="H27575" s="1478"/>
    </row>
    <row r="27576" spans="1:8">
      <c r="A27576" s="1383"/>
      <c r="E27576" s="1478"/>
      <c r="H27576" s="1478"/>
    </row>
    <row r="27577" spans="1:8">
      <c r="A27577" s="1383"/>
      <c r="E27577" s="1478"/>
      <c r="H27577" s="1478"/>
    </row>
    <row r="27578" spans="1:8">
      <c r="A27578" s="1383"/>
      <c r="E27578" s="1478"/>
      <c r="H27578" s="1478"/>
    </row>
    <row r="27579" spans="1:8">
      <c r="A27579" s="1383"/>
      <c r="E27579" s="1478"/>
      <c r="H27579" s="1478"/>
    </row>
    <row r="27580" spans="1:8">
      <c r="A27580" s="1383"/>
      <c r="E27580" s="1478"/>
      <c r="H27580" s="1478"/>
    </row>
    <row r="27581" spans="1:8">
      <c r="A27581" s="1383"/>
      <c r="E27581" s="1478"/>
      <c r="H27581" s="1478"/>
    </row>
    <row r="27582" spans="1:8">
      <c r="A27582" s="1383"/>
      <c r="E27582" s="1478"/>
      <c r="H27582" s="1478"/>
    </row>
    <row r="27583" spans="1:8">
      <c r="A27583" s="1383"/>
      <c r="E27583" s="1478"/>
      <c r="H27583" s="1478"/>
    </row>
    <row r="27584" spans="1:8">
      <c r="A27584" s="1383"/>
      <c r="E27584" s="1478"/>
      <c r="H27584" s="1478"/>
    </row>
    <row r="27585" spans="1:8">
      <c r="A27585" s="1383"/>
      <c r="E27585" s="1478"/>
      <c r="H27585" s="1478"/>
    </row>
    <row r="27586" spans="1:8">
      <c r="A27586" s="1383"/>
      <c r="E27586" s="1478"/>
      <c r="H27586" s="1478"/>
    </row>
    <row r="27587" spans="1:8">
      <c r="A27587" s="1383"/>
      <c r="E27587" s="1478"/>
      <c r="H27587" s="1478"/>
    </row>
    <row r="27588" spans="1:8">
      <c r="A27588" s="1383"/>
      <c r="E27588" s="1478"/>
      <c r="H27588" s="1478"/>
    </row>
    <row r="27589" spans="1:8">
      <c r="A27589" s="1383"/>
      <c r="E27589" s="1478"/>
      <c r="H27589" s="1478"/>
    </row>
    <row r="27590" spans="1:8">
      <c r="A27590" s="1383"/>
      <c r="E27590" s="1478"/>
      <c r="H27590" s="1478"/>
    </row>
    <row r="27591" spans="1:8">
      <c r="A27591" s="1383"/>
      <c r="E27591" s="1478"/>
      <c r="H27591" s="1478"/>
    </row>
    <row r="27592" spans="1:8">
      <c r="A27592" s="1383"/>
      <c r="E27592" s="1478"/>
      <c r="H27592" s="1478"/>
    </row>
    <row r="27593" spans="1:8">
      <c r="A27593" s="1383"/>
      <c r="E27593" s="1478"/>
      <c r="H27593" s="1478"/>
    </row>
    <row r="27594" spans="1:8">
      <c r="A27594" s="1383"/>
      <c r="E27594" s="1478"/>
      <c r="H27594" s="1478"/>
    </row>
    <row r="27595" spans="1:8">
      <c r="A27595" s="1383"/>
      <c r="E27595" s="1478"/>
      <c r="H27595" s="1478"/>
    </row>
    <row r="27596" spans="1:8">
      <c r="A27596" s="1383"/>
      <c r="E27596" s="1478"/>
      <c r="H27596" s="1478"/>
    </row>
    <row r="27597" spans="1:8">
      <c r="A27597" s="1383"/>
      <c r="E27597" s="1478"/>
      <c r="H27597" s="1478"/>
    </row>
    <row r="27598" spans="1:8">
      <c r="A27598" s="1383"/>
      <c r="E27598" s="1478"/>
      <c r="H27598" s="1478"/>
    </row>
    <row r="27599" spans="1:8">
      <c r="A27599" s="1383"/>
      <c r="E27599" s="1478"/>
      <c r="H27599" s="1478"/>
    </row>
    <row r="27600" spans="1:8">
      <c r="A27600" s="1383"/>
      <c r="E27600" s="1478"/>
      <c r="H27600" s="1478"/>
    </row>
    <row r="27601" spans="1:8">
      <c r="A27601" s="1383"/>
      <c r="E27601" s="1478"/>
      <c r="H27601" s="1478"/>
    </row>
    <row r="27602" spans="1:8">
      <c r="A27602" s="1383"/>
      <c r="E27602" s="1478"/>
      <c r="H27602" s="1478"/>
    </row>
    <row r="27603" spans="1:8">
      <c r="A27603" s="1383"/>
      <c r="E27603" s="1478"/>
      <c r="H27603" s="1478"/>
    </row>
    <row r="27604" spans="1:8">
      <c r="A27604" s="1383"/>
      <c r="E27604" s="1478"/>
      <c r="H27604" s="1478"/>
    </row>
    <row r="27605" spans="1:8">
      <c r="A27605" s="1383"/>
      <c r="E27605" s="1478"/>
      <c r="H27605" s="1478"/>
    </row>
    <row r="27606" spans="1:8">
      <c r="A27606" s="1383"/>
      <c r="E27606" s="1478"/>
      <c r="H27606" s="1478"/>
    </row>
    <row r="27607" spans="1:8">
      <c r="A27607" s="1383"/>
      <c r="E27607" s="1478"/>
      <c r="H27607" s="1478"/>
    </row>
    <row r="27608" spans="1:8">
      <c r="A27608" s="1383"/>
      <c r="E27608" s="1478"/>
      <c r="H27608" s="1478"/>
    </row>
    <row r="27609" spans="1:8">
      <c r="A27609" s="1383"/>
      <c r="E27609" s="1478"/>
      <c r="H27609" s="1478"/>
    </row>
    <row r="27610" spans="1:8">
      <c r="A27610" s="1383"/>
      <c r="E27610" s="1478"/>
      <c r="H27610" s="1478"/>
    </row>
    <row r="27611" spans="1:8">
      <c r="A27611" s="1383"/>
      <c r="E27611" s="1478"/>
      <c r="H27611" s="1478"/>
    </row>
    <row r="27612" spans="1:8">
      <c r="A27612" s="1383"/>
      <c r="E27612" s="1478"/>
      <c r="H27612" s="1478"/>
    </row>
    <row r="27613" spans="1:8">
      <c r="A27613" s="1383"/>
      <c r="E27613" s="1478"/>
      <c r="H27613" s="1478"/>
    </row>
    <row r="27614" spans="1:8">
      <c r="A27614" s="1383"/>
      <c r="E27614" s="1478"/>
      <c r="H27614" s="1478"/>
    </row>
    <row r="27615" spans="1:8">
      <c r="A27615" s="1383"/>
      <c r="E27615" s="1478"/>
      <c r="H27615" s="1478"/>
    </row>
    <row r="27616" spans="1:8">
      <c r="A27616" s="1383"/>
      <c r="E27616" s="1478"/>
      <c r="H27616" s="1478"/>
    </row>
    <row r="27617" spans="1:8">
      <c r="A27617" s="1383"/>
      <c r="E27617" s="1478"/>
      <c r="H27617" s="1478"/>
    </row>
    <row r="27618" spans="1:8">
      <c r="A27618" s="1383"/>
      <c r="E27618" s="1478"/>
      <c r="H27618" s="1478"/>
    </row>
    <row r="27619" spans="1:8">
      <c r="A27619" s="1383"/>
      <c r="E27619" s="1478"/>
      <c r="H27619" s="1478"/>
    </row>
    <row r="27620" spans="1:8">
      <c r="A27620" s="1383"/>
      <c r="E27620" s="1478"/>
      <c r="H27620" s="1478"/>
    </row>
    <row r="27621" spans="1:8">
      <c r="A27621" s="1383"/>
      <c r="E27621" s="1478"/>
      <c r="H27621" s="1478"/>
    </row>
    <row r="27622" spans="1:8">
      <c r="A27622" s="1383"/>
      <c r="E27622" s="1478"/>
      <c r="H27622" s="1478"/>
    </row>
    <row r="27623" spans="1:8">
      <c r="A27623" s="1383"/>
      <c r="E27623" s="1478"/>
      <c r="H27623" s="1478"/>
    </row>
    <row r="27624" spans="1:8">
      <c r="A27624" s="1383"/>
      <c r="E27624" s="1478"/>
      <c r="H27624" s="1478"/>
    </row>
    <row r="27625" spans="1:8">
      <c r="A27625" s="1383"/>
      <c r="E27625" s="1478"/>
      <c r="H27625" s="1478"/>
    </row>
    <row r="27626" spans="1:8">
      <c r="A27626" s="1383"/>
      <c r="E27626" s="1478"/>
      <c r="H27626" s="1478"/>
    </row>
    <row r="27627" spans="1:8">
      <c r="A27627" s="1383"/>
      <c r="E27627" s="1478"/>
      <c r="H27627" s="1478"/>
    </row>
    <row r="27628" spans="1:8">
      <c r="A27628" s="1383"/>
      <c r="E27628" s="1478"/>
      <c r="H27628" s="1478"/>
    </row>
    <row r="27629" spans="1:8">
      <c r="A27629" s="1383"/>
      <c r="E27629" s="1478"/>
      <c r="H27629" s="1478"/>
    </row>
    <row r="27630" spans="1:8">
      <c r="A27630" s="1383"/>
      <c r="E27630" s="1478"/>
      <c r="H27630" s="1478"/>
    </row>
    <row r="27631" spans="1:8">
      <c r="A27631" s="1383"/>
      <c r="E27631" s="1478"/>
      <c r="H27631" s="1478"/>
    </row>
    <row r="27632" spans="1:8">
      <c r="A27632" s="1383"/>
      <c r="E27632" s="1478"/>
      <c r="H27632" s="1478"/>
    </row>
    <row r="27633" spans="1:8">
      <c r="A27633" s="1383"/>
      <c r="E27633" s="1478"/>
      <c r="H27633" s="1478"/>
    </row>
    <row r="27634" spans="1:8">
      <c r="A27634" s="1383"/>
      <c r="E27634" s="1478"/>
      <c r="H27634" s="1478"/>
    </row>
    <row r="27635" spans="1:8">
      <c r="A27635" s="1383"/>
      <c r="E27635" s="1478"/>
      <c r="H27635" s="1478"/>
    </row>
    <row r="27636" spans="1:8">
      <c r="A27636" s="1383"/>
      <c r="E27636" s="1478"/>
      <c r="H27636" s="1478"/>
    </row>
    <row r="27637" spans="1:8">
      <c r="A27637" s="1383"/>
      <c r="E27637" s="1478"/>
      <c r="H27637" s="1478"/>
    </row>
    <row r="27638" spans="1:8">
      <c r="A27638" s="1383"/>
      <c r="E27638" s="1478"/>
      <c r="H27638" s="1478"/>
    </row>
    <row r="27639" spans="1:8">
      <c r="A27639" s="1383"/>
      <c r="E27639" s="1478"/>
      <c r="H27639" s="1478"/>
    </row>
    <row r="27640" spans="1:8">
      <c r="A27640" s="1383"/>
      <c r="E27640" s="1478"/>
      <c r="H27640" s="1478"/>
    </row>
    <row r="27641" spans="1:8">
      <c r="A27641" s="1383"/>
      <c r="E27641" s="1478"/>
      <c r="H27641" s="1478"/>
    </row>
    <row r="27642" spans="1:8">
      <c r="A27642" s="1383"/>
      <c r="E27642" s="1478"/>
      <c r="H27642" s="1478"/>
    </row>
    <row r="27643" spans="1:8">
      <c r="A27643" s="1383"/>
      <c r="E27643" s="1478"/>
      <c r="H27643" s="1478"/>
    </row>
    <row r="27644" spans="1:8">
      <c r="A27644" s="1383"/>
      <c r="E27644" s="1478"/>
      <c r="H27644" s="1478"/>
    </row>
    <row r="27645" spans="1:8">
      <c r="A27645" s="1383"/>
      <c r="E27645" s="1478"/>
      <c r="H27645" s="1478"/>
    </row>
    <row r="27646" spans="1:8">
      <c r="A27646" s="1383"/>
      <c r="E27646" s="1478"/>
      <c r="H27646" s="1478"/>
    </row>
    <row r="27647" spans="1:8">
      <c r="A27647" s="1383"/>
      <c r="E27647" s="1478"/>
      <c r="H27647" s="1478"/>
    </row>
    <row r="27648" spans="1:8">
      <c r="A27648" s="1383"/>
      <c r="E27648" s="1478"/>
      <c r="H27648" s="1478"/>
    </row>
    <row r="27649" spans="1:8">
      <c r="A27649" s="1383"/>
      <c r="E27649" s="1478"/>
      <c r="H27649" s="1478"/>
    </row>
    <row r="27650" spans="1:8">
      <c r="A27650" s="1383"/>
      <c r="E27650" s="1478"/>
      <c r="H27650" s="1478"/>
    </row>
    <row r="27651" spans="1:8">
      <c r="A27651" s="1383"/>
      <c r="E27651" s="1478"/>
      <c r="H27651" s="1478"/>
    </row>
    <row r="27652" spans="1:8">
      <c r="A27652" s="1383"/>
      <c r="E27652" s="1478"/>
      <c r="H27652" s="1478"/>
    </row>
    <row r="27653" spans="1:8">
      <c r="A27653" s="1383"/>
      <c r="E27653" s="1478"/>
      <c r="H27653" s="1478"/>
    </row>
    <row r="27654" spans="1:8">
      <c r="A27654" s="1383"/>
      <c r="E27654" s="1478"/>
      <c r="H27654" s="1478"/>
    </row>
    <row r="27655" spans="1:8">
      <c r="A27655" s="1383"/>
      <c r="E27655" s="1478"/>
      <c r="H27655" s="1478"/>
    </row>
    <row r="27656" spans="1:8">
      <c r="A27656" s="1383"/>
      <c r="E27656" s="1478"/>
      <c r="H27656" s="1478"/>
    </row>
    <row r="27657" spans="1:8">
      <c r="A27657" s="1383"/>
      <c r="E27657" s="1478"/>
      <c r="H27657" s="1478"/>
    </row>
    <row r="27658" spans="1:8">
      <c r="A27658" s="1383"/>
      <c r="E27658" s="1478"/>
      <c r="H27658" s="1478"/>
    </row>
    <row r="27659" spans="1:8">
      <c r="A27659" s="1383"/>
      <c r="E27659" s="1478"/>
      <c r="H27659" s="1478"/>
    </row>
    <row r="27660" spans="1:8">
      <c r="A27660" s="1383"/>
      <c r="E27660" s="1478"/>
      <c r="H27660" s="1478"/>
    </row>
    <row r="27661" spans="1:8">
      <c r="A27661" s="1383"/>
      <c r="E27661" s="1478"/>
      <c r="H27661" s="1478"/>
    </row>
    <row r="27662" spans="1:8">
      <c r="A27662" s="1383"/>
      <c r="E27662" s="1478"/>
      <c r="H27662" s="1478"/>
    </row>
    <row r="27663" spans="1:8">
      <c r="A27663" s="1383"/>
      <c r="E27663" s="1478"/>
      <c r="H27663" s="1478"/>
    </row>
    <row r="27664" spans="1:8">
      <c r="A27664" s="1383"/>
      <c r="E27664" s="1478"/>
      <c r="H27664" s="1478"/>
    </row>
    <row r="27665" spans="1:8">
      <c r="A27665" s="1383"/>
      <c r="E27665" s="1478"/>
      <c r="H27665" s="1478"/>
    </row>
    <row r="27666" spans="1:8">
      <c r="A27666" s="1383"/>
      <c r="E27666" s="1478"/>
      <c r="H27666" s="1478"/>
    </row>
    <row r="27667" spans="1:8">
      <c r="A27667" s="1383"/>
      <c r="E27667" s="1478"/>
      <c r="H27667" s="1478"/>
    </row>
    <row r="27668" spans="1:8">
      <c r="A27668" s="1383"/>
      <c r="E27668" s="1478"/>
      <c r="H27668" s="1478"/>
    </row>
    <row r="27669" spans="1:8">
      <c r="A27669" s="1383"/>
      <c r="E27669" s="1478"/>
      <c r="H27669" s="1478"/>
    </row>
    <row r="27670" spans="1:8">
      <c r="A27670" s="1383"/>
      <c r="E27670" s="1478"/>
      <c r="H27670" s="1478"/>
    </row>
    <row r="27671" spans="1:8">
      <c r="A27671" s="1383"/>
      <c r="E27671" s="1478"/>
      <c r="H27671" s="1478"/>
    </row>
    <row r="27672" spans="1:8">
      <c r="A27672" s="1383"/>
      <c r="E27672" s="1478"/>
      <c r="H27672" s="1478"/>
    </row>
    <row r="27673" spans="1:8">
      <c r="A27673" s="1383"/>
      <c r="E27673" s="1478"/>
      <c r="H27673" s="1478"/>
    </row>
    <row r="27674" spans="1:8">
      <c r="A27674" s="1383"/>
      <c r="E27674" s="1478"/>
      <c r="H27674" s="1478"/>
    </row>
    <row r="27675" spans="1:8">
      <c r="A27675" s="1383"/>
      <c r="E27675" s="1478"/>
      <c r="H27675" s="1478"/>
    </row>
    <row r="27676" spans="1:8">
      <c r="A27676" s="1383"/>
      <c r="E27676" s="1478"/>
      <c r="H27676" s="1478"/>
    </row>
    <row r="27677" spans="1:8">
      <c r="A27677" s="1383"/>
      <c r="E27677" s="1478"/>
      <c r="H27677" s="1478"/>
    </row>
    <row r="27678" spans="1:8">
      <c r="A27678" s="1383"/>
      <c r="E27678" s="1478"/>
      <c r="H27678" s="1478"/>
    </row>
    <row r="27679" spans="1:8">
      <c r="A27679" s="1383"/>
      <c r="E27679" s="1478"/>
      <c r="H27679" s="1478"/>
    </row>
    <row r="27680" spans="1:8">
      <c r="A27680" s="1383"/>
      <c r="E27680" s="1478"/>
      <c r="H27680" s="1478"/>
    </row>
    <row r="27681" spans="1:8">
      <c r="A27681" s="1383"/>
      <c r="E27681" s="1478"/>
      <c r="H27681" s="1478"/>
    </row>
    <row r="27682" spans="1:8">
      <c r="A27682" s="1383"/>
      <c r="E27682" s="1478"/>
      <c r="H27682" s="1478"/>
    </row>
    <row r="27683" spans="1:8">
      <c r="A27683" s="1383"/>
      <c r="E27683" s="1478"/>
      <c r="H27683" s="1478"/>
    </row>
    <row r="27684" spans="1:8">
      <c r="A27684" s="1383"/>
      <c r="E27684" s="1478"/>
      <c r="H27684" s="1478"/>
    </row>
    <row r="27685" spans="1:8">
      <c r="A27685" s="1383"/>
      <c r="E27685" s="1478"/>
      <c r="H27685" s="1478"/>
    </row>
    <row r="27686" spans="1:8">
      <c r="A27686" s="1383"/>
      <c r="E27686" s="1478"/>
      <c r="H27686" s="1478"/>
    </row>
    <row r="27687" spans="1:8">
      <c r="A27687" s="1383"/>
      <c r="E27687" s="1478"/>
      <c r="H27687" s="1478"/>
    </row>
    <row r="27688" spans="1:8">
      <c r="A27688" s="1383"/>
      <c r="E27688" s="1478"/>
      <c r="H27688" s="1478"/>
    </row>
    <row r="27689" spans="1:8">
      <c r="A27689" s="1383"/>
      <c r="E27689" s="1478"/>
      <c r="H27689" s="1478"/>
    </row>
    <row r="27690" spans="1:8">
      <c r="A27690" s="1383"/>
      <c r="E27690" s="1478"/>
      <c r="H27690" s="1478"/>
    </row>
    <row r="27691" spans="1:8">
      <c r="A27691" s="1383"/>
      <c r="E27691" s="1478"/>
      <c r="H27691" s="1478"/>
    </row>
    <row r="27692" spans="1:8">
      <c r="A27692" s="1383"/>
      <c r="E27692" s="1478"/>
      <c r="H27692" s="1478"/>
    </row>
    <row r="27693" spans="1:8">
      <c r="A27693" s="1383"/>
      <c r="E27693" s="1478"/>
      <c r="H27693" s="1478"/>
    </row>
    <row r="27694" spans="1:8">
      <c r="A27694" s="1383"/>
      <c r="E27694" s="1478"/>
      <c r="H27694" s="1478"/>
    </row>
    <row r="27695" spans="1:8">
      <c r="A27695" s="1383"/>
      <c r="E27695" s="1478"/>
      <c r="H27695" s="1478"/>
    </row>
    <row r="27696" spans="1:8">
      <c r="A27696" s="1383"/>
      <c r="E27696" s="1478"/>
      <c r="H27696" s="1478"/>
    </row>
    <row r="27697" spans="1:8">
      <c r="A27697" s="1383"/>
      <c r="E27697" s="1478"/>
      <c r="H27697" s="1478"/>
    </row>
    <row r="27698" spans="1:8">
      <c r="A27698" s="1383"/>
      <c r="E27698" s="1478"/>
      <c r="H27698" s="1478"/>
    </row>
    <row r="27699" spans="1:8">
      <c r="A27699" s="1383"/>
      <c r="E27699" s="1478"/>
      <c r="H27699" s="1478"/>
    </row>
    <row r="27700" spans="1:8">
      <c r="A27700" s="1383"/>
      <c r="E27700" s="1478"/>
      <c r="H27700" s="1478"/>
    </row>
    <row r="27701" spans="1:8">
      <c r="A27701" s="1383"/>
      <c r="E27701" s="1478"/>
      <c r="H27701" s="1478"/>
    </row>
    <row r="27702" spans="1:8">
      <c r="A27702" s="1383"/>
      <c r="E27702" s="1478"/>
      <c r="H27702" s="1478"/>
    </row>
    <row r="27703" spans="1:8">
      <c r="A27703" s="1383"/>
      <c r="E27703" s="1478"/>
      <c r="H27703" s="1478"/>
    </row>
    <row r="27704" spans="1:8">
      <c r="A27704" s="1383"/>
      <c r="E27704" s="1478"/>
      <c r="H27704" s="1478"/>
    </row>
    <row r="27705" spans="1:8">
      <c r="A27705" s="1383"/>
      <c r="E27705" s="1478"/>
      <c r="H27705" s="1478"/>
    </row>
    <row r="27706" spans="1:8">
      <c r="A27706" s="1383"/>
      <c r="E27706" s="1478"/>
      <c r="H27706" s="1478"/>
    </row>
    <row r="27707" spans="1:8">
      <c r="A27707" s="1383"/>
      <c r="E27707" s="1478"/>
      <c r="H27707" s="1478"/>
    </row>
    <row r="27708" spans="1:8">
      <c r="A27708" s="1383"/>
      <c r="E27708" s="1478"/>
      <c r="H27708" s="1478"/>
    </row>
    <row r="27709" spans="1:8">
      <c r="A27709" s="1383"/>
      <c r="E27709" s="1478"/>
      <c r="H27709" s="1478"/>
    </row>
    <row r="27710" spans="1:8">
      <c r="A27710" s="1383"/>
      <c r="E27710" s="1478"/>
      <c r="H27710" s="1478"/>
    </row>
    <row r="27711" spans="1:8">
      <c r="A27711" s="1383"/>
      <c r="E27711" s="1478"/>
      <c r="H27711" s="1478"/>
    </row>
    <row r="27712" spans="1:8">
      <c r="A27712" s="1383"/>
      <c r="E27712" s="1478"/>
      <c r="H27712" s="1478"/>
    </row>
    <row r="27713" spans="1:8">
      <c r="A27713" s="1383"/>
      <c r="E27713" s="1478"/>
      <c r="H27713" s="1478"/>
    </row>
    <row r="27714" spans="1:8">
      <c r="A27714" s="1383"/>
      <c r="E27714" s="1478"/>
      <c r="H27714" s="1478"/>
    </row>
    <row r="27715" spans="1:8">
      <c r="A27715" s="1383"/>
      <c r="E27715" s="1478"/>
      <c r="H27715" s="1478"/>
    </row>
    <row r="27716" spans="1:8">
      <c r="A27716" s="1383"/>
      <c r="E27716" s="1478"/>
      <c r="H27716" s="1478"/>
    </row>
    <row r="27717" spans="1:8">
      <c r="A27717" s="1383"/>
      <c r="E27717" s="1478"/>
      <c r="H27717" s="1478"/>
    </row>
    <row r="27718" spans="1:8">
      <c r="A27718" s="1383"/>
      <c r="E27718" s="1478"/>
      <c r="H27718" s="1478"/>
    </row>
    <row r="27719" spans="1:8">
      <c r="A27719" s="1383"/>
      <c r="E27719" s="1478"/>
      <c r="H27719" s="1478"/>
    </row>
    <row r="27720" spans="1:8">
      <c r="A27720" s="1383"/>
      <c r="E27720" s="1478"/>
      <c r="H27720" s="1478"/>
    </row>
    <row r="27721" spans="1:8">
      <c r="A27721" s="1383"/>
      <c r="E27721" s="1478"/>
      <c r="H27721" s="1478"/>
    </row>
    <row r="27722" spans="1:8">
      <c r="A27722" s="1383"/>
      <c r="E27722" s="1478"/>
      <c r="H27722" s="1478"/>
    </row>
    <row r="27723" spans="1:8">
      <c r="A27723" s="1383"/>
      <c r="E27723" s="1478"/>
      <c r="H27723" s="1478"/>
    </row>
    <row r="27724" spans="1:8">
      <c r="A27724" s="1383"/>
      <c r="E27724" s="1478"/>
      <c r="H27724" s="1478"/>
    </row>
    <row r="27725" spans="1:8">
      <c r="A27725" s="1383"/>
      <c r="E27725" s="1478"/>
      <c r="H27725" s="1478"/>
    </row>
    <row r="27726" spans="1:8">
      <c r="A27726" s="1383"/>
      <c r="E27726" s="1478"/>
      <c r="H27726" s="1478"/>
    </row>
    <row r="27727" spans="1:8">
      <c r="A27727" s="1383"/>
      <c r="E27727" s="1478"/>
      <c r="H27727" s="1478"/>
    </row>
    <row r="27728" spans="1:8">
      <c r="A27728" s="1383"/>
      <c r="E27728" s="1478"/>
      <c r="H27728" s="1478"/>
    </row>
    <row r="27729" spans="1:8">
      <c r="A27729" s="1383"/>
      <c r="E27729" s="1478"/>
      <c r="H27729" s="1478"/>
    </row>
    <row r="27730" spans="1:8">
      <c r="A27730" s="1383"/>
      <c r="E27730" s="1478"/>
      <c r="H27730" s="1478"/>
    </row>
    <row r="27731" spans="1:8">
      <c r="A27731" s="1383"/>
      <c r="E27731" s="1478"/>
      <c r="H27731" s="1478"/>
    </row>
    <row r="27732" spans="1:8">
      <c r="A27732" s="1383"/>
      <c r="E27732" s="1478"/>
      <c r="H27732" s="1478"/>
    </row>
    <row r="27733" spans="1:8">
      <c r="A27733" s="1383"/>
      <c r="E27733" s="1478"/>
      <c r="H27733" s="1478"/>
    </row>
    <row r="27734" spans="1:8">
      <c r="A27734" s="1383"/>
      <c r="E27734" s="1478"/>
      <c r="H27734" s="1478"/>
    </row>
    <row r="27735" spans="1:8">
      <c r="A27735" s="1383"/>
      <c r="E27735" s="1478"/>
      <c r="H27735" s="1478"/>
    </row>
    <row r="27736" spans="1:8">
      <c r="A27736" s="1383"/>
      <c r="E27736" s="1478"/>
      <c r="H27736" s="1478"/>
    </row>
    <row r="27737" spans="1:8">
      <c r="A27737" s="1383"/>
      <c r="E27737" s="1478"/>
      <c r="H27737" s="1478"/>
    </row>
    <row r="27738" spans="1:8">
      <c r="A27738" s="1383"/>
      <c r="E27738" s="1478"/>
      <c r="H27738" s="1478"/>
    </row>
    <row r="27739" spans="1:8">
      <c r="A27739" s="1383"/>
      <c r="E27739" s="1478"/>
      <c r="H27739" s="1478"/>
    </row>
    <row r="27740" spans="1:8">
      <c r="A27740" s="1383"/>
      <c r="E27740" s="1478"/>
      <c r="H27740" s="1478"/>
    </row>
    <row r="27741" spans="1:8">
      <c r="A27741" s="1383"/>
      <c r="E27741" s="1478"/>
      <c r="H27741" s="1478"/>
    </row>
    <row r="27742" spans="1:8">
      <c r="A27742" s="1383"/>
      <c r="E27742" s="1478"/>
      <c r="H27742" s="1478"/>
    </row>
    <row r="27743" spans="1:8">
      <c r="A27743" s="1383"/>
      <c r="E27743" s="1478"/>
      <c r="H27743" s="1478"/>
    </row>
    <row r="27744" spans="1:8">
      <c r="A27744" s="1383"/>
      <c r="E27744" s="1478"/>
      <c r="H27744" s="1478"/>
    </row>
    <row r="27745" spans="1:8">
      <c r="A27745" s="1383"/>
      <c r="E27745" s="1478"/>
      <c r="H27745" s="1478"/>
    </row>
    <row r="27746" spans="1:8">
      <c r="A27746" s="1383"/>
      <c r="E27746" s="1478"/>
      <c r="H27746" s="1478"/>
    </row>
    <row r="27747" spans="1:8">
      <c r="A27747" s="1383"/>
      <c r="E27747" s="1478"/>
      <c r="H27747" s="1478"/>
    </row>
    <row r="27748" spans="1:8">
      <c r="A27748" s="1383"/>
      <c r="E27748" s="1478"/>
      <c r="H27748" s="1478"/>
    </row>
    <row r="27749" spans="1:8">
      <c r="A27749" s="1383"/>
      <c r="E27749" s="1478"/>
      <c r="H27749" s="1478"/>
    </row>
    <row r="27750" spans="1:8">
      <c r="A27750" s="1383"/>
      <c r="E27750" s="1478"/>
      <c r="H27750" s="1478"/>
    </row>
    <row r="27751" spans="1:8">
      <c r="A27751" s="1383"/>
      <c r="E27751" s="1478"/>
      <c r="H27751" s="1478"/>
    </row>
    <row r="27752" spans="1:8">
      <c r="A27752" s="1383"/>
      <c r="E27752" s="1478"/>
      <c r="H27752" s="1478"/>
    </row>
    <row r="27753" spans="1:8">
      <c r="A27753" s="1383"/>
      <c r="E27753" s="1478"/>
      <c r="H27753" s="1478"/>
    </row>
    <row r="27754" spans="1:8">
      <c r="A27754" s="1383"/>
      <c r="E27754" s="1478"/>
      <c r="H27754" s="1478"/>
    </row>
    <row r="27755" spans="1:8">
      <c r="A27755" s="1383"/>
      <c r="E27755" s="1478"/>
      <c r="H27755" s="1478"/>
    </row>
    <row r="27756" spans="1:8">
      <c r="A27756" s="1383"/>
      <c r="E27756" s="1478"/>
      <c r="H27756" s="1478"/>
    </row>
    <row r="27757" spans="1:8">
      <c r="A27757" s="1383"/>
      <c r="E27757" s="1478"/>
      <c r="H27757" s="1478"/>
    </row>
    <row r="27758" spans="1:8">
      <c r="A27758" s="1383"/>
      <c r="E27758" s="1478"/>
      <c r="H27758" s="1478"/>
    </row>
    <row r="27759" spans="1:8">
      <c r="A27759" s="1383"/>
      <c r="E27759" s="1478"/>
      <c r="H27759" s="1478"/>
    </row>
    <row r="27760" spans="1:8">
      <c r="A27760" s="1383"/>
      <c r="E27760" s="1478"/>
      <c r="H27760" s="1478"/>
    </row>
    <row r="27761" spans="1:8">
      <c r="A27761" s="1383"/>
      <c r="E27761" s="1478"/>
      <c r="H27761" s="1478"/>
    </row>
    <row r="27762" spans="1:8">
      <c r="A27762" s="1383"/>
      <c r="E27762" s="1478"/>
      <c r="H27762" s="1478"/>
    </row>
    <row r="27763" spans="1:8">
      <c r="A27763" s="1383"/>
      <c r="E27763" s="1478"/>
      <c r="H27763" s="1478"/>
    </row>
    <row r="27764" spans="1:8">
      <c r="A27764" s="1383"/>
      <c r="E27764" s="1478"/>
      <c r="H27764" s="1478"/>
    </row>
    <row r="27765" spans="1:8">
      <c r="A27765" s="1383"/>
      <c r="E27765" s="1478"/>
      <c r="H27765" s="1478"/>
    </row>
    <row r="27766" spans="1:8">
      <c r="A27766" s="1383"/>
      <c r="E27766" s="1478"/>
      <c r="H27766" s="1478"/>
    </row>
    <row r="27767" spans="1:8">
      <c r="A27767" s="1383"/>
      <c r="E27767" s="1478"/>
      <c r="H27767" s="1478"/>
    </row>
    <row r="27768" spans="1:8">
      <c r="A27768" s="1383"/>
      <c r="E27768" s="1478"/>
      <c r="H27768" s="1478"/>
    </row>
    <row r="27769" spans="1:8">
      <c r="A27769" s="1383"/>
      <c r="E27769" s="1478"/>
      <c r="H27769" s="1478"/>
    </row>
    <row r="27770" spans="1:8">
      <c r="A27770" s="1383"/>
      <c r="E27770" s="1478"/>
      <c r="H27770" s="1478"/>
    </row>
    <row r="27771" spans="1:8">
      <c r="A27771" s="1383"/>
      <c r="E27771" s="1478"/>
      <c r="H27771" s="1478"/>
    </row>
    <row r="27772" spans="1:8">
      <c r="A27772" s="1383"/>
      <c r="E27772" s="1478"/>
      <c r="H27772" s="1478"/>
    </row>
    <row r="27773" spans="1:8">
      <c r="A27773" s="1383"/>
      <c r="E27773" s="1478"/>
      <c r="H27773" s="1478"/>
    </row>
    <row r="27774" spans="1:8">
      <c r="A27774" s="1383"/>
      <c r="E27774" s="1478"/>
      <c r="H27774" s="1478"/>
    </row>
    <row r="27775" spans="1:8">
      <c r="A27775" s="1383"/>
      <c r="E27775" s="1478"/>
      <c r="H27775" s="1478"/>
    </row>
    <row r="27776" spans="1:8">
      <c r="A27776" s="1383"/>
      <c r="E27776" s="1478"/>
      <c r="H27776" s="1478"/>
    </row>
    <row r="27777" spans="1:8">
      <c r="A27777" s="1383"/>
      <c r="E27777" s="1478"/>
      <c r="H27777" s="1478"/>
    </row>
    <row r="27778" spans="1:8">
      <c r="A27778" s="1383"/>
      <c r="E27778" s="1478"/>
      <c r="H27778" s="1478"/>
    </row>
    <row r="27779" spans="1:8">
      <c r="A27779" s="1383"/>
      <c r="E27779" s="1478"/>
      <c r="H27779" s="1478"/>
    </row>
    <row r="27780" spans="1:8">
      <c r="A27780" s="1383"/>
      <c r="E27780" s="1478"/>
      <c r="H27780" s="1478"/>
    </row>
    <row r="27781" spans="1:8">
      <c r="A27781" s="1383"/>
      <c r="E27781" s="1478"/>
      <c r="H27781" s="1478"/>
    </row>
    <row r="27782" spans="1:8">
      <c r="A27782" s="1383"/>
      <c r="E27782" s="1478"/>
      <c r="H27782" s="1478"/>
    </row>
    <row r="27783" spans="1:8">
      <c r="A27783" s="1383"/>
      <c r="E27783" s="1478"/>
      <c r="H27783" s="1478"/>
    </row>
    <row r="27784" spans="1:8">
      <c r="A27784" s="1383"/>
      <c r="E27784" s="1478"/>
      <c r="H27784" s="1478"/>
    </row>
    <row r="27785" spans="1:8">
      <c r="A27785" s="1383"/>
      <c r="E27785" s="1478"/>
      <c r="H27785" s="1478"/>
    </row>
    <row r="27786" spans="1:8">
      <c r="A27786" s="1383"/>
      <c r="E27786" s="1478"/>
      <c r="H27786" s="1478"/>
    </row>
    <row r="27787" spans="1:8">
      <c r="A27787" s="1383"/>
      <c r="E27787" s="1478"/>
      <c r="H27787" s="1478"/>
    </row>
    <row r="27788" spans="1:8">
      <c r="A27788" s="1383"/>
      <c r="E27788" s="1478"/>
      <c r="H27788" s="1478"/>
    </row>
    <row r="27789" spans="1:8">
      <c r="A27789" s="1383"/>
      <c r="E27789" s="1478"/>
      <c r="H27789" s="1478"/>
    </row>
    <row r="27790" spans="1:8">
      <c r="A27790" s="1383"/>
      <c r="E27790" s="1478"/>
      <c r="H27790" s="1478"/>
    </row>
    <row r="27791" spans="1:8">
      <c r="A27791" s="1383"/>
      <c r="E27791" s="1478"/>
      <c r="H27791" s="1478"/>
    </row>
    <row r="27792" spans="1:8">
      <c r="A27792" s="1383"/>
      <c r="E27792" s="1478"/>
      <c r="H27792" s="1478"/>
    </row>
    <row r="27793" spans="1:8">
      <c r="A27793" s="1383"/>
      <c r="E27793" s="1478"/>
      <c r="H27793" s="1478"/>
    </row>
    <row r="27794" spans="1:8">
      <c r="A27794" s="1383"/>
      <c r="E27794" s="1478"/>
      <c r="H27794" s="1478"/>
    </row>
    <row r="27795" spans="1:8">
      <c r="A27795" s="1383"/>
      <c r="E27795" s="1478"/>
      <c r="H27795" s="1478"/>
    </row>
    <row r="27796" spans="1:8">
      <c r="A27796" s="1383"/>
      <c r="E27796" s="1478"/>
      <c r="H27796" s="1478"/>
    </row>
    <row r="27797" spans="1:8">
      <c r="A27797" s="1383"/>
      <c r="E27797" s="1478"/>
      <c r="H27797" s="1478"/>
    </row>
    <row r="27798" spans="1:8">
      <c r="A27798" s="1383"/>
      <c r="E27798" s="1478"/>
      <c r="H27798" s="1478"/>
    </row>
    <row r="27799" spans="1:8">
      <c r="A27799" s="1383"/>
      <c r="E27799" s="1478"/>
      <c r="H27799" s="1478"/>
    </row>
    <row r="27800" spans="1:8">
      <c r="A27800" s="1383"/>
      <c r="E27800" s="1478"/>
      <c r="H27800" s="1478"/>
    </row>
    <row r="27801" spans="1:8">
      <c r="A27801" s="1383"/>
      <c r="E27801" s="1478"/>
      <c r="H27801" s="1478"/>
    </row>
    <row r="27802" spans="1:8">
      <c r="A27802" s="1383"/>
      <c r="E27802" s="1478"/>
      <c r="H27802" s="1478"/>
    </row>
    <row r="27803" spans="1:8">
      <c r="A27803" s="1383"/>
      <c r="E27803" s="1478"/>
      <c r="H27803" s="1478"/>
    </row>
    <row r="27804" spans="1:8">
      <c r="A27804" s="1383"/>
      <c r="E27804" s="1478"/>
      <c r="H27804" s="1478"/>
    </row>
    <row r="27805" spans="1:8">
      <c r="A27805" s="1383"/>
      <c r="E27805" s="1478"/>
      <c r="H27805" s="1478"/>
    </row>
    <row r="27806" spans="1:8">
      <c r="A27806" s="1383"/>
      <c r="E27806" s="1478"/>
      <c r="H27806" s="1478"/>
    </row>
    <row r="27807" spans="1:8">
      <c r="A27807" s="1383"/>
      <c r="E27807" s="1478"/>
      <c r="H27807" s="1478"/>
    </row>
    <row r="27808" spans="1:8">
      <c r="A27808" s="1383"/>
      <c r="E27808" s="1478"/>
      <c r="H27808" s="1478"/>
    </row>
    <row r="27809" spans="1:8">
      <c r="A27809" s="1383"/>
      <c r="E27809" s="1478"/>
      <c r="H27809" s="1478"/>
    </row>
    <row r="27810" spans="1:8">
      <c r="A27810" s="1383"/>
      <c r="E27810" s="1478"/>
      <c r="H27810" s="1478"/>
    </row>
    <row r="27811" spans="1:8">
      <c r="A27811" s="1383"/>
      <c r="E27811" s="1478"/>
      <c r="H27811" s="1478"/>
    </row>
    <row r="27812" spans="1:8">
      <c r="A27812" s="1383"/>
      <c r="E27812" s="1478"/>
      <c r="H27812" s="1478"/>
    </row>
    <row r="27813" spans="1:8">
      <c r="A27813" s="1383"/>
      <c r="E27813" s="1478"/>
      <c r="H27813" s="1478"/>
    </row>
    <row r="27814" spans="1:8">
      <c r="A27814" s="1383"/>
      <c r="E27814" s="1478"/>
      <c r="H27814" s="1478"/>
    </row>
    <row r="27815" spans="1:8">
      <c r="A27815" s="1383"/>
      <c r="E27815" s="1478"/>
      <c r="H27815" s="1478"/>
    </row>
    <row r="27816" spans="1:8">
      <c r="A27816" s="1383"/>
      <c r="E27816" s="1478"/>
      <c r="H27816" s="1478"/>
    </row>
    <row r="27817" spans="1:8">
      <c r="A27817" s="1383"/>
      <c r="E27817" s="1478"/>
      <c r="H27817" s="1478"/>
    </row>
    <row r="27818" spans="1:8">
      <c r="A27818" s="1383"/>
      <c r="E27818" s="1478"/>
      <c r="H27818" s="1478"/>
    </row>
    <row r="27819" spans="1:8">
      <c r="A27819" s="1383"/>
      <c r="E27819" s="1478"/>
      <c r="H27819" s="1478"/>
    </row>
    <row r="27820" spans="1:8">
      <c r="A27820" s="1383"/>
      <c r="E27820" s="1478"/>
      <c r="H27820" s="1478"/>
    </row>
    <row r="27821" spans="1:8">
      <c r="A27821" s="1383"/>
      <c r="E27821" s="1478"/>
      <c r="H27821" s="1478"/>
    </row>
    <row r="27822" spans="1:8">
      <c r="A27822" s="1383"/>
      <c r="E27822" s="1478"/>
      <c r="H27822" s="1478"/>
    </row>
    <row r="27823" spans="1:8">
      <c r="A27823" s="1383"/>
      <c r="E27823" s="1478"/>
      <c r="H27823" s="1478"/>
    </row>
    <row r="27824" spans="1:8">
      <c r="A27824" s="1383"/>
      <c r="E27824" s="1478"/>
      <c r="H27824" s="1478"/>
    </row>
    <row r="27825" spans="1:8">
      <c r="A27825" s="1383"/>
      <c r="E27825" s="1478"/>
      <c r="H27825" s="1478"/>
    </row>
    <row r="27826" spans="1:8">
      <c r="A27826" s="1383"/>
      <c r="E27826" s="1478"/>
      <c r="H27826" s="1478"/>
    </row>
    <row r="27827" spans="1:8">
      <c r="A27827" s="1383"/>
      <c r="E27827" s="1478"/>
      <c r="H27827" s="1478"/>
    </row>
    <row r="27828" spans="1:8">
      <c r="A27828" s="1383"/>
      <c r="E27828" s="1478"/>
      <c r="H27828" s="1478"/>
    </row>
    <row r="27829" spans="1:8">
      <c r="A27829" s="1383"/>
      <c r="E27829" s="1478"/>
      <c r="H27829" s="1478"/>
    </row>
    <row r="27830" spans="1:8">
      <c r="A27830" s="1383"/>
      <c r="E27830" s="1478"/>
      <c r="H27830" s="1478"/>
    </row>
    <row r="27831" spans="1:8">
      <c r="A27831" s="1383"/>
      <c r="E27831" s="1478"/>
      <c r="H27831" s="1478"/>
    </row>
    <row r="27832" spans="1:8">
      <c r="A27832" s="1383"/>
      <c r="E27832" s="1478"/>
      <c r="H27832" s="1478"/>
    </row>
    <row r="27833" spans="1:8">
      <c r="A27833" s="1383"/>
      <c r="E27833" s="1478"/>
      <c r="H27833" s="1478"/>
    </row>
    <row r="27834" spans="1:8">
      <c r="A27834" s="1383"/>
      <c r="E27834" s="1478"/>
      <c r="H27834" s="1478"/>
    </row>
    <row r="27835" spans="1:8">
      <c r="A27835" s="1383"/>
      <c r="E27835" s="1478"/>
      <c r="H27835" s="1478"/>
    </row>
    <row r="27836" spans="1:8">
      <c r="A27836" s="1383"/>
      <c r="E27836" s="1478"/>
      <c r="H27836" s="1478"/>
    </row>
    <row r="27837" spans="1:8">
      <c r="A27837" s="1383"/>
      <c r="E27837" s="1478"/>
      <c r="H27837" s="1478"/>
    </row>
    <row r="27838" spans="1:8">
      <c r="A27838" s="1383"/>
      <c r="E27838" s="1478"/>
      <c r="H27838" s="1478"/>
    </row>
    <row r="27839" spans="1:8">
      <c r="A27839" s="1383"/>
      <c r="E27839" s="1478"/>
      <c r="H27839" s="1478"/>
    </row>
    <row r="27840" spans="1:8">
      <c r="A27840" s="1383"/>
      <c r="E27840" s="1478"/>
      <c r="H27840" s="1478"/>
    </row>
    <row r="27841" spans="1:8">
      <c r="A27841" s="1383"/>
      <c r="E27841" s="1478"/>
      <c r="H27841" s="1478"/>
    </row>
    <row r="27842" spans="1:8">
      <c r="A27842" s="1383"/>
      <c r="E27842" s="1478"/>
      <c r="H27842" s="1478"/>
    </row>
    <row r="27843" spans="1:8">
      <c r="A27843" s="1383"/>
      <c r="E27843" s="1478"/>
      <c r="H27843" s="1478"/>
    </row>
    <row r="27844" spans="1:8">
      <c r="A27844" s="1383"/>
      <c r="E27844" s="1478"/>
      <c r="H27844" s="1478"/>
    </row>
    <row r="27845" spans="1:8">
      <c r="A27845" s="1383"/>
      <c r="E27845" s="1478"/>
      <c r="H27845" s="1478"/>
    </row>
    <row r="27846" spans="1:8">
      <c r="A27846" s="1383"/>
      <c r="E27846" s="1478"/>
      <c r="H27846" s="1478"/>
    </row>
    <row r="27847" spans="1:8">
      <c r="A27847" s="1383"/>
      <c r="E27847" s="1478"/>
      <c r="H27847" s="1478"/>
    </row>
    <row r="27848" spans="1:8">
      <c r="A27848" s="1383"/>
      <c r="E27848" s="1478"/>
      <c r="H27848" s="1478"/>
    </row>
    <row r="27849" spans="1:8">
      <c r="A27849" s="1383"/>
      <c r="E27849" s="1478"/>
      <c r="H27849" s="1478"/>
    </row>
    <row r="27850" spans="1:8">
      <c r="A27850" s="1383"/>
      <c r="E27850" s="1478"/>
      <c r="H27850" s="1478"/>
    </row>
    <row r="27851" spans="1:8">
      <c r="A27851" s="1383"/>
      <c r="E27851" s="1478"/>
      <c r="H27851" s="1478"/>
    </row>
    <row r="27852" spans="1:8">
      <c r="A27852" s="1383"/>
      <c r="E27852" s="1478"/>
      <c r="H27852" s="1478"/>
    </row>
    <row r="27853" spans="1:8">
      <c r="A27853" s="1383"/>
      <c r="E27853" s="1478"/>
      <c r="H27853" s="1478"/>
    </row>
    <row r="27854" spans="1:8">
      <c r="A27854" s="1383"/>
      <c r="E27854" s="1478"/>
      <c r="H27854" s="1478"/>
    </row>
    <row r="27855" spans="1:8">
      <c r="A27855" s="1383"/>
      <c r="E27855" s="1478"/>
      <c r="H27855" s="1478"/>
    </row>
    <row r="27856" spans="1:8">
      <c r="A27856" s="1383"/>
      <c r="E27856" s="1478"/>
      <c r="H27856" s="1478"/>
    </row>
    <row r="27857" spans="1:8">
      <c r="A27857" s="1383"/>
      <c r="E27857" s="1478"/>
      <c r="H27857" s="1478"/>
    </row>
    <row r="27858" spans="1:8">
      <c r="A27858" s="1383"/>
      <c r="E27858" s="1478"/>
      <c r="H27858" s="1478"/>
    </row>
    <row r="27859" spans="1:8">
      <c r="A27859" s="1383"/>
      <c r="E27859" s="1478"/>
      <c r="H27859" s="1478"/>
    </row>
    <row r="27860" spans="1:8">
      <c r="A27860" s="1383"/>
      <c r="E27860" s="1478"/>
      <c r="H27860" s="1478"/>
    </row>
    <row r="27861" spans="1:8">
      <c r="A27861" s="1383"/>
      <c r="E27861" s="1478"/>
      <c r="H27861" s="1478"/>
    </row>
    <row r="27862" spans="1:8">
      <c r="A27862" s="1383"/>
      <c r="E27862" s="1478"/>
      <c r="H27862" s="1478"/>
    </row>
    <row r="27863" spans="1:8">
      <c r="A27863" s="1383"/>
      <c r="E27863" s="1478"/>
      <c r="H27863" s="1478"/>
    </row>
    <row r="27864" spans="1:8">
      <c r="A27864" s="1383"/>
      <c r="E27864" s="1478"/>
      <c r="H27864" s="1478"/>
    </row>
    <row r="27865" spans="1:8">
      <c r="A27865" s="1383"/>
      <c r="E27865" s="1478"/>
      <c r="H27865" s="1478"/>
    </row>
    <row r="27866" spans="1:8">
      <c r="A27866" s="1383"/>
      <c r="E27866" s="1478"/>
      <c r="H27866" s="1478"/>
    </row>
    <row r="27867" spans="1:8">
      <c r="A27867" s="1383"/>
      <c r="E27867" s="1478"/>
      <c r="H27867" s="1478"/>
    </row>
    <row r="27868" spans="1:8">
      <c r="A27868" s="1383"/>
      <c r="E27868" s="1478"/>
      <c r="H27868" s="1478"/>
    </row>
    <row r="27869" spans="1:8">
      <c r="A27869" s="1383"/>
      <c r="E27869" s="1478"/>
      <c r="H27869" s="1478"/>
    </row>
    <row r="27870" spans="1:8">
      <c r="A27870" s="1383"/>
      <c r="E27870" s="1478"/>
      <c r="H27870" s="1478"/>
    </row>
    <row r="27871" spans="1:8">
      <c r="A27871" s="1383"/>
      <c r="E27871" s="1478"/>
      <c r="H27871" s="1478"/>
    </row>
    <row r="27872" spans="1:8">
      <c r="A27872" s="1383"/>
      <c r="E27872" s="1478"/>
      <c r="H27872" s="1478"/>
    </row>
    <row r="27873" spans="1:8">
      <c r="A27873" s="1383"/>
      <c r="E27873" s="1478"/>
      <c r="H27873" s="1478"/>
    </row>
    <row r="27874" spans="1:8">
      <c r="A27874" s="1383"/>
      <c r="E27874" s="1478"/>
      <c r="H27874" s="1478"/>
    </row>
    <row r="27875" spans="1:8">
      <c r="A27875" s="1383"/>
      <c r="E27875" s="1478"/>
      <c r="H27875" s="1478"/>
    </row>
    <row r="27876" spans="1:8">
      <c r="A27876" s="1383"/>
      <c r="E27876" s="1478"/>
      <c r="H27876" s="1478"/>
    </row>
    <row r="27877" spans="1:8">
      <c r="A27877" s="1383"/>
      <c r="E27877" s="1478"/>
      <c r="H27877" s="1478"/>
    </row>
    <row r="27878" spans="1:8">
      <c r="A27878" s="1383"/>
      <c r="E27878" s="1478"/>
      <c r="H27878" s="1478"/>
    </row>
    <row r="27879" spans="1:8">
      <c r="A27879" s="1383"/>
      <c r="E27879" s="1478"/>
      <c r="H27879" s="1478"/>
    </row>
    <row r="27880" spans="1:8">
      <c r="A27880" s="1383"/>
      <c r="E27880" s="1478"/>
      <c r="H27880" s="1478"/>
    </row>
    <row r="27881" spans="1:8">
      <c r="A27881" s="1383"/>
      <c r="E27881" s="1478"/>
      <c r="H27881" s="1478"/>
    </row>
    <row r="27882" spans="1:8">
      <c r="A27882" s="1383"/>
      <c r="E27882" s="1478"/>
      <c r="H27882" s="1478"/>
    </row>
    <row r="27883" spans="1:8">
      <c r="A27883" s="1383"/>
      <c r="E27883" s="1478"/>
      <c r="H27883" s="1478"/>
    </row>
    <row r="27884" spans="1:8">
      <c r="A27884" s="1383"/>
      <c r="E27884" s="1478"/>
      <c r="H27884" s="1478"/>
    </row>
    <row r="27885" spans="1:8">
      <c r="A27885" s="1383"/>
      <c r="E27885" s="1478"/>
      <c r="H27885" s="1478"/>
    </row>
    <row r="27886" spans="1:8">
      <c r="A27886" s="1383"/>
      <c r="E27886" s="1478"/>
      <c r="H27886" s="1478"/>
    </row>
    <row r="27887" spans="1:8">
      <c r="A27887" s="1383"/>
      <c r="E27887" s="1478"/>
      <c r="H27887" s="1478"/>
    </row>
    <row r="27888" spans="1:8">
      <c r="A27888" s="1383"/>
      <c r="E27888" s="1478"/>
      <c r="H27888" s="1478"/>
    </row>
    <row r="27889" spans="1:8">
      <c r="A27889" s="1383"/>
      <c r="E27889" s="1478"/>
      <c r="H27889" s="1478"/>
    </row>
    <row r="27890" spans="1:8">
      <c r="A27890" s="1383"/>
      <c r="E27890" s="1478"/>
      <c r="H27890" s="1478"/>
    </row>
    <row r="27891" spans="1:8">
      <c r="A27891" s="1383"/>
      <c r="E27891" s="1478"/>
      <c r="H27891" s="1478"/>
    </row>
    <row r="27892" spans="1:8">
      <c r="A27892" s="1383"/>
      <c r="E27892" s="1478"/>
      <c r="H27892" s="1478"/>
    </row>
    <row r="27893" spans="1:8">
      <c r="A27893" s="1383"/>
      <c r="E27893" s="1478"/>
      <c r="H27893" s="1478"/>
    </row>
    <row r="27894" spans="1:8">
      <c r="A27894" s="1383"/>
      <c r="E27894" s="1478"/>
      <c r="H27894" s="1478"/>
    </row>
    <row r="27895" spans="1:8">
      <c r="A27895" s="1383"/>
      <c r="E27895" s="1478"/>
      <c r="H27895" s="1478"/>
    </row>
    <row r="27896" spans="1:8">
      <c r="A27896" s="1383"/>
      <c r="E27896" s="1478"/>
      <c r="H27896" s="1478"/>
    </row>
    <row r="27897" spans="1:8">
      <c r="A27897" s="1383"/>
      <c r="E27897" s="1478"/>
      <c r="H27897" s="1478"/>
    </row>
    <row r="27898" spans="1:8">
      <c r="A27898" s="1383"/>
      <c r="E27898" s="1478"/>
      <c r="H27898" s="1478"/>
    </row>
    <row r="27899" spans="1:8">
      <c r="A27899" s="1383"/>
      <c r="E27899" s="1478"/>
      <c r="H27899" s="1478"/>
    </row>
    <row r="27900" spans="1:8">
      <c r="A27900" s="1383"/>
      <c r="E27900" s="1478"/>
      <c r="H27900" s="1478"/>
    </row>
    <row r="27901" spans="1:8">
      <c r="A27901" s="1383"/>
      <c r="E27901" s="1478"/>
      <c r="H27901" s="1478"/>
    </row>
    <row r="27902" spans="1:8">
      <c r="A27902" s="1383"/>
      <c r="E27902" s="1478"/>
      <c r="H27902" s="1478"/>
    </row>
    <row r="27903" spans="1:8">
      <c r="A27903" s="1383"/>
      <c r="E27903" s="1478"/>
      <c r="H27903" s="1478"/>
    </row>
    <row r="27904" spans="1:8">
      <c r="A27904" s="1383"/>
      <c r="E27904" s="1478"/>
      <c r="H27904" s="1478"/>
    </row>
    <row r="27905" spans="1:8">
      <c r="A27905" s="1383"/>
      <c r="E27905" s="1478"/>
      <c r="H27905" s="1478"/>
    </row>
    <row r="27906" spans="1:8">
      <c r="A27906" s="1383"/>
      <c r="E27906" s="1478"/>
      <c r="H27906" s="1478"/>
    </row>
    <row r="27907" spans="1:8">
      <c r="A27907" s="1383"/>
      <c r="E27907" s="1478"/>
      <c r="H27907" s="1478"/>
    </row>
    <row r="27908" spans="1:8">
      <c r="A27908" s="1383"/>
      <c r="E27908" s="1478"/>
      <c r="H27908" s="1478"/>
    </row>
    <row r="27909" spans="1:8">
      <c r="A27909" s="1383"/>
      <c r="E27909" s="1478"/>
      <c r="H27909" s="1478"/>
    </row>
    <row r="27910" spans="1:8">
      <c r="A27910" s="1383"/>
      <c r="E27910" s="1478"/>
      <c r="H27910" s="1478"/>
    </row>
    <row r="27911" spans="1:8">
      <c r="A27911" s="1383"/>
      <c r="E27911" s="1478"/>
      <c r="H27911" s="1478"/>
    </row>
    <row r="27912" spans="1:8">
      <c r="A27912" s="1383"/>
      <c r="E27912" s="1478"/>
      <c r="H27912" s="1478"/>
    </row>
    <row r="27913" spans="1:8">
      <c r="A27913" s="1383"/>
      <c r="E27913" s="1478"/>
      <c r="H27913" s="1478"/>
    </row>
    <row r="27914" spans="1:8">
      <c r="A27914" s="1383"/>
      <c r="E27914" s="1478"/>
      <c r="H27914" s="1478"/>
    </row>
    <row r="27915" spans="1:8">
      <c r="A27915" s="1383"/>
      <c r="E27915" s="1478"/>
      <c r="H27915" s="1478"/>
    </row>
    <row r="27916" spans="1:8">
      <c r="A27916" s="1383"/>
      <c r="E27916" s="1478"/>
      <c r="H27916" s="1478"/>
    </row>
    <row r="27917" spans="1:8">
      <c r="A27917" s="1383"/>
      <c r="E27917" s="1478"/>
      <c r="H27917" s="1478"/>
    </row>
    <row r="27918" spans="1:8">
      <c r="A27918" s="1383"/>
      <c r="E27918" s="1478"/>
      <c r="H27918" s="1478"/>
    </row>
    <row r="27919" spans="1:8">
      <c r="A27919" s="1383"/>
      <c r="E27919" s="1478"/>
      <c r="H27919" s="1478"/>
    </row>
    <row r="27920" spans="1:8">
      <c r="A27920" s="1383"/>
      <c r="E27920" s="1478"/>
      <c r="H27920" s="1478"/>
    </row>
    <row r="27921" spans="1:8">
      <c r="A27921" s="1383"/>
      <c r="E27921" s="1478"/>
      <c r="H27921" s="1478"/>
    </row>
    <row r="27922" spans="1:8">
      <c r="A27922" s="1383"/>
      <c r="E27922" s="1478"/>
      <c r="H27922" s="1478"/>
    </row>
    <row r="27923" spans="1:8">
      <c r="A27923" s="1383"/>
      <c r="E27923" s="1478"/>
      <c r="H27923" s="1478"/>
    </row>
    <row r="27924" spans="1:8">
      <c r="A27924" s="1383"/>
      <c r="E27924" s="1478"/>
      <c r="H27924" s="1478"/>
    </row>
    <row r="27925" spans="1:8">
      <c r="A27925" s="1383"/>
      <c r="E27925" s="1478"/>
      <c r="H27925" s="1478"/>
    </row>
    <row r="27926" spans="1:8">
      <c r="A27926" s="1383"/>
      <c r="E27926" s="1478"/>
      <c r="H27926" s="1478"/>
    </row>
    <row r="27927" spans="1:8">
      <c r="A27927" s="1383"/>
      <c r="E27927" s="1478"/>
      <c r="H27927" s="1478"/>
    </row>
    <row r="27928" spans="1:8">
      <c r="A27928" s="1383"/>
      <c r="E27928" s="1478"/>
      <c r="H27928" s="1478"/>
    </row>
    <row r="27929" spans="1:8">
      <c r="A27929" s="1383"/>
      <c r="E27929" s="1478"/>
      <c r="H27929" s="1478"/>
    </row>
    <row r="27930" spans="1:8">
      <c r="A27930" s="1383"/>
      <c r="E27930" s="1478"/>
      <c r="H27930" s="1478"/>
    </row>
    <row r="27931" spans="1:8">
      <c r="A27931" s="1383"/>
      <c r="E27931" s="1478"/>
      <c r="H27931" s="1478"/>
    </row>
    <row r="27932" spans="1:8">
      <c r="A27932" s="1383"/>
      <c r="E27932" s="1478"/>
      <c r="H27932" s="1478"/>
    </row>
    <row r="27933" spans="1:8">
      <c r="A27933" s="1383"/>
      <c r="E27933" s="1478"/>
      <c r="H27933" s="1478"/>
    </row>
    <row r="27934" spans="1:8">
      <c r="A27934" s="1383"/>
      <c r="E27934" s="1478"/>
      <c r="H27934" s="1478"/>
    </row>
    <row r="27935" spans="1:8">
      <c r="A27935" s="1383"/>
      <c r="E27935" s="1478"/>
      <c r="H27935" s="1478"/>
    </row>
    <row r="27936" spans="1:8">
      <c r="A27936" s="1383"/>
      <c r="E27936" s="1478"/>
      <c r="H27936" s="1478"/>
    </row>
    <row r="27937" spans="1:8">
      <c r="A27937" s="1383"/>
      <c r="E27937" s="1478"/>
      <c r="H27937" s="1478"/>
    </row>
    <row r="27938" spans="1:8">
      <c r="A27938" s="1383"/>
      <c r="E27938" s="1478"/>
      <c r="H27938" s="1478"/>
    </row>
    <row r="27939" spans="1:8">
      <c r="A27939" s="1383"/>
      <c r="E27939" s="1478"/>
      <c r="H27939" s="1478"/>
    </row>
    <row r="27940" spans="1:8">
      <c r="A27940" s="1383"/>
      <c r="E27940" s="1478"/>
      <c r="H27940" s="1478"/>
    </row>
    <row r="27941" spans="1:8">
      <c r="A27941" s="1383"/>
      <c r="E27941" s="1478"/>
      <c r="H27941" s="1478"/>
    </row>
    <row r="27942" spans="1:8">
      <c r="A27942" s="1383"/>
      <c r="E27942" s="1478"/>
      <c r="H27942" s="1478"/>
    </row>
    <row r="27943" spans="1:8">
      <c r="A27943" s="1383"/>
      <c r="E27943" s="1478"/>
      <c r="H27943" s="1478"/>
    </row>
    <row r="27944" spans="1:8">
      <c r="A27944" s="1383"/>
      <c r="E27944" s="1478"/>
      <c r="H27944" s="1478"/>
    </row>
    <row r="27945" spans="1:8">
      <c r="A27945" s="1383"/>
      <c r="E27945" s="1478"/>
      <c r="H27945" s="1478"/>
    </row>
    <row r="27946" spans="1:8">
      <c r="A27946" s="1383"/>
      <c r="E27946" s="1478"/>
      <c r="H27946" s="1478"/>
    </row>
    <row r="27947" spans="1:8">
      <c r="A27947" s="1383"/>
      <c r="E27947" s="1478"/>
      <c r="H27947" s="1478"/>
    </row>
    <row r="27948" spans="1:8">
      <c r="A27948" s="1383"/>
      <c r="E27948" s="1478"/>
      <c r="H27948" s="1478"/>
    </row>
    <row r="27949" spans="1:8">
      <c r="A27949" s="1383"/>
      <c r="E27949" s="1478"/>
      <c r="H27949" s="1478"/>
    </row>
    <row r="27950" spans="1:8">
      <c r="A27950" s="1383"/>
      <c r="E27950" s="1478"/>
      <c r="H27950" s="1478"/>
    </row>
    <row r="27951" spans="1:8">
      <c r="A27951" s="1383"/>
      <c r="E27951" s="1478"/>
      <c r="H27951" s="1478"/>
    </row>
    <row r="27952" spans="1:8">
      <c r="A27952" s="1383"/>
      <c r="E27952" s="1478"/>
      <c r="H27952" s="1478"/>
    </row>
    <row r="27953" spans="1:8">
      <c r="A27953" s="1383"/>
      <c r="E27953" s="1478"/>
      <c r="H27953" s="1478"/>
    </row>
    <row r="27954" spans="1:8">
      <c r="A27954" s="1383"/>
      <c r="E27954" s="1478"/>
      <c r="H27954" s="1478"/>
    </row>
    <row r="27955" spans="1:8">
      <c r="A27955" s="1383"/>
      <c r="E27955" s="1478"/>
      <c r="H27955" s="1478"/>
    </row>
    <row r="27956" spans="1:8">
      <c r="A27956" s="1383"/>
      <c r="E27956" s="1478"/>
      <c r="H27956" s="1478"/>
    </row>
    <row r="27957" spans="1:8">
      <c r="A27957" s="1383"/>
      <c r="E27957" s="1478"/>
      <c r="H27957" s="1478"/>
    </row>
    <row r="27958" spans="1:8">
      <c r="A27958" s="1383"/>
      <c r="E27958" s="1478"/>
      <c r="H27958" s="1478"/>
    </row>
    <row r="27959" spans="1:8">
      <c r="A27959" s="1383"/>
      <c r="E27959" s="1478"/>
      <c r="H27959" s="1478"/>
    </row>
    <row r="27960" spans="1:8">
      <c r="A27960" s="1383"/>
      <c r="E27960" s="1478"/>
      <c r="H27960" s="1478"/>
    </row>
    <row r="27961" spans="1:8">
      <c r="A27961" s="1383"/>
      <c r="E27961" s="1478"/>
      <c r="H27961" s="1478"/>
    </row>
    <row r="27962" spans="1:8">
      <c r="A27962" s="1383"/>
      <c r="E27962" s="1478"/>
      <c r="H27962" s="1478"/>
    </row>
    <row r="27963" spans="1:8">
      <c r="A27963" s="1383"/>
      <c r="E27963" s="1478"/>
      <c r="H27963" s="1478"/>
    </row>
    <row r="27964" spans="1:8">
      <c r="A27964" s="1383"/>
      <c r="E27964" s="1478"/>
      <c r="H27964" s="1478"/>
    </row>
    <row r="27965" spans="1:8">
      <c r="A27965" s="1383"/>
      <c r="E27965" s="1478"/>
      <c r="H27965" s="1478"/>
    </row>
    <row r="27966" spans="1:8">
      <c r="A27966" s="1383"/>
      <c r="E27966" s="1478"/>
      <c r="H27966" s="1478"/>
    </row>
    <row r="27967" spans="1:8">
      <c r="A27967" s="1383"/>
      <c r="E27967" s="1478"/>
      <c r="H27967" s="1478"/>
    </row>
    <row r="27968" spans="1:8">
      <c r="A27968" s="1383"/>
      <c r="E27968" s="1478"/>
      <c r="H27968" s="1478"/>
    </row>
    <row r="27969" spans="1:8">
      <c r="A27969" s="1383"/>
      <c r="E27969" s="1478"/>
      <c r="H27969" s="1478"/>
    </row>
    <row r="27970" spans="1:8">
      <c r="A27970" s="1383"/>
      <c r="E27970" s="1478"/>
      <c r="H27970" s="1478"/>
    </row>
    <row r="27971" spans="1:8">
      <c r="A27971" s="1383"/>
      <c r="E27971" s="1478"/>
      <c r="H27971" s="1478"/>
    </row>
    <row r="27972" spans="1:8">
      <c r="A27972" s="1383"/>
      <c r="E27972" s="1478"/>
      <c r="H27972" s="1478"/>
    </row>
    <row r="27973" spans="1:8">
      <c r="A27973" s="1383"/>
      <c r="E27973" s="1478"/>
      <c r="H27973" s="1478"/>
    </row>
    <row r="27974" spans="1:8">
      <c r="A27974" s="1383"/>
      <c r="E27974" s="1478"/>
      <c r="H27974" s="1478"/>
    </row>
    <row r="27975" spans="1:8">
      <c r="A27975" s="1383"/>
      <c r="E27975" s="1478"/>
      <c r="H27975" s="1478"/>
    </row>
    <row r="27976" spans="1:8">
      <c r="A27976" s="1383"/>
      <c r="E27976" s="1478"/>
      <c r="H27976" s="1478"/>
    </row>
    <row r="27977" spans="1:8">
      <c r="A27977" s="1383"/>
      <c r="E27977" s="1478"/>
      <c r="H27977" s="1478"/>
    </row>
    <row r="27978" spans="1:8">
      <c r="A27978" s="1383"/>
      <c r="E27978" s="1478"/>
      <c r="H27978" s="1478"/>
    </row>
    <row r="27979" spans="1:8">
      <c r="A27979" s="1383"/>
      <c r="E27979" s="1478"/>
      <c r="H27979" s="1478"/>
    </row>
    <row r="27980" spans="1:8">
      <c r="A27980" s="1383"/>
      <c r="E27980" s="1478"/>
      <c r="H27980" s="1478"/>
    </row>
    <row r="27981" spans="1:8">
      <c r="A27981" s="1383"/>
      <c r="E27981" s="1478"/>
      <c r="H27981" s="1478"/>
    </row>
    <row r="27982" spans="1:8">
      <c r="A27982" s="1383"/>
      <c r="E27982" s="1478"/>
      <c r="H27982" s="1478"/>
    </row>
    <row r="27983" spans="1:8">
      <c r="A27983" s="1383"/>
      <c r="E27983" s="1478"/>
      <c r="H27983" s="1478"/>
    </row>
    <row r="27984" spans="1:8">
      <c r="A27984" s="1383"/>
      <c r="E27984" s="1478"/>
      <c r="H27984" s="1478"/>
    </row>
    <row r="27985" spans="1:8">
      <c r="A27985" s="1383"/>
      <c r="E27985" s="1478"/>
      <c r="H27985" s="1478"/>
    </row>
    <row r="27986" spans="1:8">
      <c r="A27986" s="1383"/>
      <c r="E27986" s="1478"/>
      <c r="H27986" s="1478"/>
    </row>
    <row r="27987" spans="1:8">
      <c r="A27987" s="1383"/>
      <c r="E27987" s="1478"/>
      <c r="H27987" s="1478"/>
    </row>
    <row r="27988" spans="1:8">
      <c r="A27988" s="1383"/>
      <c r="E27988" s="1478"/>
      <c r="H27988" s="1478"/>
    </row>
    <row r="27989" spans="1:8">
      <c r="A27989" s="1383"/>
      <c r="E27989" s="1478"/>
      <c r="H27989" s="1478"/>
    </row>
    <row r="27990" spans="1:8">
      <c r="A27990" s="1383"/>
      <c r="E27990" s="1478"/>
      <c r="H27990" s="1478"/>
    </row>
    <row r="27991" spans="1:8">
      <c r="A27991" s="1383"/>
      <c r="E27991" s="1478"/>
      <c r="H27991" s="1478"/>
    </row>
    <row r="27992" spans="1:8">
      <c r="A27992" s="1383"/>
      <c r="E27992" s="1478"/>
      <c r="H27992" s="1478"/>
    </row>
    <row r="27993" spans="1:8">
      <c r="A27993" s="1383"/>
      <c r="E27993" s="1478"/>
      <c r="H27993" s="1478"/>
    </row>
    <row r="27994" spans="1:8">
      <c r="A27994" s="1383"/>
      <c r="E27994" s="1478"/>
      <c r="H27994" s="1478"/>
    </row>
    <row r="27995" spans="1:8">
      <c r="A27995" s="1383"/>
      <c r="E27995" s="1478"/>
      <c r="H27995" s="1478"/>
    </row>
    <row r="27996" spans="1:8">
      <c r="A27996" s="1383"/>
      <c r="E27996" s="1478"/>
      <c r="H27996" s="1478"/>
    </row>
    <row r="27997" spans="1:8">
      <c r="A27997" s="1383"/>
      <c r="E27997" s="1478"/>
      <c r="H27997" s="1478"/>
    </row>
    <row r="27998" spans="1:8">
      <c r="A27998" s="1383"/>
      <c r="E27998" s="1478"/>
      <c r="H27998" s="1478"/>
    </row>
    <row r="27999" spans="1:8">
      <c r="A27999" s="1383"/>
      <c r="E27999" s="1478"/>
      <c r="H27999" s="1478"/>
    </row>
    <row r="28000" spans="1:8">
      <c r="A28000" s="1383"/>
      <c r="E28000" s="1478"/>
      <c r="H28000" s="1478"/>
    </row>
    <row r="28001" spans="1:8">
      <c r="A28001" s="1383"/>
      <c r="E28001" s="1478"/>
      <c r="H28001" s="1478"/>
    </row>
    <row r="28002" spans="1:8">
      <c r="A28002" s="1383"/>
      <c r="E28002" s="1478"/>
      <c r="H28002" s="1478"/>
    </row>
    <row r="28003" spans="1:8">
      <c r="A28003" s="1383"/>
      <c r="E28003" s="1478"/>
      <c r="H28003" s="1478"/>
    </row>
    <row r="28004" spans="1:8">
      <c r="A28004" s="1383"/>
      <c r="E28004" s="1478"/>
      <c r="H28004" s="1478"/>
    </row>
    <row r="28005" spans="1:8">
      <c r="A28005" s="1383"/>
      <c r="E28005" s="1478"/>
      <c r="H28005" s="1478"/>
    </row>
    <row r="28006" spans="1:8">
      <c r="A28006" s="1383"/>
      <c r="E28006" s="1478"/>
      <c r="H28006" s="1478"/>
    </row>
    <row r="28007" spans="1:8">
      <c r="A28007" s="1383"/>
      <c r="E28007" s="1478"/>
      <c r="H28007" s="1478"/>
    </row>
    <row r="28008" spans="1:8">
      <c r="A28008" s="1383"/>
      <c r="E28008" s="1478"/>
      <c r="H28008" s="1478"/>
    </row>
    <row r="28009" spans="1:8">
      <c r="A28009" s="1383"/>
      <c r="E28009" s="1478"/>
      <c r="H28009" s="1478"/>
    </row>
    <row r="28010" spans="1:8">
      <c r="A28010" s="1383"/>
      <c r="E28010" s="1478"/>
      <c r="H28010" s="1478"/>
    </row>
    <row r="28011" spans="1:8">
      <c r="A28011" s="1383"/>
      <c r="E28011" s="1478"/>
      <c r="H28011" s="1478"/>
    </row>
    <row r="28012" spans="1:8">
      <c r="A28012" s="1383"/>
      <c r="E28012" s="1478"/>
      <c r="H28012" s="1478"/>
    </row>
    <row r="28013" spans="1:8">
      <c r="A28013" s="1383"/>
      <c r="E28013" s="1478"/>
      <c r="H28013" s="1478"/>
    </row>
    <row r="28014" spans="1:8">
      <c r="A28014" s="1383"/>
      <c r="E28014" s="1478"/>
      <c r="H28014" s="1478"/>
    </row>
    <row r="28015" spans="1:8">
      <c r="A28015" s="1383"/>
      <c r="E28015" s="1478"/>
      <c r="H28015" s="1478"/>
    </row>
    <row r="28016" spans="1:8">
      <c r="A28016" s="1383"/>
      <c r="E28016" s="1478"/>
      <c r="H28016" s="1478"/>
    </row>
    <row r="28017" spans="1:8">
      <c r="A28017" s="1383"/>
      <c r="E28017" s="1478"/>
      <c r="H28017" s="1478"/>
    </row>
    <row r="28018" spans="1:8">
      <c r="A28018" s="1383"/>
      <c r="E28018" s="1478"/>
      <c r="H28018" s="1478"/>
    </row>
    <row r="28019" spans="1:8">
      <c r="A28019" s="1383"/>
      <c r="E28019" s="1478"/>
      <c r="H28019" s="1478"/>
    </row>
    <row r="28020" spans="1:8">
      <c r="A28020" s="1383"/>
      <c r="E28020" s="1478"/>
      <c r="H28020" s="1478"/>
    </row>
    <row r="28021" spans="1:8">
      <c r="A28021" s="1383"/>
      <c r="E28021" s="1478"/>
      <c r="H28021" s="1478"/>
    </row>
    <row r="28022" spans="1:8">
      <c r="A28022" s="1383"/>
      <c r="E28022" s="1478"/>
      <c r="H28022" s="1478"/>
    </row>
    <row r="28023" spans="1:8">
      <c r="A28023" s="1383"/>
      <c r="E28023" s="1478"/>
      <c r="H28023" s="1478"/>
    </row>
    <row r="28024" spans="1:8">
      <c r="A28024" s="1383"/>
      <c r="E28024" s="1478"/>
      <c r="H28024" s="1478"/>
    </row>
    <row r="28025" spans="1:8">
      <c r="A28025" s="1383"/>
      <c r="E28025" s="1478"/>
      <c r="H28025" s="1478"/>
    </row>
    <row r="28026" spans="1:8">
      <c r="A28026" s="1383"/>
      <c r="E28026" s="1478"/>
      <c r="H28026" s="1478"/>
    </row>
    <row r="28027" spans="1:8">
      <c r="A28027" s="1383"/>
      <c r="E28027" s="1478"/>
      <c r="H28027" s="1478"/>
    </row>
    <row r="28028" spans="1:8">
      <c r="A28028" s="1383"/>
      <c r="E28028" s="1478"/>
      <c r="H28028" s="1478"/>
    </row>
    <row r="28029" spans="1:8">
      <c r="A28029" s="1383"/>
      <c r="E28029" s="1478"/>
      <c r="H28029" s="1478"/>
    </row>
    <row r="28030" spans="1:8">
      <c r="A28030" s="1383"/>
      <c r="E28030" s="1478"/>
      <c r="H28030" s="1478"/>
    </row>
    <row r="28031" spans="1:8">
      <c r="A28031" s="1383"/>
      <c r="E28031" s="1478"/>
      <c r="H28031" s="1478"/>
    </row>
    <row r="28032" spans="1:8">
      <c r="A28032" s="1383"/>
      <c r="E28032" s="1478"/>
      <c r="H28032" s="1478"/>
    </row>
    <row r="28033" spans="1:8">
      <c r="A28033" s="1383"/>
      <c r="E28033" s="1478"/>
      <c r="H28033" s="1478"/>
    </row>
    <row r="28034" spans="1:8">
      <c r="A28034" s="1383"/>
      <c r="E28034" s="1478"/>
      <c r="H28034" s="1478"/>
    </row>
    <row r="28035" spans="1:8">
      <c r="A28035" s="1383"/>
      <c r="E28035" s="1478"/>
      <c r="H28035" s="1478"/>
    </row>
    <row r="28036" spans="1:8">
      <c r="A28036" s="1383"/>
      <c r="E28036" s="1478"/>
      <c r="H28036" s="1478"/>
    </row>
    <row r="28037" spans="1:8">
      <c r="A28037" s="1383"/>
      <c r="E28037" s="1478"/>
      <c r="H28037" s="1478"/>
    </row>
    <row r="28038" spans="1:8">
      <c r="A28038" s="1383"/>
      <c r="E28038" s="1478"/>
      <c r="H28038" s="1478"/>
    </row>
    <row r="28039" spans="1:8">
      <c r="A28039" s="1383"/>
      <c r="E28039" s="1478"/>
      <c r="H28039" s="1478"/>
    </row>
    <row r="28040" spans="1:8">
      <c r="A28040" s="1383"/>
      <c r="E28040" s="1478"/>
      <c r="H28040" s="1478"/>
    </row>
    <row r="28041" spans="1:8">
      <c r="A28041" s="1383"/>
      <c r="E28041" s="1478"/>
      <c r="H28041" s="1478"/>
    </row>
    <row r="28042" spans="1:8">
      <c r="A28042" s="1383"/>
      <c r="E28042" s="1478"/>
      <c r="H28042" s="1478"/>
    </row>
    <row r="28043" spans="1:8">
      <c r="A28043" s="1383"/>
      <c r="E28043" s="1478"/>
      <c r="H28043" s="1478"/>
    </row>
    <row r="28044" spans="1:8">
      <c r="A28044" s="1383"/>
      <c r="E28044" s="1478"/>
      <c r="H28044" s="1478"/>
    </row>
    <row r="28045" spans="1:8">
      <c r="A28045" s="1383"/>
      <c r="E28045" s="1478"/>
      <c r="H28045" s="1478"/>
    </row>
    <row r="28046" spans="1:8">
      <c r="A28046" s="1383"/>
      <c r="E28046" s="1478"/>
      <c r="H28046" s="1478"/>
    </row>
    <row r="28047" spans="1:8">
      <c r="A28047" s="1383"/>
      <c r="E28047" s="1478"/>
      <c r="H28047" s="1478"/>
    </row>
    <row r="28048" spans="1:8">
      <c r="A28048" s="1383"/>
      <c r="E28048" s="1478"/>
      <c r="H28048" s="1478"/>
    </row>
    <row r="28049" spans="1:8">
      <c r="A28049" s="1383"/>
      <c r="E28049" s="1478"/>
      <c r="H28049" s="1478"/>
    </row>
    <row r="28050" spans="1:8">
      <c r="A28050" s="1383"/>
      <c r="E28050" s="1478"/>
      <c r="H28050" s="1478"/>
    </row>
    <row r="28051" spans="1:8">
      <c r="A28051" s="1383"/>
      <c r="E28051" s="1478"/>
      <c r="H28051" s="1478"/>
    </row>
    <row r="28052" spans="1:8">
      <c r="A28052" s="1383"/>
      <c r="E28052" s="1478"/>
      <c r="H28052" s="1478"/>
    </row>
    <row r="28053" spans="1:8">
      <c r="A28053" s="1383"/>
      <c r="E28053" s="1478"/>
      <c r="H28053" s="1478"/>
    </row>
    <row r="28054" spans="1:8">
      <c r="A28054" s="1383"/>
      <c r="E28054" s="1478"/>
      <c r="H28054" s="1478"/>
    </row>
    <row r="28055" spans="1:8">
      <c r="A28055" s="1383"/>
      <c r="E28055" s="1478"/>
      <c r="H28055" s="1478"/>
    </row>
    <row r="28056" spans="1:8">
      <c r="A28056" s="1383"/>
      <c r="E28056" s="1478"/>
      <c r="H28056" s="1478"/>
    </row>
    <row r="28057" spans="1:8">
      <c r="A28057" s="1383"/>
      <c r="E28057" s="1478"/>
      <c r="H28057" s="1478"/>
    </row>
    <row r="28058" spans="1:8">
      <c r="A28058" s="1383"/>
      <c r="E28058" s="1478"/>
      <c r="H28058" s="1478"/>
    </row>
    <row r="28059" spans="1:8">
      <c r="A28059" s="1383"/>
      <c r="E28059" s="1478"/>
      <c r="H28059" s="1478"/>
    </row>
    <row r="28060" spans="1:8">
      <c r="A28060" s="1383"/>
      <c r="E28060" s="1478"/>
      <c r="H28060" s="1478"/>
    </row>
    <row r="28061" spans="1:8">
      <c r="A28061" s="1383"/>
      <c r="E28061" s="1478"/>
      <c r="H28061" s="1478"/>
    </row>
    <row r="28062" spans="1:8">
      <c r="A28062" s="1383"/>
      <c r="E28062" s="1478"/>
      <c r="H28062" s="1478"/>
    </row>
    <row r="28063" spans="1:8">
      <c r="A28063" s="1383"/>
      <c r="E28063" s="1478"/>
      <c r="H28063" s="1478"/>
    </row>
    <row r="28064" spans="1:8">
      <c r="A28064" s="1383"/>
      <c r="E28064" s="1478"/>
      <c r="H28064" s="1478"/>
    </row>
    <row r="28065" spans="1:8">
      <c r="A28065" s="1383"/>
      <c r="E28065" s="1478"/>
      <c r="H28065" s="1478"/>
    </row>
    <row r="28066" spans="1:8">
      <c r="A28066" s="1383"/>
      <c r="E28066" s="1478"/>
      <c r="H28066" s="1478"/>
    </row>
    <row r="28067" spans="1:8">
      <c r="A28067" s="1383"/>
      <c r="E28067" s="1478"/>
      <c r="H28067" s="1478"/>
    </row>
    <row r="28068" spans="1:8">
      <c r="A28068" s="1383"/>
      <c r="E28068" s="1478"/>
      <c r="H28068" s="1478"/>
    </row>
    <row r="28069" spans="1:8">
      <c r="A28069" s="1383"/>
      <c r="E28069" s="1478"/>
      <c r="H28069" s="1478"/>
    </row>
    <row r="28070" spans="1:8">
      <c r="A28070" s="1383"/>
      <c r="E28070" s="1478"/>
      <c r="H28070" s="1478"/>
    </row>
    <row r="28071" spans="1:8">
      <c r="A28071" s="1383"/>
      <c r="E28071" s="1478"/>
      <c r="H28071" s="1478"/>
    </row>
    <row r="28072" spans="1:8">
      <c r="A28072" s="1383"/>
      <c r="E28072" s="1478"/>
      <c r="H28072" s="1478"/>
    </row>
    <row r="28073" spans="1:8">
      <c r="A28073" s="1383"/>
      <c r="E28073" s="1478"/>
      <c r="H28073" s="1478"/>
    </row>
    <row r="28074" spans="1:8">
      <c r="A28074" s="1383"/>
      <c r="E28074" s="1478"/>
      <c r="H28074" s="1478"/>
    </row>
    <row r="28075" spans="1:8">
      <c r="A28075" s="1383"/>
      <c r="E28075" s="1478"/>
      <c r="H28075" s="1478"/>
    </row>
    <row r="28076" spans="1:8">
      <c r="A28076" s="1383"/>
      <c r="E28076" s="1478"/>
      <c r="H28076" s="1478"/>
    </row>
    <row r="28077" spans="1:8">
      <c r="A28077" s="1383"/>
      <c r="E28077" s="1478"/>
      <c r="H28077" s="1478"/>
    </row>
    <row r="28078" spans="1:8">
      <c r="A28078" s="1383"/>
      <c r="E28078" s="1478"/>
      <c r="H28078" s="1478"/>
    </row>
    <row r="28079" spans="1:8">
      <c r="A28079" s="1383"/>
      <c r="E28079" s="1478"/>
      <c r="H28079" s="1478"/>
    </row>
    <row r="28080" spans="1:8">
      <c r="A28080" s="1383"/>
      <c r="E28080" s="1478"/>
      <c r="H28080" s="1478"/>
    </row>
    <row r="28081" spans="1:8">
      <c r="A28081" s="1383"/>
      <c r="E28081" s="1478"/>
      <c r="H28081" s="1478"/>
    </row>
    <row r="28082" spans="1:8">
      <c r="A28082" s="1383"/>
      <c r="E28082" s="1478"/>
      <c r="H28082" s="1478"/>
    </row>
    <row r="28083" spans="1:8">
      <c r="A28083" s="1383"/>
      <c r="E28083" s="1478"/>
      <c r="H28083" s="1478"/>
    </row>
    <row r="28084" spans="1:8">
      <c r="A28084" s="1383"/>
      <c r="E28084" s="1478"/>
      <c r="H28084" s="1478"/>
    </row>
    <row r="28085" spans="1:8">
      <c r="A28085" s="1383"/>
      <c r="E28085" s="1478"/>
      <c r="H28085" s="1478"/>
    </row>
    <row r="28086" spans="1:8">
      <c r="A28086" s="1383"/>
      <c r="E28086" s="1478"/>
      <c r="H28086" s="1478"/>
    </row>
    <row r="28087" spans="1:8">
      <c r="A28087" s="1383"/>
      <c r="E28087" s="1478"/>
      <c r="H28087" s="1478"/>
    </row>
    <row r="28088" spans="1:8">
      <c r="A28088" s="1383"/>
      <c r="E28088" s="1478"/>
      <c r="H28088" s="1478"/>
    </row>
    <row r="28089" spans="1:8">
      <c r="A28089" s="1383"/>
      <c r="E28089" s="1478"/>
      <c r="H28089" s="1478"/>
    </row>
    <row r="28090" spans="1:8">
      <c r="A28090" s="1383"/>
      <c r="E28090" s="1478"/>
      <c r="H28090" s="1478"/>
    </row>
    <row r="28091" spans="1:8">
      <c r="A28091" s="1383"/>
      <c r="E28091" s="1478"/>
      <c r="H28091" s="1478"/>
    </row>
    <row r="28092" spans="1:8">
      <c r="A28092" s="1383"/>
      <c r="E28092" s="1478"/>
      <c r="H28092" s="1478"/>
    </row>
    <row r="28093" spans="1:8">
      <c r="A28093" s="1383"/>
      <c r="E28093" s="1478"/>
      <c r="H28093" s="1478"/>
    </row>
    <row r="28094" spans="1:8">
      <c r="A28094" s="1383"/>
      <c r="E28094" s="1478"/>
      <c r="H28094" s="1478"/>
    </row>
    <row r="28095" spans="1:8">
      <c r="A28095" s="1383"/>
      <c r="E28095" s="1478"/>
      <c r="H28095" s="1478"/>
    </row>
    <row r="28096" spans="1:8">
      <c r="A28096" s="1383"/>
      <c r="E28096" s="1478"/>
      <c r="H28096" s="1478"/>
    </row>
    <row r="28097" spans="1:8">
      <c r="A28097" s="1383"/>
      <c r="E28097" s="1478"/>
      <c r="H28097" s="1478"/>
    </row>
    <row r="28098" spans="1:8">
      <c r="A28098" s="1383"/>
      <c r="E28098" s="1478"/>
      <c r="H28098" s="1478"/>
    </row>
    <row r="28099" spans="1:8">
      <c r="A28099" s="1383"/>
      <c r="E28099" s="1478"/>
      <c r="H28099" s="1478"/>
    </row>
    <row r="28100" spans="1:8">
      <c r="A28100" s="1383"/>
      <c r="E28100" s="1478"/>
      <c r="H28100" s="1478"/>
    </row>
    <row r="28101" spans="1:8">
      <c r="A28101" s="1383"/>
      <c r="E28101" s="1478"/>
      <c r="H28101" s="1478"/>
    </row>
    <row r="28102" spans="1:8">
      <c r="A28102" s="1383"/>
      <c r="E28102" s="1478"/>
      <c r="H28102" s="1478"/>
    </row>
    <row r="28103" spans="1:8">
      <c r="A28103" s="1383"/>
      <c r="E28103" s="1478"/>
      <c r="H28103" s="1478"/>
    </row>
    <row r="28104" spans="1:8">
      <c r="A28104" s="1383"/>
      <c r="E28104" s="1478"/>
      <c r="H28104" s="1478"/>
    </row>
    <row r="28105" spans="1:8">
      <c r="A28105" s="1383"/>
      <c r="E28105" s="1478"/>
      <c r="H28105" s="1478"/>
    </row>
    <row r="28106" spans="1:8">
      <c r="A28106" s="1383"/>
      <c r="E28106" s="1478"/>
      <c r="H28106" s="1478"/>
    </row>
    <row r="28107" spans="1:8">
      <c r="A28107" s="1383"/>
      <c r="E28107" s="1478"/>
      <c r="H28107" s="1478"/>
    </row>
    <row r="28108" spans="1:8">
      <c r="A28108" s="1383"/>
      <c r="E28108" s="1478"/>
      <c r="H28108" s="1478"/>
    </row>
    <row r="28109" spans="1:8">
      <c r="A28109" s="1383"/>
      <c r="E28109" s="1478"/>
      <c r="H28109" s="1478"/>
    </row>
    <row r="28110" spans="1:8">
      <c r="A28110" s="1383"/>
      <c r="E28110" s="1478"/>
      <c r="H28110" s="1478"/>
    </row>
    <row r="28111" spans="1:8">
      <c r="A28111" s="1383"/>
      <c r="E28111" s="1478"/>
      <c r="H28111" s="1478"/>
    </row>
    <row r="28112" spans="1:8">
      <c r="A28112" s="1383"/>
      <c r="E28112" s="1478"/>
      <c r="H28112" s="1478"/>
    </row>
    <row r="28113" spans="1:8">
      <c r="A28113" s="1383"/>
      <c r="E28113" s="1478"/>
      <c r="H28113" s="1478"/>
    </row>
    <row r="28114" spans="1:8">
      <c r="A28114" s="1383"/>
      <c r="E28114" s="1478"/>
      <c r="H28114" s="1478"/>
    </row>
    <row r="28115" spans="1:8">
      <c r="A28115" s="1383"/>
      <c r="E28115" s="1478"/>
      <c r="H28115" s="1478"/>
    </row>
    <row r="28116" spans="1:8">
      <c r="A28116" s="1383"/>
      <c r="E28116" s="1478"/>
      <c r="H28116" s="1478"/>
    </row>
    <row r="28117" spans="1:8">
      <c r="A28117" s="1383"/>
      <c r="E28117" s="1478"/>
      <c r="H28117" s="1478"/>
    </row>
    <row r="28118" spans="1:8">
      <c r="A28118" s="1383"/>
      <c r="E28118" s="1478"/>
      <c r="H28118" s="1478"/>
    </row>
    <row r="28119" spans="1:8">
      <c r="A28119" s="1383"/>
      <c r="E28119" s="1478"/>
      <c r="H28119" s="1478"/>
    </row>
    <row r="28120" spans="1:8">
      <c r="A28120" s="1383"/>
      <c r="E28120" s="1478"/>
      <c r="H28120" s="1478"/>
    </row>
    <row r="28121" spans="1:8">
      <c r="A28121" s="1383"/>
      <c r="E28121" s="1478"/>
      <c r="H28121" s="1478"/>
    </row>
    <row r="28122" spans="1:8">
      <c r="A28122" s="1383"/>
      <c r="E28122" s="1478"/>
      <c r="H28122" s="1478"/>
    </row>
    <row r="28123" spans="1:8">
      <c r="A28123" s="1383"/>
      <c r="E28123" s="1478"/>
      <c r="H28123" s="1478"/>
    </row>
    <row r="28124" spans="1:8">
      <c r="A28124" s="1383"/>
      <c r="E28124" s="1478"/>
      <c r="H28124" s="1478"/>
    </row>
    <row r="28125" spans="1:8">
      <c r="A28125" s="1383"/>
      <c r="E28125" s="1478"/>
      <c r="H28125" s="1478"/>
    </row>
    <row r="28126" spans="1:8">
      <c r="A28126" s="1383"/>
      <c r="E28126" s="1478"/>
      <c r="H28126" s="1478"/>
    </row>
    <row r="28127" spans="1:8">
      <c r="A28127" s="1383"/>
      <c r="E28127" s="1478"/>
      <c r="H28127" s="1478"/>
    </row>
    <row r="28128" spans="1:8">
      <c r="A28128" s="1383"/>
      <c r="E28128" s="1478"/>
      <c r="H28128" s="1478"/>
    </row>
    <row r="28129" spans="1:8">
      <c r="A28129" s="1383"/>
      <c r="E28129" s="1478"/>
      <c r="H28129" s="1478"/>
    </row>
    <row r="28130" spans="1:8">
      <c r="A28130" s="1383"/>
      <c r="E28130" s="1478"/>
      <c r="H28130" s="1478"/>
    </row>
    <row r="28131" spans="1:8">
      <c r="A28131" s="1383"/>
      <c r="E28131" s="1478"/>
      <c r="H28131" s="1478"/>
    </row>
    <row r="28132" spans="1:8">
      <c r="A28132" s="1383"/>
      <c r="E28132" s="1478"/>
      <c r="H28132" s="1478"/>
    </row>
    <row r="28133" spans="1:8">
      <c r="A28133" s="1383"/>
      <c r="E28133" s="1478"/>
      <c r="H28133" s="1478"/>
    </row>
    <row r="28134" spans="1:8">
      <c r="A28134" s="1383"/>
      <c r="E28134" s="1478"/>
      <c r="H28134" s="1478"/>
    </row>
    <row r="28135" spans="1:8">
      <c r="A28135" s="1383"/>
      <c r="E28135" s="1478"/>
      <c r="H28135" s="1478"/>
    </row>
    <row r="28136" spans="1:8">
      <c r="A28136" s="1383"/>
      <c r="E28136" s="1478"/>
      <c r="H28136" s="1478"/>
    </row>
    <row r="28137" spans="1:8">
      <c r="A28137" s="1383"/>
      <c r="E28137" s="1478"/>
      <c r="H28137" s="1478"/>
    </row>
    <row r="28138" spans="1:8">
      <c r="A28138" s="1383"/>
      <c r="E28138" s="1478"/>
      <c r="H28138" s="1478"/>
    </row>
    <row r="28139" spans="1:8">
      <c r="A28139" s="1383"/>
      <c r="E28139" s="1478"/>
      <c r="H28139" s="1478"/>
    </row>
    <row r="28140" spans="1:8">
      <c r="A28140" s="1383"/>
      <c r="E28140" s="1478"/>
      <c r="H28140" s="1478"/>
    </row>
    <row r="28141" spans="1:8">
      <c r="A28141" s="1383"/>
      <c r="E28141" s="1478"/>
      <c r="H28141" s="1478"/>
    </row>
    <row r="28142" spans="1:8">
      <c r="A28142" s="1383"/>
      <c r="E28142" s="1478"/>
      <c r="H28142" s="1478"/>
    </row>
    <row r="28143" spans="1:8">
      <c r="A28143" s="1383"/>
      <c r="E28143" s="1478"/>
      <c r="H28143" s="1478"/>
    </row>
    <row r="28144" spans="1:8">
      <c r="A28144" s="1383"/>
      <c r="E28144" s="1478"/>
      <c r="H28144" s="1478"/>
    </row>
    <row r="28145" spans="1:8">
      <c r="A28145" s="1383"/>
      <c r="E28145" s="1478"/>
      <c r="H28145" s="1478"/>
    </row>
    <row r="28146" spans="1:8">
      <c r="A28146" s="1383"/>
      <c r="E28146" s="1478"/>
      <c r="H28146" s="1478"/>
    </row>
    <row r="28147" spans="1:8">
      <c r="A28147" s="1383"/>
      <c r="E28147" s="1478"/>
      <c r="H28147" s="1478"/>
    </row>
    <row r="28148" spans="1:8">
      <c r="A28148" s="1383"/>
      <c r="E28148" s="1478"/>
      <c r="H28148" s="1478"/>
    </row>
    <row r="28149" spans="1:8">
      <c r="A28149" s="1383"/>
      <c r="E28149" s="1478"/>
      <c r="H28149" s="1478"/>
    </row>
    <row r="28150" spans="1:8">
      <c r="A28150" s="1383"/>
      <c r="E28150" s="1478"/>
      <c r="H28150" s="1478"/>
    </row>
    <row r="28151" spans="1:8">
      <c r="A28151" s="1383"/>
      <c r="E28151" s="1478"/>
      <c r="H28151" s="1478"/>
    </row>
    <row r="28152" spans="1:8">
      <c r="A28152" s="1383"/>
      <c r="E28152" s="1478"/>
      <c r="H28152" s="1478"/>
    </row>
    <row r="28153" spans="1:8">
      <c r="A28153" s="1383"/>
      <c r="E28153" s="1478"/>
      <c r="H28153" s="1478"/>
    </row>
    <row r="28154" spans="1:8">
      <c r="A28154" s="1383"/>
      <c r="E28154" s="1478"/>
      <c r="H28154" s="1478"/>
    </row>
    <row r="28155" spans="1:8">
      <c r="A28155" s="1383"/>
      <c r="E28155" s="1478"/>
      <c r="H28155" s="1478"/>
    </row>
    <row r="28156" spans="1:8">
      <c r="A28156" s="1383"/>
      <c r="E28156" s="1478"/>
      <c r="H28156" s="1478"/>
    </row>
    <row r="28157" spans="1:8">
      <c r="A28157" s="1383"/>
      <c r="E28157" s="1478"/>
      <c r="H28157" s="1478"/>
    </row>
    <row r="28158" spans="1:8">
      <c r="A28158" s="1383"/>
      <c r="E28158" s="1478"/>
      <c r="H28158" s="1478"/>
    </row>
    <row r="28159" spans="1:8">
      <c r="A28159" s="1383"/>
      <c r="E28159" s="1478"/>
      <c r="H28159" s="1478"/>
    </row>
    <row r="28160" spans="1:8">
      <c r="A28160" s="1383"/>
      <c r="E28160" s="1478"/>
      <c r="H28160" s="1478"/>
    </row>
    <row r="28161" spans="1:8">
      <c r="A28161" s="1383"/>
      <c r="E28161" s="1478"/>
      <c r="H28161" s="1478"/>
    </row>
    <row r="28162" spans="1:8">
      <c r="A28162" s="1383"/>
      <c r="E28162" s="1478"/>
      <c r="H28162" s="1478"/>
    </row>
    <row r="28163" spans="1:8">
      <c r="A28163" s="1383"/>
      <c r="E28163" s="1478"/>
      <c r="H28163" s="1478"/>
    </row>
    <row r="28164" spans="1:8">
      <c r="A28164" s="1383"/>
      <c r="E28164" s="1478"/>
      <c r="H28164" s="1478"/>
    </row>
    <row r="28165" spans="1:8">
      <c r="A28165" s="1383"/>
      <c r="E28165" s="1478"/>
      <c r="H28165" s="1478"/>
    </row>
    <row r="28166" spans="1:8">
      <c r="A28166" s="1383"/>
      <c r="E28166" s="1478"/>
      <c r="H28166" s="1478"/>
    </row>
    <row r="28167" spans="1:8">
      <c r="A28167" s="1383"/>
      <c r="E28167" s="1478"/>
      <c r="H28167" s="1478"/>
    </row>
    <row r="28168" spans="1:8">
      <c r="A28168" s="1383"/>
      <c r="E28168" s="1478"/>
      <c r="H28168" s="1478"/>
    </row>
    <row r="28169" spans="1:8">
      <c r="A28169" s="1383"/>
      <c r="E28169" s="1478"/>
      <c r="H28169" s="1478"/>
    </row>
    <row r="28170" spans="1:8">
      <c r="A28170" s="1383"/>
      <c r="E28170" s="1478"/>
      <c r="H28170" s="1478"/>
    </row>
    <row r="28171" spans="1:8">
      <c r="A28171" s="1383"/>
      <c r="E28171" s="1478"/>
      <c r="H28171" s="1478"/>
    </row>
    <row r="28172" spans="1:8">
      <c r="A28172" s="1383"/>
      <c r="E28172" s="1478"/>
      <c r="H28172" s="1478"/>
    </row>
    <row r="28173" spans="1:8">
      <c r="A28173" s="1383"/>
      <c r="E28173" s="1478"/>
      <c r="H28173" s="1478"/>
    </row>
    <row r="28174" spans="1:8">
      <c r="A28174" s="1383"/>
      <c r="E28174" s="1478"/>
      <c r="H28174" s="1478"/>
    </row>
    <row r="28175" spans="1:8">
      <c r="A28175" s="1383"/>
      <c r="E28175" s="1478"/>
      <c r="H28175" s="1478"/>
    </row>
    <row r="28176" spans="1:8">
      <c r="A28176" s="1383"/>
      <c r="E28176" s="1478"/>
      <c r="H28176" s="1478"/>
    </row>
    <row r="28177" spans="1:8">
      <c r="A28177" s="1383"/>
      <c r="E28177" s="1478"/>
      <c r="H28177" s="1478"/>
    </row>
    <row r="28178" spans="1:8">
      <c r="A28178" s="1383"/>
      <c r="E28178" s="1478"/>
      <c r="H28178" s="1478"/>
    </row>
    <row r="28179" spans="1:8">
      <c r="A28179" s="1383"/>
      <c r="E28179" s="1478"/>
      <c r="H28179" s="1478"/>
    </row>
    <row r="28180" spans="1:8">
      <c r="A28180" s="1383"/>
      <c r="E28180" s="1478"/>
      <c r="H28180" s="1478"/>
    </row>
    <row r="28181" spans="1:8">
      <c r="A28181" s="1383"/>
      <c r="E28181" s="1478"/>
      <c r="H28181" s="1478"/>
    </row>
    <row r="28182" spans="1:8">
      <c r="A28182" s="1383"/>
      <c r="E28182" s="1478"/>
      <c r="H28182" s="1478"/>
    </row>
    <row r="28183" spans="1:8">
      <c r="A28183" s="1383"/>
      <c r="E28183" s="1478"/>
      <c r="H28183" s="1478"/>
    </row>
    <row r="28184" spans="1:8">
      <c r="A28184" s="1383"/>
      <c r="E28184" s="1478"/>
      <c r="H28184" s="1478"/>
    </row>
    <row r="28185" spans="1:8">
      <c r="A28185" s="1383"/>
      <c r="E28185" s="1478"/>
      <c r="H28185" s="1478"/>
    </row>
    <row r="28186" spans="1:8">
      <c r="A28186" s="1383"/>
      <c r="E28186" s="1478"/>
      <c r="H28186" s="1478"/>
    </row>
    <row r="28187" spans="1:8">
      <c r="A28187" s="1383"/>
      <c r="E28187" s="1478"/>
      <c r="H28187" s="1478"/>
    </row>
    <row r="28188" spans="1:8">
      <c r="A28188" s="1383"/>
      <c r="E28188" s="1478"/>
      <c r="H28188" s="1478"/>
    </row>
    <row r="28189" spans="1:8">
      <c r="A28189" s="1383"/>
      <c r="E28189" s="1478"/>
      <c r="H28189" s="1478"/>
    </row>
    <row r="28190" spans="1:8">
      <c r="A28190" s="1383"/>
      <c r="E28190" s="1478"/>
      <c r="H28190" s="1478"/>
    </row>
    <row r="28191" spans="1:8">
      <c r="A28191" s="1383"/>
      <c r="E28191" s="1478"/>
      <c r="H28191" s="1478"/>
    </row>
    <row r="28192" spans="1:8">
      <c r="A28192" s="1383"/>
      <c r="E28192" s="1478"/>
      <c r="H28192" s="1478"/>
    </row>
    <row r="28193" spans="1:8">
      <c r="A28193" s="1383"/>
      <c r="E28193" s="1478"/>
      <c r="H28193" s="1478"/>
    </row>
    <row r="28194" spans="1:8">
      <c r="A28194" s="1383"/>
      <c r="E28194" s="1478"/>
      <c r="H28194" s="1478"/>
    </row>
    <row r="28195" spans="1:8">
      <c r="A28195" s="1383"/>
      <c r="E28195" s="1478"/>
      <c r="H28195" s="1478"/>
    </row>
    <row r="28196" spans="1:8">
      <c r="A28196" s="1383"/>
      <c r="E28196" s="1478"/>
      <c r="H28196" s="1478"/>
    </row>
    <row r="28197" spans="1:8">
      <c r="A28197" s="1383"/>
      <c r="E28197" s="1478"/>
      <c r="H28197" s="1478"/>
    </row>
    <row r="28198" spans="1:8">
      <c r="A28198" s="1383"/>
      <c r="E28198" s="1478"/>
      <c r="H28198" s="1478"/>
    </row>
    <row r="28199" spans="1:8">
      <c r="A28199" s="1383"/>
      <c r="E28199" s="1478"/>
      <c r="H28199" s="1478"/>
    </row>
    <row r="28200" spans="1:8">
      <c r="A28200" s="1383"/>
      <c r="E28200" s="1478"/>
      <c r="H28200" s="1478"/>
    </row>
    <row r="28201" spans="1:8">
      <c r="A28201" s="1383"/>
      <c r="E28201" s="1478"/>
      <c r="H28201" s="1478"/>
    </row>
    <row r="28202" spans="1:8">
      <c r="A28202" s="1383"/>
      <c r="E28202" s="1478"/>
      <c r="H28202" s="1478"/>
    </row>
    <row r="28203" spans="1:8">
      <c r="A28203" s="1383"/>
      <c r="E28203" s="1478"/>
      <c r="H28203" s="1478"/>
    </row>
    <row r="28204" spans="1:8">
      <c r="A28204" s="1383"/>
      <c r="E28204" s="1478"/>
      <c r="H28204" s="1478"/>
    </row>
    <row r="28205" spans="1:8">
      <c r="A28205" s="1383"/>
      <c r="E28205" s="1478"/>
      <c r="H28205" s="1478"/>
    </row>
    <row r="28206" spans="1:8">
      <c r="A28206" s="1383"/>
      <c r="E28206" s="1478"/>
      <c r="H28206" s="1478"/>
    </row>
    <row r="28207" spans="1:8">
      <c r="A28207" s="1383"/>
      <c r="E28207" s="1478"/>
      <c r="H28207" s="1478"/>
    </row>
    <row r="28208" spans="1:8">
      <c r="A28208" s="1383"/>
      <c r="E28208" s="1478"/>
      <c r="H28208" s="1478"/>
    </row>
    <row r="28209" spans="1:8">
      <c r="A28209" s="1383"/>
      <c r="E28209" s="1478"/>
      <c r="H28209" s="1478"/>
    </row>
    <row r="28210" spans="1:8">
      <c r="A28210" s="1383"/>
      <c r="E28210" s="1478"/>
      <c r="H28210" s="1478"/>
    </row>
    <row r="28211" spans="1:8">
      <c r="A28211" s="1383"/>
      <c r="E28211" s="1478"/>
      <c r="H28211" s="1478"/>
    </row>
    <row r="28212" spans="1:8">
      <c r="A28212" s="1383"/>
      <c r="E28212" s="1478"/>
      <c r="H28212" s="1478"/>
    </row>
    <row r="28213" spans="1:8">
      <c r="A28213" s="1383"/>
      <c r="E28213" s="1478"/>
      <c r="H28213" s="1478"/>
    </row>
    <row r="28214" spans="1:8">
      <c r="A28214" s="1383"/>
      <c r="E28214" s="1478"/>
      <c r="H28214" s="1478"/>
    </row>
    <row r="28215" spans="1:8">
      <c r="A28215" s="1383"/>
      <c r="E28215" s="1478"/>
      <c r="H28215" s="1478"/>
    </row>
    <row r="28216" spans="1:8">
      <c r="A28216" s="1383"/>
      <c r="E28216" s="1478"/>
      <c r="H28216" s="1478"/>
    </row>
    <row r="28217" spans="1:8">
      <c r="A28217" s="1383"/>
      <c r="E28217" s="1478"/>
      <c r="H28217" s="1478"/>
    </row>
    <row r="28218" spans="1:8">
      <c r="A28218" s="1383"/>
      <c r="E28218" s="1478"/>
      <c r="H28218" s="1478"/>
    </row>
    <row r="28219" spans="1:8">
      <c r="A28219" s="1383"/>
      <c r="E28219" s="1478"/>
      <c r="H28219" s="1478"/>
    </row>
    <row r="28220" spans="1:8">
      <c r="A28220" s="1383"/>
      <c r="E28220" s="1478"/>
      <c r="H28220" s="1478"/>
    </row>
    <row r="28221" spans="1:8">
      <c r="A28221" s="1383"/>
      <c r="E28221" s="1478"/>
      <c r="H28221" s="1478"/>
    </row>
    <row r="28222" spans="1:8">
      <c r="A28222" s="1383"/>
      <c r="E28222" s="1478"/>
      <c r="H28222" s="1478"/>
    </row>
    <row r="28223" spans="1:8">
      <c r="A28223" s="1383"/>
      <c r="E28223" s="1478"/>
      <c r="H28223" s="1478"/>
    </row>
    <row r="28224" spans="1:8">
      <c r="A28224" s="1383"/>
      <c r="E28224" s="1478"/>
      <c r="H28224" s="1478"/>
    </row>
    <row r="28225" spans="1:8">
      <c r="A28225" s="1383"/>
      <c r="E28225" s="1478"/>
      <c r="H28225" s="1478"/>
    </row>
    <row r="28226" spans="1:8">
      <c r="A28226" s="1383"/>
      <c r="E28226" s="1478"/>
      <c r="H28226" s="1478"/>
    </row>
    <row r="28227" spans="1:8">
      <c r="A28227" s="1383"/>
      <c r="E28227" s="1478"/>
      <c r="H28227" s="1478"/>
    </row>
    <row r="28228" spans="1:8">
      <c r="A28228" s="1383"/>
      <c r="E28228" s="1478"/>
      <c r="H28228" s="1478"/>
    </row>
    <row r="28229" spans="1:8">
      <c r="A28229" s="1383"/>
      <c r="E28229" s="1478"/>
      <c r="H28229" s="1478"/>
    </row>
    <row r="28230" spans="1:8">
      <c r="A28230" s="1383"/>
      <c r="E28230" s="1478"/>
      <c r="H28230" s="1478"/>
    </row>
    <row r="28231" spans="1:8">
      <c r="A28231" s="1383"/>
      <c r="E28231" s="1478"/>
      <c r="H28231" s="1478"/>
    </row>
    <row r="28232" spans="1:8">
      <c r="A28232" s="1383"/>
      <c r="E28232" s="1478"/>
      <c r="H28232" s="1478"/>
    </row>
    <row r="28233" spans="1:8">
      <c r="A28233" s="1383"/>
      <c r="E28233" s="1478"/>
      <c r="H28233" s="1478"/>
    </row>
    <row r="28234" spans="1:8">
      <c r="A28234" s="1383"/>
      <c r="E28234" s="1478"/>
      <c r="H28234" s="1478"/>
    </row>
    <row r="28235" spans="1:8">
      <c r="A28235" s="1383"/>
      <c r="E28235" s="1478"/>
      <c r="H28235" s="1478"/>
    </row>
    <row r="28236" spans="1:8">
      <c r="A28236" s="1383"/>
      <c r="E28236" s="1478"/>
      <c r="H28236" s="1478"/>
    </row>
    <row r="28237" spans="1:8">
      <c r="A28237" s="1383"/>
      <c r="E28237" s="1478"/>
      <c r="H28237" s="1478"/>
    </row>
    <row r="28238" spans="1:8">
      <c r="A28238" s="1383"/>
      <c r="E28238" s="1478"/>
      <c r="H28238" s="1478"/>
    </row>
    <row r="28239" spans="1:8">
      <c r="A28239" s="1383"/>
      <c r="E28239" s="1478"/>
      <c r="H28239" s="1478"/>
    </row>
    <row r="28240" spans="1:8">
      <c r="A28240" s="1383"/>
      <c r="E28240" s="1478"/>
      <c r="H28240" s="1478"/>
    </row>
    <row r="28241" spans="1:8">
      <c r="A28241" s="1383"/>
      <c r="E28241" s="1478"/>
      <c r="H28241" s="1478"/>
    </row>
    <row r="28242" spans="1:8">
      <c r="A28242" s="1383"/>
      <c r="E28242" s="1478"/>
      <c r="H28242" s="1478"/>
    </row>
    <row r="28243" spans="1:8">
      <c r="A28243" s="1383"/>
      <c r="E28243" s="1478"/>
      <c r="H28243" s="1478"/>
    </row>
    <row r="28244" spans="1:8">
      <c r="A28244" s="1383"/>
      <c r="E28244" s="1478"/>
      <c r="H28244" s="1478"/>
    </row>
    <row r="28245" spans="1:8">
      <c r="A28245" s="1383"/>
      <c r="E28245" s="1478"/>
      <c r="H28245" s="1478"/>
    </row>
    <row r="28246" spans="1:8">
      <c r="A28246" s="1383"/>
      <c r="E28246" s="1478"/>
      <c r="H28246" s="1478"/>
    </row>
    <row r="28247" spans="1:8">
      <c r="A28247" s="1383"/>
      <c r="E28247" s="1478"/>
      <c r="H28247" s="1478"/>
    </row>
    <row r="28248" spans="1:8">
      <c r="A28248" s="1383"/>
      <c r="E28248" s="1478"/>
      <c r="H28248" s="1478"/>
    </row>
    <row r="28249" spans="1:8">
      <c r="A28249" s="1383"/>
      <c r="E28249" s="1478"/>
      <c r="H28249" s="1478"/>
    </row>
    <row r="28250" spans="1:8">
      <c r="A28250" s="1383"/>
      <c r="E28250" s="1478"/>
      <c r="H28250" s="1478"/>
    </row>
    <row r="28251" spans="1:8">
      <c r="A28251" s="1383"/>
      <c r="E28251" s="1478"/>
      <c r="H28251" s="1478"/>
    </row>
    <row r="28252" spans="1:8">
      <c r="A28252" s="1383"/>
      <c r="E28252" s="1478"/>
      <c r="H28252" s="1478"/>
    </row>
    <row r="28253" spans="1:8">
      <c r="A28253" s="1383"/>
      <c r="E28253" s="1478"/>
      <c r="H28253" s="1478"/>
    </row>
    <row r="28254" spans="1:8">
      <c r="A28254" s="1383"/>
      <c r="E28254" s="1478"/>
      <c r="H28254" s="1478"/>
    </row>
    <row r="28255" spans="1:8">
      <c r="A28255" s="1383"/>
      <c r="E28255" s="1478"/>
      <c r="H28255" s="1478"/>
    </row>
    <row r="28256" spans="1:8">
      <c r="A28256" s="1383"/>
      <c r="E28256" s="1478"/>
      <c r="H28256" s="1478"/>
    </row>
    <row r="28257" spans="1:8">
      <c r="A28257" s="1383"/>
      <c r="E28257" s="1478"/>
      <c r="H28257" s="1478"/>
    </row>
    <row r="28258" spans="1:8">
      <c r="A28258" s="1383"/>
      <c r="E28258" s="1478"/>
      <c r="H28258" s="1478"/>
    </row>
    <row r="28259" spans="1:8">
      <c r="A28259" s="1383"/>
      <c r="E28259" s="1478"/>
      <c r="H28259" s="1478"/>
    </row>
    <row r="28260" spans="1:8">
      <c r="A28260" s="1383"/>
      <c r="E28260" s="1478"/>
      <c r="H28260" s="1478"/>
    </row>
    <row r="28261" spans="1:8">
      <c r="A28261" s="1383"/>
      <c r="E28261" s="1478"/>
      <c r="H28261" s="1478"/>
    </row>
    <row r="28262" spans="1:8">
      <c r="A28262" s="1383"/>
      <c r="E28262" s="1478"/>
      <c r="H28262" s="1478"/>
    </row>
    <row r="28263" spans="1:8">
      <c r="A28263" s="1383"/>
      <c r="E28263" s="1478"/>
      <c r="H28263" s="1478"/>
    </row>
    <row r="28264" spans="1:8">
      <c r="A28264" s="1383"/>
      <c r="E28264" s="1478"/>
      <c r="H28264" s="1478"/>
    </row>
    <row r="28265" spans="1:8">
      <c r="A28265" s="1383"/>
      <c r="E28265" s="1478"/>
      <c r="H28265" s="1478"/>
    </row>
    <row r="28266" spans="1:8">
      <c r="A28266" s="1383"/>
      <c r="E28266" s="1478"/>
      <c r="H28266" s="1478"/>
    </row>
    <row r="28267" spans="1:8">
      <c r="A28267" s="1383"/>
      <c r="E28267" s="1478"/>
      <c r="H28267" s="1478"/>
    </row>
    <row r="28268" spans="1:8">
      <c r="A28268" s="1383"/>
      <c r="E28268" s="1478"/>
      <c r="H28268" s="1478"/>
    </row>
    <row r="28269" spans="1:8">
      <c r="A28269" s="1383"/>
      <c r="E28269" s="1478"/>
      <c r="H28269" s="1478"/>
    </row>
    <row r="28270" spans="1:8">
      <c r="A28270" s="1383"/>
      <c r="E28270" s="1478"/>
      <c r="H28270" s="1478"/>
    </row>
    <row r="28271" spans="1:8">
      <c r="A28271" s="1383"/>
      <c r="E28271" s="1478"/>
      <c r="H28271" s="1478"/>
    </row>
    <row r="28272" spans="1:8">
      <c r="A28272" s="1383"/>
      <c r="E28272" s="1478"/>
      <c r="H28272" s="1478"/>
    </row>
    <row r="28273" spans="1:8">
      <c r="A28273" s="1383"/>
      <c r="E28273" s="1478"/>
      <c r="H28273" s="1478"/>
    </row>
    <row r="28274" spans="1:8">
      <c r="A28274" s="1383"/>
      <c r="E28274" s="1478"/>
      <c r="H28274" s="1478"/>
    </row>
    <row r="28275" spans="1:8">
      <c r="A28275" s="1383"/>
      <c r="E28275" s="1478"/>
      <c r="H28275" s="1478"/>
    </row>
    <row r="28276" spans="1:8">
      <c r="A28276" s="1383"/>
      <c r="E28276" s="1478"/>
      <c r="H28276" s="1478"/>
    </row>
    <row r="28277" spans="1:8">
      <c r="A28277" s="1383"/>
      <c r="E28277" s="1478"/>
      <c r="H28277" s="1478"/>
    </row>
    <row r="28278" spans="1:8">
      <c r="A28278" s="1383"/>
      <c r="E28278" s="1478"/>
      <c r="H28278" s="1478"/>
    </row>
    <row r="28279" spans="1:8">
      <c r="A28279" s="1383"/>
      <c r="E28279" s="1478"/>
      <c r="H28279" s="1478"/>
    </row>
    <row r="28280" spans="1:8">
      <c r="A28280" s="1383"/>
      <c r="E28280" s="1478"/>
      <c r="H28280" s="1478"/>
    </row>
    <row r="28281" spans="1:8">
      <c r="A28281" s="1383"/>
      <c r="E28281" s="1478"/>
      <c r="H28281" s="1478"/>
    </row>
    <row r="28282" spans="1:8">
      <c r="A28282" s="1383"/>
      <c r="E28282" s="1478"/>
      <c r="H28282" s="1478"/>
    </row>
    <row r="28283" spans="1:8">
      <c r="A28283" s="1383"/>
      <c r="E28283" s="1478"/>
      <c r="H28283" s="1478"/>
    </row>
    <row r="28284" spans="1:8">
      <c r="A28284" s="1383"/>
      <c r="E28284" s="1478"/>
      <c r="H28284" s="1478"/>
    </row>
    <row r="28285" spans="1:8">
      <c r="A28285" s="1383"/>
      <c r="E28285" s="1478"/>
      <c r="H28285" s="1478"/>
    </row>
    <row r="28286" spans="1:8">
      <c r="A28286" s="1383"/>
      <c r="E28286" s="1478"/>
      <c r="H28286" s="1478"/>
    </row>
    <row r="28287" spans="1:8">
      <c r="A28287" s="1383"/>
      <c r="E28287" s="1478"/>
      <c r="H28287" s="1478"/>
    </row>
    <row r="28288" spans="1:8">
      <c r="A28288" s="1383"/>
      <c r="E28288" s="1478"/>
      <c r="H28288" s="1478"/>
    </row>
    <row r="28289" spans="1:8">
      <c r="A28289" s="1383"/>
      <c r="E28289" s="1478"/>
      <c r="H28289" s="1478"/>
    </row>
    <row r="28290" spans="1:8">
      <c r="A28290" s="1383"/>
      <c r="E28290" s="1478"/>
      <c r="H28290" s="1478"/>
    </row>
    <row r="28291" spans="1:8">
      <c r="A28291" s="1383"/>
      <c r="E28291" s="1478"/>
      <c r="H28291" s="1478"/>
    </row>
    <row r="28292" spans="1:8">
      <c r="A28292" s="1383"/>
      <c r="E28292" s="1478"/>
      <c r="H28292" s="1478"/>
    </row>
    <row r="28293" spans="1:8">
      <c r="A28293" s="1383"/>
      <c r="E28293" s="1478"/>
      <c r="H28293" s="1478"/>
    </row>
    <row r="28294" spans="1:8">
      <c r="A28294" s="1383"/>
      <c r="E28294" s="1478"/>
      <c r="H28294" s="1478"/>
    </row>
    <row r="28295" spans="1:8">
      <c r="A28295" s="1383"/>
      <c r="E28295" s="1478"/>
      <c r="H28295" s="1478"/>
    </row>
    <row r="28296" spans="1:8">
      <c r="A28296" s="1383"/>
      <c r="E28296" s="1478"/>
      <c r="H28296" s="1478"/>
    </row>
    <row r="28297" spans="1:8">
      <c r="A28297" s="1383"/>
      <c r="E28297" s="1478"/>
      <c r="H28297" s="1478"/>
    </row>
    <row r="28298" spans="1:8">
      <c r="A28298" s="1383"/>
      <c r="E28298" s="1478"/>
      <c r="H28298" s="1478"/>
    </row>
    <row r="28299" spans="1:8">
      <c r="A28299" s="1383"/>
      <c r="E28299" s="1478"/>
      <c r="H28299" s="1478"/>
    </row>
    <row r="28300" spans="1:8">
      <c r="A28300" s="1383"/>
      <c r="E28300" s="1478"/>
      <c r="H28300" s="1478"/>
    </row>
    <row r="28301" spans="1:8">
      <c r="A28301" s="1383"/>
      <c r="E28301" s="1478"/>
      <c r="H28301" s="1478"/>
    </row>
    <row r="28302" spans="1:8">
      <c r="A28302" s="1383"/>
      <c r="E28302" s="1478"/>
      <c r="H28302" s="1478"/>
    </row>
    <row r="28303" spans="1:8">
      <c r="A28303" s="1383"/>
      <c r="E28303" s="1478"/>
      <c r="H28303" s="1478"/>
    </row>
    <row r="28304" spans="1:8">
      <c r="A28304" s="1383"/>
      <c r="E28304" s="1478"/>
      <c r="H28304" s="1478"/>
    </row>
    <row r="28305" spans="1:8">
      <c r="A28305" s="1383"/>
      <c r="E28305" s="1478"/>
      <c r="H28305" s="1478"/>
    </row>
    <row r="28306" spans="1:8">
      <c r="A28306" s="1383"/>
      <c r="E28306" s="1478"/>
      <c r="H28306" s="1478"/>
    </row>
    <row r="28307" spans="1:8">
      <c r="A28307" s="1383"/>
      <c r="E28307" s="1478"/>
      <c r="H28307" s="1478"/>
    </row>
    <row r="28308" spans="1:8">
      <c r="A28308" s="1383"/>
      <c r="E28308" s="1478"/>
      <c r="H28308" s="1478"/>
    </row>
    <row r="28309" spans="1:8">
      <c r="A28309" s="1383"/>
      <c r="E28309" s="1478"/>
      <c r="H28309" s="1478"/>
    </row>
    <row r="28310" spans="1:8">
      <c r="A28310" s="1383"/>
      <c r="E28310" s="1478"/>
      <c r="H28310" s="1478"/>
    </row>
    <row r="28311" spans="1:8">
      <c r="A28311" s="1383"/>
      <c r="E28311" s="1478"/>
      <c r="H28311" s="1478"/>
    </row>
    <row r="28312" spans="1:8">
      <c r="A28312" s="1383"/>
      <c r="E28312" s="1478"/>
      <c r="H28312" s="1478"/>
    </row>
    <row r="28313" spans="1:8">
      <c r="A28313" s="1383"/>
      <c r="E28313" s="1478"/>
      <c r="H28313" s="1478"/>
    </row>
    <row r="28314" spans="1:8">
      <c r="A28314" s="1383"/>
      <c r="E28314" s="1478"/>
      <c r="H28314" s="1478"/>
    </row>
    <row r="28315" spans="1:8">
      <c r="A28315" s="1383"/>
      <c r="E28315" s="1478"/>
      <c r="H28315" s="1478"/>
    </row>
    <row r="28316" spans="1:8">
      <c r="A28316" s="1383"/>
      <c r="E28316" s="1478"/>
      <c r="H28316" s="1478"/>
    </row>
    <row r="28317" spans="1:8">
      <c r="A28317" s="1383"/>
      <c r="E28317" s="1478"/>
      <c r="H28317" s="1478"/>
    </row>
    <row r="28318" spans="1:8">
      <c r="A28318" s="1383"/>
      <c r="E28318" s="1478"/>
      <c r="H28318" s="1478"/>
    </row>
    <row r="28319" spans="1:8">
      <c r="A28319" s="1383"/>
      <c r="E28319" s="1478"/>
      <c r="H28319" s="1478"/>
    </row>
    <row r="28320" spans="1:8">
      <c r="A28320" s="1383"/>
      <c r="E28320" s="1478"/>
      <c r="H28320" s="1478"/>
    </row>
    <row r="28321" spans="1:8">
      <c r="A28321" s="1383"/>
      <c r="E28321" s="1478"/>
      <c r="H28321" s="1478"/>
    </row>
    <row r="28322" spans="1:8">
      <c r="A28322" s="1383"/>
      <c r="E28322" s="1478"/>
      <c r="H28322" s="1478"/>
    </row>
    <row r="28323" spans="1:8">
      <c r="A28323" s="1383"/>
      <c r="E28323" s="1478"/>
      <c r="H28323" s="1478"/>
    </row>
    <row r="28324" spans="1:8">
      <c r="A28324" s="1383"/>
      <c r="E28324" s="1478"/>
      <c r="H28324" s="1478"/>
    </row>
    <row r="28325" spans="1:8">
      <c r="A28325" s="1383"/>
      <c r="E28325" s="1478"/>
      <c r="H28325" s="1478"/>
    </row>
    <row r="28326" spans="1:8">
      <c r="A28326" s="1383"/>
      <c r="E28326" s="1478"/>
      <c r="H28326" s="1478"/>
    </row>
    <row r="28327" spans="1:8">
      <c r="A28327" s="1383"/>
      <c r="E28327" s="1478"/>
      <c r="H28327" s="1478"/>
    </row>
    <row r="28328" spans="1:8">
      <c r="A28328" s="1383"/>
      <c r="E28328" s="1478"/>
      <c r="H28328" s="1478"/>
    </row>
    <row r="28329" spans="1:8">
      <c r="A28329" s="1383"/>
      <c r="E28329" s="1478"/>
      <c r="H28329" s="1478"/>
    </row>
    <row r="28330" spans="1:8">
      <c r="A28330" s="1383"/>
      <c r="E28330" s="1478"/>
      <c r="H28330" s="1478"/>
    </row>
    <row r="28331" spans="1:8">
      <c r="A28331" s="1383"/>
      <c r="E28331" s="1478"/>
      <c r="H28331" s="1478"/>
    </row>
    <row r="28332" spans="1:8">
      <c r="A28332" s="1383"/>
      <c r="E28332" s="1478"/>
      <c r="H28332" s="1478"/>
    </row>
    <row r="28333" spans="1:8">
      <c r="A28333" s="1383"/>
      <c r="E28333" s="1478"/>
      <c r="H28333" s="1478"/>
    </row>
    <row r="28334" spans="1:8">
      <c r="A28334" s="1383"/>
      <c r="E28334" s="1478"/>
      <c r="H28334" s="1478"/>
    </row>
    <row r="28335" spans="1:8">
      <c r="A28335" s="1383"/>
      <c r="E28335" s="1478"/>
      <c r="H28335" s="1478"/>
    </row>
    <row r="28336" spans="1:8">
      <c r="A28336" s="1383"/>
      <c r="E28336" s="1478"/>
      <c r="H28336" s="1478"/>
    </row>
    <row r="28337" spans="1:8">
      <c r="A28337" s="1383"/>
      <c r="E28337" s="1478"/>
      <c r="H28337" s="1478"/>
    </row>
    <row r="28338" spans="1:8">
      <c r="A28338" s="1383"/>
      <c r="E28338" s="1478"/>
      <c r="H28338" s="1478"/>
    </row>
    <row r="28339" spans="1:8">
      <c r="A28339" s="1383"/>
      <c r="E28339" s="1478"/>
      <c r="H28339" s="1478"/>
    </row>
    <row r="28340" spans="1:8">
      <c r="A28340" s="1383"/>
      <c r="E28340" s="1478"/>
      <c r="H28340" s="1478"/>
    </row>
    <row r="28341" spans="1:8">
      <c r="A28341" s="1383"/>
      <c r="E28341" s="1478"/>
      <c r="H28341" s="1478"/>
    </row>
    <row r="28342" spans="1:8">
      <c r="A28342" s="1383"/>
      <c r="E28342" s="1478"/>
      <c r="H28342" s="1478"/>
    </row>
    <row r="28343" spans="1:8">
      <c r="A28343" s="1383"/>
      <c r="E28343" s="1478"/>
      <c r="H28343" s="1478"/>
    </row>
    <row r="28344" spans="1:8">
      <c r="A28344" s="1383"/>
      <c r="E28344" s="1478"/>
      <c r="H28344" s="1478"/>
    </row>
    <row r="28345" spans="1:8">
      <c r="A28345" s="1383"/>
      <c r="E28345" s="1478"/>
      <c r="H28345" s="1478"/>
    </row>
    <row r="28346" spans="1:8">
      <c r="A28346" s="1383"/>
      <c r="E28346" s="1478"/>
      <c r="H28346" s="1478"/>
    </row>
    <row r="28347" spans="1:8">
      <c r="A28347" s="1383"/>
      <c r="E28347" s="1478"/>
      <c r="H28347" s="1478"/>
    </row>
    <row r="28348" spans="1:8">
      <c r="A28348" s="1383"/>
      <c r="E28348" s="1478"/>
      <c r="H28348" s="1478"/>
    </row>
    <row r="28349" spans="1:8">
      <c r="A28349" s="1383"/>
      <c r="E28349" s="1478"/>
      <c r="H28349" s="1478"/>
    </row>
    <row r="28350" spans="1:8">
      <c r="A28350" s="1383"/>
      <c r="E28350" s="1478"/>
      <c r="H28350" s="1478"/>
    </row>
    <row r="28351" spans="1:8">
      <c r="A28351" s="1383"/>
      <c r="E28351" s="1478"/>
      <c r="H28351" s="1478"/>
    </row>
    <row r="28352" spans="1:8">
      <c r="A28352" s="1383"/>
      <c r="E28352" s="1478"/>
      <c r="H28352" s="1478"/>
    </row>
    <row r="28353" spans="1:8">
      <c r="A28353" s="1383"/>
      <c r="E28353" s="1478"/>
      <c r="H28353" s="1478"/>
    </row>
    <row r="28354" spans="1:8">
      <c r="A28354" s="1383"/>
      <c r="E28354" s="1478"/>
      <c r="H28354" s="1478"/>
    </row>
    <row r="28355" spans="1:8">
      <c r="A28355" s="1383"/>
      <c r="E28355" s="1478"/>
      <c r="H28355" s="1478"/>
    </row>
    <row r="28356" spans="1:8">
      <c r="A28356" s="1383"/>
      <c r="E28356" s="1478"/>
      <c r="H28356" s="1478"/>
    </row>
    <row r="28357" spans="1:8">
      <c r="A28357" s="1383"/>
      <c r="E28357" s="1478"/>
      <c r="H28357" s="1478"/>
    </row>
    <row r="28358" spans="1:8">
      <c r="A28358" s="1383"/>
      <c r="E28358" s="1478"/>
      <c r="H28358" s="1478"/>
    </row>
    <row r="28359" spans="1:8">
      <c r="A28359" s="1383"/>
      <c r="E28359" s="1478"/>
      <c r="H28359" s="1478"/>
    </row>
    <row r="28360" spans="1:8">
      <c r="A28360" s="1383"/>
      <c r="E28360" s="1478"/>
      <c r="H28360" s="1478"/>
    </row>
    <row r="28361" spans="1:8">
      <c r="A28361" s="1383"/>
      <c r="E28361" s="1478"/>
      <c r="H28361" s="1478"/>
    </row>
    <row r="28362" spans="1:8">
      <c r="A28362" s="1383"/>
      <c r="E28362" s="1478"/>
      <c r="H28362" s="1478"/>
    </row>
    <row r="28363" spans="1:8">
      <c r="A28363" s="1383"/>
      <c r="E28363" s="1478"/>
      <c r="H28363" s="1478"/>
    </row>
    <row r="28364" spans="1:8">
      <c r="A28364" s="1383"/>
      <c r="E28364" s="1478"/>
      <c r="H28364" s="1478"/>
    </row>
    <row r="28365" spans="1:8">
      <c r="A28365" s="1383"/>
      <c r="E28365" s="1478"/>
      <c r="H28365" s="1478"/>
    </row>
    <row r="28366" spans="1:8">
      <c r="A28366" s="1383"/>
      <c r="E28366" s="1478"/>
      <c r="H28366" s="1478"/>
    </row>
    <row r="28367" spans="1:8">
      <c r="A28367" s="1383"/>
      <c r="E28367" s="1478"/>
      <c r="H28367" s="1478"/>
    </row>
    <row r="28368" spans="1:8">
      <c r="A28368" s="1383"/>
      <c r="E28368" s="1478"/>
      <c r="H28368" s="1478"/>
    </row>
    <row r="28369" spans="1:8">
      <c r="A28369" s="1383"/>
      <c r="E28369" s="1478"/>
      <c r="H28369" s="1478"/>
    </row>
    <row r="28370" spans="1:8">
      <c r="A28370" s="1383"/>
      <c r="E28370" s="1478"/>
      <c r="H28370" s="1478"/>
    </row>
    <row r="28371" spans="1:8">
      <c r="A28371" s="1383"/>
      <c r="E28371" s="1478"/>
      <c r="H28371" s="1478"/>
    </row>
    <row r="28372" spans="1:8">
      <c r="A28372" s="1383"/>
      <c r="E28372" s="1478"/>
      <c r="H28372" s="1478"/>
    </row>
    <row r="28373" spans="1:8">
      <c r="A28373" s="1383"/>
      <c r="E28373" s="1478"/>
      <c r="H28373" s="1478"/>
    </row>
    <row r="28374" spans="1:8">
      <c r="A28374" s="1383"/>
      <c r="E28374" s="1478"/>
      <c r="H28374" s="1478"/>
    </row>
    <row r="28375" spans="1:8">
      <c r="A28375" s="1383"/>
      <c r="E28375" s="1478"/>
      <c r="H28375" s="1478"/>
    </row>
    <row r="28376" spans="1:8">
      <c r="A28376" s="1383"/>
      <c r="E28376" s="1478"/>
      <c r="H28376" s="1478"/>
    </row>
    <row r="28377" spans="1:8">
      <c r="A28377" s="1383"/>
      <c r="E28377" s="1478"/>
      <c r="H28377" s="1478"/>
    </row>
    <row r="28378" spans="1:8">
      <c r="A28378" s="1383"/>
      <c r="E28378" s="1478"/>
      <c r="H28378" s="1478"/>
    </row>
    <row r="28379" spans="1:8">
      <c r="A28379" s="1383"/>
      <c r="E28379" s="1478"/>
      <c r="H28379" s="1478"/>
    </row>
    <row r="28380" spans="1:8">
      <c r="A28380" s="1383"/>
      <c r="E28380" s="1478"/>
      <c r="H28380" s="1478"/>
    </row>
    <row r="28381" spans="1:8">
      <c r="A28381" s="1383"/>
      <c r="E28381" s="1478"/>
      <c r="H28381" s="1478"/>
    </row>
    <row r="28382" spans="1:8">
      <c r="A28382" s="1383"/>
      <c r="E28382" s="1478"/>
      <c r="H28382" s="1478"/>
    </row>
    <row r="28383" spans="1:8">
      <c r="A28383" s="1383"/>
      <c r="E28383" s="1478"/>
      <c r="H28383" s="1478"/>
    </row>
    <row r="28384" spans="1:8">
      <c r="A28384" s="1383"/>
      <c r="E28384" s="1478"/>
      <c r="H28384" s="1478"/>
    </row>
    <row r="28385" spans="1:8">
      <c r="A28385" s="1383"/>
      <c r="E28385" s="1478"/>
      <c r="H28385" s="1478"/>
    </row>
    <row r="28386" spans="1:8">
      <c r="A28386" s="1383"/>
      <c r="E28386" s="1478"/>
      <c r="H28386" s="1478"/>
    </row>
    <row r="28387" spans="1:8">
      <c r="A28387" s="1383"/>
      <c r="E28387" s="1478"/>
      <c r="H28387" s="1478"/>
    </row>
    <row r="28388" spans="1:8">
      <c r="A28388" s="1383"/>
      <c r="E28388" s="1478"/>
      <c r="H28388" s="1478"/>
    </row>
    <row r="28389" spans="1:8">
      <c r="A28389" s="1383"/>
      <c r="E28389" s="1478"/>
      <c r="H28389" s="1478"/>
    </row>
    <row r="28390" spans="1:8">
      <c r="A28390" s="1383"/>
      <c r="E28390" s="1478"/>
      <c r="H28390" s="1478"/>
    </row>
    <row r="28391" spans="1:8">
      <c r="A28391" s="1383"/>
      <c r="E28391" s="1478"/>
      <c r="H28391" s="1478"/>
    </row>
    <row r="28392" spans="1:8">
      <c r="A28392" s="1383"/>
      <c r="E28392" s="1478"/>
      <c r="H28392" s="1478"/>
    </row>
    <row r="28393" spans="1:8">
      <c r="A28393" s="1383"/>
      <c r="E28393" s="1478"/>
      <c r="H28393" s="1478"/>
    </row>
    <row r="28394" spans="1:8">
      <c r="A28394" s="1383"/>
      <c r="E28394" s="1478"/>
      <c r="H28394" s="1478"/>
    </row>
    <row r="28395" spans="1:8">
      <c r="A28395" s="1383"/>
      <c r="E28395" s="1478"/>
      <c r="H28395" s="1478"/>
    </row>
    <row r="28396" spans="1:8">
      <c r="A28396" s="1383"/>
      <c r="E28396" s="1478"/>
      <c r="H28396" s="1478"/>
    </row>
    <row r="28397" spans="1:8">
      <c r="A28397" s="1383"/>
      <c r="E28397" s="1478"/>
      <c r="H28397" s="1478"/>
    </row>
    <row r="28398" spans="1:8">
      <c r="A28398" s="1383"/>
      <c r="E28398" s="1478"/>
      <c r="H28398" s="1478"/>
    </row>
    <row r="28399" spans="1:8">
      <c r="A28399" s="1383"/>
      <c r="E28399" s="1478"/>
      <c r="H28399" s="1478"/>
    </row>
    <row r="28400" spans="1:8">
      <c r="A28400" s="1383"/>
      <c r="E28400" s="1478"/>
      <c r="H28400" s="1478"/>
    </row>
    <row r="28401" spans="1:8">
      <c r="A28401" s="1383"/>
      <c r="E28401" s="1478"/>
      <c r="H28401" s="1478"/>
    </row>
    <row r="28402" spans="1:8">
      <c r="A28402" s="1383"/>
      <c r="E28402" s="1478"/>
      <c r="H28402" s="1478"/>
    </row>
    <row r="28403" spans="1:8">
      <c r="A28403" s="1383"/>
      <c r="E28403" s="1478"/>
      <c r="H28403" s="1478"/>
    </row>
    <row r="28404" spans="1:8">
      <c r="A28404" s="1383"/>
      <c r="E28404" s="1478"/>
      <c r="H28404" s="1478"/>
    </row>
    <row r="28405" spans="1:8">
      <c r="A28405" s="1383"/>
      <c r="E28405" s="1478"/>
      <c r="H28405" s="1478"/>
    </row>
    <row r="28406" spans="1:8">
      <c r="A28406" s="1383"/>
      <c r="E28406" s="1478"/>
      <c r="H28406" s="1478"/>
    </row>
    <row r="28407" spans="1:8">
      <c r="A28407" s="1383"/>
      <c r="E28407" s="1478"/>
      <c r="H28407" s="1478"/>
    </row>
    <row r="28408" spans="1:8">
      <c r="A28408" s="1383"/>
      <c r="E28408" s="1478"/>
      <c r="H28408" s="1478"/>
    </row>
    <row r="28409" spans="1:8">
      <c r="A28409" s="1383"/>
      <c r="E28409" s="1478"/>
      <c r="H28409" s="1478"/>
    </row>
    <row r="28410" spans="1:8">
      <c r="A28410" s="1383"/>
      <c r="E28410" s="1478"/>
      <c r="H28410" s="1478"/>
    </row>
    <row r="28411" spans="1:8">
      <c r="A28411" s="1383"/>
      <c r="E28411" s="1478"/>
      <c r="H28411" s="1478"/>
    </row>
    <row r="28412" spans="1:8">
      <c r="A28412" s="1383"/>
      <c r="E28412" s="1478"/>
      <c r="H28412" s="1478"/>
    </row>
    <row r="28413" spans="1:8">
      <c r="A28413" s="1383"/>
      <c r="E28413" s="1478"/>
      <c r="H28413" s="1478"/>
    </row>
    <row r="28414" spans="1:8">
      <c r="A28414" s="1383"/>
      <c r="E28414" s="1478"/>
      <c r="H28414" s="1478"/>
    </row>
    <row r="28415" spans="1:8">
      <c r="A28415" s="1383"/>
      <c r="E28415" s="1478"/>
      <c r="H28415" s="1478"/>
    </row>
    <row r="28416" spans="1:8">
      <c r="A28416" s="1383"/>
      <c r="E28416" s="1478"/>
      <c r="H28416" s="1478"/>
    </row>
    <row r="28417" spans="1:8">
      <c r="A28417" s="1383"/>
      <c r="E28417" s="1478"/>
      <c r="H28417" s="1478"/>
    </row>
    <row r="28418" spans="1:8">
      <c r="A28418" s="1383"/>
      <c r="E28418" s="1478"/>
      <c r="H28418" s="1478"/>
    </row>
    <row r="28419" spans="1:8">
      <c r="A28419" s="1383"/>
      <c r="E28419" s="1478"/>
      <c r="H28419" s="1478"/>
    </row>
    <row r="28420" spans="1:8">
      <c r="A28420" s="1383"/>
      <c r="E28420" s="1478"/>
      <c r="H28420" s="1478"/>
    </row>
    <row r="28421" spans="1:8">
      <c r="A28421" s="1383"/>
      <c r="E28421" s="1478"/>
      <c r="H28421" s="1478"/>
    </row>
    <row r="28422" spans="1:8">
      <c r="A28422" s="1383"/>
      <c r="E28422" s="1478"/>
      <c r="H28422" s="1478"/>
    </row>
    <row r="28423" spans="1:8">
      <c r="A28423" s="1383"/>
      <c r="E28423" s="1478"/>
      <c r="H28423" s="1478"/>
    </row>
    <row r="28424" spans="1:8">
      <c r="A28424" s="1383"/>
      <c r="E28424" s="1478"/>
      <c r="H28424" s="1478"/>
    </row>
    <row r="28425" spans="1:8">
      <c r="A28425" s="1383"/>
      <c r="E28425" s="1478"/>
      <c r="H28425" s="1478"/>
    </row>
    <row r="28426" spans="1:8">
      <c r="A28426" s="1383"/>
      <c r="E28426" s="1478"/>
      <c r="H28426" s="1478"/>
    </row>
    <row r="28427" spans="1:8">
      <c r="A28427" s="1383"/>
      <c r="E28427" s="1478"/>
      <c r="H28427" s="1478"/>
    </row>
    <row r="28428" spans="1:8">
      <c r="A28428" s="1383"/>
      <c r="E28428" s="1478"/>
      <c r="H28428" s="1478"/>
    </row>
    <row r="28429" spans="1:8">
      <c r="A28429" s="1383"/>
      <c r="E28429" s="1478"/>
      <c r="H28429" s="1478"/>
    </row>
    <row r="28430" spans="1:8">
      <c r="A28430" s="1383"/>
      <c r="E28430" s="1478"/>
      <c r="H28430" s="1478"/>
    </row>
    <row r="28431" spans="1:8">
      <c r="A28431" s="1383"/>
      <c r="E28431" s="1478"/>
      <c r="H28431" s="1478"/>
    </row>
    <row r="28432" spans="1:8">
      <c r="A28432" s="1383"/>
      <c r="E28432" s="1478"/>
      <c r="H28432" s="1478"/>
    </row>
    <row r="28433" spans="1:8">
      <c r="A28433" s="1383"/>
      <c r="E28433" s="1478"/>
      <c r="H28433" s="1478"/>
    </row>
    <row r="28434" spans="1:8">
      <c r="A28434" s="1383"/>
      <c r="E28434" s="1478"/>
      <c r="H28434" s="1478"/>
    </row>
    <row r="28435" spans="1:8">
      <c r="A28435" s="1383"/>
      <c r="E28435" s="1478"/>
      <c r="H28435" s="1478"/>
    </row>
    <row r="28436" spans="1:8">
      <c r="A28436" s="1383"/>
      <c r="E28436" s="1478"/>
      <c r="H28436" s="1478"/>
    </row>
    <row r="28437" spans="1:8">
      <c r="A28437" s="1383"/>
      <c r="E28437" s="1478"/>
      <c r="H28437" s="1478"/>
    </row>
    <row r="28438" spans="1:8">
      <c r="A28438" s="1383"/>
      <c r="E28438" s="1478"/>
      <c r="H28438" s="1478"/>
    </row>
    <row r="28439" spans="1:8">
      <c r="A28439" s="1383"/>
      <c r="E28439" s="1478"/>
      <c r="H28439" s="1478"/>
    </row>
    <row r="28440" spans="1:8">
      <c r="A28440" s="1383"/>
      <c r="E28440" s="1478"/>
      <c r="H28440" s="1478"/>
    </row>
    <row r="28441" spans="1:8">
      <c r="A28441" s="1383"/>
      <c r="E28441" s="1478"/>
      <c r="H28441" s="1478"/>
    </row>
    <row r="28442" spans="1:8">
      <c r="A28442" s="1383"/>
      <c r="E28442" s="1478"/>
      <c r="H28442" s="1478"/>
    </row>
    <row r="28443" spans="1:8">
      <c r="A28443" s="1383"/>
      <c r="E28443" s="1478"/>
      <c r="H28443" s="1478"/>
    </row>
    <row r="28444" spans="1:8">
      <c r="A28444" s="1383"/>
      <c r="E28444" s="1478"/>
      <c r="H28444" s="1478"/>
    </row>
    <row r="28445" spans="1:8">
      <c r="A28445" s="1383"/>
      <c r="E28445" s="1478"/>
      <c r="H28445" s="1478"/>
    </row>
    <row r="28446" spans="1:8">
      <c r="A28446" s="1383"/>
      <c r="E28446" s="1478"/>
      <c r="H28446" s="1478"/>
    </row>
    <row r="28447" spans="1:8">
      <c r="A28447" s="1383"/>
      <c r="E28447" s="1478"/>
      <c r="H28447" s="1478"/>
    </row>
    <row r="28448" spans="1:8">
      <c r="A28448" s="1383"/>
      <c r="E28448" s="1478"/>
      <c r="H28448" s="1478"/>
    </row>
    <row r="28449" spans="1:8">
      <c r="A28449" s="1383"/>
      <c r="E28449" s="1478"/>
      <c r="H28449" s="1478"/>
    </row>
    <row r="28450" spans="1:8">
      <c r="A28450" s="1383"/>
      <c r="E28450" s="1478"/>
      <c r="H28450" s="1478"/>
    </row>
    <row r="28451" spans="1:8">
      <c r="A28451" s="1383"/>
      <c r="E28451" s="1478"/>
      <c r="H28451" s="1478"/>
    </row>
    <row r="28452" spans="1:8">
      <c r="A28452" s="1383"/>
      <c r="E28452" s="1478"/>
      <c r="H28452" s="1478"/>
    </row>
    <row r="28453" spans="1:8">
      <c r="A28453" s="1383"/>
      <c r="E28453" s="1478"/>
      <c r="H28453" s="1478"/>
    </row>
    <row r="28454" spans="1:8">
      <c r="A28454" s="1383"/>
      <c r="E28454" s="1478"/>
      <c r="H28454" s="1478"/>
    </row>
    <row r="28455" spans="1:8">
      <c r="A28455" s="1383"/>
      <c r="E28455" s="1478"/>
      <c r="H28455" s="1478"/>
    </row>
    <row r="28456" spans="1:8">
      <c r="A28456" s="1383"/>
      <c r="E28456" s="1478"/>
      <c r="H28456" s="1478"/>
    </row>
    <row r="28457" spans="1:8">
      <c r="A28457" s="1383"/>
      <c r="E28457" s="1478"/>
      <c r="H28457" s="1478"/>
    </row>
    <row r="28458" spans="1:8">
      <c r="A28458" s="1383"/>
      <c r="E28458" s="1478"/>
      <c r="H28458" s="1478"/>
    </row>
    <row r="28459" spans="1:8">
      <c r="A28459" s="1383"/>
      <c r="E28459" s="1478"/>
      <c r="H28459" s="1478"/>
    </row>
    <row r="28460" spans="1:8">
      <c r="A28460" s="1383"/>
      <c r="E28460" s="1478"/>
      <c r="H28460" s="1478"/>
    </row>
    <row r="28461" spans="1:8">
      <c r="A28461" s="1383"/>
      <c r="E28461" s="1478"/>
      <c r="H28461" s="1478"/>
    </row>
    <row r="28462" spans="1:8">
      <c r="A28462" s="1383"/>
      <c r="E28462" s="1478"/>
      <c r="H28462" s="1478"/>
    </row>
    <row r="28463" spans="1:8">
      <c r="A28463" s="1383"/>
      <c r="E28463" s="1478"/>
      <c r="H28463" s="1478"/>
    </row>
    <row r="28464" spans="1:8">
      <c r="A28464" s="1383"/>
      <c r="E28464" s="1478"/>
      <c r="H28464" s="1478"/>
    </row>
    <row r="28465" spans="1:8">
      <c r="A28465" s="1383"/>
      <c r="E28465" s="1478"/>
      <c r="H28465" s="1478"/>
    </row>
    <row r="28466" spans="1:8">
      <c r="A28466" s="1383"/>
      <c r="E28466" s="1478"/>
      <c r="H28466" s="1478"/>
    </row>
    <row r="28467" spans="1:8">
      <c r="A28467" s="1383"/>
      <c r="E28467" s="1478"/>
      <c r="H28467" s="1478"/>
    </row>
    <row r="28468" spans="1:8">
      <c r="A28468" s="1383"/>
      <c r="E28468" s="1478"/>
      <c r="H28468" s="1478"/>
    </row>
    <row r="28469" spans="1:8">
      <c r="A28469" s="1383"/>
      <c r="E28469" s="1478"/>
      <c r="H28469" s="1478"/>
    </row>
    <row r="28470" spans="1:8">
      <c r="A28470" s="1383"/>
      <c r="E28470" s="1478"/>
      <c r="H28470" s="1478"/>
    </row>
    <row r="28471" spans="1:8">
      <c r="A28471" s="1383"/>
      <c r="E28471" s="1478"/>
      <c r="H28471" s="1478"/>
    </row>
    <row r="28472" spans="1:8">
      <c r="A28472" s="1383"/>
      <c r="E28472" s="1478"/>
      <c r="H28472" s="1478"/>
    </row>
    <row r="28473" spans="1:8">
      <c r="A28473" s="1383"/>
      <c r="E28473" s="1478"/>
      <c r="H28473" s="1478"/>
    </row>
    <row r="28474" spans="1:8">
      <c r="A28474" s="1383"/>
      <c r="E28474" s="1478"/>
      <c r="H28474" s="1478"/>
    </row>
    <row r="28475" spans="1:8">
      <c r="A28475" s="1383"/>
      <c r="E28475" s="1478"/>
      <c r="H28475" s="1478"/>
    </row>
    <row r="28476" spans="1:8">
      <c r="A28476" s="1383"/>
      <c r="E28476" s="1478"/>
      <c r="H28476" s="1478"/>
    </row>
    <row r="28477" spans="1:8">
      <c r="A28477" s="1383"/>
      <c r="E28477" s="1478"/>
      <c r="H28477" s="1478"/>
    </row>
    <row r="28478" spans="1:8">
      <c r="A28478" s="1383"/>
      <c r="E28478" s="1478"/>
      <c r="H28478" s="1478"/>
    </row>
    <row r="28479" spans="1:8">
      <c r="A28479" s="1383"/>
      <c r="E28479" s="1478"/>
      <c r="H28479" s="1478"/>
    </row>
    <row r="28480" spans="1:8">
      <c r="A28480" s="1383"/>
      <c r="E28480" s="1478"/>
      <c r="H28480" s="1478"/>
    </row>
    <row r="28481" spans="1:8">
      <c r="A28481" s="1383"/>
      <c r="E28481" s="1478"/>
      <c r="H28481" s="1478"/>
    </row>
    <row r="28482" spans="1:8">
      <c r="A28482" s="1383"/>
      <c r="E28482" s="1478"/>
      <c r="H28482" s="1478"/>
    </row>
    <row r="28483" spans="1:8">
      <c r="A28483" s="1383"/>
      <c r="E28483" s="1478"/>
      <c r="H28483" s="1478"/>
    </row>
    <row r="28484" spans="1:8">
      <c r="A28484" s="1383"/>
      <c r="E28484" s="1478"/>
      <c r="H28484" s="1478"/>
    </row>
    <row r="28485" spans="1:8">
      <c r="A28485" s="1383"/>
      <c r="E28485" s="1478"/>
      <c r="H28485" s="1478"/>
    </row>
    <row r="28486" spans="1:8">
      <c r="A28486" s="1383"/>
      <c r="E28486" s="1478"/>
      <c r="H28486" s="1478"/>
    </row>
    <row r="28487" spans="1:8">
      <c r="A28487" s="1383"/>
      <c r="E28487" s="1478"/>
      <c r="H28487" s="1478"/>
    </row>
    <row r="28488" spans="1:8">
      <c r="A28488" s="1383"/>
      <c r="E28488" s="1478"/>
      <c r="H28488" s="1478"/>
    </row>
    <row r="28489" spans="1:8">
      <c r="A28489" s="1383"/>
      <c r="E28489" s="1478"/>
      <c r="H28489" s="1478"/>
    </row>
    <row r="28490" spans="1:8">
      <c r="A28490" s="1383"/>
      <c r="E28490" s="1478"/>
      <c r="H28490" s="1478"/>
    </row>
    <row r="28491" spans="1:8">
      <c r="A28491" s="1383"/>
      <c r="E28491" s="1478"/>
      <c r="H28491" s="1478"/>
    </row>
    <row r="28492" spans="1:8">
      <c r="A28492" s="1383"/>
      <c r="E28492" s="1478"/>
      <c r="H28492" s="1478"/>
    </row>
    <row r="28493" spans="1:8">
      <c r="A28493" s="1383"/>
      <c r="E28493" s="1478"/>
      <c r="H28493" s="1478"/>
    </row>
    <row r="28494" spans="1:8">
      <c r="A28494" s="1383"/>
      <c r="E28494" s="1478"/>
      <c r="H28494" s="1478"/>
    </row>
    <row r="28495" spans="1:8">
      <c r="A28495" s="1383"/>
      <c r="E28495" s="1478"/>
      <c r="H28495" s="1478"/>
    </row>
    <row r="28496" spans="1:8">
      <c r="A28496" s="1383"/>
      <c r="E28496" s="1478"/>
      <c r="H28496" s="1478"/>
    </row>
    <row r="28497" spans="1:8">
      <c r="A28497" s="1383"/>
      <c r="E28497" s="1478"/>
      <c r="H28497" s="1478"/>
    </row>
    <row r="28498" spans="1:8">
      <c r="A28498" s="1383"/>
      <c r="E28498" s="1478"/>
      <c r="H28498" s="1478"/>
    </row>
    <row r="28499" spans="1:8">
      <c r="A28499" s="1383"/>
      <c r="E28499" s="1478"/>
      <c r="H28499" s="1478"/>
    </row>
    <row r="28500" spans="1:8">
      <c r="A28500" s="1383"/>
      <c r="E28500" s="1478"/>
      <c r="H28500" s="1478"/>
    </row>
    <row r="28501" spans="1:8">
      <c r="A28501" s="1383"/>
      <c r="E28501" s="1478"/>
      <c r="H28501" s="1478"/>
    </row>
    <row r="28502" spans="1:8">
      <c r="A28502" s="1383"/>
      <c r="E28502" s="1478"/>
      <c r="H28502" s="1478"/>
    </row>
    <row r="28503" spans="1:8">
      <c r="A28503" s="1383"/>
      <c r="E28503" s="1478"/>
      <c r="H28503" s="1478"/>
    </row>
    <row r="28504" spans="1:8">
      <c r="A28504" s="1383"/>
      <c r="E28504" s="1478"/>
      <c r="H28504" s="1478"/>
    </row>
    <row r="28505" spans="1:8">
      <c r="A28505" s="1383"/>
      <c r="E28505" s="1478"/>
      <c r="H28505" s="1478"/>
    </row>
    <row r="28506" spans="1:8">
      <c r="A28506" s="1383"/>
      <c r="E28506" s="1478"/>
      <c r="H28506" s="1478"/>
    </row>
    <row r="28507" spans="1:8">
      <c r="A28507" s="1383"/>
      <c r="E28507" s="1478"/>
      <c r="H28507" s="1478"/>
    </row>
    <row r="28508" spans="1:8">
      <c r="A28508" s="1383"/>
      <c r="E28508" s="1478"/>
      <c r="H28508" s="1478"/>
    </row>
    <row r="28509" spans="1:8">
      <c r="A28509" s="1383"/>
      <c r="E28509" s="1478"/>
      <c r="H28509" s="1478"/>
    </row>
    <row r="28510" spans="1:8">
      <c r="A28510" s="1383"/>
      <c r="E28510" s="1478"/>
      <c r="H28510" s="1478"/>
    </row>
    <row r="28511" spans="1:8">
      <c r="A28511" s="1383"/>
      <c r="E28511" s="1478"/>
      <c r="H28511" s="1478"/>
    </row>
    <row r="28512" spans="1:8">
      <c r="A28512" s="1383"/>
      <c r="E28512" s="1478"/>
      <c r="H28512" s="1478"/>
    </row>
    <row r="28513" spans="1:8">
      <c r="A28513" s="1383"/>
      <c r="E28513" s="1478"/>
      <c r="H28513" s="1478"/>
    </row>
    <row r="28514" spans="1:8">
      <c r="A28514" s="1383"/>
      <c r="E28514" s="1478"/>
      <c r="H28514" s="1478"/>
    </row>
    <row r="28515" spans="1:8">
      <c r="A28515" s="1383"/>
      <c r="E28515" s="1478"/>
      <c r="H28515" s="1478"/>
    </row>
    <row r="28516" spans="1:8">
      <c r="A28516" s="1383"/>
      <c r="E28516" s="1478"/>
      <c r="H28516" s="1478"/>
    </row>
    <row r="28517" spans="1:8">
      <c r="A28517" s="1383"/>
      <c r="E28517" s="1478"/>
      <c r="H28517" s="1478"/>
    </row>
    <row r="28518" spans="1:8">
      <c r="A28518" s="1383"/>
      <c r="E28518" s="1478"/>
      <c r="H28518" s="1478"/>
    </row>
    <row r="28519" spans="1:8">
      <c r="A28519" s="1383"/>
      <c r="E28519" s="1478"/>
      <c r="H28519" s="1478"/>
    </row>
    <row r="28520" spans="1:8">
      <c r="A28520" s="1383"/>
      <c r="E28520" s="1478"/>
      <c r="H28520" s="1478"/>
    </row>
    <row r="28521" spans="1:8">
      <c r="A28521" s="1383"/>
      <c r="E28521" s="1478"/>
      <c r="H28521" s="1478"/>
    </row>
    <row r="28522" spans="1:8">
      <c r="A28522" s="1383"/>
      <c r="E28522" s="1478"/>
      <c r="H28522" s="1478"/>
    </row>
    <row r="28523" spans="1:8">
      <c r="A28523" s="1383"/>
      <c r="E28523" s="1478"/>
      <c r="H28523" s="1478"/>
    </row>
    <row r="28524" spans="1:8">
      <c r="A28524" s="1383"/>
      <c r="E28524" s="1478"/>
      <c r="H28524" s="1478"/>
    </row>
    <row r="28525" spans="1:8">
      <c r="A28525" s="1383"/>
      <c r="E28525" s="1478"/>
      <c r="H28525" s="1478"/>
    </row>
    <row r="28526" spans="1:8">
      <c r="A28526" s="1383"/>
      <c r="E28526" s="1478"/>
      <c r="H28526" s="1478"/>
    </row>
    <row r="28527" spans="1:8">
      <c r="A28527" s="1383"/>
      <c r="E28527" s="1478"/>
      <c r="H28527" s="1478"/>
    </row>
    <row r="28528" spans="1:8">
      <c r="A28528" s="1383"/>
      <c r="E28528" s="1478"/>
      <c r="H28528" s="1478"/>
    </row>
    <row r="28529" spans="1:8">
      <c r="A28529" s="1383"/>
      <c r="E28529" s="1478"/>
      <c r="H28529" s="1478"/>
    </row>
    <row r="28530" spans="1:8">
      <c r="A28530" s="1383"/>
      <c r="E28530" s="1478"/>
      <c r="H28530" s="1478"/>
    </row>
    <row r="28531" spans="1:8">
      <c r="A28531" s="1383"/>
      <c r="E28531" s="1478"/>
      <c r="H28531" s="1478"/>
    </row>
    <row r="28532" spans="1:8">
      <c r="A28532" s="1383"/>
      <c r="E28532" s="1478"/>
      <c r="H28532" s="1478"/>
    </row>
    <row r="28533" spans="1:8">
      <c r="A28533" s="1383"/>
      <c r="E28533" s="1478"/>
      <c r="H28533" s="1478"/>
    </row>
    <row r="28534" spans="1:8">
      <c r="A28534" s="1383"/>
      <c r="E28534" s="1478"/>
      <c r="H28534" s="1478"/>
    </row>
    <row r="28535" spans="1:8">
      <c r="A28535" s="1383"/>
      <c r="E28535" s="1478"/>
      <c r="H28535" s="1478"/>
    </row>
    <row r="28536" spans="1:8">
      <c r="A28536" s="1383"/>
      <c r="E28536" s="1478"/>
      <c r="H28536" s="1478"/>
    </row>
    <row r="28537" spans="1:8">
      <c r="A28537" s="1383"/>
      <c r="E28537" s="1478"/>
      <c r="H28537" s="1478"/>
    </row>
    <row r="28538" spans="1:8">
      <c r="A28538" s="1383"/>
      <c r="E28538" s="1478"/>
      <c r="H28538" s="1478"/>
    </row>
    <row r="28539" spans="1:8">
      <c r="A28539" s="1383"/>
      <c r="E28539" s="1478"/>
      <c r="H28539" s="1478"/>
    </row>
    <row r="28540" spans="1:8">
      <c r="A28540" s="1383"/>
      <c r="E28540" s="1478"/>
      <c r="H28540" s="1478"/>
    </row>
    <row r="28541" spans="1:8">
      <c r="A28541" s="1383"/>
      <c r="E28541" s="1478"/>
      <c r="H28541" s="1478"/>
    </row>
    <row r="28542" spans="1:8">
      <c r="A28542" s="1383"/>
      <c r="E28542" s="1478"/>
      <c r="H28542" s="1478"/>
    </row>
    <row r="28543" spans="1:8">
      <c r="A28543" s="1383"/>
      <c r="E28543" s="1478"/>
      <c r="H28543" s="1478"/>
    </row>
    <row r="28544" spans="1:8">
      <c r="A28544" s="1383"/>
      <c r="E28544" s="1478"/>
      <c r="H28544" s="1478"/>
    </row>
    <row r="28545" spans="1:8">
      <c r="A28545" s="1383"/>
      <c r="E28545" s="1478"/>
      <c r="H28545" s="1478"/>
    </row>
    <row r="28546" spans="1:8">
      <c r="A28546" s="1383"/>
      <c r="E28546" s="1478"/>
      <c r="H28546" s="1478"/>
    </row>
    <row r="28547" spans="1:8">
      <c r="A28547" s="1383"/>
      <c r="E28547" s="1478"/>
      <c r="H28547" s="1478"/>
    </row>
    <row r="28548" spans="1:8">
      <c r="A28548" s="1383"/>
      <c r="E28548" s="1478"/>
      <c r="H28548" s="1478"/>
    </row>
    <row r="28549" spans="1:8">
      <c r="A28549" s="1383"/>
      <c r="E28549" s="1478"/>
      <c r="H28549" s="1478"/>
    </row>
    <row r="28550" spans="1:8">
      <c r="A28550" s="1383"/>
      <c r="E28550" s="1478"/>
      <c r="H28550" s="1478"/>
    </row>
    <row r="28551" spans="1:8">
      <c r="A28551" s="1383"/>
      <c r="E28551" s="1478"/>
      <c r="H28551" s="1478"/>
    </row>
    <row r="28552" spans="1:8">
      <c r="A28552" s="1383"/>
      <c r="E28552" s="1478"/>
      <c r="H28552" s="1478"/>
    </row>
    <row r="28553" spans="1:8">
      <c r="A28553" s="1383"/>
      <c r="E28553" s="1478"/>
      <c r="H28553" s="1478"/>
    </row>
    <row r="28554" spans="1:8">
      <c r="A28554" s="1383"/>
      <c r="E28554" s="1478"/>
      <c r="H28554" s="1478"/>
    </row>
    <row r="28555" spans="1:8">
      <c r="A28555" s="1383"/>
      <c r="E28555" s="1478"/>
      <c r="H28555" s="1478"/>
    </row>
    <row r="28556" spans="1:8">
      <c r="A28556" s="1383"/>
      <c r="E28556" s="1478"/>
      <c r="H28556" s="1478"/>
    </row>
    <row r="28557" spans="1:8">
      <c r="A28557" s="1383"/>
      <c r="E28557" s="1478"/>
      <c r="H28557" s="1478"/>
    </row>
    <row r="28558" spans="1:8">
      <c r="A28558" s="1383"/>
      <c r="E28558" s="1478"/>
      <c r="H28558" s="1478"/>
    </row>
    <row r="28559" spans="1:8">
      <c r="A28559" s="1383"/>
      <c r="E28559" s="1478"/>
      <c r="H28559" s="1478"/>
    </row>
    <row r="28560" spans="1:8">
      <c r="A28560" s="1383"/>
      <c r="E28560" s="1478"/>
      <c r="H28560" s="1478"/>
    </row>
    <row r="28561" spans="1:8">
      <c r="A28561" s="1383"/>
      <c r="E28561" s="1478"/>
      <c r="H28561" s="1478"/>
    </row>
    <row r="28562" spans="1:8">
      <c r="A28562" s="1383"/>
      <c r="E28562" s="1478"/>
      <c r="H28562" s="1478"/>
    </row>
    <row r="28563" spans="1:8">
      <c r="A28563" s="1383"/>
      <c r="E28563" s="1478"/>
      <c r="H28563" s="1478"/>
    </row>
    <row r="28564" spans="1:8">
      <c r="A28564" s="1383"/>
      <c r="E28564" s="1478"/>
      <c r="H28564" s="1478"/>
    </row>
    <row r="28565" spans="1:8">
      <c r="A28565" s="1383"/>
      <c r="E28565" s="1478"/>
      <c r="H28565" s="1478"/>
    </row>
    <row r="28566" spans="1:8">
      <c r="A28566" s="1383"/>
      <c r="E28566" s="1478"/>
      <c r="H28566" s="1478"/>
    </row>
    <row r="28567" spans="1:8">
      <c r="A28567" s="1383"/>
      <c r="E28567" s="1478"/>
      <c r="H28567" s="1478"/>
    </row>
    <row r="28568" spans="1:8">
      <c r="A28568" s="1383"/>
      <c r="E28568" s="1478"/>
      <c r="H28568" s="1478"/>
    </row>
    <row r="28569" spans="1:8">
      <c r="A28569" s="1383"/>
      <c r="E28569" s="1478"/>
      <c r="H28569" s="1478"/>
    </row>
    <row r="28570" spans="1:8">
      <c r="A28570" s="1383"/>
      <c r="E28570" s="1478"/>
      <c r="H28570" s="1478"/>
    </row>
    <row r="28571" spans="1:8">
      <c r="A28571" s="1383"/>
      <c r="E28571" s="1478"/>
      <c r="H28571" s="1478"/>
    </row>
    <row r="28572" spans="1:8">
      <c r="A28572" s="1383"/>
      <c r="E28572" s="1478"/>
      <c r="H28572" s="1478"/>
    </row>
    <row r="28573" spans="1:8">
      <c r="A28573" s="1383"/>
      <c r="E28573" s="1478"/>
      <c r="H28573" s="1478"/>
    </row>
    <row r="28574" spans="1:8">
      <c r="A28574" s="1383"/>
      <c r="E28574" s="1478"/>
      <c r="H28574" s="1478"/>
    </row>
    <row r="28575" spans="1:8">
      <c r="A28575" s="1383"/>
      <c r="E28575" s="1478"/>
      <c r="H28575" s="1478"/>
    </row>
    <row r="28576" spans="1:8">
      <c r="A28576" s="1383"/>
      <c r="E28576" s="1478"/>
      <c r="H28576" s="1478"/>
    </row>
    <row r="28577" spans="1:8">
      <c r="A28577" s="1383"/>
      <c r="E28577" s="1478"/>
      <c r="H28577" s="1478"/>
    </row>
    <row r="28578" spans="1:8">
      <c r="A28578" s="1383"/>
      <c r="E28578" s="1478"/>
      <c r="H28578" s="1478"/>
    </row>
    <row r="28579" spans="1:8">
      <c r="A28579" s="1383"/>
      <c r="E28579" s="1478"/>
      <c r="H28579" s="1478"/>
    </row>
    <row r="28580" spans="1:8">
      <c r="A28580" s="1383"/>
      <c r="E28580" s="1478"/>
      <c r="H28580" s="1478"/>
    </row>
    <row r="28581" spans="1:8">
      <c r="A28581" s="1383"/>
      <c r="E28581" s="1478"/>
      <c r="H28581" s="1478"/>
    </row>
    <row r="28582" spans="1:8">
      <c r="A28582" s="1383"/>
      <c r="E28582" s="1478"/>
      <c r="H28582" s="1478"/>
    </row>
    <row r="28583" spans="1:8">
      <c r="A28583" s="1383"/>
      <c r="E28583" s="1478"/>
      <c r="H28583" s="1478"/>
    </row>
    <row r="28584" spans="1:8">
      <c r="A28584" s="1383"/>
      <c r="E28584" s="1478"/>
      <c r="H28584" s="1478"/>
    </row>
    <row r="28585" spans="1:8">
      <c r="A28585" s="1383"/>
      <c r="E28585" s="1478"/>
      <c r="H28585" s="1478"/>
    </row>
    <row r="28586" spans="1:8">
      <c r="A28586" s="1383"/>
      <c r="E28586" s="1478"/>
      <c r="H28586" s="1478"/>
    </row>
    <row r="28587" spans="1:8">
      <c r="A28587" s="1383"/>
      <c r="E28587" s="1478"/>
      <c r="H28587" s="1478"/>
    </row>
    <row r="28588" spans="1:8">
      <c r="A28588" s="1383"/>
      <c r="E28588" s="1478"/>
      <c r="H28588" s="1478"/>
    </row>
    <row r="28589" spans="1:8">
      <c r="A28589" s="1383"/>
      <c r="E28589" s="1478"/>
      <c r="H28589" s="1478"/>
    </row>
    <row r="28590" spans="1:8">
      <c r="A28590" s="1383"/>
      <c r="E28590" s="1478"/>
      <c r="H28590" s="1478"/>
    </row>
    <row r="28591" spans="1:8">
      <c r="A28591" s="1383"/>
      <c r="E28591" s="1478"/>
      <c r="H28591" s="1478"/>
    </row>
    <row r="28592" spans="1:8">
      <c r="A28592" s="1383"/>
      <c r="E28592" s="1478"/>
      <c r="H28592" s="1478"/>
    </row>
    <row r="28593" spans="1:8">
      <c r="A28593" s="1383"/>
      <c r="E28593" s="1478"/>
      <c r="H28593" s="1478"/>
    </row>
    <row r="28594" spans="1:8">
      <c r="A28594" s="1383"/>
      <c r="E28594" s="1478"/>
      <c r="H28594" s="1478"/>
    </row>
    <row r="28595" spans="1:8">
      <c r="A28595" s="1383"/>
      <c r="E28595" s="1478"/>
      <c r="H28595" s="1478"/>
    </row>
    <row r="28596" spans="1:8">
      <c r="A28596" s="1383"/>
      <c r="E28596" s="1478"/>
      <c r="H28596" s="1478"/>
    </row>
    <row r="28597" spans="1:8">
      <c r="A28597" s="1383"/>
      <c r="E28597" s="1478"/>
      <c r="H28597" s="1478"/>
    </row>
    <row r="28598" spans="1:8">
      <c r="A28598" s="1383"/>
      <c r="E28598" s="1478"/>
      <c r="H28598" s="1478"/>
    </row>
    <row r="28599" spans="1:8">
      <c r="A28599" s="1383"/>
      <c r="E28599" s="1478"/>
      <c r="H28599" s="1478"/>
    </row>
    <row r="28600" spans="1:8">
      <c r="A28600" s="1383"/>
      <c r="E28600" s="1478"/>
      <c r="H28600" s="1478"/>
    </row>
    <row r="28601" spans="1:8">
      <c r="A28601" s="1383"/>
      <c r="E28601" s="1478"/>
      <c r="H28601" s="1478"/>
    </row>
    <row r="28602" spans="1:8">
      <c r="A28602" s="1383"/>
      <c r="E28602" s="1478"/>
      <c r="H28602" s="1478"/>
    </row>
    <row r="28603" spans="1:8">
      <c r="A28603" s="1383"/>
      <c r="E28603" s="1478"/>
      <c r="H28603" s="1478"/>
    </row>
    <row r="28604" spans="1:8">
      <c r="A28604" s="1383"/>
      <c r="E28604" s="1478"/>
      <c r="H28604" s="1478"/>
    </row>
    <row r="28605" spans="1:8">
      <c r="A28605" s="1383"/>
      <c r="E28605" s="1478"/>
      <c r="H28605" s="1478"/>
    </row>
    <row r="28606" spans="1:8">
      <c r="A28606" s="1383"/>
      <c r="E28606" s="1478"/>
      <c r="H28606" s="1478"/>
    </row>
    <row r="28607" spans="1:8">
      <c r="A28607" s="1383"/>
      <c r="E28607" s="1478"/>
      <c r="H28607" s="1478"/>
    </row>
    <row r="28608" spans="1:8">
      <c r="A28608" s="1383"/>
      <c r="E28608" s="1478"/>
      <c r="H28608" s="1478"/>
    </row>
    <row r="28609" spans="1:8">
      <c r="A28609" s="1383"/>
      <c r="E28609" s="1478"/>
      <c r="H28609" s="1478"/>
    </row>
    <row r="28610" spans="1:8">
      <c r="A28610" s="1383"/>
      <c r="E28610" s="1478"/>
      <c r="H28610" s="1478"/>
    </row>
    <row r="28611" spans="1:8">
      <c r="A28611" s="1383"/>
      <c r="E28611" s="1478"/>
      <c r="H28611" s="1478"/>
    </row>
    <row r="28612" spans="1:8">
      <c r="A28612" s="1383"/>
      <c r="E28612" s="1478"/>
      <c r="H28612" s="1478"/>
    </row>
    <row r="28613" spans="1:8">
      <c r="A28613" s="1383"/>
      <c r="E28613" s="1478"/>
      <c r="H28613" s="1478"/>
    </row>
    <row r="28614" spans="1:8">
      <c r="A28614" s="1383"/>
      <c r="E28614" s="1478"/>
      <c r="H28614" s="1478"/>
    </row>
    <row r="28615" spans="1:8">
      <c r="A28615" s="1383"/>
      <c r="E28615" s="1478"/>
      <c r="H28615" s="1478"/>
    </row>
    <row r="28616" spans="1:8">
      <c r="A28616" s="1383"/>
      <c r="E28616" s="1478"/>
      <c r="H28616" s="1478"/>
    </row>
    <row r="28617" spans="1:8">
      <c r="A28617" s="1383"/>
      <c r="E28617" s="1478"/>
      <c r="H28617" s="1478"/>
    </row>
    <row r="28618" spans="1:8">
      <c r="A28618" s="1383"/>
      <c r="E28618" s="1478"/>
      <c r="H28618" s="1478"/>
    </row>
    <row r="28619" spans="1:8">
      <c r="A28619" s="1383"/>
      <c r="E28619" s="1478"/>
      <c r="H28619" s="1478"/>
    </row>
    <row r="28620" spans="1:8">
      <c r="A28620" s="1383"/>
      <c r="E28620" s="1478"/>
      <c r="H28620" s="1478"/>
    </row>
    <row r="28621" spans="1:8">
      <c r="A28621" s="1383"/>
      <c r="E28621" s="1478"/>
      <c r="H28621" s="1478"/>
    </row>
    <row r="28622" spans="1:8">
      <c r="A28622" s="1383"/>
      <c r="E28622" s="1478"/>
      <c r="H28622" s="1478"/>
    </row>
    <row r="28623" spans="1:8">
      <c r="A28623" s="1383"/>
      <c r="E28623" s="1478"/>
      <c r="H28623" s="1478"/>
    </row>
    <row r="28624" spans="1:8">
      <c r="A28624" s="1383"/>
      <c r="E28624" s="1478"/>
      <c r="H28624" s="1478"/>
    </row>
    <row r="28625" spans="1:8">
      <c r="A28625" s="1383"/>
      <c r="E28625" s="1478"/>
      <c r="H28625" s="1478"/>
    </row>
    <row r="28626" spans="1:8">
      <c r="A28626" s="1383"/>
      <c r="E28626" s="1478"/>
      <c r="H28626" s="1478"/>
    </row>
    <row r="28627" spans="1:8">
      <c r="A28627" s="1383"/>
      <c r="E28627" s="1478"/>
      <c r="H28627" s="1478"/>
    </row>
    <row r="28628" spans="1:8">
      <c r="A28628" s="1383"/>
      <c r="E28628" s="1478"/>
      <c r="H28628" s="1478"/>
    </row>
    <row r="28629" spans="1:8">
      <c r="A28629" s="1383"/>
      <c r="E28629" s="1478"/>
      <c r="H28629" s="1478"/>
    </row>
    <row r="28630" spans="1:8">
      <c r="A28630" s="1383"/>
      <c r="E28630" s="1478"/>
      <c r="H28630" s="1478"/>
    </row>
    <row r="28631" spans="1:8">
      <c r="A28631" s="1383"/>
      <c r="E28631" s="1478"/>
      <c r="H28631" s="1478"/>
    </row>
    <row r="28632" spans="1:8">
      <c r="A28632" s="1383"/>
      <c r="E28632" s="1478"/>
      <c r="H28632" s="1478"/>
    </row>
    <row r="28633" spans="1:8">
      <c r="A28633" s="1383"/>
      <c r="E28633" s="1478"/>
      <c r="H28633" s="1478"/>
    </row>
    <row r="28634" spans="1:8">
      <c r="A28634" s="1383"/>
      <c r="E28634" s="1478"/>
      <c r="H28634" s="1478"/>
    </row>
    <row r="28635" spans="1:8">
      <c r="A28635" s="1383"/>
      <c r="E28635" s="1478"/>
      <c r="H28635" s="1478"/>
    </row>
    <row r="28636" spans="1:8">
      <c r="A28636" s="1383"/>
      <c r="E28636" s="1478"/>
      <c r="H28636" s="1478"/>
    </row>
    <row r="28637" spans="1:8">
      <c r="A28637" s="1383"/>
      <c r="E28637" s="1478"/>
      <c r="H28637" s="1478"/>
    </row>
    <row r="28638" spans="1:8">
      <c r="A28638" s="1383"/>
      <c r="E28638" s="1478"/>
      <c r="H28638" s="1478"/>
    </row>
    <row r="28639" spans="1:8">
      <c r="A28639" s="1383"/>
      <c r="E28639" s="1478"/>
      <c r="H28639" s="1478"/>
    </row>
    <row r="28640" spans="1:8">
      <c r="A28640" s="1383"/>
      <c r="E28640" s="1478"/>
      <c r="H28640" s="1478"/>
    </row>
    <row r="28641" spans="1:8">
      <c r="A28641" s="1383"/>
      <c r="E28641" s="1478"/>
      <c r="H28641" s="1478"/>
    </row>
    <row r="28642" spans="1:8">
      <c r="A28642" s="1383"/>
      <c r="E28642" s="1478"/>
      <c r="H28642" s="1478"/>
    </row>
    <row r="28643" spans="1:8">
      <c r="A28643" s="1383"/>
      <c r="E28643" s="1478"/>
      <c r="H28643" s="1478"/>
    </row>
    <row r="28644" spans="1:8">
      <c r="A28644" s="1383"/>
      <c r="E28644" s="1478"/>
      <c r="H28644" s="1478"/>
    </row>
    <row r="28645" spans="1:8">
      <c r="A28645" s="1383"/>
      <c r="E28645" s="1478"/>
      <c r="H28645" s="1478"/>
    </row>
    <row r="28646" spans="1:8">
      <c r="A28646" s="1383"/>
      <c r="E28646" s="1478"/>
      <c r="H28646" s="1478"/>
    </row>
    <row r="28647" spans="1:8">
      <c r="A28647" s="1383"/>
      <c r="E28647" s="1478"/>
      <c r="H28647" s="1478"/>
    </row>
    <row r="28648" spans="1:8">
      <c r="A28648" s="1383"/>
      <c r="E28648" s="1478"/>
      <c r="H28648" s="1478"/>
    </row>
    <row r="28649" spans="1:8">
      <c r="A28649" s="1383"/>
      <c r="E28649" s="1478"/>
      <c r="H28649" s="1478"/>
    </row>
    <row r="28650" spans="1:8">
      <c r="A28650" s="1383"/>
      <c r="E28650" s="1478"/>
      <c r="H28650" s="1478"/>
    </row>
    <row r="28651" spans="1:8">
      <c r="A28651" s="1383"/>
      <c r="E28651" s="1478"/>
      <c r="H28651" s="1478"/>
    </row>
    <row r="28652" spans="1:8">
      <c r="A28652" s="1383"/>
      <c r="E28652" s="1478"/>
      <c r="H28652" s="1478"/>
    </row>
    <row r="28653" spans="1:8">
      <c r="A28653" s="1383"/>
      <c r="E28653" s="1478"/>
      <c r="H28653" s="1478"/>
    </row>
    <row r="28654" spans="1:8">
      <c r="A28654" s="1383"/>
      <c r="E28654" s="1478"/>
      <c r="H28654" s="1478"/>
    </row>
    <row r="28655" spans="1:8">
      <c r="A28655" s="1383"/>
      <c r="E28655" s="1478"/>
      <c r="H28655" s="1478"/>
    </row>
    <row r="28656" spans="1:8">
      <c r="A28656" s="1383"/>
      <c r="E28656" s="1478"/>
      <c r="H28656" s="1478"/>
    </row>
    <row r="28657" spans="1:8">
      <c r="A28657" s="1383"/>
      <c r="E28657" s="1478"/>
      <c r="H28657" s="1478"/>
    </row>
    <row r="28658" spans="1:8">
      <c r="A28658" s="1383"/>
      <c r="E28658" s="1478"/>
      <c r="H28658" s="1478"/>
    </row>
    <row r="28659" spans="1:8">
      <c r="A28659" s="1383"/>
      <c r="E28659" s="1478"/>
      <c r="H28659" s="1478"/>
    </row>
    <row r="28660" spans="1:8">
      <c r="A28660" s="1383"/>
      <c r="E28660" s="1478"/>
      <c r="H28660" s="1478"/>
    </row>
    <row r="28661" spans="1:8">
      <c r="A28661" s="1383"/>
      <c r="E28661" s="1478"/>
      <c r="H28661" s="1478"/>
    </row>
    <row r="28662" spans="1:8">
      <c r="A28662" s="1383"/>
      <c r="E28662" s="1478"/>
      <c r="H28662" s="1478"/>
    </row>
    <row r="28663" spans="1:8">
      <c r="A28663" s="1383"/>
      <c r="E28663" s="1478"/>
      <c r="H28663" s="1478"/>
    </row>
    <row r="28664" spans="1:8">
      <c r="A28664" s="1383"/>
      <c r="E28664" s="1478"/>
      <c r="H28664" s="1478"/>
    </row>
    <row r="28665" spans="1:8">
      <c r="A28665" s="1383"/>
      <c r="E28665" s="1478"/>
      <c r="H28665" s="1478"/>
    </row>
    <row r="28666" spans="1:8">
      <c r="A28666" s="1383"/>
      <c r="E28666" s="1478"/>
      <c r="H28666" s="1478"/>
    </row>
    <row r="28667" spans="1:8">
      <c r="A28667" s="1383"/>
      <c r="E28667" s="1478"/>
      <c r="H28667" s="1478"/>
    </row>
    <row r="28668" spans="1:8">
      <c r="A28668" s="1383"/>
      <c r="E28668" s="1478"/>
      <c r="H28668" s="1478"/>
    </row>
    <row r="28669" spans="1:8">
      <c r="A28669" s="1383"/>
      <c r="E28669" s="1478"/>
      <c r="H28669" s="1478"/>
    </row>
    <row r="28670" spans="1:8">
      <c r="A28670" s="1383"/>
      <c r="E28670" s="1478"/>
      <c r="H28670" s="1478"/>
    </row>
    <row r="28671" spans="1:8">
      <c r="A28671" s="1383"/>
      <c r="E28671" s="1478"/>
      <c r="H28671" s="1478"/>
    </row>
    <row r="28672" spans="1:8">
      <c r="A28672" s="1383"/>
      <c r="E28672" s="1478"/>
      <c r="H28672" s="1478"/>
    </row>
    <row r="28673" spans="1:8">
      <c r="A28673" s="1383"/>
      <c r="E28673" s="1478"/>
      <c r="H28673" s="1478"/>
    </row>
    <row r="28674" spans="1:8">
      <c r="A28674" s="1383"/>
      <c r="E28674" s="1478"/>
      <c r="H28674" s="1478"/>
    </row>
    <row r="28675" spans="1:8">
      <c r="A28675" s="1383"/>
      <c r="E28675" s="1478"/>
      <c r="H28675" s="1478"/>
    </row>
    <row r="28676" spans="1:8">
      <c r="A28676" s="1383"/>
      <c r="E28676" s="1478"/>
      <c r="H28676" s="1478"/>
    </row>
    <row r="28677" spans="1:8">
      <c r="A28677" s="1383"/>
      <c r="E28677" s="1478"/>
      <c r="H28677" s="1478"/>
    </row>
    <row r="28678" spans="1:8">
      <c r="A28678" s="1383"/>
      <c r="E28678" s="1478"/>
      <c r="H28678" s="1478"/>
    </row>
    <row r="28679" spans="1:8">
      <c r="A28679" s="1383"/>
      <c r="E28679" s="1478"/>
      <c r="H28679" s="1478"/>
    </row>
    <row r="28680" spans="1:8">
      <c r="A28680" s="1383"/>
      <c r="E28680" s="1478"/>
      <c r="H28680" s="1478"/>
    </row>
    <row r="28681" spans="1:8">
      <c r="A28681" s="1383"/>
      <c r="E28681" s="1478"/>
      <c r="H28681" s="1478"/>
    </row>
    <row r="28682" spans="1:8">
      <c r="A28682" s="1383"/>
      <c r="E28682" s="1478"/>
      <c r="H28682" s="1478"/>
    </row>
    <row r="28683" spans="1:8">
      <c r="A28683" s="1383"/>
      <c r="E28683" s="1478"/>
      <c r="H28683" s="1478"/>
    </row>
    <row r="28684" spans="1:8">
      <c r="A28684" s="1383"/>
      <c r="E28684" s="1478"/>
      <c r="H28684" s="1478"/>
    </row>
    <row r="28685" spans="1:8">
      <c r="A28685" s="1383"/>
      <c r="E28685" s="1478"/>
      <c r="H28685" s="1478"/>
    </row>
    <row r="28686" spans="1:8">
      <c r="A28686" s="1383"/>
      <c r="E28686" s="1478"/>
      <c r="H28686" s="1478"/>
    </row>
    <row r="28687" spans="1:8">
      <c r="A28687" s="1383"/>
      <c r="E28687" s="1478"/>
      <c r="H28687" s="1478"/>
    </row>
    <row r="28688" spans="1:8">
      <c r="A28688" s="1383"/>
      <c r="E28688" s="1478"/>
      <c r="H28688" s="1478"/>
    </row>
    <row r="28689" spans="1:8">
      <c r="A28689" s="1383"/>
      <c r="E28689" s="1478"/>
      <c r="H28689" s="1478"/>
    </row>
    <row r="28690" spans="1:8">
      <c r="A28690" s="1383"/>
      <c r="E28690" s="1478"/>
      <c r="H28690" s="1478"/>
    </row>
    <row r="28691" spans="1:8">
      <c r="A28691" s="1383"/>
      <c r="E28691" s="1478"/>
      <c r="H28691" s="1478"/>
    </row>
    <row r="28692" spans="1:8">
      <c r="A28692" s="1383"/>
      <c r="E28692" s="1478"/>
      <c r="H28692" s="1478"/>
    </row>
    <row r="28693" spans="1:8">
      <c r="A28693" s="1383"/>
      <c r="E28693" s="1478"/>
      <c r="H28693" s="1478"/>
    </row>
    <row r="28694" spans="1:8">
      <c r="A28694" s="1383"/>
      <c r="E28694" s="1478"/>
      <c r="H28694" s="1478"/>
    </row>
    <row r="28695" spans="1:8">
      <c r="A28695" s="1383"/>
      <c r="E28695" s="1478"/>
      <c r="H28695" s="1478"/>
    </row>
    <row r="28696" spans="1:8">
      <c r="A28696" s="1383"/>
      <c r="E28696" s="1478"/>
      <c r="H28696" s="1478"/>
    </row>
    <row r="28697" spans="1:8">
      <c r="A28697" s="1383"/>
      <c r="E28697" s="1478"/>
      <c r="H28697" s="1478"/>
    </row>
    <row r="28698" spans="1:8">
      <c r="A28698" s="1383"/>
      <c r="E28698" s="1478"/>
      <c r="H28698" s="1478"/>
    </row>
    <row r="28699" spans="1:8">
      <c r="A28699" s="1383"/>
      <c r="E28699" s="1478"/>
      <c r="H28699" s="1478"/>
    </row>
    <row r="28700" spans="1:8">
      <c r="A28700" s="1383"/>
      <c r="E28700" s="1478"/>
      <c r="H28700" s="1478"/>
    </row>
    <row r="28701" spans="1:8">
      <c r="A28701" s="1383"/>
      <c r="E28701" s="1478"/>
      <c r="H28701" s="1478"/>
    </row>
    <row r="28702" spans="1:8">
      <c r="A28702" s="1383"/>
      <c r="E28702" s="1478"/>
      <c r="H28702" s="1478"/>
    </row>
    <row r="28703" spans="1:8">
      <c r="A28703" s="1383"/>
      <c r="E28703" s="1478"/>
      <c r="H28703" s="1478"/>
    </row>
    <row r="28704" spans="1:8">
      <c r="A28704" s="1383"/>
      <c r="E28704" s="1478"/>
      <c r="H28704" s="1478"/>
    </row>
    <row r="28705" spans="1:8">
      <c r="A28705" s="1383"/>
      <c r="E28705" s="1478"/>
      <c r="H28705" s="1478"/>
    </row>
    <row r="28706" spans="1:8">
      <c r="A28706" s="1383"/>
      <c r="E28706" s="1478"/>
      <c r="H28706" s="1478"/>
    </row>
    <row r="28707" spans="1:8">
      <c r="A28707" s="1383"/>
      <c r="E28707" s="1478"/>
      <c r="H28707" s="1478"/>
    </row>
    <row r="28708" spans="1:8">
      <c r="A28708" s="1383"/>
      <c r="E28708" s="1478"/>
      <c r="H28708" s="1478"/>
    </row>
    <row r="28709" spans="1:8">
      <c r="A28709" s="1383"/>
      <c r="E28709" s="1478"/>
      <c r="H28709" s="1478"/>
    </row>
    <row r="28710" spans="1:8">
      <c r="A28710" s="1383"/>
      <c r="E28710" s="1478"/>
      <c r="H28710" s="1478"/>
    </row>
    <row r="28711" spans="1:8">
      <c r="A28711" s="1383"/>
      <c r="E28711" s="1478"/>
      <c r="H28711" s="1478"/>
    </row>
    <row r="28712" spans="1:8">
      <c r="A28712" s="1383"/>
      <c r="E28712" s="1478"/>
      <c r="H28712" s="1478"/>
    </row>
    <row r="28713" spans="1:8">
      <c r="A28713" s="1383"/>
      <c r="E28713" s="1478"/>
      <c r="H28713" s="1478"/>
    </row>
    <row r="28714" spans="1:8">
      <c r="A28714" s="1383"/>
      <c r="E28714" s="1478"/>
      <c r="H28714" s="1478"/>
    </row>
    <row r="28715" spans="1:8">
      <c r="A28715" s="1383"/>
      <c r="E28715" s="1478"/>
      <c r="H28715" s="1478"/>
    </row>
    <row r="28716" spans="1:8">
      <c r="A28716" s="1383"/>
      <c r="E28716" s="1478"/>
      <c r="H28716" s="1478"/>
    </row>
    <row r="28717" spans="1:8">
      <c r="A28717" s="1383"/>
      <c r="E28717" s="1478"/>
      <c r="H28717" s="1478"/>
    </row>
    <row r="28718" spans="1:8">
      <c r="A28718" s="1383"/>
      <c r="E28718" s="1478"/>
      <c r="H28718" s="1478"/>
    </row>
    <row r="28719" spans="1:8">
      <c r="A28719" s="1383"/>
      <c r="E28719" s="1478"/>
      <c r="H28719" s="1478"/>
    </row>
    <row r="28720" spans="1:8">
      <c r="A28720" s="1383"/>
      <c r="E28720" s="1478"/>
      <c r="H28720" s="1478"/>
    </row>
    <row r="28721" spans="1:8">
      <c r="A28721" s="1383"/>
      <c r="E28721" s="1478"/>
      <c r="H28721" s="1478"/>
    </row>
    <row r="28722" spans="1:8">
      <c r="A28722" s="1383"/>
      <c r="E28722" s="1478"/>
      <c r="H28722" s="1478"/>
    </row>
    <row r="28723" spans="1:8">
      <c r="A28723" s="1383"/>
      <c r="E28723" s="1478"/>
      <c r="H28723" s="1478"/>
    </row>
    <row r="28724" spans="1:8">
      <c r="A28724" s="1383"/>
      <c r="E28724" s="1478"/>
      <c r="H28724" s="1478"/>
    </row>
    <row r="28725" spans="1:8">
      <c r="A28725" s="1383"/>
      <c r="E28725" s="1478"/>
      <c r="H28725" s="1478"/>
    </row>
    <row r="28726" spans="1:8">
      <c r="A28726" s="1383"/>
      <c r="E28726" s="1478"/>
      <c r="H28726" s="1478"/>
    </row>
    <row r="28727" spans="1:8">
      <c r="A28727" s="1383"/>
      <c r="E28727" s="1478"/>
      <c r="H28727" s="1478"/>
    </row>
    <row r="28728" spans="1:8">
      <c r="A28728" s="1383"/>
      <c r="E28728" s="1478"/>
      <c r="H28728" s="1478"/>
    </row>
    <row r="28729" spans="1:8">
      <c r="A28729" s="1383"/>
      <c r="E28729" s="1478"/>
      <c r="H28729" s="1478"/>
    </row>
    <row r="28730" spans="1:8">
      <c r="A28730" s="1383"/>
      <c r="E28730" s="1478"/>
      <c r="H28730" s="1478"/>
    </row>
    <row r="28731" spans="1:8">
      <c r="A28731" s="1383"/>
      <c r="E28731" s="1478"/>
      <c r="H28731" s="1478"/>
    </row>
    <row r="28732" spans="1:8">
      <c r="A28732" s="1383"/>
      <c r="E28732" s="1478"/>
      <c r="H28732" s="1478"/>
    </row>
    <row r="28733" spans="1:8">
      <c r="A28733" s="1383"/>
      <c r="E28733" s="1478"/>
      <c r="H28733" s="1478"/>
    </row>
    <row r="28734" spans="1:8">
      <c r="A28734" s="1383"/>
      <c r="E28734" s="1478"/>
      <c r="H28734" s="1478"/>
    </row>
    <row r="28735" spans="1:8">
      <c r="A28735" s="1383"/>
      <c r="E28735" s="1478"/>
      <c r="H28735" s="1478"/>
    </row>
    <row r="28736" spans="1:8">
      <c r="A28736" s="1383"/>
      <c r="E28736" s="1478"/>
      <c r="H28736" s="1478"/>
    </row>
    <row r="28737" spans="1:8">
      <c r="A28737" s="1383"/>
      <c r="E28737" s="1478"/>
      <c r="H28737" s="1478"/>
    </row>
    <row r="28738" spans="1:8">
      <c r="A28738" s="1383"/>
      <c r="E28738" s="1478"/>
      <c r="H28738" s="1478"/>
    </row>
    <row r="28739" spans="1:8">
      <c r="A28739" s="1383"/>
      <c r="E28739" s="1478"/>
      <c r="H28739" s="1478"/>
    </row>
    <row r="28740" spans="1:8">
      <c r="A28740" s="1383"/>
      <c r="E28740" s="1478"/>
      <c r="H28740" s="1478"/>
    </row>
    <row r="28741" spans="1:8">
      <c r="A28741" s="1383"/>
      <c r="E28741" s="1478"/>
      <c r="H28741" s="1478"/>
    </row>
    <row r="28742" spans="1:8">
      <c r="A28742" s="1383"/>
      <c r="E28742" s="1478"/>
      <c r="H28742" s="1478"/>
    </row>
    <row r="28743" spans="1:8">
      <c r="A28743" s="1383"/>
      <c r="E28743" s="1478"/>
      <c r="H28743" s="1478"/>
    </row>
    <row r="28744" spans="1:8">
      <c r="A28744" s="1383"/>
      <c r="E28744" s="1478"/>
      <c r="H28744" s="1478"/>
    </row>
    <row r="28745" spans="1:8">
      <c r="A28745" s="1383"/>
      <c r="E28745" s="1478"/>
      <c r="H28745" s="1478"/>
    </row>
    <row r="28746" spans="1:8">
      <c r="A28746" s="1383"/>
      <c r="E28746" s="1478"/>
      <c r="H28746" s="1478"/>
    </row>
    <row r="28747" spans="1:8">
      <c r="A28747" s="1383"/>
      <c r="E28747" s="1478"/>
      <c r="H28747" s="1478"/>
    </row>
    <row r="28748" spans="1:8">
      <c r="A28748" s="1383"/>
      <c r="E28748" s="1478"/>
      <c r="H28748" s="1478"/>
    </row>
    <row r="28749" spans="1:8">
      <c r="A28749" s="1383"/>
      <c r="E28749" s="1478"/>
      <c r="H28749" s="1478"/>
    </row>
    <row r="28750" spans="1:8">
      <c r="A28750" s="1383"/>
      <c r="E28750" s="1478"/>
      <c r="H28750" s="1478"/>
    </row>
    <row r="28751" spans="1:8">
      <c r="A28751" s="1383"/>
      <c r="E28751" s="1478"/>
      <c r="H28751" s="1478"/>
    </row>
    <row r="28752" spans="1:8">
      <c r="A28752" s="1383"/>
      <c r="E28752" s="1478"/>
      <c r="H28752" s="1478"/>
    </row>
    <row r="28753" spans="1:8">
      <c r="A28753" s="1383"/>
      <c r="E28753" s="1478"/>
      <c r="H28753" s="1478"/>
    </row>
    <row r="28754" spans="1:8">
      <c r="A28754" s="1383"/>
      <c r="E28754" s="1478"/>
      <c r="H28754" s="1478"/>
    </row>
    <row r="28755" spans="1:8">
      <c r="A28755" s="1383"/>
      <c r="E28755" s="1478"/>
      <c r="H28755" s="1478"/>
    </row>
    <row r="28756" spans="1:8">
      <c r="A28756" s="1383"/>
      <c r="E28756" s="1478"/>
      <c r="H28756" s="1478"/>
    </row>
    <row r="28757" spans="1:8">
      <c r="A28757" s="1383"/>
      <c r="E28757" s="1478"/>
      <c r="H28757" s="1478"/>
    </row>
    <row r="28758" spans="1:8">
      <c r="A28758" s="1383"/>
      <c r="E28758" s="1478"/>
      <c r="H28758" s="1478"/>
    </row>
    <row r="28759" spans="1:8">
      <c r="A28759" s="1383"/>
      <c r="E28759" s="1478"/>
      <c r="H28759" s="1478"/>
    </row>
    <row r="28760" spans="1:8">
      <c r="A28760" s="1383"/>
      <c r="E28760" s="1478"/>
      <c r="H28760" s="1478"/>
    </row>
    <row r="28761" spans="1:8">
      <c r="A28761" s="1383"/>
      <c r="E28761" s="1478"/>
      <c r="H28761" s="1478"/>
    </row>
    <row r="28762" spans="1:8">
      <c r="A28762" s="1383"/>
      <c r="E28762" s="1478"/>
      <c r="H28762" s="1478"/>
    </row>
    <row r="28763" spans="1:8">
      <c r="A28763" s="1383"/>
      <c r="E28763" s="1478"/>
      <c r="H28763" s="1478"/>
    </row>
    <row r="28764" spans="1:8">
      <c r="A28764" s="1383"/>
      <c r="E28764" s="1478"/>
      <c r="H28764" s="1478"/>
    </row>
    <row r="28765" spans="1:8">
      <c r="A28765" s="1383"/>
      <c r="E28765" s="1478"/>
      <c r="H28765" s="1478"/>
    </row>
    <row r="28766" spans="1:8">
      <c r="A28766" s="1383"/>
      <c r="E28766" s="1478"/>
      <c r="H28766" s="1478"/>
    </row>
    <row r="28767" spans="1:8">
      <c r="A28767" s="1383"/>
      <c r="E28767" s="1478"/>
      <c r="H28767" s="1478"/>
    </row>
    <row r="28768" spans="1:8">
      <c r="A28768" s="1383"/>
      <c r="E28768" s="1478"/>
      <c r="H28768" s="1478"/>
    </row>
    <row r="28769" spans="1:8">
      <c r="A28769" s="1383"/>
      <c r="E28769" s="1478"/>
      <c r="H28769" s="1478"/>
    </row>
    <row r="28770" spans="1:8">
      <c r="A28770" s="1383"/>
      <c r="E28770" s="1478"/>
      <c r="H28770" s="1478"/>
    </row>
    <row r="28771" spans="1:8">
      <c r="A28771" s="1383"/>
      <c r="E28771" s="1478"/>
      <c r="H28771" s="1478"/>
    </row>
    <row r="28772" spans="1:8">
      <c r="A28772" s="1383"/>
      <c r="E28772" s="1478"/>
      <c r="H28772" s="1478"/>
    </row>
    <row r="28773" spans="1:8">
      <c r="A28773" s="1383"/>
      <c r="E28773" s="1478"/>
      <c r="H28773" s="1478"/>
    </row>
    <row r="28774" spans="1:8">
      <c r="A28774" s="1383"/>
      <c r="E28774" s="1478"/>
      <c r="H28774" s="1478"/>
    </row>
    <row r="28775" spans="1:8">
      <c r="A28775" s="1383"/>
      <c r="E28775" s="1478"/>
      <c r="H28775" s="1478"/>
    </row>
    <row r="28776" spans="1:8">
      <c r="A28776" s="1383"/>
      <c r="E28776" s="1478"/>
      <c r="H28776" s="1478"/>
    </row>
    <row r="28777" spans="1:8">
      <c r="A28777" s="1383"/>
      <c r="E28777" s="1478"/>
      <c r="H28777" s="1478"/>
    </row>
    <row r="28778" spans="1:8">
      <c r="A28778" s="1383"/>
      <c r="E28778" s="1478"/>
      <c r="H28778" s="1478"/>
    </row>
    <row r="28779" spans="1:8">
      <c r="A28779" s="1383"/>
      <c r="E28779" s="1478"/>
      <c r="H28779" s="1478"/>
    </row>
    <row r="28780" spans="1:8">
      <c r="A28780" s="1383"/>
      <c r="E28780" s="1478"/>
      <c r="H28780" s="1478"/>
    </row>
    <row r="28781" spans="1:8">
      <c r="A28781" s="1383"/>
      <c r="E28781" s="1478"/>
      <c r="H28781" s="1478"/>
    </row>
    <row r="28782" spans="1:8">
      <c r="A28782" s="1383"/>
      <c r="E28782" s="1478"/>
      <c r="H28782" s="1478"/>
    </row>
    <row r="28783" spans="1:8">
      <c r="A28783" s="1383"/>
      <c r="E28783" s="1478"/>
      <c r="H28783" s="1478"/>
    </row>
    <row r="28784" spans="1:8">
      <c r="A28784" s="1383"/>
      <c r="E28784" s="1478"/>
      <c r="H28784" s="1478"/>
    </row>
    <row r="28785" spans="1:8">
      <c r="A28785" s="1383"/>
      <c r="E28785" s="1478"/>
      <c r="H28785" s="1478"/>
    </row>
    <row r="28786" spans="1:8">
      <c r="A28786" s="1383"/>
      <c r="E28786" s="1478"/>
      <c r="H28786" s="1478"/>
    </row>
    <row r="28787" spans="1:8">
      <c r="A28787" s="1383"/>
      <c r="E28787" s="1478"/>
      <c r="H28787" s="1478"/>
    </row>
    <row r="28788" spans="1:8">
      <c r="A28788" s="1383"/>
      <c r="E28788" s="1478"/>
      <c r="H28788" s="1478"/>
    </row>
    <row r="28789" spans="1:8">
      <c r="A28789" s="1383"/>
      <c r="E28789" s="1478"/>
      <c r="H28789" s="1478"/>
    </row>
    <row r="28790" spans="1:8">
      <c r="A28790" s="1383"/>
      <c r="E28790" s="1478"/>
      <c r="H28790" s="1478"/>
    </row>
    <row r="28791" spans="1:8">
      <c r="A28791" s="1383"/>
      <c r="E28791" s="1478"/>
      <c r="H28791" s="1478"/>
    </row>
    <row r="28792" spans="1:8">
      <c r="A28792" s="1383"/>
      <c r="E28792" s="1478"/>
      <c r="H28792" s="1478"/>
    </row>
    <row r="28793" spans="1:8">
      <c r="A28793" s="1383"/>
      <c r="E28793" s="1478"/>
      <c r="H28793" s="1478"/>
    </row>
    <row r="28794" spans="1:8">
      <c r="A28794" s="1383"/>
      <c r="E28794" s="1478"/>
      <c r="H28794" s="1478"/>
    </row>
    <row r="28795" spans="1:8">
      <c r="A28795" s="1383"/>
      <c r="E28795" s="1478"/>
      <c r="H28795" s="1478"/>
    </row>
    <row r="28796" spans="1:8">
      <c r="A28796" s="1383"/>
      <c r="E28796" s="1478"/>
      <c r="H28796" s="1478"/>
    </row>
    <row r="28797" spans="1:8">
      <c r="A28797" s="1383"/>
      <c r="E28797" s="1478"/>
      <c r="H28797" s="1478"/>
    </row>
    <row r="28798" spans="1:8">
      <c r="A28798" s="1383"/>
      <c r="E28798" s="1478"/>
      <c r="H28798" s="1478"/>
    </row>
    <row r="28799" spans="1:8">
      <c r="A28799" s="1383"/>
      <c r="E28799" s="1478"/>
      <c r="H28799" s="1478"/>
    </row>
    <row r="28800" spans="1:8">
      <c r="A28800" s="1383"/>
      <c r="E28800" s="1478"/>
      <c r="H28800" s="1478"/>
    </row>
    <row r="28801" spans="1:8">
      <c r="A28801" s="1383"/>
      <c r="E28801" s="1478"/>
      <c r="H28801" s="1478"/>
    </row>
    <row r="28802" spans="1:8">
      <c r="A28802" s="1383"/>
      <c r="E28802" s="1478"/>
      <c r="H28802" s="1478"/>
    </row>
    <row r="28803" spans="1:8">
      <c r="A28803" s="1383"/>
      <c r="E28803" s="1478"/>
      <c r="H28803" s="1478"/>
    </row>
    <row r="28804" spans="1:8">
      <c r="A28804" s="1383"/>
      <c r="E28804" s="1478"/>
      <c r="H28804" s="1478"/>
    </row>
    <row r="28805" spans="1:8">
      <c r="A28805" s="1383"/>
      <c r="E28805" s="1478"/>
      <c r="H28805" s="1478"/>
    </row>
    <row r="28806" spans="1:8">
      <c r="A28806" s="1383"/>
      <c r="E28806" s="1478"/>
      <c r="H28806" s="1478"/>
    </row>
    <row r="28807" spans="1:8">
      <c r="A28807" s="1383"/>
      <c r="E28807" s="1478"/>
      <c r="H28807" s="1478"/>
    </row>
    <row r="28808" spans="1:8">
      <c r="A28808" s="1383"/>
      <c r="E28808" s="1478"/>
      <c r="H28808" s="1478"/>
    </row>
    <row r="28809" spans="1:8">
      <c r="A28809" s="1383"/>
      <c r="E28809" s="1478"/>
      <c r="H28809" s="1478"/>
    </row>
    <row r="28810" spans="1:8">
      <c r="A28810" s="1383"/>
      <c r="E28810" s="1478"/>
      <c r="H28810" s="1478"/>
    </row>
    <row r="28811" spans="1:8">
      <c r="A28811" s="1383"/>
      <c r="E28811" s="1478"/>
      <c r="H28811" s="1478"/>
    </row>
    <row r="28812" spans="1:8">
      <c r="A28812" s="1383"/>
      <c r="E28812" s="1478"/>
      <c r="H28812" s="1478"/>
    </row>
    <row r="28813" spans="1:8">
      <c r="A28813" s="1383"/>
      <c r="E28813" s="1478"/>
      <c r="H28813" s="1478"/>
    </row>
    <row r="28814" spans="1:8">
      <c r="A28814" s="1383"/>
      <c r="E28814" s="1478"/>
      <c r="H28814" s="1478"/>
    </row>
    <row r="28815" spans="1:8">
      <c r="A28815" s="1383"/>
      <c r="E28815" s="1478"/>
      <c r="H28815" s="1478"/>
    </row>
    <row r="28816" spans="1:8">
      <c r="A28816" s="1383"/>
      <c r="E28816" s="1478"/>
      <c r="H28816" s="1478"/>
    </row>
    <row r="28817" spans="1:8">
      <c r="A28817" s="1383"/>
      <c r="E28817" s="1478"/>
      <c r="H28817" s="1478"/>
    </row>
    <row r="28818" spans="1:8">
      <c r="A28818" s="1383"/>
      <c r="E28818" s="1478"/>
      <c r="H28818" s="1478"/>
    </row>
    <row r="28819" spans="1:8">
      <c r="A28819" s="1383"/>
      <c r="E28819" s="1478"/>
      <c r="H28819" s="1478"/>
    </row>
    <row r="28820" spans="1:8">
      <c r="A28820" s="1383"/>
      <c r="E28820" s="1478"/>
      <c r="H28820" s="1478"/>
    </row>
    <row r="28821" spans="1:8">
      <c r="A28821" s="1383"/>
      <c r="E28821" s="1478"/>
      <c r="H28821" s="1478"/>
    </row>
    <row r="28822" spans="1:8">
      <c r="A28822" s="1383"/>
      <c r="E28822" s="1478"/>
      <c r="H28822" s="1478"/>
    </row>
    <row r="28823" spans="1:8">
      <c r="A28823" s="1383"/>
      <c r="E28823" s="1478"/>
      <c r="H28823" s="1478"/>
    </row>
    <row r="28824" spans="1:8">
      <c r="A28824" s="1383"/>
      <c r="E28824" s="1478"/>
      <c r="H28824" s="1478"/>
    </row>
    <row r="28825" spans="1:8">
      <c r="A28825" s="1383"/>
      <c r="E28825" s="1478"/>
      <c r="H28825" s="1478"/>
    </row>
    <row r="28826" spans="1:8">
      <c r="A28826" s="1383"/>
      <c r="E28826" s="1478"/>
      <c r="H28826" s="1478"/>
    </row>
    <row r="28827" spans="1:8">
      <c r="A28827" s="1383"/>
      <c r="E28827" s="1478"/>
      <c r="H28827" s="1478"/>
    </row>
    <row r="28828" spans="1:8">
      <c r="A28828" s="1383"/>
      <c r="E28828" s="1478"/>
      <c r="H28828" s="1478"/>
    </row>
    <row r="28829" spans="1:8">
      <c r="A28829" s="1383"/>
      <c r="E28829" s="1478"/>
      <c r="H28829" s="1478"/>
    </row>
    <row r="28830" spans="1:8">
      <c r="A28830" s="1383"/>
      <c r="E28830" s="1478"/>
      <c r="H28830" s="1478"/>
    </row>
    <row r="28831" spans="1:8">
      <c r="A28831" s="1383"/>
      <c r="E28831" s="1478"/>
      <c r="H28831" s="1478"/>
    </row>
    <row r="28832" spans="1:8">
      <c r="A28832" s="1383"/>
      <c r="E28832" s="1478"/>
      <c r="H28832" s="1478"/>
    </row>
    <row r="28833" spans="1:8">
      <c r="A28833" s="1383"/>
      <c r="E28833" s="1478"/>
      <c r="H28833" s="1478"/>
    </row>
    <row r="28834" spans="1:8">
      <c r="A28834" s="1383"/>
      <c r="E28834" s="1478"/>
      <c r="H28834" s="1478"/>
    </row>
    <row r="28835" spans="1:8">
      <c r="A28835" s="1383"/>
      <c r="E28835" s="1478"/>
      <c r="H28835" s="1478"/>
    </row>
    <row r="28836" spans="1:8">
      <c r="A28836" s="1383"/>
      <c r="E28836" s="1478"/>
      <c r="H28836" s="1478"/>
    </row>
    <row r="28837" spans="1:8">
      <c r="A28837" s="1383"/>
      <c r="E28837" s="1478"/>
      <c r="H28837" s="1478"/>
    </row>
    <row r="28838" spans="1:8">
      <c r="A28838" s="1383"/>
      <c r="E28838" s="1478"/>
      <c r="H28838" s="1478"/>
    </row>
    <row r="28839" spans="1:8">
      <c r="A28839" s="1383"/>
      <c r="E28839" s="1478"/>
      <c r="H28839" s="1478"/>
    </row>
    <row r="28840" spans="1:8">
      <c r="A28840" s="1383"/>
      <c r="E28840" s="1478"/>
      <c r="H28840" s="1478"/>
    </row>
    <row r="28841" spans="1:8">
      <c r="A28841" s="1383"/>
      <c r="E28841" s="1478"/>
      <c r="H28841" s="1478"/>
    </row>
    <row r="28842" spans="1:8">
      <c r="A28842" s="1383"/>
      <c r="E28842" s="1478"/>
      <c r="H28842" s="1478"/>
    </row>
    <row r="28843" spans="1:8">
      <c r="A28843" s="1383"/>
      <c r="E28843" s="1478"/>
      <c r="H28843" s="1478"/>
    </row>
    <row r="28844" spans="1:8">
      <c r="A28844" s="1383"/>
      <c r="E28844" s="1478"/>
      <c r="H28844" s="1478"/>
    </row>
    <row r="28845" spans="1:8">
      <c r="A28845" s="1383"/>
      <c r="E28845" s="1478"/>
      <c r="H28845" s="1478"/>
    </row>
    <row r="28846" spans="1:8">
      <c r="A28846" s="1383"/>
      <c r="E28846" s="1478"/>
      <c r="H28846" s="1478"/>
    </row>
    <row r="28847" spans="1:8">
      <c r="A28847" s="1383"/>
      <c r="E28847" s="1478"/>
      <c r="H28847" s="1478"/>
    </row>
    <row r="28848" spans="1:8">
      <c r="A28848" s="1383"/>
      <c r="E28848" s="1478"/>
      <c r="H28848" s="1478"/>
    </row>
    <row r="28849" spans="1:8">
      <c r="A28849" s="1383"/>
      <c r="E28849" s="1478"/>
      <c r="H28849" s="1478"/>
    </row>
    <row r="28850" spans="1:8">
      <c r="A28850" s="1383"/>
      <c r="E28850" s="1478"/>
      <c r="H28850" s="1478"/>
    </row>
    <row r="28851" spans="1:8">
      <c r="A28851" s="1383"/>
      <c r="E28851" s="1478"/>
      <c r="H28851" s="1478"/>
    </row>
    <row r="28852" spans="1:8">
      <c r="A28852" s="1383"/>
      <c r="E28852" s="1478"/>
      <c r="H28852" s="1478"/>
    </row>
    <row r="28853" spans="1:8">
      <c r="A28853" s="1383"/>
      <c r="E28853" s="1478"/>
      <c r="H28853" s="1478"/>
    </row>
    <row r="28854" spans="1:8">
      <c r="A28854" s="1383"/>
      <c r="E28854" s="1478"/>
      <c r="H28854" s="1478"/>
    </row>
    <row r="28855" spans="1:8">
      <c r="A28855" s="1383"/>
      <c r="E28855" s="1478"/>
      <c r="H28855" s="1478"/>
    </row>
    <row r="28856" spans="1:8">
      <c r="A28856" s="1383"/>
      <c r="E28856" s="1478"/>
      <c r="H28856" s="1478"/>
    </row>
    <row r="28857" spans="1:8">
      <c r="A28857" s="1383"/>
      <c r="E28857" s="1478"/>
      <c r="H28857" s="1478"/>
    </row>
    <row r="28858" spans="1:8">
      <c r="A28858" s="1383"/>
      <c r="E28858" s="1478"/>
      <c r="H28858" s="1478"/>
    </row>
    <row r="28859" spans="1:8">
      <c r="A28859" s="1383"/>
      <c r="E28859" s="1478"/>
      <c r="H28859" s="1478"/>
    </row>
    <row r="28860" spans="1:8">
      <c r="A28860" s="1383"/>
      <c r="E28860" s="1478"/>
      <c r="H28860" s="1478"/>
    </row>
    <row r="28861" spans="1:8">
      <c r="A28861" s="1383"/>
      <c r="E28861" s="1478"/>
      <c r="H28861" s="1478"/>
    </row>
    <row r="28862" spans="1:8">
      <c r="A28862" s="1383"/>
      <c r="E28862" s="1478"/>
      <c r="H28862" s="1478"/>
    </row>
    <row r="28863" spans="1:8">
      <c r="A28863" s="1383"/>
      <c r="E28863" s="1478"/>
      <c r="H28863" s="1478"/>
    </row>
    <row r="28864" spans="1:8">
      <c r="A28864" s="1383"/>
      <c r="E28864" s="1478"/>
      <c r="H28864" s="1478"/>
    </row>
    <row r="28865" spans="1:8">
      <c r="A28865" s="1383"/>
      <c r="E28865" s="1478"/>
      <c r="H28865" s="1478"/>
    </row>
    <row r="28866" spans="1:8">
      <c r="A28866" s="1383"/>
      <c r="E28866" s="1478"/>
      <c r="H28866" s="1478"/>
    </row>
    <row r="28867" spans="1:8">
      <c r="A28867" s="1383"/>
      <c r="E28867" s="1478"/>
      <c r="H28867" s="1478"/>
    </row>
    <row r="28868" spans="1:8">
      <c r="A28868" s="1383"/>
      <c r="E28868" s="1478"/>
      <c r="H28868" s="1478"/>
    </row>
    <row r="28869" spans="1:8">
      <c r="A28869" s="1383"/>
      <c r="E28869" s="1478"/>
      <c r="H28869" s="1478"/>
    </row>
    <row r="28870" spans="1:8">
      <c r="A28870" s="1383"/>
      <c r="E28870" s="1478"/>
      <c r="H28870" s="1478"/>
    </row>
    <row r="28871" spans="1:8">
      <c r="A28871" s="1383"/>
      <c r="E28871" s="1478"/>
      <c r="H28871" s="1478"/>
    </row>
    <row r="28872" spans="1:8">
      <c r="A28872" s="1383"/>
      <c r="E28872" s="1478"/>
      <c r="H28872" s="1478"/>
    </row>
    <row r="28873" spans="1:8">
      <c r="A28873" s="1383"/>
      <c r="E28873" s="1478"/>
      <c r="H28873" s="1478"/>
    </row>
    <row r="28874" spans="1:8">
      <c r="A28874" s="1383"/>
      <c r="E28874" s="1478"/>
      <c r="H28874" s="1478"/>
    </row>
    <row r="28875" spans="1:8">
      <c r="A28875" s="1383"/>
      <c r="E28875" s="1478"/>
      <c r="H28875" s="1478"/>
    </row>
    <row r="28876" spans="1:8">
      <c r="A28876" s="1383"/>
      <c r="E28876" s="1478"/>
      <c r="H28876" s="1478"/>
    </row>
    <row r="28877" spans="1:8">
      <c r="A28877" s="1383"/>
      <c r="E28877" s="1478"/>
      <c r="H28877" s="1478"/>
    </row>
    <row r="28878" spans="1:8">
      <c r="A28878" s="1383"/>
      <c r="E28878" s="1478"/>
      <c r="H28878" s="1478"/>
    </row>
    <row r="28879" spans="1:8">
      <c r="A28879" s="1383"/>
      <c r="E28879" s="1478"/>
      <c r="H28879" s="1478"/>
    </row>
    <row r="28880" spans="1:8">
      <c r="A28880" s="1383"/>
      <c r="E28880" s="1478"/>
      <c r="H28880" s="1478"/>
    </row>
    <row r="28881" spans="1:8">
      <c r="A28881" s="1383"/>
      <c r="E28881" s="1478"/>
      <c r="H28881" s="1478"/>
    </row>
    <row r="28882" spans="1:8">
      <c r="A28882" s="1383"/>
      <c r="E28882" s="1478"/>
      <c r="H28882" s="1478"/>
    </row>
    <row r="28883" spans="1:8">
      <c r="A28883" s="1383"/>
      <c r="E28883" s="1478"/>
      <c r="H28883" s="1478"/>
    </row>
    <row r="28884" spans="1:8">
      <c r="A28884" s="1383"/>
      <c r="E28884" s="1478"/>
      <c r="H28884" s="1478"/>
    </row>
    <row r="28885" spans="1:8">
      <c r="A28885" s="1383"/>
      <c r="E28885" s="1478"/>
      <c r="H28885" s="1478"/>
    </row>
    <row r="28886" spans="1:8">
      <c r="A28886" s="1383"/>
      <c r="E28886" s="1478"/>
      <c r="H28886" s="1478"/>
    </row>
    <row r="28887" spans="1:8">
      <c r="A28887" s="1383"/>
      <c r="E28887" s="1478"/>
      <c r="H28887" s="1478"/>
    </row>
    <row r="28888" spans="1:8">
      <c r="A28888" s="1383"/>
      <c r="E28888" s="1478"/>
      <c r="H28888" s="1478"/>
    </row>
    <row r="28889" spans="1:8">
      <c r="A28889" s="1383"/>
      <c r="E28889" s="1478"/>
      <c r="H28889" s="1478"/>
    </row>
    <row r="28890" spans="1:8">
      <c r="A28890" s="1383"/>
      <c r="E28890" s="1478"/>
      <c r="H28890" s="1478"/>
    </row>
    <row r="28891" spans="1:8">
      <c r="A28891" s="1383"/>
      <c r="E28891" s="1478"/>
      <c r="H28891" s="1478"/>
    </row>
    <row r="28892" spans="1:8">
      <c r="A28892" s="1383"/>
      <c r="E28892" s="1478"/>
      <c r="H28892" s="1478"/>
    </row>
    <row r="28893" spans="1:8">
      <c r="A28893" s="1383"/>
      <c r="E28893" s="1478"/>
      <c r="H28893" s="1478"/>
    </row>
    <row r="28894" spans="1:8">
      <c r="A28894" s="1383"/>
      <c r="E28894" s="1478"/>
      <c r="H28894" s="1478"/>
    </row>
    <row r="28895" spans="1:8">
      <c r="A28895" s="1383"/>
      <c r="E28895" s="1478"/>
      <c r="H28895" s="1478"/>
    </row>
    <row r="28896" spans="1:8">
      <c r="A28896" s="1383"/>
      <c r="E28896" s="1478"/>
      <c r="H28896" s="1478"/>
    </row>
    <row r="28897" spans="1:8">
      <c r="A28897" s="1383"/>
      <c r="E28897" s="1478"/>
      <c r="H28897" s="1478"/>
    </row>
    <row r="28898" spans="1:8">
      <c r="A28898" s="1383"/>
      <c r="E28898" s="1478"/>
      <c r="H28898" s="1478"/>
    </row>
    <row r="28899" spans="1:8">
      <c r="A28899" s="1383"/>
      <c r="E28899" s="1478"/>
      <c r="H28899" s="1478"/>
    </row>
    <row r="28900" spans="1:8">
      <c r="A28900" s="1383"/>
      <c r="E28900" s="1478"/>
      <c r="H28900" s="1478"/>
    </row>
    <row r="28901" spans="1:8">
      <c r="A28901" s="1383"/>
      <c r="E28901" s="1478"/>
      <c r="H28901" s="1478"/>
    </row>
    <row r="28902" spans="1:8">
      <c r="A28902" s="1383"/>
      <c r="E28902" s="1478"/>
      <c r="H28902" s="1478"/>
    </row>
    <row r="28903" spans="1:8">
      <c r="A28903" s="1383"/>
      <c r="E28903" s="1478"/>
      <c r="H28903" s="1478"/>
    </row>
    <row r="28904" spans="1:8">
      <c r="A28904" s="1383"/>
      <c r="E28904" s="1478"/>
      <c r="H28904" s="1478"/>
    </row>
    <row r="28905" spans="1:8">
      <c r="A28905" s="1383"/>
      <c r="E28905" s="1478"/>
      <c r="H28905" s="1478"/>
    </row>
    <row r="28906" spans="1:8">
      <c r="A28906" s="1383"/>
      <c r="E28906" s="1478"/>
      <c r="H28906" s="1478"/>
    </row>
    <row r="28907" spans="1:8">
      <c r="A28907" s="1383"/>
      <c r="E28907" s="1478"/>
      <c r="H28907" s="1478"/>
    </row>
    <row r="28908" spans="1:8">
      <c r="A28908" s="1383"/>
      <c r="E28908" s="1478"/>
      <c r="H28908" s="1478"/>
    </row>
    <row r="28909" spans="1:8">
      <c r="A28909" s="1383"/>
      <c r="E28909" s="1478"/>
      <c r="H28909" s="1478"/>
    </row>
    <row r="28910" spans="1:8">
      <c r="A28910" s="1383"/>
      <c r="E28910" s="1478"/>
      <c r="H28910" s="1478"/>
    </row>
    <row r="28911" spans="1:8">
      <c r="A28911" s="1383"/>
      <c r="E28911" s="1478"/>
      <c r="H28911" s="1478"/>
    </row>
    <row r="28912" spans="1:8">
      <c r="A28912" s="1383"/>
      <c r="E28912" s="1478"/>
      <c r="H28912" s="1478"/>
    </row>
    <row r="28913" spans="1:8">
      <c r="A28913" s="1383"/>
      <c r="E28913" s="1478"/>
      <c r="H28913" s="1478"/>
    </row>
    <row r="28914" spans="1:8">
      <c r="A28914" s="1383"/>
      <c r="E28914" s="1478"/>
      <c r="H28914" s="1478"/>
    </row>
    <row r="28915" spans="1:8">
      <c r="A28915" s="1383"/>
      <c r="E28915" s="1478"/>
      <c r="H28915" s="1478"/>
    </row>
    <row r="28916" spans="1:8">
      <c r="A28916" s="1383"/>
      <c r="E28916" s="1478"/>
      <c r="H28916" s="1478"/>
    </row>
    <row r="28917" spans="1:8">
      <c r="A28917" s="1383"/>
      <c r="E28917" s="1478"/>
      <c r="H28917" s="1478"/>
    </row>
    <row r="28918" spans="1:8">
      <c r="A28918" s="1383"/>
      <c r="E28918" s="1478"/>
      <c r="H28918" s="1478"/>
    </row>
    <row r="28919" spans="1:8">
      <c r="A28919" s="1383"/>
      <c r="E28919" s="1478"/>
      <c r="H28919" s="1478"/>
    </row>
    <row r="28920" spans="1:8">
      <c r="A28920" s="1383"/>
      <c r="E28920" s="1478"/>
      <c r="H28920" s="1478"/>
    </row>
    <row r="28921" spans="1:8">
      <c r="A28921" s="1383"/>
      <c r="E28921" s="1478"/>
      <c r="H28921" s="1478"/>
    </row>
    <row r="28922" spans="1:8">
      <c r="A28922" s="1383"/>
      <c r="E28922" s="1478"/>
      <c r="H28922" s="1478"/>
    </row>
    <row r="28923" spans="1:8">
      <c r="A28923" s="1383"/>
      <c r="E28923" s="1478"/>
      <c r="H28923" s="1478"/>
    </row>
    <row r="28924" spans="1:8">
      <c r="A28924" s="1383"/>
      <c r="E28924" s="1478"/>
      <c r="H28924" s="1478"/>
    </row>
    <row r="28925" spans="1:8">
      <c r="A28925" s="1383"/>
      <c r="E28925" s="1478"/>
      <c r="H28925" s="1478"/>
    </row>
    <row r="28926" spans="1:8">
      <c r="A28926" s="1383"/>
      <c r="E28926" s="1478"/>
      <c r="H28926" s="1478"/>
    </row>
    <row r="28927" spans="1:8">
      <c r="A28927" s="1383"/>
      <c r="E28927" s="1478"/>
      <c r="H28927" s="1478"/>
    </row>
    <row r="28928" spans="1:8">
      <c r="A28928" s="1383"/>
      <c r="E28928" s="1478"/>
      <c r="H28928" s="1478"/>
    </row>
    <row r="28929" spans="1:8">
      <c r="A28929" s="1383"/>
      <c r="E28929" s="1478"/>
      <c r="H28929" s="1478"/>
    </row>
    <row r="28930" spans="1:8">
      <c r="A28930" s="1383"/>
      <c r="E28930" s="1478"/>
      <c r="H28930" s="1478"/>
    </row>
    <row r="28931" spans="1:8">
      <c r="A28931" s="1383"/>
      <c r="E28931" s="1478"/>
      <c r="H28931" s="1478"/>
    </row>
    <row r="28932" spans="1:8">
      <c r="A28932" s="1383"/>
      <c r="E28932" s="1478"/>
      <c r="H28932" s="1478"/>
    </row>
    <row r="28933" spans="1:8">
      <c r="A28933" s="1383"/>
      <c r="E28933" s="1478"/>
      <c r="H28933" s="1478"/>
    </row>
    <row r="28934" spans="1:8">
      <c r="A28934" s="1383"/>
      <c r="E28934" s="1478"/>
      <c r="H28934" s="1478"/>
    </row>
    <row r="28935" spans="1:8">
      <c r="A28935" s="1383"/>
      <c r="E28935" s="1478"/>
      <c r="H28935" s="1478"/>
    </row>
    <row r="28936" spans="1:8">
      <c r="A28936" s="1383"/>
      <c r="E28936" s="1478"/>
      <c r="H28936" s="1478"/>
    </row>
    <row r="28937" spans="1:8">
      <c r="A28937" s="1383"/>
      <c r="E28937" s="1478"/>
      <c r="H28937" s="1478"/>
    </row>
    <row r="28938" spans="1:8">
      <c r="A28938" s="1383"/>
      <c r="E28938" s="1478"/>
      <c r="H28938" s="1478"/>
    </row>
    <row r="28939" spans="1:8">
      <c r="A28939" s="1383"/>
      <c r="E28939" s="1478"/>
      <c r="H28939" s="1478"/>
    </row>
    <row r="28940" spans="1:8">
      <c r="A28940" s="1383"/>
      <c r="E28940" s="1478"/>
      <c r="H28940" s="1478"/>
    </row>
    <row r="28941" spans="1:8">
      <c r="A28941" s="1383"/>
      <c r="E28941" s="1478"/>
      <c r="H28941" s="1478"/>
    </row>
    <row r="28942" spans="1:8">
      <c r="A28942" s="1383"/>
      <c r="E28942" s="1478"/>
      <c r="H28942" s="1478"/>
    </row>
    <row r="28943" spans="1:8">
      <c r="A28943" s="1383"/>
      <c r="E28943" s="1478"/>
      <c r="H28943" s="1478"/>
    </row>
    <row r="28944" spans="1:8">
      <c r="A28944" s="1383"/>
      <c r="E28944" s="1478"/>
      <c r="H28944" s="1478"/>
    </row>
    <row r="28945" spans="1:8">
      <c r="A28945" s="1383"/>
      <c r="E28945" s="1478"/>
      <c r="H28945" s="1478"/>
    </row>
    <row r="28946" spans="1:8">
      <c r="A28946" s="1383"/>
      <c r="E28946" s="1478"/>
      <c r="H28946" s="1478"/>
    </row>
    <row r="28947" spans="1:8">
      <c r="A28947" s="1383"/>
      <c r="E28947" s="1478"/>
      <c r="H28947" s="1478"/>
    </row>
    <row r="28948" spans="1:8">
      <c r="A28948" s="1383"/>
      <c r="E28948" s="1478"/>
      <c r="H28948" s="1478"/>
    </row>
    <row r="28949" spans="1:8">
      <c r="A28949" s="1383"/>
      <c r="E28949" s="1478"/>
      <c r="H28949" s="1478"/>
    </row>
    <row r="28950" spans="1:8">
      <c r="A28950" s="1383"/>
      <c r="E28950" s="1478"/>
      <c r="H28950" s="1478"/>
    </row>
    <row r="28951" spans="1:8">
      <c r="A28951" s="1383"/>
      <c r="E28951" s="1478"/>
      <c r="H28951" s="1478"/>
    </row>
    <row r="28952" spans="1:8">
      <c r="A28952" s="1383"/>
      <c r="E28952" s="1478"/>
      <c r="H28952" s="1478"/>
    </row>
    <row r="28953" spans="1:8">
      <c r="A28953" s="1383"/>
      <c r="E28953" s="1478"/>
      <c r="H28953" s="1478"/>
    </row>
    <row r="28954" spans="1:8">
      <c r="A28954" s="1383"/>
      <c r="E28954" s="1478"/>
      <c r="H28954" s="1478"/>
    </row>
    <row r="28955" spans="1:8">
      <c r="A28955" s="1383"/>
      <c r="E28955" s="1478"/>
      <c r="H28955" s="1478"/>
    </row>
    <row r="28956" spans="1:8">
      <c r="A28956" s="1383"/>
      <c r="E28956" s="1478"/>
      <c r="H28956" s="1478"/>
    </row>
    <row r="28957" spans="1:8">
      <c r="A28957" s="1383"/>
      <c r="E28957" s="1478"/>
      <c r="H28957" s="1478"/>
    </row>
    <row r="28958" spans="1:8">
      <c r="A28958" s="1383"/>
      <c r="E28958" s="1478"/>
      <c r="H28958" s="1478"/>
    </row>
    <row r="28959" spans="1:8">
      <c r="A28959" s="1383"/>
      <c r="E28959" s="1478"/>
      <c r="H28959" s="1478"/>
    </row>
    <row r="28960" spans="1:8">
      <c r="A28960" s="1383"/>
      <c r="E28960" s="1478"/>
      <c r="H28960" s="1478"/>
    </row>
    <row r="28961" spans="1:8">
      <c r="A28961" s="1383"/>
      <c r="E28961" s="1478"/>
      <c r="H28961" s="1478"/>
    </row>
    <row r="28962" spans="1:8">
      <c r="A28962" s="1383"/>
      <c r="E28962" s="1478"/>
      <c r="H28962" s="1478"/>
    </row>
    <row r="28963" spans="1:8">
      <c r="A28963" s="1383"/>
      <c r="E28963" s="1478"/>
      <c r="H28963" s="1478"/>
    </row>
    <row r="28964" spans="1:8">
      <c r="A28964" s="1383"/>
      <c r="E28964" s="1478"/>
      <c r="H28964" s="1478"/>
    </row>
    <row r="28965" spans="1:8">
      <c r="A28965" s="1383"/>
      <c r="E28965" s="1478"/>
      <c r="H28965" s="1478"/>
    </row>
    <row r="28966" spans="1:8">
      <c r="A28966" s="1383"/>
      <c r="E28966" s="1478"/>
      <c r="H28966" s="1478"/>
    </row>
    <row r="28967" spans="1:8">
      <c r="A28967" s="1383"/>
      <c r="E28967" s="1478"/>
      <c r="H28967" s="1478"/>
    </row>
    <row r="28968" spans="1:8">
      <c r="A28968" s="1383"/>
      <c r="E28968" s="1478"/>
      <c r="H28968" s="1478"/>
    </row>
    <row r="28969" spans="1:8">
      <c r="A28969" s="1383"/>
      <c r="E28969" s="1478"/>
      <c r="H28969" s="1478"/>
    </row>
    <row r="28970" spans="1:8">
      <c r="A28970" s="1383"/>
      <c r="E28970" s="1478"/>
      <c r="H28970" s="1478"/>
    </row>
    <row r="28971" spans="1:8">
      <c r="A28971" s="1383"/>
      <c r="E28971" s="1478"/>
      <c r="H28971" s="1478"/>
    </row>
    <row r="28972" spans="1:8">
      <c r="A28972" s="1383"/>
      <c r="E28972" s="1478"/>
      <c r="H28972" s="1478"/>
    </row>
    <row r="28973" spans="1:8">
      <c r="A28973" s="1383"/>
      <c r="E28973" s="1478"/>
      <c r="H28973" s="1478"/>
    </row>
    <row r="28974" spans="1:8">
      <c r="A28974" s="1383"/>
      <c r="E28974" s="1478"/>
      <c r="H28974" s="1478"/>
    </row>
    <row r="28975" spans="1:8">
      <c r="A28975" s="1383"/>
      <c r="E28975" s="1478"/>
      <c r="H28975" s="1478"/>
    </row>
    <row r="28976" spans="1:8">
      <c r="A28976" s="1383"/>
      <c r="E28976" s="1478"/>
      <c r="H28976" s="1478"/>
    </row>
    <row r="28977" spans="1:8">
      <c r="A28977" s="1383"/>
      <c r="E28977" s="1478"/>
      <c r="H28977" s="1478"/>
    </row>
    <row r="28978" spans="1:8">
      <c r="A28978" s="1383"/>
      <c r="E28978" s="1478"/>
      <c r="H28978" s="1478"/>
    </row>
    <row r="28979" spans="1:8">
      <c r="A28979" s="1383"/>
      <c r="E28979" s="1478"/>
      <c r="H28979" s="1478"/>
    </row>
    <row r="28980" spans="1:8">
      <c r="A28980" s="1383"/>
      <c r="E28980" s="1478"/>
      <c r="H28980" s="1478"/>
    </row>
    <row r="28981" spans="1:8">
      <c r="A28981" s="1383"/>
      <c r="E28981" s="1478"/>
      <c r="H28981" s="1478"/>
    </row>
    <row r="28982" spans="1:8">
      <c r="A28982" s="1383"/>
      <c r="E28982" s="1478"/>
      <c r="H28982" s="1478"/>
    </row>
    <row r="28983" spans="1:8">
      <c r="A28983" s="1383"/>
      <c r="E28983" s="1478"/>
      <c r="H28983" s="1478"/>
    </row>
    <row r="28984" spans="1:8">
      <c r="A28984" s="1383"/>
      <c r="E28984" s="1478"/>
      <c r="H28984" s="1478"/>
    </row>
    <row r="28985" spans="1:8">
      <c r="A28985" s="1383"/>
      <c r="E28985" s="1478"/>
      <c r="H28985" s="1478"/>
    </row>
    <row r="28986" spans="1:8">
      <c r="A28986" s="1383"/>
      <c r="E28986" s="1478"/>
      <c r="H28986" s="1478"/>
    </row>
    <row r="28987" spans="1:8">
      <c r="A28987" s="1383"/>
      <c r="E28987" s="1478"/>
      <c r="H28987" s="1478"/>
    </row>
    <row r="28988" spans="1:8">
      <c r="A28988" s="1383"/>
      <c r="E28988" s="1478"/>
      <c r="H28988" s="1478"/>
    </row>
    <row r="28989" spans="1:8">
      <c r="A28989" s="1383"/>
      <c r="E28989" s="1478"/>
      <c r="H28989" s="1478"/>
    </row>
    <row r="28990" spans="1:8">
      <c r="A28990" s="1383"/>
      <c r="E28990" s="1478"/>
      <c r="H28990" s="1478"/>
    </row>
    <row r="28991" spans="1:8">
      <c r="A28991" s="1383"/>
      <c r="E28991" s="1478"/>
      <c r="H28991" s="1478"/>
    </row>
    <row r="28992" spans="1:8">
      <c r="A28992" s="1383"/>
      <c r="E28992" s="1478"/>
      <c r="H28992" s="1478"/>
    </row>
    <row r="28993" spans="1:8">
      <c r="A28993" s="1383"/>
      <c r="E28993" s="1478"/>
      <c r="H28993" s="1478"/>
    </row>
    <row r="28994" spans="1:8">
      <c r="A28994" s="1383"/>
      <c r="E28994" s="1478"/>
      <c r="H28994" s="1478"/>
    </row>
    <row r="28995" spans="1:8">
      <c r="A28995" s="1383"/>
      <c r="E28995" s="1478"/>
      <c r="H28995" s="1478"/>
    </row>
    <row r="28996" spans="1:8">
      <c r="A28996" s="1383"/>
      <c r="E28996" s="1478"/>
      <c r="H28996" s="1478"/>
    </row>
    <row r="28997" spans="1:8">
      <c r="A28997" s="1383"/>
      <c r="E28997" s="1478"/>
      <c r="H28997" s="1478"/>
    </row>
    <row r="28998" spans="1:8">
      <c r="A28998" s="1383"/>
      <c r="E28998" s="1478"/>
      <c r="H28998" s="1478"/>
    </row>
    <row r="28999" spans="1:8">
      <c r="A28999" s="1383"/>
      <c r="E28999" s="1478"/>
      <c r="H28999" s="1478"/>
    </row>
    <row r="29000" spans="1:8">
      <c r="A29000" s="1383"/>
      <c r="E29000" s="1478"/>
      <c r="H29000" s="1478"/>
    </row>
    <row r="29001" spans="1:8">
      <c r="A29001" s="1383"/>
      <c r="E29001" s="1478"/>
      <c r="H29001" s="1478"/>
    </row>
    <row r="29002" spans="1:8">
      <c r="A29002" s="1383"/>
      <c r="E29002" s="1478"/>
      <c r="H29002" s="1478"/>
    </row>
    <row r="29003" spans="1:8">
      <c r="A29003" s="1383"/>
      <c r="E29003" s="1478"/>
      <c r="H29003" s="1478"/>
    </row>
    <row r="29004" spans="1:8">
      <c r="A29004" s="1383"/>
      <c r="E29004" s="1478"/>
      <c r="H29004" s="1478"/>
    </row>
    <row r="29005" spans="1:8">
      <c r="A29005" s="1383"/>
      <c r="E29005" s="1478"/>
      <c r="H29005" s="1478"/>
    </row>
    <row r="29006" spans="1:8">
      <c r="A29006" s="1383"/>
      <c r="E29006" s="1478"/>
      <c r="H29006" s="1478"/>
    </row>
    <row r="29007" spans="1:8">
      <c r="A29007" s="1383"/>
      <c r="E29007" s="1478"/>
      <c r="H29007" s="1478"/>
    </row>
    <row r="29008" spans="1:8">
      <c r="A29008" s="1383"/>
      <c r="E29008" s="1478"/>
      <c r="H29008" s="1478"/>
    </row>
    <row r="29009" spans="1:8">
      <c r="A29009" s="1383"/>
      <c r="E29009" s="1478"/>
      <c r="H29009" s="1478"/>
    </row>
    <row r="29010" spans="1:8">
      <c r="A29010" s="1383"/>
      <c r="E29010" s="1478"/>
      <c r="H29010" s="1478"/>
    </row>
    <row r="29011" spans="1:8">
      <c r="A29011" s="1383"/>
      <c r="E29011" s="1478"/>
      <c r="H29011" s="1478"/>
    </row>
    <row r="29012" spans="1:8">
      <c r="A29012" s="1383"/>
      <c r="E29012" s="1478"/>
      <c r="H29012" s="1478"/>
    </row>
    <row r="29013" spans="1:8">
      <c r="A29013" s="1383"/>
      <c r="E29013" s="1478"/>
      <c r="H29013" s="1478"/>
    </row>
    <row r="29014" spans="1:8">
      <c r="A29014" s="1383"/>
      <c r="E29014" s="1478"/>
      <c r="H29014" s="1478"/>
    </row>
    <row r="29015" spans="1:8">
      <c r="A29015" s="1383"/>
      <c r="E29015" s="1478"/>
      <c r="H29015" s="1478"/>
    </row>
    <row r="29016" spans="1:8">
      <c r="A29016" s="1383"/>
      <c r="E29016" s="1478"/>
      <c r="H29016" s="1478"/>
    </row>
    <row r="29017" spans="1:8">
      <c r="A29017" s="1383"/>
      <c r="E29017" s="1478"/>
      <c r="H29017" s="1478"/>
    </row>
    <row r="29018" spans="1:8">
      <c r="A29018" s="1383"/>
      <c r="E29018" s="1478"/>
      <c r="H29018" s="1478"/>
    </row>
    <row r="29019" spans="1:8">
      <c r="A29019" s="1383"/>
      <c r="E29019" s="1478"/>
      <c r="H29019" s="1478"/>
    </row>
    <row r="29020" spans="1:8">
      <c r="A29020" s="1383"/>
      <c r="E29020" s="1478"/>
      <c r="H29020" s="1478"/>
    </row>
    <row r="29021" spans="1:8">
      <c r="A29021" s="1383"/>
      <c r="E29021" s="1478"/>
      <c r="H29021" s="1478"/>
    </row>
    <row r="29022" spans="1:8">
      <c r="A29022" s="1383"/>
      <c r="E29022" s="1478"/>
      <c r="H29022" s="1478"/>
    </row>
    <row r="29023" spans="1:8">
      <c r="A29023" s="1383"/>
      <c r="E29023" s="1478"/>
      <c r="H29023" s="1478"/>
    </row>
    <row r="29024" spans="1:8">
      <c r="A29024" s="1383"/>
      <c r="E29024" s="1478"/>
      <c r="H29024" s="1478"/>
    </row>
    <row r="29025" spans="1:8">
      <c r="A29025" s="1383"/>
      <c r="E29025" s="1478"/>
      <c r="H29025" s="1478"/>
    </row>
    <row r="29026" spans="1:8">
      <c r="A29026" s="1383"/>
      <c r="E29026" s="1478"/>
      <c r="H29026" s="1478"/>
    </row>
    <row r="29027" spans="1:8">
      <c r="A29027" s="1383"/>
      <c r="E29027" s="1478"/>
      <c r="H29027" s="1478"/>
    </row>
    <row r="29028" spans="1:8">
      <c r="A29028" s="1383"/>
      <c r="E29028" s="1478"/>
      <c r="H29028" s="1478"/>
    </row>
    <row r="29029" spans="1:8">
      <c r="A29029" s="1383"/>
      <c r="E29029" s="1478"/>
      <c r="H29029" s="1478"/>
    </row>
    <row r="29030" spans="1:8">
      <c r="A29030" s="1383"/>
      <c r="E29030" s="1478"/>
      <c r="H29030" s="1478"/>
    </row>
    <row r="29031" spans="1:8">
      <c r="A29031" s="1383"/>
      <c r="E29031" s="1478"/>
      <c r="H29031" s="1478"/>
    </row>
    <row r="29032" spans="1:8">
      <c r="A29032" s="1383"/>
      <c r="E29032" s="1478"/>
      <c r="H29032" s="1478"/>
    </row>
    <row r="29033" spans="1:8">
      <c r="A29033" s="1383"/>
      <c r="E29033" s="1478"/>
      <c r="H29033" s="1478"/>
    </row>
    <row r="29034" spans="1:8">
      <c r="A29034" s="1383"/>
      <c r="E29034" s="1478"/>
      <c r="H29034" s="1478"/>
    </row>
    <row r="29035" spans="1:8">
      <c r="A29035" s="1383"/>
      <c r="E29035" s="1478"/>
      <c r="H29035" s="1478"/>
    </row>
    <row r="29036" spans="1:8">
      <c r="A29036" s="1383"/>
      <c r="E29036" s="1478"/>
      <c r="H29036" s="1478"/>
    </row>
    <row r="29037" spans="1:8">
      <c r="A29037" s="1383"/>
      <c r="E29037" s="1478"/>
      <c r="H29037" s="1478"/>
    </row>
    <row r="29038" spans="1:8">
      <c r="A29038" s="1383"/>
      <c r="E29038" s="1478"/>
      <c r="H29038" s="1478"/>
    </row>
    <row r="29039" spans="1:8">
      <c r="A29039" s="1383"/>
      <c r="E29039" s="1478"/>
      <c r="H29039" s="1478"/>
    </row>
    <row r="29040" spans="1:8">
      <c r="A29040" s="1383"/>
      <c r="E29040" s="1478"/>
      <c r="H29040" s="1478"/>
    </row>
    <row r="29041" spans="1:8">
      <c r="A29041" s="1383"/>
      <c r="E29041" s="1478"/>
      <c r="H29041" s="1478"/>
    </row>
    <row r="29042" spans="1:8">
      <c r="A29042" s="1383"/>
      <c r="E29042" s="1478"/>
      <c r="H29042" s="1478"/>
    </row>
    <row r="29043" spans="1:8">
      <c r="A29043" s="1383"/>
      <c r="E29043" s="1478"/>
      <c r="H29043" s="1478"/>
    </row>
    <row r="29044" spans="1:8">
      <c r="A29044" s="1383"/>
      <c r="E29044" s="1478"/>
      <c r="H29044" s="1478"/>
    </row>
    <row r="29045" spans="1:8">
      <c r="A29045" s="1383"/>
      <c r="E29045" s="1478"/>
      <c r="H29045" s="1478"/>
    </row>
    <row r="29046" spans="1:8">
      <c r="A29046" s="1383"/>
      <c r="E29046" s="1478"/>
      <c r="H29046" s="1478"/>
    </row>
    <row r="29047" spans="1:8">
      <c r="A29047" s="1383"/>
      <c r="E29047" s="1478"/>
      <c r="H29047" s="1478"/>
    </row>
    <row r="29048" spans="1:8">
      <c r="A29048" s="1383"/>
      <c r="E29048" s="1478"/>
      <c r="H29048" s="1478"/>
    </row>
    <row r="29049" spans="1:8">
      <c r="A29049" s="1383"/>
      <c r="E29049" s="1478"/>
      <c r="H29049" s="1478"/>
    </row>
    <row r="29050" spans="1:8">
      <c r="A29050" s="1383"/>
      <c r="E29050" s="1478"/>
      <c r="H29050" s="1478"/>
    </row>
    <row r="29051" spans="1:8">
      <c r="A29051" s="1383"/>
      <c r="E29051" s="1478"/>
      <c r="H29051" s="1478"/>
    </row>
    <row r="29052" spans="1:8">
      <c r="A29052" s="1383"/>
      <c r="E29052" s="1478"/>
      <c r="H29052" s="1478"/>
    </row>
    <row r="29053" spans="1:8">
      <c r="A29053" s="1383"/>
      <c r="E29053" s="1478"/>
      <c r="H29053" s="1478"/>
    </row>
    <row r="29054" spans="1:8">
      <c r="A29054" s="1383"/>
      <c r="E29054" s="1478"/>
      <c r="H29054" s="1478"/>
    </row>
    <row r="29055" spans="1:8">
      <c r="A29055" s="1383"/>
      <c r="E29055" s="1478"/>
      <c r="H29055" s="1478"/>
    </row>
    <row r="29056" spans="1:8">
      <c r="A29056" s="1383"/>
      <c r="E29056" s="1478"/>
      <c r="H29056" s="1478"/>
    </row>
    <row r="29057" spans="1:8">
      <c r="A29057" s="1383"/>
      <c r="E29057" s="1478"/>
      <c r="H29057" s="1478"/>
    </row>
    <row r="29058" spans="1:8">
      <c r="A29058" s="1383"/>
      <c r="E29058" s="1478"/>
      <c r="H29058" s="1478"/>
    </row>
    <row r="29059" spans="1:8">
      <c r="A29059" s="1383"/>
      <c r="E29059" s="1478"/>
      <c r="H29059" s="1478"/>
    </row>
    <row r="29060" spans="1:8">
      <c r="A29060" s="1383"/>
      <c r="E29060" s="1478"/>
      <c r="H29060" s="1478"/>
    </row>
    <row r="29061" spans="1:8">
      <c r="A29061" s="1383"/>
      <c r="E29061" s="1478"/>
      <c r="H29061" s="1478"/>
    </row>
    <row r="29062" spans="1:8">
      <c r="A29062" s="1383"/>
      <c r="E29062" s="1478"/>
      <c r="H29062" s="1478"/>
    </row>
    <row r="29063" spans="1:8">
      <c r="A29063" s="1383"/>
      <c r="E29063" s="1478"/>
      <c r="H29063" s="1478"/>
    </row>
    <row r="29064" spans="1:8">
      <c r="A29064" s="1383"/>
      <c r="E29064" s="1478"/>
      <c r="H29064" s="1478"/>
    </row>
    <row r="29065" spans="1:8">
      <c r="A29065" s="1383"/>
      <c r="E29065" s="1478"/>
      <c r="H29065" s="1478"/>
    </row>
    <row r="29066" spans="1:8">
      <c r="A29066" s="1383"/>
      <c r="E29066" s="1478"/>
      <c r="H29066" s="1478"/>
    </row>
    <row r="29067" spans="1:8">
      <c r="A29067" s="1383"/>
      <c r="E29067" s="1478"/>
      <c r="H29067" s="1478"/>
    </row>
    <row r="29068" spans="1:8">
      <c r="A29068" s="1383"/>
      <c r="E29068" s="1478"/>
      <c r="H29068" s="1478"/>
    </row>
    <row r="29069" spans="1:8">
      <c r="A29069" s="1383"/>
      <c r="E29069" s="1478"/>
      <c r="H29069" s="1478"/>
    </row>
    <row r="29070" spans="1:8">
      <c r="A29070" s="1383"/>
      <c r="E29070" s="1478"/>
      <c r="H29070" s="1478"/>
    </row>
    <row r="29071" spans="1:8">
      <c r="A29071" s="1383"/>
      <c r="E29071" s="1478"/>
      <c r="H29071" s="1478"/>
    </row>
    <row r="29072" spans="1:8">
      <c r="A29072" s="1383"/>
      <c r="E29072" s="1478"/>
      <c r="H29072" s="1478"/>
    </row>
    <row r="29073" spans="1:8">
      <c r="A29073" s="1383"/>
      <c r="E29073" s="1478"/>
      <c r="H29073" s="1478"/>
    </row>
    <row r="29074" spans="1:8">
      <c r="A29074" s="1383"/>
      <c r="E29074" s="1478"/>
      <c r="H29074" s="1478"/>
    </row>
    <row r="29075" spans="1:8">
      <c r="A29075" s="1383"/>
      <c r="E29075" s="1478"/>
      <c r="H29075" s="1478"/>
    </row>
    <row r="29076" spans="1:8">
      <c r="A29076" s="1383"/>
      <c r="E29076" s="1478"/>
      <c r="H29076" s="1478"/>
    </row>
    <row r="29077" spans="1:8">
      <c r="A29077" s="1383"/>
      <c r="E29077" s="1478"/>
      <c r="H29077" s="1478"/>
    </row>
    <row r="29078" spans="1:8">
      <c r="A29078" s="1383"/>
      <c r="E29078" s="1478"/>
      <c r="H29078" s="1478"/>
    </row>
    <row r="29079" spans="1:8">
      <c r="A29079" s="1383"/>
      <c r="E29079" s="1478"/>
      <c r="H29079" s="1478"/>
    </row>
    <row r="29080" spans="1:8">
      <c r="A29080" s="1383"/>
      <c r="E29080" s="1478"/>
      <c r="H29080" s="1478"/>
    </row>
    <row r="29081" spans="1:8">
      <c r="A29081" s="1383"/>
      <c r="E29081" s="1478"/>
      <c r="H29081" s="1478"/>
    </row>
    <row r="29082" spans="1:8">
      <c r="A29082" s="1383"/>
      <c r="E29082" s="1478"/>
      <c r="H29082" s="1478"/>
    </row>
    <row r="29083" spans="1:8">
      <c r="A29083" s="1383"/>
      <c r="E29083" s="1478"/>
      <c r="H29083" s="1478"/>
    </row>
    <row r="29084" spans="1:8">
      <c r="A29084" s="1383"/>
      <c r="E29084" s="1478"/>
      <c r="H29084" s="1478"/>
    </row>
    <row r="29085" spans="1:8">
      <c r="A29085" s="1383"/>
      <c r="E29085" s="1478"/>
      <c r="H29085" s="1478"/>
    </row>
    <row r="29086" spans="1:8">
      <c r="A29086" s="1383"/>
      <c r="E29086" s="1478"/>
      <c r="H29086" s="1478"/>
    </row>
    <row r="29087" spans="1:8">
      <c r="A29087" s="1383"/>
      <c r="E29087" s="1478"/>
      <c r="H29087" s="1478"/>
    </row>
    <row r="29088" spans="1:8">
      <c r="A29088" s="1383"/>
      <c r="E29088" s="1478"/>
      <c r="H29088" s="1478"/>
    </row>
    <row r="29089" spans="1:8">
      <c r="A29089" s="1383"/>
      <c r="E29089" s="1478"/>
      <c r="H29089" s="1478"/>
    </row>
    <row r="29090" spans="1:8">
      <c r="A29090" s="1383"/>
      <c r="E29090" s="1478"/>
      <c r="H29090" s="1478"/>
    </row>
    <row r="29091" spans="1:8">
      <c r="A29091" s="1383"/>
      <c r="E29091" s="1478"/>
      <c r="H29091" s="1478"/>
    </row>
    <row r="29092" spans="1:8">
      <c r="A29092" s="1383"/>
      <c r="E29092" s="1478"/>
      <c r="H29092" s="1478"/>
    </row>
    <row r="29093" spans="1:8">
      <c r="A29093" s="1383"/>
      <c r="E29093" s="1478"/>
      <c r="H29093" s="1478"/>
    </row>
    <row r="29094" spans="1:8">
      <c r="A29094" s="1383"/>
      <c r="E29094" s="1478"/>
      <c r="H29094" s="1478"/>
    </row>
    <row r="29095" spans="1:8">
      <c r="A29095" s="1383"/>
      <c r="E29095" s="1478"/>
      <c r="H29095" s="1478"/>
    </row>
    <row r="29096" spans="1:8">
      <c r="A29096" s="1383"/>
      <c r="E29096" s="1478"/>
      <c r="H29096" s="1478"/>
    </row>
    <row r="29097" spans="1:8">
      <c r="A29097" s="1383"/>
      <c r="E29097" s="1478"/>
      <c r="H29097" s="1478"/>
    </row>
    <row r="29098" spans="1:8">
      <c r="A29098" s="1383"/>
      <c r="E29098" s="1478"/>
      <c r="H29098" s="1478"/>
    </row>
    <row r="29099" spans="1:8">
      <c r="A29099" s="1383"/>
      <c r="E29099" s="1478"/>
      <c r="H29099" s="1478"/>
    </row>
    <row r="29100" spans="1:8">
      <c r="A29100" s="1383"/>
      <c r="E29100" s="1478"/>
      <c r="H29100" s="1478"/>
    </row>
    <row r="29101" spans="1:8">
      <c r="A29101" s="1383"/>
      <c r="E29101" s="1478"/>
      <c r="H29101" s="1478"/>
    </row>
    <row r="29102" spans="1:8">
      <c r="A29102" s="1383"/>
      <c r="E29102" s="1478"/>
      <c r="H29102" s="1478"/>
    </row>
    <row r="29103" spans="1:8">
      <c r="A29103" s="1383"/>
      <c r="E29103" s="1478"/>
      <c r="H29103" s="1478"/>
    </row>
    <row r="29104" spans="1:8">
      <c r="A29104" s="1383"/>
      <c r="E29104" s="1478"/>
      <c r="H29104" s="1478"/>
    </row>
    <row r="29105" spans="1:8">
      <c r="A29105" s="1383"/>
      <c r="E29105" s="1478"/>
      <c r="H29105" s="1478"/>
    </row>
    <row r="29106" spans="1:8">
      <c r="A29106" s="1383"/>
      <c r="E29106" s="1478"/>
      <c r="H29106" s="1478"/>
    </row>
    <row r="29107" spans="1:8">
      <c r="A29107" s="1383"/>
      <c r="E29107" s="1478"/>
      <c r="H29107" s="1478"/>
    </row>
    <row r="29108" spans="1:8">
      <c r="A29108" s="1383"/>
      <c r="E29108" s="1478"/>
      <c r="H29108" s="1478"/>
    </row>
    <row r="29109" spans="1:8">
      <c r="A29109" s="1383"/>
      <c r="E29109" s="1478"/>
      <c r="H29109" s="1478"/>
    </row>
    <row r="29110" spans="1:8">
      <c r="A29110" s="1383"/>
      <c r="E29110" s="1478"/>
      <c r="H29110" s="1478"/>
    </row>
    <row r="29111" spans="1:8">
      <c r="A29111" s="1383"/>
      <c r="E29111" s="1478"/>
      <c r="H29111" s="1478"/>
    </row>
    <row r="29112" spans="1:8">
      <c r="A29112" s="1383"/>
      <c r="E29112" s="1478"/>
      <c r="H29112" s="1478"/>
    </row>
    <row r="29113" spans="1:8">
      <c r="A29113" s="1383"/>
      <c r="E29113" s="1478"/>
      <c r="H29113" s="1478"/>
    </row>
    <row r="29114" spans="1:8">
      <c r="A29114" s="1383"/>
      <c r="E29114" s="1478"/>
      <c r="H29114" s="1478"/>
    </row>
    <row r="29115" spans="1:8">
      <c r="A29115" s="1383"/>
      <c r="E29115" s="1478"/>
      <c r="H29115" s="1478"/>
    </row>
    <row r="29116" spans="1:8">
      <c r="A29116" s="1383"/>
      <c r="E29116" s="1478"/>
      <c r="H29116" s="1478"/>
    </row>
    <row r="29117" spans="1:8">
      <c r="A29117" s="1383"/>
      <c r="E29117" s="1478"/>
      <c r="H29117" s="1478"/>
    </row>
    <row r="29118" spans="1:8">
      <c r="A29118" s="1383"/>
      <c r="E29118" s="1478"/>
      <c r="H29118" s="1478"/>
    </row>
    <row r="29119" spans="1:8">
      <c r="A29119" s="1383"/>
      <c r="E29119" s="1478"/>
      <c r="H29119" s="1478"/>
    </row>
    <row r="29120" spans="1:8">
      <c r="A29120" s="1383"/>
      <c r="E29120" s="1478"/>
      <c r="H29120" s="1478"/>
    </row>
    <row r="29121" spans="1:8">
      <c r="A29121" s="1383"/>
      <c r="E29121" s="1478"/>
      <c r="H29121" s="1478"/>
    </row>
    <row r="29122" spans="1:8">
      <c r="A29122" s="1383"/>
      <c r="E29122" s="1478"/>
      <c r="H29122" s="1478"/>
    </row>
    <row r="29123" spans="1:8">
      <c r="A29123" s="1383"/>
      <c r="E29123" s="1478"/>
      <c r="H29123" s="1478"/>
    </row>
    <row r="29124" spans="1:8">
      <c r="A29124" s="1383"/>
      <c r="E29124" s="1478"/>
      <c r="H29124" s="1478"/>
    </row>
    <row r="29125" spans="1:8">
      <c r="A29125" s="1383"/>
      <c r="E29125" s="1478"/>
      <c r="H29125" s="1478"/>
    </row>
    <row r="29126" spans="1:8">
      <c r="A29126" s="1383"/>
      <c r="E29126" s="1478"/>
      <c r="H29126" s="1478"/>
    </row>
    <row r="29127" spans="1:8">
      <c r="A29127" s="1383"/>
      <c r="E29127" s="1478"/>
      <c r="H29127" s="1478"/>
    </row>
    <row r="29128" spans="1:8">
      <c r="A29128" s="1383"/>
      <c r="E29128" s="1478"/>
      <c r="H29128" s="1478"/>
    </row>
    <row r="29129" spans="1:8">
      <c r="A29129" s="1383"/>
      <c r="E29129" s="1478"/>
      <c r="H29129" s="1478"/>
    </row>
    <row r="29130" spans="1:8">
      <c r="A29130" s="1383"/>
      <c r="E29130" s="1478"/>
      <c r="H29130" s="1478"/>
    </row>
    <row r="29131" spans="1:8">
      <c r="A29131" s="1383"/>
      <c r="E29131" s="1478"/>
      <c r="H29131" s="1478"/>
    </row>
    <row r="29132" spans="1:8">
      <c r="A29132" s="1383"/>
      <c r="E29132" s="1478"/>
      <c r="H29132" s="1478"/>
    </row>
    <row r="29133" spans="1:8">
      <c r="A29133" s="1383"/>
      <c r="E29133" s="1478"/>
      <c r="H29133" s="1478"/>
    </row>
    <row r="29134" spans="1:8">
      <c r="A29134" s="1383"/>
      <c r="E29134" s="1478"/>
      <c r="H29134" s="1478"/>
    </row>
    <row r="29135" spans="1:8">
      <c r="A29135" s="1383"/>
      <c r="E29135" s="1478"/>
      <c r="H29135" s="1478"/>
    </row>
    <row r="29136" spans="1:8">
      <c r="A29136" s="1383"/>
      <c r="E29136" s="1478"/>
      <c r="H29136" s="1478"/>
    </row>
    <row r="29137" spans="1:8">
      <c r="A29137" s="1383"/>
      <c r="E29137" s="1478"/>
      <c r="H29137" s="1478"/>
    </row>
    <row r="29138" spans="1:8">
      <c r="A29138" s="1383"/>
      <c r="E29138" s="1478"/>
      <c r="H29138" s="1478"/>
    </row>
    <row r="29139" spans="1:8">
      <c r="A29139" s="1383"/>
      <c r="E29139" s="1478"/>
      <c r="H29139" s="1478"/>
    </row>
    <row r="29140" spans="1:8">
      <c r="A29140" s="1383"/>
      <c r="E29140" s="1478"/>
      <c r="H29140" s="1478"/>
    </row>
    <row r="29141" spans="1:8">
      <c r="A29141" s="1383"/>
      <c r="E29141" s="1478"/>
      <c r="H29141" s="1478"/>
    </row>
    <row r="29142" spans="1:8">
      <c r="A29142" s="1383"/>
      <c r="E29142" s="1478"/>
      <c r="H29142" s="1478"/>
    </row>
    <row r="29143" spans="1:8">
      <c r="A29143" s="1383"/>
      <c r="E29143" s="1478"/>
      <c r="H29143" s="1478"/>
    </row>
    <row r="29144" spans="1:8">
      <c r="A29144" s="1383"/>
      <c r="E29144" s="1478"/>
      <c r="H29144" s="1478"/>
    </row>
    <row r="29145" spans="1:8">
      <c r="A29145" s="1383"/>
      <c r="E29145" s="1478"/>
      <c r="H29145" s="1478"/>
    </row>
    <row r="29146" spans="1:8">
      <c r="A29146" s="1383"/>
      <c r="E29146" s="1478"/>
      <c r="H29146" s="1478"/>
    </row>
    <row r="29147" spans="1:8">
      <c r="A29147" s="1383"/>
      <c r="E29147" s="1478"/>
      <c r="H29147" s="1478"/>
    </row>
    <row r="29148" spans="1:8">
      <c r="A29148" s="1383"/>
      <c r="E29148" s="1478"/>
      <c r="H29148" s="1478"/>
    </row>
    <row r="29149" spans="1:8">
      <c r="A29149" s="1383"/>
      <c r="E29149" s="1478"/>
      <c r="H29149" s="1478"/>
    </row>
    <row r="29150" spans="1:8">
      <c r="A29150" s="1383"/>
      <c r="E29150" s="1478"/>
      <c r="H29150" s="1478"/>
    </row>
    <row r="29151" spans="1:8">
      <c r="A29151" s="1383"/>
      <c r="E29151" s="1478"/>
      <c r="H29151" s="1478"/>
    </row>
    <row r="29152" spans="1:8">
      <c r="A29152" s="1383"/>
      <c r="E29152" s="1478"/>
      <c r="H29152" s="1478"/>
    </row>
    <row r="29153" spans="1:8">
      <c r="A29153" s="1383"/>
      <c r="E29153" s="1478"/>
      <c r="H29153" s="1478"/>
    </row>
    <row r="29154" spans="1:8">
      <c r="A29154" s="1383"/>
      <c r="E29154" s="1478"/>
      <c r="H29154" s="1478"/>
    </row>
    <row r="29155" spans="1:8">
      <c r="A29155" s="1383"/>
      <c r="E29155" s="1478"/>
      <c r="H29155" s="1478"/>
    </row>
    <row r="29156" spans="1:8">
      <c r="A29156" s="1383"/>
      <c r="E29156" s="1478"/>
      <c r="H29156" s="1478"/>
    </row>
    <row r="29157" spans="1:8">
      <c r="A29157" s="1383"/>
      <c r="E29157" s="1478"/>
      <c r="H29157" s="1478"/>
    </row>
    <row r="29158" spans="1:8">
      <c r="A29158" s="1383"/>
      <c r="E29158" s="1478"/>
      <c r="H29158" s="1478"/>
    </row>
    <row r="29159" spans="1:8">
      <c r="A29159" s="1383"/>
      <c r="E29159" s="1478"/>
      <c r="H29159" s="1478"/>
    </row>
    <row r="29160" spans="1:8">
      <c r="A29160" s="1383"/>
      <c r="E29160" s="1478"/>
      <c r="H29160" s="1478"/>
    </row>
    <row r="29161" spans="1:8">
      <c r="A29161" s="1383"/>
      <c r="E29161" s="1478"/>
      <c r="H29161" s="1478"/>
    </row>
    <row r="29162" spans="1:8">
      <c r="A29162" s="1383"/>
      <c r="E29162" s="1478"/>
      <c r="H29162" s="1478"/>
    </row>
    <row r="29163" spans="1:8">
      <c r="A29163" s="1383"/>
      <c r="E29163" s="1478"/>
      <c r="H29163" s="1478"/>
    </row>
    <row r="29164" spans="1:8">
      <c r="A29164" s="1383"/>
      <c r="E29164" s="1478"/>
      <c r="H29164" s="1478"/>
    </row>
    <row r="29165" spans="1:8">
      <c r="A29165" s="1383"/>
      <c r="E29165" s="1478"/>
      <c r="H29165" s="1478"/>
    </row>
    <row r="29166" spans="1:8">
      <c r="A29166" s="1383"/>
      <c r="E29166" s="1478"/>
      <c r="H29166" s="1478"/>
    </row>
    <row r="29167" spans="1:8">
      <c r="A29167" s="1383"/>
      <c r="E29167" s="1478"/>
      <c r="H29167" s="1478"/>
    </row>
    <row r="29168" spans="1:8">
      <c r="A29168" s="1383"/>
      <c r="E29168" s="1478"/>
      <c r="H29168" s="1478"/>
    </row>
    <row r="29169" spans="1:8">
      <c r="A29169" s="1383"/>
      <c r="E29169" s="1478"/>
      <c r="H29169" s="1478"/>
    </row>
    <row r="29170" spans="1:8">
      <c r="A29170" s="1383"/>
      <c r="E29170" s="1478"/>
      <c r="H29170" s="1478"/>
    </row>
    <row r="29171" spans="1:8">
      <c r="A29171" s="1383"/>
      <c r="E29171" s="1478"/>
      <c r="H29171" s="1478"/>
    </row>
    <row r="29172" spans="1:8">
      <c r="A29172" s="1383"/>
      <c r="E29172" s="1478"/>
      <c r="H29172" s="1478"/>
    </row>
    <row r="29173" spans="1:8">
      <c r="A29173" s="1383"/>
      <c r="E29173" s="1478"/>
      <c r="H29173" s="1478"/>
    </row>
    <row r="29174" spans="1:8">
      <c r="A29174" s="1383"/>
      <c r="E29174" s="1478"/>
      <c r="H29174" s="1478"/>
    </row>
    <row r="29175" spans="1:8">
      <c r="A29175" s="1383"/>
      <c r="E29175" s="1478"/>
      <c r="H29175" s="1478"/>
    </row>
    <row r="29176" spans="1:8">
      <c r="A29176" s="1383"/>
      <c r="E29176" s="1478"/>
      <c r="H29176" s="1478"/>
    </row>
    <row r="29177" spans="1:8">
      <c r="A29177" s="1383"/>
      <c r="E29177" s="1478"/>
      <c r="H29177" s="1478"/>
    </row>
    <row r="29178" spans="1:8">
      <c r="A29178" s="1383"/>
      <c r="E29178" s="1478"/>
      <c r="H29178" s="1478"/>
    </row>
    <row r="29179" spans="1:8">
      <c r="A29179" s="1383"/>
      <c r="E29179" s="1478"/>
      <c r="H29179" s="1478"/>
    </row>
    <row r="29180" spans="1:8">
      <c r="A29180" s="1383"/>
      <c r="E29180" s="1478"/>
      <c r="H29180" s="1478"/>
    </row>
    <row r="29181" spans="1:8">
      <c r="A29181" s="1383"/>
      <c r="E29181" s="1478"/>
      <c r="H29181" s="1478"/>
    </row>
    <row r="29182" spans="1:8">
      <c r="A29182" s="1383"/>
      <c r="E29182" s="1478"/>
      <c r="H29182" s="1478"/>
    </row>
    <row r="29183" spans="1:8">
      <c r="A29183" s="1383"/>
      <c r="E29183" s="1478"/>
      <c r="H29183" s="1478"/>
    </row>
    <row r="29184" spans="1:8">
      <c r="A29184" s="1383"/>
      <c r="E29184" s="1478"/>
      <c r="H29184" s="1478"/>
    </row>
    <row r="29185" spans="1:8">
      <c r="A29185" s="1383"/>
      <c r="E29185" s="1478"/>
      <c r="H29185" s="1478"/>
    </row>
    <row r="29186" spans="1:8">
      <c r="A29186" s="1383"/>
      <c r="E29186" s="1478"/>
      <c r="H29186" s="1478"/>
    </row>
    <row r="29187" spans="1:8">
      <c r="A29187" s="1383"/>
      <c r="E29187" s="1478"/>
      <c r="H29187" s="1478"/>
    </row>
    <row r="29188" spans="1:8">
      <c r="A29188" s="1383"/>
      <c r="E29188" s="1478"/>
      <c r="H29188" s="1478"/>
    </row>
    <row r="29189" spans="1:8">
      <c r="A29189" s="1383"/>
      <c r="E29189" s="1478"/>
      <c r="H29189" s="1478"/>
    </row>
    <row r="29190" spans="1:8">
      <c r="A29190" s="1383"/>
      <c r="E29190" s="1478"/>
      <c r="H29190" s="1478"/>
    </row>
    <row r="29191" spans="1:8">
      <c r="A29191" s="1383"/>
      <c r="E29191" s="1478"/>
      <c r="H29191" s="1478"/>
    </row>
    <row r="29192" spans="1:8">
      <c r="A29192" s="1383"/>
      <c r="E29192" s="1478"/>
      <c r="H29192" s="1478"/>
    </row>
    <row r="29193" spans="1:8">
      <c r="A29193" s="1383"/>
      <c r="E29193" s="1478"/>
      <c r="H29193" s="1478"/>
    </row>
    <row r="29194" spans="1:8">
      <c r="A29194" s="1383"/>
      <c r="E29194" s="1478"/>
      <c r="H29194" s="1478"/>
    </row>
    <row r="29195" spans="1:8">
      <c r="A29195" s="1383"/>
      <c r="E29195" s="1478"/>
      <c r="H29195" s="1478"/>
    </row>
    <row r="29196" spans="1:8">
      <c r="A29196" s="1383"/>
      <c r="E29196" s="1478"/>
      <c r="H29196" s="1478"/>
    </row>
    <row r="29197" spans="1:8">
      <c r="A29197" s="1383"/>
      <c r="E29197" s="1478"/>
      <c r="H29197" s="1478"/>
    </row>
    <row r="29198" spans="1:8">
      <c r="A29198" s="1383"/>
      <c r="E29198" s="1478"/>
      <c r="H29198" s="1478"/>
    </row>
    <row r="29199" spans="1:8">
      <c r="A29199" s="1383"/>
      <c r="E29199" s="1478"/>
      <c r="H29199" s="1478"/>
    </row>
    <row r="29200" spans="1:8">
      <c r="A29200" s="1383"/>
      <c r="E29200" s="1478"/>
      <c r="H29200" s="1478"/>
    </row>
    <row r="29201" spans="1:8">
      <c r="A29201" s="1383"/>
      <c r="E29201" s="1478"/>
      <c r="H29201" s="1478"/>
    </row>
    <row r="29202" spans="1:8">
      <c r="A29202" s="1383"/>
      <c r="E29202" s="1478"/>
      <c r="H29202" s="1478"/>
    </row>
    <row r="29203" spans="1:8">
      <c r="A29203" s="1383"/>
      <c r="E29203" s="1478"/>
      <c r="H29203" s="1478"/>
    </row>
    <row r="29204" spans="1:8">
      <c r="A29204" s="1383"/>
      <c r="E29204" s="1478"/>
      <c r="H29204" s="1478"/>
    </row>
    <row r="29205" spans="1:8">
      <c r="A29205" s="1383"/>
      <c r="E29205" s="1478"/>
      <c r="H29205" s="1478"/>
    </row>
    <row r="29206" spans="1:8">
      <c r="A29206" s="1383"/>
      <c r="E29206" s="1478"/>
      <c r="H29206" s="1478"/>
    </row>
    <row r="29207" spans="1:8">
      <c r="A29207" s="1383"/>
      <c r="E29207" s="1478"/>
      <c r="H29207" s="1478"/>
    </row>
    <row r="29208" spans="1:8">
      <c r="A29208" s="1383"/>
      <c r="E29208" s="1478"/>
      <c r="H29208" s="1478"/>
    </row>
    <row r="29209" spans="1:8">
      <c r="A29209" s="1383"/>
      <c r="E29209" s="1478"/>
      <c r="H29209" s="1478"/>
    </row>
    <row r="29210" spans="1:8">
      <c r="A29210" s="1383"/>
      <c r="E29210" s="1478"/>
      <c r="H29210" s="1478"/>
    </row>
    <row r="29211" spans="1:8">
      <c r="A29211" s="1383"/>
      <c r="E29211" s="1478"/>
      <c r="H29211" s="1478"/>
    </row>
    <row r="29212" spans="1:8">
      <c r="A29212" s="1383"/>
      <c r="E29212" s="1478"/>
      <c r="H29212" s="1478"/>
    </row>
    <row r="29213" spans="1:8">
      <c r="A29213" s="1383"/>
      <c r="E29213" s="1478"/>
      <c r="H29213" s="1478"/>
    </row>
    <row r="29214" spans="1:8">
      <c r="A29214" s="1383"/>
      <c r="E29214" s="1478"/>
      <c r="H29214" s="1478"/>
    </row>
    <row r="29215" spans="1:8">
      <c r="A29215" s="1383"/>
      <c r="E29215" s="1478"/>
      <c r="H29215" s="1478"/>
    </row>
    <row r="29216" spans="1:8">
      <c r="A29216" s="1383"/>
      <c r="E29216" s="1478"/>
      <c r="H29216" s="1478"/>
    </row>
    <row r="29217" spans="1:8">
      <c r="A29217" s="1383"/>
      <c r="E29217" s="1478"/>
      <c r="H29217" s="1478"/>
    </row>
    <row r="29218" spans="1:8">
      <c r="A29218" s="1383"/>
      <c r="E29218" s="1478"/>
      <c r="H29218" s="1478"/>
    </row>
    <row r="29219" spans="1:8">
      <c r="A29219" s="1383"/>
      <c r="E29219" s="1478"/>
      <c r="H29219" s="1478"/>
    </row>
    <row r="29220" spans="1:8">
      <c r="A29220" s="1383"/>
      <c r="E29220" s="1478"/>
      <c r="H29220" s="1478"/>
    </row>
    <row r="29221" spans="1:8">
      <c r="A29221" s="1383"/>
      <c r="E29221" s="1478"/>
      <c r="H29221" s="1478"/>
    </row>
    <row r="29222" spans="1:8">
      <c r="A29222" s="1383"/>
      <c r="E29222" s="1478"/>
      <c r="H29222" s="1478"/>
    </row>
    <row r="29223" spans="1:8">
      <c r="A29223" s="1383"/>
      <c r="E29223" s="1478"/>
      <c r="H29223" s="1478"/>
    </row>
    <row r="29224" spans="1:8">
      <c r="A29224" s="1383"/>
      <c r="E29224" s="1478"/>
      <c r="H29224" s="1478"/>
    </row>
    <row r="29225" spans="1:8">
      <c r="A29225" s="1383"/>
      <c r="E29225" s="1478"/>
      <c r="H29225" s="1478"/>
    </row>
    <row r="29226" spans="1:8">
      <c r="A29226" s="1383"/>
      <c r="E29226" s="1478"/>
      <c r="H29226" s="1478"/>
    </row>
    <row r="29227" spans="1:8">
      <c r="A29227" s="1383"/>
      <c r="E29227" s="1478"/>
      <c r="H29227" s="1478"/>
    </row>
    <row r="29228" spans="1:8">
      <c r="A29228" s="1383"/>
      <c r="E29228" s="1478"/>
      <c r="H29228" s="1478"/>
    </row>
    <row r="29229" spans="1:8">
      <c r="A29229" s="1383"/>
      <c r="E29229" s="1478"/>
      <c r="H29229" s="1478"/>
    </row>
    <row r="29230" spans="1:8">
      <c r="A29230" s="1383"/>
      <c r="E29230" s="1478"/>
      <c r="H29230" s="1478"/>
    </row>
    <row r="29231" spans="1:8">
      <c r="A29231" s="1383"/>
      <c r="E29231" s="1478"/>
      <c r="H29231" s="1478"/>
    </row>
    <row r="29232" spans="1:8">
      <c r="A29232" s="1383"/>
      <c r="E29232" s="1478"/>
      <c r="H29232" s="1478"/>
    </row>
    <row r="29233" spans="1:8">
      <c r="A29233" s="1383"/>
      <c r="E29233" s="1478"/>
      <c r="H29233" s="1478"/>
    </row>
    <row r="29234" spans="1:8">
      <c r="A29234" s="1383"/>
      <c r="E29234" s="1478"/>
      <c r="H29234" s="1478"/>
    </row>
    <row r="29235" spans="1:8">
      <c r="A29235" s="1383"/>
      <c r="E29235" s="1478"/>
      <c r="H29235" s="1478"/>
    </row>
    <row r="29236" spans="1:8">
      <c r="A29236" s="1383"/>
      <c r="E29236" s="1478"/>
      <c r="H29236" s="1478"/>
    </row>
    <row r="29237" spans="1:8">
      <c r="A29237" s="1383"/>
      <c r="E29237" s="1478"/>
      <c r="H29237" s="1478"/>
    </row>
    <row r="29238" spans="1:8">
      <c r="A29238" s="1383"/>
      <c r="E29238" s="1478"/>
      <c r="H29238" s="1478"/>
    </row>
    <row r="29239" spans="1:8">
      <c r="A29239" s="1383"/>
      <c r="E29239" s="1478"/>
      <c r="H29239" s="1478"/>
    </row>
    <row r="29240" spans="1:8">
      <c r="A29240" s="1383"/>
      <c r="E29240" s="1478"/>
      <c r="H29240" s="1478"/>
    </row>
    <row r="29241" spans="1:8">
      <c r="A29241" s="1383"/>
      <c r="E29241" s="1478"/>
      <c r="H29241" s="1478"/>
    </row>
    <row r="29242" spans="1:8">
      <c r="A29242" s="1383"/>
      <c r="E29242" s="1478"/>
      <c r="H29242" s="1478"/>
    </row>
    <row r="29243" spans="1:8">
      <c r="A29243" s="1383"/>
      <c r="E29243" s="1478"/>
      <c r="H29243" s="1478"/>
    </row>
    <row r="29244" spans="1:8">
      <c r="A29244" s="1383"/>
      <c r="E29244" s="1478"/>
      <c r="H29244" s="1478"/>
    </row>
    <row r="29245" spans="1:8">
      <c r="A29245" s="1383"/>
      <c r="E29245" s="1478"/>
      <c r="H29245" s="1478"/>
    </row>
    <row r="29246" spans="1:8">
      <c r="A29246" s="1383"/>
      <c r="E29246" s="1478"/>
      <c r="H29246" s="1478"/>
    </row>
    <row r="29247" spans="1:8">
      <c r="A29247" s="1383"/>
      <c r="E29247" s="1478"/>
      <c r="H29247" s="1478"/>
    </row>
    <row r="29248" spans="1:8">
      <c r="A29248" s="1383"/>
      <c r="E29248" s="1478"/>
      <c r="H29248" s="1478"/>
    </row>
    <row r="29249" spans="1:8">
      <c r="A29249" s="1383"/>
      <c r="E29249" s="1478"/>
      <c r="H29249" s="1478"/>
    </row>
    <row r="29250" spans="1:8">
      <c r="A29250" s="1383"/>
      <c r="E29250" s="1478"/>
      <c r="H29250" s="1478"/>
    </row>
    <row r="29251" spans="1:8">
      <c r="A29251" s="1383"/>
      <c r="E29251" s="1478"/>
      <c r="H29251" s="1478"/>
    </row>
    <row r="29252" spans="1:8">
      <c r="A29252" s="1383"/>
      <c r="E29252" s="1478"/>
      <c r="H29252" s="1478"/>
    </row>
    <row r="29253" spans="1:8">
      <c r="A29253" s="1383"/>
      <c r="E29253" s="1478"/>
      <c r="H29253" s="1478"/>
    </row>
    <row r="29254" spans="1:8">
      <c r="A29254" s="1383"/>
      <c r="E29254" s="1478"/>
      <c r="H29254" s="1478"/>
    </row>
    <row r="29255" spans="1:8">
      <c r="A29255" s="1383"/>
      <c r="E29255" s="1478"/>
      <c r="H29255" s="1478"/>
    </row>
    <row r="29256" spans="1:8">
      <c r="A29256" s="1383"/>
      <c r="E29256" s="1478"/>
      <c r="H29256" s="1478"/>
    </row>
    <row r="29257" spans="1:8">
      <c r="A29257" s="1383"/>
      <c r="E29257" s="1478"/>
      <c r="H29257" s="1478"/>
    </row>
    <row r="29258" spans="1:8">
      <c r="A29258" s="1383"/>
      <c r="E29258" s="1478"/>
      <c r="H29258" s="1478"/>
    </row>
    <row r="29259" spans="1:8">
      <c r="A29259" s="1383"/>
      <c r="E29259" s="1478"/>
      <c r="H29259" s="1478"/>
    </row>
    <row r="29260" spans="1:8">
      <c r="A29260" s="1383"/>
      <c r="E29260" s="1478"/>
      <c r="H29260" s="1478"/>
    </row>
    <row r="29261" spans="1:8">
      <c r="A29261" s="1383"/>
      <c r="E29261" s="1478"/>
      <c r="H29261" s="1478"/>
    </row>
    <row r="29262" spans="1:8">
      <c r="A29262" s="1383"/>
      <c r="E29262" s="1478"/>
      <c r="H29262" s="1478"/>
    </row>
    <row r="29263" spans="1:8">
      <c r="A29263" s="1383"/>
      <c r="E29263" s="1478"/>
      <c r="H29263" s="1478"/>
    </row>
    <row r="29264" spans="1:8">
      <c r="A29264" s="1383"/>
      <c r="E29264" s="1478"/>
      <c r="H29264" s="1478"/>
    </row>
    <row r="29265" spans="1:8">
      <c r="A29265" s="1383"/>
      <c r="E29265" s="1478"/>
      <c r="H29265" s="1478"/>
    </row>
    <row r="29266" spans="1:8">
      <c r="A29266" s="1383"/>
      <c r="E29266" s="1478"/>
      <c r="H29266" s="1478"/>
    </row>
    <row r="29267" spans="1:8">
      <c r="A29267" s="1383"/>
      <c r="E29267" s="1478"/>
      <c r="H29267" s="1478"/>
    </row>
    <row r="29268" spans="1:8">
      <c r="A29268" s="1383"/>
      <c r="E29268" s="1478"/>
      <c r="H29268" s="1478"/>
    </row>
    <row r="29269" spans="1:8">
      <c r="A29269" s="1383"/>
      <c r="E29269" s="1478"/>
      <c r="H29269" s="1478"/>
    </row>
    <row r="29270" spans="1:8">
      <c r="A29270" s="1383"/>
      <c r="E29270" s="1478"/>
      <c r="H29270" s="1478"/>
    </row>
    <row r="29271" spans="1:8">
      <c r="A29271" s="1383"/>
      <c r="E29271" s="1478"/>
      <c r="H29271" s="1478"/>
    </row>
    <row r="29272" spans="1:8">
      <c r="A29272" s="1383"/>
      <c r="E29272" s="1478"/>
      <c r="H29272" s="1478"/>
    </row>
    <row r="29273" spans="1:8">
      <c r="A29273" s="1383"/>
      <c r="E29273" s="1478"/>
      <c r="H29273" s="1478"/>
    </row>
    <row r="29274" spans="1:8">
      <c r="A29274" s="1383"/>
      <c r="E29274" s="1478"/>
      <c r="H29274" s="1478"/>
    </row>
    <row r="29275" spans="1:8">
      <c r="A29275" s="1383"/>
      <c r="E29275" s="1478"/>
      <c r="H29275" s="1478"/>
    </row>
    <row r="29276" spans="1:8">
      <c r="A29276" s="1383"/>
      <c r="E29276" s="1478"/>
      <c r="H29276" s="1478"/>
    </row>
    <row r="29277" spans="1:8">
      <c r="A29277" s="1383"/>
      <c r="E29277" s="1478"/>
      <c r="H29277" s="1478"/>
    </row>
    <row r="29278" spans="1:8">
      <c r="A29278" s="1383"/>
      <c r="E29278" s="1478"/>
      <c r="H29278" s="1478"/>
    </row>
    <row r="29279" spans="1:8">
      <c r="A29279" s="1383"/>
      <c r="E29279" s="1478"/>
      <c r="H29279" s="1478"/>
    </row>
    <row r="29280" spans="1:8">
      <c r="A29280" s="1383"/>
      <c r="E29280" s="1478"/>
      <c r="H29280" s="1478"/>
    </row>
    <row r="29281" spans="1:8">
      <c r="A29281" s="1383"/>
      <c r="E29281" s="1478"/>
      <c r="H29281" s="1478"/>
    </row>
    <row r="29282" spans="1:8">
      <c r="A29282" s="1383"/>
      <c r="E29282" s="1478"/>
      <c r="H29282" s="1478"/>
    </row>
    <row r="29283" spans="1:8">
      <c r="A29283" s="1383"/>
      <c r="E29283" s="1478"/>
      <c r="H29283" s="1478"/>
    </row>
    <row r="29284" spans="1:8">
      <c r="A29284" s="1383"/>
      <c r="E29284" s="1478"/>
      <c r="H29284" s="1478"/>
    </row>
    <row r="29285" spans="1:8">
      <c r="A29285" s="1383"/>
      <c r="E29285" s="1478"/>
      <c r="H29285" s="1478"/>
    </row>
    <row r="29286" spans="1:8">
      <c r="A29286" s="1383"/>
      <c r="E29286" s="1478"/>
      <c r="H29286" s="1478"/>
    </row>
    <row r="29287" spans="1:8">
      <c r="A29287" s="1383"/>
      <c r="E29287" s="1478"/>
      <c r="H29287" s="1478"/>
    </row>
    <row r="29288" spans="1:8">
      <c r="A29288" s="1383"/>
      <c r="E29288" s="1478"/>
      <c r="H29288" s="1478"/>
    </row>
    <row r="29289" spans="1:8">
      <c r="A29289" s="1383"/>
      <c r="E29289" s="1478"/>
      <c r="H29289" s="1478"/>
    </row>
    <row r="29290" spans="1:8">
      <c r="A29290" s="1383"/>
      <c r="E29290" s="1478"/>
      <c r="H29290" s="1478"/>
    </row>
    <row r="29291" spans="1:8">
      <c r="A29291" s="1383"/>
      <c r="E29291" s="1478"/>
      <c r="H29291" s="1478"/>
    </row>
    <row r="29292" spans="1:8">
      <c r="A29292" s="1383"/>
      <c r="E29292" s="1478"/>
      <c r="H29292" s="1478"/>
    </row>
    <row r="29293" spans="1:8">
      <c r="A29293" s="1383"/>
      <c r="E29293" s="1478"/>
      <c r="H29293" s="1478"/>
    </row>
    <row r="29294" spans="1:8">
      <c r="A29294" s="1383"/>
      <c r="E29294" s="1478"/>
      <c r="H29294" s="1478"/>
    </row>
    <row r="29295" spans="1:8">
      <c r="A29295" s="1383"/>
      <c r="E29295" s="1478"/>
      <c r="H29295" s="1478"/>
    </row>
    <row r="29296" spans="1:8">
      <c r="A29296" s="1383"/>
      <c r="E29296" s="1478"/>
      <c r="H29296" s="1478"/>
    </row>
    <row r="29297" spans="1:8">
      <c r="A29297" s="1383"/>
      <c r="E29297" s="1478"/>
      <c r="H29297" s="1478"/>
    </row>
    <row r="29298" spans="1:8">
      <c r="A29298" s="1383"/>
      <c r="E29298" s="1478"/>
      <c r="H29298" s="1478"/>
    </row>
    <row r="29299" spans="1:8">
      <c r="A29299" s="1383"/>
      <c r="E29299" s="1478"/>
      <c r="H29299" s="1478"/>
    </row>
    <row r="29300" spans="1:8">
      <c r="A29300" s="1383"/>
      <c r="E29300" s="1478"/>
      <c r="H29300" s="1478"/>
    </row>
    <row r="29301" spans="1:8">
      <c r="A29301" s="1383"/>
      <c r="E29301" s="1478"/>
      <c r="H29301" s="1478"/>
    </row>
    <row r="29302" spans="1:8">
      <c r="A29302" s="1383"/>
      <c r="E29302" s="1478"/>
      <c r="H29302" s="1478"/>
    </row>
    <row r="29303" spans="1:8">
      <c r="A29303" s="1383"/>
      <c r="E29303" s="1478"/>
      <c r="H29303" s="1478"/>
    </row>
    <row r="29304" spans="1:8">
      <c r="A29304" s="1383"/>
      <c r="E29304" s="1478"/>
      <c r="H29304" s="1478"/>
    </row>
    <row r="29305" spans="1:8">
      <c r="A29305" s="1383"/>
      <c r="E29305" s="1478"/>
      <c r="H29305" s="1478"/>
    </row>
    <row r="29306" spans="1:8">
      <c r="A29306" s="1383"/>
      <c r="E29306" s="1478"/>
      <c r="H29306" s="1478"/>
    </row>
    <row r="29307" spans="1:8">
      <c r="A29307" s="1383"/>
      <c r="E29307" s="1478"/>
      <c r="H29307" s="1478"/>
    </row>
    <row r="29308" spans="1:8">
      <c r="A29308" s="1383"/>
      <c r="E29308" s="1478"/>
      <c r="H29308" s="1478"/>
    </row>
    <row r="29309" spans="1:8">
      <c r="A29309" s="1383"/>
      <c r="E29309" s="1478"/>
      <c r="H29309" s="1478"/>
    </row>
    <row r="29310" spans="1:8">
      <c r="A29310" s="1383"/>
      <c r="E29310" s="1478"/>
      <c r="H29310" s="1478"/>
    </row>
    <row r="29311" spans="1:8">
      <c r="A29311" s="1383"/>
      <c r="E29311" s="1478"/>
      <c r="H29311" s="1478"/>
    </row>
    <row r="29312" spans="1:8">
      <c r="A29312" s="1383"/>
      <c r="E29312" s="1478"/>
      <c r="H29312" s="1478"/>
    </row>
    <row r="29313" spans="1:8">
      <c r="A29313" s="1383"/>
      <c r="E29313" s="1478"/>
      <c r="H29313" s="1478"/>
    </row>
    <row r="29314" spans="1:8">
      <c r="A29314" s="1383"/>
      <c r="E29314" s="1478"/>
      <c r="H29314" s="1478"/>
    </row>
    <row r="29315" spans="1:8">
      <c r="A29315" s="1383"/>
      <c r="E29315" s="1478"/>
      <c r="H29315" s="1478"/>
    </row>
    <row r="29316" spans="1:8">
      <c r="A29316" s="1383"/>
      <c r="E29316" s="1478"/>
      <c r="H29316" s="1478"/>
    </row>
    <row r="29317" spans="1:8">
      <c r="A29317" s="1383"/>
      <c r="E29317" s="1478"/>
      <c r="H29317" s="1478"/>
    </row>
    <row r="29318" spans="1:8">
      <c r="A29318" s="1383"/>
      <c r="E29318" s="1478"/>
      <c r="H29318" s="1478"/>
    </row>
    <row r="29319" spans="1:8">
      <c r="A29319" s="1383"/>
      <c r="E29319" s="1478"/>
      <c r="H29319" s="1478"/>
    </row>
    <row r="29320" spans="1:8">
      <c r="A29320" s="1383"/>
      <c r="E29320" s="1478"/>
      <c r="H29320" s="1478"/>
    </row>
    <row r="29321" spans="1:8">
      <c r="A29321" s="1383"/>
      <c r="E29321" s="1478"/>
      <c r="H29321" s="1478"/>
    </row>
    <row r="29322" spans="1:8">
      <c r="A29322" s="1383"/>
      <c r="E29322" s="1478"/>
      <c r="H29322" s="1478"/>
    </row>
    <row r="29323" spans="1:8">
      <c r="A29323" s="1383"/>
      <c r="E29323" s="1478"/>
      <c r="H29323" s="1478"/>
    </row>
    <row r="29324" spans="1:8">
      <c r="A29324" s="1383"/>
      <c r="E29324" s="1478"/>
      <c r="H29324" s="1478"/>
    </row>
    <row r="29325" spans="1:8">
      <c r="A29325" s="1383"/>
      <c r="E29325" s="1478"/>
      <c r="H29325" s="1478"/>
    </row>
    <row r="29326" spans="1:8">
      <c r="A29326" s="1383"/>
      <c r="E29326" s="1478"/>
      <c r="H29326" s="1478"/>
    </row>
    <row r="29327" spans="1:8">
      <c r="A29327" s="1383"/>
      <c r="E29327" s="1478"/>
      <c r="H29327" s="1478"/>
    </row>
    <row r="29328" spans="1:8">
      <c r="A29328" s="1383"/>
      <c r="E29328" s="1478"/>
      <c r="H29328" s="1478"/>
    </row>
    <row r="29329" spans="1:8">
      <c r="A29329" s="1383"/>
      <c r="E29329" s="1478"/>
      <c r="H29329" s="1478"/>
    </row>
    <row r="29330" spans="1:8">
      <c r="A29330" s="1383"/>
      <c r="E29330" s="1478"/>
      <c r="H29330" s="1478"/>
    </row>
    <row r="29331" spans="1:8">
      <c r="A29331" s="1383"/>
      <c r="E29331" s="1478"/>
      <c r="H29331" s="1478"/>
    </row>
    <row r="29332" spans="1:8">
      <c r="A29332" s="1383"/>
      <c r="E29332" s="1478"/>
      <c r="H29332" s="1478"/>
    </row>
    <row r="29333" spans="1:8">
      <c r="A29333" s="1383"/>
      <c r="E29333" s="1478"/>
      <c r="H29333" s="1478"/>
    </row>
    <row r="29334" spans="1:8">
      <c r="A29334" s="1383"/>
      <c r="E29334" s="1478"/>
      <c r="H29334" s="1478"/>
    </row>
    <row r="29335" spans="1:8">
      <c r="A29335" s="1383"/>
      <c r="E29335" s="1478"/>
      <c r="H29335" s="1478"/>
    </row>
    <row r="29336" spans="1:8">
      <c r="A29336" s="1383"/>
      <c r="E29336" s="1478"/>
      <c r="H29336" s="1478"/>
    </row>
    <row r="29337" spans="1:8">
      <c r="A29337" s="1383"/>
      <c r="E29337" s="1478"/>
      <c r="H29337" s="1478"/>
    </row>
    <row r="29338" spans="1:8">
      <c r="A29338" s="1383"/>
      <c r="E29338" s="1478"/>
      <c r="H29338" s="1478"/>
    </row>
    <row r="29339" spans="1:8">
      <c r="A29339" s="1383"/>
      <c r="E29339" s="1478"/>
      <c r="H29339" s="1478"/>
    </row>
    <row r="29340" spans="1:8">
      <c r="A29340" s="1383"/>
      <c r="E29340" s="1478"/>
      <c r="H29340" s="1478"/>
    </row>
    <row r="29341" spans="1:8">
      <c r="A29341" s="1383"/>
      <c r="E29341" s="1478"/>
      <c r="H29341" s="1478"/>
    </row>
    <row r="29342" spans="1:8">
      <c r="A29342" s="1383"/>
      <c r="E29342" s="1478"/>
      <c r="H29342" s="1478"/>
    </row>
    <row r="29343" spans="1:8">
      <c r="A29343" s="1383"/>
      <c r="E29343" s="1478"/>
      <c r="H29343" s="1478"/>
    </row>
    <row r="29344" spans="1:8">
      <c r="A29344" s="1383"/>
      <c r="E29344" s="1478"/>
      <c r="H29344" s="1478"/>
    </row>
    <row r="29345" spans="1:8">
      <c r="A29345" s="1383"/>
      <c r="E29345" s="1478"/>
      <c r="H29345" s="1478"/>
    </row>
    <row r="29346" spans="1:8">
      <c r="A29346" s="1383"/>
      <c r="E29346" s="1478"/>
      <c r="H29346" s="1478"/>
    </row>
    <row r="29347" spans="1:8">
      <c r="A29347" s="1383"/>
      <c r="E29347" s="1478"/>
      <c r="H29347" s="1478"/>
    </row>
    <row r="29348" spans="1:8">
      <c r="A29348" s="1383"/>
      <c r="E29348" s="1478"/>
      <c r="H29348" s="1478"/>
    </row>
    <row r="29349" spans="1:8">
      <c r="A29349" s="1383"/>
      <c r="E29349" s="1478"/>
      <c r="H29349" s="1478"/>
    </row>
    <row r="29350" spans="1:8">
      <c r="A29350" s="1383"/>
      <c r="E29350" s="1478"/>
      <c r="H29350" s="1478"/>
    </row>
    <row r="29351" spans="1:8">
      <c r="A29351" s="1383"/>
      <c r="E29351" s="1478"/>
      <c r="H29351" s="1478"/>
    </row>
    <row r="29352" spans="1:8">
      <c r="A29352" s="1383"/>
      <c r="E29352" s="1478"/>
      <c r="H29352" s="1478"/>
    </row>
    <row r="29353" spans="1:8">
      <c r="A29353" s="1383"/>
      <c r="E29353" s="1478"/>
      <c r="H29353" s="1478"/>
    </row>
    <row r="29354" spans="1:8">
      <c r="A29354" s="1383"/>
      <c r="E29354" s="1478"/>
      <c r="H29354" s="1478"/>
    </row>
    <row r="29355" spans="1:8">
      <c r="A29355" s="1383"/>
      <c r="E29355" s="1478"/>
      <c r="H29355" s="1478"/>
    </row>
    <row r="29356" spans="1:8">
      <c r="A29356" s="1383"/>
      <c r="E29356" s="1478"/>
      <c r="H29356" s="1478"/>
    </row>
    <row r="29357" spans="1:8">
      <c r="A29357" s="1383"/>
      <c r="E29357" s="1478"/>
      <c r="H29357" s="1478"/>
    </row>
    <row r="29358" spans="1:8">
      <c r="A29358" s="1383"/>
      <c r="E29358" s="1478"/>
      <c r="H29358" s="1478"/>
    </row>
    <row r="29359" spans="1:8">
      <c r="A29359" s="1383"/>
      <c r="E29359" s="1478"/>
      <c r="H29359" s="1478"/>
    </row>
    <row r="29360" spans="1:8">
      <c r="A29360" s="1383"/>
      <c r="E29360" s="1478"/>
      <c r="H29360" s="1478"/>
    </row>
    <row r="29361" spans="1:8">
      <c r="A29361" s="1383"/>
      <c r="E29361" s="1478"/>
      <c r="H29361" s="1478"/>
    </row>
    <row r="29362" spans="1:8">
      <c r="A29362" s="1383"/>
      <c r="E29362" s="1478"/>
      <c r="H29362" s="1478"/>
    </row>
    <row r="29363" spans="1:8">
      <c r="A29363" s="1383"/>
      <c r="E29363" s="1478"/>
      <c r="H29363" s="1478"/>
    </row>
    <row r="29364" spans="1:8">
      <c r="A29364" s="1383"/>
      <c r="E29364" s="1478"/>
      <c r="H29364" s="1478"/>
    </row>
    <row r="29365" spans="1:8">
      <c r="A29365" s="1383"/>
      <c r="E29365" s="1478"/>
      <c r="H29365" s="1478"/>
    </row>
    <row r="29366" spans="1:8">
      <c r="A29366" s="1383"/>
      <c r="E29366" s="1478"/>
      <c r="H29366" s="1478"/>
    </row>
    <row r="29367" spans="1:8">
      <c r="A29367" s="1383"/>
      <c r="E29367" s="1478"/>
      <c r="H29367" s="1478"/>
    </row>
    <row r="29368" spans="1:8">
      <c r="A29368" s="1383"/>
      <c r="E29368" s="1478"/>
      <c r="H29368" s="1478"/>
    </row>
    <row r="29369" spans="1:8">
      <c r="A29369" s="1383"/>
      <c r="E29369" s="1478"/>
      <c r="H29369" s="1478"/>
    </row>
    <row r="29370" spans="1:8">
      <c r="A29370" s="1383"/>
      <c r="E29370" s="1478"/>
      <c r="H29370" s="1478"/>
    </row>
    <row r="29371" spans="1:8">
      <c r="A29371" s="1383"/>
      <c r="E29371" s="1478"/>
      <c r="H29371" s="1478"/>
    </row>
    <row r="29372" spans="1:8">
      <c r="A29372" s="1383"/>
      <c r="E29372" s="1478"/>
      <c r="H29372" s="1478"/>
    </row>
    <row r="29373" spans="1:8">
      <c r="A29373" s="1383"/>
      <c r="E29373" s="1478"/>
      <c r="H29373" s="1478"/>
    </row>
    <row r="29374" spans="1:8">
      <c r="A29374" s="1383"/>
      <c r="E29374" s="1478"/>
      <c r="H29374" s="1478"/>
    </row>
    <row r="29375" spans="1:8">
      <c r="A29375" s="1383"/>
      <c r="E29375" s="1478"/>
      <c r="H29375" s="1478"/>
    </row>
    <row r="29376" spans="1:8">
      <c r="A29376" s="1383"/>
      <c r="E29376" s="1478"/>
      <c r="H29376" s="1478"/>
    </row>
    <row r="29377" spans="1:8">
      <c r="A29377" s="1383"/>
      <c r="E29377" s="1478"/>
      <c r="H29377" s="1478"/>
    </row>
    <row r="29378" spans="1:8">
      <c r="A29378" s="1383"/>
      <c r="E29378" s="1478"/>
      <c r="H29378" s="1478"/>
    </row>
    <row r="29379" spans="1:8">
      <c r="A29379" s="1383"/>
      <c r="E29379" s="1478"/>
      <c r="H29379" s="1478"/>
    </row>
    <row r="29380" spans="1:8">
      <c r="A29380" s="1383"/>
      <c r="E29380" s="1478"/>
      <c r="H29380" s="1478"/>
    </row>
    <row r="29381" spans="1:8">
      <c r="A29381" s="1383"/>
      <c r="E29381" s="1478"/>
      <c r="H29381" s="1478"/>
    </row>
    <row r="29382" spans="1:8">
      <c r="A29382" s="1383"/>
      <c r="E29382" s="1478"/>
      <c r="H29382" s="1478"/>
    </row>
    <row r="29383" spans="1:8">
      <c r="A29383" s="1383"/>
      <c r="E29383" s="1478"/>
      <c r="H29383" s="1478"/>
    </row>
    <row r="29384" spans="1:8">
      <c r="A29384" s="1383"/>
      <c r="E29384" s="1478"/>
      <c r="H29384" s="1478"/>
    </row>
    <row r="29385" spans="1:8">
      <c r="A29385" s="1383"/>
      <c r="E29385" s="1478"/>
      <c r="H29385" s="1478"/>
    </row>
    <row r="29386" spans="1:8">
      <c r="A29386" s="1383"/>
      <c r="E29386" s="1478"/>
      <c r="H29386" s="1478"/>
    </row>
    <row r="29387" spans="1:8">
      <c r="A29387" s="1383"/>
      <c r="E29387" s="1478"/>
      <c r="H29387" s="1478"/>
    </row>
    <row r="29388" spans="1:8">
      <c r="A29388" s="1383"/>
      <c r="E29388" s="1478"/>
      <c r="H29388" s="1478"/>
    </row>
    <row r="29389" spans="1:8">
      <c r="A29389" s="1383"/>
      <c r="E29389" s="1478"/>
      <c r="H29389" s="1478"/>
    </row>
    <row r="29390" spans="1:8">
      <c r="A29390" s="1383"/>
      <c r="E29390" s="1478"/>
      <c r="H29390" s="1478"/>
    </row>
    <row r="29391" spans="1:8">
      <c r="A29391" s="1383"/>
      <c r="E29391" s="1478"/>
      <c r="H29391" s="1478"/>
    </row>
    <row r="29392" spans="1:8">
      <c r="A29392" s="1383"/>
      <c r="E29392" s="1478"/>
      <c r="H29392" s="1478"/>
    </row>
    <row r="29393" spans="1:8">
      <c r="A29393" s="1383"/>
      <c r="E29393" s="1478"/>
      <c r="H29393" s="1478"/>
    </row>
    <row r="29394" spans="1:8">
      <c r="A29394" s="1383"/>
      <c r="E29394" s="1478"/>
      <c r="H29394" s="1478"/>
    </row>
    <row r="29395" spans="1:8">
      <c r="A29395" s="1383"/>
      <c r="E29395" s="1478"/>
      <c r="H29395" s="1478"/>
    </row>
    <row r="29396" spans="1:8">
      <c r="A29396" s="1383"/>
      <c r="E29396" s="1478"/>
      <c r="H29396" s="1478"/>
    </row>
    <row r="29397" spans="1:8">
      <c r="A29397" s="1383"/>
      <c r="E29397" s="1478"/>
      <c r="H29397" s="1478"/>
    </row>
    <row r="29398" spans="1:8">
      <c r="A29398" s="1383"/>
      <c r="E29398" s="1478"/>
      <c r="H29398" s="1478"/>
    </row>
    <row r="29399" spans="1:8">
      <c r="A29399" s="1383"/>
      <c r="E29399" s="1478"/>
      <c r="H29399" s="1478"/>
    </row>
    <row r="29400" spans="1:8">
      <c r="A29400" s="1383"/>
      <c r="E29400" s="1478"/>
      <c r="H29400" s="1478"/>
    </row>
    <row r="29401" spans="1:8">
      <c r="A29401" s="1383"/>
      <c r="E29401" s="1478"/>
      <c r="H29401" s="1478"/>
    </row>
    <row r="29402" spans="1:8">
      <c r="A29402" s="1383"/>
      <c r="E29402" s="1478"/>
      <c r="H29402" s="1478"/>
    </row>
    <row r="29403" spans="1:8">
      <c r="A29403" s="1383"/>
      <c r="E29403" s="1478"/>
      <c r="H29403" s="1478"/>
    </row>
    <row r="29404" spans="1:8">
      <c r="A29404" s="1383"/>
      <c r="E29404" s="1478"/>
      <c r="H29404" s="1478"/>
    </row>
    <row r="29405" spans="1:8">
      <c r="A29405" s="1383"/>
      <c r="E29405" s="1478"/>
      <c r="H29405" s="1478"/>
    </row>
    <row r="29406" spans="1:8">
      <c r="A29406" s="1383"/>
      <c r="E29406" s="1478"/>
      <c r="H29406" s="1478"/>
    </row>
    <row r="29407" spans="1:8">
      <c r="A29407" s="1383"/>
      <c r="E29407" s="1478"/>
      <c r="H29407" s="1478"/>
    </row>
    <row r="29408" spans="1:8">
      <c r="A29408" s="1383"/>
      <c r="E29408" s="1478"/>
      <c r="H29408" s="1478"/>
    </row>
    <row r="29409" spans="1:8">
      <c r="A29409" s="1383"/>
      <c r="E29409" s="1478"/>
      <c r="H29409" s="1478"/>
    </row>
    <row r="29410" spans="1:8">
      <c r="A29410" s="1383"/>
      <c r="E29410" s="1478"/>
      <c r="H29410" s="1478"/>
    </row>
    <row r="29411" spans="1:8">
      <c r="A29411" s="1383"/>
      <c r="E29411" s="1478"/>
      <c r="H29411" s="1478"/>
    </row>
    <row r="29412" spans="1:8">
      <c r="A29412" s="1383"/>
      <c r="E29412" s="1478"/>
      <c r="H29412" s="1478"/>
    </row>
    <row r="29413" spans="1:8">
      <c r="A29413" s="1383"/>
      <c r="E29413" s="1478"/>
      <c r="H29413" s="1478"/>
    </row>
    <row r="29414" spans="1:8">
      <c r="A29414" s="1383"/>
      <c r="E29414" s="1478"/>
      <c r="H29414" s="1478"/>
    </row>
    <row r="29415" spans="1:8">
      <c r="A29415" s="1383"/>
      <c r="E29415" s="1478"/>
      <c r="H29415" s="1478"/>
    </row>
    <row r="29416" spans="1:8">
      <c r="A29416" s="1383"/>
      <c r="E29416" s="1478"/>
      <c r="H29416" s="1478"/>
    </row>
    <row r="29417" spans="1:8">
      <c r="A29417" s="1383"/>
      <c r="E29417" s="1478"/>
      <c r="H29417" s="1478"/>
    </row>
    <row r="29418" spans="1:8">
      <c r="A29418" s="1383"/>
      <c r="E29418" s="1478"/>
      <c r="H29418" s="1478"/>
    </row>
    <row r="29419" spans="1:8">
      <c r="A29419" s="1383"/>
      <c r="E29419" s="1478"/>
      <c r="H29419" s="1478"/>
    </row>
    <row r="29420" spans="1:8">
      <c r="A29420" s="1383"/>
      <c r="E29420" s="1478"/>
      <c r="H29420" s="1478"/>
    </row>
    <row r="29421" spans="1:8">
      <c r="A29421" s="1383"/>
      <c r="E29421" s="1478"/>
      <c r="H29421" s="1478"/>
    </row>
    <row r="29422" spans="1:8">
      <c r="A29422" s="1383"/>
      <c r="E29422" s="1478"/>
      <c r="H29422" s="1478"/>
    </row>
    <row r="29423" spans="1:8">
      <c r="A29423" s="1383"/>
      <c r="E29423" s="1478"/>
      <c r="H29423" s="1478"/>
    </row>
    <row r="29424" spans="1:8">
      <c r="A29424" s="1383"/>
      <c r="E29424" s="1478"/>
      <c r="H29424" s="1478"/>
    </row>
    <row r="29425" spans="1:8">
      <c r="A29425" s="1383"/>
      <c r="E29425" s="1478"/>
      <c r="H29425" s="1478"/>
    </row>
    <row r="29426" spans="1:8">
      <c r="A29426" s="1383"/>
      <c r="E29426" s="1478"/>
      <c r="H29426" s="1478"/>
    </row>
    <row r="29427" spans="1:8">
      <c r="A29427" s="1383"/>
      <c r="E29427" s="1478"/>
      <c r="H29427" s="1478"/>
    </row>
    <row r="29428" spans="1:8">
      <c r="A29428" s="1383"/>
      <c r="E29428" s="1478"/>
      <c r="H29428" s="1478"/>
    </row>
    <row r="29429" spans="1:8">
      <c r="A29429" s="1383"/>
      <c r="E29429" s="1478"/>
      <c r="H29429" s="1478"/>
    </row>
    <row r="29430" spans="1:8">
      <c r="A29430" s="1383"/>
      <c r="E29430" s="1478"/>
      <c r="H29430" s="1478"/>
    </row>
    <row r="29431" spans="1:8">
      <c r="A29431" s="1383"/>
      <c r="E29431" s="1478"/>
      <c r="H29431" s="1478"/>
    </row>
    <row r="29432" spans="1:8">
      <c r="A29432" s="1383"/>
      <c r="E29432" s="1478"/>
      <c r="H29432" s="1478"/>
    </row>
    <row r="29433" spans="1:8">
      <c r="A29433" s="1383"/>
      <c r="E29433" s="1478"/>
      <c r="H29433" s="1478"/>
    </row>
    <row r="29434" spans="1:8">
      <c r="A29434" s="1383"/>
      <c r="E29434" s="1478"/>
      <c r="H29434" s="1478"/>
    </row>
    <row r="29435" spans="1:8">
      <c r="A29435" s="1383"/>
      <c r="E29435" s="1478"/>
      <c r="H29435" s="1478"/>
    </row>
    <row r="29436" spans="1:8">
      <c r="A29436" s="1383"/>
      <c r="E29436" s="1478"/>
      <c r="H29436" s="1478"/>
    </row>
    <row r="29437" spans="1:8">
      <c r="A29437" s="1383"/>
      <c r="E29437" s="1478"/>
      <c r="H29437" s="1478"/>
    </row>
    <row r="29438" spans="1:8">
      <c r="A29438" s="1383"/>
      <c r="E29438" s="1478"/>
      <c r="H29438" s="1478"/>
    </row>
    <row r="29439" spans="1:8">
      <c r="A29439" s="1383"/>
      <c r="E29439" s="1478"/>
      <c r="H29439" s="1478"/>
    </row>
    <row r="29440" spans="1:8">
      <c r="A29440" s="1383"/>
      <c r="E29440" s="1478"/>
      <c r="H29440" s="1478"/>
    </row>
    <row r="29441" spans="1:8">
      <c r="A29441" s="1383"/>
      <c r="E29441" s="1478"/>
      <c r="H29441" s="1478"/>
    </row>
    <row r="29442" spans="1:8">
      <c r="A29442" s="1383"/>
      <c r="E29442" s="1478"/>
      <c r="H29442" s="1478"/>
    </row>
    <row r="29443" spans="1:8">
      <c r="A29443" s="1383"/>
      <c r="E29443" s="1478"/>
      <c r="H29443" s="1478"/>
    </row>
    <row r="29444" spans="1:8">
      <c r="A29444" s="1383"/>
      <c r="E29444" s="1478"/>
      <c r="H29444" s="1478"/>
    </row>
    <row r="29445" spans="1:8">
      <c r="A29445" s="1383"/>
      <c r="E29445" s="1478"/>
      <c r="H29445" s="1478"/>
    </row>
    <row r="29446" spans="1:8">
      <c r="A29446" s="1383"/>
      <c r="E29446" s="1478"/>
      <c r="H29446" s="1478"/>
    </row>
    <row r="29447" spans="1:8">
      <c r="A29447" s="1383"/>
      <c r="E29447" s="1478"/>
      <c r="H29447" s="1478"/>
    </row>
    <row r="29448" spans="1:8">
      <c r="A29448" s="1383"/>
      <c r="E29448" s="1478"/>
      <c r="H29448" s="1478"/>
    </row>
    <row r="29449" spans="1:8">
      <c r="A29449" s="1383"/>
      <c r="E29449" s="1478"/>
      <c r="H29449" s="1478"/>
    </row>
    <row r="29450" spans="1:8">
      <c r="A29450" s="1383"/>
      <c r="E29450" s="1478"/>
      <c r="H29450" s="1478"/>
    </row>
    <row r="29451" spans="1:8">
      <c r="A29451" s="1383"/>
      <c r="E29451" s="1478"/>
      <c r="H29451" s="1478"/>
    </row>
    <row r="29452" spans="1:8">
      <c r="A29452" s="1383"/>
      <c r="E29452" s="1478"/>
      <c r="H29452" s="1478"/>
    </row>
    <row r="29453" spans="1:8">
      <c r="A29453" s="1383"/>
      <c r="E29453" s="1478"/>
      <c r="H29453" s="1478"/>
    </row>
    <row r="29454" spans="1:8">
      <c r="A29454" s="1383"/>
      <c r="E29454" s="1478"/>
      <c r="H29454" s="1478"/>
    </row>
    <row r="29455" spans="1:8">
      <c r="A29455" s="1383"/>
      <c r="E29455" s="1478"/>
      <c r="H29455" s="1478"/>
    </row>
    <row r="29456" spans="1:8">
      <c r="A29456" s="1383"/>
      <c r="E29456" s="1478"/>
      <c r="H29456" s="1478"/>
    </row>
    <row r="29457" spans="1:8">
      <c r="A29457" s="1383"/>
      <c r="E29457" s="1478"/>
      <c r="H29457" s="1478"/>
    </row>
    <row r="29458" spans="1:8">
      <c r="A29458" s="1383"/>
      <c r="E29458" s="1478"/>
      <c r="H29458" s="1478"/>
    </row>
    <row r="29459" spans="1:8">
      <c r="A29459" s="1383"/>
      <c r="E29459" s="1478"/>
      <c r="H29459" s="1478"/>
    </row>
    <row r="29460" spans="1:8">
      <c r="A29460" s="1383"/>
      <c r="E29460" s="1478"/>
      <c r="H29460" s="1478"/>
    </row>
    <row r="29461" spans="1:8">
      <c r="A29461" s="1383"/>
      <c r="E29461" s="1478"/>
      <c r="H29461" s="1478"/>
    </row>
    <row r="29462" spans="1:8">
      <c r="A29462" s="1383"/>
      <c r="E29462" s="1478"/>
      <c r="H29462" s="1478"/>
    </row>
    <row r="29463" spans="1:8">
      <c r="A29463" s="1383"/>
      <c r="E29463" s="1478"/>
      <c r="H29463" s="1478"/>
    </row>
    <row r="29464" spans="1:8">
      <c r="A29464" s="1383"/>
      <c r="E29464" s="1478"/>
      <c r="H29464" s="1478"/>
    </row>
    <row r="29465" spans="1:8">
      <c r="A29465" s="1383"/>
      <c r="E29465" s="1478"/>
      <c r="H29465" s="1478"/>
    </row>
    <row r="29466" spans="1:8">
      <c r="A29466" s="1383"/>
      <c r="E29466" s="1478"/>
      <c r="H29466" s="1478"/>
    </row>
    <row r="29467" spans="1:8">
      <c r="A29467" s="1383"/>
      <c r="E29467" s="1478"/>
      <c r="H29467" s="1478"/>
    </row>
    <row r="29468" spans="1:8">
      <c r="A29468" s="1383"/>
      <c r="E29468" s="1478"/>
      <c r="H29468" s="1478"/>
    </row>
    <row r="29469" spans="1:8">
      <c r="A29469" s="1383"/>
      <c r="E29469" s="1478"/>
      <c r="H29469" s="1478"/>
    </row>
    <row r="29470" spans="1:8">
      <c r="A29470" s="1383"/>
      <c r="E29470" s="1478"/>
      <c r="H29470" s="1478"/>
    </row>
    <row r="29471" spans="1:8">
      <c r="A29471" s="1383"/>
      <c r="E29471" s="1478"/>
      <c r="H29471" s="1478"/>
    </row>
    <row r="29472" spans="1:8">
      <c r="A29472" s="1383"/>
      <c r="E29472" s="1478"/>
      <c r="H29472" s="1478"/>
    </row>
    <row r="29473" spans="1:8">
      <c r="A29473" s="1383"/>
      <c r="E29473" s="1478"/>
      <c r="H29473" s="1478"/>
    </row>
    <row r="29474" spans="1:8">
      <c r="A29474" s="1383"/>
      <c r="E29474" s="1478"/>
      <c r="H29474" s="1478"/>
    </row>
    <row r="29475" spans="1:8">
      <c r="A29475" s="1383"/>
      <c r="E29475" s="1478"/>
      <c r="H29475" s="1478"/>
    </row>
    <row r="29476" spans="1:8">
      <c r="A29476" s="1383"/>
      <c r="E29476" s="1478"/>
      <c r="H29476" s="1478"/>
    </row>
    <row r="29477" spans="1:8">
      <c r="A29477" s="1383"/>
      <c r="E29477" s="1478"/>
      <c r="H29477" s="1478"/>
    </row>
    <row r="29478" spans="1:8">
      <c r="A29478" s="1383"/>
      <c r="E29478" s="1478"/>
      <c r="H29478" s="1478"/>
    </row>
    <row r="29479" spans="1:8">
      <c r="A29479" s="1383"/>
      <c r="E29479" s="1478"/>
      <c r="H29479" s="1478"/>
    </row>
    <row r="29480" spans="1:8">
      <c r="A29480" s="1383"/>
      <c r="E29480" s="1478"/>
      <c r="H29480" s="1478"/>
    </row>
    <row r="29481" spans="1:8">
      <c r="A29481" s="1383"/>
      <c r="E29481" s="1478"/>
      <c r="H29481" s="1478"/>
    </row>
    <row r="29482" spans="1:8">
      <c r="A29482" s="1383"/>
      <c r="E29482" s="1478"/>
      <c r="H29482" s="1478"/>
    </row>
    <row r="29483" spans="1:8">
      <c r="A29483" s="1383"/>
      <c r="E29483" s="1478"/>
      <c r="H29483" s="1478"/>
    </row>
    <row r="29484" spans="1:8">
      <c r="A29484" s="1383"/>
      <c r="E29484" s="1478"/>
      <c r="H29484" s="1478"/>
    </row>
    <row r="29485" spans="1:8">
      <c r="A29485" s="1383"/>
      <c r="E29485" s="1478"/>
      <c r="H29485" s="1478"/>
    </row>
    <row r="29486" spans="1:8">
      <c r="A29486" s="1383"/>
      <c r="E29486" s="1478"/>
      <c r="H29486" s="1478"/>
    </row>
    <row r="29487" spans="1:8">
      <c r="A29487" s="1383"/>
      <c r="E29487" s="1478"/>
      <c r="H29487" s="1478"/>
    </row>
    <row r="29488" spans="1:8">
      <c r="A29488" s="1383"/>
      <c r="E29488" s="1478"/>
      <c r="H29488" s="1478"/>
    </row>
    <row r="29489" spans="1:8">
      <c r="A29489" s="1383"/>
      <c r="E29489" s="1478"/>
      <c r="H29489" s="1478"/>
    </row>
    <row r="29490" spans="1:8">
      <c r="A29490" s="1383"/>
      <c r="E29490" s="1478"/>
      <c r="H29490" s="1478"/>
    </row>
    <row r="29491" spans="1:8">
      <c r="A29491" s="1383"/>
      <c r="E29491" s="1478"/>
      <c r="H29491" s="1478"/>
    </row>
    <row r="29492" spans="1:8">
      <c r="A29492" s="1383"/>
      <c r="E29492" s="1478"/>
      <c r="H29492" s="1478"/>
    </row>
    <row r="29493" spans="1:8">
      <c r="A29493" s="1383"/>
      <c r="E29493" s="1478"/>
      <c r="H29493" s="1478"/>
    </row>
    <row r="29494" spans="1:8">
      <c r="A29494" s="1383"/>
      <c r="E29494" s="1478"/>
      <c r="H29494" s="1478"/>
    </row>
    <row r="29495" spans="1:8">
      <c r="A29495" s="1383"/>
      <c r="E29495" s="1478"/>
      <c r="H29495" s="1478"/>
    </row>
    <row r="29496" spans="1:8">
      <c r="A29496" s="1383"/>
      <c r="E29496" s="1478"/>
      <c r="H29496" s="1478"/>
    </row>
    <row r="29497" spans="1:8">
      <c r="A29497" s="1383"/>
      <c r="E29497" s="1478"/>
      <c r="H29497" s="1478"/>
    </row>
    <row r="29498" spans="1:8">
      <c r="A29498" s="1383"/>
      <c r="E29498" s="1478"/>
      <c r="H29498" s="1478"/>
    </row>
    <row r="29499" spans="1:8">
      <c r="A29499" s="1383"/>
      <c r="E29499" s="1478"/>
      <c r="H29499" s="1478"/>
    </row>
    <row r="29500" spans="1:8">
      <c r="A29500" s="1383"/>
      <c r="E29500" s="1478"/>
      <c r="H29500" s="1478"/>
    </row>
    <row r="29501" spans="1:8">
      <c r="A29501" s="1383"/>
      <c r="E29501" s="1478"/>
      <c r="H29501" s="1478"/>
    </row>
    <row r="29502" spans="1:8">
      <c r="A29502" s="1383"/>
      <c r="E29502" s="1478"/>
      <c r="H29502" s="1478"/>
    </row>
    <row r="29503" spans="1:8">
      <c r="A29503" s="1383"/>
      <c r="E29503" s="1478"/>
      <c r="H29503" s="1478"/>
    </row>
    <row r="29504" spans="1:8">
      <c r="A29504" s="1383"/>
      <c r="E29504" s="1478"/>
      <c r="H29504" s="1478"/>
    </row>
    <row r="29505" spans="1:8">
      <c r="A29505" s="1383"/>
      <c r="E29505" s="1478"/>
      <c r="H29505" s="1478"/>
    </row>
    <row r="29506" spans="1:8">
      <c r="A29506" s="1383"/>
      <c r="E29506" s="1478"/>
      <c r="H29506" s="1478"/>
    </row>
    <row r="29507" spans="1:8">
      <c r="A29507" s="1383"/>
      <c r="E29507" s="1478"/>
      <c r="H29507" s="1478"/>
    </row>
    <row r="29508" spans="1:8">
      <c r="A29508" s="1383"/>
      <c r="E29508" s="1478"/>
      <c r="H29508" s="1478"/>
    </row>
    <row r="29509" spans="1:8">
      <c r="A29509" s="1383"/>
      <c r="E29509" s="1478"/>
      <c r="H29509" s="1478"/>
    </row>
    <row r="29510" spans="1:8">
      <c r="A29510" s="1383"/>
      <c r="E29510" s="1478"/>
      <c r="H29510" s="1478"/>
    </row>
    <row r="29511" spans="1:8">
      <c r="A29511" s="1383"/>
      <c r="E29511" s="1478"/>
      <c r="H29511" s="1478"/>
    </row>
    <row r="29512" spans="1:8">
      <c r="A29512" s="1383"/>
      <c r="E29512" s="1478"/>
      <c r="H29512" s="1478"/>
    </row>
    <row r="29513" spans="1:8">
      <c r="A29513" s="1383"/>
      <c r="E29513" s="1478"/>
      <c r="H29513" s="1478"/>
    </row>
    <row r="29514" spans="1:8">
      <c r="A29514" s="1383"/>
      <c r="E29514" s="1478"/>
      <c r="H29514" s="1478"/>
    </row>
    <row r="29515" spans="1:8">
      <c r="A29515" s="1383"/>
      <c r="E29515" s="1478"/>
      <c r="H29515" s="1478"/>
    </row>
    <row r="29516" spans="1:8">
      <c r="A29516" s="1383"/>
      <c r="E29516" s="1478"/>
      <c r="H29516" s="1478"/>
    </row>
    <row r="29517" spans="1:8">
      <c r="A29517" s="1383"/>
      <c r="E29517" s="1478"/>
      <c r="H29517" s="1478"/>
    </row>
    <row r="29518" spans="1:8">
      <c r="A29518" s="1383"/>
      <c r="E29518" s="1478"/>
      <c r="H29518" s="1478"/>
    </row>
    <row r="29519" spans="1:8">
      <c r="A29519" s="1383"/>
      <c r="E29519" s="1478"/>
      <c r="H29519" s="1478"/>
    </row>
    <row r="29520" spans="1:8">
      <c r="A29520" s="1383"/>
      <c r="E29520" s="1478"/>
      <c r="H29520" s="1478"/>
    </row>
    <row r="29521" spans="1:8">
      <c r="A29521" s="1383"/>
      <c r="E29521" s="1478"/>
      <c r="H29521" s="1478"/>
    </row>
    <row r="29522" spans="1:8">
      <c r="A29522" s="1383"/>
      <c r="E29522" s="1478"/>
      <c r="H29522" s="1478"/>
    </row>
    <row r="29523" spans="1:8">
      <c r="A29523" s="1383"/>
      <c r="E29523" s="1478"/>
      <c r="H29523" s="1478"/>
    </row>
    <row r="29524" spans="1:8">
      <c r="A29524" s="1383"/>
      <c r="E29524" s="1478"/>
      <c r="H29524" s="1478"/>
    </row>
    <row r="29525" spans="1:8">
      <c r="A29525" s="1383"/>
      <c r="E29525" s="1478"/>
      <c r="H29525" s="1478"/>
    </row>
    <row r="29526" spans="1:8">
      <c r="A29526" s="1383"/>
      <c r="E29526" s="1478"/>
      <c r="H29526" s="1478"/>
    </row>
    <row r="29527" spans="1:8">
      <c r="A29527" s="1383"/>
      <c r="E29527" s="1478"/>
      <c r="H29527" s="1478"/>
    </row>
    <row r="29528" spans="1:8">
      <c r="A29528" s="1383"/>
      <c r="E29528" s="1478"/>
      <c r="H29528" s="1478"/>
    </row>
    <row r="29529" spans="1:8">
      <c r="A29529" s="1383"/>
      <c r="E29529" s="1478"/>
      <c r="H29529" s="1478"/>
    </row>
    <row r="29530" spans="1:8">
      <c r="A29530" s="1383"/>
      <c r="E29530" s="1478"/>
      <c r="H29530" s="1478"/>
    </row>
    <row r="29531" spans="1:8">
      <c r="A29531" s="1383"/>
      <c r="E29531" s="1478"/>
      <c r="H29531" s="1478"/>
    </row>
    <row r="29532" spans="1:8">
      <c r="A29532" s="1383"/>
      <c r="E29532" s="1478"/>
      <c r="H29532" s="1478"/>
    </row>
    <row r="29533" spans="1:8">
      <c r="A29533" s="1383"/>
      <c r="E29533" s="1478"/>
      <c r="H29533" s="1478"/>
    </row>
    <row r="29534" spans="1:8">
      <c r="A29534" s="1383"/>
      <c r="E29534" s="1478"/>
      <c r="H29534" s="1478"/>
    </row>
    <row r="29535" spans="1:8">
      <c r="A29535" s="1383"/>
      <c r="E29535" s="1478"/>
      <c r="H29535" s="1478"/>
    </row>
    <row r="29536" spans="1:8">
      <c r="A29536" s="1383"/>
      <c r="E29536" s="1478"/>
      <c r="H29536" s="1478"/>
    </row>
    <row r="29537" spans="1:8">
      <c r="A29537" s="1383"/>
      <c r="E29537" s="1478"/>
      <c r="H29537" s="1478"/>
    </row>
    <row r="29538" spans="1:8">
      <c r="A29538" s="1383"/>
      <c r="E29538" s="1478"/>
      <c r="H29538" s="1478"/>
    </row>
    <row r="29539" spans="1:8">
      <c r="A29539" s="1383"/>
      <c r="E29539" s="1478"/>
      <c r="H29539" s="1478"/>
    </row>
    <row r="29540" spans="1:8">
      <c r="A29540" s="1383"/>
      <c r="E29540" s="1478"/>
      <c r="H29540" s="1478"/>
    </row>
    <row r="29541" spans="1:8">
      <c r="A29541" s="1383"/>
      <c r="E29541" s="1478"/>
      <c r="H29541" s="1478"/>
    </row>
    <row r="29542" spans="1:8">
      <c r="A29542" s="1383"/>
      <c r="E29542" s="1478"/>
      <c r="H29542" s="1478"/>
    </row>
    <row r="29543" spans="1:8">
      <c r="A29543" s="1383"/>
      <c r="E29543" s="1478"/>
      <c r="H29543" s="1478"/>
    </row>
    <row r="29544" spans="1:8">
      <c r="A29544" s="1383"/>
      <c r="E29544" s="1478"/>
      <c r="H29544" s="1478"/>
    </row>
    <row r="29545" spans="1:8">
      <c r="A29545" s="1383"/>
      <c r="E29545" s="1478"/>
      <c r="H29545" s="1478"/>
    </row>
    <row r="29546" spans="1:8">
      <c r="A29546" s="1383"/>
      <c r="E29546" s="1478"/>
      <c r="H29546" s="1478"/>
    </row>
    <row r="29547" spans="1:8">
      <c r="A29547" s="1383"/>
      <c r="E29547" s="1478"/>
      <c r="H29547" s="1478"/>
    </row>
    <row r="29548" spans="1:8">
      <c r="A29548" s="1383"/>
      <c r="E29548" s="1478"/>
      <c r="H29548" s="1478"/>
    </row>
    <row r="29549" spans="1:8">
      <c r="A29549" s="1383"/>
      <c r="E29549" s="1478"/>
      <c r="H29549" s="1478"/>
    </row>
    <row r="29550" spans="1:8">
      <c r="A29550" s="1383"/>
      <c r="E29550" s="1478"/>
      <c r="H29550" s="1478"/>
    </row>
    <row r="29551" spans="1:8">
      <c r="A29551" s="1383"/>
      <c r="E29551" s="1478"/>
      <c r="H29551" s="1478"/>
    </row>
    <row r="29552" spans="1:8">
      <c r="A29552" s="1383"/>
      <c r="E29552" s="1478"/>
      <c r="H29552" s="1478"/>
    </row>
    <row r="29553" spans="1:8">
      <c r="A29553" s="1383"/>
      <c r="E29553" s="1478"/>
      <c r="H29553" s="1478"/>
    </row>
    <row r="29554" spans="1:8">
      <c r="A29554" s="1383"/>
      <c r="E29554" s="1478"/>
      <c r="H29554" s="1478"/>
    </row>
    <row r="29555" spans="1:8">
      <c r="A29555" s="1383"/>
      <c r="E29555" s="1478"/>
      <c r="H29555" s="1478"/>
    </row>
    <row r="29556" spans="1:8">
      <c r="A29556" s="1383"/>
      <c r="E29556" s="1478"/>
      <c r="H29556" s="1478"/>
    </row>
    <row r="29557" spans="1:8">
      <c r="A29557" s="1383"/>
      <c r="E29557" s="1478"/>
      <c r="H29557" s="1478"/>
    </row>
    <row r="29558" spans="1:8">
      <c r="A29558" s="1383"/>
      <c r="E29558" s="1478"/>
      <c r="H29558" s="1478"/>
    </row>
    <row r="29559" spans="1:8">
      <c r="A29559" s="1383"/>
      <c r="E29559" s="1478"/>
      <c r="H29559" s="1478"/>
    </row>
    <row r="29560" spans="1:8">
      <c r="A29560" s="1383"/>
      <c r="E29560" s="1478"/>
      <c r="H29560" s="1478"/>
    </row>
    <row r="29561" spans="1:8">
      <c r="A29561" s="1383"/>
      <c r="E29561" s="1478"/>
      <c r="H29561" s="1478"/>
    </row>
    <row r="29562" spans="1:8">
      <c r="A29562" s="1383"/>
      <c r="E29562" s="1478"/>
      <c r="H29562" s="1478"/>
    </row>
    <row r="29563" spans="1:8">
      <c r="A29563" s="1383"/>
      <c r="E29563" s="1478"/>
      <c r="H29563" s="1478"/>
    </row>
    <row r="29564" spans="1:8">
      <c r="A29564" s="1383"/>
      <c r="E29564" s="1478"/>
      <c r="H29564" s="1478"/>
    </row>
    <row r="29565" spans="1:8">
      <c r="A29565" s="1383"/>
      <c r="E29565" s="1478"/>
      <c r="H29565" s="1478"/>
    </row>
    <row r="29566" spans="1:8">
      <c r="A29566" s="1383"/>
      <c r="E29566" s="1478"/>
      <c r="H29566" s="1478"/>
    </row>
    <row r="29567" spans="1:8">
      <c r="A29567" s="1383"/>
      <c r="E29567" s="1478"/>
      <c r="H29567" s="1478"/>
    </row>
    <row r="29568" spans="1:8">
      <c r="A29568" s="1383"/>
      <c r="E29568" s="1478"/>
      <c r="H29568" s="1478"/>
    </row>
    <row r="29569" spans="1:8">
      <c r="A29569" s="1383"/>
      <c r="E29569" s="1478"/>
      <c r="H29569" s="1478"/>
    </row>
    <row r="29570" spans="1:8">
      <c r="A29570" s="1383"/>
      <c r="E29570" s="1478"/>
      <c r="H29570" s="1478"/>
    </row>
    <row r="29571" spans="1:8">
      <c r="A29571" s="1383"/>
      <c r="E29571" s="1478"/>
      <c r="H29571" s="1478"/>
    </row>
    <row r="29572" spans="1:8">
      <c r="A29572" s="1383"/>
      <c r="E29572" s="1478"/>
      <c r="H29572" s="1478"/>
    </row>
    <row r="29573" spans="1:8">
      <c r="A29573" s="1383"/>
      <c r="E29573" s="1478"/>
      <c r="H29573" s="1478"/>
    </row>
    <row r="29574" spans="1:8">
      <c r="A29574" s="1383"/>
      <c r="E29574" s="1478"/>
      <c r="H29574" s="1478"/>
    </row>
    <row r="29575" spans="1:8">
      <c r="A29575" s="1383"/>
      <c r="E29575" s="1478"/>
      <c r="H29575" s="1478"/>
    </row>
    <row r="29576" spans="1:8">
      <c r="A29576" s="1383"/>
      <c r="E29576" s="1478"/>
      <c r="H29576" s="1478"/>
    </row>
    <row r="29577" spans="1:8">
      <c r="A29577" s="1383"/>
      <c r="E29577" s="1478"/>
      <c r="H29577" s="1478"/>
    </row>
    <row r="29578" spans="1:8">
      <c r="A29578" s="1383"/>
      <c r="E29578" s="1478"/>
      <c r="H29578" s="1478"/>
    </row>
    <row r="29579" spans="1:8">
      <c r="A29579" s="1383"/>
      <c r="E29579" s="1478"/>
      <c r="H29579" s="1478"/>
    </row>
    <row r="29580" spans="1:8">
      <c r="A29580" s="1383"/>
      <c r="E29580" s="1478"/>
      <c r="H29580" s="1478"/>
    </row>
    <row r="29581" spans="1:8">
      <c r="A29581" s="1383"/>
      <c r="E29581" s="1478"/>
      <c r="H29581" s="1478"/>
    </row>
    <row r="29582" spans="1:8">
      <c r="A29582" s="1383"/>
      <c r="E29582" s="1478"/>
      <c r="H29582" s="1478"/>
    </row>
    <row r="29583" spans="1:8">
      <c r="A29583" s="1383"/>
      <c r="E29583" s="1478"/>
      <c r="H29583" s="1478"/>
    </row>
    <row r="29584" spans="1:8">
      <c r="A29584" s="1383"/>
      <c r="E29584" s="1478"/>
      <c r="H29584" s="1478"/>
    </row>
    <row r="29585" spans="1:8">
      <c r="A29585" s="1383"/>
      <c r="E29585" s="1478"/>
      <c r="H29585" s="1478"/>
    </row>
    <row r="29586" spans="1:8">
      <c r="A29586" s="1383"/>
      <c r="E29586" s="1478"/>
      <c r="H29586" s="1478"/>
    </row>
    <row r="29587" spans="1:8">
      <c r="A29587" s="1383"/>
      <c r="E29587" s="1478"/>
      <c r="H29587" s="1478"/>
    </row>
    <row r="29588" spans="1:8">
      <c r="A29588" s="1383"/>
      <c r="E29588" s="1478"/>
      <c r="H29588" s="1478"/>
    </row>
    <row r="29589" spans="1:8">
      <c r="A29589" s="1383"/>
      <c r="E29589" s="1478"/>
      <c r="H29589" s="1478"/>
    </row>
    <row r="29590" spans="1:8">
      <c r="A29590" s="1383"/>
      <c r="E29590" s="1478"/>
      <c r="H29590" s="1478"/>
    </row>
    <row r="29591" spans="1:8">
      <c r="A29591" s="1383"/>
      <c r="E29591" s="1478"/>
      <c r="H29591" s="1478"/>
    </row>
    <row r="29592" spans="1:8">
      <c r="A29592" s="1383"/>
      <c r="E29592" s="1478"/>
      <c r="H29592" s="1478"/>
    </row>
    <row r="29593" spans="1:8">
      <c r="A29593" s="1383"/>
      <c r="E29593" s="1478"/>
      <c r="H29593" s="1478"/>
    </row>
    <row r="29594" spans="1:8">
      <c r="A29594" s="1383"/>
      <c r="E29594" s="1478"/>
      <c r="H29594" s="1478"/>
    </row>
    <row r="29595" spans="1:8">
      <c r="A29595" s="1383"/>
      <c r="E29595" s="1478"/>
      <c r="H29595" s="1478"/>
    </row>
    <row r="29596" spans="1:8">
      <c r="A29596" s="1383"/>
      <c r="E29596" s="1478"/>
      <c r="H29596" s="1478"/>
    </row>
    <row r="29597" spans="1:8">
      <c r="A29597" s="1383"/>
      <c r="E29597" s="1478"/>
      <c r="H29597" s="1478"/>
    </row>
    <row r="29598" spans="1:8">
      <c r="A29598" s="1383"/>
      <c r="E29598" s="1478"/>
      <c r="H29598" s="1478"/>
    </row>
    <row r="29599" spans="1:8">
      <c r="A29599" s="1383"/>
      <c r="E29599" s="1478"/>
      <c r="H29599" s="1478"/>
    </row>
    <row r="29600" spans="1:8">
      <c r="A29600" s="1383"/>
      <c r="E29600" s="1478"/>
      <c r="H29600" s="1478"/>
    </row>
    <row r="29601" spans="1:8">
      <c r="A29601" s="1383"/>
      <c r="E29601" s="1478"/>
      <c r="H29601" s="1478"/>
    </row>
    <row r="29602" spans="1:8">
      <c r="A29602" s="1383"/>
      <c r="E29602" s="1478"/>
      <c r="H29602" s="1478"/>
    </row>
    <row r="29603" spans="1:8">
      <c r="A29603" s="1383"/>
      <c r="E29603" s="1478"/>
      <c r="H29603" s="1478"/>
    </row>
    <row r="29604" spans="1:8">
      <c r="A29604" s="1383"/>
      <c r="E29604" s="1478"/>
      <c r="H29604" s="1478"/>
    </row>
    <row r="29605" spans="1:8">
      <c r="A29605" s="1383"/>
      <c r="E29605" s="1478"/>
      <c r="H29605" s="1478"/>
    </row>
    <row r="29606" spans="1:8">
      <c r="A29606" s="1383"/>
      <c r="E29606" s="1478"/>
      <c r="H29606" s="1478"/>
    </row>
    <row r="29607" spans="1:8">
      <c r="A29607" s="1383"/>
      <c r="E29607" s="1478"/>
      <c r="H29607" s="1478"/>
    </row>
    <row r="29608" spans="1:8">
      <c r="A29608" s="1383"/>
      <c r="E29608" s="1478"/>
      <c r="H29608" s="1478"/>
    </row>
    <row r="29609" spans="1:8">
      <c r="A29609" s="1383"/>
      <c r="E29609" s="1478"/>
      <c r="H29609" s="1478"/>
    </row>
    <row r="29610" spans="1:8">
      <c r="A29610" s="1383"/>
      <c r="E29610" s="1478"/>
      <c r="H29610" s="1478"/>
    </row>
    <row r="29611" spans="1:8">
      <c r="A29611" s="1383"/>
      <c r="E29611" s="1478"/>
      <c r="H29611" s="1478"/>
    </row>
    <row r="29612" spans="1:8">
      <c r="A29612" s="1383"/>
      <c r="E29612" s="1478"/>
      <c r="H29612" s="1478"/>
    </row>
    <row r="29613" spans="1:8">
      <c r="A29613" s="1383"/>
      <c r="E29613" s="1478"/>
      <c r="H29613" s="1478"/>
    </row>
    <row r="29614" spans="1:8">
      <c r="A29614" s="1383"/>
      <c r="E29614" s="1478"/>
      <c r="H29614" s="1478"/>
    </row>
    <row r="29615" spans="1:8">
      <c r="A29615" s="1383"/>
      <c r="E29615" s="1478"/>
      <c r="H29615" s="1478"/>
    </row>
    <row r="29616" spans="1:8">
      <c r="A29616" s="1383"/>
      <c r="E29616" s="1478"/>
      <c r="H29616" s="1478"/>
    </row>
    <row r="29617" spans="1:8">
      <c r="A29617" s="1383"/>
      <c r="E29617" s="1478"/>
      <c r="H29617" s="1478"/>
    </row>
    <row r="29618" spans="1:8">
      <c r="A29618" s="1383"/>
      <c r="E29618" s="1478"/>
      <c r="H29618" s="1478"/>
    </row>
    <row r="29619" spans="1:8">
      <c r="A29619" s="1383"/>
      <c r="E29619" s="1478"/>
      <c r="H29619" s="1478"/>
    </row>
    <row r="29620" spans="1:8">
      <c r="A29620" s="1383"/>
      <c r="E29620" s="1478"/>
      <c r="H29620" s="1478"/>
    </row>
    <row r="29621" spans="1:8">
      <c r="A29621" s="1383"/>
      <c r="E29621" s="1478"/>
      <c r="H29621" s="1478"/>
    </row>
    <row r="29622" spans="1:8">
      <c r="A29622" s="1383"/>
      <c r="E29622" s="1478"/>
      <c r="H29622" s="1478"/>
    </row>
    <row r="29623" spans="1:8">
      <c r="A29623" s="1383"/>
      <c r="E29623" s="1478"/>
      <c r="H29623" s="1478"/>
    </row>
    <row r="29624" spans="1:8">
      <c r="A29624" s="1383"/>
      <c r="E29624" s="1478"/>
      <c r="H29624" s="1478"/>
    </row>
    <row r="29625" spans="1:8">
      <c r="A29625" s="1383"/>
      <c r="E29625" s="1478"/>
      <c r="H29625" s="1478"/>
    </row>
    <row r="29626" spans="1:8">
      <c r="A29626" s="1383"/>
      <c r="E29626" s="1478"/>
      <c r="H29626" s="1478"/>
    </row>
    <row r="29627" spans="1:8">
      <c r="A29627" s="1383"/>
      <c r="E29627" s="1478"/>
      <c r="H29627" s="1478"/>
    </row>
    <row r="29628" spans="1:8">
      <c r="A29628" s="1383"/>
      <c r="E29628" s="1478"/>
      <c r="H29628" s="1478"/>
    </row>
    <row r="29629" spans="1:8">
      <c r="A29629" s="1383"/>
      <c r="E29629" s="1478"/>
      <c r="H29629" s="1478"/>
    </row>
    <row r="29630" spans="1:8">
      <c r="A29630" s="1383"/>
      <c r="E29630" s="1478"/>
      <c r="H29630" s="1478"/>
    </row>
    <row r="29631" spans="1:8">
      <c r="A29631" s="1383"/>
      <c r="E29631" s="1478"/>
      <c r="H29631" s="1478"/>
    </row>
    <row r="29632" spans="1:8">
      <c r="A29632" s="1383"/>
      <c r="E29632" s="1478"/>
      <c r="H29632" s="1478"/>
    </row>
    <row r="29633" spans="1:8">
      <c r="A29633" s="1383"/>
      <c r="E29633" s="1478"/>
      <c r="H29633" s="1478"/>
    </row>
    <row r="29634" spans="1:8">
      <c r="A29634" s="1383"/>
      <c r="E29634" s="1478"/>
      <c r="H29634" s="1478"/>
    </row>
    <row r="29635" spans="1:8">
      <c r="A29635" s="1383"/>
      <c r="E29635" s="1478"/>
      <c r="H29635" s="1478"/>
    </row>
    <row r="29636" spans="1:8">
      <c r="A29636" s="1383"/>
      <c r="E29636" s="1478"/>
      <c r="H29636" s="1478"/>
    </row>
    <row r="29637" spans="1:8">
      <c r="A29637" s="1383"/>
      <c r="E29637" s="1478"/>
      <c r="H29637" s="1478"/>
    </row>
    <row r="29638" spans="1:8">
      <c r="A29638" s="1383"/>
      <c r="E29638" s="1478"/>
      <c r="H29638" s="1478"/>
    </row>
    <row r="29639" spans="1:8">
      <c r="A29639" s="1383"/>
      <c r="E29639" s="1478"/>
      <c r="H29639" s="1478"/>
    </row>
    <row r="29640" spans="1:8">
      <c r="A29640" s="1383"/>
      <c r="E29640" s="1478"/>
      <c r="H29640" s="1478"/>
    </row>
    <row r="29641" spans="1:8">
      <c r="A29641" s="1383"/>
      <c r="E29641" s="1478"/>
      <c r="H29641" s="1478"/>
    </row>
    <row r="29642" spans="1:8">
      <c r="A29642" s="1383"/>
      <c r="E29642" s="1478"/>
      <c r="H29642" s="1478"/>
    </row>
    <row r="29643" spans="1:8">
      <c r="A29643" s="1383"/>
      <c r="E29643" s="1478"/>
      <c r="H29643" s="1478"/>
    </row>
    <row r="29644" spans="1:8">
      <c r="A29644" s="1383"/>
      <c r="E29644" s="1478"/>
      <c r="H29644" s="1478"/>
    </row>
    <row r="29645" spans="1:8">
      <c r="A29645" s="1383"/>
      <c r="E29645" s="1478"/>
      <c r="H29645" s="1478"/>
    </row>
    <row r="29646" spans="1:8">
      <c r="A29646" s="1383"/>
      <c r="E29646" s="1478"/>
      <c r="H29646" s="1478"/>
    </row>
    <row r="29647" spans="1:8">
      <c r="A29647" s="1383"/>
      <c r="E29647" s="1478"/>
      <c r="H29647" s="1478"/>
    </row>
    <row r="29648" spans="1:8">
      <c r="A29648" s="1383"/>
      <c r="E29648" s="1478"/>
      <c r="H29648" s="1478"/>
    </row>
    <row r="29649" spans="1:8">
      <c r="A29649" s="1383"/>
      <c r="E29649" s="1478"/>
      <c r="H29649" s="1478"/>
    </row>
    <row r="29650" spans="1:8">
      <c r="A29650" s="1383"/>
      <c r="E29650" s="1478"/>
      <c r="H29650" s="1478"/>
    </row>
    <row r="29651" spans="1:8">
      <c r="A29651" s="1383"/>
      <c r="E29651" s="1478"/>
      <c r="H29651" s="1478"/>
    </row>
    <row r="29652" spans="1:8">
      <c r="A29652" s="1383"/>
      <c r="E29652" s="1478"/>
      <c r="H29652" s="1478"/>
    </row>
    <row r="29653" spans="1:8">
      <c r="A29653" s="1383"/>
      <c r="E29653" s="1478"/>
      <c r="H29653" s="1478"/>
    </row>
    <row r="29654" spans="1:8">
      <c r="A29654" s="1383"/>
      <c r="E29654" s="1478"/>
      <c r="H29654" s="1478"/>
    </row>
    <row r="29655" spans="1:8">
      <c r="A29655" s="1383"/>
      <c r="E29655" s="1478"/>
      <c r="H29655" s="1478"/>
    </row>
    <row r="29656" spans="1:8">
      <c r="A29656" s="1383"/>
      <c r="E29656" s="1478"/>
      <c r="H29656" s="1478"/>
    </row>
    <row r="29657" spans="1:8">
      <c r="A29657" s="1383"/>
      <c r="E29657" s="1478"/>
      <c r="H29657" s="1478"/>
    </row>
    <row r="29658" spans="1:8">
      <c r="A29658" s="1383"/>
      <c r="E29658" s="1478"/>
      <c r="H29658" s="1478"/>
    </row>
    <row r="29659" spans="1:8">
      <c r="A29659" s="1383"/>
      <c r="E29659" s="1478"/>
      <c r="H29659" s="1478"/>
    </row>
    <row r="29660" spans="1:8">
      <c r="A29660" s="1383"/>
      <c r="E29660" s="1478"/>
      <c r="H29660" s="1478"/>
    </row>
    <row r="29661" spans="1:8">
      <c r="A29661" s="1383"/>
      <c r="E29661" s="1478"/>
      <c r="H29661" s="1478"/>
    </row>
    <row r="29662" spans="1:8">
      <c r="A29662" s="1383"/>
      <c r="E29662" s="1478"/>
      <c r="H29662" s="1478"/>
    </row>
    <row r="29663" spans="1:8">
      <c r="A29663" s="1383"/>
      <c r="E29663" s="1478"/>
      <c r="H29663" s="1478"/>
    </row>
    <row r="29664" spans="1:8">
      <c r="A29664" s="1383"/>
      <c r="E29664" s="1478"/>
      <c r="H29664" s="1478"/>
    </row>
    <row r="29665" spans="1:8">
      <c r="A29665" s="1383"/>
      <c r="E29665" s="1478"/>
      <c r="H29665" s="1478"/>
    </row>
    <row r="29666" spans="1:8">
      <c r="A29666" s="1383"/>
      <c r="E29666" s="1478"/>
      <c r="H29666" s="1478"/>
    </row>
    <row r="29667" spans="1:8">
      <c r="A29667" s="1383"/>
      <c r="E29667" s="1478"/>
      <c r="H29667" s="1478"/>
    </row>
    <row r="29668" spans="1:8">
      <c r="A29668" s="1383"/>
      <c r="E29668" s="1478"/>
      <c r="H29668" s="1478"/>
    </row>
    <row r="29669" spans="1:8">
      <c r="A29669" s="1383"/>
      <c r="E29669" s="1478"/>
      <c r="H29669" s="1478"/>
    </row>
    <row r="29670" spans="1:8">
      <c r="A29670" s="1383"/>
      <c r="E29670" s="1478"/>
      <c r="H29670" s="1478"/>
    </row>
    <row r="29671" spans="1:8">
      <c r="A29671" s="1383"/>
      <c r="E29671" s="1478"/>
      <c r="H29671" s="1478"/>
    </row>
    <row r="29672" spans="1:8">
      <c r="A29672" s="1383"/>
      <c r="E29672" s="1478"/>
      <c r="H29672" s="1478"/>
    </row>
    <row r="29673" spans="1:8">
      <c r="A29673" s="1383"/>
      <c r="E29673" s="1478"/>
      <c r="H29673" s="1478"/>
    </row>
    <row r="29674" spans="1:8">
      <c r="A29674" s="1383"/>
      <c r="E29674" s="1478"/>
      <c r="H29674" s="1478"/>
    </row>
    <row r="29675" spans="1:8">
      <c r="A29675" s="1383"/>
      <c r="E29675" s="1478"/>
      <c r="H29675" s="1478"/>
    </row>
    <row r="29676" spans="1:8">
      <c r="A29676" s="1383"/>
      <c r="E29676" s="1478"/>
      <c r="H29676" s="1478"/>
    </row>
    <row r="29677" spans="1:8">
      <c r="A29677" s="1383"/>
      <c r="E29677" s="1478"/>
      <c r="H29677" s="1478"/>
    </row>
    <row r="29678" spans="1:8">
      <c r="A29678" s="1383"/>
      <c r="E29678" s="1478"/>
      <c r="H29678" s="1478"/>
    </row>
    <row r="29679" spans="1:8">
      <c r="A29679" s="1383"/>
      <c r="E29679" s="1478"/>
      <c r="H29679" s="1478"/>
    </row>
    <row r="29680" spans="1:8">
      <c r="A29680" s="1383"/>
      <c r="E29680" s="1478"/>
      <c r="H29680" s="1478"/>
    </row>
    <row r="29681" spans="1:8">
      <c r="A29681" s="1383"/>
      <c r="E29681" s="1478"/>
      <c r="H29681" s="1478"/>
    </row>
    <row r="29682" spans="1:8">
      <c r="A29682" s="1383"/>
      <c r="E29682" s="1478"/>
      <c r="H29682" s="1478"/>
    </row>
    <row r="29683" spans="1:8">
      <c r="A29683" s="1383"/>
      <c r="E29683" s="1478"/>
      <c r="H29683" s="1478"/>
    </row>
    <row r="29684" spans="1:8">
      <c r="A29684" s="1383"/>
      <c r="E29684" s="1478"/>
      <c r="H29684" s="1478"/>
    </row>
    <row r="29685" spans="1:8">
      <c r="A29685" s="1383"/>
      <c r="E29685" s="1478"/>
      <c r="H29685" s="1478"/>
    </row>
    <row r="29686" spans="1:8">
      <c r="A29686" s="1383"/>
      <c r="E29686" s="1478"/>
      <c r="H29686" s="1478"/>
    </row>
    <row r="29687" spans="1:8">
      <c r="A29687" s="1383"/>
      <c r="E29687" s="1478"/>
      <c r="H29687" s="1478"/>
    </row>
    <row r="29688" spans="1:8">
      <c r="A29688" s="1383"/>
      <c r="E29688" s="1478"/>
      <c r="H29688" s="1478"/>
    </row>
    <row r="29689" spans="1:8">
      <c r="A29689" s="1383"/>
      <c r="E29689" s="1478"/>
      <c r="H29689" s="1478"/>
    </row>
    <row r="29690" spans="1:8">
      <c r="A29690" s="1383"/>
      <c r="E29690" s="1478"/>
      <c r="H29690" s="1478"/>
    </row>
    <row r="29691" spans="1:8">
      <c r="A29691" s="1383"/>
      <c r="E29691" s="1478"/>
      <c r="H29691" s="1478"/>
    </row>
    <row r="29692" spans="1:8">
      <c r="A29692" s="1383"/>
      <c r="E29692" s="1478"/>
      <c r="H29692" s="1478"/>
    </row>
    <row r="29693" spans="1:8">
      <c r="A29693" s="1383"/>
      <c r="E29693" s="1478"/>
      <c r="H29693" s="1478"/>
    </row>
    <row r="29694" spans="1:8">
      <c r="A29694" s="1383"/>
      <c r="E29694" s="1478"/>
      <c r="H29694" s="1478"/>
    </row>
    <row r="29695" spans="1:8">
      <c r="A29695" s="1383"/>
      <c r="E29695" s="1478"/>
      <c r="H29695" s="1478"/>
    </row>
    <row r="29696" spans="1:8">
      <c r="A29696" s="1383"/>
      <c r="E29696" s="1478"/>
      <c r="H29696" s="1478"/>
    </row>
    <row r="29697" spans="1:8">
      <c r="A29697" s="1383"/>
      <c r="E29697" s="1478"/>
      <c r="H29697" s="1478"/>
    </row>
    <row r="29698" spans="1:8">
      <c r="A29698" s="1383"/>
      <c r="E29698" s="1478"/>
      <c r="H29698" s="1478"/>
    </row>
    <row r="29699" spans="1:8">
      <c r="A29699" s="1383"/>
      <c r="E29699" s="1478"/>
      <c r="H29699" s="1478"/>
    </row>
    <row r="29700" spans="1:8">
      <c r="A29700" s="1383"/>
      <c r="E29700" s="1478"/>
      <c r="H29700" s="1478"/>
    </row>
    <row r="29701" spans="1:8">
      <c r="A29701" s="1383"/>
      <c r="E29701" s="1478"/>
      <c r="H29701" s="1478"/>
    </row>
    <row r="29702" spans="1:8">
      <c r="A29702" s="1383"/>
      <c r="E29702" s="1478"/>
      <c r="H29702" s="1478"/>
    </row>
    <row r="29703" spans="1:8">
      <c r="A29703" s="1383"/>
      <c r="E29703" s="1478"/>
      <c r="H29703" s="1478"/>
    </row>
    <row r="29704" spans="1:8">
      <c r="A29704" s="1383"/>
      <c r="E29704" s="1478"/>
      <c r="H29704" s="1478"/>
    </row>
    <row r="29705" spans="1:8">
      <c r="A29705" s="1383"/>
      <c r="E29705" s="1478"/>
      <c r="H29705" s="1478"/>
    </row>
    <row r="29706" spans="1:8">
      <c r="A29706" s="1383"/>
      <c r="E29706" s="1478"/>
      <c r="H29706" s="1478"/>
    </row>
    <row r="29707" spans="1:8">
      <c r="A29707" s="1383"/>
      <c r="E29707" s="1478"/>
      <c r="H29707" s="1478"/>
    </row>
    <row r="29708" spans="1:8">
      <c r="A29708" s="1383"/>
      <c r="E29708" s="1478"/>
      <c r="H29708" s="1478"/>
    </row>
    <row r="29709" spans="1:8">
      <c r="A29709" s="1383"/>
      <c r="E29709" s="1478"/>
      <c r="H29709" s="1478"/>
    </row>
    <row r="29710" spans="1:8">
      <c r="A29710" s="1383"/>
      <c r="E29710" s="1478"/>
      <c r="H29710" s="1478"/>
    </row>
    <row r="29711" spans="1:8">
      <c r="A29711" s="1383"/>
      <c r="E29711" s="1478"/>
      <c r="H29711" s="1478"/>
    </row>
    <row r="29712" spans="1:8">
      <c r="A29712" s="1383"/>
      <c r="E29712" s="1478"/>
      <c r="H29712" s="1478"/>
    </row>
    <row r="29713" spans="1:8">
      <c r="A29713" s="1383"/>
      <c r="E29713" s="1478"/>
      <c r="H29713" s="1478"/>
    </row>
    <row r="29714" spans="1:8">
      <c r="A29714" s="1383"/>
      <c r="E29714" s="1478"/>
      <c r="H29714" s="1478"/>
    </row>
    <row r="29715" spans="1:8">
      <c r="A29715" s="1383"/>
      <c r="E29715" s="1478"/>
      <c r="H29715" s="1478"/>
    </row>
    <row r="29716" spans="1:8">
      <c r="A29716" s="1383"/>
      <c r="E29716" s="1478"/>
      <c r="H29716" s="1478"/>
    </row>
    <row r="29717" spans="1:8">
      <c r="A29717" s="1383"/>
      <c r="E29717" s="1478"/>
      <c r="H29717" s="1478"/>
    </row>
    <row r="29718" spans="1:8">
      <c r="A29718" s="1383"/>
      <c r="E29718" s="1478"/>
      <c r="H29718" s="1478"/>
    </row>
    <row r="29719" spans="1:8">
      <c r="A29719" s="1383"/>
      <c r="E29719" s="1478"/>
      <c r="H29719" s="1478"/>
    </row>
    <row r="29720" spans="1:8">
      <c r="A29720" s="1383"/>
      <c r="E29720" s="1478"/>
      <c r="H29720" s="1478"/>
    </row>
    <row r="29721" spans="1:8">
      <c r="A29721" s="1383"/>
      <c r="E29721" s="1478"/>
      <c r="H29721" s="1478"/>
    </row>
    <row r="29722" spans="1:8">
      <c r="A29722" s="1383"/>
      <c r="E29722" s="1478"/>
      <c r="H29722" s="1478"/>
    </row>
    <row r="29723" spans="1:8">
      <c r="A29723" s="1383"/>
      <c r="E29723" s="1478"/>
      <c r="H29723" s="1478"/>
    </row>
    <row r="29724" spans="1:8">
      <c r="A29724" s="1383"/>
      <c r="E29724" s="1478"/>
      <c r="H29724" s="1478"/>
    </row>
    <row r="29725" spans="1:8">
      <c r="A29725" s="1383"/>
      <c r="E29725" s="1478"/>
      <c r="H29725" s="1478"/>
    </row>
    <row r="29726" spans="1:8">
      <c r="A29726" s="1383"/>
      <c r="E29726" s="1478"/>
      <c r="H29726" s="1478"/>
    </row>
    <row r="29727" spans="1:8">
      <c r="A29727" s="1383"/>
      <c r="E29727" s="1478"/>
      <c r="H29727" s="1478"/>
    </row>
    <row r="29728" spans="1:8">
      <c r="A29728" s="1383"/>
      <c r="E29728" s="1478"/>
      <c r="H29728" s="1478"/>
    </row>
    <row r="29729" spans="1:8">
      <c r="A29729" s="1383"/>
      <c r="E29729" s="1478"/>
      <c r="H29729" s="1478"/>
    </row>
    <row r="29730" spans="1:8">
      <c r="A29730" s="1383"/>
      <c r="E29730" s="1478"/>
      <c r="H29730" s="1478"/>
    </row>
    <row r="29731" spans="1:8">
      <c r="A29731" s="1383"/>
      <c r="E29731" s="1478"/>
      <c r="H29731" s="1478"/>
    </row>
    <row r="29732" spans="1:8">
      <c r="A29732" s="1383"/>
      <c r="E29732" s="1478"/>
      <c r="H29732" s="1478"/>
    </row>
    <row r="29733" spans="1:8">
      <c r="A29733" s="1383"/>
      <c r="E29733" s="1478"/>
      <c r="H29733" s="1478"/>
    </row>
    <row r="29734" spans="1:8">
      <c r="A29734" s="1383"/>
      <c r="E29734" s="1478"/>
      <c r="H29734" s="1478"/>
    </row>
    <row r="29735" spans="1:8">
      <c r="A29735" s="1383"/>
      <c r="E29735" s="1478"/>
      <c r="H29735" s="1478"/>
    </row>
    <row r="29736" spans="1:8">
      <c r="A29736" s="1383"/>
      <c r="E29736" s="1478"/>
      <c r="H29736" s="1478"/>
    </row>
    <row r="29737" spans="1:8">
      <c r="A29737" s="1383"/>
      <c r="E29737" s="1478"/>
      <c r="H29737" s="1478"/>
    </row>
    <row r="29738" spans="1:8">
      <c r="A29738" s="1383"/>
      <c r="E29738" s="1478"/>
      <c r="H29738" s="1478"/>
    </row>
    <row r="29739" spans="1:8">
      <c r="A29739" s="1383"/>
      <c r="E29739" s="1478"/>
      <c r="H29739" s="1478"/>
    </row>
    <row r="29740" spans="1:8">
      <c r="A29740" s="1383"/>
      <c r="E29740" s="1478"/>
      <c r="H29740" s="1478"/>
    </row>
    <row r="29741" spans="1:8">
      <c r="A29741" s="1383"/>
      <c r="E29741" s="1478"/>
      <c r="H29741" s="1478"/>
    </row>
    <row r="29742" spans="1:8">
      <c r="A29742" s="1383"/>
      <c r="E29742" s="1478"/>
      <c r="H29742" s="1478"/>
    </row>
    <row r="29743" spans="1:8">
      <c r="A29743" s="1383"/>
      <c r="E29743" s="1478"/>
      <c r="H29743" s="1478"/>
    </row>
    <row r="29744" spans="1:8">
      <c r="A29744" s="1383"/>
      <c r="E29744" s="1478"/>
      <c r="H29744" s="1478"/>
    </row>
    <row r="29745" spans="1:8">
      <c r="A29745" s="1383"/>
      <c r="E29745" s="1478"/>
      <c r="H29745" s="1478"/>
    </row>
    <row r="29746" spans="1:8">
      <c r="A29746" s="1383"/>
      <c r="E29746" s="1478"/>
      <c r="H29746" s="1478"/>
    </row>
    <row r="29747" spans="1:8">
      <c r="A29747" s="1383"/>
      <c r="E29747" s="1478"/>
      <c r="H29747" s="1478"/>
    </row>
    <row r="29748" spans="1:8">
      <c r="A29748" s="1383"/>
      <c r="E29748" s="1478"/>
      <c r="H29748" s="1478"/>
    </row>
    <row r="29749" spans="1:8">
      <c r="A29749" s="1383"/>
      <c r="E29749" s="1478"/>
      <c r="H29749" s="1478"/>
    </row>
    <row r="29750" spans="1:8">
      <c r="A29750" s="1383"/>
      <c r="E29750" s="1478"/>
      <c r="H29750" s="1478"/>
    </row>
    <row r="29751" spans="1:8">
      <c r="A29751" s="1383"/>
      <c r="E29751" s="1478"/>
      <c r="H29751" s="1478"/>
    </row>
    <row r="29752" spans="1:8">
      <c r="A29752" s="1383"/>
      <c r="E29752" s="1478"/>
      <c r="H29752" s="1478"/>
    </row>
    <row r="29753" spans="1:8">
      <c r="A29753" s="1383"/>
      <c r="E29753" s="1478"/>
      <c r="H29753" s="1478"/>
    </row>
    <row r="29754" spans="1:8">
      <c r="A29754" s="1383"/>
      <c r="E29754" s="1478"/>
      <c r="H29754" s="1478"/>
    </row>
    <row r="29755" spans="1:8">
      <c r="A29755" s="1383"/>
      <c r="E29755" s="1478"/>
      <c r="H29755" s="1478"/>
    </row>
    <row r="29756" spans="1:8">
      <c r="A29756" s="1383"/>
      <c r="E29756" s="1478"/>
      <c r="H29756" s="1478"/>
    </row>
    <row r="29757" spans="1:8">
      <c r="A29757" s="1383"/>
      <c r="E29757" s="1478"/>
      <c r="H29757" s="1478"/>
    </row>
    <row r="29758" spans="1:8">
      <c r="A29758" s="1383"/>
      <c r="E29758" s="1478"/>
      <c r="H29758" s="1478"/>
    </row>
    <row r="29759" spans="1:8">
      <c r="A29759" s="1383"/>
      <c r="E29759" s="1478"/>
      <c r="H29759" s="1478"/>
    </row>
    <row r="29760" spans="1:8">
      <c r="A29760" s="1383"/>
      <c r="E29760" s="1478"/>
      <c r="H29760" s="1478"/>
    </row>
    <row r="29761" spans="1:8">
      <c r="A29761" s="1383"/>
      <c r="E29761" s="1478"/>
      <c r="H29761" s="1478"/>
    </row>
    <row r="29762" spans="1:8">
      <c r="A29762" s="1383"/>
      <c r="E29762" s="1478"/>
      <c r="H29762" s="1478"/>
    </row>
    <row r="29763" spans="1:8">
      <c r="A29763" s="1383"/>
      <c r="E29763" s="1478"/>
      <c r="H29763" s="1478"/>
    </row>
    <row r="29764" spans="1:8">
      <c r="A29764" s="1383"/>
      <c r="E29764" s="1478"/>
      <c r="H29764" s="1478"/>
    </row>
    <row r="29765" spans="1:8">
      <c r="A29765" s="1383"/>
      <c r="E29765" s="1478"/>
      <c r="H29765" s="1478"/>
    </row>
    <row r="29766" spans="1:8">
      <c r="A29766" s="1383"/>
      <c r="E29766" s="1478"/>
      <c r="H29766" s="1478"/>
    </row>
    <row r="29767" spans="1:8">
      <c r="A29767" s="1383"/>
      <c r="E29767" s="1478"/>
      <c r="H29767" s="1478"/>
    </row>
    <row r="29768" spans="1:8">
      <c r="A29768" s="1383"/>
      <c r="E29768" s="1478"/>
      <c r="H29768" s="1478"/>
    </row>
    <row r="29769" spans="1:8">
      <c r="A29769" s="1383"/>
      <c r="E29769" s="1478"/>
      <c r="H29769" s="1478"/>
    </row>
    <row r="29770" spans="1:8">
      <c r="A29770" s="1383"/>
      <c r="E29770" s="1478"/>
      <c r="H29770" s="1478"/>
    </row>
    <row r="29771" spans="1:8">
      <c r="A29771" s="1383"/>
      <c r="E29771" s="1478"/>
      <c r="H29771" s="1478"/>
    </row>
    <row r="29772" spans="1:8">
      <c r="A29772" s="1383"/>
      <c r="E29772" s="1478"/>
      <c r="H29772" s="1478"/>
    </row>
    <row r="29773" spans="1:8">
      <c r="A29773" s="1383"/>
      <c r="E29773" s="1478"/>
      <c r="H29773" s="1478"/>
    </row>
    <row r="29774" spans="1:8">
      <c r="A29774" s="1383"/>
      <c r="E29774" s="1478"/>
      <c r="H29774" s="1478"/>
    </row>
    <row r="29775" spans="1:8">
      <c r="A29775" s="1383"/>
      <c r="E29775" s="1478"/>
      <c r="H29775" s="1478"/>
    </row>
    <row r="29776" spans="1:8">
      <c r="A29776" s="1383"/>
      <c r="E29776" s="1478"/>
      <c r="H29776" s="1478"/>
    </row>
    <row r="29777" spans="1:8">
      <c r="A29777" s="1383"/>
      <c r="E29777" s="1478"/>
      <c r="H29777" s="1478"/>
    </row>
    <row r="29778" spans="1:8">
      <c r="A29778" s="1383"/>
      <c r="E29778" s="1478"/>
      <c r="H29778" s="1478"/>
    </row>
    <row r="29779" spans="1:8">
      <c r="A29779" s="1383"/>
      <c r="E29779" s="1478"/>
      <c r="H29779" s="1478"/>
    </row>
    <row r="29780" spans="1:8">
      <c r="A29780" s="1383"/>
      <c r="E29780" s="1478"/>
      <c r="H29780" s="1478"/>
    </row>
    <row r="29781" spans="1:8">
      <c r="A29781" s="1383"/>
      <c r="E29781" s="1478"/>
      <c r="H29781" s="1478"/>
    </row>
    <row r="29782" spans="1:8">
      <c r="A29782" s="1383"/>
      <c r="E29782" s="1478"/>
      <c r="H29782" s="1478"/>
    </row>
    <row r="29783" spans="1:8">
      <c r="A29783" s="1383"/>
      <c r="E29783" s="1478"/>
      <c r="H29783" s="1478"/>
    </row>
    <row r="29784" spans="1:8">
      <c r="A29784" s="1383"/>
      <c r="E29784" s="1478"/>
      <c r="H29784" s="1478"/>
    </row>
    <row r="29785" spans="1:8">
      <c r="A29785" s="1383"/>
      <c r="E29785" s="1478"/>
      <c r="H29785" s="1478"/>
    </row>
    <row r="29786" spans="1:8">
      <c r="A29786" s="1383"/>
      <c r="E29786" s="1478"/>
      <c r="H29786" s="1478"/>
    </row>
    <row r="29787" spans="1:8">
      <c r="A29787" s="1383"/>
      <c r="E29787" s="1478"/>
      <c r="H29787" s="1478"/>
    </row>
    <row r="29788" spans="1:8">
      <c r="A29788" s="1383"/>
      <c r="E29788" s="1478"/>
      <c r="H29788" s="1478"/>
    </row>
    <row r="29789" spans="1:8">
      <c r="A29789" s="1383"/>
      <c r="E29789" s="1478"/>
      <c r="H29789" s="1478"/>
    </row>
    <row r="29790" spans="1:8">
      <c r="A29790" s="1383"/>
      <c r="E29790" s="1478"/>
      <c r="H29790" s="1478"/>
    </row>
    <row r="29791" spans="1:8">
      <c r="A29791" s="1383"/>
      <c r="E29791" s="1478"/>
      <c r="H29791" s="1478"/>
    </row>
    <row r="29792" spans="1:8">
      <c r="A29792" s="1383"/>
      <c r="E29792" s="1478"/>
      <c r="H29792" s="1478"/>
    </row>
    <row r="29793" spans="1:8">
      <c r="A29793" s="1383"/>
      <c r="E29793" s="1478"/>
      <c r="H29793" s="1478"/>
    </row>
    <row r="29794" spans="1:8">
      <c r="A29794" s="1383"/>
      <c r="E29794" s="1478"/>
      <c r="H29794" s="1478"/>
    </row>
    <row r="29795" spans="1:8">
      <c r="A29795" s="1383"/>
      <c r="E29795" s="1478"/>
      <c r="H29795" s="1478"/>
    </row>
    <row r="29796" spans="1:8">
      <c r="A29796" s="1383"/>
      <c r="E29796" s="1478"/>
      <c r="H29796" s="1478"/>
    </row>
    <row r="29797" spans="1:8">
      <c r="A29797" s="1383"/>
      <c r="E29797" s="1478"/>
      <c r="H29797" s="1478"/>
    </row>
    <row r="29798" spans="1:8">
      <c r="A29798" s="1383"/>
      <c r="E29798" s="1478"/>
      <c r="H29798" s="1478"/>
    </row>
    <row r="29799" spans="1:8">
      <c r="A29799" s="1383"/>
      <c r="E29799" s="1478"/>
      <c r="H29799" s="1478"/>
    </row>
    <row r="29800" spans="1:8">
      <c r="A29800" s="1383"/>
      <c r="E29800" s="1478"/>
      <c r="H29800" s="1478"/>
    </row>
    <row r="29801" spans="1:8">
      <c r="A29801" s="1383"/>
      <c r="E29801" s="1478"/>
      <c r="H29801" s="1478"/>
    </row>
    <row r="29802" spans="1:8">
      <c r="A29802" s="1383"/>
      <c r="E29802" s="1478"/>
      <c r="H29802" s="1478"/>
    </row>
    <row r="29803" spans="1:8">
      <c r="A29803" s="1383"/>
      <c r="E29803" s="1478"/>
      <c r="H29803" s="1478"/>
    </row>
    <row r="29804" spans="1:8">
      <c r="A29804" s="1383"/>
      <c r="E29804" s="1478"/>
      <c r="H29804" s="1478"/>
    </row>
    <row r="29805" spans="1:8">
      <c r="A29805" s="1383"/>
      <c r="E29805" s="1478"/>
      <c r="H29805" s="1478"/>
    </row>
    <row r="29806" spans="1:8">
      <c r="A29806" s="1383"/>
      <c r="E29806" s="1478"/>
      <c r="H29806" s="1478"/>
    </row>
    <row r="29807" spans="1:8">
      <c r="A29807" s="1383"/>
      <c r="E29807" s="1478"/>
      <c r="H29807" s="1478"/>
    </row>
    <row r="29808" spans="1:8">
      <c r="A29808" s="1383"/>
      <c r="E29808" s="1478"/>
      <c r="H29808" s="1478"/>
    </row>
    <row r="29809" spans="1:8">
      <c r="A29809" s="1383"/>
      <c r="E29809" s="1478"/>
      <c r="H29809" s="1478"/>
    </row>
    <row r="29810" spans="1:8">
      <c r="A29810" s="1383"/>
      <c r="E29810" s="1478"/>
      <c r="H29810" s="1478"/>
    </row>
    <row r="29811" spans="1:8">
      <c r="A29811" s="1383"/>
      <c r="E29811" s="1478"/>
      <c r="H29811" s="1478"/>
    </row>
    <row r="29812" spans="1:8">
      <c r="A29812" s="1383"/>
      <c r="E29812" s="1478"/>
      <c r="H29812" s="1478"/>
    </row>
    <row r="29813" spans="1:8">
      <c r="A29813" s="1383"/>
      <c r="E29813" s="1478"/>
      <c r="H29813" s="1478"/>
    </row>
    <row r="29814" spans="1:8">
      <c r="A29814" s="1383"/>
      <c r="E29814" s="1478"/>
      <c r="H29814" s="1478"/>
    </row>
    <row r="29815" spans="1:8">
      <c r="A29815" s="1383"/>
      <c r="E29815" s="1478"/>
      <c r="H29815" s="1478"/>
    </row>
    <row r="29816" spans="1:8">
      <c r="A29816" s="1383"/>
      <c r="E29816" s="1478"/>
      <c r="H29816" s="1478"/>
    </row>
    <row r="29817" spans="1:8">
      <c r="A29817" s="1383"/>
      <c r="E29817" s="1478"/>
      <c r="H29817" s="1478"/>
    </row>
    <row r="29818" spans="1:8">
      <c r="A29818" s="1383"/>
      <c r="E29818" s="1478"/>
      <c r="H29818" s="1478"/>
    </row>
    <row r="29819" spans="1:8">
      <c r="A29819" s="1383"/>
      <c r="E29819" s="1478"/>
      <c r="H29819" s="1478"/>
    </row>
    <row r="29820" spans="1:8">
      <c r="A29820" s="1383"/>
      <c r="E29820" s="1478"/>
      <c r="H29820" s="1478"/>
    </row>
    <row r="29821" spans="1:8">
      <c r="A29821" s="1383"/>
      <c r="E29821" s="1478"/>
      <c r="H29821" s="1478"/>
    </row>
    <row r="29822" spans="1:8">
      <c r="A29822" s="1383"/>
      <c r="E29822" s="1478"/>
      <c r="H29822" s="1478"/>
    </row>
    <row r="29823" spans="1:8">
      <c r="A29823" s="1383"/>
      <c r="E29823" s="1478"/>
      <c r="H29823" s="1478"/>
    </row>
    <row r="29824" spans="1:8">
      <c r="A29824" s="1383"/>
      <c r="E29824" s="1478"/>
      <c r="H29824" s="1478"/>
    </row>
    <row r="29825" spans="1:8">
      <c r="A29825" s="1383"/>
      <c r="E29825" s="1478"/>
      <c r="H29825" s="1478"/>
    </row>
    <row r="29826" spans="1:8">
      <c r="A29826" s="1383"/>
      <c r="E29826" s="1478"/>
      <c r="H29826" s="1478"/>
    </row>
    <row r="29827" spans="1:8">
      <c r="A29827" s="1383"/>
      <c r="E29827" s="1478"/>
      <c r="H29827" s="1478"/>
    </row>
    <row r="29828" spans="1:8">
      <c r="A29828" s="1383"/>
      <c r="E29828" s="1478"/>
      <c r="H29828" s="1478"/>
    </row>
    <row r="29829" spans="1:8">
      <c r="A29829" s="1383"/>
      <c r="E29829" s="1478"/>
      <c r="H29829" s="1478"/>
    </row>
    <row r="29830" spans="1:8">
      <c r="A29830" s="1383"/>
      <c r="E29830" s="1478"/>
      <c r="H29830" s="1478"/>
    </row>
    <row r="29831" spans="1:8">
      <c r="A29831" s="1383"/>
      <c r="E29831" s="1478"/>
      <c r="H29831" s="1478"/>
    </row>
    <row r="29832" spans="1:8">
      <c r="A29832" s="1383"/>
      <c r="E29832" s="1478"/>
      <c r="H29832" s="1478"/>
    </row>
    <row r="29833" spans="1:8">
      <c r="A29833" s="1383"/>
      <c r="E29833" s="1478"/>
      <c r="H29833" s="1478"/>
    </row>
    <row r="29834" spans="1:8">
      <c r="A29834" s="1383"/>
      <c r="E29834" s="1478"/>
      <c r="H29834" s="1478"/>
    </row>
    <row r="29835" spans="1:8">
      <c r="A29835" s="1383"/>
      <c r="E29835" s="1478"/>
      <c r="H29835" s="1478"/>
    </row>
    <row r="29836" spans="1:8">
      <c r="A29836" s="1383"/>
      <c r="E29836" s="1478"/>
      <c r="H29836" s="1478"/>
    </row>
    <row r="29837" spans="1:8">
      <c r="A29837" s="1383"/>
      <c r="E29837" s="1478"/>
      <c r="H29837" s="1478"/>
    </row>
    <row r="29838" spans="1:8">
      <c r="A29838" s="1383"/>
      <c r="E29838" s="1478"/>
      <c r="H29838" s="1478"/>
    </row>
    <row r="29839" spans="1:8">
      <c r="A29839" s="1383"/>
      <c r="E29839" s="1478"/>
      <c r="H29839" s="1478"/>
    </row>
    <row r="29840" spans="1:8">
      <c r="A29840" s="1383"/>
      <c r="E29840" s="1478"/>
      <c r="H29840" s="1478"/>
    </row>
    <row r="29841" spans="1:8">
      <c r="A29841" s="1383"/>
      <c r="E29841" s="1478"/>
      <c r="H29841" s="1478"/>
    </row>
    <row r="29842" spans="1:8">
      <c r="A29842" s="1383"/>
      <c r="E29842" s="1478"/>
      <c r="H29842" s="1478"/>
    </row>
    <row r="29843" spans="1:8">
      <c r="A29843" s="1383"/>
      <c r="E29843" s="1478"/>
      <c r="H29843" s="1478"/>
    </row>
    <row r="29844" spans="1:8">
      <c r="A29844" s="1383"/>
      <c r="E29844" s="1478"/>
      <c r="H29844" s="1478"/>
    </row>
    <row r="29845" spans="1:8">
      <c r="A29845" s="1383"/>
      <c r="E29845" s="1478"/>
      <c r="H29845" s="1478"/>
    </row>
    <row r="29846" spans="1:8">
      <c r="A29846" s="1383"/>
      <c r="E29846" s="1478"/>
      <c r="H29846" s="1478"/>
    </row>
    <row r="29847" spans="1:8">
      <c r="A29847" s="1383"/>
      <c r="E29847" s="1478"/>
      <c r="H29847" s="1478"/>
    </row>
    <row r="29848" spans="1:8">
      <c r="A29848" s="1383"/>
      <c r="E29848" s="1478"/>
      <c r="H29848" s="1478"/>
    </row>
    <row r="29849" spans="1:8">
      <c r="A29849" s="1383"/>
      <c r="E29849" s="1478"/>
      <c r="H29849" s="1478"/>
    </row>
    <row r="29850" spans="1:8">
      <c r="A29850" s="1383"/>
      <c r="E29850" s="1478"/>
      <c r="H29850" s="1478"/>
    </row>
    <row r="29851" spans="1:8">
      <c r="A29851" s="1383"/>
      <c r="E29851" s="1478"/>
      <c r="H29851" s="1478"/>
    </row>
    <row r="29852" spans="1:8">
      <c r="A29852" s="1383"/>
      <c r="E29852" s="1478"/>
      <c r="H29852" s="1478"/>
    </row>
    <row r="29853" spans="1:8">
      <c r="A29853" s="1383"/>
      <c r="E29853" s="1478"/>
      <c r="H29853" s="1478"/>
    </row>
    <row r="29854" spans="1:8">
      <c r="A29854" s="1383"/>
      <c r="E29854" s="1478"/>
      <c r="H29854" s="1478"/>
    </row>
    <row r="29855" spans="1:8">
      <c r="A29855" s="1383"/>
      <c r="E29855" s="1478"/>
      <c r="H29855" s="1478"/>
    </row>
    <row r="29856" spans="1:8">
      <c r="A29856" s="1383"/>
      <c r="E29856" s="1478"/>
      <c r="H29856" s="1478"/>
    </row>
    <row r="29857" spans="1:8">
      <c r="A29857" s="1383"/>
      <c r="E29857" s="1478"/>
      <c r="H29857" s="1478"/>
    </row>
    <row r="29858" spans="1:8">
      <c r="A29858" s="1383"/>
      <c r="E29858" s="1478"/>
      <c r="H29858" s="1478"/>
    </row>
    <row r="29859" spans="1:8">
      <c r="A29859" s="1383"/>
      <c r="E29859" s="1478"/>
      <c r="H29859" s="1478"/>
    </row>
    <row r="29860" spans="1:8">
      <c r="A29860" s="1383"/>
      <c r="E29860" s="1478"/>
      <c r="H29860" s="1478"/>
    </row>
    <row r="29861" spans="1:8">
      <c r="A29861" s="1383"/>
      <c r="E29861" s="1478"/>
      <c r="H29861" s="1478"/>
    </row>
    <row r="29862" spans="1:8">
      <c r="A29862" s="1383"/>
      <c r="E29862" s="1478"/>
      <c r="H29862" s="1478"/>
    </row>
    <row r="29863" spans="1:8">
      <c r="A29863" s="1383"/>
      <c r="E29863" s="1478"/>
      <c r="H29863" s="1478"/>
    </row>
    <row r="29864" spans="1:8">
      <c r="A29864" s="1383"/>
      <c r="E29864" s="1478"/>
      <c r="H29864" s="1478"/>
    </row>
    <row r="29865" spans="1:8">
      <c r="A29865" s="1383"/>
      <c r="E29865" s="1478"/>
      <c r="H29865" s="1478"/>
    </row>
    <row r="29866" spans="1:8">
      <c r="A29866" s="1383"/>
      <c r="E29866" s="1478"/>
      <c r="H29866" s="1478"/>
    </row>
    <row r="29867" spans="1:8">
      <c r="A29867" s="1383"/>
      <c r="E29867" s="1478"/>
      <c r="H29867" s="1478"/>
    </row>
    <row r="29868" spans="1:8">
      <c r="A29868" s="1383"/>
      <c r="E29868" s="1478"/>
      <c r="H29868" s="1478"/>
    </row>
    <row r="29869" spans="1:8">
      <c r="A29869" s="1383"/>
      <c r="E29869" s="1478"/>
      <c r="H29869" s="1478"/>
    </row>
    <row r="29870" spans="1:8">
      <c r="A29870" s="1383"/>
      <c r="E29870" s="1478"/>
      <c r="H29870" s="1478"/>
    </row>
    <row r="29871" spans="1:8">
      <c r="A29871" s="1383"/>
      <c r="E29871" s="1478"/>
      <c r="H29871" s="1478"/>
    </row>
    <row r="29872" spans="1:8">
      <c r="A29872" s="1383"/>
      <c r="E29872" s="1478"/>
      <c r="H29872" s="1478"/>
    </row>
    <row r="29873" spans="1:8">
      <c r="A29873" s="1383"/>
      <c r="E29873" s="1478"/>
      <c r="H29873" s="1478"/>
    </row>
    <row r="29874" spans="1:8">
      <c r="A29874" s="1383"/>
      <c r="E29874" s="1478"/>
      <c r="H29874" s="1478"/>
    </row>
    <row r="29875" spans="1:8">
      <c r="A29875" s="1383"/>
      <c r="E29875" s="1478"/>
      <c r="H29875" s="1478"/>
    </row>
    <row r="29876" spans="1:8">
      <c r="A29876" s="1383"/>
      <c r="E29876" s="1478"/>
      <c r="H29876" s="1478"/>
    </row>
    <row r="29877" spans="1:8">
      <c r="A29877" s="1383"/>
      <c r="E29877" s="1478"/>
      <c r="H29877" s="1478"/>
    </row>
    <row r="29878" spans="1:8">
      <c r="A29878" s="1383"/>
      <c r="E29878" s="1478"/>
      <c r="H29878" s="1478"/>
    </row>
    <row r="29879" spans="1:8">
      <c r="A29879" s="1383"/>
      <c r="E29879" s="1478"/>
      <c r="H29879" s="1478"/>
    </row>
    <row r="29880" spans="1:8">
      <c r="A29880" s="1383"/>
      <c r="E29880" s="1478"/>
      <c r="H29880" s="1478"/>
    </row>
    <row r="29881" spans="1:8">
      <c r="A29881" s="1383"/>
      <c r="E29881" s="1478"/>
      <c r="H29881" s="1478"/>
    </row>
    <row r="29882" spans="1:8">
      <c r="A29882" s="1383"/>
      <c r="E29882" s="1478"/>
      <c r="H29882" s="1478"/>
    </row>
    <row r="29883" spans="1:8">
      <c r="A29883" s="1383"/>
      <c r="E29883" s="1478"/>
      <c r="H29883" s="1478"/>
    </row>
    <row r="29884" spans="1:8">
      <c r="A29884" s="1383"/>
      <c r="E29884" s="1478"/>
      <c r="H29884" s="1478"/>
    </row>
    <row r="29885" spans="1:8">
      <c r="A29885" s="1383"/>
      <c r="E29885" s="1478"/>
      <c r="H29885" s="1478"/>
    </row>
    <row r="29886" spans="1:8">
      <c r="A29886" s="1383"/>
      <c r="E29886" s="1478"/>
      <c r="H29886" s="1478"/>
    </row>
    <row r="29887" spans="1:8">
      <c r="A29887" s="1383"/>
      <c r="E29887" s="1478"/>
      <c r="H29887" s="1478"/>
    </row>
    <row r="29888" spans="1:8">
      <c r="A29888" s="1383"/>
      <c r="E29888" s="1478"/>
      <c r="H29888" s="1478"/>
    </row>
    <row r="29889" spans="1:8">
      <c r="A29889" s="1383"/>
      <c r="E29889" s="1478"/>
      <c r="H29889" s="1478"/>
    </row>
    <row r="29890" spans="1:8">
      <c r="A29890" s="1383"/>
      <c r="E29890" s="1478"/>
      <c r="H29890" s="1478"/>
    </row>
    <row r="29891" spans="1:8">
      <c r="A29891" s="1383"/>
      <c r="E29891" s="1478"/>
      <c r="H29891" s="1478"/>
    </row>
    <row r="29892" spans="1:8">
      <c r="A29892" s="1383"/>
      <c r="E29892" s="1478"/>
      <c r="H29892" s="1478"/>
    </row>
    <row r="29893" spans="1:8">
      <c r="A29893" s="1383"/>
      <c r="E29893" s="1478"/>
      <c r="H29893" s="1478"/>
    </row>
    <row r="29894" spans="1:8">
      <c r="A29894" s="1383"/>
      <c r="E29894" s="1478"/>
      <c r="H29894" s="1478"/>
    </row>
    <row r="29895" spans="1:8">
      <c r="A29895" s="1383"/>
      <c r="E29895" s="1478"/>
      <c r="H29895" s="1478"/>
    </row>
    <row r="29896" spans="1:8">
      <c r="A29896" s="1383"/>
      <c r="E29896" s="1478"/>
      <c r="H29896" s="1478"/>
    </row>
    <row r="29897" spans="1:8">
      <c r="A29897" s="1383"/>
      <c r="E29897" s="1478"/>
      <c r="H29897" s="1478"/>
    </row>
    <row r="29898" spans="1:8">
      <c r="A29898" s="1383"/>
      <c r="E29898" s="1478"/>
      <c r="H29898" s="1478"/>
    </row>
    <row r="29899" spans="1:8">
      <c r="A29899" s="1383"/>
      <c r="E29899" s="1478"/>
      <c r="H29899" s="1478"/>
    </row>
    <row r="29900" spans="1:8">
      <c r="A29900" s="1383"/>
      <c r="E29900" s="1478"/>
      <c r="H29900" s="1478"/>
    </row>
    <row r="29901" spans="1:8">
      <c r="A29901" s="1383"/>
      <c r="E29901" s="1478"/>
      <c r="H29901" s="1478"/>
    </row>
    <row r="29902" spans="1:8">
      <c r="A29902" s="1383"/>
      <c r="E29902" s="1478"/>
      <c r="H29902" s="1478"/>
    </row>
    <row r="29903" spans="1:8">
      <c r="A29903" s="1383"/>
      <c r="E29903" s="1478"/>
      <c r="H29903" s="1478"/>
    </row>
    <row r="29904" spans="1:8">
      <c r="A29904" s="1383"/>
      <c r="E29904" s="1478"/>
      <c r="H29904" s="1478"/>
    </row>
    <row r="29905" spans="1:8">
      <c r="A29905" s="1383"/>
      <c r="E29905" s="1478"/>
      <c r="H29905" s="1478"/>
    </row>
    <row r="29906" spans="1:8">
      <c r="A29906" s="1383"/>
      <c r="E29906" s="1478"/>
      <c r="H29906" s="1478"/>
    </row>
    <row r="29907" spans="1:8">
      <c r="A29907" s="1383"/>
      <c r="E29907" s="1478"/>
      <c r="H29907" s="1478"/>
    </row>
    <row r="29908" spans="1:8">
      <c r="A29908" s="1383"/>
      <c r="E29908" s="1478"/>
      <c r="H29908" s="1478"/>
    </row>
    <row r="29909" spans="1:8">
      <c r="A29909" s="1383"/>
      <c r="E29909" s="1478"/>
      <c r="H29909" s="1478"/>
    </row>
    <row r="29910" spans="1:8">
      <c r="A29910" s="1383"/>
      <c r="E29910" s="1478"/>
      <c r="H29910" s="1478"/>
    </row>
    <row r="29911" spans="1:8">
      <c r="A29911" s="1383"/>
      <c r="E29911" s="1478"/>
      <c r="H29911" s="1478"/>
    </row>
    <row r="29912" spans="1:8">
      <c r="A29912" s="1383"/>
      <c r="E29912" s="1478"/>
      <c r="H29912" s="1478"/>
    </row>
    <row r="29913" spans="1:8">
      <c r="A29913" s="1383"/>
      <c r="E29913" s="1478"/>
      <c r="H29913" s="1478"/>
    </row>
    <row r="29914" spans="1:8">
      <c r="A29914" s="1383"/>
      <c r="E29914" s="1478"/>
      <c r="H29914" s="1478"/>
    </row>
    <row r="29915" spans="1:8">
      <c r="A29915" s="1383"/>
      <c r="E29915" s="1478"/>
      <c r="H29915" s="1478"/>
    </row>
    <row r="29916" spans="1:8">
      <c r="A29916" s="1383"/>
      <c r="E29916" s="1478"/>
      <c r="H29916" s="1478"/>
    </row>
    <row r="29917" spans="1:8">
      <c r="A29917" s="1383"/>
      <c r="E29917" s="1478"/>
      <c r="H29917" s="1478"/>
    </row>
    <row r="29918" spans="1:8">
      <c r="A29918" s="1383"/>
      <c r="E29918" s="1478"/>
      <c r="H29918" s="1478"/>
    </row>
    <row r="29919" spans="1:8">
      <c r="A29919" s="1383"/>
      <c r="E29919" s="1478"/>
      <c r="H29919" s="1478"/>
    </row>
    <row r="29920" spans="1:8">
      <c r="A29920" s="1383"/>
      <c r="E29920" s="1478"/>
      <c r="H29920" s="1478"/>
    </row>
    <row r="29921" spans="1:8">
      <c r="A29921" s="1383"/>
      <c r="E29921" s="1478"/>
      <c r="H29921" s="1478"/>
    </row>
    <row r="29922" spans="1:8">
      <c r="A29922" s="1383"/>
      <c r="E29922" s="1478"/>
      <c r="H29922" s="1478"/>
    </row>
    <row r="29923" spans="1:8">
      <c r="A29923" s="1383"/>
      <c r="E29923" s="1478"/>
      <c r="H29923" s="1478"/>
    </row>
    <row r="29924" spans="1:8">
      <c r="A29924" s="1383"/>
      <c r="E29924" s="1478"/>
      <c r="H29924" s="1478"/>
    </row>
    <row r="29925" spans="1:8">
      <c r="A29925" s="1383"/>
      <c r="E29925" s="1478"/>
      <c r="H29925" s="1478"/>
    </row>
    <row r="29926" spans="1:8">
      <c r="A29926" s="1383"/>
      <c r="E29926" s="1478"/>
      <c r="H29926" s="1478"/>
    </row>
    <row r="29927" spans="1:8">
      <c r="A29927" s="1383"/>
      <c r="E29927" s="1478"/>
      <c r="H29927" s="1478"/>
    </row>
    <row r="29928" spans="1:8">
      <c r="A29928" s="1383"/>
      <c r="E29928" s="1478"/>
      <c r="H29928" s="1478"/>
    </row>
    <row r="29929" spans="1:8">
      <c r="A29929" s="1383"/>
      <c r="E29929" s="1478"/>
      <c r="H29929" s="1478"/>
    </row>
    <row r="29930" spans="1:8">
      <c r="A29930" s="1383"/>
      <c r="E29930" s="1478"/>
      <c r="H29930" s="1478"/>
    </row>
    <row r="29931" spans="1:8">
      <c r="A29931" s="1383"/>
      <c r="E29931" s="1478"/>
      <c r="H29931" s="1478"/>
    </row>
    <row r="29932" spans="1:8">
      <c r="A29932" s="1383"/>
      <c r="E29932" s="1478"/>
      <c r="H29932" s="1478"/>
    </row>
    <row r="29933" spans="1:8">
      <c r="A29933" s="1383"/>
      <c r="E29933" s="1478"/>
      <c r="H29933" s="1478"/>
    </row>
    <row r="29934" spans="1:8">
      <c r="A29934" s="1383"/>
      <c r="E29934" s="1478"/>
      <c r="H29934" s="1478"/>
    </row>
    <row r="29935" spans="1:8">
      <c r="A29935" s="1383"/>
      <c r="E29935" s="1478"/>
      <c r="H29935" s="1478"/>
    </row>
    <row r="29936" spans="1:8">
      <c r="A29936" s="1383"/>
      <c r="E29936" s="1478"/>
      <c r="H29936" s="1478"/>
    </row>
    <row r="29937" spans="1:8">
      <c r="A29937" s="1383"/>
      <c r="E29937" s="1478"/>
      <c r="H29937" s="1478"/>
    </row>
    <row r="29938" spans="1:8">
      <c r="A29938" s="1383"/>
      <c r="E29938" s="1478"/>
      <c r="H29938" s="1478"/>
    </row>
    <row r="29939" spans="1:8">
      <c r="A29939" s="1383"/>
      <c r="E29939" s="1478"/>
      <c r="H29939" s="1478"/>
    </row>
    <row r="29940" spans="1:8">
      <c r="A29940" s="1383"/>
      <c r="E29940" s="1478"/>
      <c r="H29940" s="1478"/>
    </row>
    <row r="29941" spans="1:8">
      <c r="A29941" s="1383"/>
      <c r="E29941" s="1478"/>
      <c r="H29941" s="1478"/>
    </row>
    <row r="29942" spans="1:8">
      <c r="A29942" s="1383"/>
      <c r="E29942" s="1478"/>
      <c r="H29942" s="1478"/>
    </row>
    <row r="29943" spans="1:8">
      <c r="A29943" s="1383"/>
      <c r="E29943" s="1478"/>
      <c r="H29943" s="1478"/>
    </row>
    <row r="29944" spans="1:8">
      <c r="A29944" s="1383"/>
      <c r="E29944" s="1478"/>
      <c r="H29944" s="1478"/>
    </row>
    <row r="29945" spans="1:8">
      <c r="A29945" s="1383"/>
      <c r="E29945" s="1478"/>
      <c r="H29945" s="1478"/>
    </row>
    <row r="29946" spans="1:8">
      <c r="A29946" s="1383"/>
      <c r="E29946" s="1478"/>
      <c r="H29946" s="1478"/>
    </row>
    <row r="29947" spans="1:8">
      <c r="A29947" s="1383"/>
      <c r="E29947" s="1478"/>
      <c r="H29947" s="1478"/>
    </row>
    <row r="29948" spans="1:8">
      <c r="A29948" s="1383"/>
      <c r="E29948" s="1478"/>
      <c r="H29948" s="1478"/>
    </row>
    <row r="29949" spans="1:8">
      <c r="A29949" s="1383"/>
      <c r="E29949" s="1478"/>
      <c r="H29949" s="1478"/>
    </row>
    <row r="29950" spans="1:8">
      <c r="A29950" s="1383"/>
      <c r="E29950" s="1478"/>
      <c r="H29950" s="1478"/>
    </row>
    <row r="29951" spans="1:8">
      <c r="A29951" s="1383"/>
      <c r="E29951" s="1478"/>
      <c r="H29951" s="1478"/>
    </row>
    <row r="29952" spans="1:8">
      <c r="A29952" s="1383"/>
      <c r="E29952" s="1478"/>
      <c r="H29952" s="1478"/>
    </row>
    <row r="29953" spans="1:8">
      <c r="A29953" s="1383"/>
      <c r="E29953" s="1478"/>
      <c r="H29953" s="1478"/>
    </row>
    <row r="29954" spans="1:8">
      <c r="A29954" s="1383"/>
      <c r="E29954" s="1478"/>
      <c r="H29954" s="1478"/>
    </row>
    <row r="29955" spans="1:8">
      <c r="A29955" s="1383"/>
      <c r="E29955" s="1478"/>
      <c r="H29955" s="1478"/>
    </row>
    <row r="29956" spans="1:8">
      <c r="A29956" s="1383"/>
      <c r="E29956" s="1478"/>
      <c r="H29956" s="1478"/>
    </row>
    <row r="29957" spans="1:8">
      <c r="A29957" s="1383"/>
      <c r="E29957" s="1478"/>
      <c r="H29957" s="1478"/>
    </row>
    <row r="29958" spans="1:8">
      <c r="A29958" s="1383"/>
      <c r="E29958" s="1478"/>
      <c r="H29958" s="1478"/>
    </row>
    <row r="29959" spans="1:8">
      <c r="A29959" s="1383"/>
      <c r="E29959" s="1478"/>
      <c r="H29959" s="1478"/>
    </row>
    <row r="29960" spans="1:8">
      <c r="A29960" s="1383"/>
      <c r="E29960" s="1478"/>
      <c r="H29960" s="1478"/>
    </row>
    <row r="29961" spans="1:8">
      <c r="A29961" s="1383"/>
      <c r="E29961" s="1478"/>
      <c r="H29961" s="1478"/>
    </row>
    <row r="29962" spans="1:8">
      <c r="A29962" s="1383"/>
      <c r="E29962" s="1478"/>
      <c r="H29962" s="1478"/>
    </row>
    <row r="29963" spans="1:8">
      <c r="A29963" s="1383"/>
      <c r="E29963" s="1478"/>
      <c r="H29963" s="1478"/>
    </row>
    <row r="29964" spans="1:8">
      <c r="A29964" s="1383"/>
      <c r="E29964" s="1478"/>
      <c r="H29964" s="1478"/>
    </row>
    <row r="29965" spans="1:8">
      <c r="A29965" s="1383"/>
      <c r="E29965" s="1478"/>
      <c r="H29965" s="1478"/>
    </row>
    <row r="29966" spans="1:8">
      <c r="A29966" s="1383"/>
      <c r="E29966" s="1478"/>
      <c r="H29966" s="1478"/>
    </row>
    <row r="29967" spans="1:8">
      <c r="A29967" s="1383"/>
      <c r="E29967" s="1478"/>
      <c r="H29967" s="1478"/>
    </row>
    <row r="29968" spans="1:8">
      <c r="A29968" s="1383"/>
      <c r="E29968" s="1478"/>
      <c r="H29968" s="1478"/>
    </row>
    <row r="29969" spans="1:8">
      <c r="A29969" s="1383"/>
      <c r="E29969" s="1478"/>
      <c r="H29969" s="1478"/>
    </row>
    <row r="29970" spans="1:8">
      <c r="A29970" s="1383"/>
      <c r="E29970" s="1478"/>
      <c r="H29970" s="1478"/>
    </row>
    <row r="29971" spans="1:8">
      <c r="A29971" s="1383"/>
      <c r="E29971" s="1478"/>
      <c r="H29971" s="1478"/>
    </row>
    <row r="29972" spans="1:8">
      <c r="A29972" s="1383"/>
      <c r="E29972" s="1478"/>
      <c r="H29972" s="1478"/>
    </row>
    <row r="29973" spans="1:8">
      <c r="A29973" s="1383"/>
      <c r="E29973" s="1478"/>
      <c r="H29973" s="1478"/>
    </row>
    <row r="29974" spans="1:8">
      <c r="A29974" s="1383"/>
      <c r="E29974" s="1478"/>
      <c r="H29974" s="1478"/>
    </row>
    <row r="29975" spans="1:8">
      <c r="A29975" s="1383"/>
      <c r="E29975" s="1478"/>
      <c r="H29975" s="1478"/>
    </row>
    <row r="29976" spans="1:8">
      <c r="A29976" s="1383"/>
      <c r="E29976" s="1478"/>
      <c r="H29976" s="1478"/>
    </row>
    <row r="29977" spans="1:8">
      <c r="A29977" s="1383"/>
      <c r="E29977" s="1478"/>
      <c r="H29977" s="1478"/>
    </row>
    <row r="29978" spans="1:8">
      <c r="A29978" s="1383"/>
      <c r="E29978" s="1478"/>
      <c r="H29978" s="1478"/>
    </row>
    <row r="29979" spans="1:8">
      <c r="A29979" s="1383"/>
      <c r="E29979" s="1478"/>
      <c r="H29979" s="1478"/>
    </row>
    <row r="29980" spans="1:8">
      <c r="A29980" s="1383"/>
      <c r="E29980" s="1478"/>
      <c r="H29980" s="1478"/>
    </row>
    <row r="29981" spans="1:8">
      <c r="A29981" s="1383"/>
      <c r="E29981" s="1478"/>
      <c r="H29981" s="1478"/>
    </row>
    <row r="29982" spans="1:8">
      <c r="A29982" s="1383"/>
      <c r="E29982" s="1478"/>
      <c r="H29982" s="1478"/>
    </row>
    <row r="29983" spans="1:8">
      <c r="A29983" s="1383"/>
      <c r="E29983" s="1478"/>
      <c r="H29983" s="1478"/>
    </row>
    <row r="29984" spans="1:8">
      <c r="A29984" s="1383"/>
      <c r="E29984" s="1478"/>
      <c r="H29984" s="1478"/>
    </row>
    <row r="29985" spans="1:8">
      <c r="A29985" s="1383"/>
      <c r="E29985" s="1478"/>
      <c r="H29985" s="1478"/>
    </row>
    <row r="29986" spans="1:8">
      <c r="A29986" s="1383"/>
      <c r="E29986" s="1478"/>
      <c r="H29986" s="1478"/>
    </row>
    <row r="29987" spans="1:8">
      <c r="A29987" s="1383"/>
      <c r="E29987" s="1478"/>
      <c r="H29987" s="1478"/>
    </row>
    <row r="29988" spans="1:8">
      <c r="A29988" s="1383"/>
      <c r="E29988" s="1478"/>
      <c r="H29988" s="1478"/>
    </row>
    <row r="29989" spans="1:8">
      <c r="A29989" s="1383"/>
      <c r="E29989" s="1478"/>
      <c r="H29989" s="1478"/>
    </row>
    <row r="29990" spans="1:8">
      <c r="A29990" s="1383"/>
      <c r="E29990" s="1478"/>
      <c r="H29990" s="1478"/>
    </row>
    <row r="29991" spans="1:8">
      <c r="A29991" s="1383"/>
      <c r="E29991" s="1478"/>
      <c r="H29991" s="1478"/>
    </row>
    <row r="29992" spans="1:8">
      <c r="A29992" s="1383"/>
      <c r="E29992" s="1478"/>
      <c r="H29992" s="1478"/>
    </row>
    <row r="29993" spans="1:8">
      <c r="A29993" s="1383"/>
      <c r="E29993" s="1478"/>
      <c r="H29993" s="1478"/>
    </row>
    <row r="29994" spans="1:8">
      <c r="A29994" s="1383"/>
      <c r="E29994" s="1478"/>
      <c r="H29994" s="1478"/>
    </row>
    <row r="29995" spans="1:8">
      <c r="A29995" s="1383"/>
      <c r="E29995" s="1478"/>
      <c r="H29995" s="1478"/>
    </row>
    <row r="29996" spans="1:8">
      <c r="A29996" s="1383"/>
      <c r="E29996" s="1478"/>
      <c r="H29996" s="1478"/>
    </row>
    <row r="29997" spans="1:8">
      <c r="A29997" s="1383"/>
      <c r="E29997" s="1478"/>
      <c r="H29997" s="1478"/>
    </row>
    <row r="29998" spans="1:8">
      <c r="A29998" s="1383"/>
      <c r="E29998" s="1478"/>
      <c r="H29998" s="1478"/>
    </row>
    <row r="29999" spans="1:8">
      <c r="A29999" s="1383"/>
      <c r="E29999" s="1478"/>
      <c r="H29999" s="1478"/>
    </row>
    <row r="30000" spans="1:8">
      <c r="A30000" s="1383"/>
      <c r="E30000" s="1478"/>
      <c r="H30000" s="1478"/>
    </row>
    <row r="30001" spans="1:8">
      <c r="A30001" s="1383"/>
      <c r="E30001" s="1478"/>
      <c r="H30001" s="1478"/>
    </row>
    <row r="30002" spans="1:8">
      <c r="A30002" s="1383"/>
      <c r="E30002" s="1478"/>
      <c r="H30002" s="1478"/>
    </row>
    <row r="30003" spans="1:8">
      <c r="A30003" s="1383"/>
      <c r="E30003" s="1478"/>
      <c r="H30003" s="1478"/>
    </row>
    <row r="30004" spans="1:8">
      <c r="A30004" s="1383"/>
      <c r="E30004" s="1478"/>
      <c r="H30004" s="1478"/>
    </row>
    <row r="30005" spans="1:8">
      <c r="A30005" s="1383"/>
      <c r="E30005" s="1478"/>
      <c r="H30005" s="1478"/>
    </row>
    <row r="30006" spans="1:8">
      <c r="A30006" s="1383"/>
      <c r="E30006" s="1478"/>
      <c r="H30006" s="1478"/>
    </row>
    <row r="30007" spans="1:8">
      <c r="A30007" s="1383"/>
      <c r="E30007" s="1478"/>
      <c r="H30007" s="1478"/>
    </row>
    <row r="30008" spans="1:8">
      <c r="A30008" s="1383"/>
      <c r="E30008" s="1478"/>
      <c r="H30008" s="1478"/>
    </row>
    <row r="30009" spans="1:8">
      <c r="A30009" s="1383"/>
      <c r="E30009" s="1478"/>
      <c r="H30009" s="1478"/>
    </row>
    <row r="30010" spans="1:8">
      <c r="A30010" s="1383"/>
      <c r="E30010" s="1478"/>
      <c r="H30010" s="1478"/>
    </row>
    <row r="30011" spans="1:8">
      <c r="A30011" s="1383"/>
      <c r="E30011" s="1478"/>
      <c r="H30011" s="1478"/>
    </row>
    <row r="30012" spans="1:8">
      <c r="A30012" s="1383"/>
      <c r="E30012" s="1478"/>
      <c r="H30012" s="1478"/>
    </row>
    <row r="30013" spans="1:8">
      <c r="A30013" s="1383"/>
      <c r="E30013" s="1478"/>
      <c r="H30013" s="1478"/>
    </row>
    <row r="30014" spans="1:8">
      <c r="A30014" s="1383"/>
      <c r="E30014" s="1478"/>
      <c r="H30014" s="1478"/>
    </row>
    <row r="30015" spans="1:8">
      <c r="A30015" s="1383"/>
      <c r="E30015" s="1478"/>
      <c r="H30015" s="1478"/>
    </row>
    <row r="30016" spans="1:8">
      <c r="A30016" s="1383"/>
      <c r="E30016" s="1478"/>
      <c r="H30016" s="1478"/>
    </row>
    <row r="30017" spans="1:8">
      <c r="A30017" s="1383"/>
      <c r="E30017" s="1478"/>
      <c r="H30017" s="1478"/>
    </row>
    <row r="30018" spans="1:8">
      <c r="A30018" s="1383"/>
      <c r="E30018" s="1478"/>
      <c r="H30018" s="1478"/>
    </row>
    <row r="30019" spans="1:8">
      <c r="A30019" s="1383"/>
      <c r="E30019" s="1478"/>
      <c r="H30019" s="1478"/>
    </row>
    <row r="30020" spans="1:8">
      <c r="A30020" s="1383"/>
      <c r="E30020" s="1478"/>
      <c r="H30020" s="1478"/>
    </row>
    <row r="30021" spans="1:8">
      <c r="A30021" s="1383"/>
      <c r="E30021" s="1478"/>
      <c r="H30021" s="1478"/>
    </row>
    <row r="30022" spans="1:8">
      <c r="A30022" s="1383"/>
      <c r="E30022" s="1478"/>
      <c r="H30022" s="1478"/>
    </row>
    <row r="30023" spans="1:8">
      <c r="A30023" s="1383"/>
      <c r="E30023" s="1478"/>
      <c r="H30023" s="1478"/>
    </row>
    <row r="30024" spans="1:8">
      <c r="A30024" s="1383"/>
      <c r="E30024" s="1478"/>
      <c r="H30024" s="1478"/>
    </row>
    <row r="30025" spans="1:8">
      <c r="A30025" s="1383"/>
      <c r="E30025" s="1478"/>
      <c r="H30025" s="1478"/>
    </row>
    <row r="30026" spans="1:8">
      <c r="A30026" s="1383"/>
      <c r="E30026" s="1478"/>
      <c r="H30026" s="1478"/>
    </row>
    <row r="30027" spans="1:8">
      <c r="A30027" s="1383"/>
      <c r="E30027" s="1478"/>
      <c r="H30027" s="1478"/>
    </row>
    <row r="30028" spans="1:8">
      <c r="A30028" s="1383"/>
      <c r="E30028" s="1478"/>
      <c r="H30028" s="1478"/>
    </row>
    <row r="30029" spans="1:8">
      <c r="A30029" s="1383"/>
      <c r="E30029" s="1478"/>
      <c r="H30029" s="1478"/>
    </row>
    <row r="30030" spans="1:8">
      <c r="A30030" s="1383"/>
      <c r="E30030" s="1478"/>
      <c r="H30030" s="1478"/>
    </row>
    <row r="30031" spans="1:8">
      <c r="A30031" s="1383"/>
      <c r="E30031" s="1478"/>
      <c r="H30031" s="1478"/>
    </row>
    <row r="30032" spans="1:8">
      <c r="A30032" s="1383"/>
      <c r="E30032" s="1478"/>
      <c r="H30032" s="1478"/>
    </row>
    <row r="30033" spans="1:8">
      <c r="A30033" s="1383"/>
      <c r="E30033" s="1478"/>
      <c r="H30033" s="1478"/>
    </row>
    <row r="30034" spans="1:8">
      <c r="A30034" s="1383"/>
      <c r="E30034" s="1478"/>
      <c r="H30034" s="1478"/>
    </row>
    <row r="30035" spans="1:8">
      <c r="A30035" s="1383"/>
      <c r="E30035" s="1478"/>
      <c r="H30035" s="1478"/>
    </row>
    <row r="30036" spans="1:8">
      <c r="A30036" s="1383"/>
      <c r="E30036" s="1478"/>
      <c r="H30036" s="1478"/>
    </row>
    <row r="30037" spans="1:8">
      <c r="A30037" s="1383"/>
      <c r="E30037" s="1478"/>
      <c r="H30037" s="1478"/>
    </row>
    <row r="30038" spans="1:8">
      <c r="A30038" s="1383"/>
      <c r="E30038" s="1478"/>
      <c r="H30038" s="1478"/>
    </row>
    <row r="30039" spans="1:8">
      <c r="A30039" s="1383"/>
      <c r="E30039" s="1478"/>
      <c r="H30039" s="1478"/>
    </row>
    <row r="30040" spans="1:8">
      <c r="A30040" s="1383"/>
      <c r="E30040" s="1478"/>
      <c r="H30040" s="1478"/>
    </row>
    <row r="30041" spans="1:8">
      <c r="A30041" s="1383"/>
      <c r="E30041" s="1478"/>
      <c r="H30041" s="1478"/>
    </row>
    <row r="30042" spans="1:8">
      <c r="A30042" s="1383"/>
      <c r="E30042" s="1478"/>
      <c r="H30042" s="1478"/>
    </row>
    <row r="30043" spans="1:8">
      <c r="A30043" s="1383"/>
      <c r="E30043" s="1478"/>
      <c r="H30043" s="1478"/>
    </row>
    <row r="30044" spans="1:8">
      <c r="A30044" s="1383"/>
      <c r="E30044" s="1478"/>
      <c r="H30044" s="1478"/>
    </row>
    <row r="30045" spans="1:8">
      <c r="A30045" s="1383"/>
      <c r="E30045" s="1478"/>
      <c r="H30045" s="1478"/>
    </row>
    <row r="30046" spans="1:8">
      <c r="A30046" s="1383"/>
      <c r="E30046" s="1478"/>
      <c r="H30046" s="1478"/>
    </row>
    <row r="30047" spans="1:8">
      <c r="A30047" s="1383"/>
      <c r="E30047" s="1478"/>
      <c r="H30047" s="1478"/>
    </row>
    <row r="30048" spans="1:8">
      <c r="A30048" s="1383"/>
      <c r="E30048" s="1478"/>
      <c r="H30048" s="1478"/>
    </row>
    <row r="30049" spans="1:8">
      <c r="A30049" s="1383"/>
      <c r="E30049" s="1478"/>
      <c r="H30049" s="1478"/>
    </row>
    <row r="30050" spans="1:8">
      <c r="A30050" s="1383"/>
      <c r="E30050" s="1478"/>
      <c r="H30050" s="1478"/>
    </row>
    <row r="30051" spans="1:8">
      <c r="A30051" s="1383"/>
      <c r="E30051" s="1478"/>
      <c r="H30051" s="1478"/>
    </row>
    <row r="30052" spans="1:8">
      <c r="A30052" s="1383"/>
      <c r="E30052" s="1478"/>
      <c r="H30052" s="1478"/>
    </row>
    <row r="30053" spans="1:8">
      <c r="A30053" s="1383"/>
      <c r="E30053" s="1478"/>
      <c r="H30053" s="1478"/>
    </row>
    <row r="30054" spans="1:8">
      <c r="A30054" s="1383"/>
      <c r="E30054" s="1478"/>
      <c r="H30054" s="1478"/>
    </row>
    <row r="30055" spans="1:8">
      <c r="A30055" s="1383"/>
      <c r="E30055" s="1478"/>
      <c r="H30055" s="1478"/>
    </row>
    <row r="30056" spans="1:8">
      <c r="A30056" s="1383"/>
      <c r="E30056" s="1478"/>
      <c r="H30056" s="1478"/>
    </row>
    <row r="30057" spans="1:8">
      <c r="A30057" s="1383"/>
      <c r="E30057" s="1478"/>
      <c r="H30057" s="1478"/>
    </row>
    <row r="30058" spans="1:8">
      <c r="A30058" s="1383"/>
      <c r="E30058" s="1478"/>
      <c r="H30058" s="1478"/>
    </row>
    <row r="30059" spans="1:8">
      <c r="A30059" s="1383"/>
      <c r="E30059" s="1478"/>
      <c r="H30059" s="1478"/>
    </row>
    <row r="30060" spans="1:8">
      <c r="A30060" s="1383"/>
      <c r="E30060" s="1478"/>
      <c r="H30060" s="1478"/>
    </row>
    <row r="30061" spans="1:8">
      <c r="A30061" s="1383"/>
      <c r="E30061" s="1478"/>
      <c r="H30061" s="1478"/>
    </row>
    <row r="30062" spans="1:8">
      <c r="A30062" s="1383"/>
      <c r="E30062" s="1478"/>
      <c r="H30062" s="1478"/>
    </row>
    <row r="30063" spans="1:8">
      <c r="A30063" s="1383"/>
      <c r="E30063" s="1478"/>
      <c r="H30063" s="1478"/>
    </row>
    <row r="30064" spans="1:8">
      <c r="A30064" s="1383"/>
      <c r="E30064" s="1478"/>
      <c r="H30064" s="1478"/>
    </row>
    <row r="30065" spans="1:8">
      <c r="A30065" s="1383"/>
      <c r="E30065" s="1478"/>
      <c r="H30065" s="1478"/>
    </row>
    <row r="30066" spans="1:8">
      <c r="A30066" s="1383"/>
      <c r="E30066" s="1478"/>
      <c r="H30066" s="1478"/>
    </row>
    <row r="30067" spans="1:8">
      <c r="A30067" s="1383"/>
      <c r="E30067" s="1478"/>
      <c r="H30067" s="1478"/>
    </row>
    <row r="30068" spans="1:8">
      <c r="A30068" s="1383"/>
      <c r="E30068" s="1478"/>
      <c r="H30068" s="1478"/>
    </row>
    <row r="30069" spans="1:8">
      <c r="A30069" s="1383"/>
      <c r="E30069" s="1478"/>
      <c r="H30069" s="1478"/>
    </row>
    <row r="30070" spans="1:8">
      <c r="A30070" s="1383"/>
      <c r="E30070" s="1478"/>
      <c r="H30070" s="1478"/>
    </row>
    <row r="30071" spans="1:8">
      <c r="A30071" s="1383"/>
      <c r="E30071" s="1478"/>
      <c r="H30071" s="1478"/>
    </row>
    <row r="30072" spans="1:8">
      <c r="A30072" s="1383"/>
      <c r="E30072" s="1478"/>
      <c r="H30072" s="1478"/>
    </row>
    <row r="30073" spans="1:8">
      <c r="A30073" s="1383"/>
      <c r="E30073" s="1478"/>
      <c r="H30073" s="1478"/>
    </row>
    <row r="30074" spans="1:8">
      <c r="A30074" s="1383"/>
      <c r="E30074" s="1478"/>
      <c r="H30074" s="1478"/>
    </row>
    <row r="30075" spans="1:8">
      <c r="A30075" s="1383"/>
      <c r="E30075" s="1478"/>
      <c r="H30075" s="1478"/>
    </row>
    <row r="30076" spans="1:8">
      <c r="A30076" s="1383"/>
      <c r="E30076" s="1478"/>
      <c r="H30076" s="1478"/>
    </row>
    <row r="30077" spans="1:8">
      <c r="A30077" s="1383"/>
      <c r="E30077" s="1478"/>
      <c r="H30077" s="1478"/>
    </row>
    <row r="30078" spans="1:8">
      <c r="A30078" s="1383"/>
      <c r="E30078" s="1478"/>
      <c r="H30078" s="1478"/>
    </row>
    <row r="30079" spans="1:8">
      <c r="A30079" s="1383"/>
      <c r="E30079" s="1478"/>
      <c r="H30079" s="1478"/>
    </row>
    <row r="30080" spans="1:8">
      <c r="A30080" s="1383"/>
      <c r="E30080" s="1478"/>
      <c r="H30080" s="1478"/>
    </row>
    <row r="30081" spans="1:8">
      <c r="A30081" s="1383"/>
      <c r="E30081" s="1478"/>
      <c r="H30081" s="1478"/>
    </row>
    <row r="30082" spans="1:8">
      <c r="A30082" s="1383"/>
      <c r="E30082" s="1478"/>
      <c r="H30082" s="1478"/>
    </row>
    <row r="30083" spans="1:8">
      <c r="A30083" s="1383"/>
      <c r="E30083" s="1478"/>
      <c r="H30083" s="1478"/>
    </row>
    <row r="30084" spans="1:8">
      <c r="A30084" s="1383"/>
      <c r="E30084" s="1478"/>
      <c r="H30084" s="1478"/>
    </row>
    <row r="30085" spans="1:8">
      <c r="A30085" s="1383"/>
      <c r="E30085" s="1478"/>
      <c r="H30085" s="1478"/>
    </row>
    <row r="30086" spans="1:8">
      <c r="A30086" s="1383"/>
      <c r="E30086" s="1478"/>
      <c r="H30086" s="1478"/>
    </row>
    <row r="30087" spans="1:8">
      <c r="A30087" s="1383"/>
      <c r="E30087" s="1478"/>
      <c r="H30087" s="1478"/>
    </row>
    <row r="30088" spans="1:8">
      <c r="A30088" s="1383"/>
      <c r="E30088" s="1478"/>
      <c r="H30088" s="1478"/>
    </row>
    <row r="30089" spans="1:8">
      <c r="A30089" s="1383"/>
      <c r="E30089" s="1478"/>
      <c r="H30089" s="1478"/>
    </row>
    <row r="30090" spans="1:8">
      <c r="A30090" s="1383"/>
      <c r="E30090" s="1478"/>
      <c r="H30090" s="1478"/>
    </row>
    <row r="30091" spans="1:8">
      <c r="A30091" s="1383"/>
      <c r="E30091" s="1478"/>
      <c r="H30091" s="1478"/>
    </row>
    <row r="30092" spans="1:8">
      <c r="A30092" s="1383"/>
      <c r="E30092" s="1478"/>
      <c r="H30092" s="1478"/>
    </row>
    <row r="30093" spans="1:8">
      <c r="A30093" s="1383"/>
      <c r="E30093" s="1478"/>
      <c r="H30093" s="1478"/>
    </row>
    <row r="30094" spans="1:8">
      <c r="A30094" s="1383"/>
      <c r="E30094" s="1478"/>
      <c r="H30094" s="1478"/>
    </row>
    <row r="30095" spans="1:8">
      <c r="A30095" s="1383"/>
      <c r="E30095" s="1478"/>
      <c r="H30095" s="1478"/>
    </row>
    <row r="30096" spans="1:8">
      <c r="A30096" s="1383"/>
      <c r="E30096" s="1478"/>
      <c r="H30096" s="1478"/>
    </row>
    <row r="30097" spans="1:8">
      <c r="A30097" s="1383"/>
      <c r="E30097" s="1478"/>
      <c r="H30097" s="1478"/>
    </row>
    <row r="30098" spans="1:8">
      <c r="A30098" s="1383"/>
      <c r="E30098" s="1478"/>
      <c r="H30098" s="1478"/>
    </row>
    <row r="30099" spans="1:8">
      <c r="A30099" s="1383"/>
      <c r="E30099" s="1478"/>
      <c r="H30099" s="1478"/>
    </row>
    <row r="30100" spans="1:8">
      <c r="A30100" s="1383"/>
      <c r="E30100" s="1478"/>
      <c r="H30100" s="1478"/>
    </row>
    <row r="30101" spans="1:8">
      <c r="A30101" s="1383"/>
      <c r="E30101" s="1478"/>
      <c r="H30101" s="1478"/>
    </row>
    <row r="30102" spans="1:8">
      <c r="A30102" s="1383"/>
      <c r="E30102" s="1478"/>
      <c r="H30102" s="1478"/>
    </row>
    <row r="30103" spans="1:8">
      <c r="A30103" s="1383"/>
      <c r="E30103" s="1478"/>
      <c r="H30103" s="1478"/>
    </row>
    <row r="30104" spans="1:8">
      <c r="A30104" s="1383"/>
      <c r="E30104" s="1478"/>
      <c r="H30104" s="1478"/>
    </row>
    <row r="30105" spans="1:8">
      <c r="A30105" s="1383"/>
      <c r="E30105" s="1478"/>
      <c r="H30105" s="1478"/>
    </row>
    <row r="30106" spans="1:8">
      <c r="A30106" s="1383"/>
      <c r="E30106" s="1478"/>
      <c r="H30106" s="1478"/>
    </row>
    <row r="30107" spans="1:8">
      <c r="A30107" s="1383"/>
      <c r="E30107" s="1478"/>
      <c r="H30107" s="1478"/>
    </row>
    <row r="30108" spans="1:8">
      <c r="A30108" s="1383"/>
      <c r="E30108" s="1478"/>
      <c r="H30108" s="1478"/>
    </row>
    <row r="30109" spans="1:8">
      <c r="A30109" s="1383"/>
      <c r="E30109" s="1478"/>
      <c r="H30109" s="1478"/>
    </row>
    <row r="30110" spans="1:8">
      <c r="A30110" s="1383"/>
      <c r="E30110" s="1478"/>
      <c r="H30110" s="1478"/>
    </row>
    <row r="30111" spans="1:8">
      <c r="A30111" s="1383"/>
      <c r="E30111" s="1478"/>
      <c r="H30111" s="1478"/>
    </row>
    <row r="30112" spans="1:8">
      <c r="A30112" s="1383"/>
      <c r="E30112" s="1478"/>
      <c r="H30112" s="1478"/>
    </row>
    <row r="30113" spans="1:8">
      <c r="A30113" s="1383"/>
      <c r="E30113" s="1478"/>
      <c r="H30113" s="1478"/>
    </row>
    <row r="30114" spans="1:8">
      <c r="A30114" s="1383"/>
      <c r="E30114" s="1478"/>
      <c r="H30114" s="1478"/>
    </row>
    <row r="30115" spans="1:8">
      <c r="A30115" s="1383"/>
      <c r="E30115" s="1478"/>
      <c r="H30115" s="1478"/>
    </row>
    <row r="30116" spans="1:8">
      <c r="A30116" s="1383"/>
      <c r="E30116" s="1478"/>
      <c r="H30116" s="1478"/>
    </row>
    <row r="30117" spans="1:8">
      <c r="A30117" s="1383"/>
      <c r="E30117" s="1478"/>
      <c r="H30117" s="1478"/>
    </row>
    <row r="30118" spans="1:8">
      <c r="A30118" s="1383"/>
      <c r="E30118" s="1478"/>
      <c r="H30118" s="1478"/>
    </row>
    <row r="30119" spans="1:8">
      <c r="A30119" s="1383"/>
      <c r="E30119" s="1478"/>
      <c r="H30119" s="1478"/>
    </row>
    <row r="30120" spans="1:8">
      <c r="A30120" s="1383"/>
      <c r="E30120" s="1478"/>
      <c r="H30120" s="1478"/>
    </row>
    <row r="30121" spans="1:8">
      <c r="A30121" s="1383"/>
      <c r="E30121" s="1478"/>
      <c r="H30121" s="1478"/>
    </row>
    <row r="30122" spans="1:8">
      <c r="A30122" s="1383"/>
      <c r="E30122" s="1478"/>
      <c r="H30122" s="1478"/>
    </row>
    <row r="30123" spans="1:8">
      <c r="A30123" s="1383"/>
      <c r="E30123" s="1478"/>
      <c r="H30123" s="1478"/>
    </row>
    <row r="30124" spans="1:8">
      <c r="A30124" s="1383"/>
      <c r="E30124" s="1478"/>
      <c r="H30124" s="1478"/>
    </row>
    <row r="30125" spans="1:8">
      <c r="A30125" s="1383"/>
      <c r="E30125" s="1478"/>
      <c r="H30125" s="1478"/>
    </row>
    <row r="30126" spans="1:8">
      <c r="A30126" s="1383"/>
      <c r="E30126" s="1478"/>
      <c r="H30126" s="1478"/>
    </row>
    <row r="30127" spans="1:8">
      <c r="A30127" s="1383"/>
      <c r="E30127" s="1478"/>
      <c r="H30127" s="1478"/>
    </row>
    <row r="30128" spans="1:8">
      <c r="A30128" s="1383"/>
      <c r="E30128" s="1478"/>
      <c r="H30128" s="1478"/>
    </row>
    <row r="30129" spans="1:8">
      <c r="A30129" s="1383"/>
      <c r="E30129" s="1478"/>
      <c r="H30129" s="1478"/>
    </row>
    <row r="30130" spans="1:8">
      <c r="A30130" s="1383"/>
      <c r="E30130" s="1478"/>
      <c r="H30130" s="1478"/>
    </row>
    <row r="30131" spans="1:8">
      <c r="A30131" s="1383"/>
      <c r="E30131" s="1478"/>
      <c r="H30131" s="1478"/>
    </row>
    <row r="30132" spans="1:8">
      <c r="A30132" s="1383"/>
      <c r="E30132" s="1478"/>
      <c r="H30132" s="1478"/>
    </row>
    <row r="30133" spans="1:8">
      <c r="A30133" s="1383"/>
      <c r="E30133" s="1478"/>
      <c r="H30133" s="1478"/>
    </row>
    <row r="30134" spans="1:8">
      <c r="A30134" s="1383"/>
      <c r="E30134" s="1478"/>
      <c r="H30134" s="1478"/>
    </row>
    <row r="30135" spans="1:8">
      <c r="A30135" s="1383"/>
      <c r="E30135" s="1478"/>
      <c r="H30135" s="1478"/>
    </row>
    <row r="30136" spans="1:8">
      <c r="A30136" s="1383"/>
      <c r="E30136" s="1478"/>
      <c r="H30136" s="1478"/>
    </row>
    <row r="30137" spans="1:8">
      <c r="A30137" s="1383"/>
      <c r="E30137" s="1478"/>
      <c r="H30137" s="1478"/>
    </row>
    <row r="30138" spans="1:8">
      <c r="A30138" s="1383"/>
      <c r="E30138" s="1478"/>
      <c r="H30138" s="1478"/>
    </row>
    <row r="30139" spans="1:8">
      <c r="A30139" s="1383"/>
      <c r="E30139" s="1478"/>
      <c r="H30139" s="1478"/>
    </row>
    <row r="30140" spans="1:8">
      <c r="A30140" s="1383"/>
      <c r="E30140" s="1478"/>
      <c r="H30140" s="1478"/>
    </row>
    <row r="30141" spans="1:8">
      <c r="A30141" s="1383"/>
      <c r="E30141" s="1478"/>
      <c r="H30141" s="1478"/>
    </row>
    <row r="30142" spans="1:8">
      <c r="A30142" s="1383"/>
      <c r="E30142" s="1478"/>
      <c r="H30142" s="1478"/>
    </row>
    <row r="30143" spans="1:8">
      <c r="A30143" s="1383"/>
      <c r="E30143" s="1478"/>
      <c r="H30143" s="1478"/>
    </row>
    <row r="30144" spans="1:8">
      <c r="A30144" s="1383"/>
      <c r="E30144" s="1478"/>
      <c r="H30144" s="1478"/>
    </row>
    <row r="30145" spans="1:8">
      <c r="A30145" s="1383"/>
      <c r="E30145" s="1478"/>
      <c r="H30145" s="1478"/>
    </row>
    <row r="30146" spans="1:8">
      <c r="A30146" s="1383"/>
      <c r="E30146" s="1478"/>
      <c r="H30146" s="1478"/>
    </row>
    <row r="30147" spans="1:8">
      <c r="A30147" s="1383"/>
      <c r="E30147" s="1478"/>
      <c r="H30147" s="1478"/>
    </row>
    <row r="30148" spans="1:8">
      <c r="A30148" s="1383"/>
      <c r="E30148" s="1478"/>
      <c r="H30148" s="1478"/>
    </row>
    <row r="30149" spans="1:8">
      <c r="A30149" s="1383"/>
      <c r="E30149" s="1478"/>
      <c r="H30149" s="1478"/>
    </row>
    <row r="30150" spans="1:8">
      <c r="A30150" s="1383"/>
      <c r="E30150" s="1478"/>
      <c r="H30150" s="1478"/>
    </row>
    <row r="30151" spans="1:8">
      <c r="A30151" s="1383"/>
      <c r="E30151" s="1478"/>
      <c r="H30151" s="1478"/>
    </row>
    <row r="30152" spans="1:8">
      <c r="A30152" s="1383"/>
      <c r="E30152" s="1478"/>
      <c r="H30152" s="1478"/>
    </row>
    <row r="30153" spans="1:8">
      <c r="A30153" s="1383"/>
      <c r="E30153" s="1478"/>
      <c r="H30153" s="1478"/>
    </row>
    <row r="30154" spans="1:8">
      <c r="A30154" s="1383"/>
      <c r="E30154" s="1478"/>
      <c r="H30154" s="1478"/>
    </row>
    <row r="30155" spans="1:8">
      <c r="A30155" s="1383"/>
      <c r="E30155" s="1478"/>
      <c r="H30155" s="1478"/>
    </row>
    <row r="30156" spans="1:8">
      <c r="A30156" s="1383"/>
      <c r="E30156" s="1478"/>
      <c r="H30156" s="1478"/>
    </row>
    <row r="30157" spans="1:8">
      <c r="A30157" s="1383"/>
      <c r="E30157" s="1478"/>
      <c r="H30157" s="1478"/>
    </row>
    <row r="30158" spans="1:8">
      <c r="A30158" s="1383"/>
      <c r="E30158" s="1478"/>
      <c r="H30158" s="1478"/>
    </row>
    <row r="30159" spans="1:8">
      <c r="A30159" s="1383"/>
      <c r="E30159" s="1478"/>
      <c r="H30159" s="1478"/>
    </row>
    <row r="30160" spans="1:8">
      <c r="A30160" s="1383"/>
      <c r="E30160" s="1478"/>
      <c r="H30160" s="1478"/>
    </row>
    <row r="30161" spans="1:8">
      <c r="A30161" s="1383"/>
      <c r="E30161" s="1478"/>
      <c r="H30161" s="1478"/>
    </row>
    <row r="30162" spans="1:8">
      <c r="A30162" s="1383"/>
      <c r="E30162" s="1478"/>
      <c r="H30162" s="1478"/>
    </row>
    <row r="30163" spans="1:8">
      <c r="A30163" s="1383"/>
      <c r="E30163" s="1478"/>
      <c r="H30163" s="1478"/>
    </row>
    <row r="30164" spans="1:8">
      <c r="A30164" s="1383"/>
      <c r="E30164" s="1478"/>
      <c r="H30164" s="1478"/>
    </row>
    <row r="30165" spans="1:8">
      <c r="A30165" s="1383"/>
      <c r="E30165" s="1478"/>
      <c r="H30165" s="1478"/>
    </row>
    <row r="30166" spans="1:8">
      <c r="A30166" s="1383"/>
      <c r="E30166" s="1478"/>
      <c r="H30166" s="1478"/>
    </row>
    <row r="30167" spans="1:8">
      <c r="A30167" s="1383"/>
      <c r="E30167" s="1478"/>
      <c r="H30167" s="1478"/>
    </row>
    <row r="30168" spans="1:8">
      <c r="A30168" s="1383"/>
      <c r="E30168" s="1478"/>
      <c r="H30168" s="1478"/>
    </row>
    <row r="30169" spans="1:8">
      <c r="A30169" s="1383"/>
      <c r="E30169" s="1478"/>
      <c r="H30169" s="1478"/>
    </row>
    <row r="30170" spans="1:8">
      <c r="A30170" s="1383"/>
      <c r="E30170" s="1478"/>
      <c r="H30170" s="1478"/>
    </row>
    <row r="30171" spans="1:8">
      <c r="A30171" s="1383"/>
      <c r="E30171" s="1478"/>
      <c r="H30171" s="1478"/>
    </row>
    <row r="30172" spans="1:8">
      <c r="A30172" s="1383"/>
      <c r="E30172" s="1478"/>
      <c r="H30172" s="1478"/>
    </row>
    <row r="30173" spans="1:8">
      <c r="A30173" s="1383"/>
      <c r="E30173" s="1478"/>
      <c r="H30173" s="1478"/>
    </row>
    <row r="30174" spans="1:8">
      <c r="A30174" s="1383"/>
      <c r="E30174" s="1478"/>
      <c r="H30174" s="1478"/>
    </row>
    <row r="30175" spans="1:8">
      <c r="A30175" s="1383"/>
      <c r="E30175" s="1478"/>
      <c r="H30175" s="1478"/>
    </row>
    <row r="30176" spans="1:8">
      <c r="A30176" s="1383"/>
      <c r="E30176" s="1478"/>
      <c r="H30176" s="1478"/>
    </row>
    <row r="30177" spans="1:8">
      <c r="A30177" s="1383"/>
      <c r="E30177" s="1478"/>
      <c r="H30177" s="1478"/>
    </row>
    <row r="30178" spans="1:8">
      <c r="A30178" s="1383"/>
      <c r="E30178" s="1478"/>
      <c r="H30178" s="1478"/>
    </row>
    <row r="30179" spans="1:8">
      <c r="A30179" s="1383"/>
      <c r="E30179" s="1478"/>
      <c r="H30179" s="1478"/>
    </row>
    <row r="30180" spans="1:8">
      <c r="A30180" s="1383"/>
      <c r="E30180" s="1478"/>
      <c r="H30180" s="1478"/>
    </row>
    <row r="30181" spans="1:8">
      <c r="A30181" s="1383"/>
      <c r="E30181" s="1478"/>
      <c r="H30181" s="1478"/>
    </row>
    <row r="30182" spans="1:8">
      <c r="A30182" s="1383"/>
      <c r="E30182" s="1478"/>
      <c r="H30182" s="1478"/>
    </row>
    <row r="30183" spans="1:8">
      <c r="A30183" s="1383"/>
      <c r="E30183" s="1478"/>
      <c r="H30183" s="1478"/>
    </row>
    <row r="30184" spans="1:8">
      <c r="A30184" s="1383"/>
      <c r="E30184" s="1478"/>
      <c r="H30184" s="1478"/>
    </row>
    <row r="30185" spans="1:8">
      <c r="A30185" s="1383"/>
      <c r="E30185" s="1478"/>
      <c r="H30185" s="1478"/>
    </row>
    <row r="30186" spans="1:8">
      <c r="A30186" s="1383"/>
      <c r="E30186" s="1478"/>
      <c r="H30186" s="1478"/>
    </row>
    <row r="30187" spans="1:8">
      <c r="A30187" s="1383"/>
      <c r="E30187" s="1478"/>
      <c r="H30187" s="1478"/>
    </row>
    <row r="30188" spans="1:8">
      <c r="A30188" s="1383"/>
      <c r="E30188" s="1478"/>
      <c r="H30188" s="1478"/>
    </row>
    <row r="30189" spans="1:8">
      <c r="A30189" s="1383"/>
      <c r="E30189" s="1478"/>
      <c r="H30189" s="1478"/>
    </row>
    <row r="30190" spans="1:8">
      <c r="A30190" s="1383"/>
      <c r="E30190" s="1478"/>
      <c r="H30190" s="1478"/>
    </row>
    <row r="30191" spans="1:8">
      <c r="A30191" s="1383"/>
      <c r="E30191" s="1478"/>
      <c r="H30191" s="1478"/>
    </row>
    <row r="30192" spans="1:8">
      <c r="A30192" s="1383"/>
      <c r="E30192" s="1478"/>
      <c r="H30192" s="1478"/>
    </row>
    <row r="30193" spans="1:8">
      <c r="A30193" s="1383"/>
      <c r="E30193" s="1478"/>
      <c r="H30193" s="1478"/>
    </row>
    <row r="30194" spans="1:8">
      <c r="A30194" s="1383"/>
      <c r="E30194" s="1478"/>
      <c r="H30194" s="1478"/>
    </row>
    <row r="30195" spans="1:8">
      <c r="A30195" s="1383"/>
      <c r="E30195" s="1478"/>
      <c r="H30195" s="1478"/>
    </row>
    <row r="30196" spans="1:8">
      <c r="A30196" s="1383"/>
      <c r="E30196" s="1478"/>
      <c r="H30196" s="1478"/>
    </row>
    <row r="30197" spans="1:8">
      <c r="A30197" s="1383"/>
      <c r="E30197" s="1478"/>
      <c r="H30197" s="1478"/>
    </row>
    <row r="30198" spans="1:8">
      <c r="A30198" s="1383"/>
      <c r="E30198" s="1478"/>
      <c r="H30198" s="1478"/>
    </row>
    <row r="30199" spans="1:8">
      <c r="A30199" s="1383"/>
      <c r="E30199" s="1478"/>
      <c r="H30199" s="1478"/>
    </row>
    <row r="30200" spans="1:8">
      <c r="A30200" s="1383"/>
      <c r="E30200" s="1478"/>
      <c r="H30200" s="1478"/>
    </row>
    <row r="30201" spans="1:8">
      <c r="A30201" s="1383"/>
      <c r="E30201" s="1478"/>
      <c r="H30201" s="1478"/>
    </row>
    <row r="30202" spans="1:8">
      <c r="A30202" s="1383"/>
      <c r="E30202" s="1478"/>
      <c r="H30202" s="1478"/>
    </row>
    <row r="30203" spans="1:8">
      <c r="A30203" s="1383"/>
      <c r="E30203" s="1478"/>
      <c r="H30203" s="1478"/>
    </row>
    <row r="30204" spans="1:8">
      <c r="A30204" s="1383"/>
      <c r="E30204" s="1478"/>
      <c r="H30204" s="1478"/>
    </row>
    <row r="30205" spans="1:8">
      <c r="A30205" s="1383"/>
      <c r="E30205" s="1478"/>
      <c r="H30205" s="1478"/>
    </row>
    <row r="30206" spans="1:8">
      <c r="A30206" s="1383"/>
      <c r="E30206" s="1478"/>
      <c r="H30206" s="1478"/>
    </row>
    <row r="30207" spans="1:8">
      <c r="A30207" s="1383"/>
      <c r="E30207" s="1478"/>
      <c r="H30207" s="1478"/>
    </row>
    <row r="30208" spans="1:8">
      <c r="A30208" s="1383"/>
      <c r="E30208" s="1478"/>
      <c r="H30208" s="1478"/>
    </row>
    <row r="30209" spans="1:8">
      <c r="A30209" s="1383"/>
      <c r="E30209" s="1478"/>
      <c r="H30209" s="1478"/>
    </row>
    <row r="30210" spans="1:8">
      <c r="A30210" s="1383"/>
      <c r="E30210" s="1478"/>
      <c r="H30210" s="1478"/>
    </row>
    <row r="30211" spans="1:8">
      <c r="A30211" s="1383"/>
      <c r="E30211" s="1478"/>
      <c r="H30211" s="1478"/>
    </row>
    <row r="30212" spans="1:8">
      <c r="A30212" s="1383"/>
      <c r="E30212" s="1478"/>
      <c r="H30212" s="1478"/>
    </row>
    <row r="30213" spans="1:8">
      <c r="A30213" s="1383"/>
      <c r="E30213" s="1478"/>
      <c r="H30213" s="1478"/>
    </row>
    <row r="30214" spans="1:8">
      <c r="A30214" s="1383"/>
      <c r="E30214" s="1478"/>
      <c r="H30214" s="1478"/>
    </row>
    <row r="30215" spans="1:8">
      <c r="A30215" s="1383"/>
      <c r="E30215" s="1478"/>
      <c r="H30215" s="1478"/>
    </row>
    <row r="30216" spans="1:8">
      <c r="A30216" s="1383"/>
      <c r="E30216" s="1478"/>
      <c r="H30216" s="1478"/>
    </row>
    <row r="30217" spans="1:8">
      <c r="A30217" s="1383"/>
      <c r="E30217" s="1478"/>
      <c r="H30217" s="1478"/>
    </row>
    <row r="30218" spans="1:8">
      <c r="A30218" s="1383"/>
      <c r="E30218" s="1478"/>
      <c r="H30218" s="1478"/>
    </row>
    <row r="30219" spans="1:8">
      <c r="A30219" s="1383"/>
      <c r="E30219" s="1478"/>
      <c r="H30219" s="1478"/>
    </row>
    <row r="30220" spans="1:8">
      <c r="A30220" s="1383"/>
      <c r="E30220" s="1478"/>
      <c r="H30220" s="1478"/>
    </row>
    <row r="30221" spans="1:8">
      <c r="A30221" s="1383"/>
      <c r="E30221" s="1478"/>
      <c r="H30221" s="1478"/>
    </row>
    <row r="30222" spans="1:8">
      <c r="A30222" s="1383"/>
      <c r="E30222" s="1478"/>
      <c r="H30222" s="1478"/>
    </row>
    <row r="30223" spans="1:8">
      <c r="A30223" s="1383"/>
      <c r="E30223" s="1478"/>
      <c r="H30223" s="1478"/>
    </row>
    <row r="30224" spans="1:8">
      <c r="A30224" s="1383"/>
      <c r="E30224" s="1478"/>
      <c r="H30224" s="1478"/>
    </row>
    <row r="30225" spans="1:8">
      <c r="A30225" s="1383"/>
      <c r="E30225" s="1478"/>
      <c r="H30225" s="1478"/>
    </row>
    <row r="30226" spans="1:8">
      <c r="A30226" s="1383"/>
      <c r="E30226" s="1478"/>
      <c r="H30226" s="1478"/>
    </row>
    <row r="30227" spans="1:8">
      <c r="A30227" s="1383"/>
      <c r="E30227" s="1478"/>
      <c r="H30227" s="1478"/>
    </row>
    <row r="30228" spans="1:8">
      <c r="A30228" s="1383"/>
      <c r="E30228" s="1478"/>
      <c r="H30228" s="1478"/>
    </row>
    <row r="30229" spans="1:8">
      <c r="A30229" s="1383"/>
      <c r="E30229" s="1478"/>
      <c r="H30229" s="1478"/>
    </row>
    <row r="30230" spans="1:8">
      <c r="A30230" s="1383"/>
      <c r="E30230" s="1478"/>
      <c r="H30230" s="1478"/>
    </row>
    <row r="30231" spans="1:8">
      <c r="A30231" s="1383"/>
      <c r="E30231" s="1478"/>
      <c r="H30231" s="1478"/>
    </row>
    <row r="30232" spans="1:8">
      <c r="A30232" s="1383"/>
      <c r="E30232" s="1478"/>
      <c r="H30232" s="1478"/>
    </row>
    <row r="30233" spans="1:8">
      <c r="A30233" s="1383"/>
      <c r="E30233" s="1478"/>
      <c r="H30233" s="1478"/>
    </row>
    <row r="30234" spans="1:8">
      <c r="A30234" s="1383"/>
      <c r="E30234" s="1478"/>
      <c r="H30234" s="1478"/>
    </row>
    <row r="30235" spans="1:8">
      <c r="A30235" s="1383"/>
      <c r="E30235" s="1478"/>
      <c r="H30235" s="1478"/>
    </row>
    <row r="30236" spans="1:8">
      <c r="A30236" s="1383"/>
      <c r="E30236" s="1478"/>
      <c r="H30236" s="1478"/>
    </row>
    <row r="30237" spans="1:8">
      <c r="A30237" s="1383"/>
      <c r="E30237" s="1478"/>
      <c r="H30237" s="1478"/>
    </row>
    <row r="30238" spans="1:8">
      <c r="A30238" s="1383"/>
      <c r="E30238" s="1478"/>
      <c r="H30238" s="1478"/>
    </row>
    <row r="30239" spans="1:8">
      <c r="A30239" s="1383"/>
      <c r="E30239" s="1478"/>
      <c r="H30239" s="1478"/>
    </row>
    <row r="30240" spans="1:8">
      <c r="A30240" s="1383"/>
      <c r="E30240" s="1478"/>
      <c r="H30240" s="1478"/>
    </row>
    <row r="30241" spans="1:8">
      <c r="A30241" s="1383"/>
      <c r="E30241" s="1478"/>
      <c r="H30241" s="1478"/>
    </row>
    <row r="30242" spans="1:8">
      <c r="A30242" s="1383"/>
      <c r="E30242" s="1478"/>
      <c r="H30242" s="1478"/>
    </row>
    <row r="30243" spans="1:8">
      <c r="A30243" s="1383"/>
      <c r="E30243" s="1478"/>
      <c r="H30243" s="1478"/>
    </row>
    <row r="30244" spans="1:8">
      <c r="A30244" s="1383"/>
      <c r="E30244" s="1478"/>
      <c r="H30244" s="1478"/>
    </row>
    <row r="30245" spans="1:8">
      <c r="A30245" s="1383"/>
      <c r="E30245" s="1478"/>
      <c r="H30245" s="1478"/>
    </row>
    <row r="30246" spans="1:8">
      <c r="A30246" s="1383"/>
      <c r="E30246" s="1478"/>
      <c r="H30246" s="1478"/>
    </row>
    <row r="30247" spans="1:8">
      <c r="A30247" s="1383"/>
      <c r="E30247" s="1478"/>
      <c r="H30247" s="1478"/>
    </row>
    <row r="30248" spans="1:8">
      <c r="A30248" s="1383"/>
      <c r="E30248" s="1478"/>
      <c r="H30248" s="1478"/>
    </row>
    <row r="30249" spans="1:8">
      <c r="A30249" s="1383"/>
      <c r="E30249" s="1478"/>
      <c r="H30249" s="1478"/>
    </row>
    <row r="30250" spans="1:8">
      <c r="A30250" s="1383"/>
      <c r="E30250" s="1478"/>
      <c r="H30250" s="1478"/>
    </row>
    <row r="30251" spans="1:8">
      <c r="A30251" s="1383"/>
      <c r="E30251" s="1478"/>
      <c r="H30251" s="1478"/>
    </row>
    <row r="30252" spans="1:8">
      <c r="A30252" s="1383"/>
      <c r="E30252" s="1478"/>
      <c r="H30252" s="1478"/>
    </row>
    <row r="30253" spans="1:8">
      <c r="A30253" s="1383"/>
      <c r="E30253" s="1478"/>
      <c r="H30253" s="1478"/>
    </row>
    <row r="30254" spans="1:8">
      <c r="A30254" s="1383"/>
      <c r="E30254" s="1478"/>
      <c r="H30254" s="1478"/>
    </row>
    <row r="30255" spans="1:8">
      <c r="A30255" s="1383"/>
      <c r="E30255" s="1478"/>
      <c r="H30255" s="1478"/>
    </row>
    <row r="30256" spans="1:8">
      <c r="A30256" s="1383"/>
      <c r="E30256" s="1478"/>
      <c r="H30256" s="1478"/>
    </row>
    <row r="30257" spans="1:8">
      <c r="A30257" s="1383"/>
      <c r="E30257" s="1478"/>
      <c r="H30257" s="1478"/>
    </row>
    <row r="30258" spans="1:8">
      <c r="A30258" s="1383"/>
      <c r="E30258" s="1478"/>
      <c r="H30258" s="1478"/>
    </row>
    <row r="30259" spans="1:8">
      <c r="A30259" s="1383"/>
      <c r="E30259" s="1478"/>
      <c r="H30259" s="1478"/>
    </row>
    <row r="30260" spans="1:8">
      <c r="A30260" s="1383"/>
      <c r="E30260" s="1478"/>
      <c r="H30260" s="1478"/>
    </row>
    <row r="30261" spans="1:8">
      <c r="A30261" s="1383"/>
      <c r="E30261" s="1478"/>
      <c r="H30261" s="1478"/>
    </row>
    <row r="30262" spans="1:8">
      <c r="A30262" s="1383"/>
      <c r="E30262" s="1478"/>
      <c r="H30262" s="1478"/>
    </row>
    <row r="30263" spans="1:8">
      <c r="A30263" s="1383"/>
      <c r="E30263" s="1478"/>
      <c r="H30263" s="1478"/>
    </row>
    <row r="30264" spans="1:8">
      <c r="A30264" s="1383"/>
      <c r="E30264" s="1478"/>
      <c r="H30264" s="1478"/>
    </row>
    <row r="30265" spans="1:8">
      <c r="A30265" s="1383"/>
      <c r="E30265" s="1478"/>
      <c r="H30265" s="1478"/>
    </row>
    <row r="30266" spans="1:8">
      <c r="A30266" s="1383"/>
      <c r="E30266" s="1478"/>
      <c r="H30266" s="1478"/>
    </row>
    <row r="30267" spans="1:8">
      <c r="A30267" s="1383"/>
      <c r="E30267" s="1478"/>
      <c r="H30267" s="1478"/>
    </row>
    <row r="30268" spans="1:8">
      <c r="A30268" s="1383"/>
      <c r="E30268" s="1478"/>
      <c r="H30268" s="1478"/>
    </row>
    <row r="30269" spans="1:8">
      <c r="A30269" s="1383"/>
      <c r="E30269" s="1478"/>
      <c r="H30269" s="1478"/>
    </row>
    <row r="30270" spans="1:8">
      <c r="A30270" s="1383"/>
      <c r="E30270" s="1478"/>
      <c r="H30270" s="1478"/>
    </row>
    <row r="30271" spans="1:8">
      <c r="A30271" s="1383"/>
      <c r="E30271" s="1478"/>
      <c r="H30271" s="1478"/>
    </row>
    <row r="30272" spans="1:8">
      <c r="A30272" s="1383"/>
      <c r="E30272" s="1478"/>
      <c r="H30272" s="1478"/>
    </row>
    <row r="30273" spans="1:8">
      <c r="A30273" s="1383"/>
      <c r="E30273" s="1478"/>
      <c r="H30273" s="1478"/>
    </row>
    <row r="30274" spans="1:8">
      <c r="A30274" s="1383"/>
      <c r="E30274" s="1478"/>
      <c r="H30274" s="1478"/>
    </row>
    <row r="30275" spans="1:8">
      <c r="A30275" s="1383"/>
      <c r="E30275" s="1478"/>
      <c r="H30275" s="1478"/>
    </row>
    <row r="30276" spans="1:8">
      <c r="A30276" s="1383"/>
      <c r="E30276" s="1478"/>
      <c r="H30276" s="1478"/>
    </row>
    <row r="30277" spans="1:8">
      <c r="A30277" s="1383"/>
      <c r="E30277" s="1478"/>
      <c r="H30277" s="1478"/>
    </row>
    <row r="30278" spans="1:8">
      <c r="A30278" s="1383"/>
      <c r="E30278" s="1478"/>
      <c r="H30278" s="1478"/>
    </row>
    <row r="30279" spans="1:8">
      <c r="A30279" s="1383"/>
      <c r="E30279" s="1478"/>
      <c r="H30279" s="1478"/>
    </row>
    <row r="30280" spans="1:8">
      <c r="A30280" s="1383"/>
      <c r="E30280" s="1478"/>
      <c r="H30280" s="1478"/>
    </row>
    <row r="30281" spans="1:8">
      <c r="A30281" s="1383"/>
      <c r="E30281" s="1478"/>
      <c r="H30281" s="1478"/>
    </row>
    <row r="30282" spans="1:8">
      <c r="A30282" s="1383"/>
      <c r="E30282" s="1478"/>
      <c r="H30282" s="1478"/>
    </row>
    <row r="30283" spans="1:8">
      <c r="A30283" s="1383"/>
      <c r="E30283" s="1478"/>
      <c r="H30283" s="1478"/>
    </row>
    <row r="30284" spans="1:8">
      <c r="A30284" s="1383"/>
      <c r="E30284" s="1478"/>
      <c r="H30284" s="1478"/>
    </row>
    <row r="30285" spans="1:8">
      <c r="A30285" s="1383"/>
      <c r="E30285" s="1478"/>
      <c r="H30285" s="1478"/>
    </row>
    <row r="30286" spans="1:8">
      <c r="A30286" s="1383"/>
      <c r="E30286" s="1478"/>
      <c r="H30286" s="1478"/>
    </row>
    <row r="30287" spans="1:8">
      <c r="A30287" s="1383"/>
      <c r="E30287" s="1478"/>
      <c r="H30287" s="1478"/>
    </row>
    <row r="30288" spans="1:8">
      <c r="A30288" s="1383"/>
      <c r="E30288" s="1478"/>
      <c r="H30288" s="1478"/>
    </row>
    <row r="30289" spans="1:8">
      <c r="A30289" s="1383"/>
      <c r="E30289" s="1478"/>
      <c r="H30289" s="1478"/>
    </row>
    <row r="30290" spans="1:8">
      <c r="A30290" s="1383"/>
      <c r="E30290" s="1478"/>
      <c r="H30290" s="1478"/>
    </row>
    <row r="30291" spans="1:8">
      <c r="A30291" s="1383"/>
      <c r="E30291" s="1478"/>
      <c r="H30291" s="1478"/>
    </row>
    <row r="30292" spans="1:8">
      <c r="A30292" s="1383"/>
      <c r="E30292" s="1478"/>
      <c r="H30292" s="1478"/>
    </row>
    <row r="30293" spans="1:8">
      <c r="A30293" s="1383"/>
      <c r="E30293" s="1478"/>
      <c r="H30293" s="1478"/>
    </row>
    <row r="30294" spans="1:8">
      <c r="A30294" s="1383"/>
      <c r="E30294" s="1478"/>
      <c r="H30294" s="1478"/>
    </row>
    <row r="30295" spans="1:8">
      <c r="A30295" s="1383"/>
      <c r="E30295" s="1478"/>
      <c r="H30295" s="1478"/>
    </row>
    <row r="30296" spans="1:8">
      <c r="A30296" s="1383"/>
      <c r="E30296" s="1478"/>
      <c r="H30296" s="1478"/>
    </row>
    <row r="30297" spans="1:8">
      <c r="A30297" s="1383"/>
      <c r="E30297" s="1478"/>
      <c r="H30297" s="1478"/>
    </row>
    <row r="30298" spans="1:8">
      <c r="A30298" s="1383"/>
      <c r="E30298" s="1478"/>
      <c r="H30298" s="1478"/>
    </row>
    <row r="30299" spans="1:8">
      <c r="A30299" s="1383"/>
      <c r="E30299" s="1478"/>
      <c r="H30299" s="1478"/>
    </row>
    <row r="30300" spans="1:8">
      <c r="A30300" s="1383"/>
      <c r="E30300" s="1478"/>
      <c r="H30300" s="1478"/>
    </row>
    <row r="30301" spans="1:8">
      <c r="A30301" s="1383"/>
      <c r="E30301" s="1478"/>
      <c r="H30301" s="1478"/>
    </row>
    <row r="30302" spans="1:8">
      <c r="A30302" s="1383"/>
      <c r="E30302" s="1478"/>
      <c r="H30302" s="1478"/>
    </row>
    <row r="30303" spans="1:8">
      <c r="A30303" s="1383"/>
      <c r="E30303" s="1478"/>
      <c r="H30303" s="1478"/>
    </row>
    <row r="30304" spans="1:8">
      <c r="A30304" s="1383"/>
      <c r="E30304" s="1478"/>
      <c r="H30304" s="1478"/>
    </row>
    <row r="30305" spans="1:8">
      <c r="A30305" s="1383"/>
      <c r="E30305" s="1478"/>
      <c r="H30305" s="1478"/>
    </row>
    <row r="30306" spans="1:8">
      <c r="A30306" s="1383"/>
      <c r="E30306" s="1478"/>
      <c r="H30306" s="1478"/>
    </row>
    <row r="30307" spans="1:8">
      <c r="A30307" s="1383"/>
      <c r="E30307" s="1478"/>
      <c r="H30307" s="1478"/>
    </row>
    <row r="30308" spans="1:8">
      <c r="A30308" s="1383"/>
      <c r="E30308" s="1478"/>
      <c r="H30308" s="1478"/>
    </row>
    <row r="30309" spans="1:8">
      <c r="A30309" s="1383"/>
      <c r="E30309" s="1478"/>
      <c r="H30309" s="1478"/>
    </row>
    <row r="30310" spans="1:8">
      <c r="A30310" s="1383"/>
      <c r="E30310" s="1478"/>
      <c r="H30310" s="1478"/>
    </row>
    <row r="30311" spans="1:8">
      <c r="A30311" s="1383"/>
      <c r="E30311" s="1478"/>
      <c r="H30311" s="1478"/>
    </row>
    <row r="30312" spans="1:8">
      <c r="A30312" s="1383"/>
      <c r="E30312" s="1478"/>
      <c r="H30312" s="1478"/>
    </row>
    <row r="30313" spans="1:8">
      <c r="A30313" s="1383"/>
      <c r="E30313" s="1478"/>
      <c r="H30313" s="1478"/>
    </row>
    <row r="30314" spans="1:8">
      <c r="A30314" s="1383"/>
      <c r="E30314" s="1478"/>
      <c r="H30314" s="1478"/>
    </row>
    <row r="30315" spans="1:8">
      <c r="A30315" s="1383"/>
      <c r="E30315" s="1478"/>
      <c r="H30315" s="1478"/>
    </row>
    <row r="30316" spans="1:8">
      <c r="A30316" s="1383"/>
      <c r="E30316" s="1478"/>
      <c r="H30316" s="1478"/>
    </row>
    <row r="30317" spans="1:8">
      <c r="A30317" s="1383"/>
      <c r="E30317" s="1478"/>
      <c r="H30317" s="1478"/>
    </row>
    <row r="30318" spans="1:8">
      <c r="A30318" s="1383"/>
      <c r="E30318" s="1478"/>
      <c r="H30318" s="1478"/>
    </row>
    <row r="30319" spans="1:8">
      <c r="A30319" s="1383"/>
      <c r="E30319" s="1478"/>
      <c r="H30319" s="1478"/>
    </row>
    <row r="30320" spans="1:8">
      <c r="A30320" s="1383"/>
      <c r="E30320" s="1478"/>
      <c r="H30320" s="1478"/>
    </row>
    <row r="30321" spans="1:8">
      <c r="A30321" s="1383"/>
      <c r="E30321" s="1478"/>
      <c r="H30321" s="1478"/>
    </row>
    <row r="30322" spans="1:8">
      <c r="A30322" s="1383"/>
      <c r="E30322" s="1478"/>
      <c r="H30322" s="1478"/>
    </row>
    <row r="30323" spans="1:8">
      <c r="A30323" s="1383"/>
      <c r="E30323" s="1478"/>
      <c r="H30323" s="1478"/>
    </row>
    <row r="30324" spans="1:8">
      <c r="A30324" s="1383"/>
      <c r="E30324" s="1478"/>
      <c r="H30324" s="1478"/>
    </row>
    <row r="30325" spans="1:8">
      <c r="A30325" s="1383"/>
      <c r="E30325" s="1478"/>
      <c r="H30325" s="1478"/>
    </row>
    <row r="30326" spans="1:8">
      <c r="A30326" s="1383"/>
      <c r="E30326" s="1478"/>
      <c r="H30326" s="1478"/>
    </row>
    <row r="30327" spans="1:8">
      <c r="A30327" s="1383"/>
      <c r="E30327" s="1478"/>
      <c r="H30327" s="1478"/>
    </row>
    <row r="30328" spans="1:8">
      <c r="A30328" s="1383"/>
      <c r="E30328" s="1478"/>
      <c r="H30328" s="1478"/>
    </row>
    <row r="30329" spans="1:8">
      <c r="A30329" s="1383"/>
      <c r="E30329" s="1478"/>
      <c r="H30329" s="1478"/>
    </row>
    <row r="30330" spans="1:8">
      <c r="A30330" s="1383"/>
      <c r="E30330" s="1478"/>
      <c r="H30330" s="1478"/>
    </row>
    <row r="30331" spans="1:8">
      <c r="A30331" s="1383"/>
      <c r="E30331" s="1478"/>
      <c r="H30331" s="1478"/>
    </row>
    <row r="30332" spans="1:8">
      <c r="A30332" s="1383"/>
      <c r="E30332" s="1478"/>
      <c r="H30332" s="1478"/>
    </row>
    <row r="30333" spans="1:8">
      <c r="A30333" s="1383"/>
      <c r="E30333" s="1478"/>
      <c r="H30333" s="1478"/>
    </row>
    <row r="30334" spans="1:8">
      <c r="A30334" s="1383"/>
      <c r="E30334" s="1478"/>
      <c r="H30334" s="1478"/>
    </row>
    <row r="30335" spans="1:8">
      <c r="A30335" s="1383"/>
      <c r="E30335" s="1478"/>
      <c r="H30335" s="1478"/>
    </row>
    <row r="30336" spans="1:8">
      <c r="A30336" s="1383"/>
      <c r="E30336" s="1478"/>
      <c r="H30336" s="1478"/>
    </row>
    <row r="30337" spans="1:8">
      <c r="A30337" s="1383"/>
      <c r="E30337" s="1478"/>
      <c r="H30337" s="1478"/>
    </row>
    <row r="30338" spans="1:8">
      <c r="A30338" s="1383"/>
      <c r="E30338" s="1478"/>
      <c r="H30338" s="1478"/>
    </row>
    <row r="30339" spans="1:8">
      <c r="A30339" s="1383"/>
      <c r="E30339" s="1478"/>
      <c r="H30339" s="1478"/>
    </row>
    <row r="30340" spans="1:8">
      <c r="A30340" s="1383"/>
      <c r="E30340" s="1478"/>
      <c r="H30340" s="1478"/>
    </row>
    <row r="30341" spans="1:8">
      <c r="A30341" s="1383"/>
      <c r="E30341" s="1478"/>
      <c r="H30341" s="1478"/>
    </row>
    <row r="30342" spans="1:8">
      <c r="A30342" s="1383"/>
      <c r="E30342" s="1478"/>
      <c r="H30342" s="1478"/>
    </row>
    <row r="30343" spans="1:8">
      <c r="A30343" s="1383"/>
      <c r="E30343" s="1478"/>
      <c r="H30343" s="1478"/>
    </row>
    <row r="30344" spans="1:8">
      <c r="A30344" s="1383"/>
      <c r="E30344" s="1478"/>
      <c r="H30344" s="1478"/>
    </row>
    <row r="30345" spans="1:8">
      <c r="A30345" s="1383"/>
      <c r="E30345" s="1478"/>
      <c r="H30345" s="1478"/>
    </row>
    <row r="30346" spans="1:8">
      <c r="A30346" s="1383"/>
      <c r="E30346" s="1478"/>
      <c r="H30346" s="1478"/>
    </row>
    <row r="30347" spans="1:8">
      <c r="A30347" s="1383"/>
      <c r="E30347" s="1478"/>
      <c r="H30347" s="1478"/>
    </row>
    <row r="30348" spans="1:8">
      <c r="A30348" s="1383"/>
      <c r="E30348" s="1478"/>
      <c r="H30348" s="1478"/>
    </row>
    <row r="30349" spans="1:8">
      <c r="A30349" s="1383"/>
      <c r="E30349" s="1478"/>
      <c r="H30349" s="1478"/>
    </row>
    <row r="30350" spans="1:8">
      <c r="A30350" s="1383"/>
      <c r="E30350" s="1478"/>
      <c r="H30350" s="1478"/>
    </row>
    <row r="30351" spans="1:8">
      <c r="A30351" s="1383"/>
      <c r="E30351" s="1478"/>
      <c r="H30351" s="1478"/>
    </row>
    <row r="30352" spans="1:8">
      <c r="A30352" s="1383"/>
      <c r="E30352" s="1478"/>
      <c r="H30352" s="1478"/>
    </row>
    <row r="30353" spans="1:8">
      <c r="A30353" s="1383"/>
      <c r="E30353" s="1478"/>
      <c r="H30353" s="1478"/>
    </row>
    <row r="30354" spans="1:8">
      <c r="A30354" s="1383"/>
      <c r="E30354" s="1478"/>
      <c r="H30354" s="1478"/>
    </row>
    <row r="30355" spans="1:8">
      <c r="A30355" s="1383"/>
      <c r="E30355" s="1478"/>
      <c r="H30355" s="1478"/>
    </row>
    <row r="30356" spans="1:8">
      <c r="A30356" s="1383"/>
      <c r="E30356" s="1478"/>
      <c r="H30356" s="1478"/>
    </row>
    <row r="30357" spans="1:8">
      <c r="A30357" s="1383"/>
      <c r="E30357" s="1478"/>
      <c r="H30357" s="1478"/>
    </row>
    <row r="30358" spans="1:8">
      <c r="A30358" s="1383"/>
      <c r="E30358" s="1478"/>
      <c r="H30358" s="1478"/>
    </row>
    <row r="30359" spans="1:8">
      <c r="A30359" s="1383"/>
      <c r="E30359" s="1478"/>
      <c r="H30359" s="1478"/>
    </row>
    <row r="30360" spans="1:8">
      <c r="A30360" s="1383"/>
      <c r="E30360" s="1478"/>
      <c r="H30360" s="1478"/>
    </row>
    <row r="30361" spans="1:8">
      <c r="A30361" s="1383"/>
      <c r="E30361" s="1478"/>
      <c r="H30361" s="1478"/>
    </row>
    <row r="30362" spans="1:8">
      <c r="A30362" s="1383"/>
      <c r="E30362" s="1478"/>
      <c r="H30362" s="1478"/>
    </row>
    <row r="30363" spans="1:8">
      <c r="A30363" s="1383"/>
      <c r="E30363" s="1478"/>
      <c r="H30363" s="1478"/>
    </row>
    <row r="30364" spans="1:8">
      <c r="A30364" s="1383"/>
      <c r="E30364" s="1478"/>
      <c r="H30364" s="1478"/>
    </row>
    <row r="30365" spans="1:8">
      <c r="A30365" s="1383"/>
      <c r="E30365" s="1478"/>
      <c r="H30365" s="1478"/>
    </row>
    <row r="30366" spans="1:8">
      <c r="A30366" s="1383"/>
      <c r="E30366" s="1478"/>
      <c r="H30366" s="1478"/>
    </row>
    <row r="30367" spans="1:8">
      <c r="A30367" s="1383"/>
      <c r="E30367" s="1478"/>
      <c r="H30367" s="1478"/>
    </row>
    <row r="30368" spans="1:8">
      <c r="A30368" s="1383"/>
      <c r="E30368" s="1478"/>
      <c r="H30368" s="1478"/>
    </row>
    <row r="30369" spans="1:8">
      <c r="A30369" s="1383"/>
      <c r="E30369" s="1478"/>
      <c r="H30369" s="1478"/>
    </row>
    <row r="30370" spans="1:8">
      <c r="A30370" s="1383"/>
      <c r="E30370" s="1478"/>
      <c r="H30370" s="1478"/>
    </row>
    <row r="30371" spans="1:8">
      <c r="A30371" s="1383"/>
      <c r="E30371" s="1478"/>
      <c r="H30371" s="1478"/>
    </row>
    <row r="30372" spans="1:8">
      <c r="A30372" s="1383"/>
      <c r="E30372" s="1478"/>
      <c r="H30372" s="1478"/>
    </row>
    <row r="30373" spans="1:8">
      <c r="A30373" s="1383"/>
      <c r="E30373" s="1478"/>
      <c r="H30373" s="1478"/>
    </row>
    <row r="30374" spans="1:8">
      <c r="A30374" s="1383"/>
      <c r="E30374" s="1478"/>
      <c r="H30374" s="1478"/>
    </row>
    <row r="30375" spans="1:8">
      <c r="A30375" s="1383"/>
      <c r="E30375" s="1478"/>
      <c r="H30375" s="1478"/>
    </row>
    <row r="30376" spans="1:8">
      <c r="A30376" s="1383"/>
      <c r="E30376" s="1478"/>
      <c r="H30376" s="1478"/>
    </row>
    <row r="30377" spans="1:8">
      <c r="A30377" s="1383"/>
      <c r="E30377" s="1478"/>
      <c r="H30377" s="1478"/>
    </row>
    <row r="30378" spans="1:8">
      <c r="A30378" s="1383"/>
      <c r="E30378" s="1478"/>
      <c r="H30378" s="1478"/>
    </row>
    <row r="30379" spans="1:8">
      <c r="A30379" s="1383"/>
      <c r="E30379" s="1478"/>
      <c r="H30379" s="1478"/>
    </row>
    <row r="30380" spans="1:8">
      <c r="A30380" s="1383"/>
      <c r="E30380" s="1478"/>
      <c r="H30380" s="1478"/>
    </row>
    <row r="30381" spans="1:8">
      <c r="A30381" s="1383"/>
      <c r="E30381" s="1478"/>
      <c r="H30381" s="1478"/>
    </row>
    <row r="30382" spans="1:8">
      <c r="A30382" s="1383"/>
      <c r="E30382" s="1478"/>
      <c r="H30382" s="1478"/>
    </row>
    <row r="30383" spans="1:8">
      <c r="A30383" s="1383"/>
      <c r="E30383" s="1478"/>
      <c r="H30383" s="1478"/>
    </row>
    <row r="30384" spans="1:8">
      <c r="A30384" s="1383"/>
      <c r="E30384" s="1478"/>
      <c r="H30384" s="1478"/>
    </row>
    <row r="30385" spans="1:8">
      <c r="A30385" s="1383"/>
      <c r="E30385" s="1478"/>
      <c r="H30385" s="1478"/>
    </row>
    <row r="30386" spans="1:8">
      <c r="A30386" s="1383"/>
      <c r="E30386" s="1478"/>
      <c r="H30386" s="1478"/>
    </row>
    <row r="30387" spans="1:8">
      <c r="A30387" s="1383"/>
      <c r="E30387" s="1478"/>
      <c r="H30387" s="1478"/>
    </row>
    <row r="30388" spans="1:8">
      <c r="A30388" s="1383"/>
      <c r="E30388" s="1478"/>
      <c r="H30388" s="1478"/>
    </row>
    <row r="30389" spans="1:8">
      <c r="A30389" s="1383"/>
      <c r="E30389" s="1478"/>
      <c r="H30389" s="1478"/>
    </row>
    <row r="30390" spans="1:8">
      <c r="A30390" s="1383"/>
      <c r="E30390" s="1478"/>
      <c r="H30390" s="1478"/>
    </row>
    <row r="30391" spans="1:8">
      <c r="A30391" s="1383"/>
      <c r="E30391" s="1478"/>
      <c r="H30391" s="1478"/>
    </row>
    <row r="30392" spans="1:8">
      <c r="A30392" s="1383"/>
      <c r="E30392" s="1478"/>
      <c r="H30392" s="1478"/>
    </row>
    <row r="30393" spans="1:8">
      <c r="A30393" s="1383"/>
      <c r="E30393" s="1478"/>
      <c r="H30393" s="1478"/>
    </row>
    <row r="30394" spans="1:8">
      <c r="A30394" s="1383"/>
      <c r="E30394" s="1478"/>
      <c r="H30394" s="1478"/>
    </row>
    <row r="30395" spans="1:8">
      <c r="A30395" s="1383"/>
      <c r="E30395" s="1478"/>
      <c r="H30395" s="1478"/>
    </row>
    <row r="30396" spans="1:8">
      <c r="A30396" s="1383"/>
      <c r="E30396" s="1478"/>
      <c r="H30396" s="1478"/>
    </row>
    <row r="30397" spans="1:8">
      <c r="A30397" s="1383"/>
      <c r="E30397" s="1478"/>
      <c r="H30397" s="1478"/>
    </row>
    <row r="30398" spans="1:8">
      <c r="A30398" s="1383"/>
      <c r="E30398" s="1478"/>
      <c r="H30398" s="1478"/>
    </row>
    <row r="30399" spans="1:8">
      <c r="A30399" s="1383"/>
      <c r="E30399" s="1478"/>
      <c r="H30399" s="1478"/>
    </row>
    <row r="30400" spans="1:8">
      <c r="A30400" s="1383"/>
      <c r="E30400" s="1478"/>
      <c r="H30400" s="1478"/>
    </row>
    <row r="30401" spans="1:8">
      <c r="A30401" s="1383"/>
      <c r="E30401" s="1478"/>
      <c r="H30401" s="1478"/>
    </row>
    <row r="30402" spans="1:8">
      <c r="A30402" s="1383"/>
      <c r="E30402" s="1478"/>
      <c r="H30402" s="1478"/>
    </row>
    <row r="30403" spans="1:8">
      <c r="A30403" s="1383"/>
      <c r="E30403" s="1478"/>
      <c r="H30403" s="1478"/>
    </row>
    <row r="30404" spans="1:8">
      <c r="A30404" s="1383"/>
      <c r="E30404" s="1478"/>
      <c r="H30404" s="1478"/>
    </row>
    <row r="30405" spans="1:8">
      <c r="A30405" s="1383"/>
      <c r="E30405" s="1478"/>
      <c r="H30405" s="1478"/>
    </row>
    <row r="30406" spans="1:8">
      <c r="A30406" s="1383"/>
      <c r="E30406" s="1478"/>
      <c r="H30406" s="1478"/>
    </row>
    <row r="30407" spans="1:8">
      <c r="A30407" s="1383"/>
      <c r="E30407" s="1478"/>
      <c r="H30407" s="1478"/>
    </row>
    <row r="30408" spans="1:8">
      <c r="A30408" s="1383"/>
      <c r="E30408" s="1478"/>
      <c r="H30408" s="1478"/>
    </row>
    <row r="30409" spans="1:8">
      <c r="A30409" s="1383"/>
      <c r="E30409" s="1478"/>
      <c r="H30409" s="1478"/>
    </row>
    <row r="30410" spans="1:8">
      <c r="A30410" s="1383"/>
      <c r="E30410" s="1478"/>
      <c r="H30410" s="1478"/>
    </row>
    <row r="30411" spans="1:8">
      <c r="A30411" s="1383"/>
      <c r="E30411" s="1478"/>
      <c r="H30411" s="1478"/>
    </row>
    <row r="30412" spans="1:8">
      <c r="A30412" s="1383"/>
      <c r="E30412" s="1478"/>
      <c r="H30412" s="1478"/>
    </row>
    <row r="30413" spans="1:8">
      <c r="A30413" s="1383"/>
      <c r="E30413" s="1478"/>
      <c r="H30413" s="1478"/>
    </row>
    <row r="30414" spans="1:8">
      <c r="A30414" s="1383"/>
      <c r="E30414" s="1478"/>
      <c r="H30414" s="1478"/>
    </row>
    <row r="30415" spans="1:8">
      <c r="A30415" s="1383"/>
      <c r="E30415" s="1478"/>
      <c r="H30415" s="1478"/>
    </row>
    <row r="30416" spans="1:8">
      <c r="A30416" s="1383"/>
      <c r="E30416" s="1478"/>
      <c r="H30416" s="1478"/>
    </row>
    <row r="30417" spans="1:8">
      <c r="A30417" s="1383"/>
      <c r="E30417" s="1478"/>
      <c r="H30417" s="1478"/>
    </row>
    <row r="30418" spans="1:8">
      <c r="A30418" s="1383"/>
      <c r="E30418" s="1478"/>
      <c r="H30418" s="1478"/>
    </row>
    <row r="30419" spans="1:8">
      <c r="A30419" s="1383"/>
      <c r="E30419" s="1478"/>
      <c r="H30419" s="1478"/>
    </row>
    <row r="30420" spans="1:8">
      <c r="A30420" s="1383"/>
      <c r="E30420" s="1478"/>
      <c r="H30420" s="1478"/>
    </row>
    <row r="30421" spans="1:8">
      <c r="A30421" s="1383"/>
      <c r="E30421" s="1478"/>
      <c r="H30421" s="1478"/>
    </row>
    <row r="30422" spans="1:8">
      <c r="A30422" s="1383"/>
      <c r="E30422" s="1478"/>
      <c r="H30422" s="1478"/>
    </row>
    <row r="30423" spans="1:8">
      <c r="A30423" s="1383"/>
      <c r="E30423" s="1478"/>
      <c r="H30423" s="1478"/>
    </row>
    <row r="30424" spans="1:8">
      <c r="A30424" s="1383"/>
      <c r="E30424" s="1478"/>
      <c r="H30424" s="1478"/>
    </row>
    <row r="30425" spans="1:8">
      <c r="A30425" s="1383"/>
      <c r="E30425" s="1478"/>
      <c r="H30425" s="1478"/>
    </row>
    <row r="30426" spans="1:8">
      <c r="A30426" s="1383"/>
      <c r="E30426" s="1478"/>
      <c r="H30426" s="1478"/>
    </row>
    <row r="30427" spans="1:8">
      <c r="A30427" s="1383"/>
      <c r="E30427" s="1478"/>
      <c r="H30427" s="1478"/>
    </row>
    <row r="30428" spans="1:8">
      <c r="A30428" s="1383"/>
      <c r="E30428" s="1478"/>
      <c r="H30428" s="1478"/>
    </row>
    <row r="30429" spans="1:8">
      <c r="A30429" s="1383"/>
      <c r="E30429" s="1478"/>
      <c r="H30429" s="1478"/>
    </row>
    <row r="30430" spans="1:8">
      <c r="A30430" s="1383"/>
      <c r="E30430" s="1478"/>
      <c r="H30430" s="1478"/>
    </row>
    <row r="30431" spans="1:8">
      <c r="A30431" s="1383"/>
      <c r="E30431" s="1478"/>
      <c r="H30431" s="1478"/>
    </row>
    <row r="30432" spans="1:8">
      <c r="A30432" s="1383"/>
      <c r="E30432" s="1478"/>
      <c r="H30432" s="1478"/>
    </row>
    <row r="30433" spans="1:8">
      <c r="A30433" s="1383"/>
      <c r="E30433" s="1478"/>
      <c r="H30433" s="1478"/>
    </row>
    <row r="30434" spans="1:8">
      <c r="A30434" s="1383"/>
      <c r="E30434" s="1478"/>
      <c r="H30434" s="1478"/>
    </row>
    <row r="30435" spans="1:8">
      <c r="A30435" s="1383"/>
      <c r="E30435" s="1478"/>
      <c r="H30435" s="1478"/>
    </row>
    <row r="30436" spans="1:8">
      <c r="A30436" s="1383"/>
      <c r="E30436" s="1478"/>
      <c r="H30436" s="1478"/>
    </row>
    <row r="30437" spans="1:8">
      <c r="A30437" s="1383"/>
      <c r="E30437" s="1478"/>
      <c r="H30437" s="1478"/>
    </row>
    <row r="30438" spans="1:8">
      <c r="A30438" s="1383"/>
      <c r="E30438" s="1478"/>
      <c r="H30438" s="1478"/>
    </row>
    <row r="30439" spans="1:8">
      <c r="A30439" s="1383"/>
      <c r="E30439" s="1478"/>
      <c r="H30439" s="1478"/>
    </row>
    <row r="30440" spans="1:8">
      <c r="A30440" s="1383"/>
      <c r="E30440" s="1478"/>
      <c r="H30440" s="1478"/>
    </row>
    <row r="30441" spans="1:8">
      <c r="A30441" s="1383"/>
      <c r="E30441" s="1478"/>
      <c r="H30441" s="1478"/>
    </row>
    <row r="30442" spans="1:8">
      <c r="A30442" s="1383"/>
      <c r="E30442" s="1478"/>
      <c r="H30442" s="1478"/>
    </row>
    <row r="30443" spans="1:8">
      <c r="A30443" s="1383"/>
      <c r="E30443" s="1478"/>
      <c r="H30443" s="1478"/>
    </row>
    <row r="30444" spans="1:8">
      <c r="A30444" s="1383"/>
      <c r="E30444" s="1478"/>
      <c r="H30444" s="1478"/>
    </row>
    <row r="30445" spans="1:8">
      <c r="A30445" s="1383"/>
      <c r="E30445" s="1478"/>
      <c r="H30445" s="1478"/>
    </row>
    <row r="30446" spans="1:8">
      <c r="A30446" s="1383"/>
      <c r="E30446" s="1478"/>
      <c r="H30446" s="1478"/>
    </row>
    <row r="30447" spans="1:8">
      <c r="A30447" s="1383"/>
      <c r="E30447" s="1478"/>
      <c r="H30447" s="1478"/>
    </row>
    <row r="30448" spans="1:8">
      <c r="A30448" s="1383"/>
      <c r="E30448" s="1478"/>
      <c r="H30448" s="1478"/>
    </row>
    <row r="30449" spans="1:8">
      <c r="A30449" s="1383"/>
      <c r="E30449" s="1478"/>
      <c r="H30449" s="1478"/>
    </row>
    <row r="30450" spans="1:8">
      <c r="A30450" s="1383"/>
      <c r="E30450" s="1478"/>
      <c r="H30450" s="1478"/>
    </row>
    <row r="30451" spans="1:8">
      <c r="A30451" s="1383"/>
      <c r="E30451" s="1478"/>
      <c r="H30451" s="1478"/>
    </row>
    <row r="30452" spans="1:8">
      <c r="A30452" s="1383"/>
      <c r="E30452" s="1478"/>
      <c r="H30452" s="1478"/>
    </row>
    <row r="30453" spans="1:8">
      <c r="A30453" s="1383"/>
      <c r="E30453" s="1478"/>
      <c r="H30453" s="1478"/>
    </row>
    <row r="30454" spans="1:8">
      <c r="A30454" s="1383"/>
      <c r="E30454" s="1478"/>
      <c r="H30454" s="1478"/>
    </row>
    <row r="30455" spans="1:8">
      <c r="A30455" s="1383"/>
      <c r="E30455" s="1478"/>
      <c r="H30455" s="1478"/>
    </row>
    <row r="30456" spans="1:8">
      <c r="A30456" s="1383"/>
      <c r="E30456" s="1478"/>
      <c r="H30456" s="1478"/>
    </row>
    <row r="30457" spans="1:8">
      <c r="A30457" s="1383"/>
      <c r="E30457" s="1478"/>
      <c r="H30457" s="1478"/>
    </row>
    <row r="30458" spans="1:8">
      <c r="A30458" s="1383"/>
      <c r="E30458" s="1478"/>
      <c r="H30458" s="1478"/>
    </row>
    <row r="30459" spans="1:8">
      <c r="A30459" s="1383"/>
      <c r="E30459" s="1478"/>
      <c r="H30459" s="1478"/>
    </row>
  </sheetData>
  <mergeCells count="27">
    <mergeCell ref="B63:M63"/>
    <mergeCell ref="N63:P63"/>
    <mergeCell ref="B7:M7"/>
    <mergeCell ref="B8:D8"/>
    <mergeCell ref="E8:G8"/>
    <mergeCell ref="H8:J8"/>
    <mergeCell ref="K8:M8"/>
    <mergeCell ref="N8:P8"/>
    <mergeCell ref="B9:D9"/>
    <mergeCell ref="E9:G9"/>
    <mergeCell ref="H9:J9"/>
    <mergeCell ref="K9:M9"/>
    <mergeCell ref="N9:P9"/>
    <mergeCell ref="N64:P64"/>
    <mergeCell ref="B65:D65"/>
    <mergeCell ref="E65:G65"/>
    <mergeCell ref="H65:J65"/>
    <mergeCell ref="K65:M65"/>
    <mergeCell ref="N65:P65"/>
    <mergeCell ref="C88:C89"/>
    <mergeCell ref="F88:F89"/>
    <mergeCell ref="I88:I89"/>
    <mergeCell ref="L88:L89"/>
    <mergeCell ref="B64:D64"/>
    <mergeCell ref="E64:G64"/>
    <mergeCell ref="H64:J64"/>
    <mergeCell ref="K64:M64"/>
  </mergeCells>
  <printOptions gridLinesSet="0"/>
  <pageMargins left="0.7" right="0.7" top="0.75" bottom="0.75" header="0.3" footer="0.3"/>
  <pageSetup paperSize="9" scale="60" firstPageNumber="48" orientation="landscape" useFirstPageNumber="1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50"/>
  </sheetPr>
  <dimension ref="A1:U758"/>
  <sheetViews>
    <sheetView showGridLines="0" zoomScale="65" zoomScaleNormal="65" workbookViewId="0"/>
  </sheetViews>
  <sheetFormatPr baseColWidth="10" defaultRowHeight="12.75"/>
  <cols>
    <col min="1" max="1" width="35.875" style="1753" customWidth="1"/>
    <col min="2" max="4" width="14" style="1753" customWidth="1"/>
    <col min="5" max="7" width="13.875" style="1753" customWidth="1"/>
    <col min="8" max="13" width="13.375" style="1753" customWidth="1"/>
    <col min="14" max="14" width="13" style="1753" customWidth="1"/>
    <col min="15" max="15" width="13.875" style="1753" customWidth="1"/>
    <col min="16" max="16" width="13.5" style="1753" customWidth="1"/>
    <col min="17" max="17" width="36.25" style="1754" customWidth="1"/>
    <col min="18" max="18" width="11" style="1487"/>
    <col min="19" max="21" width="11" style="1488"/>
    <col min="22" max="16384" width="11" style="1487"/>
  </cols>
  <sheetData>
    <row r="1" spans="1:21" ht="38.25" customHeight="1"/>
    <row r="3" spans="1:21" ht="24" customHeight="1">
      <c r="A3" s="1485" t="s">
        <v>3155</v>
      </c>
      <c r="B3" s="1485"/>
      <c r="C3" s="1485"/>
      <c r="D3" s="1485"/>
      <c r="E3" s="1485"/>
      <c r="F3" s="1485"/>
      <c r="G3" s="1485"/>
      <c r="H3" s="1485"/>
      <c r="I3" s="1485"/>
      <c r="J3" s="1485"/>
      <c r="K3" s="1485"/>
      <c r="L3" s="1485"/>
      <c r="M3" s="1485"/>
      <c r="N3" s="1485"/>
      <c r="O3" s="1485"/>
      <c r="P3" s="1485"/>
      <c r="Q3" s="1486" t="s">
        <v>3156</v>
      </c>
    </row>
    <row r="4" spans="1:21" ht="15.95" customHeight="1">
      <c r="A4" s="1489" t="s">
        <v>3157</v>
      </c>
      <c r="B4" s="1489"/>
      <c r="C4" s="1489"/>
      <c r="D4" s="1489"/>
      <c r="E4" s="1489"/>
      <c r="F4" s="1489"/>
      <c r="G4" s="1489"/>
      <c r="H4" s="1489"/>
      <c r="I4" s="1489"/>
      <c r="J4" s="1489"/>
      <c r="K4" s="1489"/>
      <c r="L4" s="1489"/>
      <c r="M4" s="1489"/>
      <c r="N4" s="1489"/>
      <c r="O4" s="1489"/>
      <c r="P4" s="1489"/>
      <c r="Q4" s="1490" t="s">
        <v>3158</v>
      </c>
    </row>
    <row r="5" spans="1:21" ht="15.95" customHeight="1">
      <c r="A5" s="1491" t="s">
        <v>3159</v>
      </c>
      <c r="B5" s="1491"/>
      <c r="C5" s="1491"/>
      <c r="D5" s="1491"/>
      <c r="E5" s="1491"/>
      <c r="F5" s="1491"/>
      <c r="G5" s="1491"/>
      <c r="H5" s="1491"/>
      <c r="I5" s="1491"/>
      <c r="J5" s="1491"/>
      <c r="K5" s="1491"/>
      <c r="L5" s="1491"/>
      <c r="M5" s="1491"/>
      <c r="N5" s="1491"/>
      <c r="O5" s="1491"/>
      <c r="P5" s="1491"/>
      <c r="Q5" s="1492" t="s">
        <v>3160</v>
      </c>
    </row>
    <row r="6" spans="1:21" ht="9" customHeight="1">
      <c r="A6" s="1493"/>
      <c r="B6" s="1493"/>
      <c r="C6" s="1493"/>
      <c r="D6" s="1493"/>
      <c r="E6" s="1493"/>
      <c r="F6" s="1493"/>
      <c r="G6" s="1493"/>
      <c r="H6" s="1493"/>
      <c r="I6" s="1493"/>
      <c r="J6" s="1493"/>
      <c r="K6" s="1493"/>
      <c r="L6" s="1493"/>
      <c r="M6" s="1493"/>
      <c r="N6" s="1493"/>
      <c r="O6" s="1493"/>
      <c r="P6" s="1493"/>
      <c r="Q6" s="1494"/>
    </row>
    <row r="7" spans="1:21" s="1497" customFormat="1" ht="11.1" customHeight="1">
      <c r="A7" s="1495"/>
      <c r="B7" s="2410">
        <v>2018</v>
      </c>
      <c r="C7" s="2411"/>
      <c r="D7" s="2411"/>
      <c r="E7" s="2411"/>
      <c r="F7" s="2411"/>
      <c r="G7" s="2411"/>
      <c r="H7" s="2411"/>
      <c r="I7" s="2411"/>
      <c r="J7" s="2411"/>
      <c r="K7" s="2411"/>
      <c r="L7" s="2411"/>
      <c r="M7" s="2412"/>
      <c r="N7" s="2411">
        <v>2017</v>
      </c>
      <c r="O7" s="2411"/>
      <c r="P7" s="2411"/>
      <c r="Q7" s="1496"/>
      <c r="S7" s="1498"/>
      <c r="T7" s="1498"/>
      <c r="U7" s="1498"/>
    </row>
    <row r="8" spans="1:21" s="1497" customFormat="1" ht="11.1" customHeight="1">
      <c r="A8" s="1499"/>
      <c r="B8" s="2413"/>
      <c r="C8" s="2414"/>
      <c r="D8" s="2414"/>
      <c r="E8" s="2414"/>
      <c r="F8" s="2414"/>
      <c r="G8" s="2414"/>
      <c r="H8" s="2414"/>
      <c r="I8" s="2414"/>
      <c r="J8" s="2414"/>
      <c r="K8" s="2414"/>
      <c r="L8" s="2414"/>
      <c r="M8" s="2415"/>
      <c r="N8" s="2417"/>
      <c r="O8" s="2417"/>
      <c r="P8" s="2417"/>
      <c r="Q8" s="1500" t="s">
        <v>2501</v>
      </c>
      <c r="S8" s="1501"/>
      <c r="T8" s="1498"/>
      <c r="U8" s="1498"/>
    </row>
    <row r="9" spans="1:21" s="1510" customFormat="1" ht="11.1" customHeight="1">
      <c r="A9" s="1502"/>
      <c r="B9" s="1503" t="s">
        <v>16</v>
      </c>
      <c r="C9" s="1504" t="s">
        <v>2404</v>
      </c>
      <c r="D9" s="1505" t="s">
        <v>11</v>
      </c>
      <c r="E9" s="1504" t="s">
        <v>21</v>
      </c>
      <c r="F9" s="1504" t="s">
        <v>23</v>
      </c>
      <c r="G9" s="1504" t="s">
        <v>12</v>
      </c>
      <c r="H9" s="1506" t="s">
        <v>2615</v>
      </c>
      <c r="I9" s="1507" t="s">
        <v>14</v>
      </c>
      <c r="J9" s="1507" t="s">
        <v>15</v>
      </c>
      <c r="K9" s="1507" t="s">
        <v>8</v>
      </c>
      <c r="L9" s="1507" t="s">
        <v>9</v>
      </c>
      <c r="M9" s="1508" t="s">
        <v>10</v>
      </c>
      <c r="N9" s="1503" t="s">
        <v>16</v>
      </c>
      <c r="O9" s="1504" t="s">
        <v>2404</v>
      </c>
      <c r="P9" s="1505" t="s">
        <v>11</v>
      </c>
      <c r="Q9" s="1509"/>
      <c r="S9" s="1511"/>
      <c r="T9" s="1512"/>
      <c r="U9" s="1512"/>
    </row>
    <row r="10" spans="1:21" s="1510" customFormat="1" ht="11.1" customHeight="1">
      <c r="A10" s="1513"/>
      <c r="B10" s="1514" t="s">
        <v>2406</v>
      </c>
      <c r="C10" s="1515" t="s">
        <v>2506</v>
      </c>
      <c r="D10" s="1516" t="s">
        <v>2507</v>
      </c>
      <c r="E10" s="1515" t="s">
        <v>7</v>
      </c>
      <c r="F10" s="1515" t="s">
        <v>22</v>
      </c>
      <c r="G10" s="1515" t="s">
        <v>6</v>
      </c>
      <c r="H10" s="1517" t="s">
        <v>5</v>
      </c>
      <c r="I10" s="1517" t="s">
        <v>3161</v>
      </c>
      <c r="J10" s="1517" t="s">
        <v>3</v>
      </c>
      <c r="K10" s="1517" t="s">
        <v>2</v>
      </c>
      <c r="L10" s="1517" t="s">
        <v>1</v>
      </c>
      <c r="M10" s="1518" t="s">
        <v>0</v>
      </c>
      <c r="N10" s="1514" t="s">
        <v>2406</v>
      </c>
      <c r="O10" s="1515" t="s">
        <v>2506</v>
      </c>
      <c r="P10" s="1516" t="s">
        <v>2507</v>
      </c>
      <c r="Q10" s="1519"/>
      <c r="R10" s="1520"/>
      <c r="S10" s="1511"/>
      <c r="T10" s="1511"/>
      <c r="U10" s="1511"/>
    </row>
    <row r="11" spans="1:21" ht="10.7" customHeight="1">
      <c r="A11" s="1521"/>
      <c r="B11" s="1522"/>
      <c r="C11" s="1523"/>
      <c r="D11" s="1524"/>
      <c r="E11" s="1523"/>
      <c r="F11" s="1523"/>
      <c r="G11" s="1523"/>
      <c r="H11" s="1525"/>
      <c r="I11" s="1525"/>
      <c r="J11" s="1525"/>
      <c r="K11" s="1525"/>
      <c r="L11" s="1525"/>
      <c r="M11" s="1526"/>
      <c r="N11" s="1527"/>
      <c r="O11" s="1525"/>
      <c r="P11" s="1526"/>
      <c r="Q11" s="1528"/>
    </row>
    <row r="12" spans="1:21" ht="12.95" customHeight="1">
      <c r="A12" s="1529" t="s">
        <v>3162</v>
      </c>
      <c r="B12" s="1530"/>
      <c r="C12" s="1531"/>
      <c r="D12" s="1529"/>
      <c r="E12" s="1531"/>
      <c r="F12" s="1531"/>
      <c r="G12" s="1531"/>
      <c r="H12" s="1531"/>
      <c r="I12" s="1531"/>
      <c r="J12" s="1531"/>
      <c r="K12" s="1531"/>
      <c r="L12" s="1531"/>
      <c r="M12" s="1529"/>
      <c r="N12" s="1530"/>
      <c r="O12" s="1531"/>
      <c r="P12" s="1529"/>
      <c r="Q12" s="1532" t="s">
        <v>3163</v>
      </c>
    </row>
    <row r="13" spans="1:21" ht="12.95" customHeight="1">
      <c r="A13" s="1529"/>
      <c r="B13" s="1530"/>
      <c r="C13" s="1531"/>
      <c r="D13" s="1529"/>
      <c r="E13" s="1531"/>
      <c r="F13" s="1531"/>
      <c r="G13" s="1531"/>
      <c r="H13" s="1531"/>
      <c r="I13" s="1531"/>
      <c r="J13" s="1531"/>
      <c r="K13" s="1531"/>
      <c r="L13" s="1531"/>
      <c r="M13" s="1529"/>
      <c r="N13" s="1530"/>
      <c r="O13" s="1531"/>
      <c r="P13" s="1529"/>
      <c r="Q13" s="1533"/>
    </row>
    <row r="14" spans="1:21" ht="12.95" customHeight="1">
      <c r="A14" s="1534" t="s">
        <v>3164</v>
      </c>
      <c r="B14" s="1535">
        <v>4052734.0290910029</v>
      </c>
      <c r="C14" s="1536">
        <v>3762202.4599829991</v>
      </c>
      <c r="D14" s="1537">
        <v>3059426.6132940049</v>
      </c>
      <c r="E14" s="1536">
        <v>2791305.4653249946</v>
      </c>
      <c r="F14" s="1536">
        <v>3269116.908598003</v>
      </c>
      <c r="G14" s="1536">
        <v>3242163.4705039999</v>
      </c>
      <c r="H14" s="1536">
        <v>3407742.1426719981</v>
      </c>
      <c r="I14" s="1536">
        <v>4691841.2369570006</v>
      </c>
      <c r="J14" s="1536">
        <v>4915775.878659999</v>
      </c>
      <c r="K14" s="1536">
        <v>4571053.5825919965</v>
      </c>
      <c r="L14" s="1536">
        <v>3952703.6405799966</v>
      </c>
      <c r="M14" s="1537">
        <v>4050975.2156060021</v>
      </c>
      <c r="N14" s="1538">
        <v>4176219.5210999982</v>
      </c>
      <c r="O14" s="1539">
        <v>3009998.1212770017</v>
      </c>
      <c r="P14" s="1540">
        <v>3326652.1623509997</v>
      </c>
      <c r="Q14" s="1541" t="s">
        <v>3165</v>
      </c>
    </row>
    <row r="15" spans="1:21" ht="12.95" customHeight="1">
      <c r="A15" s="1534"/>
      <c r="B15" s="1535"/>
      <c r="C15" s="1536"/>
      <c r="D15" s="1537"/>
      <c r="E15" s="1536"/>
      <c r="F15" s="1536"/>
      <c r="G15" s="1536"/>
      <c r="H15" s="1536"/>
      <c r="I15" s="1536"/>
      <c r="J15" s="1536"/>
      <c r="K15" s="1536"/>
      <c r="L15" s="1536"/>
      <c r="M15" s="1537"/>
      <c r="N15" s="1542"/>
      <c r="O15" s="1543"/>
      <c r="P15" s="1544"/>
      <c r="Q15" s="1541"/>
      <c r="S15" s="1545"/>
      <c r="T15" s="1545"/>
      <c r="U15" s="1545"/>
    </row>
    <row r="16" spans="1:21" ht="12.95" customHeight="1">
      <c r="A16" s="1534" t="s">
        <v>3166</v>
      </c>
      <c r="B16" s="1535">
        <v>6820491.5712019997</v>
      </c>
      <c r="C16" s="1536">
        <v>7193724.9264810001</v>
      </c>
      <c r="D16" s="1537">
        <v>7369049.797625998</v>
      </c>
      <c r="E16" s="1536">
        <v>6820975.6744489996</v>
      </c>
      <c r="F16" s="1536">
        <v>7951331.1838090029</v>
      </c>
      <c r="G16" s="1536">
        <v>7306961.9340420002</v>
      </c>
      <c r="H16" s="1536">
        <v>7064279.4336340018</v>
      </c>
      <c r="I16" s="1536">
        <v>6965583.154021997</v>
      </c>
      <c r="J16" s="1536">
        <v>6301291.9165960029</v>
      </c>
      <c r="K16" s="1536">
        <v>6117272.786658003</v>
      </c>
      <c r="L16" s="1536">
        <v>6082949.9077709997</v>
      </c>
      <c r="M16" s="1537">
        <v>6208050.3772049984</v>
      </c>
      <c r="N16" s="1538">
        <v>6265082.1551380008</v>
      </c>
      <c r="O16" s="1539">
        <v>6704594.3494399982</v>
      </c>
      <c r="P16" s="1540">
        <v>5866058.663486002</v>
      </c>
      <c r="Q16" s="1541" t="s">
        <v>3167</v>
      </c>
    </row>
    <row r="17" spans="1:21" ht="12.95" customHeight="1">
      <c r="A17" s="1534"/>
      <c r="B17" s="1535"/>
      <c r="C17" s="1536"/>
      <c r="D17" s="1537"/>
      <c r="E17" s="1536"/>
      <c r="F17" s="1536"/>
      <c r="G17" s="1536"/>
      <c r="H17" s="1536"/>
      <c r="I17" s="1536"/>
      <c r="J17" s="1536"/>
      <c r="K17" s="1536"/>
      <c r="L17" s="1536"/>
      <c r="M17" s="1537"/>
      <c r="N17" s="1542"/>
      <c r="O17" s="1543"/>
      <c r="P17" s="1544"/>
      <c r="Q17" s="1541"/>
      <c r="S17" s="1545"/>
      <c r="T17" s="1545"/>
      <c r="U17" s="1545"/>
    </row>
    <row r="18" spans="1:21" ht="12.95" customHeight="1">
      <c r="A18" s="1534" t="s">
        <v>3168</v>
      </c>
      <c r="B18" s="1535">
        <v>2104167.1312069995</v>
      </c>
      <c r="C18" s="1536">
        <v>2053222.6377280008</v>
      </c>
      <c r="D18" s="1537">
        <v>2293142.011889</v>
      </c>
      <c r="E18" s="1536">
        <v>1916240.9487719997</v>
      </c>
      <c r="F18" s="1536">
        <v>1967478.4464889993</v>
      </c>
      <c r="G18" s="1536">
        <v>2138248.8076710002</v>
      </c>
      <c r="H18" s="1536">
        <v>1816778.2327539995</v>
      </c>
      <c r="I18" s="1536">
        <v>2267287.7960389992</v>
      </c>
      <c r="J18" s="1536">
        <v>1930219.5338629982</v>
      </c>
      <c r="K18" s="1536">
        <v>2064024.7324250014</v>
      </c>
      <c r="L18" s="1536">
        <v>2424357.2111699991</v>
      </c>
      <c r="M18" s="1537">
        <v>1658576.6935420004</v>
      </c>
      <c r="N18" s="1535">
        <v>1886185.4569149998</v>
      </c>
      <c r="O18" s="1536">
        <v>1984891.3050219996</v>
      </c>
      <c r="P18" s="1537">
        <v>1698325.4434999991</v>
      </c>
      <c r="Q18" s="1541" t="s">
        <v>3169</v>
      </c>
      <c r="S18" s="1546"/>
      <c r="T18" s="1545"/>
    </row>
    <row r="19" spans="1:21" ht="12.95" customHeight="1">
      <c r="A19" s="1534"/>
      <c r="B19" s="1535"/>
      <c r="C19" s="1536"/>
      <c r="D19" s="1537"/>
      <c r="E19" s="1536"/>
      <c r="F19" s="1536"/>
      <c r="G19" s="1536"/>
      <c r="H19" s="1536"/>
      <c r="I19" s="1536"/>
      <c r="J19" s="1536"/>
      <c r="K19" s="1536"/>
      <c r="L19" s="1536"/>
      <c r="M19" s="1537"/>
      <c r="N19" s="1535"/>
      <c r="O19" s="1536"/>
      <c r="P19" s="1537"/>
      <c r="Q19" s="1541"/>
      <c r="S19" s="1546"/>
      <c r="T19" s="1546"/>
      <c r="U19" s="1546"/>
    </row>
    <row r="20" spans="1:21" ht="15.75">
      <c r="A20" s="1534" t="s">
        <v>3170</v>
      </c>
      <c r="B20" s="1535">
        <v>958259.06387999956</v>
      </c>
      <c r="C20" s="1536">
        <v>1139971.3306050003</v>
      </c>
      <c r="D20" s="1537">
        <v>1287233.0008899998</v>
      </c>
      <c r="E20" s="1536">
        <v>900655.58549999993</v>
      </c>
      <c r="F20" s="1536">
        <v>1074029.0612309992</v>
      </c>
      <c r="G20" s="1536">
        <v>1192368.27581</v>
      </c>
      <c r="H20" s="1536">
        <v>1061727.0043499996</v>
      </c>
      <c r="I20" s="1536">
        <v>1209970.257599999</v>
      </c>
      <c r="J20" s="1536">
        <v>1009489.2319999993</v>
      </c>
      <c r="K20" s="1536">
        <v>1262579.8550610007</v>
      </c>
      <c r="L20" s="1536">
        <v>1254581.1252599994</v>
      </c>
      <c r="M20" s="1537">
        <v>930505.44065000094</v>
      </c>
      <c r="N20" s="1535">
        <v>1054587.4117149999</v>
      </c>
      <c r="O20" s="1536">
        <v>1042220.7940999996</v>
      </c>
      <c r="P20" s="1537">
        <v>1052453.8648499991</v>
      </c>
      <c r="Q20" s="1541" t="s">
        <v>3171</v>
      </c>
      <c r="S20" s="1546"/>
      <c r="T20" s="1545"/>
      <c r="U20" s="1545"/>
    </row>
    <row r="21" spans="1:21" ht="12.95" customHeight="1">
      <c r="A21" s="1534"/>
      <c r="B21" s="1535"/>
      <c r="C21" s="1536"/>
      <c r="D21" s="1537"/>
      <c r="E21" s="1536"/>
      <c r="F21" s="1536"/>
      <c r="G21" s="1536"/>
      <c r="H21" s="1536"/>
      <c r="I21" s="1536"/>
      <c r="J21" s="1536"/>
      <c r="K21" s="1536"/>
      <c r="L21" s="1536"/>
      <c r="M21" s="1537"/>
      <c r="N21" s="1535"/>
      <c r="O21" s="1536"/>
      <c r="P21" s="1537"/>
      <c r="Q21" s="1541"/>
      <c r="S21" s="1545"/>
      <c r="T21" s="1545"/>
      <c r="U21" s="1545"/>
    </row>
    <row r="22" spans="1:21" ht="15.75">
      <c r="A22" s="1534" t="s">
        <v>3172</v>
      </c>
      <c r="B22" s="1535">
        <v>1145908.0673270002</v>
      </c>
      <c r="C22" s="1536">
        <v>913251.3071230005</v>
      </c>
      <c r="D22" s="1537">
        <v>1005909.0109990002</v>
      </c>
      <c r="E22" s="1536">
        <v>1015585.3632719998</v>
      </c>
      <c r="F22" s="1536">
        <v>893449.38525800011</v>
      </c>
      <c r="G22" s="1536">
        <v>945880.531861</v>
      </c>
      <c r="H22" s="1536">
        <v>755051.22840400005</v>
      </c>
      <c r="I22" s="1536">
        <v>1057317.538439</v>
      </c>
      <c r="J22" s="1536">
        <v>920730.30186299898</v>
      </c>
      <c r="K22" s="1536">
        <v>801444.87736400065</v>
      </c>
      <c r="L22" s="1536">
        <v>1169776.0859099999</v>
      </c>
      <c r="M22" s="1537">
        <v>728071.25289199944</v>
      </c>
      <c r="N22" s="1535">
        <v>831598.04519999982</v>
      </c>
      <c r="O22" s="1536">
        <v>942670.51092200004</v>
      </c>
      <c r="P22" s="1537">
        <v>645871.57864999992</v>
      </c>
      <c r="Q22" s="1541" t="s">
        <v>3173</v>
      </c>
    </row>
    <row r="23" spans="1:21" ht="12.95" customHeight="1">
      <c r="A23" s="1534"/>
      <c r="B23" s="1535"/>
      <c r="C23" s="1536"/>
      <c r="D23" s="1537"/>
      <c r="E23" s="1536"/>
      <c r="F23" s="1536"/>
      <c r="G23" s="1536"/>
      <c r="H23" s="1536"/>
      <c r="I23" s="1536"/>
      <c r="J23" s="1536"/>
      <c r="K23" s="1536"/>
      <c r="L23" s="1536"/>
      <c r="M23" s="1537"/>
      <c r="N23" s="1535"/>
      <c r="O23" s="1536"/>
      <c r="P23" s="1537"/>
      <c r="Q23" s="1541"/>
      <c r="S23" s="1545"/>
      <c r="T23" s="1545"/>
      <c r="U23" s="1545"/>
    </row>
    <row r="24" spans="1:21" ht="12.95" customHeight="1">
      <c r="A24" s="1534" t="s">
        <v>3174</v>
      </c>
      <c r="B24" s="1535">
        <v>8739317.4950819891</v>
      </c>
      <c r="C24" s="1536">
        <v>8170789.7322080098</v>
      </c>
      <c r="D24" s="1537">
        <v>8622940.8592599966</v>
      </c>
      <c r="E24" s="1536">
        <v>7735745.5391229969</v>
      </c>
      <c r="F24" s="1536">
        <v>7170462.8422530098</v>
      </c>
      <c r="G24" s="1536">
        <v>8413005.7592240162</v>
      </c>
      <c r="H24" s="1536">
        <v>7669368.0086069908</v>
      </c>
      <c r="I24" s="1536">
        <v>9741926.4895030037</v>
      </c>
      <c r="J24" s="1536">
        <v>8984638.4682909958</v>
      </c>
      <c r="K24" s="1536">
        <v>8493422.1257169861</v>
      </c>
      <c r="L24" s="1536">
        <v>8079035.2514050025</v>
      </c>
      <c r="M24" s="1537">
        <v>8026891.9364909651</v>
      </c>
      <c r="N24" s="1535">
        <v>8003394.1095600082</v>
      </c>
      <c r="O24" s="1536">
        <v>7973459.8789310018</v>
      </c>
      <c r="P24" s="1537">
        <v>8125505.5554910023</v>
      </c>
      <c r="Q24" s="1541" t="s">
        <v>3175</v>
      </c>
      <c r="S24" s="1546"/>
      <c r="T24" s="1545"/>
      <c r="U24" s="1545"/>
    </row>
    <row r="25" spans="1:21" ht="12.95" customHeight="1">
      <c r="A25" s="1534"/>
      <c r="B25" s="1535"/>
      <c r="C25" s="1536"/>
      <c r="D25" s="1537"/>
      <c r="E25" s="1536"/>
      <c r="F25" s="1536"/>
      <c r="G25" s="1536"/>
      <c r="H25" s="1536"/>
      <c r="I25" s="1536"/>
      <c r="J25" s="1536"/>
      <c r="K25" s="1536"/>
      <c r="L25" s="1536"/>
      <c r="M25" s="1537"/>
      <c r="N25" s="1535"/>
      <c r="O25" s="1536"/>
      <c r="P25" s="1537"/>
      <c r="Q25" s="1541"/>
      <c r="S25" s="1545"/>
      <c r="T25" s="1545"/>
      <c r="U25" s="1545"/>
    </row>
    <row r="26" spans="1:21" ht="12.95" customHeight="1">
      <c r="A26" s="1534" t="s">
        <v>3176</v>
      </c>
      <c r="B26" s="1535">
        <v>11919193.747686986</v>
      </c>
      <c r="C26" s="1536">
        <v>11390563.872300984</v>
      </c>
      <c r="D26" s="1537">
        <v>9857213.5724319909</v>
      </c>
      <c r="E26" s="1536">
        <v>8088516.1697439989</v>
      </c>
      <c r="F26" s="1536">
        <v>9675990.9502740037</v>
      </c>
      <c r="G26" s="1536">
        <v>9677478.1376810092</v>
      </c>
      <c r="H26" s="1536">
        <v>9126134.1343160123</v>
      </c>
      <c r="I26" s="1536">
        <v>10030602.382913996</v>
      </c>
      <c r="J26" s="1536">
        <v>8967901.7174369935</v>
      </c>
      <c r="K26" s="1536">
        <v>10142976.277602997</v>
      </c>
      <c r="L26" s="1536">
        <v>11751401.48804901</v>
      </c>
      <c r="M26" s="1537">
        <v>9409383.6693330072</v>
      </c>
      <c r="N26" s="1535">
        <v>9557838.9325669985</v>
      </c>
      <c r="O26" s="1536">
        <v>11674130.925633011</v>
      </c>
      <c r="P26" s="1537">
        <v>9326935.9308590069</v>
      </c>
      <c r="Q26" s="1547" t="s">
        <v>3177</v>
      </c>
      <c r="S26" s="1546"/>
      <c r="T26" s="1545"/>
      <c r="U26" s="1545"/>
    </row>
    <row r="27" spans="1:21" ht="12.95" customHeight="1">
      <c r="A27" s="1534"/>
      <c r="B27" s="1535"/>
      <c r="C27" s="1536"/>
      <c r="D27" s="1537"/>
      <c r="E27" s="1536"/>
      <c r="F27" s="1536"/>
      <c r="G27" s="1536"/>
      <c r="H27" s="1536"/>
      <c r="I27" s="1536"/>
      <c r="J27" s="1536"/>
      <c r="K27" s="1536"/>
      <c r="L27" s="1536"/>
      <c r="M27" s="1537"/>
      <c r="N27" s="1535"/>
      <c r="O27" s="1536"/>
      <c r="P27" s="1537"/>
      <c r="Q27" s="1547"/>
      <c r="S27" s="1546"/>
      <c r="T27" s="1546"/>
      <c r="U27" s="1546"/>
    </row>
    <row r="28" spans="1:21" ht="12.95" customHeight="1">
      <c r="A28" s="1534" t="s">
        <v>3178</v>
      </c>
      <c r="B28" s="1535">
        <v>125318.82251499995</v>
      </c>
      <c r="C28" s="1536">
        <v>174013.652596</v>
      </c>
      <c r="D28" s="1537">
        <v>258571.47625100001</v>
      </c>
      <c r="E28" s="1536">
        <v>160027.91627100005</v>
      </c>
      <c r="F28" s="1536">
        <v>157095.07899999994</v>
      </c>
      <c r="G28" s="1536">
        <v>199904.16552000007</v>
      </c>
      <c r="H28" s="1536">
        <v>211979.67276700007</v>
      </c>
      <c r="I28" s="1536">
        <v>223591.61655999997</v>
      </c>
      <c r="J28" s="1536">
        <v>259742.59799999991</v>
      </c>
      <c r="K28" s="1536">
        <v>266278.2</v>
      </c>
      <c r="L28" s="1536">
        <v>172674.03116099996</v>
      </c>
      <c r="M28" s="1537">
        <v>162988.14225399998</v>
      </c>
      <c r="N28" s="1535">
        <v>136265.22174999997</v>
      </c>
      <c r="O28" s="1536">
        <v>156181.41700000002</v>
      </c>
      <c r="P28" s="1537">
        <v>187154.26300000001</v>
      </c>
      <c r="Q28" s="1547" t="s">
        <v>3179</v>
      </c>
      <c r="S28" s="1546"/>
      <c r="T28" s="1545"/>
      <c r="U28" s="1545"/>
    </row>
    <row r="29" spans="1:21" ht="12.95" customHeight="1">
      <c r="A29" s="1534"/>
      <c r="B29" s="1535"/>
      <c r="C29" s="1536"/>
      <c r="D29" s="1537"/>
      <c r="E29" s="1536"/>
      <c r="F29" s="1536"/>
      <c r="G29" s="1536"/>
      <c r="H29" s="1536"/>
      <c r="I29" s="1536"/>
      <c r="J29" s="1536"/>
      <c r="K29" s="1536"/>
      <c r="L29" s="1536"/>
      <c r="M29" s="1537"/>
      <c r="N29" s="1535"/>
      <c r="O29" s="1536"/>
      <c r="P29" s="1537"/>
      <c r="Q29" s="1547"/>
      <c r="S29" s="1545"/>
      <c r="T29" s="1545"/>
      <c r="U29" s="1545"/>
    </row>
    <row r="30" spans="1:21" ht="12.95" customHeight="1">
      <c r="A30" s="1534" t="s">
        <v>3180</v>
      </c>
      <c r="B30" s="1535">
        <v>11793874.925171986</v>
      </c>
      <c r="C30" s="1536">
        <v>11216550.219704984</v>
      </c>
      <c r="D30" s="1537">
        <v>9598642.0961809903</v>
      </c>
      <c r="E30" s="1536">
        <v>7928488.2534729987</v>
      </c>
      <c r="F30" s="1536">
        <v>9518895.8712740038</v>
      </c>
      <c r="G30" s="1536">
        <v>9477573.9721610099</v>
      </c>
      <c r="H30" s="1536">
        <v>8914154.461549012</v>
      </c>
      <c r="I30" s="1536">
        <v>9807010.7663539965</v>
      </c>
      <c r="J30" s="1536">
        <v>8708159.1194369942</v>
      </c>
      <c r="K30" s="1536">
        <v>9876698.0776029974</v>
      </c>
      <c r="L30" s="1536">
        <v>11578727.456888011</v>
      </c>
      <c r="M30" s="1537">
        <v>9246395.5270790067</v>
      </c>
      <c r="N30" s="1535">
        <v>9421573.710816998</v>
      </c>
      <c r="O30" s="1536">
        <v>11517949.508633012</v>
      </c>
      <c r="P30" s="1537">
        <v>9139781.6678590067</v>
      </c>
      <c r="Q30" s="1547" t="s">
        <v>3181</v>
      </c>
    </row>
    <row r="31" spans="1:21" ht="12.95" customHeight="1">
      <c r="A31" s="1534"/>
      <c r="B31" s="1535"/>
      <c r="C31" s="1536"/>
      <c r="D31" s="1537"/>
      <c r="E31" s="1536"/>
      <c r="F31" s="1536"/>
      <c r="G31" s="1536"/>
      <c r="H31" s="1536"/>
      <c r="I31" s="1536"/>
      <c r="J31" s="1536"/>
      <c r="K31" s="1536"/>
      <c r="L31" s="1536"/>
      <c r="M31" s="1537"/>
      <c r="N31" s="1535"/>
      <c r="O31" s="1536"/>
      <c r="P31" s="1537"/>
      <c r="Q31" s="1547"/>
      <c r="S31" s="1545"/>
      <c r="T31" s="1545"/>
      <c r="U31" s="1545"/>
    </row>
    <row r="32" spans="1:21" ht="12.95" customHeight="1">
      <c r="A32" s="1534" t="s">
        <v>3182</v>
      </c>
      <c r="B32" s="1535">
        <v>8997131.2269680016</v>
      </c>
      <c r="C32" s="1536">
        <v>8952085.5808059927</v>
      </c>
      <c r="D32" s="1537">
        <v>10791323.734291986</v>
      </c>
      <c r="E32" s="1536">
        <v>8904648.8885389846</v>
      </c>
      <c r="F32" s="1536">
        <v>7828277.0478910012</v>
      </c>
      <c r="G32" s="1536">
        <v>8488091.825837981</v>
      </c>
      <c r="H32" s="1536">
        <v>9063412.1074600182</v>
      </c>
      <c r="I32" s="1536">
        <v>9437655.5423790012</v>
      </c>
      <c r="J32" s="1536">
        <v>9606084.0215430018</v>
      </c>
      <c r="K32" s="1536">
        <v>9850835.1682920102</v>
      </c>
      <c r="L32" s="1536">
        <v>8849200.8943859991</v>
      </c>
      <c r="M32" s="1537">
        <v>7641660.5735809943</v>
      </c>
      <c r="N32" s="1535">
        <v>8138696.5296270112</v>
      </c>
      <c r="O32" s="1536">
        <v>8610099.8924129959</v>
      </c>
      <c r="P32" s="1537">
        <v>9322706.3363619931</v>
      </c>
      <c r="Q32" s="1547" t="s">
        <v>3183</v>
      </c>
      <c r="S32" s="1546"/>
      <c r="T32" s="1545"/>
      <c r="U32" s="1545"/>
    </row>
    <row r="33" spans="1:21" ht="12.95" customHeight="1">
      <c r="A33" s="1534"/>
      <c r="B33" s="1535"/>
      <c r="C33" s="1536"/>
      <c r="D33" s="1537"/>
      <c r="E33" s="1536"/>
      <c r="F33" s="1536"/>
      <c r="G33" s="1536"/>
      <c r="H33" s="1536"/>
      <c r="I33" s="1536"/>
      <c r="J33" s="1536"/>
      <c r="K33" s="1536"/>
      <c r="L33" s="1536"/>
      <c r="M33" s="1537"/>
      <c r="N33" s="1535"/>
      <c r="O33" s="1536"/>
      <c r="P33" s="1537"/>
      <c r="Q33" s="1547"/>
      <c r="S33" s="1545"/>
      <c r="T33" s="1545"/>
      <c r="U33" s="1545"/>
    </row>
    <row r="34" spans="1:21" ht="12.95" customHeight="1">
      <c r="A34" s="1534" t="s">
        <v>3184</v>
      </c>
      <c r="B34" s="1535">
        <v>14274.732000000004</v>
      </c>
      <c r="C34" s="1536">
        <v>38.19</v>
      </c>
      <c r="D34" s="1537">
        <v>41300.898999999998</v>
      </c>
      <c r="E34" s="1536">
        <v>16509.134000000005</v>
      </c>
      <c r="F34" s="1536">
        <v>25263.221062000004</v>
      </c>
      <c r="G34" s="1536">
        <v>9657.3270000000011</v>
      </c>
      <c r="H34" s="1536">
        <v>4992.982</v>
      </c>
      <c r="I34" s="1536">
        <v>24984.307000000001</v>
      </c>
      <c r="J34" s="1536">
        <v>1.05</v>
      </c>
      <c r="K34" s="1536">
        <v>19640.197</v>
      </c>
      <c r="L34" s="1536">
        <v>20040.078000000001</v>
      </c>
      <c r="M34" s="1537">
        <v>4992.9740000000002</v>
      </c>
      <c r="N34" s="1548">
        <v>0</v>
      </c>
      <c r="O34" s="1536">
        <v>9814.6949999999997</v>
      </c>
      <c r="P34" s="1549">
        <v>1E-3</v>
      </c>
      <c r="Q34" s="1547" t="s">
        <v>3185</v>
      </c>
    </row>
    <row r="35" spans="1:21" ht="12.95" customHeight="1">
      <c r="A35" s="1550"/>
      <c r="B35" s="1551"/>
      <c r="C35" s="1552"/>
      <c r="D35" s="1550"/>
      <c r="E35" s="1552"/>
      <c r="F35" s="1552"/>
      <c r="G35" s="1552"/>
      <c r="H35" s="1520"/>
      <c r="I35" s="1520"/>
      <c r="J35" s="1520"/>
      <c r="K35" s="1520"/>
      <c r="L35" s="1520"/>
      <c r="M35" s="1553"/>
      <c r="N35" s="1554"/>
      <c r="O35" s="1555"/>
      <c r="P35" s="1556"/>
      <c r="Q35" s="1557"/>
      <c r="S35" s="1545"/>
      <c r="T35" s="1545"/>
      <c r="U35" s="1545"/>
    </row>
    <row r="36" spans="1:21" s="1564" customFormat="1" ht="12.95" customHeight="1">
      <c r="A36" s="1558" t="s">
        <v>2644</v>
      </c>
      <c r="B36" s="1559">
        <v>42647309.933236979</v>
      </c>
      <c r="C36" s="1560">
        <v>41522627.399506986</v>
      </c>
      <c r="D36" s="1561">
        <v>42034397.487792969</v>
      </c>
      <c r="E36" s="1560">
        <v>36273941.819951981</v>
      </c>
      <c r="F36" s="1560">
        <v>37887920.600376017</v>
      </c>
      <c r="G36" s="1560">
        <v>39275607.261960007</v>
      </c>
      <c r="H36" s="1560">
        <v>38152707.041443028</v>
      </c>
      <c r="I36" s="1560">
        <v>43159880.908813991</v>
      </c>
      <c r="J36" s="1560">
        <v>40705912.586389989</v>
      </c>
      <c r="K36" s="1560">
        <v>41259224.870286994</v>
      </c>
      <c r="L36" s="1560">
        <v>41159688.471361011</v>
      </c>
      <c r="M36" s="1561">
        <v>37000531.439757966</v>
      </c>
      <c r="N36" s="1562">
        <v>38027416.704907015</v>
      </c>
      <c r="O36" s="1560">
        <v>39966989.167716011</v>
      </c>
      <c r="P36" s="1561">
        <v>37666184.093049005</v>
      </c>
      <c r="Q36" s="1563" t="s">
        <v>3186</v>
      </c>
      <c r="S36" s="1565"/>
      <c r="T36" s="1566"/>
      <c r="U36" s="1566"/>
    </row>
    <row r="37" spans="1:21" ht="12.95" customHeight="1">
      <c r="A37" s="1558"/>
      <c r="B37" s="1567"/>
      <c r="C37" s="1568"/>
      <c r="D37" s="1558"/>
      <c r="E37" s="1568"/>
      <c r="F37" s="1568"/>
      <c r="G37" s="1568"/>
      <c r="H37" s="1568"/>
      <c r="I37" s="1568"/>
      <c r="J37" s="1568"/>
      <c r="K37" s="1568"/>
      <c r="L37" s="1568"/>
      <c r="M37" s="1558"/>
      <c r="N37" s="1569"/>
      <c r="O37" s="1570"/>
      <c r="P37" s="1571"/>
      <c r="Q37" s="1572"/>
      <c r="S37" s="1546"/>
      <c r="T37" s="1546"/>
      <c r="U37" s="1546"/>
    </row>
    <row r="38" spans="1:21" ht="12.95" customHeight="1">
      <c r="A38" s="1529" t="s">
        <v>3187</v>
      </c>
      <c r="B38" s="1567"/>
      <c r="C38" s="1568"/>
      <c r="D38" s="1558"/>
      <c r="E38" s="1568"/>
      <c r="F38" s="1568"/>
      <c r="G38" s="1568"/>
      <c r="H38" s="1568"/>
      <c r="I38" s="1568"/>
      <c r="J38" s="1568"/>
      <c r="K38" s="1568"/>
      <c r="L38" s="1568"/>
      <c r="M38" s="1558"/>
      <c r="N38" s="1567"/>
      <c r="O38" s="1568"/>
      <c r="P38" s="1558"/>
      <c r="Q38" s="1563" t="s">
        <v>3188</v>
      </c>
      <c r="S38" s="1546"/>
      <c r="U38" s="1545"/>
    </row>
    <row r="39" spans="1:21" ht="12.95" customHeight="1">
      <c r="A39" s="1529"/>
      <c r="B39" s="1567"/>
      <c r="C39" s="1568"/>
      <c r="D39" s="1558"/>
      <c r="E39" s="1568"/>
      <c r="F39" s="1568"/>
      <c r="G39" s="1568"/>
      <c r="H39" s="1568"/>
      <c r="I39" s="1568"/>
      <c r="J39" s="1568"/>
      <c r="K39" s="1568"/>
      <c r="L39" s="1568"/>
      <c r="M39" s="1558"/>
      <c r="N39" s="1567"/>
      <c r="O39" s="1568"/>
      <c r="P39" s="1558"/>
      <c r="Q39" s="1557"/>
      <c r="S39" s="1546"/>
      <c r="U39" s="1545"/>
    </row>
    <row r="40" spans="1:21" ht="12.95" customHeight="1">
      <c r="A40" s="1534" t="s">
        <v>3164</v>
      </c>
      <c r="B40" s="1535">
        <v>4653852.8917320045</v>
      </c>
      <c r="C40" s="1536">
        <v>4837938.592513008</v>
      </c>
      <c r="D40" s="1537">
        <v>4397379.3949770043</v>
      </c>
      <c r="E40" s="1536">
        <v>3048855.8739909991</v>
      </c>
      <c r="F40" s="1536">
        <v>3284854.0695529957</v>
      </c>
      <c r="G40" s="1536">
        <v>3048473.4722449952</v>
      </c>
      <c r="H40" s="1573">
        <v>2612333.641597</v>
      </c>
      <c r="I40" s="1573">
        <v>4149853.3507709969</v>
      </c>
      <c r="J40" s="1573">
        <v>5621875.8779709889</v>
      </c>
      <c r="K40" s="1573">
        <v>5623511.7446540063</v>
      </c>
      <c r="L40" s="1573">
        <v>5515828.0983529994</v>
      </c>
      <c r="M40" s="1574">
        <v>5434825.0242200037</v>
      </c>
      <c r="N40" s="1575">
        <v>4663427.9081809921</v>
      </c>
      <c r="O40" s="1573">
        <v>4256429.4717259966</v>
      </c>
      <c r="P40" s="1574">
        <v>4626468.9658590015</v>
      </c>
      <c r="Q40" s="1547" t="s">
        <v>3165</v>
      </c>
      <c r="S40" s="1546"/>
      <c r="U40" s="1545"/>
    </row>
    <row r="41" spans="1:21" ht="12.95" customHeight="1">
      <c r="A41" s="1534"/>
      <c r="B41" s="1535"/>
      <c r="C41" s="1536"/>
      <c r="D41" s="1537"/>
      <c r="E41" s="1536"/>
      <c r="F41" s="1536"/>
      <c r="G41" s="1536"/>
      <c r="H41" s="1576"/>
      <c r="I41" s="1576"/>
      <c r="J41" s="1576"/>
      <c r="K41" s="1576"/>
      <c r="L41" s="1576"/>
      <c r="M41" s="1534"/>
      <c r="N41" s="1575"/>
      <c r="O41" s="1573"/>
      <c r="P41" s="1574"/>
      <c r="Q41" s="1547"/>
      <c r="S41" s="1545"/>
      <c r="T41" s="1545"/>
      <c r="U41" s="1545"/>
    </row>
    <row r="42" spans="1:21" ht="12.95" customHeight="1">
      <c r="A42" s="1534" t="s">
        <v>3166</v>
      </c>
      <c r="B42" s="1535">
        <v>367068.66227999993</v>
      </c>
      <c r="C42" s="1536">
        <v>356908.70002800005</v>
      </c>
      <c r="D42" s="1537">
        <v>291954.37134300004</v>
      </c>
      <c r="E42" s="1536">
        <v>288321.68599999993</v>
      </c>
      <c r="F42" s="1536">
        <v>303760.50555</v>
      </c>
      <c r="G42" s="1536">
        <v>281070.00159000006</v>
      </c>
      <c r="H42" s="1573">
        <v>254591.80447000003</v>
      </c>
      <c r="I42" s="1573">
        <v>191860.27092700003</v>
      </c>
      <c r="J42" s="1573">
        <v>239666.26082</v>
      </c>
      <c r="K42" s="1573">
        <v>244860.64916999999</v>
      </c>
      <c r="L42" s="1573">
        <v>231753.22827000002</v>
      </c>
      <c r="M42" s="1574">
        <v>239813.34306999997</v>
      </c>
      <c r="N42" s="1575">
        <v>204573.43544199999</v>
      </c>
      <c r="O42" s="1573">
        <v>226335.20307000002</v>
      </c>
      <c r="P42" s="1574">
        <v>216964.12325999999</v>
      </c>
      <c r="Q42" s="1547" t="s">
        <v>3167</v>
      </c>
    </row>
    <row r="43" spans="1:21" ht="12.95" customHeight="1">
      <c r="A43" s="1534"/>
      <c r="B43" s="1535"/>
      <c r="C43" s="1536"/>
      <c r="D43" s="1537"/>
      <c r="E43" s="1536"/>
      <c r="F43" s="1536"/>
      <c r="G43" s="1536"/>
      <c r="H43" s="1576"/>
      <c r="I43" s="1576"/>
      <c r="J43" s="1576"/>
      <c r="K43" s="1576"/>
      <c r="L43" s="1576"/>
      <c r="M43" s="1534"/>
      <c r="N43" s="1575"/>
      <c r="O43" s="1573"/>
      <c r="P43" s="1574"/>
      <c r="Q43" s="1547"/>
      <c r="S43" s="1545"/>
      <c r="T43" s="1545"/>
      <c r="U43" s="1545"/>
    </row>
    <row r="44" spans="1:21" ht="12.95" customHeight="1">
      <c r="A44" s="1534" t="s">
        <v>3168</v>
      </c>
      <c r="B44" s="1535">
        <v>2084640.3349819989</v>
      </c>
      <c r="C44" s="1536">
        <v>1435925.3692010003</v>
      </c>
      <c r="D44" s="1537">
        <v>1718120.8780169999</v>
      </c>
      <c r="E44" s="1536">
        <v>1658242.2255829992</v>
      </c>
      <c r="F44" s="1536">
        <v>1553653.2460449999</v>
      </c>
      <c r="G44" s="1536">
        <v>1245262.6236729999</v>
      </c>
      <c r="H44" s="1536">
        <v>2002854.8677369994</v>
      </c>
      <c r="I44" s="1536">
        <v>1990056.8990889997</v>
      </c>
      <c r="J44" s="1536">
        <v>1686525.6352840001</v>
      </c>
      <c r="K44" s="1536">
        <v>1635613.4850970013</v>
      </c>
      <c r="L44" s="1536">
        <v>1700537.4339800009</v>
      </c>
      <c r="M44" s="1537">
        <v>1442872.4165209997</v>
      </c>
      <c r="N44" s="1575">
        <v>2168076.6372610005</v>
      </c>
      <c r="O44" s="1573">
        <v>1576811.7396019998</v>
      </c>
      <c r="P44" s="1574">
        <v>1859050.3546639995</v>
      </c>
      <c r="Q44" s="1547" t="s">
        <v>3169</v>
      </c>
      <c r="S44" s="1546"/>
      <c r="T44" s="1545"/>
      <c r="U44" s="1545"/>
    </row>
    <row r="45" spans="1:21" ht="12.95" customHeight="1">
      <c r="A45" s="1534"/>
      <c r="B45" s="1535"/>
      <c r="C45" s="1536"/>
      <c r="D45" s="1537"/>
      <c r="E45" s="1536"/>
      <c r="F45" s="1536"/>
      <c r="G45" s="1536"/>
      <c r="H45" s="1576"/>
      <c r="I45" s="1576"/>
      <c r="J45" s="1576"/>
      <c r="K45" s="1576"/>
      <c r="L45" s="1576"/>
      <c r="M45" s="1534"/>
      <c r="N45" s="1575"/>
      <c r="O45" s="1573"/>
      <c r="P45" s="1574"/>
      <c r="Q45" s="1547"/>
      <c r="S45" s="1546"/>
      <c r="T45" s="1546"/>
      <c r="U45" s="1546"/>
    </row>
    <row r="46" spans="1:21" ht="15.75">
      <c r="A46" s="1534" t="s">
        <v>3170</v>
      </c>
      <c r="B46" s="1535">
        <v>532810.31496700027</v>
      </c>
      <c r="C46" s="1536">
        <v>461250.53658400016</v>
      </c>
      <c r="D46" s="1537">
        <v>498709.21096699976</v>
      </c>
      <c r="E46" s="1536">
        <v>379418.55047599983</v>
      </c>
      <c r="F46" s="1536">
        <v>358075.628983</v>
      </c>
      <c r="G46" s="1536">
        <v>435042.69252299977</v>
      </c>
      <c r="H46" s="1573">
        <v>446373.15348999982</v>
      </c>
      <c r="I46" s="1573">
        <v>449018.85981199949</v>
      </c>
      <c r="J46" s="1573">
        <v>485228.36196299974</v>
      </c>
      <c r="K46" s="1573">
        <v>456010.7038460006</v>
      </c>
      <c r="L46" s="1573">
        <v>505792.04362200032</v>
      </c>
      <c r="M46" s="1574">
        <v>466303.75300499971</v>
      </c>
      <c r="N46" s="1575">
        <v>553940.448905</v>
      </c>
      <c r="O46" s="1573">
        <v>483400.78021199984</v>
      </c>
      <c r="P46" s="1574">
        <v>475749.11673600023</v>
      </c>
      <c r="Q46" s="1547" t="s">
        <v>3189</v>
      </c>
      <c r="S46" s="1546"/>
      <c r="T46" s="1545"/>
      <c r="U46" s="1545"/>
    </row>
    <row r="47" spans="1:21" ht="12.95" customHeight="1">
      <c r="A47" s="1534"/>
      <c r="B47" s="1535"/>
      <c r="C47" s="1536"/>
      <c r="D47" s="1537"/>
      <c r="E47" s="1536"/>
      <c r="F47" s="1536"/>
      <c r="G47" s="1536"/>
      <c r="H47" s="1576"/>
      <c r="I47" s="1576"/>
      <c r="J47" s="1576"/>
      <c r="K47" s="1576"/>
      <c r="L47" s="1576"/>
      <c r="M47" s="1534"/>
      <c r="N47" s="1575"/>
      <c r="O47" s="1573"/>
      <c r="P47" s="1574"/>
      <c r="Q47" s="1547"/>
      <c r="S47" s="1545"/>
      <c r="T47" s="1545"/>
      <c r="U47" s="1545"/>
    </row>
    <row r="48" spans="1:21" ht="15.75">
      <c r="A48" s="1534" t="s">
        <v>3172</v>
      </c>
      <c r="B48" s="1535">
        <v>1551830.0200149987</v>
      </c>
      <c r="C48" s="1536">
        <v>974674.83261700021</v>
      </c>
      <c r="D48" s="1537">
        <v>1219411.6670500003</v>
      </c>
      <c r="E48" s="1536">
        <v>1278823.6751069992</v>
      </c>
      <c r="F48" s="1536">
        <v>1195577.6170619999</v>
      </c>
      <c r="G48" s="1536">
        <v>810219.93115000008</v>
      </c>
      <c r="H48" s="1573">
        <v>1556481.7142469997</v>
      </c>
      <c r="I48" s="1573">
        <v>1541038.0392770004</v>
      </c>
      <c r="J48" s="1573">
        <v>1201297.2733210004</v>
      </c>
      <c r="K48" s="1573">
        <v>1179602.7812510007</v>
      </c>
      <c r="L48" s="1573">
        <v>1194745.3903580005</v>
      </c>
      <c r="M48" s="1574">
        <v>976568.66351599991</v>
      </c>
      <c r="N48" s="1575">
        <v>1614136.1883560002</v>
      </c>
      <c r="O48" s="1573">
        <v>1093410.95939</v>
      </c>
      <c r="P48" s="1574">
        <v>1383301.2379279993</v>
      </c>
      <c r="Q48" s="1547" t="s">
        <v>3190</v>
      </c>
    </row>
    <row r="49" spans="1:21" ht="12.95" customHeight="1">
      <c r="A49" s="1534"/>
      <c r="B49" s="1535"/>
      <c r="C49" s="1536"/>
      <c r="D49" s="1537"/>
      <c r="E49" s="1536"/>
      <c r="F49" s="1536"/>
      <c r="G49" s="1536"/>
      <c r="H49" s="1576"/>
      <c r="I49" s="1576"/>
      <c r="J49" s="1576"/>
      <c r="K49" s="1576"/>
      <c r="L49" s="1576"/>
      <c r="M49" s="1534"/>
      <c r="N49" s="1575"/>
      <c r="O49" s="1573"/>
      <c r="P49" s="1574"/>
      <c r="Q49" s="1547"/>
      <c r="S49" s="1545"/>
      <c r="T49" s="1545"/>
      <c r="U49" s="1545"/>
    </row>
    <row r="50" spans="1:21" ht="12.95" customHeight="1">
      <c r="A50" s="1534" t="s">
        <v>3174</v>
      </c>
      <c r="B50" s="1535">
        <v>6877334.2980089951</v>
      </c>
      <c r="C50" s="1536">
        <v>4094410.600807006</v>
      </c>
      <c r="D50" s="1537">
        <v>4470181.5468019955</v>
      </c>
      <c r="E50" s="1536">
        <v>5304828.3337189946</v>
      </c>
      <c r="F50" s="1536">
        <v>5114669.1291469987</v>
      </c>
      <c r="G50" s="1536">
        <v>5229715.0314700007</v>
      </c>
      <c r="H50" s="1573">
        <v>6375323.0933689857</v>
      </c>
      <c r="I50" s="1573">
        <v>6225155.240380995</v>
      </c>
      <c r="J50" s="1573">
        <v>4799419.4140319955</v>
      </c>
      <c r="K50" s="1573">
        <v>4795263.9300460014</v>
      </c>
      <c r="L50" s="1573">
        <v>3858277.3601460019</v>
      </c>
      <c r="M50" s="1574">
        <v>3467519.1081229951</v>
      </c>
      <c r="N50" s="1575">
        <v>4730323.6457569972</v>
      </c>
      <c r="O50" s="1573">
        <v>4090911.6151740011</v>
      </c>
      <c r="P50" s="1574">
        <v>4773478.9891720014</v>
      </c>
      <c r="Q50" s="1547" t="s">
        <v>3175</v>
      </c>
      <c r="U50" s="1545"/>
    </row>
    <row r="51" spans="1:21" ht="12.95" customHeight="1">
      <c r="A51" s="1534"/>
      <c r="B51" s="1535"/>
      <c r="C51" s="1536"/>
      <c r="D51" s="1537"/>
      <c r="E51" s="1536"/>
      <c r="F51" s="1536"/>
      <c r="G51" s="1536"/>
      <c r="H51" s="1576"/>
      <c r="I51" s="1576"/>
      <c r="J51" s="1576"/>
      <c r="K51" s="1576"/>
      <c r="L51" s="1576"/>
      <c r="M51" s="1534"/>
      <c r="N51" s="1575"/>
      <c r="O51" s="1573"/>
      <c r="P51" s="1574"/>
      <c r="Q51" s="1547"/>
      <c r="S51" s="1545"/>
      <c r="T51" s="1545"/>
      <c r="U51" s="1545"/>
    </row>
    <row r="52" spans="1:21" ht="12.95" customHeight="1">
      <c r="A52" s="1534" t="s">
        <v>3176</v>
      </c>
      <c r="B52" s="1535">
        <v>4436112.5311079975</v>
      </c>
      <c r="C52" s="1536">
        <v>4417945.4384399978</v>
      </c>
      <c r="D52" s="1537">
        <v>5101428.3434240054</v>
      </c>
      <c r="E52" s="1536">
        <v>4876961.4661639957</v>
      </c>
      <c r="F52" s="1536">
        <v>3934848.4998349994</v>
      </c>
      <c r="G52" s="1536">
        <v>3510505.1272390084</v>
      </c>
      <c r="H52" s="1536">
        <v>4608879.9443840059</v>
      </c>
      <c r="I52" s="1536">
        <v>4599911.6186790019</v>
      </c>
      <c r="J52" s="1536">
        <v>4477328.7829950163</v>
      </c>
      <c r="K52" s="1536">
        <v>4898284.6827029986</v>
      </c>
      <c r="L52" s="1536">
        <v>4465215.8299990036</v>
      </c>
      <c r="M52" s="1537">
        <v>4672435.162595991</v>
      </c>
      <c r="N52" s="1575">
        <v>4070641.2748229997</v>
      </c>
      <c r="O52" s="1573">
        <v>4075165.5022000088</v>
      </c>
      <c r="P52" s="1574">
        <v>4283807.9695869936</v>
      </c>
      <c r="Q52" s="1547" t="s">
        <v>3177</v>
      </c>
      <c r="S52" s="1546"/>
      <c r="T52" s="1545"/>
      <c r="U52" s="1545"/>
    </row>
    <row r="53" spans="1:21" ht="12.95" customHeight="1">
      <c r="A53" s="1534"/>
      <c r="B53" s="1535"/>
      <c r="C53" s="1536"/>
      <c r="D53" s="1537"/>
      <c r="E53" s="1536"/>
      <c r="F53" s="1536"/>
      <c r="G53" s="1536"/>
      <c r="H53" s="1576"/>
      <c r="I53" s="1576"/>
      <c r="J53" s="1576"/>
      <c r="K53" s="1576"/>
      <c r="L53" s="1576"/>
      <c r="M53" s="1534"/>
      <c r="N53" s="1575"/>
      <c r="O53" s="1573"/>
      <c r="P53" s="1574"/>
      <c r="Q53" s="1547"/>
      <c r="S53" s="1546"/>
      <c r="T53" s="1546"/>
      <c r="U53" s="1546"/>
    </row>
    <row r="54" spans="1:21" ht="12.95" customHeight="1">
      <c r="A54" s="1534" t="s">
        <v>3178</v>
      </c>
      <c r="B54" s="1535">
        <v>12102.146756999999</v>
      </c>
      <c r="C54" s="1536">
        <v>13022.867187000009</v>
      </c>
      <c r="D54" s="1537">
        <v>11792.958214999997</v>
      </c>
      <c r="E54" s="1536">
        <v>12276.698405999998</v>
      </c>
      <c r="F54" s="1536">
        <v>7284.044119000001</v>
      </c>
      <c r="G54" s="1536">
        <v>11463.265509999997</v>
      </c>
      <c r="H54" s="1573">
        <v>13528.423177999994</v>
      </c>
      <c r="I54" s="1573">
        <v>11381.991317</v>
      </c>
      <c r="J54" s="1573">
        <v>15549.011525000005</v>
      </c>
      <c r="K54" s="1573">
        <v>15689.571956999995</v>
      </c>
      <c r="L54" s="1573">
        <v>12497.345744000004</v>
      </c>
      <c r="M54" s="1574">
        <v>14700.429831000003</v>
      </c>
      <c r="N54" s="1575">
        <v>11950.702933000002</v>
      </c>
      <c r="O54" s="1573">
        <v>15498.569980999997</v>
      </c>
      <c r="P54" s="1574">
        <v>11045.870279999999</v>
      </c>
      <c r="Q54" s="1547" t="s">
        <v>3179</v>
      </c>
      <c r="S54" s="1546"/>
      <c r="T54" s="1545"/>
      <c r="U54" s="1545"/>
    </row>
    <row r="55" spans="1:21" ht="12.95" customHeight="1">
      <c r="A55" s="1534"/>
      <c r="B55" s="1535"/>
      <c r="C55" s="1536"/>
      <c r="D55" s="1537"/>
      <c r="E55" s="1536"/>
      <c r="F55" s="1536"/>
      <c r="G55" s="1536"/>
      <c r="H55" s="1576"/>
      <c r="I55" s="1576"/>
      <c r="J55" s="1576"/>
      <c r="K55" s="1576"/>
      <c r="L55" s="1576"/>
      <c r="M55" s="1534"/>
      <c r="N55" s="1575"/>
      <c r="O55" s="1573"/>
      <c r="P55" s="1574"/>
      <c r="Q55" s="1547"/>
      <c r="S55" s="1545"/>
      <c r="T55" s="1545"/>
      <c r="U55" s="1545"/>
    </row>
    <row r="56" spans="1:21" ht="12.95" customHeight="1">
      <c r="A56" s="1534" t="s">
        <v>3180</v>
      </c>
      <c r="B56" s="1535">
        <v>4424010.3843509974</v>
      </c>
      <c r="C56" s="1536">
        <v>4404922.571252998</v>
      </c>
      <c r="D56" s="1537">
        <v>5089635.3852090053</v>
      </c>
      <c r="E56" s="1536">
        <v>4864684.767757996</v>
      </c>
      <c r="F56" s="1536">
        <v>3927564.4557159995</v>
      </c>
      <c r="G56" s="1536">
        <v>3499041.8617290086</v>
      </c>
      <c r="H56" s="1573">
        <v>4595351.5212060055</v>
      </c>
      <c r="I56" s="1573">
        <v>4588529.6273620017</v>
      </c>
      <c r="J56" s="1573">
        <v>4461779.7714700159</v>
      </c>
      <c r="K56" s="1573">
        <v>4882595.110745999</v>
      </c>
      <c r="L56" s="1573">
        <v>4452718.4842550037</v>
      </c>
      <c r="M56" s="1574">
        <v>4657734.732764991</v>
      </c>
      <c r="N56" s="1575">
        <v>4058690.5718899998</v>
      </c>
      <c r="O56" s="1573">
        <v>4059666.9322190089</v>
      </c>
      <c r="P56" s="1574">
        <v>4272762.0993069932</v>
      </c>
      <c r="Q56" s="1547" t="s">
        <v>3181</v>
      </c>
    </row>
    <row r="57" spans="1:21" ht="12.95" customHeight="1">
      <c r="A57" s="1534"/>
      <c r="B57" s="1535"/>
      <c r="C57" s="1536"/>
      <c r="D57" s="1537"/>
      <c r="E57" s="1536"/>
      <c r="F57" s="1536"/>
      <c r="G57" s="1536"/>
      <c r="H57" s="1576"/>
      <c r="I57" s="1576"/>
      <c r="J57" s="1576"/>
      <c r="K57" s="1576"/>
      <c r="L57" s="1576"/>
      <c r="M57" s="1534"/>
      <c r="N57" s="1575"/>
      <c r="O57" s="1573"/>
      <c r="P57" s="1574"/>
      <c r="Q57" s="1547"/>
      <c r="S57" s="1545"/>
      <c r="T57" s="1545"/>
      <c r="U57" s="1545"/>
    </row>
    <row r="58" spans="1:21" ht="12.95" customHeight="1">
      <c r="A58" s="1534" t="s">
        <v>3182</v>
      </c>
      <c r="B58" s="1535">
        <v>5469728.4807509985</v>
      </c>
      <c r="C58" s="1536">
        <v>7626140.6686510015</v>
      </c>
      <c r="D58" s="1537">
        <v>8041227.594493011</v>
      </c>
      <c r="E58" s="1536">
        <v>6714057.5411350103</v>
      </c>
      <c r="F58" s="1536">
        <v>5248970.2190950029</v>
      </c>
      <c r="G58" s="1536">
        <v>5938559.9230050044</v>
      </c>
      <c r="H58" s="1573">
        <v>6906662.4344449956</v>
      </c>
      <c r="I58" s="1573">
        <v>7146071.0223420067</v>
      </c>
      <c r="J58" s="1573">
        <v>8049123.7130629998</v>
      </c>
      <c r="K58" s="1573">
        <v>8683290.2622839957</v>
      </c>
      <c r="L58" s="1573">
        <v>6683797.3308110004</v>
      </c>
      <c r="M58" s="1574">
        <v>7182127.278869004</v>
      </c>
      <c r="N58" s="1575">
        <v>5763772.6782160038</v>
      </c>
      <c r="O58" s="1573">
        <v>7551906.5237249956</v>
      </c>
      <c r="P58" s="1574">
        <v>7716027.8967519905</v>
      </c>
      <c r="Q58" s="1547" t="s">
        <v>3183</v>
      </c>
    </row>
    <row r="59" spans="1:21" ht="12.95" customHeight="1">
      <c r="A59" s="1550"/>
      <c r="B59" s="1535"/>
      <c r="C59" s="1536"/>
      <c r="D59" s="1537"/>
      <c r="E59" s="1536"/>
      <c r="F59" s="1536"/>
      <c r="G59" s="1536"/>
      <c r="H59" s="1576"/>
      <c r="I59" s="1576"/>
      <c r="J59" s="1576"/>
      <c r="K59" s="1576"/>
      <c r="L59" s="1576"/>
      <c r="M59" s="1534"/>
      <c r="N59" s="1575"/>
      <c r="O59" s="1573"/>
      <c r="P59" s="1574"/>
      <c r="Q59" s="1547"/>
      <c r="S59" s="1545"/>
      <c r="T59" s="1545"/>
      <c r="U59" s="1545"/>
    </row>
    <row r="60" spans="1:21" ht="12.95" customHeight="1">
      <c r="A60" s="1550" t="s">
        <v>3184</v>
      </c>
      <c r="B60" s="1535">
        <v>48602.812730000005</v>
      </c>
      <c r="C60" s="1536">
        <v>33635.628649999999</v>
      </c>
      <c r="D60" s="1537">
        <v>30138.999519999998</v>
      </c>
      <c r="E60" s="1536">
        <v>20543.685000000001</v>
      </c>
      <c r="F60" s="1536">
        <v>28845.394090000002</v>
      </c>
      <c r="G60" s="1536">
        <v>33682.499090000005</v>
      </c>
      <c r="H60" s="1573">
        <v>10509.791999999999</v>
      </c>
      <c r="I60" s="1573">
        <v>46903.752420000004</v>
      </c>
      <c r="J60" s="1573">
        <v>27272.071539999997</v>
      </c>
      <c r="K60" s="1573">
        <v>34735.998960000004</v>
      </c>
      <c r="L60" s="1573">
        <v>20195.114880000001</v>
      </c>
      <c r="M60" s="1574">
        <v>41528.799939999997</v>
      </c>
      <c r="N60" s="1548">
        <v>0</v>
      </c>
      <c r="O60" s="1573">
        <v>16133.661989999999</v>
      </c>
      <c r="P60" s="1574">
        <v>11497.981899999999</v>
      </c>
      <c r="Q60" s="1547" t="s">
        <v>3185</v>
      </c>
      <c r="S60" s="1546"/>
    </row>
    <row r="61" spans="1:21" ht="12.95" customHeight="1">
      <c r="A61" s="1577"/>
      <c r="B61" s="1578"/>
      <c r="C61" s="1520"/>
      <c r="D61" s="1553"/>
      <c r="E61" s="1520"/>
      <c r="F61" s="1520"/>
      <c r="G61" s="1520"/>
      <c r="H61" s="1552"/>
      <c r="I61" s="1552"/>
      <c r="J61" s="1552"/>
      <c r="K61" s="1552"/>
      <c r="L61" s="1552"/>
      <c r="M61" s="1550"/>
      <c r="N61" s="1578"/>
      <c r="O61" s="1520"/>
      <c r="P61" s="1553"/>
      <c r="Q61" s="1547"/>
      <c r="S61" s="1545"/>
      <c r="T61" s="1545"/>
      <c r="U61" s="1545"/>
    </row>
    <row r="62" spans="1:21" s="1564" customFormat="1" ht="18.75">
      <c r="A62" s="1558" t="s">
        <v>2644</v>
      </c>
      <c r="B62" s="1559">
        <v>23937340.011591993</v>
      </c>
      <c r="C62" s="1560">
        <v>22802904.998290014</v>
      </c>
      <c r="D62" s="1561">
        <v>24050431.128576014</v>
      </c>
      <c r="E62" s="1560">
        <v>21911810.811591998</v>
      </c>
      <c r="F62" s="1560">
        <v>19469601.063314997</v>
      </c>
      <c r="G62" s="1560">
        <v>19287268.678312007</v>
      </c>
      <c r="H62" s="1560">
        <v>22771155.578001987</v>
      </c>
      <c r="I62" s="1560">
        <v>24349812.154609002</v>
      </c>
      <c r="J62" s="1560">
        <v>24901211.755705003</v>
      </c>
      <c r="K62" s="1560">
        <v>25915560.752914004</v>
      </c>
      <c r="L62" s="1579">
        <v>22475604.396439005</v>
      </c>
      <c r="M62" s="1561">
        <v>22481121.133338995</v>
      </c>
      <c r="N62" s="1580">
        <v>21600815.579679992</v>
      </c>
      <c r="O62" s="1581">
        <v>21793693.717487004</v>
      </c>
      <c r="P62" s="1582">
        <v>23487296.281193987</v>
      </c>
      <c r="Q62" s="1583" t="s">
        <v>3186</v>
      </c>
      <c r="S62" s="1565"/>
      <c r="T62" s="1566"/>
      <c r="U62" s="1566"/>
    </row>
    <row r="63" spans="1:21" s="1564" customFormat="1" ht="12.95" customHeight="1">
      <c r="A63" s="1558"/>
      <c r="B63" s="1584"/>
      <c r="C63" s="1585"/>
      <c r="D63" s="1586"/>
      <c r="E63" s="1585"/>
      <c r="F63" s="1585"/>
      <c r="G63" s="1585"/>
      <c r="H63" s="1568"/>
      <c r="I63" s="1568"/>
      <c r="J63" s="1568"/>
      <c r="K63" s="1568"/>
      <c r="L63" s="1568"/>
      <c r="M63" s="1558"/>
      <c r="N63" s="1567"/>
      <c r="O63" s="1568"/>
      <c r="P63" s="1558"/>
      <c r="Q63" s="1587"/>
      <c r="S63" s="1565"/>
      <c r="T63" s="1565"/>
      <c r="U63" s="1565"/>
    </row>
    <row r="64" spans="1:21" s="1564" customFormat="1" ht="12.95" customHeight="1">
      <c r="A64" s="1558" t="s">
        <v>3191</v>
      </c>
      <c r="B64" s="1588">
        <v>-18709969.921644986</v>
      </c>
      <c r="C64" s="1589">
        <v>-18719722.401216973</v>
      </c>
      <c r="D64" s="1590">
        <v>-17983966.359216955</v>
      </c>
      <c r="E64" s="1589">
        <v>-14362131.008359984</v>
      </c>
      <c r="F64" s="1589">
        <v>-18418319.537061021</v>
      </c>
      <c r="G64" s="1589">
        <v>-19988338.583648</v>
      </c>
      <c r="H64" s="1589">
        <v>-15381551.46344104</v>
      </c>
      <c r="I64" s="1589">
        <v>-18810068.754204988</v>
      </c>
      <c r="J64" s="1589">
        <v>-15804700.830684986</v>
      </c>
      <c r="K64" s="1589">
        <v>-15343664.11737299</v>
      </c>
      <c r="L64" s="1589">
        <v>-18684084.074922007</v>
      </c>
      <c r="M64" s="1590">
        <v>-14519410.30641897</v>
      </c>
      <c r="N64" s="1588">
        <v>-16426601.125227023</v>
      </c>
      <c r="O64" s="1589">
        <v>-18173295.450229008</v>
      </c>
      <c r="P64" s="1590">
        <v>-14178887.811855018</v>
      </c>
      <c r="Q64" s="1563" t="s">
        <v>3192</v>
      </c>
      <c r="S64" s="1565"/>
      <c r="T64" s="1566"/>
      <c r="U64" s="1566"/>
    </row>
    <row r="65" spans="1:21" s="1564" customFormat="1" ht="12.95" customHeight="1">
      <c r="A65" s="1558"/>
      <c r="B65" s="1567"/>
      <c r="C65" s="1568"/>
      <c r="D65" s="1558"/>
      <c r="E65" s="1568"/>
      <c r="F65" s="1568"/>
      <c r="G65" s="1568"/>
      <c r="H65" s="1589"/>
      <c r="I65" s="1589"/>
      <c r="J65" s="1589"/>
      <c r="K65" s="1589"/>
      <c r="L65" s="1589"/>
      <c r="M65" s="1590"/>
      <c r="N65" s="1588"/>
      <c r="O65" s="1589"/>
      <c r="P65" s="1590"/>
      <c r="Q65" s="1563"/>
      <c r="S65" s="1565"/>
      <c r="T65" s="1565"/>
      <c r="U65" s="1565"/>
    </row>
    <row r="66" spans="1:21" s="1564" customFormat="1" ht="12.95" customHeight="1">
      <c r="A66" s="1558" t="s">
        <v>3193</v>
      </c>
      <c r="B66" s="1591">
        <v>56.128604709336052</v>
      </c>
      <c r="C66" s="1592">
        <v>54.916816267172827</v>
      </c>
      <c r="D66" s="1593">
        <v>57.216071993324988</v>
      </c>
      <c r="E66" s="1592">
        <v>60.406478348431683</v>
      </c>
      <c r="F66" s="1592">
        <v>51.387357117512991</v>
      </c>
      <c r="G66" s="1592">
        <v>49.107499598083862</v>
      </c>
      <c r="H66" s="1592">
        <v>59.684246135580963</v>
      </c>
      <c r="I66" s="1592">
        <v>56.41770005356144</v>
      </c>
      <c r="J66" s="1592">
        <v>61.17345165240372</v>
      </c>
      <c r="K66" s="1592">
        <v>62.811555074989315</v>
      </c>
      <c r="L66" s="1592">
        <v>54.60586615488495</v>
      </c>
      <c r="M66" s="1593">
        <v>60.758914152196439</v>
      </c>
      <c r="N66" s="1591">
        <v>56.803268408428721</v>
      </c>
      <c r="O66" s="1592">
        <v>54.529235680057717</v>
      </c>
      <c r="P66" s="1593">
        <v>62.356452735355219</v>
      </c>
      <c r="Q66" s="1563" t="s">
        <v>3194</v>
      </c>
      <c r="S66" s="1565"/>
      <c r="T66" s="1594"/>
      <c r="U66" s="1566"/>
    </row>
    <row r="67" spans="1:21" ht="10.7" customHeight="1">
      <c r="A67" s="1558"/>
      <c r="B67" s="1567"/>
      <c r="C67" s="1568"/>
      <c r="D67" s="1558"/>
      <c r="E67" s="1568"/>
      <c r="F67" s="1568"/>
      <c r="G67" s="1568"/>
      <c r="H67" s="1568"/>
      <c r="I67" s="1568"/>
      <c r="J67" s="1568"/>
      <c r="K67" s="1568"/>
      <c r="L67" s="1568"/>
      <c r="M67" s="1558"/>
      <c r="N67" s="1567"/>
      <c r="O67" s="1568"/>
      <c r="P67" s="1558"/>
      <c r="Q67" s="1557"/>
      <c r="S67" s="1595"/>
      <c r="T67" s="1595"/>
      <c r="U67" s="1595"/>
    </row>
    <row r="68" spans="1:21" ht="10.7" customHeight="1">
      <c r="A68" s="1558"/>
      <c r="B68" s="1567"/>
      <c r="C68" s="1568"/>
      <c r="D68" s="1558"/>
      <c r="E68" s="1568"/>
      <c r="F68" s="1568"/>
      <c r="G68" s="1568"/>
      <c r="H68" s="1568"/>
      <c r="I68" s="1568"/>
      <c r="J68" s="1568"/>
      <c r="K68" s="1568"/>
      <c r="L68" s="1568"/>
      <c r="M68" s="1558"/>
      <c r="N68" s="1567"/>
      <c r="O68" s="1568"/>
      <c r="P68" s="1558"/>
      <c r="Q68" s="1557"/>
    </row>
    <row r="69" spans="1:21" ht="10.7" customHeight="1">
      <c r="A69" s="1558"/>
      <c r="B69" s="1567"/>
      <c r="C69" s="1568"/>
      <c r="D69" s="1558"/>
      <c r="E69" s="1568"/>
      <c r="F69" s="1568"/>
      <c r="G69" s="1568"/>
      <c r="H69" s="1568"/>
      <c r="I69" s="1568"/>
      <c r="J69" s="1568"/>
      <c r="K69" s="1568"/>
      <c r="L69" s="1568"/>
      <c r="M69" s="1558"/>
      <c r="N69" s="1567"/>
      <c r="O69" s="1568"/>
      <c r="P69" s="1558"/>
      <c r="Q69" s="1557"/>
    </row>
    <row r="70" spans="1:21" ht="10.7" customHeight="1">
      <c r="A70" s="1558"/>
      <c r="B70" s="1567"/>
      <c r="C70" s="1568"/>
      <c r="D70" s="1558"/>
      <c r="E70" s="1568"/>
      <c r="F70" s="1568"/>
      <c r="G70" s="1568"/>
      <c r="H70" s="1568"/>
      <c r="I70" s="1568"/>
      <c r="J70" s="1568"/>
      <c r="K70" s="1568"/>
      <c r="L70" s="1568"/>
      <c r="M70" s="1558"/>
      <c r="N70" s="1567"/>
      <c r="O70" s="1568"/>
      <c r="P70" s="1558"/>
      <c r="Q70" s="1557"/>
    </row>
    <row r="71" spans="1:21" ht="10.7" customHeight="1">
      <c r="A71" s="1534"/>
      <c r="B71" s="1596"/>
      <c r="C71" s="1576"/>
      <c r="D71" s="1534"/>
      <c r="E71" s="1576"/>
      <c r="F71" s="1576"/>
      <c r="G71" s="1576"/>
      <c r="H71" s="1576"/>
      <c r="I71" s="1576"/>
      <c r="J71" s="1576"/>
      <c r="K71" s="1576"/>
      <c r="L71" s="1576"/>
      <c r="M71" s="1534"/>
      <c r="N71" s="1596"/>
      <c r="O71" s="1576"/>
      <c r="P71" s="1534"/>
      <c r="Q71" s="1557"/>
    </row>
    <row r="72" spans="1:21" ht="10.7" customHeight="1">
      <c r="A72" s="1597"/>
      <c r="B72" s="1598"/>
      <c r="C72" s="1599"/>
      <c r="D72" s="1597"/>
      <c r="E72" s="1599"/>
      <c r="F72" s="1599"/>
      <c r="G72" s="1599"/>
      <c r="H72" s="1599"/>
      <c r="I72" s="1599"/>
      <c r="J72" s="1599"/>
      <c r="K72" s="1599"/>
      <c r="L72" s="1599"/>
      <c r="M72" s="1597"/>
      <c r="N72" s="1598"/>
      <c r="O72" s="1599"/>
      <c r="P72" s="1597"/>
      <c r="Q72" s="1600"/>
    </row>
    <row r="73" spans="1:21" ht="12.75" customHeight="1">
      <c r="A73" s="1601" t="s">
        <v>3195</v>
      </c>
      <c r="B73" s="1576"/>
      <c r="C73" s="1576"/>
      <c r="D73" s="1576"/>
      <c r="E73" s="1576"/>
      <c r="F73" s="1576"/>
      <c r="G73" s="1576"/>
      <c r="H73" s="1576"/>
      <c r="I73" s="1576"/>
      <c r="J73" s="1576"/>
      <c r="K73" s="1576"/>
      <c r="L73" s="1576"/>
      <c r="M73" s="1576"/>
      <c r="N73" s="1576"/>
      <c r="O73" s="1576"/>
      <c r="P73" s="1576"/>
      <c r="Q73" s="1602" t="s">
        <v>3196</v>
      </c>
    </row>
    <row r="74" spans="1:21" ht="12.75" customHeight="1">
      <c r="A74" s="1601"/>
      <c r="B74" s="1576"/>
      <c r="C74" s="1576"/>
      <c r="D74" s="1576"/>
      <c r="E74" s="1576"/>
      <c r="F74" s="1576"/>
      <c r="G74" s="1576"/>
      <c r="H74" s="1576"/>
      <c r="I74" s="1576"/>
      <c r="J74" s="1576"/>
      <c r="K74" s="1576"/>
      <c r="L74" s="1576"/>
      <c r="M74" s="1576"/>
      <c r="N74" s="1576"/>
      <c r="O74" s="1576"/>
      <c r="P74" s="1576"/>
      <c r="Q74" s="1602"/>
    </row>
    <row r="75" spans="1:21" ht="12.75" customHeight="1">
      <c r="A75" s="1601"/>
      <c r="B75" s="1576"/>
      <c r="C75" s="1576"/>
      <c r="D75" s="1576"/>
      <c r="E75" s="1576"/>
      <c r="F75" s="1576"/>
      <c r="G75" s="1576"/>
      <c r="H75" s="1576"/>
      <c r="I75" s="1576"/>
      <c r="J75" s="1576"/>
      <c r="K75" s="1576"/>
      <c r="L75" s="1576"/>
      <c r="M75" s="1576"/>
      <c r="N75" s="1576"/>
      <c r="O75" s="1576"/>
      <c r="P75" s="1576"/>
      <c r="Q75" s="1602"/>
    </row>
    <row r="76" spans="1:21" ht="12.75" customHeight="1">
      <c r="A76" s="1601"/>
      <c r="B76" s="1576"/>
      <c r="C76" s="1576"/>
      <c r="D76" s="1576"/>
      <c r="E76" s="1576"/>
      <c r="F76" s="1576"/>
      <c r="G76" s="1576"/>
      <c r="H76" s="1576"/>
      <c r="I76" s="1576"/>
      <c r="J76" s="1576"/>
      <c r="K76" s="1576"/>
      <c r="L76" s="1576"/>
      <c r="M76" s="1576"/>
      <c r="N76" s="1576"/>
      <c r="O76" s="1576"/>
      <c r="P76" s="1576"/>
      <c r="Q76" s="1602"/>
    </row>
    <row r="77" spans="1:21" ht="12.75" customHeight="1">
      <c r="A77" s="1601"/>
      <c r="B77" s="1576"/>
      <c r="C77" s="1576"/>
      <c r="D77" s="1576"/>
      <c r="E77" s="1576"/>
      <c r="F77" s="1576"/>
      <c r="G77" s="1576"/>
      <c r="H77" s="1576"/>
      <c r="I77" s="1576"/>
      <c r="J77" s="1576"/>
      <c r="K77" s="1576"/>
      <c r="L77" s="1576"/>
      <c r="M77" s="1576"/>
      <c r="N77" s="1576"/>
      <c r="O77" s="1576"/>
      <c r="P77" s="1576"/>
      <c r="Q77" s="1602"/>
    </row>
    <row r="78" spans="1:21" ht="12.75" customHeight="1">
      <c r="A78" s="1601"/>
      <c r="B78" s="1576"/>
      <c r="C78" s="1576"/>
      <c r="D78" s="1576"/>
      <c r="E78" s="1576"/>
      <c r="F78" s="1576"/>
      <c r="G78" s="1576"/>
      <c r="H78" s="1576"/>
      <c r="I78" s="1576"/>
      <c r="J78" s="1576"/>
      <c r="K78" s="1576"/>
      <c r="L78" s="1576"/>
      <c r="M78" s="1576"/>
      <c r="N78" s="1576"/>
      <c r="O78" s="1576"/>
      <c r="P78" s="1576"/>
      <c r="Q78" s="1602"/>
    </row>
    <row r="79" spans="1:21" ht="12.75" customHeight="1">
      <c r="A79" s="1601"/>
      <c r="B79" s="1576"/>
      <c r="C79" s="1576"/>
      <c r="D79" s="1576"/>
      <c r="E79" s="1576"/>
      <c r="F79" s="1576"/>
      <c r="G79" s="1576"/>
      <c r="H79" s="1576"/>
      <c r="I79" s="1576"/>
      <c r="J79" s="1576"/>
      <c r="K79" s="1576"/>
      <c r="L79" s="1576"/>
      <c r="M79" s="1576"/>
      <c r="N79" s="1576"/>
      <c r="O79" s="1576"/>
      <c r="P79" s="1576"/>
      <c r="Q79" s="1602"/>
    </row>
    <row r="80" spans="1:21" ht="12.75" customHeight="1">
      <c r="A80" s="1601"/>
      <c r="B80" s="1576"/>
      <c r="C80" s="1576"/>
      <c r="D80" s="1576"/>
      <c r="E80" s="1576"/>
      <c r="F80" s="1576"/>
      <c r="G80" s="1576"/>
      <c r="H80" s="1576"/>
      <c r="I80" s="1576"/>
      <c r="J80" s="1576"/>
      <c r="K80" s="1576"/>
      <c r="L80" s="1576"/>
      <c r="M80" s="1576"/>
      <c r="N80" s="1576"/>
      <c r="O80" s="1576"/>
      <c r="P80" s="1576"/>
      <c r="Q80" s="1602"/>
    </row>
    <row r="81" spans="1:21" ht="12.75" customHeight="1">
      <c r="A81" s="1601"/>
      <c r="B81" s="1576"/>
      <c r="C81" s="1576"/>
      <c r="D81" s="1576"/>
      <c r="E81" s="1576"/>
      <c r="F81" s="1576"/>
      <c r="G81" s="1576"/>
      <c r="H81" s="1576"/>
      <c r="I81" s="1576"/>
      <c r="J81" s="1576"/>
      <c r="K81" s="1576"/>
      <c r="L81" s="1576"/>
      <c r="M81" s="1576"/>
      <c r="N81" s="1576"/>
      <c r="O81" s="1576"/>
      <c r="P81" s="1576"/>
      <c r="Q81" s="1602"/>
    </row>
    <row r="82" spans="1:21" ht="12.75" customHeight="1">
      <c r="A82" s="1601"/>
      <c r="B82" s="1576"/>
      <c r="C82" s="1576"/>
      <c r="D82" s="1576"/>
      <c r="E82" s="1576"/>
      <c r="F82" s="1576"/>
      <c r="G82" s="1576"/>
      <c r="H82" s="1576"/>
      <c r="I82" s="1576"/>
      <c r="J82" s="1576"/>
      <c r="K82" s="1576"/>
      <c r="L82" s="1576"/>
      <c r="M82" s="1576"/>
      <c r="N82" s="1576"/>
      <c r="O82" s="1576"/>
      <c r="P82" s="1576"/>
      <c r="Q82" s="1602"/>
    </row>
    <row r="83" spans="1:21" ht="12.75" customHeight="1">
      <c r="A83" s="1601"/>
      <c r="B83" s="1576"/>
      <c r="C83" s="1576"/>
      <c r="D83" s="1576"/>
      <c r="E83" s="1576"/>
      <c r="F83" s="1576"/>
      <c r="G83" s="1576"/>
      <c r="H83" s="1576"/>
      <c r="I83" s="1576"/>
      <c r="J83" s="1576"/>
      <c r="K83" s="1576"/>
      <c r="L83" s="1576"/>
      <c r="M83" s="1576"/>
      <c r="N83" s="1576"/>
      <c r="O83" s="1576"/>
      <c r="P83" s="1576"/>
      <c r="Q83" s="1602"/>
    </row>
    <row r="84" spans="1:21" ht="12.75" customHeight="1">
      <c r="A84" s="1601"/>
      <c r="B84" s="1576"/>
      <c r="C84" s="1576"/>
      <c r="D84" s="1576"/>
      <c r="E84" s="1576"/>
      <c r="F84" s="1576"/>
      <c r="G84" s="1576"/>
      <c r="H84" s="1576"/>
      <c r="I84" s="1576"/>
      <c r="J84" s="1576"/>
      <c r="K84" s="1576"/>
      <c r="L84" s="1576"/>
      <c r="M84" s="1576"/>
      <c r="N84" s="1576"/>
      <c r="O84" s="1576"/>
      <c r="P84" s="1576"/>
      <c r="Q84" s="1602"/>
    </row>
    <row r="85" spans="1:21" ht="12.75" customHeight="1">
      <c r="A85" s="1601"/>
      <c r="B85" s="1576"/>
      <c r="C85" s="1576"/>
      <c r="D85" s="1576"/>
      <c r="E85" s="1576"/>
      <c r="F85" s="1576"/>
      <c r="G85" s="1576"/>
      <c r="H85" s="1576"/>
      <c r="I85" s="1576"/>
      <c r="J85" s="1576"/>
      <c r="K85" s="1576"/>
      <c r="L85" s="1576"/>
      <c r="M85" s="1576"/>
      <c r="N85" s="1576"/>
      <c r="O85" s="1576"/>
      <c r="P85" s="1576"/>
      <c r="Q85" s="1602"/>
    </row>
    <row r="86" spans="1:21" ht="12.75" customHeight="1">
      <c r="A86" s="1601"/>
      <c r="B86" s="1576"/>
      <c r="C86" s="1576"/>
      <c r="D86" s="1576"/>
      <c r="E86" s="1576"/>
      <c r="F86" s="1576"/>
      <c r="G86" s="1576"/>
      <c r="H86" s="1576"/>
      <c r="I86" s="1576"/>
      <c r="J86" s="1576"/>
      <c r="K86" s="1576"/>
      <c r="L86" s="1576"/>
      <c r="M86" s="1576"/>
      <c r="N86" s="1576"/>
      <c r="O86" s="1576"/>
      <c r="P86" s="1576"/>
      <c r="Q86" s="1602"/>
    </row>
    <row r="87" spans="1:21" ht="12.75" customHeight="1">
      <c r="A87" s="1601"/>
      <c r="B87" s="1576"/>
      <c r="C87" s="1576"/>
      <c r="D87" s="1576"/>
      <c r="E87" s="1576"/>
      <c r="F87" s="1576"/>
      <c r="G87" s="1576"/>
      <c r="H87" s="1576"/>
      <c r="I87" s="1576"/>
      <c r="J87" s="1576"/>
      <c r="K87" s="1576"/>
      <c r="L87" s="1576"/>
      <c r="M87" s="1576"/>
      <c r="N87" s="1576"/>
      <c r="O87" s="1576"/>
      <c r="P87" s="1576"/>
      <c r="Q87" s="1602"/>
    </row>
    <row r="88" spans="1:21" ht="24" customHeight="1">
      <c r="A88" s="1603" t="s">
        <v>3155</v>
      </c>
      <c r="B88" s="1568"/>
      <c r="C88" s="1568"/>
      <c r="D88" s="1568"/>
      <c r="E88" s="1568"/>
      <c r="F88" s="1568"/>
      <c r="G88" s="1568"/>
      <c r="H88" s="1568"/>
      <c r="I88" s="1568"/>
      <c r="J88" s="1568"/>
      <c r="K88" s="1568"/>
      <c r="L88" s="1568"/>
      <c r="M88" s="1568"/>
      <c r="N88" s="1568"/>
      <c r="O88" s="1568"/>
      <c r="P88" s="1568"/>
      <c r="Q88" s="1486" t="s">
        <v>3156</v>
      </c>
    </row>
    <row r="89" spans="1:21" ht="15.95" customHeight="1">
      <c r="A89" s="1489" t="s">
        <v>3157</v>
      </c>
      <c r="B89" s="1568"/>
      <c r="C89" s="1568"/>
      <c r="D89" s="1568"/>
      <c r="E89" s="1568"/>
      <c r="F89" s="1568"/>
      <c r="G89" s="1568"/>
      <c r="H89" s="1568"/>
      <c r="I89" s="1568"/>
      <c r="J89" s="1568"/>
      <c r="K89" s="1568"/>
      <c r="L89" s="1568"/>
      <c r="M89" s="1568"/>
      <c r="N89" s="1568"/>
      <c r="O89" s="1568"/>
      <c r="P89" s="1568"/>
      <c r="Q89" s="1604" t="s">
        <v>3158</v>
      </c>
    </row>
    <row r="90" spans="1:21" ht="15.95" customHeight="1">
      <c r="A90" s="1491" t="s">
        <v>3197</v>
      </c>
      <c r="B90" s="1568"/>
      <c r="C90" s="1568"/>
      <c r="D90" s="1568"/>
      <c r="E90" s="1568"/>
      <c r="F90" s="1568"/>
      <c r="G90" s="1568"/>
      <c r="H90" s="1568"/>
      <c r="I90" s="1568"/>
      <c r="J90" s="1568"/>
      <c r="K90" s="1568"/>
      <c r="L90" s="1568"/>
      <c r="M90" s="1568"/>
      <c r="N90" s="1568"/>
      <c r="O90" s="1568"/>
      <c r="P90" s="1568"/>
      <c r="Q90" s="1492" t="s">
        <v>3198</v>
      </c>
    </row>
    <row r="91" spans="1:21" ht="15.95" customHeight="1">
      <c r="A91" s="1605"/>
      <c r="B91" s="1552"/>
      <c r="C91" s="1552"/>
      <c r="D91" s="1552"/>
      <c r="E91" s="1552"/>
      <c r="F91" s="1552"/>
      <c r="G91" s="1552"/>
      <c r="H91" s="1552"/>
      <c r="I91" s="1552"/>
      <c r="J91" s="1552"/>
      <c r="K91" s="1552"/>
      <c r="L91" s="1552"/>
      <c r="M91" s="1552"/>
      <c r="N91" s="1552"/>
      <c r="O91" s="1552"/>
      <c r="P91" s="1599"/>
      <c r="Q91" s="1606"/>
    </row>
    <row r="92" spans="1:21" s="1497" customFormat="1" ht="11.1" customHeight="1">
      <c r="A92" s="1607"/>
      <c r="B92" s="2410">
        <v>2018</v>
      </c>
      <c r="C92" s="2411"/>
      <c r="D92" s="2411"/>
      <c r="E92" s="2411"/>
      <c r="F92" s="2411"/>
      <c r="G92" s="2411"/>
      <c r="H92" s="2411"/>
      <c r="I92" s="2411"/>
      <c r="J92" s="2411"/>
      <c r="K92" s="2411"/>
      <c r="L92" s="2411"/>
      <c r="M92" s="2412"/>
      <c r="N92" s="2410">
        <v>2017</v>
      </c>
      <c r="O92" s="2411"/>
      <c r="P92" s="2412"/>
      <c r="Q92" s="1496"/>
      <c r="S92" s="1498"/>
      <c r="T92" s="1498"/>
      <c r="U92" s="1498"/>
    </row>
    <row r="93" spans="1:21" s="1497" customFormat="1" ht="11.1" customHeight="1">
      <c r="A93" s="1499"/>
      <c r="B93" s="2413"/>
      <c r="C93" s="2414"/>
      <c r="D93" s="2414"/>
      <c r="E93" s="2414"/>
      <c r="F93" s="2414"/>
      <c r="G93" s="2414"/>
      <c r="H93" s="2414"/>
      <c r="I93" s="2414"/>
      <c r="J93" s="2414"/>
      <c r="K93" s="2414"/>
      <c r="L93" s="2414"/>
      <c r="M93" s="2415"/>
      <c r="N93" s="2413"/>
      <c r="O93" s="2414"/>
      <c r="P93" s="2415"/>
      <c r="Q93" s="1608" t="s">
        <v>2501</v>
      </c>
      <c r="S93" s="1501"/>
      <c r="T93" s="1498"/>
      <c r="U93" s="1498"/>
    </row>
    <row r="94" spans="1:21" s="1510" customFormat="1" ht="11.1" customHeight="1">
      <c r="A94" s="1502"/>
      <c r="B94" s="1609" t="s">
        <v>16</v>
      </c>
      <c r="C94" s="1610" t="s">
        <v>2404</v>
      </c>
      <c r="D94" s="1611" t="s">
        <v>11</v>
      </c>
      <c r="E94" s="1610" t="s">
        <v>21</v>
      </c>
      <c r="F94" s="1610" t="s">
        <v>23</v>
      </c>
      <c r="G94" s="1610" t="s">
        <v>12</v>
      </c>
      <c r="H94" s="1612" t="s">
        <v>2615</v>
      </c>
      <c r="I94" s="1613" t="s">
        <v>14</v>
      </c>
      <c r="J94" s="1613" t="s">
        <v>15</v>
      </c>
      <c r="K94" s="1613" t="s">
        <v>8</v>
      </c>
      <c r="L94" s="1613" t="s">
        <v>9</v>
      </c>
      <c r="M94" s="1614" t="s">
        <v>10</v>
      </c>
      <c r="N94" s="1609" t="s">
        <v>16</v>
      </c>
      <c r="O94" s="1610" t="s">
        <v>2404</v>
      </c>
      <c r="P94" s="1611" t="s">
        <v>11</v>
      </c>
      <c r="Q94" s="1615"/>
      <c r="S94" s="1511"/>
      <c r="T94" s="1512"/>
      <c r="U94" s="1512"/>
    </row>
    <row r="95" spans="1:21" s="1510" customFormat="1" ht="11.1" customHeight="1">
      <c r="A95" s="1616"/>
      <c r="B95" s="1617" t="s">
        <v>2406</v>
      </c>
      <c r="C95" s="1618" t="s">
        <v>2506</v>
      </c>
      <c r="D95" s="1619" t="s">
        <v>2507</v>
      </c>
      <c r="E95" s="1618" t="s">
        <v>7</v>
      </c>
      <c r="F95" s="1618" t="s">
        <v>22</v>
      </c>
      <c r="G95" s="1618" t="s">
        <v>6</v>
      </c>
      <c r="H95" s="1620" t="s">
        <v>5</v>
      </c>
      <c r="I95" s="1620" t="s">
        <v>3161</v>
      </c>
      <c r="J95" s="1620" t="s">
        <v>3</v>
      </c>
      <c r="K95" s="1620" t="s">
        <v>2</v>
      </c>
      <c r="L95" s="1620" t="s">
        <v>1</v>
      </c>
      <c r="M95" s="1621" t="s">
        <v>0</v>
      </c>
      <c r="N95" s="1622" t="s">
        <v>2406</v>
      </c>
      <c r="O95" s="1623" t="s">
        <v>2506</v>
      </c>
      <c r="P95" s="1624" t="s">
        <v>2507</v>
      </c>
      <c r="Q95" s="1625"/>
      <c r="R95" s="1520"/>
      <c r="S95" s="1511"/>
      <c r="T95" s="1511"/>
      <c r="U95" s="1511"/>
    </row>
    <row r="96" spans="1:21" ht="10.7" customHeight="1">
      <c r="A96" s="1521"/>
      <c r="B96" s="1626"/>
      <c r="C96" s="1627"/>
      <c r="D96" s="1628"/>
      <c r="E96" s="1627"/>
      <c r="F96" s="1627"/>
      <c r="G96" s="1627"/>
      <c r="H96" s="1627"/>
      <c r="I96" s="1627"/>
      <c r="J96" s="1627"/>
      <c r="K96" s="1627"/>
      <c r="L96" s="1627"/>
      <c r="M96" s="1628"/>
      <c r="N96" s="1551"/>
      <c r="O96" s="1552"/>
      <c r="P96" s="1550"/>
      <c r="Q96" s="1528"/>
    </row>
    <row r="97" spans="1:21" ht="12.95" customHeight="1">
      <c r="A97" s="1529" t="s">
        <v>3162</v>
      </c>
      <c r="B97" s="1567"/>
      <c r="C97" s="1568"/>
      <c r="D97" s="1558"/>
      <c r="E97" s="1568"/>
      <c r="F97" s="1568"/>
      <c r="G97" s="1568"/>
      <c r="H97" s="1568"/>
      <c r="I97" s="1568"/>
      <c r="J97" s="1568"/>
      <c r="K97" s="1568"/>
      <c r="L97" s="1568"/>
      <c r="M97" s="1558"/>
      <c r="N97" s="1567"/>
      <c r="O97" s="1568"/>
      <c r="P97" s="1558"/>
      <c r="Q97" s="1532" t="s">
        <v>3163</v>
      </c>
    </row>
    <row r="98" spans="1:21" ht="12.95" customHeight="1">
      <c r="A98" s="1529"/>
      <c r="B98" s="1567"/>
      <c r="C98" s="1568"/>
      <c r="D98" s="1558"/>
      <c r="E98" s="1568"/>
      <c r="F98" s="1568"/>
      <c r="G98" s="1568"/>
      <c r="H98" s="1568"/>
      <c r="I98" s="1568"/>
      <c r="J98" s="1568"/>
      <c r="K98" s="1568"/>
      <c r="L98" s="1568"/>
      <c r="M98" s="1558"/>
      <c r="N98" s="1567"/>
      <c r="O98" s="1568"/>
      <c r="P98" s="1558"/>
      <c r="Q98" s="1533"/>
    </row>
    <row r="99" spans="1:21" ht="12.95" customHeight="1">
      <c r="A99" s="1534" t="s">
        <v>3164</v>
      </c>
      <c r="B99" s="1575">
        <v>954581.2877589995</v>
      </c>
      <c r="C99" s="1573">
        <v>879704.35248699959</v>
      </c>
      <c r="D99" s="1574">
        <v>644322.67646300024</v>
      </c>
      <c r="E99" s="1573">
        <v>552913.63899600017</v>
      </c>
      <c r="F99" s="1573">
        <v>669085.02070099988</v>
      </c>
      <c r="G99" s="1573">
        <v>631598.18813600088</v>
      </c>
      <c r="H99" s="1573">
        <v>716291.90917000163</v>
      </c>
      <c r="I99" s="1573">
        <v>1033301.8219879984</v>
      </c>
      <c r="J99" s="1573">
        <v>1366037.2864420002</v>
      </c>
      <c r="K99" s="1573">
        <v>1189602.0988190013</v>
      </c>
      <c r="L99" s="1573">
        <v>1024949.2224400014</v>
      </c>
      <c r="M99" s="1574">
        <v>1011746.9996699996</v>
      </c>
      <c r="N99" s="1575">
        <v>1192371.5515119969</v>
      </c>
      <c r="O99" s="1573">
        <v>643188.50390100025</v>
      </c>
      <c r="P99" s="1574">
        <v>761673.36132900137</v>
      </c>
      <c r="Q99" s="1541" t="s">
        <v>3165</v>
      </c>
      <c r="S99" s="1545"/>
      <c r="T99" s="1545"/>
      <c r="U99" s="1545"/>
    </row>
    <row r="100" spans="1:21" ht="12.95" customHeight="1">
      <c r="A100" s="1534"/>
      <c r="B100" s="1575"/>
      <c r="C100" s="1573"/>
      <c r="D100" s="1574"/>
      <c r="E100" s="1573"/>
      <c r="F100" s="1573"/>
      <c r="G100" s="1573"/>
      <c r="H100" s="1573"/>
      <c r="I100" s="1573"/>
      <c r="J100" s="1573"/>
      <c r="K100" s="1573"/>
      <c r="L100" s="1573"/>
      <c r="M100" s="1574"/>
      <c r="N100" s="1575"/>
      <c r="O100" s="1573"/>
      <c r="P100" s="1574"/>
      <c r="Q100" s="1541"/>
    </row>
    <row r="101" spans="1:21" ht="12.95" customHeight="1">
      <c r="A101" s="1534" t="s">
        <v>3166</v>
      </c>
      <c r="B101" s="1575">
        <v>2195147.459055</v>
      </c>
      <c r="C101" s="1573">
        <v>1760981.6125209988</v>
      </c>
      <c r="D101" s="1574">
        <v>1847713.3495249995</v>
      </c>
      <c r="E101" s="1573">
        <v>1710546.9543920003</v>
      </c>
      <c r="F101" s="1573">
        <v>2109339.1581319999</v>
      </c>
      <c r="G101" s="1573">
        <v>1998392.838761</v>
      </c>
      <c r="H101" s="1573">
        <v>1830295.2074229999</v>
      </c>
      <c r="I101" s="1573">
        <v>1856690.3430319999</v>
      </c>
      <c r="J101" s="1573">
        <v>1834359.663736</v>
      </c>
      <c r="K101" s="1573">
        <v>1989773.2647059993</v>
      </c>
      <c r="L101" s="1573">
        <v>1813614.0436989984</v>
      </c>
      <c r="M101" s="1574">
        <v>1890198.5756569998</v>
      </c>
      <c r="N101" s="1575">
        <v>1681694.1924629998</v>
      </c>
      <c r="O101" s="1573">
        <v>1901426.0367140002</v>
      </c>
      <c r="P101" s="1574">
        <v>1783617.2024490002</v>
      </c>
      <c r="Q101" s="1541" t="s">
        <v>3167</v>
      </c>
      <c r="S101" s="1545"/>
      <c r="T101" s="1545"/>
      <c r="U101" s="1545"/>
    </row>
    <row r="102" spans="1:21" ht="12.95" customHeight="1">
      <c r="A102" s="1534"/>
      <c r="B102" s="1575"/>
      <c r="C102" s="1573"/>
      <c r="D102" s="1574"/>
      <c r="E102" s="1573"/>
      <c r="F102" s="1573"/>
      <c r="G102" s="1573"/>
      <c r="H102" s="1573"/>
      <c r="I102" s="1573"/>
      <c r="J102" s="1573"/>
      <c r="K102" s="1573"/>
      <c r="L102" s="1573"/>
      <c r="M102" s="1574"/>
      <c r="N102" s="1575"/>
      <c r="O102" s="1573"/>
      <c r="P102" s="1574"/>
      <c r="Q102" s="1541"/>
      <c r="S102" s="1546"/>
      <c r="T102" s="1545"/>
      <c r="U102" s="1545"/>
    </row>
    <row r="103" spans="1:21" ht="12.95" customHeight="1">
      <c r="A103" s="1534" t="s">
        <v>3168</v>
      </c>
      <c r="B103" s="1575">
        <v>737749.93544000015</v>
      </c>
      <c r="C103" s="1573">
        <v>664450.59582899977</v>
      </c>
      <c r="D103" s="1574">
        <v>786345.92881499976</v>
      </c>
      <c r="E103" s="1573">
        <v>662986.86170600005</v>
      </c>
      <c r="F103" s="1573">
        <v>717178.55829500011</v>
      </c>
      <c r="G103" s="1573">
        <v>741854.59991600038</v>
      </c>
      <c r="H103" s="1573">
        <v>642480.26432399976</v>
      </c>
      <c r="I103" s="1573">
        <v>850825.35773599974</v>
      </c>
      <c r="J103" s="1573">
        <v>689422.40938500059</v>
      </c>
      <c r="K103" s="1573">
        <v>621018.5433779998</v>
      </c>
      <c r="L103" s="1573">
        <v>716052.86879500013</v>
      </c>
      <c r="M103" s="1574">
        <v>616954.86019099946</v>
      </c>
      <c r="N103" s="1575">
        <v>652677.32902199996</v>
      </c>
      <c r="O103" s="1573">
        <v>799145.57700000005</v>
      </c>
      <c r="P103" s="1574">
        <v>674947.83124500012</v>
      </c>
      <c r="Q103" s="1541" t="s">
        <v>3169</v>
      </c>
      <c r="S103" s="1546"/>
      <c r="T103" s="1546"/>
      <c r="U103" s="1546"/>
    </row>
    <row r="104" spans="1:21" ht="12.95" customHeight="1">
      <c r="A104" s="1534"/>
      <c r="B104" s="1575"/>
      <c r="C104" s="1573"/>
      <c r="D104" s="1574"/>
      <c r="E104" s="1573"/>
      <c r="F104" s="1573"/>
      <c r="G104" s="1573"/>
      <c r="H104" s="1573"/>
      <c r="I104" s="1573"/>
      <c r="J104" s="1573"/>
      <c r="K104" s="1573"/>
      <c r="L104" s="1573"/>
      <c r="M104" s="1574"/>
      <c r="N104" s="1575"/>
      <c r="O104" s="1573"/>
      <c r="P104" s="1574"/>
      <c r="Q104" s="1541"/>
      <c r="S104" s="1546"/>
      <c r="T104" s="1545"/>
      <c r="U104" s="1545"/>
    </row>
    <row r="105" spans="1:21" ht="15.75">
      <c r="A105" s="1534" t="s">
        <v>3170</v>
      </c>
      <c r="B105" s="1575">
        <v>156273.73311199993</v>
      </c>
      <c r="C105" s="1573">
        <v>167528.20001900001</v>
      </c>
      <c r="D105" s="1574">
        <v>177494.52562399997</v>
      </c>
      <c r="E105" s="1573">
        <v>116973.481304</v>
      </c>
      <c r="F105" s="1573">
        <v>142369.18322400015</v>
      </c>
      <c r="G105" s="1573">
        <v>154388.96827500002</v>
      </c>
      <c r="H105" s="1573">
        <v>143508.6195240001</v>
      </c>
      <c r="I105" s="1573">
        <v>147159.30550699981</v>
      </c>
      <c r="J105" s="1573">
        <v>143185.73541900012</v>
      </c>
      <c r="K105" s="1573">
        <v>151220.6246079999</v>
      </c>
      <c r="L105" s="1573">
        <v>167674.40754600009</v>
      </c>
      <c r="M105" s="1574">
        <v>130594.73294299976</v>
      </c>
      <c r="N105" s="1575">
        <v>153055.35217199993</v>
      </c>
      <c r="O105" s="1573">
        <v>146583.78431499994</v>
      </c>
      <c r="P105" s="1574">
        <v>138057.90909099995</v>
      </c>
      <c r="Q105" s="1541" t="s">
        <v>3171</v>
      </c>
      <c r="S105" s="1545"/>
      <c r="T105" s="1545"/>
      <c r="U105" s="1545"/>
    </row>
    <row r="106" spans="1:21" ht="12.95" customHeight="1">
      <c r="A106" s="1534"/>
      <c r="B106" s="1575"/>
      <c r="C106" s="1573"/>
      <c r="D106" s="1574"/>
      <c r="E106" s="1573"/>
      <c r="F106" s="1573"/>
      <c r="G106" s="1573"/>
      <c r="H106" s="1573"/>
      <c r="I106" s="1573"/>
      <c r="J106" s="1573"/>
      <c r="K106" s="1573"/>
      <c r="L106" s="1573"/>
      <c r="M106" s="1574"/>
      <c r="N106" s="1575"/>
      <c r="O106" s="1573"/>
      <c r="P106" s="1574"/>
      <c r="Q106" s="1541"/>
    </row>
    <row r="107" spans="1:21" ht="15.75">
      <c r="A107" s="1534" t="s">
        <v>3172</v>
      </c>
      <c r="B107" s="1575">
        <v>581476.20232800022</v>
      </c>
      <c r="C107" s="1573">
        <v>496922.39580999978</v>
      </c>
      <c r="D107" s="1574">
        <v>608851.40319099976</v>
      </c>
      <c r="E107" s="1573">
        <v>546013.38040200004</v>
      </c>
      <c r="F107" s="1573">
        <v>574809.37507099996</v>
      </c>
      <c r="G107" s="1573">
        <v>587465.63164100039</v>
      </c>
      <c r="H107" s="1573">
        <v>498971.64479999966</v>
      </c>
      <c r="I107" s="1573">
        <v>703666.05222899991</v>
      </c>
      <c r="J107" s="1573">
        <v>546236.67396600044</v>
      </c>
      <c r="K107" s="1573">
        <v>469797.91876999993</v>
      </c>
      <c r="L107" s="1573">
        <v>548378.46124900004</v>
      </c>
      <c r="M107" s="1574">
        <v>486360.12724799966</v>
      </c>
      <c r="N107" s="1575">
        <v>499621.97685000004</v>
      </c>
      <c r="O107" s="1573">
        <v>652561.79268500011</v>
      </c>
      <c r="P107" s="1574">
        <v>536889.92215400015</v>
      </c>
      <c r="Q107" s="1541" t="s">
        <v>3173</v>
      </c>
      <c r="S107" s="1545"/>
      <c r="T107" s="1545"/>
      <c r="U107" s="1545"/>
    </row>
    <row r="108" spans="1:21" ht="12.95" customHeight="1">
      <c r="A108" s="1534"/>
      <c r="B108" s="1575"/>
      <c r="C108" s="1573"/>
      <c r="D108" s="1574"/>
      <c r="E108" s="1573"/>
      <c r="F108" s="1573"/>
      <c r="G108" s="1573"/>
      <c r="H108" s="1573"/>
      <c r="I108" s="1573"/>
      <c r="J108" s="1573"/>
      <c r="K108" s="1573"/>
      <c r="L108" s="1573"/>
      <c r="M108" s="1574"/>
      <c r="N108" s="1575"/>
      <c r="O108" s="1573"/>
      <c r="P108" s="1574"/>
      <c r="Q108" s="1541"/>
      <c r="S108" s="1546"/>
      <c r="T108" s="1545"/>
    </row>
    <row r="109" spans="1:21" ht="12.95" customHeight="1">
      <c r="A109" s="1534" t="s">
        <v>3174</v>
      </c>
      <c r="B109" s="1575">
        <v>968269.41673999757</v>
      </c>
      <c r="C109" s="1573">
        <v>831265.01792900101</v>
      </c>
      <c r="D109" s="1574">
        <v>908962.10817100084</v>
      </c>
      <c r="E109" s="1573">
        <v>807731.68870300101</v>
      </c>
      <c r="F109" s="1573">
        <v>765752.49326499936</v>
      </c>
      <c r="G109" s="1573">
        <v>902085.28360400035</v>
      </c>
      <c r="H109" s="1573">
        <v>760250.75894400175</v>
      </c>
      <c r="I109" s="1573">
        <v>1055109.2761320011</v>
      </c>
      <c r="J109" s="1573">
        <v>985284.20754299953</v>
      </c>
      <c r="K109" s="1573">
        <v>826056.57690599945</v>
      </c>
      <c r="L109" s="1573">
        <v>870765.92873600218</v>
      </c>
      <c r="M109" s="1574">
        <v>855201.89161199878</v>
      </c>
      <c r="N109" s="1575">
        <v>918498.54144099972</v>
      </c>
      <c r="O109" s="1573">
        <v>865409.62639699888</v>
      </c>
      <c r="P109" s="1574">
        <v>949715.72379500081</v>
      </c>
      <c r="Q109" s="1541" t="s">
        <v>3175</v>
      </c>
      <c r="S109" s="1545"/>
      <c r="T109" s="1545"/>
      <c r="U109" s="1545"/>
    </row>
    <row r="110" spans="1:21" ht="12.95" customHeight="1">
      <c r="A110" s="1534"/>
      <c r="B110" s="1575"/>
      <c r="C110" s="1573"/>
      <c r="D110" s="1574"/>
      <c r="E110" s="1573"/>
      <c r="F110" s="1573"/>
      <c r="G110" s="1573"/>
      <c r="H110" s="1573"/>
      <c r="I110" s="1573"/>
      <c r="J110" s="1573"/>
      <c r="K110" s="1573"/>
      <c r="L110" s="1573"/>
      <c r="M110" s="1574"/>
      <c r="N110" s="1575"/>
      <c r="O110" s="1573"/>
      <c r="P110" s="1574"/>
      <c r="Q110" s="1541"/>
      <c r="S110" s="1546"/>
      <c r="T110" s="1545"/>
      <c r="U110" s="1545"/>
    </row>
    <row r="111" spans="1:21" ht="12.95" customHeight="1">
      <c r="A111" s="1534" t="s">
        <v>3176</v>
      </c>
      <c r="B111" s="1575">
        <v>77981.552919999915</v>
      </c>
      <c r="C111" s="1573">
        <v>73862.114714000054</v>
      </c>
      <c r="D111" s="1574">
        <v>74778.448068999875</v>
      </c>
      <c r="E111" s="1573">
        <v>68313.013659999851</v>
      </c>
      <c r="F111" s="1573">
        <v>67374.063496000192</v>
      </c>
      <c r="G111" s="1573">
        <v>86438.820532000012</v>
      </c>
      <c r="H111" s="1573">
        <v>77781.764761999948</v>
      </c>
      <c r="I111" s="1573">
        <v>77912.34935699981</v>
      </c>
      <c r="J111" s="1573">
        <v>73749.347375999889</v>
      </c>
      <c r="K111" s="1573">
        <v>84595.585568999988</v>
      </c>
      <c r="L111" s="1573">
        <v>79102.022315000038</v>
      </c>
      <c r="M111" s="1574">
        <v>82111.485129999986</v>
      </c>
      <c r="N111" s="1575">
        <v>81179.671206999847</v>
      </c>
      <c r="O111" s="1573">
        <v>77782.232660999973</v>
      </c>
      <c r="P111" s="1574">
        <v>88395.479308000111</v>
      </c>
      <c r="Q111" s="1547" t="s">
        <v>3177</v>
      </c>
      <c r="S111" s="1546"/>
      <c r="T111" s="1546"/>
      <c r="U111" s="1546"/>
    </row>
    <row r="112" spans="1:21" ht="12.95" customHeight="1">
      <c r="A112" s="1534"/>
      <c r="B112" s="1575"/>
      <c r="C112" s="1573"/>
      <c r="D112" s="1574"/>
      <c r="E112" s="1573"/>
      <c r="F112" s="1573"/>
      <c r="G112" s="1573"/>
      <c r="H112" s="1573"/>
      <c r="I112" s="1573"/>
      <c r="J112" s="1573"/>
      <c r="K112" s="1573"/>
      <c r="L112" s="1573"/>
      <c r="M112" s="1574"/>
      <c r="N112" s="1575"/>
      <c r="O112" s="1573"/>
      <c r="P112" s="1574"/>
      <c r="Q112" s="1547"/>
      <c r="S112" s="1546"/>
      <c r="T112" s="1545"/>
      <c r="U112" s="1545"/>
    </row>
    <row r="113" spans="1:21" ht="12.95" customHeight="1">
      <c r="A113" s="1534" t="s">
        <v>3178</v>
      </c>
      <c r="B113" s="1575">
        <v>2602.1520549999996</v>
      </c>
      <c r="C113" s="1573">
        <v>3898.3547989999988</v>
      </c>
      <c r="D113" s="1574">
        <v>4641.2112850000012</v>
      </c>
      <c r="E113" s="1573">
        <v>2924.4828419999994</v>
      </c>
      <c r="F113" s="1573">
        <v>2780.4368089999989</v>
      </c>
      <c r="G113" s="1573">
        <v>3116.8726710000005</v>
      </c>
      <c r="H113" s="1573">
        <v>3770.905415000002</v>
      </c>
      <c r="I113" s="1573">
        <v>4218.8063319999992</v>
      </c>
      <c r="J113" s="1573">
        <v>4857.3864240000003</v>
      </c>
      <c r="K113" s="1573">
        <v>4741.6554260000012</v>
      </c>
      <c r="L113" s="1573">
        <v>3516.2595589999996</v>
      </c>
      <c r="M113" s="1574">
        <v>3020.5646710000005</v>
      </c>
      <c r="N113" s="1575">
        <v>2374.3610260000014</v>
      </c>
      <c r="O113" s="1573">
        <v>2994.5523639999997</v>
      </c>
      <c r="P113" s="1574">
        <v>3455.6451080000006</v>
      </c>
      <c r="Q113" s="1547" t="s">
        <v>3199</v>
      </c>
      <c r="S113" s="1545"/>
      <c r="T113" s="1545"/>
      <c r="U113" s="1545"/>
    </row>
    <row r="114" spans="1:21" ht="12.95" customHeight="1">
      <c r="A114" s="1534"/>
      <c r="B114" s="1575"/>
      <c r="C114" s="1573"/>
      <c r="D114" s="1574"/>
      <c r="E114" s="1573"/>
      <c r="F114" s="1573"/>
      <c r="G114" s="1573"/>
      <c r="H114" s="1573"/>
      <c r="I114" s="1573"/>
      <c r="J114" s="1573"/>
      <c r="K114" s="1573"/>
      <c r="L114" s="1573"/>
      <c r="M114" s="1574"/>
      <c r="N114" s="1575"/>
      <c r="O114" s="1573"/>
      <c r="P114" s="1574"/>
      <c r="Q114" s="1547"/>
    </row>
    <row r="115" spans="1:21" ht="12.95" customHeight="1">
      <c r="A115" s="1534" t="s">
        <v>3180</v>
      </c>
      <c r="B115" s="1575">
        <v>75379.400864999916</v>
      </c>
      <c r="C115" s="1573">
        <v>69963.759915000061</v>
      </c>
      <c r="D115" s="1574">
        <v>70137.236783999877</v>
      </c>
      <c r="E115" s="1573">
        <v>65388.530817999854</v>
      </c>
      <c r="F115" s="1573">
        <v>64593.6266870002</v>
      </c>
      <c r="G115" s="1573">
        <v>83321.947861000008</v>
      </c>
      <c r="H115" s="1573">
        <v>74010.859346999947</v>
      </c>
      <c r="I115" s="1573">
        <v>73693.543024999817</v>
      </c>
      <c r="J115" s="1573">
        <v>68891.960951999892</v>
      </c>
      <c r="K115" s="1573">
        <v>79853.93014299999</v>
      </c>
      <c r="L115" s="1573">
        <v>75585.76275600004</v>
      </c>
      <c r="M115" s="1574">
        <v>79090.920458999986</v>
      </c>
      <c r="N115" s="1575">
        <v>78805.310180999848</v>
      </c>
      <c r="O115" s="1573">
        <v>74787.68029699997</v>
      </c>
      <c r="P115" s="1574">
        <v>84939.834200000114</v>
      </c>
      <c r="Q115" s="1547" t="s">
        <v>3200</v>
      </c>
      <c r="S115" s="1545"/>
      <c r="T115" s="1545"/>
      <c r="U115" s="1545"/>
    </row>
    <row r="116" spans="1:21" ht="12.95" customHeight="1">
      <c r="A116" s="1534"/>
      <c r="B116" s="1575"/>
      <c r="C116" s="1573"/>
      <c r="D116" s="1574"/>
      <c r="E116" s="1573"/>
      <c r="F116" s="1573"/>
      <c r="G116" s="1573"/>
      <c r="H116" s="1573"/>
      <c r="I116" s="1573"/>
      <c r="J116" s="1573"/>
      <c r="K116" s="1573"/>
      <c r="L116" s="1573"/>
      <c r="M116" s="1574"/>
      <c r="N116" s="1575"/>
      <c r="O116" s="1573"/>
      <c r="P116" s="1574"/>
      <c r="Q116" s="1547"/>
      <c r="S116" s="1546"/>
      <c r="T116" s="1545"/>
      <c r="U116" s="1545"/>
    </row>
    <row r="117" spans="1:21" ht="12.95" customHeight="1">
      <c r="A117" s="1534" t="s">
        <v>3201</v>
      </c>
      <c r="B117" s="1575">
        <v>145163.05613499993</v>
      </c>
      <c r="C117" s="1573">
        <v>143170.55201700021</v>
      </c>
      <c r="D117" s="1574">
        <v>159626.13318900051</v>
      </c>
      <c r="E117" s="1573">
        <v>128580.47471999982</v>
      </c>
      <c r="F117" s="1573">
        <v>125567.39698500033</v>
      </c>
      <c r="G117" s="1573">
        <v>133934.68964299982</v>
      </c>
      <c r="H117" s="1573">
        <v>145114.27322999996</v>
      </c>
      <c r="I117" s="1573">
        <v>145343.23907000024</v>
      </c>
      <c r="J117" s="1573">
        <v>137046.31704600019</v>
      </c>
      <c r="K117" s="1573">
        <v>148119.42811599997</v>
      </c>
      <c r="L117" s="1573">
        <v>138671.10772799983</v>
      </c>
      <c r="M117" s="1574">
        <v>129241.00833399977</v>
      </c>
      <c r="N117" s="1575">
        <v>126586.51357699992</v>
      </c>
      <c r="O117" s="1573">
        <v>131409.88726700022</v>
      </c>
      <c r="P117" s="1574">
        <v>142777.00047500001</v>
      </c>
      <c r="Q117" s="1547" t="s">
        <v>3183</v>
      </c>
      <c r="S117" s="1545"/>
      <c r="T117" s="1545"/>
      <c r="U117" s="1545"/>
    </row>
    <row r="118" spans="1:21" ht="12.95" customHeight="1">
      <c r="A118" s="1534"/>
      <c r="B118" s="1575"/>
      <c r="C118" s="1573"/>
      <c r="D118" s="1574"/>
      <c r="E118" s="1573"/>
      <c r="F118" s="1573"/>
      <c r="G118" s="1573"/>
      <c r="H118" s="1573"/>
      <c r="I118" s="1573"/>
      <c r="J118" s="1573"/>
      <c r="K118" s="1573"/>
      <c r="L118" s="1573"/>
      <c r="M118" s="1574"/>
      <c r="N118" s="1575"/>
      <c r="O118" s="1573"/>
      <c r="P118" s="1574"/>
      <c r="Q118" s="1547"/>
      <c r="S118" s="1546"/>
      <c r="T118" s="1545"/>
      <c r="U118" s="1545"/>
    </row>
    <row r="119" spans="1:21" ht="12.95" customHeight="1">
      <c r="A119" s="1534" t="s">
        <v>3184</v>
      </c>
      <c r="B119" s="1629">
        <v>8.3700000000000011E-2</v>
      </c>
      <c r="C119" s="1630">
        <v>1.004E-2</v>
      </c>
      <c r="D119" s="1631">
        <v>0.128</v>
      </c>
      <c r="E119" s="1630">
        <v>5.416E-2</v>
      </c>
      <c r="F119" s="1630">
        <v>9.9000000000000005E-2</v>
      </c>
      <c r="G119" s="1630">
        <v>8.4315999999999988E-2</v>
      </c>
      <c r="H119" s="1630">
        <v>2.2135000000000002E-2</v>
      </c>
      <c r="I119" s="1573">
        <v>47.694559000000005</v>
      </c>
      <c r="J119" s="1630">
        <v>2.9999999999999997E-4</v>
      </c>
      <c r="K119" s="1630">
        <v>6.6549999999999998E-2</v>
      </c>
      <c r="L119" s="1630">
        <v>5.0050000000000011E-2</v>
      </c>
      <c r="M119" s="1631">
        <v>1.2999999999999999E-2</v>
      </c>
      <c r="N119" s="1629">
        <v>0</v>
      </c>
      <c r="O119" s="1573">
        <v>51.194569999999999</v>
      </c>
      <c r="P119" s="1631">
        <v>5.0000000000000001E-4</v>
      </c>
      <c r="Q119" s="1547" t="s">
        <v>3185</v>
      </c>
      <c r="S119" s="1632"/>
      <c r="T119" s="1632"/>
      <c r="U119" s="1632"/>
    </row>
    <row r="120" spans="1:21" ht="12.95" customHeight="1">
      <c r="A120" s="1550"/>
      <c r="B120" s="1551"/>
      <c r="C120" s="1552"/>
      <c r="D120" s="1550"/>
      <c r="E120" s="1552"/>
      <c r="F120" s="1552"/>
      <c r="G120" s="1552"/>
      <c r="H120" s="1552"/>
      <c r="I120" s="1552"/>
      <c r="J120" s="1552"/>
      <c r="K120" s="1552"/>
      <c r="L120" s="1552"/>
      <c r="M120" s="1550"/>
      <c r="N120" s="1551"/>
      <c r="O120" s="1552"/>
      <c r="P120" s="1550"/>
      <c r="Q120" s="1557"/>
      <c r="S120" s="1546"/>
      <c r="T120" s="1545"/>
      <c r="U120" s="1545"/>
    </row>
    <row r="121" spans="1:21" s="1564" customFormat="1" ht="12.95" customHeight="1">
      <c r="A121" s="1558" t="s">
        <v>2644</v>
      </c>
      <c r="B121" s="1633">
        <v>5078892.7917489968</v>
      </c>
      <c r="C121" s="1634">
        <v>4353434.2555370005</v>
      </c>
      <c r="D121" s="1635">
        <v>4421748.7722319998</v>
      </c>
      <c r="E121" s="1634">
        <v>3931072.6863370007</v>
      </c>
      <c r="F121" s="1634">
        <v>4454296.7898739995</v>
      </c>
      <c r="G121" s="1634">
        <v>4494304.504908002</v>
      </c>
      <c r="H121" s="1634">
        <v>4172214.1999880029</v>
      </c>
      <c r="I121" s="1634">
        <v>5019230.0818739999</v>
      </c>
      <c r="J121" s="1634">
        <v>5085899.2318280013</v>
      </c>
      <c r="K121" s="1634">
        <v>4859165.5640439996</v>
      </c>
      <c r="L121" s="1634">
        <v>4643155.2437630016</v>
      </c>
      <c r="M121" s="1635">
        <v>4585454.8335939981</v>
      </c>
      <c r="N121" s="1633">
        <v>4653007.7992219962</v>
      </c>
      <c r="O121" s="1634">
        <v>4418413.058509999</v>
      </c>
      <c r="P121" s="1635">
        <v>4401126.5991010023</v>
      </c>
      <c r="Q121" s="1563" t="s">
        <v>3186</v>
      </c>
      <c r="S121" s="1565"/>
      <c r="T121" s="1565"/>
      <c r="U121" s="1565"/>
    </row>
    <row r="122" spans="1:21" ht="12.95" customHeight="1">
      <c r="A122" s="1558"/>
      <c r="B122" s="1567"/>
      <c r="C122" s="1568"/>
      <c r="D122" s="1558"/>
      <c r="E122" s="1568"/>
      <c r="F122" s="1568"/>
      <c r="G122" s="1568"/>
      <c r="H122" s="1568"/>
      <c r="I122" s="1568"/>
      <c r="J122" s="1568"/>
      <c r="K122" s="1568"/>
      <c r="L122" s="1568"/>
      <c r="M122" s="1558"/>
      <c r="N122" s="1567"/>
      <c r="O122" s="1568"/>
      <c r="P122" s="1558"/>
      <c r="Q122" s="1563"/>
      <c r="S122" s="1546"/>
      <c r="U122" s="1545"/>
    </row>
    <row r="123" spans="1:21" ht="12.95" customHeight="1">
      <c r="A123" s="1529" t="s">
        <v>3187</v>
      </c>
      <c r="B123" s="1567"/>
      <c r="C123" s="1568"/>
      <c r="D123" s="1558"/>
      <c r="E123" s="1568"/>
      <c r="F123" s="1568"/>
      <c r="G123" s="1568"/>
      <c r="H123" s="1568"/>
      <c r="I123" s="1568"/>
      <c r="J123" s="1568"/>
      <c r="K123" s="1568"/>
      <c r="L123" s="1568"/>
      <c r="M123" s="1558"/>
      <c r="N123" s="1567"/>
      <c r="O123" s="1568"/>
      <c r="P123" s="1558"/>
      <c r="Q123" s="1563" t="s">
        <v>3188</v>
      </c>
      <c r="S123" s="1546"/>
      <c r="U123" s="1545"/>
    </row>
    <row r="124" spans="1:21" ht="12.95" customHeight="1">
      <c r="A124" s="1529"/>
      <c r="B124" s="1567"/>
      <c r="C124" s="1568"/>
      <c r="D124" s="1558"/>
      <c r="E124" s="1568"/>
      <c r="F124" s="1568"/>
      <c r="G124" s="1568"/>
      <c r="H124" s="1568"/>
      <c r="I124" s="1568"/>
      <c r="J124" s="1568"/>
      <c r="K124" s="1568"/>
      <c r="L124" s="1568"/>
      <c r="M124" s="1558"/>
      <c r="N124" s="1567"/>
      <c r="O124" s="1568"/>
      <c r="P124" s="1558"/>
      <c r="Q124" s="1557"/>
      <c r="S124" s="1546"/>
      <c r="U124" s="1545"/>
    </row>
    <row r="125" spans="1:21" ht="12.95" customHeight="1">
      <c r="A125" s="1534" t="s">
        <v>3164</v>
      </c>
      <c r="B125" s="1575">
        <v>411923.1555719999</v>
      </c>
      <c r="C125" s="1573">
        <v>470035.88031100068</v>
      </c>
      <c r="D125" s="1574">
        <v>339730.86809299991</v>
      </c>
      <c r="E125" s="1573">
        <v>188315.90151300014</v>
      </c>
      <c r="F125" s="1573">
        <v>163285.99633699996</v>
      </c>
      <c r="G125" s="1573">
        <v>194997.91816000015</v>
      </c>
      <c r="H125" s="1573">
        <v>191102.63697900021</v>
      </c>
      <c r="I125" s="1573">
        <v>294719.13638099999</v>
      </c>
      <c r="J125" s="1573">
        <v>386131.99176800076</v>
      </c>
      <c r="K125" s="1573">
        <v>386203.35322400002</v>
      </c>
      <c r="L125" s="1573">
        <v>320659.00458299957</v>
      </c>
      <c r="M125" s="1574">
        <v>379506.79919300013</v>
      </c>
      <c r="N125" s="1575">
        <v>338446.21408500028</v>
      </c>
      <c r="O125" s="1573">
        <v>372132.71028400009</v>
      </c>
      <c r="P125" s="1574">
        <v>367360.7876670002</v>
      </c>
      <c r="Q125" s="1547" t="s">
        <v>3165</v>
      </c>
      <c r="S125" s="1545"/>
      <c r="T125" s="1545"/>
      <c r="U125" s="1545"/>
    </row>
    <row r="126" spans="1:21" ht="6.75" customHeight="1">
      <c r="A126" s="1534"/>
      <c r="B126" s="1596"/>
      <c r="C126" s="1576"/>
      <c r="D126" s="1534"/>
      <c r="E126" s="1576"/>
      <c r="F126" s="1576"/>
      <c r="G126" s="1576"/>
      <c r="H126" s="1573"/>
      <c r="I126" s="1573"/>
      <c r="J126" s="1573"/>
      <c r="K126" s="1573"/>
      <c r="L126" s="1573"/>
      <c r="M126" s="1574"/>
      <c r="N126" s="1575"/>
      <c r="O126" s="1573"/>
      <c r="P126" s="1574"/>
      <c r="Q126" s="1547"/>
    </row>
    <row r="127" spans="1:21" ht="12.95" customHeight="1">
      <c r="A127" s="1534" t="s">
        <v>3166</v>
      </c>
      <c r="B127" s="1575">
        <v>169968.48379999996</v>
      </c>
      <c r="C127" s="1573">
        <v>135357.49343</v>
      </c>
      <c r="D127" s="1574">
        <v>41928.922319999998</v>
      </c>
      <c r="E127" s="1573">
        <v>34375.337350000002</v>
      </c>
      <c r="F127" s="1573">
        <v>45381.85441</v>
      </c>
      <c r="G127" s="1573">
        <v>33522.383800000003</v>
      </c>
      <c r="H127" s="1573">
        <v>31742.882770000004</v>
      </c>
      <c r="I127" s="1573">
        <v>28795.308560000001</v>
      </c>
      <c r="J127" s="1573">
        <v>30683.069459999988</v>
      </c>
      <c r="K127" s="1573">
        <v>30573.098200000004</v>
      </c>
      <c r="L127" s="1573">
        <v>26971.665439999997</v>
      </c>
      <c r="M127" s="1574">
        <v>30040.415379999999</v>
      </c>
      <c r="N127" s="1575">
        <v>31698.039400000001</v>
      </c>
      <c r="O127" s="1573">
        <v>28833.488540000002</v>
      </c>
      <c r="P127" s="1574">
        <v>29397.567510000001</v>
      </c>
      <c r="Q127" s="1547" t="s">
        <v>3167</v>
      </c>
      <c r="S127" s="1545"/>
      <c r="T127" s="1545"/>
      <c r="U127" s="1545"/>
    </row>
    <row r="128" spans="1:21" ht="10.5" customHeight="1">
      <c r="A128" s="1534"/>
      <c r="B128" s="1575"/>
      <c r="C128" s="1573"/>
      <c r="D128" s="1574"/>
      <c r="E128" s="1573"/>
      <c r="F128" s="1573"/>
      <c r="G128" s="1573"/>
      <c r="H128" s="1573"/>
      <c r="I128" s="1573"/>
      <c r="J128" s="1573"/>
      <c r="K128" s="1573"/>
      <c r="L128" s="1573"/>
      <c r="M128" s="1574"/>
      <c r="N128" s="1575"/>
      <c r="O128" s="1573"/>
      <c r="P128" s="1574"/>
      <c r="Q128" s="1547"/>
      <c r="S128" s="1546"/>
      <c r="T128" s="1545"/>
      <c r="U128" s="1545"/>
    </row>
    <row r="129" spans="1:21" ht="12.95" customHeight="1">
      <c r="A129" s="1534" t="s">
        <v>3168</v>
      </c>
      <c r="B129" s="1575">
        <v>1495277.0078719999</v>
      </c>
      <c r="C129" s="1573">
        <v>989634.98142299964</v>
      </c>
      <c r="D129" s="1574">
        <v>1413518.0418899998</v>
      </c>
      <c r="E129" s="1573">
        <v>1146843.8695179997</v>
      </c>
      <c r="F129" s="1573">
        <v>1344655.421846</v>
      </c>
      <c r="G129" s="1573">
        <v>1040148.5757290001</v>
      </c>
      <c r="H129" s="1573">
        <v>1359844.1038139998</v>
      </c>
      <c r="I129" s="1573">
        <v>1545590.5721509994</v>
      </c>
      <c r="J129" s="1573">
        <v>1253921.1827620002</v>
      </c>
      <c r="K129" s="1573">
        <v>1049659.2911170004</v>
      </c>
      <c r="L129" s="1573">
        <v>1175121.2540669998</v>
      </c>
      <c r="M129" s="1574">
        <v>1121753.5552510011</v>
      </c>
      <c r="N129" s="1575">
        <v>1364334.5173759996</v>
      </c>
      <c r="O129" s="1573">
        <v>1178288.9893700001</v>
      </c>
      <c r="P129" s="1574">
        <v>1305220.3218500004</v>
      </c>
      <c r="Q129" s="1547" t="s">
        <v>3169</v>
      </c>
      <c r="S129" s="1546"/>
      <c r="T129" s="1546"/>
      <c r="U129" s="1546"/>
    </row>
    <row r="130" spans="1:21" ht="8.25" customHeight="1">
      <c r="A130" s="1534"/>
      <c r="B130" s="1575"/>
      <c r="C130" s="1573"/>
      <c r="D130" s="1574"/>
      <c r="E130" s="1573"/>
      <c r="F130" s="1573"/>
      <c r="G130" s="1573"/>
      <c r="H130" s="1573"/>
      <c r="I130" s="1573"/>
      <c r="J130" s="1573"/>
      <c r="K130" s="1573"/>
      <c r="L130" s="1573"/>
      <c r="M130" s="1574"/>
      <c r="N130" s="1575"/>
      <c r="O130" s="1573"/>
      <c r="P130" s="1574"/>
      <c r="Q130" s="1547"/>
      <c r="S130" s="1546"/>
      <c r="T130" s="1545"/>
      <c r="U130" s="1545"/>
    </row>
    <row r="131" spans="1:21" ht="15.75">
      <c r="A131" s="1534" t="s">
        <v>3170</v>
      </c>
      <c r="B131" s="1575">
        <v>29149.566671999983</v>
      </c>
      <c r="C131" s="1573">
        <v>18258.599792999994</v>
      </c>
      <c r="D131" s="1574">
        <v>23340.588627999994</v>
      </c>
      <c r="E131" s="1573">
        <v>17402.158647000004</v>
      </c>
      <c r="F131" s="1573">
        <v>15490.794045999999</v>
      </c>
      <c r="G131" s="1573">
        <v>20163.248525000003</v>
      </c>
      <c r="H131" s="1573">
        <v>18274.190238999996</v>
      </c>
      <c r="I131" s="1573">
        <v>15997.900481000026</v>
      </c>
      <c r="J131" s="1573">
        <v>21230.290092000032</v>
      </c>
      <c r="K131" s="1573">
        <v>15361.082146999988</v>
      </c>
      <c r="L131" s="1573">
        <v>20715.204773999973</v>
      </c>
      <c r="M131" s="1574">
        <v>16956.325348999995</v>
      </c>
      <c r="N131" s="1575">
        <v>24040.65632799999</v>
      </c>
      <c r="O131" s="1573">
        <v>22777.517952999999</v>
      </c>
      <c r="P131" s="1574">
        <v>22892.951330000004</v>
      </c>
      <c r="Q131" s="1547" t="s">
        <v>3189</v>
      </c>
      <c r="S131" s="1545"/>
      <c r="T131" s="1545"/>
      <c r="U131" s="1545"/>
    </row>
    <row r="132" spans="1:21" ht="4.5" customHeight="1">
      <c r="A132" s="1534"/>
      <c r="B132" s="1575"/>
      <c r="C132" s="1573"/>
      <c r="D132" s="1574"/>
      <c r="E132" s="1573"/>
      <c r="F132" s="1573"/>
      <c r="G132" s="1573"/>
      <c r="H132" s="1573"/>
      <c r="I132" s="1573"/>
      <c r="J132" s="1573"/>
      <c r="K132" s="1573"/>
      <c r="L132" s="1573"/>
      <c r="M132" s="1574"/>
      <c r="N132" s="1575"/>
      <c r="O132" s="1573"/>
      <c r="P132" s="1574"/>
      <c r="Q132" s="1547"/>
    </row>
    <row r="133" spans="1:21" ht="15.75">
      <c r="A133" s="1534" t="s">
        <v>3172</v>
      </c>
      <c r="B133" s="1575">
        <v>1466127.4412</v>
      </c>
      <c r="C133" s="1573">
        <v>971376.38162999961</v>
      </c>
      <c r="D133" s="1574">
        <v>1390177.4532619999</v>
      </c>
      <c r="E133" s="1573">
        <v>1129441.7108709996</v>
      </c>
      <c r="F133" s="1573">
        <v>1329164.6277999999</v>
      </c>
      <c r="G133" s="1573">
        <v>1019985.3272040001</v>
      </c>
      <c r="H133" s="1573">
        <v>1341569.9135749999</v>
      </c>
      <c r="I133" s="1573">
        <v>1529592.6716699994</v>
      </c>
      <c r="J133" s="1573">
        <v>1232690.8926700002</v>
      </c>
      <c r="K133" s="1573">
        <v>1034298.2089700004</v>
      </c>
      <c r="L133" s="1573">
        <v>1154406.0492929998</v>
      </c>
      <c r="M133" s="1574">
        <v>1104797.2299020011</v>
      </c>
      <c r="N133" s="1575">
        <v>1340293.8610479997</v>
      </c>
      <c r="O133" s="1573">
        <v>1155511.4714170001</v>
      </c>
      <c r="P133" s="1574">
        <v>1282327.3705200003</v>
      </c>
      <c r="Q133" s="1547" t="s">
        <v>3190</v>
      </c>
      <c r="S133" s="1545"/>
      <c r="T133" s="1545"/>
      <c r="U133" s="1545"/>
    </row>
    <row r="134" spans="1:21" ht="6" customHeight="1">
      <c r="A134" s="1534"/>
      <c r="B134" s="1575"/>
      <c r="C134" s="1573"/>
      <c r="D134" s="1574"/>
      <c r="E134" s="1573"/>
      <c r="F134" s="1573"/>
      <c r="G134" s="1573"/>
      <c r="H134" s="1573"/>
      <c r="I134" s="1573"/>
      <c r="J134" s="1573"/>
      <c r="K134" s="1573"/>
      <c r="L134" s="1573"/>
      <c r="M134" s="1574"/>
      <c r="N134" s="1575"/>
      <c r="O134" s="1573"/>
      <c r="P134" s="1574"/>
      <c r="Q134" s="1547"/>
      <c r="S134" s="1546"/>
      <c r="T134" s="1545"/>
      <c r="U134" s="1545"/>
    </row>
    <row r="135" spans="1:21" ht="12.95" customHeight="1">
      <c r="A135" s="1534" t="s">
        <v>3174</v>
      </c>
      <c r="B135" s="1575">
        <v>1237001.6803949974</v>
      </c>
      <c r="C135" s="1573">
        <v>833705.20838099939</v>
      </c>
      <c r="D135" s="1574">
        <v>853501.74155999965</v>
      </c>
      <c r="E135" s="1573">
        <v>984059.36180000112</v>
      </c>
      <c r="F135" s="1573">
        <v>1024673.0308649978</v>
      </c>
      <c r="G135" s="1573">
        <v>1097539.8453240003</v>
      </c>
      <c r="H135" s="1573">
        <v>1348254.393738</v>
      </c>
      <c r="I135" s="1573">
        <v>1364118.6711629988</v>
      </c>
      <c r="J135" s="1573">
        <v>1102480.8697359974</v>
      </c>
      <c r="K135" s="1573">
        <v>1070794.1899620001</v>
      </c>
      <c r="L135" s="1573">
        <v>786112.14265600021</v>
      </c>
      <c r="M135" s="1574">
        <v>790511.5442009999</v>
      </c>
      <c r="N135" s="1575">
        <v>1176354.0283859991</v>
      </c>
      <c r="O135" s="1573">
        <v>1069519.8368350007</v>
      </c>
      <c r="P135" s="1574">
        <v>1210824.5779709991</v>
      </c>
      <c r="Q135" s="1547" t="s">
        <v>3175</v>
      </c>
      <c r="S135" s="1545"/>
      <c r="T135" s="1545"/>
      <c r="U135" s="1545"/>
    </row>
    <row r="136" spans="1:21" ht="9" customHeight="1">
      <c r="A136" s="1534"/>
      <c r="B136" s="1575"/>
      <c r="C136" s="1573"/>
      <c r="D136" s="1574"/>
      <c r="E136" s="1573"/>
      <c r="F136" s="1573"/>
      <c r="G136" s="1573"/>
      <c r="H136" s="1573"/>
      <c r="I136" s="1573"/>
      <c r="J136" s="1573"/>
      <c r="K136" s="1573"/>
      <c r="L136" s="1573"/>
      <c r="M136" s="1574"/>
      <c r="N136" s="1575"/>
      <c r="O136" s="1573"/>
      <c r="P136" s="1574"/>
      <c r="Q136" s="1547"/>
      <c r="S136" s="1546"/>
      <c r="T136" s="1545"/>
      <c r="U136" s="1545"/>
    </row>
    <row r="137" spans="1:21" ht="12.95" customHeight="1">
      <c r="A137" s="1534" t="s">
        <v>3202</v>
      </c>
      <c r="B137" s="1575">
        <v>21716.382565000022</v>
      </c>
      <c r="C137" s="1573">
        <v>21327.212406000006</v>
      </c>
      <c r="D137" s="1574">
        <v>24795.19442600002</v>
      </c>
      <c r="E137" s="1573">
        <v>22484.419667999955</v>
      </c>
      <c r="F137" s="1573">
        <v>18445.935748000011</v>
      </c>
      <c r="G137" s="1573">
        <v>16216.642153999996</v>
      </c>
      <c r="H137" s="1573">
        <v>21498.308619000029</v>
      </c>
      <c r="I137" s="1573">
        <v>22821.474835000026</v>
      </c>
      <c r="J137" s="1573">
        <v>25141.256854999992</v>
      </c>
      <c r="K137" s="1573">
        <v>24612.130161999954</v>
      </c>
      <c r="L137" s="1573">
        <v>20748.670368999992</v>
      </c>
      <c r="M137" s="1574">
        <v>25928.52280499996</v>
      </c>
      <c r="N137" s="1575">
        <v>24938.361111000027</v>
      </c>
      <c r="O137" s="1573">
        <v>19670.288066999998</v>
      </c>
      <c r="P137" s="1574">
        <v>20609.867233000004</v>
      </c>
      <c r="Q137" s="1547" t="s">
        <v>3177</v>
      </c>
      <c r="S137" s="1546"/>
      <c r="T137" s="1546"/>
      <c r="U137" s="1546"/>
    </row>
    <row r="138" spans="1:21" ht="6.75" customHeight="1">
      <c r="A138" s="1534"/>
      <c r="B138" s="1575"/>
      <c r="C138" s="1573"/>
      <c r="D138" s="1574"/>
      <c r="E138" s="1573"/>
      <c r="F138" s="1573"/>
      <c r="G138" s="1573"/>
      <c r="H138" s="1573"/>
      <c r="I138" s="1573"/>
      <c r="J138" s="1573"/>
      <c r="K138" s="1573"/>
      <c r="L138" s="1573"/>
      <c r="M138" s="1574"/>
      <c r="N138" s="1575"/>
      <c r="O138" s="1573"/>
      <c r="P138" s="1574"/>
      <c r="Q138" s="1547"/>
      <c r="S138" s="1546"/>
      <c r="T138" s="1545"/>
      <c r="U138" s="1545"/>
    </row>
    <row r="139" spans="1:21" ht="12.95" customHeight="1">
      <c r="A139" s="1534" t="s">
        <v>3203</v>
      </c>
      <c r="B139" s="1575">
        <v>29.804599999999997</v>
      </c>
      <c r="C139" s="1573">
        <v>21.605589999999996</v>
      </c>
      <c r="D139" s="1574">
        <v>28.708280000000006</v>
      </c>
      <c r="E139" s="1573">
        <v>21.935583999999995</v>
      </c>
      <c r="F139" s="1573">
        <v>22.830500000000001</v>
      </c>
      <c r="G139" s="1573">
        <v>18.615689999999994</v>
      </c>
      <c r="H139" s="1573">
        <v>27.390099999999997</v>
      </c>
      <c r="I139" s="1573">
        <v>23.773200000000013</v>
      </c>
      <c r="J139" s="1573">
        <v>128.40963000000002</v>
      </c>
      <c r="K139" s="1573">
        <v>33.663779999999988</v>
      </c>
      <c r="L139" s="1573">
        <v>42.845030000000001</v>
      </c>
      <c r="M139" s="1574">
        <v>98.177300000000002</v>
      </c>
      <c r="N139" s="1575">
        <v>21.648869999999995</v>
      </c>
      <c r="O139" s="1573">
        <v>40.077959999999997</v>
      </c>
      <c r="P139" s="1574">
        <v>20.081850000000006</v>
      </c>
      <c r="Q139" s="1547" t="s">
        <v>3179</v>
      </c>
      <c r="S139" s="1545"/>
      <c r="T139" s="1545"/>
      <c r="U139" s="1545"/>
    </row>
    <row r="140" spans="1:21" ht="6" customHeight="1">
      <c r="A140" s="1534"/>
      <c r="B140" s="1575"/>
      <c r="C140" s="1573"/>
      <c r="D140" s="1574"/>
      <c r="E140" s="1573"/>
      <c r="F140" s="1573"/>
      <c r="G140" s="1573"/>
      <c r="H140" s="1573"/>
      <c r="I140" s="1573"/>
      <c r="J140" s="1573"/>
      <c r="K140" s="1573"/>
      <c r="L140" s="1573"/>
      <c r="M140" s="1574"/>
      <c r="N140" s="1575"/>
      <c r="O140" s="1573"/>
      <c r="P140" s="1574"/>
      <c r="Q140" s="1547"/>
    </row>
    <row r="141" spans="1:21" ht="12.95" customHeight="1">
      <c r="A141" s="1534" t="s">
        <v>3204</v>
      </c>
      <c r="B141" s="1575">
        <v>21686.577965000022</v>
      </c>
      <c r="C141" s="1573">
        <v>21305.606816000007</v>
      </c>
      <c r="D141" s="1574">
        <v>24766.486146000021</v>
      </c>
      <c r="E141" s="1573">
        <v>22462.484083999956</v>
      </c>
      <c r="F141" s="1573">
        <v>18423.105248000011</v>
      </c>
      <c r="G141" s="1573">
        <v>16198.026463999995</v>
      </c>
      <c r="H141" s="1573">
        <v>21470.918519000028</v>
      </c>
      <c r="I141" s="1573">
        <v>22797.701635000027</v>
      </c>
      <c r="J141" s="1573">
        <v>25012.847224999994</v>
      </c>
      <c r="K141" s="1573">
        <v>24578.466381999955</v>
      </c>
      <c r="L141" s="1573">
        <v>20705.825338999992</v>
      </c>
      <c r="M141" s="1574">
        <v>25830.345504999961</v>
      </c>
      <c r="N141" s="1575">
        <v>24916.712241000027</v>
      </c>
      <c r="O141" s="1573">
        <v>19630.210106999999</v>
      </c>
      <c r="P141" s="1574">
        <v>20589.785383000006</v>
      </c>
      <c r="Q141" s="1547" t="s">
        <v>3181</v>
      </c>
      <c r="S141" s="1545"/>
      <c r="T141" s="1545"/>
      <c r="U141" s="1545"/>
    </row>
    <row r="142" spans="1:21" ht="4.5" customHeight="1">
      <c r="A142" s="1534"/>
      <c r="B142" s="1575"/>
      <c r="C142" s="1573"/>
      <c r="D142" s="1574"/>
      <c r="E142" s="1573"/>
      <c r="F142" s="1573"/>
      <c r="G142" s="1573"/>
      <c r="H142" s="1573"/>
      <c r="I142" s="1573"/>
      <c r="J142" s="1573"/>
      <c r="K142" s="1573"/>
      <c r="L142" s="1573"/>
      <c r="M142" s="1574"/>
      <c r="N142" s="1575"/>
      <c r="O142" s="1573"/>
      <c r="P142" s="1574"/>
      <c r="Q142" s="1547"/>
    </row>
    <row r="143" spans="1:21" ht="12.95" customHeight="1">
      <c r="A143" s="1534" t="s">
        <v>3182</v>
      </c>
      <c r="B143" s="1575">
        <v>55132.644435000118</v>
      </c>
      <c r="C143" s="1573">
        <v>81010.777918000094</v>
      </c>
      <c r="D143" s="1574">
        <v>79414.14633499991</v>
      </c>
      <c r="E143" s="1573">
        <v>60729.615061999997</v>
      </c>
      <c r="F143" s="1573">
        <v>48265.830544000055</v>
      </c>
      <c r="G143" s="1573">
        <v>48563.369323999985</v>
      </c>
      <c r="H143" s="1573">
        <v>67369.139461000043</v>
      </c>
      <c r="I143" s="1573">
        <v>65044.334389000003</v>
      </c>
      <c r="J143" s="1573">
        <v>80154.455741999889</v>
      </c>
      <c r="K143" s="1573">
        <v>86376.568412000037</v>
      </c>
      <c r="L143" s="1573">
        <v>62813.899342999888</v>
      </c>
      <c r="M143" s="1574">
        <v>69001.479377999945</v>
      </c>
      <c r="N143" s="1575">
        <v>62135.56106599998</v>
      </c>
      <c r="O143" s="1573">
        <v>70553.528037000069</v>
      </c>
      <c r="P143" s="1574">
        <v>77398.011858999962</v>
      </c>
      <c r="Q143" s="1547" t="s">
        <v>3183</v>
      </c>
      <c r="S143" s="1545"/>
      <c r="T143" s="1545"/>
      <c r="U143" s="1545"/>
    </row>
    <row r="144" spans="1:21" ht="8.25" customHeight="1">
      <c r="A144" s="1534"/>
      <c r="B144" s="1575"/>
      <c r="C144" s="1573"/>
      <c r="D144" s="1574"/>
      <c r="E144" s="1573"/>
      <c r="F144" s="1573"/>
      <c r="G144" s="1573"/>
      <c r="H144" s="1576"/>
      <c r="I144" s="1576"/>
      <c r="J144" s="1576"/>
      <c r="K144" s="1576"/>
      <c r="L144" s="1576"/>
      <c r="M144" s="1534"/>
      <c r="N144" s="1575"/>
      <c r="O144" s="1573"/>
      <c r="P144" s="1574"/>
      <c r="Q144" s="1547"/>
      <c r="S144" s="1546"/>
      <c r="T144" s="1545"/>
      <c r="U144" s="1545"/>
    </row>
    <row r="145" spans="1:21" ht="12.95" customHeight="1">
      <c r="A145" s="1534" t="s">
        <v>3184</v>
      </c>
      <c r="B145" s="1629">
        <v>0.13368899999999997</v>
      </c>
      <c r="C145" s="1630">
        <v>9.9773000000000001E-2</v>
      </c>
      <c r="D145" s="1631">
        <v>7.4011000000000007E-2</v>
      </c>
      <c r="E145" s="1630">
        <v>5.6549999999999996E-2</v>
      </c>
      <c r="F145" s="1630">
        <v>8.1395999999999996E-2</v>
      </c>
      <c r="G145" s="1630">
        <v>9.3596999999999986E-2</v>
      </c>
      <c r="H145" s="1630">
        <v>2.6438E-2</v>
      </c>
      <c r="I145" s="1630">
        <v>0.12166200000000001</v>
      </c>
      <c r="J145" s="1630">
        <v>7.7831000000000011E-2</v>
      </c>
      <c r="K145" s="1630">
        <v>9.0601000000000001E-2</v>
      </c>
      <c r="L145" s="1630">
        <v>5.4818999999999993E-2</v>
      </c>
      <c r="M145" s="1631">
        <v>0.11930900000000001</v>
      </c>
      <c r="N145" s="1629">
        <v>0</v>
      </c>
      <c r="O145" s="1630">
        <v>4.9879E-2</v>
      </c>
      <c r="P145" s="1631">
        <v>3.3041000000000001E-2</v>
      </c>
      <c r="Q145" s="1547" t="s">
        <v>3185</v>
      </c>
      <c r="S145" s="1545"/>
      <c r="T145" s="1632"/>
      <c r="U145" s="1632"/>
    </row>
    <row r="146" spans="1:21" ht="9" customHeight="1">
      <c r="A146" s="1534"/>
      <c r="B146" s="1596"/>
      <c r="C146" s="1576"/>
      <c r="D146" s="1534"/>
      <c r="E146" s="1576"/>
      <c r="F146" s="1576"/>
      <c r="G146" s="1576"/>
      <c r="H146" s="1630"/>
      <c r="I146" s="1576"/>
      <c r="J146" s="1630"/>
      <c r="K146" s="1576"/>
      <c r="L146" s="1576"/>
      <c r="M146" s="1534"/>
      <c r="N146" s="1596"/>
      <c r="O146" s="1576"/>
      <c r="P146" s="1534"/>
      <c r="Q146" s="1557"/>
      <c r="S146" s="1546"/>
      <c r="T146" s="1545"/>
      <c r="U146" s="1545"/>
    </row>
    <row r="147" spans="1:21" s="1564" customFormat="1" ht="16.5">
      <c r="A147" s="1558" t="s">
        <v>2644</v>
      </c>
      <c r="B147" s="1633">
        <v>3391019.4883279973</v>
      </c>
      <c r="C147" s="1634">
        <v>2531071.6536420002</v>
      </c>
      <c r="D147" s="1635">
        <v>2752888.9886349989</v>
      </c>
      <c r="E147" s="1634">
        <v>2436808.5614610007</v>
      </c>
      <c r="F147" s="1634">
        <v>2644708.1511459979</v>
      </c>
      <c r="G147" s="1634">
        <v>2430988.8280880004</v>
      </c>
      <c r="H147" s="1634">
        <v>3019811.4918189999</v>
      </c>
      <c r="I147" s="1634">
        <v>3321089.6191409985</v>
      </c>
      <c r="J147" s="1634">
        <v>2878512.904153998</v>
      </c>
      <c r="K147" s="1634">
        <v>2648218.7216780004</v>
      </c>
      <c r="L147" s="1634">
        <v>2392426.6912769997</v>
      </c>
      <c r="M147" s="1635">
        <v>2416742.4355170014</v>
      </c>
      <c r="N147" s="1633">
        <v>2997906.7214239989</v>
      </c>
      <c r="O147" s="1634">
        <v>2738998.8910120009</v>
      </c>
      <c r="P147" s="1635">
        <v>3010811.1671309997</v>
      </c>
      <c r="Q147" s="1563" t="s">
        <v>3186</v>
      </c>
      <c r="S147" s="1565"/>
      <c r="T147" s="1565"/>
      <c r="U147" s="1565"/>
    </row>
    <row r="148" spans="1:21" s="1564" customFormat="1" ht="8.25" customHeight="1">
      <c r="A148" s="1558"/>
      <c r="B148" s="1633"/>
      <c r="C148" s="1634"/>
      <c r="D148" s="1635"/>
      <c r="E148" s="1634"/>
      <c r="F148" s="1634"/>
      <c r="G148" s="1634"/>
      <c r="H148" s="1634"/>
      <c r="I148" s="1634"/>
      <c r="J148" s="1634"/>
      <c r="K148" s="1634"/>
      <c r="L148" s="1634"/>
      <c r="M148" s="1635"/>
      <c r="N148" s="1567"/>
      <c r="O148" s="1568"/>
      <c r="P148" s="1558"/>
      <c r="Q148" s="1563"/>
      <c r="S148" s="1565"/>
      <c r="T148" s="1566"/>
      <c r="U148" s="1566"/>
    </row>
    <row r="149" spans="1:21" s="1564" customFormat="1" ht="12.95" customHeight="1">
      <c r="A149" s="1558" t="s">
        <v>3191</v>
      </c>
      <c r="B149" s="1633">
        <v>-1687873.3034209996</v>
      </c>
      <c r="C149" s="1634">
        <v>-1822362.6018950003</v>
      </c>
      <c r="D149" s="1635">
        <v>-1668859.7835970009</v>
      </c>
      <c r="E149" s="1634">
        <v>-1494264.124876</v>
      </c>
      <c r="F149" s="1634">
        <v>-1809588.6387280016</v>
      </c>
      <c r="G149" s="1634">
        <v>-2063315.6768200016</v>
      </c>
      <c r="H149" s="1634">
        <v>-1152402.708169003</v>
      </c>
      <c r="I149" s="1634">
        <v>-1698140.4627330014</v>
      </c>
      <c r="J149" s="1634">
        <v>-2207386.3276740033</v>
      </c>
      <c r="K149" s="1634">
        <v>-2210946.8423659992</v>
      </c>
      <c r="L149" s="1634">
        <v>-2250728.552486002</v>
      </c>
      <c r="M149" s="1635">
        <v>-2168712.3980769967</v>
      </c>
      <c r="N149" s="1636">
        <v>-1655101.0777979973</v>
      </c>
      <c r="O149" s="1637">
        <v>-1679414.1674979981</v>
      </c>
      <c r="P149" s="1638">
        <v>-1390315.4319700026</v>
      </c>
      <c r="Q149" s="1563" t="s">
        <v>3192</v>
      </c>
      <c r="S149" s="1565"/>
      <c r="T149" s="1565"/>
      <c r="U149" s="1565"/>
    </row>
    <row r="150" spans="1:21" s="1564" customFormat="1" ht="10.5" customHeight="1">
      <c r="A150" s="1558"/>
      <c r="B150" s="1567"/>
      <c r="C150" s="1568"/>
      <c r="D150" s="1558"/>
      <c r="E150" s="1568"/>
      <c r="F150" s="1568"/>
      <c r="G150" s="1568"/>
      <c r="H150" s="1568"/>
      <c r="I150" s="1568"/>
      <c r="J150" s="1568"/>
      <c r="K150" s="1568"/>
      <c r="L150" s="1568"/>
      <c r="M150" s="1558"/>
      <c r="N150" s="1567"/>
      <c r="O150" s="1568"/>
      <c r="P150" s="1558"/>
      <c r="Q150" s="1563"/>
      <c r="S150" s="1565"/>
      <c r="T150" s="1594"/>
      <c r="U150" s="1566"/>
    </row>
    <row r="151" spans="1:21" s="1564" customFormat="1" ht="12.95" customHeight="1">
      <c r="A151" s="1558" t="s">
        <v>3193</v>
      </c>
      <c r="B151" s="1636">
        <v>66.766904271673866</v>
      </c>
      <c r="C151" s="1637">
        <v>58.13965492697649</v>
      </c>
      <c r="D151" s="1638">
        <v>62.257923967159314</v>
      </c>
      <c r="E151" s="1637">
        <v>61.988387290076666</v>
      </c>
      <c r="F151" s="1637">
        <v>59.374313744837146</v>
      </c>
      <c r="G151" s="1637">
        <v>54.090434358269249</v>
      </c>
      <c r="H151" s="1637">
        <v>72.37910967820595</v>
      </c>
      <c r="I151" s="1637">
        <v>66.167311818091093</v>
      </c>
      <c r="J151" s="1637">
        <v>56.597914605543366</v>
      </c>
      <c r="K151" s="1637">
        <v>54.499454418137638</v>
      </c>
      <c r="L151" s="1637">
        <v>51.525881984899556</v>
      </c>
      <c r="M151" s="1638">
        <v>52.704530373114622</v>
      </c>
      <c r="N151" s="1636">
        <v>64.429436845673521</v>
      </c>
      <c r="O151" s="1637">
        <v>61.990557576698379</v>
      </c>
      <c r="P151" s="1638">
        <v>68.410010467456317</v>
      </c>
      <c r="Q151" s="1563" t="s">
        <v>3194</v>
      </c>
      <c r="S151" s="1639"/>
      <c r="T151" s="1639"/>
      <c r="U151" s="1639"/>
    </row>
    <row r="152" spans="1:21" ht="10.7" customHeight="1">
      <c r="A152" s="1534"/>
      <c r="B152" s="1636"/>
      <c r="C152" s="1637"/>
      <c r="D152" s="1638"/>
      <c r="E152" s="1637"/>
      <c r="F152" s="1637"/>
      <c r="G152" s="1637"/>
      <c r="H152" s="1576"/>
      <c r="I152" s="1576"/>
      <c r="J152" s="1576"/>
      <c r="K152" s="1576"/>
      <c r="L152" s="1576"/>
      <c r="M152" s="1534"/>
      <c r="N152" s="1596"/>
      <c r="O152" s="1576"/>
      <c r="P152" s="1534"/>
      <c r="Q152" s="1640"/>
    </row>
    <row r="153" spans="1:21" ht="10.7" customHeight="1">
      <c r="A153" s="1534"/>
      <c r="B153" s="1596"/>
      <c r="C153" s="1576"/>
      <c r="D153" s="1534"/>
      <c r="E153" s="1576"/>
      <c r="F153" s="1576"/>
      <c r="G153" s="1576"/>
      <c r="H153" s="1576"/>
      <c r="I153" s="1576"/>
      <c r="J153" s="1576"/>
      <c r="K153" s="1576"/>
      <c r="L153" s="1576"/>
      <c r="M153" s="1534"/>
      <c r="N153" s="1596"/>
      <c r="O153" s="1576"/>
      <c r="P153" s="1534"/>
      <c r="Q153" s="1640"/>
    </row>
    <row r="154" spans="1:21" ht="10.7" customHeight="1">
      <c r="A154" s="1534"/>
      <c r="B154" s="1596"/>
      <c r="C154" s="1576"/>
      <c r="D154" s="1534"/>
      <c r="E154" s="1576"/>
      <c r="F154" s="1576"/>
      <c r="G154" s="1576"/>
      <c r="H154" s="1576"/>
      <c r="I154" s="1576"/>
      <c r="J154" s="1576"/>
      <c r="K154" s="1576"/>
      <c r="L154" s="1576"/>
      <c r="M154" s="1534"/>
      <c r="N154" s="1596"/>
      <c r="O154" s="1576"/>
      <c r="P154" s="1534"/>
      <c r="Q154" s="1557"/>
      <c r="S154" s="1512"/>
      <c r="T154" s="1512"/>
      <c r="U154" s="1512"/>
    </row>
    <row r="155" spans="1:21" ht="10.7" customHeight="1">
      <c r="A155" s="1534"/>
      <c r="B155" s="1596"/>
      <c r="C155" s="1576"/>
      <c r="D155" s="1576"/>
      <c r="E155" s="1596"/>
      <c r="F155" s="1576"/>
      <c r="G155" s="1576"/>
      <c r="H155" s="1576"/>
      <c r="I155" s="1576"/>
      <c r="J155" s="1576"/>
      <c r="K155" s="1576"/>
      <c r="L155" s="1576"/>
      <c r="M155" s="1534"/>
      <c r="N155" s="1596"/>
      <c r="O155" s="1576"/>
      <c r="P155" s="1534"/>
      <c r="Q155" s="1557"/>
      <c r="S155" s="1511"/>
      <c r="T155" s="1512"/>
      <c r="U155" s="1512"/>
    </row>
    <row r="156" spans="1:21" ht="10.7" customHeight="1">
      <c r="A156" s="1534"/>
      <c r="B156" s="1596"/>
      <c r="C156" s="1576"/>
      <c r="D156" s="1576"/>
      <c r="E156" s="1596"/>
      <c r="F156" s="1576"/>
      <c r="G156" s="1576"/>
      <c r="H156" s="1576"/>
      <c r="I156" s="1576"/>
      <c r="J156" s="1576"/>
      <c r="K156" s="1576"/>
      <c r="L156" s="1576"/>
      <c r="M156" s="1534"/>
      <c r="N156" s="1596"/>
      <c r="O156" s="1576"/>
      <c r="P156" s="1534"/>
      <c r="Q156" s="1557"/>
      <c r="S156" s="1511"/>
      <c r="T156" s="1512"/>
      <c r="U156" s="1512"/>
    </row>
    <row r="157" spans="1:21" ht="10.7" customHeight="1">
      <c r="A157" s="1641"/>
      <c r="B157" s="1519"/>
      <c r="C157" s="1642"/>
      <c r="D157" s="1642"/>
      <c r="E157" s="1519"/>
      <c r="F157" s="1642"/>
      <c r="G157" s="1642"/>
      <c r="H157" s="1642"/>
      <c r="I157" s="1642"/>
      <c r="J157" s="1642"/>
      <c r="K157" s="1642"/>
      <c r="L157" s="1642"/>
      <c r="M157" s="1643"/>
      <c r="N157" s="1519"/>
      <c r="O157" s="1642"/>
      <c r="P157" s="1643"/>
      <c r="Q157" s="1644"/>
      <c r="S157" s="1511"/>
      <c r="T157" s="1511"/>
      <c r="U157" s="1511"/>
    </row>
    <row r="158" spans="1:21" ht="12.75" customHeight="1">
      <c r="A158" s="1601" t="s">
        <v>3195</v>
      </c>
      <c r="B158" s="1576"/>
      <c r="C158" s="1576"/>
      <c r="D158" s="1576"/>
      <c r="E158" s="1576"/>
      <c r="F158" s="1576"/>
      <c r="G158" s="1576"/>
      <c r="H158" s="1576"/>
      <c r="I158" s="1576"/>
      <c r="J158" s="1576"/>
      <c r="K158" s="1576"/>
      <c r="L158" s="1576"/>
      <c r="M158" s="1576"/>
      <c r="N158" s="1576"/>
      <c r="O158" s="1576"/>
      <c r="P158" s="1576"/>
      <c r="Q158" s="1602" t="s">
        <v>3196</v>
      </c>
    </row>
    <row r="159" spans="1:21" ht="12.75" customHeight="1">
      <c r="A159" s="1645"/>
      <c r="B159" s="1576"/>
      <c r="C159" s="1576"/>
      <c r="D159" s="1576"/>
      <c r="E159" s="1576"/>
      <c r="F159" s="1576"/>
      <c r="G159" s="1576"/>
      <c r="H159" s="1576"/>
      <c r="I159" s="1576"/>
      <c r="J159" s="1576"/>
      <c r="K159" s="1576"/>
      <c r="L159" s="1576"/>
      <c r="M159" s="1576"/>
      <c r="N159" s="1576"/>
      <c r="O159" s="1576"/>
      <c r="P159" s="1576"/>
      <c r="Q159" s="1646"/>
    </row>
    <row r="160" spans="1:21" ht="24" customHeight="1">
      <c r="A160" s="1645"/>
      <c r="B160" s="1576"/>
      <c r="C160" s="1576"/>
      <c r="D160" s="1576"/>
      <c r="E160" s="1576"/>
      <c r="F160" s="1576"/>
      <c r="G160" s="1576"/>
      <c r="H160" s="1576"/>
      <c r="I160" s="1576"/>
      <c r="J160" s="1576"/>
      <c r="K160" s="1576"/>
      <c r="L160" s="1576"/>
      <c r="M160" s="1576"/>
      <c r="N160" s="1576"/>
      <c r="O160" s="1576"/>
      <c r="P160" s="1576"/>
      <c r="Q160" s="1646"/>
    </row>
    <row r="161" spans="1:21" ht="24" customHeight="1">
      <c r="A161" s="1645"/>
      <c r="B161" s="1576"/>
      <c r="C161" s="1576"/>
      <c r="D161" s="1576"/>
      <c r="E161" s="1576"/>
      <c r="F161" s="1576"/>
      <c r="G161" s="1576"/>
      <c r="H161" s="1576"/>
      <c r="I161" s="1576"/>
      <c r="J161" s="1576"/>
      <c r="K161" s="1576"/>
      <c r="L161" s="1576"/>
      <c r="M161" s="1576"/>
      <c r="N161" s="1576"/>
      <c r="O161" s="1576"/>
      <c r="P161" s="1576"/>
      <c r="Q161" s="1646"/>
    </row>
    <row r="162" spans="1:21" ht="24" customHeight="1">
      <c r="A162" s="1645"/>
      <c r="B162" s="1576"/>
      <c r="C162" s="1576"/>
      <c r="D162" s="1576"/>
      <c r="E162" s="1576"/>
      <c r="F162" s="1576"/>
      <c r="G162" s="1576"/>
      <c r="H162" s="1576"/>
      <c r="I162" s="1576"/>
      <c r="J162" s="1576"/>
      <c r="K162" s="1576"/>
      <c r="L162" s="1576"/>
      <c r="M162" s="1576"/>
      <c r="N162" s="1576"/>
      <c r="O162" s="1576"/>
      <c r="P162" s="1576"/>
      <c r="Q162" s="1646"/>
    </row>
    <row r="163" spans="1:21" ht="24" customHeight="1">
      <c r="A163" s="1645"/>
      <c r="B163" s="1576"/>
      <c r="C163" s="1576"/>
      <c r="D163" s="1576"/>
      <c r="E163" s="1576"/>
      <c r="F163" s="1576"/>
      <c r="G163" s="1576"/>
      <c r="H163" s="1576"/>
      <c r="I163" s="1576"/>
      <c r="J163" s="1576"/>
      <c r="K163" s="1576"/>
      <c r="L163" s="1576"/>
      <c r="M163" s="1576"/>
      <c r="N163" s="1576"/>
      <c r="O163" s="1576"/>
      <c r="P163" s="1576"/>
      <c r="Q163" s="1646"/>
    </row>
    <row r="164" spans="1:21" ht="24" customHeight="1">
      <c r="A164" s="1645"/>
      <c r="B164" s="1576"/>
      <c r="C164" s="1576"/>
      <c r="D164" s="1576"/>
      <c r="E164" s="1576"/>
      <c r="F164" s="1576"/>
      <c r="G164" s="1576"/>
      <c r="H164" s="1576"/>
      <c r="I164" s="1576"/>
      <c r="J164" s="1576"/>
      <c r="K164" s="1576"/>
      <c r="L164" s="1576"/>
      <c r="M164" s="1576"/>
      <c r="N164" s="1576"/>
      <c r="O164" s="1576"/>
      <c r="P164" s="1576"/>
      <c r="Q164" s="1646"/>
    </row>
    <row r="165" spans="1:21" ht="24" customHeight="1">
      <c r="A165" s="1645"/>
      <c r="B165" s="1576"/>
      <c r="C165" s="1576"/>
      <c r="D165" s="1576"/>
      <c r="E165" s="1576"/>
      <c r="F165" s="1576"/>
      <c r="G165" s="1576"/>
      <c r="H165" s="1576"/>
      <c r="I165" s="1576"/>
      <c r="J165" s="1576"/>
      <c r="K165" s="1576"/>
      <c r="L165" s="1576"/>
      <c r="M165" s="1576"/>
      <c r="N165" s="1576"/>
      <c r="O165" s="1576"/>
      <c r="P165" s="1576"/>
      <c r="Q165" s="1646"/>
    </row>
    <row r="166" spans="1:21" ht="24" customHeight="1">
      <c r="A166" s="1645"/>
      <c r="B166" s="1576"/>
      <c r="C166" s="1576"/>
      <c r="D166" s="1576"/>
      <c r="E166" s="1576"/>
      <c r="F166" s="1576"/>
      <c r="G166" s="1576"/>
      <c r="H166" s="1576"/>
      <c r="I166" s="1576"/>
      <c r="J166" s="1576"/>
      <c r="K166" s="1576"/>
      <c r="L166" s="1576"/>
      <c r="M166" s="1576"/>
      <c r="N166" s="1576"/>
      <c r="O166" s="1576"/>
      <c r="P166" s="1576"/>
      <c r="Q166" s="1646"/>
    </row>
    <row r="167" spans="1:21" ht="24" customHeight="1">
      <c r="A167" s="1645"/>
      <c r="B167" s="1576"/>
      <c r="C167" s="1576"/>
      <c r="D167" s="1576"/>
      <c r="E167" s="1576"/>
      <c r="F167" s="1576"/>
      <c r="G167" s="1576"/>
      <c r="H167" s="1576"/>
      <c r="I167" s="1576"/>
      <c r="J167" s="1576"/>
      <c r="K167" s="1576"/>
      <c r="L167" s="1576"/>
      <c r="M167" s="1576"/>
      <c r="N167" s="1576"/>
      <c r="O167" s="1576"/>
      <c r="P167" s="1576"/>
      <c r="Q167" s="1646"/>
    </row>
    <row r="168" spans="1:21" ht="24" customHeight="1">
      <c r="A168" s="1645"/>
      <c r="B168" s="1576"/>
      <c r="C168" s="1576"/>
      <c r="D168" s="1576"/>
      <c r="E168" s="1576"/>
      <c r="F168" s="1576"/>
      <c r="G168" s="1576"/>
      <c r="H168" s="1576"/>
      <c r="I168" s="1576"/>
      <c r="J168" s="1576"/>
      <c r="K168" s="1576"/>
      <c r="L168" s="1576"/>
      <c r="M168" s="1576"/>
      <c r="N168" s="1576"/>
      <c r="O168" s="1576"/>
      <c r="P168" s="1576"/>
      <c r="Q168" s="1646"/>
    </row>
    <row r="169" spans="1:21" ht="24" customHeight="1">
      <c r="A169" s="1645"/>
      <c r="B169" s="1576"/>
      <c r="C169" s="1576"/>
      <c r="D169" s="1576"/>
      <c r="E169" s="1576"/>
      <c r="F169" s="1576"/>
      <c r="G169" s="1576"/>
      <c r="H169" s="1576"/>
      <c r="I169" s="1576"/>
      <c r="J169" s="1576"/>
      <c r="K169" s="1576"/>
      <c r="L169" s="1576"/>
      <c r="M169" s="1576"/>
      <c r="N169" s="1576"/>
      <c r="O169" s="1576"/>
      <c r="P169" s="1576"/>
      <c r="Q169" s="1646"/>
    </row>
    <row r="170" spans="1:21" s="1650" customFormat="1" ht="15.95" customHeight="1">
      <c r="A170" s="1647" t="s">
        <v>3155</v>
      </c>
      <c r="B170" s="1648"/>
      <c r="C170" s="1648"/>
      <c r="D170" s="1648"/>
      <c r="E170" s="1648"/>
      <c r="F170" s="1648"/>
      <c r="G170" s="1648"/>
      <c r="H170" s="1648"/>
      <c r="I170" s="1648"/>
      <c r="J170" s="1648"/>
      <c r="K170" s="1648"/>
      <c r="L170" s="1648"/>
      <c r="M170" s="1648"/>
      <c r="N170" s="1648"/>
      <c r="O170" s="1648"/>
      <c r="P170" s="1648"/>
      <c r="Q170" s="1649" t="s">
        <v>3156</v>
      </c>
      <c r="S170" s="1651"/>
      <c r="T170" s="1651"/>
      <c r="U170" s="1651"/>
    </row>
    <row r="171" spans="1:21" s="1650" customFormat="1" ht="15.95" customHeight="1">
      <c r="A171" s="1652" t="s">
        <v>3205</v>
      </c>
      <c r="B171" s="1648"/>
      <c r="C171" s="1648"/>
      <c r="D171" s="1648"/>
      <c r="E171" s="1648"/>
      <c r="F171" s="1648"/>
      <c r="G171" s="1648"/>
      <c r="H171" s="1648"/>
      <c r="I171" s="1648"/>
      <c r="J171" s="1648"/>
      <c r="K171" s="1648"/>
      <c r="L171" s="1648"/>
      <c r="M171" s="1648"/>
      <c r="N171" s="1648"/>
      <c r="O171" s="1648"/>
      <c r="P171" s="1648"/>
      <c r="Q171" s="1653" t="s">
        <v>3206</v>
      </c>
      <c r="S171" s="1651"/>
      <c r="T171" s="1651"/>
      <c r="U171" s="1651"/>
    </row>
    <row r="172" spans="1:21" s="1650" customFormat="1" ht="15.95" customHeight="1">
      <c r="A172" s="1654" t="s">
        <v>3159</v>
      </c>
      <c r="B172" s="1648"/>
      <c r="C172" s="1648"/>
      <c r="D172" s="1648"/>
      <c r="E172" s="1648"/>
      <c r="F172" s="1648"/>
      <c r="G172" s="1648"/>
      <c r="H172" s="1648"/>
      <c r="I172" s="1648"/>
      <c r="J172" s="1648"/>
      <c r="K172" s="1648"/>
      <c r="L172" s="1648"/>
      <c r="M172" s="1648"/>
      <c r="N172" s="1655"/>
      <c r="O172" s="1655"/>
      <c r="P172" s="1655"/>
      <c r="Q172" s="1656" t="s">
        <v>3160</v>
      </c>
      <c r="S172" s="1651"/>
      <c r="T172" s="1651"/>
      <c r="U172" s="1651"/>
    </row>
    <row r="173" spans="1:21" s="1658" customFormat="1" ht="11.1" customHeight="1">
      <c r="A173" s="1657"/>
      <c r="Q173" s="1659"/>
      <c r="S173" s="1660"/>
      <c r="T173" s="1660"/>
      <c r="U173" s="1660"/>
    </row>
    <row r="174" spans="1:21" s="1663" customFormat="1" ht="11.1" customHeight="1">
      <c r="A174" s="1661"/>
      <c r="B174" s="2410">
        <v>2018</v>
      </c>
      <c r="C174" s="2411"/>
      <c r="D174" s="2411"/>
      <c r="E174" s="2411"/>
      <c r="F174" s="2411"/>
      <c r="G174" s="2411"/>
      <c r="H174" s="2411"/>
      <c r="I174" s="2411"/>
      <c r="J174" s="2411"/>
      <c r="K174" s="2411"/>
      <c r="L174" s="2411"/>
      <c r="M174" s="2412"/>
      <c r="N174" s="2419">
        <v>2017</v>
      </c>
      <c r="O174" s="2420"/>
      <c r="P174" s="2421"/>
      <c r="Q174" s="1662" t="s">
        <v>2501</v>
      </c>
      <c r="S174" s="1664"/>
      <c r="T174" s="1664"/>
      <c r="U174" s="1664"/>
    </row>
    <row r="175" spans="1:21" s="1663" customFormat="1" ht="11.1" customHeight="1">
      <c r="A175" s="1665"/>
      <c r="B175" s="2413"/>
      <c r="C175" s="2414"/>
      <c r="D175" s="2414"/>
      <c r="E175" s="2414"/>
      <c r="F175" s="2414"/>
      <c r="G175" s="2414"/>
      <c r="H175" s="2414"/>
      <c r="I175" s="2414"/>
      <c r="J175" s="2414"/>
      <c r="K175" s="2414"/>
      <c r="L175" s="2414"/>
      <c r="M175" s="2415"/>
      <c r="N175" s="2422"/>
      <c r="O175" s="2423"/>
      <c r="P175" s="2424"/>
      <c r="Q175" s="1666"/>
      <c r="S175" s="1664"/>
      <c r="T175" s="1664"/>
      <c r="U175" s="1664"/>
    </row>
    <row r="176" spans="1:21" s="1650" customFormat="1" ht="10.7" customHeight="1">
      <c r="A176" s="1665"/>
      <c r="B176" s="1610" t="s">
        <v>16</v>
      </c>
      <c r="C176" s="1610" t="s">
        <v>2404</v>
      </c>
      <c r="D176" s="1611" t="s">
        <v>11</v>
      </c>
      <c r="E176" s="1610" t="s">
        <v>21</v>
      </c>
      <c r="F176" s="1610" t="s">
        <v>23</v>
      </c>
      <c r="G176" s="1610" t="s">
        <v>12</v>
      </c>
      <c r="H176" s="1612" t="s">
        <v>2615</v>
      </c>
      <c r="I176" s="1613" t="s">
        <v>14</v>
      </c>
      <c r="J176" s="1613" t="s">
        <v>15</v>
      </c>
      <c r="K176" s="1613" t="s">
        <v>8</v>
      </c>
      <c r="L176" s="1613" t="s">
        <v>9</v>
      </c>
      <c r="M176" s="1614" t="s">
        <v>10</v>
      </c>
      <c r="N176" s="1667" t="s">
        <v>16</v>
      </c>
      <c r="O176" s="1668" t="s">
        <v>2404</v>
      </c>
      <c r="P176" s="1669" t="s">
        <v>11</v>
      </c>
      <c r="Q176" s="1666"/>
      <c r="S176" s="1670"/>
      <c r="T176" s="1670"/>
      <c r="U176" s="1670"/>
    </row>
    <row r="177" spans="1:21" s="1676" customFormat="1" ht="18" customHeight="1">
      <c r="A177" s="1671"/>
      <c r="B177" s="1618" t="s">
        <v>2406</v>
      </c>
      <c r="C177" s="1618" t="s">
        <v>2506</v>
      </c>
      <c r="D177" s="1619" t="s">
        <v>2507</v>
      </c>
      <c r="E177" s="1618" t="s">
        <v>7</v>
      </c>
      <c r="F177" s="1618" t="s">
        <v>22</v>
      </c>
      <c r="G177" s="1618" t="s">
        <v>6</v>
      </c>
      <c r="H177" s="1620" t="s">
        <v>5</v>
      </c>
      <c r="I177" s="1620" t="s">
        <v>3161</v>
      </c>
      <c r="J177" s="1620" t="s">
        <v>3</v>
      </c>
      <c r="K177" s="1620" t="s">
        <v>2</v>
      </c>
      <c r="L177" s="1620" t="s">
        <v>1</v>
      </c>
      <c r="M177" s="1621" t="s">
        <v>0</v>
      </c>
      <c r="N177" s="1672" t="s">
        <v>2406</v>
      </c>
      <c r="O177" s="1673" t="s">
        <v>2506</v>
      </c>
      <c r="P177" s="1674" t="s">
        <v>2507</v>
      </c>
      <c r="Q177" s="1675"/>
      <c r="S177" s="1677"/>
      <c r="T177" s="1677"/>
      <c r="U177" s="1677"/>
    </row>
    <row r="178" spans="1:21" s="1676" customFormat="1" ht="18" customHeight="1">
      <c r="A178" s="1678"/>
      <c r="B178" s="1679"/>
      <c r="C178" s="1680"/>
      <c r="D178" s="1681"/>
      <c r="E178" s="1680"/>
      <c r="F178" s="1680"/>
      <c r="G178" s="1680"/>
      <c r="H178" s="1682"/>
      <c r="I178" s="1682"/>
      <c r="J178" s="1682"/>
      <c r="K178" s="1682"/>
      <c r="L178" s="1682"/>
      <c r="M178" s="1678"/>
      <c r="N178" s="1683"/>
      <c r="O178" s="1682"/>
      <c r="P178" s="1678"/>
      <c r="Q178" s="1684"/>
      <c r="S178" s="1677"/>
      <c r="T178" s="1677"/>
      <c r="U178" s="1677"/>
    </row>
    <row r="179" spans="1:21" s="1676" customFormat="1" ht="18" customHeight="1">
      <c r="A179" s="1685" t="s">
        <v>3162</v>
      </c>
      <c r="B179" s="1538"/>
      <c r="C179" s="1539"/>
      <c r="D179" s="1540"/>
      <c r="E179" s="1539"/>
      <c r="F179" s="1539"/>
      <c r="G179" s="1539"/>
      <c r="H179" s="1648"/>
      <c r="I179" s="1648"/>
      <c r="J179" s="1648"/>
      <c r="K179" s="1648"/>
      <c r="L179" s="1648"/>
      <c r="M179" s="1686"/>
      <c r="N179" s="1687"/>
      <c r="O179" s="1648"/>
      <c r="P179" s="1686"/>
      <c r="Q179" s="1688" t="s">
        <v>3163</v>
      </c>
      <c r="S179" s="1677"/>
      <c r="T179" s="1677"/>
      <c r="U179" s="1677"/>
    </row>
    <row r="180" spans="1:21" s="1676" customFormat="1" ht="11.25" customHeight="1">
      <c r="A180" s="1556"/>
      <c r="B180" s="1538"/>
      <c r="C180" s="1539"/>
      <c r="D180" s="1540"/>
      <c r="E180" s="1539"/>
      <c r="F180" s="1539"/>
      <c r="G180" s="1539"/>
      <c r="H180" s="1555"/>
      <c r="I180" s="1555"/>
      <c r="J180" s="1555"/>
      <c r="K180" s="1555"/>
      <c r="L180" s="1555"/>
      <c r="M180" s="1556"/>
      <c r="N180" s="1554"/>
      <c r="O180" s="1555"/>
      <c r="P180" s="1556"/>
      <c r="Q180" s="1675"/>
      <c r="S180" s="1677"/>
      <c r="T180" s="1677"/>
      <c r="U180" s="1677"/>
    </row>
    <row r="181" spans="1:21" s="1650" customFormat="1" ht="18" customHeight="1">
      <c r="A181" s="1544" t="s">
        <v>3164</v>
      </c>
      <c r="B181" s="1538">
        <v>1104412.9709370013</v>
      </c>
      <c r="C181" s="1539">
        <v>850738.22133999981</v>
      </c>
      <c r="D181" s="1540">
        <v>921872.03717300005</v>
      </c>
      <c r="E181" s="1539">
        <v>817275.1290399998</v>
      </c>
      <c r="F181" s="1539">
        <v>629196.22268500004</v>
      </c>
      <c r="G181" s="1539">
        <v>766508.23457400023</v>
      </c>
      <c r="H181" s="1539">
        <v>851570.14230099996</v>
      </c>
      <c r="I181" s="1539">
        <v>1159833.5469910009</v>
      </c>
      <c r="J181" s="1539">
        <v>1750468.398251001</v>
      </c>
      <c r="K181" s="1539">
        <v>1227419.328578</v>
      </c>
      <c r="L181" s="1539">
        <v>1036367.5951669997</v>
      </c>
      <c r="M181" s="1540">
        <v>1167181.9949639994</v>
      </c>
      <c r="N181" s="1538">
        <v>1515645.7035299994</v>
      </c>
      <c r="O181" s="1539">
        <v>1070016.0996899987</v>
      </c>
      <c r="P181" s="1540">
        <v>934743.98261500068</v>
      </c>
      <c r="Q181" s="1689" t="s">
        <v>3165</v>
      </c>
      <c r="S181" s="1651"/>
      <c r="T181" s="1651"/>
      <c r="U181" s="1651"/>
    </row>
    <row r="182" spans="1:21" s="1676" customFormat="1" ht="8.25" customHeight="1">
      <c r="A182" s="1544"/>
      <c r="B182" s="1538"/>
      <c r="C182" s="1539"/>
      <c r="D182" s="1540"/>
      <c r="E182" s="1539"/>
      <c r="F182" s="1539"/>
      <c r="G182" s="1539"/>
      <c r="H182" s="1539"/>
      <c r="I182" s="1539"/>
      <c r="J182" s="1539"/>
      <c r="K182" s="1539"/>
      <c r="L182" s="1539"/>
      <c r="M182" s="1540"/>
      <c r="N182" s="1538"/>
      <c r="O182" s="1539"/>
      <c r="P182" s="1540"/>
      <c r="Q182" s="1690"/>
      <c r="S182" s="1677"/>
      <c r="T182" s="1677"/>
      <c r="U182" s="1677"/>
    </row>
    <row r="183" spans="1:21" s="1650" customFormat="1" ht="18" customHeight="1">
      <c r="A183" s="1544" t="s">
        <v>3166</v>
      </c>
      <c r="B183" s="1538">
        <v>3168072.3372000004</v>
      </c>
      <c r="C183" s="1539">
        <v>2484359.4731820012</v>
      </c>
      <c r="D183" s="1540">
        <v>3398663.587456</v>
      </c>
      <c r="E183" s="1539">
        <v>2241964.0493109999</v>
      </c>
      <c r="F183" s="1539">
        <v>2694757.9428910008</v>
      </c>
      <c r="G183" s="1539">
        <v>2685273.1310920008</v>
      </c>
      <c r="H183" s="1539">
        <v>2949223.8206339995</v>
      </c>
      <c r="I183" s="1539">
        <v>3327945.7119420003</v>
      </c>
      <c r="J183" s="1539">
        <v>3208365.9325960008</v>
      </c>
      <c r="K183" s="1539">
        <v>3122536.4549579998</v>
      </c>
      <c r="L183" s="1539">
        <v>3130901.582771</v>
      </c>
      <c r="M183" s="1540">
        <v>2784576.4392049992</v>
      </c>
      <c r="N183" s="1538">
        <v>3297873.2444929993</v>
      </c>
      <c r="O183" s="1539">
        <v>3516112.4584399997</v>
      </c>
      <c r="P183" s="1540">
        <v>2874099.5800460009</v>
      </c>
      <c r="Q183" s="1689" t="s">
        <v>3167</v>
      </c>
      <c r="S183" s="1651"/>
      <c r="T183" s="1691"/>
      <c r="U183" s="1691"/>
    </row>
    <row r="184" spans="1:21" s="1676" customFormat="1" ht="11.25" customHeight="1">
      <c r="A184" s="1544"/>
      <c r="B184" s="1538"/>
      <c r="C184" s="1539"/>
      <c r="D184" s="1540"/>
      <c r="E184" s="1539"/>
      <c r="F184" s="1539"/>
      <c r="G184" s="1539"/>
      <c r="H184" s="1539"/>
      <c r="I184" s="1539"/>
      <c r="J184" s="1539"/>
      <c r="K184" s="1539"/>
      <c r="L184" s="1539"/>
      <c r="M184" s="1540"/>
      <c r="N184" s="1538"/>
      <c r="O184" s="1539"/>
      <c r="P184" s="1540"/>
      <c r="Q184" s="1690"/>
      <c r="S184" s="1692"/>
      <c r="T184" s="1692"/>
      <c r="U184" s="1692"/>
    </row>
    <row r="185" spans="1:21" s="1650" customFormat="1" ht="18" customHeight="1">
      <c r="A185" s="1544" t="s">
        <v>3168</v>
      </c>
      <c r="B185" s="1538">
        <v>931277.55489699985</v>
      </c>
      <c r="C185" s="1539">
        <v>854233.00383799977</v>
      </c>
      <c r="D185" s="1540">
        <v>1041365.4697089997</v>
      </c>
      <c r="E185" s="1539">
        <v>842450.72958199971</v>
      </c>
      <c r="F185" s="1539">
        <v>723629.93120899994</v>
      </c>
      <c r="G185" s="1539">
        <v>990934.37939099979</v>
      </c>
      <c r="H185" s="1539">
        <v>987682.80738400016</v>
      </c>
      <c r="I185" s="1539">
        <v>1114954.0935589997</v>
      </c>
      <c r="J185" s="1539">
        <v>1001986.0325530003</v>
      </c>
      <c r="K185" s="1539">
        <v>960092.6937249999</v>
      </c>
      <c r="L185" s="1539">
        <v>985163.96824999992</v>
      </c>
      <c r="M185" s="1540">
        <v>818834.59103199979</v>
      </c>
      <c r="N185" s="1538">
        <v>906640.66994500055</v>
      </c>
      <c r="O185" s="1539">
        <v>1118781.0309119993</v>
      </c>
      <c r="P185" s="1540">
        <v>976202.54174000025</v>
      </c>
      <c r="Q185" s="1689" t="s">
        <v>3207</v>
      </c>
      <c r="S185" s="1670"/>
      <c r="T185" s="1670"/>
      <c r="U185" s="1670"/>
    </row>
    <row r="186" spans="1:21" s="1650" customFormat="1" ht="8.25" customHeight="1">
      <c r="A186" s="1544"/>
      <c r="B186" s="1538"/>
      <c r="C186" s="1539"/>
      <c r="D186" s="1540"/>
      <c r="E186" s="1539"/>
      <c r="F186" s="1539"/>
      <c r="G186" s="1539"/>
      <c r="H186" s="1539"/>
      <c r="I186" s="1539"/>
      <c r="J186" s="1539"/>
      <c r="K186" s="1539"/>
      <c r="L186" s="1539"/>
      <c r="M186" s="1540"/>
      <c r="N186" s="1538"/>
      <c r="O186" s="1539"/>
      <c r="P186" s="1540"/>
      <c r="Q186" s="1689"/>
      <c r="S186" s="1670"/>
      <c r="T186" s="1670"/>
      <c r="U186" s="1670"/>
    </row>
    <row r="187" spans="1:21" s="1650" customFormat="1" ht="18" customHeight="1">
      <c r="A187" s="1544" t="s">
        <v>3208</v>
      </c>
      <c r="B187" s="1538">
        <v>696163.73309999984</v>
      </c>
      <c r="C187" s="1539">
        <v>614843.26060499996</v>
      </c>
      <c r="D187" s="1540">
        <v>814869.61790999968</v>
      </c>
      <c r="E187" s="1539">
        <v>639569.4739999997</v>
      </c>
      <c r="F187" s="1539">
        <v>517647.30023099994</v>
      </c>
      <c r="G187" s="1539">
        <v>764152.43280999991</v>
      </c>
      <c r="H187" s="1539">
        <v>706730.82187000022</v>
      </c>
      <c r="I187" s="1539">
        <v>875384.35413999972</v>
      </c>
      <c r="J187" s="1539">
        <v>651339.4080000004</v>
      </c>
      <c r="K187" s="1539">
        <v>681585.932501</v>
      </c>
      <c r="L187" s="1539">
        <v>664392.08699999994</v>
      </c>
      <c r="M187" s="1540">
        <v>600756.88784999971</v>
      </c>
      <c r="N187" s="1538">
        <v>660816.73071500054</v>
      </c>
      <c r="O187" s="1539">
        <v>784599.35869999917</v>
      </c>
      <c r="P187" s="1540">
        <v>728100.33320000034</v>
      </c>
      <c r="Q187" s="1693" t="s">
        <v>3209</v>
      </c>
      <c r="S187" s="1670"/>
      <c r="T187" s="1670"/>
      <c r="U187" s="1670"/>
    </row>
    <row r="188" spans="1:21" s="1650" customFormat="1" ht="9.75" customHeight="1">
      <c r="A188" s="1544"/>
      <c r="B188" s="1538"/>
      <c r="C188" s="1539"/>
      <c r="D188" s="1540"/>
      <c r="E188" s="1539"/>
      <c r="F188" s="1539"/>
      <c r="G188" s="1539"/>
      <c r="H188" s="1539"/>
      <c r="I188" s="1539"/>
      <c r="J188" s="1539"/>
      <c r="K188" s="1539"/>
      <c r="L188" s="1539"/>
      <c r="M188" s="1540"/>
      <c r="N188" s="1538"/>
      <c r="O188" s="1539"/>
      <c r="P188" s="1540"/>
      <c r="Q188" s="1693"/>
      <c r="S188" s="1670"/>
      <c r="T188" s="1670"/>
      <c r="U188" s="1670"/>
    </row>
    <row r="189" spans="1:21" s="1650" customFormat="1" ht="18" customHeight="1">
      <c r="A189" s="1544" t="s">
        <v>3210</v>
      </c>
      <c r="B189" s="1538">
        <v>235113.82179700001</v>
      </c>
      <c r="C189" s="1539">
        <v>239389.74323299981</v>
      </c>
      <c r="D189" s="1540">
        <v>226495.85179900005</v>
      </c>
      <c r="E189" s="1539">
        <v>202881.25558200001</v>
      </c>
      <c r="F189" s="1539">
        <v>205982.63097800003</v>
      </c>
      <c r="G189" s="1539">
        <v>226781.94658099991</v>
      </c>
      <c r="H189" s="1539">
        <v>280951.98551399994</v>
      </c>
      <c r="I189" s="1539">
        <v>239569.73941900002</v>
      </c>
      <c r="J189" s="1539">
        <v>350646.62455299986</v>
      </c>
      <c r="K189" s="1539">
        <v>278506.7612239999</v>
      </c>
      <c r="L189" s="1539">
        <v>320771.88124999992</v>
      </c>
      <c r="M189" s="1540">
        <v>218077.70318200014</v>
      </c>
      <c r="N189" s="1538">
        <v>245823.93923000002</v>
      </c>
      <c r="O189" s="1539">
        <v>334181.67221200006</v>
      </c>
      <c r="P189" s="1540">
        <v>248102.20853999996</v>
      </c>
      <c r="Q189" s="1693" t="s">
        <v>3211</v>
      </c>
      <c r="S189" s="1670"/>
      <c r="T189" s="1670"/>
      <c r="U189" s="1670"/>
    </row>
    <row r="190" spans="1:21" s="1676" customFormat="1" ht="11.25" customHeight="1">
      <c r="A190" s="1544"/>
      <c r="B190" s="1538"/>
      <c r="C190" s="1539"/>
      <c r="D190" s="1540"/>
      <c r="E190" s="1539"/>
      <c r="F190" s="1539"/>
      <c r="G190" s="1539"/>
      <c r="H190" s="1539"/>
      <c r="I190" s="1539"/>
      <c r="J190" s="1539"/>
      <c r="K190" s="1539"/>
      <c r="L190" s="1539"/>
      <c r="M190" s="1540"/>
      <c r="N190" s="1538"/>
      <c r="O190" s="1539"/>
      <c r="P190" s="1540"/>
      <c r="Q190" s="1690"/>
      <c r="S190" s="1692"/>
      <c r="T190" s="1692"/>
      <c r="U190" s="1692"/>
    </row>
    <row r="191" spans="1:21" s="1650" customFormat="1" ht="18" customHeight="1">
      <c r="A191" s="1544" t="s">
        <v>3174</v>
      </c>
      <c r="B191" s="1538">
        <v>5029280.8719129991</v>
      </c>
      <c r="C191" s="1539">
        <v>4896041.6002829978</v>
      </c>
      <c r="D191" s="1540">
        <v>5154151.1652799966</v>
      </c>
      <c r="E191" s="1539">
        <v>4552175.964751998</v>
      </c>
      <c r="F191" s="1539">
        <v>4033180.0589790014</v>
      </c>
      <c r="G191" s="1539">
        <v>5111037.8796189912</v>
      </c>
      <c r="H191" s="1539">
        <v>4740563.7672520047</v>
      </c>
      <c r="I191" s="1539">
        <v>5835679.6210630126</v>
      </c>
      <c r="J191" s="1539">
        <v>5235061.4450600073</v>
      </c>
      <c r="K191" s="1539">
        <v>5465145.7193720061</v>
      </c>
      <c r="L191" s="1539">
        <v>4920869.8303449973</v>
      </c>
      <c r="M191" s="1540">
        <v>4600975.7694150023</v>
      </c>
      <c r="N191" s="1538">
        <v>5108198.9673210029</v>
      </c>
      <c r="O191" s="1539">
        <v>5100020.0114170024</v>
      </c>
      <c r="P191" s="1540">
        <v>5010915.3489399999</v>
      </c>
      <c r="Q191" s="1689" t="s">
        <v>3175</v>
      </c>
      <c r="S191" s="1670"/>
      <c r="T191" s="1670"/>
      <c r="U191" s="1670"/>
    </row>
    <row r="192" spans="1:21" s="1676" customFormat="1" ht="9.75" customHeight="1">
      <c r="A192" s="1544"/>
      <c r="B192" s="1538"/>
      <c r="C192" s="1539"/>
      <c r="D192" s="1540"/>
      <c r="E192" s="1539"/>
      <c r="F192" s="1539"/>
      <c r="G192" s="1539"/>
      <c r="H192" s="1539"/>
      <c r="I192" s="1539"/>
      <c r="J192" s="1539"/>
      <c r="K192" s="1539"/>
      <c r="L192" s="1539"/>
      <c r="M192" s="1540"/>
      <c r="N192" s="1538"/>
      <c r="O192" s="1539"/>
      <c r="P192" s="1540"/>
      <c r="Q192" s="1675"/>
      <c r="S192" s="1677"/>
      <c r="T192" s="1677"/>
      <c r="U192" s="1677"/>
    </row>
    <row r="193" spans="1:21" s="1676" customFormat="1" ht="18.600000000000001" customHeight="1">
      <c r="A193" s="1544" t="s">
        <v>3176</v>
      </c>
      <c r="B193" s="1538">
        <v>6367064.5244899979</v>
      </c>
      <c r="C193" s="1539">
        <v>7862900.8547590058</v>
      </c>
      <c r="D193" s="1540">
        <v>6524303.3805549983</v>
      </c>
      <c r="E193" s="1539">
        <v>4882314.7368709985</v>
      </c>
      <c r="F193" s="1539">
        <v>5244206.5251860004</v>
      </c>
      <c r="G193" s="1539">
        <v>5755087.1727090059</v>
      </c>
      <c r="H193" s="1539">
        <v>5704042.0058400147</v>
      </c>
      <c r="I193" s="1539">
        <v>6552671.0610159952</v>
      </c>
      <c r="J193" s="1539">
        <v>5717904.3714529872</v>
      </c>
      <c r="K193" s="1539">
        <v>6597542.3812829955</v>
      </c>
      <c r="L193" s="1539">
        <v>6147702.2777380049</v>
      </c>
      <c r="M193" s="1540">
        <v>6218571.416321991</v>
      </c>
      <c r="N193" s="1538">
        <v>6169708.3518099999</v>
      </c>
      <c r="O193" s="1539">
        <v>7870028.5965720015</v>
      </c>
      <c r="P193" s="1540">
        <v>6230312.934241008</v>
      </c>
      <c r="Q193" s="1689" t="s">
        <v>3177</v>
      </c>
      <c r="S193" s="1677"/>
      <c r="T193" s="1677"/>
      <c r="U193" s="1677"/>
    </row>
    <row r="194" spans="1:21" s="1676" customFormat="1" ht="6.75" customHeight="1">
      <c r="A194" s="1544"/>
      <c r="B194" s="1538"/>
      <c r="C194" s="1539"/>
      <c r="D194" s="1540"/>
      <c r="E194" s="1539"/>
      <c r="F194" s="1539"/>
      <c r="G194" s="1539"/>
      <c r="H194" s="1539"/>
      <c r="I194" s="1539"/>
      <c r="J194" s="1539"/>
      <c r="K194" s="1539"/>
      <c r="L194" s="1539"/>
      <c r="M194" s="1540"/>
      <c r="N194" s="1538"/>
      <c r="O194" s="1539"/>
      <c r="P194" s="1540"/>
      <c r="Q194" s="1689"/>
      <c r="S194" s="1677"/>
      <c r="T194" s="1677"/>
      <c r="U194" s="1677"/>
    </row>
    <row r="195" spans="1:21" s="1650" customFormat="1" ht="16.5" customHeight="1">
      <c r="A195" s="1544" t="s">
        <v>3212</v>
      </c>
      <c r="B195" s="1538">
        <v>95173.576514999964</v>
      </c>
      <c r="C195" s="1539">
        <v>128667.22821599999</v>
      </c>
      <c r="D195" s="1540">
        <v>218504.24744099996</v>
      </c>
      <c r="E195" s="1539">
        <v>133146.72727099995</v>
      </c>
      <c r="F195" s="1539">
        <v>106300.01799999998</v>
      </c>
      <c r="G195" s="1539">
        <v>158398.61352000001</v>
      </c>
      <c r="H195" s="1539">
        <v>168097.24476699997</v>
      </c>
      <c r="I195" s="1539">
        <v>187150.59144000008</v>
      </c>
      <c r="J195" s="1539">
        <v>202147.79199999996</v>
      </c>
      <c r="K195" s="1539">
        <v>224418.20000000004</v>
      </c>
      <c r="L195" s="1539">
        <v>119996.056</v>
      </c>
      <c r="M195" s="1540">
        <v>126015.235254</v>
      </c>
      <c r="N195" s="1538">
        <v>104008.83274999999</v>
      </c>
      <c r="O195" s="1539">
        <v>121411.743</v>
      </c>
      <c r="P195" s="1540">
        <v>148239.59600000002</v>
      </c>
      <c r="Q195" s="1689" t="s">
        <v>3213</v>
      </c>
      <c r="S195" s="1651"/>
      <c r="T195" s="1651"/>
      <c r="U195" s="1651"/>
    </row>
    <row r="196" spans="1:21" s="1650" customFormat="1" ht="9" customHeight="1">
      <c r="A196" s="1544"/>
      <c r="B196" s="1538"/>
      <c r="C196" s="1539"/>
      <c r="D196" s="1540"/>
      <c r="E196" s="1539"/>
      <c r="F196" s="1539"/>
      <c r="G196" s="1539"/>
      <c r="H196" s="1539"/>
      <c r="I196" s="1539"/>
      <c r="J196" s="1539"/>
      <c r="K196" s="1539"/>
      <c r="L196" s="1539"/>
      <c r="M196" s="1540"/>
      <c r="N196" s="1538"/>
      <c r="O196" s="1539"/>
      <c r="P196" s="1540"/>
      <c r="Q196" s="1689"/>
      <c r="S196" s="1651"/>
      <c r="T196" s="1651"/>
      <c r="U196" s="1651"/>
    </row>
    <row r="197" spans="1:21" s="1650" customFormat="1" ht="18" customHeight="1">
      <c r="A197" s="1544" t="s">
        <v>3214</v>
      </c>
      <c r="B197" s="1538">
        <v>6271890.9479749976</v>
      </c>
      <c r="C197" s="1539">
        <v>7734233.6265430059</v>
      </c>
      <c r="D197" s="1540">
        <v>6305799.133113998</v>
      </c>
      <c r="E197" s="1539">
        <v>4749168.0095999986</v>
      </c>
      <c r="F197" s="1539">
        <v>5137906.5071860002</v>
      </c>
      <c r="G197" s="1539">
        <v>5596688.5591890058</v>
      </c>
      <c r="H197" s="1539">
        <v>5535944.7610730147</v>
      </c>
      <c r="I197" s="1539">
        <v>6365520.4695759956</v>
      </c>
      <c r="J197" s="1539">
        <v>5515756.5794529868</v>
      </c>
      <c r="K197" s="1539">
        <v>6373124.1812829953</v>
      </c>
      <c r="L197" s="1539">
        <v>6027706.2217380051</v>
      </c>
      <c r="M197" s="1540">
        <v>6092556.1810679911</v>
      </c>
      <c r="N197" s="1538">
        <v>6065699.5190599998</v>
      </c>
      <c r="O197" s="1539">
        <v>7748616.8535720017</v>
      </c>
      <c r="P197" s="1540">
        <v>6082073.3382410081</v>
      </c>
      <c r="Q197" s="1689" t="s">
        <v>3215</v>
      </c>
      <c r="S197" s="1651"/>
      <c r="T197" s="1651"/>
      <c r="U197" s="1651"/>
    </row>
    <row r="198" spans="1:21" s="1676" customFormat="1" ht="12" customHeight="1">
      <c r="A198" s="1544"/>
      <c r="B198" s="1538"/>
      <c r="C198" s="1539"/>
      <c r="D198" s="1540"/>
      <c r="E198" s="1539"/>
      <c r="F198" s="1539"/>
      <c r="G198" s="1539"/>
      <c r="H198" s="1539"/>
      <c r="I198" s="1539"/>
      <c r="J198" s="1539"/>
      <c r="K198" s="1539"/>
      <c r="L198" s="1539"/>
      <c r="M198" s="1540"/>
      <c r="N198" s="1538"/>
      <c r="O198" s="1539"/>
      <c r="P198" s="1540"/>
      <c r="Q198" s="1690"/>
      <c r="S198" s="1692"/>
      <c r="T198" s="1692"/>
      <c r="U198" s="1692"/>
    </row>
    <row r="199" spans="1:21" s="1650" customFormat="1" ht="18.600000000000001" customHeight="1">
      <c r="A199" s="1544" t="s">
        <v>3182</v>
      </c>
      <c r="B199" s="1538">
        <v>5719865.4682050012</v>
      </c>
      <c r="C199" s="1539">
        <v>5541808.1309949961</v>
      </c>
      <c r="D199" s="1540">
        <v>6918553.786508997</v>
      </c>
      <c r="E199" s="1539">
        <v>5634153.879848999</v>
      </c>
      <c r="F199" s="1539">
        <v>4651207.7150580017</v>
      </c>
      <c r="G199" s="1539">
        <v>5388749.380912994</v>
      </c>
      <c r="H199" s="1539">
        <v>5922181.1483519897</v>
      </c>
      <c r="I199" s="1539">
        <v>5977214.2832360016</v>
      </c>
      <c r="J199" s="1539">
        <v>6384872.4750270033</v>
      </c>
      <c r="K199" s="1539">
        <v>6385580.3600569805</v>
      </c>
      <c r="L199" s="1539">
        <v>5639377.5035980027</v>
      </c>
      <c r="M199" s="1540">
        <v>4720592.9896559976</v>
      </c>
      <c r="N199" s="1538">
        <v>4833246.4789720057</v>
      </c>
      <c r="O199" s="1539">
        <v>5641733.0750590004</v>
      </c>
      <c r="P199" s="1540">
        <v>6068078.0176190101</v>
      </c>
      <c r="Q199" s="1689" t="s">
        <v>3183</v>
      </c>
      <c r="S199" s="1651"/>
      <c r="T199" s="1651"/>
      <c r="U199" s="1651"/>
    </row>
    <row r="200" spans="1:21" s="1676" customFormat="1" ht="9.75" customHeight="1">
      <c r="A200" s="1544"/>
      <c r="B200" s="1538"/>
      <c r="C200" s="1539"/>
      <c r="D200" s="1540"/>
      <c r="E200" s="1539"/>
      <c r="F200" s="1539"/>
      <c r="G200" s="1539"/>
      <c r="H200" s="1539"/>
      <c r="I200" s="1539"/>
      <c r="J200" s="1539"/>
      <c r="K200" s="1539"/>
      <c r="L200" s="1539"/>
      <c r="M200" s="1540"/>
      <c r="N200" s="1538"/>
      <c r="O200" s="1539"/>
      <c r="P200" s="1540"/>
      <c r="Q200" s="1690"/>
      <c r="S200" s="1692"/>
      <c r="T200" s="1692"/>
      <c r="U200" s="1692"/>
    </row>
    <row r="201" spans="1:21" s="1676" customFormat="1" ht="18.600000000000001" customHeight="1">
      <c r="A201" s="1544" t="s">
        <v>3184</v>
      </c>
      <c r="B201" s="1538">
        <v>91.094999999999999</v>
      </c>
      <c r="C201" s="1539">
        <v>38.049999999999997</v>
      </c>
      <c r="D201" s="1540">
        <v>45.59</v>
      </c>
      <c r="E201" s="1539">
        <v>28.595000000000002</v>
      </c>
      <c r="F201" s="1539">
        <v>22.45</v>
      </c>
      <c r="G201" s="1539">
        <v>78.521999999999991</v>
      </c>
      <c r="H201" s="1539">
        <v>33.989999999999995</v>
      </c>
      <c r="I201" s="1539">
        <v>121.22799999999999</v>
      </c>
      <c r="J201" s="1539">
        <v>1.05</v>
      </c>
      <c r="K201" s="1539">
        <v>63.11</v>
      </c>
      <c r="L201" s="1694">
        <v>3.5000000000000003E-2</v>
      </c>
      <c r="M201" s="1695">
        <v>0</v>
      </c>
      <c r="N201" s="1696">
        <v>0</v>
      </c>
      <c r="O201" s="1539">
        <v>58.84</v>
      </c>
      <c r="P201" s="1697">
        <v>1E-3</v>
      </c>
      <c r="Q201" s="1689" t="s">
        <v>3185</v>
      </c>
      <c r="S201" s="1660"/>
      <c r="T201" s="1660"/>
      <c r="U201" s="1660"/>
    </row>
    <row r="202" spans="1:21" s="1676" customFormat="1" ht="14.25" customHeight="1">
      <c r="A202" s="1698"/>
      <c r="B202" s="1699"/>
      <c r="C202" s="1658"/>
      <c r="D202" s="1698"/>
      <c r="E202" s="1658"/>
      <c r="F202" s="1658"/>
      <c r="G202" s="1658"/>
      <c r="H202" s="1658"/>
      <c r="I202" s="1658"/>
      <c r="J202" s="1658"/>
      <c r="K202" s="1658"/>
      <c r="L202" s="1658"/>
      <c r="M202" s="1698"/>
      <c r="N202" s="1699"/>
      <c r="O202" s="1658"/>
      <c r="P202" s="1698"/>
      <c r="Q202" s="1689"/>
      <c r="S202" s="1660"/>
      <c r="T202" s="1660"/>
      <c r="U202" s="1660"/>
    </row>
    <row r="203" spans="1:21" s="1650" customFormat="1" ht="10.7" customHeight="1">
      <c r="A203" s="1685" t="s">
        <v>2644</v>
      </c>
      <c r="B203" s="1700">
        <v>22320064.822641999</v>
      </c>
      <c r="C203" s="1701">
        <v>22490119.334396999</v>
      </c>
      <c r="D203" s="1702">
        <v>23958955.016681992</v>
      </c>
      <c r="E203" s="1701">
        <v>18970363.084404994</v>
      </c>
      <c r="F203" s="1701">
        <v>17976200.846008003</v>
      </c>
      <c r="G203" s="1701">
        <v>20697668.700297993</v>
      </c>
      <c r="H203" s="1701">
        <v>21155297.681763008</v>
      </c>
      <c r="I203" s="1701">
        <v>23968419.545807008</v>
      </c>
      <c r="J203" s="1701">
        <v>23298659.704939999</v>
      </c>
      <c r="K203" s="1701">
        <v>23758380.047972985</v>
      </c>
      <c r="L203" s="1701">
        <v>21860382.792869005</v>
      </c>
      <c r="M203" s="1702">
        <v>20310733.200593989</v>
      </c>
      <c r="N203" s="1700">
        <v>21831313.416071009</v>
      </c>
      <c r="O203" s="1701">
        <v>24316750.112089999</v>
      </c>
      <c r="P203" s="1702">
        <v>22094352.406201016</v>
      </c>
      <c r="Q203" s="1689" t="s">
        <v>242</v>
      </c>
      <c r="S203" s="1664"/>
      <c r="T203" s="1664"/>
      <c r="U203" s="1664"/>
    </row>
    <row r="204" spans="1:21" s="1650" customFormat="1" ht="10.7" customHeight="1">
      <c r="A204" s="1685"/>
      <c r="B204" s="1687"/>
      <c r="C204" s="1648"/>
      <c r="D204" s="1686"/>
      <c r="E204" s="1648"/>
      <c r="F204" s="1648"/>
      <c r="G204" s="1648"/>
      <c r="H204" s="1648"/>
      <c r="I204" s="1648"/>
      <c r="J204" s="1648"/>
      <c r="K204" s="1648"/>
      <c r="L204" s="1648"/>
      <c r="M204" s="1686"/>
      <c r="N204" s="1687"/>
      <c r="O204" s="1648"/>
      <c r="P204" s="1686"/>
      <c r="Q204" s="1703"/>
      <c r="S204" s="1664"/>
      <c r="T204" s="1664"/>
      <c r="U204" s="1664"/>
    </row>
    <row r="205" spans="1:21" s="1650" customFormat="1" ht="12.75" customHeight="1">
      <c r="A205" s="1665"/>
      <c r="B205" s="1704"/>
      <c r="C205" s="1663"/>
      <c r="D205" s="1665"/>
      <c r="E205" s="1663"/>
      <c r="F205" s="1663"/>
      <c r="G205" s="1663"/>
      <c r="H205" s="1663"/>
      <c r="I205" s="1663"/>
      <c r="J205" s="1663"/>
      <c r="K205" s="1663"/>
      <c r="L205" s="1663"/>
      <c r="M205" s="1665"/>
      <c r="N205" s="1704"/>
      <c r="O205" s="1663"/>
      <c r="P205" s="1665"/>
      <c r="Q205" s="1690"/>
      <c r="S205" s="1670"/>
      <c r="T205" s="1670"/>
      <c r="U205" s="1670"/>
    </row>
    <row r="206" spans="1:21" s="1676" customFormat="1" ht="15.95" customHeight="1">
      <c r="A206" s="1685" t="s">
        <v>3187</v>
      </c>
      <c r="B206" s="1687"/>
      <c r="C206" s="1648"/>
      <c r="D206" s="1686"/>
      <c r="E206" s="1648"/>
      <c r="F206" s="1648"/>
      <c r="G206" s="1648"/>
      <c r="H206" s="1648"/>
      <c r="I206" s="1648"/>
      <c r="J206" s="1648"/>
      <c r="K206" s="1648"/>
      <c r="L206" s="1648"/>
      <c r="M206" s="1686"/>
      <c r="N206" s="1687"/>
      <c r="O206" s="1648"/>
      <c r="P206" s="1686"/>
      <c r="Q206" s="1689" t="s">
        <v>3188</v>
      </c>
      <c r="S206" s="1692"/>
      <c r="T206" s="1692"/>
      <c r="U206" s="1692"/>
    </row>
    <row r="207" spans="1:21" s="1676" customFormat="1" ht="15.95" customHeight="1">
      <c r="A207" s="1556"/>
      <c r="B207" s="1554"/>
      <c r="C207" s="1555"/>
      <c r="D207" s="1556"/>
      <c r="E207" s="1555"/>
      <c r="F207" s="1555"/>
      <c r="G207" s="1555"/>
      <c r="H207" s="1555"/>
      <c r="I207" s="1555"/>
      <c r="J207" s="1555"/>
      <c r="K207" s="1555"/>
      <c r="L207" s="1555"/>
      <c r="M207" s="1556"/>
      <c r="N207" s="1554"/>
      <c r="O207" s="1555"/>
      <c r="P207" s="1556"/>
      <c r="Q207" s="1675"/>
      <c r="S207" s="1692"/>
      <c r="T207" s="1692"/>
      <c r="U207" s="1692"/>
    </row>
    <row r="208" spans="1:21" s="1650" customFormat="1" ht="15.95" customHeight="1">
      <c r="A208" s="1544" t="s">
        <v>3216</v>
      </c>
      <c r="B208" s="1538">
        <v>2560147.8177490011</v>
      </c>
      <c r="C208" s="1539">
        <v>2777449.3904169998</v>
      </c>
      <c r="D208" s="1540">
        <v>2580819.8206700012</v>
      </c>
      <c r="E208" s="1539">
        <v>1859443.7471910005</v>
      </c>
      <c r="F208" s="1539">
        <v>1761148.8776330003</v>
      </c>
      <c r="G208" s="1539">
        <v>1892601.1909510007</v>
      </c>
      <c r="H208" s="1539">
        <v>1575529.2445480004</v>
      </c>
      <c r="I208" s="1539">
        <v>3031139.4748519985</v>
      </c>
      <c r="J208" s="1539">
        <v>4442105.7519519953</v>
      </c>
      <c r="K208" s="1539">
        <v>4120609.704876001</v>
      </c>
      <c r="L208" s="1539">
        <v>4196994.393087999</v>
      </c>
      <c r="M208" s="1540">
        <v>3937129.6030050023</v>
      </c>
      <c r="N208" s="1538">
        <v>3126524.8280269993</v>
      </c>
      <c r="O208" s="1539">
        <v>2601062.5470959982</v>
      </c>
      <c r="P208" s="1540">
        <v>2907292.5511909998</v>
      </c>
      <c r="Q208" s="1703" t="s">
        <v>3165</v>
      </c>
      <c r="S208" s="1677"/>
      <c r="T208" s="1692"/>
      <c r="U208" s="1692"/>
    </row>
    <row r="209" spans="1:21" s="1676" customFormat="1" ht="9.75" customHeight="1">
      <c r="A209" s="1544"/>
      <c r="B209" s="1538"/>
      <c r="C209" s="1539"/>
      <c r="D209" s="1540"/>
      <c r="E209" s="1539"/>
      <c r="F209" s="1539"/>
      <c r="G209" s="1539"/>
      <c r="H209" s="1539"/>
      <c r="I209" s="1539"/>
      <c r="J209" s="1539"/>
      <c r="K209" s="1539"/>
      <c r="L209" s="1539"/>
      <c r="M209" s="1540"/>
      <c r="N209" s="1538"/>
      <c r="O209" s="1539"/>
      <c r="P209" s="1540"/>
      <c r="Q209" s="1705"/>
      <c r="S209" s="1677"/>
      <c r="T209" s="1677"/>
      <c r="U209" s="1677"/>
    </row>
    <row r="210" spans="1:21" s="1650" customFormat="1" ht="15.95" customHeight="1">
      <c r="A210" s="1544" t="s">
        <v>3166</v>
      </c>
      <c r="B210" s="1538">
        <v>82610.594999999987</v>
      </c>
      <c r="C210" s="1539">
        <v>61729.113999999994</v>
      </c>
      <c r="D210" s="1540">
        <v>7388.4764699999978</v>
      </c>
      <c r="E210" s="1539">
        <v>335.666</v>
      </c>
      <c r="F210" s="1539">
        <v>8634.8786</v>
      </c>
      <c r="G210" s="1539">
        <v>2801.82</v>
      </c>
      <c r="H210" s="1539">
        <v>196.85786999999999</v>
      </c>
      <c r="I210" s="1539">
        <v>684.39099999999996</v>
      </c>
      <c r="J210" s="1539">
        <v>166.096</v>
      </c>
      <c r="K210" s="1539">
        <v>644.57999999999993</v>
      </c>
      <c r="L210" s="1539">
        <v>1028.2671500000001</v>
      </c>
      <c r="M210" s="1540">
        <v>278.21399999999994</v>
      </c>
      <c r="N210" s="1706">
        <v>0.189</v>
      </c>
      <c r="O210" s="1539">
        <v>350.31299999999999</v>
      </c>
      <c r="P210" s="1540">
        <v>119.72800000000001</v>
      </c>
      <c r="Q210" s="1689" t="s">
        <v>3167</v>
      </c>
      <c r="S210" s="1670"/>
      <c r="T210" s="1670"/>
      <c r="U210" s="1670"/>
    </row>
    <row r="211" spans="1:21" s="1676" customFormat="1" ht="9.75" customHeight="1">
      <c r="A211" s="1544"/>
      <c r="B211" s="1538"/>
      <c r="C211" s="1539"/>
      <c r="D211" s="1540"/>
      <c r="E211" s="1539"/>
      <c r="F211" s="1539"/>
      <c r="G211" s="1539"/>
      <c r="H211" s="1539"/>
      <c r="I211" s="1539"/>
      <c r="J211" s="1539"/>
      <c r="K211" s="1539"/>
      <c r="L211" s="1539"/>
      <c r="M211" s="1540"/>
      <c r="N211" s="1538"/>
      <c r="O211" s="1539"/>
      <c r="P211" s="1540"/>
      <c r="Q211" s="1690"/>
      <c r="S211" s="1677"/>
      <c r="T211" s="1677"/>
      <c r="U211" s="1677"/>
    </row>
    <row r="212" spans="1:21" s="1707" customFormat="1" ht="15.95" customHeight="1">
      <c r="A212" s="1544" t="s">
        <v>3168</v>
      </c>
      <c r="B212" s="1538">
        <v>970638.55305300001</v>
      </c>
      <c r="C212" s="1539">
        <v>626805.20600300026</v>
      </c>
      <c r="D212" s="1540">
        <v>571766.94849099987</v>
      </c>
      <c r="E212" s="1539">
        <v>715681.12089299993</v>
      </c>
      <c r="F212" s="1539">
        <v>454652.23612600006</v>
      </c>
      <c r="G212" s="1539">
        <v>519623.94965500006</v>
      </c>
      <c r="H212" s="1539">
        <v>751849.23285699985</v>
      </c>
      <c r="I212" s="1539">
        <v>720591.21010700008</v>
      </c>
      <c r="J212" s="1539">
        <v>603762.11294399993</v>
      </c>
      <c r="K212" s="1539">
        <v>705310.67541199957</v>
      </c>
      <c r="L212" s="1539">
        <v>746113.64057100029</v>
      </c>
      <c r="M212" s="1540">
        <v>536488.6435189998</v>
      </c>
      <c r="N212" s="1538">
        <v>906187.27117699955</v>
      </c>
      <c r="O212" s="1539">
        <v>669194.25852999988</v>
      </c>
      <c r="P212" s="1540">
        <v>747548.06591300038</v>
      </c>
      <c r="Q212" s="1689" t="s">
        <v>3217</v>
      </c>
      <c r="S212" s="1708"/>
      <c r="T212" s="1708"/>
      <c r="U212" s="1708"/>
    </row>
    <row r="213" spans="1:21" s="1707" customFormat="1" ht="7.5" customHeight="1">
      <c r="A213" s="1544"/>
      <c r="B213" s="1538"/>
      <c r="C213" s="1539"/>
      <c r="D213" s="1540"/>
      <c r="E213" s="1539"/>
      <c r="F213" s="1539"/>
      <c r="G213" s="1539"/>
      <c r="H213" s="1539"/>
      <c r="I213" s="1539"/>
      <c r="J213" s="1539"/>
      <c r="K213" s="1539"/>
      <c r="L213" s="1539"/>
      <c r="M213" s="1540"/>
      <c r="N213" s="1538"/>
      <c r="O213" s="1539"/>
      <c r="P213" s="1540"/>
      <c r="Q213" s="1709"/>
      <c r="S213" s="1708"/>
      <c r="T213" s="1708"/>
      <c r="U213" s="1708"/>
    </row>
    <row r="214" spans="1:21" s="1650" customFormat="1" ht="15.95" customHeight="1">
      <c r="A214" s="1544" t="s">
        <v>3208</v>
      </c>
      <c r="B214" s="1538">
        <v>346624.91920699994</v>
      </c>
      <c r="C214" s="1539">
        <v>285914.89680100029</v>
      </c>
      <c r="D214" s="1540">
        <v>306323.468788</v>
      </c>
      <c r="E214" s="1539">
        <v>228904.31462599992</v>
      </c>
      <c r="F214" s="1539">
        <v>190152.11025900004</v>
      </c>
      <c r="G214" s="1539">
        <v>280179.76055800007</v>
      </c>
      <c r="H214" s="1539">
        <v>253621.98113900004</v>
      </c>
      <c r="I214" s="1539">
        <v>305151.40740700008</v>
      </c>
      <c r="J214" s="1539">
        <v>321197.69484199997</v>
      </c>
      <c r="K214" s="1539">
        <v>348133.91833799984</v>
      </c>
      <c r="L214" s="1539">
        <v>391841.88732700009</v>
      </c>
      <c r="M214" s="1540">
        <v>355484.64380099979</v>
      </c>
      <c r="N214" s="1538">
        <v>380016.76349699975</v>
      </c>
      <c r="O214" s="1539">
        <v>338276.52315999981</v>
      </c>
      <c r="P214" s="1540">
        <v>354199.97963600018</v>
      </c>
      <c r="Q214" s="1693" t="s">
        <v>3209</v>
      </c>
      <c r="S214" s="1692"/>
      <c r="T214" s="1692"/>
      <c r="U214" s="1692"/>
    </row>
    <row r="215" spans="1:21" s="1650" customFormat="1" ht="9.75" customHeight="1">
      <c r="A215" s="1544"/>
      <c r="B215" s="1538"/>
      <c r="C215" s="1539"/>
      <c r="D215" s="1540"/>
      <c r="E215" s="1539"/>
      <c r="F215" s="1539"/>
      <c r="G215" s="1539"/>
      <c r="H215" s="1539"/>
      <c r="I215" s="1539"/>
      <c r="J215" s="1539"/>
      <c r="K215" s="1539"/>
      <c r="L215" s="1539"/>
      <c r="M215" s="1540"/>
      <c r="N215" s="1538"/>
      <c r="O215" s="1539"/>
      <c r="P215" s="1540"/>
      <c r="Q215" s="1693"/>
      <c r="S215" s="1692"/>
      <c r="T215" s="1692"/>
      <c r="U215" s="1692"/>
    </row>
    <row r="216" spans="1:21" s="1650" customFormat="1" ht="15.95" customHeight="1">
      <c r="A216" s="1544" t="s">
        <v>3210</v>
      </c>
      <c r="B216" s="1538">
        <v>624013.63384600007</v>
      </c>
      <c r="C216" s="1539">
        <v>340890.30920199997</v>
      </c>
      <c r="D216" s="1540">
        <v>265443.47970299987</v>
      </c>
      <c r="E216" s="1539">
        <v>486776.80626699998</v>
      </c>
      <c r="F216" s="1539">
        <v>264500.12586700002</v>
      </c>
      <c r="G216" s="1539">
        <v>239444.18909699999</v>
      </c>
      <c r="H216" s="1539">
        <v>498227.25171799987</v>
      </c>
      <c r="I216" s="1539">
        <v>415439.8027</v>
      </c>
      <c r="J216" s="1539">
        <v>282564.41810199991</v>
      </c>
      <c r="K216" s="1539">
        <v>357176.75707399973</v>
      </c>
      <c r="L216" s="1539">
        <v>354271.75324400014</v>
      </c>
      <c r="M216" s="1540">
        <v>181003.99971799998</v>
      </c>
      <c r="N216" s="1538">
        <v>526170.50767999981</v>
      </c>
      <c r="O216" s="1539">
        <v>330917.73537000007</v>
      </c>
      <c r="P216" s="1540">
        <v>393348.08627700026</v>
      </c>
      <c r="Q216" s="1693" t="s">
        <v>3211</v>
      </c>
      <c r="S216" s="1670"/>
      <c r="T216" s="1670"/>
      <c r="U216" s="1670"/>
    </row>
    <row r="217" spans="1:21" s="1676" customFormat="1" ht="7.5" customHeight="1">
      <c r="A217" s="1544"/>
      <c r="B217" s="1538"/>
      <c r="C217" s="1539"/>
      <c r="D217" s="1540"/>
      <c r="E217" s="1539"/>
      <c r="F217" s="1539"/>
      <c r="G217" s="1539"/>
      <c r="H217" s="1539"/>
      <c r="I217" s="1539"/>
      <c r="J217" s="1539"/>
      <c r="K217" s="1539"/>
      <c r="L217" s="1539"/>
      <c r="M217" s="1540"/>
      <c r="N217" s="1538"/>
      <c r="O217" s="1539"/>
      <c r="P217" s="1540"/>
      <c r="Q217" s="1690"/>
      <c r="S217" s="1692"/>
      <c r="T217" s="1692"/>
      <c r="U217" s="1692"/>
    </row>
    <row r="218" spans="1:21" s="1650" customFormat="1" ht="15.95" customHeight="1">
      <c r="A218" s="1544" t="s">
        <v>3174</v>
      </c>
      <c r="B218" s="1538">
        <v>1488843.4211510005</v>
      </c>
      <c r="C218" s="1539">
        <v>1356654.4085929997</v>
      </c>
      <c r="D218" s="1540">
        <v>1522100.5530969985</v>
      </c>
      <c r="E218" s="1539">
        <v>1435948.5645170014</v>
      </c>
      <c r="F218" s="1539">
        <v>1594877.390941001</v>
      </c>
      <c r="G218" s="1539">
        <v>1380553.0712679995</v>
      </c>
      <c r="H218" s="1539">
        <v>1827199.4142659984</v>
      </c>
      <c r="I218" s="1539">
        <v>1326551.1326690016</v>
      </c>
      <c r="J218" s="1539">
        <v>1171629.7322510001</v>
      </c>
      <c r="K218" s="1539">
        <v>1072605.1700920002</v>
      </c>
      <c r="L218" s="1539">
        <v>835883.53303500009</v>
      </c>
      <c r="M218" s="1540">
        <v>951513.98114099947</v>
      </c>
      <c r="N218" s="1538">
        <v>1238880.0077099998</v>
      </c>
      <c r="O218" s="1539">
        <v>1216623.0821799987</v>
      </c>
      <c r="P218" s="1540">
        <v>1448921.1330950006</v>
      </c>
      <c r="Q218" s="1689" t="s">
        <v>3175</v>
      </c>
      <c r="S218" s="1651"/>
      <c r="T218" s="1651"/>
      <c r="U218" s="1651"/>
    </row>
    <row r="219" spans="1:21" s="1676" customFormat="1" ht="9" customHeight="1">
      <c r="A219" s="1544"/>
      <c r="B219" s="1538"/>
      <c r="C219" s="1539"/>
      <c r="D219" s="1540"/>
      <c r="E219" s="1539"/>
      <c r="F219" s="1539"/>
      <c r="G219" s="1539"/>
      <c r="H219" s="1539"/>
      <c r="I219" s="1539"/>
      <c r="J219" s="1539"/>
      <c r="K219" s="1539"/>
      <c r="L219" s="1539"/>
      <c r="M219" s="1540"/>
      <c r="N219" s="1538"/>
      <c r="O219" s="1539"/>
      <c r="P219" s="1540"/>
      <c r="Q219" s="1690"/>
      <c r="S219" s="1677"/>
      <c r="T219" s="1677"/>
      <c r="U219" s="1677"/>
    </row>
    <row r="220" spans="1:21" s="1650" customFormat="1" ht="15.95" customHeight="1">
      <c r="A220" s="1544" t="s">
        <v>3176</v>
      </c>
      <c r="B220" s="1538">
        <v>3716674.2942700023</v>
      </c>
      <c r="C220" s="1539">
        <v>3828635.6359940004</v>
      </c>
      <c r="D220" s="1540">
        <v>4172730.3443479966</v>
      </c>
      <c r="E220" s="1539">
        <v>4370011.101743998</v>
      </c>
      <c r="F220" s="1539">
        <v>3431158.989219002</v>
      </c>
      <c r="G220" s="1539">
        <v>3053713.815175001</v>
      </c>
      <c r="H220" s="1539">
        <v>4073451.2499490012</v>
      </c>
      <c r="I220" s="1539">
        <v>4167516.8129709959</v>
      </c>
      <c r="J220" s="1539">
        <v>3941497.1331930035</v>
      </c>
      <c r="K220" s="1539">
        <v>4289027.5051819999</v>
      </c>
      <c r="L220" s="1539">
        <v>3813557.1912259976</v>
      </c>
      <c r="M220" s="1540">
        <v>4111026.0531230024</v>
      </c>
      <c r="N220" s="1538">
        <v>3676709.7900760034</v>
      </c>
      <c r="O220" s="1539">
        <v>3680230.4400029983</v>
      </c>
      <c r="P220" s="1540">
        <v>3843554.4559610006</v>
      </c>
      <c r="Q220" s="1689" t="s">
        <v>3177</v>
      </c>
      <c r="S220" s="1651"/>
      <c r="T220" s="1651"/>
      <c r="U220" s="1651"/>
    </row>
    <row r="221" spans="1:21" s="1650" customFormat="1" ht="7.5" customHeight="1">
      <c r="A221" s="1544"/>
      <c r="B221" s="1538"/>
      <c r="C221" s="1539"/>
      <c r="D221" s="1540"/>
      <c r="E221" s="1539"/>
      <c r="F221" s="1539"/>
      <c r="G221" s="1539"/>
      <c r="H221" s="1539"/>
      <c r="I221" s="1539"/>
      <c r="J221" s="1539"/>
      <c r="K221" s="1539"/>
      <c r="L221" s="1539"/>
      <c r="M221" s="1540"/>
      <c r="N221" s="1538"/>
      <c r="O221" s="1539"/>
      <c r="P221" s="1540"/>
      <c r="Q221" s="1689"/>
      <c r="S221" s="1651"/>
      <c r="T221" s="1651"/>
      <c r="U221" s="1651"/>
    </row>
    <row r="222" spans="1:21" s="1650" customFormat="1" ht="15.95" customHeight="1">
      <c r="A222" s="1544" t="s">
        <v>3212</v>
      </c>
      <c r="B222" s="1538">
        <v>11109.767756999998</v>
      </c>
      <c r="C222" s="1539">
        <v>12793.004187000004</v>
      </c>
      <c r="D222" s="1540">
        <v>11224.732655000002</v>
      </c>
      <c r="E222" s="1539">
        <v>11851.416406</v>
      </c>
      <c r="F222" s="1539">
        <v>7014.1921189999994</v>
      </c>
      <c r="G222" s="1539">
        <v>11325.75251</v>
      </c>
      <c r="H222" s="1539">
        <v>13184.461417999997</v>
      </c>
      <c r="I222" s="1539">
        <v>11008.492116999998</v>
      </c>
      <c r="J222" s="1539">
        <v>13055.635024999996</v>
      </c>
      <c r="K222" s="1539">
        <v>13738.907676999997</v>
      </c>
      <c r="L222" s="1539">
        <v>12147.977744</v>
      </c>
      <c r="M222" s="1540">
        <v>11370.537801</v>
      </c>
      <c r="N222" s="1538">
        <v>11763.547933000003</v>
      </c>
      <c r="O222" s="1539">
        <v>14045.164073000002</v>
      </c>
      <c r="P222" s="1540">
        <v>10654.21328</v>
      </c>
      <c r="Q222" s="1693" t="s">
        <v>3218</v>
      </c>
      <c r="S222" s="1670"/>
      <c r="T222" s="1670"/>
      <c r="U222" s="1670"/>
    </row>
    <row r="223" spans="1:21" s="1650" customFormat="1" ht="11.25" customHeight="1">
      <c r="A223" s="1544"/>
      <c r="B223" s="1538"/>
      <c r="C223" s="1539"/>
      <c r="D223" s="1540"/>
      <c r="E223" s="1539"/>
      <c r="F223" s="1539"/>
      <c r="G223" s="1539"/>
      <c r="H223" s="1539"/>
      <c r="I223" s="1539"/>
      <c r="J223" s="1539"/>
      <c r="K223" s="1539"/>
      <c r="L223" s="1539"/>
      <c r="M223" s="1540"/>
      <c r="N223" s="1538"/>
      <c r="O223" s="1539"/>
      <c r="P223" s="1540"/>
      <c r="Q223" s="1693"/>
      <c r="S223" s="1670"/>
      <c r="T223" s="1670"/>
      <c r="U223" s="1670"/>
    </row>
    <row r="224" spans="1:21" s="1650" customFormat="1" ht="15.95" customHeight="1">
      <c r="A224" s="1544" t="s">
        <v>3214</v>
      </c>
      <c r="B224" s="1538">
        <v>3705564.5265130023</v>
      </c>
      <c r="C224" s="1539">
        <v>3815842.6318070004</v>
      </c>
      <c r="D224" s="1540">
        <v>4161505.6116929967</v>
      </c>
      <c r="E224" s="1539">
        <v>4358159.685337998</v>
      </c>
      <c r="F224" s="1539">
        <v>3424144.7971000019</v>
      </c>
      <c r="G224" s="1539">
        <v>3042388.062665001</v>
      </c>
      <c r="H224" s="1539">
        <v>4060266.7885310012</v>
      </c>
      <c r="I224" s="1539">
        <v>4156508.3208539961</v>
      </c>
      <c r="J224" s="1539">
        <v>3928441.4981680033</v>
      </c>
      <c r="K224" s="1539">
        <v>4275288.5975049995</v>
      </c>
      <c r="L224" s="1539">
        <v>3801409.2134819976</v>
      </c>
      <c r="M224" s="1540">
        <v>4099655.5153220026</v>
      </c>
      <c r="N224" s="1538">
        <v>3664946.2421430033</v>
      </c>
      <c r="O224" s="1539">
        <v>3666185.2759299981</v>
      </c>
      <c r="P224" s="1540">
        <v>3832900.2426810008</v>
      </c>
      <c r="Q224" s="1693" t="s">
        <v>3219</v>
      </c>
      <c r="S224" s="1651"/>
      <c r="T224" s="1651"/>
      <c r="U224" s="1651"/>
    </row>
    <row r="225" spans="1:21" s="1676" customFormat="1" ht="9" customHeight="1">
      <c r="A225" s="1544"/>
      <c r="B225" s="1538"/>
      <c r="C225" s="1539"/>
      <c r="D225" s="1540"/>
      <c r="E225" s="1539"/>
      <c r="F225" s="1539"/>
      <c r="G225" s="1539"/>
      <c r="H225" s="1539"/>
      <c r="I225" s="1539"/>
      <c r="J225" s="1539"/>
      <c r="K225" s="1539"/>
      <c r="L225" s="1539"/>
      <c r="M225" s="1540"/>
      <c r="N225" s="1538"/>
      <c r="O225" s="1539"/>
      <c r="P225" s="1540"/>
      <c r="Q225" s="1690"/>
      <c r="S225" s="1692"/>
      <c r="T225" s="1692"/>
      <c r="U225" s="1692"/>
    </row>
    <row r="226" spans="1:21" s="1650" customFormat="1" ht="15.95" customHeight="1">
      <c r="A226" s="1544" t="s">
        <v>3182</v>
      </c>
      <c r="B226" s="1538">
        <v>4897289.7450579992</v>
      </c>
      <c r="C226" s="1539">
        <v>7103381.9386270056</v>
      </c>
      <c r="D226" s="1540">
        <v>7559658.9868330052</v>
      </c>
      <c r="E226" s="1539">
        <v>6322353.59054201</v>
      </c>
      <c r="F226" s="1539">
        <v>4832528.3790759984</v>
      </c>
      <c r="G226" s="1539">
        <v>5402849.765258004</v>
      </c>
      <c r="H226" s="1539">
        <v>6326846.2799900044</v>
      </c>
      <c r="I226" s="1539">
        <v>6402281.3820360024</v>
      </c>
      <c r="J226" s="1539">
        <v>7197751.8616540022</v>
      </c>
      <c r="K226" s="1539">
        <v>7870633.0713009974</v>
      </c>
      <c r="L226" s="1539">
        <v>5965143.2385149999</v>
      </c>
      <c r="M226" s="1540">
        <v>6255608.2835620055</v>
      </c>
      <c r="N226" s="1538">
        <v>5084447.7704470027</v>
      </c>
      <c r="O226" s="1539">
        <v>6813823.8791570002</v>
      </c>
      <c r="P226" s="1540">
        <v>6977767.1442519985</v>
      </c>
      <c r="Q226" s="1689" t="s">
        <v>3183</v>
      </c>
      <c r="S226" s="1651"/>
      <c r="T226" s="1651"/>
      <c r="U226" s="1651"/>
    </row>
    <row r="227" spans="1:21" s="1676" customFormat="1" ht="9.75" customHeight="1">
      <c r="A227" s="1544"/>
      <c r="B227" s="1538"/>
      <c r="C227" s="1539"/>
      <c r="D227" s="1540"/>
      <c r="E227" s="1539"/>
      <c r="F227" s="1539"/>
      <c r="G227" s="1539"/>
      <c r="H227" s="1543"/>
      <c r="I227" s="1543"/>
      <c r="J227" s="1543"/>
      <c r="K227" s="1543"/>
      <c r="L227" s="1543"/>
      <c r="M227" s="1544"/>
      <c r="N227" s="1538"/>
      <c r="O227" s="1539"/>
      <c r="P227" s="1540"/>
      <c r="Q227" s="1693"/>
      <c r="S227" s="1692"/>
      <c r="T227" s="1692"/>
      <c r="U227" s="1692"/>
    </row>
    <row r="228" spans="1:21" s="1676" customFormat="1" ht="15.95" customHeight="1">
      <c r="A228" s="1544" t="s">
        <v>3184</v>
      </c>
      <c r="B228" s="1538">
        <v>1519.52</v>
      </c>
      <c r="C228" s="1539">
        <v>5581.9309999999996</v>
      </c>
      <c r="D228" s="1540">
        <v>9540.7630000000008</v>
      </c>
      <c r="E228" s="1694">
        <v>0</v>
      </c>
      <c r="F228" s="1694">
        <v>0</v>
      </c>
      <c r="G228" s="1539">
        <v>6957.143</v>
      </c>
      <c r="H228" s="1539">
        <v>5713.9769999999999</v>
      </c>
      <c r="I228" s="1539">
        <v>8038.7550000000001</v>
      </c>
      <c r="J228" s="1539">
        <v>4890.2129999999997</v>
      </c>
      <c r="K228" s="1539">
        <v>6578.3959999999997</v>
      </c>
      <c r="L228" s="1539">
        <v>4917.451</v>
      </c>
      <c r="M228" s="1540">
        <v>2727.6469999999999</v>
      </c>
      <c r="N228" s="1710">
        <v>0</v>
      </c>
      <c r="O228" s="1711">
        <v>0</v>
      </c>
      <c r="P228" s="1712">
        <v>0</v>
      </c>
      <c r="Q228" s="1688" t="s">
        <v>3185</v>
      </c>
      <c r="S228" s="1692"/>
      <c r="T228" s="1692"/>
      <c r="U228" s="1692"/>
    </row>
    <row r="229" spans="1:21" s="1676" customFormat="1" ht="15.95" customHeight="1">
      <c r="A229" s="1685"/>
      <c r="B229" s="1687"/>
      <c r="C229" s="1648"/>
      <c r="D229" s="1686"/>
      <c r="E229" s="1648"/>
      <c r="F229" s="1648"/>
      <c r="G229" s="1648"/>
      <c r="H229" s="1648"/>
      <c r="I229" s="1648"/>
      <c r="J229" s="1648"/>
      <c r="K229" s="1648"/>
      <c r="L229" s="1648"/>
      <c r="M229" s="1686"/>
      <c r="N229" s="1687"/>
      <c r="O229" s="1648"/>
      <c r="P229" s="1686"/>
      <c r="Q229" s="1688"/>
      <c r="S229" s="1692"/>
      <c r="T229" s="1692"/>
      <c r="U229" s="1692"/>
    </row>
    <row r="230" spans="1:21" s="1650" customFormat="1" ht="10.7" customHeight="1">
      <c r="A230" s="1685" t="s">
        <v>2644</v>
      </c>
      <c r="B230" s="1700">
        <v>13717723.946281005</v>
      </c>
      <c r="C230" s="1701">
        <v>15760237.624634007</v>
      </c>
      <c r="D230" s="1702">
        <v>16424005.892909002</v>
      </c>
      <c r="E230" s="1701">
        <v>14703773.790887009</v>
      </c>
      <c r="F230" s="1701">
        <v>12083000.751595002</v>
      </c>
      <c r="G230" s="1701">
        <v>12259100.755307004</v>
      </c>
      <c r="H230" s="1701">
        <v>14560786.256480005</v>
      </c>
      <c r="I230" s="1701">
        <v>15656803.158634998</v>
      </c>
      <c r="J230" s="1701">
        <v>17361802.900993999</v>
      </c>
      <c r="K230" s="1701">
        <v>18065409.102862999</v>
      </c>
      <c r="L230" s="1701">
        <v>15563637.714584997</v>
      </c>
      <c r="M230" s="1702">
        <v>15794772.42535001</v>
      </c>
      <c r="N230" s="1700">
        <v>14032749.856437003</v>
      </c>
      <c r="O230" s="1701">
        <v>14981284.519965995</v>
      </c>
      <c r="P230" s="1702">
        <v>15925203.078412</v>
      </c>
      <c r="Q230" s="1689" t="s">
        <v>242</v>
      </c>
      <c r="S230" s="1670"/>
      <c r="T230" s="1670"/>
      <c r="U230" s="1670"/>
    </row>
    <row r="231" spans="1:21" s="1650" customFormat="1" ht="10.7" customHeight="1">
      <c r="A231" s="1685"/>
      <c r="B231" s="1687"/>
      <c r="C231" s="1648"/>
      <c r="D231" s="1686"/>
      <c r="E231" s="1648"/>
      <c r="F231" s="1648"/>
      <c r="G231" s="1648"/>
      <c r="H231" s="1648"/>
      <c r="I231" s="1648"/>
      <c r="J231" s="1648"/>
      <c r="K231" s="1648"/>
      <c r="L231" s="1648"/>
      <c r="M231" s="1686"/>
      <c r="N231" s="1538"/>
      <c r="O231" s="1539"/>
      <c r="P231" s="1540"/>
      <c r="Q231" s="1689"/>
      <c r="S231" s="1670"/>
      <c r="T231" s="1670"/>
      <c r="U231" s="1670"/>
    </row>
    <row r="232" spans="1:21" s="1650" customFormat="1" ht="10.7" customHeight="1">
      <c r="A232" s="1686"/>
      <c r="B232" s="1687"/>
      <c r="C232" s="1648"/>
      <c r="D232" s="1686"/>
      <c r="E232" s="1648"/>
      <c r="F232" s="1648"/>
      <c r="G232" s="1648"/>
      <c r="H232" s="1648"/>
      <c r="I232" s="1648"/>
      <c r="J232" s="1648"/>
      <c r="K232" s="1648"/>
      <c r="L232" s="1648"/>
      <c r="M232" s="1686"/>
      <c r="N232" s="1538"/>
      <c r="O232" s="1539"/>
      <c r="P232" s="1540"/>
      <c r="Q232" s="1689"/>
      <c r="S232" s="1670"/>
      <c r="T232" s="1670"/>
      <c r="U232" s="1670"/>
    </row>
    <row r="233" spans="1:21" s="1650" customFormat="1" ht="10.7" customHeight="1">
      <c r="A233" s="1686"/>
      <c r="B233" s="1687"/>
      <c r="C233" s="1648"/>
      <c r="D233" s="1686"/>
      <c r="E233" s="1648"/>
      <c r="F233" s="1648"/>
      <c r="G233" s="1648"/>
      <c r="H233" s="1648"/>
      <c r="I233" s="1648"/>
      <c r="J233" s="1648"/>
      <c r="K233" s="1648"/>
      <c r="L233" s="1648"/>
      <c r="M233" s="1686"/>
      <c r="N233" s="1538"/>
      <c r="O233" s="1539"/>
      <c r="P233" s="1540"/>
      <c r="Q233" s="1689"/>
      <c r="S233" s="1670"/>
      <c r="T233" s="1670"/>
      <c r="U233" s="1670"/>
    </row>
    <row r="234" spans="1:21" s="1650" customFormat="1" ht="10.7" customHeight="1">
      <c r="A234" s="1686"/>
      <c r="B234" s="1687"/>
      <c r="C234" s="1648"/>
      <c r="D234" s="1686"/>
      <c r="E234" s="1648"/>
      <c r="F234" s="1648"/>
      <c r="G234" s="1648"/>
      <c r="H234" s="1648"/>
      <c r="I234" s="1648"/>
      <c r="J234" s="1648"/>
      <c r="K234" s="1648"/>
      <c r="L234" s="1648"/>
      <c r="M234" s="1686"/>
      <c r="N234" s="1538"/>
      <c r="O234" s="1539"/>
      <c r="P234" s="1686"/>
      <c r="Q234" s="1689"/>
      <c r="S234" s="1670"/>
      <c r="T234" s="1670"/>
      <c r="U234" s="1670"/>
    </row>
    <row r="235" spans="1:21" s="1650" customFormat="1" ht="10.7" customHeight="1">
      <c r="A235" s="1685"/>
      <c r="B235" s="1687"/>
      <c r="C235" s="1648"/>
      <c r="D235" s="1686"/>
      <c r="E235" s="1648"/>
      <c r="F235" s="1648"/>
      <c r="G235" s="1648"/>
      <c r="H235" s="1648"/>
      <c r="I235" s="1648"/>
      <c r="J235" s="1648"/>
      <c r="K235" s="1648"/>
      <c r="L235" s="1648"/>
      <c r="M235" s="1686"/>
      <c r="N235" s="1687"/>
      <c r="O235" s="1648"/>
      <c r="P235" s="1686"/>
      <c r="Q235" s="1689"/>
      <c r="S235" s="1670"/>
      <c r="T235" s="1670"/>
      <c r="U235" s="1670"/>
    </row>
    <row r="236" spans="1:21" s="1650" customFormat="1" ht="10.7" customHeight="1">
      <c r="A236" s="1685"/>
      <c r="B236" s="1687"/>
      <c r="C236" s="1648"/>
      <c r="D236" s="1686"/>
      <c r="E236" s="1648"/>
      <c r="F236" s="1648"/>
      <c r="G236" s="1648"/>
      <c r="H236" s="1648"/>
      <c r="I236" s="1648"/>
      <c r="J236" s="1648"/>
      <c r="K236" s="1648"/>
      <c r="L236" s="1648"/>
      <c r="M236" s="1686"/>
      <c r="N236" s="1687"/>
      <c r="O236" s="1648"/>
      <c r="P236" s="1686"/>
      <c r="Q236" s="1689"/>
      <c r="S236" s="1670"/>
      <c r="T236" s="1670"/>
      <c r="U236" s="1670"/>
    </row>
    <row r="237" spans="1:21" s="1650" customFormat="1" ht="10.7" customHeight="1">
      <c r="A237" s="1685"/>
      <c r="B237" s="1687"/>
      <c r="C237" s="1648"/>
      <c r="D237" s="1686"/>
      <c r="E237" s="1648"/>
      <c r="F237" s="1648"/>
      <c r="G237" s="1648"/>
      <c r="H237" s="1648"/>
      <c r="I237" s="1648"/>
      <c r="J237" s="1648"/>
      <c r="K237" s="1648"/>
      <c r="L237" s="1648"/>
      <c r="M237" s="1686"/>
      <c r="N237" s="1687"/>
      <c r="O237" s="1648"/>
      <c r="P237" s="1686"/>
      <c r="Q237" s="1689"/>
      <c r="S237" s="1670"/>
      <c r="T237" s="1670"/>
      <c r="U237" s="1670"/>
    </row>
    <row r="238" spans="1:21" s="1650" customFormat="1" ht="10.7" customHeight="1">
      <c r="A238" s="1685"/>
      <c r="B238" s="1687"/>
      <c r="C238" s="1648"/>
      <c r="D238" s="1686"/>
      <c r="E238" s="1648"/>
      <c r="F238" s="1648"/>
      <c r="G238" s="1648"/>
      <c r="H238" s="1648"/>
      <c r="I238" s="1648"/>
      <c r="J238" s="1648"/>
      <c r="K238" s="1648"/>
      <c r="L238" s="1648"/>
      <c r="M238" s="1686"/>
      <c r="N238" s="1687"/>
      <c r="O238" s="1648"/>
      <c r="P238" s="1686"/>
      <c r="Q238" s="1689"/>
      <c r="S238" s="1670"/>
      <c r="T238" s="1670"/>
      <c r="U238" s="1670"/>
    </row>
    <row r="239" spans="1:21" s="1650" customFormat="1" ht="10.7" customHeight="1">
      <c r="A239" s="1685"/>
      <c r="B239" s="1687"/>
      <c r="C239" s="1648"/>
      <c r="D239" s="1686"/>
      <c r="E239" s="1648"/>
      <c r="F239" s="1648"/>
      <c r="G239" s="1648"/>
      <c r="H239" s="1648"/>
      <c r="I239" s="1648"/>
      <c r="J239" s="1648"/>
      <c r="K239" s="1648"/>
      <c r="L239" s="1648"/>
      <c r="M239" s="1686"/>
      <c r="N239" s="1687"/>
      <c r="O239" s="1648"/>
      <c r="P239" s="1686"/>
      <c r="Q239" s="1689"/>
      <c r="S239" s="1670"/>
      <c r="T239" s="1670"/>
      <c r="U239" s="1670"/>
    </row>
    <row r="240" spans="1:21" s="1650" customFormat="1" ht="10.7" customHeight="1">
      <c r="A240" s="1713"/>
      <c r="B240" s="1714"/>
      <c r="C240" s="1715"/>
      <c r="D240" s="1716"/>
      <c r="E240" s="1715"/>
      <c r="F240" s="1715"/>
      <c r="G240" s="1715"/>
      <c r="H240" s="1715"/>
      <c r="I240" s="1715"/>
      <c r="J240" s="1715"/>
      <c r="K240" s="1715"/>
      <c r="L240" s="1715"/>
      <c r="M240" s="1716"/>
      <c r="N240" s="1714"/>
      <c r="O240" s="1715"/>
      <c r="P240" s="1716"/>
      <c r="Q240" s="1717"/>
      <c r="S240" s="1670"/>
      <c r="T240" s="1670"/>
      <c r="U240" s="1670"/>
    </row>
    <row r="241" spans="1:21" s="1650" customFormat="1" ht="10.7" customHeight="1">
      <c r="A241" s="1718"/>
      <c r="B241" s="1648"/>
      <c r="C241" s="1648"/>
      <c r="D241" s="1648"/>
      <c r="E241" s="1648"/>
      <c r="F241" s="1648"/>
      <c r="G241" s="1648"/>
      <c r="H241" s="1648"/>
      <c r="I241" s="1648"/>
      <c r="J241" s="1648"/>
      <c r="K241" s="1648"/>
      <c r="L241" s="1648"/>
      <c r="M241" s="1648"/>
      <c r="N241" s="1648"/>
      <c r="O241" s="1648"/>
      <c r="P241" s="1648"/>
      <c r="Q241" s="1719"/>
      <c r="S241" s="1670"/>
      <c r="T241" s="1670"/>
      <c r="U241" s="1670"/>
    </row>
    <row r="242" spans="1:21" s="1650" customFormat="1" ht="10.7" customHeight="1">
      <c r="A242" s="1720"/>
      <c r="B242" s="1648"/>
      <c r="C242" s="1648"/>
      <c r="D242" s="1648"/>
      <c r="E242" s="1648"/>
      <c r="F242" s="1648"/>
      <c r="G242" s="1648"/>
      <c r="H242" s="1648"/>
      <c r="I242" s="1648"/>
      <c r="J242" s="1648"/>
      <c r="K242" s="1648"/>
      <c r="L242" s="1648"/>
      <c r="M242" s="1648"/>
      <c r="N242" s="1648"/>
      <c r="O242" s="1648"/>
      <c r="P242" s="1648"/>
      <c r="Q242" s="1719"/>
      <c r="S242" s="1670"/>
      <c r="T242" s="1670"/>
      <c r="U242" s="1670"/>
    </row>
    <row r="243" spans="1:21" s="1650" customFormat="1" ht="10.7" customHeight="1">
      <c r="A243" s="1720"/>
      <c r="B243" s="1648"/>
      <c r="C243" s="1648"/>
      <c r="D243" s="1648"/>
      <c r="E243" s="1648"/>
      <c r="F243" s="1648"/>
      <c r="G243" s="1648"/>
      <c r="H243" s="1648"/>
      <c r="I243" s="1648"/>
      <c r="J243" s="1648"/>
      <c r="K243" s="1648"/>
      <c r="L243" s="1648"/>
      <c r="M243" s="1648"/>
      <c r="N243" s="1648"/>
      <c r="O243" s="1648"/>
      <c r="P243" s="1648"/>
      <c r="Q243" s="1719"/>
      <c r="S243" s="1670"/>
      <c r="T243" s="1670"/>
      <c r="U243" s="1670"/>
    </row>
    <row r="244" spans="1:21" s="1650" customFormat="1" ht="12.75" customHeight="1">
      <c r="A244" s="1720"/>
      <c r="B244" s="1648"/>
      <c r="C244" s="1648"/>
      <c r="D244" s="1648"/>
      <c r="E244" s="1648"/>
      <c r="F244" s="1648"/>
      <c r="G244" s="1648"/>
      <c r="H244" s="1648"/>
      <c r="I244" s="1648"/>
      <c r="J244" s="1648"/>
      <c r="K244" s="1648"/>
      <c r="L244" s="1648"/>
      <c r="M244" s="1648"/>
      <c r="N244" s="1648"/>
      <c r="O244" s="1648"/>
      <c r="P244" s="1648"/>
      <c r="Q244" s="1719"/>
      <c r="S244" s="1670"/>
      <c r="T244" s="1670"/>
      <c r="U244" s="1670"/>
    </row>
    <row r="245" spans="1:21" s="1650" customFormat="1" ht="12.75" customHeight="1">
      <c r="A245" s="1721" t="s">
        <v>3195</v>
      </c>
      <c r="B245" s="1543"/>
      <c r="C245" s="1543"/>
      <c r="D245" s="1543"/>
      <c r="E245" s="1543"/>
      <c r="F245" s="1543"/>
      <c r="G245" s="1543"/>
      <c r="H245" s="1543"/>
      <c r="I245" s="1543"/>
      <c r="J245" s="1543"/>
      <c r="K245" s="1543"/>
      <c r="L245" s="1543"/>
      <c r="M245" s="1543"/>
      <c r="N245" s="1543"/>
      <c r="O245" s="1543"/>
      <c r="P245" s="1543"/>
      <c r="Q245" s="1722" t="s">
        <v>3196</v>
      </c>
      <c r="S245" s="1670"/>
      <c r="T245" s="1670"/>
      <c r="U245" s="1670"/>
    </row>
    <row r="246" spans="1:21" ht="12.75" customHeight="1">
      <c r="A246" s="1601"/>
      <c r="B246" s="1576"/>
      <c r="C246" s="1576"/>
      <c r="D246" s="1576"/>
      <c r="E246" s="1576"/>
      <c r="F246" s="1576"/>
      <c r="G246" s="1576"/>
      <c r="H246" s="1576"/>
      <c r="I246" s="1576"/>
      <c r="J246" s="1576"/>
      <c r="K246" s="1576"/>
      <c r="L246" s="1576"/>
      <c r="M246" s="1576"/>
      <c r="N246" s="1576"/>
      <c r="O246" s="1576"/>
      <c r="P246" s="1576"/>
      <c r="Q246" s="1602"/>
    </row>
    <row r="247" spans="1:21" ht="24" customHeight="1">
      <c r="A247" s="1645"/>
      <c r="B247" s="1576"/>
      <c r="C247" s="1576"/>
      <c r="D247" s="1576"/>
      <c r="E247" s="1576"/>
      <c r="F247" s="1576"/>
      <c r="G247" s="1576"/>
      <c r="H247" s="1576"/>
      <c r="I247" s="1576"/>
      <c r="J247" s="1576"/>
      <c r="K247" s="1576"/>
      <c r="L247" s="1576"/>
      <c r="M247" s="1576"/>
      <c r="N247" s="1576"/>
      <c r="O247" s="1576"/>
      <c r="P247" s="1576"/>
      <c r="Q247" s="1646"/>
    </row>
    <row r="248" spans="1:21" ht="24" customHeight="1">
      <c r="A248" s="1645"/>
      <c r="B248" s="1576"/>
      <c r="C248" s="1576"/>
      <c r="D248" s="1576"/>
      <c r="E248" s="1576"/>
      <c r="F248" s="1576"/>
      <c r="G248" s="1576"/>
      <c r="H248" s="1576"/>
      <c r="I248" s="1576"/>
      <c r="J248" s="1576"/>
      <c r="K248" s="1576"/>
      <c r="L248" s="1576"/>
      <c r="M248" s="1576"/>
      <c r="N248" s="1576"/>
      <c r="O248" s="1576"/>
      <c r="P248" s="1576"/>
      <c r="Q248" s="1646"/>
    </row>
    <row r="249" spans="1:21" ht="24" customHeight="1">
      <c r="A249" s="1645"/>
      <c r="B249" s="1576"/>
      <c r="C249" s="1576"/>
      <c r="D249" s="1576"/>
      <c r="E249" s="1576"/>
      <c r="F249" s="1576"/>
      <c r="G249" s="1576"/>
      <c r="H249" s="1576"/>
      <c r="I249" s="1576"/>
      <c r="J249" s="1576"/>
      <c r="K249" s="1576"/>
      <c r="L249" s="1576"/>
      <c r="M249" s="1576"/>
      <c r="N249" s="1576"/>
      <c r="O249" s="1576"/>
      <c r="P249" s="1576"/>
      <c r="Q249" s="1646"/>
    </row>
    <row r="250" spans="1:21" ht="24" customHeight="1">
      <c r="A250" s="1645"/>
      <c r="B250" s="1576"/>
      <c r="C250" s="1576"/>
      <c r="D250" s="1576"/>
      <c r="E250" s="1576"/>
      <c r="F250" s="1576"/>
      <c r="G250" s="1576"/>
      <c r="H250" s="1576"/>
      <c r="I250" s="1576"/>
      <c r="J250" s="1576"/>
      <c r="K250" s="1576"/>
      <c r="L250" s="1576"/>
      <c r="M250" s="1576"/>
      <c r="N250" s="1576"/>
      <c r="O250" s="1576"/>
      <c r="P250" s="1576"/>
      <c r="Q250" s="1646"/>
    </row>
    <row r="251" spans="1:21" ht="22.5" customHeight="1">
      <c r="A251" s="1645"/>
      <c r="B251" s="1576"/>
      <c r="C251" s="1576"/>
      <c r="D251" s="1576"/>
      <c r="E251" s="1576"/>
      <c r="F251" s="1576"/>
      <c r="G251" s="1576"/>
      <c r="H251" s="1576"/>
      <c r="I251" s="1576"/>
      <c r="J251" s="1576"/>
      <c r="K251" s="1576"/>
      <c r="L251" s="1576"/>
      <c r="M251" s="1576"/>
      <c r="N251" s="1576"/>
      <c r="O251" s="1576"/>
      <c r="P251" s="1576"/>
      <c r="Q251" s="1646"/>
    </row>
    <row r="252" spans="1:21" ht="15.95" customHeight="1">
      <c r="A252" s="1603" t="s">
        <v>3155</v>
      </c>
      <c r="B252" s="1568"/>
      <c r="C252" s="1568"/>
      <c r="D252" s="1568"/>
      <c r="E252" s="1568"/>
      <c r="F252" s="1568"/>
      <c r="G252" s="1568"/>
      <c r="H252" s="1568"/>
      <c r="I252" s="1568"/>
      <c r="J252" s="1568"/>
      <c r="K252" s="1568"/>
      <c r="L252" s="1568"/>
      <c r="M252" s="1568"/>
      <c r="N252" s="1568"/>
      <c r="O252" s="1568"/>
      <c r="P252" s="1568"/>
      <c r="Q252" s="1723" t="s">
        <v>3156</v>
      </c>
    </row>
    <row r="253" spans="1:21" ht="15.95" customHeight="1">
      <c r="A253" s="1489" t="s">
        <v>3220</v>
      </c>
      <c r="B253" s="1568"/>
      <c r="C253" s="1568"/>
      <c r="D253" s="1568"/>
      <c r="E253" s="1568"/>
      <c r="F253" s="1568"/>
      <c r="G253" s="1568"/>
      <c r="H253" s="1568"/>
      <c r="I253" s="1568"/>
      <c r="J253" s="1568"/>
      <c r="K253" s="1568"/>
      <c r="L253" s="1568"/>
      <c r="M253" s="1568"/>
      <c r="N253" s="1568"/>
      <c r="O253" s="1568"/>
      <c r="P253" s="1568"/>
      <c r="Q253" s="1604" t="s">
        <v>3221</v>
      </c>
    </row>
    <row r="254" spans="1:21" ht="15.95" customHeight="1">
      <c r="A254" s="1724" t="s">
        <v>3159</v>
      </c>
      <c r="B254" s="1725"/>
      <c r="C254" s="1725"/>
      <c r="D254" s="1725"/>
      <c r="E254" s="1725"/>
      <c r="F254" s="1725"/>
      <c r="G254" s="1725"/>
      <c r="H254" s="1725"/>
      <c r="I254" s="1725"/>
      <c r="J254" s="1725"/>
      <c r="K254" s="1725"/>
      <c r="L254" s="1725"/>
      <c r="M254" s="1725"/>
      <c r="N254" s="1725"/>
      <c r="O254" s="1725"/>
      <c r="P254" s="1725"/>
      <c r="Q254" s="1492" t="s">
        <v>3222</v>
      </c>
    </row>
    <row r="255" spans="1:21" s="1497" customFormat="1" ht="11.1" customHeight="1">
      <c r="A255" s="1605"/>
      <c r="B255" s="1552"/>
      <c r="C255" s="1552"/>
      <c r="D255" s="1552"/>
      <c r="E255" s="1552"/>
      <c r="F255" s="1552"/>
      <c r="G255" s="1552"/>
      <c r="H255" s="1552"/>
      <c r="I255" s="1552"/>
      <c r="J255" s="1552"/>
      <c r="K255" s="1552"/>
      <c r="L255" s="1552"/>
      <c r="M255" s="1552"/>
      <c r="N255" s="1552"/>
      <c r="O255" s="1552"/>
      <c r="P255" s="1552"/>
      <c r="Q255" s="1494"/>
      <c r="S255" s="1498"/>
      <c r="T255" s="1498"/>
      <c r="U255" s="1498"/>
    </row>
    <row r="256" spans="1:21" s="1497" customFormat="1" ht="11.1" customHeight="1">
      <c r="B256" s="2410">
        <v>2018</v>
      </c>
      <c r="C256" s="2411"/>
      <c r="D256" s="2411"/>
      <c r="E256" s="2411"/>
      <c r="F256" s="2411"/>
      <c r="G256" s="2411"/>
      <c r="H256" s="2411"/>
      <c r="I256" s="2411"/>
      <c r="J256" s="2411"/>
      <c r="K256" s="2411"/>
      <c r="L256" s="2411"/>
      <c r="M256" s="2412"/>
      <c r="N256" s="2410">
        <v>2017</v>
      </c>
      <c r="O256" s="2411"/>
      <c r="P256" s="2412"/>
      <c r="Q256" s="1496"/>
      <c r="S256" s="1501"/>
      <c r="T256" s="1498"/>
      <c r="U256" s="1498"/>
    </row>
    <row r="257" spans="1:21" s="1510" customFormat="1" ht="11.1" customHeight="1">
      <c r="A257" s="1564"/>
      <c r="B257" s="2413"/>
      <c r="C257" s="2414"/>
      <c r="D257" s="2414"/>
      <c r="E257" s="2414"/>
      <c r="F257" s="2414"/>
      <c r="G257" s="2414"/>
      <c r="H257" s="2414"/>
      <c r="I257" s="2414"/>
      <c r="J257" s="2414"/>
      <c r="K257" s="2414"/>
      <c r="L257" s="2414"/>
      <c r="M257" s="2415"/>
      <c r="N257" s="2416"/>
      <c r="O257" s="2417"/>
      <c r="P257" s="2418"/>
      <c r="Q257" s="1608" t="s">
        <v>2501</v>
      </c>
      <c r="S257" s="1511"/>
      <c r="T257" s="1512"/>
      <c r="U257" s="1512"/>
    </row>
    <row r="258" spans="1:21" s="1510" customFormat="1" ht="11.1" customHeight="1">
      <c r="A258" s="1726"/>
      <c r="B258" s="1609" t="s">
        <v>16</v>
      </c>
      <c r="C258" s="1610" t="s">
        <v>2404</v>
      </c>
      <c r="D258" s="1610" t="s">
        <v>11</v>
      </c>
      <c r="E258" s="1609" t="s">
        <v>21</v>
      </c>
      <c r="F258" s="1610" t="s">
        <v>23</v>
      </c>
      <c r="G258" s="1610" t="s">
        <v>12</v>
      </c>
      <c r="H258" s="1612" t="s">
        <v>2615</v>
      </c>
      <c r="I258" s="1613" t="s">
        <v>14</v>
      </c>
      <c r="J258" s="1613" t="s">
        <v>15</v>
      </c>
      <c r="K258" s="1613" t="s">
        <v>8</v>
      </c>
      <c r="L258" s="1613" t="s">
        <v>9</v>
      </c>
      <c r="M258" s="1614" t="s">
        <v>10</v>
      </c>
      <c r="N258" s="1609" t="s">
        <v>16</v>
      </c>
      <c r="O258" s="1610" t="s">
        <v>2404</v>
      </c>
      <c r="P258" s="1611" t="s">
        <v>11</v>
      </c>
      <c r="Q258" s="1615"/>
      <c r="R258" s="1520"/>
      <c r="S258" s="1511"/>
      <c r="T258" s="1511"/>
      <c r="U258" s="1511"/>
    </row>
    <row r="259" spans="1:21" ht="10.7" customHeight="1">
      <c r="A259" s="1727"/>
      <c r="B259" s="1622" t="s">
        <v>2406</v>
      </c>
      <c r="C259" s="1623" t="s">
        <v>2506</v>
      </c>
      <c r="D259" s="1623" t="s">
        <v>2507</v>
      </c>
      <c r="E259" s="1622" t="s">
        <v>7</v>
      </c>
      <c r="F259" s="1623" t="s">
        <v>22</v>
      </c>
      <c r="G259" s="1623" t="s">
        <v>6</v>
      </c>
      <c r="H259" s="1620" t="s">
        <v>5</v>
      </c>
      <c r="I259" s="1620" t="s">
        <v>3161</v>
      </c>
      <c r="J259" s="1620" t="s">
        <v>3</v>
      </c>
      <c r="K259" s="1620" t="s">
        <v>2</v>
      </c>
      <c r="L259" s="1620" t="s">
        <v>1</v>
      </c>
      <c r="M259" s="1621" t="s">
        <v>0</v>
      </c>
      <c r="N259" s="1622" t="s">
        <v>2406</v>
      </c>
      <c r="O259" s="1623" t="s">
        <v>2506</v>
      </c>
      <c r="P259" s="1624" t="s">
        <v>2507</v>
      </c>
      <c r="Q259" s="1625"/>
    </row>
    <row r="260" spans="1:21" ht="15" customHeight="1">
      <c r="A260" s="1728"/>
      <c r="B260" s="1551"/>
      <c r="C260" s="1552"/>
      <c r="D260" s="1552"/>
      <c r="E260" s="1552"/>
      <c r="F260" s="1552"/>
      <c r="G260" s="1552"/>
      <c r="H260" s="1627"/>
      <c r="I260" s="1627"/>
      <c r="J260" s="1627"/>
      <c r="K260" s="1627"/>
      <c r="L260" s="1627"/>
      <c r="M260" s="1628"/>
      <c r="N260" s="1551"/>
      <c r="O260" s="1552"/>
      <c r="P260" s="1550"/>
      <c r="Q260" s="1572"/>
    </row>
    <row r="261" spans="1:21" ht="15" customHeight="1">
      <c r="A261" s="1729" t="s">
        <v>2625</v>
      </c>
      <c r="B261" s="1538">
        <v>4969572.0582040008</v>
      </c>
      <c r="C261" s="1539">
        <v>6726409.2269090023</v>
      </c>
      <c r="D261" s="1539">
        <v>5610451.1717239982</v>
      </c>
      <c r="E261" s="1539">
        <v>3683490.735950001</v>
      </c>
      <c r="F261" s="1539">
        <v>3612971.8149680011</v>
      </c>
      <c r="G261" s="1539">
        <v>4141438.4496759996</v>
      </c>
      <c r="H261" s="1539">
        <v>4528844.4078400005</v>
      </c>
      <c r="I261" s="1539">
        <v>5098288.7189210011</v>
      </c>
      <c r="J261" s="1539">
        <v>5254797.6406179992</v>
      </c>
      <c r="K261" s="1539">
        <v>4862879.0793930003</v>
      </c>
      <c r="L261" s="1539">
        <v>4740495.7827940015</v>
      </c>
      <c r="M261" s="1540">
        <v>3925916.4318070002</v>
      </c>
      <c r="N261" s="1538">
        <v>4761045.7632410014</v>
      </c>
      <c r="O261" s="1539">
        <v>6351931.1633670051</v>
      </c>
      <c r="P261" s="1540">
        <v>4352109.0707439985</v>
      </c>
      <c r="Q261" s="1572" t="s">
        <v>2626</v>
      </c>
    </row>
    <row r="262" spans="1:21" ht="15" customHeight="1">
      <c r="A262" s="1729"/>
      <c r="B262" s="1538"/>
      <c r="C262" s="1539"/>
      <c r="D262" s="1539"/>
      <c r="E262" s="1539"/>
      <c r="F262" s="1539"/>
      <c r="G262" s="1539"/>
      <c r="H262" s="1730"/>
      <c r="I262" s="1730"/>
      <c r="J262" s="1730"/>
      <c r="K262" s="1730"/>
      <c r="L262" s="1730"/>
      <c r="M262" s="1731"/>
      <c r="N262" s="1538"/>
      <c r="O262" s="1539"/>
      <c r="P262" s="1540"/>
      <c r="Q262" s="1572"/>
    </row>
    <row r="263" spans="1:21" ht="15" customHeight="1">
      <c r="A263" s="1729" t="s">
        <v>2633</v>
      </c>
      <c r="B263" s="1538">
        <v>6103150.6833819961</v>
      </c>
      <c r="C263" s="1539">
        <v>6128607.2022509957</v>
      </c>
      <c r="D263" s="1539">
        <v>7135972.2238629935</v>
      </c>
      <c r="E263" s="1539">
        <v>5494169.4210549993</v>
      </c>
      <c r="F263" s="1539">
        <v>5169832.2793340031</v>
      </c>
      <c r="G263" s="1539">
        <v>6083651.9088069974</v>
      </c>
      <c r="H263" s="1539">
        <v>6266914.4550049948</v>
      </c>
      <c r="I263" s="1539">
        <v>7483240.9276359975</v>
      </c>
      <c r="J263" s="1539">
        <v>6544934.5722519923</v>
      </c>
      <c r="K263" s="1539">
        <v>7428074.6364430021</v>
      </c>
      <c r="L263" s="1539">
        <v>6249709.4366960004</v>
      </c>
      <c r="M263" s="1540">
        <v>5994982.4017649945</v>
      </c>
      <c r="N263" s="1538">
        <v>5985383.597984002</v>
      </c>
      <c r="O263" s="1539">
        <v>6629384.2405149993</v>
      </c>
      <c r="P263" s="1540">
        <v>6608583.0861079991</v>
      </c>
      <c r="Q263" s="1572" t="s">
        <v>2634</v>
      </c>
    </row>
    <row r="264" spans="1:21" ht="15" customHeight="1">
      <c r="A264" s="1729"/>
      <c r="B264" s="1538"/>
      <c r="C264" s="1539"/>
      <c r="D264" s="1539"/>
      <c r="E264" s="1539"/>
      <c r="F264" s="1539"/>
      <c r="G264" s="1539"/>
      <c r="H264" s="1730"/>
      <c r="I264" s="1730"/>
      <c r="J264" s="1730"/>
      <c r="K264" s="1730"/>
      <c r="L264" s="1730"/>
      <c r="M264" s="1731"/>
      <c r="N264" s="1538"/>
      <c r="O264" s="1539"/>
      <c r="P264" s="1540"/>
      <c r="Q264" s="1572"/>
    </row>
    <row r="265" spans="1:21" ht="15" customHeight="1">
      <c r="A265" s="1729" t="s">
        <v>2635</v>
      </c>
      <c r="B265" s="1538">
        <v>4302065.9328230033</v>
      </c>
      <c r="C265" s="1539">
        <v>3680440.5413660002</v>
      </c>
      <c r="D265" s="1539">
        <v>3449410.6789630032</v>
      </c>
      <c r="E265" s="1539">
        <v>3437663.5358879995</v>
      </c>
      <c r="F265" s="1539">
        <v>3671377.9131409973</v>
      </c>
      <c r="G265" s="1539">
        <v>3498776.7631060011</v>
      </c>
      <c r="H265" s="1539">
        <v>2893323.4833119977</v>
      </c>
      <c r="I265" s="1539">
        <v>3014919.5532459994</v>
      </c>
      <c r="J265" s="1539">
        <v>2740931.123569</v>
      </c>
      <c r="K265" s="1539">
        <v>2903738.0373049998</v>
      </c>
      <c r="L265" s="1539">
        <v>2178302.0114699998</v>
      </c>
      <c r="M265" s="1540">
        <v>2428292.2104880004</v>
      </c>
      <c r="N265" s="1538">
        <v>2387839.3064990006</v>
      </c>
      <c r="O265" s="1539">
        <v>2525574.9538280019</v>
      </c>
      <c r="P265" s="1540">
        <v>2220270.3693529982</v>
      </c>
      <c r="Q265" s="1572" t="s">
        <v>3223</v>
      </c>
    </row>
    <row r="266" spans="1:21" ht="15" customHeight="1">
      <c r="A266" s="1729"/>
      <c r="B266" s="1538"/>
      <c r="C266" s="1539"/>
      <c r="D266" s="1539"/>
      <c r="E266" s="1539"/>
      <c r="F266" s="1539"/>
      <c r="G266" s="1539"/>
      <c r="H266" s="1730"/>
      <c r="I266" s="1730"/>
      <c r="J266" s="1730"/>
      <c r="K266" s="1730"/>
      <c r="L266" s="1730"/>
      <c r="M266" s="1731"/>
      <c r="N266" s="1538"/>
      <c r="O266" s="1539"/>
      <c r="P266" s="1540"/>
      <c r="Q266" s="1572"/>
    </row>
    <row r="267" spans="1:21" ht="15" customHeight="1">
      <c r="A267" s="1729" t="s">
        <v>2629</v>
      </c>
      <c r="B267" s="1538">
        <v>1744510.0518640005</v>
      </c>
      <c r="C267" s="1539">
        <v>1697479.6650879991</v>
      </c>
      <c r="D267" s="1539">
        <v>1944022.16922</v>
      </c>
      <c r="E267" s="1539">
        <v>1940554.0914920003</v>
      </c>
      <c r="F267" s="1539">
        <v>1859952.3685340001</v>
      </c>
      <c r="G267" s="1539">
        <v>2034127.1277329999</v>
      </c>
      <c r="H267" s="1539">
        <v>1937122.3240670001</v>
      </c>
      <c r="I267" s="1539">
        <v>2104732.8937149993</v>
      </c>
      <c r="J267" s="1539">
        <v>2064540.4346010005</v>
      </c>
      <c r="K267" s="1539">
        <v>2154201.4287129994</v>
      </c>
      <c r="L267" s="1539">
        <v>1836003.0078670003</v>
      </c>
      <c r="M267" s="1540">
        <v>2112587.0887589999</v>
      </c>
      <c r="N267" s="1538">
        <v>2068189.5094959997</v>
      </c>
      <c r="O267" s="1539">
        <v>2177208.5974999997</v>
      </c>
      <c r="P267" s="1540">
        <v>2009474.3763100016</v>
      </c>
      <c r="Q267" s="1572" t="s">
        <v>3224</v>
      </c>
    </row>
    <row r="268" spans="1:21" ht="15" customHeight="1">
      <c r="A268" s="1729"/>
      <c r="B268" s="1538"/>
      <c r="C268" s="1539"/>
      <c r="D268" s="1539"/>
      <c r="E268" s="1539"/>
      <c r="F268" s="1539"/>
      <c r="G268" s="1539"/>
      <c r="H268" s="1730"/>
      <c r="I268" s="1730"/>
      <c r="J268" s="1730"/>
      <c r="K268" s="1730"/>
      <c r="L268" s="1730"/>
      <c r="M268" s="1731"/>
      <c r="N268" s="1538"/>
      <c r="O268" s="1539"/>
      <c r="P268" s="1540"/>
      <c r="Q268" s="1572"/>
    </row>
    <row r="269" spans="1:21" ht="15" customHeight="1">
      <c r="A269" s="1729" t="s">
        <v>3225</v>
      </c>
      <c r="B269" s="1538">
        <v>2659123.073313002</v>
      </c>
      <c r="C269" s="1539">
        <v>1896812.177196</v>
      </c>
      <c r="D269" s="1539">
        <v>2810293.6600989974</v>
      </c>
      <c r="E269" s="1539">
        <v>1719755.4087919993</v>
      </c>
      <c r="F269" s="1539">
        <v>1757672.467369</v>
      </c>
      <c r="G269" s="1539">
        <v>2313394.5387910004</v>
      </c>
      <c r="H269" s="1539">
        <v>2366196.082861999</v>
      </c>
      <c r="I269" s="1539">
        <v>2493198.9128119987</v>
      </c>
      <c r="J269" s="1539">
        <v>2185359.1667419993</v>
      </c>
      <c r="K269" s="1539">
        <v>2564607.924248999</v>
      </c>
      <c r="L269" s="1539">
        <v>1947789.2831069999</v>
      </c>
      <c r="M269" s="1540">
        <v>2167379.4734260002</v>
      </c>
      <c r="N269" s="1538">
        <v>2088634.2910590002</v>
      </c>
      <c r="O269" s="1539">
        <v>2468793.1287550009</v>
      </c>
      <c r="P269" s="1540">
        <v>2516472.907606001</v>
      </c>
      <c r="Q269" s="1572" t="s">
        <v>3226</v>
      </c>
    </row>
    <row r="270" spans="1:21" ht="15" customHeight="1">
      <c r="A270" s="1729"/>
      <c r="B270" s="1538"/>
      <c r="C270" s="1539"/>
      <c r="D270" s="1539"/>
      <c r="E270" s="1539"/>
      <c r="F270" s="1539"/>
      <c r="G270" s="1539"/>
      <c r="H270" s="1730"/>
      <c r="I270" s="1730"/>
      <c r="J270" s="1730"/>
      <c r="K270" s="1730"/>
      <c r="L270" s="1730"/>
      <c r="M270" s="1731"/>
      <c r="N270" s="1538"/>
      <c r="O270" s="1539"/>
      <c r="P270" s="1540"/>
      <c r="Q270" s="1572"/>
    </row>
    <row r="271" spans="1:21" ht="15" customHeight="1">
      <c r="A271" s="1729" t="s">
        <v>3227</v>
      </c>
      <c r="B271" s="1538">
        <v>927931.49800000014</v>
      </c>
      <c r="C271" s="1539">
        <v>747944.46991999983</v>
      </c>
      <c r="D271" s="1539">
        <v>703904.19085999939</v>
      </c>
      <c r="E271" s="1539">
        <v>754318.64630999998</v>
      </c>
      <c r="F271" s="1539">
        <v>1502695.6307979999</v>
      </c>
      <c r="G271" s="1539">
        <v>1504577.3189600001</v>
      </c>
      <c r="H271" s="1539">
        <v>1558664.0358899997</v>
      </c>
      <c r="I271" s="1539">
        <v>1118039.0222299998</v>
      </c>
      <c r="J271" s="1539">
        <v>651414.04308700014</v>
      </c>
      <c r="K271" s="1539">
        <v>361900.97281399998</v>
      </c>
      <c r="L271" s="1539">
        <v>366985.14700000006</v>
      </c>
      <c r="M271" s="1540">
        <v>821284.3249099995</v>
      </c>
      <c r="N271" s="1538">
        <v>662509.68797999981</v>
      </c>
      <c r="O271" s="1539">
        <v>962731.96913000103</v>
      </c>
      <c r="P271" s="1540">
        <v>743591.28204000031</v>
      </c>
      <c r="Q271" s="1572" t="s">
        <v>3228</v>
      </c>
    </row>
    <row r="272" spans="1:21" ht="15" customHeight="1">
      <c r="A272" s="1729"/>
      <c r="B272" s="1538"/>
      <c r="C272" s="1539"/>
      <c r="D272" s="1539"/>
      <c r="E272" s="1539"/>
      <c r="F272" s="1539"/>
      <c r="G272" s="1539"/>
      <c r="H272" s="1730"/>
      <c r="I272" s="1730"/>
      <c r="J272" s="1730"/>
      <c r="K272" s="1730"/>
      <c r="L272" s="1730"/>
      <c r="M272" s="1731"/>
      <c r="N272" s="1538"/>
      <c r="O272" s="1539"/>
      <c r="P272" s="1540"/>
      <c r="Q272" s="1572"/>
    </row>
    <row r="273" spans="1:21" ht="15" customHeight="1">
      <c r="A273" s="1729" t="s">
        <v>3229</v>
      </c>
      <c r="B273" s="1538">
        <v>780892.44329799979</v>
      </c>
      <c r="C273" s="1539">
        <v>628847.22505599959</v>
      </c>
      <c r="D273" s="1539">
        <v>981136.6789559999</v>
      </c>
      <c r="E273" s="1539">
        <v>947516.57747699984</v>
      </c>
      <c r="F273" s="1539">
        <v>904138.1251249999</v>
      </c>
      <c r="G273" s="1539">
        <v>827501.07410500012</v>
      </c>
      <c r="H273" s="1539">
        <v>768450.12244400044</v>
      </c>
      <c r="I273" s="1539">
        <v>914107.90798300016</v>
      </c>
      <c r="J273" s="1539">
        <v>944790.75374899968</v>
      </c>
      <c r="K273" s="1539">
        <v>1018332.2266460001</v>
      </c>
      <c r="L273" s="1539">
        <v>1056385.9653069999</v>
      </c>
      <c r="M273" s="1540">
        <v>856087.61511800031</v>
      </c>
      <c r="N273" s="1538">
        <v>677526.42954199971</v>
      </c>
      <c r="O273" s="1539">
        <v>1172544.1867229999</v>
      </c>
      <c r="P273" s="1540">
        <v>1003817.449489</v>
      </c>
      <c r="Q273" s="1572" t="s">
        <v>3230</v>
      </c>
    </row>
    <row r="274" spans="1:21" ht="15" customHeight="1">
      <c r="A274" s="1729"/>
      <c r="B274" s="1538"/>
      <c r="C274" s="1539"/>
      <c r="D274" s="1539"/>
      <c r="E274" s="1539"/>
      <c r="F274" s="1539"/>
      <c r="G274" s="1539"/>
      <c r="H274" s="1730"/>
      <c r="I274" s="1730"/>
      <c r="J274" s="1730"/>
      <c r="K274" s="1730"/>
      <c r="L274" s="1730"/>
      <c r="M274" s="1731"/>
      <c r="N274" s="1538"/>
      <c r="O274" s="1539"/>
      <c r="P274" s="1540"/>
      <c r="Q274" s="1572"/>
      <c r="S274" s="1545"/>
    </row>
    <row r="275" spans="1:21" ht="15" customHeight="1">
      <c r="A275" s="1729" t="s">
        <v>3231</v>
      </c>
      <c r="B275" s="1538">
        <v>735653.21799999953</v>
      </c>
      <c r="C275" s="1539">
        <v>199731.69299999991</v>
      </c>
      <c r="D275" s="1539">
        <v>503811.38700000074</v>
      </c>
      <c r="E275" s="1539">
        <v>680064.06199999945</v>
      </c>
      <c r="F275" s="1539">
        <v>541500.64199999964</v>
      </c>
      <c r="G275" s="1539">
        <v>404531.13799999998</v>
      </c>
      <c r="H275" s="1539">
        <v>414380.55746000016</v>
      </c>
      <c r="I275" s="1539">
        <v>311186.19099999999</v>
      </c>
      <c r="J275" s="1539">
        <v>324710.77043999988</v>
      </c>
      <c r="K275" s="1539">
        <v>501896.83444299945</v>
      </c>
      <c r="L275" s="1539">
        <v>709816.42999999993</v>
      </c>
      <c r="M275" s="1540">
        <v>480603.04250000021</v>
      </c>
      <c r="N275" s="1538">
        <v>728596.47431000054</v>
      </c>
      <c r="O275" s="1539">
        <v>435064.39130000019</v>
      </c>
      <c r="P275" s="1540">
        <v>813547.72778100031</v>
      </c>
      <c r="Q275" s="1572" t="s">
        <v>3232</v>
      </c>
      <c r="S275" s="1545"/>
      <c r="T275" s="1545"/>
      <c r="U275" s="1545"/>
    </row>
    <row r="276" spans="1:21" ht="15" customHeight="1">
      <c r="A276" s="1729"/>
      <c r="B276" s="1538"/>
      <c r="C276" s="1539"/>
      <c r="D276" s="1539"/>
      <c r="E276" s="1539"/>
      <c r="F276" s="1539"/>
      <c r="G276" s="1539"/>
      <c r="H276" s="1730"/>
      <c r="I276" s="1730"/>
      <c r="J276" s="1730"/>
      <c r="K276" s="1730"/>
      <c r="L276" s="1730"/>
      <c r="M276" s="1731"/>
      <c r="N276" s="1538"/>
      <c r="O276" s="1539"/>
      <c r="P276" s="1540"/>
      <c r="Q276" s="1572"/>
      <c r="S276" s="1545"/>
      <c r="T276" s="1545"/>
      <c r="U276" s="1545"/>
    </row>
    <row r="277" spans="1:21" ht="15" customHeight="1">
      <c r="A277" s="1729" t="s">
        <v>2637</v>
      </c>
      <c r="B277" s="1538">
        <v>585457.77224000019</v>
      </c>
      <c r="C277" s="1539">
        <v>504643.70398600021</v>
      </c>
      <c r="D277" s="1539">
        <v>561389.54429499991</v>
      </c>
      <c r="E277" s="1539">
        <v>768405.5443499994</v>
      </c>
      <c r="F277" s="1539">
        <v>673476.01193300053</v>
      </c>
      <c r="G277" s="1539">
        <v>833110.55358399986</v>
      </c>
      <c r="H277" s="1539">
        <v>456998.34266300005</v>
      </c>
      <c r="I277" s="1539">
        <v>601933.49626400007</v>
      </c>
      <c r="J277" s="1539">
        <v>821220.77319900016</v>
      </c>
      <c r="K277" s="1539">
        <v>584939.47390200011</v>
      </c>
      <c r="L277" s="1539">
        <v>636877.27101899975</v>
      </c>
      <c r="M277" s="1540">
        <v>586544.94989899977</v>
      </c>
      <c r="N277" s="1538">
        <v>510915.8800970001</v>
      </c>
      <c r="O277" s="1539">
        <v>687832.8446939995</v>
      </c>
      <c r="P277" s="1540">
        <v>400431.1679369997</v>
      </c>
      <c r="Q277" s="1572" t="s">
        <v>2639</v>
      </c>
      <c r="S277" s="1545"/>
      <c r="T277" s="1545"/>
      <c r="U277" s="1545"/>
    </row>
    <row r="278" spans="1:21" ht="15" customHeight="1">
      <c r="A278" s="1729"/>
      <c r="B278" s="1538"/>
      <c r="C278" s="1539"/>
      <c r="D278" s="1539"/>
      <c r="E278" s="1539"/>
      <c r="F278" s="1539"/>
      <c r="G278" s="1539"/>
      <c r="H278" s="1730"/>
      <c r="I278" s="1730"/>
      <c r="J278" s="1730"/>
      <c r="K278" s="1730"/>
      <c r="L278" s="1730"/>
      <c r="M278" s="1731"/>
      <c r="N278" s="1538"/>
      <c r="O278" s="1539"/>
      <c r="P278" s="1540"/>
      <c r="Q278" s="1572"/>
      <c r="S278" s="1545"/>
      <c r="T278" s="1545"/>
      <c r="U278" s="1545"/>
    </row>
    <row r="279" spans="1:21" ht="15" customHeight="1">
      <c r="A279" s="1729" t="s">
        <v>3233</v>
      </c>
      <c r="B279" s="1538">
        <v>259.83799999999991</v>
      </c>
      <c r="C279" s="1539">
        <v>232.50499999999994</v>
      </c>
      <c r="D279" s="1539">
        <v>0</v>
      </c>
      <c r="E279" s="1539">
        <v>2032.1199999999997</v>
      </c>
      <c r="F279" s="1539">
        <v>1771.8970000000006</v>
      </c>
      <c r="G279" s="1539">
        <v>1157.0189999999998</v>
      </c>
      <c r="H279" s="1539">
        <v>5064.3709999999992</v>
      </c>
      <c r="I279" s="1539">
        <v>2564.0700000000002</v>
      </c>
      <c r="J279" s="1539">
        <v>3534.213999999999</v>
      </c>
      <c r="K279" s="1539">
        <v>3126.219000000001</v>
      </c>
      <c r="L279" s="1539">
        <v>2562.2760000000003</v>
      </c>
      <c r="M279" s="1540">
        <v>1666.2049999999999</v>
      </c>
      <c r="N279" s="1538">
        <v>2071.8059999999996</v>
      </c>
      <c r="O279" s="1539">
        <v>2981.2460000000001</v>
      </c>
      <c r="P279" s="1540">
        <v>1487.9199999999998</v>
      </c>
      <c r="Q279" s="1572" t="s">
        <v>3234</v>
      </c>
      <c r="S279" s="1545"/>
      <c r="T279" s="1545"/>
      <c r="U279" s="1545"/>
    </row>
    <row r="280" spans="1:21" ht="15" customHeight="1">
      <c r="A280" s="1729"/>
      <c r="B280" s="1538"/>
      <c r="C280" s="1539"/>
      <c r="D280" s="1539"/>
      <c r="E280" s="1539"/>
      <c r="F280" s="1539"/>
      <c r="G280" s="1539"/>
      <c r="H280" s="1730"/>
      <c r="I280" s="1730"/>
      <c r="J280" s="1730"/>
      <c r="K280" s="1730"/>
      <c r="L280" s="1730"/>
      <c r="M280" s="1731"/>
      <c r="N280" s="1538"/>
      <c r="O280" s="1539"/>
      <c r="P280" s="1540"/>
      <c r="Q280" s="1572"/>
      <c r="S280" s="1545"/>
      <c r="T280" s="1545"/>
      <c r="U280" s="1545"/>
    </row>
    <row r="281" spans="1:21" ht="15" customHeight="1">
      <c r="A281" s="1729" t="s">
        <v>3235</v>
      </c>
      <c r="B281" s="1538">
        <v>755628.04356300016</v>
      </c>
      <c r="C281" s="1539">
        <v>467768.05782800016</v>
      </c>
      <c r="D281" s="1539">
        <v>415064.34522800014</v>
      </c>
      <c r="E281" s="1539">
        <v>616900.51256799942</v>
      </c>
      <c r="F281" s="1539">
        <v>761920.65331200045</v>
      </c>
      <c r="G281" s="1539">
        <v>833586.18444299954</v>
      </c>
      <c r="H281" s="1539">
        <v>658778.05093799985</v>
      </c>
      <c r="I281" s="1539">
        <v>688262.73925299908</v>
      </c>
      <c r="J281" s="1539">
        <v>1513784.0344199999</v>
      </c>
      <c r="K281" s="1539">
        <v>740750.05669800006</v>
      </c>
      <c r="L281" s="1539">
        <v>652336.52923799993</v>
      </c>
      <c r="M281" s="1540">
        <v>621176.24813499942</v>
      </c>
      <c r="N281" s="1538">
        <v>888334.73124300037</v>
      </c>
      <c r="O281" s="1539">
        <v>1038478.9488479998</v>
      </c>
      <c r="P281" s="1540">
        <v>679226.05494199949</v>
      </c>
      <c r="Q281" s="1572" t="s">
        <v>3236</v>
      </c>
      <c r="S281" s="1545"/>
      <c r="T281" s="1545"/>
      <c r="U281" s="1545"/>
    </row>
    <row r="282" spans="1:21" ht="15" customHeight="1">
      <c r="A282" s="1729"/>
      <c r="B282" s="1538"/>
      <c r="C282" s="1539"/>
      <c r="D282" s="1539"/>
      <c r="E282" s="1539"/>
      <c r="F282" s="1539"/>
      <c r="G282" s="1539"/>
      <c r="H282" s="1730"/>
      <c r="I282" s="1730"/>
      <c r="J282" s="1730"/>
      <c r="K282" s="1730"/>
      <c r="L282" s="1730"/>
      <c r="M282" s="1731"/>
      <c r="N282" s="1538"/>
      <c r="O282" s="1539"/>
      <c r="P282" s="1540"/>
      <c r="Q282" s="1572"/>
      <c r="S282" s="1545"/>
      <c r="T282" s="1545"/>
      <c r="U282" s="1545"/>
    </row>
    <row r="283" spans="1:21" ht="15" customHeight="1">
      <c r="A283" s="1729" t="s">
        <v>3237</v>
      </c>
      <c r="B283" s="1538">
        <v>731758.65530699992</v>
      </c>
      <c r="C283" s="1539">
        <v>580715.72599999967</v>
      </c>
      <c r="D283" s="1539">
        <v>590234.80683800043</v>
      </c>
      <c r="E283" s="1539">
        <v>298983.95200599992</v>
      </c>
      <c r="F283" s="1539">
        <v>278542.0266990001</v>
      </c>
      <c r="G283" s="1539">
        <v>287903.37687999988</v>
      </c>
      <c r="H283" s="1539">
        <v>262649.0951830002</v>
      </c>
      <c r="I283" s="1539">
        <v>451180.20030600001</v>
      </c>
      <c r="J283" s="1539">
        <v>267092.11028200004</v>
      </c>
      <c r="K283" s="1539">
        <v>322513.12310100021</v>
      </c>
      <c r="L283" s="1539">
        <v>349249.78325099987</v>
      </c>
      <c r="M283" s="1540">
        <v>346799.88350600016</v>
      </c>
      <c r="N283" s="1538">
        <v>348465.14726100018</v>
      </c>
      <c r="O283" s="1539">
        <v>281099.91151999997</v>
      </c>
      <c r="P283" s="1540">
        <v>346849.26591100008</v>
      </c>
      <c r="Q283" s="1572" t="s">
        <v>3238</v>
      </c>
    </row>
    <row r="284" spans="1:21" ht="15" customHeight="1">
      <c r="A284" s="1729"/>
      <c r="B284" s="1538"/>
      <c r="C284" s="1539"/>
      <c r="D284" s="1539"/>
      <c r="E284" s="1539"/>
      <c r="F284" s="1539"/>
      <c r="G284" s="1539"/>
      <c r="H284" s="1730"/>
      <c r="I284" s="1730"/>
      <c r="J284" s="1730"/>
      <c r="K284" s="1730"/>
      <c r="L284" s="1730"/>
      <c r="M284" s="1731"/>
      <c r="N284" s="1538"/>
      <c r="O284" s="1539"/>
      <c r="P284" s="1540"/>
      <c r="Q284" s="1572"/>
      <c r="S284" s="1545"/>
      <c r="T284" s="1545"/>
      <c r="U284" s="1545"/>
    </row>
    <row r="285" spans="1:21" ht="15" customHeight="1">
      <c r="A285" s="1729" t="s">
        <v>3239</v>
      </c>
      <c r="B285" s="1538">
        <v>3898938.8991569998</v>
      </c>
      <c r="C285" s="1539">
        <v>3471890.5277479999</v>
      </c>
      <c r="D285" s="1539">
        <v>3705438.1339299977</v>
      </c>
      <c r="E285" s="1539">
        <v>3754883.2580789998</v>
      </c>
      <c r="F285" s="1539">
        <v>4467484.5307170013</v>
      </c>
      <c r="G285" s="1539">
        <v>3928513.053723</v>
      </c>
      <c r="H285" s="1539">
        <v>3836874.0470680022</v>
      </c>
      <c r="I285" s="1539">
        <v>3913147.9175680005</v>
      </c>
      <c r="J285" s="1539">
        <v>3152142.5267560012</v>
      </c>
      <c r="K285" s="1539">
        <v>3697581.3265999975</v>
      </c>
      <c r="L285" s="1539">
        <v>5974918.2557140039</v>
      </c>
      <c r="M285" s="1540">
        <v>3473132.9364289995</v>
      </c>
      <c r="N285" s="1538">
        <v>3227174.2409779998</v>
      </c>
      <c r="O285" s="1539">
        <v>3557126.6827240014</v>
      </c>
      <c r="P285" s="1540">
        <v>3158559.9810310015</v>
      </c>
      <c r="Q285" s="1572" t="s">
        <v>3240</v>
      </c>
      <c r="S285" s="1545"/>
      <c r="T285" s="1632"/>
      <c r="U285" s="1545"/>
    </row>
    <row r="286" spans="1:21" ht="15" customHeight="1">
      <c r="A286" s="1729"/>
      <c r="B286" s="1538"/>
      <c r="C286" s="1539"/>
      <c r="D286" s="1539"/>
      <c r="E286" s="1539"/>
      <c r="F286" s="1539"/>
      <c r="G286" s="1539"/>
      <c r="H286" s="1730"/>
      <c r="I286" s="1730"/>
      <c r="J286" s="1730"/>
      <c r="K286" s="1730"/>
      <c r="L286" s="1730"/>
      <c r="M286" s="1731"/>
      <c r="N286" s="1538"/>
      <c r="O286" s="1539"/>
      <c r="P286" s="1540"/>
      <c r="Q286" s="1572"/>
      <c r="S286" s="1545"/>
      <c r="U286" s="1545"/>
    </row>
    <row r="287" spans="1:21" ht="15" customHeight="1">
      <c r="A287" s="1729" t="s">
        <v>3241</v>
      </c>
      <c r="B287" s="1538">
        <v>394644.83810400026</v>
      </c>
      <c r="C287" s="1539">
        <v>356000.71816900006</v>
      </c>
      <c r="D287" s="1539">
        <v>372033.12103400007</v>
      </c>
      <c r="E287" s="1539">
        <v>242244.50000100009</v>
      </c>
      <c r="F287" s="1539">
        <v>618156.50109899952</v>
      </c>
      <c r="G287" s="1539">
        <v>75933.299115999951</v>
      </c>
      <c r="H287" s="1539">
        <v>99961.185529999988</v>
      </c>
      <c r="I287" s="1539">
        <v>637887.35360200028</v>
      </c>
      <c r="J287" s="1539">
        <v>293985.72428000002</v>
      </c>
      <c r="K287" s="1539">
        <v>549110.85091100016</v>
      </c>
      <c r="L287" s="1539">
        <v>195577.27388399979</v>
      </c>
      <c r="M287" s="1540">
        <v>740440.93704400049</v>
      </c>
      <c r="N287" s="1538">
        <v>244640.24938000011</v>
      </c>
      <c r="O287" s="1539">
        <v>139792.90776999999</v>
      </c>
      <c r="P287" s="1540">
        <v>280314.60581900005</v>
      </c>
      <c r="Q287" s="1572" t="s">
        <v>3242</v>
      </c>
      <c r="S287" s="1545"/>
      <c r="T287" s="1545"/>
      <c r="U287" s="1545"/>
    </row>
    <row r="288" spans="1:21" ht="15" customHeight="1">
      <c r="A288" s="1729"/>
      <c r="B288" s="1538"/>
      <c r="C288" s="1539"/>
      <c r="D288" s="1539"/>
      <c r="E288" s="1539"/>
      <c r="F288" s="1539"/>
      <c r="G288" s="1539"/>
      <c r="H288" s="1730"/>
      <c r="I288" s="1730"/>
      <c r="J288" s="1730"/>
      <c r="K288" s="1730"/>
      <c r="L288" s="1730"/>
      <c r="M288" s="1731"/>
      <c r="N288" s="1538"/>
      <c r="O288" s="1539"/>
      <c r="P288" s="1540"/>
      <c r="Q288" s="1572"/>
      <c r="S288" s="1545"/>
      <c r="T288" s="1545"/>
      <c r="U288" s="1545"/>
    </row>
    <row r="289" spans="1:21" ht="15" customHeight="1">
      <c r="A289" s="1729" t="s">
        <v>3243</v>
      </c>
      <c r="B289" s="1538">
        <v>402307.36724799988</v>
      </c>
      <c r="C289" s="1539">
        <v>307719.67606000009</v>
      </c>
      <c r="D289" s="1539">
        <v>344111.84180400003</v>
      </c>
      <c r="E289" s="1539">
        <v>338289.25738299987</v>
      </c>
      <c r="F289" s="1539">
        <v>369659.42531999992</v>
      </c>
      <c r="G289" s="1539">
        <v>369555.86481300008</v>
      </c>
      <c r="H289" s="1539">
        <v>375456.55274099979</v>
      </c>
      <c r="I289" s="1539">
        <v>324047.24032000022</v>
      </c>
      <c r="J289" s="1539">
        <v>395372.768431</v>
      </c>
      <c r="K289" s="1539">
        <v>311358.01946699986</v>
      </c>
      <c r="L289" s="1539">
        <v>319928.57310800004</v>
      </c>
      <c r="M289" s="1540">
        <v>329935.32369100006</v>
      </c>
      <c r="N289" s="1538">
        <v>323717.56479500001</v>
      </c>
      <c r="O289" s="1539">
        <v>368597.47656400007</v>
      </c>
      <c r="P289" s="1540">
        <v>464644.4108279997</v>
      </c>
      <c r="Q289" s="1572" t="s">
        <v>3244</v>
      </c>
      <c r="S289" s="1545"/>
      <c r="T289" s="1545"/>
      <c r="U289" s="1545"/>
    </row>
    <row r="290" spans="1:21" ht="15" customHeight="1">
      <c r="A290" s="1729"/>
      <c r="B290" s="1538"/>
      <c r="C290" s="1539"/>
      <c r="D290" s="1539"/>
      <c r="E290" s="1539"/>
      <c r="F290" s="1539"/>
      <c r="G290" s="1539"/>
      <c r="H290" s="1730"/>
      <c r="I290" s="1730"/>
      <c r="J290" s="1730"/>
      <c r="K290" s="1730"/>
      <c r="L290" s="1730"/>
      <c r="M290" s="1731"/>
      <c r="N290" s="1538"/>
      <c r="O290" s="1539"/>
      <c r="P290" s="1540"/>
      <c r="Q290" s="1572"/>
      <c r="S290" s="1545"/>
      <c r="T290" s="1545"/>
      <c r="U290" s="1545"/>
    </row>
    <row r="291" spans="1:21" ht="15" customHeight="1">
      <c r="A291" s="1729" t="s">
        <v>3245</v>
      </c>
      <c r="B291" s="1538">
        <v>293893.92599999998</v>
      </c>
      <c r="C291" s="1539">
        <v>517833.26774299995</v>
      </c>
      <c r="D291" s="1539">
        <v>278571.23364000011</v>
      </c>
      <c r="E291" s="1539">
        <v>370038.078836</v>
      </c>
      <c r="F291" s="1539">
        <v>287230.37003000017</v>
      </c>
      <c r="G291" s="1539">
        <v>229506.34901999988</v>
      </c>
      <c r="H291" s="1539">
        <v>209944.90064000009</v>
      </c>
      <c r="I291" s="1539">
        <v>291807.87484899972</v>
      </c>
      <c r="J291" s="1539">
        <v>312440.80426599993</v>
      </c>
      <c r="K291" s="1539">
        <v>294841.12409800012</v>
      </c>
      <c r="L291" s="1539">
        <v>252580.61190300004</v>
      </c>
      <c r="M291" s="1540">
        <v>240493.42490000001</v>
      </c>
      <c r="N291" s="1538">
        <v>248742.35271099993</v>
      </c>
      <c r="O291" s="1539">
        <v>283000.7306389999</v>
      </c>
      <c r="P291" s="1540">
        <v>268607.39950200001</v>
      </c>
      <c r="Q291" s="1572" t="s">
        <v>3246</v>
      </c>
      <c r="S291" s="1545"/>
      <c r="T291" s="1545"/>
      <c r="U291" s="1545"/>
    </row>
    <row r="292" spans="1:21" ht="15" customHeight="1">
      <c r="A292" s="1729"/>
      <c r="B292" s="1538"/>
      <c r="C292" s="1539"/>
      <c r="D292" s="1539"/>
      <c r="E292" s="1539"/>
      <c r="F292" s="1539"/>
      <c r="G292" s="1539"/>
      <c r="H292" s="1730"/>
      <c r="I292" s="1730"/>
      <c r="J292" s="1730"/>
      <c r="K292" s="1730"/>
      <c r="L292" s="1730"/>
      <c r="M292" s="1731"/>
      <c r="N292" s="1538"/>
      <c r="O292" s="1539"/>
      <c r="P292" s="1540"/>
      <c r="Q292" s="1572"/>
      <c r="S292" s="1545"/>
      <c r="T292" s="1545"/>
      <c r="U292" s="1545"/>
    </row>
    <row r="293" spans="1:21" ht="15" customHeight="1">
      <c r="A293" s="1729" t="s">
        <v>3247</v>
      </c>
      <c r="B293" s="1538">
        <v>1108970.1932230003</v>
      </c>
      <c r="C293" s="1539">
        <v>599439.39655800024</v>
      </c>
      <c r="D293" s="1539">
        <v>686779.17042600014</v>
      </c>
      <c r="E293" s="1539">
        <v>743957.50207399949</v>
      </c>
      <c r="F293" s="1539">
        <v>788951.77901300008</v>
      </c>
      <c r="G293" s="1539">
        <v>643001.00014000025</v>
      </c>
      <c r="H293" s="1539">
        <v>577127.80369099986</v>
      </c>
      <c r="I293" s="1539">
        <v>620431.8728249995</v>
      </c>
      <c r="J293" s="1539">
        <v>606240.16885100049</v>
      </c>
      <c r="K293" s="1539">
        <v>455212.85855599999</v>
      </c>
      <c r="L293" s="1539">
        <v>507081.24696899997</v>
      </c>
      <c r="M293" s="1540">
        <v>360263.77674400003</v>
      </c>
      <c r="N293" s="1538">
        <v>657834.83258800046</v>
      </c>
      <c r="O293" s="1539">
        <v>388199.02309099986</v>
      </c>
      <c r="P293" s="1540">
        <v>647192.05087799963</v>
      </c>
      <c r="Q293" s="1572" t="s">
        <v>3248</v>
      </c>
      <c r="S293" s="1632"/>
      <c r="T293" s="1545"/>
      <c r="U293" s="1632"/>
    </row>
    <row r="294" spans="1:21" ht="15" customHeight="1">
      <c r="A294" s="1729"/>
      <c r="B294" s="1538"/>
      <c r="C294" s="1539"/>
      <c r="D294" s="1539"/>
      <c r="E294" s="1539"/>
      <c r="F294" s="1539"/>
      <c r="G294" s="1539"/>
      <c r="H294" s="1730"/>
      <c r="I294" s="1730"/>
      <c r="J294" s="1730"/>
      <c r="K294" s="1730"/>
      <c r="L294" s="1730"/>
      <c r="M294" s="1731"/>
      <c r="N294" s="1538"/>
      <c r="O294" s="1539"/>
      <c r="P294" s="1540"/>
      <c r="Q294" s="1572"/>
      <c r="S294" s="1545"/>
      <c r="T294" s="1545"/>
      <c r="U294" s="1545"/>
    </row>
    <row r="295" spans="1:21" ht="15" customHeight="1">
      <c r="A295" s="1729" t="s">
        <v>3249</v>
      </c>
      <c r="B295" s="1538">
        <v>534704.08424</v>
      </c>
      <c r="C295" s="1539">
        <v>483653.08936900017</v>
      </c>
      <c r="D295" s="1539">
        <v>637212.14180999994</v>
      </c>
      <c r="E295" s="1539">
        <v>397868.39187000005</v>
      </c>
      <c r="F295" s="1539">
        <v>359538.02508999984</v>
      </c>
      <c r="G295" s="1539">
        <v>402977.66791000002</v>
      </c>
      <c r="H295" s="1539">
        <v>381164.50148999982</v>
      </c>
      <c r="I295" s="1539">
        <v>462468.40365999955</v>
      </c>
      <c r="J295" s="1539">
        <v>483883.65257000003</v>
      </c>
      <c r="K295" s="1539">
        <v>442782.81584999984</v>
      </c>
      <c r="L295" s="1539">
        <v>392639.80302000011</v>
      </c>
      <c r="M295" s="1540">
        <v>370867.47667999991</v>
      </c>
      <c r="N295" s="1538">
        <v>410129.94050000008</v>
      </c>
      <c r="O295" s="1539">
        <v>392801.70898799977</v>
      </c>
      <c r="P295" s="1540">
        <v>407636.24695999979</v>
      </c>
      <c r="Q295" s="1572" t="s">
        <v>3250</v>
      </c>
      <c r="S295" s="1545"/>
      <c r="U295" s="1545"/>
    </row>
    <row r="296" spans="1:21" ht="15" customHeight="1">
      <c r="A296" s="1729"/>
      <c r="B296" s="1538"/>
      <c r="C296" s="1539"/>
      <c r="D296" s="1539"/>
      <c r="E296" s="1539"/>
      <c r="F296" s="1539"/>
      <c r="G296" s="1539"/>
      <c r="H296" s="1730"/>
      <c r="I296" s="1730"/>
      <c r="J296" s="1730"/>
      <c r="K296" s="1730"/>
      <c r="L296" s="1730"/>
      <c r="M296" s="1731"/>
      <c r="N296" s="1538"/>
      <c r="O296" s="1539"/>
      <c r="P296" s="1540"/>
      <c r="Q296" s="1572"/>
      <c r="S296" s="1545"/>
      <c r="T296" s="1545"/>
      <c r="U296" s="1545"/>
    </row>
    <row r="297" spans="1:21" ht="15" customHeight="1">
      <c r="A297" s="1729" t="s">
        <v>3251</v>
      </c>
      <c r="B297" s="1538">
        <v>211590.03344199999</v>
      </c>
      <c r="C297" s="1539">
        <v>219112.05317100004</v>
      </c>
      <c r="D297" s="1539">
        <v>286157.46546600002</v>
      </c>
      <c r="E297" s="1539">
        <v>212428.93083599998</v>
      </c>
      <c r="F297" s="1539">
        <v>294807.36827700009</v>
      </c>
      <c r="G297" s="1539">
        <v>529074.64526799973</v>
      </c>
      <c r="H297" s="1539">
        <v>223189.09706500001</v>
      </c>
      <c r="I297" s="1539">
        <v>193103.53157199995</v>
      </c>
      <c r="J297" s="1539">
        <v>209905.70363800004</v>
      </c>
      <c r="K297" s="1539">
        <v>257867.00836099993</v>
      </c>
      <c r="L297" s="1539">
        <v>224397.56075499998</v>
      </c>
      <c r="M297" s="1540">
        <v>298380.40929499996</v>
      </c>
      <c r="N297" s="1538">
        <v>266240.78978000011</v>
      </c>
      <c r="O297" s="1539">
        <v>208131.05379500007</v>
      </c>
      <c r="P297" s="1540">
        <v>294546.07341500005</v>
      </c>
      <c r="Q297" s="1572" t="s">
        <v>3252</v>
      </c>
      <c r="S297" s="1545"/>
      <c r="T297" s="1545"/>
      <c r="U297" s="1545"/>
    </row>
    <row r="298" spans="1:21" ht="15" customHeight="1">
      <c r="A298" s="1729"/>
      <c r="B298" s="1538"/>
      <c r="C298" s="1539"/>
      <c r="D298" s="1539"/>
      <c r="E298" s="1539"/>
      <c r="F298" s="1539"/>
      <c r="G298" s="1539"/>
      <c r="H298" s="1730"/>
      <c r="I298" s="1730"/>
      <c r="J298" s="1730"/>
      <c r="K298" s="1730"/>
      <c r="L298" s="1730"/>
      <c r="M298" s="1731"/>
      <c r="N298" s="1538"/>
      <c r="O298" s="1539"/>
      <c r="P298" s="1540"/>
      <c r="Q298" s="1572"/>
      <c r="S298" s="1545"/>
      <c r="T298" s="1545"/>
      <c r="U298" s="1545"/>
    </row>
    <row r="299" spans="1:21" ht="15" customHeight="1">
      <c r="A299" s="1729" t="s">
        <v>3253</v>
      </c>
      <c r="B299" s="1538">
        <v>985545.12303399947</v>
      </c>
      <c r="C299" s="1539">
        <v>840738.4067200002</v>
      </c>
      <c r="D299" s="1539">
        <v>1027791.8748980003</v>
      </c>
      <c r="E299" s="1539">
        <v>870041.59109099966</v>
      </c>
      <c r="F299" s="1539">
        <v>908312.73071499995</v>
      </c>
      <c r="G299" s="1539">
        <v>1039180.8683399997</v>
      </c>
      <c r="H299" s="1539">
        <v>1307634.7183699999</v>
      </c>
      <c r="I299" s="1539">
        <v>1460915.3162630012</v>
      </c>
      <c r="J299" s="1539">
        <v>1222089.6298790011</v>
      </c>
      <c r="K299" s="1539">
        <v>962607.41545699956</v>
      </c>
      <c r="L299" s="1539">
        <v>784979.40018000035</v>
      </c>
      <c r="M299" s="1540">
        <v>1031790.4068229997</v>
      </c>
      <c r="N299" s="1538">
        <v>1277118.7843069995</v>
      </c>
      <c r="O299" s="1539">
        <v>937372.08547999954</v>
      </c>
      <c r="P299" s="1540">
        <v>1195607.6403179991</v>
      </c>
      <c r="Q299" s="1572" t="s">
        <v>3254</v>
      </c>
      <c r="S299" s="1632"/>
      <c r="T299" s="1632"/>
      <c r="U299" s="1632"/>
    </row>
    <row r="300" spans="1:21" ht="15" customHeight="1">
      <c r="A300" s="1729"/>
      <c r="B300" s="1538"/>
      <c r="C300" s="1539"/>
      <c r="D300" s="1539"/>
      <c r="E300" s="1539"/>
      <c r="F300" s="1539"/>
      <c r="G300" s="1539"/>
      <c r="H300" s="1730"/>
      <c r="I300" s="1730"/>
      <c r="J300" s="1730"/>
      <c r="K300" s="1730"/>
      <c r="L300" s="1730"/>
      <c r="M300" s="1731"/>
      <c r="N300" s="1538"/>
      <c r="O300" s="1539"/>
      <c r="P300" s="1540"/>
      <c r="Q300" s="1572"/>
      <c r="S300" s="1732"/>
      <c r="T300" s="1512"/>
      <c r="U300" s="1732"/>
    </row>
    <row r="301" spans="1:21" ht="15" customHeight="1">
      <c r="A301" s="1729" t="s">
        <v>3255</v>
      </c>
      <c r="B301" s="1538">
        <v>1899582.686211999</v>
      </c>
      <c r="C301" s="1539">
        <v>1889265.3334840008</v>
      </c>
      <c r="D301" s="1539">
        <v>2158761.7420180012</v>
      </c>
      <c r="E301" s="1539">
        <v>1316978.6908299993</v>
      </c>
      <c r="F301" s="1539">
        <v>1588938.1916769997</v>
      </c>
      <c r="G301" s="1539">
        <v>1563545.0249729999</v>
      </c>
      <c r="H301" s="1539">
        <v>1646222.612948999</v>
      </c>
      <c r="I301" s="1539">
        <v>1938339.6169379996</v>
      </c>
      <c r="J301" s="1539">
        <v>1952988.1597800003</v>
      </c>
      <c r="K301" s="1539">
        <v>1946351.3072179994</v>
      </c>
      <c r="L301" s="1539">
        <v>1821570.5776699993</v>
      </c>
      <c r="M301" s="1540">
        <v>1806050.6406550002</v>
      </c>
      <c r="N301" s="1538">
        <v>1438993.6047120001</v>
      </c>
      <c r="O301" s="1539">
        <v>1622338.5528210001</v>
      </c>
      <c r="P301" s="1540">
        <v>1805070.1241789991</v>
      </c>
      <c r="Q301" s="1572" t="s">
        <v>3256</v>
      </c>
      <c r="S301" s="1733"/>
      <c r="T301" s="1732"/>
      <c r="U301" s="1732"/>
    </row>
    <row r="302" spans="1:21" ht="15" customHeight="1">
      <c r="A302" s="1729"/>
      <c r="B302" s="1538"/>
      <c r="C302" s="1539"/>
      <c r="D302" s="1539"/>
      <c r="E302" s="1539"/>
      <c r="F302" s="1539"/>
      <c r="G302" s="1539"/>
      <c r="H302" s="1730"/>
      <c r="I302" s="1730"/>
      <c r="J302" s="1730"/>
      <c r="K302" s="1730"/>
      <c r="L302" s="1730"/>
      <c r="M302" s="1731"/>
      <c r="N302" s="1538"/>
      <c r="O302" s="1539"/>
      <c r="P302" s="1540"/>
      <c r="Q302" s="1572"/>
      <c r="S302" s="1733"/>
      <c r="T302" s="1732"/>
      <c r="U302" s="1732"/>
    </row>
    <row r="303" spans="1:21" ht="15" customHeight="1">
      <c r="A303" s="1729" t="s">
        <v>3257</v>
      </c>
      <c r="B303" s="1538">
        <v>1357754.3948319999</v>
      </c>
      <c r="C303" s="1539">
        <v>1466104.9729189994</v>
      </c>
      <c r="D303" s="1539">
        <v>815275.98642000009</v>
      </c>
      <c r="E303" s="1539">
        <v>1533247.4658900001</v>
      </c>
      <c r="F303" s="1539">
        <v>1402867.616840001</v>
      </c>
      <c r="G303" s="1539">
        <v>983180.85907000036</v>
      </c>
      <c r="H303" s="1539">
        <v>1328463.4651899994</v>
      </c>
      <c r="I303" s="1539">
        <v>1746733.9916399999</v>
      </c>
      <c r="J303" s="1539">
        <v>1643103.2317400014</v>
      </c>
      <c r="K303" s="1539">
        <v>1677191.21111</v>
      </c>
      <c r="L303" s="1539">
        <v>1519361.6536800012</v>
      </c>
      <c r="M303" s="1540">
        <v>1065259.340769999</v>
      </c>
      <c r="N303" s="1538">
        <v>1102709.7594960004</v>
      </c>
      <c r="O303" s="1539">
        <v>934189.43967999972</v>
      </c>
      <c r="P303" s="1540">
        <v>1067556.0174200006</v>
      </c>
      <c r="Q303" s="1572" t="s">
        <v>3258</v>
      </c>
      <c r="S303" s="1733"/>
      <c r="T303" s="1733"/>
      <c r="U303" s="1733"/>
    </row>
    <row r="304" spans="1:21" ht="15" customHeight="1">
      <c r="A304" s="1729"/>
      <c r="B304" s="1538"/>
      <c r="C304" s="1539"/>
      <c r="D304" s="1539"/>
      <c r="E304" s="1539"/>
      <c r="F304" s="1539"/>
      <c r="G304" s="1539"/>
      <c r="H304" s="1730"/>
      <c r="I304" s="1730"/>
      <c r="J304" s="1730"/>
      <c r="K304" s="1730"/>
      <c r="L304" s="1730"/>
      <c r="M304" s="1731"/>
      <c r="N304" s="1538"/>
      <c r="O304" s="1539"/>
      <c r="P304" s="1540"/>
      <c r="Q304" s="1572"/>
    </row>
    <row r="305" spans="1:21" ht="16.5" customHeight="1">
      <c r="A305" s="1729" t="s">
        <v>3259</v>
      </c>
      <c r="B305" s="1538">
        <v>436662.9862000001</v>
      </c>
      <c r="C305" s="1539">
        <v>905866.03696000006</v>
      </c>
      <c r="D305" s="1539">
        <v>730851.93537000031</v>
      </c>
      <c r="E305" s="1539">
        <v>763046.41840000008</v>
      </c>
      <c r="F305" s="1539">
        <v>497214.26619999995</v>
      </c>
      <c r="G305" s="1539">
        <v>529179.85399999993</v>
      </c>
      <c r="H305" s="1539">
        <v>527401.43799999997</v>
      </c>
      <c r="I305" s="1539">
        <v>569256.57500000007</v>
      </c>
      <c r="J305" s="1539">
        <v>559059.89842999983</v>
      </c>
      <c r="K305" s="1539">
        <v>492617.89999999997</v>
      </c>
      <c r="L305" s="1539">
        <v>565413.31056999997</v>
      </c>
      <c r="M305" s="1540">
        <v>434171.56799999997</v>
      </c>
      <c r="N305" s="1538">
        <v>414231.43200000009</v>
      </c>
      <c r="O305" s="1539">
        <v>428742.64900000009</v>
      </c>
      <c r="P305" s="1540">
        <v>373192.47299999988</v>
      </c>
      <c r="Q305" s="1572" t="s">
        <v>3260</v>
      </c>
      <c r="S305" s="1545"/>
      <c r="T305" s="1545"/>
      <c r="U305" s="1545"/>
    </row>
    <row r="306" spans="1:21" ht="10.7" customHeight="1">
      <c r="A306" s="1576"/>
      <c r="B306" s="1596"/>
      <c r="C306" s="1576"/>
      <c r="D306" s="1576"/>
      <c r="E306" s="1576"/>
      <c r="F306" s="1576"/>
      <c r="G306" s="1576"/>
      <c r="H306" s="1576"/>
      <c r="I306" s="1576"/>
      <c r="J306" s="1576"/>
      <c r="K306" s="1576"/>
      <c r="L306" s="1576"/>
      <c r="M306" s="1534"/>
      <c r="N306" s="1596"/>
      <c r="O306" s="1576"/>
      <c r="P306" s="1534"/>
      <c r="Q306" s="1572"/>
      <c r="S306" s="1545"/>
      <c r="T306" s="1545"/>
      <c r="U306" s="1545"/>
    </row>
    <row r="307" spans="1:21" ht="10.7" customHeight="1">
      <c r="A307" s="1576"/>
      <c r="B307" s="1596"/>
      <c r="C307" s="1576"/>
      <c r="D307" s="1576"/>
      <c r="E307" s="1576"/>
      <c r="F307" s="1576"/>
      <c r="G307" s="1576"/>
      <c r="H307" s="1576"/>
      <c r="I307" s="1576"/>
      <c r="J307" s="1576"/>
      <c r="K307" s="1576"/>
      <c r="L307" s="1576"/>
      <c r="M307" s="1534"/>
      <c r="N307" s="1596"/>
      <c r="O307" s="1576"/>
      <c r="P307" s="1534"/>
      <c r="Q307" s="1572"/>
      <c r="S307" s="1545"/>
      <c r="T307" s="1545"/>
      <c r="U307" s="1545"/>
    </row>
    <row r="308" spans="1:21" ht="10.7" customHeight="1">
      <c r="A308" s="1576"/>
      <c r="B308" s="1596"/>
      <c r="C308" s="1576"/>
      <c r="D308" s="1576"/>
      <c r="E308" s="1576"/>
      <c r="F308" s="1576"/>
      <c r="G308" s="1576"/>
      <c r="H308" s="1576"/>
      <c r="I308" s="1576"/>
      <c r="J308" s="1576"/>
      <c r="K308" s="1576"/>
      <c r="L308" s="1576"/>
      <c r="M308" s="1534"/>
      <c r="N308" s="1596"/>
      <c r="O308" s="1576"/>
      <c r="P308" s="1534"/>
      <c r="Q308" s="1572"/>
      <c r="S308" s="1545"/>
      <c r="T308" s="1545"/>
      <c r="U308" s="1545"/>
    </row>
    <row r="309" spans="1:21" ht="10.7" customHeight="1">
      <c r="A309" s="1576"/>
      <c r="B309" s="1596"/>
      <c r="C309" s="1576"/>
      <c r="D309" s="1576"/>
      <c r="E309" s="1576"/>
      <c r="F309" s="1576"/>
      <c r="G309" s="1576"/>
      <c r="H309" s="1576"/>
      <c r="I309" s="1576"/>
      <c r="J309" s="1576"/>
      <c r="K309" s="1576"/>
      <c r="L309" s="1576"/>
      <c r="M309" s="1534"/>
      <c r="N309" s="1596"/>
      <c r="O309" s="1576"/>
      <c r="P309" s="1534"/>
      <c r="Q309" s="1572"/>
      <c r="S309" s="1545"/>
      <c r="T309" s="1545"/>
      <c r="U309" s="1545"/>
    </row>
    <row r="310" spans="1:21" ht="10.7" customHeight="1">
      <c r="A310" s="1576"/>
      <c r="B310" s="1596"/>
      <c r="C310" s="1576"/>
      <c r="D310" s="1576"/>
      <c r="E310" s="1576"/>
      <c r="F310" s="1576"/>
      <c r="G310" s="1576"/>
      <c r="H310" s="1576"/>
      <c r="I310" s="1576"/>
      <c r="J310" s="1576"/>
      <c r="K310" s="1576"/>
      <c r="L310" s="1576"/>
      <c r="M310" s="1534"/>
      <c r="N310" s="1596"/>
      <c r="O310" s="1576"/>
      <c r="P310" s="1534"/>
      <c r="Q310" s="1572"/>
      <c r="S310" s="1545"/>
      <c r="T310" s="1545"/>
      <c r="U310" s="1545"/>
    </row>
    <row r="311" spans="1:21" ht="10.7" customHeight="1">
      <c r="A311" s="1576"/>
      <c r="B311" s="1596"/>
      <c r="C311" s="1576"/>
      <c r="D311" s="1576"/>
      <c r="E311" s="1576"/>
      <c r="F311" s="1576"/>
      <c r="G311" s="1576"/>
      <c r="H311" s="1576"/>
      <c r="I311" s="1576"/>
      <c r="J311" s="1576"/>
      <c r="K311" s="1576"/>
      <c r="L311" s="1576"/>
      <c r="M311" s="1534"/>
      <c r="N311" s="1596"/>
      <c r="O311" s="1576"/>
      <c r="P311" s="1534"/>
      <c r="Q311" s="1572"/>
      <c r="S311" s="1545"/>
      <c r="T311" s="1545"/>
      <c r="U311" s="1545"/>
    </row>
    <row r="312" spans="1:21" ht="10.7" customHeight="1">
      <c r="A312" s="1576"/>
      <c r="B312" s="1596"/>
      <c r="C312" s="1576"/>
      <c r="D312" s="1576"/>
      <c r="E312" s="1576"/>
      <c r="F312" s="1576"/>
      <c r="G312" s="1576"/>
      <c r="H312" s="1576"/>
      <c r="I312" s="1576"/>
      <c r="J312" s="1576"/>
      <c r="K312" s="1576"/>
      <c r="L312" s="1576"/>
      <c r="M312" s="1534"/>
      <c r="N312" s="1596"/>
      <c r="O312" s="1576"/>
      <c r="P312" s="1534"/>
      <c r="Q312" s="1640"/>
      <c r="S312" s="1545"/>
      <c r="T312" s="1632"/>
      <c r="U312" s="1545"/>
    </row>
    <row r="313" spans="1:21" ht="10.7" customHeight="1">
      <c r="A313" s="1576"/>
      <c r="B313" s="1596"/>
      <c r="C313" s="1576"/>
      <c r="D313" s="1576"/>
      <c r="E313" s="1576"/>
      <c r="F313" s="1576"/>
      <c r="G313" s="1576"/>
      <c r="H313" s="1576"/>
      <c r="I313" s="1576"/>
      <c r="J313" s="1576"/>
      <c r="K313" s="1576"/>
      <c r="L313" s="1576"/>
      <c r="M313" s="1534"/>
      <c r="N313" s="1596"/>
      <c r="O313" s="1576"/>
      <c r="P313" s="1534"/>
      <c r="Q313" s="1640"/>
      <c r="S313" s="1546"/>
      <c r="U313" s="1545"/>
    </row>
    <row r="314" spans="1:21" ht="10.7" customHeight="1">
      <c r="A314" s="1576"/>
      <c r="B314" s="1596"/>
      <c r="C314" s="1576"/>
      <c r="D314" s="1576"/>
      <c r="E314" s="1576"/>
      <c r="F314" s="1576"/>
      <c r="G314" s="1576"/>
      <c r="H314" s="1576"/>
      <c r="I314" s="1576"/>
      <c r="J314" s="1576"/>
      <c r="K314" s="1576"/>
      <c r="L314" s="1576"/>
      <c r="M314" s="1534"/>
      <c r="N314" s="1596"/>
      <c r="O314" s="1576"/>
      <c r="P314" s="1534"/>
      <c r="Q314" s="1640"/>
      <c r="S314" s="1546"/>
      <c r="T314" s="1546"/>
      <c r="U314" s="1546"/>
    </row>
    <row r="315" spans="1:21" ht="10.7" customHeight="1">
      <c r="A315" s="1576"/>
      <c r="B315" s="1596"/>
      <c r="C315" s="1576"/>
      <c r="D315" s="1576"/>
      <c r="E315" s="1576"/>
      <c r="F315" s="1576"/>
      <c r="G315" s="1576"/>
      <c r="H315" s="1576"/>
      <c r="I315" s="1576"/>
      <c r="J315" s="1576"/>
      <c r="K315" s="1576"/>
      <c r="L315" s="1576"/>
      <c r="M315" s="1534"/>
      <c r="N315" s="1596"/>
      <c r="O315" s="1576"/>
      <c r="P315" s="1534"/>
      <c r="Q315" s="1547"/>
    </row>
    <row r="316" spans="1:21" ht="12.75" customHeight="1">
      <c r="A316" s="1734"/>
      <c r="B316" s="1519"/>
      <c r="C316" s="1642"/>
      <c r="D316" s="1642"/>
      <c r="E316" s="1642"/>
      <c r="F316" s="1642"/>
      <c r="G316" s="1642"/>
      <c r="H316" s="1642"/>
      <c r="I316" s="1642"/>
      <c r="J316" s="1642"/>
      <c r="K316" s="1642"/>
      <c r="L316" s="1642"/>
      <c r="M316" s="1643"/>
      <c r="N316" s="1519"/>
      <c r="O316" s="1642"/>
      <c r="P316" s="1643"/>
      <c r="Q316" s="1735"/>
    </row>
    <row r="317" spans="1:21" ht="12.75" customHeight="1">
      <c r="A317" s="1601" t="s">
        <v>3195</v>
      </c>
      <c r="B317" s="1576"/>
      <c r="C317" s="1576"/>
      <c r="D317" s="1576"/>
      <c r="E317" s="1576"/>
      <c r="F317" s="1576"/>
      <c r="G317" s="1576"/>
      <c r="H317" s="1576"/>
      <c r="I317" s="1576"/>
      <c r="J317" s="1576"/>
      <c r="K317" s="1576"/>
      <c r="L317" s="1576"/>
      <c r="M317" s="1576"/>
      <c r="N317" s="1576"/>
      <c r="O317" s="1576"/>
      <c r="P317" s="1576"/>
      <c r="Q317" s="1602" t="s">
        <v>3196</v>
      </c>
    </row>
    <row r="318" spans="1:21" ht="24" customHeight="1">
      <c r="A318" s="1645"/>
      <c r="B318" s="1576"/>
      <c r="C318" s="1576"/>
      <c r="D318" s="1576"/>
      <c r="E318" s="1576"/>
      <c r="F318" s="1576"/>
      <c r="G318" s="1576"/>
      <c r="H318" s="1576"/>
      <c r="I318" s="1576"/>
      <c r="J318" s="1576"/>
      <c r="K318" s="1576"/>
      <c r="L318" s="1576"/>
      <c r="M318" s="1576"/>
      <c r="N318" s="1576"/>
      <c r="O318" s="1576"/>
      <c r="P318" s="1576"/>
      <c r="Q318" s="1646"/>
      <c r="S318" s="1545"/>
    </row>
    <row r="319" spans="1:21" ht="24" customHeight="1">
      <c r="A319" s="1645"/>
      <c r="B319" s="1576"/>
      <c r="C319" s="1576"/>
      <c r="D319" s="1576"/>
      <c r="E319" s="1576"/>
      <c r="F319" s="1576"/>
      <c r="G319" s="1576"/>
      <c r="H319" s="1576"/>
      <c r="I319" s="1576"/>
      <c r="J319" s="1576"/>
      <c r="K319" s="1576"/>
      <c r="L319" s="1576"/>
      <c r="M319" s="1576"/>
      <c r="N319" s="1576"/>
      <c r="O319" s="1576"/>
      <c r="P319" s="1576"/>
      <c r="Q319" s="1646"/>
      <c r="S319" s="1545"/>
    </row>
    <row r="320" spans="1:21" ht="24" customHeight="1">
      <c r="A320" s="1645"/>
      <c r="B320" s="1576"/>
      <c r="C320" s="1576"/>
      <c r="D320" s="1576"/>
      <c r="E320" s="1576"/>
      <c r="F320" s="1576"/>
      <c r="G320" s="1576"/>
      <c r="H320" s="1576"/>
      <c r="I320" s="1576"/>
      <c r="J320" s="1576"/>
      <c r="K320" s="1576"/>
      <c r="L320" s="1576"/>
      <c r="M320" s="1576"/>
      <c r="N320" s="1576"/>
      <c r="O320" s="1576"/>
      <c r="P320" s="1576"/>
      <c r="Q320" s="1646"/>
      <c r="S320" s="1545"/>
    </row>
    <row r="321" spans="1:21" ht="24" customHeight="1">
      <c r="A321" s="1645"/>
      <c r="B321" s="1576"/>
      <c r="C321" s="1576"/>
      <c r="D321" s="1576"/>
      <c r="E321" s="1576"/>
      <c r="F321" s="1576"/>
      <c r="G321" s="1576"/>
      <c r="H321" s="1576"/>
      <c r="I321" s="1576"/>
      <c r="J321" s="1576"/>
      <c r="K321" s="1576"/>
      <c r="L321" s="1576"/>
      <c r="M321" s="1576"/>
      <c r="N321" s="1576"/>
      <c r="O321" s="1576"/>
      <c r="P321" s="1576"/>
      <c r="Q321" s="1646"/>
      <c r="S321" s="1545"/>
    </row>
    <row r="322" spans="1:21" ht="24" customHeight="1">
      <c r="A322" s="1645"/>
      <c r="B322" s="1576"/>
      <c r="C322" s="1576"/>
      <c r="D322" s="1576"/>
      <c r="E322" s="1576"/>
      <c r="F322" s="1576"/>
      <c r="G322" s="1576"/>
      <c r="H322" s="1576"/>
      <c r="I322" s="1576"/>
      <c r="J322" s="1576"/>
      <c r="K322" s="1576"/>
      <c r="L322" s="1576"/>
      <c r="M322" s="1576"/>
      <c r="N322" s="1576"/>
      <c r="O322" s="1576"/>
      <c r="P322" s="1576"/>
      <c r="Q322" s="1646"/>
      <c r="S322" s="1545"/>
    </row>
    <row r="323" spans="1:21" ht="24" customHeight="1">
      <c r="A323" s="1645"/>
      <c r="B323" s="1576"/>
      <c r="C323" s="1576"/>
      <c r="D323" s="1576"/>
      <c r="E323" s="1576"/>
      <c r="F323" s="1576"/>
      <c r="G323" s="1576"/>
      <c r="H323" s="1576"/>
      <c r="I323" s="1576"/>
      <c r="J323" s="1576"/>
      <c r="K323" s="1576"/>
      <c r="L323" s="1576"/>
      <c r="M323" s="1576"/>
      <c r="N323" s="1576"/>
      <c r="O323" s="1576"/>
      <c r="P323" s="1576"/>
      <c r="Q323" s="1646"/>
      <c r="S323" s="1545"/>
    </row>
    <row r="324" spans="1:21" ht="24" customHeight="1">
      <c r="A324" s="1645"/>
      <c r="B324" s="1576"/>
      <c r="C324" s="1576"/>
      <c r="D324" s="1576"/>
      <c r="E324" s="1576"/>
      <c r="F324" s="1576"/>
      <c r="G324" s="1576"/>
      <c r="H324" s="1576"/>
      <c r="I324" s="1576"/>
      <c r="J324" s="1576"/>
      <c r="K324" s="1576"/>
      <c r="L324" s="1576"/>
      <c r="M324" s="1576"/>
      <c r="N324" s="1576"/>
      <c r="O324" s="1576"/>
      <c r="P324" s="1576"/>
      <c r="Q324" s="1646"/>
      <c r="S324" s="1545"/>
    </row>
    <row r="325" spans="1:21" ht="7.5" customHeight="1">
      <c r="A325" s="1645"/>
      <c r="B325" s="1576"/>
      <c r="C325" s="1576"/>
      <c r="D325" s="1576"/>
      <c r="E325" s="1576"/>
      <c r="F325" s="1576"/>
      <c r="G325" s="1576"/>
      <c r="H325" s="1576"/>
      <c r="I325" s="1576"/>
      <c r="J325" s="1576"/>
      <c r="K325" s="1576"/>
      <c r="L325" s="1576"/>
      <c r="M325" s="1576"/>
      <c r="N325" s="1576"/>
      <c r="O325" s="1576"/>
      <c r="P325" s="1576"/>
      <c r="Q325" s="1646"/>
      <c r="S325" s="1545"/>
    </row>
    <row r="326" spans="1:21" ht="15.95" customHeight="1">
      <c r="A326" s="1603" t="s">
        <v>3155</v>
      </c>
      <c r="B326" s="1568"/>
      <c r="C326" s="1568"/>
      <c r="D326" s="1568"/>
      <c r="E326" s="1568"/>
      <c r="F326" s="1568"/>
      <c r="G326" s="1568"/>
      <c r="H326" s="1568"/>
      <c r="I326" s="1568"/>
      <c r="J326" s="1568"/>
      <c r="K326" s="1568"/>
      <c r="L326" s="1568"/>
      <c r="M326" s="1568"/>
      <c r="N326" s="1568"/>
      <c r="O326" s="1568"/>
      <c r="P326" s="1568"/>
      <c r="Q326" s="1723" t="s">
        <v>3156</v>
      </c>
      <c r="S326" s="1545"/>
      <c r="T326" s="1545"/>
      <c r="U326" s="1545"/>
    </row>
    <row r="327" spans="1:21" ht="15.95" customHeight="1">
      <c r="A327" s="1489" t="s">
        <v>3261</v>
      </c>
      <c r="B327" s="1568"/>
      <c r="C327" s="1568"/>
      <c r="D327" s="1568"/>
      <c r="E327" s="1568"/>
      <c r="F327" s="1568"/>
      <c r="G327" s="1568"/>
      <c r="H327" s="1568"/>
      <c r="I327" s="1568"/>
      <c r="J327" s="1568"/>
      <c r="K327" s="1568"/>
      <c r="L327" s="1568"/>
      <c r="M327" s="1568"/>
      <c r="N327" s="1568"/>
      <c r="O327" s="1568"/>
      <c r="P327" s="1568"/>
      <c r="Q327" s="1604" t="s">
        <v>3262</v>
      </c>
      <c r="S327" s="1545"/>
      <c r="T327" s="1545"/>
      <c r="U327" s="1545"/>
    </row>
    <row r="328" spans="1:21" ht="15.95" customHeight="1">
      <c r="A328" s="1724" t="s">
        <v>3159</v>
      </c>
      <c r="B328" s="1725"/>
      <c r="C328" s="1725"/>
      <c r="D328" s="1725"/>
      <c r="E328" s="1725"/>
      <c r="F328" s="1725"/>
      <c r="G328" s="1725"/>
      <c r="H328" s="1725"/>
      <c r="I328" s="1725"/>
      <c r="J328" s="1725"/>
      <c r="K328" s="1725"/>
      <c r="L328" s="1725"/>
      <c r="M328" s="1725"/>
      <c r="N328" s="1725"/>
      <c r="O328" s="1725"/>
      <c r="P328" s="1725"/>
      <c r="Q328" s="1492" t="s">
        <v>3222</v>
      </c>
      <c r="S328" s="1545"/>
      <c r="T328" s="1545"/>
      <c r="U328" s="1545"/>
    </row>
    <row r="329" spans="1:21" s="1497" customFormat="1" ht="11.1" customHeight="1">
      <c r="A329" s="1605"/>
      <c r="B329" s="1552"/>
      <c r="C329" s="1552"/>
      <c r="D329" s="1552"/>
      <c r="E329" s="1552"/>
      <c r="F329" s="1552"/>
      <c r="G329" s="1552"/>
      <c r="H329" s="1552"/>
      <c r="I329" s="1552"/>
      <c r="J329" s="1552"/>
      <c r="K329" s="1552"/>
      <c r="L329" s="1552"/>
      <c r="M329" s="1552"/>
      <c r="N329" s="1552"/>
      <c r="O329" s="1552"/>
      <c r="P329" s="1552"/>
      <c r="Q329" s="1606"/>
      <c r="S329" s="1498"/>
      <c r="T329" s="1498"/>
      <c r="U329" s="1498"/>
    </row>
    <row r="330" spans="1:21" s="1497" customFormat="1" ht="11.1" customHeight="1">
      <c r="B330" s="2410">
        <v>2018</v>
      </c>
      <c r="C330" s="2411"/>
      <c r="D330" s="2411"/>
      <c r="E330" s="2411"/>
      <c r="F330" s="2411"/>
      <c r="G330" s="2411"/>
      <c r="H330" s="2411"/>
      <c r="I330" s="2411"/>
      <c r="J330" s="2411"/>
      <c r="K330" s="2411"/>
      <c r="L330" s="2411"/>
      <c r="M330" s="2412"/>
      <c r="N330" s="2410">
        <v>2017</v>
      </c>
      <c r="O330" s="2411"/>
      <c r="P330" s="2411"/>
      <c r="Q330" s="1496"/>
      <c r="S330" s="1501"/>
      <c r="T330" s="1498"/>
      <c r="U330" s="1498"/>
    </row>
    <row r="331" spans="1:21" s="1510" customFormat="1" ht="11.1" customHeight="1">
      <c r="A331" s="1564"/>
      <c r="B331" s="2413"/>
      <c r="C331" s="2414"/>
      <c r="D331" s="2414"/>
      <c r="E331" s="2414"/>
      <c r="F331" s="2414"/>
      <c r="G331" s="2414"/>
      <c r="H331" s="2414"/>
      <c r="I331" s="2414"/>
      <c r="J331" s="2414"/>
      <c r="K331" s="2414"/>
      <c r="L331" s="2414"/>
      <c r="M331" s="2415"/>
      <c r="N331" s="2413"/>
      <c r="O331" s="2414"/>
      <c r="P331" s="2414"/>
      <c r="Q331" s="1608" t="s">
        <v>2501</v>
      </c>
      <c r="S331" s="1511"/>
      <c r="T331" s="1512"/>
      <c r="U331" s="1512"/>
    </row>
    <row r="332" spans="1:21" s="1510" customFormat="1" ht="19.5" customHeight="1">
      <c r="A332" s="1726"/>
      <c r="B332" s="1609" t="s">
        <v>16</v>
      </c>
      <c r="C332" s="1610" t="s">
        <v>2404</v>
      </c>
      <c r="D332" s="1611" t="s">
        <v>11</v>
      </c>
      <c r="E332" s="1610" t="s">
        <v>21</v>
      </c>
      <c r="F332" s="1610" t="s">
        <v>23</v>
      </c>
      <c r="G332" s="1610" t="s">
        <v>12</v>
      </c>
      <c r="H332" s="1612" t="s">
        <v>2615</v>
      </c>
      <c r="I332" s="1613" t="s">
        <v>14</v>
      </c>
      <c r="J332" s="1613" t="s">
        <v>15</v>
      </c>
      <c r="K332" s="1613" t="s">
        <v>8</v>
      </c>
      <c r="L332" s="1613" t="s">
        <v>9</v>
      </c>
      <c r="M332" s="1614" t="s">
        <v>10</v>
      </c>
      <c r="N332" s="1667" t="s">
        <v>16</v>
      </c>
      <c r="O332" s="1668" t="s">
        <v>2404</v>
      </c>
      <c r="P332" s="1668" t="s">
        <v>11</v>
      </c>
      <c r="Q332" s="1615"/>
      <c r="R332" s="1520"/>
      <c r="S332" s="1511"/>
      <c r="T332" s="1511"/>
      <c r="U332" s="1511"/>
    </row>
    <row r="333" spans="1:21" ht="19.5" customHeight="1">
      <c r="A333" s="1727"/>
      <c r="B333" s="1622" t="s">
        <v>2406</v>
      </c>
      <c r="C333" s="1623" t="s">
        <v>2506</v>
      </c>
      <c r="D333" s="1624" t="s">
        <v>2507</v>
      </c>
      <c r="E333" s="1623" t="s">
        <v>7</v>
      </c>
      <c r="F333" s="1623" t="s">
        <v>22</v>
      </c>
      <c r="G333" s="1623" t="s">
        <v>6</v>
      </c>
      <c r="H333" s="1736" t="s">
        <v>5</v>
      </c>
      <c r="I333" s="1736" t="s">
        <v>3161</v>
      </c>
      <c r="J333" s="1736" t="s">
        <v>3</v>
      </c>
      <c r="K333" s="1736" t="s">
        <v>2</v>
      </c>
      <c r="L333" s="1736" t="s">
        <v>1</v>
      </c>
      <c r="M333" s="1737" t="s">
        <v>0</v>
      </c>
      <c r="N333" s="1672" t="s">
        <v>2406</v>
      </c>
      <c r="O333" s="1673" t="s">
        <v>2506</v>
      </c>
      <c r="P333" s="1673" t="s">
        <v>2507</v>
      </c>
      <c r="Q333" s="1738"/>
    </row>
    <row r="334" spans="1:21" ht="14.1" customHeight="1">
      <c r="A334" s="1728"/>
      <c r="B334" s="1626"/>
      <c r="C334" s="1627"/>
      <c r="D334" s="1628"/>
      <c r="E334" s="1627"/>
      <c r="F334" s="1627"/>
      <c r="G334" s="1627"/>
      <c r="H334" s="1627"/>
      <c r="I334" s="1627"/>
      <c r="J334" s="1627"/>
      <c r="K334" s="1627"/>
      <c r="L334" s="1627"/>
      <c r="M334" s="1628"/>
      <c r="N334" s="1554"/>
      <c r="O334" s="1555"/>
      <c r="P334" s="1555"/>
      <c r="Q334" s="1739"/>
      <c r="S334" s="1545"/>
      <c r="T334" s="1545"/>
      <c r="U334" s="1545"/>
    </row>
    <row r="335" spans="1:21" ht="14.1" customHeight="1">
      <c r="A335" s="1729" t="s">
        <v>2625</v>
      </c>
      <c r="B335" s="1575">
        <v>4605909.3995639998</v>
      </c>
      <c r="C335" s="1573">
        <v>5528778.9020749992</v>
      </c>
      <c r="D335" s="1574">
        <v>5598961.0552609973</v>
      </c>
      <c r="E335" s="1573">
        <v>4294323.3857150013</v>
      </c>
      <c r="F335" s="1573">
        <v>3226517.3804250001</v>
      </c>
      <c r="G335" s="1573">
        <v>3795717.1444990016</v>
      </c>
      <c r="H335" s="1573">
        <v>5061345.5791519992</v>
      </c>
      <c r="I335" s="1573">
        <v>5344498.9211149979</v>
      </c>
      <c r="J335" s="1573">
        <v>5462044.2573960023</v>
      </c>
      <c r="K335" s="1573">
        <v>6209403.9072250007</v>
      </c>
      <c r="L335" s="1573">
        <v>5199372.3895429997</v>
      </c>
      <c r="M335" s="1574">
        <v>5498422.7634859998</v>
      </c>
      <c r="N335" s="1538">
        <v>4815713.9427139964</v>
      </c>
      <c r="O335" s="1539">
        <v>5601074.4918479994</v>
      </c>
      <c r="P335" s="1539">
        <v>5397763.3126470009</v>
      </c>
      <c r="Q335" s="1572" t="s">
        <v>2626</v>
      </c>
      <c r="S335" s="1545"/>
      <c r="T335" s="1545"/>
      <c r="U335" s="1545"/>
    </row>
    <row r="336" spans="1:21" ht="14.1" customHeight="1">
      <c r="A336" s="1729"/>
      <c r="B336" s="1740"/>
      <c r="C336" s="1741"/>
      <c r="D336" s="1742"/>
      <c r="E336" s="1741"/>
      <c r="F336" s="1741"/>
      <c r="G336" s="1741"/>
      <c r="H336" s="1741"/>
      <c r="I336" s="1741"/>
      <c r="J336" s="1741"/>
      <c r="K336" s="1741"/>
      <c r="L336" s="1741"/>
      <c r="M336" s="1742"/>
      <c r="N336" s="1743"/>
      <c r="O336" s="1730"/>
      <c r="P336" s="1730"/>
      <c r="Q336" s="1572"/>
      <c r="S336" s="1545"/>
      <c r="T336" s="1545"/>
      <c r="U336" s="1545"/>
    </row>
    <row r="337" spans="1:21" ht="14.1" customHeight="1">
      <c r="A337" s="1729" t="s">
        <v>2633</v>
      </c>
      <c r="B337" s="1575">
        <v>4443711.8696820009</v>
      </c>
      <c r="C337" s="1573">
        <v>5170370.0187809998</v>
      </c>
      <c r="D337" s="1574">
        <v>5959245.4661219968</v>
      </c>
      <c r="E337" s="1573">
        <v>5589440.6729079997</v>
      </c>
      <c r="F337" s="1573">
        <v>4953725.0860980032</v>
      </c>
      <c r="G337" s="1573">
        <v>4578333.6471799994</v>
      </c>
      <c r="H337" s="1573">
        <v>4618490.4085850017</v>
      </c>
      <c r="I337" s="1573">
        <v>5849034.3420000002</v>
      </c>
      <c r="J337" s="1573">
        <v>6596584.7594590029</v>
      </c>
      <c r="K337" s="1573">
        <v>6217449.2859690012</v>
      </c>
      <c r="L337" s="1573">
        <v>5234147.6522269985</v>
      </c>
      <c r="M337" s="1574">
        <v>5376046.7614459991</v>
      </c>
      <c r="N337" s="1538">
        <v>4794842.6626590015</v>
      </c>
      <c r="O337" s="1539">
        <v>4749176.1982719991</v>
      </c>
      <c r="P337" s="1539">
        <v>5921148.8960119989</v>
      </c>
      <c r="Q337" s="1572" t="s">
        <v>3263</v>
      </c>
      <c r="U337" s="1545"/>
    </row>
    <row r="338" spans="1:21" ht="14.1" customHeight="1">
      <c r="A338" s="1729"/>
      <c r="B338" s="1740"/>
      <c r="C338" s="1741"/>
      <c r="D338" s="1742"/>
      <c r="E338" s="1741"/>
      <c r="F338" s="1741"/>
      <c r="G338" s="1741"/>
      <c r="H338" s="1741"/>
      <c r="I338" s="1741"/>
      <c r="J338" s="1741"/>
      <c r="K338" s="1741"/>
      <c r="L338" s="1741"/>
      <c r="M338" s="1742"/>
      <c r="N338" s="1743"/>
      <c r="O338" s="1730"/>
      <c r="P338" s="1730"/>
      <c r="Q338" s="1572"/>
      <c r="S338" s="1545"/>
      <c r="T338" s="1545"/>
      <c r="U338" s="1545"/>
    </row>
    <row r="339" spans="1:21" ht="14.1" customHeight="1">
      <c r="A339" s="1729" t="s">
        <v>3245</v>
      </c>
      <c r="B339" s="1575">
        <v>114540.08610399994</v>
      </c>
      <c r="C339" s="1573">
        <v>65859.536956999989</v>
      </c>
      <c r="D339" s="1574">
        <v>155584.48519000006</v>
      </c>
      <c r="E339" s="1573">
        <v>116880.73392000004</v>
      </c>
      <c r="F339" s="1573">
        <v>443573.702926</v>
      </c>
      <c r="G339" s="1573">
        <v>94194.513815000013</v>
      </c>
      <c r="H339" s="1573">
        <v>86796.591930000024</v>
      </c>
      <c r="I339" s="1573">
        <v>172800.00505999997</v>
      </c>
      <c r="J339" s="1573">
        <v>129942.42263000007</v>
      </c>
      <c r="K339" s="1573">
        <v>166230.65916000001</v>
      </c>
      <c r="L339" s="1573">
        <v>297431.09126600006</v>
      </c>
      <c r="M339" s="1574">
        <v>143097.64910599991</v>
      </c>
      <c r="N339" s="1538">
        <v>160384.125539</v>
      </c>
      <c r="O339" s="1539">
        <v>87977.590469999952</v>
      </c>
      <c r="P339" s="1539">
        <v>125178.88104000001</v>
      </c>
      <c r="Q339" s="1572" t="s">
        <v>3246</v>
      </c>
      <c r="S339" s="1545"/>
      <c r="T339" s="1545"/>
      <c r="U339" s="1545"/>
    </row>
    <row r="340" spans="1:21" ht="14.1" customHeight="1">
      <c r="A340" s="1729"/>
      <c r="B340" s="1740"/>
      <c r="C340" s="1741"/>
      <c r="D340" s="1742"/>
      <c r="E340" s="1741"/>
      <c r="F340" s="1741"/>
      <c r="G340" s="1741"/>
      <c r="H340" s="1741"/>
      <c r="I340" s="1741"/>
      <c r="J340" s="1741"/>
      <c r="K340" s="1741"/>
      <c r="L340" s="1741"/>
      <c r="M340" s="1742"/>
      <c r="N340" s="1743"/>
      <c r="O340" s="1730"/>
      <c r="P340" s="1730"/>
      <c r="Q340" s="1572"/>
      <c r="S340" s="1545"/>
      <c r="T340" s="1545"/>
      <c r="U340" s="1545"/>
    </row>
    <row r="341" spans="1:21" ht="14.1" customHeight="1">
      <c r="A341" s="1729" t="s">
        <v>3264</v>
      </c>
      <c r="B341" s="1575">
        <v>1373326.47428</v>
      </c>
      <c r="C341" s="1573">
        <v>541550.43932400004</v>
      </c>
      <c r="D341" s="1574">
        <v>715884.85398300027</v>
      </c>
      <c r="E341" s="1573">
        <v>827179.87560399983</v>
      </c>
      <c r="F341" s="1573">
        <v>1191380.4759500001</v>
      </c>
      <c r="G341" s="1573">
        <v>813262.83716399968</v>
      </c>
      <c r="H341" s="1573">
        <v>1246757.9914869999</v>
      </c>
      <c r="I341" s="1573">
        <v>1573462.4989400001</v>
      </c>
      <c r="J341" s="1573">
        <v>722432.23515800061</v>
      </c>
      <c r="K341" s="1573">
        <v>565116.59810899978</v>
      </c>
      <c r="L341" s="1573">
        <v>404265.73141200014</v>
      </c>
      <c r="M341" s="1574">
        <v>365626.2878719999</v>
      </c>
      <c r="N341" s="1538">
        <v>579883.51595199993</v>
      </c>
      <c r="O341" s="1539">
        <v>711399.65218199999</v>
      </c>
      <c r="P341" s="1539">
        <v>574257.29529500008</v>
      </c>
      <c r="Q341" s="1572" t="s">
        <v>3265</v>
      </c>
      <c r="U341" s="1545"/>
    </row>
    <row r="342" spans="1:21" ht="14.1" customHeight="1">
      <c r="A342" s="1729"/>
      <c r="B342" s="1740"/>
      <c r="C342" s="1741"/>
      <c r="D342" s="1742"/>
      <c r="E342" s="1741"/>
      <c r="F342" s="1741"/>
      <c r="G342" s="1741"/>
      <c r="H342" s="1741"/>
      <c r="I342" s="1741"/>
      <c r="J342" s="1741"/>
      <c r="K342" s="1741"/>
      <c r="L342" s="1741"/>
      <c r="M342" s="1742"/>
      <c r="N342" s="1743"/>
      <c r="O342" s="1730"/>
      <c r="P342" s="1730"/>
      <c r="Q342" s="1572"/>
      <c r="S342" s="1545"/>
      <c r="T342" s="1545"/>
      <c r="U342" s="1545"/>
    </row>
    <row r="343" spans="1:21" ht="14.1" customHeight="1">
      <c r="A343" s="1729" t="s">
        <v>3225</v>
      </c>
      <c r="B343" s="1575">
        <v>870701.32570500043</v>
      </c>
      <c r="C343" s="1573">
        <v>1027899.6452499999</v>
      </c>
      <c r="D343" s="1574">
        <v>1082217.3126750004</v>
      </c>
      <c r="E343" s="1573">
        <v>1036725.2636919996</v>
      </c>
      <c r="F343" s="1573">
        <v>628653.40088800027</v>
      </c>
      <c r="G343" s="1573">
        <v>855867.36771900032</v>
      </c>
      <c r="H343" s="1573">
        <v>826036.11354200006</v>
      </c>
      <c r="I343" s="1573">
        <v>1006998.1772460003</v>
      </c>
      <c r="J343" s="1573">
        <v>1231461.117055</v>
      </c>
      <c r="K343" s="1573">
        <v>1075497.9630839997</v>
      </c>
      <c r="L343" s="1573">
        <v>1222441.7975669999</v>
      </c>
      <c r="M343" s="1574">
        <v>921964.67826300056</v>
      </c>
      <c r="N343" s="1538">
        <v>826557.65992399969</v>
      </c>
      <c r="O343" s="1539">
        <v>988853.89444099995</v>
      </c>
      <c r="P343" s="1539">
        <v>1023092.5463690003</v>
      </c>
      <c r="Q343" s="1572" t="s">
        <v>3226</v>
      </c>
      <c r="S343" s="1545"/>
      <c r="T343" s="1545"/>
      <c r="U343" s="1545"/>
    </row>
    <row r="344" spans="1:21" ht="14.1" customHeight="1">
      <c r="A344" s="1729"/>
      <c r="B344" s="1740"/>
      <c r="C344" s="1741"/>
      <c r="D344" s="1742"/>
      <c r="E344" s="1741"/>
      <c r="F344" s="1741"/>
      <c r="G344" s="1741"/>
      <c r="H344" s="1741"/>
      <c r="I344" s="1741"/>
      <c r="J344" s="1741"/>
      <c r="K344" s="1741"/>
      <c r="L344" s="1741"/>
      <c r="M344" s="1742"/>
      <c r="N344" s="1743"/>
      <c r="O344" s="1730"/>
      <c r="P344" s="1730"/>
      <c r="Q344" s="1572"/>
      <c r="S344" s="1545"/>
      <c r="T344" s="1545"/>
      <c r="U344" s="1545"/>
    </row>
    <row r="345" spans="1:21" ht="14.1" customHeight="1">
      <c r="A345" s="1729" t="s">
        <v>3229</v>
      </c>
      <c r="B345" s="1575">
        <v>660941.15023300028</v>
      </c>
      <c r="C345" s="1573">
        <v>631628.2953029999</v>
      </c>
      <c r="D345" s="1574">
        <v>742268.67311699991</v>
      </c>
      <c r="E345" s="1573">
        <v>511156.72121399996</v>
      </c>
      <c r="F345" s="1573">
        <v>717600.14580300008</v>
      </c>
      <c r="G345" s="1573">
        <v>531401.60706200008</v>
      </c>
      <c r="H345" s="1573">
        <v>712542.36536399997</v>
      </c>
      <c r="I345" s="1573">
        <v>506099.74108399986</v>
      </c>
      <c r="J345" s="1573">
        <v>711063.91615900001</v>
      </c>
      <c r="K345" s="1573">
        <v>609977.50500399992</v>
      </c>
      <c r="L345" s="1573">
        <v>731307.42056999973</v>
      </c>
      <c r="M345" s="1574">
        <v>705892.49984899967</v>
      </c>
      <c r="N345" s="1538">
        <v>452081.16278599994</v>
      </c>
      <c r="O345" s="1539">
        <v>485034.90502900002</v>
      </c>
      <c r="P345" s="1539">
        <v>486793.50262999989</v>
      </c>
      <c r="Q345" s="1572" t="s">
        <v>3230</v>
      </c>
      <c r="U345" s="1545"/>
    </row>
    <row r="346" spans="1:21" ht="14.1" customHeight="1">
      <c r="A346" s="1729"/>
      <c r="B346" s="1740"/>
      <c r="C346" s="1741"/>
      <c r="D346" s="1742"/>
      <c r="E346" s="1741"/>
      <c r="F346" s="1741"/>
      <c r="G346" s="1741"/>
      <c r="H346" s="1741"/>
      <c r="I346" s="1741"/>
      <c r="J346" s="1741"/>
      <c r="K346" s="1741"/>
      <c r="L346" s="1741"/>
      <c r="M346" s="1742"/>
      <c r="N346" s="1743"/>
      <c r="O346" s="1730"/>
      <c r="P346" s="1730"/>
      <c r="Q346" s="1572"/>
      <c r="S346" s="1545"/>
      <c r="T346" s="1545"/>
      <c r="U346" s="1545"/>
    </row>
    <row r="347" spans="1:21" ht="14.1" customHeight="1">
      <c r="A347" s="1729" t="s">
        <v>2629</v>
      </c>
      <c r="B347" s="1575">
        <v>662581.37266899983</v>
      </c>
      <c r="C347" s="1573">
        <v>815431.03812400007</v>
      </c>
      <c r="D347" s="1574">
        <v>717720.33980700001</v>
      </c>
      <c r="E347" s="1573">
        <v>796330.33634899987</v>
      </c>
      <c r="F347" s="1573">
        <v>503593.11910299992</v>
      </c>
      <c r="G347" s="1573">
        <v>569706.80539399979</v>
      </c>
      <c r="H347" s="1573">
        <v>782105.39252799994</v>
      </c>
      <c r="I347" s="1573">
        <v>605370.13957399991</v>
      </c>
      <c r="J347" s="1573">
        <v>789924.11339900002</v>
      </c>
      <c r="K347" s="1573">
        <v>879120.56799399992</v>
      </c>
      <c r="L347" s="1573">
        <v>833533.51188799995</v>
      </c>
      <c r="M347" s="1574">
        <v>689754.32303999981</v>
      </c>
      <c r="N347" s="1538">
        <v>694324.170178</v>
      </c>
      <c r="O347" s="1539">
        <v>706547.74629099993</v>
      </c>
      <c r="P347" s="1539">
        <v>631985.5500530001</v>
      </c>
      <c r="Q347" s="1572" t="s">
        <v>3224</v>
      </c>
      <c r="S347" s="1545"/>
      <c r="U347" s="1545"/>
    </row>
    <row r="348" spans="1:21" ht="14.1" customHeight="1">
      <c r="A348" s="1729"/>
      <c r="B348" s="1740"/>
      <c r="C348" s="1741"/>
      <c r="D348" s="1742"/>
      <c r="E348" s="1741"/>
      <c r="F348" s="1741"/>
      <c r="G348" s="1741"/>
      <c r="H348" s="1741"/>
      <c r="I348" s="1741"/>
      <c r="J348" s="1741"/>
      <c r="K348" s="1741"/>
      <c r="L348" s="1741"/>
      <c r="M348" s="1742"/>
      <c r="N348" s="1743"/>
      <c r="O348" s="1730"/>
      <c r="P348" s="1730"/>
      <c r="Q348" s="1572"/>
      <c r="S348" s="1545"/>
      <c r="T348" s="1545"/>
      <c r="U348" s="1545"/>
    </row>
    <row r="349" spans="1:21" ht="14.1" customHeight="1">
      <c r="A349" s="1729" t="s">
        <v>3266</v>
      </c>
      <c r="B349" s="1575">
        <v>2309765.2951920005</v>
      </c>
      <c r="C349" s="1573">
        <v>869328.25125000044</v>
      </c>
      <c r="D349" s="1574">
        <v>720160.53870599985</v>
      </c>
      <c r="E349" s="1573">
        <v>1291788.7978289996</v>
      </c>
      <c r="F349" s="1573">
        <v>971941.71164800005</v>
      </c>
      <c r="G349" s="1573">
        <v>1068375.8834549999</v>
      </c>
      <c r="H349" s="1573">
        <v>856063.78103399964</v>
      </c>
      <c r="I349" s="1573">
        <v>692299.79086099961</v>
      </c>
      <c r="J349" s="1573">
        <v>449801.89995500003</v>
      </c>
      <c r="K349" s="1573">
        <v>1609018.0044370007</v>
      </c>
      <c r="L349" s="1573">
        <v>1303200.2544689996</v>
      </c>
      <c r="M349" s="1574">
        <v>800548.53808199905</v>
      </c>
      <c r="N349" s="1538">
        <v>914921.37219900091</v>
      </c>
      <c r="O349" s="1539">
        <v>446505.72751100035</v>
      </c>
      <c r="P349" s="1539">
        <v>672687.84448500036</v>
      </c>
      <c r="Q349" s="1572" t="s">
        <v>3223</v>
      </c>
      <c r="S349" s="1545"/>
      <c r="T349" s="1545"/>
      <c r="U349" s="1545"/>
    </row>
    <row r="350" spans="1:21" ht="14.1" customHeight="1">
      <c r="A350" s="1729"/>
      <c r="B350" s="1740"/>
      <c r="C350" s="1741"/>
      <c r="D350" s="1742"/>
      <c r="E350" s="1741"/>
      <c r="F350" s="1741"/>
      <c r="G350" s="1741"/>
      <c r="H350" s="1741"/>
      <c r="I350" s="1741"/>
      <c r="J350" s="1741"/>
      <c r="K350" s="1741"/>
      <c r="L350" s="1741"/>
      <c r="M350" s="1742"/>
      <c r="N350" s="1743"/>
      <c r="O350" s="1730"/>
      <c r="P350" s="1730"/>
      <c r="Q350" s="1572"/>
      <c r="S350" s="1545"/>
      <c r="T350" s="1545"/>
      <c r="U350" s="1545"/>
    </row>
    <row r="351" spans="1:21" ht="14.1" customHeight="1">
      <c r="A351" s="1729" t="s">
        <v>2637</v>
      </c>
      <c r="B351" s="1575">
        <v>534511.92859999987</v>
      </c>
      <c r="C351" s="1573">
        <v>409935.38015300012</v>
      </c>
      <c r="D351" s="1574">
        <v>370556.94543300004</v>
      </c>
      <c r="E351" s="1573">
        <v>293586.62064899999</v>
      </c>
      <c r="F351" s="1573">
        <v>256928.31713699998</v>
      </c>
      <c r="G351" s="1573">
        <v>250552.43605800022</v>
      </c>
      <c r="H351" s="1573">
        <v>318396.11109700007</v>
      </c>
      <c r="I351" s="1573">
        <v>323439.9294909999</v>
      </c>
      <c r="J351" s="1573">
        <v>455349.48551100015</v>
      </c>
      <c r="K351" s="1573">
        <v>445042.20163700002</v>
      </c>
      <c r="L351" s="1573">
        <v>413121.72017200012</v>
      </c>
      <c r="M351" s="1574">
        <v>370999.18022099981</v>
      </c>
      <c r="N351" s="1538">
        <v>311285.47163900017</v>
      </c>
      <c r="O351" s="1539">
        <v>382174.40123299987</v>
      </c>
      <c r="P351" s="1539">
        <v>390520.99995800015</v>
      </c>
      <c r="Q351" s="1572" t="s">
        <v>2639</v>
      </c>
      <c r="S351" s="1545"/>
      <c r="T351" s="1545"/>
      <c r="U351" s="1545"/>
    </row>
    <row r="352" spans="1:21" ht="14.1" customHeight="1">
      <c r="A352" s="1729"/>
      <c r="B352" s="1740"/>
      <c r="C352" s="1741"/>
      <c r="D352" s="1742"/>
      <c r="E352" s="1741"/>
      <c r="F352" s="1741"/>
      <c r="G352" s="1741"/>
      <c r="H352" s="1741"/>
      <c r="I352" s="1741"/>
      <c r="J352" s="1741"/>
      <c r="K352" s="1741"/>
      <c r="L352" s="1741"/>
      <c r="M352" s="1742"/>
      <c r="N352" s="1743"/>
      <c r="O352" s="1730"/>
      <c r="P352" s="1730"/>
      <c r="Q352" s="1572"/>
      <c r="S352" s="1545"/>
      <c r="T352" s="1545"/>
      <c r="U352" s="1545"/>
    </row>
    <row r="353" spans="1:21" ht="14.1" customHeight="1">
      <c r="A353" s="1729" t="s">
        <v>3267</v>
      </c>
      <c r="B353" s="1575">
        <v>587211.37814799976</v>
      </c>
      <c r="C353" s="1573">
        <v>589793.86687199969</v>
      </c>
      <c r="D353" s="1574">
        <v>400375.77177400008</v>
      </c>
      <c r="E353" s="1573">
        <v>472371.94219999993</v>
      </c>
      <c r="F353" s="1573">
        <v>280785.03929599997</v>
      </c>
      <c r="G353" s="1573">
        <v>373287.99713200005</v>
      </c>
      <c r="H353" s="1573">
        <v>322327.93852900004</v>
      </c>
      <c r="I353" s="1573">
        <v>564425.95688399975</v>
      </c>
      <c r="J353" s="1573">
        <v>590452.77188499947</v>
      </c>
      <c r="K353" s="1573">
        <v>675464.37689200009</v>
      </c>
      <c r="L353" s="1573">
        <v>559593.57231199963</v>
      </c>
      <c r="M353" s="1574">
        <v>696333.41946800007</v>
      </c>
      <c r="N353" s="1538">
        <v>558616.29324399994</v>
      </c>
      <c r="O353" s="1539">
        <v>506058.68940700003</v>
      </c>
      <c r="P353" s="1539">
        <v>501009.83957300032</v>
      </c>
      <c r="Q353" s="1572" t="s">
        <v>3236</v>
      </c>
    </row>
    <row r="354" spans="1:21" ht="14.1" customHeight="1">
      <c r="A354" s="1729"/>
      <c r="B354" s="1740"/>
      <c r="C354" s="1741"/>
      <c r="D354" s="1742"/>
      <c r="E354" s="1741"/>
      <c r="F354" s="1741"/>
      <c r="G354" s="1741"/>
      <c r="H354" s="1741"/>
      <c r="I354" s="1741"/>
      <c r="J354" s="1741"/>
      <c r="K354" s="1741"/>
      <c r="L354" s="1741"/>
      <c r="M354" s="1742"/>
      <c r="N354" s="1743"/>
      <c r="O354" s="1730"/>
      <c r="P354" s="1730"/>
      <c r="Q354" s="1572"/>
      <c r="S354" s="1545"/>
      <c r="T354" s="1545"/>
      <c r="U354" s="1545"/>
    </row>
    <row r="355" spans="1:21" ht="14.1" customHeight="1">
      <c r="A355" s="1729" t="s">
        <v>3257</v>
      </c>
      <c r="B355" s="1575">
        <v>464097.38660999981</v>
      </c>
      <c r="C355" s="1573">
        <v>590582.21434899932</v>
      </c>
      <c r="D355" s="1574">
        <v>279556.14774200018</v>
      </c>
      <c r="E355" s="1573">
        <v>27886.870183999999</v>
      </c>
      <c r="F355" s="1573">
        <v>29729.205302999999</v>
      </c>
      <c r="G355" s="1573">
        <v>40941.945821999994</v>
      </c>
      <c r="H355" s="1573">
        <v>50670.488997999993</v>
      </c>
      <c r="I355" s="1573">
        <v>60008.579074999987</v>
      </c>
      <c r="J355" s="1573">
        <v>84098.952798000028</v>
      </c>
      <c r="K355" s="1573">
        <v>217028.75109800004</v>
      </c>
      <c r="L355" s="1573">
        <v>208875.41007800002</v>
      </c>
      <c r="M355" s="1574">
        <v>375954.04245000007</v>
      </c>
      <c r="N355" s="1538">
        <v>286361.07018999994</v>
      </c>
      <c r="O355" s="1539">
        <v>372799.49563999998</v>
      </c>
      <c r="P355" s="1539">
        <v>356288.86469999986</v>
      </c>
      <c r="Q355" s="1572" t="s">
        <v>3258</v>
      </c>
      <c r="S355" s="1545"/>
      <c r="T355" s="1545"/>
      <c r="U355" s="1545"/>
    </row>
    <row r="356" spans="1:21" ht="14.1" customHeight="1">
      <c r="A356" s="1729"/>
      <c r="B356" s="1740"/>
      <c r="C356" s="1741"/>
      <c r="D356" s="1742"/>
      <c r="E356" s="1741"/>
      <c r="F356" s="1741"/>
      <c r="G356" s="1741"/>
      <c r="H356" s="1741"/>
      <c r="I356" s="1741"/>
      <c r="J356" s="1741"/>
      <c r="K356" s="1741"/>
      <c r="L356" s="1741"/>
      <c r="M356" s="1742"/>
      <c r="N356" s="1743"/>
      <c r="O356" s="1730"/>
      <c r="P356" s="1730"/>
      <c r="Q356" s="1572"/>
      <c r="S356" s="1545"/>
      <c r="T356" s="1545"/>
      <c r="U356" s="1545"/>
    </row>
    <row r="357" spans="1:21" ht="14.1" customHeight="1">
      <c r="A357" s="1729" t="s">
        <v>3253</v>
      </c>
      <c r="B357" s="1575">
        <v>261376.65805100003</v>
      </c>
      <c r="C357" s="1573">
        <v>343156.196161</v>
      </c>
      <c r="D357" s="1574">
        <v>405953.02574399998</v>
      </c>
      <c r="E357" s="1573">
        <v>339371.3876110001</v>
      </c>
      <c r="F357" s="1573">
        <v>280628.02609299991</v>
      </c>
      <c r="G357" s="1573">
        <v>330441.68274800002</v>
      </c>
      <c r="H357" s="1573">
        <v>294827.94151999993</v>
      </c>
      <c r="I357" s="1573">
        <v>376471.94273300015</v>
      </c>
      <c r="J357" s="1573">
        <v>469521.46278599981</v>
      </c>
      <c r="K357" s="1573">
        <v>410061.69634100003</v>
      </c>
      <c r="L357" s="1573">
        <v>361712.15839100012</v>
      </c>
      <c r="M357" s="1574">
        <v>287676.184374</v>
      </c>
      <c r="N357" s="1538">
        <v>229959.35560400001</v>
      </c>
      <c r="O357" s="1539">
        <v>323924.4026550001</v>
      </c>
      <c r="P357" s="1539">
        <v>404068.80554099992</v>
      </c>
      <c r="Q357" s="1572" t="s">
        <v>3254</v>
      </c>
      <c r="S357" s="1545"/>
      <c r="U357" s="1545"/>
    </row>
    <row r="358" spans="1:21" ht="14.1" customHeight="1">
      <c r="A358" s="1729"/>
      <c r="B358" s="1740"/>
      <c r="C358" s="1741"/>
      <c r="D358" s="1742"/>
      <c r="E358" s="1741"/>
      <c r="F358" s="1741"/>
      <c r="G358" s="1741"/>
      <c r="H358" s="1741"/>
      <c r="I358" s="1741"/>
      <c r="J358" s="1741"/>
      <c r="K358" s="1741"/>
      <c r="L358" s="1741"/>
      <c r="M358" s="1742"/>
      <c r="N358" s="1743"/>
      <c r="O358" s="1730"/>
      <c r="P358" s="1730"/>
      <c r="Q358" s="1572"/>
      <c r="S358" s="1545"/>
      <c r="T358" s="1545"/>
      <c r="U358" s="1545"/>
    </row>
    <row r="359" spans="1:21" ht="14.1" customHeight="1">
      <c r="A359" s="1729" t="s">
        <v>3255</v>
      </c>
      <c r="B359" s="1575">
        <v>393820.78043000016</v>
      </c>
      <c r="C359" s="1573">
        <v>302929.8734160001</v>
      </c>
      <c r="D359" s="1574">
        <v>342131.20079899987</v>
      </c>
      <c r="E359" s="1573">
        <v>407985.12764299993</v>
      </c>
      <c r="F359" s="1573">
        <v>322790.40030299994</v>
      </c>
      <c r="G359" s="1573">
        <v>277704.72073</v>
      </c>
      <c r="H359" s="1573">
        <v>615857.55328500003</v>
      </c>
      <c r="I359" s="1573">
        <v>476017.45953199989</v>
      </c>
      <c r="J359" s="1573">
        <v>697278.69412700005</v>
      </c>
      <c r="K359" s="1573">
        <v>587148.45266100008</v>
      </c>
      <c r="L359" s="1573">
        <v>320773.53358899994</v>
      </c>
      <c r="M359" s="1574">
        <v>795343.14467100007</v>
      </c>
      <c r="N359" s="1538">
        <v>330865.60627300013</v>
      </c>
      <c r="O359" s="1539">
        <v>508377.88310999994</v>
      </c>
      <c r="P359" s="1539">
        <v>637179.17726999975</v>
      </c>
      <c r="Q359" s="1572" t="s">
        <v>3268</v>
      </c>
      <c r="S359" s="1545"/>
      <c r="T359" s="1545"/>
      <c r="U359" s="1545"/>
    </row>
    <row r="360" spans="1:21" ht="14.1" customHeight="1">
      <c r="A360" s="1729"/>
      <c r="B360" s="1740"/>
      <c r="C360" s="1741"/>
      <c r="D360" s="1742"/>
      <c r="E360" s="1741"/>
      <c r="F360" s="1741"/>
      <c r="G360" s="1741"/>
      <c r="H360" s="1741"/>
      <c r="I360" s="1741"/>
      <c r="J360" s="1741"/>
      <c r="K360" s="1741"/>
      <c r="L360" s="1741"/>
      <c r="M360" s="1742"/>
      <c r="N360" s="1743"/>
      <c r="O360" s="1730"/>
      <c r="P360" s="1730"/>
      <c r="Q360" s="1572"/>
      <c r="S360" s="1545"/>
      <c r="T360" s="1545"/>
      <c r="U360" s="1545"/>
    </row>
    <row r="361" spans="1:21" ht="14.1" customHeight="1">
      <c r="A361" s="1729" t="s">
        <v>3231</v>
      </c>
      <c r="B361" s="1575">
        <v>475141.22826999985</v>
      </c>
      <c r="C361" s="1573">
        <v>561008.52992999996</v>
      </c>
      <c r="D361" s="1574">
        <v>896463.06388399994</v>
      </c>
      <c r="E361" s="1573">
        <v>629904.56046999979</v>
      </c>
      <c r="F361" s="1573">
        <v>484243.01299999992</v>
      </c>
      <c r="G361" s="1573">
        <v>803175.73756999988</v>
      </c>
      <c r="H361" s="1573">
        <v>1000232.0704170004</v>
      </c>
      <c r="I361" s="1573">
        <v>833505.99336000008</v>
      </c>
      <c r="J361" s="1573">
        <v>835101.80321999977</v>
      </c>
      <c r="K361" s="1573">
        <v>105739.27640000003</v>
      </c>
      <c r="L361" s="1573">
        <v>235639.79069000005</v>
      </c>
      <c r="M361" s="1574">
        <v>343608.68005000002</v>
      </c>
      <c r="N361" s="1538">
        <v>383869.87559999997</v>
      </c>
      <c r="O361" s="1539">
        <v>377013.94004599989</v>
      </c>
      <c r="P361" s="1539">
        <v>962829.19677999988</v>
      </c>
      <c r="Q361" s="1572" t="s">
        <v>3232</v>
      </c>
      <c r="S361" s="1545"/>
    </row>
    <row r="362" spans="1:21" ht="14.1" customHeight="1">
      <c r="A362" s="1729"/>
      <c r="B362" s="1740"/>
      <c r="C362" s="1741"/>
      <c r="D362" s="1742"/>
      <c r="E362" s="1741"/>
      <c r="F362" s="1741"/>
      <c r="G362" s="1741"/>
      <c r="H362" s="1741"/>
      <c r="I362" s="1741"/>
      <c r="J362" s="1741"/>
      <c r="K362" s="1741"/>
      <c r="L362" s="1741"/>
      <c r="M362" s="1742"/>
      <c r="N362" s="1743"/>
      <c r="O362" s="1730"/>
      <c r="P362" s="1730"/>
      <c r="Q362" s="1572"/>
      <c r="S362" s="1545"/>
      <c r="T362" s="1545"/>
      <c r="U362" s="1545"/>
    </row>
    <row r="363" spans="1:21" ht="14.1" customHeight="1">
      <c r="A363" s="1729" t="s">
        <v>3251</v>
      </c>
      <c r="B363" s="1575">
        <v>101183.20117800002</v>
      </c>
      <c r="C363" s="1573">
        <v>103482.960863</v>
      </c>
      <c r="D363" s="1574">
        <v>138405.05784599998</v>
      </c>
      <c r="E363" s="1573">
        <v>90613.429422000045</v>
      </c>
      <c r="F363" s="1573">
        <v>95711.993015999993</v>
      </c>
      <c r="G363" s="1573">
        <v>78175.01266399998</v>
      </c>
      <c r="H363" s="1573">
        <v>87620.140162000054</v>
      </c>
      <c r="I363" s="1573">
        <v>95660.104558000006</v>
      </c>
      <c r="J363" s="1573">
        <v>163120.57913299999</v>
      </c>
      <c r="K363" s="1573">
        <v>99384.944864000019</v>
      </c>
      <c r="L363" s="1573">
        <v>72018.989132999981</v>
      </c>
      <c r="M363" s="1574">
        <v>158673.06127200005</v>
      </c>
      <c r="N363" s="1538">
        <v>78784.190724</v>
      </c>
      <c r="O363" s="1539">
        <v>160074.64957799998</v>
      </c>
      <c r="P363" s="1539">
        <v>141450.15123300007</v>
      </c>
      <c r="Q363" s="1572" t="s">
        <v>3252</v>
      </c>
      <c r="S363" s="1545"/>
      <c r="T363" s="1545"/>
      <c r="U363" s="1545"/>
    </row>
    <row r="364" spans="1:21" ht="14.1" customHeight="1">
      <c r="A364" s="1729"/>
      <c r="B364" s="1740"/>
      <c r="C364" s="1741"/>
      <c r="D364" s="1742"/>
      <c r="E364" s="1741"/>
      <c r="F364" s="1741"/>
      <c r="G364" s="1741"/>
      <c r="H364" s="1741"/>
      <c r="I364" s="1741"/>
      <c r="J364" s="1741"/>
      <c r="K364" s="1741"/>
      <c r="L364" s="1741"/>
      <c r="M364" s="1742"/>
      <c r="N364" s="1743"/>
      <c r="O364" s="1730"/>
      <c r="P364" s="1730"/>
      <c r="Q364" s="1572"/>
      <c r="S364" s="1545"/>
      <c r="T364" s="1545"/>
      <c r="U364" s="1545"/>
    </row>
    <row r="365" spans="1:21" ht="14.1" customHeight="1">
      <c r="A365" s="1729" t="s">
        <v>3239</v>
      </c>
      <c r="B365" s="1575">
        <v>228194.04630799982</v>
      </c>
      <c r="C365" s="1573">
        <v>175437.71982599999</v>
      </c>
      <c r="D365" s="1574">
        <v>197600.51901699996</v>
      </c>
      <c r="E365" s="1573">
        <v>205715.3704420001</v>
      </c>
      <c r="F365" s="1573">
        <v>192468.6451939999</v>
      </c>
      <c r="G365" s="1573">
        <v>159554.51911100003</v>
      </c>
      <c r="H365" s="1573">
        <v>242486.04274599996</v>
      </c>
      <c r="I365" s="1573">
        <v>170397.77076099999</v>
      </c>
      <c r="J365" s="1573">
        <v>167106.64046899995</v>
      </c>
      <c r="K365" s="1573">
        <v>399889.87443200056</v>
      </c>
      <c r="L365" s="1573">
        <v>225268.47151599993</v>
      </c>
      <c r="M365" s="1574">
        <v>170835.72686499992</v>
      </c>
      <c r="N365" s="1538">
        <v>589473.95831399981</v>
      </c>
      <c r="O365" s="1539">
        <v>211053.6401760001</v>
      </c>
      <c r="P365" s="1539">
        <v>205161.14666199996</v>
      </c>
      <c r="Q365" s="1572" t="s">
        <v>3240</v>
      </c>
      <c r="S365" s="1545"/>
    </row>
    <row r="366" spans="1:21" ht="14.1" customHeight="1">
      <c r="A366" s="1729"/>
      <c r="B366" s="1740"/>
      <c r="C366" s="1741"/>
      <c r="D366" s="1742"/>
      <c r="E366" s="1741"/>
      <c r="F366" s="1741"/>
      <c r="G366" s="1741"/>
      <c r="H366" s="1741"/>
      <c r="I366" s="1741"/>
      <c r="J366" s="1741"/>
      <c r="K366" s="1741"/>
      <c r="L366" s="1741"/>
      <c r="M366" s="1742"/>
      <c r="N366" s="1743"/>
      <c r="O366" s="1730"/>
      <c r="P366" s="1730"/>
      <c r="Q366" s="1572"/>
      <c r="S366" s="1545"/>
      <c r="T366" s="1545"/>
      <c r="U366" s="1545"/>
    </row>
    <row r="367" spans="1:21" ht="14.1" customHeight="1">
      <c r="A367" s="1729" t="s">
        <v>3269</v>
      </c>
      <c r="B367" s="1575">
        <v>89385.835000000021</v>
      </c>
      <c r="C367" s="1573">
        <v>100157.03800000002</v>
      </c>
      <c r="D367" s="1574">
        <v>111987.85</v>
      </c>
      <c r="E367" s="1573">
        <v>138814.38955399999</v>
      </c>
      <c r="F367" s="1573">
        <v>242089.50700000013</v>
      </c>
      <c r="G367" s="1573">
        <v>70172.50757999999</v>
      </c>
      <c r="H367" s="1573">
        <v>299201.24799999996</v>
      </c>
      <c r="I367" s="1573">
        <v>190322.8018650001</v>
      </c>
      <c r="J367" s="1573">
        <v>149691.28799999994</v>
      </c>
      <c r="K367" s="1573">
        <v>351103.228</v>
      </c>
      <c r="L367" s="1573">
        <v>111201.88810000003</v>
      </c>
      <c r="M367" s="1574">
        <v>160104.31600000008</v>
      </c>
      <c r="N367" s="1538">
        <v>101455.65179999999</v>
      </c>
      <c r="O367" s="1539">
        <v>145678.52269999997</v>
      </c>
      <c r="P367" s="1539">
        <v>79146.772476000013</v>
      </c>
      <c r="Q367" s="1572" t="s">
        <v>3270</v>
      </c>
      <c r="S367" s="1545"/>
      <c r="T367" s="1545"/>
      <c r="U367" s="1545"/>
    </row>
    <row r="368" spans="1:21" ht="14.1" customHeight="1">
      <c r="A368" s="1729"/>
      <c r="B368" s="1740"/>
      <c r="C368" s="1741"/>
      <c r="D368" s="1742"/>
      <c r="E368" s="1741"/>
      <c r="F368" s="1741"/>
      <c r="G368" s="1741"/>
      <c r="H368" s="1741"/>
      <c r="I368" s="1741"/>
      <c r="J368" s="1741"/>
      <c r="K368" s="1741"/>
      <c r="L368" s="1741"/>
      <c r="M368" s="1742"/>
      <c r="N368" s="1743"/>
      <c r="O368" s="1730"/>
      <c r="P368" s="1730"/>
      <c r="Q368" s="1572"/>
      <c r="S368" s="1545"/>
      <c r="T368" s="1545"/>
      <c r="U368" s="1545"/>
    </row>
    <row r="369" spans="1:21" ht="14.1" customHeight="1">
      <c r="A369" s="1729" t="s">
        <v>3243</v>
      </c>
      <c r="B369" s="1575">
        <v>270450.65123199986</v>
      </c>
      <c r="C369" s="1573">
        <v>279429.71539799997</v>
      </c>
      <c r="D369" s="1574">
        <v>285360.2550779999</v>
      </c>
      <c r="E369" s="1573">
        <v>233732.30616800007</v>
      </c>
      <c r="F369" s="1573">
        <v>192646.55664599998</v>
      </c>
      <c r="G369" s="1573">
        <v>112134.38512999995</v>
      </c>
      <c r="H369" s="1573">
        <v>246484.980751</v>
      </c>
      <c r="I369" s="1573">
        <v>221798.22046499999</v>
      </c>
      <c r="J369" s="1573">
        <v>187821.38024300002</v>
      </c>
      <c r="K369" s="1573">
        <v>256974.06076099991</v>
      </c>
      <c r="L369" s="1573">
        <v>231857.08782399987</v>
      </c>
      <c r="M369" s="1574">
        <v>206768.19900299996</v>
      </c>
      <c r="N369" s="1538">
        <v>253704.20978899999</v>
      </c>
      <c r="O369" s="1539">
        <v>187456.85628299997</v>
      </c>
      <c r="P369" s="1539">
        <v>251462.65387999997</v>
      </c>
      <c r="Q369" s="1572" t="s">
        <v>3244</v>
      </c>
      <c r="S369" s="1545"/>
    </row>
    <row r="370" spans="1:21" ht="14.1" customHeight="1">
      <c r="A370" s="1729"/>
      <c r="B370" s="1740"/>
      <c r="C370" s="1741"/>
      <c r="D370" s="1742"/>
      <c r="E370" s="1741"/>
      <c r="F370" s="1741"/>
      <c r="G370" s="1741"/>
      <c r="H370" s="1741"/>
      <c r="I370" s="1741"/>
      <c r="J370" s="1741"/>
      <c r="K370" s="1741"/>
      <c r="L370" s="1741"/>
      <c r="M370" s="1742"/>
      <c r="N370" s="1743"/>
      <c r="O370" s="1730"/>
      <c r="P370" s="1730"/>
      <c r="Q370" s="1572"/>
      <c r="S370" s="1545"/>
      <c r="T370" s="1545"/>
      <c r="U370" s="1545"/>
    </row>
    <row r="371" spans="1:21" ht="14.1" customHeight="1">
      <c r="A371" s="1729" t="s">
        <v>3241</v>
      </c>
      <c r="B371" s="1575">
        <v>389133.82724300004</v>
      </c>
      <c r="C371" s="1573">
        <v>362402.79317700019</v>
      </c>
      <c r="D371" s="1574">
        <v>351811.40483399987</v>
      </c>
      <c r="E371" s="1573">
        <v>240273.98211300006</v>
      </c>
      <c r="F371" s="1573">
        <v>225876.383523</v>
      </c>
      <c r="G371" s="1573">
        <v>174225.17760500006</v>
      </c>
      <c r="H371" s="1573">
        <v>170824.96335599996</v>
      </c>
      <c r="I371" s="1573">
        <v>139449.19127699995</v>
      </c>
      <c r="J371" s="1573">
        <v>140641.80091799996</v>
      </c>
      <c r="K371" s="1573">
        <v>256956.20603899992</v>
      </c>
      <c r="L371" s="1573">
        <v>178402.59788800002</v>
      </c>
      <c r="M371" s="1574">
        <v>304807.48996500007</v>
      </c>
      <c r="N371" s="1538">
        <v>190733.76161299992</v>
      </c>
      <c r="O371" s="1539">
        <v>111190.55461600005</v>
      </c>
      <c r="P371" s="1539">
        <v>225502.97679100002</v>
      </c>
      <c r="Q371" s="1572" t="s">
        <v>3242</v>
      </c>
    </row>
    <row r="372" spans="1:21" ht="14.1" customHeight="1">
      <c r="A372" s="1729"/>
      <c r="B372" s="1740"/>
      <c r="C372" s="1741"/>
      <c r="D372" s="1742"/>
      <c r="E372" s="1741"/>
      <c r="F372" s="1741"/>
      <c r="G372" s="1741"/>
      <c r="H372" s="1741"/>
      <c r="I372" s="1741"/>
      <c r="J372" s="1741"/>
      <c r="K372" s="1741"/>
      <c r="L372" s="1741"/>
      <c r="M372" s="1742"/>
      <c r="N372" s="1743"/>
      <c r="O372" s="1730"/>
      <c r="P372" s="1730"/>
      <c r="Q372" s="1572"/>
    </row>
    <row r="373" spans="1:21" ht="14.1" customHeight="1">
      <c r="A373" s="1729" t="s">
        <v>3259</v>
      </c>
      <c r="B373" s="1575">
        <v>136353.63303499998</v>
      </c>
      <c r="C373" s="1573">
        <v>104494.52235999996</v>
      </c>
      <c r="D373" s="1574">
        <v>92549.616779999968</v>
      </c>
      <c r="E373" s="1573">
        <v>105686.11635</v>
      </c>
      <c r="F373" s="1573">
        <v>144392.12758000006</v>
      </c>
      <c r="G373" s="1573">
        <v>143042.20419400011</v>
      </c>
      <c r="H373" s="1573">
        <v>152367.30196000004</v>
      </c>
      <c r="I373" s="1573">
        <v>155830.74381300001</v>
      </c>
      <c r="J373" s="1573">
        <v>141675.61803000001</v>
      </c>
      <c r="K373" s="1573">
        <v>171634.35235999993</v>
      </c>
      <c r="L373" s="1573">
        <v>137795.53867000007</v>
      </c>
      <c r="M373" s="1574">
        <v>143931.66470999998</v>
      </c>
      <c r="N373" s="1538">
        <v>75375.55928999999</v>
      </c>
      <c r="O373" s="1539">
        <v>105146.89823000001</v>
      </c>
      <c r="P373" s="1539">
        <v>146650.29733</v>
      </c>
      <c r="Q373" s="1572" t="s">
        <v>3271</v>
      </c>
    </row>
    <row r="374" spans="1:21" ht="14.1" customHeight="1">
      <c r="A374" s="1729"/>
      <c r="B374" s="1740"/>
      <c r="C374" s="1741"/>
      <c r="D374" s="1742"/>
      <c r="E374" s="1741"/>
      <c r="F374" s="1741"/>
      <c r="G374" s="1741"/>
      <c r="H374" s="1741"/>
      <c r="I374" s="1741"/>
      <c r="J374" s="1741"/>
      <c r="K374" s="1741"/>
      <c r="L374" s="1741"/>
      <c r="M374" s="1742"/>
      <c r="N374" s="1743"/>
      <c r="O374" s="1730"/>
      <c r="P374" s="1730"/>
      <c r="Q374" s="1572"/>
    </row>
    <row r="375" spans="1:21" ht="14.1" customHeight="1">
      <c r="A375" s="1729" t="s">
        <v>3272</v>
      </c>
      <c r="B375" s="1575">
        <v>56660.11387999999</v>
      </c>
      <c r="C375" s="1573">
        <v>130943.46909099996</v>
      </c>
      <c r="D375" s="1574">
        <v>127936.91585799998</v>
      </c>
      <c r="E375" s="1573">
        <v>74211.302883999975</v>
      </c>
      <c r="F375" s="1573">
        <v>74206.656489000001</v>
      </c>
      <c r="G375" s="1573">
        <v>95205.714982999983</v>
      </c>
      <c r="H375" s="1573">
        <v>111077.51511699999</v>
      </c>
      <c r="I375" s="1573">
        <v>122257.21128799998</v>
      </c>
      <c r="J375" s="1573">
        <v>121758.71785599993</v>
      </c>
      <c r="K375" s="1573">
        <v>61626.473609000008</v>
      </c>
      <c r="L375" s="1573">
        <v>52304.637629999976</v>
      </c>
      <c r="M375" s="1574">
        <v>65506.358192999985</v>
      </c>
      <c r="N375" s="1538">
        <v>56175.812414</v>
      </c>
      <c r="O375" s="1539">
        <v>55611.249704000002</v>
      </c>
      <c r="P375" s="1539">
        <v>52681.104914000003</v>
      </c>
      <c r="Q375" s="1572" t="s">
        <v>3273</v>
      </c>
    </row>
    <row r="376" spans="1:21" ht="14.1" customHeight="1">
      <c r="A376" s="1729"/>
      <c r="B376" s="1740"/>
      <c r="C376" s="1741"/>
      <c r="D376" s="1742"/>
      <c r="E376" s="1741"/>
      <c r="F376" s="1741"/>
      <c r="G376" s="1741"/>
      <c r="H376" s="1741"/>
      <c r="I376" s="1741"/>
      <c r="J376" s="1741"/>
      <c r="K376" s="1741"/>
      <c r="L376" s="1741"/>
      <c r="M376" s="1742"/>
      <c r="N376" s="1743"/>
      <c r="O376" s="1730"/>
      <c r="P376" s="1730"/>
      <c r="Q376" s="1572"/>
    </row>
    <row r="377" spans="1:21" ht="14.1" customHeight="1">
      <c r="A377" s="1729" t="s">
        <v>3274</v>
      </c>
      <c r="B377" s="1575">
        <v>37951.373642000013</v>
      </c>
      <c r="C377" s="1573">
        <v>8359.9818620000024</v>
      </c>
      <c r="D377" s="1574">
        <v>20407.193191999999</v>
      </c>
      <c r="E377" s="1573">
        <v>58305.210836999977</v>
      </c>
      <c r="F377" s="1573">
        <v>10278.99006</v>
      </c>
      <c r="G377" s="1573">
        <v>20033.095738</v>
      </c>
      <c r="H377" s="1573">
        <v>15803.631236999998</v>
      </c>
      <c r="I377" s="1573">
        <v>2846.4984999999992</v>
      </c>
      <c r="J377" s="1573">
        <v>17046.399547999998</v>
      </c>
      <c r="K377" s="1573">
        <v>6795.9208640000006</v>
      </c>
      <c r="L377" s="1573">
        <v>9242.866205999997</v>
      </c>
      <c r="M377" s="1574">
        <v>12601.315780999999</v>
      </c>
      <c r="N377" s="1538">
        <v>212832.91400000002</v>
      </c>
      <c r="O377" s="1539">
        <v>19253.287751</v>
      </c>
      <c r="P377" s="1539">
        <v>29732.980590000003</v>
      </c>
      <c r="Q377" s="1572" t="s">
        <v>3275</v>
      </c>
    </row>
    <row r="378" spans="1:21" ht="14.1" customHeight="1">
      <c r="A378" s="1729"/>
      <c r="B378" s="1740"/>
      <c r="C378" s="1741"/>
      <c r="D378" s="1742"/>
      <c r="E378" s="1741"/>
      <c r="F378" s="1741"/>
      <c r="G378" s="1741"/>
      <c r="H378" s="1741"/>
      <c r="I378" s="1741"/>
      <c r="J378" s="1741"/>
      <c r="K378" s="1741"/>
      <c r="L378" s="1741"/>
      <c r="M378" s="1742"/>
      <c r="N378" s="1743"/>
      <c r="O378" s="1730"/>
      <c r="P378" s="1730"/>
      <c r="Q378" s="1572"/>
    </row>
    <row r="379" spans="1:21" ht="14.1" customHeight="1">
      <c r="A379" s="1729" t="s">
        <v>3276</v>
      </c>
      <c r="B379" s="1575">
        <v>45019.05999999999</v>
      </c>
      <c r="C379" s="1573">
        <v>23000.558149999993</v>
      </c>
      <c r="D379" s="1574">
        <v>22815.528757</v>
      </c>
      <c r="E379" s="1573">
        <v>31641.288000000011</v>
      </c>
      <c r="F379" s="1573">
        <v>14106.534000000001</v>
      </c>
      <c r="G379" s="1573">
        <v>39709.476279999988</v>
      </c>
      <c r="H379" s="1573">
        <v>22149.157119999996</v>
      </c>
      <c r="I379" s="1573">
        <v>25104.604000000003</v>
      </c>
      <c r="J379" s="1573">
        <v>23987.597949999996</v>
      </c>
      <c r="K379" s="1573">
        <v>30211.404620000008</v>
      </c>
      <c r="L379" s="1573">
        <v>55052.578870000005</v>
      </c>
      <c r="M379" s="1574">
        <v>24940.826000000005</v>
      </c>
      <c r="N379" s="1538">
        <v>36584.084760000005</v>
      </c>
      <c r="O379" s="1539">
        <v>21543.644160999993</v>
      </c>
      <c r="P379" s="1539">
        <v>34421.04624499999</v>
      </c>
      <c r="Q379" s="1572" t="s">
        <v>3277</v>
      </c>
      <c r="S379" s="1545"/>
    </row>
    <row r="380" spans="1:21" ht="14.1" customHeight="1">
      <c r="A380" s="1729"/>
      <c r="B380" s="1740"/>
      <c r="C380" s="1741"/>
      <c r="D380" s="1742"/>
      <c r="E380" s="1741"/>
      <c r="F380" s="1741"/>
      <c r="G380" s="1741"/>
      <c r="H380" s="1741"/>
      <c r="I380" s="1741"/>
      <c r="J380" s="1741"/>
      <c r="K380" s="1741"/>
      <c r="L380" s="1741"/>
      <c r="M380" s="1742"/>
      <c r="N380" s="1743"/>
      <c r="O380" s="1730"/>
      <c r="P380" s="1730"/>
      <c r="Q380" s="1572"/>
      <c r="S380" s="1545"/>
      <c r="T380" s="1545"/>
      <c r="U380" s="1545"/>
    </row>
    <row r="381" spans="1:21" ht="14.1" customHeight="1">
      <c r="A381" s="1729" t="s">
        <v>3278</v>
      </c>
      <c r="B381" s="1575">
        <v>155333.98928100002</v>
      </c>
      <c r="C381" s="1573">
        <v>191410.58985399999</v>
      </c>
      <c r="D381" s="1574">
        <v>163299.98752300002</v>
      </c>
      <c r="E381" s="1573">
        <v>184532.24122000003</v>
      </c>
      <c r="F381" s="1573">
        <v>129467.20071899996</v>
      </c>
      <c r="G381" s="1573">
        <v>119898.11478000005</v>
      </c>
      <c r="H381" s="1573">
        <v>168515.34996999998</v>
      </c>
      <c r="I381" s="1573">
        <v>162552.35576000001</v>
      </c>
      <c r="J381" s="1573">
        <v>185510.816956</v>
      </c>
      <c r="K381" s="1573">
        <v>201163.14542800008</v>
      </c>
      <c r="L381" s="1573">
        <v>168906.61391300004</v>
      </c>
      <c r="M381" s="1574">
        <v>172712.57993700003</v>
      </c>
      <c r="N381" s="1538">
        <v>164730.50450699998</v>
      </c>
      <c r="O381" s="1539">
        <v>138521.96442199996</v>
      </c>
      <c r="P381" s="1539">
        <v>185110.12765999997</v>
      </c>
      <c r="Q381" s="1572" t="s">
        <v>3279</v>
      </c>
      <c r="S381" s="1545"/>
      <c r="T381" s="1545"/>
      <c r="U381" s="1545"/>
    </row>
    <row r="382" spans="1:21" ht="14.1" customHeight="1">
      <c r="A382" s="1729"/>
      <c r="B382" s="1740"/>
      <c r="C382" s="1741"/>
      <c r="D382" s="1742"/>
      <c r="E382" s="1741"/>
      <c r="F382" s="1741"/>
      <c r="G382" s="1741"/>
      <c r="H382" s="1741"/>
      <c r="I382" s="1741"/>
      <c r="J382" s="1741"/>
      <c r="K382" s="1741"/>
      <c r="L382" s="1741"/>
      <c r="M382" s="1742"/>
      <c r="N382" s="1743"/>
      <c r="O382" s="1730"/>
      <c r="P382" s="1730"/>
      <c r="Q382" s="1572"/>
      <c r="S382" s="1545"/>
      <c r="T382" s="1545"/>
      <c r="U382" s="1545"/>
    </row>
    <row r="383" spans="1:21" ht="14.1" customHeight="1">
      <c r="A383" s="1729" t="s">
        <v>3227</v>
      </c>
      <c r="B383" s="1575">
        <v>40549.135803000012</v>
      </c>
      <c r="C383" s="1573">
        <v>64338.365029999994</v>
      </c>
      <c r="D383" s="1574">
        <v>160903.94808000006</v>
      </c>
      <c r="E383" s="1573">
        <v>65867.074600999986</v>
      </c>
      <c r="F383" s="1573">
        <v>52791.629530000006</v>
      </c>
      <c r="G383" s="1573">
        <v>158840.66714000001</v>
      </c>
      <c r="H383" s="1573">
        <v>134847.25714299994</v>
      </c>
      <c r="I383" s="1573">
        <v>98159.339758000046</v>
      </c>
      <c r="J383" s="1573">
        <v>76282.167048999981</v>
      </c>
      <c r="K383" s="1573">
        <v>172307.16239999994</v>
      </c>
      <c r="L383" s="1573">
        <v>115837.18085600001</v>
      </c>
      <c r="M383" s="1574">
        <v>124236.077149</v>
      </c>
      <c r="N383" s="1538">
        <v>59244.387450000024</v>
      </c>
      <c r="O383" s="1539">
        <v>118486.62091299998</v>
      </c>
      <c r="P383" s="1539">
        <v>107024.49383000001</v>
      </c>
      <c r="Q383" s="1572" t="s">
        <v>3280</v>
      </c>
      <c r="S383" s="1545"/>
    </row>
    <row r="384" spans="1:21" ht="14.1" customHeight="1">
      <c r="A384" s="1744"/>
      <c r="B384" s="1740"/>
      <c r="C384" s="1741"/>
      <c r="D384" s="1742"/>
      <c r="E384" s="1741"/>
      <c r="F384" s="1741"/>
      <c r="G384" s="1741"/>
      <c r="H384" s="1741"/>
      <c r="I384" s="1741"/>
      <c r="J384" s="1741"/>
      <c r="K384" s="1741"/>
      <c r="L384" s="1741"/>
      <c r="M384" s="1742"/>
      <c r="N384" s="1743"/>
      <c r="O384" s="1730"/>
      <c r="P384" s="1730"/>
      <c r="Q384" s="1572"/>
      <c r="S384" s="1545"/>
      <c r="T384" s="1545"/>
      <c r="U384" s="1545"/>
    </row>
    <row r="385" spans="1:21" ht="14.1" customHeight="1">
      <c r="A385" s="1729" t="s">
        <v>3281</v>
      </c>
      <c r="B385" s="1575">
        <v>57778.731770999999</v>
      </c>
      <c r="C385" s="1573">
        <v>49683.569500000005</v>
      </c>
      <c r="D385" s="1574">
        <v>91025.155939999997</v>
      </c>
      <c r="E385" s="1573">
        <v>47475.285525999992</v>
      </c>
      <c r="F385" s="1573">
        <v>136629.55858000004</v>
      </c>
      <c r="G385" s="1573">
        <v>119787.37435000004</v>
      </c>
      <c r="H385" s="1573">
        <v>433508.16403099988</v>
      </c>
      <c r="I385" s="1573">
        <v>186430.63031099999</v>
      </c>
      <c r="J385" s="1573">
        <v>95259.319130000003</v>
      </c>
      <c r="K385" s="1573">
        <v>77341.870294000008</v>
      </c>
      <c r="L385" s="1573">
        <v>76460.705140000005</v>
      </c>
      <c r="M385" s="1574">
        <v>72762.064100000003</v>
      </c>
      <c r="N385" s="1538">
        <v>102467.84248999998</v>
      </c>
      <c r="O385" s="1539">
        <v>104672.83655599999</v>
      </c>
      <c r="P385" s="1539">
        <v>125776.61391400002</v>
      </c>
      <c r="Q385" s="1745" t="s">
        <v>3282</v>
      </c>
      <c r="S385" s="1545"/>
      <c r="T385" s="1545"/>
      <c r="U385" s="1545"/>
    </row>
    <row r="386" spans="1:21" ht="10.7" customHeight="1">
      <c r="A386" s="1576"/>
      <c r="B386" s="1596"/>
      <c r="C386" s="1576"/>
      <c r="D386" s="1534"/>
      <c r="E386" s="1576"/>
      <c r="F386" s="1576"/>
      <c r="G386" s="1576"/>
      <c r="H386" s="1576"/>
      <c r="I386" s="1576"/>
      <c r="J386" s="1576"/>
      <c r="K386" s="1576"/>
      <c r="L386" s="1576"/>
      <c r="M386" s="1534"/>
      <c r="N386" s="1542"/>
      <c r="O386" s="1543"/>
      <c r="P386" s="1543"/>
      <c r="Q386" s="1745"/>
      <c r="S386" s="1545"/>
      <c r="T386" s="1545"/>
      <c r="U386" s="1545"/>
    </row>
    <row r="387" spans="1:21" ht="10.7" customHeight="1">
      <c r="A387" s="1576"/>
      <c r="B387" s="1596"/>
      <c r="C387" s="1576"/>
      <c r="D387" s="1534"/>
      <c r="E387" s="1576"/>
      <c r="F387" s="1576"/>
      <c r="G387" s="1576"/>
      <c r="H387" s="1576"/>
      <c r="I387" s="1576"/>
      <c r="J387" s="1576"/>
      <c r="K387" s="1576"/>
      <c r="L387" s="1576"/>
      <c r="M387" s="1534"/>
      <c r="N387" s="1542"/>
      <c r="O387" s="1543"/>
      <c r="P387" s="1543"/>
      <c r="Q387" s="1745"/>
      <c r="S387" s="1545"/>
      <c r="T387" s="1545"/>
      <c r="U387" s="1545"/>
    </row>
    <row r="388" spans="1:21" ht="10.7" customHeight="1">
      <c r="A388" s="1576"/>
      <c r="B388" s="1596"/>
      <c r="C388" s="1576"/>
      <c r="D388" s="1534"/>
      <c r="E388" s="1576"/>
      <c r="F388" s="1576"/>
      <c r="G388" s="1576"/>
      <c r="H388" s="1576"/>
      <c r="I388" s="1576"/>
      <c r="J388" s="1576"/>
      <c r="K388" s="1576"/>
      <c r="L388" s="1576"/>
      <c r="M388" s="1534"/>
      <c r="N388" s="1542"/>
      <c r="O388" s="1543"/>
      <c r="P388" s="1543"/>
      <c r="Q388" s="1541"/>
      <c r="S388" s="1545"/>
      <c r="T388" s="1545"/>
      <c r="U388" s="1545"/>
    </row>
    <row r="389" spans="1:21" ht="10.7" customHeight="1">
      <c r="A389" s="1576"/>
      <c r="B389" s="1596"/>
      <c r="C389" s="1576"/>
      <c r="D389" s="1534"/>
      <c r="E389" s="1576"/>
      <c r="F389" s="1576"/>
      <c r="G389" s="1576"/>
      <c r="H389" s="1576"/>
      <c r="I389" s="1576"/>
      <c r="J389" s="1576"/>
      <c r="K389" s="1576"/>
      <c r="L389" s="1576"/>
      <c r="M389" s="1534"/>
      <c r="N389" s="1542"/>
      <c r="O389" s="1543"/>
      <c r="P389" s="1543"/>
      <c r="Q389" s="1640"/>
      <c r="S389" s="1545"/>
      <c r="T389" s="1545"/>
      <c r="U389" s="1545"/>
    </row>
    <row r="390" spans="1:21" ht="10.7" customHeight="1">
      <c r="A390" s="1576"/>
      <c r="B390" s="1596"/>
      <c r="C390" s="1576"/>
      <c r="D390" s="1534"/>
      <c r="E390" s="1576"/>
      <c r="F390" s="1576"/>
      <c r="G390" s="1576"/>
      <c r="H390" s="1576"/>
      <c r="I390" s="1576"/>
      <c r="J390" s="1576"/>
      <c r="K390" s="1576"/>
      <c r="L390" s="1576"/>
      <c r="M390" s="1534"/>
      <c r="N390" s="1542"/>
      <c r="O390" s="1543"/>
      <c r="P390" s="1543"/>
      <c r="Q390" s="1640"/>
      <c r="S390" s="1545"/>
      <c r="T390" s="1545"/>
    </row>
    <row r="391" spans="1:21" ht="10.7" customHeight="1">
      <c r="A391" s="1576"/>
      <c r="B391" s="1596"/>
      <c r="C391" s="1576"/>
      <c r="D391" s="1534"/>
      <c r="E391" s="1576"/>
      <c r="F391" s="1576"/>
      <c r="G391" s="1576"/>
      <c r="H391" s="1576"/>
      <c r="I391" s="1576"/>
      <c r="J391" s="1576"/>
      <c r="K391" s="1576"/>
      <c r="L391" s="1576"/>
      <c r="M391" s="1534"/>
      <c r="N391" s="1542"/>
      <c r="O391" s="1543"/>
      <c r="P391" s="1543"/>
      <c r="Q391" s="1547"/>
      <c r="S391" s="1545"/>
      <c r="T391" s="1545"/>
      <c r="U391" s="1545"/>
    </row>
    <row r="392" spans="1:21" ht="12.75" customHeight="1">
      <c r="A392" s="1746"/>
      <c r="B392" s="1747"/>
      <c r="C392" s="1748"/>
      <c r="D392" s="1749"/>
      <c r="E392" s="1748"/>
      <c r="F392" s="1748"/>
      <c r="G392" s="1748"/>
      <c r="H392" s="1748"/>
      <c r="I392" s="1748"/>
      <c r="J392" s="1748"/>
      <c r="K392" s="1748"/>
      <c r="L392" s="1748"/>
      <c r="M392" s="1749"/>
      <c r="N392" s="1750"/>
      <c r="O392" s="1751"/>
      <c r="P392" s="1751"/>
      <c r="Q392" s="1752"/>
      <c r="S392" s="1545"/>
    </row>
    <row r="393" spans="1:21" ht="12.75" customHeight="1">
      <c r="A393" s="1601" t="s">
        <v>3195</v>
      </c>
      <c r="B393" s="1601"/>
      <c r="C393" s="1601"/>
      <c r="D393" s="1601"/>
      <c r="E393" s="1601"/>
      <c r="F393" s="1601"/>
      <c r="G393" s="1601"/>
      <c r="H393" s="1601"/>
      <c r="I393" s="1601"/>
      <c r="J393" s="1601"/>
      <c r="K393" s="1601"/>
      <c r="L393" s="1601"/>
      <c r="M393" s="1601"/>
      <c r="N393" s="1601"/>
      <c r="O393" s="1601"/>
      <c r="P393" s="1601"/>
      <c r="Q393" s="1602" t="s">
        <v>3196</v>
      </c>
    </row>
    <row r="394" spans="1:21" ht="12.75" customHeight="1"/>
    <row r="395" spans="1:21" ht="12.75" customHeight="1"/>
    <row r="396" spans="1:21" s="1753" customFormat="1">
      <c r="Q396" s="1754"/>
      <c r="S396" s="1755"/>
      <c r="T396" s="1755"/>
      <c r="U396" s="1755"/>
    </row>
    <row r="397" spans="1:21" s="1753" customFormat="1">
      <c r="Q397" s="1646"/>
      <c r="S397" s="1755"/>
      <c r="T397" s="1755"/>
      <c r="U397" s="1755"/>
    </row>
    <row r="398" spans="1:21" s="1753" customFormat="1">
      <c r="Q398" s="1646"/>
      <c r="S398" s="1755"/>
      <c r="T398" s="1755"/>
      <c r="U398" s="1755"/>
    </row>
    <row r="399" spans="1:21" s="1753" customFormat="1">
      <c r="Q399" s="1646"/>
      <c r="S399" s="1755"/>
      <c r="T399" s="1755"/>
      <c r="U399" s="1755"/>
    </row>
    <row r="400" spans="1:21" s="1753" customFormat="1">
      <c r="Q400" s="1646"/>
      <c r="S400" s="1755"/>
      <c r="T400" s="1755"/>
      <c r="U400" s="1755"/>
    </row>
    <row r="401" spans="17:21" s="1753" customFormat="1">
      <c r="Q401" s="1646"/>
      <c r="S401" s="1755"/>
      <c r="T401" s="1755"/>
      <c r="U401" s="1755"/>
    </row>
    <row r="402" spans="17:21" s="1753" customFormat="1">
      <c r="Q402" s="1646"/>
      <c r="S402" s="1755"/>
      <c r="T402" s="1755"/>
      <c r="U402" s="1755"/>
    </row>
    <row r="403" spans="17:21" s="1753" customFormat="1">
      <c r="Q403" s="1646"/>
      <c r="S403" s="1755"/>
      <c r="T403" s="1755"/>
      <c r="U403" s="1755"/>
    </row>
    <row r="404" spans="17:21" s="1753" customFormat="1">
      <c r="Q404" s="1646"/>
      <c r="S404" s="1755"/>
      <c r="T404" s="1755"/>
      <c r="U404" s="1755"/>
    </row>
    <row r="405" spans="17:21" s="1753" customFormat="1">
      <c r="Q405" s="1646"/>
      <c r="S405" s="1755"/>
      <c r="T405" s="1755"/>
      <c r="U405" s="1755"/>
    </row>
    <row r="406" spans="17:21" s="1753" customFormat="1">
      <c r="Q406" s="1646"/>
      <c r="S406" s="1755"/>
      <c r="T406" s="1755"/>
      <c r="U406" s="1755"/>
    </row>
    <row r="407" spans="17:21" s="1753" customFormat="1">
      <c r="Q407" s="1646"/>
      <c r="S407" s="1755"/>
      <c r="T407" s="1755"/>
      <c r="U407" s="1755"/>
    </row>
    <row r="408" spans="17:21" s="1753" customFormat="1">
      <c r="Q408" s="1646"/>
      <c r="S408" s="1755"/>
      <c r="T408" s="1755"/>
      <c r="U408" s="1755"/>
    </row>
    <row r="409" spans="17:21" s="1753" customFormat="1">
      <c r="Q409" s="1646"/>
      <c r="S409" s="1755"/>
      <c r="T409" s="1755"/>
      <c r="U409" s="1755"/>
    </row>
    <row r="410" spans="17:21" s="1753" customFormat="1">
      <c r="Q410" s="1646"/>
      <c r="S410" s="1755"/>
      <c r="T410" s="1755"/>
      <c r="U410" s="1755"/>
    </row>
    <row r="411" spans="17:21" s="1753" customFormat="1">
      <c r="Q411" s="1646"/>
      <c r="S411" s="1755"/>
      <c r="T411" s="1755"/>
      <c r="U411" s="1755"/>
    </row>
    <row r="412" spans="17:21" s="1753" customFormat="1">
      <c r="Q412" s="1646"/>
      <c r="S412" s="1755"/>
      <c r="T412" s="1755"/>
      <c r="U412" s="1755"/>
    </row>
    <row r="413" spans="17:21" s="1753" customFormat="1">
      <c r="Q413" s="1646"/>
      <c r="S413" s="1755"/>
      <c r="T413" s="1755"/>
      <c r="U413" s="1755"/>
    </row>
    <row r="414" spans="17:21" s="1753" customFormat="1">
      <c r="Q414" s="1646"/>
      <c r="S414" s="1755"/>
      <c r="T414" s="1755"/>
      <c r="U414" s="1755"/>
    </row>
    <row r="415" spans="17:21" s="1753" customFormat="1">
      <c r="Q415" s="1646"/>
      <c r="S415" s="1755"/>
      <c r="T415" s="1755"/>
      <c r="U415" s="1755"/>
    </row>
    <row r="416" spans="17:21" s="1753" customFormat="1">
      <c r="Q416" s="1646"/>
      <c r="S416" s="1755"/>
      <c r="T416" s="1755"/>
      <c r="U416" s="1755"/>
    </row>
    <row r="417" spans="17:21" s="1753" customFormat="1">
      <c r="Q417" s="1646"/>
      <c r="S417" s="1755"/>
      <c r="T417" s="1755"/>
      <c r="U417" s="1755"/>
    </row>
    <row r="418" spans="17:21" s="1753" customFormat="1">
      <c r="Q418" s="1646"/>
      <c r="S418" s="1755"/>
      <c r="T418" s="1755"/>
      <c r="U418" s="1755"/>
    </row>
    <row r="419" spans="17:21" s="1753" customFormat="1">
      <c r="Q419" s="1646"/>
      <c r="S419" s="1755"/>
      <c r="T419" s="1755"/>
      <c r="U419" s="1755"/>
    </row>
    <row r="420" spans="17:21" s="1753" customFormat="1">
      <c r="Q420" s="1646"/>
      <c r="S420" s="1755"/>
      <c r="T420" s="1755"/>
      <c r="U420" s="1755"/>
    </row>
    <row r="421" spans="17:21" s="1753" customFormat="1">
      <c r="Q421" s="1646"/>
      <c r="S421" s="1755"/>
      <c r="T421" s="1755"/>
      <c r="U421" s="1755"/>
    </row>
    <row r="422" spans="17:21" s="1753" customFormat="1">
      <c r="Q422" s="1646"/>
      <c r="S422" s="1755"/>
      <c r="T422" s="1755"/>
      <c r="U422" s="1755"/>
    </row>
    <row r="423" spans="17:21" s="1753" customFormat="1">
      <c r="Q423" s="1646"/>
      <c r="S423" s="1755"/>
      <c r="T423" s="1755"/>
      <c r="U423" s="1755"/>
    </row>
    <row r="424" spans="17:21" s="1753" customFormat="1">
      <c r="Q424" s="1646"/>
      <c r="S424" s="1755"/>
      <c r="T424" s="1755"/>
      <c r="U424" s="1755"/>
    </row>
    <row r="425" spans="17:21" s="1753" customFormat="1">
      <c r="Q425" s="1646"/>
      <c r="S425" s="1755"/>
      <c r="T425" s="1755"/>
      <c r="U425" s="1755"/>
    </row>
    <row r="426" spans="17:21" s="1753" customFormat="1">
      <c r="Q426" s="1646"/>
      <c r="S426" s="1755"/>
      <c r="T426" s="1755"/>
      <c r="U426" s="1755"/>
    </row>
    <row r="427" spans="17:21" s="1753" customFormat="1">
      <c r="Q427" s="1646"/>
      <c r="S427" s="1755"/>
      <c r="T427" s="1755"/>
      <c r="U427" s="1755"/>
    </row>
    <row r="428" spans="17:21" s="1753" customFormat="1">
      <c r="Q428" s="1646"/>
      <c r="S428" s="1755"/>
      <c r="T428" s="1755"/>
      <c r="U428" s="1755"/>
    </row>
    <row r="429" spans="17:21" s="1753" customFormat="1">
      <c r="Q429" s="1646"/>
      <c r="S429" s="1755"/>
      <c r="T429" s="1755"/>
      <c r="U429" s="1755"/>
    </row>
    <row r="430" spans="17:21" s="1753" customFormat="1">
      <c r="Q430" s="1646"/>
      <c r="S430" s="1755"/>
      <c r="T430" s="1755"/>
      <c r="U430" s="1755"/>
    </row>
    <row r="431" spans="17:21" s="1753" customFormat="1">
      <c r="Q431" s="1646"/>
      <c r="S431" s="1755"/>
      <c r="T431" s="1755"/>
      <c r="U431" s="1755"/>
    </row>
    <row r="432" spans="17:21" s="1753" customFormat="1">
      <c r="Q432" s="1646"/>
      <c r="S432" s="1755"/>
      <c r="T432" s="1755"/>
      <c r="U432" s="1755"/>
    </row>
    <row r="433" spans="17:21" s="1753" customFormat="1">
      <c r="Q433" s="1646"/>
      <c r="S433" s="1755"/>
      <c r="T433" s="1755"/>
      <c r="U433" s="1755"/>
    </row>
    <row r="434" spans="17:21" s="1753" customFormat="1">
      <c r="Q434" s="1646"/>
      <c r="S434" s="1755"/>
      <c r="T434" s="1755"/>
      <c r="U434" s="1755"/>
    </row>
    <row r="435" spans="17:21" s="1753" customFormat="1">
      <c r="Q435" s="1646"/>
      <c r="S435" s="1755"/>
      <c r="T435" s="1755"/>
      <c r="U435" s="1755"/>
    </row>
    <row r="436" spans="17:21" s="1753" customFormat="1">
      <c r="Q436" s="1646"/>
      <c r="S436" s="1755"/>
      <c r="T436" s="1755"/>
      <c r="U436" s="1755"/>
    </row>
    <row r="437" spans="17:21" s="1753" customFormat="1">
      <c r="Q437" s="1646"/>
      <c r="S437" s="1755"/>
      <c r="T437" s="1755"/>
      <c r="U437" s="1755"/>
    </row>
    <row r="438" spans="17:21" s="1753" customFormat="1">
      <c r="Q438" s="1646"/>
      <c r="S438" s="1755"/>
      <c r="T438" s="1755"/>
      <c r="U438" s="1755"/>
    </row>
    <row r="439" spans="17:21" s="1753" customFormat="1">
      <c r="Q439" s="1646"/>
      <c r="S439" s="1755"/>
      <c r="T439" s="1755"/>
      <c r="U439" s="1755"/>
    </row>
    <row r="440" spans="17:21" s="1753" customFormat="1">
      <c r="Q440" s="1646"/>
      <c r="S440" s="1755"/>
      <c r="T440" s="1755"/>
      <c r="U440" s="1755"/>
    </row>
    <row r="441" spans="17:21" s="1753" customFormat="1">
      <c r="Q441" s="1646"/>
      <c r="S441" s="1755"/>
      <c r="T441" s="1755"/>
      <c r="U441" s="1755"/>
    </row>
    <row r="442" spans="17:21" s="1753" customFormat="1">
      <c r="Q442" s="1646"/>
      <c r="S442" s="1755"/>
      <c r="T442" s="1755"/>
      <c r="U442" s="1755"/>
    </row>
    <row r="443" spans="17:21" s="1753" customFormat="1">
      <c r="Q443" s="1646"/>
      <c r="S443" s="1755"/>
      <c r="T443" s="1755"/>
      <c r="U443" s="1755"/>
    </row>
    <row r="444" spans="17:21" s="1753" customFormat="1">
      <c r="Q444" s="1646"/>
      <c r="S444" s="1755"/>
      <c r="T444" s="1755"/>
      <c r="U444" s="1755"/>
    </row>
    <row r="445" spans="17:21" s="1753" customFormat="1">
      <c r="Q445" s="1646"/>
      <c r="S445" s="1755"/>
      <c r="T445" s="1755"/>
      <c r="U445" s="1755"/>
    </row>
    <row r="446" spans="17:21" s="1753" customFormat="1">
      <c r="Q446" s="1646"/>
      <c r="S446" s="1755"/>
      <c r="T446" s="1755"/>
      <c r="U446" s="1755"/>
    </row>
    <row r="447" spans="17:21" s="1753" customFormat="1">
      <c r="Q447" s="1646"/>
      <c r="S447" s="1755"/>
      <c r="T447" s="1755"/>
      <c r="U447" s="1755"/>
    </row>
    <row r="448" spans="17:21" s="1753" customFormat="1">
      <c r="Q448" s="1646"/>
      <c r="S448" s="1755"/>
      <c r="T448" s="1755"/>
      <c r="U448" s="1755"/>
    </row>
    <row r="449" spans="17:21" s="1753" customFormat="1">
      <c r="Q449" s="1646"/>
      <c r="S449" s="1755"/>
      <c r="T449" s="1755"/>
      <c r="U449" s="1755"/>
    </row>
    <row r="450" spans="17:21" s="1753" customFormat="1">
      <c r="Q450" s="1646"/>
      <c r="S450" s="1755"/>
      <c r="T450" s="1755"/>
      <c r="U450" s="1755"/>
    </row>
    <row r="451" spans="17:21" s="1753" customFormat="1">
      <c r="Q451" s="1646"/>
      <c r="S451" s="1755"/>
      <c r="T451" s="1755"/>
      <c r="U451" s="1755"/>
    </row>
    <row r="452" spans="17:21" s="1753" customFormat="1">
      <c r="Q452" s="1646"/>
      <c r="S452" s="1755"/>
      <c r="T452" s="1755"/>
      <c r="U452" s="1755"/>
    </row>
    <row r="453" spans="17:21" s="1753" customFormat="1">
      <c r="Q453" s="1646"/>
      <c r="S453" s="1755"/>
      <c r="T453" s="1755"/>
      <c r="U453" s="1755"/>
    </row>
    <row r="454" spans="17:21" s="1753" customFormat="1">
      <c r="Q454" s="1646"/>
      <c r="S454" s="1755"/>
      <c r="T454" s="1755"/>
      <c r="U454" s="1755"/>
    </row>
    <row r="455" spans="17:21" s="1753" customFormat="1">
      <c r="Q455" s="1646"/>
      <c r="S455" s="1755"/>
      <c r="T455" s="1755"/>
      <c r="U455" s="1755"/>
    </row>
    <row r="456" spans="17:21" s="1753" customFormat="1">
      <c r="Q456" s="1646"/>
      <c r="S456" s="1755"/>
      <c r="T456" s="1755"/>
      <c r="U456" s="1755"/>
    </row>
    <row r="457" spans="17:21" s="1753" customFormat="1">
      <c r="Q457" s="1646"/>
      <c r="S457" s="1755"/>
      <c r="T457" s="1755"/>
      <c r="U457" s="1755"/>
    </row>
    <row r="458" spans="17:21" s="1753" customFormat="1">
      <c r="Q458" s="1646"/>
      <c r="S458" s="1755"/>
      <c r="T458" s="1755"/>
      <c r="U458" s="1755"/>
    </row>
    <row r="459" spans="17:21" s="1753" customFormat="1">
      <c r="Q459" s="1646"/>
      <c r="S459" s="1755"/>
      <c r="T459" s="1755"/>
      <c r="U459" s="1755"/>
    </row>
    <row r="460" spans="17:21" s="1753" customFormat="1">
      <c r="Q460" s="1646"/>
      <c r="S460" s="1755"/>
      <c r="T460" s="1755"/>
      <c r="U460" s="1755"/>
    </row>
    <row r="461" spans="17:21" s="1753" customFormat="1">
      <c r="Q461" s="1646"/>
      <c r="S461" s="1755"/>
      <c r="T461" s="1755"/>
      <c r="U461" s="1755"/>
    </row>
    <row r="462" spans="17:21" s="1753" customFormat="1">
      <c r="Q462" s="1646"/>
      <c r="S462" s="1755"/>
      <c r="T462" s="1755"/>
      <c r="U462" s="1755"/>
    </row>
    <row r="463" spans="17:21" s="1753" customFormat="1">
      <c r="Q463" s="1646"/>
      <c r="S463" s="1755"/>
      <c r="T463" s="1755"/>
      <c r="U463" s="1755"/>
    </row>
    <row r="464" spans="17:21" s="1753" customFormat="1">
      <c r="Q464" s="1646"/>
      <c r="S464" s="1755"/>
      <c r="T464" s="1755"/>
      <c r="U464" s="1755"/>
    </row>
    <row r="465" spans="17:21" s="1753" customFormat="1">
      <c r="Q465" s="1646"/>
      <c r="S465" s="1755"/>
      <c r="T465" s="1755"/>
      <c r="U465" s="1755"/>
    </row>
    <row r="466" spans="17:21" s="1753" customFormat="1">
      <c r="Q466" s="1646"/>
      <c r="S466" s="1755"/>
      <c r="T466" s="1755"/>
      <c r="U466" s="1755"/>
    </row>
    <row r="467" spans="17:21" s="1753" customFormat="1">
      <c r="Q467" s="1646"/>
      <c r="S467" s="1755"/>
      <c r="T467" s="1755"/>
      <c r="U467" s="1755"/>
    </row>
    <row r="468" spans="17:21" s="1753" customFormat="1">
      <c r="Q468" s="1646"/>
      <c r="S468" s="1755"/>
      <c r="T468" s="1755"/>
      <c r="U468" s="1755"/>
    </row>
    <row r="469" spans="17:21" s="1753" customFormat="1">
      <c r="Q469" s="1646"/>
      <c r="S469" s="1755"/>
      <c r="T469" s="1755"/>
      <c r="U469" s="1755"/>
    </row>
    <row r="470" spans="17:21" s="1753" customFormat="1">
      <c r="Q470" s="1646"/>
      <c r="S470" s="1755"/>
      <c r="T470" s="1755"/>
      <c r="U470" s="1755"/>
    </row>
    <row r="471" spans="17:21" s="1753" customFormat="1">
      <c r="Q471" s="1646"/>
      <c r="S471" s="1755"/>
      <c r="T471" s="1755"/>
      <c r="U471" s="1755"/>
    </row>
    <row r="472" spans="17:21" s="1753" customFormat="1">
      <c r="Q472" s="1646"/>
      <c r="S472" s="1755"/>
      <c r="T472" s="1755"/>
      <c r="U472" s="1755"/>
    </row>
    <row r="473" spans="17:21" s="1753" customFormat="1">
      <c r="Q473" s="1646"/>
      <c r="S473" s="1755"/>
      <c r="T473" s="1755"/>
      <c r="U473" s="1755"/>
    </row>
    <row r="474" spans="17:21" s="1753" customFormat="1">
      <c r="Q474" s="1646"/>
      <c r="S474" s="1755"/>
      <c r="T474" s="1755"/>
      <c r="U474" s="1755"/>
    </row>
    <row r="475" spans="17:21" s="1753" customFormat="1">
      <c r="Q475" s="1646"/>
      <c r="S475" s="1755"/>
      <c r="T475" s="1755"/>
      <c r="U475" s="1755"/>
    </row>
    <row r="476" spans="17:21" s="1753" customFormat="1">
      <c r="Q476" s="1646"/>
      <c r="S476" s="1755"/>
      <c r="T476" s="1755"/>
      <c r="U476" s="1755"/>
    </row>
    <row r="477" spans="17:21" s="1753" customFormat="1">
      <c r="Q477" s="1646"/>
      <c r="S477" s="1755"/>
      <c r="T477" s="1755"/>
      <c r="U477" s="1755"/>
    </row>
    <row r="478" spans="17:21" s="1753" customFormat="1">
      <c r="Q478" s="1646"/>
      <c r="S478" s="1755"/>
      <c r="T478" s="1755"/>
      <c r="U478" s="1755"/>
    </row>
    <row r="479" spans="17:21" s="1753" customFormat="1">
      <c r="Q479" s="1646"/>
      <c r="S479" s="1755"/>
      <c r="T479" s="1755"/>
      <c r="U479" s="1755"/>
    </row>
    <row r="480" spans="17:21" s="1753" customFormat="1">
      <c r="Q480" s="1646"/>
      <c r="S480" s="1755"/>
      <c r="T480" s="1755"/>
      <c r="U480" s="1755"/>
    </row>
    <row r="481" spans="17:21" s="1753" customFormat="1">
      <c r="Q481" s="1646"/>
      <c r="S481" s="1755"/>
      <c r="T481" s="1755"/>
      <c r="U481" s="1755"/>
    </row>
    <row r="482" spans="17:21" s="1753" customFormat="1">
      <c r="Q482" s="1646"/>
      <c r="S482" s="1755"/>
      <c r="T482" s="1755"/>
      <c r="U482" s="1755"/>
    </row>
    <row r="483" spans="17:21" s="1753" customFormat="1">
      <c r="Q483" s="1646"/>
      <c r="S483" s="1755"/>
      <c r="T483" s="1755"/>
      <c r="U483" s="1755"/>
    </row>
    <row r="484" spans="17:21" s="1753" customFormat="1">
      <c r="Q484" s="1646"/>
      <c r="S484" s="1755"/>
      <c r="T484" s="1755"/>
      <c r="U484" s="1755"/>
    </row>
    <row r="485" spans="17:21" s="1753" customFormat="1">
      <c r="Q485" s="1646"/>
      <c r="S485" s="1755"/>
      <c r="T485" s="1755"/>
      <c r="U485" s="1755"/>
    </row>
    <row r="486" spans="17:21" s="1753" customFormat="1">
      <c r="Q486" s="1646"/>
      <c r="S486" s="1755"/>
      <c r="T486" s="1755"/>
      <c r="U486" s="1755"/>
    </row>
    <row r="487" spans="17:21" s="1753" customFormat="1">
      <c r="Q487" s="1646"/>
      <c r="S487" s="1755"/>
      <c r="T487" s="1755"/>
      <c r="U487" s="1755"/>
    </row>
    <row r="488" spans="17:21" s="1753" customFormat="1">
      <c r="Q488" s="1646"/>
      <c r="S488" s="1755"/>
      <c r="T488" s="1755"/>
      <c r="U488" s="1755"/>
    </row>
    <row r="489" spans="17:21" s="1753" customFormat="1">
      <c r="Q489" s="1646"/>
      <c r="S489" s="1755"/>
      <c r="T489" s="1755"/>
      <c r="U489" s="1755"/>
    </row>
    <row r="490" spans="17:21" s="1753" customFormat="1">
      <c r="Q490" s="1646"/>
      <c r="S490" s="1755"/>
      <c r="T490" s="1755"/>
      <c r="U490" s="1755"/>
    </row>
    <row r="491" spans="17:21" s="1753" customFormat="1">
      <c r="Q491" s="1646"/>
      <c r="S491" s="1755"/>
      <c r="T491" s="1755"/>
      <c r="U491" s="1755"/>
    </row>
    <row r="492" spans="17:21" s="1753" customFormat="1">
      <c r="Q492" s="1646"/>
      <c r="S492" s="1755"/>
      <c r="T492" s="1755"/>
      <c r="U492" s="1755"/>
    </row>
    <row r="493" spans="17:21" s="1753" customFormat="1">
      <c r="Q493" s="1646"/>
      <c r="S493" s="1755"/>
      <c r="T493" s="1755"/>
      <c r="U493" s="1755"/>
    </row>
    <row r="494" spans="17:21" s="1753" customFormat="1">
      <c r="Q494" s="1646"/>
      <c r="S494" s="1755"/>
      <c r="T494" s="1755"/>
      <c r="U494" s="1755"/>
    </row>
    <row r="495" spans="17:21" s="1753" customFormat="1">
      <c r="Q495" s="1646"/>
      <c r="S495" s="1755"/>
      <c r="T495" s="1755"/>
      <c r="U495" s="1755"/>
    </row>
    <row r="496" spans="17:21" s="1753" customFormat="1">
      <c r="Q496" s="1646"/>
      <c r="S496" s="1755"/>
      <c r="T496" s="1755"/>
      <c r="U496" s="1755"/>
    </row>
    <row r="497" spans="17:21" s="1753" customFormat="1">
      <c r="Q497" s="1646"/>
      <c r="S497" s="1755"/>
      <c r="T497" s="1755"/>
      <c r="U497" s="1755"/>
    </row>
    <row r="498" spans="17:21" s="1753" customFormat="1">
      <c r="Q498" s="1646"/>
      <c r="S498" s="1755"/>
      <c r="T498" s="1755"/>
      <c r="U498" s="1755"/>
    </row>
    <row r="499" spans="17:21" s="1753" customFormat="1">
      <c r="Q499" s="1646"/>
      <c r="S499" s="1755"/>
      <c r="T499" s="1755"/>
      <c r="U499" s="1755"/>
    </row>
    <row r="500" spans="17:21" s="1753" customFormat="1">
      <c r="Q500" s="1646"/>
      <c r="S500" s="1755"/>
      <c r="T500" s="1755"/>
      <c r="U500" s="1755"/>
    </row>
    <row r="501" spans="17:21" s="1753" customFormat="1">
      <c r="Q501" s="1646"/>
      <c r="S501" s="1755"/>
      <c r="T501" s="1755"/>
      <c r="U501" s="1755"/>
    </row>
    <row r="502" spans="17:21" s="1753" customFormat="1">
      <c r="Q502" s="1646"/>
      <c r="S502" s="1755"/>
      <c r="T502" s="1755"/>
      <c r="U502" s="1755"/>
    </row>
    <row r="503" spans="17:21" s="1753" customFormat="1">
      <c r="Q503" s="1646"/>
      <c r="S503" s="1755"/>
      <c r="T503" s="1755"/>
      <c r="U503" s="1755"/>
    </row>
    <row r="504" spans="17:21" s="1753" customFormat="1">
      <c r="Q504" s="1646"/>
      <c r="S504" s="1755"/>
      <c r="T504" s="1755"/>
      <c r="U504" s="1755"/>
    </row>
    <row r="505" spans="17:21" s="1753" customFormat="1">
      <c r="Q505" s="1646"/>
      <c r="S505" s="1755"/>
      <c r="T505" s="1755"/>
      <c r="U505" s="1755"/>
    </row>
    <row r="506" spans="17:21" s="1753" customFormat="1">
      <c r="Q506" s="1646"/>
      <c r="S506" s="1755"/>
      <c r="T506" s="1755"/>
      <c r="U506" s="1755"/>
    </row>
    <row r="507" spans="17:21" s="1753" customFormat="1">
      <c r="Q507" s="1646"/>
      <c r="S507" s="1755"/>
      <c r="T507" s="1755"/>
      <c r="U507" s="1755"/>
    </row>
    <row r="508" spans="17:21" s="1753" customFormat="1">
      <c r="Q508" s="1646"/>
      <c r="S508" s="1755"/>
      <c r="T508" s="1755"/>
      <c r="U508" s="1755"/>
    </row>
    <row r="509" spans="17:21" s="1753" customFormat="1">
      <c r="Q509" s="1646"/>
      <c r="S509" s="1755"/>
      <c r="T509" s="1755"/>
      <c r="U509" s="1755"/>
    </row>
    <row r="510" spans="17:21" s="1753" customFormat="1">
      <c r="Q510" s="1646"/>
      <c r="S510" s="1755"/>
      <c r="T510" s="1755"/>
      <c r="U510" s="1755"/>
    </row>
    <row r="511" spans="17:21" s="1753" customFormat="1">
      <c r="Q511" s="1646"/>
      <c r="S511" s="1755"/>
      <c r="T511" s="1755"/>
      <c r="U511" s="1755"/>
    </row>
    <row r="512" spans="17:21" s="1753" customFormat="1">
      <c r="Q512" s="1646"/>
      <c r="S512" s="1755"/>
      <c r="T512" s="1755"/>
      <c r="U512" s="1755"/>
    </row>
    <row r="513" spans="17:21" s="1753" customFormat="1">
      <c r="Q513" s="1646"/>
      <c r="S513" s="1755"/>
      <c r="T513" s="1755"/>
      <c r="U513" s="1755"/>
    </row>
    <row r="514" spans="17:21" s="1753" customFormat="1">
      <c r="Q514" s="1646"/>
      <c r="S514" s="1755"/>
      <c r="T514" s="1755"/>
      <c r="U514" s="1755"/>
    </row>
    <row r="515" spans="17:21" s="1753" customFormat="1">
      <c r="Q515" s="1646"/>
      <c r="S515" s="1755"/>
      <c r="T515" s="1755"/>
      <c r="U515" s="1755"/>
    </row>
    <row r="516" spans="17:21" s="1753" customFormat="1">
      <c r="Q516" s="1646"/>
      <c r="S516" s="1755"/>
      <c r="T516" s="1755"/>
      <c r="U516" s="1755"/>
    </row>
    <row r="517" spans="17:21" s="1753" customFormat="1">
      <c r="Q517" s="1646"/>
      <c r="S517" s="1755"/>
      <c r="T517" s="1755"/>
      <c r="U517" s="1755"/>
    </row>
    <row r="518" spans="17:21" s="1753" customFormat="1">
      <c r="Q518" s="1646"/>
      <c r="S518" s="1755"/>
      <c r="T518" s="1755"/>
      <c r="U518" s="1755"/>
    </row>
    <row r="519" spans="17:21" s="1753" customFormat="1">
      <c r="Q519" s="1646"/>
      <c r="S519" s="1755"/>
      <c r="T519" s="1755"/>
      <c r="U519" s="1755"/>
    </row>
    <row r="520" spans="17:21" s="1753" customFormat="1">
      <c r="Q520" s="1646"/>
      <c r="S520" s="1755"/>
      <c r="T520" s="1755"/>
      <c r="U520" s="1755"/>
    </row>
    <row r="521" spans="17:21" s="1753" customFormat="1">
      <c r="Q521" s="1646"/>
      <c r="S521" s="1755"/>
      <c r="T521" s="1755"/>
      <c r="U521" s="1755"/>
    </row>
    <row r="522" spans="17:21" s="1753" customFormat="1">
      <c r="Q522" s="1646"/>
      <c r="S522" s="1755"/>
      <c r="T522" s="1755"/>
      <c r="U522" s="1755"/>
    </row>
    <row r="523" spans="17:21" s="1753" customFormat="1">
      <c r="Q523" s="1646"/>
      <c r="S523" s="1755"/>
      <c r="T523" s="1755"/>
      <c r="U523" s="1755"/>
    </row>
    <row r="524" spans="17:21" s="1753" customFormat="1">
      <c r="Q524" s="1646"/>
      <c r="S524" s="1755"/>
      <c r="T524" s="1755"/>
      <c r="U524" s="1755"/>
    </row>
    <row r="525" spans="17:21" s="1753" customFormat="1">
      <c r="Q525" s="1646"/>
      <c r="S525" s="1755"/>
      <c r="T525" s="1755"/>
      <c r="U525" s="1755"/>
    </row>
    <row r="526" spans="17:21" s="1753" customFormat="1">
      <c r="Q526" s="1646"/>
      <c r="S526" s="1755"/>
      <c r="T526" s="1755"/>
      <c r="U526" s="1755"/>
    </row>
    <row r="527" spans="17:21" s="1753" customFormat="1">
      <c r="Q527" s="1646"/>
      <c r="S527" s="1755"/>
      <c r="T527" s="1755"/>
      <c r="U527" s="1755"/>
    </row>
    <row r="528" spans="17:21" s="1753" customFormat="1">
      <c r="Q528" s="1646"/>
      <c r="S528" s="1755"/>
      <c r="T528" s="1755"/>
      <c r="U528" s="1755"/>
    </row>
    <row r="529" spans="17:21" s="1753" customFormat="1">
      <c r="Q529" s="1646"/>
      <c r="S529" s="1755"/>
      <c r="T529" s="1755"/>
      <c r="U529" s="1755"/>
    </row>
    <row r="530" spans="17:21" s="1753" customFormat="1">
      <c r="Q530" s="1646"/>
      <c r="S530" s="1755"/>
      <c r="T530" s="1755"/>
      <c r="U530" s="1755"/>
    </row>
    <row r="531" spans="17:21" s="1753" customFormat="1">
      <c r="Q531" s="1646"/>
      <c r="S531" s="1755"/>
      <c r="T531" s="1755"/>
      <c r="U531" s="1755"/>
    </row>
    <row r="532" spans="17:21" s="1753" customFormat="1">
      <c r="Q532" s="1646"/>
      <c r="S532" s="1755"/>
      <c r="T532" s="1755"/>
      <c r="U532" s="1755"/>
    </row>
    <row r="533" spans="17:21" s="1753" customFormat="1">
      <c r="Q533" s="1646"/>
      <c r="S533" s="1755"/>
      <c r="T533" s="1755"/>
      <c r="U533" s="1755"/>
    </row>
    <row r="534" spans="17:21" s="1753" customFormat="1">
      <c r="Q534" s="1646"/>
      <c r="S534" s="1755"/>
      <c r="T534" s="1755"/>
      <c r="U534" s="1755"/>
    </row>
    <row r="535" spans="17:21" s="1753" customFormat="1">
      <c r="Q535" s="1646"/>
      <c r="S535" s="1755"/>
      <c r="T535" s="1755"/>
      <c r="U535" s="1755"/>
    </row>
    <row r="536" spans="17:21" s="1753" customFormat="1">
      <c r="Q536" s="1646"/>
      <c r="S536" s="1755"/>
      <c r="T536" s="1755"/>
      <c r="U536" s="1755"/>
    </row>
    <row r="537" spans="17:21" s="1753" customFormat="1">
      <c r="Q537" s="1646"/>
      <c r="S537" s="1755"/>
      <c r="T537" s="1755"/>
      <c r="U537" s="1755"/>
    </row>
    <row r="538" spans="17:21" s="1753" customFormat="1">
      <c r="Q538" s="1646"/>
      <c r="S538" s="1755"/>
      <c r="T538" s="1755"/>
      <c r="U538" s="1755"/>
    </row>
    <row r="539" spans="17:21" s="1753" customFormat="1">
      <c r="Q539" s="1646"/>
      <c r="S539" s="1755"/>
      <c r="T539" s="1755"/>
      <c r="U539" s="1755"/>
    </row>
    <row r="540" spans="17:21" s="1753" customFormat="1">
      <c r="Q540" s="1646"/>
      <c r="S540" s="1755"/>
      <c r="T540" s="1755"/>
      <c r="U540" s="1755"/>
    </row>
    <row r="541" spans="17:21" s="1753" customFormat="1">
      <c r="Q541" s="1646"/>
      <c r="S541" s="1755"/>
      <c r="T541" s="1755"/>
      <c r="U541" s="1755"/>
    </row>
    <row r="542" spans="17:21" s="1753" customFormat="1">
      <c r="Q542" s="1646"/>
      <c r="S542" s="1755"/>
      <c r="T542" s="1755"/>
      <c r="U542" s="1755"/>
    </row>
    <row r="543" spans="17:21" s="1753" customFormat="1">
      <c r="Q543" s="1646"/>
      <c r="S543" s="1755"/>
      <c r="T543" s="1755"/>
      <c r="U543" s="1755"/>
    </row>
    <row r="544" spans="17:21" s="1753" customFormat="1">
      <c r="Q544" s="1646"/>
      <c r="S544" s="1755"/>
      <c r="T544" s="1755"/>
      <c r="U544" s="1755"/>
    </row>
    <row r="545" spans="17:21" s="1753" customFormat="1">
      <c r="Q545" s="1646"/>
      <c r="S545" s="1755"/>
      <c r="T545" s="1755"/>
      <c r="U545" s="1755"/>
    </row>
    <row r="546" spans="17:21" s="1753" customFormat="1">
      <c r="Q546" s="1646"/>
      <c r="S546" s="1755"/>
      <c r="T546" s="1755"/>
      <c r="U546" s="1755"/>
    </row>
    <row r="547" spans="17:21" s="1753" customFormat="1">
      <c r="Q547" s="1646"/>
      <c r="S547" s="1755"/>
      <c r="T547" s="1755"/>
      <c r="U547" s="1755"/>
    </row>
    <row r="548" spans="17:21" s="1753" customFormat="1">
      <c r="Q548" s="1646"/>
      <c r="S548" s="1755"/>
      <c r="T548" s="1755"/>
      <c r="U548" s="1755"/>
    </row>
    <row r="549" spans="17:21" s="1753" customFormat="1">
      <c r="Q549" s="1646"/>
      <c r="S549" s="1755"/>
      <c r="T549" s="1755"/>
      <c r="U549" s="1755"/>
    </row>
    <row r="550" spans="17:21" s="1753" customFormat="1">
      <c r="Q550" s="1646"/>
      <c r="S550" s="1755"/>
      <c r="T550" s="1755"/>
      <c r="U550" s="1755"/>
    </row>
    <row r="551" spans="17:21" s="1753" customFormat="1">
      <c r="Q551" s="1646"/>
      <c r="S551" s="1755"/>
      <c r="T551" s="1755"/>
      <c r="U551" s="1755"/>
    </row>
    <row r="552" spans="17:21" s="1753" customFormat="1">
      <c r="Q552" s="1646"/>
      <c r="S552" s="1755"/>
      <c r="T552" s="1755"/>
      <c r="U552" s="1755"/>
    </row>
    <row r="553" spans="17:21" s="1753" customFormat="1">
      <c r="Q553" s="1646"/>
      <c r="S553" s="1755"/>
      <c r="T553" s="1755"/>
      <c r="U553" s="1755"/>
    </row>
    <row r="554" spans="17:21" s="1753" customFormat="1">
      <c r="Q554" s="1646"/>
      <c r="S554" s="1755"/>
      <c r="T554" s="1755"/>
      <c r="U554" s="1755"/>
    </row>
    <row r="555" spans="17:21" s="1753" customFormat="1">
      <c r="Q555" s="1646"/>
      <c r="S555" s="1755"/>
      <c r="T555" s="1755"/>
      <c r="U555" s="1755"/>
    </row>
    <row r="556" spans="17:21" s="1753" customFormat="1">
      <c r="Q556" s="1646"/>
      <c r="S556" s="1755"/>
      <c r="T556" s="1755"/>
      <c r="U556" s="1755"/>
    </row>
    <row r="557" spans="17:21" s="1753" customFormat="1">
      <c r="Q557" s="1646"/>
      <c r="S557" s="1755"/>
      <c r="T557" s="1755"/>
      <c r="U557" s="1755"/>
    </row>
    <row r="558" spans="17:21" s="1753" customFormat="1">
      <c r="Q558" s="1646"/>
      <c r="S558" s="1755"/>
      <c r="T558" s="1755"/>
      <c r="U558" s="1755"/>
    </row>
    <row r="559" spans="17:21" s="1753" customFormat="1">
      <c r="Q559" s="1646"/>
      <c r="S559" s="1755"/>
      <c r="T559" s="1755"/>
      <c r="U559" s="1755"/>
    </row>
    <row r="560" spans="17:21" s="1753" customFormat="1">
      <c r="Q560" s="1646"/>
      <c r="S560" s="1755"/>
      <c r="T560" s="1755"/>
      <c r="U560" s="1755"/>
    </row>
    <row r="561" spans="17:21" s="1753" customFormat="1">
      <c r="Q561" s="1646"/>
      <c r="S561" s="1755"/>
      <c r="T561" s="1755"/>
      <c r="U561" s="1755"/>
    </row>
    <row r="562" spans="17:21" s="1753" customFormat="1">
      <c r="Q562" s="1646"/>
      <c r="S562" s="1755"/>
      <c r="T562" s="1755"/>
      <c r="U562" s="1755"/>
    </row>
    <row r="563" spans="17:21" s="1753" customFormat="1">
      <c r="Q563" s="1646"/>
      <c r="S563" s="1755"/>
      <c r="T563" s="1755"/>
      <c r="U563" s="1755"/>
    </row>
    <row r="564" spans="17:21" s="1753" customFormat="1">
      <c r="Q564" s="1646"/>
      <c r="S564" s="1755"/>
      <c r="T564" s="1755"/>
      <c r="U564" s="1755"/>
    </row>
    <row r="565" spans="17:21" s="1753" customFormat="1">
      <c r="Q565" s="1646"/>
      <c r="S565" s="1755"/>
      <c r="T565" s="1755"/>
      <c r="U565" s="1755"/>
    </row>
    <row r="566" spans="17:21" s="1753" customFormat="1">
      <c r="Q566" s="1646"/>
      <c r="S566" s="1755"/>
      <c r="T566" s="1755"/>
      <c r="U566" s="1755"/>
    </row>
    <row r="567" spans="17:21" s="1753" customFormat="1">
      <c r="Q567" s="1646"/>
      <c r="S567" s="1755"/>
      <c r="T567" s="1755"/>
      <c r="U567" s="1755"/>
    </row>
    <row r="568" spans="17:21" s="1753" customFormat="1">
      <c r="Q568" s="1646"/>
      <c r="S568" s="1755"/>
      <c r="T568" s="1755"/>
      <c r="U568" s="1755"/>
    </row>
    <row r="569" spans="17:21" s="1753" customFormat="1">
      <c r="Q569" s="1646"/>
      <c r="S569" s="1755"/>
      <c r="T569" s="1755"/>
      <c r="U569" s="1755"/>
    </row>
    <row r="570" spans="17:21" s="1753" customFormat="1">
      <c r="Q570" s="1646"/>
      <c r="S570" s="1755"/>
      <c r="T570" s="1755"/>
      <c r="U570" s="1755"/>
    </row>
    <row r="571" spans="17:21" s="1753" customFormat="1">
      <c r="Q571" s="1646"/>
      <c r="S571" s="1755"/>
      <c r="T571" s="1755"/>
      <c r="U571" s="1755"/>
    </row>
    <row r="572" spans="17:21" s="1753" customFormat="1">
      <c r="Q572" s="1646"/>
      <c r="S572" s="1755"/>
      <c r="T572" s="1755"/>
      <c r="U572" s="1755"/>
    </row>
    <row r="573" spans="17:21" s="1753" customFormat="1">
      <c r="Q573" s="1646"/>
      <c r="S573" s="1755"/>
      <c r="T573" s="1755"/>
      <c r="U573" s="1755"/>
    </row>
    <row r="574" spans="17:21" s="1753" customFormat="1">
      <c r="Q574" s="1646"/>
      <c r="S574" s="1755"/>
      <c r="T574" s="1755"/>
      <c r="U574" s="1755"/>
    </row>
    <row r="575" spans="17:21" s="1753" customFormat="1">
      <c r="Q575" s="1646"/>
      <c r="S575" s="1755"/>
      <c r="T575" s="1755"/>
      <c r="U575" s="1755"/>
    </row>
    <row r="576" spans="17:21" s="1753" customFormat="1">
      <c r="Q576" s="1646"/>
      <c r="S576" s="1755"/>
      <c r="T576" s="1755"/>
      <c r="U576" s="1755"/>
    </row>
    <row r="577" spans="17:21" s="1753" customFormat="1">
      <c r="Q577" s="1646"/>
      <c r="S577" s="1755"/>
      <c r="T577" s="1755"/>
      <c r="U577" s="1755"/>
    </row>
    <row r="578" spans="17:21" s="1753" customFormat="1">
      <c r="Q578" s="1646"/>
      <c r="S578" s="1755"/>
      <c r="T578" s="1755"/>
      <c r="U578" s="1755"/>
    </row>
    <row r="579" spans="17:21" s="1753" customFormat="1">
      <c r="Q579" s="1646"/>
      <c r="S579" s="1755"/>
      <c r="T579" s="1755"/>
      <c r="U579" s="1755"/>
    </row>
    <row r="580" spans="17:21" s="1753" customFormat="1">
      <c r="Q580" s="1646"/>
      <c r="S580" s="1755"/>
      <c r="T580" s="1755"/>
      <c r="U580" s="1755"/>
    </row>
    <row r="581" spans="17:21" s="1753" customFormat="1">
      <c r="Q581" s="1646"/>
      <c r="S581" s="1755"/>
      <c r="T581" s="1755"/>
      <c r="U581" s="1755"/>
    </row>
    <row r="582" spans="17:21" s="1753" customFormat="1">
      <c r="Q582" s="1646"/>
      <c r="S582" s="1755"/>
      <c r="T582" s="1755"/>
      <c r="U582" s="1755"/>
    </row>
    <row r="583" spans="17:21" s="1753" customFormat="1">
      <c r="Q583" s="1646"/>
      <c r="S583" s="1755"/>
      <c r="T583" s="1755"/>
      <c r="U583" s="1755"/>
    </row>
    <row r="584" spans="17:21" s="1753" customFormat="1">
      <c r="Q584" s="1646"/>
      <c r="S584" s="1755"/>
      <c r="T584" s="1755"/>
      <c r="U584" s="1755"/>
    </row>
    <row r="585" spans="17:21" s="1753" customFormat="1">
      <c r="Q585" s="1646"/>
      <c r="S585" s="1755"/>
      <c r="T585" s="1755"/>
      <c r="U585" s="1755"/>
    </row>
    <row r="586" spans="17:21" s="1753" customFormat="1">
      <c r="Q586" s="1646"/>
      <c r="S586" s="1755"/>
      <c r="T586" s="1755"/>
      <c r="U586" s="1755"/>
    </row>
    <row r="587" spans="17:21" s="1753" customFormat="1">
      <c r="Q587" s="1646"/>
      <c r="S587" s="1755"/>
      <c r="T587" s="1755"/>
      <c r="U587" s="1755"/>
    </row>
    <row r="588" spans="17:21" s="1753" customFormat="1">
      <c r="Q588" s="1646"/>
      <c r="S588" s="1755"/>
      <c r="T588" s="1755"/>
      <c r="U588" s="1755"/>
    </row>
    <row r="589" spans="17:21" s="1753" customFormat="1">
      <c r="Q589" s="1646"/>
      <c r="S589" s="1755"/>
      <c r="T589" s="1755"/>
      <c r="U589" s="1755"/>
    </row>
    <row r="590" spans="17:21" s="1753" customFormat="1">
      <c r="Q590" s="1646"/>
      <c r="S590" s="1755"/>
      <c r="T590" s="1755"/>
      <c r="U590" s="1755"/>
    </row>
    <row r="591" spans="17:21" s="1753" customFormat="1">
      <c r="Q591" s="1646"/>
      <c r="S591" s="1755"/>
      <c r="T591" s="1755"/>
      <c r="U591" s="1755"/>
    </row>
    <row r="592" spans="17:21" s="1753" customFormat="1">
      <c r="Q592" s="1646"/>
      <c r="S592" s="1755"/>
      <c r="T592" s="1755"/>
      <c r="U592" s="1755"/>
    </row>
    <row r="593" spans="17:21" s="1753" customFormat="1">
      <c r="Q593" s="1646"/>
      <c r="S593" s="1755"/>
      <c r="T593" s="1755"/>
      <c r="U593" s="1755"/>
    </row>
    <row r="594" spans="17:21" s="1753" customFormat="1">
      <c r="Q594" s="1646"/>
      <c r="S594" s="1755"/>
      <c r="T594" s="1755"/>
      <c r="U594" s="1755"/>
    </row>
    <row r="595" spans="17:21" s="1753" customFormat="1">
      <c r="Q595" s="1646"/>
      <c r="S595" s="1755"/>
      <c r="T595" s="1755"/>
      <c r="U595" s="1755"/>
    </row>
    <row r="596" spans="17:21" s="1753" customFormat="1">
      <c r="Q596" s="1646"/>
      <c r="S596" s="1755"/>
      <c r="T596" s="1755"/>
      <c r="U596" s="1755"/>
    </row>
    <row r="597" spans="17:21" s="1753" customFormat="1">
      <c r="Q597" s="1646"/>
      <c r="S597" s="1755"/>
      <c r="T597" s="1755"/>
      <c r="U597" s="1755"/>
    </row>
    <row r="598" spans="17:21" s="1753" customFormat="1">
      <c r="Q598" s="1646"/>
      <c r="S598" s="1755"/>
      <c r="T598" s="1755"/>
      <c r="U598" s="1755"/>
    </row>
    <row r="599" spans="17:21" s="1753" customFormat="1">
      <c r="Q599" s="1646"/>
      <c r="S599" s="1755"/>
      <c r="T599" s="1755"/>
      <c r="U599" s="1755"/>
    </row>
    <row r="600" spans="17:21" s="1753" customFormat="1">
      <c r="Q600" s="1646"/>
      <c r="S600" s="1755"/>
      <c r="T600" s="1755"/>
      <c r="U600" s="1755"/>
    </row>
    <row r="601" spans="17:21" s="1753" customFormat="1">
      <c r="Q601" s="1646"/>
      <c r="S601" s="1755"/>
      <c r="T601" s="1755"/>
      <c r="U601" s="1755"/>
    </row>
    <row r="602" spans="17:21" s="1753" customFormat="1">
      <c r="Q602" s="1646"/>
      <c r="S602" s="1755"/>
      <c r="T602" s="1755"/>
      <c r="U602" s="1755"/>
    </row>
    <row r="603" spans="17:21" s="1753" customFormat="1">
      <c r="Q603" s="1646"/>
      <c r="S603" s="1755"/>
      <c r="T603" s="1755"/>
      <c r="U603" s="1755"/>
    </row>
    <row r="604" spans="17:21" s="1753" customFormat="1">
      <c r="Q604" s="1646"/>
      <c r="S604" s="1755"/>
      <c r="T604" s="1755"/>
      <c r="U604" s="1755"/>
    </row>
    <row r="605" spans="17:21" s="1753" customFormat="1">
      <c r="Q605" s="1646"/>
      <c r="S605" s="1755"/>
      <c r="T605" s="1755"/>
      <c r="U605" s="1755"/>
    </row>
    <row r="606" spans="17:21" s="1753" customFormat="1">
      <c r="Q606" s="1646"/>
      <c r="S606" s="1755"/>
      <c r="T606" s="1755"/>
      <c r="U606" s="1755"/>
    </row>
    <row r="607" spans="17:21" s="1753" customFormat="1">
      <c r="Q607" s="1646"/>
      <c r="S607" s="1755"/>
      <c r="T607" s="1755"/>
      <c r="U607" s="1755"/>
    </row>
    <row r="608" spans="17:21" s="1753" customFormat="1">
      <c r="Q608" s="1646"/>
      <c r="S608" s="1755"/>
      <c r="T608" s="1755"/>
      <c r="U608" s="1755"/>
    </row>
    <row r="609" spans="17:21" s="1753" customFormat="1">
      <c r="Q609" s="1646"/>
      <c r="S609" s="1755"/>
      <c r="T609" s="1755"/>
      <c r="U609" s="1755"/>
    </row>
    <row r="610" spans="17:21" s="1753" customFormat="1">
      <c r="Q610" s="1646"/>
      <c r="S610" s="1755"/>
      <c r="T610" s="1755"/>
      <c r="U610" s="1755"/>
    </row>
    <row r="611" spans="17:21" s="1753" customFormat="1">
      <c r="Q611" s="1646"/>
      <c r="S611" s="1755"/>
      <c r="T611" s="1755"/>
      <c r="U611" s="1755"/>
    </row>
    <row r="612" spans="17:21" s="1753" customFormat="1">
      <c r="Q612" s="1646"/>
      <c r="S612" s="1755"/>
      <c r="T612" s="1755"/>
      <c r="U612" s="1755"/>
    </row>
    <row r="613" spans="17:21" s="1753" customFormat="1">
      <c r="Q613" s="1646"/>
      <c r="S613" s="1755"/>
      <c r="T613" s="1755"/>
      <c r="U613" s="1755"/>
    </row>
    <row r="614" spans="17:21" s="1753" customFormat="1">
      <c r="Q614" s="1646"/>
      <c r="S614" s="1755"/>
      <c r="T614" s="1755"/>
      <c r="U614" s="1755"/>
    </row>
    <row r="615" spans="17:21" s="1753" customFormat="1">
      <c r="Q615" s="1646"/>
      <c r="S615" s="1755"/>
      <c r="T615" s="1755"/>
      <c r="U615" s="1755"/>
    </row>
    <row r="616" spans="17:21" s="1753" customFormat="1">
      <c r="Q616" s="1646"/>
      <c r="S616" s="1755"/>
      <c r="T616" s="1755"/>
      <c r="U616" s="1755"/>
    </row>
    <row r="617" spans="17:21" s="1753" customFormat="1">
      <c r="Q617" s="1646"/>
      <c r="S617" s="1755"/>
      <c r="T617" s="1755"/>
      <c r="U617" s="1755"/>
    </row>
    <row r="618" spans="17:21" s="1753" customFormat="1">
      <c r="Q618" s="1646"/>
      <c r="S618" s="1755"/>
      <c r="T618" s="1755"/>
      <c r="U618" s="1755"/>
    </row>
    <row r="619" spans="17:21" s="1753" customFormat="1">
      <c r="Q619" s="1646"/>
      <c r="S619" s="1755"/>
      <c r="T619" s="1755"/>
      <c r="U619" s="1755"/>
    </row>
    <row r="620" spans="17:21" s="1753" customFormat="1">
      <c r="Q620" s="1646"/>
      <c r="S620" s="1755"/>
      <c r="T620" s="1755"/>
      <c r="U620" s="1755"/>
    </row>
    <row r="621" spans="17:21" s="1753" customFormat="1">
      <c r="Q621" s="1646"/>
      <c r="S621" s="1755"/>
      <c r="T621" s="1755"/>
      <c r="U621" s="1755"/>
    </row>
    <row r="622" spans="17:21" s="1753" customFormat="1">
      <c r="Q622" s="1646"/>
      <c r="S622" s="1755"/>
      <c r="T622" s="1755"/>
      <c r="U622" s="1755"/>
    </row>
    <row r="623" spans="17:21" s="1753" customFormat="1">
      <c r="Q623" s="1646"/>
      <c r="S623" s="1755"/>
      <c r="T623" s="1755"/>
      <c r="U623" s="1755"/>
    </row>
    <row r="624" spans="17:21" s="1753" customFormat="1">
      <c r="Q624" s="1646"/>
      <c r="S624" s="1755"/>
      <c r="T624" s="1755"/>
      <c r="U624" s="1755"/>
    </row>
    <row r="625" spans="17:21" s="1753" customFormat="1">
      <c r="Q625" s="1646"/>
      <c r="S625" s="1755"/>
      <c r="T625" s="1755"/>
      <c r="U625" s="1755"/>
    </row>
    <row r="626" spans="17:21" s="1753" customFormat="1">
      <c r="Q626" s="1646"/>
      <c r="S626" s="1755"/>
      <c r="T626" s="1755"/>
      <c r="U626" s="1755"/>
    </row>
    <row r="627" spans="17:21" s="1753" customFormat="1">
      <c r="Q627" s="1646"/>
      <c r="S627" s="1755"/>
      <c r="T627" s="1755"/>
      <c r="U627" s="1755"/>
    </row>
    <row r="628" spans="17:21" s="1753" customFormat="1">
      <c r="Q628" s="1646"/>
      <c r="S628" s="1755"/>
      <c r="T628" s="1755"/>
      <c r="U628" s="1755"/>
    </row>
    <row r="629" spans="17:21" s="1753" customFormat="1">
      <c r="Q629" s="1646"/>
      <c r="S629" s="1755"/>
      <c r="T629" s="1755"/>
      <c r="U629" s="1755"/>
    </row>
    <row r="630" spans="17:21" s="1753" customFormat="1">
      <c r="Q630" s="1646"/>
      <c r="S630" s="1755"/>
      <c r="T630" s="1755"/>
      <c r="U630" s="1755"/>
    </row>
    <row r="631" spans="17:21" s="1753" customFormat="1">
      <c r="Q631" s="1646"/>
      <c r="S631" s="1755"/>
      <c r="T631" s="1755"/>
      <c r="U631" s="1755"/>
    </row>
    <row r="632" spans="17:21" s="1753" customFormat="1">
      <c r="Q632" s="1646"/>
      <c r="S632" s="1755"/>
      <c r="T632" s="1755"/>
      <c r="U632" s="1755"/>
    </row>
    <row r="633" spans="17:21" s="1753" customFormat="1">
      <c r="Q633" s="1646"/>
      <c r="S633" s="1755"/>
      <c r="T633" s="1755"/>
      <c r="U633" s="1755"/>
    </row>
    <row r="634" spans="17:21" s="1753" customFormat="1">
      <c r="Q634" s="1646"/>
      <c r="S634" s="1755"/>
      <c r="T634" s="1755"/>
      <c r="U634" s="1755"/>
    </row>
    <row r="635" spans="17:21" s="1753" customFormat="1">
      <c r="Q635" s="1646"/>
      <c r="S635" s="1755"/>
      <c r="T635" s="1755"/>
      <c r="U635" s="1755"/>
    </row>
    <row r="636" spans="17:21" s="1753" customFormat="1">
      <c r="Q636" s="1646"/>
      <c r="S636" s="1755"/>
      <c r="T636" s="1755"/>
      <c r="U636" s="1755"/>
    </row>
    <row r="637" spans="17:21" s="1753" customFormat="1">
      <c r="Q637" s="1646"/>
      <c r="S637" s="1755"/>
      <c r="T637" s="1755"/>
      <c r="U637" s="1755"/>
    </row>
    <row r="638" spans="17:21" s="1753" customFormat="1">
      <c r="Q638" s="1646"/>
      <c r="S638" s="1755"/>
      <c r="T638" s="1755"/>
      <c r="U638" s="1755"/>
    </row>
    <row r="639" spans="17:21" s="1753" customFormat="1">
      <c r="Q639" s="1646"/>
      <c r="S639" s="1755"/>
      <c r="T639" s="1755"/>
      <c r="U639" s="1755"/>
    </row>
    <row r="640" spans="17:21" s="1753" customFormat="1">
      <c r="Q640" s="1646"/>
      <c r="S640" s="1755"/>
      <c r="T640" s="1755"/>
      <c r="U640" s="1755"/>
    </row>
    <row r="641" spans="17:21" s="1753" customFormat="1">
      <c r="Q641" s="1646"/>
      <c r="S641" s="1755"/>
      <c r="T641" s="1755"/>
      <c r="U641" s="1755"/>
    </row>
    <row r="642" spans="17:21" s="1753" customFormat="1">
      <c r="Q642" s="1646"/>
      <c r="S642" s="1755"/>
      <c r="T642" s="1755"/>
      <c r="U642" s="1755"/>
    </row>
    <row r="643" spans="17:21" s="1753" customFormat="1">
      <c r="Q643" s="1646"/>
      <c r="S643" s="1755"/>
      <c r="T643" s="1755"/>
      <c r="U643" s="1755"/>
    </row>
    <row r="644" spans="17:21" s="1753" customFormat="1">
      <c r="Q644" s="1646"/>
      <c r="S644" s="1755"/>
      <c r="T644" s="1755"/>
      <c r="U644" s="1755"/>
    </row>
    <row r="645" spans="17:21" s="1753" customFormat="1">
      <c r="Q645" s="1646"/>
      <c r="S645" s="1755"/>
      <c r="T645" s="1755"/>
      <c r="U645" s="1755"/>
    </row>
    <row r="646" spans="17:21" s="1753" customFormat="1">
      <c r="Q646" s="1646"/>
      <c r="S646" s="1755"/>
      <c r="T646" s="1755"/>
      <c r="U646" s="1755"/>
    </row>
    <row r="647" spans="17:21" s="1753" customFormat="1">
      <c r="Q647" s="1646"/>
      <c r="S647" s="1755"/>
      <c r="T647" s="1755"/>
      <c r="U647" s="1755"/>
    </row>
    <row r="648" spans="17:21" s="1753" customFormat="1">
      <c r="Q648" s="1646"/>
      <c r="S648" s="1755"/>
      <c r="T648" s="1755"/>
      <c r="U648" s="1755"/>
    </row>
    <row r="649" spans="17:21" s="1753" customFormat="1">
      <c r="Q649" s="1646"/>
      <c r="S649" s="1755"/>
      <c r="T649" s="1755"/>
      <c r="U649" s="1755"/>
    </row>
    <row r="650" spans="17:21" s="1753" customFormat="1">
      <c r="Q650" s="1646"/>
      <c r="S650" s="1755"/>
      <c r="T650" s="1755"/>
      <c r="U650" s="1755"/>
    </row>
    <row r="651" spans="17:21" s="1753" customFormat="1">
      <c r="Q651" s="1646"/>
      <c r="S651" s="1755"/>
      <c r="T651" s="1755"/>
      <c r="U651" s="1755"/>
    </row>
    <row r="652" spans="17:21" s="1753" customFormat="1">
      <c r="Q652" s="1646"/>
      <c r="S652" s="1755"/>
      <c r="T652" s="1755"/>
      <c r="U652" s="1755"/>
    </row>
    <row r="653" spans="17:21" s="1753" customFormat="1">
      <c r="Q653" s="1646"/>
      <c r="S653" s="1755"/>
      <c r="T653" s="1755"/>
      <c r="U653" s="1755"/>
    </row>
    <row r="654" spans="17:21" s="1753" customFormat="1">
      <c r="Q654" s="1646"/>
      <c r="S654" s="1755"/>
      <c r="T654" s="1755"/>
      <c r="U654" s="1755"/>
    </row>
    <row r="655" spans="17:21" s="1753" customFormat="1">
      <c r="Q655" s="1646"/>
      <c r="S655" s="1755"/>
      <c r="T655" s="1755"/>
      <c r="U655" s="1755"/>
    </row>
    <row r="656" spans="17:21" s="1753" customFormat="1">
      <c r="Q656" s="1646"/>
      <c r="S656" s="1755"/>
      <c r="T656" s="1755"/>
      <c r="U656" s="1755"/>
    </row>
    <row r="657" spans="17:21" s="1753" customFormat="1">
      <c r="Q657" s="1646"/>
      <c r="S657" s="1755"/>
      <c r="T657" s="1755"/>
      <c r="U657" s="1755"/>
    </row>
    <row r="658" spans="17:21" s="1753" customFormat="1">
      <c r="Q658" s="1646"/>
      <c r="S658" s="1755"/>
      <c r="T658" s="1755"/>
      <c r="U658" s="1755"/>
    </row>
    <row r="659" spans="17:21" s="1753" customFormat="1">
      <c r="Q659" s="1646"/>
      <c r="S659" s="1755"/>
      <c r="T659" s="1755"/>
      <c r="U659" s="1755"/>
    </row>
    <row r="660" spans="17:21" s="1753" customFormat="1">
      <c r="Q660" s="1646"/>
      <c r="S660" s="1755"/>
      <c r="T660" s="1755"/>
      <c r="U660" s="1755"/>
    </row>
    <row r="661" spans="17:21" s="1753" customFormat="1">
      <c r="Q661" s="1646"/>
      <c r="S661" s="1755"/>
      <c r="T661" s="1755"/>
      <c r="U661" s="1755"/>
    </row>
    <row r="662" spans="17:21" s="1753" customFormat="1">
      <c r="Q662" s="1646"/>
      <c r="S662" s="1755"/>
      <c r="T662" s="1755"/>
      <c r="U662" s="1755"/>
    </row>
    <row r="663" spans="17:21" s="1753" customFormat="1">
      <c r="Q663" s="1646"/>
      <c r="S663" s="1755"/>
      <c r="T663" s="1755"/>
      <c r="U663" s="1755"/>
    </row>
    <row r="664" spans="17:21" s="1753" customFormat="1">
      <c r="Q664" s="1646"/>
      <c r="S664" s="1755"/>
      <c r="T664" s="1755"/>
      <c r="U664" s="1755"/>
    </row>
    <row r="665" spans="17:21" s="1753" customFormat="1">
      <c r="Q665" s="1646"/>
      <c r="S665" s="1755"/>
      <c r="T665" s="1755"/>
      <c r="U665" s="1755"/>
    </row>
    <row r="666" spans="17:21" s="1753" customFormat="1">
      <c r="Q666" s="1646"/>
      <c r="S666" s="1755"/>
      <c r="T666" s="1755"/>
      <c r="U666" s="1755"/>
    </row>
    <row r="667" spans="17:21" s="1753" customFormat="1">
      <c r="Q667" s="1646"/>
      <c r="S667" s="1755"/>
      <c r="T667" s="1755"/>
      <c r="U667" s="1755"/>
    </row>
    <row r="668" spans="17:21" s="1753" customFormat="1">
      <c r="Q668" s="1646"/>
      <c r="S668" s="1755"/>
      <c r="T668" s="1755"/>
      <c r="U668" s="1755"/>
    </row>
    <row r="669" spans="17:21" s="1753" customFormat="1">
      <c r="Q669" s="1646"/>
      <c r="S669" s="1755"/>
      <c r="T669" s="1755"/>
      <c r="U669" s="1755"/>
    </row>
    <row r="670" spans="17:21" s="1753" customFormat="1">
      <c r="Q670" s="1646"/>
      <c r="S670" s="1755"/>
      <c r="T670" s="1755"/>
      <c r="U670" s="1755"/>
    </row>
    <row r="671" spans="17:21" s="1753" customFormat="1">
      <c r="Q671" s="1646"/>
      <c r="S671" s="1755"/>
      <c r="T671" s="1755"/>
      <c r="U671" s="1755"/>
    </row>
    <row r="672" spans="17:21" s="1753" customFormat="1">
      <c r="Q672" s="1646"/>
      <c r="S672" s="1755"/>
      <c r="T672" s="1755"/>
      <c r="U672" s="1755"/>
    </row>
    <row r="673" spans="17:21" s="1753" customFormat="1">
      <c r="Q673" s="1646"/>
      <c r="S673" s="1755"/>
      <c r="T673" s="1755"/>
      <c r="U673" s="1755"/>
    </row>
    <row r="674" spans="17:21" s="1753" customFormat="1">
      <c r="Q674" s="1646"/>
      <c r="S674" s="1755"/>
      <c r="T674" s="1755"/>
      <c r="U674" s="1755"/>
    </row>
    <row r="675" spans="17:21" s="1753" customFormat="1">
      <c r="Q675" s="1646"/>
      <c r="S675" s="1755"/>
      <c r="T675" s="1755"/>
      <c r="U675" s="1755"/>
    </row>
    <row r="676" spans="17:21" s="1753" customFormat="1">
      <c r="Q676" s="1646"/>
      <c r="S676" s="1755"/>
      <c r="T676" s="1755"/>
      <c r="U676" s="1755"/>
    </row>
    <row r="677" spans="17:21" s="1753" customFormat="1">
      <c r="Q677" s="1646"/>
      <c r="S677" s="1755"/>
      <c r="T677" s="1755"/>
      <c r="U677" s="1755"/>
    </row>
    <row r="678" spans="17:21" s="1753" customFormat="1">
      <c r="Q678" s="1646"/>
      <c r="S678" s="1755"/>
      <c r="T678" s="1755"/>
      <c r="U678" s="1755"/>
    </row>
    <row r="679" spans="17:21" s="1753" customFormat="1">
      <c r="Q679" s="1646"/>
      <c r="S679" s="1755"/>
      <c r="T679" s="1755"/>
      <c r="U679" s="1755"/>
    </row>
    <row r="680" spans="17:21" s="1753" customFormat="1">
      <c r="Q680" s="1646"/>
      <c r="S680" s="1755"/>
      <c r="T680" s="1755"/>
      <c r="U680" s="1755"/>
    </row>
    <row r="681" spans="17:21" s="1753" customFormat="1">
      <c r="Q681" s="1646"/>
      <c r="S681" s="1755"/>
      <c r="T681" s="1755"/>
      <c r="U681" s="1755"/>
    </row>
    <row r="682" spans="17:21" s="1753" customFormat="1">
      <c r="Q682" s="1646"/>
      <c r="S682" s="1755"/>
      <c r="T682" s="1755"/>
      <c r="U682" s="1755"/>
    </row>
    <row r="683" spans="17:21" s="1753" customFormat="1">
      <c r="Q683" s="1646"/>
      <c r="S683" s="1755"/>
      <c r="T683" s="1755"/>
      <c r="U683" s="1755"/>
    </row>
    <row r="684" spans="17:21" s="1753" customFormat="1">
      <c r="Q684" s="1646"/>
      <c r="S684" s="1755"/>
      <c r="T684" s="1755"/>
      <c r="U684" s="1755"/>
    </row>
    <row r="685" spans="17:21" s="1753" customFormat="1">
      <c r="Q685" s="1646"/>
      <c r="S685" s="1755"/>
      <c r="T685" s="1755"/>
      <c r="U685" s="1755"/>
    </row>
    <row r="686" spans="17:21" s="1753" customFormat="1">
      <c r="Q686" s="1646"/>
      <c r="S686" s="1755"/>
      <c r="T686" s="1755"/>
      <c r="U686" s="1755"/>
    </row>
    <row r="687" spans="17:21" s="1753" customFormat="1">
      <c r="Q687" s="1646"/>
      <c r="S687" s="1755"/>
      <c r="T687" s="1755"/>
      <c r="U687" s="1755"/>
    </row>
    <row r="688" spans="17:21" s="1753" customFormat="1">
      <c r="Q688" s="1646"/>
      <c r="S688" s="1755"/>
      <c r="T688" s="1755"/>
      <c r="U688" s="1755"/>
    </row>
    <row r="689" spans="17:21" s="1753" customFormat="1">
      <c r="Q689" s="1646"/>
      <c r="S689" s="1755"/>
      <c r="T689" s="1755"/>
      <c r="U689" s="1755"/>
    </row>
    <row r="690" spans="17:21" s="1753" customFormat="1">
      <c r="Q690" s="1646"/>
      <c r="S690" s="1755"/>
      <c r="T690" s="1755"/>
      <c r="U690" s="1755"/>
    </row>
    <row r="691" spans="17:21" s="1753" customFormat="1">
      <c r="Q691" s="1646"/>
      <c r="S691" s="1755"/>
      <c r="T691" s="1755"/>
      <c r="U691" s="1755"/>
    </row>
    <row r="692" spans="17:21" s="1753" customFormat="1">
      <c r="Q692" s="1646"/>
      <c r="S692" s="1755"/>
      <c r="T692" s="1755"/>
      <c r="U692" s="1755"/>
    </row>
    <row r="693" spans="17:21" s="1753" customFormat="1">
      <c r="Q693" s="1646"/>
      <c r="S693" s="1755"/>
      <c r="T693" s="1755"/>
      <c r="U693" s="1755"/>
    </row>
    <row r="694" spans="17:21" s="1753" customFormat="1">
      <c r="Q694" s="1646"/>
      <c r="S694" s="1755"/>
      <c r="T694" s="1755"/>
      <c r="U694" s="1755"/>
    </row>
    <row r="695" spans="17:21" s="1753" customFormat="1">
      <c r="Q695" s="1646"/>
      <c r="S695" s="1755"/>
      <c r="T695" s="1755"/>
      <c r="U695" s="1755"/>
    </row>
    <row r="696" spans="17:21" s="1753" customFormat="1">
      <c r="Q696" s="1646"/>
      <c r="S696" s="1755"/>
      <c r="T696" s="1755"/>
      <c r="U696" s="1755"/>
    </row>
    <row r="697" spans="17:21" s="1753" customFormat="1">
      <c r="Q697" s="1646"/>
      <c r="S697" s="1755"/>
      <c r="T697" s="1755"/>
      <c r="U697" s="1755"/>
    </row>
    <row r="698" spans="17:21" s="1753" customFormat="1">
      <c r="Q698" s="1646"/>
      <c r="S698" s="1755"/>
      <c r="T698" s="1755"/>
      <c r="U698" s="1755"/>
    </row>
    <row r="699" spans="17:21" s="1753" customFormat="1">
      <c r="Q699" s="1646"/>
      <c r="S699" s="1755"/>
      <c r="T699" s="1755"/>
      <c r="U699" s="1755"/>
    </row>
    <row r="700" spans="17:21" s="1753" customFormat="1">
      <c r="Q700" s="1646"/>
      <c r="S700" s="1755"/>
      <c r="T700" s="1755"/>
      <c r="U700" s="1755"/>
    </row>
    <row r="701" spans="17:21" s="1753" customFormat="1">
      <c r="Q701" s="1646"/>
      <c r="S701" s="1755"/>
      <c r="T701" s="1755"/>
      <c r="U701" s="1755"/>
    </row>
    <row r="702" spans="17:21" s="1753" customFormat="1">
      <c r="Q702" s="1646"/>
      <c r="S702" s="1755"/>
      <c r="T702" s="1755"/>
      <c r="U702" s="1755"/>
    </row>
    <row r="703" spans="17:21" s="1753" customFormat="1">
      <c r="Q703" s="1646"/>
      <c r="S703" s="1755"/>
      <c r="T703" s="1755"/>
      <c r="U703" s="1755"/>
    </row>
    <row r="704" spans="17:21" s="1753" customFormat="1">
      <c r="Q704" s="1646"/>
      <c r="S704" s="1755"/>
      <c r="T704" s="1755"/>
      <c r="U704" s="1755"/>
    </row>
    <row r="705" spans="17:21" s="1753" customFormat="1">
      <c r="Q705" s="1646"/>
      <c r="S705" s="1755"/>
      <c r="T705" s="1755"/>
      <c r="U705" s="1755"/>
    </row>
    <row r="706" spans="17:21" s="1753" customFormat="1">
      <c r="Q706" s="1646"/>
      <c r="S706" s="1755"/>
      <c r="T706" s="1755"/>
      <c r="U706" s="1755"/>
    </row>
    <row r="707" spans="17:21" s="1753" customFormat="1">
      <c r="Q707" s="1646"/>
      <c r="S707" s="1755"/>
      <c r="T707" s="1755"/>
      <c r="U707" s="1755"/>
    </row>
    <row r="708" spans="17:21" s="1753" customFormat="1">
      <c r="Q708" s="1646"/>
      <c r="S708" s="1755"/>
      <c r="T708" s="1755"/>
      <c r="U708" s="1755"/>
    </row>
    <row r="709" spans="17:21" s="1753" customFormat="1">
      <c r="Q709" s="1646"/>
      <c r="S709" s="1755"/>
      <c r="T709" s="1755"/>
      <c r="U709" s="1755"/>
    </row>
    <row r="710" spans="17:21" s="1753" customFormat="1">
      <c r="Q710" s="1646"/>
      <c r="S710" s="1755"/>
      <c r="T710" s="1755"/>
      <c r="U710" s="1755"/>
    </row>
    <row r="711" spans="17:21" s="1753" customFormat="1">
      <c r="Q711" s="1646"/>
      <c r="S711" s="1755"/>
      <c r="T711" s="1755"/>
      <c r="U711" s="1755"/>
    </row>
    <row r="712" spans="17:21" s="1753" customFormat="1">
      <c r="Q712" s="1646"/>
      <c r="S712" s="1755"/>
      <c r="T712" s="1755"/>
      <c r="U712" s="1755"/>
    </row>
    <row r="713" spans="17:21" s="1753" customFormat="1">
      <c r="Q713" s="1646"/>
      <c r="S713" s="1755"/>
      <c r="T713" s="1755"/>
      <c r="U713" s="1755"/>
    </row>
    <row r="714" spans="17:21" s="1753" customFormat="1">
      <c r="Q714" s="1646"/>
      <c r="S714" s="1755"/>
      <c r="T714" s="1755"/>
      <c r="U714" s="1755"/>
    </row>
    <row r="715" spans="17:21" s="1753" customFormat="1">
      <c r="Q715" s="1646"/>
      <c r="S715" s="1755"/>
      <c r="T715" s="1755"/>
      <c r="U715" s="1755"/>
    </row>
    <row r="716" spans="17:21" s="1753" customFormat="1">
      <c r="Q716" s="1646"/>
      <c r="S716" s="1755"/>
      <c r="T716" s="1755"/>
      <c r="U716" s="1755"/>
    </row>
    <row r="717" spans="17:21" s="1753" customFormat="1">
      <c r="Q717" s="1646"/>
      <c r="S717" s="1755"/>
      <c r="T717" s="1755"/>
      <c r="U717" s="1755"/>
    </row>
    <row r="718" spans="17:21" s="1753" customFormat="1">
      <c r="Q718" s="1646"/>
      <c r="S718" s="1755"/>
      <c r="T718" s="1755"/>
      <c r="U718" s="1755"/>
    </row>
    <row r="719" spans="17:21" s="1753" customFormat="1">
      <c r="Q719" s="1646"/>
      <c r="S719" s="1755"/>
      <c r="T719" s="1755"/>
      <c r="U719" s="1755"/>
    </row>
    <row r="720" spans="17:21" s="1753" customFormat="1">
      <c r="Q720" s="1646"/>
      <c r="S720" s="1755"/>
      <c r="T720" s="1755"/>
      <c r="U720" s="1755"/>
    </row>
    <row r="721" spans="17:21" s="1753" customFormat="1">
      <c r="Q721" s="1646"/>
      <c r="S721" s="1755"/>
      <c r="T721" s="1755"/>
      <c r="U721" s="1755"/>
    </row>
    <row r="722" spans="17:21" s="1753" customFormat="1">
      <c r="Q722" s="1646"/>
      <c r="S722" s="1755"/>
      <c r="T722" s="1755"/>
      <c r="U722" s="1755"/>
    </row>
    <row r="723" spans="17:21" s="1753" customFormat="1">
      <c r="Q723" s="1646"/>
      <c r="S723" s="1755"/>
      <c r="T723" s="1755"/>
      <c r="U723" s="1755"/>
    </row>
    <row r="724" spans="17:21" s="1753" customFormat="1">
      <c r="Q724" s="1646"/>
      <c r="S724" s="1755"/>
      <c r="T724" s="1755"/>
      <c r="U724" s="1755"/>
    </row>
    <row r="725" spans="17:21" s="1753" customFormat="1">
      <c r="Q725" s="1646"/>
      <c r="S725" s="1755"/>
      <c r="T725" s="1755"/>
      <c r="U725" s="1755"/>
    </row>
    <row r="726" spans="17:21" s="1753" customFormat="1">
      <c r="Q726" s="1646"/>
      <c r="S726" s="1755"/>
      <c r="T726" s="1755"/>
      <c r="U726" s="1755"/>
    </row>
    <row r="727" spans="17:21" s="1753" customFormat="1">
      <c r="Q727" s="1646"/>
      <c r="S727" s="1755"/>
      <c r="T727" s="1755"/>
      <c r="U727" s="1755"/>
    </row>
    <row r="728" spans="17:21" s="1753" customFormat="1">
      <c r="Q728" s="1646"/>
      <c r="S728" s="1755"/>
      <c r="T728" s="1755"/>
      <c r="U728" s="1755"/>
    </row>
    <row r="729" spans="17:21" s="1753" customFormat="1">
      <c r="Q729" s="1646"/>
      <c r="S729" s="1755"/>
      <c r="T729" s="1755"/>
      <c r="U729" s="1755"/>
    </row>
    <row r="730" spans="17:21" s="1753" customFormat="1">
      <c r="Q730" s="1646"/>
      <c r="S730" s="1755"/>
      <c r="T730" s="1755"/>
      <c r="U730" s="1755"/>
    </row>
    <row r="731" spans="17:21" s="1753" customFormat="1">
      <c r="Q731" s="1646"/>
      <c r="S731" s="1755"/>
      <c r="T731" s="1755"/>
      <c r="U731" s="1755"/>
    </row>
    <row r="732" spans="17:21" s="1753" customFormat="1">
      <c r="Q732" s="1646"/>
      <c r="S732" s="1755"/>
      <c r="T732" s="1755"/>
      <c r="U732" s="1755"/>
    </row>
    <row r="733" spans="17:21" s="1753" customFormat="1">
      <c r="Q733" s="1646"/>
      <c r="S733" s="1755"/>
      <c r="T733" s="1755"/>
      <c r="U733" s="1755"/>
    </row>
    <row r="734" spans="17:21" s="1753" customFormat="1">
      <c r="Q734" s="1646"/>
      <c r="S734" s="1755"/>
      <c r="T734" s="1755"/>
      <c r="U734" s="1755"/>
    </row>
    <row r="735" spans="17:21" s="1753" customFormat="1">
      <c r="Q735" s="1646"/>
      <c r="S735" s="1755"/>
      <c r="T735" s="1755"/>
      <c r="U735" s="1755"/>
    </row>
    <row r="736" spans="17:21" s="1753" customFormat="1">
      <c r="Q736" s="1646"/>
      <c r="S736" s="1755"/>
      <c r="T736" s="1755"/>
      <c r="U736" s="1755"/>
    </row>
    <row r="737" spans="17:21" s="1753" customFormat="1">
      <c r="Q737" s="1646"/>
      <c r="S737" s="1755"/>
      <c r="T737" s="1755"/>
      <c r="U737" s="1755"/>
    </row>
    <row r="738" spans="17:21" s="1753" customFormat="1">
      <c r="Q738" s="1646"/>
      <c r="S738" s="1755"/>
      <c r="T738" s="1755"/>
      <c r="U738" s="1755"/>
    </row>
    <row r="739" spans="17:21" s="1753" customFormat="1">
      <c r="Q739" s="1646"/>
      <c r="S739" s="1755"/>
      <c r="T739" s="1755"/>
      <c r="U739" s="1755"/>
    </row>
    <row r="740" spans="17:21" s="1753" customFormat="1">
      <c r="Q740" s="1646"/>
      <c r="S740" s="1755"/>
      <c r="T740" s="1755"/>
      <c r="U740" s="1755"/>
    </row>
    <row r="741" spans="17:21" s="1753" customFormat="1">
      <c r="Q741" s="1646"/>
      <c r="S741" s="1755"/>
      <c r="T741" s="1755"/>
      <c r="U741" s="1755"/>
    </row>
    <row r="742" spans="17:21" s="1753" customFormat="1">
      <c r="Q742" s="1646"/>
      <c r="S742" s="1755"/>
      <c r="T742" s="1755"/>
      <c r="U742" s="1755"/>
    </row>
    <row r="743" spans="17:21" s="1753" customFormat="1">
      <c r="Q743" s="1646"/>
      <c r="S743" s="1755"/>
      <c r="T743" s="1755"/>
      <c r="U743" s="1755"/>
    </row>
    <row r="744" spans="17:21" s="1753" customFormat="1">
      <c r="Q744" s="1646"/>
      <c r="S744" s="1755"/>
      <c r="T744" s="1755"/>
      <c r="U744" s="1755"/>
    </row>
    <row r="745" spans="17:21" s="1753" customFormat="1">
      <c r="Q745" s="1646"/>
      <c r="S745" s="1755"/>
      <c r="T745" s="1755"/>
      <c r="U745" s="1755"/>
    </row>
    <row r="746" spans="17:21" s="1753" customFormat="1">
      <c r="Q746" s="1646"/>
      <c r="S746" s="1755"/>
      <c r="T746" s="1755"/>
      <c r="U746" s="1755"/>
    </row>
    <row r="747" spans="17:21" s="1753" customFormat="1">
      <c r="Q747" s="1646"/>
      <c r="S747" s="1755"/>
      <c r="T747" s="1755"/>
      <c r="U747" s="1755"/>
    </row>
    <row r="748" spans="17:21" s="1753" customFormat="1">
      <c r="Q748" s="1646"/>
      <c r="S748" s="1755"/>
      <c r="T748" s="1755"/>
      <c r="U748" s="1755"/>
    </row>
    <row r="749" spans="17:21" s="1753" customFormat="1">
      <c r="Q749" s="1646"/>
      <c r="S749" s="1755"/>
      <c r="T749" s="1755"/>
      <c r="U749" s="1755"/>
    </row>
    <row r="750" spans="17:21" s="1753" customFormat="1">
      <c r="Q750" s="1646"/>
      <c r="S750" s="1755"/>
      <c r="T750" s="1755"/>
      <c r="U750" s="1755"/>
    </row>
    <row r="751" spans="17:21" s="1753" customFormat="1">
      <c r="Q751" s="1646"/>
      <c r="S751" s="1755"/>
      <c r="T751" s="1755"/>
      <c r="U751" s="1755"/>
    </row>
    <row r="752" spans="17:21" s="1753" customFormat="1">
      <c r="Q752" s="1646"/>
      <c r="S752" s="1755"/>
      <c r="T752" s="1755"/>
      <c r="U752" s="1755"/>
    </row>
    <row r="753" spans="17:21" s="1753" customFormat="1">
      <c r="Q753" s="1646"/>
      <c r="S753" s="1755"/>
      <c r="T753" s="1755"/>
      <c r="U753" s="1755"/>
    </row>
    <row r="754" spans="17:21" s="1753" customFormat="1">
      <c r="Q754" s="1646"/>
      <c r="S754" s="1755"/>
      <c r="T754" s="1755"/>
      <c r="U754" s="1755"/>
    </row>
    <row r="755" spans="17:21" s="1753" customFormat="1">
      <c r="Q755" s="1646"/>
      <c r="S755" s="1755"/>
      <c r="T755" s="1755"/>
      <c r="U755" s="1755"/>
    </row>
    <row r="756" spans="17:21" s="1753" customFormat="1">
      <c r="Q756" s="1646"/>
      <c r="S756" s="1755"/>
      <c r="T756" s="1755"/>
      <c r="U756" s="1755"/>
    </row>
    <row r="757" spans="17:21" s="1753" customFormat="1">
      <c r="Q757" s="1646"/>
      <c r="S757" s="1755"/>
      <c r="T757" s="1755"/>
      <c r="U757" s="1755"/>
    </row>
    <row r="758" spans="17:21">
      <c r="Q758" s="1646"/>
    </row>
  </sheetData>
  <sheetProtection selectLockedCells="1" selectUnlockedCells="1"/>
  <mergeCells count="10">
    <mergeCell ref="B256:M257"/>
    <mergeCell ref="N256:P257"/>
    <mergeCell ref="B330:M331"/>
    <mergeCell ref="N330:P331"/>
    <mergeCell ref="B7:M8"/>
    <mergeCell ref="N7:P8"/>
    <mergeCell ref="B92:M93"/>
    <mergeCell ref="N92:P93"/>
    <mergeCell ref="B174:M175"/>
    <mergeCell ref="N174:P175"/>
  </mergeCells>
  <printOptions horizontalCentered="1"/>
  <pageMargins left="0.7" right="0.7" top="0.75" bottom="0.75" header="0.3" footer="0.3"/>
  <pageSetup paperSize="9" scale="45" firstPageNumber="0" orientation="landscape" r:id="rId1"/>
  <headerFooter scaleWithDoc="0"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syncVertical="1" syncRef="A1" transitionEvaluation="1"/>
  <dimension ref="A1:R173"/>
  <sheetViews>
    <sheetView showGridLines="0" zoomScale="90" zoomScaleNormal="90" zoomScaleSheetLayoutView="100" workbookViewId="0"/>
  </sheetViews>
  <sheetFormatPr baseColWidth="10" defaultColWidth="9.625" defaultRowHeight="12.75"/>
  <cols>
    <col min="1" max="1" width="40.625" style="1759" customWidth="1"/>
    <col min="2" max="16" width="9.875" style="1757" customWidth="1"/>
    <col min="17" max="17" width="40.5" style="1847" customWidth="1"/>
    <col min="18" max="18" width="8.875" style="1757" customWidth="1"/>
    <col min="19" max="16384" width="9.625" style="1759"/>
  </cols>
  <sheetData>
    <row r="1" spans="1:18" ht="39.75" customHeight="1"/>
    <row r="2" spans="1:18" ht="24" customHeight="1">
      <c r="A2" s="1756" t="s">
        <v>3283</v>
      </c>
      <c r="Q2" s="1758" t="s">
        <v>3284</v>
      </c>
    </row>
    <row r="3" spans="1:18" ht="20.25">
      <c r="A3" s="1760" t="s">
        <v>3285</v>
      </c>
      <c r="Q3" s="1761" t="s">
        <v>3286</v>
      </c>
    </row>
    <row r="4" spans="1:18" ht="15.95" customHeight="1">
      <c r="A4" s="1762" t="s">
        <v>3287</v>
      </c>
      <c r="B4" s="1763"/>
      <c r="C4" s="1763"/>
      <c r="D4" s="1763"/>
      <c r="E4" s="1763"/>
      <c r="F4" s="1763"/>
      <c r="G4" s="1763"/>
      <c r="H4" s="1763"/>
      <c r="I4" s="1763"/>
      <c r="J4" s="1763"/>
      <c r="K4" s="1763"/>
      <c r="L4" s="1763"/>
      <c r="M4" s="1763"/>
      <c r="N4" s="1763"/>
      <c r="O4" s="1763"/>
      <c r="P4" s="1763"/>
      <c r="Q4" s="1764" t="s">
        <v>3288</v>
      </c>
    </row>
    <row r="5" spans="1:18" s="1767" customFormat="1" ht="16.5">
      <c r="A5" s="1765"/>
      <c r="B5" s="1766"/>
      <c r="C5" s="1766"/>
      <c r="D5" s="1766"/>
      <c r="E5" s="1766"/>
      <c r="F5" s="1766"/>
      <c r="G5" s="1766"/>
      <c r="H5" s="1766"/>
      <c r="I5" s="1766"/>
      <c r="J5" s="1766"/>
      <c r="K5" s="1766"/>
      <c r="L5" s="1766"/>
      <c r="M5" s="1766"/>
      <c r="N5" s="1766"/>
      <c r="O5" s="1766"/>
      <c r="P5" s="1766"/>
    </row>
    <row r="6" spans="1:18" s="1771" customFormat="1" ht="12.95" customHeight="1">
      <c r="A6" s="1768"/>
      <c r="B6" s="2390" t="s">
        <v>2403</v>
      </c>
      <c r="C6" s="2425"/>
      <c r="D6" s="2425"/>
      <c r="E6" s="2425"/>
      <c r="F6" s="2425"/>
      <c r="G6" s="2425"/>
      <c r="H6" s="2425"/>
      <c r="I6" s="2425"/>
      <c r="J6" s="2425"/>
      <c r="K6" s="2425"/>
      <c r="L6" s="2425"/>
      <c r="M6" s="2425"/>
      <c r="N6" s="2390" t="s">
        <v>3289</v>
      </c>
      <c r="O6" s="2391"/>
      <c r="P6" s="2428"/>
      <c r="Q6" s="1769"/>
      <c r="R6" s="1770"/>
    </row>
    <row r="7" spans="1:18" s="1771" customFormat="1" ht="12.95" customHeight="1">
      <c r="A7" s="1768"/>
      <c r="B7" s="2426"/>
      <c r="C7" s="2427"/>
      <c r="D7" s="2427"/>
      <c r="E7" s="2427"/>
      <c r="F7" s="2427"/>
      <c r="G7" s="2427"/>
      <c r="H7" s="2427"/>
      <c r="I7" s="2427"/>
      <c r="J7" s="2427"/>
      <c r="K7" s="2427"/>
      <c r="L7" s="2427"/>
      <c r="M7" s="2427"/>
      <c r="N7" s="2429"/>
      <c r="O7" s="2430"/>
      <c r="P7" s="2430"/>
      <c r="Q7" s="1772"/>
      <c r="R7" s="1770"/>
    </row>
    <row r="8" spans="1:18" s="1771" customFormat="1" ht="12.95" customHeight="1">
      <c r="A8" s="1768"/>
      <c r="B8" s="1773" t="s">
        <v>2502</v>
      </c>
      <c r="C8" s="1774" t="s">
        <v>2675</v>
      </c>
      <c r="D8" s="1775" t="s">
        <v>11</v>
      </c>
      <c r="E8" s="1251" t="s">
        <v>21</v>
      </c>
      <c r="F8" s="1251" t="s">
        <v>23</v>
      </c>
      <c r="G8" s="1251" t="s">
        <v>12</v>
      </c>
      <c r="H8" s="1776" t="s">
        <v>13</v>
      </c>
      <c r="I8" s="1776" t="s">
        <v>14</v>
      </c>
      <c r="J8" s="1777" t="s">
        <v>15</v>
      </c>
      <c r="K8" s="1252" t="s">
        <v>8</v>
      </c>
      <c r="L8" s="1252" t="s">
        <v>9</v>
      </c>
      <c r="M8" s="1252" t="s">
        <v>10</v>
      </c>
      <c r="N8" s="1247" t="s">
        <v>2502</v>
      </c>
      <c r="O8" s="1250" t="s">
        <v>2675</v>
      </c>
      <c r="P8" s="1250" t="s">
        <v>2675</v>
      </c>
      <c r="Q8" s="1772"/>
      <c r="R8" s="1770"/>
    </row>
    <row r="9" spans="1:18" s="1771" customFormat="1" ht="12.95" customHeight="1">
      <c r="A9" s="1778"/>
      <c r="B9" s="1779" t="s">
        <v>2406</v>
      </c>
      <c r="C9" s="1780" t="s">
        <v>2506</v>
      </c>
      <c r="D9" s="1781" t="s">
        <v>2507</v>
      </c>
      <c r="E9" s="1258" t="s">
        <v>7</v>
      </c>
      <c r="F9" s="1258" t="s">
        <v>22</v>
      </c>
      <c r="G9" s="1258" t="s">
        <v>6</v>
      </c>
      <c r="H9" s="1782" t="s">
        <v>5</v>
      </c>
      <c r="I9" s="1783" t="s">
        <v>4</v>
      </c>
      <c r="J9" s="1783" t="s">
        <v>3</v>
      </c>
      <c r="K9" s="1259" t="s">
        <v>2</v>
      </c>
      <c r="L9" s="1259" t="s">
        <v>1</v>
      </c>
      <c r="M9" s="1259" t="s">
        <v>0</v>
      </c>
      <c r="N9" s="1254" t="s">
        <v>2406</v>
      </c>
      <c r="O9" s="1257" t="s">
        <v>2506</v>
      </c>
      <c r="P9" s="1257" t="s">
        <v>2506</v>
      </c>
      <c r="Q9" s="1784"/>
      <c r="R9" s="1770"/>
    </row>
    <row r="10" spans="1:18" ht="9.9499999999999993" customHeight="1">
      <c r="A10" s="1785"/>
      <c r="B10" s="1786"/>
      <c r="E10" s="1786"/>
      <c r="H10" s="1787"/>
      <c r="N10" s="1786"/>
      <c r="Q10" s="1788"/>
    </row>
    <row r="11" spans="1:18" ht="16.5">
      <c r="A11" s="1789"/>
      <c r="B11" s="1786"/>
      <c r="E11" s="1786"/>
      <c r="N11" s="1786"/>
      <c r="Q11" s="1790"/>
    </row>
    <row r="12" spans="1:18" s="1797" customFormat="1" ht="20.100000000000001" customHeight="1">
      <c r="A12" s="1791" t="s">
        <v>3290</v>
      </c>
      <c r="B12" s="1792">
        <v>233602.01476481001</v>
      </c>
      <c r="C12" s="1793">
        <v>232150.57064898999</v>
      </c>
      <c r="D12" s="1793">
        <v>231669.15932914003</v>
      </c>
      <c r="E12" s="1792">
        <v>234674.20130962</v>
      </c>
      <c r="F12" s="1793">
        <v>238359.73352735001</v>
      </c>
      <c r="G12" s="1793">
        <v>228025.83230845002</v>
      </c>
      <c r="H12" s="1793">
        <v>224119.22822336998</v>
      </c>
      <c r="I12" s="1793">
        <v>221109.13102911998</v>
      </c>
      <c r="J12" s="1793">
        <v>221059.61603716001</v>
      </c>
      <c r="K12" s="1793">
        <v>219939.92948476999</v>
      </c>
      <c r="L12" s="1793">
        <v>217251.2256985</v>
      </c>
      <c r="M12" s="1793">
        <v>218128.97770666002</v>
      </c>
      <c r="N12" s="1792">
        <v>218838.02597331</v>
      </c>
      <c r="O12" s="1793">
        <v>218132.42155035998</v>
      </c>
      <c r="P12" s="1794" t="s">
        <v>100</v>
      </c>
      <c r="Q12" s="1795" t="s">
        <v>3291</v>
      </c>
      <c r="R12" s="1796"/>
    </row>
    <row r="13" spans="1:18" s="1771" customFormat="1" ht="20.100000000000001" customHeight="1">
      <c r="A13" s="1798" t="s">
        <v>3292</v>
      </c>
      <c r="B13" s="1799">
        <v>248477.84176481</v>
      </c>
      <c r="C13" s="1800">
        <v>246142.75364898998</v>
      </c>
      <c r="D13" s="1800">
        <v>245275.14932914003</v>
      </c>
      <c r="E13" s="1799">
        <v>247689.62330961999</v>
      </c>
      <c r="F13" s="1800">
        <v>255439.94252735001</v>
      </c>
      <c r="G13" s="1800">
        <v>241787.27230845002</v>
      </c>
      <c r="H13" s="1800">
        <v>236723.79322336998</v>
      </c>
      <c r="I13" s="1800">
        <v>233817.41002911999</v>
      </c>
      <c r="J13" s="1800">
        <v>234169.87803716</v>
      </c>
      <c r="K13" s="1800">
        <v>231915.31748477</v>
      </c>
      <c r="L13" s="1800">
        <v>229665.91669849999</v>
      </c>
      <c r="M13" s="1800">
        <v>231264.63570666002</v>
      </c>
      <c r="N13" s="1799">
        <v>231783.65197330998</v>
      </c>
      <c r="O13" s="1800">
        <v>231277.03455036</v>
      </c>
      <c r="P13" s="1794" t="s">
        <v>100</v>
      </c>
      <c r="Q13" s="1801" t="s">
        <v>3293</v>
      </c>
      <c r="R13" s="1770"/>
    </row>
    <row r="14" spans="1:18" s="1797" customFormat="1" ht="20.100000000000001" customHeight="1">
      <c r="A14" s="1802" t="s">
        <v>3294</v>
      </c>
      <c r="B14" s="1799"/>
      <c r="C14" s="1800"/>
      <c r="D14" s="1800"/>
      <c r="E14" s="1799"/>
      <c r="F14" s="1800"/>
      <c r="G14" s="1800"/>
      <c r="H14" s="1800"/>
      <c r="I14" s="1800"/>
      <c r="J14" s="1800"/>
      <c r="K14" s="1800"/>
      <c r="L14" s="1800"/>
      <c r="M14" s="1800"/>
      <c r="N14" s="1799"/>
      <c r="O14" s="1800"/>
      <c r="P14" s="1800"/>
      <c r="Q14" s="1803" t="s">
        <v>3295</v>
      </c>
      <c r="R14" s="1796"/>
    </row>
    <row r="15" spans="1:18" s="1771" customFormat="1" ht="20.100000000000001" customHeight="1">
      <c r="A15" s="1804" t="s">
        <v>3296</v>
      </c>
      <c r="B15" s="1799">
        <v>14875.826999999999</v>
      </c>
      <c r="C15" s="1800">
        <v>13992.183000000001</v>
      </c>
      <c r="D15" s="1800">
        <v>13605.99</v>
      </c>
      <c r="E15" s="1799">
        <v>13015.422</v>
      </c>
      <c r="F15" s="1800">
        <v>17080.208999999999</v>
      </c>
      <c r="G15" s="1800">
        <v>13761.44</v>
      </c>
      <c r="H15" s="1800">
        <v>12604.565000000001</v>
      </c>
      <c r="I15" s="1800">
        <v>12708.279</v>
      </c>
      <c r="J15" s="1800">
        <v>13110.262000000001</v>
      </c>
      <c r="K15" s="1800">
        <v>11975.388000000001</v>
      </c>
      <c r="L15" s="1800">
        <v>12414.691000000001</v>
      </c>
      <c r="M15" s="1800">
        <v>13135.657999999999</v>
      </c>
      <c r="N15" s="1799">
        <v>12945.626</v>
      </c>
      <c r="O15" s="1800">
        <v>13144.612999999999</v>
      </c>
      <c r="P15" s="1794" t="s">
        <v>100</v>
      </c>
      <c r="Q15" s="1803" t="s">
        <v>3297</v>
      </c>
      <c r="R15" s="1770"/>
    </row>
    <row r="16" spans="1:18" s="1797" customFormat="1" ht="20.100000000000001" customHeight="1">
      <c r="A16" s="1805" t="s">
        <v>3298</v>
      </c>
      <c r="B16" s="1792">
        <v>625094.78716069006</v>
      </c>
      <c r="C16" s="1793">
        <v>602572.62540553999</v>
      </c>
      <c r="D16" s="1793">
        <v>596059.82446596003</v>
      </c>
      <c r="E16" s="1792">
        <v>604058.09865691001</v>
      </c>
      <c r="F16" s="1793">
        <v>596367.41253841994</v>
      </c>
      <c r="G16" s="1793">
        <v>598537.44071568002</v>
      </c>
      <c r="H16" s="1793">
        <v>605397.91813243006</v>
      </c>
      <c r="I16" s="1793">
        <v>589332.58301618008</v>
      </c>
      <c r="J16" s="1793">
        <v>586689.21638032002</v>
      </c>
      <c r="K16" s="1793">
        <v>591429.02014832001</v>
      </c>
      <c r="L16" s="1793">
        <v>582521.89627131005</v>
      </c>
      <c r="M16" s="1793">
        <v>579058.79243368993</v>
      </c>
      <c r="N16" s="1792">
        <v>592186.31057897001</v>
      </c>
      <c r="O16" s="1793">
        <v>567549.77714746003</v>
      </c>
      <c r="P16" s="1794" t="s">
        <v>100</v>
      </c>
      <c r="Q16" s="1806" t="s">
        <v>3299</v>
      </c>
      <c r="R16" s="1796"/>
    </row>
    <row r="17" spans="1:18" s="1771" customFormat="1" ht="20.100000000000001" customHeight="1">
      <c r="A17" s="1807" t="s">
        <v>3300</v>
      </c>
      <c r="B17" s="1799">
        <v>2064.4878567699998</v>
      </c>
      <c r="C17" s="1800">
        <v>2127.3421091199998</v>
      </c>
      <c r="D17" s="1800">
        <v>2828.1505955100001</v>
      </c>
      <c r="E17" s="1799">
        <v>2964.9335265700001</v>
      </c>
      <c r="F17" s="1800">
        <v>3106.1820581000006</v>
      </c>
      <c r="G17" s="1800">
        <v>3207.5801344000001</v>
      </c>
      <c r="H17" s="1800">
        <v>3721.3475769500001</v>
      </c>
      <c r="I17" s="1800">
        <v>3840.3292844499997</v>
      </c>
      <c r="J17" s="1800">
        <v>3855.7563169700002</v>
      </c>
      <c r="K17" s="1800">
        <v>4070.84011276</v>
      </c>
      <c r="L17" s="1800">
        <v>3926.9875270000002</v>
      </c>
      <c r="M17" s="1800">
        <v>2556.5370793500001</v>
      </c>
      <c r="N17" s="1799">
        <v>1870.4502052199998</v>
      </c>
      <c r="O17" s="1800">
        <v>2102.3945824399998</v>
      </c>
      <c r="P17" s="1794" t="s">
        <v>100</v>
      </c>
      <c r="Q17" s="1808" t="s">
        <v>3301</v>
      </c>
      <c r="R17" s="1770"/>
    </row>
    <row r="18" spans="1:18" s="1771" customFormat="1" ht="20.100000000000001" customHeight="1">
      <c r="A18" s="1807" t="s">
        <v>3302</v>
      </c>
      <c r="B18" s="1799">
        <v>560727.85900000005</v>
      </c>
      <c r="C18" s="1800">
        <v>537101.26399999997</v>
      </c>
      <c r="D18" s="1800">
        <v>531548.80900000001</v>
      </c>
      <c r="E18" s="1799">
        <v>540682.34600000002</v>
      </c>
      <c r="F18" s="1800">
        <v>535399.20299999998</v>
      </c>
      <c r="G18" s="1800">
        <v>537084.25699999998</v>
      </c>
      <c r="H18" s="1800">
        <v>541433.63400000008</v>
      </c>
      <c r="I18" s="1800">
        <v>528261.18700000003</v>
      </c>
      <c r="J18" s="1800">
        <v>526578.91800000006</v>
      </c>
      <c r="K18" s="1800">
        <v>529852.10400000005</v>
      </c>
      <c r="L18" s="1800">
        <v>521937.11600000004</v>
      </c>
      <c r="M18" s="1800">
        <v>521964.39099999995</v>
      </c>
      <c r="N18" s="1799">
        <v>534348.89199999999</v>
      </c>
      <c r="O18" s="1800">
        <v>510516.80599999998</v>
      </c>
      <c r="P18" s="1794" t="s">
        <v>100</v>
      </c>
      <c r="Q18" s="1808" t="s">
        <v>3303</v>
      </c>
      <c r="R18" s="1770"/>
    </row>
    <row r="19" spans="1:18" s="1771" customFormat="1" ht="20.100000000000001" customHeight="1">
      <c r="A19" s="1807" t="s">
        <v>3304</v>
      </c>
      <c r="B19" s="1799">
        <v>62302.440303920004</v>
      </c>
      <c r="C19" s="1800">
        <v>63344.019296420003</v>
      </c>
      <c r="D19" s="1800">
        <v>61682.864870450008</v>
      </c>
      <c r="E19" s="1799">
        <v>60410.819130340002</v>
      </c>
      <c r="F19" s="1800">
        <v>57862.027480320001</v>
      </c>
      <c r="G19" s="1800">
        <v>58245.603581280004</v>
      </c>
      <c r="H19" s="1800">
        <v>60242.936555479995</v>
      </c>
      <c r="I19" s="1800">
        <v>57231.066731729996</v>
      </c>
      <c r="J19" s="1800">
        <v>56254.542063349996</v>
      </c>
      <c r="K19" s="1800">
        <v>57506.076035560007</v>
      </c>
      <c r="L19" s="1800">
        <v>56657.792744309998</v>
      </c>
      <c r="M19" s="1800">
        <v>54537.864354339996</v>
      </c>
      <c r="N19" s="1799">
        <v>55966.968373750002</v>
      </c>
      <c r="O19" s="1800">
        <v>54930.576565019997</v>
      </c>
      <c r="P19" s="1794" t="s">
        <v>100</v>
      </c>
      <c r="Q19" s="1808" t="s">
        <v>3305</v>
      </c>
      <c r="R19" s="1770"/>
    </row>
    <row r="20" spans="1:18" s="1797" customFormat="1" ht="20.100000000000001" customHeight="1">
      <c r="A20" s="1809" t="s">
        <v>3306</v>
      </c>
      <c r="B20" s="1810">
        <v>858696.80192550004</v>
      </c>
      <c r="C20" s="1811">
        <v>834723.19605452998</v>
      </c>
      <c r="D20" s="1811">
        <v>827728.98379510012</v>
      </c>
      <c r="E20" s="1810">
        <v>838732.29996652994</v>
      </c>
      <c r="F20" s="1811">
        <v>834727.14606576995</v>
      </c>
      <c r="G20" s="1811">
        <v>826563.27302413003</v>
      </c>
      <c r="H20" s="1811">
        <v>829517.1463558001</v>
      </c>
      <c r="I20" s="1811">
        <v>810441.71404530003</v>
      </c>
      <c r="J20" s="1811">
        <v>807748.83241748007</v>
      </c>
      <c r="K20" s="1811">
        <v>811368.94963309006</v>
      </c>
      <c r="L20" s="1811">
        <v>799773.12196980999</v>
      </c>
      <c r="M20" s="1811">
        <v>797187.77014034998</v>
      </c>
      <c r="N20" s="1810">
        <v>811024.33655228</v>
      </c>
      <c r="O20" s="1811">
        <v>785682.19869782007</v>
      </c>
      <c r="P20" s="1794" t="s">
        <v>100</v>
      </c>
      <c r="Q20" s="1812" t="s">
        <v>3307</v>
      </c>
      <c r="R20" s="1796"/>
    </row>
    <row r="21" spans="1:18" s="1797" customFormat="1" ht="20.100000000000001" customHeight="1">
      <c r="A21" s="1791" t="s">
        <v>3308</v>
      </c>
      <c r="B21" s="1792">
        <v>159190.73591544462</v>
      </c>
      <c r="C21" s="1793">
        <v>158986.29903295412</v>
      </c>
      <c r="D21" s="1793">
        <v>158711.03713921751</v>
      </c>
      <c r="E21" s="1792">
        <v>158178.75973374234</v>
      </c>
      <c r="F21" s="1793">
        <v>157649.42593588782</v>
      </c>
      <c r="G21" s="1793">
        <v>156911.78944495515</v>
      </c>
      <c r="H21" s="1793">
        <v>156818.41299979464</v>
      </c>
      <c r="I21" s="1793">
        <v>156034.52206682708</v>
      </c>
      <c r="J21" s="1793">
        <v>155636.30550021911</v>
      </c>
      <c r="K21" s="1793">
        <v>155629.84199880317</v>
      </c>
      <c r="L21" s="1793">
        <v>155033.76675401302</v>
      </c>
      <c r="M21" s="1793">
        <v>154684.51446864946</v>
      </c>
      <c r="N21" s="1792">
        <v>153879.32161749058</v>
      </c>
      <c r="O21" s="1793">
        <v>153210.89190654579</v>
      </c>
      <c r="P21" s="1794" t="s">
        <v>100</v>
      </c>
      <c r="Q21" s="1795" t="s">
        <v>3309</v>
      </c>
      <c r="R21" s="1796"/>
    </row>
    <row r="22" spans="1:18" s="1771" customFormat="1" ht="20.100000000000001" customHeight="1">
      <c r="A22" s="1807" t="s">
        <v>3310</v>
      </c>
      <c r="B22" s="1799">
        <v>159190.73591544462</v>
      </c>
      <c r="C22" s="1800">
        <v>158986.29903295412</v>
      </c>
      <c r="D22" s="1800">
        <v>158711.03713921751</v>
      </c>
      <c r="E22" s="1799">
        <v>158178.75973374234</v>
      </c>
      <c r="F22" s="1800">
        <v>157649.42593588782</v>
      </c>
      <c r="G22" s="1800">
        <v>156911.78944495515</v>
      </c>
      <c r="H22" s="1800">
        <v>156818.41299979464</v>
      </c>
      <c r="I22" s="1800">
        <v>156034.52206682708</v>
      </c>
      <c r="J22" s="1800">
        <v>155636.30550021911</v>
      </c>
      <c r="K22" s="1800">
        <v>155629.84199880317</v>
      </c>
      <c r="L22" s="1800">
        <v>155033.76675401302</v>
      </c>
      <c r="M22" s="1800">
        <v>154684.51446864946</v>
      </c>
      <c r="N22" s="1799">
        <v>153879.32161749058</v>
      </c>
      <c r="O22" s="1800">
        <v>153210.89190654579</v>
      </c>
      <c r="P22" s="1794" t="s">
        <v>100</v>
      </c>
      <c r="Q22" s="1808" t="s">
        <v>3311</v>
      </c>
      <c r="R22" s="1770"/>
    </row>
    <row r="23" spans="1:18" s="1797" customFormat="1" ht="20.100000000000001" customHeight="1">
      <c r="A23" s="1809" t="s">
        <v>3312</v>
      </c>
      <c r="B23" s="1810">
        <v>1017887.5378409447</v>
      </c>
      <c r="C23" s="1811">
        <v>993709.49508748413</v>
      </c>
      <c r="D23" s="1811">
        <v>986440.02093431761</v>
      </c>
      <c r="E23" s="1810">
        <v>996911.05970027228</v>
      </c>
      <c r="F23" s="1811">
        <v>992376.5720016578</v>
      </c>
      <c r="G23" s="1811">
        <v>983475.06246908521</v>
      </c>
      <c r="H23" s="1811">
        <v>986335.55935559468</v>
      </c>
      <c r="I23" s="1811">
        <v>966476.23611212708</v>
      </c>
      <c r="J23" s="1811">
        <v>963385.13791769918</v>
      </c>
      <c r="K23" s="1811">
        <v>966998.79163189325</v>
      </c>
      <c r="L23" s="1811">
        <v>954806.88872382301</v>
      </c>
      <c r="M23" s="1811">
        <v>951872.2846089995</v>
      </c>
      <c r="N23" s="1810">
        <v>964903.65816977061</v>
      </c>
      <c r="O23" s="1811">
        <v>938893.0906043658</v>
      </c>
      <c r="P23" s="1794" t="s">
        <v>100</v>
      </c>
      <c r="Q23" s="1812" t="s">
        <v>3313</v>
      </c>
      <c r="R23" s="1796"/>
    </row>
    <row r="24" spans="1:18" s="1797" customFormat="1" ht="20.100000000000001" customHeight="1">
      <c r="A24" s="1791" t="s">
        <v>3314</v>
      </c>
      <c r="B24" s="1792">
        <v>302736.73133563297</v>
      </c>
      <c r="C24" s="1793">
        <v>307752.94495298172</v>
      </c>
      <c r="D24" s="1793">
        <v>313230.48910463223</v>
      </c>
      <c r="E24" s="1792">
        <v>291895.07859269466</v>
      </c>
      <c r="F24" s="1793">
        <v>299845.61880639032</v>
      </c>
      <c r="G24" s="1793">
        <v>296588.08779891924</v>
      </c>
      <c r="H24" s="1793">
        <v>290456.89930051181</v>
      </c>
      <c r="I24" s="1793">
        <v>301236.1212695752</v>
      </c>
      <c r="J24" s="1793">
        <v>295141.60376406228</v>
      </c>
      <c r="K24" s="1793">
        <v>299415.12006750313</v>
      </c>
      <c r="L24" s="1793">
        <v>298043.18132691266</v>
      </c>
      <c r="M24" s="1793">
        <v>298170.42376869998</v>
      </c>
      <c r="N24" s="1792">
        <v>304193.61858430156</v>
      </c>
      <c r="O24" s="1793">
        <v>315920.90576870908</v>
      </c>
      <c r="P24" s="1794" t="s">
        <v>100</v>
      </c>
      <c r="Q24" s="1806" t="s">
        <v>3315</v>
      </c>
      <c r="R24" s="1796"/>
    </row>
    <row r="25" spans="1:18" s="1771" customFormat="1" ht="20.100000000000001" customHeight="1">
      <c r="A25" s="1813" t="s">
        <v>3316</v>
      </c>
      <c r="B25" s="1792"/>
      <c r="C25" s="1793"/>
      <c r="D25" s="1793"/>
      <c r="E25" s="1792"/>
      <c r="F25" s="1793"/>
      <c r="G25" s="1793"/>
      <c r="H25" s="1793"/>
      <c r="I25" s="1793"/>
      <c r="J25" s="1793"/>
      <c r="K25" s="1793"/>
      <c r="L25" s="1793"/>
      <c r="M25" s="1793"/>
      <c r="N25" s="1792"/>
      <c r="O25" s="1793"/>
      <c r="P25" s="1793"/>
      <c r="Q25" s="1814" t="s">
        <v>3317</v>
      </c>
      <c r="R25" s="1770"/>
    </row>
    <row r="26" spans="1:18" s="1771" customFormat="1" ht="20.100000000000001" customHeight="1">
      <c r="A26" s="1813" t="s">
        <v>3318</v>
      </c>
      <c r="B26" s="1799">
        <v>161105.94476429795</v>
      </c>
      <c r="C26" s="1800">
        <v>161660.86337018758</v>
      </c>
      <c r="D26" s="1800">
        <v>163913.86423202715</v>
      </c>
      <c r="E26" s="1799">
        <v>153872.21167480425</v>
      </c>
      <c r="F26" s="1800">
        <v>153194.21640162435</v>
      </c>
      <c r="G26" s="1800">
        <v>153906.4209023352</v>
      </c>
      <c r="H26" s="1800">
        <v>153288.97952795529</v>
      </c>
      <c r="I26" s="1800">
        <v>153462.01375581737</v>
      </c>
      <c r="J26" s="1800">
        <v>149714.12549847073</v>
      </c>
      <c r="K26" s="1800">
        <v>152701.27899522273</v>
      </c>
      <c r="L26" s="1800">
        <v>153940.8116220443</v>
      </c>
      <c r="M26" s="1800">
        <v>153384.23730297622</v>
      </c>
      <c r="N26" s="1799">
        <v>155757.95478582726</v>
      </c>
      <c r="O26" s="1800">
        <v>152407.33254706289</v>
      </c>
      <c r="P26" s="1794" t="s">
        <v>100</v>
      </c>
      <c r="Q26" s="1814" t="s">
        <v>3319</v>
      </c>
      <c r="R26" s="1770"/>
    </row>
    <row r="27" spans="1:18" s="1771" customFormat="1" ht="20.100000000000001" customHeight="1">
      <c r="A27" s="1807" t="s">
        <v>3320</v>
      </c>
      <c r="B27" s="1799">
        <v>56507.497623361494</v>
      </c>
      <c r="C27" s="1800">
        <v>59422.438676681137</v>
      </c>
      <c r="D27" s="1800">
        <v>61065.574012013516</v>
      </c>
      <c r="E27" s="1799">
        <v>54284.336426327689</v>
      </c>
      <c r="F27" s="1800">
        <v>57090.545961985874</v>
      </c>
      <c r="G27" s="1800">
        <v>55934.256650920128</v>
      </c>
      <c r="H27" s="1800">
        <v>52725.772998418121</v>
      </c>
      <c r="I27" s="1800">
        <v>56238.543675504741</v>
      </c>
      <c r="J27" s="1800">
        <v>54966.683256528573</v>
      </c>
      <c r="K27" s="1800">
        <v>57613.305416938005</v>
      </c>
      <c r="L27" s="1800">
        <v>56616.346803412511</v>
      </c>
      <c r="M27" s="1800">
        <v>59860.593199977375</v>
      </c>
      <c r="N27" s="1799">
        <v>60642.399984049211</v>
      </c>
      <c r="O27" s="1800">
        <v>66957.876857032592</v>
      </c>
      <c r="P27" s="1794" t="s">
        <v>100</v>
      </c>
      <c r="Q27" s="1808" t="s">
        <v>3321</v>
      </c>
      <c r="R27" s="1770"/>
    </row>
    <row r="28" spans="1:18" s="1771" customFormat="1" ht="20.100000000000001" customHeight="1">
      <c r="A28" s="1807" t="s">
        <v>3322</v>
      </c>
      <c r="B28" s="1799">
        <v>37396.807858206164</v>
      </c>
      <c r="C28" s="1800">
        <v>39819.592159357519</v>
      </c>
      <c r="D28" s="1800">
        <v>40126.346715494241</v>
      </c>
      <c r="E28" s="1799">
        <v>40447.077835235366</v>
      </c>
      <c r="F28" s="1800">
        <v>41135.357798173747</v>
      </c>
      <c r="G28" s="1800">
        <v>40619.403986174359</v>
      </c>
      <c r="H28" s="1800">
        <v>41947.369301666178</v>
      </c>
      <c r="I28" s="1800">
        <v>41958.166034364054</v>
      </c>
      <c r="J28" s="1800">
        <v>40650.461280720345</v>
      </c>
      <c r="K28" s="1800">
        <v>41834.953894132814</v>
      </c>
      <c r="L28" s="1800">
        <v>40392.236892906949</v>
      </c>
      <c r="M28" s="1800">
        <v>38912.313666855538</v>
      </c>
      <c r="N28" s="1799">
        <v>41051.021554672079</v>
      </c>
      <c r="O28" s="1800">
        <v>40855.55417747426</v>
      </c>
      <c r="P28" s="1794" t="s">
        <v>100</v>
      </c>
      <c r="Q28" s="1808" t="s">
        <v>3323</v>
      </c>
      <c r="R28" s="1770"/>
    </row>
    <row r="29" spans="1:18" s="1797" customFormat="1" ht="20.100000000000001" customHeight="1">
      <c r="A29" s="1807" t="s">
        <v>3324</v>
      </c>
      <c r="B29" s="1799">
        <v>6951.2110000000002</v>
      </c>
      <c r="C29" s="1800">
        <v>8999.2990000000009</v>
      </c>
      <c r="D29" s="1800">
        <v>10028.34</v>
      </c>
      <c r="E29" s="1799">
        <v>7769.3639999999996</v>
      </c>
      <c r="F29" s="1800">
        <v>13076.768</v>
      </c>
      <c r="G29" s="1800">
        <v>10287.603999999999</v>
      </c>
      <c r="H29" s="1800">
        <v>7886.8509999999997</v>
      </c>
      <c r="I29" s="1800">
        <v>13492.61</v>
      </c>
      <c r="J29" s="1800">
        <v>13437.561</v>
      </c>
      <c r="K29" s="1800">
        <v>11107.728999999999</v>
      </c>
      <c r="L29" s="1800">
        <v>11561.163</v>
      </c>
      <c r="M29" s="1800">
        <v>10652.573</v>
      </c>
      <c r="N29" s="1799">
        <v>9913.3760000000002</v>
      </c>
      <c r="O29" s="1800">
        <v>15954.785</v>
      </c>
      <c r="P29" s="1794" t="s">
        <v>100</v>
      </c>
      <c r="Q29" s="1808" t="s">
        <v>3325</v>
      </c>
      <c r="R29" s="1796"/>
    </row>
    <row r="30" spans="1:18" s="1771" customFormat="1" ht="17.25" customHeight="1">
      <c r="A30" s="1807" t="s">
        <v>3326</v>
      </c>
      <c r="B30" s="1799"/>
      <c r="C30" s="1800"/>
      <c r="D30" s="1800"/>
      <c r="E30" s="1799"/>
      <c r="F30" s="1800"/>
      <c r="G30" s="1800"/>
      <c r="H30" s="1800"/>
      <c r="I30" s="1800"/>
      <c r="J30" s="1800"/>
      <c r="K30" s="1800"/>
      <c r="L30" s="1800"/>
      <c r="M30" s="1800"/>
      <c r="N30" s="1799"/>
      <c r="O30" s="1800"/>
      <c r="P30" s="1800"/>
      <c r="Q30" s="1808" t="s">
        <v>3327</v>
      </c>
      <c r="R30" s="1770"/>
    </row>
    <row r="31" spans="1:18" s="1771" customFormat="1" ht="20.100000000000001" customHeight="1">
      <c r="A31" s="1807" t="s">
        <v>3328</v>
      </c>
      <c r="B31" s="1799">
        <v>27789.280658627395</v>
      </c>
      <c r="C31" s="1800">
        <v>24694.521210815496</v>
      </c>
      <c r="D31" s="1800">
        <v>25063.38583330734</v>
      </c>
      <c r="E31" s="1799">
        <v>23825.831875427353</v>
      </c>
      <c r="F31" s="1800">
        <v>24148.509558546393</v>
      </c>
      <c r="G31" s="1800">
        <v>24682.896441819594</v>
      </c>
      <c r="H31" s="1800">
        <v>23952.383206112241</v>
      </c>
      <c r="I31" s="1800">
        <v>22637.618363219135</v>
      </c>
      <c r="J31" s="1800">
        <v>22807.287473662658</v>
      </c>
      <c r="K31" s="1800">
        <v>23378.805089079513</v>
      </c>
      <c r="L31" s="1800">
        <v>21475.259272018888</v>
      </c>
      <c r="M31" s="1800">
        <v>22023.565383950852</v>
      </c>
      <c r="N31" s="1799">
        <v>22524.303445233054</v>
      </c>
      <c r="O31" s="1800">
        <v>24620.332795809391</v>
      </c>
      <c r="P31" s="1794" t="s">
        <v>100</v>
      </c>
      <c r="Q31" s="1808" t="s">
        <v>3329</v>
      </c>
      <c r="R31" s="1770"/>
    </row>
    <row r="32" spans="1:18" s="1771" customFormat="1" ht="20.100000000000001" customHeight="1">
      <c r="A32" s="1807" t="s">
        <v>3330</v>
      </c>
      <c r="B32" s="1799">
        <v>9886.8876990499994</v>
      </c>
      <c r="C32" s="1800">
        <v>10009.9927556</v>
      </c>
      <c r="D32" s="1800">
        <v>10528.14684766</v>
      </c>
      <c r="E32" s="1799">
        <v>8742.5540866299998</v>
      </c>
      <c r="F32" s="1800">
        <v>8594.0372727899994</v>
      </c>
      <c r="G32" s="1800">
        <v>8694.0035614400003</v>
      </c>
      <c r="H32" s="1800">
        <v>7953.8186129999995</v>
      </c>
      <c r="I32" s="1800">
        <v>8692.7377277099986</v>
      </c>
      <c r="J32" s="1800">
        <v>8079.4734207600004</v>
      </c>
      <c r="K32" s="1800">
        <v>8073.0371007599997</v>
      </c>
      <c r="L32" s="1800">
        <v>8194.1610111200007</v>
      </c>
      <c r="M32" s="1800">
        <v>8052.0098191500001</v>
      </c>
      <c r="N32" s="1799">
        <v>8626.6951738699991</v>
      </c>
      <c r="O32" s="1800">
        <v>8431.3230640399997</v>
      </c>
      <c r="P32" s="1794" t="s">
        <v>100</v>
      </c>
      <c r="Q32" s="1808" t="s">
        <v>3331</v>
      </c>
      <c r="R32" s="1770"/>
    </row>
    <row r="33" spans="1:18" s="1771" customFormat="1" ht="20.100000000000001" customHeight="1">
      <c r="A33" s="1807" t="s">
        <v>3332</v>
      </c>
      <c r="B33" s="1799">
        <v>3099.10173208997</v>
      </c>
      <c r="C33" s="1800">
        <v>3146.2377803399868</v>
      </c>
      <c r="D33" s="1800">
        <v>2504.8314641299949</v>
      </c>
      <c r="E33" s="1799">
        <v>2953.7026942700031</v>
      </c>
      <c r="F33" s="1800">
        <v>2606.1838132699777</v>
      </c>
      <c r="G33" s="1800">
        <v>2463.5022562299855</v>
      </c>
      <c r="H33" s="1800">
        <v>2701.7246533599682</v>
      </c>
      <c r="I33" s="1800">
        <v>4754.4317129599222</v>
      </c>
      <c r="J33" s="1800">
        <v>5486.0118339199689</v>
      </c>
      <c r="K33" s="1800">
        <v>4706.0105713700759</v>
      </c>
      <c r="L33" s="1800">
        <v>5863.2027254099958</v>
      </c>
      <c r="M33" s="1800">
        <v>5285.1313957900275</v>
      </c>
      <c r="N33" s="1799">
        <v>5677.867640649958</v>
      </c>
      <c r="O33" s="1800">
        <v>6693.7013272899494</v>
      </c>
      <c r="P33" s="1794" t="s">
        <v>100</v>
      </c>
      <c r="Q33" s="1808" t="s">
        <v>3333</v>
      </c>
      <c r="R33" s="1770"/>
    </row>
    <row r="34" spans="1:18" s="1797" customFormat="1" ht="19.5" customHeight="1">
      <c r="A34" s="1809" t="s">
        <v>3334</v>
      </c>
      <c r="B34" s="1810">
        <v>1320624.2691765777</v>
      </c>
      <c r="C34" s="1811">
        <v>1301462.4400404659</v>
      </c>
      <c r="D34" s="1811">
        <v>1299670.5100389498</v>
      </c>
      <c r="E34" s="1810">
        <v>1288806.1382929669</v>
      </c>
      <c r="F34" s="1811">
        <v>1292222.190808048</v>
      </c>
      <c r="G34" s="1811">
        <v>1280063.1502680045</v>
      </c>
      <c r="H34" s="1811">
        <v>1276792.4586561066</v>
      </c>
      <c r="I34" s="1811">
        <v>1267712.3573817024</v>
      </c>
      <c r="J34" s="1811">
        <v>1258526.7416817616</v>
      </c>
      <c r="K34" s="1811">
        <v>1266413.9116993963</v>
      </c>
      <c r="L34" s="1811">
        <v>1252850.0700507357</v>
      </c>
      <c r="M34" s="1811">
        <v>1250042.7083776994</v>
      </c>
      <c r="N34" s="1810">
        <v>1269097.2767540722</v>
      </c>
      <c r="O34" s="1811">
        <v>1254813.9963730748</v>
      </c>
      <c r="P34" s="1794" t="s">
        <v>100</v>
      </c>
      <c r="Q34" s="1812" t="s">
        <v>3335</v>
      </c>
      <c r="R34" s="1796"/>
    </row>
    <row r="35" spans="1:18" s="1819" customFormat="1" ht="16.5">
      <c r="A35" s="1815"/>
      <c r="B35" s="1816"/>
      <c r="C35" s="1817"/>
      <c r="D35" s="1770"/>
      <c r="E35" s="1818"/>
      <c r="F35" s="1770"/>
      <c r="G35" s="1770"/>
      <c r="H35" s="1817"/>
      <c r="I35" s="1817"/>
      <c r="J35" s="1817"/>
      <c r="K35" s="1817"/>
      <c r="L35" s="1817"/>
      <c r="N35" s="1816"/>
      <c r="O35" s="1817"/>
      <c r="P35" s="1817"/>
      <c r="Q35" s="1820"/>
    </row>
    <row r="36" spans="1:18" s="1797" customFormat="1" ht="19.5" customHeight="1">
      <c r="A36" s="1821"/>
      <c r="B36" s="1822"/>
      <c r="C36" s="1796"/>
      <c r="D36" s="1796"/>
      <c r="E36" s="1822"/>
      <c r="F36" s="1796"/>
      <c r="G36" s="1796"/>
      <c r="H36" s="1796"/>
      <c r="I36" s="1796"/>
      <c r="J36" s="1796"/>
      <c r="K36" s="1823"/>
      <c r="L36" s="1823"/>
      <c r="M36" s="1823"/>
      <c r="N36" s="1824"/>
      <c r="O36" s="1823"/>
      <c r="P36" s="1823"/>
      <c r="Q36" s="1825"/>
      <c r="R36" s="1796"/>
    </row>
    <row r="37" spans="1:18" s="1797" customFormat="1" ht="19.5" customHeight="1">
      <c r="A37" s="1821"/>
      <c r="B37" s="1822"/>
      <c r="C37" s="1796"/>
      <c r="D37" s="1817"/>
      <c r="E37" s="1816"/>
      <c r="F37" s="1817"/>
      <c r="G37" s="1819"/>
      <c r="H37" s="1823"/>
      <c r="I37" s="1826"/>
      <c r="J37" s="1826"/>
      <c r="K37" s="1823"/>
      <c r="L37" s="1823"/>
      <c r="M37" s="1823"/>
      <c r="N37" s="1824"/>
      <c r="O37" s="1823"/>
      <c r="P37" s="1823"/>
      <c r="Q37" s="1825"/>
      <c r="R37" s="1796"/>
    </row>
    <row r="38" spans="1:18" ht="9.9499999999999993" customHeight="1">
      <c r="A38" s="1827"/>
      <c r="B38" s="1786"/>
      <c r="D38" s="1797"/>
      <c r="E38" s="1824"/>
      <c r="F38" s="1823"/>
      <c r="G38" s="1823"/>
      <c r="H38" s="1823"/>
      <c r="I38" s="1828"/>
      <c r="J38" s="1828"/>
      <c r="K38" s="1829"/>
      <c r="L38" s="1829"/>
      <c r="M38" s="1829"/>
      <c r="N38" s="1824"/>
      <c r="O38" s="1823"/>
      <c r="P38" s="1829"/>
      <c r="Q38" s="1830"/>
    </row>
    <row r="39" spans="1:18" ht="9.9499999999999993" customHeight="1">
      <c r="A39" s="1827"/>
      <c r="B39" s="1831"/>
      <c r="C39" s="1829"/>
      <c r="D39" s="1829"/>
      <c r="E39" s="1831"/>
      <c r="F39" s="1829"/>
      <c r="G39" s="1829"/>
      <c r="H39" s="1823"/>
      <c r="I39" s="1828"/>
      <c r="J39" s="1828"/>
      <c r="K39" s="1829"/>
      <c r="L39" s="1829"/>
      <c r="M39" s="1829"/>
      <c r="N39" s="1831"/>
      <c r="O39" s="1829"/>
      <c r="P39" s="1829"/>
      <c r="Q39" s="1830"/>
    </row>
    <row r="40" spans="1:18" ht="9.9499999999999993" customHeight="1">
      <c r="A40" s="1827"/>
      <c r="B40" s="1831"/>
      <c r="C40" s="1829"/>
      <c r="D40" s="1829"/>
      <c r="E40" s="1831"/>
      <c r="F40" s="1829"/>
      <c r="G40" s="1829"/>
      <c r="H40" s="1823"/>
      <c r="I40" s="1823"/>
      <c r="J40" s="1823"/>
      <c r="K40" s="1829"/>
      <c r="L40" s="1829"/>
      <c r="M40" s="1829"/>
      <c r="N40" s="1831"/>
      <c r="O40" s="1829"/>
      <c r="P40" s="1829"/>
      <c r="Q40" s="1830"/>
    </row>
    <row r="41" spans="1:18">
      <c r="A41" s="1832" t="s">
        <v>3336</v>
      </c>
      <c r="B41" s="1831"/>
      <c r="C41" s="1829"/>
      <c r="D41" s="1829"/>
      <c r="E41" s="1831"/>
      <c r="F41" s="1829"/>
      <c r="G41" s="1829"/>
      <c r="H41" s="1823"/>
      <c r="I41" s="1829"/>
      <c r="J41" s="1829"/>
      <c r="K41" s="1823"/>
      <c r="L41" s="1823"/>
      <c r="M41" s="1823"/>
      <c r="N41" s="1824"/>
      <c r="O41" s="1823"/>
      <c r="P41" s="1823"/>
      <c r="Q41" s="1833" t="s">
        <v>3337</v>
      </c>
    </row>
    <row r="42" spans="1:18">
      <c r="A42" s="1832" t="s">
        <v>3318</v>
      </c>
      <c r="B42" s="1831"/>
      <c r="C42" s="1829"/>
      <c r="D42" s="1829"/>
      <c r="E42" s="1831"/>
      <c r="F42" s="1829"/>
      <c r="G42" s="1829"/>
      <c r="H42" s="1823"/>
      <c r="I42" s="1829"/>
      <c r="J42" s="1829"/>
      <c r="K42" s="1834"/>
      <c r="L42" s="1834"/>
      <c r="M42" s="1834"/>
      <c r="N42" s="1835"/>
      <c r="O42" s="1834"/>
      <c r="P42" s="1834"/>
      <c r="Q42" s="1833" t="s">
        <v>3338</v>
      </c>
    </row>
    <row r="43" spans="1:18" ht="14.25" customHeight="1">
      <c r="A43" s="1836" t="s">
        <v>3339</v>
      </c>
      <c r="B43" s="1824"/>
      <c r="C43" s="1823"/>
      <c r="D43" s="1829"/>
      <c r="E43" s="1831"/>
      <c r="F43" s="1829"/>
      <c r="G43" s="1829"/>
      <c r="H43" s="1823"/>
      <c r="I43" s="1823"/>
      <c r="J43" s="1823"/>
      <c r="K43" s="1834"/>
      <c r="L43" s="1834"/>
      <c r="M43" s="1834"/>
      <c r="N43" s="1835"/>
      <c r="O43" s="1834"/>
      <c r="P43" s="1834"/>
      <c r="Q43" s="1833" t="s">
        <v>3340</v>
      </c>
    </row>
    <row r="44" spans="1:18" ht="14.25" customHeight="1">
      <c r="A44" s="1836" t="s">
        <v>3341</v>
      </c>
      <c r="B44" s="1835"/>
      <c r="C44" s="1834"/>
      <c r="D44" s="1829"/>
      <c r="E44" s="1831"/>
      <c r="F44" s="1829"/>
      <c r="G44" s="1829"/>
      <c r="H44" s="1823"/>
      <c r="I44" s="1834"/>
      <c r="J44" s="1834"/>
      <c r="K44" s="1834"/>
      <c r="L44" s="1834"/>
      <c r="M44" s="1834"/>
      <c r="N44" s="1835"/>
      <c r="O44" s="1834"/>
      <c r="P44" s="1834"/>
      <c r="Q44" s="1837" t="s">
        <v>3342</v>
      </c>
    </row>
    <row r="45" spans="1:18" ht="9.9499999999999993" customHeight="1">
      <c r="A45" s="1838"/>
      <c r="B45" s="1839"/>
      <c r="C45" s="1840"/>
      <c r="D45" s="1841"/>
      <c r="E45" s="1842"/>
      <c r="F45" s="1841"/>
      <c r="G45" s="1841"/>
      <c r="H45" s="1840"/>
      <c r="I45" s="1838"/>
      <c r="J45" s="1838"/>
      <c r="K45" s="1838"/>
      <c r="L45" s="1838"/>
      <c r="M45" s="1838"/>
      <c r="N45" s="1843"/>
      <c r="O45" s="1838"/>
      <c r="P45" s="1838"/>
      <c r="Q45" s="1844"/>
    </row>
    <row r="46" spans="1:18" ht="12.75" customHeight="1">
      <c r="A46" s="1845" t="s">
        <v>3343</v>
      </c>
      <c r="B46" s="1834"/>
      <c r="C46" s="1834"/>
      <c r="D46" s="1834"/>
      <c r="E46" s="1834"/>
      <c r="F46" s="1834"/>
      <c r="G46" s="1834"/>
      <c r="H46" s="1834"/>
      <c r="I46" s="1834"/>
      <c r="J46" s="1834"/>
      <c r="K46" s="1846"/>
      <c r="L46" s="1846"/>
      <c r="N46" s="1846"/>
      <c r="O46" s="1846"/>
      <c r="P46" s="1846"/>
      <c r="Q46" s="1847" t="s">
        <v>3344</v>
      </c>
    </row>
    <row r="47" spans="1:18" ht="12.75" customHeight="1">
      <c r="A47" s="1848"/>
      <c r="B47" s="1849"/>
      <c r="D47" s="1834"/>
      <c r="E47" s="1796"/>
      <c r="F47" s="1834"/>
      <c r="G47" s="1834"/>
      <c r="K47" s="1759"/>
      <c r="L47" s="1759"/>
      <c r="N47" s="1759"/>
      <c r="O47" s="1759"/>
      <c r="P47" s="1759"/>
      <c r="Q47" s="1850"/>
    </row>
    <row r="48" spans="1:18" ht="6" customHeight="1">
      <c r="A48" s="1851"/>
      <c r="C48" s="1759"/>
      <c r="D48" s="1834"/>
      <c r="E48" s="1834"/>
      <c r="F48" s="1834"/>
      <c r="G48" s="1834"/>
      <c r="I48" s="1759"/>
      <c r="L48" s="1759"/>
      <c r="P48" s="1759"/>
      <c r="Q48" s="1850"/>
    </row>
    <row r="49" spans="1:18" ht="27">
      <c r="A49" s="1756" t="s">
        <v>3283</v>
      </c>
      <c r="B49" s="1852"/>
      <c r="C49" s="1852"/>
      <c r="H49" s="1852"/>
      <c r="I49" s="1852"/>
      <c r="J49" s="1852"/>
      <c r="K49" s="1852"/>
      <c r="L49" s="1852"/>
      <c r="M49" s="1852"/>
      <c r="N49" s="1852"/>
      <c r="O49" s="1852"/>
      <c r="P49" s="1852"/>
      <c r="Q49" s="1758" t="s">
        <v>3284</v>
      </c>
    </row>
    <row r="50" spans="1:18" ht="20.25">
      <c r="A50" s="1760" t="s">
        <v>3345</v>
      </c>
      <c r="B50" s="1852"/>
      <c r="C50" s="1852"/>
      <c r="F50" s="1759"/>
      <c r="H50" s="1852"/>
      <c r="I50" s="1852"/>
      <c r="J50" s="1852"/>
      <c r="K50" s="1852"/>
      <c r="L50" s="1852"/>
      <c r="M50" s="1852"/>
      <c r="N50" s="1852"/>
      <c r="O50" s="1852"/>
      <c r="P50" s="1852"/>
      <c r="Q50" s="1853" t="s">
        <v>3346</v>
      </c>
    </row>
    <row r="51" spans="1:18" ht="15.95" customHeight="1">
      <c r="A51" s="1854" t="s">
        <v>3287</v>
      </c>
      <c r="D51" s="1852"/>
      <c r="E51" s="1852"/>
      <c r="F51" s="1852"/>
      <c r="G51" s="1852"/>
      <c r="Q51" s="1855" t="s">
        <v>3288</v>
      </c>
    </row>
    <row r="52" spans="1:18" s="1771" customFormat="1" ht="12.95" customHeight="1">
      <c r="A52" s="1768"/>
      <c r="B52" s="2390" t="s">
        <v>2403</v>
      </c>
      <c r="C52" s="2425"/>
      <c r="D52" s="2425"/>
      <c r="E52" s="2425"/>
      <c r="F52" s="2425"/>
      <c r="G52" s="2425"/>
      <c r="H52" s="2425"/>
      <c r="I52" s="2425"/>
      <c r="J52" s="2425"/>
      <c r="K52" s="2425"/>
      <c r="L52" s="2425"/>
      <c r="M52" s="2425"/>
      <c r="N52" s="2390" t="s">
        <v>3289</v>
      </c>
      <c r="O52" s="2391"/>
      <c r="P52" s="2431"/>
      <c r="Q52" s="1856"/>
      <c r="R52" s="1770"/>
    </row>
    <row r="53" spans="1:18" s="1771" customFormat="1" ht="12.95" customHeight="1">
      <c r="A53" s="1768"/>
      <c r="B53" s="2426"/>
      <c r="C53" s="2427"/>
      <c r="D53" s="2427"/>
      <c r="E53" s="2427"/>
      <c r="F53" s="2427"/>
      <c r="G53" s="2427"/>
      <c r="H53" s="2427"/>
      <c r="I53" s="2427"/>
      <c r="J53" s="2427"/>
      <c r="K53" s="2427"/>
      <c r="L53" s="2427"/>
      <c r="M53" s="2427"/>
      <c r="N53" s="2429"/>
      <c r="O53" s="2430"/>
      <c r="P53" s="2432"/>
      <c r="Q53" s="1857" t="s">
        <v>2501</v>
      </c>
      <c r="R53" s="1770"/>
    </row>
    <row r="54" spans="1:18" s="1771" customFormat="1" ht="12.95" customHeight="1">
      <c r="A54" s="1768"/>
      <c r="B54" s="1773" t="s">
        <v>2502</v>
      </c>
      <c r="C54" s="1774" t="s">
        <v>2675</v>
      </c>
      <c r="D54" s="1775" t="s">
        <v>11</v>
      </c>
      <c r="E54" s="1251" t="s">
        <v>21</v>
      </c>
      <c r="F54" s="1251" t="s">
        <v>23</v>
      </c>
      <c r="G54" s="1251" t="s">
        <v>12</v>
      </c>
      <c r="H54" s="1776" t="s">
        <v>13</v>
      </c>
      <c r="I54" s="1776" t="s">
        <v>14</v>
      </c>
      <c r="J54" s="1777" t="s">
        <v>15</v>
      </c>
      <c r="K54" s="1252" t="s">
        <v>8</v>
      </c>
      <c r="L54" s="1252" t="s">
        <v>9</v>
      </c>
      <c r="M54" s="1252" t="s">
        <v>10</v>
      </c>
      <c r="N54" s="1247" t="s">
        <v>2502</v>
      </c>
      <c r="O54" s="1250" t="s">
        <v>2675</v>
      </c>
      <c r="P54" s="1775" t="s">
        <v>11</v>
      </c>
      <c r="Q54" s="1858"/>
      <c r="R54" s="1770"/>
    </row>
    <row r="55" spans="1:18" s="1771" customFormat="1" ht="12.95" customHeight="1">
      <c r="A55" s="1778"/>
      <c r="B55" s="1779" t="s">
        <v>2406</v>
      </c>
      <c r="C55" s="1780" t="s">
        <v>2506</v>
      </c>
      <c r="D55" s="1781" t="s">
        <v>2507</v>
      </c>
      <c r="E55" s="1258" t="s">
        <v>7</v>
      </c>
      <c r="F55" s="1258" t="s">
        <v>22</v>
      </c>
      <c r="G55" s="1258" t="s">
        <v>6</v>
      </c>
      <c r="H55" s="1782" t="s">
        <v>5</v>
      </c>
      <c r="I55" s="1783" t="s">
        <v>4</v>
      </c>
      <c r="J55" s="1783" t="s">
        <v>3</v>
      </c>
      <c r="K55" s="1259" t="s">
        <v>2</v>
      </c>
      <c r="L55" s="1259" t="s">
        <v>1</v>
      </c>
      <c r="M55" s="1259" t="s">
        <v>0</v>
      </c>
      <c r="N55" s="1254" t="s">
        <v>2406</v>
      </c>
      <c r="O55" s="1257" t="s">
        <v>2506</v>
      </c>
      <c r="P55" s="1781" t="s">
        <v>2507</v>
      </c>
      <c r="Q55" s="1859"/>
      <c r="R55" s="1770"/>
    </row>
    <row r="56" spans="1:18" ht="15">
      <c r="A56" s="1768"/>
      <c r="B56" s="1786"/>
      <c r="E56" s="1786"/>
      <c r="H56" s="1787"/>
      <c r="L56" s="1787"/>
      <c r="N56" s="1786"/>
      <c r="P56" s="1860"/>
      <c r="Q56" s="1861"/>
      <c r="R56" s="1862"/>
    </row>
    <row r="57" spans="1:18" s="1797" customFormat="1" ht="15" customHeight="1">
      <c r="A57" s="1863" t="s">
        <v>3347</v>
      </c>
      <c r="B57" s="1864">
        <v>397896.01275437279</v>
      </c>
      <c r="C57" s="1794">
        <v>385145.99439494062</v>
      </c>
      <c r="D57" s="1794">
        <v>380799.83108586556</v>
      </c>
      <c r="E57" s="1864">
        <v>384040.54060676025</v>
      </c>
      <c r="F57" s="1794">
        <v>376145.37183120369</v>
      </c>
      <c r="G57" s="1794">
        <v>375288.09464208339</v>
      </c>
      <c r="H57" s="1794">
        <v>380537.79336733778</v>
      </c>
      <c r="I57" s="1794">
        <v>368529.62873304606</v>
      </c>
      <c r="J57" s="1794">
        <v>362209.04829767713</v>
      </c>
      <c r="K57" s="1794">
        <v>373900.34993161872</v>
      </c>
      <c r="L57" s="1794">
        <v>372011.79328177893</v>
      </c>
      <c r="M57" s="1794">
        <v>372126.49662218214</v>
      </c>
      <c r="N57" s="1864">
        <v>370652.95197702281</v>
      </c>
      <c r="O57" s="1794">
        <v>363074.92113671789</v>
      </c>
      <c r="P57" s="1865" t="s">
        <v>100</v>
      </c>
      <c r="Q57" s="1866" t="s">
        <v>3348</v>
      </c>
      <c r="R57" s="1867"/>
    </row>
    <row r="58" spans="1:18" s="1797" customFormat="1" ht="15" customHeight="1">
      <c r="A58" s="1821" t="s">
        <v>3349</v>
      </c>
      <c r="B58" s="1868">
        <v>385119.22421538003</v>
      </c>
      <c r="C58" s="1869">
        <v>371986.42830999999</v>
      </c>
      <c r="D58" s="1869">
        <v>368813.99072</v>
      </c>
      <c r="E58" s="1868">
        <v>372017.74949235335</v>
      </c>
      <c r="F58" s="1869">
        <v>363860.86128000001</v>
      </c>
      <c r="G58" s="1869">
        <v>362927.11080999998</v>
      </c>
      <c r="H58" s="1869">
        <v>368374.3250867959</v>
      </c>
      <c r="I58" s="1869">
        <v>355461.35194999998</v>
      </c>
      <c r="J58" s="1869">
        <v>349672.38092999998</v>
      </c>
      <c r="K58" s="1869">
        <v>361652.6038143831</v>
      </c>
      <c r="L58" s="1869">
        <v>360542.79501</v>
      </c>
      <c r="M58" s="1869">
        <v>360684.97408000001</v>
      </c>
      <c r="N58" s="1868">
        <v>359874.67290122679</v>
      </c>
      <c r="O58" s="1869">
        <v>352281.63348000002</v>
      </c>
      <c r="P58" s="1794" t="s">
        <v>100</v>
      </c>
      <c r="Q58" s="1812" t="s">
        <v>3350</v>
      </c>
      <c r="R58" s="1870"/>
    </row>
    <row r="59" spans="1:18" s="1771" customFormat="1" ht="15" customHeight="1">
      <c r="A59" s="1871" t="s">
        <v>3351</v>
      </c>
      <c r="B59" s="1872">
        <v>381926.58421538002</v>
      </c>
      <c r="C59" s="1873">
        <v>367885.98830999999</v>
      </c>
      <c r="D59" s="1873">
        <v>364869.53272000002</v>
      </c>
      <c r="E59" s="1872">
        <v>367731.02149235335</v>
      </c>
      <c r="F59" s="1873">
        <v>358765.85827999999</v>
      </c>
      <c r="G59" s="1873">
        <v>359203.27081000002</v>
      </c>
      <c r="H59" s="1873">
        <v>364484.98108679592</v>
      </c>
      <c r="I59" s="1873">
        <v>352697.31394999998</v>
      </c>
      <c r="J59" s="1873">
        <v>345581.49492999999</v>
      </c>
      <c r="K59" s="1873">
        <v>357853.67081438313</v>
      </c>
      <c r="L59" s="1873">
        <v>356633.94400999998</v>
      </c>
      <c r="M59" s="1873">
        <v>357357.93508000002</v>
      </c>
      <c r="N59" s="1872">
        <v>356625.49990122678</v>
      </c>
      <c r="O59" s="1873">
        <v>349677.73348</v>
      </c>
      <c r="P59" s="1800"/>
      <c r="Q59" s="1874" t="s">
        <v>3352</v>
      </c>
      <c r="R59" s="1875"/>
    </row>
    <row r="60" spans="1:18" s="1771" customFormat="1" ht="15" customHeight="1">
      <c r="A60" s="1871" t="s">
        <v>3353</v>
      </c>
      <c r="B60" s="1872">
        <v>3192.64</v>
      </c>
      <c r="C60" s="1873">
        <v>4100.439999999996</v>
      </c>
      <c r="D60" s="1873">
        <v>3944.457999999996</v>
      </c>
      <c r="E60" s="1872">
        <v>4286.7280000000001</v>
      </c>
      <c r="F60" s="1873">
        <v>5095.0029999999997</v>
      </c>
      <c r="G60" s="1873">
        <v>3723.8399999999961</v>
      </c>
      <c r="H60" s="1873">
        <v>3889.3440000000037</v>
      </c>
      <c r="I60" s="1873">
        <v>2764.0380000000036</v>
      </c>
      <c r="J60" s="1873">
        <v>4090.886</v>
      </c>
      <c r="K60" s="1873">
        <v>3798.9329999999964</v>
      </c>
      <c r="L60" s="1873">
        <v>3908.8510000000038</v>
      </c>
      <c r="M60" s="1873">
        <v>3327.0389999999961</v>
      </c>
      <c r="N60" s="1872">
        <v>3249.1729999999998</v>
      </c>
      <c r="O60" s="1873">
        <v>2603.9</v>
      </c>
      <c r="P60" s="1794" t="s">
        <v>100</v>
      </c>
      <c r="Q60" s="1874" t="s">
        <v>3354</v>
      </c>
      <c r="R60" s="1875"/>
    </row>
    <row r="61" spans="1:18" s="1797" customFormat="1" ht="15" customHeight="1">
      <c r="A61" s="1876" t="s">
        <v>3355</v>
      </c>
      <c r="B61" s="1868">
        <v>9681.6208233040197</v>
      </c>
      <c r="C61" s="1869">
        <v>9684.2230199999995</v>
      </c>
      <c r="D61" s="1869">
        <v>8603.1102899999969</v>
      </c>
      <c r="E61" s="1868">
        <v>9080.0105133320849</v>
      </c>
      <c r="F61" s="1869">
        <v>9284.4285799999961</v>
      </c>
      <c r="G61" s="1869">
        <v>9394.1932300000008</v>
      </c>
      <c r="H61" s="1869">
        <v>9313.1155002737578</v>
      </c>
      <c r="I61" s="1869">
        <v>9683.1439200000004</v>
      </c>
      <c r="J61" s="1869">
        <v>9247.7783199999994</v>
      </c>
      <c r="K61" s="1869">
        <v>9125.3108208405665</v>
      </c>
      <c r="L61" s="1869">
        <v>8228.5628699999961</v>
      </c>
      <c r="M61" s="1869">
        <v>8097.4607800000003</v>
      </c>
      <c r="N61" s="1868">
        <v>8068.3248093634284</v>
      </c>
      <c r="O61" s="1869">
        <v>7953.5411299999996</v>
      </c>
      <c r="P61" s="1794" t="s">
        <v>100</v>
      </c>
      <c r="Q61" s="1877" t="s">
        <v>3356</v>
      </c>
      <c r="R61" s="1870"/>
    </row>
    <row r="62" spans="1:18" s="1771" customFormat="1" ht="15" customHeight="1">
      <c r="A62" s="1871" t="s">
        <v>3351</v>
      </c>
      <c r="B62" s="1872">
        <v>9381.9208233040208</v>
      </c>
      <c r="C62" s="1873">
        <v>9384.5230200000005</v>
      </c>
      <c r="D62" s="1873">
        <v>8303.4102899999962</v>
      </c>
      <c r="E62" s="1872">
        <v>9044.3105133320842</v>
      </c>
      <c r="F62" s="1873">
        <v>9248.7285799999954</v>
      </c>
      <c r="G62" s="1873">
        <v>9358.49323</v>
      </c>
      <c r="H62" s="1873">
        <v>9277.4155002737571</v>
      </c>
      <c r="I62" s="1873">
        <v>9647.4439199999997</v>
      </c>
      <c r="J62" s="1873">
        <v>9212.0783200000005</v>
      </c>
      <c r="K62" s="1873">
        <v>9089.6108208405658</v>
      </c>
      <c r="L62" s="1873">
        <v>8192.8628699999954</v>
      </c>
      <c r="M62" s="1873">
        <v>8061.7607799999996</v>
      </c>
      <c r="N62" s="1872">
        <v>8032.6248093634285</v>
      </c>
      <c r="O62" s="1873">
        <v>7953.5411299999996</v>
      </c>
      <c r="P62" s="1794" t="s">
        <v>100</v>
      </c>
      <c r="Q62" s="1874" t="s">
        <v>3352</v>
      </c>
      <c r="R62" s="1875"/>
    </row>
    <row r="63" spans="1:18" s="1771" customFormat="1" ht="15" customHeight="1">
      <c r="A63" s="1871" t="s">
        <v>3353</v>
      </c>
      <c r="B63" s="1872">
        <v>35.700000000000003</v>
      </c>
      <c r="C63" s="1873">
        <v>35.700000000000003</v>
      </c>
      <c r="D63" s="1873">
        <v>35.700000000000003</v>
      </c>
      <c r="E63" s="1872">
        <v>35.700000000000003</v>
      </c>
      <c r="F63" s="1873">
        <v>35.700000000000003</v>
      </c>
      <c r="G63" s="1873">
        <v>35.700000000000003</v>
      </c>
      <c r="H63" s="1873">
        <v>35.700000000000003</v>
      </c>
      <c r="I63" s="1873">
        <v>35.700000000000003</v>
      </c>
      <c r="J63" s="1873">
        <v>35.700000000000003</v>
      </c>
      <c r="K63" s="1873">
        <v>35.700000000000003</v>
      </c>
      <c r="L63" s="1873">
        <v>35.700000000000003</v>
      </c>
      <c r="M63" s="1873">
        <v>35.700000000000003</v>
      </c>
      <c r="N63" s="1872">
        <v>35.700000000000003</v>
      </c>
      <c r="O63" s="1873">
        <v>0</v>
      </c>
      <c r="P63" s="1794" t="s">
        <v>100</v>
      </c>
      <c r="Q63" s="1874" t="s">
        <v>3354</v>
      </c>
      <c r="R63" s="1875"/>
    </row>
    <row r="64" spans="1:18" s="1771" customFormat="1" ht="15" customHeight="1">
      <c r="A64" s="1871" t="s">
        <v>3357</v>
      </c>
      <c r="B64" s="1872">
        <v>264</v>
      </c>
      <c r="C64" s="1873">
        <v>264</v>
      </c>
      <c r="D64" s="1873">
        <v>264</v>
      </c>
      <c r="E64" s="1872">
        <v>0</v>
      </c>
      <c r="F64" s="1873">
        <v>0</v>
      </c>
      <c r="G64" s="1873">
        <v>0</v>
      </c>
      <c r="H64" s="1873">
        <v>0</v>
      </c>
      <c r="I64" s="1873">
        <v>0</v>
      </c>
      <c r="J64" s="1873">
        <v>0</v>
      </c>
      <c r="K64" s="1873">
        <v>0</v>
      </c>
      <c r="L64" s="1873">
        <v>0</v>
      </c>
      <c r="M64" s="1873">
        <v>0</v>
      </c>
      <c r="N64" s="1872">
        <v>0</v>
      </c>
      <c r="O64" s="1873">
        <v>0</v>
      </c>
      <c r="P64" s="1794" t="s">
        <v>100</v>
      </c>
      <c r="Q64" s="1874" t="s">
        <v>3358</v>
      </c>
      <c r="R64" s="1875"/>
    </row>
    <row r="65" spans="1:18" s="1797" customFormat="1" ht="15" customHeight="1">
      <c r="A65" s="1821" t="s">
        <v>3359</v>
      </c>
      <c r="B65" s="1868">
        <v>649.09217329961598</v>
      </c>
      <c r="C65" s="1869">
        <v>956.11567000000002</v>
      </c>
      <c r="D65" s="1869">
        <v>1113.9119200000002</v>
      </c>
      <c r="E65" s="1868">
        <v>1212.1208558748165</v>
      </c>
      <c r="F65" s="1869">
        <v>1188.2964500000005</v>
      </c>
      <c r="G65" s="1869">
        <v>1159.94091</v>
      </c>
      <c r="H65" s="1869">
        <v>1068.7393048403044</v>
      </c>
      <c r="I65" s="1869">
        <v>1131.4272599999999</v>
      </c>
      <c r="J65" s="1869">
        <v>1208.7208499999999</v>
      </c>
      <c r="K65" s="1869">
        <v>1170.3093236705251</v>
      </c>
      <c r="L65" s="1869">
        <v>1168.2055700000001</v>
      </c>
      <c r="M65" s="1869">
        <v>1147.1546800000001</v>
      </c>
      <c r="N65" s="1868">
        <v>1006.4032986174522</v>
      </c>
      <c r="O65" s="1869">
        <v>1007.66776</v>
      </c>
      <c r="P65" s="1794" t="s">
        <v>100</v>
      </c>
      <c r="Q65" s="1812" t="s">
        <v>3360</v>
      </c>
      <c r="R65" s="1870"/>
    </row>
    <row r="66" spans="1:18" s="1771" customFormat="1" ht="15" customHeight="1">
      <c r="A66" s="1871" t="s">
        <v>3351</v>
      </c>
      <c r="B66" s="1872">
        <v>649.09217329961598</v>
      </c>
      <c r="C66" s="1873">
        <v>956.11567000000002</v>
      </c>
      <c r="D66" s="1873">
        <v>1113.9119200000002</v>
      </c>
      <c r="E66" s="1872">
        <v>1212.1208558748165</v>
      </c>
      <c r="F66" s="1873">
        <v>1158.2964500000005</v>
      </c>
      <c r="G66" s="1873">
        <v>1129.94091</v>
      </c>
      <c r="H66" s="1873">
        <v>1038.7393048403044</v>
      </c>
      <c r="I66" s="1873">
        <v>1101.4272599999999</v>
      </c>
      <c r="J66" s="1873">
        <v>1178.7208499999999</v>
      </c>
      <c r="K66" s="1873">
        <v>1140.3093236705251</v>
      </c>
      <c r="L66" s="1873">
        <v>1138.2055700000001</v>
      </c>
      <c r="M66" s="1873">
        <v>1117.1546800000001</v>
      </c>
      <c r="N66" s="1872">
        <v>976.40329861745215</v>
      </c>
      <c r="O66" s="1873">
        <v>977.66776000000004</v>
      </c>
      <c r="P66" s="1794" t="s">
        <v>100</v>
      </c>
      <c r="Q66" s="1874" t="s">
        <v>3352</v>
      </c>
      <c r="R66" s="1875"/>
    </row>
    <row r="67" spans="1:18" s="1771" customFormat="1" ht="15" customHeight="1">
      <c r="A67" s="1871" t="s">
        <v>3353</v>
      </c>
      <c r="B67" s="1872">
        <v>0</v>
      </c>
      <c r="C67" s="1873">
        <v>0</v>
      </c>
      <c r="D67" s="1873">
        <v>0</v>
      </c>
      <c r="E67" s="1872">
        <v>0</v>
      </c>
      <c r="F67" s="1873">
        <v>30</v>
      </c>
      <c r="G67" s="1873">
        <v>30</v>
      </c>
      <c r="H67" s="1873">
        <v>30</v>
      </c>
      <c r="I67" s="1873">
        <v>30</v>
      </c>
      <c r="J67" s="1873">
        <v>30</v>
      </c>
      <c r="K67" s="1873">
        <v>30</v>
      </c>
      <c r="L67" s="1873">
        <v>30</v>
      </c>
      <c r="M67" s="1873">
        <v>30</v>
      </c>
      <c r="N67" s="1872">
        <v>30</v>
      </c>
      <c r="O67" s="1873">
        <v>30</v>
      </c>
      <c r="P67" s="1794" t="s">
        <v>100</v>
      </c>
      <c r="Q67" s="1874" t="s">
        <v>3354</v>
      </c>
      <c r="R67" s="1875"/>
    </row>
    <row r="68" spans="1:18" s="1771" customFormat="1" ht="15" customHeight="1">
      <c r="A68" s="1821" t="s">
        <v>3361</v>
      </c>
      <c r="B68" s="1872"/>
      <c r="C68" s="1873"/>
      <c r="D68" s="1873"/>
      <c r="E68" s="1872"/>
      <c r="F68" s="1873"/>
      <c r="G68" s="1873"/>
      <c r="H68" s="1873"/>
      <c r="I68" s="1873"/>
      <c r="J68" s="1873"/>
      <c r="K68" s="1873"/>
      <c r="L68" s="1873"/>
      <c r="M68" s="1873"/>
      <c r="N68" s="1872"/>
      <c r="O68" s="1873"/>
      <c r="P68" s="1794" t="s">
        <v>100</v>
      </c>
      <c r="Q68" s="1878" t="s">
        <v>3362</v>
      </c>
      <c r="R68" s="1875"/>
    </row>
    <row r="69" spans="1:18" s="1797" customFormat="1" ht="15" customHeight="1">
      <c r="A69" s="1821" t="s">
        <v>3363</v>
      </c>
      <c r="B69" s="1868">
        <v>2446.0755423891001</v>
      </c>
      <c r="C69" s="1869">
        <v>2519.2273949406504</v>
      </c>
      <c r="D69" s="1869">
        <v>2268.818155865597</v>
      </c>
      <c r="E69" s="1868">
        <v>1730.6597452000001</v>
      </c>
      <c r="F69" s="1869">
        <v>1811.7855212036352</v>
      </c>
      <c r="G69" s="1869">
        <v>1806.8496920834382</v>
      </c>
      <c r="H69" s="1869">
        <v>1781.6134754278</v>
      </c>
      <c r="I69" s="1869">
        <v>2253.7056030460349</v>
      </c>
      <c r="J69" s="1869">
        <v>2080.1681976771797</v>
      </c>
      <c r="K69" s="1869">
        <v>1952.1259727244999</v>
      </c>
      <c r="L69" s="1869">
        <v>2072.2298317788873</v>
      </c>
      <c r="M69" s="1869">
        <v>2196.9070821820951</v>
      </c>
      <c r="N69" s="1868">
        <v>1703.5509678151498</v>
      </c>
      <c r="O69" s="1869">
        <v>1832.0787667178547</v>
      </c>
      <c r="P69" s="1794" t="s">
        <v>100</v>
      </c>
      <c r="Q69" s="1878" t="s">
        <v>3364</v>
      </c>
      <c r="R69" s="1870"/>
    </row>
    <row r="70" spans="1:18" s="1771" customFormat="1" ht="15" customHeight="1">
      <c r="A70" s="1871" t="s">
        <v>3351</v>
      </c>
      <c r="B70" s="1872">
        <v>75.333416880000001</v>
      </c>
      <c r="C70" s="1873">
        <v>130.28860299676134</v>
      </c>
      <c r="D70" s="1873">
        <v>117.33801743148355</v>
      </c>
      <c r="E70" s="1872">
        <v>89.505711519999991</v>
      </c>
      <c r="F70" s="1873">
        <v>102.78014330798976</v>
      </c>
      <c r="G70" s="1873">
        <v>102.50014039463136</v>
      </c>
      <c r="H70" s="1873">
        <v>101.06852393999999</v>
      </c>
      <c r="I70" s="1873">
        <v>303.77801370213865</v>
      </c>
      <c r="J70" s="1873">
        <v>280.38682710051535</v>
      </c>
      <c r="K70" s="1873">
        <v>263.12795676999997</v>
      </c>
      <c r="L70" s="1873">
        <v>500.94835283932423</v>
      </c>
      <c r="M70" s="1873">
        <v>452.58194429357729</v>
      </c>
      <c r="N70" s="1872">
        <v>411.37028791174993</v>
      </c>
      <c r="O70" s="1873">
        <v>303.55442158014768</v>
      </c>
      <c r="P70" s="1793"/>
      <c r="Q70" s="1874" t="s">
        <v>3352</v>
      </c>
      <c r="R70" s="1875"/>
    </row>
    <row r="71" spans="1:18" s="1771" customFormat="1" ht="15" customHeight="1">
      <c r="A71" s="1871" t="s">
        <v>3353</v>
      </c>
      <c r="B71" s="1872">
        <v>2235.0070335748001</v>
      </c>
      <c r="C71" s="1873">
        <v>2191.7171040602034</v>
      </c>
      <c r="D71" s="1873">
        <v>1973.8621325726353</v>
      </c>
      <c r="E71" s="1872">
        <v>1505.6666073419999</v>
      </c>
      <c r="F71" s="1873">
        <v>1571.7121403211263</v>
      </c>
      <c r="G71" s="1873">
        <v>1567.4303407041325</v>
      </c>
      <c r="H71" s="1873">
        <v>1545.5380871072</v>
      </c>
      <c r="I71" s="1873">
        <v>1863.3530313382364</v>
      </c>
      <c r="J71" s="1873">
        <v>1719.8731332062068</v>
      </c>
      <c r="K71" s="1873">
        <v>1614.0084330064999</v>
      </c>
      <c r="L71" s="1873">
        <v>1467.1958409277363</v>
      </c>
      <c r="M71" s="1873">
        <v>1628.7766525848369</v>
      </c>
      <c r="N71" s="1872">
        <v>1206.5833809489998</v>
      </c>
      <c r="O71" s="1873">
        <v>1425.9504048736924</v>
      </c>
      <c r="P71" s="1794" t="s">
        <v>100</v>
      </c>
      <c r="Q71" s="1874" t="s">
        <v>3354</v>
      </c>
      <c r="R71" s="1875"/>
    </row>
    <row r="72" spans="1:18" s="1771" customFormat="1" ht="15" customHeight="1">
      <c r="A72" s="1871" t="s">
        <v>3365</v>
      </c>
      <c r="B72" s="1872">
        <v>135.73509193430002</v>
      </c>
      <c r="C72" s="1873">
        <v>197.22168788368543</v>
      </c>
      <c r="D72" s="1873">
        <v>177.61800586147766</v>
      </c>
      <c r="E72" s="1872">
        <v>135.48742633800001</v>
      </c>
      <c r="F72" s="1873">
        <v>137.29323757451925</v>
      </c>
      <c r="G72" s="1873">
        <v>136.91921098467418</v>
      </c>
      <c r="H72" s="1873">
        <v>135.00686438060001</v>
      </c>
      <c r="I72" s="1873">
        <v>86.57455800566018</v>
      </c>
      <c r="J72" s="1873">
        <v>79.908237370457471</v>
      </c>
      <c r="K72" s="1873">
        <v>74.989582948000006</v>
      </c>
      <c r="L72" s="1873">
        <v>104.08563801182682</v>
      </c>
      <c r="M72" s="1873">
        <v>115.54848530368096</v>
      </c>
      <c r="N72" s="1872">
        <v>85.597298954399989</v>
      </c>
      <c r="O72" s="1873">
        <v>102.57394026401474</v>
      </c>
      <c r="P72" s="1794" t="s">
        <v>100</v>
      </c>
      <c r="Q72" s="1874" t="s">
        <v>3366</v>
      </c>
      <c r="R72" s="1875"/>
    </row>
    <row r="73" spans="1:18" s="1797" customFormat="1" ht="15" customHeight="1">
      <c r="A73" s="1863" t="s">
        <v>3367</v>
      </c>
      <c r="B73" s="1864">
        <v>252268.98588524337</v>
      </c>
      <c r="C73" s="1794">
        <v>252747.04567272702</v>
      </c>
      <c r="D73" s="1794">
        <v>251832.91503744977</v>
      </c>
      <c r="E73" s="1864">
        <v>244357.51921859352</v>
      </c>
      <c r="F73" s="1794">
        <v>244898.57177428741</v>
      </c>
      <c r="G73" s="1794">
        <v>243410.14070717417</v>
      </c>
      <c r="H73" s="1794">
        <v>239112.38877284992</v>
      </c>
      <c r="I73" s="1794">
        <v>237674.3424483464</v>
      </c>
      <c r="J73" s="1794">
        <v>235527.25928396612</v>
      </c>
      <c r="K73" s="1794">
        <v>236830.49247388617</v>
      </c>
      <c r="L73" s="1794">
        <v>228716.80275641556</v>
      </c>
      <c r="M73" s="1794">
        <v>220188.20139251268</v>
      </c>
      <c r="N73" s="1864">
        <v>218898.77996318505</v>
      </c>
      <c r="O73" s="1794">
        <v>213816.23243198943</v>
      </c>
      <c r="P73" s="1794" t="s">
        <v>100</v>
      </c>
      <c r="Q73" s="1879" t="s">
        <v>3368</v>
      </c>
      <c r="R73" s="1867"/>
    </row>
    <row r="74" spans="1:18" s="1797" customFormat="1" ht="15" customHeight="1">
      <c r="A74" s="1821" t="s">
        <v>3369</v>
      </c>
      <c r="B74" s="1864"/>
      <c r="C74" s="1794"/>
      <c r="D74" s="1794"/>
      <c r="E74" s="1864"/>
      <c r="F74" s="1794"/>
      <c r="G74" s="1794"/>
      <c r="H74" s="1794"/>
      <c r="I74" s="1794"/>
      <c r="J74" s="1794"/>
      <c r="K74" s="1794"/>
      <c r="L74" s="1794"/>
      <c r="M74" s="1794"/>
      <c r="N74" s="1864"/>
      <c r="O74" s="1794"/>
      <c r="P74" s="1794" t="s">
        <v>100</v>
      </c>
      <c r="Q74" s="1880" t="s">
        <v>3362</v>
      </c>
      <c r="R74" s="1867"/>
    </row>
    <row r="75" spans="1:18" s="1797" customFormat="1" ht="15" customHeight="1">
      <c r="A75" s="1821" t="s">
        <v>3370</v>
      </c>
      <c r="B75" s="1824">
        <v>252268.98588524337</v>
      </c>
      <c r="C75" s="1823">
        <v>252747.04567272702</v>
      </c>
      <c r="D75" s="1823">
        <v>251832.91503744977</v>
      </c>
      <c r="E75" s="1824">
        <v>244357.51921859352</v>
      </c>
      <c r="F75" s="1823">
        <v>244898.57177428741</v>
      </c>
      <c r="G75" s="1823">
        <v>243410.14070717417</v>
      </c>
      <c r="H75" s="1823">
        <v>239112.38877284992</v>
      </c>
      <c r="I75" s="1823">
        <v>237674.3424483464</v>
      </c>
      <c r="J75" s="1823">
        <v>235527.25928396612</v>
      </c>
      <c r="K75" s="1823">
        <v>236830.49247388617</v>
      </c>
      <c r="L75" s="1823">
        <v>228716.80275641556</v>
      </c>
      <c r="M75" s="1823">
        <v>220188.20139251268</v>
      </c>
      <c r="N75" s="1824">
        <v>218898.77996318505</v>
      </c>
      <c r="O75" s="1823">
        <v>213816.23243198943</v>
      </c>
      <c r="P75" s="1800"/>
      <c r="Q75" s="1880" t="s">
        <v>3371</v>
      </c>
      <c r="R75" s="1881"/>
    </row>
    <row r="76" spans="1:18" s="1771" customFormat="1" ht="15" customHeight="1">
      <c r="A76" s="1871" t="s">
        <v>3351</v>
      </c>
      <c r="B76" s="1872">
        <v>200121.87947015965</v>
      </c>
      <c r="C76" s="1873">
        <v>200052.49201289783</v>
      </c>
      <c r="D76" s="1873">
        <v>199328.94602198113</v>
      </c>
      <c r="E76" s="1872">
        <v>195399.02560669446</v>
      </c>
      <c r="F76" s="1873">
        <v>191672.81082948335</v>
      </c>
      <c r="G76" s="1873">
        <v>190529.48956276971</v>
      </c>
      <c r="H76" s="1873">
        <v>188858.11036740846</v>
      </c>
      <c r="I76" s="1873">
        <v>188670.18162868926</v>
      </c>
      <c r="J76" s="1873">
        <v>186981.45152944946</v>
      </c>
      <c r="K76" s="1873">
        <v>188955.8923131685</v>
      </c>
      <c r="L76" s="1873">
        <v>179917.93793427057</v>
      </c>
      <c r="M76" s="1873">
        <v>173166.06791381937</v>
      </c>
      <c r="N76" s="1872">
        <v>171816.17783929128</v>
      </c>
      <c r="O76" s="1873">
        <v>164266.87178774146</v>
      </c>
      <c r="P76" s="1794" t="s">
        <v>100</v>
      </c>
      <c r="Q76" s="1874" t="s">
        <v>3352</v>
      </c>
      <c r="R76" s="1875"/>
    </row>
    <row r="77" spans="1:18" s="1771" customFormat="1" ht="15" customHeight="1">
      <c r="A77" s="1871" t="s">
        <v>3353</v>
      </c>
      <c r="B77" s="1872">
        <v>37972.832135075092</v>
      </c>
      <c r="C77" s="1873">
        <v>39263.175227743763</v>
      </c>
      <c r="D77" s="1873">
        <v>39121.168933591405</v>
      </c>
      <c r="E77" s="1872">
        <v>36673.769724568258</v>
      </c>
      <c r="F77" s="1873">
        <v>39097.804328984239</v>
      </c>
      <c r="G77" s="1873">
        <v>38844.298597764529</v>
      </c>
      <c r="H77" s="1873">
        <v>37077.638813490084</v>
      </c>
      <c r="I77" s="1873">
        <v>33195.225683365075</v>
      </c>
      <c r="J77" s="1873">
        <v>32884.73912088736</v>
      </c>
      <c r="K77" s="1873">
        <v>32600.52949508026</v>
      </c>
      <c r="L77" s="1873">
        <v>33873.081069884902</v>
      </c>
      <c r="M77" s="1873">
        <v>32639.786708315391</v>
      </c>
      <c r="N77" s="1872">
        <v>32614.034663128838</v>
      </c>
      <c r="O77" s="1873">
        <v>37344.061559257374</v>
      </c>
      <c r="P77" s="1794" t="s">
        <v>100</v>
      </c>
      <c r="Q77" s="1874" t="s">
        <v>3354</v>
      </c>
      <c r="R77" s="1875"/>
    </row>
    <row r="78" spans="1:18" s="1771" customFormat="1" ht="15" customHeight="1">
      <c r="A78" s="1871" t="s">
        <v>3365</v>
      </c>
      <c r="B78" s="1872">
        <v>14174.274280008633</v>
      </c>
      <c r="C78" s="1873">
        <v>13431.378432085423</v>
      </c>
      <c r="D78" s="1873">
        <v>13382.800081877251</v>
      </c>
      <c r="E78" s="1872">
        <v>12284.723887330794</v>
      </c>
      <c r="F78" s="1873">
        <v>14127.956615819823</v>
      </c>
      <c r="G78" s="1873">
        <v>14036.352546639946</v>
      </c>
      <c r="H78" s="1873">
        <v>13176.63959195138</v>
      </c>
      <c r="I78" s="1873">
        <v>15808.935136292081</v>
      </c>
      <c r="J78" s="1873">
        <v>15661.068633629313</v>
      </c>
      <c r="K78" s="1873">
        <v>15274.070665637399</v>
      </c>
      <c r="L78" s="1873">
        <v>14925.783752260089</v>
      </c>
      <c r="M78" s="1873">
        <v>14382.346770377924</v>
      </c>
      <c r="N78" s="1872">
        <v>14468.567460764934</v>
      </c>
      <c r="O78" s="1873">
        <v>12205.299084990596</v>
      </c>
      <c r="P78" s="1794" t="s">
        <v>100</v>
      </c>
      <c r="Q78" s="1874" t="s">
        <v>3358</v>
      </c>
      <c r="R78" s="1875"/>
    </row>
    <row r="79" spans="1:18" s="1797" customFormat="1" ht="15" customHeight="1">
      <c r="A79" s="1863" t="s">
        <v>3372</v>
      </c>
      <c r="B79" s="1864">
        <v>49939.229138449271</v>
      </c>
      <c r="C79" s="1794">
        <v>50610.360711623041</v>
      </c>
      <c r="D79" s="1794">
        <v>50842.357696517422</v>
      </c>
      <c r="E79" s="1864">
        <v>51901.419322133937</v>
      </c>
      <c r="F79" s="1794">
        <v>55517.474028082259</v>
      </c>
      <c r="G79" s="1794">
        <v>55897.662133421203</v>
      </c>
      <c r="H79" s="1794">
        <v>56444.579502199776</v>
      </c>
      <c r="I79" s="1794">
        <v>55933.594672528234</v>
      </c>
      <c r="J79" s="1794">
        <v>57008.403423979893</v>
      </c>
      <c r="K79" s="1794">
        <v>57034.207414503268</v>
      </c>
      <c r="L79" s="1794">
        <v>56601.412091112288</v>
      </c>
      <c r="M79" s="1794">
        <v>55239.844298311567</v>
      </c>
      <c r="N79" s="1864">
        <v>52432.257112665058</v>
      </c>
      <c r="O79" s="1794">
        <v>55237.20564801617</v>
      </c>
      <c r="P79" s="1794" t="s">
        <v>100</v>
      </c>
      <c r="Q79" s="1879" t="s">
        <v>3373</v>
      </c>
      <c r="R79" s="1867"/>
    </row>
    <row r="80" spans="1:18" s="1797" customFormat="1" ht="15" customHeight="1">
      <c r="A80" s="1882" t="s">
        <v>3374</v>
      </c>
      <c r="B80" s="1864"/>
      <c r="C80" s="1794"/>
      <c r="D80" s="1794"/>
      <c r="E80" s="1864"/>
      <c r="F80" s="1794"/>
      <c r="G80" s="1794"/>
      <c r="H80" s="1794"/>
      <c r="I80" s="1794"/>
      <c r="J80" s="1794"/>
      <c r="K80" s="1794"/>
      <c r="L80" s="1794"/>
      <c r="M80" s="1794"/>
      <c r="N80" s="1864"/>
      <c r="O80" s="1794"/>
      <c r="P80" s="1794"/>
      <c r="Q80" s="1812" t="s">
        <v>3375</v>
      </c>
      <c r="R80" s="1867"/>
    </row>
    <row r="81" spans="1:18" s="1797" customFormat="1" ht="15" customHeight="1">
      <c r="A81" s="1882" t="s">
        <v>3376</v>
      </c>
      <c r="B81" s="1864">
        <v>49939.229138449271</v>
      </c>
      <c r="C81" s="1794">
        <v>50610.360711623041</v>
      </c>
      <c r="D81" s="1794">
        <v>50842.357696517422</v>
      </c>
      <c r="E81" s="1864">
        <v>51901.419322133937</v>
      </c>
      <c r="F81" s="1794">
        <v>55517.474028082259</v>
      </c>
      <c r="G81" s="1794">
        <v>55897.662133421203</v>
      </c>
      <c r="H81" s="1794">
        <v>56444.579502199776</v>
      </c>
      <c r="I81" s="1794">
        <v>55933.594672528234</v>
      </c>
      <c r="J81" s="1794">
        <v>57008.403423979893</v>
      </c>
      <c r="K81" s="1794">
        <v>57034.207414503268</v>
      </c>
      <c r="L81" s="1794">
        <v>56601.412091112288</v>
      </c>
      <c r="M81" s="1794">
        <v>55239.844298311567</v>
      </c>
      <c r="N81" s="1864">
        <v>52432.257112665058</v>
      </c>
      <c r="O81" s="1794">
        <v>55237.20564801617</v>
      </c>
      <c r="P81" s="1794" t="s">
        <v>100</v>
      </c>
      <c r="Q81" s="1812" t="s">
        <v>3377</v>
      </c>
      <c r="R81" s="1867"/>
    </row>
    <row r="82" spans="1:18" s="1771" customFormat="1" ht="15" customHeight="1">
      <c r="A82" s="1871" t="s">
        <v>3351</v>
      </c>
      <c r="B82" s="1831">
        <v>37385.052514951916</v>
      </c>
      <c r="C82" s="1829">
        <v>37860.931864510436</v>
      </c>
      <c r="D82" s="1829">
        <v>38050.273609717588</v>
      </c>
      <c r="E82" s="1831">
        <v>38903.607411390622</v>
      </c>
      <c r="F82" s="1829">
        <v>39319.435914658039</v>
      </c>
      <c r="G82" s="1829">
        <v>39611.915121310369</v>
      </c>
      <c r="H82" s="1829">
        <v>40132.565602365241</v>
      </c>
      <c r="I82" s="1829">
        <v>41466.184524609722</v>
      </c>
      <c r="J82" s="1829">
        <v>42318.851924927854</v>
      </c>
      <c r="K82" s="1829">
        <v>42441.051799602639</v>
      </c>
      <c r="L82" s="1829">
        <v>42462.338109014585</v>
      </c>
      <c r="M82" s="1829">
        <v>41511.152599366316</v>
      </c>
      <c r="N82" s="1831">
        <v>39391.280202346497</v>
      </c>
      <c r="O82" s="1829">
        <v>41361.241298920075</v>
      </c>
      <c r="P82" s="1829" t="s">
        <v>100</v>
      </c>
      <c r="Q82" s="1874" t="s">
        <v>3352</v>
      </c>
      <c r="R82" s="1883"/>
    </row>
    <row r="83" spans="1:18" s="1771" customFormat="1" ht="15" customHeight="1">
      <c r="A83" s="1871" t="s">
        <v>3353</v>
      </c>
      <c r="B83" s="1831">
        <v>2008.2158292610409</v>
      </c>
      <c r="C83" s="1829">
        <v>2046.1022330468993</v>
      </c>
      <c r="D83" s="1829">
        <v>2055.9754797862906</v>
      </c>
      <c r="E83" s="1831">
        <v>2100.7022671216337</v>
      </c>
      <c r="F83" s="1829">
        <v>2704.5556496736135</v>
      </c>
      <c r="G83" s="1829">
        <v>2720.8271144484315</v>
      </c>
      <c r="H83" s="1829">
        <v>2734.5540064976094</v>
      </c>
      <c r="I83" s="1829">
        <v>2830.785006213745</v>
      </c>
      <c r="J83" s="1829">
        <v>2876.4216947722334</v>
      </c>
      <c r="K83" s="1829">
        <v>2861.5661786704645</v>
      </c>
      <c r="L83" s="1829">
        <v>2529.3440002266566</v>
      </c>
      <c r="M83" s="1829">
        <v>2464.1058495796619</v>
      </c>
      <c r="N83" s="1831">
        <v>2339.495257347327</v>
      </c>
      <c r="O83" s="1829">
        <v>2135.106434458718</v>
      </c>
      <c r="P83" s="1829" t="s">
        <v>100</v>
      </c>
      <c r="Q83" s="1874" t="s">
        <v>3354</v>
      </c>
      <c r="R83" s="1883"/>
    </row>
    <row r="84" spans="1:18" s="1771" customFormat="1" ht="15" customHeight="1">
      <c r="A84" s="1871" t="s">
        <v>3365</v>
      </c>
      <c r="B84" s="1831">
        <v>10545.960794236322</v>
      </c>
      <c r="C84" s="1829">
        <v>10703.326614065703</v>
      </c>
      <c r="D84" s="1829">
        <v>10736.108607013539</v>
      </c>
      <c r="E84" s="1831">
        <v>10897.109643621681</v>
      </c>
      <c r="F84" s="1829">
        <v>13493.482463750599</v>
      </c>
      <c r="G84" s="1829">
        <v>13564.919897662399</v>
      </c>
      <c r="H84" s="1829">
        <v>13577.459893336918</v>
      </c>
      <c r="I84" s="1829">
        <v>11636.625141704766</v>
      </c>
      <c r="J84" s="1829">
        <v>11813.129804279801</v>
      </c>
      <c r="K84" s="1829">
        <v>11731.589436230164</v>
      </c>
      <c r="L84" s="1829">
        <v>11609.729981871049</v>
      </c>
      <c r="M84" s="1829">
        <v>11264.585849365591</v>
      </c>
      <c r="N84" s="1831">
        <v>10701.481652971226</v>
      </c>
      <c r="O84" s="1829">
        <v>11740.857914637374</v>
      </c>
      <c r="P84" s="1829" t="s">
        <v>100</v>
      </c>
      <c r="Q84" s="1874" t="s">
        <v>3358</v>
      </c>
      <c r="R84" s="1883"/>
    </row>
    <row r="85" spans="1:18" s="1796" customFormat="1" ht="15" customHeight="1">
      <c r="A85" s="1821" t="s">
        <v>3378</v>
      </c>
      <c r="B85" s="1824">
        <v>700104.22777806548</v>
      </c>
      <c r="C85" s="1823">
        <v>688503.40077929059</v>
      </c>
      <c r="D85" s="1823">
        <v>683475.10381983267</v>
      </c>
      <c r="E85" s="1824">
        <v>680299.47914748779</v>
      </c>
      <c r="F85" s="1823">
        <v>676561.41763357329</v>
      </c>
      <c r="G85" s="1823">
        <v>674595.89748267876</v>
      </c>
      <c r="H85" s="1823">
        <v>676094.76164238749</v>
      </c>
      <c r="I85" s="1823">
        <v>662137.56585392065</v>
      </c>
      <c r="J85" s="1823">
        <v>654744.7110056231</v>
      </c>
      <c r="K85" s="1823">
        <v>667765.04982000822</v>
      </c>
      <c r="L85" s="1823">
        <v>657330.00812930684</v>
      </c>
      <c r="M85" s="1823">
        <v>647554.54231300647</v>
      </c>
      <c r="N85" s="1824">
        <v>641983.98905287299</v>
      </c>
      <c r="O85" s="1823">
        <v>632128.35921672347</v>
      </c>
      <c r="P85" s="1794" t="s">
        <v>100</v>
      </c>
      <c r="Q85" s="1812" t="s">
        <v>3379</v>
      </c>
      <c r="R85" s="1881"/>
    </row>
    <row r="86" spans="1:18" s="1757" customFormat="1" ht="9.9499999999999993" customHeight="1">
      <c r="A86" s="1884"/>
      <c r="B86" s="1822"/>
      <c r="C86" s="1796"/>
      <c r="D86" s="1796"/>
      <c r="E86" s="1822"/>
      <c r="F86" s="1796"/>
      <c r="G86" s="1796"/>
      <c r="H86" s="1763"/>
      <c r="I86" s="1763"/>
      <c r="J86" s="1763"/>
      <c r="K86" s="1823"/>
      <c r="L86" s="1823"/>
      <c r="M86" s="1823"/>
      <c r="N86" s="1885"/>
      <c r="O86" s="1886"/>
      <c r="P86" s="1887"/>
      <c r="Q86" s="1888"/>
      <c r="R86" s="1770"/>
    </row>
    <row r="87" spans="1:18" s="1757" customFormat="1" ht="9.9499999999999993" customHeight="1">
      <c r="A87" s="1884"/>
      <c r="B87" s="1786"/>
      <c r="E87" s="1786"/>
      <c r="K87" s="1770"/>
      <c r="L87" s="1886"/>
      <c r="M87" s="1886"/>
      <c r="N87" s="1885"/>
      <c r="O87" s="1886"/>
      <c r="P87" s="1887"/>
      <c r="Q87" s="1888"/>
      <c r="R87" s="1796"/>
    </row>
    <row r="88" spans="1:18" s="1757" customFormat="1" ht="9.9499999999999993" customHeight="1">
      <c r="A88" s="1884"/>
      <c r="B88" s="1786"/>
      <c r="E88" s="1786"/>
      <c r="H88" s="1889"/>
      <c r="I88" s="1889"/>
      <c r="J88" s="1889"/>
      <c r="K88" s="1770"/>
      <c r="L88" s="1886"/>
      <c r="M88" s="1886"/>
      <c r="N88" s="1890"/>
      <c r="O88" s="1891"/>
      <c r="P88" s="1892"/>
      <c r="Q88" s="1888"/>
    </row>
    <row r="89" spans="1:18" s="1757" customFormat="1" ht="9.9499999999999993" customHeight="1">
      <c r="A89" s="1884"/>
      <c r="B89" s="1786"/>
      <c r="E89" s="1786"/>
      <c r="H89" s="1823"/>
      <c r="I89" s="1823"/>
      <c r="J89" s="1823"/>
      <c r="K89" s="1770"/>
      <c r="L89" s="1889"/>
      <c r="M89" s="1889"/>
      <c r="N89" s="1885"/>
      <c r="O89" s="1886"/>
      <c r="P89" s="1887"/>
      <c r="Q89" s="1888"/>
    </row>
    <row r="90" spans="1:18" s="1757" customFormat="1" ht="9.9499999999999993" customHeight="1">
      <c r="A90" s="1884"/>
      <c r="B90" s="1786"/>
      <c r="E90" s="1818"/>
      <c r="F90" s="1823"/>
      <c r="G90" s="1823"/>
      <c r="H90" s="1823"/>
      <c r="I90" s="1823"/>
      <c r="J90" s="1823"/>
      <c r="K90" s="1893"/>
      <c r="L90" s="1823"/>
      <c r="M90" s="1823"/>
      <c r="N90" s="1885"/>
      <c r="O90" s="1886"/>
      <c r="P90" s="1887"/>
      <c r="Q90" s="1888"/>
    </row>
    <row r="91" spans="1:18" s="1757" customFormat="1" ht="9.9499999999999993" customHeight="1">
      <c r="A91" s="1884"/>
      <c r="B91" s="1786"/>
      <c r="E91" s="1818"/>
      <c r="F91" s="1823"/>
      <c r="G91" s="1823"/>
      <c r="H91" s="1823"/>
      <c r="I91" s="1823"/>
      <c r="J91" s="1823"/>
      <c r="K91" s="1893"/>
      <c r="L91" s="1823"/>
      <c r="M91" s="1823"/>
      <c r="N91" s="1885"/>
      <c r="O91" s="1886"/>
      <c r="P91" s="1887"/>
      <c r="Q91" s="1888"/>
    </row>
    <row r="92" spans="1:18" s="1757" customFormat="1" ht="9.75" customHeight="1">
      <c r="A92" s="1881"/>
      <c r="B92" s="1894"/>
      <c r="C92" s="1881"/>
      <c r="D92" s="1881"/>
      <c r="E92" s="1818"/>
      <c r="F92" s="1881"/>
      <c r="G92" s="1881"/>
      <c r="H92" s="1881"/>
      <c r="I92" s="1881"/>
      <c r="J92" s="1881"/>
      <c r="K92" s="1881"/>
      <c r="L92" s="1881"/>
      <c r="M92" s="1823"/>
      <c r="N92" s="1885"/>
      <c r="O92" s="1886"/>
      <c r="P92" s="1887"/>
      <c r="Q92" s="1888"/>
    </row>
    <row r="93" spans="1:18" ht="15">
      <c r="B93" s="1786"/>
      <c r="E93" s="1818"/>
      <c r="F93" s="1895"/>
      <c r="G93" s="1895"/>
      <c r="H93" s="1895"/>
      <c r="I93" s="1895"/>
      <c r="J93" s="1895"/>
      <c r="K93" s="1893"/>
      <c r="L93" s="1823"/>
      <c r="M93" s="1823"/>
      <c r="N93" s="1896"/>
      <c r="O93" s="1893"/>
      <c r="P93" s="1897"/>
      <c r="Q93" s="1898"/>
    </row>
    <row r="94" spans="1:18">
      <c r="B94" s="1899"/>
      <c r="C94" s="1900"/>
      <c r="D94" s="1900"/>
      <c r="E94" s="1899"/>
      <c r="F94" s="1900"/>
      <c r="G94" s="1900"/>
      <c r="H94" s="1900"/>
      <c r="I94" s="1900"/>
      <c r="J94" s="1900"/>
      <c r="K94" s="1900"/>
      <c r="L94" s="1900"/>
      <c r="M94" s="1900"/>
      <c r="N94" s="1899"/>
      <c r="O94" s="1900"/>
      <c r="P94" s="1901"/>
      <c r="Q94" s="1898"/>
    </row>
    <row r="95" spans="1:18">
      <c r="B95" s="1899"/>
      <c r="C95" s="1900"/>
      <c r="D95" s="1900"/>
      <c r="E95" s="1899"/>
      <c r="F95" s="1900"/>
      <c r="G95" s="1900"/>
      <c r="H95" s="1900"/>
      <c r="I95" s="1900"/>
      <c r="J95" s="1900"/>
      <c r="K95" s="1900"/>
      <c r="L95" s="1900"/>
      <c r="M95" s="1900"/>
      <c r="N95" s="1899"/>
      <c r="O95" s="1900"/>
      <c r="P95" s="1901"/>
      <c r="Q95" s="1898"/>
    </row>
    <row r="96" spans="1:18">
      <c r="B96" s="1899"/>
      <c r="C96" s="1900"/>
      <c r="D96" s="1900"/>
      <c r="E96" s="1899"/>
      <c r="F96" s="1900"/>
      <c r="G96" s="1900"/>
      <c r="H96" s="1900"/>
      <c r="I96" s="1900"/>
      <c r="J96" s="1900"/>
      <c r="K96" s="1900"/>
      <c r="L96" s="1900"/>
      <c r="M96" s="1900"/>
      <c r="N96" s="1899"/>
      <c r="O96" s="1900"/>
      <c r="P96" s="1901"/>
      <c r="Q96" s="1898"/>
    </row>
    <row r="97" spans="1:18">
      <c r="B97" s="1899"/>
      <c r="C97" s="1900"/>
      <c r="D97" s="1900"/>
      <c r="E97" s="1899"/>
      <c r="F97" s="1900"/>
      <c r="G97" s="1900"/>
      <c r="H97" s="1900"/>
      <c r="I97" s="1900"/>
      <c r="J97" s="1900"/>
      <c r="K97" s="1900"/>
      <c r="L97" s="1900"/>
      <c r="M97" s="1900"/>
      <c r="N97" s="1899"/>
      <c r="O97" s="1900"/>
      <c r="P97" s="1901"/>
      <c r="Q97" s="1898"/>
    </row>
    <row r="98" spans="1:18">
      <c r="B98" s="1899"/>
      <c r="C98" s="1900"/>
      <c r="D98" s="1900"/>
      <c r="E98" s="1899"/>
      <c r="F98" s="1900"/>
      <c r="G98" s="1900"/>
      <c r="H98" s="1900"/>
      <c r="I98" s="1900"/>
      <c r="J98" s="1900"/>
      <c r="K98" s="1900"/>
      <c r="L98" s="1900"/>
      <c r="M98" s="1900"/>
      <c r="N98" s="1899"/>
      <c r="O98" s="1900"/>
      <c r="P98" s="1901"/>
      <c r="Q98" s="1898"/>
    </row>
    <row r="99" spans="1:18" ht="14.25" customHeight="1">
      <c r="B99" s="1899"/>
      <c r="C99" s="1900"/>
      <c r="D99" s="1900"/>
      <c r="E99" s="1899"/>
      <c r="F99" s="1900"/>
      <c r="G99" s="1900"/>
      <c r="H99" s="1900"/>
      <c r="I99" s="1900"/>
      <c r="J99" s="1900"/>
      <c r="K99" s="1900"/>
      <c r="L99" s="1900"/>
      <c r="M99" s="1900"/>
      <c r="N99" s="1899"/>
      <c r="O99" s="1900"/>
      <c r="P99" s="1901"/>
      <c r="Q99" s="1902"/>
    </row>
    <row r="100" spans="1:18" ht="12.95" customHeight="1">
      <c r="A100" s="1838"/>
      <c r="B100" s="1903"/>
      <c r="C100" s="1904"/>
      <c r="D100" s="1904"/>
      <c r="E100" s="1903"/>
      <c r="F100" s="1904"/>
      <c r="G100" s="1904"/>
      <c r="H100" s="1905"/>
      <c r="I100" s="1905"/>
      <c r="J100" s="1905"/>
      <c r="K100" s="1905"/>
      <c r="L100" s="1904"/>
      <c r="M100" s="1904"/>
      <c r="N100" s="1903"/>
      <c r="O100" s="1904"/>
      <c r="P100" s="1906"/>
      <c r="Q100" s="1907"/>
    </row>
    <row r="101" spans="1:18" ht="12.75" customHeight="1">
      <c r="A101" s="1845" t="s">
        <v>3343</v>
      </c>
      <c r="H101" s="1886"/>
      <c r="I101" s="1886"/>
      <c r="J101" s="1886"/>
      <c r="Q101" s="1847" t="s">
        <v>3380</v>
      </c>
    </row>
    <row r="102" spans="1:18" ht="12.75" customHeight="1">
      <c r="A102" s="1908"/>
      <c r="B102" s="1909"/>
      <c r="C102" s="1909"/>
      <c r="D102" s="1909"/>
      <c r="E102" s="1909"/>
      <c r="F102" s="1909"/>
      <c r="G102" s="1909"/>
      <c r="H102" s="1909"/>
      <c r="I102" s="1909"/>
      <c r="J102" s="1909"/>
      <c r="K102" s="1909"/>
      <c r="L102" s="1909"/>
      <c r="M102" s="1909"/>
      <c r="N102" s="1909"/>
      <c r="O102" s="1909"/>
      <c r="P102" s="1886"/>
      <c r="Q102" s="1898"/>
    </row>
    <row r="103" spans="1:18" ht="12.75" customHeight="1">
      <c r="A103" s="1908"/>
      <c r="C103" s="1895"/>
      <c r="D103" s="1895"/>
      <c r="F103" s="1895"/>
      <c r="G103" s="1895"/>
      <c r="H103" s="1886"/>
      <c r="I103" s="1886"/>
      <c r="J103" s="1886"/>
      <c r="L103" s="1895"/>
      <c r="M103" s="1895"/>
      <c r="P103" s="1895"/>
      <c r="Q103" s="1898"/>
    </row>
    <row r="104" spans="1:18" ht="24" customHeight="1">
      <c r="A104" s="1756" t="s">
        <v>3283</v>
      </c>
      <c r="I104" s="1895"/>
      <c r="J104" s="1895"/>
      <c r="Q104" s="1758" t="s">
        <v>3284</v>
      </c>
    </row>
    <row r="105" spans="1:18" ht="20.25">
      <c r="A105" s="1910" t="s">
        <v>3381</v>
      </c>
      <c r="Q105" s="1761" t="s">
        <v>3382</v>
      </c>
    </row>
    <row r="106" spans="1:18" ht="15.95" customHeight="1">
      <c r="A106" s="1762" t="s">
        <v>3287</v>
      </c>
      <c r="Q106" s="1764" t="s">
        <v>3288</v>
      </c>
    </row>
    <row r="107" spans="1:18" ht="15.95" customHeight="1">
      <c r="A107" s="1838"/>
      <c r="Q107" s="1907"/>
    </row>
    <row r="108" spans="1:18" s="1771" customFormat="1" ht="12.95" customHeight="1">
      <c r="A108" s="1768"/>
      <c r="B108" s="2390" t="s">
        <v>2403</v>
      </c>
      <c r="C108" s="2425"/>
      <c r="D108" s="2425"/>
      <c r="E108" s="2425"/>
      <c r="F108" s="2425"/>
      <c r="G108" s="2425"/>
      <c r="H108" s="2425"/>
      <c r="I108" s="2425"/>
      <c r="J108" s="2425"/>
      <c r="K108" s="2425"/>
      <c r="L108" s="2425"/>
      <c r="M108" s="2425"/>
      <c r="N108" s="2390" t="s">
        <v>3289</v>
      </c>
      <c r="O108" s="2391"/>
      <c r="P108" s="2431"/>
      <c r="Q108" s="1856"/>
      <c r="R108" s="1757"/>
    </row>
    <row r="109" spans="1:18" s="1771" customFormat="1" ht="12.95" customHeight="1">
      <c r="A109" s="1768"/>
      <c r="B109" s="2426"/>
      <c r="C109" s="2427"/>
      <c r="D109" s="2427"/>
      <c r="E109" s="2427"/>
      <c r="F109" s="2427"/>
      <c r="G109" s="2427"/>
      <c r="H109" s="2427"/>
      <c r="I109" s="2427"/>
      <c r="J109" s="2427"/>
      <c r="K109" s="2427"/>
      <c r="L109" s="2427"/>
      <c r="M109" s="2427"/>
      <c r="N109" s="2429"/>
      <c r="O109" s="2430"/>
      <c r="P109" s="2432"/>
      <c r="Q109" s="1857"/>
      <c r="R109" s="1757"/>
    </row>
    <row r="110" spans="1:18" s="1771" customFormat="1" ht="12.95" customHeight="1">
      <c r="A110" s="1768"/>
      <c r="B110" s="1773" t="s">
        <v>2502</v>
      </c>
      <c r="C110" s="1774" t="s">
        <v>2675</v>
      </c>
      <c r="D110" s="1775" t="s">
        <v>11</v>
      </c>
      <c r="E110" s="1251" t="s">
        <v>21</v>
      </c>
      <c r="F110" s="1251" t="s">
        <v>23</v>
      </c>
      <c r="G110" s="1251" t="s">
        <v>12</v>
      </c>
      <c r="H110" s="1776" t="s">
        <v>13</v>
      </c>
      <c r="I110" s="1776" t="s">
        <v>14</v>
      </c>
      <c r="J110" s="1777" t="s">
        <v>15</v>
      </c>
      <c r="K110" s="1252" t="s">
        <v>8</v>
      </c>
      <c r="L110" s="1252" t="s">
        <v>9</v>
      </c>
      <c r="M110" s="1252" t="s">
        <v>10</v>
      </c>
      <c r="N110" s="1247" t="s">
        <v>2502</v>
      </c>
      <c r="O110" s="1250" t="s">
        <v>2675</v>
      </c>
      <c r="P110" s="1775" t="s">
        <v>11</v>
      </c>
      <c r="Q110" s="1858"/>
      <c r="R110" s="1770"/>
    </row>
    <row r="111" spans="1:18" s="1771" customFormat="1" ht="12.95" customHeight="1">
      <c r="A111" s="1778"/>
      <c r="B111" s="1779" t="s">
        <v>2406</v>
      </c>
      <c r="C111" s="1780" t="s">
        <v>2506</v>
      </c>
      <c r="D111" s="1781" t="s">
        <v>2507</v>
      </c>
      <c r="E111" s="1258" t="s">
        <v>7</v>
      </c>
      <c r="F111" s="1258" t="s">
        <v>22</v>
      </c>
      <c r="G111" s="1258" t="s">
        <v>6</v>
      </c>
      <c r="H111" s="1782" t="s">
        <v>5</v>
      </c>
      <c r="I111" s="1783" t="s">
        <v>4</v>
      </c>
      <c r="J111" s="1783" t="s">
        <v>3</v>
      </c>
      <c r="K111" s="1259" t="s">
        <v>2</v>
      </c>
      <c r="L111" s="1259" t="s">
        <v>1</v>
      </c>
      <c r="M111" s="1259" t="s">
        <v>0</v>
      </c>
      <c r="N111" s="1254" t="s">
        <v>2406</v>
      </c>
      <c r="O111" s="1257" t="s">
        <v>2506</v>
      </c>
      <c r="P111" s="1781" t="s">
        <v>2507</v>
      </c>
      <c r="Q111" s="1859"/>
      <c r="R111" s="1770"/>
    </row>
    <row r="112" spans="1:18" ht="15">
      <c r="A112" s="1785"/>
      <c r="B112" s="1786"/>
      <c r="E112" s="1786"/>
      <c r="H112" s="1787"/>
      <c r="N112" s="1786"/>
      <c r="P112" s="1860"/>
      <c r="Q112" s="1861"/>
      <c r="R112" s="1770"/>
    </row>
    <row r="113" spans="1:18" s="1797" customFormat="1" ht="20.100000000000001" customHeight="1">
      <c r="A113" s="1876" t="s">
        <v>3383</v>
      </c>
      <c r="B113" s="1911">
        <v>1022891.7727354452</v>
      </c>
      <c r="C113" s="1912">
        <v>1002919.2114991434</v>
      </c>
      <c r="D113" s="1912">
        <v>999600.90682837833</v>
      </c>
      <c r="E113" s="1911">
        <v>1005675.3025884519</v>
      </c>
      <c r="F113" s="1912">
        <v>1009420.4231582924</v>
      </c>
      <c r="G113" s="1912">
        <v>1009282.7684570951</v>
      </c>
      <c r="H113" s="1912">
        <v>1005739.1460363838</v>
      </c>
      <c r="I113" s="1912">
        <v>987308.66016004421</v>
      </c>
      <c r="J113" s="1912">
        <v>987426.0088580579</v>
      </c>
      <c r="K113" s="1912">
        <v>988781.40982044069</v>
      </c>
      <c r="L113" s="1912">
        <v>978060.64776010939</v>
      </c>
      <c r="M113" s="1912">
        <v>980434.27300471615</v>
      </c>
      <c r="N113" s="1911">
        <v>989541.74412964901</v>
      </c>
      <c r="O113" s="1912">
        <v>988941.87170581636</v>
      </c>
      <c r="P113" s="1913" t="s">
        <v>100</v>
      </c>
      <c r="Q113" s="1914" t="s">
        <v>3384</v>
      </c>
      <c r="R113" s="1796"/>
    </row>
    <row r="114" spans="1:18" s="1771" customFormat="1" ht="20.100000000000001" customHeight="1">
      <c r="A114" s="1915" t="s">
        <v>3385</v>
      </c>
      <c r="B114" s="1916">
        <v>1077.55164831</v>
      </c>
      <c r="C114" s="1917">
        <v>1235.5300908500001</v>
      </c>
      <c r="D114" s="1917">
        <v>1203.93255116</v>
      </c>
      <c r="E114" s="1916">
        <v>1188.9763350100002</v>
      </c>
      <c r="F114" s="1917">
        <v>1186.15660927</v>
      </c>
      <c r="G114" s="1917">
        <v>1184.74337399</v>
      </c>
      <c r="H114" s="1917">
        <v>1163.63232855</v>
      </c>
      <c r="I114" s="1917">
        <v>1142.7629061500002</v>
      </c>
      <c r="J114" s="1917">
        <v>1133.88768179</v>
      </c>
      <c r="K114" s="1917">
        <v>1207.2477954300002</v>
      </c>
      <c r="L114" s="1917">
        <v>1238.15276954</v>
      </c>
      <c r="M114" s="1917">
        <v>1227.3773108</v>
      </c>
      <c r="N114" s="1916">
        <v>1180.1864232900002</v>
      </c>
      <c r="O114" s="1917">
        <v>1624.32239884</v>
      </c>
      <c r="P114" s="1918" t="s">
        <v>100</v>
      </c>
      <c r="Q114" s="1919" t="s">
        <v>3386</v>
      </c>
      <c r="R114" s="1757"/>
    </row>
    <row r="115" spans="1:18" s="1771" customFormat="1" ht="20.100000000000001" customHeight="1">
      <c r="A115" s="1915" t="s">
        <v>3387</v>
      </c>
      <c r="B115" s="1916">
        <v>1021814.2210871351</v>
      </c>
      <c r="C115" s="1917">
        <v>1001683.6814082934</v>
      </c>
      <c r="D115" s="1917">
        <v>998396.97427721834</v>
      </c>
      <c r="E115" s="1916">
        <v>1004486.3262534419</v>
      </c>
      <c r="F115" s="1917">
        <v>1008234.2665490224</v>
      </c>
      <c r="G115" s="1917">
        <v>1008098.0250831052</v>
      </c>
      <c r="H115" s="1917">
        <v>1004575.5137078338</v>
      </c>
      <c r="I115" s="1917">
        <v>986165.89725389425</v>
      </c>
      <c r="J115" s="1917">
        <v>986292.12117626786</v>
      </c>
      <c r="K115" s="1917">
        <v>987574.16202501068</v>
      </c>
      <c r="L115" s="1917">
        <v>976822.49499056942</v>
      </c>
      <c r="M115" s="1917">
        <v>979206.89569391613</v>
      </c>
      <c r="N115" s="1916">
        <v>988361.55770635896</v>
      </c>
      <c r="O115" s="1917">
        <v>987317.54930697638</v>
      </c>
      <c r="P115" s="1873" t="s">
        <v>100</v>
      </c>
      <c r="Q115" s="1920" t="s">
        <v>3388</v>
      </c>
      <c r="R115" s="1796"/>
    </row>
    <row r="116" spans="1:18" s="1771" customFormat="1" ht="20.100000000000001" customHeight="1">
      <c r="A116" s="1921" t="s">
        <v>3389</v>
      </c>
      <c r="B116" s="1916"/>
      <c r="C116" s="1917"/>
      <c r="D116" s="1917"/>
      <c r="E116" s="1916"/>
      <c r="F116" s="1917"/>
      <c r="G116" s="1917"/>
      <c r="H116" s="1917"/>
      <c r="I116" s="1917"/>
      <c r="J116" s="1917"/>
      <c r="K116" s="1917"/>
      <c r="L116" s="1917"/>
      <c r="M116" s="1917"/>
      <c r="N116" s="1916"/>
      <c r="O116" s="1917"/>
      <c r="P116" s="1917"/>
      <c r="Q116" s="1877" t="s">
        <v>3390</v>
      </c>
      <c r="R116" s="1770"/>
    </row>
    <row r="117" spans="1:18" s="1797" customFormat="1" ht="20.100000000000001" customHeight="1">
      <c r="A117" s="1921" t="s">
        <v>3391</v>
      </c>
      <c r="B117" s="1868">
        <v>202999.30330010355</v>
      </c>
      <c r="C117" s="1869">
        <v>202455.10225489884</v>
      </c>
      <c r="D117" s="1869">
        <v>197629.45209056867</v>
      </c>
      <c r="E117" s="1868">
        <v>186459.57729808384</v>
      </c>
      <c r="F117" s="1869">
        <v>177639.60380941076</v>
      </c>
      <c r="G117" s="1869">
        <v>175805.75579693035</v>
      </c>
      <c r="H117" s="1869">
        <v>182442.53856609805</v>
      </c>
      <c r="I117" s="1869">
        <v>185386.80401200027</v>
      </c>
      <c r="J117" s="1869">
        <v>177722.32033096167</v>
      </c>
      <c r="K117" s="1869">
        <v>180549.96567716991</v>
      </c>
      <c r="L117" s="1869">
        <v>174671.62175044042</v>
      </c>
      <c r="M117" s="1869">
        <v>173538.68356936707</v>
      </c>
      <c r="N117" s="1868">
        <v>167782.64672223362</v>
      </c>
      <c r="O117" s="1869">
        <v>161957.6425526026</v>
      </c>
      <c r="P117" s="1869" t="s">
        <v>100</v>
      </c>
      <c r="Q117" s="1877" t="s">
        <v>3392</v>
      </c>
      <c r="R117" s="1796"/>
    </row>
    <row r="118" spans="1:18" s="1771" customFormat="1" ht="20.100000000000001" customHeight="1">
      <c r="A118" s="1922" t="s">
        <v>3393</v>
      </c>
      <c r="B118" s="1916">
        <v>777.62362543999961</v>
      </c>
      <c r="C118" s="1917">
        <v>313.10545437999963</v>
      </c>
      <c r="D118" s="1917">
        <v>-2136.1220616499995</v>
      </c>
      <c r="E118" s="1916">
        <v>-213.95102868000049</v>
      </c>
      <c r="F118" s="1917">
        <v>-1741.3082547700005</v>
      </c>
      <c r="G118" s="1917">
        <v>-657.01356712000052</v>
      </c>
      <c r="H118" s="1917">
        <v>-1083.3344596400011</v>
      </c>
      <c r="I118" s="1917">
        <v>-441.26241936000042</v>
      </c>
      <c r="J118" s="1917">
        <v>-1588.3592895000002</v>
      </c>
      <c r="K118" s="1917">
        <v>-974.70681261999971</v>
      </c>
      <c r="L118" s="1917">
        <v>-1420.5178225099999</v>
      </c>
      <c r="M118" s="1917">
        <v>-1546.5015278900009</v>
      </c>
      <c r="N118" s="1916">
        <v>170.35882407999998</v>
      </c>
      <c r="O118" s="1917">
        <v>92.451275670000541</v>
      </c>
      <c r="P118" s="1873" t="s">
        <v>100</v>
      </c>
      <c r="Q118" s="1923" t="s">
        <v>3394</v>
      </c>
      <c r="R118" s="1770"/>
    </row>
    <row r="119" spans="1:18" s="1771" customFormat="1" ht="20.100000000000001" customHeight="1">
      <c r="A119" s="1924" t="s">
        <v>3395</v>
      </c>
      <c r="B119" s="1916">
        <v>202221.67967466355</v>
      </c>
      <c r="C119" s="1917">
        <v>202141.99680051883</v>
      </c>
      <c r="D119" s="1917">
        <v>199765.57415221867</v>
      </c>
      <c r="E119" s="1916">
        <v>186673.52832676383</v>
      </c>
      <c r="F119" s="1917">
        <v>179380.91206418077</v>
      </c>
      <c r="G119" s="1917">
        <v>176462.76936405036</v>
      </c>
      <c r="H119" s="1917">
        <v>183525.87302573805</v>
      </c>
      <c r="I119" s="1917">
        <v>185828.06643136026</v>
      </c>
      <c r="J119" s="1917">
        <v>179310.67962046165</v>
      </c>
      <c r="K119" s="1917">
        <v>181524.6724897899</v>
      </c>
      <c r="L119" s="1917">
        <v>176092.13957295043</v>
      </c>
      <c r="M119" s="1917">
        <v>175085.18509725708</v>
      </c>
      <c r="N119" s="1916">
        <v>167612.28789815362</v>
      </c>
      <c r="O119" s="1917">
        <v>161865.1912769326</v>
      </c>
      <c r="P119" s="1873" t="s">
        <v>100</v>
      </c>
      <c r="Q119" s="1923" t="s">
        <v>3396</v>
      </c>
      <c r="R119" s="1770"/>
    </row>
    <row r="120" spans="1:18" s="1797" customFormat="1" ht="20.100000000000001" customHeight="1">
      <c r="A120" s="1876" t="s">
        <v>3397</v>
      </c>
      <c r="B120" s="1868">
        <v>230664.67980467997</v>
      </c>
      <c r="C120" s="1869">
        <v>223279.68457348002</v>
      </c>
      <c r="D120" s="1869">
        <v>224375.71853371998</v>
      </c>
      <c r="E120" s="1868">
        <v>224490.84616893998</v>
      </c>
      <c r="F120" s="1869">
        <v>225752.58033623997</v>
      </c>
      <c r="G120" s="1869">
        <v>225866.41379574998</v>
      </c>
      <c r="H120" s="1869">
        <v>227590.38269791999</v>
      </c>
      <c r="I120" s="1869">
        <v>228901.51257866996</v>
      </c>
      <c r="J120" s="1869">
        <v>229405.78614835997</v>
      </c>
      <c r="K120" s="1869">
        <v>231413.30007324999</v>
      </c>
      <c r="L120" s="1869">
        <v>233484.57014201998</v>
      </c>
      <c r="M120" s="1869">
        <v>239927.82555421002</v>
      </c>
      <c r="N120" s="1868">
        <v>240943.88291623999</v>
      </c>
      <c r="O120" s="1869">
        <v>238409.76873199001</v>
      </c>
      <c r="P120" s="1869" t="s">
        <v>100</v>
      </c>
      <c r="Q120" s="1877" t="s">
        <v>3398</v>
      </c>
      <c r="R120" s="1796"/>
    </row>
    <row r="121" spans="1:18" s="1797" customFormat="1" ht="20.100000000000001" customHeight="1">
      <c r="A121" s="1876" t="s">
        <v>3399</v>
      </c>
      <c r="B121" s="1911">
        <v>218804.27531335293</v>
      </c>
      <c r="C121" s="1912">
        <v>211563.91251173659</v>
      </c>
      <c r="D121" s="1912">
        <v>207283.38195699546</v>
      </c>
      <c r="E121" s="1911">
        <v>206275.86284758372</v>
      </c>
      <c r="F121" s="1912">
        <v>202985.390612552</v>
      </c>
      <c r="G121" s="1912">
        <v>202402.06591027378</v>
      </c>
      <c r="H121" s="1912">
        <v>200228.27615812767</v>
      </c>
      <c r="I121" s="1912">
        <v>199846.7493094794</v>
      </c>
      <c r="J121" s="1912">
        <v>203086.93647977134</v>
      </c>
      <c r="K121" s="1912">
        <v>202245.75312096704</v>
      </c>
      <c r="L121" s="1912">
        <v>202076.90431576219</v>
      </c>
      <c r="M121" s="1912">
        <v>204494.25685239257</v>
      </c>
      <c r="N121" s="1911">
        <v>201607.57976043268</v>
      </c>
      <c r="O121" s="1912">
        <v>195695.45737873681</v>
      </c>
      <c r="P121" s="1869" t="s">
        <v>100</v>
      </c>
      <c r="Q121" s="1877" t="s">
        <v>3400</v>
      </c>
      <c r="R121" s="1796"/>
    </row>
    <row r="122" spans="1:18" s="1797" customFormat="1" ht="20.100000000000001" customHeight="1">
      <c r="A122" s="1882" t="s">
        <v>3401</v>
      </c>
      <c r="B122" s="1911">
        <v>149063.66845067</v>
      </c>
      <c r="C122" s="1912">
        <v>142936.06973118</v>
      </c>
      <c r="D122" s="1912">
        <v>141643.40928918001</v>
      </c>
      <c r="E122" s="1911">
        <v>138100.376701</v>
      </c>
      <c r="F122" s="1912">
        <v>136794.61601909</v>
      </c>
      <c r="G122" s="1912">
        <v>137898.71301050001</v>
      </c>
      <c r="H122" s="1912">
        <v>136523.63426612</v>
      </c>
      <c r="I122" s="1912">
        <v>138384.57463088</v>
      </c>
      <c r="J122" s="1912">
        <v>141437.54032123997</v>
      </c>
      <c r="K122" s="1912">
        <v>139787.66906106001</v>
      </c>
      <c r="L122" s="1912">
        <v>140760.48453463</v>
      </c>
      <c r="M122" s="1912">
        <v>141615.79353059002</v>
      </c>
      <c r="N122" s="1911">
        <v>137894.69129192998</v>
      </c>
      <c r="O122" s="1912">
        <v>140510.71399228001</v>
      </c>
      <c r="P122" s="1869" t="s">
        <v>100</v>
      </c>
      <c r="Q122" s="1925" t="s">
        <v>3402</v>
      </c>
      <c r="R122" s="1796"/>
    </row>
    <row r="123" spans="1:18" s="1771" customFormat="1" ht="20.100000000000001" customHeight="1">
      <c r="A123" s="1922" t="s">
        <v>3403</v>
      </c>
      <c r="B123" s="1916">
        <v>15355.35545067</v>
      </c>
      <c r="C123" s="1917">
        <v>13318.990731180002</v>
      </c>
      <c r="D123" s="1917">
        <v>14212.30628918</v>
      </c>
      <c r="E123" s="1916">
        <v>13825.682701000002</v>
      </c>
      <c r="F123" s="1917">
        <v>13954.929019089999</v>
      </c>
      <c r="G123" s="1917">
        <v>14879.3240105</v>
      </c>
      <c r="H123" s="1917">
        <v>15563.26026612</v>
      </c>
      <c r="I123" s="1917">
        <v>15990.19363088</v>
      </c>
      <c r="J123" s="1917">
        <v>15679.94232124</v>
      </c>
      <c r="K123" s="1917">
        <v>15984.15306106</v>
      </c>
      <c r="L123" s="1917">
        <v>16912.603534629998</v>
      </c>
      <c r="M123" s="1917">
        <v>16822.621530589997</v>
      </c>
      <c r="N123" s="1916">
        <v>16052.871291930001</v>
      </c>
      <c r="O123" s="1917">
        <v>17153.589992280002</v>
      </c>
      <c r="P123" s="1873" t="s">
        <v>100</v>
      </c>
      <c r="Q123" s="1920" t="s">
        <v>3404</v>
      </c>
      <c r="R123" s="1770"/>
    </row>
    <row r="124" spans="1:18" s="1771" customFormat="1" ht="20.100000000000001" customHeight="1">
      <c r="A124" s="1922" t="s">
        <v>3405</v>
      </c>
      <c r="B124" s="1916">
        <v>133708.31299999999</v>
      </c>
      <c r="C124" s="1917">
        <v>129617.079</v>
      </c>
      <c r="D124" s="1917">
        <v>127431.10300000002</v>
      </c>
      <c r="E124" s="1916">
        <v>124274.69399999999</v>
      </c>
      <c r="F124" s="1917">
        <v>122839.68700000001</v>
      </c>
      <c r="G124" s="1917">
        <v>123019.38900000001</v>
      </c>
      <c r="H124" s="1917">
        <v>120960.37400000001</v>
      </c>
      <c r="I124" s="1917">
        <v>122394.38099999999</v>
      </c>
      <c r="J124" s="1917">
        <v>125757.59799999998</v>
      </c>
      <c r="K124" s="1917">
        <v>123803.516</v>
      </c>
      <c r="L124" s="1917">
        <v>123847.88099999999</v>
      </c>
      <c r="M124" s="1917">
        <v>124793.17200000001</v>
      </c>
      <c r="N124" s="1916">
        <v>121841.81999999999</v>
      </c>
      <c r="O124" s="1917">
        <v>123357.124</v>
      </c>
      <c r="P124" s="1873" t="s">
        <v>100</v>
      </c>
      <c r="Q124" s="1926" t="s">
        <v>3406</v>
      </c>
      <c r="R124" s="1770"/>
    </row>
    <row r="125" spans="1:18" s="1797" customFormat="1" ht="20.100000000000001" customHeight="1">
      <c r="A125" s="1821" t="s">
        <v>3407</v>
      </c>
      <c r="B125" s="1911">
        <v>69740.606862682936</v>
      </c>
      <c r="C125" s="1912">
        <v>68627.842780556588</v>
      </c>
      <c r="D125" s="1912">
        <v>65639.972667815455</v>
      </c>
      <c r="E125" s="1911">
        <v>68175.486146583717</v>
      </c>
      <c r="F125" s="1912">
        <v>66190.774593461989</v>
      </c>
      <c r="G125" s="1912">
        <v>64503.352899773774</v>
      </c>
      <c r="H125" s="1912">
        <v>63704.641892007669</v>
      </c>
      <c r="I125" s="1912">
        <v>61462.174678599411</v>
      </c>
      <c r="J125" s="1912">
        <v>61649.396158531374</v>
      </c>
      <c r="K125" s="1912">
        <v>62458.084059907029</v>
      </c>
      <c r="L125" s="1912">
        <v>61316.419781132186</v>
      </c>
      <c r="M125" s="1912">
        <v>62878.463321802548</v>
      </c>
      <c r="N125" s="1911">
        <v>63712.888468502708</v>
      </c>
      <c r="O125" s="1912">
        <v>55184.743386456801</v>
      </c>
      <c r="P125" s="1869" t="s">
        <v>100</v>
      </c>
      <c r="Q125" s="1879" t="s">
        <v>3408</v>
      </c>
      <c r="R125" s="1796"/>
    </row>
    <row r="126" spans="1:18" s="1771" customFormat="1" ht="20.100000000000001" customHeight="1">
      <c r="A126" s="1922" t="s">
        <v>3409</v>
      </c>
      <c r="B126" s="1916">
        <v>9670.9746634299991</v>
      </c>
      <c r="C126" s="1917">
        <v>9224.7179500799994</v>
      </c>
      <c r="D126" s="1917">
        <v>8463.74737327</v>
      </c>
      <c r="E126" s="1916">
        <v>8817.2418392300006</v>
      </c>
      <c r="F126" s="1917">
        <v>7479.3605876800002</v>
      </c>
      <c r="G126" s="1917">
        <v>7322.68294307</v>
      </c>
      <c r="H126" s="1917">
        <v>7824.7249526099995</v>
      </c>
      <c r="I126" s="1917">
        <v>7225.6192412100008</v>
      </c>
      <c r="J126" s="1917">
        <v>7458.1428142900004</v>
      </c>
      <c r="K126" s="1917">
        <v>7904.3711522900003</v>
      </c>
      <c r="L126" s="1917">
        <v>7675.1453565300008</v>
      </c>
      <c r="M126" s="1917">
        <v>8887.9908592000011</v>
      </c>
      <c r="N126" s="1916">
        <v>8166.9513275000008</v>
      </c>
      <c r="O126" s="1917">
        <v>7851.7654198700011</v>
      </c>
      <c r="P126" s="1873" t="s">
        <v>100</v>
      </c>
      <c r="Q126" s="1874" t="s">
        <v>3410</v>
      </c>
      <c r="R126" s="1770"/>
    </row>
    <row r="127" spans="1:18" s="1771" customFormat="1" ht="20.100000000000001" customHeight="1">
      <c r="A127" s="1922" t="s">
        <v>3411</v>
      </c>
      <c r="B127" s="1916">
        <v>17933.332430329043</v>
      </c>
      <c r="C127" s="1917">
        <v>16891.329117384576</v>
      </c>
      <c r="D127" s="1917">
        <v>16147.35865109623</v>
      </c>
      <c r="E127" s="1916">
        <v>16373.80820520069</v>
      </c>
      <c r="F127" s="1917">
        <v>15158.857405423436</v>
      </c>
      <c r="G127" s="1917">
        <v>15098.170610988027</v>
      </c>
      <c r="H127" s="1917">
        <v>15142.201181092512</v>
      </c>
      <c r="I127" s="1917">
        <v>14165.680867009405</v>
      </c>
      <c r="J127" s="1917">
        <v>15130.757555846743</v>
      </c>
      <c r="K127" s="1917">
        <v>15031.966084210695</v>
      </c>
      <c r="L127" s="1917">
        <v>14885.633311941883</v>
      </c>
      <c r="M127" s="1917">
        <v>14923.432635401301</v>
      </c>
      <c r="N127" s="1916">
        <v>15639.53426449612</v>
      </c>
      <c r="O127" s="1917">
        <v>11398.677399751934</v>
      </c>
      <c r="P127" s="1873" t="s">
        <v>100</v>
      </c>
      <c r="Q127" s="1926" t="s">
        <v>3412</v>
      </c>
      <c r="R127" s="1770"/>
    </row>
    <row r="128" spans="1:18" s="1770" customFormat="1" ht="20.100000000000001" customHeight="1">
      <c r="A128" s="1922" t="s">
        <v>3413</v>
      </c>
      <c r="B128" s="1916">
        <v>41567.112768923886</v>
      </c>
      <c r="C128" s="1917">
        <v>41979.029713092015</v>
      </c>
      <c r="D128" s="1917">
        <v>40467.001643449228</v>
      </c>
      <c r="E128" s="1916">
        <v>42333.39210215304</v>
      </c>
      <c r="F128" s="1917">
        <v>42900.052600358547</v>
      </c>
      <c r="G128" s="1917">
        <v>41401.723345715749</v>
      </c>
      <c r="H128" s="1917">
        <v>40021.487758305149</v>
      </c>
      <c r="I128" s="1917">
        <v>39283.873570380005</v>
      </c>
      <c r="J128" s="1917">
        <v>38322.24678839463</v>
      </c>
      <c r="K128" s="1917">
        <v>38782.818823406335</v>
      </c>
      <c r="L128" s="1917">
        <v>38015.0981126603</v>
      </c>
      <c r="M128" s="1917">
        <v>38388.390827201249</v>
      </c>
      <c r="N128" s="1916">
        <v>39220.10787650659</v>
      </c>
      <c r="O128" s="1917">
        <v>35260.091566834868</v>
      </c>
      <c r="P128" s="1873" t="s">
        <v>100</v>
      </c>
      <c r="Q128" s="1926" t="s">
        <v>3414</v>
      </c>
    </row>
    <row r="129" spans="1:18" s="1770" customFormat="1" ht="20.100000000000001" customHeight="1">
      <c r="A129" s="1922" t="s">
        <v>3415</v>
      </c>
      <c r="B129" s="1916">
        <v>569.18700000000001</v>
      </c>
      <c r="C129" s="1917">
        <v>532.76599999999996</v>
      </c>
      <c r="D129" s="1917">
        <v>561.86500000000001</v>
      </c>
      <c r="E129" s="1916">
        <v>651.04399999999998</v>
      </c>
      <c r="F129" s="1917">
        <v>652.50399999999991</v>
      </c>
      <c r="G129" s="1917">
        <v>680.77599999999995</v>
      </c>
      <c r="H129" s="1917">
        <v>716.22799999999995</v>
      </c>
      <c r="I129" s="1917">
        <v>787.00099999999998</v>
      </c>
      <c r="J129" s="1917">
        <v>738.24900000000002</v>
      </c>
      <c r="K129" s="1917">
        <v>738.92800000000011</v>
      </c>
      <c r="L129" s="1917">
        <v>740.54299999999989</v>
      </c>
      <c r="M129" s="1917">
        <v>678.649</v>
      </c>
      <c r="N129" s="1916">
        <v>686.29500000000007</v>
      </c>
      <c r="O129" s="1917">
        <v>674.20900000000006</v>
      </c>
      <c r="P129" s="1873" t="s">
        <v>100</v>
      </c>
      <c r="Q129" s="1926" t="s">
        <v>3416</v>
      </c>
    </row>
    <row r="130" spans="1:18" s="1796" customFormat="1" ht="20.100000000000001" customHeight="1">
      <c r="A130" s="1927" t="s">
        <v>3417</v>
      </c>
      <c r="B130" s="1868">
        <v>82872.948659748363</v>
      </c>
      <c r="C130" s="1869">
        <v>84372.528235130405</v>
      </c>
      <c r="D130" s="1869">
        <v>85347.979523768139</v>
      </c>
      <c r="E130" s="1868">
        <v>78456.434115150783</v>
      </c>
      <c r="F130" s="1869">
        <v>82395.147076666894</v>
      </c>
      <c r="G130" s="1869">
        <v>71510.448138512802</v>
      </c>
      <c r="H130" s="1869">
        <v>61248.845523861302</v>
      </c>
      <c r="I130" s="1869">
        <v>65962.263960477256</v>
      </c>
      <c r="J130" s="1869">
        <v>67059.555824163224</v>
      </c>
      <c r="K130" s="1869">
        <v>67914.976249512838</v>
      </c>
      <c r="L130" s="1869">
        <v>68710.143703167952</v>
      </c>
      <c r="M130" s="1869">
        <v>60636.173101028719</v>
      </c>
      <c r="N130" s="1868">
        <v>72436.575726348863</v>
      </c>
      <c r="O130" s="1869">
        <v>61200.179771412819</v>
      </c>
      <c r="P130" s="1869" t="s">
        <v>100</v>
      </c>
      <c r="Q130" s="1928" t="s">
        <v>3418</v>
      </c>
    </row>
    <row r="131" spans="1:18" s="1757" customFormat="1" ht="20.100000000000001" customHeight="1">
      <c r="A131" s="1929" t="s">
        <v>3419</v>
      </c>
      <c r="B131" s="1916">
        <v>72189.328002969996</v>
      </c>
      <c r="C131" s="1917">
        <v>73354.01205202</v>
      </c>
      <c r="D131" s="1917">
        <v>72211.011718110007</v>
      </c>
      <c r="E131" s="1916">
        <v>69153.373216970009</v>
      </c>
      <c r="F131" s="1917">
        <v>66456.064753109997</v>
      </c>
      <c r="G131" s="1917">
        <v>66939.607142720008</v>
      </c>
      <c r="H131" s="1917">
        <v>68196.755168479998</v>
      </c>
      <c r="I131" s="1917">
        <v>65923.804459439998</v>
      </c>
      <c r="J131" s="1917">
        <v>64334.015484109994</v>
      </c>
      <c r="K131" s="1917">
        <v>65579.113136320011</v>
      </c>
      <c r="L131" s="1917">
        <v>64851.953755429997</v>
      </c>
      <c r="M131" s="1917">
        <v>62589.874173489996</v>
      </c>
      <c r="N131" s="1916">
        <v>64593.663547620003</v>
      </c>
      <c r="O131" s="1917">
        <v>63361.899629059997</v>
      </c>
      <c r="P131" s="1873" t="s">
        <v>100</v>
      </c>
      <c r="Q131" s="1930" t="s">
        <v>3420</v>
      </c>
      <c r="R131" s="1770"/>
    </row>
    <row r="132" spans="1:18" ht="20.100000000000001" customHeight="1">
      <c r="A132" s="1929" t="s">
        <v>3421</v>
      </c>
      <c r="B132" s="1872">
        <v>-8856.0352775463962</v>
      </c>
      <c r="C132" s="1873">
        <v>-13937.955334455277</v>
      </c>
      <c r="D132" s="1873">
        <v>-14360.886683710927</v>
      </c>
      <c r="E132" s="1872">
        <v>-16249.122112378063</v>
      </c>
      <c r="F132" s="1873">
        <v>-11188.527785755177</v>
      </c>
      <c r="G132" s="1873">
        <v>-10172.526394998884</v>
      </c>
      <c r="H132" s="1873">
        <v>-21010.051441588617</v>
      </c>
      <c r="I132" s="1873">
        <v>-19968.054071480212</v>
      </c>
      <c r="J132" s="1873">
        <v>-19703.338807918848</v>
      </c>
      <c r="K132" s="1873">
        <v>-21341.891547465875</v>
      </c>
      <c r="L132" s="1873">
        <v>-23335.238953073178</v>
      </c>
      <c r="M132" s="1873">
        <v>-19673.501086025262</v>
      </c>
      <c r="N132" s="1872">
        <v>-13512.77832502594</v>
      </c>
      <c r="O132" s="1873">
        <v>-23321.285785798915</v>
      </c>
      <c r="P132" s="1873" t="s">
        <v>100</v>
      </c>
      <c r="Q132" s="1931" t="s">
        <v>3422</v>
      </c>
      <c r="R132" s="1770"/>
    </row>
    <row r="133" spans="1:18" ht="20.100000000000001" customHeight="1">
      <c r="A133" s="1924" t="s">
        <v>3395</v>
      </c>
      <c r="B133" s="1872"/>
      <c r="C133" s="1873"/>
      <c r="D133" s="1873"/>
      <c r="E133" s="1872"/>
      <c r="F133" s="1873"/>
      <c r="G133" s="1873"/>
      <c r="H133" s="1873"/>
      <c r="I133" s="1873"/>
      <c r="J133" s="1873"/>
      <c r="K133" s="1873"/>
      <c r="L133" s="1873"/>
      <c r="M133" s="1873"/>
      <c r="N133" s="1872"/>
      <c r="O133" s="1873"/>
      <c r="P133" s="1873"/>
      <c r="Q133" s="1931" t="s">
        <v>3423</v>
      </c>
    </row>
    <row r="134" spans="1:18" ht="12" customHeight="1">
      <c r="A134" s="1929" t="s">
        <v>3424</v>
      </c>
      <c r="B134" s="1916">
        <v>25594.499977534768</v>
      </c>
      <c r="C134" s="1917">
        <v>30989.364485295671</v>
      </c>
      <c r="D134" s="1917">
        <v>33688.103174609067</v>
      </c>
      <c r="E134" s="1916">
        <v>31539.700050698837</v>
      </c>
      <c r="F134" s="1917">
        <v>32906.964970862071</v>
      </c>
      <c r="G134" s="1917">
        <v>20843.196102821679</v>
      </c>
      <c r="H134" s="1917">
        <v>20302.29197535992</v>
      </c>
      <c r="I134" s="1917">
        <v>26385.239726237472</v>
      </c>
      <c r="J134" s="1917">
        <v>28074.65279773208</v>
      </c>
      <c r="K134" s="1917">
        <v>29468.556251118698</v>
      </c>
      <c r="L134" s="1917">
        <v>33000.526144221134</v>
      </c>
      <c r="M134" s="1917">
        <v>23455.223895513995</v>
      </c>
      <c r="N134" s="1916">
        <v>27657.588357054807</v>
      </c>
      <c r="O134" s="1917">
        <v>27505.935728101736</v>
      </c>
      <c r="P134" s="1873" t="s">
        <v>100</v>
      </c>
      <c r="Q134" s="1931" t="s">
        <v>3425</v>
      </c>
    </row>
    <row r="135" spans="1:18" ht="20.100000000000001" customHeight="1">
      <c r="A135" s="1932" t="s">
        <v>3426</v>
      </c>
      <c r="B135" s="1916">
        <v>7518.4179525400004</v>
      </c>
      <c r="C135" s="1917">
        <v>7478.443907249999</v>
      </c>
      <c r="D135" s="1917">
        <v>7543.0073376100008</v>
      </c>
      <c r="E135" s="1916">
        <v>7539.7314035600002</v>
      </c>
      <c r="F135" s="1917">
        <v>7569.1665829599997</v>
      </c>
      <c r="G135" s="1917">
        <v>7509.5831890399995</v>
      </c>
      <c r="H135" s="1917">
        <v>7560.2137628800001</v>
      </c>
      <c r="I135" s="1917">
        <v>7594.2400039500008</v>
      </c>
      <c r="J135" s="1917">
        <v>7611.9790184699996</v>
      </c>
      <c r="K135" s="1917">
        <v>7676.3813626500005</v>
      </c>
      <c r="L135" s="1917">
        <v>7657.8664080099998</v>
      </c>
      <c r="M135" s="1917">
        <v>7535.4250293300001</v>
      </c>
      <c r="N135" s="1916">
        <v>7522.2860749800002</v>
      </c>
      <c r="O135" s="1917">
        <v>7518.8860536799993</v>
      </c>
      <c r="P135" s="1873" t="s">
        <v>100</v>
      </c>
      <c r="Q135" s="1933" t="s">
        <v>3427</v>
      </c>
    </row>
    <row r="136" spans="1:18" s="1935" customFormat="1" ht="13.5" customHeight="1">
      <c r="A136" s="1929" t="s">
        <v>3428</v>
      </c>
      <c r="B136" s="1916">
        <v>1463.5739093299999</v>
      </c>
      <c r="C136" s="1917">
        <v>1445.5509395199999</v>
      </c>
      <c r="D136" s="1917">
        <v>1352.7586523699999</v>
      </c>
      <c r="E136" s="1916">
        <v>1552.2143634200002</v>
      </c>
      <c r="F136" s="1917">
        <v>1789.8117214099998</v>
      </c>
      <c r="G136" s="1917">
        <v>1409.7544770099998</v>
      </c>
      <c r="H136" s="1917">
        <v>1320.0635844899998</v>
      </c>
      <c r="I136" s="1917">
        <v>1215.5138502300001</v>
      </c>
      <c r="J136" s="1917">
        <v>1966.2053687100001</v>
      </c>
      <c r="K136" s="1917">
        <v>1885.5797721899999</v>
      </c>
      <c r="L136" s="1917">
        <v>1850.7691645999998</v>
      </c>
      <c r="M136" s="1917">
        <v>1800.00114738</v>
      </c>
      <c r="N136" s="1916">
        <v>1220.3882216800002</v>
      </c>
      <c r="O136" s="1917">
        <v>1172.5162537299998</v>
      </c>
      <c r="P136" s="1873" t="s">
        <v>100</v>
      </c>
      <c r="Q136" s="1934" t="s">
        <v>3429</v>
      </c>
      <c r="R136" s="1757"/>
    </row>
    <row r="137" spans="1:18" s="1797" customFormat="1" ht="20.100000000000001" customHeight="1">
      <c r="A137" s="1927" t="s">
        <v>3430</v>
      </c>
      <c r="B137" s="1911">
        <v>1320624.429186624</v>
      </c>
      <c r="C137" s="1912">
        <v>1301462.6140509159</v>
      </c>
      <c r="D137" s="1912">
        <v>1299670.6750194395</v>
      </c>
      <c r="E137" s="1911">
        <v>1288806.2973230425</v>
      </c>
      <c r="F137" s="1912">
        <v>1292222.3637680581</v>
      </c>
      <c r="G137" s="1912">
        <v>1280063.3202780143</v>
      </c>
      <c r="H137" s="1912">
        <v>1276792.6366661352</v>
      </c>
      <c r="I137" s="1912">
        <v>1267712.4914017124</v>
      </c>
      <c r="J137" s="1912">
        <v>1258526.7346817716</v>
      </c>
      <c r="K137" s="1912">
        <v>1266413.8986994065</v>
      </c>
      <c r="L137" s="1912">
        <v>1252850.0790399755</v>
      </c>
      <c r="M137" s="1912">
        <v>1250042.6983769294</v>
      </c>
      <c r="N137" s="1911">
        <v>1269097.2697340392</v>
      </c>
      <c r="O137" s="1912">
        <v>1254814.0053830848</v>
      </c>
      <c r="P137" s="1912">
        <v>1254814.0053830848</v>
      </c>
      <c r="Q137" s="1928" t="s">
        <v>3431</v>
      </c>
      <c r="R137" s="1828"/>
    </row>
    <row r="138" spans="1:18" s="1935" customFormat="1" ht="14.25" customHeight="1">
      <c r="B138" s="1786"/>
      <c r="C138" s="1759"/>
      <c r="D138" s="1759"/>
      <c r="E138" s="1786"/>
      <c r="F138" s="1759"/>
      <c r="G138" s="1759"/>
      <c r="H138" s="1757"/>
      <c r="I138" s="1759"/>
      <c r="J138" s="1759"/>
      <c r="K138" s="1757"/>
      <c r="L138" s="1757"/>
      <c r="M138" s="1757"/>
      <c r="N138" s="1936"/>
      <c r="O138" s="1763"/>
      <c r="P138" s="1937"/>
      <c r="Q138" s="1938"/>
      <c r="R138" s="1939"/>
    </row>
    <row r="139" spans="1:18" ht="12.95" customHeight="1">
      <c r="A139" s="1940"/>
      <c r="B139" s="1941"/>
      <c r="C139" s="1942"/>
      <c r="D139" s="1942"/>
      <c r="E139" s="1786"/>
      <c r="K139" s="1942"/>
      <c r="L139" s="1942"/>
      <c r="M139" s="1942"/>
      <c r="N139" s="1941"/>
      <c r="O139" s="1942"/>
      <c r="P139" s="1942"/>
      <c r="Q139" s="1943"/>
    </row>
    <row r="140" spans="1:18" ht="12.95" customHeight="1">
      <c r="A140" s="1944" t="s">
        <v>3432</v>
      </c>
      <c r="B140" s="1941"/>
      <c r="C140" s="1942"/>
      <c r="D140" s="1942"/>
      <c r="E140" s="1786"/>
      <c r="K140" s="1942"/>
      <c r="L140" s="1942"/>
      <c r="M140" s="1942"/>
      <c r="N140" s="1941"/>
      <c r="O140" s="1942"/>
      <c r="P140" s="1942"/>
      <c r="Q140" s="1943"/>
    </row>
    <row r="141" spans="1:18" ht="12.95" customHeight="1">
      <c r="A141" s="1945" t="s">
        <v>3433</v>
      </c>
      <c r="B141" s="1941"/>
      <c r="C141" s="1942"/>
      <c r="D141" s="1942"/>
      <c r="E141" s="1786"/>
      <c r="H141" s="1942"/>
      <c r="I141" s="1942"/>
      <c r="K141" s="1942"/>
      <c r="L141" s="1942"/>
      <c r="M141" s="1942"/>
      <c r="N141" s="1941"/>
      <c r="O141" s="1942"/>
      <c r="P141" s="1942"/>
      <c r="Q141" s="1943"/>
    </row>
    <row r="142" spans="1:18" ht="12.95" customHeight="1">
      <c r="A142" s="1946" t="s">
        <v>3434</v>
      </c>
      <c r="B142" s="1941"/>
      <c r="C142" s="1942"/>
      <c r="D142" s="1942"/>
      <c r="E142" s="1786"/>
      <c r="H142" s="1942"/>
      <c r="I142" s="1942"/>
      <c r="K142" s="1942"/>
      <c r="L142" s="1912"/>
      <c r="M142" s="1912"/>
      <c r="N142" s="1947"/>
      <c r="O142" s="1948"/>
      <c r="P142" s="1948"/>
      <c r="Q142" s="1943"/>
    </row>
    <row r="143" spans="1:18" ht="12.95" customHeight="1">
      <c r="A143" s="1949" t="s">
        <v>3435</v>
      </c>
      <c r="B143" s="1941"/>
      <c r="C143" s="1942"/>
      <c r="D143" s="1942"/>
      <c r="E143" s="1941"/>
      <c r="F143" s="1942"/>
      <c r="G143" s="1942"/>
      <c r="H143" s="1942"/>
      <c r="I143" s="1942"/>
      <c r="K143" s="1942"/>
      <c r="L143" s="1942"/>
      <c r="M143" s="1942"/>
      <c r="N143" s="1941"/>
      <c r="O143" s="1942"/>
      <c r="P143" s="1942"/>
      <c r="Q143" s="1950" t="s">
        <v>3436</v>
      </c>
    </row>
    <row r="144" spans="1:18" ht="12.95" customHeight="1">
      <c r="A144" s="1949" t="s">
        <v>3437</v>
      </c>
      <c r="B144" s="1941"/>
      <c r="C144" s="1942"/>
      <c r="D144" s="1942"/>
      <c r="E144" s="1941"/>
      <c r="F144" s="1942"/>
      <c r="G144" s="1942"/>
      <c r="H144" s="1942"/>
      <c r="I144" s="1942"/>
      <c r="K144" s="1942"/>
      <c r="L144" s="1942"/>
      <c r="M144" s="1942"/>
      <c r="N144" s="1941"/>
      <c r="O144" s="1942"/>
      <c r="P144" s="1942"/>
      <c r="Q144" s="1951" t="s">
        <v>3438</v>
      </c>
    </row>
    <row r="145" spans="1:17" ht="12.95" customHeight="1">
      <c r="A145" s="1952" t="s">
        <v>3439</v>
      </c>
      <c r="B145" s="1786"/>
      <c r="E145" s="1786"/>
      <c r="H145" s="1942"/>
      <c r="I145" s="1942"/>
      <c r="K145" s="1942"/>
      <c r="L145" s="1942"/>
      <c r="M145" s="1942"/>
      <c r="N145" s="1941"/>
      <c r="O145" s="1942"/>
      <c r="P145" s="1942"/>
      <c r="Q145" s="1951" t="s">
        <v>3440</v>
      </c>
    </row>
    <row r="146" spans="1:17" ht="12.95" customHeight="1">
      <c r="A146" s="1940" t="s">
        <v>3441</v>
      </c>
      <c r="B146" s="1786"/>
      <c r="C146" s="1895"/>
      <c r="D146" s="1895"/>
      <c r="E146" s="1786"/>
      <c r="F146" s="1895"/>
      <c r="G146" s="1895"/>
      <c r="H146" s="1942"/>
      <c r="I146" s="1942"/>
      <c r="K146" s="1942"/>
      <c r="L146" s="1942"/>
      <c r="M146" s="1942"/>
      <c r="N146" s="1941"/>
      <c r="O146" s="1942"/>
      <c r="P146" s="1942"/>
      <c r="Q146" s="1943" t="s">
        <v>3442</v>
      </c>
    </row>
    <row r="147" spans="1:17" ht="12.95" customHeight="1">
      <c r="A147" s="1940"/>
      <c r="B147" s="1786"/>
      <c r="C147" s="1895"/>
      <c r="D147" s="1895"/>
      <c r="E147" s="1911"/>
      <c r="F147" s="1912"/>
      <c r="G147" s="1912"/>
      <c r="H147" s="1942"/>
      <c r="I147" s="1942"/>
      <c r="K147" s="1942"/>
      <c r="L147" s="1942"/>
      <c r="M147" s="1942"/>
      <c r="N147" s="1941"/>
      <c r="O147" s="1942"/>
      <c r="P147" s="1942"/>
      <c r="Q147" s="1943"/>
    </row>
    <row r="148" spans="1:17">
      <c r="B148" s="1903"/>
      <c r="C148" s="1904"/>
      <c r="D148" s="1904"/>
      <c r="E148" s="1903"/>
      <c r="F148" s="1904"/>
      <c r="G148" s="1904"/>
      <c r="H148" s="1904"/>
      <c r="I148" s="1904"/>
      <c r="J148" s="1904"/>
      <c r="K148" s="1904"/>
      <c r="L148" s="1904"/>
      <c r="M148" s="1904"/>
      <c r="N148" s="1903"/>
      <c r="O148" s="1904"/>
      <c r="P148" s="1904"/>
      <c r="Q148" s="1844"/>
    </row>
    <row r="149" spans="1:17" ht="12.75" customHeight="1">
      <c r="A149" s="1953" t="s">
        <v>3343</v>
      </c>
      <c r="B149" s="1900"/>
      <c r="C149" s="1900"/>
      <c r="D149" s="1900"/>
      <c r="E149" s="1900"/>
      <c r="F149" s="1900"/>
      <c r="G149" s="1900"/>
      <c r="I149" s="1895"/>
      <c r="J149" s="1895"/>
      <c r="L149" s="1895"/>
      <c r="M149" s="1895"/>
      <c r="P149" s="1895"/>
      <c r="Q149" s="1954" t="s">
        <v>3380</v>
      </c>
    </row>
    <row r="150" spans="1:17" ht="12.75" customHeight="1">
      <c r="A150" s="1845"/>
      <c r="B150" s="1900"/>
      <c r="C150" s="1900"/>
      <c r="D150" s="1900"/>
      <c r="E150" s="1900"/>
      <c r="F150" s="1900"/>
      <c r="G150" s="1900"/>
      <c r="H150" s="1912"/>
      <c r="I150" s="1912"/>
      <c r="J150" s="1912"/>
      <c r="K150" s="1912"/>
      <c r="L150" s="1912"/>
      <c r="M150" s="1912"/>
      <c r="P150" s="1895"/>
      <c r="Q150" s="1898"/>
    </row>
    <row r="151" spans="1:17" ht="12.75" customHeight="1">
      <c r="B151" s="1955"/>
      <c r="C151" s="1955"/>
      <c r="D151" s="1955"/>
      <c r="E151" s="1955"/>
      <c r="F151" s="1955"/>
      <c r="G151" s="1955"/>
      <c r="H151" s="1900"/>
      <c r="I151" s="1900"/>
      <c r="J151" s="1900"/>
      <c r="K151" s="1900"/>
      <c r="L151" s="1900"/>
      <c r="M151" s="1900"/>
      <c r="N151" s="1900"/>
      <c r="O151" s="1900"/>
      <c r="P151" s="1900"/>
    </row>
    <row r="152" spans="1:17" ht="12.75" customHeight="1">
      <c r="B152" s="1955"/>
      <c r="C152" s="1955"/>
      <c r="D152" s="1955"/>
      <c r="E152" s="1955"/>
      <c r="F152" s="1955"/>
      <c r="G152" s="1955"/>
      <c r="H152" s="1900"/>
      <c r="I152" s="1900"/>
      <c r="J152" s="1900"/>
      <c r="K152" s="1900"/>
      <c r="L152" s="1900"/>
      <c r="M152" s="1900"/>
      <c r="N152" s="1900"/>
      <c r="O152" s="1900"/>
      <c r="P152" s="1900"/>
    </row>
    <row r="153" spans="1:17">
      <c r="B153" s="1900"/>
      <c r="C153" s="1900"/>
      <c r="D153" s="1900"/>
      <c r="E153" s="1900"/>
      <c r="F153" s="1900"/>
      <c r="G153" s="1900"/>
      <c r="H153" s="1900"/>
      <c r="I153" s="1900"/>
      <c r="J153" s="1900"/>
      <c r="K153" s="1900"/>
      <c r="L153" s="1900"/>
      <c r="M153" s="1900"/>
      <c r="N153" s="1900"/>
      <c r="O153" s="1900"/>
      <c r="P153" s="1900"/>
    </row>
    <row r="154" spans="1:17">
      <c r="B154" s="1955"/>
      <c r="C154" s="1955"/>
      <c r="D154" s="1955"/>
      <c r="E154" s="1955"/>
      <c r="F154" s="1955"/>
      <c r="G154" s="1955"/>
      <c r="H154" s="1955"/>
      <c r="I154" s="1955"/>
      <c r="J154" s="1955"/>
      <c r="K154" s="1955"/>
      <c r="L154" s="1955"/>
      <c r="M154" s="1955"/>
      <c r="N154" s="1955"/>
      <c r="O154" s="1955"/>
      <c r="P154" s="1955"/>
    </row>
    <row r="155" spans="1:17">
      <c r="B155" s="1955"/>
      <c r="C155" s="1955"/>
      <c r="D155" s="1955"/>
      <c r="E155" s="1955"/>
      <c r="F155" s="1955"/>
      <c r="G155" s="1955"/>
      <c r="H155" s="1955"/>
      <c r="I155" s="1955"/>
      <c r="J155" s="1955"/>
      <c r="K155" s="1955"/>
      <c r="L155" s="1955"/>
      <c r="M155" s="1955"/>
      <c r="N155" s="1955"/>
      <c r="O155" s="1955"/>
      <c r="P155" s="1955"/>
    </row>
    <row r="156" spans="1:17">
      <c r="B156" s="1942"/>
      <c r="C156" s="1942"/>
      <c r="D156" s="1942"/>
      <c r="E156" s="1942"/>
      <c r="F156" s="1942"/>
      <c r="G156" s="1942"/>
      <c r="H156" s="1900"/>
      <c r="I156" s="1900"/>
      <c r="J156" s="1900"/>
      <c r="K156" s="1900"/>
      <c r="L156" s="1900"/>
      <c r="M156" s="1900"/>
      <c r="N156" s="1900"/>
      <c r="O156" s="1900"/>
      <c r="P156" s="1900"/>
    </row>
    <row r="157" spans="1:17">
      <c r="B157" s="1955"/>
      <c r="C157" s="1955"/>
      <c r="D157" s="1955"/>
      <c r="E157" s="1955"/>
      <c r="F157" s="1955"/>
      <c r="G157" s="1955"/>
      <c r="H157" s="1955"/>
      <c r="I157" s="1955"/>
      <c r="J157" s="1955"/>
      <c r="K157" s="1955"/>
      <c r="L157" s="1955"/>
      <c r="M157" s="1955"/>
      <c r="N157" s="1955"/>
      <c r="O157" s="1955"/>
      <c r="P157" s="1955"/>
    </row>
    <row r="158" spans="1:17">
      <c r="B158" s="1955"/>
      <c r="C158" s="1955"/>
      <c r="D158" s="1955"/>
      <c r="E158" s="1955"/>
      <c r="F158" s="1955"/>
      <c r="G158" s="1955"/>
      <c r="H158" s="1955"/>
      <c r="I158" s="1955"/>
      <c r="J158" s="1955"/>
      <c r="K158" s="1955"/>
      <c r="L158" s="1955"/>
      <c r="M158" s="1955"/>
      <c r="N158" s="1955"/>
      <c r="O158" s="1955"/>
      <c r="P158" s="1955"/>
    </row>
    <row r="159" spans="1:17">
      <c r="B159" s="1942"/>
      <c r="C159" s="1942"/>
      <c r="D159" s="1942"/>
      <c r="E159" s="1942"/>
      <c r="F159" s="1942"/>
      <c r="G159" s="1942"/>
      <c r="H159" s="1942"/>
      <c r="I159" s="1942"/>
      <c r="J159" s="1942"/>
      <c r="K159" s="1942"/>
      <c r="L159" s="1942"/>
      <c r="M159" s="1942"/>
      <c r="N159" s="1942"/>
      <c r="O159" s="1942"/>
      <c r="P159" s="1942"/>
    </row>
    <row r="160" spans="1:17">
      <c r="B160" s="1893"/>
      <c r="C160" s="1893"/>
      <c r="D160" s="1893"/>
      <c r="E160" s="1893"/>
      <c r="F160" s="1893"/>
      <c r="G160" s="1893"/>
      <c r="H160" s="1955"/>
      <c r="I160" s="1955"/>
      <c r="J160" s="1955"/>
      <c r="K160" s="1955"/>
      <c r="L160" s="1955"/>
      <c r="M160" s="1955"/>
      <c r="N160" s="1955"/>
      <c r="O160" s="1955"/>
      <c r="P160" s="1955"/>
    </row>
    <row r="161" spans="2:16">
      <c r="B161" s="1900"/>
      <c r="C161" s="1900"/>
      <c r="D161" s="1900"/>
      <c r="E161" s="1900"/>
      <c r="F161" s="1900"/>
      <c r="G161" s="1900"/>
      <c r="H161" s="1955"/>
      <c r="I161" s="1955"/>
      <c r="J161" s="1955"/>
      <c r="K161" s="1955"/>
      <c r="L161" s="1955"/>
      <c r="M161" s="1955"/>
      <c r="N161" s="1955"/>
      <c r="O161" s="1955"/>
      <c r="P161" s="1955"/>
    </row>
    <row r="162" spans="2:16">
      <c r="B162" s="1955"/>
      <c r="C162" s="1955"/>
      <c r="D162" s="1955"/>
      <c r="E162" s="1955"/>
      <c r="F162" s="1955"/>
      <c r="G162" s="1955"/>
      <c r="H162" s="1942"/>
      <c r="I162" s="1942"/>
      <c r="J162" s="1942"/>
      <c r="K162" s="1942"/>
      <c r="L162" s="1942"/>
      <c r="M162" s="1942"/>
      <c r="N162" s="1942"/>
      <c r="O162" s="1942"/>
      <c r="P162" s="1942"/>
    </row>
    <row r="163" spans="2:16">
      <c r="B163" s="1955"/>
      <c r="C163" s="1955"/>
      <c r="D163" s="1955"/>
      <c r="E163" s="1955"/>
      <c r="F163" s="1955"/>
      <c r="G163" s="1955"/>
      <c r="H163" s="1893"/>
      <c r="I163" s="1893"/>
      <c r="J163" s="1893"/>
      <c r="K163" s="1893"/>
      <c r="L163" s="1893"/>
      <c r="M163" s="1893"/>
      <c r="N163" s="1893"/>
      <c r="O163" s="1893"/>
      <c r="P163" s="1893"/>
    </row>
    <row r="164" spans="2:16">
      <c r="B164" s="1900"/>
      <c r="C164" s="1900"/>
      <c r="D164" s="1900"/>
      <c r="E164" s="1900"/>
      <c r="F164" s="1900"/>
      <c r="G164" s="1900"/>
      <c r="H164" s="1900"/>
      <c r="I164" s="1900"/>
      <c r="J164" s="1900"/>
      <c r="K164" s="1900"/>
      <c r="L164" s="1900"/>
      <c r="M164" s="1900"/>
      <c r="N164" s="1900"/>
      <c r="O164" s="1900"/>
      <c r="P164" s="1900"/>
    </row>
    <row r="165" spans="2:16">
      <c r="B165" s="1955"/>
      <c r="C165" s="1955"/>
      <c r="D165" s="1955"/>
      <c r="E165" s="1955"/>
      <c r="F165" s="1955"/>
      <c r="G165" s="1955"/>
      <c r="H165" s="1955"/>
      <c r="I165" s="1955"/>
      <c r="J165" s="1955"/>
      <c r="K165" s="1955"/>
      <c r="L165" s="1955"/>
      <c r="M165" s="1955"/>
      <c r="N165" s="1955"/>
      <c r="O165" s="1955"/>
      <c r="P165" s="1955"/>
    </row>
    <row r="166" spans="2:16">
      <c r="B166" s="1955"/>
      <c r="C166" s="1955"/>
      <c r="D166" s="1955"/>
      <c r="E166" s="1955"/>
      <c r="F166" s="1955"/>
      <c r="G166" s="1955"/>
      <c r="H166" s="1955"/>
      <c r="I166" s="1955"/>
      <c r="J166" s="1955"/>
      <c r="K166" s="1955"/>
      <c r="L166" s="1955"/>
      <c r="M166" s="1955"/>
      <c r="N166" s="1955"/>
      <c r="O166" s="1955"/>
      <c r="P166" s="1955"/>
    </row>
    <row r="167" spans="2:16">
      <c r="B167" s="1942"/>
      <c r="C167" s="1942"/>
      <c r="D167" s="1942"/>
      <c r="E167" s="1942"/>
      <c r="F167" s="1942"/>
      <c r="G167" s="1942"/>
      <c r="H167" s="1900"/>
      <c r="I167" s="1900"/>
      <c r="J167" s="1900"/>
      <c r="K167" s="1900"/>
      <c r="L167" s="1900"/>
      <c r="M167" s="1900"/>
      <c r="N167" s="1900"/>
      <c r="O167" s="1900"/>
      <c r="P167" s="1900"/>
    </row>
    <row r="168" spans="2:16">
      <c r="B168" s="1955"/>
      <c r="C168" s="1955"/>
      <c r="D168" s="1955"/>
      <c r="E168" s="1955"/>
      <c r="F168" s="1955"/>
      <c r="G168" s="1955"/>
      <c r="H168" s="1955"/>
      <c r="I168" s="1955"/>
      <c r="J168" s="1955"/>
      <c r="K168" s="1955"/>
      <c r="L168" s="1955"/>
      <c r="M168" s="1955"/>
      <c r="N168" s="1955"/>
      <c r="O168" s="1955"/>
      <c r="P168" s="1955"/>
    </row>
    <row r="169" spans="2:16">
      <c r="B169" s="1955"/>
      <c r="C169" s="1955"/>
      <c r="D169" s="1955"/>
      <c r="E169" s="1955"/>
      <c r="F169" s="1955"/>
      <c r="G169" s="1955"/>
      <c r="H169" s="1955"/>
      <c r="I169" s="1955"/>
      <c r="J169" s="1955"/>
      <c r="K169" s="1955"/>
      <c r="L169" s="1955"/>
      <c r="M169" s="1955"/>
      <c r="N169" s="1955"/>
      <c r="O169" s="1955"/>
      <c r="P169" s="1955"/>
    </row>
    <row r="170" spans="2:16">
      <c r="B170" s="1942"/>
      <c r="C170" s="1942"/>
      <c r="D170" s="1942"/>
      <c r="E170" s="1942"/>
      <c r="F170" s="1942"/>
      <c r="G170" s="1942"/>
      <c r="H170" s="1942"/>
      <c r="I170" s="1942"/>
      <c r="J170" s="1942"/>
      <c r="K170" s="1942"/>
      <c r="L170" s="1942"/>
      <c r="M170" s="1942"/>
      <c r="N170" s="1942"/>
      <c r="O170" s="1942"/>
      <c r="P170" s="1942"/>
    </row>
    <row r="171" spans="2:16">
      <c r="H171" s="1955"/>
      <c r="I171" s="1955"/>
      <c r="J171" s="1955"/>
      <c r="K171" s="1955"/>
      <c r="L171" s="1955"/>
      <c r="M171" s="1955"/>
      <c r="N171" s="1955"/>
      <c r="O171" s="1955"/>
      <c r="P171" s="1955"/>
    </row>
    <row r="172" spans="2:16">
      <c r="H172" s="1955"/>
      <c r="I172" s="1955"/>
      <c r="J172" s="1955"/>
      <c r="K172" s="1955"/>
      <c r="L172" s="1955"/>
      <c r="M172" s="1955"/>
      <c r="N172" s="1955"/>
      <c r="O172" s="1955"/>
      <c r="P172" s="1955"/>
    </row>
    <row r="173" spans="2:16">
      <c r="H173" s="1942"/>
      <c r="I173" s="1942"/>
      <c r="J173" s="1942"/>
      <c r="K173" s="1942"/>
      <c r="L173" s="1942"/>
      <c r="M173" s="1942"/>
      <c r="N173" s="1942"/>
      <c r="O173" s="1942"/>
      <c r="P173" s="1942"/>
    </row>
  </sheetData>
  <mergeCells count="6">
    <mergeCell ref="B6:M7"/>
    <mergeCell ref="N6:P7"/>
    <mergeCell ref="B52:M53"/>
    <mergeCell ref="N52:P53"/>
    <mergeCell ref="B108:M109"/>
    <mergeCell ref="N108:P109"/>
  </mergeCells>
  <conditionalFormatting sqref="Q24 Q12:Q16 Q21 A20:A21 A23:A24 A11:A16">
    <cfRule type="cellIs" dxfId="0" priority="1" stopIfTrue="1" operator="lessThan">
      <formula>0</formula>
    </cfRule>
  </conditionalFormatting>
  <printOptions gridLinesSet="0"/>
  <pageMargins left="0.7" right="0.7" top="0.75" bottom="0.75" header="0.3" footer="0.3"/>
  <pageSetup paperSize="9" scale="60" firstPageNumber="62" orientation="landscape" horizontalDpi="4294967292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syncVertical="1" syncRef="A1" transitionEvaluation="1"/>
  <dimension ref="A1:Q77"/>
  <sheetViews>
    <sheetView showGridLines="0" zoomScale="80" zoomScaleNormal="80" workbookViewId="0"/>
  </sheetViews>
  <sheetFormatPr baseColWidth="10" defaultColWidth="11.625" defaultRowHeight="15"/>
  <cols>
    <col min="1" max="1" width="27.875" style="1759" customWidth="1"/>
    <col min="2" max="3" width="9.75" style="1771" customWidth="1"/>
    <col min="4" max="4" width="9.75" style="1770" customWidth="1"/>
    <col min="5" max="6" width="9.75" style="1771" customWidth="1"/>
    <col min="7" max="7" width="9.75" style="1770" customWidth="1"/>
    <col min="8" max="9" width="9.75" style="1771" customWidth="1"/>
    <col min="10" max="10" width="9.75" style="1770" customWidth="1"/>
    <col min="11" max="12" width="9.75" style="1771" customWidth="1"/>
    <col min="13" max="13" width="9.75" style="1770" customWidth="1"/>
    <col min="14" max="14" width="9.75" style="1771" customWidth="1"/>
    <col min="15" max="15" width="9.75" style="1770" customWidth="1"/>
    <col min="16" max="16" width="9.75" style="1937" customWidth="1"/>
    <col min="17" max="17" width="32.625" style="1847" customWidth="1"/>
    <col min="18" max="18" width="4.375" style="1759" customWidth="1"/>
    <col min="19" max="91" width="11.625" style="1759" customWidth="1"/>
    <col min="92" max="16384" width="11.625" style="1759"/>
  </cols>
  <sheetData>
    <row r="1" spans="1:17" ht="45" customHeight="1"/>
    <row r="2" spans="1:17" s="1958" customFormat="1" ht="24" customHeight="1">
      <c r="A2" s="1956" t="s">
        <v>3443</v>
      </c>
      <c r="B2" s="1767"/>
      <c r="C2" s="1767"/>
      <c r="D2" s="1767"/>
      <c r="E2" s="1767"/>
      <c r="F2" s="1767"/>
      <c r="G2" s="1767"/>
      <c r="H2" s="1767"/>
      <c r="I2" s="1767"/>
      <c r="J2" s="1767"/>
      <c r="K2" s="1767"/>
      <c r="L2" s="1767"/>
      <c r="M2" s="1767"/>
      <c r="N2" s="1767"/>
      <c r="O2" s="1767"/>
      <c r="P2" s="1767"/>
      <c r="Q2" s="1957" t="s">
        <v>3444</v>
      </c>
    </row>
    <row r="3" spans="1:17" s="1962" customFormat="1" ht="20.25">
      <c r="A3" s="1959" t="s">
        <v>3445</v>
      </c>
      <c r="B3" s="1960"/>
      <c r="C3" s="1961"/>
      <c r="D3" s="1961"/>
      <c r="E3" s="1960"/>
      <c r="F3" s="1960"/>
      <c r="G3" s="1767"/>
      <c r="H3" s="1767"/>
      <c r="I3" s="1767"/>
      <c r="J3" s="1767"/>
      <c r="K3" s="1767"/>
      <c r="L3" s="1767"/>
      <c r="M3" s="1767"/>
      <c r="N3" s="1767"/>
      <c r="O3" s="1767"/>
      <c r="P3" s="1767"/>
      <c r="Q3" s="1853" t="s">
        <v>3446</v>
      </c>
    </row>
    <row r="4" spans="1:17" ht="15.95" customHeight="1">
      <c r="A4" s="1963" t="s">
        <v>3447</v>
      </c>
      <c r="B4" s="1960"/>
      <c r="C4" s="1961"/>
      <c r="D4" s="1961"/>
      <c r="E4" s="1960"/>
      <c r="F4" s="1960"/>
      <c r="G4" s="1964"/>
      <c r="H4" s="1964"/>
      <c r="I4" s="1964"/>
      <c r="J4" s="1964"/>
      <c r="K4" s="1964"/>
      <c r="L4" s="1964"/>
      <c r="M4" s="1964"/>
      <c r="N4" s="1964"/>
      <c r="O4" s="1964"/>
      <c r="P4" s="1964"/>
      <c r="Q4" s="1965" t="s">
        <v>3288</v>
      </c>
    </row>
    <row r="5" spans="1:17" ht="15.95" customHeight="1">
      <c r="A5" s="1838"/>
      <c r="B5" s="1770"/>
      <c r="C5" s="1770"/>
      <c r="E5" s="1770"/>
      <c r="F5" s="1770"/>
      <c r="H5" s="1770"/>
      <c r="I5" s="1770"/>
      <c r="K5" s="1770"/>
      <c r="L5" s="1770"/>
      <c r="N5" s="1966"/>
      <c r="P5" s="1763"/>
      <c r="Q5" s="1907"/>
    </row>
    <row r="6" spans="1:17" ht="11.1" customHeight="1">
      <c r="A6" s="1785"/>
      <c r="B6" s="2390" t="s">
        <v>2403</v>
      </c>
      <c r="C6" s="2391"/>
      <c r="D6" s="2391"/>
      <c r="E6" s="2391"/>
      <c r="F6" s="2391"/>
      <c r="G6" s="2391"/>
      <c r="H6" s="2391"/>
      <c r="I6" s="2391"/>
      <c r="J6" s="2391"/>
      <c r="K6" s="2391"/>
      <c r="L6" s="2391"/>
      <c r="M6" s="2395"/>
      <c r="N6" s="2391" t="s">
        <v>3289</v>
      </c>
      <c r="O6" s="2428"/>
      <c r="P6" s="2431"/>
      <c r="Q6" s="1967"/>
    </row>
    <row r="7" spans="1:17" ht="11.1" customHeight="1">
      <c r="A7" s="1968"/>
      <c r="B7" s="2392"/>
      <c r="C7" s="2393"/>
      <c r="D7" s="2393"/>
      <c r="E7" s="2393"/>
      <c r="F7" s="2393"/>
      <c r="G7" s="2393"/>
      <c r="H7" s="2393"/>
      <c r="I7" s="2393"/>
      <c r="J7" s="2393"/>
      <c r="K7" s="2393"/>
      <c r="L7" s="2393"/>
      <c r="M7" s="2396"/>
      <c r="N7" s="2433"/>
      <c r="O7" s="2433"/>
      <c r="P7" s="2434"/>
      <c r="Q7" s="1967" t="s">
        <v>2501</v>
      </c>
    </row>
    <row r="8" spans="1:17" ht="11.1" customHeight="1">
      <c r="A8" s="1968"/>
      <c r="B8" s="1773" t="s">
        <v>2502</v>
      </c>
      <c r="C8" s="1774" t="s">
        <v>2675</v>
      </c>
      <c r="D8" s="1775" t="s">
        <v>11</v>
      </c>
      <c r="E8" s="1251" t="s">
        <v>21</v>
      </c>
      <c r="F8" s="1251" t="s">
        <v>23</v>
      </c>
      <c r="G8" s="1251" t="s">
        <v>12</v>
      </c>
      <c r="H8" s="1776" t="s">
        <v>13</v>
      </c>
      <c r="I8" s="1776" t="s">
        <v>14</v>
      </c>
      <c r="J8" s="1777" t="s">
        <v>15</v>
      </c>
      <c r="K8" s="1252" t="s">
        <v>8</v>
      </c>
      <c r="L8" s="1252" t="s">
        <v>9</v>
      </c>
      <c r="M8" s="1969" t="s">
        <v>10</v>
      </c>
      <c r="N8" s="1250" t="s">
        <v>2502</v>
      </c>
      <c r="O8" s="1250" t="s">
        <v>2675</v>
      </c>
      <c r="P8" s="1970" t="s">
        <v>11</v>
      </c>
      <c r="Q8" s="1967"/>
    </row>
    <row r="9" spans="1:17" ht="12.75">
      <c r="A9" s="1971"/>
      <c r="B9" s="1779" t="s">
        <v>2406</v>
      </c>
      <c r="C9" s="1780" t="s">
        <v>2506</v>
      </c>
      <c r="D9" s="1781" t="s">
        <v>2507</v>
      </c>
      <c r="E9" s="1258" t="s">
        <v>7</v>
      </c>
      <c r="F9" s="1258" t="s">
        <v>22</v>
      </c>
      <c r="G9" s="1960" t="s">
        <v>6</v>
      </c>
      <c r="H9" s="1782" t="s">
        <v>5</v>
      </c>
      <c r="I9" s="1782" t="s">
        <v>4</v>
      </c>
      <c r="J9" s="1782" t="s">
        <v>3</v>
      </c>
      <c r="K9" s="1972" t="s">
        <v>2</v>
      </c>
      <c r="L9" s="1259" t="s">
        <v>1</v>
      </c>
      <c r="M9" s="1973" t="s">
        <v>0</v>
      </c>
      <c r="N9" s="1257" t="s">
        <v>2406</v>
      </c>
      <c r="O9" s="1257" t="s">
        <v>2506</v>
      </c>
      <c r="P9" s="1974" t="s">
        <v>2507</v>
      </c>
      <c r="Q9" s="1975"/>
    </row>
    <row r="10" spans="1:17" ht="15" customHeight="1">
      <c r="A10" s="1785"/>
      <c r="B10" s="1976"/>
      <c r="D10" s="1977"/>
      <c r="E10" s="1770"/>
      <c r="F10" s="1770"/>
      <c r="G10" s="1978"/>
      <c r="H10" s="1978"/>
      <c r="I10" s="1978"/>
      <c r="J10" s="1978"/>
      <c r="K10" s="1978"/>
      <c r="L10" s="1770"/>
      <c r="M10" s="1979"/>
      <c r="N10" s="1978"/>
      <c r="P10" s="1770"/>
      <c r="Q10" s="1980"/>
    </row>
    <row r="11" spans="1:17" s="1987" customFormat="1" ht="15.95" customHeight="1">
      <c r="A11" s="1981" t="s">
        <v>3448</v>
      </c>
      <c r="B11" s="1982">
        <v>259788.42857142858</v>
      </c>
      <c r="C11" s="1983">
        <v>224241.55285714287</v>
      </c>
      <c r="D11" s="1983">
        <v>206862.38714285716</v>
      </c>
      <c r="E11" s="1982">
        <v>188176.64571428573</v>
      </c>
      <c r="F11" s="1983">
        <v>164294.57142857142</v>
      </c>
      <c r="G11" s="1983">
        <v>147005.60714285716</v>
      </c>
      <c r="H11" s="1983">
        <v>126381.96714285715</v>
      </c>
      <c r="I11" s="1983">
        <v>100125.53428571428</v>
      </c>
      <c r="J11" s="1983">
        <v>83312.281428571427</v>
      </c>
      <c r="K11" s="1983">
        <v>64444.01</v>
      </c>
      <c r="L11" s="1983">
        <v>36662.357142857145</v>
      </c>
      <c r="M11" s="1984">
        <v>20524.285714285714</v>
      </c>
      <c r="N11" s="1985">
        <v>255134.71428571429</v>
      </c>
      <c r="O11" s="1985">
        <v>225042.46000000002</v>
      </c>
      <c r="P11" s="1985">
        <v>203387.08714285714</v>
      </c>
      <c r="Q11" s="1986" t="s">
        <v>3449</v>
      </c>
    </row>
    <row r="12" spans="1:17" s="1987" customFormat="1" ht="15.95" customHeight="1">
      <c r="A12" s="1981"/>
      <c r="B12" s="1982"/>
      <c r="C12" s="1983"/>
      <c r="D12" s="1983"/>
      <c r="E12" s="1982"/>
      <c r="F12" s="1983"/>
      <c r="G12" s="1983"/>
      <c r="H12" s="1983"/>
      <c r="I12" s="1983"/>
      <c r="J12" s="1983"/>
      <c r="K12" s="1983"/>
      <c r="L12" s="1983"/>
      <c r="M12" s="1984"/>
      <c r="N12" s="1985"/>
      <c r="O12" s="1985"/>
      <c r="P12" s="1985"/>
      <c r="Q12" s="1986"/>
    </row>
    <row r="13" spans="1:17" s="1987" customFormat="1" ht="15.95" customHeight="1">
      <c r="A13" s="1981" t="s">
        <v>3450</v>
      </c>
      <c r="B13" s="1982">
        <v>234890.42857142858</v>
      </c>
      <c r="C13" s="1983">
        <v>205805.06285714288</v>
      </c>
      <c r="D13" s="1983">
        <v>189935.59714285715</v>
      </c>
      <c r="E13" s="1982">
        <v>173051.28571428571</v>
      </c>
      <c r="F13" s="1983">
        <v>151897.57142857142</v>
      </c>
      <c r="G13" s="1983">
        <v>136109.60714285716</v>
      </c>
      <c r="H13" s="1983">
        <v>118619.13714285714</v>
      </c>
      <c r="I13" s="1983">
        <v>94863.694285714286</v>
      </c>
      <c r="J13" s="1983">
        <v>79278.281428571427</v>
      </c>
      <c r="K13" s="1983">
        <v>62152</v>
      </c>
      <c r="L13" s="1983">
        <v>35246.357142857145</v>
      </c>
      <c r="M13" s="1984">
        <v>19919.285714285714</v>
      </c>
      <c r="N13" s="1985">
        <v>225521.71428571429</v>
      </c>
      <c r="O13" s="1985">
        <v>199793.26</v>
      </c>
      <c r="P13" s="1985">
        <v>184112.30714285714</v>
      </c>
      <c r="Q13" s="1986" t="s">
        <v>3451</v>
      </c>
    </row>
    <row r="14" spans="1:17" ht="15.95" customHeight="1">
      <c r="A14" s="1988" t="s">
        <v>3452</v>
      </c>
      <c r="B14" s="1989">
        <v>95025</v>
      </c>
      <c r="C14" s="1990">
        <v>78913</v>
      </c>
      <c r="D14" s="1990">
        <v>74644</v>
      </c>
      <c r="E14" s="1989">
        <v>70176</v>
      </c>
      <c r="F14" s="1990">
        <v>58353</v>
      </c>
      <c r="G14" s="1990">
        <v>54063</v>
      </c>
      <c r="H14" s="1990">
        <v>48339</v>
      </c>
      <c r="I14" s="1990">
        <v>35708</v>
      </c>
      <c r="J14" s="1990">
        <v>31241</v>
      </c>
      <c r="K14" s="1990">
        <v>25773</v>
      </c>
      <c r="L14" s="1990">
        <v>9818</v>
      </c>
      <c r="M14" s="1991">
        <v>5860</v>
      </c>
      <c r="N14" s="1964">
        <v>93262</v>
      </c>
      <c r="O14" s="1964">
        <v>78304</v>
      </c>
      <c r="P14" s="1964">
        <v>74067</v>
      </c>
      <c r="Q14" s="1992" t="s">
        <v>3453</v>
      </c>
    </row>
    <row r="15" spans="1:17" ht="15.95" customHeight="1">
      <c r="A15" s="1988" t="s">
        <v>3454</v>
      </c>
      <c r="B15" s="1989">
        <v>9692</v>
      </c>
      <c r="C15" s="1990">
        <v>8855</v>
      </c>
      <c r="D15" s="1990">
        <v>8131.79</v>
      </c>
      <c r="E15" s="1989">
        <v>7224</v>
      </c>
      <c r="F15" s="1990">
        <v>6479</v>
      </c>
      <c r="G15" s="1990">
        <v>5726.75</v>
      </c>
      <c r="H15" s="1990">
        <v>4977.45</v>
      </c>
      <c r="I15" s="1990">
        <v>4265</v>
      </c>
      <c r="J15" s="1990">
        <v>3449</v>
      </c>
      <c r="K15" s="1990">
        <v>2526</v>
      </c>
      <c r="L15" s="1990">
        <v>1659.5</v>
      </c>
      <c r="M15" s="1991">
        <v>747</v>
      </c>
      <c r="N15" s="1964">
        <v>8610</v>
      </c>
      <c r="O15" s="1964">
        <v>7769</v>
      </c>
      <c r="P15" s="1964">
        <v>7154.45</v>
      </c>
      <c r="Q15" s="1992" t="s">
        <v>3455</v>
      </c>
    </row>
    <row r="16" spans="1:17" ht="15.95" customHeight="1">
      <c r="A16" s="1993" t="s">
        <v>3456</v>
      </c>
      <c r="B16" s="1989">
        <v>114539.42857142858</v>
      </c>
      <c r="C16" s="1990">
        <v>103766.06285714287</v>
      </c>
      <c r="D16" s="1990">
        <v>93895.807142857142</v>
      </c>
      <c r="E16" s="1989">
        <v>83469.28571428571</v>
      </c>
      <c r="F16" s="1990">
        <v>75927.571428571435</v>
      </c>
      <c r="G16" s="1990">
        <v>66165.857142857145</v>
      </c>
      <c r="H16" s="1990">
        <v>56335.687142857147</v>
      </c>
      <c r="I16" s="1990">
        <v>46979.694285714286</v>
      </c>
      <c r="J16" s="1990">
        <v>37593.281428571427</v>
      </c>
      <c r="K16" s="1990">
        <v>27894</v>
      </c>
      <c r="L16" s="1990">
        <v>19035.857142857145</v>
      </c>
      <c r="M16" s="1991">
        <v>10149.285714285714</v>
      </c>
      <c r="N16" s="1964">
        <v>108698.71428571429</v>
      </c>
      <c r="O16" s="1964">
        <v>99038.260000000009</v>
      </c>
      <c r="P16" s="1964">
        <v>89329.857142857145</v>
      </c>
      <c r="Q16" s="1992" t="s">
        <v>3457</v>
      </c>
    </row>
    <row r="17" spans="1:17" ht="15.95" customHeight="1">
      <c r="A17" s="1988" t="s">
        <v>3458</v>
      </c>
      <c r="B17" s="1989">
        <v>15634</v>
      </c>
      <c r="C17" s="1990">
        <v>14271</v>
      </c>
      <c r="D17" s="1990">
        <v>13264</v>
      </c>
      <c r="E17" s="1989">
        <v>12182</v>
      </c>
      <c r="F17" s="1990">
        <v>11138</v>
      </c>
      <c r="G17" s="1990">
        <v>10154</v>
      </c>
      <c r="H17" s="1990">
        <v>8967</v>
      </c>
      <c r="I17" s="1990">
        <v>7911</v>
      </c>
      <c r="J17" s="1990">
        <v>6995</v>
      </c>
      <c r="K17" s="1990">
        <v>5959</v>
      </c>
      <c r="L17" s="1990">
        <v>4733</v>
      </c>
      <c r="M17" s="1991">
        <v>3163</v>
      </c>
      <c r="N17" s="1964">
        <v>14951</v>
      </c>
      <c r="O17" s="1964">
        <v>14682</v>
      </c>
      <c r="P17" s="1964">
        <v>13561</v>
      </c>
      <c r="Q17" s="1992" t="s">
        <v>3459</v>
      </c>
    </row>
    <row r="18" spans="1:17" s="1987" customFormat="1" ht="15.95" customHeight="1">
      <c r="A18" s="1981" t="s">
        <v>3460</v>
      </c>
      <c r="B18" s="1982">
        <v>21183</v>
      </c>
      <c r="C18" s="1983">
        <v>15553.49</v>
      </c>
      <c r="D18" s="1983">
        <v>14556.79</v>
      </c>
      <c r="E18" s="1982">
        <v>12964.36</v>
      </c>
      <c r="F18" s="1983">
        <v>10430</v>
      </c>
      <c r="G18" s="1983">
        <v>9443</v>
      </c>
      <c r="H18" s="1983">
        <v>6719.83</v>
      </c>
      <c r="I18" s="1983">
        <v>4448.84</v>
      </c>
      <c r="J18" s="1983">
        <v>3369</v>
      </c>
      <c r="K18" s="1983">
        <v>1705.01</v>
      </c>
      <c r="L18" s="1983">
        <v>1006</v>
      </c>
      <c r="M18" s="1984">
        <v>556</v>
      </c>
      <c r="N18" s="1985">
        <v>25957</v>
      </c>
      <c r="O18" s="1985">
        <v>22363.200000000001</v>
      </c>
      <c r="P18" s="1985">
        <v>16864.78</v>
      </c>
      <c r="Q18" s="1994" t="s">
        <v>3461</v>
      </c>
    </row>
    <row r="19" spans="1:17" ht="15.95" customHeight="1">
      <c r="A19" s="1988" t="s">
        <v>3462</v>
      </c>
      <c r="B19" s="1989">
        <v>9294</v>
      </c>
      <c r="C19" s="1990">
        <v>8055.36</v>
      </c>
      <c r="D19" s="1990">
        <v>7258.36</v>
      </c>
      <c r="E19" s="1989">
        <v>7112.36</v>
      </c>
      <c r="F19" s="1990">
        <v>5268</v>
      </c>
      <c r="G19" s="1990">
        <v>5115</v>
      </c>
      <c r="H19" s="1990">
        <v>3231</v>
      </c>
      <c r="I19" s="1990">
        <v>1313</v>
      </c>
      <c r="J19" s="1990">
        <v>1228</v>
      </c>
      <c r="K19" s="1990">
        <v>294</v>
      </c>
      <c r="L19" s="1990">
        <v>81</v>
      </c>
      <c r="M19" s="1991">
        <v>43</v>
      </c>
      <c r="N19" s="1964">
        <v>7958</v>
      </c>
      <c r="O19" s="1964">
        <v>7025.1</v>
      </c>
      <c r="P19" s="1964">
        <v>6788</v>
      </c>
      <c r="Q19" s="1992" t="s">
        <v>3463</v>
      </c>
    </row>
    <row r="20" spans="1:17" ht="15.95" customHeight="1">
      <c r="A20" s="1993" t="s">
        <v>3464</v>
      </c>
      <c r="B20" s="1989">
        <v>11889</v>
      </c>
      <c r="C20" s="1990">
        <v>7498.13</v>
      </c>
      <c r="D20" s="1990">
        <v>7298.43</v>
      </c>
      <c r="E20" s="1989">
        <v>5852</v>
      </c>
      <c r="F20" s="1990">
        <v>5162</v>
      </c>
      <c r="G20" s="1990">
        <v>4328</v>
      </c>
      <c r="H20" s="1990">
        <v>3488.83</v>
      </c>
      <c r="I20" s="1990">
        <v>3135.84</v>
      </c>
      <c r="J20" s="1990">
        <v>2141</v>
      </c>
      <c r="K20" s="1990">
        <v>1411.01</v>
      </c>
      <c r="L20" s="1990">
        <v>925</v>
      </c>
      <c r="M20" s="1991">
        <v>513</v>
      </c>
      <c r="N20" s="1964">
        <v>17999</v>
      </c>
      <c r="O20" s="1964">
        <v>15338.1</v>
      </c>
      <c r="P20" s="1964">
        <v>10076.780000000001</v>
      </c>
      <c r="Q20" s="1992" t="s">
        <v>3465</v>
      </c>
    </row>
    <row r="21" spans="1:17" ht="15.95" customHeight="1">
      <c r="A21" s="1993" t="s">
        <v>3466</v>
      </c>
      <c r="B21" s="1989">
        <v>3715</v>
      </c>
      <c r="C21" s="1990">
        <v>2882.9999999999909</v>
      </c>
      <c r="D21" s="1990">
        <v>2370.0000000000073</v>
      </c>
      <c r="E21" s="1989">
        <v>2161.0000000000146</v>
      </c>
      <c r="F21" s="1990">
        <v>1967</v>
      </c>
      <c r="G21" s="1990">
        <v>1453</v>
      </c>
      <c r="H21" s="1990">
        <v>1043.0000000000018</v>
      </c>
      <c r="I21" s="1990">
        <v>812.99999999999636</v>
      </c>
      <c r="J21" s="1990">
        <v>665</v>
      </c>
      <c r="K21" s="1990">
        <v>587.00000000000205</v>
      </c>
      <c r="L21" s="1990">
        <v>410</v>
      </c>
      <c r="M21" s="1991">
        <v>49</v>
      </c>
      <c r="N21" s="1964">
        <v>3656</v>
      </c>
      <c r="O21" s="1964">
        <v>0</v>
      </c>
      <c r="P21" s="1964">
        <v>0</v>
      </c>
      <c r="Q21" s="1992" t="s">
        <v>3467</v>
      </c>
    </row>
    <row r="22" spans="1:17" s="1987" customFormat="1" ht="15.95" customHeight="1">
      <c r="A22" s="1981" t="s">
        <v>3468</v>
      </c>
      <c r="B22" s="1989"/>
      <c r="C22" s="1990"/>
      <c r="D22" s="1990"/>
      <c r="E22" s="1989"/>
      <c r="F22" s="1990"/>
      <c r="G22" s="1990"/>
      <c r="H22" s="1990"/>
      <c r="I22" s="1990"/>
      <c r="J22" s="1990"/>
      <c r="K22" s="1990"/>
      <c r="L22" s="1990"/>
      <c r="M22" s="1991"/>
      <c r="N22" s="1964"/>
      <c r="O22" s="1964"/>
      <c r="P22" s="1964"/>
      <c r="Q22" s="1994" t="s">
        <v>3469</v>
      </c>
    </row>
    <row r="23" spans="1:17" s="1987" customFormat="1" ht="15.95" customHeight="1">
      <c r="A23" s="1995" t="s">
        <v>3470</v>
      </c>
      <c r="B23" s="1982">
        <v>3715</v>
      </c>
      <c r="C23" s="1983">
        <v>2882.9999999999909</v>
      </c>
      <c r="D23" s="1983">
        <v>2370.0000000000073</v>
      </c>
      <c r="E23" s="1982">
        <v>2161.0000000000146</v>
      </c>
      <c r="F23" s="1983">
        <v>1967</v>
      </c>
      <c r="G23" s="1983">
        <v>1453</v>
      </c>
      <c r="H23" s="1983">
        <v>1043.0000000000018</v>
      </c>
      <c r="I23" s="1983">
        <v>812.99999999999636</v>
      </c>
      <c r="J23" s="1983">
        <v>665</v>
      </c>
      <c r="K23" s="1983">
        <v>587.00000000000205</v>
      </c>
      <c r="L23" s="1983">
        <v>410</v>
      </c>
      <c r="M23" s="1984">
        <v>49</v>
      </c>
      <c r="N23" s="1985">
        <v>3656</v>
      </c>
      <c r="O23" s="1985">
        <v>2886.0000000000109</v>
      </c>
      <c r="P23" s="1985">
        <v>2410</v>
      </c>
      <c r="Q23" s="1994" t="s">
        <v>3471</v>
      </c>
    </row>
    <row r="24" spans="1:17" s="1987" customFormat="1" ht="15.95" customHeight="1">
      <c r="A24" s="1995"/>
      <c r="B24" s="1989"/>
      <c r="C24" s="1990"/>
      <c r="D24" s="1990"/>
      <c r="E24" s="1989"/>
      <c r="F24" s="1990"/>
      <c r="G24" s="1990"/>
      <c r="H24" s="1990"/>
      <c r="I24" s="1990"/>
      <c r="J24" s="1990"/>
      <c r="K24" s="1990"/>
      <c r="L24" s="1990"/>
      <c r="M24" s="1991"/>
      <c r="N24" s="1964"/>
      <c r="O24" s="1964"/>
      <c r="P24" s="1964"/>
      <c r="Q24" s="1994"/>
    </row>
    <row r="25" spans="1:17" s="1987" customFormat="1" ht="15.95" customHeight="1">
      <c r="A25" s="1981" t="s">
        <v>3472</v>
      </c>
      <c r="B25" s="1982">
        <v>213206.39999999999</v>
      </c>
      <c r="C25" s="1983">
        <v>191830.8</v>
      </c>
      <c r="D25" s="1983">
        <v>176423.2</v>
      </c>
      <c r="E25" s="1982">
        <v>157532.79999999999</v>
      </c>
      <c r="F25" s="1983">
        <v>141583</v>
      </c>
      <c r="G25" s="1983">
        <v>125255.6</v>
      </c>
      <c r="H25" s="1983">
        <v>109000.9</v>
      </c>
      <c r="I25" s="1983">
        <v>90718.5</v>
      </c>
      <c r="J25" s="1983">
        <v>73170</v>
      </c>
      <c r="K25" s="1983">
        <v>54376.800000000003</v>
      </c>
      <c r="L25" s="1983">
        <v>39150</v>
      </c>
      <c r="M25" s="1984">
        <v>16713.8</v>
      </c>
      <c r="N25" s="1985">
        <v>206288.8</v>
      </c>
      <c r="O25" s="1985">
        <v>187410.6</v>
      </c>
      <c r="P25" s="1985">
        <v>171520.7</v>
      </c>
      <c r="Q25" s="1994" t="s">
        <v>3473</v>
      </c>
    </row>
    <row r="26" spans="1:17" ht="15.95" customHeight="1">
      <c r="A26" s="1993" t="s">
        <v>3474</v>
      </c>
      <c r="B26" s="1989">
        <v>168207</v>
      </c>
      <c r="C26" s="1990">
        <v>149108</v>
      </c>
      <c r="D26" s="1990">
        <v>136189</v>
      </c>
      <c r="E26" s="1989">
        <v>122399</v>
      </c>
      <c r="F26" s="1990">
        <v>109988</v>
      </c>
      <c r="G26" s="1990">
        <v>97505</v>
      </c>
      <c r="H26" s="1990">
        <v>84862</v>
      </c>
      <c r="I26" s="1990">
        <v>72347</v>
      </c>
      <c r="J26" s="1990">
        <v>57345</v>
      </c>
      <c r="K26" s="1990">
        <v>44607</v>
      </c>
      <c r="L26" s="1990">
        <v>31698</v>
      </c>
      <c r="M26" s="1991">
        <v>13987</v>
      </c>
      <c r="N26" s="1964">
        <v>163881</v>
      </c>
      <c r="O26" s="1964">
        <v>147229</v>
      </c>
      <c r="P26" s="1964">
        <v>133639</v>
      </c>
      <c r="Q26" s="1992" t="s">
        <v>3475</v>
      </c>
    </row>
    <row r="27" spans="1:17" ht="15.95" customHeight="1">
      <c r="A27" s="1996" t="s">
        <v>3476</v>
      </c>
      <c r="B27" s="1989">
        <v>105993</v>
      </c>
      <c r="C27" s="1990">
        <v>96726</v>
      </c>
      <c r="D27" s="1990">
        <v>87995</v>
      </c>
      <c r="E27" s="1989">
        <v>78849</v>
      </c>
      <c r="F27" s="1990">
        <v>70536</v>
      </c>
      <c r="G27" s="1990">
        <v>62649</v>
      </c>
      <c r="H27" s="1990">
        <v>53231</v>
      </c>
      <c r="I27" s="1990">
        <v>44657</v>
      </c>
      <c r="J27" s="1990">
        <v>36086</v>
      </c>
      <c r="K27" s="1990">
        <v>27464</v>
      </c>
      <c r="L27" s="1990">
        <v>18601</v>
      </c>
      <c r="M27" s="1991">
        <v>7588</v>
      </c>
      <c r="N27" s="1964">
        <v>104901</v>
      </c>
      <c r="O27" s="1964">
        <v>95867</v>
      </c>
      <c r="P27" s="1964">
        <v>87372</v>
      </c>
      <c r="Q27" s="1997" t="s">
        <v>3477</v>
      </c>
    </row>
    <row r="28" spans="1:17" ht="15.95" customHeight="1">
      <c r="A28" s="1993" t="s">
        <v>3478</v>
      </c>
      <c r="B28" s="1989">
        <v>62214</v>
      </c>
      <c r="C28" s="1990">
        <v>52382</v>
      </c>
      <c r="D28" s="1990">
        <v>48194</v>
      </c>
      <c r="E28" s="1989">
        <v>43550</v>
      </c>
      <c r="F28" s="1990">
        <v>39452</v>
      </c>
      <c r="G28" s="1990">
        <v>34856</v>
      </c>
      <c r="H28" s="1990">
        <v>31631</v>
      </c>
      <c r="I28" s="1990">
        <v>27690</v>
      </c>
      <c r="J28" s="1990">
        <v>21259</v>
      </c>
      <c r="K28" s="1990">
        <v>17143</v>
      </c>
      <c r="L28" s="1990">
        <v>13097</v>
      </c>
      <c r="M28" s="1991">
        <v>6399</v>
      </c>
      <c r="N28" s="1964">
        <v>58980</v>
      </c>
      <c r="O28" s="1964">
        <v>51362</v>
      </c>
      <c r="P28" s="1964">
        <v>46267</v>
      </c>
      <c r="Q28" s="1997" t="s">
        <v>3479</v>
      </c>
    </row>
    <row r="29" spans="1:17" ht="15.95" customHeight="1">
      <c r="A29" s="1993" t="s">
        <v>3480</v>
      </c>
      <c r="B29" s="1989">
        <v>27281.4</v>
      </c>
      <c r="C29" s="1990">
        <v>26166.799999999999</v>
      </c>
      <c r="D29" s="1990">
        <v>25126.2</v>
      </c>
      <c r="E29" s="1989">
        <v>21813.8</v>
      </c>
      <c r="F29" s="1990">
        <v>20443</v>
      </c>
      <c r="G29" s="1990">
        <v>17950.599999999999</v>
      </c>
      <c r="H29" s="1990">
        <v>15916.9</v>
      </c>
      <c r="I29" s="1990">
        <v>11806.5</v>
      </c>
      <c r="J29" s="1990">
        <v>10618</v>
      </c>
      <c r="K29" s="1990">
        <v>5875.8</v>
      </c>
      <c r="L29" s="1990">
        <v>4734</v>
      </c>
      <c r="M29" s="1991">
        <v>1358.8</v>
      </c>
      <c r="N29" s="1964">
        <v>27077.8</v>
      </c>
      <c r="O29" s="1964">
        <v>26091.599999999999</v>
      </c>
      <c r="P29" s="1964">
        <v>25042.7</v>
      </c>
      <c r="Q29" s="1992" t="s">
        <v>3481</v>
      </c>
    </row>
    <row r="30" spans="1:17" ht="15.95" customHeight="1">
      <c r="A30" s="1993" t="s">
        <v>3482</v>
      </c>
      <c r="B30" s="1989">
        <v>23548</v>
      </c>
      <c r="C30" s="1990">
        <v>22966</v>
      </c>
      <c r="D30" s="1990">
        <v>22151</v>
      </c>
      <c r="E30" s="1989">
        <v>19434</v>
      </c>
      <c r="F30" s="1990">
        <v>18477</v>
      </c>
      <c r="G30" s="1990">
        <v>15923</v>
      </c>
      <c r="H30" s="1990">
        <v>14141</v>
      </c>
      <c r="I30" s="1990">
        <v>10905</v>
      </c>
      <c r="J30" s="1990">
        <v>9932</v>
      </c>
      <c r="K30" s="1990">
        <v>5310</v>
      </c>
      <c r="L30" s="1990">
        <v>4324</v>
      </c>
      <c r="M30" s="1991">
        <v>1135</v>
      </c>
      <c r="N30" s="1964">
        <v>23305</v>
      </c>
      <c r="O30" s="1964">
        <v>22824</v>
      </c>
      <c r="P30" s="1964">
        <v>21904</v>
      </c>
      <c r="Q30" s="1992" t="s">
        <v>3483</v>
      </c>
    </row>
    <row r="31" spans="1:17" ht="15.95" customHeight="1">
      <c r="A31" s="1993" t="s">
        <v>3484</v>
      </c>
      <c r="B31" s="1989">
        <v>3733.4</v>
      </c>
      <c r="C31" s="1990">
        <v>3200.8</v>
      </c>
      <c r="D31" s="1990">
        <v>2975.2</v>
      </c>
      <c r="E31" s="1989">
        <v>2379.8000000000002</v>
      </c>
      <c r="F31" s="1990">
        <v>1966</v>
      </c>
      <c r="G31" s="1990">
        <v>2027.6</v>
      </c>
      <c r="H31" s="1990">
        <v>1775.9</v>
      </c>
      <c r="I31" s="1990">
        <v>901.5</v>
      </c>
      <c r="J31" s="1990">
        <v>686</v>
      </c>
      <c r="K31" s="1990">
        <v>565.79999999999995</v>
      </c>
      <c r="L31" s="1990">
        <v>410</v>
      </c>
      <c r="M31" s="1991">
        <v>223.8</v>
      </c>
      <c r="N31" s="1964">
        <v>3772.8</v>
      </c>
      <c r="O31" s="1964">
        <v>3267.6</v>
      </c>
      <c r="P31" s="1964">
        <v>3138.7</v>
      </c>
      <c r="Q31" s="1992" t="s">
        <v>3485</v>
      </c>
    </row>
    <row r="32" spans="1:17" ht="15.95" customHeight="1">
      <c r="A32" s="1993" t="s">
        <v>3486</v>
      </c>
      <c r="B32" s="1989">
        <v>17718</v>
      </c>
      <c r="C32" s="1990">
        <v>16556</v>
      </c>
      <c r="D32" s="1990">
        <v>15108</v>
      </c>
      <c r="E32" s="1989">
        <v>13320</v>
      </c>
      <c r="F32" s="1990">
        <v>11152</v>
      </c>
      <c r="G32" s="1990">
        <v>9800</v>
      </c>
      <c r="H32" s="1990">
        <v>8222</v>
      </c>
      <c r="I32" s="1990">
        <v>6565</v>
      </c>
      <c r="J32" s="1990">
        <v>5207</v>
      </c>
      <c r="K32" s="1990">
        <v>3894</v>
      </c>
      <c r="L32" s="1990">
        <v>2718</v>
      </c>
      <c r="M32" s="1991">
        <v>1368</v>
      </c>
      <c r="N32" s="1964">
        <v>15330</v>
      </c>
      <c r="O32" s="1964">
        <v>14090</v>
      </c>
      <c r="P32" s="1964">
        <v>12839</v>
      </c>
      <c r="Q32" s="1992" t="s">
        <v>3487</v>
      </c>
    </row>
    <row r="33" spans="1:17" ht="15.95" customHeight="1">
      <c r="A33" s="1993"/>
      <c r="B33" s="1989"/>
      <c r="C33" s="1990"/>
      <c r="D33" s="1990"/>
      <c r="E33" s="1989"/>
      <c r="F33" s="1990"/>
      <c r="G33" s="1990"/>
      <c r="H33" s="1990"/>
      <c r="I33" s="1990"/>
      <c r="J33" s="1990"/>
      <c r="K33" s="1990"/>
      <c r="L33" s="1990"/>
      <c r="M33" s="1991"/>
      <c r="N33" s="1964"/>
      <c r="O33" s="1964"/>
      <c r="P33" s="1964"/>
      <c r="Q33" s="1992"/>
    </row>
    <row r="34" spans="1:17" s="1987" customFormat="1" ht="15.95" customHeight="1">
      <c r="A34" s="1998" t="s">
        <v>3488</v>
      </c>
      <c r="B34" s="1982">
        <v>46582.028571428586</v>
      </c>
      <c r="C34" s="1983">
        <v>32410.752857142885</v>
      </c>
      <c r="D34" s="1983">
        <v>30439.187142857147</v>
      </c>
      <c r="E34" s="1982">
        <v>30643.845714285737</v>
      </c>
      <c r="F34" s="1983">
        <v>22711.57142857142</v>
      </c>
      <c r="G34" s="1983">
        <v>21750.007142857154</v>
      </c>
      <c r="H34" s="1983">
        <v>17381.067142857151</v>
      </c>
      <c r="I34" s="1983">
        <v>9407.0342857142823</v>
      </c>
      <c r="J34" s="1983">
        <v>10142.281428571427</v>
      </c>
      <c r="K34" s="1983">
        <v>10067.209999999999</v>
      </c>
      <c r="L34" s="1983">
        <v>-2487.6428571428551</v>
      </c>
      <c r="M34" s="1984">
        <v>3810.4857142857145</v>
      </c>
      <c r="N34" s="1985">
        <v>48845.914285714302</v>
      </c>
      <c r="O34" s="1985">
        <v>37631.860000000015</v>
      </c>
      <c r="P34" s="1985">
        <v>31866.387142857129</v>
      </c>
      <c r="Q34" s="1986" t="s">
        <v>3489</v>
      </c>
    </row>
    <row r="35" spans="1:17" s="1987" customFormat="1" ht="15.95" customHeight="1">
      <c r="A35" s="1998"/>
      <c r="B35" s="1982"/>
      <c r="C35" s="1983"/>
      <c r="D35" s="1983"/>
      <c r="E35" s="1982"/>
      <c r="F35" s="1983"/>
      <c r="G35" s="1983"/>
      <c r="H35" s="1983"/>
      <c r="I35" s="1983"/>
      <c r="J35" s="1983"/>
      <c r="K35" s="1983"/>
      <c r="L35" s="1983"/>
      <c r="M35" s="1984"/>
      <c r="N35" s="1985"/>
      <c r="O35" s="1985"/>
      <c r="P35" s="1985"/>
      <c r="Q35" s="1994" t="s">
        <v>249</v>
      </c>
    </row>
    <row r="36" spans="1:17" s="1987" customFormat="1" ht="15.95" customHeight="1">
      <c r="A36" s="1998" t="s">
        <v>3490</v>
      </c>
      <c r="B36" s="1982">
        <v>65657.600000000006</v>
      </c>
      <c r="C36" s="1983">
        <v>53166.2</v>
      </c>
      <c r="D36" s="1983">
        <v>47673.8</v>
      </c>
      <c r="E36" s="1982">
        <v>43227.199999999997</v>
      </c>
      <c r="F36" s="1983">
        <v>39269</v>
      </c>
      <c r="G36" s="1983">
        <v>35728.400000000001</v>
      </c>
      <c r="H36" s="1983">
        <v>31691.1</v>
      </c>
      <c r="I36" s="1983">
        <v>27705.5</v>
      </c>
      <c r="J36" s="1983">
        <v>22862</v>
      </c>
      <c r="K36" s="1983">
        <v>19065.2</v>
      </c>
      <c r="L36" s="1983">
        <v>12425</v>
      </c>
      <c r="M36" s="1984">
        <v>9783.2000000000007</v>
      </c>
      <c r="N36" s="1985">
        <v>67009.2</v>
      </c>
      <c r="O36" s="1985">
        <v>54565.4</v>
      </c>
      <c r="P36" s="1985">
        <v>48098.3</v>
      </c>
      <c r="Q36" s="1986" t="s">
        <v>3491</v>
      </c>
    </row>
    <row r="37" spans="1:17" s="1987" customFormat="1" ht="15.95" customHeight="1">
      <c r="A37" s="1998" t="s">
        <v>3492</v>
      </c>
      <c r="B37" s="1982">
        <v>-22277.428571428572</v>
      </c>
      <c r="C37" s="1983">
        <v>-19704.142857142862</v>
      </c>
      <c r="D37" s="1983">
        <v>-17294.616142857147</v>
      </c>
      <c r="E37" s="1982">
        <v>-13391.285714285714</v>
      </c>
      <c r="F37" s="1983">
        <v>-11277.571428571431</v>
      </c>
      <c r="G37" s="1983">
        <v>-9065.8571428571431</v>
      </c>
      <c r="H37" s="1983">
        <v>-5926.8571428571413</v>
      </c>
      <c r="I37" s="1983">
        <v>-3155.7142857142844</v>
      </c>
      <c r="J37" s="1983">
        <v>-1459.5714285714294</v>
      </c>
      <c r="K37" s="1983">
        <v>1359.9999999999982</v>
      </c>
      <c r="L37" s="1983">
        <v>4833.1428571428569</v>
      </c>
      <c r="M37" s="1984">
        <v>6960.7142857142862</v>
      </c>
      <c r="N37" s="1985">
        <v>-18979.714285714283</v>
      </c>
      <c r="O37" s="1985">
        <v>-16578</v>
      </c>
      <c r="P37" s="1985">
        <v>-14186.857142857145</v>
      </c>
      <c r="Q37" s="1986" t="s">
        <v>3493</v>
      </c>
    </row>
    <row r="38" spans="1:17" s="1987" customFormat="1" ht="15.95" customHeight="1">
      <c r="A38" s="1999" t="s">
        <v>3494</v>
      </c>
      <c r="B38" s="1982">
        <v>-41352.999999999993</v>
      </c>
      <c r="C38" s="1983">
        <v>-40459.589999999989</v>
      </c>
      <c r="D38" s="1983">
        <v>-34529.228999999992</v>
      </c>
      <c r="E38" s="1982">
        <v>-25974.639999999989</v>
      </c>
      <c r="F38" s="1983">
        <v>-27835.000000000011</v>
      </c>
      <c r="G38" s="1983">
        <v>-23044.249999999985</v>
      </c>
      <c r="H38" s="1983">
        <v>-20236.889999999996</v>
      </c>
      <c r="I38" s="1983">
        <v>-21454.18</v>
      </c>
      <c r="J38" s="1983">
        <v>-14179.290000000003</v>
      </c>
      <c r="K38" s="1983">
        <v>-7637.99</v>
      </c>
      <c r="L38" s="1983">
        <v>-10079.499999999998</v>
      </c>
      <c r="M38" s="1984">
        <v>988</v>
      </c>
      <c r="N38" s="1985">
        <v>-37142.999999999993</v>
      </c>
      <c r="O38" s="1985">
        <v>-33511.539999999979</v>
      </c>
      <c r="P38" s="1985">
        <v>-30418.770000000004</v>
      </c>
      <c r="Q38" s="1994" t="s">
        <v>3495</v>
      </c>
    </row>
    <row r="39" spans="1:17" s="1987" customFormat="1" ht="15.95" customHeight="1">
      <c r="A39" s="2000" t="s">
        <v>3496</v>
      </c>
      <c r="B39" s="1982">
        <v>3209.2000000000007</v>
      </c>
      <c r="C39" s="1983">
        <v>-2049</v>
      </c>
      <c r="D39" s="1983">
        <v>743</v>
      </c>
      <c r="E39" s="1982">
        <v>-3215</v>
      </c>
      <c r="F39" s="1983">
        <v>-2588</v>
      </c>
      <c r="G39" s="1983">
        <v>-842</v>
      </c>
      <c r="H39" s="1983">
        <v>-2865</v>
      </c>
      <c r="I39" s="1983">
        <v>-3727</v>
      </c>
      <c r="J39" s="1983">
        <v>-215</v>
      </c>
      <c r="K39" s="1983">
        <v>-5356</v>
      </c>
      <c r="L39" s="1983">
        <v>-1782</v>
      </c>
      <c r="M39" s="1984">
        <v>-5588</v>
      </c>
      <c r="N39" s="1985">
        <v>-831</v>
      </c>
      <c r="O39" s="1985">
        <v>-5838</v>
      </c>
      <c r="P39" s="1985">
        <v>-5939</v>
      </c>
      <c r="Q39" s="1986" t="s">
        <v>3497</v>
      </c>
    </row>
    <row r="40" spans="1:17" s="1987" customFormat="1" ht="15.95" customHeight="1">
      <c r="A40" s="2000" t="s">
        <v>3498</v>
      </c>
      <c r="B40" s="1982">
        <v>-38143.800000000003</v>
      </c>
      <c r="C40" s="1983">
        <v>-42508.590000000011</v>
      </c>
      <c r="D40" s="1983">
        <v>-33786.229000000007</v>
      </c>
      <c r="E40" s="1982">
        <v>-29189.64</v>
      </c>
      <c r="F40" s="1983">
        <v>-30423</v>
      </c>
      <c r="G40" s="1983">
        <v>-23886.250000000007</v>
      </c>
      <c r="H40" s="1983">
        <v>-23101.889999999992</v>
      </c>
      <c r="I40" s="1983">
        <v>-25181.180000000008</v>
      </c>
      <c r="J40" s="1983">
        <v>-14394.29000000001</v>
      </c>
      <c r="K40" s="1983">
        <v>-12993.990000000003</v>
      </c>
      <c r="L40" s="1983">
        <v>-11861.5</v>
      </c>
      <c r="M40" s="1984">
        <v>-4600</v>
      </c>
      <c r="N40" s="1985">
        <v>-37973.999999999985</v>
      </c>
      <c r="O40" s="1985">
        <v>-39349.539999999986</v>
      </c>
      <c r="P40" s="1985">
        <v>-36357.770000000004</v>
      </c>
      <c r="Q40" s="1986" t="s">
        <v>3499</v>
      </c>
    </row>
    <row r="41" spans="1:17" s="1987" customFormat="1" ht="15.95" customHeight="1">
      <c r="A41" s="2000" t="s">
        <v>3500</v>
      </c>
      <c r="B41" s="1982">
        <v>40017.800000000003</v>
      </c>
      <c r="C41" s="1983">
        <v>46417.290000000008</v>
      </c>
      <c r="D41" s="1983">
        <v>37579.729000000007</v>
      </c>
      <c r="E41" s="1982">
        <v>33159.14</v>
      </c>
      <c r="F41" s="1983">
        <v>33555.9</v>
      </c>
      <c r="G41" s="1983">
        <v>28134.650000000009</v>
      </c>
      <c r="H41" s="1983">
        <v>26741.689999999991</v>
      </c>
      <c r="I41" s="1983">
        <v>28842.380000000008</v>
      </c>
      <c r="J41" s="1983">
        <v>17754.290000000008</v>
      </c>
      <c r="K41" s="1983">
        <v>15365.690000000002</v>
      </c>
      <c r="L41" s="1983">
        <v>13372</v>
      </c>
      <c r="M41" s="1984">
        <v>5173.3</v>
      </c>
      <c r="N41" s="1985">
        <v>34418.299999999988</v>
      </c>
      <c r="O41" s="1985">
        <v>36078.739999999991</v>
      </c>
      <c r="P41" s="1985">
        <v>37506.070000000007</v>
      </c>
      <c r="Q41" s="1986" t="s">
        <v>3501</v>
      </c>
    </row>
    <row r="42" spans="1:17" ht="15.95" customHeight="1">
      <c r="A42" s="1993" t="s">
        <v>3502</v>
      </c>
      <c r="B42" s="2001" t="s">
        <v>2436</v>
      </c>
      <c r="C42" s="2002" t="s">
        <v>2436</v>
      </c>
      <c r="D42" s="2002" t="s">
        <v>2436</v>
      </c>
      <c r="E42" s="2001" t="s">
        <v>2436</v>
      </c>
      <c r="F42" s="2003" t="s">
        <v>2436</v>
      </c>
      <c r="G42" s="2003" t="s">
        <v>2436</v>
      </c>
      <c r="H42" s="2004" t="s">
        <v>2436</v>
      </c>
      <c r="I42" s="2004" t="s">
        <v>2436</v>
      </c>
      <c r="J42" s="2004" t="s">
        <v>2436</v>
      </c>
      <c r="K42" s="2004" t="s">
        <v>2436</v>
      </c>
      <c r="L42" s="2004" t="s">
        <v>2436</v>
      </c>
      <c r="M42" s="2005" t="s">
        <v>2436</v>
      </c>
      <c r="N42" s="2003" t="s">
        <v>2436</v>
      </c>
      <c r="O42" s="2002" t="s">
        <v>2436</v>
      </c>
      <c r="P42" s="2006" t="s">
        <v>2436</v>
      </c>
      <c r="Q42" s="2007" t="s">
        <v>3503</v>
      </c>
    </row>
    <row r="43" spans="1:17" ht="15.95" customHeight="1">
      <c r="A43" s="1993" t="s">
        <v>3504</v>
      </c>
      <c r="B43" s="2001" t="s">
        <v>2436</v>
      </c>
      <c r="C43" s="2002" t="s">
        <v>2436</v>
      </c>
      <c r="D43" s="2002" t="s">
        <v>2436</v>
      </c>
      <c r="E43" s="2001" t="s">
        <v>2436</v>
      </c>
      <c r="F43" s="2003" t="s">
        <v>2436</v>
      </c>
      <c r="G43" s="2003" t="s">
        <v>2436</v>
      </c>
      <c r="H43" s="2004" t="s">
        <v>2436</v>
      </c>
      <c r="I43" s="2004" t="s">
        <v>2436</v>
      </c>
      <c r="J43" s="2004" t="s">
        <v>2436</v>
      </c>
      <c r="K43" s="2004" t="s">
        <v>2436</v>
      </c>
      <c r="L43" s="2004" t="s">
        <v>2436</v>
      </c>
      <c r="M43" s="2005" t="s">
        <v>2436</v>
      </c>
      <c r="N43" s="2003" t="s">
        <v>2436</v>
      </c>
      <c r="O43" s="2002" t="s">
        <v>2436</v>
      </c>
      <c r="P43" s="2006" t="s">
        <v>2436</v>
      </c>
      <c r="Q43" s="1997" t="s">
        <v>3505</v>
      </c>
    </row>
    <row r="44" spans="1:17" s="1987" customFormat="1" ht="15.95" customHeight="1">
      <c r="A44" s="2000" t="s">
        <v>3506</v>
      </c>
      <c r="B44" s="1982">
        <v>-1874</v>
      </c>
      <c r="C44" s="1983">
        <v>-3908.7</v>
      </c>
      <c r="D44" s="1983">
        <v>-3793.5</v>
      </c>
      <c r="E44" s="1982">
        <v>-3969.5000000000005</v>
      </c>
      <c r="F44" s="1983">
        <v>-3132.8999999999996</v>
      </c>
      <c r="G44" s="1983">
        <v>-4248.3999999999996</v>
      </c>
      <c r="H44" s="1983">
        <v>-3639.8</v>
      </c>
      <c r="I44" s="1983">
        <v>-3661.2</v>
      </c>
      <c r="J44" s="1983">
        <v>-3360</v>
      </c>
      <c r="K44" s="1983">
        <v>-2371.6999999999998</v>
      </c>
      <c r="L44" s="1983">
        <v>-1510.5</v>
      </c>
      <c r="M44" s="1984">
        <v>-573.29999999999995</v>
      </c>
      <c r="N44" s="1985">
        <v>3555.7000000000007</v>
      </c>
      <c r="O44" s="1985">
        <v>3270.7999999999993</v>
      </c>
      <c r="P44" s="1985">
        <v>-1148.2999999999993</v>
      </c>
      <c r="Q44" s="1994" t="s">
        <v>3507</v>
      </c>
    </row>
    <row r="45" spans="1:17" ht="15.95" customHeight="1">
      <c r="A45" s="1993" t="s">
        <v>3508</v>
      </c>
      <c r="B45" s="1989">
        <v>6211.2</v>
      </c>
      <c r="C45" s="1990">
        <v>3787.8</v>
      </c>
      <c r="D45" s="1990">
        <v>3601.2</v>
      </c>
      <c r="E45" s="1989">
        <v>2394.6</v>
      </c>
      <c r="F45" s="1990">
        <v>2327.8000000000002</v>
      </c>
      <c r="G45" s="1990">
        <v>376.6</v>
      </c>
      <c r="H45" s="1990">
        <v>330.7</v>
      </c>
      <c r="I45" s="1990">
        <v>133.9</v>
      </c>
      <c r="J45" s="1990">
        <v>125.9</v>
      </c>
      <c r="K45" s="1990">
        <v>37.9</v>
      </c>
      <c r="L45" s="1990">
        <v>37.9</v>
      </c>
      <c r="M45" s="1991">
        <v>60</v>
      </c>
      <c r="N45" s="1964">
        <v>16798.7</v>
      </c>
      <c r="O45" s="1964">
        <v>15877.3</v>
      </c>
      <c r="P45" s="1964">
        <v>11149.6</v>
      </c>
      <c r="Q45" s="1997" t="s">
        <v>3509</v>
      </c>
    </row>
    <row r="46" spans="1:17" ht="15.95" customHeight="1">
      <c r="A46" s="1993" t="s">
        <v>3510</v>
      </c>
      <c r="B46" s="1989">
        <v>-8085.2</v>
      </c>
      <c r="C46" s="1990">
        <v>-7696.5</v>
      </c>
      <c r="D46" s="1990">
        <v>-7394.7</v>
      </c>
      <c r="E46" s="1989">
        <v>-6364.1</v>
      </c>
      <c r="F46" s="1990">
        <v>-5460.7</v>
      </c>
      <c r="G46" s="1990">
        <v>-4625</v>
      </c>
      <c r="H46" s="1990">
        <v>-3970.5</v>
      </c>
      <c r="I46" s="1990">
        <v>-3795.1</v>
      </c>
      <c r="J46" s="1990">
        <v>-3485.9</v>
      </c>
      <c r="K46" s="1990">
        <v>-2409.6</v>
      </c>
      <c r="L46" s="1990">
        <v>-1548.4</v>
      </c>
      <c r="M46" s="1991">
        <v>-633.29999999999995</v>
      </c>
      <c r="N46" s="1964">
        <v>-13243</v>
      </c>
      <c r="O46" s="1964">
        <v>-12606.5</v>
      </c>
      <c r="P46" s="1964">
        <v>-12297.9</v>
      </c>
      <c r="Q46" s="1992" t="s">
        <v>3511</v>
      </c>
    </row>
    <row r="47" spans="1:17" ht="15.95" customHeight="1">
      <c r="A47" s="1993"/>
      <c r="B47" s="1885"/>
      <c r="C47" s="2008"/>
      <c r="D47" s="1886"/>
      <c r="E47" s="2009"/>
      <c r="F47" s="1955"/>
      <c r="G47" s="2010"/>
      <c r="H47" s="1886"/>
      <c r="I47" s="1886"/>
      <c r="J47" s="1886"/>
      <c r="K47" s="1955"/>
      <c r="L47" s="1955"/>
      <c r="M47" s="2011"/>
      <c r="N47" s="2012"/>
      <c r="O47" s="1955"/>
      <c r="P47" s="1955"/>
      <c r="Q47" s="1830"/>
    </row>
    <row r="48" spans="1:17" ht="14.45" customHeight="1">
      <c r="A48" s="2013"/>
      <c r="B48" s="2014"/>
      <c r="C48" s="2013"/>
      <c r="D48" s="2013"/>
      <c r="E48" s="2014"/>
      <c r="F48" s="2013"/>
      <c r="G48" s="2013"/>
      <c r="H48" s="2013"/>
      <c r="I48" s="2013"/>
      <c r="J48" s="2013"/>
      <c r="K48" s="2013"/>
      <c r="L48" s="2013"/>
      <c r="M48" s="2015"/>
      <c r="N48" s="2013"/>
      <c r="O48" s="2013"/>
      <c r="P48" s="2015"/>
      <c r="Q48" s="1907"/>
    </row>
    <row r="49" spans="1:17" ht="12.75" customHeight="1">
      <c r="A49" s="2016" t="s">
        <v>3512</v>
      </c>
      <c r="B49" s="2017"/>
      <c r="E49" s="2017"/>
      <c r="H49" s="2017"/>
      <c r="K49" s="2017"/>
      <c r="Q49" s="1847" t="s">
        <v>3513</v>
      </c>
    </row>
    <row r="50" spans="1:17" ht="12.75" customHeight="1"/>
    <row r="51" spans="1:17" s="2019" customFormat="1" ht="12.75" customHeight="1">
      <c r="A51" s="2018"/>
      <c r="C51" s="2020"/>
      <c r="F51" s="2020"/>
      <c r="G51" s="2021"/>
      <c r="I51" s="2020"/>
      <c r="J51" s="2021"/>
      <c r="L51" s="2020"/>
      <c r="M51" s="2021"/>
      <c r="N51" s="2020"/>
    </row>
    <row r="52" spans="1:17" ht="12.75" customHeight="1"/>
    <row r="53" spans="1:17" ht="12.95" customHeight="1"/>
    <row r="54" spans="1:17" ht="12.95" customHeight="1"/>
    <row r="55" spans="1:17" ht="12.95" customHeight="1"/>
    <row r="56" spans="1:17" ht="12.95" customHeight="1"/>
    <row r="57" spans="1:17" ht="12.95" customHeight="1"/>
    <row r="58" spans="1:17" ht="12.95" customHeight="1"/>
    <row r="59" spans="1:17" ht="12.95" customHeight="1"/>
    <row r="67" spans="17:17">
      <c r="Q67" s="2022"/>
    </row>
    <row r="68" spans="17:17">
      <c r="Q68" s="2022"/>
    </row>
    <row r="69" spans="17:17">
      <c r="Q69" s="2022"/>
    </row>
    <row r="70" spans="17:17">
      <c r="Q70" s="2022"/>
    </row>
    <row r="71" spans="17:17">
      <c r="Q71" s="2022"/>
    </row>
    <row r="72" spans="17:17">
      <c r="Q72" s="2022"/>
    </row>
    <row r="73" spans="17:17">
      <c r="Q73" s="2022"/>
    </row>
    <row r="74" spans="17:17">
      <c r="Q74" s="2022"/>
    </row>
    <row r="75" spans="17:17">
      <c r="Q75" s="2022"/>
    </row>
    <row r="76" spans="17:17">
      <c r="Q76" s="2022"/>
    </row>
    <row r="77" spans="17:17">
      <c r="Q77" s="2022"/>
    </row>
  </sheetData>
  <mergeCells count="2">
    <mergeCell ref="B6:M7"/>
    <mergeCell ref="N6:P7"/>
  </mergeCells>
  <printOptions gridLinesSet="0"/>
  <pageMargins left="0.19685039370078741" right="0.19685039370078741" top="0.39370078740157483" bottom="0.19685039370078741" header="0.31496062992125984" footer="0.51181102362204722"/>
  <pageSetup paperSize="9" scale="70" firstPageNumber="66" orientation="landscape" useFirstPageNumber="1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syncVertical="1" syncRef="A1" transitionEvaluation="1"/>
  <dimension ref="A1:DF94"/>
  <sheetViews>
    <sheetView showGridLines="0" zoomScale="80" zoomScaleNormal="80" workbookViewId="0"/>
  </sheetViews>
  <sheetFormatPr baseColWidth="10" defaultColWidth="10.625" defaultRowHeight="14.25" customHeight="1"/>
  <cols>
    <col min="1" max="1" width="40.625" style="352" customWidth="1"/>
    <col min="2" max="3" width="10.875" style="352" customWidth="1"/>
    <col min="4" max="4" width="10.875" style="2024" customWidth="1"/>
    <col min="5" max="6" width="10.875" style="352" customWidth="1"/>
    <col min="7" max="7" width="10.875" style="2024" customWidth="1"/>
    <col min="8" max="9" width="10.875" style="352" customWidth="1"/>
    <col min="10" max="10" width="10.875" style="2024" customWidth="1"/>
    <col min="11" max="12" width="10.875" style="352" customWidth="1"/>
    <col min="13" max="13" width="10.875" style="2024" customWidth="1"/>
    <col min="14" max="15" width="10.875" style="352" customWidth="1"/>
    <col min="16" max="16" width="10.875" style="2024" customWidth="1"/>
    <col min="17" max="17" width="40.25" style="2122" customWidth="1"/>
    <col min="18" max="137" width="10.625" style="352" customWidth="1"/>
    <col min="138" max="16384" width="10.625" style="352"/>
  </cols>
  <sheetData>
    <row r="1" spans="1:110" ht="36" customHeight="1"/>
    <row r="2" spans="1:110" ht="26.1" customHeight="1">
      <c r="A2" s="2023" t="s">
        <v>3514</v>
      </c>
      <c r="Q2" s="2025" t="s">
        <v>3515</v>
      </c>
    </row>
    <row r="3" spans="1:110" ht="14.25" customHeight="1">
      <c r="A3" s="301" t="s">
        <v>3516</v>
      </c>
      <c r="Q3" s="302" t="s">
        <v>3517</v>
      </c>
    </row>
    <row r="4" spans="1:110" ht="14.25" customHeight="1">
      <c r="A4" s="352" t="s">
        <v>3518</v>
      </c>
      <c r="B4" s="2026"/>
      <c r="C4" s="2026"/>
      <c r="D4" s="2026"/>
      <c r="E4" s="2026"/>
      <c r="F4" s="2026"/>
      <c r="G4" s="2026"/>
      <c r="K4" s="2026"/>
      <c r="L4" s="2026"/>
      <c r="M4" s="2027"/>
      <c r="N4" s="2026"/>
      <c r="O4" s="2026"/>
      <c r="P4" s="2027"/>
      <c r="Q4" s="2028" t="s">
        <v>3519</v>
      </c>
    </row>
    <row r="5" spans="1:110" ht="14.25" customHeight="1">
      <c r="A5" s="2029"/>
      <c r="B5" s="2029"/>
      <c r="C5" s="2029"/>
      <c r="D5" s="2029"/>
      <c r="E5" s="2029"/>
      <c r="F5" s="2029"/>
      <c r="G5" s="2029"/>
      <c r="H5" s="2029"/>
      <c r="I5" s="2029"/>
      <c r="J5" s="2029"/>
      <c r="K5" s="2029"/>
      <c r="L5" s="2029"/>
      <c r="M5" s="2030"/>
      <c r="N5" s="2030"/>
      <c r="O5" s="2030"/>
      <c r="P5" s="2030"/>
      <c r="Q5" s="2031"/>
    </row>
    <row r="6" spans="1:110" s="2034" customFormat="1" ht="11.1" customHeight="1">
      <c r="A6" s="2032"/>
      <c r="B6" s="2435" t="s">
        <v>2403</v>
      </c>
      <c r="C6" s="2436"/>
      <c r="D6" s="2436"/>
      <c r="E6" s="2436"/>
      <c r="F6" s="2436"/>
      <c r="G6" s="2436"/>
      <c r="H6" s="2437"/>
      <c r="I6" s="2437"/>
      <c r="J6" s="2437"/>
      <c r="K6" s="2437"/>
      <c r="L6" s="2437"/>
      <c r="M6" s="2437"/>
      <c r="N6" s="2441">
        <v>2017</v>
      </c>
      <c r="O6" s="2442"/>
      <c r="P6" s="2443"/>
      <c r="Q6" s="2033"/>
    </row>
    <row r="7" spans="1:110" s="2034" customFormat="1" ht="11.1" customHeight="1">
      <c r="A7" s="2035"/>
      <c r="B7" s="2438"/>
      <c r="C7" s="2439"/>
      <c r="D7" s="2439"/>
      <c r="E7" s="2439"/>
      <c r="F7" s="2439"/>
      <c r="G7" s="2439"/>
      <c r="H7" s="2440"/>
      <c r="I7" s="2440"/>
      <c r="J7" s="2440"/>
      <c r="K7" s="2440"/>
      <c r="L7" s="2440"/>
      <c r="M7" s="2440"/>
      <c r="N7" s="2444"/>
      <c r="O7" s="2445"/>
      <c r="P7" s="2446"/>
      <c r="Q7" s="2036" t="s">
        <v>2501</v>
      </c>
    </row>
    <row r="8" spans="1:110" s="2046" customFormat="1" ht="16.5" customHeight="1">
      <c r="A8" s="2035"/>
      <c r="B8" s="2037" t="s">
        <v>2502</v>
      </c>
      <c r="C8" s="2038" t="s">
        <v>2675</v>
      </c>
      <c r="D8" s="2038" t="s">
        <v>11</v>
      </c>
      <c r="E8" s="2037" t="s">
        <v>21</v>
      </c>
      <c r="F8" s="2039" t="s">
        <v>23</v>
      </c>
      <c r="G8" s="2039" t="s">
        <v>12</v>
      </c>
      <c r="H8" s="2040" t="s">
        <v>13</v>
      </c>
      <c r="I8" s="2040" t="s">
        <v>14</v>
      </c>
      <c r="J8" s="2041" t="s">
        <v>15</v>
      </c>
      <c r="K8" s="2042" t="s">
        <v>8</v>
      </c>
      <c r="L8" s="2042" t="s">
        <v>9</v>
      </c>
      <c r="M8" s="2042" t="s">
        <v>10</v>
      </c>
      <c r="N8" s="2037" t="s">
        <v>2502</v>
      </c>
      <c r="O8" s="2038" t="s">
        <v>2675</v>
      </c>
      <c r="P8" s="2043" t="s">
        <v>11</v>
      </c>
      <c r="Q8" s="2044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2045"/>
      <c r="CJ8" s="68"/>
      <c r="CK8" s="68"/>
      <c r="CL8" s="68"/>
      <c r="CM8" s="352"/>
      <c r="CN8" s="352"/>
      <c r="CO8" s="352"/>
      <c r="CP8" s="352"/>
      <c r="CQ8" s="352"/>
      <c r="CR8" s="352"/>
      <c r="CS8" s="352"/>
      <c r="CT8" s="352"/>
      <c r="CU8" s="352"/>
      <c r="CV8" s="352"/>
      <c r="CW8" s="352"/>
      <c r="CX8" s="352"/>
      <c r="CY8" s="352"/>
      <c r="CZ8" s="352"/>
      <c r="DA8" s="352"/>
      <c r="DB8" s="352"/>
      <c r="DC8" s="352"/>
      <c r="DD8" s="352"/>
      <c r="DE8" s="352"/>
      <c r="DF8" s="352"/>
    </row>
    <row r="9" spans="1:110" s="2046" customFormat="1" ht="16.5" customHeight="1">
      <c r="A9" s="2047"/>
      <c r="B9" s="2048" t="s">
        <v>2406</v>
      </c>
      <c r="C9" s="2049" t="s">
        <v>2506</v>
      </c>
      <c r="D9" s="2049" t="s">
        <v>2507</v>
      </c>
      <c r="E9" s="2048" t="s">
        <v>7</v>
      </c>
      <c r="F9" s="2050" t="s">
        <v>22</v>
      </c>
      <c r="G9" s="2050" t="s">
        <v>6</v>
      </c>
      <c r="H9" s="2051" t="s">
        <v>5</v>
      </c>
      <c r="I9" s="2052" t="s">
        <v>4</v>
      </c>
      <c r="J9" s="2052" t="s">
        <v>3</v>
      </c>
      <c r="K9" s="2053" t="s">
        <v>2</v>
      </c>
      <c r="L9" s="2054" t="s">
        <v>1</v>
      </c>
      <c r="M9" s="2054" t="s">
        <v>0</v>
      </c>
      <c r="N9" s="2048" t="s">
        <v>2406</v>
      </c>
      <c r="O9" s="2049" t="s">
        <v>2506</v>
      </c>
      <c r="P9" s="2055" t="s">
        <v>2507</v>
      </c>
      <c r="Q9" s="2056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2045"/>
      <c r="CJ9" s="68"/>
      <c r="CK9" s="68"/>
      <c r="CL9" s="68"/>
      <c r="CM9" s="352"/>
      <c r="CN9" s="352"/>
      <c r="CO9" s="352"/>
      <c r="CP9" s="352"/>
      <c r="CQ9" s="352"/>
      <c r="CR9" s="352"/>
      <c r="CS9" s="352"/>
      <c r="CT9" s="352"/>
      <c r="CU9" s="352"/>
      <c r="CV9" s="352"/>
      <c r="CW9" s="352"/>
      <c r="CX9" s="352"/>
      <c r="CY9" s="352"/>
      <c r="CZ9" s="352"/>
      <c r="DA9" s="352"/>
      <c r="DB9" s="352"/>
      <c r="DC9" s="352"/>
      <c r="DD9" s="352"/>
      <c r="DE9" s="352"/>
      <c r="DF9" s="352"/>
    </row>
    <row r="10" spans="1:110" ht="8.25" customHeight="1">
      <c r="B10" s="2057"/>
      <c r="E10" s="2057"/>
      <c r="H10" s="315"/>
      <c r="K10" s="315"/>
      <c r="N10" s="2057"/>
      <c r="O10" s="2024"/>
      <c r="P10" s="305"/>
      <c r="Q10" s="2058"/>
    </row>
    <row r="11" spans="1:110" s="2066" customFormat="1" ht="15.75">
      <c r="A11" s="262" t="s">
        <v>3520</v>
      </c>
      <c r="B11" s="2059">
        <v>18220.240815419998</v>
      </c>
      <c r="C11" s="2060">
        <v>1463.65529004</v>
      </c>
      <c r="D11" s="2060">
        <v>2650.8377144400001</v>
      </c>
      <c r="E11" s="2059">
        <v>2141.2304264100003</v>
      </c>
      <c r="F11" s="2060">
        <v>1300.31353171</v>
      </c>
      <c r="G11" s="2060">
        <v>2035.1298089500001</v>
      </c>
      <c r="H11" s="2061">
        <v>6623.8069211299999</v>
      </c>
      <c r="I11" s="2061">
        <v>4332.3324732900001</v>
      </c>
      <c r="J11" s="2061">
        <v>2061.8343045400002</v>
      </c>
      <c r="K11" s="2061">
        <v>3438.2579005799994</v>
      </c>
      <c r="L11" s="2061">
        <v>3243.4104587799998</v>
      </c>
      <c r="M11" s="2061">
        <v>5176.7973748199993</v>
      </c>
      <c r="N11" s="2062">
        <v>21047.72</v>
      </c>
      <c r="O11" s="2063">
        <v>4527.74</v>
      </c>
      <c r="P11" s="2064">
        <v>3186.84</v>
      </c>
      <c r="Q11" s="2065" t="s">
        <v>3521</v>
      </c>
    </row>
    <row r="12" spans="1:110" s="2066" customFormat="1" ht="5.25" customHeight="1">
      <c r="A12" s="2067"/>
      <c r="B12" s="2059"/>
      <c r="C12" s="2060"/>
      <c r="D12" s="2060"/>
      <c r="E12" s="2059"/>
      <c r="F12" s="2060"/>
      <c r="G12" s="2060"/>
      <c r="H12" s="2068"/>
      <c r="I12" s="2068"/>
      <c r="J12" s="2068"/>
      <c r="K12" s="2068"/>
      <c r="L12" s="2068"/>
      <c r="M12" s="2068"/>
      <c r="N12" s="2062"/>
      <c r="O12" s="2063"/>
      <c r="P12" s="2064"/>
      <c r="Q12" s="2065"/>
    </row>
    <row r="13" spans="1:110" s="2066" customFormat="1" ht="16.5" customHeight="1">
      <c r="A13" s="2069" t="s">
        <v>3522</v>
      </c>
      <c r="B13" s="2059">
        <v>10225.121971250001</v>
      </c>
      <c r="C13" s="2060">
        <v>1408.14615585</v>
      </c>
      <c r="D13" s="2060">
        <v>1958.2173817400001</v>
      </c>
      <c r="E13" s="2059">
        <v>2099.6552891800002</v>
      </c>
      <c r="F13" s="2060">
        <v>961.82156741999995</v>
      </c>
      <c r="G13" s="2060">
        <v>1557.5841553599998</v>
      </c>
      <c r="H13" s="2061">
        <v>5205.2393898800001</v>
      </c>
      <c r="I13" s="2061">
        <v>2593.8968302800004</v>
      </c>
      <c r="J13" s="2061">
        <v>2017.48334376</v>
      </c>
      <c r="K13" s="2061">
        <v>3070.5925277299998</v>
      </c>
      <c r="L13" s="2061">
        <v>2991.3840218699997</v>
      </c>
      <c r="M13" s="2061">
        <v>3087.7411028400002</v>
      </c>
      <c r="N13" s="2062">
        <v>4329.53</v>
      </c>
      <c r="O13" s="2063">
        <v>2618.39</v>
      </c>
      <c r="P13" s="2064">
        <v>2556.0770000000002</v>
      </c>
      <c r="Q13" s="2070" t="s">
        <v>3523</v>
      </c>
    </row>
    <row r="14" spans="1:110" ht="16.5" customHeight="1">
      <c r="A14" s="2071" t="s">
        <v>3524</v>
      </c>
      <c r="B14" s="2072">
        <v>10217.643206370001</v>
      </c>
      <c r="C14" s="2073">
        <v>1408.14615585</v>
      </c>
      <c r="D14" s="2073">
        <v>1958.2173817400001</v>
      </c>
      <c r="E14" s="2072">
        <v>2099.6552891800002</v>
      </c>
      <c r="F14" s="2073">
        <v>961.82156741999995</v>
      </c>
      <c r="G14" s="2073">
        <v>1557.5841553599998</v>
      </c>
      <c r="H14" s="2074">
        <v>5205.2393898800001</v>
      </c>
      <c r="I14" s="2074">
        <v>2593.8968302800004</v>
      </c>
      <c r="J14" s="2074">
        <v>2017.48334376</v>
      </c>
      <c r="K14" s="2074">
        <v>3070.5925277299998</v>
      </c>
      <c r="L14" s="2074">
        <v>2991.3840218699997</v>
      </c>
      <c r="M14" s="2074">
        <v>3040.1652828400001</v>
      </c>
      <c r="N14" s="2075">
        <v>4118.68</v>
      </c>
      <c r="O14" s="2076">
        <v>2534.37</v>
      </c>
      <c r="P14" s="2077">
        <v>2556.0770000000002</v>
      </c>
      <c r="Q14" s="2078" t="s">
        <v>3525</v>
      </c>
    </row>
    <row r="15" spans="1:110" ht="16.5" customHeight="1">
      <c r="A15" s="2071" t="s">
        <v>3526</v>
      </c>
      <c r="B15" s="2072">
        <v>7.4787648799999999</v>
      </c>
      <c r="C15" s="2073" t="s">
        <v>2436</v>
      </c>
      <c r="D15" s="2073" t="s">
        <v>2436</v>
      </c>
      <c r="E15" s="2072" t="s">
        <v>2436</v>
      </c>
      <c r="F15" s="2073" t="s">
        <v>2436</v>
      </c>
      <c r="G15" s="2073" t="s">
        <v>2436</v>
      </c>
      <c r="H15" s="2074" t="s">
        <v>2436</v>
      </c>
      <c r="I15" s="2074" t="s">
        <v>2436</v>
      </c>
      <c r="J15" s="2074" t="s">
        <v>2436</v>
      </c>
      <c r="K15" s="2074" t="s">
        <v>2436</v>
      </c>
      <c r="L15" s="2074" t="s">
        <v>2436</v>
      </c>
      <c r="M15" s="2074">
        <v>47.57582</v>
      </c>
      <c r="N15" s="2075">
        <v>210.85</v>
      </c>
      <c r="O15" s="2076">
        <v>84.02</v>
      </c>
      <c r="P15" s="2077" t="s">
        <v>2436</v>
      </c>
      <c r="Q15" s="2078" t="s">
        <v>3527</v>
      </c>
    </row>
    <row r="16" spans="1:110" s="2066" customFormat="1" ht="16.5" customHeight="1">
      <c r="A16" s="2069" t="s">
        <v>3528</v>
      </c>
      <c r="B16" s="2059">
        <v>4876.1857321199996</v>
      </c>
      <c r="C16" s="2060" t="s">
        <v>2436</v>
      </c>
      <c r="D16" s="2060">
        <v>465.97696744999996</v>
      </c>
      <c r="E16" s="2059" t="s">
        <v>2436</v>
      </c>
      <c r="F16" s="2060">
        <v>324.34210489999998</v>
      </c>
      <c r="G16" s="2060">
        <v>430.38273106999998</v>
      </c>
      <c r="H16" s="2061">
        <v>1194.0278080000001</v>
      </c>
      <c r="I16" s="2061">
        <v>49.999899999999997</v>
      </c>
      <c r="J16" s="2061">
        <v>3.5333664300000001</v>
      </c>
      <c r="K16" s="2061">
        <v>287.76290024999997</v>
      </c>
      <c r="L16" s="2061">
        <v>130.96651</v>
      </c>
      <c r="M16" s="2061">
        <v>1978.31438755</v>
      </c>
      <c r="N16" s="2062">
        <v>16291.83</v>
      </c>
      <c r="O16" s="2063">
        <v>1516.65</v>
      </c>
      <c r="P16" s="2064">
        <v>14.356999999999999</v>
      </c>
      <c r="Q16" s="2070" t="s">
        <v>3529</v>
      </c>
    </row>
    <row r="17" spans="1:17" ht="16.5" customHeight="1">
      <c r="A17" s="2071" t="s">
        <v>3524</v>
      </c>
      <c r="B17" s="2072">
        <v>4593.5388017499999</v>
      </c>
      <c r="C17" s="2073" t="s">
        <v>2436</v>
      </c>
      <c r="D17" s="2073">
        <v>465.97696744999996</v>
      </c>
      <c r="E17" s="2072" t="s">
        <v>2436</v>
      </c>
      <c r="F17" s="2073">
        <v>115.95018490000001</v>
      </c>
      <c r="G17" s="2073">
        <v>312.95177715</v>
      </c>
      <c r="H17" s="2074">
        <v>1194.0278080000001</v>
      </c>
      <c r="I17" s="2074">
        <v>49.999899999999997</v>
      </c>
      <c r="J17" s="2074" t="s">
        <v>2436</v>
      </c>
      <c r="K17" s="2074">
        <v>109.5134742</v>
      </c>
      <c r="L17" s="2074">
        <v>28.000350000000001</v>
      </c>
      <c r="M17" s="2074">
        <v>1921.39290755</v>
      </c>
      <c r="N17" s="2075">
        <v>16226.65</v>
      </c>
      <c r="O17" s="2076">
        <v>1201.6199999999999</v>
      </c>
      <c r="P17" s="2077">
        <v>14.356999999999999</v>
      </c>
      <c r="Q17" s="2078" t="s">
        <v>3525</v>
      </c>
    </row>
    <row r="18" spans="1:17" ht="16.5" customHeight="1">
      <c r="A18" s="2071" t="s">
        <v>3526</v>
      </c>
      <c r="B18" s="2072">
        <v>282.64693037000001</v>
      </c>
      <c r="C18" s="2073" t="s">
        <v>2436</v>
      </c>
      <c r="D18" s="2060" t="s">
        <v>2436</v>
      </c>
      <c r="E18" s="2072" t="s">
        <v>2436</v>
      </c>
      <c r="F18" s="2073">
        <v>208.39192</v>
      </c>
      <c r="G18" s="2073">
        <v>117.43095392000001</v>
      </c>
      <c r="H18" s="2074" t="s">
        <v>2436</v>
      </c>
      <c r="I18" s="2074" t="s">
        <v>2436</v>
      </c>
      <c r="J18" s="2074">
        <v>3.5333664300000001</v>
      </c>
      <c r="K18" s="2074">
        <v>178.24942605000001</v>
      </c>
      <c r="L18" s="2074">
        <v>102.96616</v>
      </c>
      <c r="M18" s="2074">
        <v>56.921480000000003</v>
      </c>
      <c r="N18" s="2075">
        <v>65.180000000000007</v>
      </c>
      <c r="O18" s="2076">
        <v>315.02999999999997</v>
      </c>
      <c r="P18" s="2077" t="s">
        <v>2436</v>
      </c>
      <c r="Q18" s="2078" t="s">
        <v>3527</v>
      </c>
    </row>
    <row r="19" spans="1:17" s="2066" customFormat="1" ht="16.5" customHeight="1">
      <c r="A19" s="2079" t="s">
        <v>3530</v>
      </c>
      <c r="B19" s="2059">
        <v>25.199311999999999</v>
      </c>
      <c r="C19" s="2060" t="s">
        <v>2436</v>
      </c>
      <c r="D19" s="2060" t="s">
        <v>2436</v>
      </c>
      <c r="E19" s="2059" t="s">
        <v>2436</v>
      </c>
      <c r="F19" s="2060" t="s">
        <v>2436</v>
      </c>
      <c r="G19" s="2060" t="s">
        <v>2436</v>
      </c>
      <c r="H19" s="2061" t="s">
        <v>2436</v>
      </c>
      <c r="I19" s="2061" t="s">
        <v>2436</v>
      </c>
      <c r="J19" s="2061">
        <v>6.6439999999999997E-3</v>
      </c>
      <c r="K19" s="2061" t="s">
        <v>2436</v>
      </c>
      <c r="L19" s="2061" t="s">
        <v>2436</v>
      </c>
      <c r="M19" s="2061" t="s">
        <v>2436</v>
      </c>
      <c r="N19" s="2059" t="s">
        <v>2436</v>
      </c>
      <c r="O19" s="2061" t="s">
        <v>2436</v>
      </c>
      <c r="P19" s="2080" t="s">
        <v>2436</v>
      </c>
      <c r="Q19" s="2081" t="s">
        <v>3531</v>
      </c>
    </row>
    <row r="20" spans="1:17" ht="16.5" customHeight="1">
      <c r="A20" s="2082" t="s">
        <v>3532</v>
      </c>
      <c r="B20" s="2072">
        <v>25.199311999999999</v>
      </c>
      <c r="C20" s="2073" t="s">
        <v>2436</v>
      </c>
      <c r="D20" s="2073" t="s">
        <v>2436</v>
      </c>
      <c r="E20" s="2072" t="s">
        <v>2436</v>
      </c>
      <c r="F20" s="2073" t="s">
        <v>2436</v>
      </c>
      <c r="G20" s="2073" t="s">
        <v>2436</v>
      </c>
      <c r="H20" s="2074" t="s">
        <v>2436</v>
      </c>
      <c r="I20" s="2074" t="s">
        <v>2436</v>
      </c>
      <c r="J20" s="2074" t="s">
        <v>2436</v>
      </c>
      <c r="K20" s="2074" t="s">
        <v>2436</v>
      </c>
      <c r="L20" s="2074" t="s">
        <v>2436</v>
      </c>
      <c r="M20" s="2074" t="s">
        <v>2436</v>
      </c>
      <c r="N20" s="2072" t="s">
        <v>2436</v>
      </c>
      <c r="O20" s="2074" t="s">
        <v>2436</v>
      </c>
      <c r="P20" s="2083" t="s">
        <v>2436</v>
      </c>
      <c r="Q20" s="2028" t="s">
        <v>3533</v>
      </c>
    </row>
    <row r="21" spans="1:17" ht="16.5" customHeight="1">
      <c r="A21" s="2082" t="s">
        <v>3534</v>
      </c>
      <c r="B21" s="2072" t="s">
        <v>2436</v>
      </c>
      <c r="C21" s="2073" t="s">
        <v>2436</v>
      </c>
      <c r="D21" s="2073" t="s">
        <v>2436</v>
      </c>
      <c r="E21" s="2072" t="s">
        <v>2436</v>
      </c>
      <c r="F21" s="2073" t="s">
        <v>2436</v>
      </c>
      <c r="G21" s="2073" t="s">
        <v>2436</v>
      </c>
      <c r="H21" s="2074" t="s">
        <v>2436</v>
      </c>
      <c r="I21" s="2074" t="s">
        <v>2436</v>
      </c>
      <c r="J21" s="2074" t="s">
        <v>2436</v>
      </c>
      <c r="K21" s="2074" t="s">
        <v>2436</v>
      </c>
      <c r="L21" s="2074" t="s">
        <v>2436</v>
      </c>
      <c r="M21" s="2074" t="s">
        <v>2436</v>
      </c>
      <c r="N21" s="2072" t="s">
        <v>2436</v>
      </c>
      <c r="O21" s="2074" t="s">
        <v>2436</v>
      </c>
      <c r="P21" s="2083" t="s">
        <v>2436</v>
      </c>
      <c r="Q21" s="2028" t="s">
        <v>3535</v>
      </c>
    </row>
    <row r="22" spans="1:17" ht="16.5" customHeight="1">
      <c r="A22" s="2082" t="s">
        <v>3536</v>
      </c>
      <c r="B22" s="2072" t="s">
        <v>2436</v>
      </c>
      <c r="C22" s="2073" t="s">
        <v>2436</v>
      </c>
      <c r="D22" s="2073" t="s">
        <v>2436</v>
      </c>
      <c r="E22" s="2072" t="s">
        <v>2436</v>
      </c>
      <c r="F22" s="2073" t="s">
        <v>2436</v>
      </c>
      <c r="G22" s="2073" t="s">
        <v>2436</v>
      </c>
      <c r="H22" s="2074" t="s">
        <v>2436</v>
      </c>
      <c r="I22" s="2074" t="s">
        <v>2436</v>
      </c>
      <c r="J22" s="2074">
        <v>6.6439999999999997E-3</v>
      </c>
      <c r="K22" s="2074" t="s">
        <v>2436</v>
      </c>
      <c r="L22" s="2074" t="s">
        <v>2436</v>
      </c>
      <c r="M22" s="2074" t="s">
        <v>2436</v>
      </c>
      <c r="N22" s="2072" t="s">
        <v>2436</v>
      </c>
      <c r="O22" s="2074" t="s">
        <v>2436</v>
      </c>
      <c r="P22" s="2083" t="s">
        <v>2436</v>
      </c>
      <c r="Q22" s="2028" t="s">
        <v>3537</v>
      </c>
    </row>
    <row r="23" spans="1:17" s="2066" customFormat="1" ht="16.5" customHeight="1">
      <c r="A23" s="2069" t="s">
        <v>3538</v>
      </c>
      <c r="B23" s="2059">
        <v>30.120447949999999</v>
      </c>
      <c r="C23" s="2060">
        <v>50.731457950000006</v>
      </c>
      <c r="D23" s="2060">
        <v>19.789384550000001</v>
      </c>
      <c r="E23" s="2059">
        <v>26.830390329999997</v>
      </c>
      <c r="F23" s="2060">
        <v>11.43062639</v>
      </c>
      <c r="G23" s="2060">
        <v>36.326895569999998</v>
      </c>
      <c r="H23" s="2061">
        <v>83.386232550000003</v>
      </c>
      <c r="I23" s="2061">
        <v>14.34840501</v>
      </c>
      <c r="J23" s="2061">
        <v>18.93734195</v>
      </c>
      <c r="K23" s="2061">
        <v>62.964754200000002</v>
      </c>
      <c r="L23" s="2061">
        <v>6.36048407</v>
      </c>
      <c r="M23" s="2061">
        <v>68.500217969999994</v>
      </c>
      <c r="N23" s="2062">
        <v>233.72</v>
      </c>
      <c r="O23" s="2063">
        <v>131.608</v>
      </c>
      <c r="P23" s="2064">
        <v>7.9320000000000004</v>
      </c>
      <c r="Q23" s="2070" t="s">
        <v>3539</v>
      </c>
    </row>
    <row r="24" spans="1:17" ht="16.5" customHeight="1">
      <c r="A24" s="2071" t="s">
        <v>3524</v>
      </c>
      <c r="B24" s="2072">
        <v>30.120447949999999</v>
      </c>
      <c r="C24" s="2073">
        <v>50.731457950000006</v>
      </c>
      <c r="D24" s="2073">
        <v>19.789384550000001</v>
      </c>
      <c r="E24" s="2072">
        <v>26.830390329999997</v>
      </c>
      <c r="F24" s="2073">
        <v>11.43062639</v>
      </c>
      <c r="G24" s="2073">
        <v>36.326895569999998</v>
      </c>
      <c r="H24" s="2074">
        <v>83.386232550000003</v>
      </c>
      <c r="I24" s="2074">
        <v>14.34840501</v>
      </c>
      <c r="J24" s="2074">
        <v>18.93734195</v>
      </c>
      <c r="K24" s="2074">
        <v>62.964754200000002</v>
      </c>
      <c r="L24" s="2074">
        <v>6.36048407</v>
      </c>
      <c r="M24" s="2074">
        <v>68.500217969999994</v>
      </c>
      <c r="N24" s="2075">
        <v>233.72</v>
      </c>
      <c r="O24" s="2076">
        <v>131.608</v>
      </c>
      <c r="P24" s="2077">
        <v>7.9320000000000004</v>
      </c>
      <c r="Q24" s="2078" t="s">
        <v>3525</v>
      </c>
    </row>
    <row r="25" spans="1:17" s="2066" customFormat="1" ht="16.5" customHeight="1">
      <c r="A25" s="2069" t="s">
        <v>3540</v>
      </c>
      <c r="B25" s="2059">
        <v>596.09195</v>
      </c>
      <c r="C25" s="2060" t="s">
        <v>2436</v>
      </c>
      <c r="D25" s="2060">
        <v>175.6</v>
      </c>
      <c r="E25" s="2059" t="s">
        <v>2436</v>
      </c>
      <c r="F25" s="2060" t="s">
        <v>2436</v>
      </c>
      <c r="G25" s="2060" t="s">
        <v>2436</v>
      </c>
      <c r="H25" s="2061">
        <v>128.69999999999999</v>
      </c>
      <c r="I25" s="2061">
        <v>665.6</v>
      </c>
      <c r="J25" s="2061" t="s">
        <v>2436</v>
      </c>
      <c r="K25" s="2061" t="s">
        <v>2436</v>
      </c>
      <c r="L25" s="2061" t="s">
        <v>2436</v>
      </c>
      <c r="M25" s="2061" t="s">
        <v>2436</v>
      </c>
      <c r="N25" s="2062">
        <v>155</v>
      </c>
      <c r="O25" s="2063" t="s">
        <v>2436</v>
      </c>
      <c r="P25" s="2064">
        <v>202.9</v>
      </c>
      <c r="Q25" s="2070" t="s">
        <v>3541</v>
      </c>
    </row>
    <row r="26" spans="1:17" ht="16.5" customHeight="1">
      <c r="A26" s="2071" t="s">
        <v>3524</v>
      </c>
      <c r="B26" s="2072">
        <v>398.59195</v>
      </c>
      <c r="C26" s="2073" t="s">
        <v>2436</v>
      </c>
      <c r="D26" s="2073" t="s">
        <v>2436</v>
      </c>
      <c r="E26" s="2072" t="s">
        <v>2436</v>
      </c>
      <c r="F26" s="2073" t="s">
        <v>2436</v>
      </c>
      <c r="G26" s="2073" t="s">
        <v>2436</v>
      </c>
      <c r="H26" s="2074" t="s">
        <v>2436</v>
      </c>
      <c r="I26" s="2074">
        <v>400</v>
      </c>
      <c r="J26" s="2074" t="s">
        <v>2436</v>
      </c>
      <c r="K26" s="2074" t="s">
        <v>2436</v>
      </c>
      <c r="L26" s="2074" t="s">
        <v>2436</v>
      </c>
      <c r="M26" s="2074" t="s">
        <v>2436</v>
      </c>
      <c r="N26" s="2075" t="s">
        <v>2436</v>
      </c>
      <c r="O26" s="2076" t="s">
        <v>2436</v>
      </c>
      <c r="P26" s="2077" t="s">
        <v>2436</v>
      </c>
      <c r="Q26" s="2078" t="s">
        <v>3525</v>
      </c>
    </row>
    <row r="27" spans="1:17" ht="16.5" customHeight="1">
      <c r="A27" s="2071" t="s">
        <v>3526</v>
      </c>
      <c r="B27" s="2072">
        <v>197.5</v>
      </c>
      <c r="C27" s="2073" t="s">
        <v>2436</v>
      </c>
      <c r="D27" s="2073">
        <v>175.6</v>
      </c>
      <c r="E27" s="2072" t="s">
        <v>2436</v>
      </c>
      <c r="F27" s="2073" t="s">
        <v>2436</v>
      </c>
      <c r="G27" s="2073" t="s">
        <v>2436</v>
      </c>
      <c r="H27" s="2074">
        <v>128.69999999999999</v>
      </c>
      <c r="I27" s="2074">
        <v>265.60000000000002</v>
      </c>
      <c r="J27" s="2074" t="s">
        <v>2436</v>
      </c>
      <c r="K27" s="2074" t="s">
        <v>2436</v>
      </c>
      <c r="L27" s="2074" t="s">
        <v>2436</v>
      </c>
      <c r="M27" s="2074" t="s">
        <v>2436</v>
      </c>
      <c r="N27" s="2075">
        <v>155</v>
      </c>
      <c r="O27" s="2076" t="s">
        <v>2436</v>
      </c>
      <c r="P27" s="2077">
        <v>202.9</v>
      </c>
      <c r="Q27" s="2078" t="s">
        <v>3527</v>
      </c>
    </row>
    <row r="28" spans="1:17" s="2066" customFormat="1" ht="16.5" customHeight="1">
      <c r="A28" s="2069" t="s">
        <v>3542</v>
      </c>
      <c r="B28" s="2059">
        <v>67.521715099999994</v>
      </c>
      <c r="C28" s="2060">
        <v>4.7776762399999999</v>
      </c>
      <c r="D28" s="2060">
        <v>31.2539807</v>
      </c>
      <c r="E28" s="2059">
        <v>14.744746900000001</v>
      </c>
      <c r="F28" s="2060">
        <v>2.719233</v>
      </c>
      <c r="G28" s="2060">
        <v>10.836026949999999</v>
      </c>
      <c r="H28" s="2061">
        <v>12.4534907</v>
      </c>
      <c r="I28" s="2061">
        <v>11.890038000000001</v>
      </c>
      <c r="J28" s="2061">
        <v>21.873608399999998</v>
      </c>
      <c r="K28" s="2061">
        <v>16.937718399999998</v>
      </c>
      <c r="L28" s="2061">
        <v>14.03768284</v>
      </c>
      <c r="M28" s="2061">
        <v>42.241666459999998</v>
      </c>
      <c r="N28" s="2062">
        <v>37.628999999999998</v>
      </c>
      <c r="O28" s="2063">
        <v>261.09399999999999</v>
      </c>
      <c r="P28" s="2064">
        <v>9.0920000000000005</v>
      </c>
      <c r="Q28" s="2065" t="s">
        <v>3543</v>
      </c>
    </row>
    <row r="29" spans="1:17" ht="16.5" customHeight="1">
      <c r="A29" s="2071" t="s">
        <v>3524</v>
      </c>
      <c r="B29" s="2072">
        <v>67.521715099999994</v>
      </c>
      <c r="C29" s="2073">
        <v>4.7776762399999999</v>
      </c>
      <c r="D29" s="2073">
        <v>31.2539807</v>
      </c>
      <c r="E29" s="2072">
        <v>14.744746900000001</v>
      </c>
      <c r="F29" s="2073">
        <v>2.719233</v>
      </c>
      <c r="G29" s="2073">
        <v>10.836026949999999</v>
      </c>
      <c r="H29" s="2074">
        <v>12.4534907</v>
      </c>
      <c r="I29" s="2074">
        <v>11.890038000000001</v>
      </c>
      <c r="J29" s="2074">
        <v>21.873608399999998</v>
      </c>
      <c r="K29" s="2074">
        <v>16.937718399999998</v>
      </c>
      <c r="L29" s="2074">
        <v>14.03768284</v>
      </c>
      <c r="M29" s="2074">
        <v>42.241666459999998</v>
      </c>
      <c r="N29" s="2075">
        <v>37.628999999999998</v>
      </c>
      <c r="O29" s="2076">
        <v>51.41</v>
      </c>
      <c r="P29" s="2077">
        <v>9.0920000000000005</v>
      </c>
      <c r="Q29" s="2078" t="s">
        <v>3525</v>
      </c>
    </row>
    <row r="30" spans="1:17" ht="16.5" customHeight="1">
      <c r="A30" s="2071" t="s">
        <v>3526</v>
      </c>
      <c r="B30" s="2072" t="s">
        <v>2436</v>
      </c>
      <c r="C30" s="2060" t="s">
        <v>2436</v>
      </c>
      <c r="D30" s="2060" t="s">
        <v>2436</v>
      </c>
      <c r="E30" s="2059" t="s">
        <v>2436</v>
      </c>
      <c r="F30" s="2060" t="s">
        <v>2436</v>
      </c>
      <c r="G30" s="2060" t="s">
        <v>2436</v>
      </c>
      <c r="H30" s="2074"/>
      <c r="I30" s="2074"/>
      <c r="J30" s="2074"/>
      <c r="K30" s="2074"/>
      <c r="L30" s="2074"/>
      <c r="M30" s="2074"/>
      <c r="N30" s="2075" t="s">
        <v>2436</v>
      </c>
      <c r="O30" s="2076">
        <v>209.68</v>
      </c>
      <c r="P30" s="2077" t="s">
        <v>2436</v>
      </c>
      <c r="Q30" s="2078" t="s">
        <v>3527</v>
      </c>
    </row>
    <row r="31" spans="1:17" s="2066" customFormat="1" ht="16.5" customHeight="1">
      <c r="A31" s="2069" t="s">
        <v>3544</v>
      </c>
      <c r="B31" s="2059">
        <v>2399.999687</v>
      </c>
      <c r="C31" s="2060" t="s">
        <v>2436</v>
      </c>
      <c r="D31" s="2060" t="s">
        <v>2436</v>
      </c>
      <c r="E31" s="2059" t="s">
        <v>2436</v>
      </c>
      <c r="F31" s="2060" t="s">
        <v>2436</v>
      </c>
      <c r="G31" s="2060" t="s">
        <v>2436</v>
      </c>
      <c r="H31" s="2061"/>
      <c r="I31" s="2061">
        <v>996.59730000000002</v>
      </c>
      <c r="J31" s="2061" t="s">
        <v>2436</v>
      </c>
      <c r="K31" s="2061" t="s">
        <v>2436</v>
      </c>
      <c r="L31" s="2061">
        <v>100.66176</v>
      </c>
      <c r="M31" s="2061" t="s">
        <v>2436</v>
      </c>
      <c r="N31" s="2062" t="s">
        <v>2436</v>
      </c>
      <c r="O31" s="2063" t="s">
        <v>2436</v>
      </c>
      <c r="P31" s="2064">
        <v>396.47399999999999</v>
      </c>
      <c r="Q31" s="2081" t="s">
        <v>3545</v>
      </c>
    </row>
    <row r="32" spans="1:17" ht="16.5" customHeight="1">
      <c r="A32" s="2071" t="s">
        <v>3546</v>
      </c>
      <c r="B32" s="2072" t="s">
        <v>2436</v>
      </c>
      <c r="C32" s="2073" t="s">
        <v>2436</v>
      </c>
      <c r="D32" s="2073" t="s">
        <v>2436</v>
      </c>
      <c r="E32" s="2072" t="s">
        <v>2436</v>
      </c>
      <c r="F32" s="2073" t="s">
        <v>2436</v>
      </c>
      <c r="G32" s="2073" t="s">
        <v>2436</v>
      </c>
      <c r="H32" s="2074" t="s">
        <v>2436</v>
      </c>
      <c r="I32" s="2074" t="s">
        <v>2436</v>
      </c>
      <c r="J32" s="2074" t="s">
        <v>2436</v>
      </c>
      <c r="K32" s="2074" t="s">
        <v>2436</v>
      </c>
      <c r="L32" s="2074" t="s">
        <v>2436</v>
      </c>
      <c r="M32" s="2074" t="s">
        <v>2436</v>
      </c>
      <c r="N32" s="2075" t="s">
        <v>2436</v>
      </c>
      <c r="O32" s="2076" t="s">
        <v>2436</v>
      </c>
      <c r="P32" s="2077" t="s">
        <v>2436</v>
      </c>
      <c r="Q32" s="2084" t="s">
        <v>3547</v>
      </c>
    </row>
    <row r="33" spans="1:17" ht="16.5" customHeight="1">
      <c r="A33" s="2071" t="s">
        <v>3548</v>
      </c>
      <c r="B33" s="2072">
        <v>2399.999687</v>
      </c>
      <c r="C33" s="2073" t="s">
        <v>2436</v>
      </c>
      <c r="D33" s="2073" t="s">
        <v>2436</v>
      </c>
      <c r="E33" s="2072" t="s">
        <v>2436</v>
      </c>
      <c r="F33" s="2073" t="s">
        <v>2436</v>
      </c>
      <c r="G33" s="2073" t="s">
        <v>2436</v>
      </c>
      <c r="H33" s="2074" t="s">
        <v>2436</v>
      </c>
      <c r="I33" s="2074" t="s">
        <v>2436</v>
      </c>
      <c r="J33" s="2074" t="s">
        <v>2436</v>
      </c>
      <c r="K33" s="2074" t="s">
        <v>2436</v>
      </c>
      <c r="L33" s="2074" t="s">
        <v>2436</v>
      </c>
      <c r="M33" s="2074" t="s">
        <v>2436</v>
      </c>
      <c r="N33" s="2075" t="s">
        <v>2436</v>
      </c>
      <c r="O33" s="2076" t="s">
        <v>2436</v>
      </c>
      <c r="P33" s="2077">
        <v>396.47399999999999</v>
      </c>
      <c r="Q33" s="2028" t="s">
        <v>3549</v>
      </c>
    </row>
    <row r="34" spans="1:17" ht="16.5" customHeight="1">
      <c r="A34" s="2071" t="s">
        <v>3550</v>
      </c>
      <c r="B34" s="2072" t="s">
        <v>2436</v>
      </c>
      <c r="C34" s="2073" t="s">
        <v>2436</v>
      </c>
      <c r="D34" s="2073" t="s">
        <v>2436</v>
      </c>
      <c r="E34" s="2072" t="s">
        <v>2436</v>
      </c>
      <c r="F34" s="2073" t="s">
        <v>2436</v>
      </c>
      <c r="G34" s="2073" t="s">
        <v>2436</v>
      </c>
      <c r="H34" s="2074" t="s">
        <v>2436</v>
      </c>
      <c r="I34" s="2074"/>
      <c r="J34" s="2074" t="s">
        <v>2436</v>
      </c>
      <c r="K34" s="2074"/>
      <c r="L34" s="2074">
        <v>100.66176</v>
      </c>
      <c r="M34" s="2074" t="s">
        <v>2436</v>
      </c>
      <c r="N34" s="2075" t="s">
        <v>2436</v>
      </c>
      <c r="O34" s="2076" t="s">
        <v>2436</v>
      </c>
      <c r="P34" s="2077" t="s">
        <v>2436</v>
      </c>
      <c r="Q34" s="2028" t="s">
        <v>3551</v>
      </c>
    </row>
    <row r="35" spans="1:17" ht="16.5" customHeight="1">
      <c r="A35" s="2071" t="s">
        <v>3552</v>
      </c>
      <c r="B35" s="2072" t="s">
        <v>2436</v>
      </c>
      <c r="C35" s="2073" t="s">
        <v>2436</v>
      </c>
      <c r="D35" s="2073" t="s">
        <v>2436</v>
      </c>
      <c r="E35" s="2072" t="s">
        <v>2436</v>
      </c>
      <c r="F35" s="2073" t="s">
        <v>2436</v>
      </c>
      <c r="G35" s="2073" t="s">
        <v>2436</v>
      </c>
      <c r="H35" s="2074" t="s">
        <v>2436</v>
      </c>
      <c r="I35" s="2074">
        <v>996.59730000000002</v>
      </c>
      <c r="J35" s="2074" t="s">
        <v>2436</v>
      </c>
      <c r="K35" s="2074" t="s">
        <v>2436</v>
      </c>
      <c r="L35" s="2074" t="s">
        <v>2436</v>
      </c>
      <c r="M35" s="2074" t="s">
        <v>2436</v>
      </c>
      <c r="N35" s="2075" t="s">
        <v>2436</v>
      </c>
      <c r="O35" s="2076" t="s">
        <v>2436</v>
      </c>
      <c r="P35" s="2077" t="s">
        <v>2436</v>
      </c>
      <c r="Q35" s="2028" t="s">
        <v>3553</v>
      </c>
    </row>
    <row r="36" spans="1:17" ht="12" customHeight="1">
      <c r="A36" s="2085"/>
      <c r="B36" s="2086"/>
      <c r="C36" s="2087"/>
      <c r="D36" s="2088"/>
      <c r="E36" s="2086"/>
      <c r="F36" s="2087"/>
      <c r="G36" s="2088"/>
      <c r="H36" s="2088"/>
      <c r="I36" s="2087"/>
      <c r="J36" s="2088"/>
      <c r="K36" s="2088"/>
      <c r="L36" s="2087"/>
      <c r="M36" s="2088"/>
      <c r="N36" s="2089"/>
      <c r="O36" s="2090"/>
      <c r="P36" s="2091"/>
      <c r="Q36" s="2092"/>
    </row>
    <row r="37" spans="1:17" s="2066" customFormat="1" ht="12" customHeight="1">
      <c r="A37" s="262" t="s">
        <v>3554</v>
      </c>
      <c r="B37" s="2093">
        <v>75784111</v>
      </c>
      <c r="C37" s="2094">
        <v>14270189</v>
      </c>
      <c r="D37" s="2094">
        <v>36330424</v>
      </c>
      <c r="E37" s="2093">
        <v>11949530</v>
      </c>
      <c r="F37" s="2094">
        <v>6228426</v>
      </c>
      <c r="G37" s="2094">
        <v>13105604</v>
      </c>
      <c r="H37" s="2095">
        <v>35650056</v>
      </c>
      <c r="I37" s="2094" t="s">
        <v>3555</v>
      </c>
      <c r="J37" s="2094">
        <v>14343611</v>
      </c>
      <c r="K37" s="2095">
        <v>12698663</v>
      </c>
      <c r="L37" s="2094">
        <v>17853996</v>
      </c>
      <c r="M37" s="2094">
        <v>19159857</v>
      </c>
      <c r="N37" s="2096">
        <v>73415294</v>
      </c>
      <c r="O37" s="2097">
        <v>18572918</v>
      </c>
      <c r="P37" s="2098">
        <v>11396758</v>
      </c>
      <c r="Q37" s="2065" t="s">
        <v>3556</v>
      </c>
    </row>
    <row r="38" spans="1:17" s="2066" customFormat="1" ht="12" customHeight="1">
      <c r="A38" s="262"/>
      <c r="B38" s="2093"/>
      <c r="C38" s="2094"/>
      <c r="D38" s="2094"/>
      <c r="E38" s="2093"/>
      <c r="F38" s="2094"/>
      <c r="G38" s="2094"/>
      <c r="H38" s="2095"/>
      <c r="I38" s="2095"/>
      <c r="J38" s="2094"/>
      <c r="K38" s="2095"/>
      <c r="L38" s="2094"/>
      <c r="M38" s="2094"/>
      <c r="N38" s="2096"/>
      <c r="O38" s="2097"/>
      <c r="P38" s="2098"/>
      <c r="Q38" s="2065"/>
    </row>
    <row r="39" spans="1:17" s="2066" customFormat="1" ht="15.75" customHeight="1">
      <c r="A39" s="2079" t="s">
        <v>3522</v>
      </c>
      <c r="B39" s="2093">
        <v>41288938</v>
      </c>
      <c r="C39" s="2094">
        <v>13783925</v>
      </c>
      <c r="D39" s="2094">
        <v>14653734</v>
      </c>
      <c r="E39" s="2093">
        <v>11667120</v>
      </c>
      <c r="F39" s="2094">
        <v>5903288</v>
      </c>
      <c r="G39" s="2094">
        <v>11027236</v>
      </c>
      <c r="H39" s="2095">
        <v>33165520</v>
      </c>
      <c r="I39" s="2094" t="s">
        <v>3557</v>
      </c>
      <c r="J39" s="2094">
        <v>14247853</v>
      </c>
      <c r="K39" s="2095">
        <v>12418987</v>
      </c>
      <c r="L39" s="2094">
        <v>16666517</v>
      </c>
      <c r="M39" s="2094">
        <v>14407538</v>
      </c>
      <c r="N39" s="2096">
        <v>19208340</v>
      </c>
      <c r="O39" s="2097">
        <v>12886753</v>
      </c>
      <c r="P39" s="2098">
        <v>10843834</v>
      </c>
      <c r="Q39" s="2070" t="s">
        <v>3523</v>
      </c>
    </row>
    <row r="40" spans="1:17" ht="15.75" customHeight="1">
      <c r="A40" s="2082" t="s">
        <v>3524</v>
      </c>
      <c r="B40" s="2099">
        <v>41288778</v>
      </c>
      <c r="C40" s="2100">
        <v>13783925</v>
      </c>
      <c r="D40" s="2100">
        <v>14653734</v>
      </c>
      <c r="E40" s="2099">
        <v>11667120</v>
      </c>
      <c r="F40" s="2100">
        <v>5903288</v>
      </c>
      <c r="G40" s="2100">
        <v>11027236</v>
      </c>
      <c r="H40" s="2101">
        <v>33165520</v>
      </c>
      <c r="I40" s="2100" t="s">
        <v>3558</v>
      </c>
      <c r="J40" s="2100">
        <v>14247853</v>
      </c>
      <c r="K40" s="2101">
        <v>12418987</v>
      </c>
      <c r="L40" s="2100">
        <v>16666517</v>
      </c>
      <c r="M40" s="2100">
        <v>14406538</v>
      </c>
      <c r="N40" s="2102">
        <v>19206332</v>
      </c>
      <c r="O40" s="2103">
        <v>12885953</v>
      </c>
      <c r="P40" s="2104">
        <v>10843834</v>
      </c>
      <c r="Q40" s="2078" t="s">
        <v>3525</v>
      </c>
    </row>
    <row r="41" spans="1:17" ht="15.75" customHeight="1">
      <c r="A41" s="2082" t="s">
        <v>3526</v>
      </c>
      <c r="B41" s="2099">
        <v>160</v>
      </c>
      <c r="C41" s="2100" t="s">
        <v>2436</v>
      </c>
      <c r="D41" s="2100" t="s">
        <v>2436</v>
      </c>
      <c r="E41" s="2099" t="s">
        <v>2436</v>
      </c>
      <c r="F41" s="2100" t="s">
        <v>2436</v>
      </c>
      <c r="G41" s="2100" t="s">
        <v>2436</v>
      </c>
      <c r="H41" s="2101" t="s">
        <v>2436</v>
      </c>
      <c r="I41" s="2100" t="s">
        <v>2436</v>
      </c>
      <c r="J41" s="2100" t="s">
        <v>2436</v>
      </c>
      <c r="K41" s="2101" t="s">
        <v>2436</v>
      </c>
      <c r="L41" s="2100" t="s">
        <v>2436</v>
      </c>
      <c r="M41" s="2100">
        <v>1000</v>
      </c>
      <c r="N41" s="2102">
        <v>2008</v>
      </c>
      <c r="O41" s="2103">
        <v>800</v>
      </c>
      <c r="P41" s="2104" t="s">
        <v>2436</v>
      </c>
      <c r="Q41" s="2078" t="s">
        <v>3527</v>
      </c>
    </row>
    <row r="42" spans="1:17" s="2066" customFormat="1" ht="15.75" customHeight="1">
      <c r="A42" s="2079" t="s">
        <v>3528</v>
      </c>
      <c r="B42" s="2093">
        <v>24587266</v>
      </c>
      <c r="C42" s="2094" t="s">
        <v>2436</v>
      </c>
      <c r="D42" s="2094">
        <v>21330659</v>
      </c>
      <c r="E42" s="2093" t="s">
        <v>2436</v>
      </c>
      <c r="F42" s="2094">
        <v>274770</v>
      </c>
      <c r="G42" s="2094">
        <v>1872249</v>
      </c>
      <c r="H42" s="2095">
        <v>2102252</v>
      </c>
      <c r="I42" s="2094" t="s">
        <v>3559</v>
      </c>
      <c r="J42" s="2094">
        <v>333</v>
      </c>
      <c r="K42" s="2095">
        <v>121584</v>
      </c>
      <c r="L42" s="2094">
        <v>26975</v>
      </c>
      <c r="M42" s="2094">
        <v>4455304</v>
      </c>
      <c r="N42" s="2096">
        <v>53457004</v>
      </c>
      <c r="O42" s="2097">
        <v>4893970</v>
      </c>
      <c r="P42" s="2098">
        <v>160000</v>
      </c>
      <c r="Q42" s="2070" t="s">
        <v>3529</v>
      </c>
    </row>
    <row r="43" spans="1:17" ht="15.75" customHeight="1">
      <c r="A43" s="2082" t="s">
        <v>3524</v>
      </c>
      <c r="B43" s="2099">
        <v>24582671</v>
      </c>
      <c r="C43" s="2100" t="s">
        <v>2436</v>
      </c>
      <c r="D43" s="2100">
        <v>21330659</v>
      </c>
      <c r="E43" s="2099" t="s">
        <v>2436</v>
      </c>
      <c r="F43" s="2100">
        <v>272770</v>
      </c>
      <c r="G43" s="2100">
        <v>1870055</v>
      </c>
      <c r="H43" s="2101">
        <v>2102252</v>
      </c>
      <c r="I43" s="2100" t="s">
        <v>3560</v>
      </c>
      <c r="J43" s="2100" t="s">
        <v>2436</v>
      </c>
      <c r="K43" s="2101">
        <v>119418</v>
      </c>
      <c r="L43" s="2100">
        <v>25975</v>
      </c>
      <c r="M43" s="2100">
        <v>4454304</v>
      </c>
      <c r="N43" s="2102">
        <v>53454882</v>
      </c>
      <c r="O43" s="2103">
        <v>4890970</v>
      </c>
      <c r="P43" s="2104">
        <v>160000</v>
      </c>
      <c r="Q43" s="2078" t="s">
        <v>3525</v>
      </c>
    </row>
    <row r="44" spans="1:17" ht="15.75" customHeight="1">
      <c r="A44" s="2082" t="s">
        <v>3526</v>
      </c>
      <c r="B44" s="2099">
        <v>4595</v>
      </c>
      <c r="C44" s="2100" t="s">
        <v>2436</v>
      </c>
      <c r="D44" s="2100" t="s">
        <v>2436</v>
      </c>
      <c r="E44" s="2099" t="s">
        <v>2436</v>
      </c>
      <c r="F44" s="2100">
        <v>2000</v>
      </c>
      <c r="G44" s="2100">
        <v>2194</v>
      </c>
      <c r="H44" s="2097" t="s">
        <v>2436</v>
      </c>
      <c r="I44" s="2100" t="s">
        <v>2436</v>
      </c>
      <c r="J44" s="2100">
        <v>333</v>
      </c>
      <c r="K44" s="2101">
        <v>2166</v>
      </c>
      <c r="L44" s="2100">
        <v>1000</v>
      </c>
      <c r="M44" s="2100">
        <v>1000</v>
      </c>
      <c r="N44" s="2102">
        <v>2122</v>
      </c>
      <c r="O44" s="2103">
        <v>3000</v>
      </c>
      <c r="P44" s="2104" t="s">
        <v>2436</v>
      </c>
      <c r="Q44" s="2078" t="s">
        <v>3527</v>
      </c>
    </row>
    <row r="45" spans="1:17" s="2066" customFormat="1" ht="15.75" customHeight="1">
      <c r="A45" s="2079" t="s">
        <v>3530</v>
      </c>
      <c r="B45" s="2093">
        <v>1049832</v>
      </c>
      <c r="C45" s="2094" t="s">
        <v>2436</v>
      </c>
      <c r="D45" s="2094" t="s">
        <v>2436</v>
      </c>
      <c r="E45" s="2093" t="s">
        <v>2436</v>
      </c>
      <c r="F45" s="2094" t="s">
        <v>2436</v>
      </c>
      <c r="G45" s="2094" t="s">
        <v>2436</v>
      </c>
      <c r="H45" s="2097" t="s">
        <v>2436</v>
      </c>
      <c r="I45" s="2094" t="s">
        <v>2436</v>
      </c>
      <c r="J45" s="2094">
        <v>302</v>
      </c>
      <c r="K45" s="2097" t="s">
        <v>2436</v>
      </c>
      <c r="L45" s="2094" t="s">
        <v>2436</v>
      </c>
      <c r="M45" s="2094" t="s">
        <v>2436</v>
      </c>
      <c r="N45" s="2096" t="s">
        <v>2436</v>
      </c>
      <c r="O45" s="2097" t="s">
        <v>2436</v>
      </c>
      <c r="P45" s="2098" t="s">
        <v>2436</v>
      </c>
      <c r="Q45" s="2081" t="s">
        <v>3531</v>
      </c>
    </row>
    <row r="46" spans="1:17" ht="15.75" customHeight="1">
      <c r="A46" s="2082" t="s">
        <v>3561</v>
      </c>
      <c r="B46" s="2099">
        <v>1049832</v>
      </c>
      <c r="C46" s="2100" t="s">
        <v>2436</v>
      </c>
      <c r="D46" s="2100" t="s">
        <v>2436</v>
      </c>
      <c r="E46" s="2099" t="s">
        <v>2436</v>
      </c>
      <c r="F46" s="2100" t="s">
        <v>2436</v>
      </c>
      <c r="G46" s="2100" t="s">
        <v>2436</v>
      </c>
      <c r="H46" s="2101" t="s">
        <v>2436</v>
      </c>
      <c r="I46" s="2100" t="s">
        <v>2436</v>
      </c>
      <c r="J46" s="2100">
        <v>302</v>
      </c>
      <c r="K46" s="2103" t="s">
        <v>2436</v>
      </c>
      <c r="L46" s="2100" t="s">
        <v>2436</v>
      </c>
      <c r="M46" s="2100" t="s">
        <v>2436</v>
      </c>
      <c r="N46" s="2102" t="s">
        <v>2436</v>
      </c>
      <c r="O46" s="2103" t="s">
        <v>2436</v>
      </c>
      <c r="P46" s="2104" t="s">
        <v>2436</v>
      </c>
      <c r="Q46" s="2028" t="s">
        <v>3562</v>
      </c>
    </row>
    <row r="47" spans="1:17" ht="15.75" customHeight="1">
      <c r="A47" s="2082" t="s">
        <v>3563</v>
      </c>
      <c r="B47" s="2099" t="s">
        <v>2436</v>
      </c>
      <c r="C47" s="2100" t="s">
        <v>2436</v>
      </c>
      <c r="D47" s="2100" t="s">
        <v>2436</v>
      </c>
      <c r="E47" s="2099" t="s">
        <v>2436</v>
      </c>
      <c r="F47" s="2100" t="s">
        <v>2436</v>
      </c>
      <c r="G47" s="2100" t="s">
        <v>2436</v>
      </c>
      <c r="H47" s="2101"/>
      <c r="I47" s="2100"/>
      <c r="J47" s="2100"/>
      <c r="K47" s="2101"/>
      <c r="L47" s="2100"/>
      <c r="M47" s="2100"/>
      <c r="N47" s="2102" t="s">
        <v>2436</v>
      </c>
      <c r="O47" s="2103" t="s">
        <v>2436</v>
      </c>
      <c r="P47" s="2104" t="s">
        <v>2436</v>
      </c>
      <c r="Q47" s="2028" t="s">
        <v>3535</v>
      </c>
    </row>
    <row r="48" spans="1:17" ht="15.75" customHeight="1">
      <c r="A48" s="2082" t="s">
        <v>3564</v>
      </c>
      <c r="B48" s="2099"/>
      <c r="C48" s="2100"/>
      <c r="D48" s="2100"/>
      <c r="E48" s="2099"/>
      <c r="F48" s="2100"/>
      <c r="G48" s="2100"/>
      <c r="H48" s="2101"/>
      <c r="I48" s="2100"/>
      <c r="J48" s="2100"/>
      <c r="K48" s="2101"/>
      <c r="L48" s="2100"/>
      <c r="M48" s="2100"/>
      <c r="N48" s="2102" t="s">
        <v>2436</v>
      </c>
      <c r="O48" s="2103" t="s">
        <v>2436</v>
      </c>
      <c r="P48" s="2104" t="s">
        <v>2436</v>
      </c>
      <c r="Q48" s="2028" t="s">
        <v>3565</v>
      </c>
    </row>
    <row r="49" spans="1:18" s="2066" customFormat="1" ht="15.75" customHeight="1">
      <c r="A49" s="2069" t="s">
        <v>3538</v>
      </c>
      <c r="B49" s="2093">
        <v>97053</v>
      </c>
      <c r="C49" s="2094">
        <v>463310</v>
      </c>
      <c r="D49" s="2094">
        <v>221244</v>
      </c>
      <c r="E49" s="2093">
        <v>233495</v>
      </c>
      <c r="F49" s="2094">
        <v>29559</v>
      </c>
      <c r="G49" s="2094">
        <v>163435</v>
      </c>
      <c r="H49" s="2095">
        <v>349791</v>
      </c>
      <c r="I49" s="2094" t="s">
        <v>3566</v>
      </c>
      <c r="J49" s="2094">
        <v>73610</v>
      </c>
      <c r="K49" s="2095">
        <v>74959</v>
      </c>
      <c r="L49" s="2094">
        <v>19490</v>
      </c>
      <c r="M49" s="2094">
        <v>147128</v>
      </c>
      <c r="N49" s="2096">
        <v>422658</v>
      </c>
      <c r="O49" s="2097">
        <v>562388</v>
      </c>
      <c r="P49" s="2098">
        <v>54186</v>
      </c>
      <c r="Q49" s="2070" t="s">
        <v>3539</v>
      </c>
    </row>
    <row r="50" spans="1:18" ht="15.75" customHeight="1">
      <c r="A50" s="2071" t="s">
        <v>3524</v>
      </c>
      <c r="B50" s="2099">
        <v>97053</v>
      </c>
      <c r="C50" s="2100">
        <v>463310</v>
      </c>
      <c r="D50" s="2100">
        <v>221244</v>
      </c>
      <c r="E50" s="2099">
        <v>233495</v>
      </c>
      <c r="F50" s="2100">
        <v>29559</v>
      </c>
      <c r="G50" s="2100">
        <v>163435</v>
      </c>
      <c r="H50" s="2101">
        <v>349791</v>
      </c>
      <c r="I50" s="2100" t="s">
        <v>3567</v>
      </c>
      <c r="J50" s="2100">
        <v>73610</v>
      </c>
      <c r="K50" s="2101">
        <v>74959</v>
      </c>
      <c r="L50" s="2100">
        <v>19490</v>
      </c>
      <c r="M50" s="2100">
        <v>147128</v>
      </c>
      <c r="N50" s="2102">
        <v>422658</v>
      </c>
      <c r="O50" s="2103">
        <v>562388</v>
      </c>
      <c r="P50" s="2104">
        <v>54186</v>
      </c>
      <c r="Q50" s="2078" t="s">
        <v>3525</v>
      </c>
    </row>
    <row r="51" spans="1:18" s="2066" customFormat="1" ht="15.75" customHeight="1">
      <c r="A51" s="2069" t="s">
        <v>3540</v>
      </c>
      <c r="B51" s="2093">
        <v>2224198</v>
      </c>
      <c r="C51" s="2094" t="s">
        <v>2436</v>
      </c>
      <c r="D51" s="2094">
        <v>1756</v>
      </c>
      <c r="E51" s="2093" t="s">
        <v>2436</v>
      </c>
      <c r="F51" s="2094" t="s">
        <v>2436</v>
      </c>
      <c r="G51" s="2094" t="s">
        <v>2436</v>
      </c>
      <c r="H51" s="2095">
        <v>1287</v>
      </c>
      <c r="I51" s="2094" t="s">
        <v>3568</v>
      </c>
      <c r="J51" s="2094" t="s">
        <v>2436</v>
      </c>
      <c r="K51" s="2095" t="s">
        <v>2436</v>
      </c>
      <c r="L51" s="2094" t="s">
        <v>2436</v>
      </c>
      <c r="M51" s="2094" t="s">
        <v>2436</v>
      </c>
      <c r="N51" s="2096">
        <v>1550</v>
      </c>
      <c r="O51" s="2097" t="s">
        <v>2436</v>
      </c>
      <c r="P51" s="2098">
        <v>2029</v>
      </c>
      <c r="Q51" s="2070" t="s">
        <v>3541</v>
      </c>
    </row>
    <row r="52" spans="1:18" ht="15.75" customHeight="1">
      <c r="A52" s="2071" t="s">
        <v>3524</v>
      </c>
      <c r="B52" s="2099">
        <v>2222223</v>
      </c>
      <c r="C52" s="2100" t="s">
        <v>2436</v>
      </c>
      <c r="D52" s="2100" t="s">
        <v>2436</v>
      </c>
      <c r="E52" s="2099" t="s">
        <v>2436</v>
      </c>
      <c r="F52" s="2100" t="s">
        <v>2436</v>
      </c>
      <c r="G52" s="2100" t="s">
        <v>2436</v>
      </c>
      <c r="H52" s="2101" t="s">
        <v>2436</v>
      </c>
      <c r="I52" s="2100" t="s">
        <v>3569</v>
      </c>
      <c r="J52" s="2100" t="s">
        <v>2436</v>
      </c>
      <c r="K52" s="2101" t="s">
        <v>2436</v>
      </c>
      <c r="L52" s="2100" t="s">
        <v>2436</v>
      </c>
      <c r="M52" s="2100" t="s">
        <v>2436</v>
      </c>
      <c r="N52" s="2102" t="s">
        <v>2436</v>
      </c>
      <c r="O52" s="2103" t="s">
        <v>2436</v>
      </c>
      <c r="P52" s="2104" t="s">
        <v>2436</v>
      </c>
      <c r="Q52" s="2078" t="s">
        <v>3525</v>
      </c>
      <c r="R52" s="2085" t="s">
        <v>2436</v>
      </c>
    </row>
    <row r="53" spans="1:18" ht="15.75" customHeight="1">
      <c r="A53" s="2082" t="s">
        <v>3526</v>
      </c>
      <c r="B53" s="2099">
        <v>1975</v>
      </c>
      <c r="C53" s="2100" t="s">
        <v>2436</v>
      </c>
      <c r="D53" s="2100">
        <v>1756</v>
      </c>
      <c r="E53" s="2099" t="s">
        <v>2436</v>
      </c>
      <c r="F53" s="2100" t="s">
        <v>2436</v>
      </c>
      <c r="G53" s="2100" t="s">
        <v>2436</v>
      </c>
      <c r="H53" s="2101">
        <v>1287</v>
      </c>
      <c r="I53" s="2100" t="s">
        <v>3570</v>
      </c>
      <c r="J53" s="2100" t="s">
        <v>2436</v>
      </c>
      <c r="K53" s="2101" t="s">
        <v>2436</v>
      </c>
      <c r="L53" s="2100" t="s">
        <v>2436</v>
      </c>
      <c r="M53" s="2100" t="s">
        <v>2436</v>
      </c>
      <c r="N53" s="2102">
        <v>1550</v>
      </c>
      <c r="O53" s="2103" t="s">
        <v>2436</v>
      </c>
      <c r="P53" s="2104">
        <v>2029</v>
      </c>
      <c r="Q53" s="2078" t="s">
        <v>3527</v>
      </c>
    </row>
    <row r="54" spans="1:18" s="2066" customFormat="1" ht="15.75" customHeight="1">
      <c r="A54" s="2069" t="s">
        <v>3542</v>
      </c>
      <c r="B54" s="2093">
        <v>204371</v>
      </c>
      <c r="C54" s="2094">
        <v>22954</v>
      </c>
      <c r="D54" s="2094">
        <v>123031</v>
      </c>
      <c r="E54" s="2093">
        <v>48915</v>
      </c>
      <c r="F54" s="2094">
        <v>20809</v>
      </c>
      <c r="G54" s="2094">
        <v>42684</v>
      </c>
      <c r="H54" s="2095">
        <v>31206</v>
      </c>
      <c r="I54" s="2094" t="s">
        <v>3571</v>
      </c>
      <c r="J54" s="2094">
        <v>21513</v>
      </c>
      <c r="K54" s="2095">
        <v>83133</v>
      </c>
      <c r="L54" s="2094">
        <v>92454</v>
      </c>
      <c r="M54" s="2094">
        <v>149887</v>
      </c>
      <c r="N54" s="2096">
        <v>325742</v>
      </c>
      <c r="O54" s="2097">
        <v>229807</v>
      </c>
      <c r="P54" s="2098">
        <v>43024</v>
      </c>
      <c r="Q54" s="2065" t="s">
        <v>3543</v>
      </c>
    </row>
    <row r="55" spans="1:18" ht="15.75" customHeight="1">
      <c r="A55" s="2071" t="s">
        <v>3524</v>
      </c>
      <c r="B55" s="2099">
        <v>204371</v>
      </c>
      <c r="C55" s="2100">
        <v>22954</v>
      </c>
      <c r="D55" s="2100">
        <v>123031</v>
      </c>
      <c r="E55" s="2099">
        <v>48915</v>
      </c>
      <c r="F55" s="2100">
        <v>20809</v>
      </c>
      <c r="G55" s="2100">
        <v>42684</v>
      </c>
      <c r="H55" s="2101">
        <v>31206</v>
      </c>
      <c r="I55" s="2100" t="s">
        <v>3572</v>
      </c>
      <c r="J55" s="2100">
        <v>21513</v>
      </c>
      <c r="K55" s="2101">
        <v>83133</v>
      </c>
      <c r="L55" s="2100">
        <v>92454</v>
      </c>
      <c r="M55" s="2100">
        <v>149887</v>
      </c>
      <c r="N55" s="2102">
        <v>325742</v>
      </c>
      <c r="O55" s="2103">
        <v>227454</v>
      </c>
      <c r="P55" s="2104">
        <v>43024</v>
      </c>
      <c r="Q55" s="2078" t="s">
        <v>3525</v>
      </c>
    </row>
    <row r="56" spans="1:18" ht="15.75" customHeight="1">
      <c r="A56" s="2082" t="s">
        <v>3526</v>
      </c>
      <c r="B56" s="2099" t="s">
        <v>2436</v>
      </c>
      <c r="C56" s="2100" t="s">
        <v>2436</v>
      </c>
      <c r="D56" s="2100" t="s">
        <v>2436</v>
      </c>
      <c r="E56" s="2099" t="s">
        <v>2436</v>
      </c>
      <c r="F56" s="2100" t="s">
        <v>2436</v>
      </c>
      <c r="G56" s="2100" t="s">
        <v>2436</v>
      </c>
      <c r="H56" s="2101" t="s">
        <v>2436</v>
      </c>
      <c r="I56" s="2100" t="s">
        <v>2436</v>
      </c>
      <c r="J56" s="2100" t="s">
        <v>2436</v>
      </c>
      <c r="K56" s="2101" t="s">
        <v>2436</v>
      </c>
      <c r="L56" s="2100" t="s">
        <v>2436</v>
      </c>
      <c r="M56" s="2100" t="s">
        <v>2436</v>
      </c>
      <c r="N56" s="2102" t="s">
        <v>2436</v>
      </c>
      <c r="O56" s="2103">
        <v>2353</v>
      </c>
      <c r="P56" s="2104" t="s">
        <v>2436</v>
      </c>
      <c r="Q56" s="2078" t="s">
        <v>3527</v>
      </c>
    </row>
    <row r="57" spans="1:18" s="2066" customFormat="1" ht="15.75" customHeight="1">
      <c r="A57" s="2069" t="s">
        <v>3544</v>
      </c>
      <c r="B57" s="2093">
        <v>6332453</v>
      </c>
      <c r="C57" s="2094" t="s">
        <v>2436</v>
      </c>
      <c r="D57" s="2094" t="s">
        <v>2436</v>
      </c>
      <c r="E57" s="2093" t="s">
        <v>2436</v>
      </c>
      <c r="F57" s="2094" t="s">
        <v>2436</v>
      </c>
      <c r="G57" s="2094" t="s">
        <v>2436</v>
      </c>
      <c r="H57" s="2095" t="s">
        <v>2436</v>
      </c>
      <c r="I57" s="2094" t="s">
        <v>3573</v>
      </c>
      <c r="J57" s="2094" t="s">
        <v>2436</v>
      </c>
      <c r="K57" s="2095" t="s">
        <v>2436</v>
      </c>
      <c r="L57" s="2094">
        <v>1048560</v>
      </c>
      <c r="M57" s="2094" t="s">
        <v>2436</v>
      </c>
      <c r="N57" s="2096" t="s">
        <v>2436</v>
      </c>
      <c r="O57" s="2097" t="s">
        <v>2436</v>
      </c>
      <c r="P57" s="2098">
        <v>293685</v>
      </c>
      <c r="Q57" s="2081" t="s">
        <v>3545</v>
      </c>
    </row>
    <row r="58" spans="1:18" ht="15.75" customHeight="1">
      <c r="A58" s="2071" t="s">
        <v>3546</v>
      </c>
      <c r="B58" s="2099" t="s">
        <v>2436</v>
      </c>
      <c r="C58" s="2100" t="s">
        <v>2436</v>
      </c>
      <c r="D58" s="2100" t="s">
        <v>2436</v>
      </c>
      <c r="E58" s="2099" t="s">
        <v>2436</v>
      </c>
      <c r="F58" s="2100" t="s">
        <v>2436</v>
      </c>
      <c r="G58" s="2100" t="s">
        <v>2436</v>
      </c>
      <c r="H58" s="2101" t="s">
        <v>2436</v>
      </c>
      <c r="I58" s="2100" t="s">
        <v>2436</v>
      </c>
      <c r="J58" s="2100" t="s">
        <v>2436</v>
      </c>
      <c r="K58" s="2101" t="s">
        <v>2436</v>
      </c>
      <c r="L58" s="2100" t="s">
        <v>2436</v>
      </c>
      <c r="M58" s="2100" t="s">
        <v>2436</v>
      </c>
      <c r="N58" s="2102" t="s">
        <v>2436</v>
      </c>
      <c r="O58" s="2103" t="s">
        <v>2436</v>
      </c>
      <c r="P58" s="2104" t="s">
        <v>2436</v>
      </c>
      <c r="Q58" s="2084" t="s">
        <v>3547</v>
      </c>
    </row>
    <row r="59" spans="1:18" ht="15.75" customHeight="1">
      <c r="A59" s="2071" t="s">
        <v>3548</v>
      </c>
      <c r="B59" s="2099">
        <v>6332453</v>
      </c>
      <c r="C59" s="2100" t="s">
        <v>2436</v>
      </c>
      <c r="D59" s="2100" t="s">
        <v>2436</v>
      </c>
      <c r="E59" s="2099" t="s">
        <v>2436</v>
      </c>
      <c r="F59" s="2100" t="s">
        <v>2436</v>
      </c>
      <c r="G59" s="2100" t="s">
        <v>2436</v>
      </c>
      <c r="H59" s="2101" t="s">
        <v>2436</v>
      </c>
      <c r="I59" s="2100" t="s">
        <v>2436</v>
      </c>
      <c r="J59" s="2100" t="s">
        <v>2436</v>
      </c>
      <c r="K59" s="2101" t="s">
        <v>2436</v>
      </c>
      <c r="L59" s="2100" t="s">
        <v>2436</v>
      </c>
      <c r="M59" s="2100" t="s">
        <v>2436</v>
      </c>
      <c r="N59" s="2102" t="s">
        <v>2436</v>
      </c>
      <c r="O59" s="2103" t="s">
        <v>2436</v>
      </c>
      <c r="P59" s="2104">
        <v>293685</v>
      </c>
      <c r="Q59" s="2028" t="s">
        <v>3549</v>
      </c>
    </row>
    <row r="60" spans="1:18" ht="15.75" customHeight="1">
      <c r="A60" s="2071" t="s">
        <v>3550</v>
      </c>
      <c r="B60" s="2099" t="s">
        <v>2436</v>
      </c>
      <c r="C60" s="2100" t="s">
        <v>2436</v>
      </c>
      <c r="D60" s="2100" t="s">
        <v>2436</v>
      </c>
      <c r="E60" s="2099" t="s">
        <v>2436</v>
      </c>
      <c r="F60" s="2100" t="s">
        <v>2436</v>
      </c>
      <c r="G60" s="2100" t="s">
        <v>2436</v>
      </c>
      <c r="H60" s="2101" t="s">
        <v>2436</v>
      </c>
      <c r="I60" s="2100" t="s">
        <v>2436</v>
      </c>
      <c r="J60" s="2100" t="s">
        <v>2436</v>
      </c>
      <c r="K60" s="2101" t="s">
        <v>2436</v>
      </c>
      <c r="L60" s="2100">
        <v>1048560</v>
      </c>
      <c r="M60" s="2100" t="s">
        <v>2436</v>
      </c>
      <c r="N60" s="2102" t="s">
        <v>2436</v>
      </c>
      <c r="O60" s="2103" t="s">
        <v>2436</v>
      </c>
      <c r="P60" s="2104" t="s">
        <v>2436</v>
      </c>
      <c r="Q60" s="2028" t="s">
        <v>3551</v>
      </c>
    </row>
    <row r="61" spans="1:18" s="2066" customFormat="1" ht="15.75" customHeight="1">
      <c r="A61" s="2071" t="s">
        <v>3552</v>
      </c>
      <c r="B61" s="2099" t="s">
        <v>2436</v>
      </c>
      <c r="C61" s="2100" t="s">
        <v>2436</v>
      </c>
      <c r="D61" s="2100" t="s">
        <v>2436</v>
      </c>
      <c r="E61" s="2099" t="s">
        <v>2436</v>
      </c>
      <c r="F61" s="2100" t="s">
        <v>2436</v>
      </c>
      <c r="G61" s="2100" t="s">
        <v>2436</v>
      </c>
      <c r="H61" s="2101" t="s">
        <v>2436</v>
      </c>
      <c r="I61" s="2100" t="s">
        <v>3574</v>
      </c>
      <c r="J61" s="2100" t="s">
        <v>2436</v>
      </c>
      <c r="K61" s="2101" t="s">
        <v>2436</v>
      </c>
      <c r="L61" s="2100" t="s">
        <v>2436</v>
      </c>
      <c r="M61" s="2100" t="s">
        <v>2436</v>
      </c>
      <c r="N61" s="2089" t="s">
        <v>2436</v>
      </c>
      <c r="O61" s="2090" t="s">
        <v>2436</v>
      </c>
      <c r="P61" s="2091" t="s">
        <v>2436</v>
      </c>
      <c r="Q61" s="2028" t="s">
        <v>3553</v>
      </c>
    </row>
    <row r="62" spans="1:18" s="2066" customFormat="1" ht="12.6" customHeight="1">
      <c r="A62" s="243"/>
      <c r="B62" s="2105"/>
      <c r="C62" s="2106"/>
      <c r="D62" s="2106"/>
      <c r="E62" s="2093"/>
      <c r="F62" s="2094"/>
      <c r="G62" s="2094"/>
      <c r="H62" s="2095"/>
      <c r="I62" s="2094"/>
      <c r="J62" s="2094"/>
      <c r="K62" s="2101"/>
      <c r="L62" s="2107"/>
      <c r="M62" s="2108"/>
      <c r="N62" s="2109"/>
      <c r="O62" s="2110"/>
      <c r="P62" s="2111"/>
      <c r="Q62" s="2028"/>
    </row>
    <row r="63" spans="1:18" s="2066" customFormat="1" ht="12.95" customHeight="1">
      <c r="A63" s="2112"/>
      <c r="B63" s="2093"/>
      <c r="C63" s="2095"/>
      <c r="D63" s="2113"/>
      <c r="E63" s="2093"/>
      <c r="F63" s="2095"/>
      <c r="G63" s="284"/>
      <c r="H63" s="2114"/>
      <c r="I63" s="2095"/>
      <c r="J63" s="106"/>
      <c r="K63" s="2114"/>
      <c r="L63" s="2095"/>
      <c r="M63" s="284"/>
      <c r="N63" s="2115"/>
      <c r="O63" s="2114"/>
      <c r="P63" s="2116"/>
      <c r="Q63" s="2117"/>
    </row>
    <row r="64" spans="1:18" s="2066" customFormat="1" ht="12.95" customHeight="1">
      <c r="A64" s="2118" t="s">
        <v>3575</v>
      </c>
      <c r="B64" s="2119"/>
      <c r="C64" s="2119"/>
      <c r="D64" s="2120"/>
      <c r="E64" s="2119"/>
      <c r="F64" s="2119"/>
      <c r="G64" s="2121"/>
      <c r="H64" s="23"/>
      <c r="I64" s="2119"/>
      <c r="J64" s="2121"/>
      <c r="K64" s="23"/>
      <c r="L64" s="2119"/>
      <c r="M64" s="2121"/>
      <c r="N64" s="23"/>
      <c r="O64" s="2119"/>
      <c r="P64" s="2121"/>
      <c r="Q64" s="2122" t="s">
        <v>3576</v>
      </c>
    </row>
    <row r="65" spans="1:17" s="2123" customFormat="1" ht="12.95" customHeight="1">
      <c r="B65" s="2124"/>
      <c r="C65" s="2124"/>
      <c r="D65" s="2124"/>
      <c r="E65" s="2124"/>
      <c r="F65" s="2124"/>
      <c r="G65" s="2124"/>
      <c r="H65" s="2124"/>
      <c r="I65" s="2125"/>
      <c r="J65" s="2125"/>
      <c r="K65" s="2125"/>
      <c r="L65" s="2125"/>
      <c r="M65" s="2125"/>
      <c r="N65" s="2125"/>
      <c r="O65" s="2125"/>
      <c r="P65" s="2125"/>
      <c r="Q65" s="2126"/>
    </row>
    <row r="66" spans="1:17" s="2130" customFormat="1" ht="12" customHeight="1">
      <c r="A66" s="2024"/>
      <c r="B66" s="2127"/>
      <c r="C66" s="2128"/>
      <c r="D66" s="2127"/>
      <c r="E66" s="2127"/>
      <c r="F66" s="2127"/>
      <c r="G66" s="2129"/>
      <c r="H66" s="322"/>
      <c r="I66" s="322"/>
      <c r="J66" s="322"/>
      <c r="K66" s="322"/>
      <c r="L66" s="322"/>
      <c r="M66" s="322"/>
      <c r="N66" s="322"/>
      <c r="O66" s="322"/>
      <c r="P66" s="322"/>
      <c r="Q66" s="352"/>
    </row>
    <row r="67" spans="1:17" s="2130" customFormat="1" ht="12" customHeight="1">
      <c r="B67" s="2131"/>
      <c r="C67" s="2132"/>
      <c r="D67" s="2129"/>
      <c r="E67" s="2131"/>
      <c r="F67" s="2132"/>
      <c r="G67" s="2129"/>
      <c r="H67" s="2131"/>
      <c r="I67" s="2132"/>
      <c r="J67" s="2129"/>
      <c r="K67" s="2131"/>
      <c r="L67" s="2132"/>
      <c r="M67" s="2129"/>
      <c r="N67" s="2131"/>
      <c r="O67" s="2132"/>
      <c r="P67" s="2129"/>
      <c r="Q67" s="2133"/>
    </row>
    <row r="68" spans="1:17" s="2130" customFormat="1" ht="12" customHeight="1">
      <c r="B68" s="2134"/>
      <c r="C68" s="2132"/>
      <c r="D68" s="2129"/>
      <c r="E68" s="2134"/>
      <c r="F68" s="2132"/>
      <c r="G68" s="2129"/>
      <c r="H68" s="2131"/>
      <c r="I68" s="2132"/>
      <c r="J68" s="2129"/>
      <c r="K68" s="2134"/>
      <c r="L68" s="2132"/>
      <c r="M68" s="2129"/>
      <c r="N68" s="2134"/>
      <c r="O68" s="2132"/>
      <c r="P68" s="2129"/>
      <c r="Q68" s="2133"/>
    </row>
    <row r="69" spans="1:17" s="2130" customFormat="1" ht="12" customHeight="1">
      <c r="B69" s="2134"/>
      <c r="C69" s="2132"/>
      <c r="D69" s="2129"/>
      <c r="E69" s="2134"/>
      <c r="F69" s="2132"/>
      <c r="G69" s="2129"/>
      <c r="H69" s="2131"/>
      <c r="I69" s="2132"/>
      <c r="J69" s="2129"/>
      <c r="K69" s="2134"/>
      <c r="L69" s="2132"/>
      <c r="M69" s="2129"/>
      <c r="N69" s="2134"/>
      <c r="O69" s="2132"/>
      <c r="P69" s="2129"/>
      <c r="Q69" s="2133"/>
    </row>
    <row r="70" spans="1:17" ht="14.25" customHeight="1">
      <c r="A70" s="2130"/>
      <c r="B70" s="2131"/>
      <c r="C70" s="2135"/>
      <c r="E70" s="2131"/>
      <c r="F70" s="2135"/>
      <c r="H70" s="2131"/>
      <c r="I70" s="2135"/>
      <c r="J70" s="2129"/>
      <c r="K70" s="2131"/>
      <c r="L70" s="2135"/>
      <c r="M70" s="2129"/>
      <c r="N70" s="2131"/>
      <c r="O70" s="2135"/>
      <c r="P70" s="2129"/>
      <c r="Q70" s="2133"/>
    </row>
    <row r="71" spans="1:17" ht="14.25" customHeight="1">
      <c r="B71" s="23"/>
      <c r="C71" s="23"/>
      <c r="D71" s="23"/>
      <c r="E71" s="23"/>
      <c r="F71" s="23"/>
      <c r="G71" s="23"/>
      <c r="H71" s="23"/>
      <c r="I71" s="23"/>
      <c r="K71" s="23"/>
      <c r="L71" s="23"/>
      <c r="N71" s="23"/>
      <c r="O71" s="23"/>
    </row>
    <row r="72" spans="1:17" ht="14.25" customHeight="1">
      <c r="B72" s="23"/>
      <c r="C72" s="23"/>
      <c r="D72" s="24"/>
      <c r="E72" s="23"/>
      <c r="F72" s="23"/>
      <c r="G72" s="24"/>
      <c r="H72" s="23"/>
      <c r="I72" s="23"/>
      <c r="J72" s="23"/>
      <c r="K72" s="23"/>
      <c r="L72" s="23"/>
      <c r="M72" s="23"/>
      <c r="N72" s="23"/>
      <c r="O72" s="23"/>
      <c r="P72" s="23"/>
    </row>
    <row r="73" spans="1:17" ht="14.25" customHeight="1">
      <c r="B73" s="24"/>
      <c r="C73" s="322"/>
      <c r="E73" s="24"/>
      <c r="F73" s="322"/>
      <c r="H73" s="24"/>
      <c r="I73" s="322"/>
      <c r="J73" s="24"/>
      <c r="K73" s="24"/>
      <c r="L73" s="322"/>
      <c r="M73" s="24"/>
      <c r="N73" s="24"/>
      <c r="O73" s="322"/>
      <c r="P73" s="24"/>
    </row>
    <row r="74" spans="1:17" s="2066" customFormat="1" ht="14.25" customHeight="1">
      <c r="A74" s="352"/>
      <c r="B74" s="2024"/>
      <c r="C74" s="24"/>
      <c r="D74" s="2136"/>
      <c r="E74" s="2024"/>
      <c r="F74" s="24"/>
      <c r="G74" s="2136"/>
      <c r="H74" s="2024"/>
      <c r="I74" s="24"/>
      <c r="J74" s="2024"/>
      <c r="K74" s="2024"/>
      <c r="L74" s="24"/>
      <c r="M74" s="2024"/>
      <c r="N74" s="2024"/>
      <c r="O74" s="24"/>
      <c r="P74" s="2024"/>
      <c r="Q74" s="2122"/>
    </row>
    <row r="75" spans="1:17" s="2066" customFormat="1" ht="14.25" customHeight="1">
      <c r="C75" s="2024"/>
      <c r="D75" s="2136"/>
      <c r="F75" s="2024"/>
      <c r="G75" s="2136"/>
      <c r="I75" s="2024"/>
      <c r="J75" s="2136"/>
      <c r="L75" s="2024"/>
      <c r="M75" s="2136"/>
      <c r="O75" s="2024"/>
      <c r="P75" s="2136"/>
      <c r="Q75" s="2137"/>
    </row>
    <row r="76" spans="1:17" s="2066" customFormat="1" ht="14.25" customHeight="1">
      <c r="D76" s="2138"/>
      <c r="G76" s="2139"/>
      <c r="J76" s="2136"/>
      <c r="M76" s="2136"/>
      <c r="P76" s="2136"/>
      <c r="Q76" s="2122"/>
    </row>
    <row r="77" spans="1:17" s="2066" customFormat="1" ht="14.25" customHeight="1">
      <c r="B77" s="2140"/>
      <c r="D77" s="2058"/>
      <c r="E77" s="2140"/>
      <c r="G77" s="2141"/>
      <c r="H77" s="2140"/>
      <c r="J77" s="2139"/>
      <c r="K77" s="2140"/>
      <c r="M77" s="2139"/>
      <c r="N77" s="2140"/>
      <c r="P77" s="2139"/>
      <c r="Q77" s="2137"/>
    </row>
    <row r="78" spans="1:17" s="2066" customFormat="1" ht="14.25" customHeight="1">
      <c r="B78" s="2058"/>
      <c r="C78" s="2138"/>
      <c r="D78" s="2142"/>
      <c r="E78" s="2058"/>
      <c r="F78" s="2138"/>
      <c r="G78" s="2143"/>
      <c r="H78" s="2058"/>
      <c r="I78" s="2138"/>
      <c r="J78" s="2141"/>
      <c r="K78" s="2058"/>
      <c r="L78" s="2138"/>
      <c r="M78" s="2141"/>
      <c r="N78" s="2058"/>
      <c r="O78" s="2138"/>
      <c r="P78" s="2141"/>
      <c r="Q78" s="2122"/>
    </row>
    <row r="79" spans="1:17" s="2066" customFormat="1" ht="14.25" customHeight="1">
      <c r="B79" s="2144"/>
      <c r="C79" s="2058"/>
      <c r="D79" s="2024"/>
      <c r="E79" s="2144"/>
      <c r="F79" s="2058"/>
      <c r="G79" s="2024"/>
      <c r="H79" s="2144"/>
      <c r="I79" s="2058"/>
      <c r="J79" s="2143"/>
      <c r="K79" s="2144"/>
      <c r="L79" s="2058"/>
      <c r="M79" s="2143"/>
      <c r="N79" s="2144"/>
      <c r="O79" s="2058"/>
      <c r="P79" s="2143"/>
      <c r="Q79" s="2122"/>
    </row>
    <row r="80" spans="1:17" s="2066" customFormat="1" ht="14.25" customHeight="1">
      <c r="B80" s="352"/>
      <c r="C80" s="2144"/>
      <c r="D80" s="2024"/>
      <c r="E80" s="352"/>
      <c r="F80" s="2144"/>
      <c r="G80" s="2024"/>
      <c r="H80" s="352"/>
      <c r="I80" s="2144"/>
      <c r="J80" s="2024"/>
      <c r="K80" s="352"/>
      <c r="L80" s="2144"/>
      <c r="M80" s="2024"/>
      <c r="N80" s="352"/>
      <c r="O80" s="2144"/>
      <c r="P80" s="2024"/>
      <c r="Q80" s="2145"/>
    </row>
    <row r="81" spans="1:17" s="2066" customFormat="1" ht="14.25" customHeight="1">
      <c r="B81" s="352"/>
      <c r="C81" s="352"/>
      <c r="D81" s="2024"/>
      <c r="E81" s="352"/>
      <c r="F81" s="352"/>
      <c r="G81" s="2024"/>
      <c r="H81" s="352"/>
      <c r="I81" s="352"/>
      <c r="J81" s="2024"/>
      <c r="K81" s="352"/>
      <c r="L81" s="352"/>
      <c r="M81" s="2024"/>
      <c r="N81" s="352"/>
      <c r="O81" s="352"/>
      <c r="P81" s="2024"/>
      <c r="Q81" s="2145"/>
    </row>
    <row r="82" spans="1:17" ht="14.25" customHeight="1">
      <c r="A82" s="2066"/>
      <c r="Q82" s="2145"/>
    </row>
    <row r="83" spans="1:17" ht="14.25" customHeight="1">
      <c r="Q83" s="2145"/>
    </row>
    <row r="84" spans="1:17" ht="14.25" customHeight="1">
      <c r="Q84" s="2145"/>
    </row>
    <row r="85" spans="1:17" ht="14.25" customHeight="1">
      <c r="D85" s="2136"/>
      <c r="G85" s="2136"/>
      <c r="Q85" s="2145"/>
    </row>
    <row r="86" spans="1:17" ht="14.25" customHeight="1">
      <c r="B86" s="2066"/>
      <c r="D86" s="2136"/>
      <c r="E86" s="2066"/>
      <c r="G86" s="2136"/>
      <c r="H86" s="2066"/>
      <c r="J86" s="2136"/>
      <c r="K86" s="2066"/>
      <c r="M86" s="2136"/>
      <c r="N86" s="2066"/>
      <c r="P86" s="2136"/>
    </row>
    <row r="87" spans="1:17" ht="14.25" customHeight="1">
      <c r="B87" s="2066"/>
      <c r="C87" s="2066"/>
      <c r="D87" s="2136"/>
      <c r="E87" s="2066"/>
      <c r="F87" s="2066"/>
      <c r="G87" s="2136"/>
      <c r="H87" s="2066"/>
      <c r="I87" s="2066"/>
      <c r="J87" s="2136"/>
      <c r="K87" s="2066"/>
      <c r="L87" s="2066"/>
      <c r="M87" s="2136"/>
      <c r="N87" s="2066"/>
      <c r="O87" s="2066"/>
      <c r="P87" s="2136"/>
    </row>
    <row r="88" spans="1:17" ht="14.25" customHeight="1">
      <c r="B88" s="2066"/>
      <c r="C88" s="2066"/>
      <c r="D88" s="2136"/>
      <c r="E88" s="2066"/>
      <c r="F88" s="2066"/>
      <c r="G88" s="2136"/>
      <c r="H88" s="2066"/>
      <c r="I88" s="2066"/>
      <c r="J88" s="2136"/>
      <c r="K88" s="2066"/>
      <c r="L88" s="2066"/>
      <c r="M88" s="2136"/>
      <c r="N88" s="2066"/>
      <c r="O88" s="2066"/>
      <c r="P88" s="2136"/>
    </row>
    <row r="89" spans="1:17" ht="14.25" customHeight="1">
      <c r="B89" s="2066"/>
      <c r="C89" s="2066"/>
      <c r="D89" s="2136"/>
      <c r="E89" s="2066"/>
      <c r="F89" s="2066"/>
      <c r="G89" s="2136"/>
      <c r="H89" s="2066"/>
      <c r="I89" s="2066"/>
      <c r="J89" s="2136"/>
      <c r="K89" s="2066"/>
      <c r="L89" s="2066"/>
      <c r="M89" s="2136"/>
      <c r="N89" s="2066"/>
      <c r="O89" s="2066"/>
      <c r="P89" s="2136"/>
    </row>
    <row r="90" spans="1:17" ht="14.25" customHeight="1">
      <c r="B90" s="2066"/>
      <c r="C90" s="2066"/>
      <c r="D90" s="2136"/>
      <c r="E90" s="2066"/>
      <c r="F90" s="2066"/>
      <c r="G90" s="2136"/>
      <c r="H90" s="2066"/>
      <c r="I90" s="2066"/>
      <c r="J90" s="2136"/>
      <c r="K90" s="2066"/>
      <c r="L90" s="2066"/>
      <c r="M90" s="2136"/>
      <c r="N90" s="2066"/>
      <c r="O90" s="2066"/>
      <c r="P90" s="2136"/>
    </row>
    <row r="91" spans="1:17" ht="14.25" customHeight="1">
      <c r="B91" s="2066"/>
      <c r="C91" s="2066"/>
      <c r="D91" s="2136"/>
      <c r="E91" s="2066"/>
      <c r="F91" s="2066"/>
      <c r="G91" s="2136"/>
      <c r="H91" s="2066"/>
      <c r="I91" s="2066"/>
      <c r="J91" s="2136"/>
      <c r="K91" s="2066"/>
      <c r="L91" s="2066"/>
      <c r="M91" s="2136"/>
      <c r="N91" s="2066"/>
      <c r="O91" s="2066"/>
      <c r="P91" s="2136"/>
    </row>
    <row r="92" spans="1:17" ht="14.25" customHeight="1">
      <c r="B92" s="2066"/>
      <c r="C92" s="2066"/>
      <c r="D92" s="2136"/>
      <c r="E92" s="2066"/>
      <c r="F92" s="2066"/>
      <c r="G92" s="2136"/>
      <c r="H92" s="2066"/>
      <c r="I92" s="2066"/>
      <c r="J92" s="2136"/>
      <c r="K92" s="2066"/>
      <c r="L92" s="2066"/>
      <c r="M92" s="2136"/>
      <c r="N92" s="2066"/>
      <c r="O92" s="2066"/>
      <c r="P92" s="2136"/>
    </row>
    <row r="93" spans="1:17" ht="14.25" customHeight="1">
      <c r="B93" s="2066"/>
      <c r="C93" s="2066"/>
      <c r="E93" s="2066"/>
      <c r="F93" s="2066"/>
      <c r="H93" s="2066"/>
      <c r="I93" s="2066"/>
      <c r="J93" s="2136"/>
      <c r="K93" s="2066"/>
      <c r="L93" s="2066"/>
      <c r="M93" s="2136"/>
      <c r="N93" s="2066"/>
      <c r="O93" s="2066"/>
      <c r="P93" s="2136"/>
    </row>
    <row r="94" spans="1:17" ht="14.25" customHeight="1">
      <c r="C94" s="2066"/>
      <c r="F94" s="2066"/>
      <c r="I94" s="2066"/>
      <c r="L94" s="2066"/>
      <c r="O94" s="2066"/>
    </row>
  </sheetData>
  <mergeCells count="2">
    <mergeCell ref="B6:M7"/>
    <mergeCell ref="N6:P7"/>
  </mergeCells>
  <printOptions gridLinesSet="0"/>
  <pageMargins left="0.7" right="0.7" top="0.75" bottom="0.75" header="0.3" footer="0.3"/>
  <pageSetup paperSize="9" scale="60" firstPageNumber="67" orientation="landscape" horizontalDpi="4294967292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5:H37"/>
  <sheetViews>
    <sheetView topLeftCell="A34" workbookViewId="0"/>
  </sheetViews>
  <sheetFormatPr baseColWidth="10" defaultRowHeight="12"/>
  <cols>
    <col min="1" max="16384" width="11" style="2261"/>
  </cols>
  <sheetData>
    <row r="5" spans="2:6">
      <c r="B5" s="2269"/>
      <c r="C5" s="2269"/>
      <c r="D5" s="2269"/>
      <c r="E5" s="2269"/>
      <c r="F5" s="2269"/>
    </row>
    <row r="6" spans="2:6">
      <c r="B6" s="2269"/>
      <c r="C6" s="2269"/>
      <c r="D6" s="2269"/>
      <c r="E6" s="2269"/>
      <c r="F6" s="2269"/>
    </row>
    <row r="17" spans="1:2" ht="15">
      <c r="A17" s="2262" t="s">
        <v>3652</v>
      </c>
    </row>
    <row r="22" spans="1:2" ht="15">
      <c r="A22" s="2262" t="s">
        <v>3652</v>
      </c>
    </row>
    <row r="23" spans="1:2" ht="15">
      <c r="A23" s="2262" t="s">
        <v>3652</v>
      </c>
    </row>
    <row r="25" spans="1:2">
      <c r="A25" s="2263"/>
      <c r="B25" s="2263"/>
    </row>
    <row r="34" spans="1:8" ht="15">
      <c r="A34" s="2264" t="s">
        <v>3653</v>
      </c>
    </row>
    <row r="37" spans="1:8" ht="20.25">
      <c r="H37" s="2265"/>
    </row>
  </sheetData>
  <mergeCells count="1">
    <mergeCell ref="B5:F6"/>
  </mergeCells>
  <printOptions gridLines="1"/>
  <pageMargins left="0.7" right="0.7" top="0.75" bottom="0.75" header="0.3" footer="0.3"/>
  <pageSetup paperSize="9" scale="70" orientation="portrait" horizontalDpi="1200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U46"/>
  <sheetViews>
    <sheetView showGridLines="0" zoomScale="80" zoomScaleNormal="80" workbookViewId="0"/>
  </sheetViews>
  <sheetFormatPr baseColWidth="10" defaultRowHeight="15"/>
  <cols>
    <col min="1" max="1" width="43.5" style="352" customWidth="1"/>
    <col min="2" max="8" width="9.75" style="2147" customWidth="1"/>
    <col min="9" max="9" width="9.75" style="342" customWidth="1"/>
    <col min="10" max="16" width="9.75" style="2147" customWidth="1"/>
    <col min="17" max="17" width="41.375" style="2058" customWidth="1"/>
    <col min="18" max="16384" width="11" style="352"/>
  </cols>
  <sheetData>
    <row r="1" spans="1:17" ht="32.25" customHeight="1"/>
    <row r="2" spans="1:17" s="2148" customFormat="1" ht="24" customHeight="1">
      <c r="A2" s="2146" t="s">
        <v>3577</v>
      </c>
      <c r="B2" s="2147"/>
      <c r="C2" s="2147"/>
      <c r="D2" s="2147"/>
      <c r="E2" s="2147"/>
      <c r="F2" s="2147"/>
      <c r="G2" s="2147"/>
      <c r="J2" s="2147"/>
      <c r="K2" s="2147"/>
      <c r="L2" s="2147"/>
      <c r="M2" s="2147"/>
      <c r="N2" s="2147"/>
      <c r="O2" s="2147"/>
      <c r="P2" s="2147"/>
      <c r="Q2" s="2149" t="s">
        <v>3578</v>
      </c>
    </row>
    <row r="3" spans="1:17" s="2151" customFormat="1" ht="20.25">
      <c r="A3" s="2150" t="s">
        <v>3579</v>
      </c>
      <c r="B3" s="2147"/>
      <c r="C3" s="2147"/>
      <c r="D3" s="2147"/>
      <c r="E3" s="2147"/>
      <c r="F3" s="2147"/>
      <c r="G3" s="2147"/>
      <c r="L3" s="2147"/>
      <c r="M3" s="2147"/>
      <c r="N3" s="2147"/>
      <c r="O3" s="2147"/>
      <c r="Q3" s="302" t="s">
        <v>3580</v>
      </c>
    </row>
    <row r="4" spans="1:17" s="2151" customFormat="1" ht="20.25">
      <c r="A4" s="2152" t="s">
        <v>3581</v>
      </c>
      <c r="B4" s="2147"/>
      <c r="C4" s="2147"/>
      <c r="D4" s="2147"/>
      <c r="E4" s="2147"/>
      <c r="F4" s="2147"/>
      <c r="G4" s="2147"/>
      <c r="L4" s="2147"/>
      <c r="M4" s="2147"/>
      <c r="N4" s="2147"/>
      <c r="O4" s="2147"/>
      <c r="Q4" s="2153" t="s">
        <v>3582</v>
      </c>
    </row>
    <row r="5" spans="1:17" ht="15.95" customHeight="1">
      <c r="A5" s="2066" t="s">
        <v>3583</v>
      </c>
      <c r="Q5" s="2078" t="s">
        <v>3584</v>
      </c>
    </row>
    <row r="6" spans="1:17" ht="11.1" customHeight="1">
      <c r="A6" s="2154"/>
      <c r="B6" s="2453">
        <v>2018</v>
      </c>
      <c r="C6" s="2454"/>
      <c r="D6" s="2454"/>
      <c r="E6" s="2454"/>
      <c r="F6" s="2454"/>
      <c r="G6" s="2454"/>
      <c r="H6" s="2454"/>
      <c r="I6" s="2155"/>
      <c r="J6" s="2156"/>
      <c r="K6" s="2156"/>
      <c r="L6" s="2156"/>
      <c r="M6" s="2156"/>
      <c r="N6" s="2157"/>
      <c r="O6" s="2457">
        <v>2017</v>
      </c>
      <c r="P6" s="2458"/>
      <c r="Q6" s="2158"/>
    </row>
    <row r="7" spans="1:17" ht="11.1" customHeight="1">
      <c r="A7" s="2024"/>
      <c r="B7" s="2455"/>
      <c r="C7" s="2456"/>
      <c r="D7" s="2456"/>
      <c r="E7" s="2456"/>
      <c r="F7" s="2456"/>
      <c r="G7" s="2456"/>
      <c r="H7" s="2456"/>
      <c r="I7" s="2159"/>
      <c r="J7" s="2160"/>
      <c r="K7" s="2160"/>
      <c r="N7" s="2161"/>
      <c r="O7" s="2459"/>
      <c r="P7" s="2460"/>
      <c r="Q7" s="2162"/>
    </row>
    <row r="8" spans="1:17" ht="16.5" customHeight="1">
      <c r="A8" s="273"/>
      <c r="B8" s="2461" t="s">
        <v>3585</v>
      </c>
      <c r="C8" s="2462"/>
      <c r="D8" s="2463"/>
      <c r="E8" s="2462" t="s">
        <v>3586</v>
      </c>
      <c r="F8" s="2464"/>
      <c r="G8" s="2163"/>
      <c r="H8" s="2164"/>
      <c r="I8" s="2163" t="s">
        <v>3587</v>
      </c>
      <c r="J8" s="2165"/>
      <c r="K8" s="2165"/>
      <c r="L8" s="2163" t="s">
        <v>3588</v>
      </c>
      <c r="M8" s="2163"/>
      <c r="N8" s="2166"/>
      <c r="O8" s="2464" t="s">
        <v>112</v>
      </c>
      <c r="P8" s="2465"/>
      <c r="Q8" s="2162"/>
    </row>
    <row r="9" spans="1:17" ht="17.100000000000001" customHeight="1">
      <c r="A9" s="2167"/>
      <c r="B9" s="2447" t="s">
        <v>3589</v>
      </c>
      <c r="C9" s="2448"/>
      <c r="D9" s="2449"/>
      <c r="E9" s="2448" t="s">
        <v>3590</v>
      </c>
      <c r="F9" s="2448"/>
      <c r="G9" s="2168"/>
      <c r="H9" s="2168"/>
      <c r="I9" s="2450" t="s">
        <v>3591</v>
      </c>
      <c r="J9" s="2451"/>
      <c r="K9" s="2169"/>
      <c r="L9" s="2170" t="s">
        <v>3592</v>
      </c>
      <c r="M9" s="483"/>
      <c r="N9" s="482"/>
      <c r="O9" s="2448" t="s">
        <v>3593</v>
      </c>
      <c r="P9" s="2452"/>
      <c r="Q9" s="2171"/>
    </row>
    <row r="10" spans="1:17" ht="10.5" customHeight="1">
      <c r="A10" s="2024"/>
      <c r="B10" s="2161"/>
      <c r="E10" s="2172"/>
      <c r="F10" s="2173"/>
      <c r="G10" s="2172"/>
      <c r="H10" s="2173"/>
      <c r="I10" s="2155"/>
      <c r="J10" s="2173"/>
      <c r="K10" s="2174"/>
      <c r="L10" s="2172"/>
      <c r="N10" s="2161"/>
      <c r="O10" s="2172"/>
      <c r="P10" s="2175"/>
      <c r="Q10" s="2141"/>
    </row>
    <row r="11" spans="1:17" s="2179" customFormat="1" ht="18" customHeight="1">
      <c r="A11" s="2176" t="s">
        <v>3594</v>
      </c>
      <c r="B11" s="2177"/>
      <c r="C11" s="2178">
        <v>30692.10692771797</v>
      </c>
      <c r="E11" s="2180"/>
      <c r="F11" s="2181">
        <v>31454.256778285002</v>
      </c>
      <c r="G11" s="2180"/>
      <c r="H11" s="2182"/>
      <c r="I11" s="2180">
        <v>32734</v>
      </c>
      <c r="L11" s="2181">
        <v>31341.648908786032</v>
      </c>
      <c r="M11" s="2183"/>
      <c r="N11" s="2184"/>
      <c r="O11" s="2181">
        <v>29713.518282539146</v>
      </c>
      <c r="P11" s="2185"/>
      <c r="Q11" s="2186" t="s">
        <v>3595</v>
      </c>
    </row>
    <row r="12" spans="1:17" s="2189" customFormat="1" ht="18" customHeight="1">
      <c r="A12" s="2187" t="s">
        <v>3596</v>
      </c>
      <c r="B12" s="2188"/>
      <c r="C12" s="2178">
        <v>185583.90551332178</v>
      </c>
      <c r="E12" s="2190"/>
      <c r="F12" s="2191">
        <v>179545.36167276339</v>
      </c>
      <c r="G12" s="2190"/>
      <c r="H12" s="2192"/>
      <c r="I12" s="2190">
        <v>178044.97548789563</v>
      </c>
      <c r="L12" s="2191">
        <v>177084.42561863773</v>
      </c>
      <c r="M12" s="2193"/>
      <c r="N12" s="2194"/>
      <c r="O12" s="2191">
        <v>181417.37661367917</v>
      </c>
      <c r="P12" s="2195"/>
      <c r="Q12" s="2196" t="s">
        <v>3597</v>
      </c>
    </row>
    <row r="13" spans="1:17" s="2200" customFormat="1" ht="18" customHeight="1">
      <c r="A13" s="2197" t="s">
        <v>3598</v>
      </c>
      <c r="B13" s="2198"/>
      <c r="C13" s="2199">
        <v>1628.152119082866</v>
      </c>
      <c r="E13" s="2201"/>
      <c r="F13" s="2202">
        <v>2102.1835032511262</v>
      </c>
      <c r="G13" s="2201"/>
      <c r="H13" s="2203"/>
      <c r="I13" s="2201">
        <v>1790.5463195246959</v>
      </c>
      <c r="L13" s="2202">
        <v>2512.2842253830854</v>
      </c>
      <c r="M13" s="2204"/>
      <c r="N13" s="2205"/>
      <c r="O13" s="2202">
        <v>1898.3408940097158</v>
      </c>
      <c r="P13" s="2206"/>
      <c r="Q13" s="2207" t="s">
        <v>24</v>
      </c>
    </row>
    <row r="14" spans="1:17" s="2200" customFormat="1" ht="18" customHeight="1">
      <c r="A14" s="2197" t="s">
        <v>3599</v>
      </c>
      <c r="B14" s="2198"/>
      <c r="C14" s="2199">
        <v>3858.1247042241416</v>
      </c>
      <c r="E14" s="2201"/>
      <c r="F14" s="2202">
        <v>3731.1791838685317</v>
      </c>
      <c r="G14" s="2201"/>
      <c r="H14" s="2203"/>
      <c r="I14" s="2201">
        <v>3636.8783773952714</v>
      </c>
      <c r="L14" s="2202">
        <v>3821.8436673062533</v>
      </c>
      <c r="M14" s="2204"/>
      <c r="N14" s="2205"/>
      <c r="O14" s="2202">
        <v>3822.8123428727404</v>
      </c>
      <c r="P14" s="2206"/>
      <c r="Q14" s="2208" t="s">
        <v>3600</v>
      </c>
    </row>
    <row r="15" spans="1:17" s="2211" customFormat="1" ht="18" customHeight="1">
      <c r="A15" s="2209" t="s">
        <v>3601</v>
      </c>
      <c r="B15" s="2210"/>
      <c r="C15" s="2199">
        <v>35106.195521895774</v>
      </c>
      <c r="E15" s="2212"/>
      <c r="F15" s="2213">
        <v>32417.172254956717</v>
      </c>
      <c r="G15" s="2212"/>
      <c r="H15" s="2214"/>
      <c r="I15" s="2212">
        <v>33203.268159470856</v>
      </c>
      <c r="L15" s="2213">
        <v>33467.463235432901</v>
      </c>
      <c r="M15" s="2215"/>
      <c r="N15" s="2216"/>
      <c r="O15" s="2213">
        <v>33785.698024856254</v>
      </c>
      <c r="P15" s="2217"/>
      <c r="Q15" s="2218" t="s">
        <v>3602</v>
      </c>
    </row>
    <row r="16" spans="1:17" s="2179" customFormat="1" ht="18" customHeight="1">
      <c r="A16" s="2197" t="s">
        <v>3603</v>
      </c>
      <c r="B16" s="2198"/>
      <c r="C16" s="2219">
        <v>10237.061291663</v>
      </c>
      <c r="E16" s="2180"/>
      <c r="F16" s="2202">
        <v>9492.4891437619208</v>
      </c>
      <c r="G16" s="2180"/>
      <c r="H16" s="2203"/>
      <c r="I16" s="2201">
        <v>9890.2957259188097</v>
      </c>
      <c r="L16" s="2202">
        <v>9811.842298164047</v>
      </c>
      <c r="M16" s="2183"/>
      <c r="N16" s="2184"/>
      <c r="O16" s="2202">
        <v>9769.7564010206097</v>
      </c>
      <c r="P16" s="2206"/>
      <c r="Q16" s="2220" t="s">
        <v>3604</v>
      </c>
    </row>
    <row r="17" spans="1:17" s="2179" customFormat="1" ht="18" customHeight="1">
      <c r="A17" s="2197" t="s">
        <v>3605</v>
      </c>
      <c r="B17" s="2198"/>
      <c r="C17" s="2219">
        <v>3664.8968370215102</v>
      </c>
      <c r="E17" s="2180"/>
      <c r="F17" s="2202">
        <v>3466.2465920120703</v>
      </c>
      <c r="G17" s="2180"/>
      <c r="H17" s="2203"/>
      <c r="I17" s="2201">
        <v>3601.72054307796</v>
      </c>
      <c r="L17" s="2202">
        <v>3633.5198385614776</v>
      </c>
      <c r="M17" s="2183"/>
      <c r="N17" s="2184"/>
      <c r="O17" s="2202">
        <v>3590.28459905001</v>
      </c>
      <c r="P17" s="2206"/>
      <c r="Q17" s="2220" t="s">
        <v>3606</v>
      </c>
    </row>
    <row r="18" spans="1:17" s="2200" customFormat="1" ht="18" customHeight="1">
      <c r="A18" s="2197" t="s">
        <v>3607</v>
      </c>
      <c r="B18" s="2198"/>
      <c r="C18" s="2219">
        <v>4548.7572683377803</v>
      </c>
      <c r="E18" s="2201"/>
      <c r="F18" s="2202">
        <v>4758.79014853028</v>
      </c>
      <c r="G18" s="2201"/>
      <c r="H18" s="2203"/>
      <c r="I18" s="2201">
        <v>4488.4056128375005</v>
      </c>
      <c r="L18" s="2202">
        <v>4623.2497157301859</v>
      </c>
      <c r="M18" s="2204"/>
      <c r="N18" s="2205"/>
      <c r="O18" s="2202">
        <v>4486.3662799395897</v>
      </c>
      <c r="P18" s="2206"/>
      <c r="Q18" s="2220" t="s">
        <v>3608</v>
      </c>
    </row>
    <row r="19" spans="1:17" s="2200" customFormat="1" ht="18" customHeight="1">
      <c r="A19" s="2197" t="s">
        <v>3609</v>
      </c>
      <c r="B19" s="2198"/>
      <c r="C19" s="2219">
        <v>10786.183481658501</v>
      </c>
      <c r="E19" s="2201"/>
      <c r="F19" s="2202">
        <v>9355.1535695089115</v>
      </c>
      <c r="G19" s="2201"/>
      <c r="H19" s="2203"/>
      <c r="I19" s="2201">
        <v>9863.5438413622815</v>
      </c>
      <c r="L19" s="2202">
        <v>9737.9678079382065</v>
      </c>
      <c r="M19" s="2204"/>
      <c r="N19" s="2205"/>
      <c r="O19" s="2202">
        <v>9993.7227168658192</v>
      </c>
      <c r="P19" s="2206"/>
      <c r="Q19" s="2220" t="s">
        <v>3610</v>
      </c>
    </row>
    <row r="20" spans="1:17" s="2200" customFormat="1" ht="18" customHeight="1">
      <c r="A20" s="2197" t="s">
        <v>3611</v>
      </c>
      <c r="B20" s="2198"/>
      <c r="C20" s="2221"/>
      <c r="E20" s="2201"/>
      <c r="F20" s="2222"/>
      <c r="G20" s="2201"/>
      <c r="H20" s="2223"/>
      <c r="I20" s="2204"/>
      <c r="L20" s="2222"/>
      <c r="M20" s="2204"/>
      <c r="N20" s="2205"/>
      <c r="O20" s="2222"/>
      <c r="P20" s="2224"/>
      <c r="Q20" s="2220" t="s">
        <v>3612</v>
      </c>
    </row>
    <row r="21" spans="1:17" s="2225" customFormat="1">
      <c r="A21" s="2200" t="s">
        <v>3613</v>
      </c>
      <c r="B21" s="2198"/>
      <c r="C21" s="2219">
        <v>6028.1592599021596</v>
      </c>
      <c r="E21" s="2201"/>
      <c r="F21" s="2202">
        <v>5176.0716693479635</v>
      </c>
      <c r="G21" s="2201"/>
      <c r="H21" s="2203"/>
      <c r="I21" s="2201">
        <v>5343.101055364662</v>
      </c>
      <c r="L21" s="2202">
        <v>5478.8546361141616</v>
      </c>
      <c r="M21" s="2226"/>
      <c r="N21" s="2227"/>
      <c r="O21" s="2202">
        <v>6077.7104669091696</v>
      </c>
      <c r="P21" s="2206"/>
      <c r="Q21" s="2228" t="s">
        <v>3614</v>
      </c>
    </row>
    <row r="22" spans="1:17" s="2200" customFormat="1" ht="18" customHeight="1">
      <c r="A22" s="2197" t="s">
        <v>3615</v>
      </c>
      <c r="B22" s="2229"/>
      <c r="C22" s="2219">
        <v>5613.1308635926243</v>
      </c>
      <c r="E22" s="2201"/>
      <c r="F22" s="2202">
        <v>5326.736318094564</v>
      </c>
      <c r="G22" s="2201"/>
      <c r="H22" s="2203"/>
      <c r="I22" s="2201">
        <v>5007.8045086026841</v>
      </c>
      <c r="L22" s="2202">
        <v>5076.0519456547399</v>
      </c>
      <c r="M22" s="2204"/>
      <c r="N22" s="2205"/>
      <c r="O22" s="2202">
        <v>5294.0424290399196</v>
      </c>
      <c r="P22" s="2206"/>
      <c r="Q22" s="2230" t="s">
        <v>3616</v>
      </c>
    </row>
    <row r="23" spans="1:17" s="2200" customFormat="1" ht="18" customHeight="1">
      <c r="A23" s="2197" t="s">
        <v>3617</v>
      </c>
      <c r="B23" s="2229"/>
      <c r="C23" s="2219">
        <v>11855.994249055901</v>
      </c>
      <c r="E23" s="2201"/>
      <c r="F23" s="2202">
        <v>11992.4999316089</v>
      </c>
      <c r="G23" s="2201"/>
      <c r="H23" s="2203"/>
      <c r="I23" s="2201">
        <v>11774.986016445</v>
      </c>
      <c r="L23" s="2202">
        <v>11654.14740315</v>
      </c>
      <c r="M23" s="2204"/>
      <c r="N23" s="2205"/>
      <c r="O23" s="2202">
        <v>11851.3315252217</v>
      </c>
      <c r="P23" s="2206"/>
      <c r="Q23" s="2207" t="s">
        <v>3618</v>
      </c>
    </row>
    <row r="24" spans="1:17" s="2200" customFormat="1" ht="18" customHeight="1">
      <c r="A24" s="2197" t="s">
        <v>3619</v>
      </c>
      <c r="B24" s="2229"/>
      <c r="C24" s="2219">
        <v>20236.802814297502</v>
      </c>
      <c r="E24" s="2201"/>
      <c r="F24" s="2202">
        <v>19743.788470777999</v>
      </c>
      <c r="G24" s="2201"/>
      <c r="H24" s="2203"/>
      <c r="I24" s="2201">
        <v>19888.663619860999</v>
      </c>
      <c r="L24" s="2202">
        <v>20012.7555319034</v>
      </c>
      <c r="M24" s="2204"/>
      <c r="N24" s="2205"/>
      <c r="O24" s="2202">
        <v>20369.757777904899</v>
      </c>
      <c r="P24" s="2206"/>
      <c r="Q24" s="2207" t="s">
        <v>3620</v>
      </c>
    </row>
    <row r="25" spans="1:17" s="2200" customFormat="1" ht="18" customHeight="1">
      <c r="A25" s="2197" t="s">
        <v>3621</v>
      </c>
      <c r="B25" s="2229"/>
      <c r="C25" s="2219">
        <v>5448.5103814317645</v>
      </c>
      <c r="E25" s="2201"/>
      <c r="F25" s="2202">
        <v>5333.3375358383028</v>
      </c>
      <c r="G25" s="2201"/>
      <c r="H25" s="2203"/>
      <c r="I25" s="2201">
        <v>5132.9302227614544</v>
      </c>
      <c r="L25" s="2202">
        <v>5033.8615892802</v>
      </c>
      <c r="M25" s="2204"/>
      <c r="N25" s="2205"/>
      <c r="O25" s="2202">
        <v>5147.9381753175403</v>
      </c>
      <c r="P25" s="2206"/>
      <c r="Q25" s="2207" t="s">
        <v>3622</v>
      </c>
    </row>
    <row r="26" spans="1:17" s="2200" customFormat="1" ht="18" customHeight="1">
      <c r="A26" s="2231" t="s">
        <v>2847</v>
      </c>
      <c r="B26" s="2229"/>
      <c r="C26" s="2219">
        <v>9294.0618488309647</v>
      </c>
      <c r="E26" s="2201"/>
      <c r="F26" s="2202">
        <v>9261.9741879154535</v>
      </c>
      <c r="G26" s="2201"/>
      <c r="H26" s="2203"/>
      <c r="I26" s="2201">
        <v>8992.674903519639</v>
      </c>
      <c r="L26" s="2202">
        <v>8786.2753883388559</v>
      </c>
      <c r="M26" s="2204"/>
      <c r="N26" s="2205"/>
      <c r="O26" s="2202">
        <v>9122.9237654404187</v>
      </c>
      <c r="P26" s="2206"/>
      <c r="Q26" s="2207" t="s">
        <v>2848</v>
      </c>
    </row>
    <row r="27" spans="1:17" s="2200" customFormat="1" ht="18" customHeight="1">
      <c r="A27" s="2231" t="s">
        <v>3623</v>
      </c>
      <c r="B27" s="2229"/>
      <c r="C27" s="2219">
        <v>12514.635289838137</v>
      </c>
      <c r="E27" s="2201"/>
      <c r="F27" s="2202">
        <v>12589.745741234881</v>
      </c>
      <c r="G27" s="2201"/>
      <c r="H27" s="2203"/>
      <c r="I27" s="2201">
        <v>12577.288299527501</v>
      </c>
      <c r="L27" s="2202">
        <v>12273.153248573764</v>
      </c>
      <c r="M27" s="2204"/>
      <c r="N27" s="2205"/>
      <c r="O27" s="2202">
        <v>12259.106398919039</v>
      </c>
      <c r="P27" s="2206"/>
      <c r="Q27" s="2207" t="s">
        <v>3624</v>
      </c>
    </row>
    <row r="28" spans="1:17" s="2225" customFormat="1" ht="18" customHeight="1">
      <c r="A28" s="2231" t="s">
        <v>3625</v>
      </c>
      <c r="B28" s="2198"/>
      <c r="C28" s="2219">
        <v>12257.476988107132</v>
      </c>
      <c r="E28" s="2201"/>
      <c r="F28" s="2202">
        <v>12197.423467661169</v>
      </c>
      <c r="G28" s="2201"/>
      <c r="H28" s="2203"/>
      <c r="I28" s="2201">
        <v>12049.019097276494</v>
      </c>
      <c r="L28" s="2202">
        <v>12049.94265858463</v>
      </c>
      <c r="M28" s="2226"/>
      <c r="N28" s="2227"/>
      <c r="O28" s="2202">
        <v>12035.115838019499</v>
      </c>
      <c r="P28" s="2206"/>
      <c r="Q28" s="2207" t="s">
        <v>3626</v>
      </c>
    </row>
    <row r="29" spans="1:17" s="2225" customFormat="1" ht="18" customHeight="1">
      <c r="A29" s="2204" t="s">
        <v>3627</v>
      </c>
      <c r="B29" s="2198"/>
      <c r="C29" s="2232"/>
      <c r="E29" s="2226"/>
      <c r="F29" s="2233"/>
      <c r="G29" s="2226"/>
      <c r="H29" s="2226"/>
      <c r="I29" s="2226"/>
      <c r="L29" s="2233"/>
      <c r="M29" s="2226"/>
      <c r="N29" s="2227"/>
      <c r="O29" s="2233"/>
      <c r="P29" s="2234"/>
      <c r="Q29" s="2207" t="s">
        <v>3628</v>
      </c>
    </row>
    <row r="30" spans="1:17" s="2225" customFormat="1" ht="18" customHeight="1">
      <c r="A30" s="2204" t="s">
        <v>3629</v>
      </c>
      <c r="B30" s="2198"/>
      <c r="C30" s="2232">
        <v>29886.653890116599</v>
      </c>
      <c r="E30" s="2201"/>
      <c r="F30" s="2235">
        <v>29534.968662615898</v>
      </c>
      <c r="G30" s="2201"/>
      <c r="H30" s="2236"/>
      <c r="I30" s="2237">
        <v>29187.097228407001</v>
      </c>
      <c r="L30" s="2202">
        <v>28639.4129009069</v>
      </c>
      <c r="M30" s="2226"/>
      <c r="N30" s="2227"/>
      <c r="O30" s="2202">
        <v>28588.365870658599</v>
      </c>
      <c r="P30" s="2206"/>
      <c r="Q30" s="2208" t="s">
        <v>3630</v>
      </c>
    </row>
    <row r="31" spans="1:17" s="2225" customFormat="1" ht="18" customHeight="1">
      <c r="A31" s="2204" t="s">
        <v>3631</v>
      </c>
      <c r="B31" s="2198"/>
      <c r="C31" s="2232"/>
      <c r="E31" s="2226"/>
      <c r="F31" s="2233"/>
      <c r="G31" s="2226"/>
      <c r="H31" s="2226"/>
      <c r="I31" s="2226"/>
      <c r="L31" s="2233"/>
      <c r="M31" s="2226"/>
      <c r="N31" s="2227"/>
      <c r="O31" s="2233"/>
      <c r="P31" s="2234"/>
      <c r="Q31" s="2207" t="s">
        <v>3632</v>
      </c>
    </row>
    <row r="32" spans="1:17" s="2225" customFormat="1" ht="18" customHeight="1">
      <c r="A32" s="2204" t="s">
        <v>3633</v>
      </c>
      <c r="B32" s="2198"/>
      <c r="C32" s="2232">
        <v>20116.022308214298</v>
      </c>
      <c r="E32" s="2201"/>
      <c r="F32" s="2235">
        <v>19914.2822352</v>
      </c>
      <c r="G32" s="2201"/>
      <c r="H32" s="2236"/>
      <c r="I32" s="2237">
        <v>20056.731852523</v>
      </c>
      <c r="L32" s="2235">
        <v>19947.487059758852</v>
      </c>
      <c r="M32" s="2226"/>
      <c r="N32" s="2227"/>
      <c r="O32" s="2235">
        <v>19791.040066163197</v>
      </c>
      <c r="P32" s="2238"/>
      <c r="Q32" s="2207" t="s">
        <v>3634</v>
      </c>
    </row>
    <row r="33" spans="1:21" s="2225" customFormat="1" ht="18" customHeight="1">
      <c r="A33" s="2231" t="s">
        <v>3635</v>
      </c>
      <c r="B33" s="2198"/>
      <c r="C33" s="2232">
        <v>17940.862430114597</v>
      </c>
      <c r="E33" s="2226"/>
      <c r="F33" s="2235">
        <v>17923.878743797799</v>
      </c>
      <c r="G33" s="2226"/>
      <c r="H33" s="2236"/>
      <c r="I33" s="2237">
        <v>17872.354067870798</v>
      </c>
      <c r="L33" s="2202">
        <v>17918.505552883376</v>
      </c>
      <c r="M33" s="2226"/>
      <c r="N33" s="2227"/>
      <c r="O33" s="2202">
        <v>17727.869474319999</v>
      </c>
      <c r="P33" s="2206"/>
      <c r="Q33" s="2207" t="s">
        <v>3636</v>
      </c>
    </row>
    <row r="34" spans="1:21" s="2225" customFormat="1" ht="18" customHeight="1">
      <c r="A34" s="2231" t="s">
        <v>3637</v>
      </c>
      <c r="B34" s="2198"/>
      <c r="C34" s="2219">
        <v>37314.920666607366</v>
      </c>
      <c r="E34" s="2201"/>
      <c r="F34" s="2202">
        <v>38032.304307675739</v>
      </c>
      <c r="G34" s="2201"/>
      <c r="H34" s="2203"/>
      <c r="I34" s="2201">
        <v>32990.269983262864</v>
      </c>
      <c r="L34" s="2235">
        <v>30387.230462868996</v>
      </c>
      <c r="M34" s="2226"/>
      <c r="N34" s="2227"/>
      <c r="O34" s="2235">
        <v>35515.917013917802</v>
      </c>
      <c r="P34" s="2238"/>
      <c r="Q34" s="2207" t="s">
        <v>3638</v>
      </c>
    </row>
    <row r="35" spans="1:21" s="2241" customFormat="1" ht="18" customHeight="1">
      <c r="A35" s="2239" t="s">
        <v>3639</v>
      </c>
      <c r="B35" s="2177"/>
      <c r="C35" s="2240">
        <v>251652.63125427242</v>
      </c>
      <c r="E35" s="2180"/>
      <c r="F35" s="2242">
        <v>245936.21075572379</v>
      </c>
      <c r="G35" s="2180"/>
      <c r="H35" s="2243"/>
      <c r="I35" s="2244">
        <v>242368.76498633341</v>
      </c>
      <c r="L35" s="2181">
        <v>238481.57079011865</v>
      </c>
      <c r="M35" s="2245"/>
      <c r="N35" s="2246"/>
      <c r="O35" s="2181">
        <v>244991.29235300422</v>
      </c>
      <c r="P35" s="2185"/>
      <c r="Q35" s="2247" t="s">
        <v>3640</v>
      </c>
    </row>
    <row r="36" spans="1:21" s="2241" customFormat="1" ht="18" customHeight="1">
      <c r="A36" s="2248" t="s">
        <v>3641</v>
      </c>
      <c r="B36" s="2177"/>
      <c r="C36" s="2240">
        <v>220309.409283883</v>
      </c>
      <c r="E36" s="2180"/>
      <c r="F36" s="2242">
        <v>214113.18523258515</v>
      </c>
      <c r="G36" s="2180"/>
      <c r="H36" s="2243"/>
      <c r="I36" s="2244">
        <v>209461.37153521154</v>
      </c>
      <c r="L36" s="2181">
        <v>206509.1751554136</v>
      </c>
      <c r="M36" s="2245"/>
      <c r="N36" s="2246"/>
      <c r="O36" s="2181">
        <v>214582.19577784164</v>
      </c>
      <c r="P36" s="2185"/>
      <c r="Q36" s="2247" t="s">
        <v>3642</v>
      </c>
    </row>
    <row r="37" spans="1:21">
      <c r="A37" s="353"/>
      <c r="B37" s="2249"/>
      <c r="C37" s="2250"/>
      <c r="D37" s="2250"/>
      <c r="E37" s="2250"/>
      <c r="F37" s="2251"/>
      <c r="G37" s="2250"/>
      <c r="H37" s="2251"/>
      <c r="I37" s="2252"/>
      <c r="J37" s="2251"/>
      <c r="K37" s="2251"/>
      <c r="L37" s="2250"/>
      <c r="M37" s="2250"/>
      <c r="N37" s="2249"/>
      <c r="O37" s="2250"/>
      <c r="P37" s="2253"/>
    </row>
    <row r="38" spans="1:21" ht="12.95" customHeight="1">
      <c r="A38" s="353" t="s">
        <v>3643</v>
      </c>
      <c r="B38" s="2249"/>
      <c r="C38" s="2250"/>
      <c r="D38" s="2250"/>
      <c r="E38" s="2250"/>
      <c r="F38" s="2250"/>
      <c r="G38" s="2250"/>
      <c r="H38" s="2250"/>
      <c r="I38" s="2252"/>
      <c r="J38" s="2250"/>
      <c r="K38" s="2250"/>
      <c r="L38" s="2250"/>
      <c r="M38" s="2250"/>
      <c r="N38" s="2249"/>
      <c r="O38" s="2250"/>
      <c r="P38" s="2253"/>
      <c r="Q38" s="2141"/>
      <c r="U38" s="2058"/>
    </row>
    <row r="39" spans="1:21" ht="12.95" customHeight="1">
      <c r="A39" s="352" t="s">
        <v>3644</v>
      </c>
      <c r="B39" s="2249"/>
      <c r="C39" s="2250"/>
      <c r="D39" s="2250"/>
      <c r="E39" s="2250"/>
      <c r="F39" s="2250"/>
      <c r="G39" s="2250"/>
      <c r="H39" s="2250"/>
      <c r="I39" s="2252"/>
      <c r="J39" s="2250"/>
      <c r="K39" s="2250"/>
      <c r="L39" s="2250"/>
      <c r="M39" s="2250"/>
      <c r="N39" s="2249"/>
      <c r="O39" s="2250"/>
      <c r="P39" s="2253"/>
      <c r="Q39" s="2141" t="s">
        <v>3645</v>
      </c>
      <c r="U39" s="316"/>
    </row>
    <row r="40" spans="1:21" ht="12.95" customHeight="1">
      <c r="A40" s="352" t="s">
        <v>3646</v>
      </c>
      <c r="B40" s="2249"/>
      <c r="C40" s="2250"/>
      <c r="D40" s="2250"/>
      <c r="E40" s="2250"/>
      <c r="F40" s="2250"/>
      <c r="G40" s="2250"/>
      <c r="H40" s="2250"/>
      <c r="I40" s="2252"/>
      <c r="J40" s="2250"/>
      <c r="K40" s="2250"/>
      <c r="L40" s="2250"/>
      <c r="M40" s="2250"/>
      <c r="N40" s="2249"/>
      <c r="O40" s="2250"/>
      <c r="P40" s="2253"/>
      <c r="Q40" s="2141" t="s">
        <v>3647</v>
      </c>
      <c r="U40" s="316"/>
    </row>
    <row r="41" spans="1:21" ht="12.95" customHeight="1">
      <c r="A41" s="352" t="s">
        <v>3648</v>
      </c>
      <c r="B41" s="2249"/>
      <c r="C41" s="2250"/>
      <c r="D41" s="2250"/>
      <c r="E41" s="2250"/>
      <c r="F41" s="2250"/>
      <c r="G41" s="2250"/>
      <c r="H41" s="2250"/>
      <c r="I41" s="2252"/>
      <c r="J41" s="2250"/>
      <c r="K41" s="2250"/>
      <c r="L41" s="2250"/>
      <c r="M41" s="2250"/>
      <c r="N41" s="2249"/>
      <c r="O41" s="2250"/>
      <c r="P41" s="2253"/>
      <c r="Q41" s="2141" t="s">
        <v>3649</v>
      </c>
    </row>
    <row r="42" spans="1:21" ht="14.25" customHeight="1">
      <c r="A42" s="2112"/>
      <c r="B42" s="2254"/>
      <c r="C42" s="2255"/>
      <c r="D42" s="2255"/>
      <c r="E42" s="2255"/>
      <c r="F42" s="2255"/>
      <c r="G42" s="2255"/>
      <c r="H42" s="2255"/>
      <c r="I42" s="2256"/>
      <c r="J42" s="2255"/>
      <c r="K42" s="2255"/>
      <c r="L42" s="2255"/>
      <c r="M42" s="2255"/>
      <c r="N42" s="2254"/>
      <c r="O42" s="2255"/>
      <c r="P42" s="2257"/>
      <c r="Q42" s="2031"/>
    </row>
    <row r="43" spans="1:21" ht="12.95" customHeight="1">
      <c r="A43" s="2258" t="s">
        <v>3650</v>
      </c>
      <c r="Q43" s="2259" t="s">
        <v>3651</v>
      </c>
    </row>
    <row r="44" spans="1:21" ht="12.95" customHeight="1"/>
    <row r="45" spans="1:21" ht="12.95" customHeight="1"/>
    <row r="46" spans="1:21" ht="12.95" customHeight="1"/>
  </sheetData>
  <mergeCells count="9">
    <mergeCell ref="B9:D9"/>
    <mergeCell ref="E9:F9"/>
    <mergeCell ref="I9:J9"/>
    <mergeCell ref="O9:P9"/>
    <mergeCell ref="B6:H7"/>
    <mergeCell ref="O6:P7"/>
    <mergeCell ref="B8:D8"/>
    <mergeCell ref="E8:F8"/>
    <mergeCell ref="O8:P8"/>
  </mergeCells>
  <printOptions gridLinesSet="0"/>
  <pageMargins left="0.7" right="0.7" top="0.75" bottom="0.75" header="0.3" footer="0.3"/>
  <pageSetup paperSize="9" scale="65" orientation="landscape" horizontalDpi="4294967292" verticalDpi="300" r:id="rId1"/>
  <headerFooter alignWithMargins="0">
    <oddFooter xml:space="preserve">&amp;L&amp;"Courier,Gras"&amp;12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syncVertical="1" syncRef="A1" transitionEvaluation="1"/>
  <dimension ref="A1:U63981"/>
  <sheetViews>
    <sheetView showGridLines="0" workbookViewId="0"/>
  </sheetViews>
  <sheetFormatPr baseColWidth="10" defaultRowHeight="15"/>
  <cols>
    <col min="1" max="1" width="31.125" style="1" customWidth="1"/>
    <col min="2" max="6" width="8" style="6" customWidth="1"/>
    <col min="7" max="7" width="8" style="4" customWidth="1"/>
    <col min="8" max="8" width="8" style="6" customWidth="1"/>
    <col min="9" max="9" width="8" style="4" customWidth="1"/>
    <col min="10" max="11" width="8" style="6" customWidth="1"/>
    <col min="12" max="13" width="8" style="4" customWidth="1"/>
    <col min="14" max="15" width="8" style="6" customWidth="1"/>
    <col min="16" max="16" width="8" style="4" customWidth="1"/>
    <col min="17" max="17" width="22" style="2" customWidth="1"/>
    <col min="18" max="18" width="14.375" style="70" customWidth="1"/>
    <col min="19" max="29" width="9.625" style="1" customWidth="1"/>
    <col min="30" max="16384" width="11" style="1"/>
  </cols>
  <sheetData>
    <row r="1" spans="1:18">
      <c r="A1"/>
    </row>
    <row r="3" spans="1:18" ht="24" customHeight="1">
      <c r="A3" s="39" t="s">
        <v>25</v>
      </c>
      <c r="B3" s="7"/>
      <c r="C3" s="42"/>
      <c r="D3" s="42"/>
      <c r="E3" s="43"/>
      <c r="F3" s="43"/>
      <c r="G3" s="44"/>
      <c r="H3" s="45"/>
      <c r="I3" s="8"/>
      <c r="J3" s="7"/>
      <c r="K3" s="7"/>
      <c r="L3" s="8"/>
      <c r="M3" s="9"/>
      <c r="N3" s="7"/>
      <c r="O3" s="7"/>
      <c r="P3" s="8"/>
      <c r="Q3" s="77" t="s">
        <v>24</v>
      </c>
      <c r="R3" s="2"/>
    </row>
    <row r="4" spans="1:18" ht="10.5" customHeight="1">
      <c r="R4" s="2"/>
    </row>
    <row r="5" spans="1:18" ht="35.25" customHeight="1">
      <c r="A5" s="2276" t="s">
        <v>61</v>
      </c>
      <c r="B5" s="2276"/>
      <c r="C5" s="10"/>
      <c r="D5" s="10"/>
      <c r="E5" s="10"/>
      <c r="F5" s="10"/>
      <c r="G5" s="11"/>
      <c r="H5" s="10"/>
      <c r="I5" s="11"/>
      <c r="J5" s="10"/>
      <c r="K5" s="10"/>
      <c r="L5" s="11"/>
      <c r="M5" s="12"/>
      <c r="N5" s="10"/>
      <c r="O5" s="10"/>
      <c r="P5" s="2277" t="s">
        <v>101</v>
      </c>
      <c r="Q5" s="2277"/>
      <c r="R5" s="2"/>
    </row>
    <row r="6" spans="1:18" ht="11.1" customHeight="1">
      <c r="A6" s="95"/>
      <c r="B6" s="2270">
        <v>1018</v>
      </c>
      <c r="C6" s="2271"/>
      <c r="D6" s="2271"/>
      <c r="E6" s="2271"/>
      <c r="F6" s="2271"/>
      <c r="G6" s="2271"/>
      <c r="H6" s="2271"/>
      <c r="I6" s="2271"/>
      <c r="J6" s="2271"/>
      <c r="K6" s="2271"/>
      <c r="L6" s="2271"/>
      <c r="M6" s="2272"/>
      <c r="N6" s="2270">
        <v>2017</v>
      </c>
      <c r="O6" s="2271"/>
      <c r="P6" s="2272"/>
      <c r="Q6" s="98"/>
      <c r="R6" s="1"/>
    </row>
    <row r="7" spans="1:18" ht="11.1" customHeight="1">
      <c r="A7" s="96"/>
      <c r="B7" s="2273"/>
      <c r="C7" s="2274"/>
      <c r="D7" s="2274"/>
      <c r="E7" s="2274"/>
      <c r="F7" s="2274"/>
      <c r="G7" s="2274"/>
      <c r="H7" s="2274"/>
      <c r="I7" s="2274"/>
      <c r="J7" s="2274"/>
      <c r="K7" s="2274"/>
      <c r="L7" s="2274"/>
      <c r="M7" s="2275"/>
      <c r="N7" s="2273"/>
      <c r="O7" s="2274"/>
      <c r="P7" s="2275"/>
      <c r="Q7" s="99"/>
      <c r="R7" s="1"/>
    </row>
    <row r="8" spans="1:18" ht="11.1" customHeight="1">
      <c r="A8" s="96"/>
      <c r="B8" s="14" t="s">
        <v>16</v>
      </c>
      <c r="C8" s="15" t="s">
        <v>17</v>
      </c>
      <c r="D8" s="64" t="s">
        <v>11</v>
      </c>
      <c r="E8" s="17" t="s">
        <v>21</v>
      </c>
      <c r="F8" s="17" t="s">
        <v>23</v>
      </c>
      <c r="G8" s="17" t="s">
        <v>12</v>
      </c>
      <c r="H8" s="15" t="s">
        <v>13</v>
      </c>
      <c r="I8" s="15" t="s">
        <v>14</v>
      </c>
      <c r="J8" s="15" t="s">
        <v>15</v>
      </c>
      <c r="K8" s="16" t="s">
        <v>8</v>
      </c>
      <c r="L8" s="16" t="s">
        <v>9</v>
      </c>
      <c r="M8" s="28" t="s">
        <v>10</v>
      </c>
      <c r="N8" s="58" t="s">
        <v>16</v>
      </c>
      <c r="O8" s="59" t="s">
        <v>17</v>
      </c>
      <c r="P8" s="64" t="s">
        <v>11</v>
      </c>
      <c r="Q8" s="99"/>
      <c r="R8" s="1"/>
    </row>
    <row r="9" spans="1:18" ht="11.1" customHeight="1">
      <c r="A9" s="97"/>
      <c r="B9" s="78" t="s">
        <v>18</v>
      </c>
      <c r="C9" s="19" t="s">
        <v>19</v>
      </c>
      <c r="D9" s="20" t="s">
        <v>20</v>
      </c>
      <c r="E9" s="19" t="s">
        <v>7</v>
      </c>
      <c r="F9" s="27" t="s">
        <v>22</v>
      </c>
      <c r="G9" s="19" t="s">
        <v>6</v>
      </c>
      <c r="H9" s="19" t="s">
        <v>5</v>
      </c>
      <c r="I9" s="19" t="s">
        <v>4</v>
      </c>
      <c r="J9" s="19" t="s">
        <v>3</v>
      </c>
      <c r="K9" s="18" t="s">
        <v>2</v>
      </c>
      <c r="L9" s="19" t="s">
        <v>1</v>
      </c>
      <c r="M9" s="20" t="s">
        <v>0</v>
      </c>
      <c r="N9" s="18" t="s">
        <v>18</v>
      </c>
      <c r="O9" s="19" t="s">
        <v>19</v>
      </c>
      <c r="P9" s="20" t="s">
        <v>20</v>
      </c>
      <c r="Q9" s="100"/>
      <c r="R9" s="1"/>
    </row>
    <row r="10" spans="1:18" ht="11.25" customHeight="1">
      <c r="A10" s="3"/>
      <c r="B10" s="65"/>
      <c r="C10" s="66"/>
      <c r="D10" s="67"/>
      <c r="E10" s="68"/>
      <c r="F10" s="68"/>
      <c r="G10" s="41"/>
      <c r="H10" s="4"/>
      <c r="J10" s="4"/>
      <c r="K10" s="4"/>
      <c r="L10" s="6"/>
      <c r="N10" s="62"/>
      <c r="O10" s="4"/>
      <c r="P10" s="71"/>
      <c r="Q10" s="86"/>
      <c r="R10" s="1"/>
    </row>
    <row r="11" spans="1:18" ht="24.75" customHeight="1">
      <c r="A11" s="90" t="s">
        <v>64</v>
      </c>
      <c r="B11" s="80">
        <v>1640.0266000000001</v>
      </c>
      <c r="C11" s="81">
        <v>1760.1676</v>
      </c>
      <c r="D11" s="82">
        <v>1974.2842000000001</v>
      </c>
      <c r="E11" s="81">
        <v>1902.0328300000001</v>
      </c>
      <c r="F11" s="81">
        <v>3879.5189999999993</v>
      </c>
      <c r="G11" s="81">
        <v>4303.4862999999996</v>
      </c>
      <c r="H11" s="81">
        <v>2417.0079000000001</v>
      </c>
      <c r="I11" s="81">
        <v>1722.9596999999999</v>
      </c>
      <c r="J11" s="81">
        <v>646.92959999999994</v>
      </c>
      <c r="K11" s="81">
        <v>1172.7927</v>
      </c>
      <c r="L11" s="81">
        <v>1448.0000999999997</v>
      </c>
      <c r="M11" s="82">
        <v>1747.6417999999999</v>
      </c>
      <c r="N11" s="81">
        <v>1393.9741000000001</v>
      </c>
      <c r="O11" s="81">
        <v>1283.7383</v>
      </c>
      <c r="P11" s="82">
        <v>3838.7133099999996</v>
      </c>
      <c r="Q11" s="87" t="s">
        <v>65</v>
      </c>
      <c r="R11" s="1"/>
    </row>
    <row r="12" spans="1:18" ht="24.75" customHeight="1">
      <c r="A12" s="90" t="s">
        <v>44</v>
      </c>
      <c r="B12" s="80">
        <v>1948.9145000000001</v>
      </c>
      <c r="C12" s="81">
        <v>523.452</v>
      </c>
      <c r="D12" s="82">
        <v>2488.0645</v>
      </c>
      <c r="E12" s="81">
        <v>5610.4342000000006</v>
      </c>
      <c r="F12" s="81">
        <v>1250.769</v>
      </c>
      <c r="G12" s="81">
        <v>2123.4127000000003</v>
      </c>
      <c r="H12" s="81">
        <v>606.06130000000007</v>
      </c>
      <c r="I12" s="81">
        <v>1209.7104999999999</v>
      </c>
      <c r="J12" s="81">
        <v>3231.701</v>
      </c>
      <c r="K12" s="81">
        <v>3696.739</v>
      </c>
      <c r="L12" s="81">
        <v>1391.1659999999999</v>
      </c>
      <c r="M12" s="82">
        <v>2763.1329999999998</v>
      </c>
      <c r="N12" s="81">
        <v>3488.6727999999998</v>
      </c>
      <c r="O12" s="81">
        <v>2830.0627999999997</v>
      </c>
      <c r="P12" s="82">
        <v>1962.8920000000001</v>
      </c>
      <c r="Q12" s="87" t="s">
        <v>27</v>
      </c>
      <c r="R12" s="1"/>
    </row>
    <row r="13" spans="1:18" ht="24.75" customHeight="1">
      <c r="A13" s="90" t="s">
        <v>45</v>
      </c>
      <c r="B13" s="80">
        <v>63866.468999999997</v>
      </c>
      <c r="C13" s="81">
        <v>28620.024899999997</v>
      </c>
      <c r="D13" s="82">
        <v>118514.17412000001</v>
      </c>
      <c r="E13" s="81">
        <v>170705.476</v>
      </c>
      <c r="F13" s="81">
        <v>45290.449500000002</v>
      </c>
      <c r="G13" s="81">
        <v>60915.946130000004</v>
      </c>
      <c r="H13" s="81">
        <v>41341.361499999999</v>
      </c>
      <c r="I13" s="81">
        <v>105659.353</v>
      </c>
      <c r="J13" s="81">
        <v>74307.231</v>
      </c>
      <c r="K13" s="81">
        <v>25998.9185</v>
      </c>
      <c r="L13" s="81">
        <v>1428.616</v>
      </c>
      <c r="M13" s="82">
        <v>1763.6075000000001</v>
      </c>
      <c r="N13" s="81">
        <v>2355.9740099999999</v>
      </c>
      <c r="O13" s="81">
        <v>9744.7983000000004</v>
      </c>
      <c r="P13" s="82">
        <v>12677.2875</v>
      </c>
      <c r="Q13" s="87" t="s">
        <v>28</v>
      </c>
      <c r="R13" s="1"/>
    </row>
    <row r="14" spans="1:18" ht="24.75" customHeight="1">
      <c r="A14" s="90" t="s">
        <v>46</v>
      </c>
      <c r="B14" s="80">
        <v>1781.6701499999999</v>
      </c>
      <c r="C14" s="81">
        <v>1230.0896</v>
      </c>
      <c r="D14" s="82">
        <v>684.66089999999997</v>
      </c>
      <c r="E14" s="81">
        <v>421.32549999999998</v>
      </c>
      <c r="F14" s="81">
        <v>387.03300000000002</v>
      </c>
      <c r="G14" s="81">
        <v>657.83119999999997</v>
      </c>
      <c r="H14" s="81">
        <v>322.74309999999997</v>
      </c>
      <c r="I14" s="81">
        <v>571.40809999999999</v>
      </c>
      <c r="J14" s="81">
        <v>603.80439999999999</v>
      </c>
      <c r="K14" s="81">
        <v>783.46319999999992</v>
      </c>
      <c r="L14" s="81">
        <v>2065.2330000000002</v>
      </c>
      <c r="M14" s="82">
        <v>954.8519</v>
      </c>
      <c r="N14" s="81">
        <v>1728.08572</v>
      </c>
      <c r="O14" s="81">
        <v>1165.59474</v>
      </c>
      <c r="P14" s="82">
        <v>744.62180000000001</v>
      </c>
      <c r="Q14" s="87" t="s">
        <v>29</v>
      </c>
      <c r="R14" s="1"/>
    </row>
    <row r="15" spans="1:18" ht="24.75" customHeight="1">
      <c r="A15" s="90" t="s">
        <v>47</v>
      </c>
      <c r="B15" s="80">
        <v>8014.1040000000003</v>
      </c>
      <c r="C15" s="81">
        <v>3461.86049</v>
      </c>
      <c r="D15" s="82">
        <v>2169.77</v>
      </c>
      <c r="E15" s="81">
        <v>1743.962</v>
      </c>
      <c r="F15" s="81">
        <v>471.642</v>
      </c>
      <c r="G15" s="81">
        <v>641.02049999999997</v>
      </c>
      <c r="H15" s="81">
        <v>477.62099999999998</v>
      </c>
      <c r="I15" s="81">
        <v>435.5865</v>
      </c>
      <c r="J15" s="81">
        <v>1237.8720000000001</v>
      </c>
      <c r="K15" s="81">
        <v>621.40750000000003</v>
      </c>
      <c r="L15" s="81">
        <v>1607.7155</v>
      </c>
      <c r="M15" s="82">
        <v>2243.5145000000002</v>
      </c>
      <c r="N15" s="81">
        <v>13626.942499999999</v>
      </c>
      <c r="O15" s="81">
        <v>8207.9835000000003</v>
      </c>
      <c r="P15" s="82">
        <v>1983.0540000000001</v>
      </c>
      <c r="Q15" s="87" t="s">
        <v>30</v>
      </c>
      <c r="R15" s="1"/>
    </row>
    <row r="16" spans="1:18" ht="24.75" customHeight="1">
      <c r="A16" s="91" t="s">
        <v>48</v>
      </c>
      <c r="B16" s="80">
        <v>1670.8436099999999</v>
      </c>
      <c r="C16" s="81">
        <v>875.90257000000008</v>
      </c>
      <c r="D16" s="82">
        <v>1054.5525</v>
      </c>
      <c r="E16" s="81">
        <v>802.38300000000004</v>
      </c>
      <c r="F16" s="81">
        <v>1093.5530000000001</v>
      </c>
      <c r="G16" s="81">
        <v>1489.35223</v>
      </c>
      <c r="H16" s="81">
        <v>559.13800000000003</v>
      </c>
      <c r="I16" s="81">
        <v>578.59685999999999</v>
      </c>
      <c r="J16" s="81">
        <v>586.50199999999995</v>
      </c>
      <c r="K16" s="81">
        <v>315.77112</v>
      </c>
      <c r="L16" s="81">
        <v>167.92435</v>
      </c>
      <c r="M16" s="82">
        <v>192.10507999999999</v>
      </c>
      <c r="N16" s="81">
        <v>1755.01323</v>
      </c>
      <c r="O16" s="81">
        <v>1088.4970000000001</v>
      </c>
      <c r="P16" s="82">
        <v>2135.7051800000004</v>
      </c>
      <c r="Q16" s="87" t="s">
        <v>31</v>
      </c>
      <c r="R16" s="1"/>
    </row>
    <row r="17" spans="1:21" ht="24.75" customHeight="1">
      <c r="A17" s="90" t="s">
        <v>49</v>
      </c>
      <c r="B17" s="80">
        <v>843.95899999999995</v>
      </c>
      <c r="C17" s="81">
        <v>352.00700000000001</v>
      </c>
      <c r="D17" s="82">
        <v>366.33800000000002</v>
      </c>
      <c r="E17" s="81">
        <v>601.26199999999994</v>
      </c>
      <c r="F17" s="81">
        <v>622.96600000000001</v>
      </c>
      <c r="G17" s="81">
        <v>1197.375</v>
      </c>
      <c r="H17" s="81">
        <v>1099.627</v>
      </c>
      <c r="I17" s="81">
        <v>987.83</v>
      </c>
      <c r="J17" s="81">
        <v>633.06799999999998</v>
      </c>
      <c r="K17" s="81">
        <v>477.74599999999998</v>
      </c>
      <c r="L17" s="81">
        <v>1421.0119999999999</v>
      </c>
      <c r="M17" s="82">
        <v>577.30999999999995</v>
      </c>
      <c r="N17" s="81">
        <v>1336.5909999999999</v>
      </c>
      <c r="O17" s="81">
        <v>1089.9580000000001</v>
      </c>
      <c r="P17" s="82">
        <v>441.30500000000001</v>
      </c>
      <c r="Q17" s="87" t="s">
        <v>32</v>
      </c>
      <c r="R17" s="1"/>
    </row>
    <row r="18" spans="1:21" s="5" customFormat="1" ht="24.75" customHeight="1">
      <c r="A18" s="90" t="s">
        <v>50</v>
      </c>
      <c r="B18" s="80">
        <v>412.44349999999997</v>
      </c>
      <c r="C18" s="81">
        <v>209.70650000000001</v>
      </c>
      <c r="D18" s="82">
        <v>117.0535</v>
      </c>
      <c r="E18" s="81">
        <v>44.780500000000004</v>
      </c>
      <c r="F18" s="81">
        <v>96.546000000000006</v>
      </c>
      <c r="G18" s="81">
        <v>112.42449999999999</v>
      </c>
      <c r="H18" s="81">
        <v>47.896500000000003</v>
      </c>
      <c r="I18" s="81">
        <v>74.109499999999997</v>
      </c>
      <c r="J18" s="81">
        <v>186.26</v>
      </c>
      <c r="K18" s="81">
        <v>158.66849999999999</v>
      </c>
      <c r="L18" s="81">
        <v>128.4135</v>
      </c>
      <c r="M18" s="82">
        <v>376.709</v>
      </c>
      <c r="N18" s="81">
        <v>609.86300000000006</v>
      </c>
      <c r="O18" s="81">
        <v>423.37400000000002</v>
      </c>
      <c r="P18" s="82">
        <v>1149.653</v>
      </c>
      <c r="Q18" s="87" t="s">
        <v>33</v>
      </c>
      <c r="R18" s="1"/>
      <c r="S18" s="1"/>
      <c r="T18" s="1"/>
      <c r="U18" s="1"/>
    </row>
    <row r="19" spans="1:21" ht="24.75" customHeight="1">
      <c r="A19" s="90" t="s">
        <v>51</v>
      </c>
      <c r="B19" s="80">
        <v>83.820999999999998</v>
      </c>
      <c r="C19" s="81">
        <v>0.55600000000000005</v>
      </c>
      <c r="D19" s="94">
        <v>0</v>
      </c>
      <c r="E19" s="81">
        <v>50.85</v>
      </c>
      <c r="F19" s="81">
        <v>16.815000000000001</v>
      </c>
      <c r="G19" s="81">
        <v>15.9985</v>
      </c>
      <c r="H19" s="81">
        <v>0.70699999999999996</v>
      </c>
      <c r="I19" s="81">
        <v>4.54</v>
      </c>
      <c r="J19" s="81">
        <v>0.6</v>
      </c>
      <c r="K19" s="81">
        <v>3.6665000000000001</v>
      </c>
      <c r="L19" s="81">
        <v>8.5259999999999998</v>
      </c>
      <c r="M19" s="82">
        <v>283.92099999999999</v>
      </c>
      <c r="N19" s="81">
        <v>79.100200000000001</v>
      </c>
      <c r="O19" s="81">
        <v>87.620999999999995</v>
      </c>
      <c r="P19" s="93">
        <v>0</v>
      </c>
      <c r="Q19" s="87" t="s">
        <v>34</v>
      </c>
      <c r="R19" s="1"/>
    </row>
    <row r="20" spans="1:21" ht="24.75" customHeight="1">
      <c r="A20" s="90" t="s">
        <v>52</v>
      </c>
      <c r="B20" s="80">
        <v>4929.5559999999996</v>
      </c>
      <c r="C20" s="81">
        <v>7335.9562000000005</v>
      </c>
      <c r="D20" s="82">
        <v>4944.4155000000001</v>
      </c>
      <c r="E20" s="81">
        <v>5528.0972000000002</v>
      </c>
      <c r="F20" s="81">
        <v>2350.3838999999998</v>
      </c>
      <c r="G20" s="81">
        <v>3084.2645000000002</v>
      </c>
      <c r="H20" s="81">
        <v>2646.4769000000001</v>
      </c>
      <c r="I20" s="81">
        <v>3007.9560000000001</v>
      </c>
      <c r="J20" s="81">
        <v>4473.6673000000001</v>
      </c>
      <c r="K20" s="81">
        <v>2584.4355</v>
      </c>
      <c r="L20" s="81">
        <v>551.31560000000002</v>
      </c>
      <c r="M20" s="82">
        <v>415.0421</v>
      </c>
      <c r="N20" s="81">
        <v>2213.5962000000004</v>
      </c>
      <c r="O20" s="81">
        <v>6949.6315000000004</v>
      </c>
      <c r="P20" s="82">
        <v>5085.8856999999998</v>
      </c>
      <c r="Q20" s="87" t="s">
        <v>35</v>
      </c>
      <c r="R20" s="1"/>
    </row>
    <row r="21" spans="1:21" ht="24.75" customHeight="1">
      <c r="A21" s="90" t="s">
        <v>53</v>
      </c>
      <c r="B21" s="80">
        <v>2091.491</v>
      </c>
      <c r="C21" s="81">
        <v>3014.5680000000002</v>
      </c>
      <c r="D21" s="82">
        <v>8160.3159999999998</v>
      </c>
      <c r="E21" s="81">
        <v>4306.5415000000003</v>
      </c>
      <c r="F21" s="81">
        <v>3100.0075000000002</v>
      </c>
      <c r="G21" s="81">
        <v>4471.8755000000001</v>
      </c>
      <c r="H21" s="81">
        <v>1570.6020000000001</v>
      </c>
      <c r="I21" s="81">
        <v>8323.527</v>
      </c>
      <c r="J21" s="81">
        <v>2088.0124999999998</v>
      </c>
      <c r="K21" s="81">
        <v>2880.5320000000002</v>
      </c>
      <c r="L21" s="81">
        <v>3050.2624999999998</v>
      </c>
      <c r="M21" s="82">
        <v>4845.1790000000001</v>
      </c>
      <c r="N21" s="81">
        <v>1432.9090000000001</v>
      </c>
      <c r="O21" s="81">
        <v>4839.9679699999997</v>
      </c>
      <c r="P21" s="82">
        <v>11649.825000000001</v>
      </c>
      <c r="Q21" s="87" t="s">
        <v>36</v>
      </c>
      <c r="R21" s="1"/>
    </row>
    <row r="22" spans="1:21" ht="24.75" customHeight="1">
      <c r="A22" s="90" t="s">
        <v>43</v>
      </c>
      <c r="B22" s="80">
        <v>45717.506500000003</v>
      </c>
      <c r="C22" s="81">
        <v>48698.228499999997</v>
      </c>
      <c r="D22" s="82">
        <v>82560.316000000006</v>
      </c>
      <c r="E22" s="81">
        <v>61380.834000000003</v>
      </c>
      <c r="F22" s="81">
        <v>33328.349000000002</v>
      </c>
      <c r="G22" s="81">
        <v>55896.0815</v>
      </c>
      <c r="H22" s="81">
        <v>37176.701000000001</v>
      </c>
      <c r="I22" s="81">
        <v>46377.167000000001</v>
      </c>
      <c r="J22" s="81">
        <v>55318.711000000003</v>
      </c>
      <c r="K22" s="81">
        <v>53413.6685</v>
      </c>
      <c r="L22" s="81">
        <v>36489.917000000001</v>
      </c>
      <c r="M22" s="82">
        <v>31230.813999999998</v>
      </c>
      <c r="N22" s="81">
        <v>39873.324999999997</v>
      </c>
      <c r="O22" s="81">
        <v>53727.351999999999</v>
      </c>
      <c r="P22" s="82">
        <v>74843.18058</v>
      </c>
      <c r="Q22" s="87" t="s">
        <v>26</v>
      </c>
      <c r="R22" s="1"/>
    </row>
    <row r="23" spans="1:21" ht="24.75" customHeight="1">
      <c r="A23" s="90" t="s">
        <v>54</v>
      </c>
      <c r="B23" s="80">
        <v>49972.141100000001</v>
      </c>
      <c r="C23" s="81">
        <v>32892.900699999998</v>
      </c>
      <c r="D23" s="82">
        <v>80616.253700000001</v>
      </c>
      <c r="E23" s="81">
        <v>36490.276380000003</v>
      </c>
      <c r="F23" s="81">
        <v>16455.913850000001</v>
      </c>
      <c r="G23" s="81">
        <v>49621.1826</v>
      </c>
      <c r="H23" s="81">
        <v>34167.283799999997</v>
      </c>
      <c r="I23" s="81">
        <v>37724.806700000001</v>
      </c>
      <c r="J23" s="81">
        <v>18432.026600000001</v>
      </c>
      <c r="K23" s="81">
        <v>19275.618959999996</v>
      </c>
      <c r="L23" s="81">
        <v>11983.950439999999</v>
      </c>
      <c r="M23" s="82">
        <v>29353.138500000001</v>
      </c>
      <c r="N23" s="81">
        <v>18222.7438</v>
      </c>
      <c r="O23" s="81">
        <v>38093.552200000006</v>
      </c>
      <c r="P23" s="82">
        <v>36652.7022</v>
      </c>
      <c r="Q23" s="87" t="s">
        <v>97</v>
      </c>
      <c r="R23" s="1"/>
    </row>
    <row r="24" spans="1:21" ht="24.75" customHeight="1">
      <c r="A24" s="90" t="s">
        <v>60</v>
      </c>
      <c r="B24" s="80">
        <v>15438.7215</v>
      </c>
      <c r="C24" s="81">
        <v>12724.005000000001</v>
      </c>
      <c r="D24" s="82">
        <v>13609.391</v>
      </c>
      <c r="E24" s="81">
        <v>11701.842999999997</v>
      </c>
      <c r="F24" s="81">
        <v>7600.2434999999996</v>
      </c>
      <c r="G24" s="81">
        <v>12740.533999999998</v>
      </c>
      <c r="H24" s="81">
        <v>11079.884</v>
      </c>
      <c r="I24" s="81">
        <v>17668.124</v>
      </c>
      <c r="J24" s="81">
        <v>12565.5455</v>
      </c>
      <c r="K24" s="81">
        <v>11649.617499999998</v>
      </c>
      <c r="L24" s="81">
        <v>11147.842999999999</v>
      </c>
      <c r="M24" s="82">
        <v>12365.8595</v>
      </c>
      <c r="N24" s="81">
        <v>13804.047</v>
      </c>
      <c r="O24" s="81">
        <v>13423.619000000001</v>
      </c>
      <c r="P24" s="82">
        <v>13758.3385</v>
      </c>
      <c r="Q24" s="87" t="s">
        <v>37</v>
      </c>
      <c r="R24" s="1"/>
    </row>
    <row r="25" spans="1:21" ht="24.75" customHeight="1">
      <c r="A25" s="90" t="s">
        <v>55</v>
      </c>
      <c r="B25" s="80">
        <v>510.37950000000001</v>
      </c>
      <c r="C25" s="81">
        <v>501.3965</v>
      </c>
      <c r="D25" s="82">
        <v>716.40650000000005</v>
      </c>
      <c r="E25" s="81">
        <v>807.63350000000003</v>
      </c>
      <c r="F25" s="81">
        <v>541.62400000000002</v>
      </c>
      <c r="G25" s="81">
        <v>741.79150000000004</v>
      </c>
      <c r="H25" s="81">
        <v>222.47900000000001</v>
      </c>
      <c r="I25" s="81">
        <v>174.16849999999999</v>
      </c>
      <c r="J25" s="81">
        <v>151.80350000000001</v>
      </c>
      <c r="K25" s="81">
        <v>83.51</v>
      </c>
      <c r="L25" s="81">
        <v>153.995</v>
      </c>
      <c r="M25" s="82">
        <v>195.4</v>
      </c>
      <c r="N25" s="81">
        <v>661.10755000000006</v>
      </c>
      <c r="O25" s="81">
        <v>742.05799999999999</v>
      </c>
      <c r="P25" s="82">
        <v>943.65099999999995</v>
      </c>
      <c r="Q25" s="87" t="s">
        <v>38</v>
      </c>
      <c r="R25" s="1"/>
    </row>
    <row r="26" spans="1:21" ht="24.75" customHeight="1">
      <c r="A26" s="90" t="s">
        <v>98</v>
      </c>
      <c r="B26" s="80">
        <v>407.31900000000002</v>
      </c>
      <c r="C26" s="81">
        <v>317.42599999999999</v>
      </c>
      <c r="D26" s="82">
        <v>364.60442000000006</v>
      </c>
      <c r="E26" s="81">
        <v>296.07900000000001</v>
      </c>
      <c r="F26" s="81">
        <v>228.82050000000001</v>
      </c>
      <c r="G26" s="81">
        <v>415.892</v>
      </c>
      <c r="H26" s="81">
        <v>167.04483000000002</v>
      </c>
      <c r="I26" s="81">
        <v>52.659500000000001</v>
      </c>
      <c r="J26" s="81">
        <v>26.089400000000001</v>
      </c>
      <c r="K26" s="81">
        <v>34.986499999999999</v>
      </c>
      <c r="L26" s="81">
        <v>111.651</v>
      </c>
      <c r="M26" s="82">
        <v>145.89699999999999</v>
      </c>
      <c r="N26" s="83" t="s">
        <v>100</v>
      </c>
      <c r="O26" s="83" t="s">
        <v>100</v>
      </c>
      <c r="P26" s="84" t="s">
        <v>100</v>
      </c>
      <c r="Q26" s="87" t="s">
        <v>99</v>
      </c>
      <c r="R26" s="1"/>
    </row>
    <row r="27" spans="1:21" ht="24.75" customHeight="1">
      <c r="A27" s="90" t="s">
        <v>56</v>
      </c>
      <c r="B27" s="80">
        <v>1040.1590000000001</v>
      </c>
      <c r="C27" s="81">
        <v>1340.0145</v>
      </c>
      <c r="D27" s="82">
        <v>553.654</v>
      </c>
      <c r="E27" s="81">
        <v>257.77199999999999</v>
      </c>
      <c r="F27" s="81">
        <v>225.541</v>
      </c>
      <c r="G27" s="81">
        <v>662.25099999999998</v>
      </c>
      <c r="H27" s="81">
        <v>469.036</v>
      </c>
      <c r="I27" s="81">
        <v>925.54600000000005</v>
      </c>
      <c r="J27" s="81">
        <v>451.83300000000003</v>
      </c>
      <c r="K27" s="81">
        <v>206.66749999999999</v>
      </c>
      <c r="L27" s="81">
        <v>1243.7665</v>
      </c>
      <c r="M27" s="82">
        <v>1358.1215</v>
      </c>
      <c r="N27" s="81">
        <v>1379.075</v>
      </c>
      <c r="O27" s="81">
        <v>525.05600000000004</v>
      </c>
      <c r="P27" s="82">
        <v>660.18799999999999</v>
      </c>
      <c r="Q27" s="87" t="s">
        <v>39</v>
      </c>
      <c r="R27" s="1"/>
    </row>
    <row r="28" spans="1:21" ht="24.75" customHeight="1">
      <c r="A28" s="90" t="s">
        <v>57</v>
      </c>
      <c r="B28" s="80">
        <v>635.38</v>
      </c>
      <c r="C28" s="81">
        <v>508.11950000000002</v>
      </c>
      <c r="D28" s="82">
        <v>508.85250000000002</v>
      </c>
      <c r="E28" s="81">
        <v>613.79349999999999</v>
      </c>
      <c r="F28" s="81">
        <v>434.01100000000002</v>
      </c>
      <c r="G28" s="81">
        <v>814.66899999999998</v>
      </c>
      <c r="H28" s="81">
        <v>582.58450000000005</v>
      </c>
      <c r="I28" s="81">
        <v>303.29349999999999</v>
      </c>
      <c r="J28" s="81">
        <v>252.858</v>
      </c>
      <c r="K28" s="81">
        <v>241.12799999999999</v>
      </c>
      <c r="L28" s="81">
        <v>188.40549999999999</v>
      </c>
      <c r="M28" s="82">
        <v>128.06899999999999</v>
      </c>
      <c r="N28" s="81">
        <v>256.52600000000001</v>
      </c>
      <c r="O28" s="81">
        <v>267.19749999999999</v>
      </c>
      <c r="P28" s="82">
        <v>361.79050000000001</v>
      </c>
      <c r="Q28" s="87" t="s">
        <v>40</v>
      </c>
      <c r="R28" s="1"/>
    </row>
    <row r="29" spans="1:21" ht="24.75" customHeight="1">
      <c r="A29" s="90" t="s">
        <v>58</v>
      </c>
      <c r="B29" s="80">
        <v>788.82449999999994</v>
      </c>
      <c r="C29" s="81">
        <v>827.54849999999999</v>
      </c>
      <c r="D29" s="82">
        <v>895.83500000000004</v>
      </c>
      <c r="E29" s="81">
        <v>909.65800000000002</v>
      </c>
      <c r="F29" s="81">
        <v>504.47300000000001</v>
      </c>
      <c r="G29" s="81">
        <v>945.13049999999998</v>
      </c>
      <c r="H29" s="81">
        <v>520.18399999999997</v>
      </c>
      <c r="I29" s="81">
        <v>734.14649999999995</v>
      </c>
      <c r="J29" s="81">
        <v>327.37549999999999</v>
      </c>
      <c r="K29" s="81">
        <v>336.89350000000002</v>
      </c>
      <c r="L29" s="81">
        <v>455.83600000000001</v>
      </c>
      <c r="M29" s="82">
        <v>559.47</v>
      </c>
      <c r="N29" s="81">
        <v>641.98900000000003</v>
      </c>
      <c r="O29" s="81">
        <v>247.16550000000001</v>
      </c>
      <c r="P29" s="82">
        <v>490.71749999999997</v>
      </c>
      <c r="Q29" s="87" t="s">
        <v>41</v>
      </c>
      <c r="R29" s="1"/>
    </row>
    <row r="30" spans="1:21" ht="24.75" customHeight="1">
      <c r="A30" s="90" t="s">
        <v>59</v>
      </c>
      <c r="B30" s="80">
        <v>243.50800000000001</v>
      </c>
      <c r="C30" s="81">
        <v>181.29150000000001</v>
      </c>
      <c r="D30" s="82">
        <v>157.8116</v>
      </c>
      <c r="E30" s="81">
        <v>207.1585</v>
      </c>
      <c r="F30" s="81">
        <v>202.9975</v>
      </c>
      <c r="G30" s="81">
        <v>628.01199999999994</v>
      </c>
      <c r="H30" s="81">
        <v>721.49749999999995</v>
      </c>
      <c r="I30" s="81">
        <v>799.64200000000005</v>
      </c>
      <c r="J30" s="81">
        <v>620.97349999999994</v>
      </c>
      <c r="K30" s="81">
        <v>432.95699999999999</v>
      </c>
      <c r="L30" s="81">
        <v>1565.2605000000001</v>
      </c>
      <c r="M30" s="82">
        <v>585.45150000000001</v>
      </c>
      <c r="N30" s="81">
        <v>308.59550000000002</v>
      </c>
      <c r="O30" s="81">
        <v>218.92750000000001</v>
      </c>
      <c r="P30" s="82">
        <v>296.5915</v>
      </c>
      <c r="Q30" s="87" t="s">
        <v>42</v>
      </c>
      <c r="R30" s="1"/>
    </row>
    <row r="31" spans="1:21">
      <c r="A31" s="3"/>
      <c r="B31" s="76"/>
      <c r="C31" s="69"/>
      <c r="D31" s="72"/>
      <c r="E31" s="69"/>
      <c r="F31" s="69"/>
      <c r="G31" s="69"/>
      <c r="H31" s="69"/>
      <c r="I31" s="69"/>
      <c r="J31" s="69"/>
      <c r="K31" s="69"/>
      <c r="L31" s="69"/>
      <c r="M31" s="69"/>
      <c r="N31" s="76"/>
      <c r="O31" s="69"/>
      <c r="P31" s="72"/>
      <c r="Q31" s="88"/>
      <c r="R31" s="1"/>
    </row>
    <row r="32" spans="1:21" ht="12" customHeight="1">
      <c r="A32" s="85"/>
      <c r="B32" s="79"/>
      <c r="C32" s="74"/>
      <c r="D32" s="75"/>
      <c r="E32" s="74"/>
      <c r="F32" s="74"/>
      <c r="G32" s="74"/>
      <c r="H32" s="74"/>
      <c r="I32" s="74"/>
      <c r="J32" s="74"/>
      <c r="K32" s="74"/>
      <c r="L32" s="74"/>
      <c r="M32" s="75"/>
      <c r="N32" s="74"/>
      <c r="O32" s="74"/>
      <c r="P32" s="75"/>
      <c r="Q32" s="89"/>
      <c r="R32" s="1"/>
    </row>
    <row r="33" spans="1:21" ht="12" customHeight="1">
      <c r="A33" s="73"/>
      <c r="B33" s="63"/>
      <c r="C33" s="63"/>
      <c r="D33" s="63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6"/>
      <c r="R33" s="1"/>
    </row>
    <row r="34" spans="1:21" ht="12" customHeight="1">
      <c r="A34" s="53" t="s">
        <v>62</v>
      </c>
      <c r="B34" s="22"/>
      <c r="C34" s="22"/>
      <c r="D34" s="21"/>
      <c r="E34" s="29"/>
      <c r="F34" s="29"/>
      <c r="G34" s="29"/>
      <c r="H34" s="22"/>
      <c r="I34" s="21"/>
      <c r="J34" s="22"/>
      <c r="K34" s="22"/>
      <c r="L34" s="29"/>
      <c r="M34" s="22"/>
      <c r="N34" s="41"/>
      <c r="O34" s="22"/>
      <c r="P34" s="21"/>
      <c r="Q34" s="57" t="s">
        <v>63</v>
      </c>
      <c r="R34" s="1"/>
    </row>
    <row r="35" spans="1:21">
      <c r="A35" s="54"/>
      <c r="B35" s="63"/>
      <c r="C35" s="63"/>
      <c r="D35" s="63"/>
      <c r="E35" s="30"/>
      <c r="F35" s="30"/>
      <c r="G35" s="30"/>
      <c r="H35" s="30"/>
      <c r="I35" s="30"/>
      <c r="J35" s="30"/>
      <c r="K35" s="30"/>
      <c r="L35" s="21"/>
      <c r="M35" s="30"/>
      <c r="N35" s="22"/>
      <c r="O35" s="30"/>
      <c r="P35" s="30"/>
      <c r="Q35" s="46"/>
      <c r="R35" s="1"/>
    </row>
    <row r="36" spans="1:21" ht="13.5" customHeight="1">
      <c r="A36" s="53"/>
      <c r="E36" s="61"/>
      <c r="F36" s="61"/>
      <c r="G36" s="61"/>
      <c r="H36" s="29"/>
      <c r="I36" s="29"/>
      <c r="J36" s="29"/>
      <c r="K36" s="29"/>
      <c r="L36" s="30"/>
      <c r="M36" s="29"/>
      <c r="N36" s="30"/>
      <c r="O36" s="29"/>
      <c r="P36" s="29"/>
      <c r="Q36" s="47"/>
      <c r="R36" s="1"/>
    </row>
    <row r="37" spans="1:21">
      <c r="A37" s="53"/>
      <c r="B37" s="24"/>
      <c r="C37" s="24"/>
      <c r="D37" s="24"/>
      <c r="E37" s="61"/>
      <c r="F37" s="61"/>
      <c r="G37" s="61"/>
      <c r="H37" s="4"/>
      <c r="J37" s="4"/>
      <c r="K37" s="4"/>
      <c r="L37" s="29"/>
      <c r="M37" s="24"/>
      <c r="N37" s="29"/>
      <c r="O37" s="29"/>
      <c r="P37" s="29"/>
      <c r="Q37" s="47"/>
      <c r="R37" s="1"/>
    </row>
    <row r="38" spans="1:21">
      <c r="A38" s="53"/>
      <c r="B38" s="24"/>
      <c r="C38" s="24"/>
      <c r="D38" s="24"/>
      <c r="E38" s="61"/>
      <c r="F38" s="61"/>
      <c r="G38" s="61"/>
      <c r="H38" s="25"/>
      <c r="I38" s="23"/>
      <c r="J38" s="4"/>
      <c r="K38" s="4"/>
      <c r="M38" s="24"/>
      <c r="N38" s="31"/>
      <c r="O38" s="13"/>
      <c r="P38" s="13"/>
      <c r="Q38" s="47"/>
      <c r="R38" s="1"/>
    </row>
    <row r="39" spans="1:21" ht="12.95" customHeight="1">
      <c r="A39" s="32"/>
      <c r="B39" s="24"/>
      <c r="C39" s="24"/>
      <c r="D39" s="24"/>
      <c r="E39" s="61"/>
      <c r="F39" s="61"/>
      <c r="G39" s="61"/>
      <c r="H39" s="11"/>
      <c r="I39" s="11"/>
      <c r="J39" s="11"/>
      <c r="K39" s="11"/>
      <c r="M39" s="29"/>
      <c r="N39" s="31"/>
      <c r="O39" s="69"/>
      <c r="P39" s="11"/>
      <c r="Q39" s="47"/>
      <c r="R39" s="1"/>
    </row>
    <row r="40" spans="1:21" ht="12.95" customHeight="1">
      <c r="A40" s="37"/>
      <c r="B40" s="24"/>
      <c r="C40" s="24"/>
      <c r="D40" s="24"/>
      <c r="E40" s="61"/>
      <c r="F40" s="61"/>
      <c r="G40" s="61"/>
      <c r="H40" s="30"/>
      <c r="I40" s="30"/>
      <c r="J40" s="30"/>
      <c r="K40" s="30"/>
      <c r="L40" s="11"/>
      <c r="M40" s="30"/>
      <c r="N40" s="11"/>
      <c r="O40" s="30"/>
      <c r="P40" s="30"/>
      <c r="Q40" s="48"/>
      <c r="R40" s="1"/>
    </row>
    <row r="41" spans="1:21" ht="12.95" customHeight="1">
      <c r="A41" s="37"/>
      <c r="B41" s="24"/>
      <c r="C41" s="24"/>
      <c r="D41" s="24"/>
      <c r="E41" s="61"/>
      <c r="F41" s="61"/>
      <c r="G41" s="61"/>
      <c r="H41" s="26"/>
      <c r="I41" s="26"/>
      <c r="J41" s="26"/>
      <c r="K41" s="26"/>
      <c r="L41" s="30"/>
      <c r="N41" s="30"/>
      <c r="O41" s="26"/>
      <c r="P41" s="26"/>
      <c r="Q41" s="48"/>
      <c r="R41" s="1"/>
    </row>
    <row r="42" spans="1:21" s="35" customFormat="1" ht="12" customHeight="1">
      <c r="A42" s="1"/>
      <c r="B42" s="6"/>
      <c r="C42" s="6"/>
      <c r="D42" s="6"/>
      <c r="E42" s="6"/>
      <c r="F42" s="6"/>
      <c r="G42" s="4"/>
      <c r="H42" s="6"/>
      <c r="I42" s="4"/>
      <c r="J42" s="6"/>
      <c r="K42" s="6"/>
      <c r="L42" s="4"/>
      <c r="M42" s="4"/>
      <c r="N42" s="6"/>
      <c r="O42" s="6"/>
      <c r="P42" s="4"/>
      <c r="Q42" s="2"/>
      <c r="R42" s="1"/>
      <c r="S42" s="1"/>
      <c r="T42" s="1"/>
      <c r="U42" s="1"/>
    </row>
    <row r="43" spans="1:21" ht="12.95" customHeight="1">
      <c r="A43" s="55"/>
      <c r="B43" s="24"/>
      <c r="C43" s="24"/>
      <c r="D43" s="24"/>
      <c r="E43" s="61"/>
      <c r="F43" s="61"/>
      <c r="G43" s="61"/>
      <c r="H43" s="34"/>
      <c r="I43" s="34"/>
      <c r="J43" s="34"/>
      <c r="K43" s="34"/>
      <c r="L43" s="26"/>
      <c r="M43" s="34"/>
      <c r="N43" s="26"/>
      <c r="O43" s="34"/>
      <c r="P43" s="34"/>
      <c r="Q43" s="49"/>
      <c r="R43" s="1"/>
    </row>
    <row r="44" spans="1:21" ht="12.95" customHeight="1">
      <c r="A44" s="37"/>
      <c r="B44" s="24"/>
      <c r="C44" s="24"/>
      <c r="D44" s="24"/>
      <c r="E44" s="61"/>
      <c r="F44" s="61"/>
      <c r="G44" s="61"/>
      <c r="H44" s="26"/>
      <c r="I44" s="26"/>
      <c r="J44" s="26"/>
      <c r="K44" s="26"/>
      <c r="L44" s="34"/>
      <c r="N44" s="34"/>
      <c r="O44" s="26"/>
      <c r="P44" s="26"/>
      <c r="Q44" s="48"/>
      <c r="R44" s="1"/>
    </row>
    <row r="45" spans="1:21" ht="12.95" customHeight="1">
      <c r="A45" s="2"/>
      <c r="B45" s="24"/>
      <c r="C45" s="24"/>
      <c r="D45" s="24"/>
      <c r="E45" s="61"/>
      <c r="F45" s="61"/>
      <c r="G45" s="61"/>
      <c r="H45" s="4"/>
      <c r="J45" s="4"/>
      <c r="K45" s="4"/>
      <c r="L45" s="26"/>
      <c r="N45" s="26"/>
      <c r="O45" s="4"/>
      <c r="R45" s="1"/>
    </row>
    <row r="46" spans="1:21" ht="12.95" customHeight="1">
      <c r="A46" s="55"/>
      <c r="B46" s="24"/>
      <c r="C46" s="24"/>
      <c r="D46" s="24"/>
      <c r="E46" s="61"/>
      <c r="F46" s="61"/>
      <c r="G46" s="61"/>
      <c r="H46" s="34"/>
      <c r="I46" s="34"/>
      <c r="J46" s="34"/>
      <c r="K46" s="34"/>
      <c r="M46" s="34"/>
      <c r="N46" s="4"/>
      <c r="O46" s="34"/>
      <c r="P46" s="34"/>
      <c r="Q46" s="50"/>
      <c r="R46" s="1"/>
    </row>
    <row r="47" spans="1:21" ht="12.95" customHeight="1">
      <c r="A47" s="55"/>
      <c r="B47" s="24"/>
      <c r="C47" s="24"/>
      <c r="D47" s="24"/>
      <c r="E47" s="61"/>
      <c r="F47" s="61"/>
      <c r="G47" s="61"/>
      <c r="H47" s="36"/>
      <c r="I47" s="36"/>
      <c r="J47" s="36"/>
      <c r="K47" s="36"/>
      <c r="L47" s="34"/>
      <c r="M47" s="36"/>
      <c r="N47" s="34"/>
      <c r="O47" s="36"/>
      <c r="P47" s="36"/>
      <c r="Q47" s="50"/>
      <c r="R47" s="1"/>
    </row>
    <row r="48" spans="1:21" ht="12.95" customHeight="1">
      <c r="A48" s="37"/>
      <c r="B48" s="24"/>
      <c r="C48" s="24"/>
      <c r="D48" s="24"/>
      <c r="E48" s="61"/>
      <c r="F48" s="61"/>
      <c r="G48" s="61"/>
      <c r="H48" s="26"/>
      <c r="I48" s="26"/>
      <c r="J48" s="26"/>
      <c r="K48" s="26"/>
      <c r="L48" s="36"/>
      <c r="N48" s="36"/>
      <c r="O48" s="26"/>
      <c r="P48" s="26"/>
      <c r="Q48" s="48"/>
      <c r="R48" s="1"/>
    </row>
    <row r="49" spans="1:18" ht="9.75" customHeight="1">
      <c r="A49" s="37"/>
      <c r="B49" s="24"/>
      <c r="C49" s="24"/>
      <c r="D49" s="24"/>
      <c r="E49" s="61"/>
      <c r="F49" s="61"/>
      <c r="G49" s="61"/>
      <c r="H49" s="26"/>
      <c r="I49" s="26"/>
      <c r="J49" s="26"/>
      <c r="K49" s="26"/>
      <c r="L49" s="26"/>
      <c r="N49" s="26"/>
      <c r="O49" s="26"/>
      <c r="P49" s="26"/>
      <c r="Q49" s="48"/>
      <c r="R49" s="1"/>
    </row>
    <row r="50" spans="1:18" ht="13.5" customHeight="1">
      <c r="A50" s="38"/>
      <c r="B50" s="24"/>
      <c r="C50" s="24"/>
      <c r="D50" s="24"/>
      <c r="E50" s="61"/>
      <c r="F50" s="61"/>
      <c r="G50" s="61"/>
      <c r="H50" s="26"/>
      <c r="I50" s="26"/>
      <c r="J50" s="26"/>
      <c r="K50" s="26"/>
      <c r="L50" s="26"/>
      <c r="N50" s="26"/>
      <c r="O50" s="26"/>
      <c r="P50" s="26"/>
      <c r="Q50" s="48"/>
      <c r="R50" s="1"/>
    </row>
    <row r="51" spans="1:18" ht="13.5" customHeight="1">
      <c r="A51" s="38"/>
      <c r="B51" s="24"/>
      <c r="C51" s="24"/>
      <c r="D51" s="24"/>
      <c r="E51" s="61"/>
      <c r="F51" s="61"/>
      <c r="G51" s="61"/>
      <c r="H51" s="26"/>
      <c r="I51" s="26"/>
      <c r="J51" s="26"/>
      <c r="K51" s="26"/>
      <c r="L51" s="26"/>
      <c r="N51" s="26"/>
      <c r="O51" s="26"/>
      <c r="P51" s="26"/>
      <c r="Q51" s="47"/>
      <c r="R51" s="1"/>
    </row>
    <row r="52" spans="1:18" ht="13.5" customHeight="1">
      <c r="A52" s="38"/>
      <c r="B52" s="24"/>
      <c r="C52" s="24"/>
      <c r="D52" s="24"/>
      <c r="E52" s="61"/>
      <c r="F52" s="61"/>
      <c r="G52" s="61"/>
      <c r="H52" s="26"/>
      <c r="I52" s="26"/>
      <c r="J52" s="26"/>
      <c r="K52" s="26"/>
      <c r="L52" s="26"/>
      <c r="N52" s="26"/>
      <c r="O52" s="26"/>
      <c r="P52" s="26"/>
      <c r="Q52" s="47"/>
      <c r="R52" s="1"/>
    </row>
    <row r="53" spans="1:18" ht="13.5" customHeight="1">
      <c r="A53" s="38"/>
      <c r="B53" s="24"/>
      <c r="C53" s="24"/>
      <c r="D53" s="24"/>
      <c r="E53" s="61"/>
      <c r="F53" s="61"/>
      <c r="G53" s="61"/>
      <c r="H53" s="26"/>
      <c r="I53" s="26"/>
      <c r="J53" s="26"/>
      <c r="K53" s="26"/>
      <c r="L53" s="26"/>
      <c r="N53" s="26"/>
      <c r="O53" s="26"/>
      <c r="P53" s="26"/>
      <c r="Q53" s="47"/>
      <c r="R53" s="1"/>
    </row>
    <row r="54" spans="1:18" ht="13.5" customHeight="1">
      <c r="A54" s="38"/>
      <c r="B54" s="24"/>
      <c r="C54" s="24"/>
      <c r="D54" s="24"/>
      <c r="E54" s="61"/>
      <c r="F54" s="61"/>
      <c r="G54" s="61"/>
      <c r="H54" s="26"/>
      <c r="I54" s="26"/>
      <c r="J54" s="26"/>
      <c r="K54" s="26"/>
      <c r="L54" s="26"/>
      <c r="N54" s="26"/>
      <c r="O54" s="26"/>
      <c r="P54" s="26"/>
      <c r="Q54" s="47"/>
      <c r="R54" s="1"/>
    </row>
    <row r="55" spans="1:18" ht="13.5" customHeight="1">
      <c r="A55" s="38"/>
      <c r="B55" s="24"/>
      <c r="C55" s="24"/>
      <c r="D55" s="24"/>
      <c r="E55" s="61"/>
      <c r="F55" s="61"/>
      <c r="G55" s="61"/>
      <c r="H55" s="26"/>
      <c r="I55" s="26"/>
      <c r="J55" s="26"/>
      <c r="K55" s="26"/>
      <c r="L55" s="26"/>
      <c r="N55" s="26"/>
      <c r="O55" s="26"/>
      <c r="P55" s="26"/>
      <c r="Q55" s="47"/>
      <c r="R55" s="1"/>
    </row>
    <row r="56" spans="1:18">
      <c r="A56" s="38"/>
      <c r="B56" s="24"/>
      <c r="C56" s="24"/>
      <c r="D56" s="24"/>
      <c r="E56" s="61"/>
      <c r="F56" s="61"/>
      <c r="G56" s="61"/>
      <c r="H56" s="26"/>
      <c r="I56" s="26"/>
      <c r="J56" s="26"/>
      <c r="K56" s="26"/>
      <c r="L56" s="26"/>
      <c r="N56" s="26"/>
      <c r="O56" s="26"/>
      <c r="P56" s="26"/>
      <c r="Q56" s="47"/>
      <c r="R56" s="1"/>
    </row>
    <row r="57" spans="1:18">
      <c r="A57" s="2"/>
      <c r="B57" s="4"/>
      <c r="D57" s="4"/>
      <c r="E57" s="4"/>
      <c r="F57" s="4"/>
      <c r="H57" s="4"/>
      <c r="J57" s="4"/>
      <c r="K57" s="4"/>
      <c r="L57" s="26"/>
      <c r="N57" s="26"/>
      <c r="O57" s="4"/>
      <c r="R57" s="1"/>
    </row>
    <row r="58" spans="1:18">
      <c r="A58" s="2"/>
      <c r="B58" s="4"/>
      <c r="D58" s="4"/>
      <c r="E58" s="4"/>
      <c r="F58" s="4"/>
      <c r="H58" s="4"/>
      <c r="J58" s="4"/>
      <c r="K58" s="4"/>
      <c r="N58" s="4"/>
      <c r="O58" s="4"/>
      <c r="R58" s="1"/>
    </row>
    <row r="59" spans="1:18">
      <c r="A59" s="2"/>
      <c r="B59" s="4"/>
      <c r="D59" s="4"/>
      <c r="E59" s="4"/>
      <c r="F59" s="4"/>
      <c r="H59" s="4"/>
      <c r="J59" s="4"/>
      <c r="K59" s="4"/>
      <c r="N59" s="4"/>
      <c r="O59" s="4"/>
      <c r="R59" s="1"/>
    </row>
    <row r="60" spans="1:18">
      <c r="A60" s="2"/>
      <c r="B60" s="4"/>
      <c r="D60" s="4"/>
      <c r="E60" s="4"/>
      <c r="F60" s="4"/>
      <c r="H60" s="4"/>
      <c r="J60" s="4"/>
      <c r="K60" s="4"/>
      <c r="N60" s="4"/>
      <c r="O60" s="4"/>
      <c r="R60" s="1"/>
    </row>
    <row r="61" spans="1:18">
      <c r="A61" s="2"/>
      <c r="B61" s="4"/>
      <c r="D61" s="4"/>
      <c r="E61" s="4"/>
      <c r="F61" s="4"/>
      <c r="H61" s="4"/>
      <c r="J61" s="4"/>
      <c r="K61" s="4"/>
      <c r="N61" s="4"/>
      <c r="O61" s="4"/>
      <c r="R61" s="1"/>
    </row>
    <row r="62" spans="1:18">
      <c r="A62" s="2"/>
      <c r="B62" s="4"/>
      <c r="D62" s="4"/>
      <c r="E62" s="4"/>
      <c r="F62" s="4"/>
      <c r="H62" s="4"/>
      <c r="J62" s="4"/>
      <c r="K62" s="4"/>
      <c r="N62" s="4"/>
      <c r="O62" s="4"/>
      <c r="R62" s="1"/>
    </row>
    <row r="63" spans="1:18">
      <c r="A63" s="2"/>
      <c r="B63" s="4"/>
      <c r="D63" s="4"/>
      <c r="E63" s="4"/>
      <c r="F63" s="4"/>
      <c r="H63" s="4"/>
      <c r="J63" s="4"/>
      <c r="K63" s="4"/>
      <c r="N63" s="4"/>
      <c r="O63" s="4"/>
      <c r="R63" s="1"/>
    </row>
    <row r="64" spans="1:18" ht="15.75" customHeight="1">
      <c r="A64" s="2"/>
      <c r="B64" s="4"/>
      <c r="D64" s="4"/>
      <c r="E64" s="4"/>
      <c r="F64" s="4"/>
      <c r="H64" s="4"/>
      <c r="J64" s="4"/>
      <c r="K64" s="4"/>
      <c r="N64" s="4"/>
      <c r="O64" s="4"/>
      <c r="R64" s="1"/>
    </row>
    <row r="65" spans="1:21" ht="14.1" customHeight="1">
      <c r="A65" s="56"/>
      <c r="B65" s="30"/>
      <c r="C65" s="30"/>
      <c r="D65" s="30"/>
      <c r="E65" s="30"/>
      <c r="F65" s="30"/>
      <c r="G65" s="30"/>
      <c r="H65" s="30"/>
      <c r="I65" s="30"/>
      <c r="J65" s="30"/>
      <c r="K65" s="30"/>
      <c r="M65" s="30"/>
      <c r="N65" s="4"/>
      <c r="O65" s="30"/>
      <c r="P65" s="30"/>
      <c r="Q65" s="51"/>
      <c r="R65" s="1"/>
    </row>
    <row r="66" spans="1:21" ht="14.1" customHeight="1">
      <c r="A66" s="33"/>
      <c r="B66" s="4"/>
      <c r="D66" s="4"/>
      <c r="E66" s="4"/>
      <c r="F66" s="4"/>
      <c r="H66" s="4"/>
      <c r="J66" s="4"/>
      <c r="K66" s="4"/>
      <c r="L66" s="30"/>
      <c r="N66" s="30"/>
      <c r="O66" s="4"/>
      <c r="Q66" s="51"/>
      <c r="R66" s="1"/>
    </row>
    <row r="67" spans="1:21" s="5" customFormat="1" ht="14.1" customHeight="1">
      <c r="A67" s="32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4"/>
      <c r="M67" s="29"/>
      <c r="N67" s="4"/>
      <c r="O67" s="29"/>
      <c r="P67" s="29"/>
      <c r="Q67" s="52"/>
      <c r="R67" s="1"/>
      <c r="S67" s="1"/>
      <c r="T67" s="1"/>
      <c r="U67" s="1"/>
    </row>
    <row r="68" spans="1:21" ht="14.1" customHeight="1">
      <c r="A68" s="32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52"/>
      <c r="R68" s="1"/>
    </row>
    <row r="69" spans="1:21" ht="14.1" customHeight="1">
      <c r="A69" s="32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52"/>
      <c r="R69" s="1"/>
    </row>
    <row r="70" spans="1:21" ht="14.1" customHeight="1">
      <c r="A70" s="32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52"/>
      <c r="R70" s="1"/>
    </row>
    <row r="71" spans="1:21">
      <c r="R71" s="1"/>
    </row>
    <row r="72" spans="1:21">
      <c r="R72" s="1"/>
    </row>
    <row r="73" spans="1:21">
      <c r="R73" s="1"/>
    </row>
    <row r="74" spans="1:21">
      <c r="R74" s="1"/>
    </row>
    <row r="75" spans="1:21">
      <c r="R75" s="1"/>
    </row>
    <row r="76" spans="1:21">
      <c r="R76" s="1"/>
    </row>
    <row r="77" spans="1:21">
      <c r="R77" s="1"/>
    </row>
    <row r="78" spans="1:21">
      <c r="R78" s="1"/>
    </row>
    <row r="79" spans="1:21">
      <c r="R79" s="1"/>
    </row>
    <row r="80" spans="1:21">
      <c r="R80" s="1"/>
    </row>
    <row r="81" spans="18:18">
      <c r="R81" s="1"/>
    </row>
    <row r="82" spans="18:18">
      <c r="R82" s="1"/>
    </row>
    <row r="83" spans="18:18">
      <c r="R83" s="1"/>
    </row>
    <row r="84" spans="18:18">
      <c r="R84" s="1"/>
    </row>
    <row r="85" spans="18:18">
      <c r="R85" s="1"/>
    </row>
    <row r="86" spans="18:18">
      <c r="R86" s="1"/>
    </row>
    <row r="87" spans="18:18">
      <c r="R87" s="1"/>
    </row>
    <row r="88" spans="18:18">
      <c r="R88" s="1"/>
    </row>
    <row r="89" spans="18:18">
      <c r="R89" s="1"/>
    </row>
    <row r="90" spans="18:18">
      <c r="R90" s="1"/>
    </row>
    <row r="91" spans="18:18">
      <c r="R91" s="1"/>
    </row>
    <row r="92" spans="18:18">
      <c r="R92" s="1"/>
    </row>
    <row r="93" spans="18:18">
      <c r="R93" s="1"/>
    </row>
    <row r="94" spans="18:18">
      <c r="R94" s="1"/>
    </row>
    <row r="95" spans="18:18">
      <c r="R95" s="1"/>
    </row>
    <row r="96" spans="18:18">
      <c r="R96" s="1"/>
    </row>
    <row r="97" spans="18:18">
      <c r="R97" s="1"/>
    </row>
    <row r="98" spans="18:18">
      <c r="R98" s="1"/>
    </row>
    <row r="99" spans="18:18">
      <c r="R99" s="1"/>
    </row>
    <row r="100" spans="18:18">
      <c r="R100" s="1"/>
    </row>
    <row r="101" spans="18:18">
      <c r="R101" s="1"/>
    </row>
    <row r="102" spans="18:18">
      <c r="R102" s="1"/>
    </row>
    <row r="103" spans="18:18">
      <c r="R103" s="1"/>
    </row>
    <row r="104" spans="18:18">
      <c r="R104" s="1"/>
    </row>
    <row r="105" spans="18:18">
      <c r="R105" s="1"/>
    </row>
    <row r="106" spans="18:18">
      <c r="R106" s="1"/>
    </row>
    <row r="107" spans="18:18">
      <c r="R107" s="1"/>
    </row>
    <row r="108" spans="18:18">
      <c r="R108" s="1"/>
    </row>
    <row r="109" spans="18:18">
      <c r="R109" s="1"/>
    </row>
    <row r="110" spans="18:18">
      <c r="R110" s="1"/>
    </row>
    <row r="111" spans="18:18">
      <c r="R111" s="1"/>
    </row>
    <row r="112" spans="18:18">
      <c r="R112" s="1"/>
    </row>
    <row r="113" spans="18:18">
      <c r="R113" s="1"/>
    </row>
    <row r="114" spans="18:18">
      <c r="R114" s="1"/>
    </row>
    <row r="115" spans="18:18">
      <c r="R115" s="1"/>
    </row>
    <row r="116" spans="18:18">
      <c r="R116" s="1"/>
    </row>
    <row r="117" spans="18:18">
      <c r="R117" s="1"/>
    </row>
    <row r="118" spans="18:18">
      <c r="R118" s="1"/>
    </row>
    <row r="119" spans="18:18">
      <c r="R119" s="1"/>
    </row>
    <row r="120" spans="18:18">
      <c r="R120" s="1"/>
    </row>
    <row r="121" spans="18:18">
      <c r="R121" s="1"/>
    </row>
    <row r="122" spans="18:18">
      <c r="R122" s="1"/>
    </row>
    <row r="123" spans="18:18">
      <c r="R123" s="1"/>
    </row>
    <row r="124" spans="18:18">
      <c r="R124" s="1"/>
    </row>
    <row r="125" spans="18:18">
      <c r="R125" s="1"/>
    </row>
    <row r="126" spans="18:18">
      <c r="R126" s="1"/>
    </row>
    <row r="127" spans="18:18">
      <c r="R127" s="1"/>
    </row>
    <row r="128" spans="18:18">
      <c r="R128" s="1"/>
    </row>
    <row r="129" spans="18:18">
      <c r="R129" s="1"/>
    </row>
    <row r="130" spans="18:18">
      <c r="R130" s="1"/>
    </row>
    <row r="131" spans="18:18">
      <c r="R131" s="1"/>
    </row>
    <row r="132" spans="18:18">
      <c r="R132" s="1"/>
    </row>
    <row r="133" spans="18:18">
      <c r="R133" s="1"/>
    </row>
    <row r="134" spans="18:18">
      <c r="R134" s="1"/>
    </row>
    <row r="135" spans="18:18">
      <c r="R135" s="1"/>
    </row>
    <row r="136" spans="18:18">
      <c r="R136" s="1"/>
    </row>
    <row r="137" spans="18:18">
      <c r="R137" s="1"/>
    </row>
    <row r="138" spans="18:18">
      <c r="R138" s="1"/>
    </row>
    <row r="139" spans="18:18">
      <c r="R139" s="1"/>
    </row>
    <row r="140" spans="18:18">
      <c r="R140" s="1"/>
    </row>
    <row r="141" spans="18:18">
      <c r="R141" s="1"/>
    </row>
    <row r="142" spans="18:18">
      <c r="R142" s="1"/>
    </row>
    <row r="143" spans="18:18">
      <c r="R143" s="1"/>
    </row>
    <row r="144" spans="18:18">
      <c r="R144" s="1"/>
    </row>
    <row r="145" spans="18:18">
      <c r="R145" s="1"/>
    </row>
    <row r="146" spans="18:18">
      <c r="R146" s="1"/>
    </row>
    <row r="147" spans="18:18">
      <c r="R147" s="1"/>
    </row>
    <row r="148" spans="18:18">
      <c r="R148" s="1"/>
    </row>
    <row r="149" spans="18:18">
      <c r="R149" s="1"/>
    </row>
    <row r="150" spans="18:18">
      <c r="R150" s="1"/>
    </row>
    <row r="151" spans="18:18">
      <c r="R151" s="1"/>
    </row>
    <row r="152" spans="18:18">
      <c r="R152" s="1"/>
    </row>
    <row r="153" spans="18:18">
      <c r="R153" s="1"/>
    </row>
    <row r="154" spans="18:18">
      <c r="R154" s="1"/>
    </row>
    <row r="155" spans="18:18">
      <c r="R155" s="1"/>
    </row>
    <row r="156" spans="18:18">
      <c r="R156" s="1"/>
    </row>
    <row r="157" spans="18:18">
      <c r="R157" s="1"/>
    </row>
    <row r="158" spans="18:18">
      <c r="R158" s="1"/>
    </row>
    <row r="159" spans="18:18">
      <c r="R159" s="1"/>
    </row>
    <row r="160" spans="18:18">
      <c r="R160" s="1"/>
    </row>
    <row r="161" spans="18:18">
      <c r="R161" s="1"/>
    </row>
    <row r="162" spans="18:18">
      <c r="R162" s="1"/>
    </row>
    <row r="163" spans="18:18">
      <c r="R163" s="1"/>
    </row>
    <row r="164" spans="18:18">
      <c r="R164" s="1"/>
    </row>
    <row r="165" spans="18:18">
      <c r="R165" s="1"/>
    </row>
    <row r="166" spans="18:18">
      <c r="R166" s="1"/>
    </row>
    <row r="167" spans="18:18">
      <c r="R167" s="1"/>
    </row>
    <row r="168" spans="18:18">
      <c r="R168" s="1"/>
    </row>
    <row r="169" spans="18:18">
      <c r="R169" s="1"/>
    </row>
    <row r="170" spans="18:18">
      <c r="R170" s="1"/>
    </row>
    <row r="171" spans="18:18">
      <c r="R171" s="1"/>
    </row>
    <row r="172" spans="18:18">
      <c r="R172" s="1"/>
    </row>
    <row r="173" spans="18:18">
      <c r="R173" s="1"/>
    </row>
    <row r="174" spans="18:18">
      <c r="R174" s="1"/>
    </row>
    <row r="175" spans="18:18">
      <c r="R175" s="1"/>
    </row>
    <row r="176" spans="18:18">
      <c r="R176" s="1"/>
    </row>
    <row r="177" spans="18:18">
      <c r="R177" s="1"/>
    </row>
    <row r="178" spans="18:18">
      <c r="R178" s="1"/>
    </row>
    <row r="179" spans="18:18">
      <c r="R179" s="1"/>
    </row>
    <row r="180" spans="18:18">
      <c r="R180" s="1"/>
    </row>
    <row r="181" spans="18:18">
      <c r="R181" s="1"/>
    </row>
    <row r="182" spans="18:18">
      <c r="R182" s="1"/>
    </row>
    <row r="183" spans="18:18">
      <c r="R183" s="1"/>
    </row>
    <row r="184" spans="18:18">
      <c r="R184" s="1"/>
    </row>
    <row r="185" spans="18:18">
      <c r="R185" s="1"/>
    </row>
    <row r="186" spans="18:18">
      <c r="R186" s="1"/>
    </row>
    <row r="187" spans="18:18">
      <c r="R187" s="1"/>
    </row>
    <row r="188" spans="18:18">
      <c r="R188" s="1"/>
    </row>
    <row r="189" spans="18:18">
      <c r="R189" s="1"/>
    </row>
    <row r="190" spans="18:18">
      <c r="R190" s="1"/>
    </row>
    <row r="191" spans="18:18">
      <c r="R191" s="1"/>
    </row>
    <row r="192" spans="18:18">
      <c r="R192" s="1"/>
    </row>
    <row r="193" spans="18:18">
      <c r="R193" s="1"/>
    </row>
    <row r="194" spans="18:18">
      <c r="R194" s="1"/>
    </row>
    <row r="195" spans="18:18">
      <c r="R195" s="1"/>
    </row>
    <row r="196" spans="18:18">
      <c r="R196" s="1"/>
    </row>
    <row r="197" spans="18:18">
      <c r="R197" s="1"/>
    </row>
    <row r="198" spans="18:18">
      <c r="R198" s="1"/>
    </row>
    <row r="199" spans="18:18">
      <c r="R199" s="1"/>
    </row>
    <row r="200" spans="18:18">
      <c r="R200" s="1"/>
    </row>
    <row r="201" spans="18:18">
      <c r="R201" s="1"/>
    </row>
    <row r="202" spans="18:18">
      <c r="R202" s="1"/>
    </row>
    <row r="203" spans="18:18">
      <c r="R203" s="1"/>
    </row>
    <row r="204" spans="18:18">
      <c r="R204" s="1"/>
    </row>
    <row r="205" spans="18:18">
      <c r="R205" s="1"/>
    </row>
    <row r="206" spans="18:18">
      <c r="R206" s="1"/>
    </row>
    <row r="207" spans="18:18">
      <c r="R207" s="1"/>
    </row>
    <row r="208" spans="18:18">
      <c r="R208" s="1"/>
    </row>
    <row r="209" spans="18:18">
      <c r="R209" s="1"/>
    </row>
    <row r="210" spans="18:18">
      <c r="R210" s="1"/>
    </row>
    <row r="211" spans="18:18">
      <c r="R211" s="1"/>
    </row>
    <row r="212" spans="18:18">
      <c r="R212" s="1"/>
    </row>
    <row r="213" spans="18:18">
      <c r="R213" s="1"/>
    </row>
    <row r="214" spans="18:18">
      <c r="R214" s="1"/>
    </row>
    <row r="215" spans="18:18">
      <c r="R215" s="1"/>
    </row>
    <row r="216" spans="18:18">
      <c r="R216" s="1"/>
    </row>
    <row r="217" spans="18:18">
      <c r="R217" s="1"/>
    </row>
    <row r="218" spans="18:18">
      <c r="R218" s="1"/>
    </row>
    <row r="219" spans="18:18">
      <c r="R219" s="1"/>
    </row>
    <row r="220" spans="18:18">
      <c r="R220" s="1"/>
    </row>
    <row r="221" spans="18:18">
      <c r="R221" s="1"/>
    </row>
    <row r="222" spans="18:18">
      <c r="R222" s="1"/>
    </row>
    <row r="223" spans="18:18">
      <c r="R223" s="1"/>
    </row>
    <row r="224" spans="18:18">
      <c r="R224" s="1"/>
    </row>
    <row r="225" spans="18:18">
      <c r="R225" s="1"/>
    </row>
    <row r="226" spans="18:18">
      <c r="R226" s="1"/>
    </row>
    <row r="227" spans="18:18">
      <c r="R227" s="1"/>
    </row>
    <row r="228" spans="18:18">
      <c r="R228" s="1"/>
    </row>
    <row r="229" spans="18:18">
      <c r="R229" s="1"/>
    </row>
    <row r="230" spans="18:18">
      <c r="R230" s="1"/>
    </row>
    <row r="231" spans="18:18">
      <c r="R231" s="1"/>
    </row>
    <row r="232" spans="18:18">
      <c r="R232" s="1"/>
    </row>
    <row r="233" spans="18:18">
      <c r="R233" s="1"/>
    </row>
    <row r="234" spans="18:18">
      <c r="R234" s="1"/>
    </row>
    <row r="235" spans="18:18">
      <c r="R235" s="1"/>
    </row>
    <row r="236" spans="18:18">
      <c r="R236" s="1"/>
    </row>
    <row r="237" spans="18:18">
      <c r="R237" s="1"/>
    </row>
    <row r="238" spans="18:18">
      <c r="R238" s="1"/>
    </row>
    <row r="239" spans="18:18">
      <c r="R239" s="1"/>
    </row>
    <row r="240" spans="18:18">
      <c r="R240" s="1"/>
    </row>
    <row r="241" spans="18:18">
      <c r="R241" s="1"/>
    </row>
    <row r="242" spans="18:18">
      <c r="R242" s="1"/>
    </row>
    <row r="243" spans="18:18">
      <c r="R243" s="1"/>
    </row>
    <row r="244" spans="18:18">
      <c r="R244" s="1"/>
    </row>
    <row r="245" spans="18:18">
      <c r="R245" s="1"/>
    </row>
    <row r="246" spans="18:18">
      <c r="R246" s="1"/>
    </row>
    <row r="247" spans="18:18">
      <c r="R247" s="1"/>
    </row>
    <row r="248" spans="18:18">
      <c r="R248" s="1"/>
    </row>
    <row r="249" spans="18:18">
      <c r="R249" s="1"/>
    </row>
    <row r="250" spans="18:18">
      <c r="R250" s="1"/>
    </row>
    <row r="251" spans="18:18">
      <c r="R251" s="1"/>
    </row>
    <row r="252" spans="18:18">
      <c r="R252" s="1"/>
    </row>
    <row r="253" spans="18:18">
      <c r="R253" s="1"/>
    </row>
    <row r="254" spans="18:18">
      <c r="R254" s="1"/>
    </row>
    <row r="255" spans="18:18">
      <c r="R255" s="1"/>
    </row>
    <row r="256" spans="18:18">
      <c r="R256" s="1"/>
    </row>
    <row r="257" spans="18:18">
      <c r="R257" s="1"/>
    </row>
    <row r="258" spans="18:18">
      <c r="R258" s="1"/>
    </row>
    <row r="259" spans="18:18">
      <c r="R259" s="1"/>
    </row>
    <row r="260" spans="18:18">
      <c r="R260" s="1"/>
    </row>
    <row r="261" spans="18:18">
      <c r="R261" s="1"/>
    </row>
    <row r="262" spans="18:18">
      <c r="R262" s="1"/>
    </row>
    <row r="263" spans="18:18">
      <c r="R263" s="1"/>
    </row>
    <row r="264" spans="18:18">
      <c r="R264" s="1"/>
    </row>
    <row r="265" spans="18:18">
      <c r="R265" s="1"/>
    </row>
    <row r="266" spans="18:18">
      <c r="R266" s="1"/>
    </row>
    <row r="267" spans="18:18">
      <c r="R267" s="1"/>
    </row>
    <row r="268" spans="18:18">
      <c r="R268" s="1"/>
    </row>
    <row r="269" spans="18:18">
      <c r="R269" s="1"/>
    </row>
    <row r="270" spans="18:18">
      <c r="R270" s="1"/>
    </row>
    <row r="271" spans="18:18">
      <c r="R271" s="1"/>
    </row>
    <row r="272" spans="18:18">
      <c r="R272" s="1"/>
    </row>
    <row r="273" spans="18:18">
      <c r="R273" s="1"/>
    </row>
    <row r="274" spans="18:18">
      <c r="R274" s="1"/>
    </row>
    <row r="275" spans="18:18">
      <c r="R275" s="1"/>
    </row>
    <row r="276" spans="18:18">
      <c r="R276" s="1"/>
    </row>
    <row r="277" spans="18:18">
      <c r="R277" s="1"/>
    </row>
    <row r="278" spans="18:18">
      <c r="R278" s="1"/>
    </row>
    <row r="279" spans="18:18">
      <c r="R279" s="1"/>
    </row>
    <row r="280" spans="18:18">
      <c r="R280" s="1"/>
    </row>
    <row r="281" spans="18:18">
      <c r="R281" s="1"/>
    </row>
    <row r="282" spans="18:18">
      <c r="R282" s="1"/>
    </row>
    <row r="283" spans="18:18">
      <c r="R283" s="1"/>
    </row>
    <row r="284" spans="18:18">
      <c r="R284" s="1"/>
    </row>
    <row r="285" spans="18:18">
      <c r="R285" s="1"/>
    </row>
    <row r="286" spans="18:18">
      <c r="R286" s="1"/>
    </row>
    <row r="287" spans="18:18">
      <c r="R287" s="1"/>
    </row>
    <row r="288" spans="18:18">
      <c r="R288" s="1"/>
    </row>
    <row r="289" spans="18:18">
      <c r="R289" s="1"/>
    </row>
    <row r="290" spans="18:18">
      <c r="R290" s="1"/>
    </row>
    <row r="291" spans="18:18">
      <c r="R291" s="1"/>
    </row>
    <row r="292" spans="18:18">
      <c r="R292" s="1"/>
    </row>
    <row r="293" spans="18:18">
      <c r="R293" s="1"/>
    </row>
    <row r="294" spans="18:18">
      <c r="R294" s="1"/>
    </row>
    <row r="295" spans="18:18">
      <c r="R295" s="1"/>
    </row>
    <row r="296" spans="18:18">
      <c r="R296" s="1"/>
    </row>
    <row r="297" spans="18:18">
      <c r="R297" s="1"/>
    </row>
    <row r="298" spans="18:18">
      <c r="R298" s="1"/>
    </row>
    <row r="299" spans="18:18">
      <c r="R299" s="1"/>
    </row>
    <row r="300" spans="18:18">
      <c r="R300" s="1"/>
    </row>
    <row r="301" spans="18:18">
      <c r="R301" s="1"/>
    </row>
    <row r="302" spans="18:18">
      <c r="R302" s="1"/>
    </row>
    <row r="303" spans="18:18">
      <c r="R303" s="1"/>
    </row>
    <row r="304" spans="18:18">
      <c r="R304" s="1"/>
    </row>
    <row r="305" spans="18:18">
      <c r="R305" s="1"/>
    </row>
    <row r="306" spans="18:18">
      <c r="R306" s="1"/>
    </row>
    <row r="307" spans="18:18">
      <c r="R307" s="1"/>
    </row>
    <row r="308" spans="18:18">
      <c r="R308" s="1"/>
    </row>
    <row r="309" spans="18:18">
      <c r="R309" s="1"/>
    </row>
    <row r="310" spans="18:18">
      <c r="R310" s="1"/>
    </row>
    <row r="311" spans="18:18">
      <c r="R311" s="1"/>
    </row>
    <row r="312" spans="18:18">
      <c r="R312" s="1"/>
    </row>
    <row r="313" spans="18:18">
      <c r="R313" s="1"/>
    </row>
    <row r="314" spans="18:18">
      <c r="R314" s="1"/>
    </row>
    <row r="315" spans="18:18">
      <c r="R315" s="1"/>
    </row>
    <row r="316" spans="18:18">
      <c r="R316" s="1"/>
    </row>
    <row r="317" spans="18:18">
      <c r="R317" s="1"/>
    </row>
    <row r="318" spans="18:18">
      <c r="R318" s="1"/>
    </row>
    <row r="319" spans="18:18">
      <c r="R319" s="1"/>
    </row>
    <row r="320" spans="18:18">
      <c r="R320" s="1"/>
    </row>
    <row r="321" spans="18:18">
      <c r="R321" s="1"/>
    </row>
    <row r="322" spans="18:18">
      <c r="R322" s="1"/>
    </row>
    <row r="323" spans="18:18">
      <c r="R323" s="1"/>
    </row>
    <row r="324" spans="18:18">
      <c r="R324" s="1"/>
    </row>
    <row r="325" spans="18:18">
      <c r="R325" s="1"/>
    </row>
    <row r="326" spans="18:18">
      <c r="R326" s="1"/>
    </row>
    <row r="327" spans="18:18">
      <c r="R327" s="1"/>
    </row>
    <row r="328" spans="18:18">
      <c r="R328" s="1"/>
    </row>
    <row r="329" spans="18:18">
      <c r="R329" s="1"/>
    </row>
    <row r="330" spans="18:18">
      <c r="R330" s="1"/>
    </row>
    <row r="331" spans="18:18">
      <c r="R331" s="1"/>
    </row>
    <row r="332" spans="18:18">
      <c r="R332" s="1"/>
    </row>
    <row r="333" spans="18:18">
      <c r="R333" s="1"/>
    </row>
    <row r="334" spans="18:18">
      <c r="R334" s="1"/>
    </row>
    <row r="335" spans="18:18">
      <c r="R335" s="1"/>
    </row>
    <row r="336" spans="18:18">
      <c r="R336" s="1"/>
    </row>
    <row r="337" spans="18:18">
      <c r="R337" s="1"/>
    </row>
    <row r="338" spans="18:18">
      <c r="R338" s="1"/>
    </row>
    <row r="339" spans="18:18">
      <c r="R339" s="1"/>
    </row>
    <row r="340" spans="18:18">
      <c r="R340" s="1"/>
    </row>
    <row r="341" spans="18:18">
      <c r="R341" s="1"/>
    </row>
    <row r="342" spans="18:18">
      <c r="R342" s="1"/>
    </row>
    <row r="343" spans="18:18">
      <c r="R343" s="1"/>
    </row>
    <row r="344" spans="18:18">
      <c r="R344" s="1"/>
    </row>
    <row r="345" spans="18:18">
      <c r="R345" s="1"/>
    </row>
    <row r="346" spans="18:18">
      <c r="R346" s="1"/>
    </row>
    <row r="347" spans="18:18">
      <c r="R347" s="1"/>
    </row>
    <row r="348" spans="18:18">
      <c r="R348" s="1"/>
    </row>
    <row r="349" spans="18:18">
      <c r="R349" s="1"/>
    </row>
    <row r="350" spans="18:18">
      <c r="R350" s="1"/>
    </row>
    <row r="351" spans="18:18">
      <c r="R351" s="1"/>
    </row>
    <row r="352" spans="18:18">
      <c r="R352" s="1"/>
    </row>
    <row r="353" spans="18:18">
      <c r="R353" s="1"/>
    </row>
    <row r="354" spans="18:18">
      <c r="R354" s="1"/>
    </row>
    <row r="355" spans="18:18">
      <c r="R355" s="1"/>
    </row>
    <row r="356" spans="18:18">
      <c r="R356" s="1"/>
    </row>
    <row r="357" spans="18:18">
      <c r="R357" s="1"/>
    </row>
    <row r="358" spans="18:18">
      <c r="R358" s="1"/>
    </row>
    <row r="359" spans="18:18">
      <c r="R359" s="1"/>
    </row>
    <row r="360" spans="18:18">
      <c r="R360" s="1"/>
    </row>
    <row r="361" spans="18:18">
      <c r="R361" s="1"/>
    </row>
    <row r="362" spans="18:18">
      <c r="R362" s="1"/>
    </row>
    <row r="363" spans="18:18">
      <c r="R363" s="1"/>
    </row>
    <row r="364" spans="18:18">
      <c r="R364" s="1"/>
    </row>
    <row r="365" spans="18:18">
      <c r="R365" s="1"/>
    </row>
    <row r="366" spans="18:18">
      <c r="R366" s="1"/>
    </row>
    <row r="367" spans="18:18">
      <c r="R367" s="1"/>
    </row>
    <row r="368" spans="18:18">
      <c r="R368" s="1"/>
    </row>
    <row r="369" spans="18:18">
      <c r="R369" s="1"/>
    </row>
    <row r="370" spans="18:18">
      <c r="R370" s="1"/>
    </row>
    <row r="371" spans="18:18">
      <c r="R371" s="1"/>
    </row>
    <row r="372" spans="18:18">
      <c r="R372" s="1"/>
    </row>
    <row r="373" spans="18:18">
      <c r="R373" s="1"/>
    </row>
    <row r="374" spans="18:18">
      <c r="R374" s="1"/>
    </row>
    <row r="375" spans="18:18">
      <c r="R375" s="1"/>
    </row>
    <row r="376" spans="18:18">
      <c r="R376" s="1"/>
    </row>
    <row r="377" spans="18:18">
      <c r="R377" s="1"/>
    </row>
    <row r="378" spans="18:18">
      <c r="R378" s="1"/>
    </row>
    <row r="379" spans="18:18">
      <c r="R379" s="1"/>
    </row>
    <row r="380" spans="18:18">
      <c r="R380" s="1"/>
    </row>
    <row r="381" spans="18:18">
      <c r="R381" s="1"/>
    </row>
    <row r="382" spans="18:18">
      <c r="R382" s="1"/>
    </row>
    <row r="383" spans="18:18">
      <c r="R383" s="1"/>
    </row>
    <row r="384" spans="18:18">
      <c r="R384" s="1"/>
    </row>
    <row r="385" spans="18:18">
      <c r="R385" s="1"/>
    </row>
    <row r="386" spans="18:18">
      <c r="R386" s="1"/>
    </row>
    <row r="387" spans="18:18">
      <c r="R387" s="1"/>
    </row>
    <row r="388" spans="18:18">
      <c r="R388" s="1"/>
    </row>
    <row r="389" spans="18:18">
      <c r="R389" s="1"/>
    </row>
    <row r="390" spans="18:18">
      <c r="R390" s="1"/>
    </row>
    <row r="391" spans="18:18">
      <c r="R391" s="1"/>
    </row>
    <row r="392" spans="18:18">
      <c r="R392" s="1"/>
    </row>
    <row r="393" spans="18:18">
      <c r="R393" s="1"/>
    </row>
    <row r="394" spans="18:18">
      <c r="R394" s="1"/>
    </row>
    <row r="395" spans="18:18">
      <c r="R395" s="1"/>
    </row>
    <row r="396" spans="18:18">
      <c r="R396" s="1"/>
    </row>
    <row r="397" spans="18:18">
      <c r="R397" s="1"/>
    </row>
    <row r="398" spans="18:18">
      <c r="R398" s="1"/>
    </row>
    <row r="399" spans="18:18">
      <c r="R399" s="1"/>
    </row>
    <row r="400" spans="18:18">
      <c r="R400" s="1"/>
    </row>
    <row r="401" spans="18:18">
      <c r="R401" s="1"/>
    </row>
    <row r="402" spans="18:18">
      <c r="R402" s="1"/>
    </row>
    <row r="403" spans="18:18">
      <c r="R403" s="1"/>
    </row>
    <row r="404" spans="18:18">
      <c r="R404" s="1"/>
    </row>
    <row r="405" spans="18:18">
      <c r="R405" s="1"/>
    </row>
    <row r="406" spans="18:18">
      <c r="R406" s="1"/>
    </row>
    <row r="407" spans="18:18">
      <c r="R407" s="1"/>
    </row>
    <row r="408" spans="18:18">
      <c r="R408" s="1"/>
    </row>
    <row r="409" spans="18:18">
      <c r="R409" s="1"/>
    </row>
    <row r="410" spans="18:18">
      <c r="R410" s="1"/>
    </row>
    <row r="411" spans="18:18">
      <c r="R411" s="1"/>
    </row>
    <row r="412" spans="18:18">
      <c r="R412" s="1"/>
    </row>
    <row r="413" spans="18:18">
      <c r="R413" s="1"/>
    </row>
    <row r="414" spans="18:18">
      <c r="R414" s="1"/>
    </row>
    <row r="415" spans="18:18">
      <c r="R415" s="1"/>
    </row>
    <row r="416" spans="18:18">
      <c r="R416" s="1"/>
    </row>
    <row r="417" spans="18:18">
      <c r="R417" s="1"/>
    </row>
    <row r="418" spans="18:18">
      <c r="R418" s="1"/>
    </row>
    <row r="419" spans="18:18">
      <c r="R419" s="1"/>
    </row>
    <row r="420" spans="18:18">
      <c r="R420" s="1"/>
    </row>
    <row r="421" spans="18:18">
      <c r="R421" s="1"/>
    </row>
    <row r="422" spans="18:18">
      <c r="R422" s="1"/>
    </row>
    <row r="423" spans="18:18">
      <c r="R423" s="1"/>
    </row>
    <row r="424" spans="18:18">
      <c r="R424" s="1"/>
    </row>
    <row r="425" spans="18:18">
      <c r="R425" s="1"/>
    </row>
    <row r="426" spans="18:18">
      <c r="R426" s="1"/>
    </row>
    <row r="427" spans="18:18">
      <c r="R427" s="1"/>
    </row>
    <row r="428" spans="18:18">
      <c r="R428" s="1"/>
    </row>
    <row r="429" spans="18:18">
      <c r="R429" s="1"/>
    </row>
    <row r="430" spans="18:18">
      <c r="R430" s="1"/>
    </row>
    <row r="431" spans="18:18">
      <c r="R431" s="1"/>
    </row>
    <row r="432" spans="18:18">
      <c r="R432" s="1"/>
    </row>
    <row r="433" spans="18:18">
      <c r="R433" s="1"/>
    </row>
    <row r="434" spans="18:18">
      <c r="R434" s="1"/>
    </row>
    <row r="435" spans="18:18">
      <c r="R435" s="1"/>
    </row>
    <row r="436" spans="18:18">
      <c r="R436" s="1"/>
    </row>
    <row r="437" spans="18:18">
      <c r="R437" s="1"/>
    </row>
    <row r="438" spans="18:18">
      <c r="R438" s="1"/>
    </row>
    <row r="439" spans="18:18">
      <c r="R439" s="1"/>
    </row>
    <row r="440" spans="18:18">
      <c r="R440" s="1"/>
    </row>
    <row r="441" spans="18:18">
      <c r="R441" s="1"/>
    </row>
    <row r="442" spans="18:18">
      <c r="R442" s="1"/>
    </row>
    <row r="443" spans="18:18">
      <c r="R443" s="1"/>
    </row>
    <row r="444" spans="18:18">
      <c r="R444" s="1"/>
    </row>
    <row r="445" spans="18:18">
      <c r="R445" s="1"/>
    </row>
    <row r="446" spans="18:18">
      <c r="R446" s="1"/>
    </row>
    <row r="447" spans="18:18">
      <c r="R447" s="1"/>
    </row>
    <row r="448" spans="18:18">
      <c r="R448" s="1"/>
    </row>
    <row r="449" spans="18:18">
      <c r="R449" s="1"/>
    </row>
    <row r="450" spans="18:18">
      <c r="R450" s="1"/>
    </row>
    <row r="451" spans="18:18">
      <c r="R451" s="1"/>
    </row>
    <row r="452" spans="18:18">
      <c r="R452" s="1"/>
    </row>
    <row r="453" spans="18:18">
      <c r="R453" s="1"/>
    </row>
    <row r="454" spans="18:18">
      <c r="R454" s="1"/>
    </row>
    <row r="455" spans="18:18">
      <c r="R455" s="1"/>
    </row>
    <row r="456" spans="18:18">
      <c r="R456" s="1"/>
    </row>
    <row r="457" spans="18:18">
      <c r="R457" s="1"/>
    </row>
    <row r="458" spans="18:18">
      <c r="R458" s="1"/>
    </row>
    <row r="459" spans="18:18">
      <c r="R459" s="1"/>
    </row>
    <row r="460" spans="18:18">
      <c r="R460" s="1"/>
    </row>
    <row r="461" spans="18:18">
      <c r="R461" s="1"/>
    </row>
    <row r="462" spans="18:18">
      <c r="R462" s="1"/>
    </row>
    <row r="463" spans="18:18">
      <c r="R463" s="1"/>
    </row>
    <row r="464" spans="18:18">
      <c r="R464" s="1"/>
    </row>
    <row r="465" spans="18:18">
      <c r="R465" s="1"/>
    </row>
    <row r="466" spans="18:18">
      <c r="R466" s="1"/>
    </row>
    <row r="467" spans="18:18">
      <c r="R467" s="1"/>
    </row>
    <row r="468" spans="18:18">
      <c r="R468" s="1"/>
    </row>
    <row r="469" spans="18:18">
      <c r="R469" s="1"/>
    </row>
    <row r="470" spans="18:18">
      <c r="R470" s="1"/>
    </row>
    <row r="471" spans="18:18">
      <c r="R471" s="1"/>
    </row>
    <row r="472" spans="18:18">
      <c r="R472" s="1"/>
    </row>
    <row r="473" spans="18:18">
      <c r="R473" s="1"/>
    </row>
    <row r="474" spans="18:18">
      <c r="R474" s="1"/>
    </row>
    <row r="475" spans="18:18">
      <c r="R475" s="1"/>
    </row>
    <row r="476" spans="18:18">
      <c r="R476" s="1"/>
    </row>
    <row r="477" spans="18:18">
      <c r="R477" s="1"/>
    </row>
    <row r="478" spans="18:18">
      <c r="R478" s="1"/>
    </row>
    <row r="479" spans="18:18">
      <c r="R479" s="1"/>
    </row>
    <row r="480" spans="18:18">
      <c r="R480" s="1"/>
    </row>
    <row r="481" spans="18:18">
      <c r="R481" s="1"/>
    </row>
    <row r="482" spans="18:18">
      <c r="R482" s="1"/>
    </row>
    <row r="483" spans="18:18">
      <c r="R483" s="1"/>
    </row>
    <row r="484" spans="18:18">
      <c r="R484" s="1"/>
    </row>
    <row r="485" spans="18:18">
      <c r="R485" s="1"/>
    </row>
    <row r="486" spans="18:18">
      <c r="R486" s="1"/>
    </row>
    <row r="487" spans="18:18">
      <c r="R487" s="1"/>
    </row>
    <row r="488" spans="18:18">
      <c r="R488" s="1"/>
    </row>
    <row r="489" spans="18:18">
      <c r="R489" s="1"/>
    </row>
    <row r="490" spans="18:18">
      <c r="R490" s="1"/>
    </row>
    <row r="491" spans="18:18">
      <c r="R491" s="1"/>
    </row>
    <row r="492" spans="18:18">
      <c r="R492" s="1"/>
    </row>
    <row r="493" spans="18:18">
      <c r="R493" s="1"/>
    </row>
    <row r="494" spans="18:18">
      <c r="R494" s="1"/>
    </row>
    <row r="495" spans="18:18">
      <c r="R495" s="1"/>
    </row>
    <row r="496" spans="18:18">
      <c r="R496" s="1"/>
    </row>
    <row r="497" spans="18:18">
      <c r="R497" s="1"/>
    </row>
    <row r="498" spans="18:18">
      <c r="R498" s="1"/>
    </row>
    <row r="499" spans="18:18">
      <c r="R499" s="1"/>
    </row>
    <row r="500" spans="18:18">
      <c r="R500" s="1"/>
    </row>
    <row r="501" spans="18:18">
      <c r="R501" s="1"/>
    </row>
    <row r="502" spans="18:18">
      <c r="R502" s="1"/>
    </row>
    <row r="503" spans="18:18">
      <c r="R503" s="1"/>
    </row>
    <row r="504" spans="18:18">
      <c r="R504" s="1"/>
    </row>
    <row r="505" spans="18:18">
      <c r="R505" s="1"/>
    </row>
    <row r="506" spans="18:18">
      <c r="R506" s="1"/>
    </row>
    <row r="507" spans="18:18">
      <c r="R507" s="1"/>
    </row>
    <row r="508" spans="18:18">
      <c r="R508" s="1"/>
    </row>
    <row r="509" spans="18:18">
      <c r="R509" s="1"/>
    </row>
    <row r="510" spans="18:18">
      <c r="R510" s="1"/>
    </row>
    <row r="511" spans="18:18">
      <c r="R511" s="1"/>
    </row>
    <row r="512" spans="18:18">
      <c r="R512" s="1"/>
    </row>
    <row r="513" spans="18:18">
      <c r="R513" s="1"/>
    </row>
    <row r="514" spans="18:18">
      <c r="R514" s="1"/>
    </row>
    <row r="515" spans="18:18">
      <c r="R515" s="1"/>
    </row>
    <row r="516" spans="18:18">
      <c r="R516" s="1"/>
    </row>
    <row r="517" spans="18:18">
      <c r="R517" s="1"/>
    </row>
    <row r="518" spans="18:18">
      <c r="R518" s="1"/>
    </row>
    <row r="519" spans="18:18">
      <c r="R519" s="1"/>
    </row>
    <row r="520" spans="18:18">
      <c r="R520" s="1"/>
    </row>
    <row r="521" spans="18:18">
      <c r="R521" s="1"/>
    </row>
    <row r="522" spans="18:18">
      <c r="R522" s="1"/>
    </row>
    <row r="523" spans="18:18">
      <c r="R523" s="1"/>
    </row>
    <row r="524" spans="18:18">
      <c r="R524" s="1"/>
    </row>
    <row r="525" spans="18:18">
      <c r="R525" s="1"/>
    </row>
    <row r="526" spans="18:18">
      <c r="R526" s="1"/>
    </row>
    <row r="527" spans="18:18">
      <c r="R527" s="1"/>
    </row>
    <row r="528" spans="18:18">
      <c r="R528" s="1"/>
    </row>
    <row r="529" spans="18:18">
      <c r="R529" s="1"/>
    </row>
    <row r="530" spans="18:18">
      <c r="R530" s="1"/>
    </row>
    <row r="531" spans="18:18">
      <c r="R531" s="1"/>
    </row>
    <row r="532" spans="18:18">
      <c r="R532" s="1"/>
    </row>
    <row r="533" spans="18:18">
      <c r="R533" s="1"/>
    </row>
    <row r="534" spans="18:18">
      <c r="R534" s="1"/>
    </row>
    <row r="535" spans="18:18">
      <c r="R535" s="1"/>
    </row>
    <row r="536" spans="18:18">
      <c r="R536" s="1"/>
    </row>
    <row r="537" spans="18:18">
      <c r="R537" s="1"/>
    </row>
    <row r="538" spans="18:18">
      <c r="R538" s="1"/>
    </row>
    <row r="539" spans="18:18">
      <c r="R539" s="1"/>
    </row>
    <row r="540" spans="18:18">
      <c r="R540" s="1"/>
    </row>
    <row r="541" spans="18:18">
      <c r="R541" s="1"/>
    </row>
    <row r="542" spans="18:18">
      <c r="R542" s="1"/>
    </row>
    <row r="543" spans="18:18">
      <c r="R543" s="1"/>
    </row>
    <row r="544" spans="18:18">
      <c r="R544" s="1"/>
    </row>
    <row r="545" spans="18:18">
      <c r="R545" s="1"/>
    </row>
    <row r="546" spans="18:18">
      <c r="R546" s="1"/>
    </row>
    <row r="547" spans="18:18">
      <c r="R547" s="1"/>
    </row>
    <row r="548" spans="18:18">
      <c r="R548" s="1"/>
    </row>
    <row r="549" spans="18:18">
      <c r="R549" s="1"/>
    </row>
    <row r="550" spans="18:18">
      <c r="R550" s="1"/>
    </row>
    <row r="551" spans="18:18">
      <c r="R551" s="1"/>
    </row>
    <row r="552" spans="18:18">
      <c r="R552" s="1"/>
    </row>
    <row r="553" spans="18:18">
      <c r="R553" s="1"/>
    </row>
    <row r="554" spans="18:18">
      <c r="R554" s="1"/>
    </row>
    <row r="555" spans="18:18">
      <c r="R555" s="1"/>
    </row>
    <row r="556" spans="18:18">
      <c r="R556" s="1"/>
    </row>
    <row r="557" spans="18:18">
      <c r="R557" s="1"/>
    </row>
    <row r="558" spans="18:18">
      <c r="R558" s="1"/>
    </row>
    <row r="559" spans="18:18">
      <c r="R559" s="1"/>
    </row>
    <row r="560" spans="18:18">
      <c r="R560" s="1"/>
    </row>
    <row r="561" spans="18:18">
      <c r="R561" s="1"/>
    </row>
    <row r="562" spans="18:18">
      <c r="R562" s="1"/>
    </row>
    <row r="563" spans="18:18">
      <c r="R563" s="1"/>
    </row>
    <row r="564" spans="18:18">
      <c r="R564" s="1"/>
    </row>
    <row r="565" spans="18:18">
      <c r="R565" s="1"/>
    </row>
    <row r="566" spans="18:18">
      <c r="R566" s="1"/>
    </row>
    <row r="567" spans="18:18">
      <c r="R567" s="1"/>
    </row>
    <row r="568" spans="18:18">
      <c r="R568" s="1"/>
    </row>
    <row r="569" spans="18:18">
      <c r="R569" s="1"/>
    </row>
    <row r="570" spans="18:18">
      <c r="R570" s="1"/>
    </row>
    <row r="571" spans="18:18">
      <c r="R571" s="1"/>
    </row>
    <row r="572" spans="18:18">
      <c r="R572" s="1"/>
    </row>
    <row r="573" spans="18:18">
      <c r="R573" s="1"/>
    </row>
    <row r="574" spans="18:18">
      <c r="R574" s="1"/>
    </row>
    <row r="575" spans="18:18">
      <c r="R575" s="1"/>
    </row>
    <row r="576" spans="18:18">
      <c r="R576" s="1"/>
    </row>
    <row r="577" spans="18:18">
      <c r="R577" s="1"/>
    </row>
    <row r="578" spans="18:18">
      <c r="R578" s="1"/>
    </row>
    <row r="579" spans="18:18">
      <c r="R579" s="1"/>
    </row>
    <row r="580" spans="18:18">
      <c r="R580" s="1"/>
    </row>
    <row r="581" spans="18:18">
      <c r="R581" s="1"/>
    </row>
    <row r="582" spans="18:18">
      <c r="R582" s="1"/>
    </row>
    <row r="583" spans="18:18">
      <c r="R583" s="1"/>
    </row>
    <row r="584" spans="18:18">
      <c r="R584" s="1"/>
    </row>
    <row r="585" spans="18:18">
      <c r="R585" s="1"/>
    </row>
    <row r="586" spans="18:18">
      <c r="R586" s="1"/>
    </row>
    <row r="587" spans="18:18">
      <c r="R587" s="1"/>
    </row>
    <row r="588" spans="18:18">
      <c r="R588" s="1"/>
    </row>
    <row r="589" spans="18:18">
      <c r="R589" s="1"/>
    </row>
    <row r="590" spans="18:18">
      <c r="R590" s="1"/>
    </row>
    <row r="591" spans="18:18">
      <c r="R591" s="1"/>
    </row>
    <row r="592" spans="18:18">
      <c r="R592" s="1"/>
    </row>
    <row r="593" spans="18:18">
      <c r="R593" s="1"/>
    </row>
    <row r="594" spans="18:18">
      <c r="R594" s="1"/>
    </row>
    <row r="595" spans="18:18">
      <c r="R595" s="1"/>
    </row>
    <row r="596" spans="18:18">
      <c r="R596" s="1"/>
    </row>
    <row r="597" spans="18:18">
      <c r="R597" s="1"/>
    </row>
    <row r="598" spans="18:18">
      <c r="R598" s="1"/>
    </row>
    <row r="599" spans="18:18">
      <c r="R599" s="1"/>
    </row>
    <row r="600" spans="18:18">
      <c r="R600" s="1"/>
    </row>
    <row r="601" spans="18:18">
      <c r="R601" s="1"/>
    </row>
    <row r="602" spans="18:18">
      <c r="R602" s="1"/>
    </row>
    <row r="603" spans="18:18">
      <c r="R603" s="1"/>
    </row>
    <row r="604" spans="18:18">
      <c r="R604" s="1"/>
    </row>
    <row r="605" spans="18:18">
      <c r="R605" s="1"/>
    </row>
    <row r="606" spans="18:18">
      <c r="R606" s="1"/>
    </row>
    <row r="607" spans="18:18">
      <c r="R607" s="1"/>
    </row>
    <row r="608" spans="18:18">
      <c r="R608" s="1"/>
    </row>
    <row r="609" spans="18:18">
      <c r="R609" s="1"/>
    </row>
    <row r="610" spans="18:18">
      <c r="R610" s="1"/>
    </row>
    <row r="611" spans="18:18">
      <c r="R611" s="1"/>
    </row>
    <row r="612" spans="18:18">
      <c r="R612" s="1"/>
    </row>
    <row r="613" spans="18:18">
      <c r="R613" s="1"/>
    </row>
    <row r="614" spans="18:18">
      <c r="R614" s="1"/>
    </row>
    <row r="615" spans="18:18">
      <c r="R615" s="1"/>
    </row>
    <row r="616" spans="18:18">
      <c r="R616" s="1"/>
    </row>
    <row r="617" spans="18:18">
      <c r="R617" s="1"/>
    </row>
    <row r="618" spans="18:18">
      <c r="R618" s="1"/>
    </row>
    <row r="619" spans="18:18">
      <c r="R619" s="1"/>
    </row>
    <row r="620" spans="18:18">
      <c r="R620" s="1"/>
    </row>
    <row r="621" spans="18:18">
      <c r="R621" s="1"/>
    </row>
    <row r="622" spans="18:18">
      <c r="R622" s="1"/>
    </row>
    <row r="623" spans="18:18">
      <c r="R623" s="1"/>
    </row>
    <row r="624" spans="18:18">
      <c r="R624" s="1"/>
    </row>
    <row r="625" spans="18:18">
      <c r="R625" s="1"/>
    </row>
    <row r="626" spans="18:18">
      <c r="R626" s="1"/>
    </row>
    <row r="627" spans="18:18">
      <c r="R627" s="1"/>
    </row>
    <row r="628" spans="18:18">
      <c r="R628" s="1"/>
    </row>
    <row r="629" spans="18:18">
      <c r="R629" s="1"/>
    </row>
    <row r="630" spans="18:18">
      <c r="R630" s="1"/>
    </row>
    <row r="631" spans="18:18">
      <c r="R631" s="1"/>
    </row>
    <row r="632" spans="18:18">
      <c r="R632" s="1"/>
    </row>
    <row r="633" spans="18:18">
      <c r="R633" s="1"/>
    </row>
    <row r="634" spans="18:18">
      <c r="R634" s="1"/>
    </row>
    <row r="635" spans="18:18">
      <c r="R635" s="1"/>
    </row>
    <row r="636" spans="18:18">
      <c r="R636" s="1"/>
    </row>
    <row r="637" spans="18:18">
      <c r="R637" s="1"/>
    </row>
    <row r="638" spans="18:18">
      <c r="R638" s="1"/>
    </row>
    <row r="639" spans="18:18">
      <c r="R639" s="1"/>
    </row>
    <row r="640" spans="18:18">
      <c r="R640" s="1"/>
    </row>
    <row r="641" spans="18:18">
      <c r="R641" s="1"/>
    </row>
    <row r="642" spans="18:18">
      <c r="R642" s="1"/>
    </row>
    <row r="643" spans="18:18">
      <c r="R643" s="1"/>
    </row>
    <row r="644" spans="18:18">
      <c r="R644" s="1"/>
    </row>
    <row r="645" spans="18:18">
      <c r="R645" s="1"/>
    </row>
    <row r="646" spans="18:18">
      <c r="R646" s="1"/>
    </row>
    <row r="647" spans="18:18">
      <c r="R647" s="1"/>
    </row>
    <row r="648" spans="18:18">
      <c r="R648" s="1"/>
    </row>
    <row r="649" spans="18:18">
      <c r="R649" s="1"/>
    </row>
    <row r="650" spans="18:18">
      <c r="R650" s="1"/>
    </row>
    <row r="651" spans="18:18">
      <c r="R651" s="1"/>
    </row>
    <row r="652" spans="18:18">
      <c r="R652" s="1"/>
    </row>
    <row r="653" spans="18:18">
      <c r="R653" s="1"/>
    </row>
    <row r="654" spans="18:18">
      <c r="R654" s="1"/>
    </row>
    <row r="655" spans="18:18">
      <c r="R655" s="1"/>
    </row>
    <row r="656" spans="18:18">
      <c r="R656" s="1"/>
    </row>
    <row r="657" spans="18:18">
      <c r="R657" s="1"/>
    </row>
    <row r="658" spans="18:18">
      <c r="R658" s="1"/>
    </row>
    <row r="659" spans="18:18">
      <c r="R659" s="1"/>
    </row>
    <row r="660" spans="18:18">
      <c r="R660" s="1"/>
    </row>
    <row r="661" spans="18:18">
      <c r="R661" s="1"/>
    </row>
    <row r="662" spans="18:18">
      <c r="R662" s="1"/>
    </row>
    <row r="663" spans="18:18">
      <c r="R663" s="1"/>
    </row>
    <row r="664" spans="18:18">
      <c r="R664" s="1"/>
    </row>
    <row r="665" spans="18:18">
      <c r="R665" s="1"/>
    </row>
    <row r="666" spans="18:18">
      <c r="R666" s="1"/>
    </row>
    <row r="667" spans="18:18">
      <c r="R667" s="1"/>
    </row>
    <row r="668" spans="18:18">
      <c r="R668" s="1"/>
    </row>
    <row r="669" spans="18:18">
      <c r="R669" s="1"/>
    </row>
    <row r="670" spans="18:18">
      <c r="R670" s="1"/>
    </row>
    <row r="671" spans="18:18">
      <c r="R671" s="1"/>
    </row>
    <row r="672" spans="18:18">
      <c r="R672" s="1"/>
    </row>
    <row r="673" spans="18:18">
      <c r="R673" s="1"/>
    </row>
    <row r="674" spans="18:18">
      <c r="R674" s="1"/>
    </row>
    <row r="675" spans="18:18">
      <c r="R675" s="1"/>
    </row>
    <row r="676" spans="18:18">
      <c r="R676" s="1"/>
    </row>
    <row r="677" spans="18:18">
      <c r="R677" s="1"/>
    </row>
    <row r="678" spans="18:18">
      <c r="R678" s="1"/>
    </row>
    <row r="679" spans="18:18">
      <c r="R679" s="1"/>
    </row>
    <row r="680" spans="18:18">
      <c r="R680" s="1"/>
    </row>
    <row r="681" spans="18:18">
      <c r="R681" s="1"/>
    </row>
    <row r="682" spans="18:18">
      <c r="R682" s="1"/>
    </row>
    <row r="683" spans="18:18">
      <c r="R683" s="1"/>
    </row>
    <row r="684" spans="18:18">
      <c r="R684" s="1"/>
    </row>
    <row r="685" spans="18:18">
      <c r="R685" s="1"/>
    </row>
    <row r="686" spans="18:18">
      <c r="R686" s="1"/>
    </row>
    <row r="687" spans="18:18">
      <c r="R687" s="1"/>
    </row>
    <row r="688" spans="18:18">
      <c r="R688" s="1"/>
    </row>
    <row r="689" spans="18:18">
      <c r="R689" s="1"/>
    </row>
    <row r="690" spans="18:18">
      <c r="R690" s="1"/>
    </row>
    <row r="691" spans="18:18">
      <c r="R691" s="1"/>
    </row>
    <row r="692" spans="18:18">
      <c r="R692" s="1"/>
    </row>
    <row r="693" spans="18:18">
      <c r="R693" s="1"/>
    </row>
    <row r="694" spans="18:18">
      <c r="R694" s="1"/>
    </row>
    <row r="695" spans="18:18">
      <c r="R695" s="1"/>
    </row>
    <row r="696" spans="18:18">
      <c r="R696" s="1"/>
    </row>
    <row r="697" spans="18:18">
      <c r="R697" s="1"/>
    </row>
    <row r="698" spans="18:18">
      <c r="R698" s="1"/>
    </row>
    <row r="699" spans="18:18">
      <c r="R699" s="1"/>
    </row>
    <row r="700" spans="18:18">
      <c r="R700" s="1"/>
    </row>
    <row r="701" spans="18:18">
      <c r="R701" s="1"/>
    </row>
    <row r="702" spans="18:18">
      <c r="R702" s="1"/>
    </row>
    <row r="703" spans="18:18">
      <c r="R703" s="1"/>
    </row>
    <row r="704" spans="18:18">
      <c r="R704" s="1"/>
    </row>
    <row r="705" spans="18:18">
      <c r="R705" s="1"/>
    </row>
    <row r="706" spans="18:18">
      <c r="R706" s="1"/>
    </row>
    <row r="707" spans="18:18">
      <c r="R707" s="1"/>
    </row>
    <row r="708" spans="18:18">
      <c r="R708" s="1"/>
    </row>
    <row r="709" spans="18:18">
      <c r="R709" s="1"/>
    </row>
    <row r="710" spans="18:18">
      <c r="R710" s="1"/>
    </row>
    <row r="711" spans="18:18">
      <c r="R711" s="1"/>
    </row>
    <row r="712" spans="18:18">
      <c r="R712" s="1"/>
    </row>
    <row r="713" spans="18:18">
      <c r="R713" s="1"/>
    </row>
    <row r="714" spans="18:18">
      <c r="R714" s="1"/>
    </row>
    <row r="715" spans="18:18">
      <c r="R715" s="1"/>
    </row>
    <row r="716" spans="18:18">
      <c r="R716" s="1"/>
    </row>
    <row r="717" spans="18:18">
      <c r="R717" s="1"/>
    </row>
    <row r="718" spans="18:18">
      <c r="R718" s="1"/>
    </row>
    <row r="719" spans="18:18">
      <c r="R719" s="1"/>
    </row>
    <row r="720" spans="18:18">
      <c r="R720" s="1"/>
    </row>
    <row r="721" spans="18:18">
      <c r="R721" s="1"/>
    </row>
    <row r="722" spans="18:18">
      <c r="R722" s="1"/>
    </row>
    <row r="723" spans="18:18">
      <c r="R723" s="1"/>
    </row>
    <row r="724" spans="18:18">
      <c r="R724" s="1"/>
    </row>
    <row r="725" spans="18:18">
      <c r="R725" s="1"/>
    </row>
    <row r="726" spans="18:18">
      <c r="R726" s="1"/>
    </row>
    <row r="727" spans="18:18">
      <c r="R727" s="1"/>
    </row>
    <row r="728" spans="18:18">
      <c r="R728" s="1"/>
    </row>
    <row r="729" spans="18:18">
      <c r="R729" s="1"/>
    </row>
    <row r="730" spans="18:18">
      <c r="R730" s="1"/>
    </row>
    <row r="731" spans="18:18">
      <c r="R731" s="1"/>
    </row>
    <row r="732" spans="18:18">
      <c r="R732" s="1"/>
    </row>
    <row r="733" spans="18:18">
      <c r="R733" s="1"/>
    </row>
    <row r="734" spans="18:18">
      <c r="R734" s="1"/>
    </row>
    <row r="735" spans="18:18">
      <c r="R735" s="1"/>
    </row>
    <row r="736" spans="18:18">
      <c r="R736" s="1"/>
    </row>
    <row r="737" spans="18:18">
      <c r="R737" s="1"/>
    </row>
    <row r="738" spans="18:18">
      <c r="R738" s="1"/>
    </row>
    <row r="739" spans="18:18">
      <c r="R739" s="1"/>
    </row>
    <row r="740" spans="18:18">
      <c r="R740" s="1"/>
    </row>
    <row r="741" spans="18:18">
      <c r="R741" s="1"/>
    </row>
    <row r="742" spans="18:18">
      <c r="R742" s="1"/>
    </row>
    <row r="743" spans="18:18">
      <c r="R743" s="1"/>
    </row>
    <row r="744" spans="18:18">
      <c r="R744" s="1"/>
    </row>
    <row r="745" spans="18:18">
      <c r="R745" s="1"/>
    </row>
    <row r="746" spans="18:18">
      <c r="R746" s="1"/>
    </row>
    <row r="747" spans="18:18">
      <c r="R747" s="1"/>
    </row>
    <row r="748" spans="18:18">
      <c r="R748" s="1"/>
    </row>
    <row r="749" spans="18:18">
      <c r="R749" s="1"/>
    </row>
    <row r="750" spans="18:18">
      <c r="R750" s="1"/>
    </row>
    <row r="751" spans="18:18">
      <c r="R751" s="1"/>
    </row>
    <row r="752" spans="18:18">
      <c r="R752" s="1"/>
    </row>
    <row r="753" spans="18:18">
      <c r="R753" s="1"/>
    </row>
    <row r="754" spans="18:18">
      <c r="R754" s="1"/>
    </row>
    <row r="755" spans="18:18">
      <c r="R755" s="1"/>
    </row>
    <row r="756" spans="18:18">
      <c r="R756" s="1"/>
    </row>
    <row r="757" spans="18:18">
      <c r="R757" s="1"/>
    </row>
    <row r="758" spans="18:18">
      <c r="R758" s="1"/>
    </row>
    <row r="759" spans="18:18">
      <c r="R759" s="1"/>
    </row>
    <row r="760" spans="18:18">
      <c r="R760" s="1"/>
    </row>
    <row r="761" spans="18:18">
      <c r="R761" s="1"/>
    </row>
    <row r="762" spans="18:18">
      <c r="R762" s="1"/>
    </row>
    <row r="763" spans="18:18">
      <c r="R763" s="1"/>
    </row>
    <row r="764" spans="18:18">
      <c r="R764" s="1"/>
    </row>
    <row r="765" spans="18:18">
      <c r="R765" s="1"/>
    </row>
    <row r="766" spans="18:18">
      <c r="R766" s="1"/>
    </row>
    <row r="767" spans="18:18">
      <c r="R767" s="1"/>
    </row>
    <row r="768" spans="18:18">
      <c r="R768" s="1"/>
    </row>
    <row r="769" spans="18:18">
      <c r="R769" s="1"/>
    </row>
    <row r="770" spans="18:18">
      <c r="R770" s="1"/>
    </row>
    <row r="771" spans="18:18">
      <c r="R771" s="1"/>
    </row>
    <row r="772" spans="18:18">
      <c r="R772" s="1"/>
    </row>
    <row r="773" spans="18:18">
      <c r="R773" s="1"/>
    </row>
    <row r="774" spans="18:18">
      <c r="R774" s="1"/>
    </row>
    <row r="775" spans="18:18">
      <c r="R775" s="1"/>
    </row>
    <row r="776" spans="18:18">
      <c r="R776" s="1"/>
    </row>
    <row r="777" spans="18:18">
      <c r="R777" s="1"/>
    </row>
    <row r="778" spans="18:18">
      <c r="R778" s="1"/>
    </row>
    <row r="779" spans="18:18">
      <c r="R779" s="1"/>
    </row>
    <row r="780" spans="18:18">
      <c r="R780" s="1"/>
    </row>
    <row r="781" spans="18:18">
      <c r="R781" s="1"/>
    </row>
    <row r="782" spans="18:18">
      <c r="R782" s="1"/>
    </row>
    <row r="783" spans="18:18">
      <c r="R783" s="1"/>
    </row>
    <row r="784" spans="18:18">
      <c r="R784" s="1"/>
    </row>
    <row r="785" spans="18:18">
      <c r="R785" s="1"/>
    </row>
    <row r="786" spans="18:18">
      <c r="R786" s="1"/>
    </row>
    <row r="787" spans="18:18">
      <c r="R787" s="1"/>
    </row>
    <row r="788" spans="18:18">
      <c r="R788" s="1"/>
    </row>
    <row r="789" spans="18:18">
      <c r="R789" s="1"/>
    </row>
    <row r="790" spans="18:18">
      <c r="R790" s="1"/>
    </row>
    <row r="791" spans="18:18">
      <c r="R791" s="1"/>
    </row>
    <row r="792" spans="18:18">
      <c r="R792" s="1"/>
    </row>
    <row r="793" spans="18:18">
      <c r="R793" s="1"/>
    </row>
    <row r="794" spans="18:18">
      <c r="R794" s="1"/>
    </row>
    <row r="795" spans="18:18">
      <c r="R795" s="1"/>
    </row>
    <row r="796" spans="18:18">
      <c r="R796" s="1"/>
    </row>
    <row r="797" spans="18:18">
      <c r="R797" s="1"/>
    </row>
    <row r="798" spans="18:18">
      <c r="R798" s="1"/>
    </row>
    <row r="799" spans="18:18">
      <c r="R799" s="1"/>
    </row>
    <row r="800" spans="18:18">
      <c r="R800" s="1"/>
    </row>
    <row r="801" spans="18:18">
      <c r="R801" s="1"/>
    </row>
    <row r="802" spans="18:18">
      <c r="R802" s="1"/>
    </row>
    <row r="803" spans="18:18">
      <c r="R803" s="1"/>
    </row>
    <row r="804" spans="18:18">
      <c r="R804" s="1"/>
    </row>
    <row r="805" spans="18:18">
      <c r="R805" s="1"/>
    </row>
    <row r="806" spans="18:18">
      <c r="R806" s="1"/>
    </row>
    <row r="807" spans="18:18">
      <c r="R807" s="1"/>
    </row>
    <row r="808" spans="18:18">
      <c r="R808" s="1"/>
    </row>
    <row r="809" spans="18:18">
      <c r="R809" s="1"/>
    </row>
    <row r="810" spans="18:18">
      <c r="R810" s="1"/>
    </row>
    <row r="811" spans="18:18">
      <c r="R811" s="1"/>
    </row>
    <row r="812" spans="18:18">
      <c r="R812" s="1"/>
    </row>
    <row r="813" spans="18:18">
      <c r="R813" s="1"/>
    </row>
    <row r="814" spans="18:18">
      <c r="R814" s="1"/>
    </row>
    <row r="815" spans="18:18">
      <c r="R815" s="1"/>
    </row>
    <row r="816" spans="18:18">
      <c r="R816" s="1"/>
    </row>
    <row r="817" spans="18:18">
      <c r="R817" s="1"/>
    </row>
    <row r="818" spans="18:18">
      <c r="R818" s="1"/>
    </row>
    <row r="819" spans="18:18">
      <c r="R819" s="1"/>
    </row>
    <row r="820" spans="18:18">
      <c r="R820" s="1"/>
    </row>
    <row r="821" spans="18:18">
      <c r="R821" s="1"/>
    </row>
    <row r="822" spans="18:18">
      <c r="R822" s="1"/>
    </row>
    <row r="823" spans="18:18">
      <c r="R823" s="1"/>
    </row>
    <row r="824" spans="18:18">
      <c r="R824" s="1"/>
    </row>
    <row r="825" spans="18:18">
      <c r="R825" s="1"/>
    </row>
    <row r="826" spans="18:18">
      <c r="R826" s="1"/>
    </row>
    <row r="827" spans="18:18">
      <c r="R827" s="1"/>
    </row>
    <row r="828" spans="18:18">
      <c r="R828" s="1"/>
    </row>
    <row r="829" spans="18:18">
      <c r="R829" s="1"/>
    </row>
    <row r="830" spans="18:18">
      <c r="R830" s="1"/>
    </row>
    <row r="831" spans="18:18">
      <c r="R831" s="1"/>
    </row>
    <row r="832" spans="18:18">
      <c r="R832" s="1"/>
    </row>
    <row r="833" spans="18:18">
      <c r="R833" s="1"/>
    </row>
    <row r="834" spans="18:18">
      <c r="R834" s="1"/>
    </row>
    <row r="835" spans="18:18">
      <c r="R835" s="1"/>
    </row>
    <row r="836" spans="18:18">
      <c r="R836" s="1"/>
    </row>
    <row r="837" spans="18:18">
      <c r="R837" s="1"/>
    </row>
    <row r="838" spans="18:18">
      <c r="R838" s="1"/>
    </row>
    <row r="839" spans="18:18">
      <c r="R839" s="1"/>
    </row>
    <row r="840" spans="18:18">
      <c r="R840" s="1"/>
    </row>
    <row r="841" spans="18:18">
      <c r="R841" s="1"/>
    </row>
    <row r="842" spans="18:18">
      <c r="R842" s="1"/>
    </row>
    <row r="843" spans="18:18">
      <c r="R843" s="1"/>
    </row>
    <row r="844" spans="18:18">
      <c r="R844" s="1"/>
    </row>
    <row r="845" spans="18:18">
      <c r="R845" s="1"/>
    </row>
    <row r="846" spans="18:18">
      <c r="R846" s="1"/>
    </row>
    <row r="847" spans="18:18">
      <c r="R847" s="1"/>
    </row>
    <row r="848" spans="18:18">
      <c r="R848" s="1"/>
    </row>
    <row r="849" spans="18:18">
      <c r="R849" s="1"/>
    </row>
    <row r="850" spans="18:18">
      <c r="R850" s="1"/>
    </row>
    <row r="851" spans="18:18">
      <c r="R851" s="1"/>
    </row>
    <row r="852" spans="18:18">
      <c r="R852" s="1"/>
    </row>
    <row r="853" spans="18:18">
      <c r="R853" s="1"/>
    </row>
    <row r="854" spans="18:18">
      <c r="R854" s="1"/>
    </row>
    <row r="855" spans="18:18">
      <c r="R855" s="1"/>
    </row>
    <row r="856" spans="18:18">
      <c r="R856" s="1"/>
    </row>
    <row r="857" spans="18:18">
      <c r="R857" s="1"/>
    </row>
    <row r="858" spans="18:18">
      <c r="R858" s="1"/>
    </row>
    <row r="859" spans="18:18">
      <c r="R859" s="1"/>
    </row>
    <row r="860" spans="18:18">
      <c r="R860" s="1"/>
    </row>
    <row r="861" spans="18:18">
      <c r="R861" s="1"/>
    </row>
    <row r="862" spans="18:18">
      <c r="R862" s="1"/>
    </row>
    <row r="863" spans="18:18">
      <c r="R863" s="1"/>
    </row>
    <row r="864" spans="18:18">
      <c r="R864" s="1"/>
    </row>
    <row r="865" spans="18:18">
      <c r="R865" s="1"/>
    </row>
    <row r="866" spans="18:18">
      <c r="R866" s="1"/>
    </row>
    <row r="867" spans="18:18">
      <c r="R867" s="1"/>
    </row>
    <row r="868" spans="18:18">
      <c r="R868" s="1"/>
    </row>
    <row r="869" spans="18:18">
      <c r="R869" s="1"/>
    </row>
    <row r="870" spans="18:18">
      <c r="R870" s="1"/>
    </row>
    <row r="871" spans="18:18">
      <c r="R871" s="1"/>
    </row>
    <row r="872" spans="18:18">
      <c r="R872" s="1"/>
    </row>
    <row r="873" spans="18:18">
      <c r="R873" s="1"/>
    </row>
    <row r="874" spans="18:18">
      <c r="R874" s="1"/>
    </row>
    <row r="875" spans="18:18">
      <c r="R875" s="1"/>
    </row>
    <row r="876" spans="18:18">
      <c r="R876" s="1"/>
    </row>
    <row r="877" spans="18:18">
      <c r="R877" s="1"/>
    </row>
    <row r="878" spans="18:18">
      <c r="R878" s="1"/>
    </row>
    <row r="879" spans="18:18">
      <c r="R879" s="1"/>
    </row>
    <row r="880" spans="18:18">
      <c r="R880" s="1"/>
    </row>
    <row r="881" spans="18:18">
      <c r="R881" s="1"/>
    </row>
    <row r="882" spans="18:18">
      <c r="R882" s="1"/>
    </row>
    <row r="883" spans="18:18">
      <c r="R883" s="1"/>
    </row>
    <row r="884" spans="18:18">
      <c r="R884" s="1"/>
    </row>
    <row r="885" spans="18:18">
      <c r="R885" s="1"/>
    </row>
    <row r="886" spans="18:18">
      <c r="R886" s="1"/>
    </row>
    <row r="887" spans="18:18">
      <c r="R887" s="1"/>
    </row>
    <row r="888" spans="18:18">
      <c r="R888" s="1"/>
    </row>
    <row r="889" spans="18:18">
      <c r="R889" s="1"/>
    </row>
    <row r="890" spans="18:18">
      <c r="R890" s="1"/>
    </row>
    <row r="891" spans="18:18">
      <c r="R891" s="1"/>
    </row>
    <row r="892" spans="18:18">
      <c r="R892" s="1"/>
    </row>
    <row r="893" spans="18:18">
      <c r="R893" s="1"/>
    </row>
    <row r="894" spans="18:18">
      <c r="R894" s="1"/>
    </row>
    <row r="895" spans="18:18">
      <c r="R895" s="1"/>
    </row>
    <row r="896" spans="18:18">
      <c r="R896" s="1"/>
    </row>
    <row r="897" spans="18:18">
      <c r="R897" s="1"/>
    </row>
    <row r="898" spans="18:18">
      <c r="R898" s="1"/>
    </row>
    <row r="899" spans="18:18">
      <c r="R899" s="1"/>
    </row>
    <row r="900" spans="18:18">
      <c r="R900" s="1"/>
    </row>
    <row r="901" spans="18:18">
      <c r="R901" s="1"/>
    </row>
    <row r="902" spans="18:18">
      <c r="R902" s="1"/>
    </row>
    <row r="903" spans="18:18">
      <c r="R903" s="1"/>
    </row>
    <row r="904" spans="18:18">
      <c r="R904" s="1"/>
    </row>
    <row r="905" spans="18:18">
      <c r="R905" s="1"/>
    </row>
    <row r="906" spans="18:18">
      <c r="R906" s="1"/>
    </row>
    <row r="907" spans="18:18">
      <c r="R907" s="1"/>
    </row>
    <row r="908" spans="18:18">
      <c r="R908" s="1"/>
    </row>
    <row r="909" spans="18:18">
      <c r="R909" s="1"/>
    </row>
    <row r="910" spans="18:18">
      <c r="R910" s="1"/>
    </row>
    <row r="911" spans="18:18">
      <c r="R911" s="1"/>
    </row>
    <row r="912" spans="18:18">
      <c r="R912" s="1"/>
    </row>
    <row r="913" spans="18:18">
      <c r="R913" s="1"/>
    </row>
    <row r="914" spans="18:18">
      <c r="R914" s="1"/>
    </row>
    <row r="915" spans="18:18">
      <c r="R915" s="1"/>
    </row>
    <row r="916" spans="18:18">
      <c r="R916" s="1"/>
    </row>
    <row r="917" spans="18:18">
      <c r="R917" s="1"/>
    </row>
    <row r="918" spans="18:18">
      <c r="R918" s="1"/>
    </row>
    <row r="919" spans="18:18">
      <c r="R919" s="1"/>
    </row>
    <row r="920" spans="18:18">
      <c r="R920" s="1"/>
    </row>
    <row r="921" spans="18:18">
      <c r="R921" s="1"/>
    </row>
    <row r="922" spans="18:18">
      <c r="R922" s="1"/>
    </row>
    <row r="923" spans="18:18">
      <c r="R923" s="1"/>
    </row>
    <row r="924" spans="18:18">
      <c r="R924" s="1"/>
    </row>
    <row r="925" spans="18:18">
      <c r="R925" s="1"/>
    </row>
    <row r="926" spans="18:18">
      <c r="R926" s="1"/>
    </row>
    <row r="927" spans="18:18">
      <c r="R927" s="1"/>
    </row>
    <row r="928" spans="18:18">
      <c r="R928" s="1"/>
    </row>
    <row r="929" spans="18:18">
      <c r="R929" s="1"/>
    </row>
    <row r="930" spans="18:18">
      <c r="R930" s="1"/>
    </row>
    <row r="931" spans="18:18">
      <c r="R931" s="1"/>
    </row>
    <row r="932" spans="18:18">
      <c r="R932" s="1"/>
    </row>
    <row r="933" spans="18:18">
      <c r="R933" s="1"/>
    </row>
    <row r="934" spans="18:18">
      <c r="R934" s="1"/>
    </row>
    <row r="935" spans="18:18">
      <c r="R935" s="1"/>
    </row>
    <row r="936" spans="18:18">
      <c r="R936" s="1"/>
    </row>
    <row r="937" spans="18:18">
      <c r="R937" s="1"/>
    </row>
    <row r="938" spans="18:18">
      <c r="R938" s="1"/>
    </row>
    <row r="939" spans="18:18">
      <c r="R939" s="1"/>
    </row>
    <row r="940" spans="18:18">
      <c r="R940" s="1"/>
    </row>
    <row r="941" spans="18:18">
      <c r="R941" s="1"/>
    </row>
    <row r="942" spans="18:18">
      <c r="R942" s="1"/>
    </row>
    <row r="943" spans="18:18">
      <c r="R943" s="1"/>
    </row>
    <row r="944" spans="18:18">
      <c r="R944" s="1"/>
    </row>
    <row r="945" spans="18:18">
      <c r="R945" s="1"/>
    </row>
    <row r="946" spans="18:18">
      <c r="R946" s="1"/>
    </row>
    <row r="947" spans="18:18">
      <c r="R947" s="1"/>
    </row>
    <row r="948" spans="18:18">
      <c r="R948" s="1"/>
    </row>
    <row r="949" spans="18:18">
      <c r="R949" s="1"/>
    </row>
    <row r="950" spans="18:18">
      <c r="R950" s="1"/>
    </row>
    <row r="951" spans="18:18">
      <c r="R951" s="1"/>
    </row>
    <row r="952" spans="18:18">
      <c r="R952" s="1"/>
    </row>
    <row r="953" spans="18:18">
      <c r="R953" s="1"/>
    </row>
    <row r="954" spans="18:18">
      <c r="R954" s="1"/>
    </row>
    <row r="955" spans="18:18">
      <c r="R955" s="1"/>
    </row>
    <row r="956" spans="18:18">
      <c r="R956" s="1"/>
    </row>
    <row r="957" spans="18:18">
      <c r="R957" s="1"/>
    </row>
    <row r="958" spans="18:18">
      <c r="R958" s="1"/>
    </row>
    <row r="959" spans="18:18">
      <c r="R959" s="1"/>
    </row>
    <row r="960" spans="18:18">
      <c r="R960" s="1"/>
    </row>
    <row r="961" spans="18:18">
      <c r="R961" s="1"/>
    </row>
    <row r="962" spans="18:18">
      <c r="R962" s="1"/>
    </row>
    <row r="963" spans="18:18">
      <c r="R963" s="1"/>
    </row>
    <row r="964" spans="18:18">
      <c r="R964" s="1"/>
    </row>
    <row r="965" spans="18:18">
      <c r="R965" s="1"/>
    </row>
    <row r="966" spans="18:18">
      <c r="R966" s="1"/>
    </row>
    <row r="967" spans="18:18">
      <c r="R967" s="1"/>
    </row>
    <row r="968" spans="18:18">
      <c r="R968" s="1"/>
    </row>
    <row r="969" spans="18:18">
      <c r="R969" s="1"/>
    </row>
    <row r="970" spans="18:18">
      <c r="R970" s="1"/>
    </row>
    <row r="971" spans="18:18">
      <c r="R971" s="1"/>
    </row>
    <row r="972" spans="18:18">
      <c r="R972" s="1"/>
    </row>
    <row r="973" spans="18:18">
      <c r="R973" s="1"/>
    </row>
    <row r="974" spans="18:18">
      <c r="R974" s="1"/>
    </row>
    <row r="975" spans="18:18">
      <c r="R975" s="1"/>
    </row>
    <row r="976" spans="18:18">
      <c r="R976" s="1"/>
    </row>
    <row r="977" spans="18:18">
      <c r="R977" s="1"/>
    </row>
    <row r="978" spans="18:18">
      <c r="R978" s="1"/>
    </row>
    <row r="979" spans="18:18">
      <c r="R979" s="1"/>
    </row>
    <row r="980" spans="18:18">
      <c r="R980" s="1"/>
    </row>
    <row r="981" spans="18:18">
      <c r="R981" s="1"/>
    </row>
    <row r="982" spans="18:18">
      <c r="R982" s="1"/>
    </row>
    <row r="983" spans="18:18">
      <c r="R983" s="1"/>
    </row>
    <row r="984" spans="18:18">
      <c r="R984" s="1"/>
    </row>
    <row r="985" spans="18:18">
      <c r="R985" s="1"/>
    </row>
    <row r="986" spans="18:18">
      <c r="R986" s="1"/>
    </row>
    <row r="987" spans="18:18">
      <c r="R987" s="1"/>
    </row>
    <row r="988" spans="18:18">
      <c r="R988" s="1"/>
    </row>
    <row r="989" spans="18:18">
      <c r="R989" s="1"/>
    </row>
    <row r="990" spans="18:18">
      <c r="R990" s="1"/>
    </row>
    <row r="991" spans="18:18">
      <c r="R991" s="1"/>
    </row>
    <row r="992" spans="18:18">
      <c r="R992" s="1"/>
    </row>
    <row r="993" spans="18:18">
      <c r="R993" s="1"/>
    </row>
    <row r="994" spans="18:18">
      <c r="R994" s="1"/>
    </row>
    <row r="995" spans="18:18">
      <c r="R995" s="1"/>
    </row>
    <row r="996" spans="18:18">
      <c r="R996" s="1"/>
    </row>
    <row r="997" spans="18:18">
      <c r="R997" s="1"/>
    </row>
    <row r="998" spans="18:18">
      <c r="R998" s="1"/>
    </row>
    <row r="999" spans="18:18">
      <c r="R999" s="1"/>
    </row>
    <row r="1000" spans="18:18">
      <c r="R1000" s="1"/>
    </row>
    <row r="1001" spans="18:18">
      <c r="R1001" s="1"/>
    </row>
    <row r="1002" spans="18:18">
      <c r="R1002" s="1"/>
    </row>
    <row r="1003" spans="18:18">
      <c r="R1003" s="1"/>
    </row>
    <row r="1004" spans="18:18">
      <c r="R1004" s="1"/>
    </row>
    <row r="1005" spans="18:18">
      <c r="R1005" s="1"/>
    </row>
    <row r="1006" spans="18:18">
      <c r="R1006" s="1"/>
    </row>
    <row r="1007" spans="18:18">
      <c r="R1007" s="1"/>
    </row>
    <row r="1008" spans="18:18">
      <c r="R1008" s="1"/>
    </row>
    <row r="1009" spans="18:18">
      <c r="R1009" s="1"/>
    </row>
    <row r="1010" spans="18:18">
      <c r="R1010" s="1"/>
    </row>
    <row r="1011" spans="18:18">
      <c r="R1011" s="1"/>
    </row>
    <row r="1012" spans="18:18">
      <c r="R1012" s="1"/>
    </row>
    <row r="1013" spans="18:18">
      <c r="R1013" s="1"/>
    </row>
    <row r="1014" spans="18:18">
      <c r="R1014" s="1"/>
    </row>
    <row r="1015" spans="18:18">
      <c r="R1015" s="1"/>
    </row>
    <row r="1016" spans="18:18">
      <c r="R1016" s="1"/>
    </row>
    <row r="1017" spans="18:18">
      <c r="R1017" s="1"/>
    </row>
    <row r="1018" spans="18:18">
      <c r="R1018" s="1"/>
    </row>
    <row r="1019" spans="18:18">
      <c r="R1019" s="1"/>
    </row>
    <row r="1020" spans="18:18">
      <c r="R1020" s="1"/>
    </row>
    <row r="1021" spans="18:18">
      <c r="R1021" s="1"/>
    </row>
    <row r="1022" spans="18:18">
      <c r="R1022" s="1"/>
    </row>
    <row r="1023" spans="18:18">
      <c r="R1023" s="1"/>
    </row>
    <row r="1024" spans="18:18">
      <c r="R1024" s="1"/>
    </row>
    <row r="1025" spans="18:18">
      <c r="R1025" s="1"/>
    </row>
    <row r="1026" spans="18:18">
      <c r="R1026" s="1"/>
    </row>
    <row r="1027" spans="18:18">
      <c r="R1027" s="1"/>
    </row>
    <row r="1028" spans="18:18">
      <c r="R1028" s="1"/>
    </row>
    <row r="1029" spans="18:18">
      <c r="R1029" s="1"/>
    </row>
    <row r="1030" spans="18:18">
      <c r="R1030" s="1"/>
    </row>
    <row r="1031" spans="18:18">
      <c r="R1031" s="1"/>
    </row>
    <row r="1032" spans="18:18">
      <c r="R1032" s="1"/>
    </row>
    <row r="1033" spans="18:18">
      <c r="R1033" s="1"/>
    </row>
    <row r="1034" spans="18:18">
      <c r="R1034" s="1"/>
    </row>
    <row r="1035" spans="18:18">
      <c r="R1035" s="1"/>
    </row>
    <row r="1036" spans="18:18">
      <c r="R1036" s="1"/>
    </row>
    <row r="1037" spans="18:18">
      <c r="R1037" s="1"/>
    </row>
    <row r="1038" spans="18:18">
      <c r="R1038" s="1"/>
    </row>
    <row r="1039" spans="18:18">
      <c r="R1039" s="1"/>
    </row>
    <row r="1040" spans="18:18">
      <c r="R1040" s="1"/>
    </row>
    <row r="1041" spans="18:18">
      <c r="R1041" s="1"/>
    </row>
    <row r="1042" spans="18:18">
      <c r="R1042" s="1"/>
    </row>
    <row r="1043" spans="18:18">
      <c r="R1043" s="1"/>
    </row>
    <row r="1044" spans="18:18">
      <c r="R1044" s="1"/>
    </row>
    <row r="1045" spans="18:18">
      <c r="R1045" s="1"/>
    </row>
    <row r="1046" spans="18:18">
      <c r="R1046" s="1"/>
    </row>
    <row r="1047" spans="18:18">
      <c r="R1047" s="1"/>
    </row>
    <row r="1048" spans="18:18">
      <c r="R1048" s="1"/>
    </row>
    <row r="1049" spans="18:18">
      <c r="R1049" s="1"/>
    </row>
    <row r="1050" spans="18:18">
      <c r="R1050" s="1"/>
    </row>
    <row r="1051" spans="18:18">
      <c r="R1051" s="1"/>
    </row>
    <row r="1052" spans="18:18">
      <c r="R1052" s="1"/>
    </row>
    <row r="1053" spans="18:18">
      <c r="R1053" s="1"/>
    </row>
    <row r="1054" spans="18:18">
      <c r="R1054" s="1"/>
    </row>
    <row r="1055" spans="18:18">
      <c r="R1055" s="1"/>
    </row>
    <row r="1056" spans="18:18">
      <c r="R1056" s="1"/>
    </row>
    <row r="1057" spans="18:18">
      <c r="R1057" s="1"/>
    </row>
    <row r="1058" spans="18:18">
      <c r="R1058" s="1"/>
    </row>
    <row r="1059" spans="18:18">
      <c r="R1059" s="1"/>
    </row>
    <row r="1060" spans="18:18">
      <c r="R1060" s="1"/>
    </row>
    <row r="1061" spans="18:18">
      <c r="R1061" s="1"/>
    </row>
    <row r="1062" spans="18:18">
      <c r="R1062" s="1"/>
    </row>
    <row r="1063" spans="18:18">
      <c r="R1063" s="1"/>
    </row>
    <row r="1064" spans="18:18">
      <c r="R1064" s="1"/>
    </row>
    <row r="1065" spans="18:18">
      <c r="R1065" s="1"/>
    </row>
    <row r="1066" spans="18:18">
      <c r="R1066" s="1"/>
    </row>
    <row r="1067" spans="18:18">
      <c r="R1067" s="1"/>
    </row>
    <row r="1068" spans="18:18">
      <c r="R1068" s="1"/>
    </row>
    <row r="1069" spans="18:18">
      <c r="R1069" s="1"/>
    </row>
    <row r="1070" spans="18:18">
      <c r="R1070" s="1"/>
    </row>
    <row r="1071" spans="18:18">
      <c r="R1071" s="1"/>
    </row>
    <row r="1072" spans="18:18">
      <c r="R1072" s="1"/>
    </row>
    <row r="1073" spans="18:18">
      <c r="R1073" s="1"/>
    </row>
    <row r="1074" spans="18:18">
      <c r="R1074" s="1"/>
    </row>
    <row r="1075" spans="18:18">
      <c r="R1075" s="1"/>
    </row>
    <row r="1076" spans="18:18">
      <c r="R1076" s="1"/>
    </row>
    <row r="1077" spans="18:18">
      <c r="R1077" s="1"/>
    </row>
    <row r="1078" spans="18:18">
      <c r="R1078" s="1"/>
    </row>
    <row r="1079" spans="18:18">
      <c r="R1079" s="1"/>
    </row>
    <row r="1080" spans="18:18">
      <c r="R1080" s="1"/>
    </row>
    <row r="1081" spans="18:18">
      <c r="R1081" s="1"/>
    </row>
    <row r="1082" spans="18:18">
      <c r="R1082" s="1"/>
    </row>
    <row r="1083" spans="18:18">
      <c r="R1083" s="1"/>
    </row>
    <row r="1084" spans="18:18">
      <c r="R1084" s="1"/>
    </row>
    <row r="1085" spans="18:18">
      <c r="R1085" s="1"/>
    </row>
    <row r="1086" spans="18:18">
      <c r="R1086" s="1"/>
    </row>
    <row r="1087" spans="18:18">
      <c r="R1087" s="1"/>
    </row>
    <row r="1088" spans="18:18">
      <c r="R1088" s="1"/>
    </row>
    <row r="1089" spans="18:18">
      <c r="R1089" s="1"/>
    </row>
    <row r="1090" spans="18:18">
      <c r="R1090" s="1"/>
    </row>
    <row r="1091" spans="18:18">
      <c r="R1091" s="1"/>
    </row>
    <row r="1092" spans="18:18">
      <c r="R1092" s="1"/>
    </row>
    <row r="1093" spans="18:18">
      <c r="R1093" s="1"/>
    </row>
    <row r="1094" spans="18:18">
      <c r="R1094" s="1"/>
    </row>
    <row r="1095" spans="18:18">
      <c r="R1095" s="1"/>
    </row>
    <row r="1096" spans="18:18">
      <c r="R1096" s="1"/>
    </row>
    <row r="1097" spans="18:18">
      <c r="R1097" s="1"/>
    </row>
    <row r="1098" spans="18:18">
      <c r="R1098" s="1"/>
    </row>
    <row r="1099" spans="18:18">
      <c r="R1099" s="1"/>
    </row>
    <row r="1100" spans="18:18">
      <c r="R1100" s="1"/>
    </row>
    <row r="1101" spans="18:18">
      <c r="R1101" s="1"/>
    </row>
    <row r="1102" spans="18:18">
      <c r="R1102" s="1"/>
    </row>
    <row r="1103" spans="18:18">
      <c r="R1103" s="1"/>
    </row>
    <row r="1104" spans="18:18">
      <c r="R1104" s="1"/>
    </row>
    <row r="1105" spans="18:18">
      <c r="R1105" s="1"/>
    </row>
    <row r="1106" spans="18:18">
      <c r="R1106" s="1"/>
    </row>
    <row r="1107" spans="18:18">
      <c r="R1107" s="1"/>
    </row>
    <row r="1108" spans="18:18">
      <c r="R1108" s="1"/>
    </row>
    <row r="1109" spans="18:18">
      <c r="R1109" s="1"/>
    </row>
    <row r="1110" spans="18:18">
      <c r="R1110" s="1"/>
    </row>
    <row r="1111" spans="18:18">
      <c r="R1111" s="1"/>
    </row>
    <row r="1112" spans="18:18">
      <c r="R1112" s="1"/>
    </row>
    <row r="1113" spans="18:18">
      <c r="R1113" s="1"/>
    </row>
    <row r="1114" spans="18:18">
      <c r="R1114" s="1"/>
    </row>
    <row r="1115" spans="18:18">
      <c r="R1115" s="1"/>
    </row>
    <row r="1116" spans="18:18">
      <c r="R1116" s="1"/>
    </row>
    <row r="1117" spans="18:18">
      <c r="R1117" s="1"/>
    </row>
    <row r="1118" spans="18:18">
      <c r="R1118" s="1"/>
    </row>
    <row r="1119" spans="18:18">
      <c r="R1119" s="1"/>
    </row>
    <row r="1120" spans="18:18">
      <c r="R1120" s="1"/>
    </row>
    <row r="1121" spans="18:18">
      <c r="R1121" s="1"/>
    </row>
    <row r="1122" spans="18:18">
      <c r="R1122" s="1"/>
    </row>
    <row r="1123" spans="18:18">
      <c r="R1123" s="1"/>
    </row>
    <row r="1124" spans="18:18">
      <c r="R1124" s="1"/>
    </row>
    <row r="1125" spans="18:18">
      <c r="R1125" s="1"/>
    </row>
    <row r="1126" spans="18:18">
      <c r="R1126" s="1"/>
    </row>
    <row r="1127" spans="18:18">
      <c r="R1127" s="1"/>
    </row>
    <row r="1128" spans="18:18">
      <c r="R1128" s="1"/>
    </row>
    <row r="1129" spans="18:18">
      <c r="R1129" s="1"/>
    </row>
    <row r="1130" spans="18:18">
      <c r="R1130" s="1"/>
    </row>
    <row r="1131" spans="18:18">
      <c r="R1131" s="1"/>
    </row>
    <row r="1132" spans="18:18">
      <c r="R1132" s="1"/>
    </row>
    <row r="1133" spans="18:18">
      <c r="R1133" s="1"/>
    </row>
    <row r="1134" spans="18:18">
      <c r="R1134" s="1"/>
    </row>
    <row r="1135" spans="18:18">
      <c r="R1135" s="1"/>
    </row>
    <row r="1136" spans="18:18">
      <c r="R1136" s="1"/>
    </row>
    <row r="1137" spans="18:18">
      <c r="R1137" s="1"/>
    </row>
    <row r="1138" spans="18:18">
      <c r="R1138" s="1"/>
    </row>
    <row r="1139" spans="18:18">
      <c r="R1139" s="1"/>
    </row>
    <row r="1140" spans="18:18">
      <c r="R1140" s="1"/>
    </row>
    <row r="1141" spans="18:18">
      <c r="R1141" s="1"/>
    </row>
    <row r="1142" spans="18:18">
      <c r="R1142" s="1"/>
    </row>
    <row r="1143" spans="18:18">
      <c r="R1143" s="1"/>
    </row>
    <row r="1144" spans="18:18">
      <c r="R1144" s="1"/>
    </row>
    <row r="1145" spans="18:18">
      <c r="R1145" s="1"/>
    </row>
    <row r="1146" spans="18:18">
      <c r="R1146" s="1"/>
    </row>
    <row r="1147" spans="18:18">
      <c r="R1147" s="1"/>
    </row>
    <row r="1148" spans="18:18">
      <c r="R1148" s="1"/>
    </row>
    <row r="1149" spans="18:18">
      <c r="R1149" s="1"/>
    </row>
    <row r="1150" spans="18:18">
      <c r="R1150" s="1"/>
    </row>
    <row r="1151" spans="18:18">
      <c r="R1151" s="1"/>
    </row>
    <row r="1152" spans="18:18">
      <c r="R1152" s="1"/>
    </row>
    <row r="1153" spans="18:18">
      <c r="R1153" s="1"/>
    </row>
    <row r="1154" spans="18:18">
      <c r="R1154" s="1"/>
    </row>
    <row r="1155" spans="18:18">
      <c r="R1155" s="1"/>
    </row>
    <row r="1156" spans="18:18">
      <c r="R1156" s="1"/>
    </row>
    <row r="1157" spans="18:18">
      <c r="R1157" s="1"/>
    </row>
    <row r="1158" spans="18:18">
      <c r="R1158" s="1"/>
    </row>
    <row r="1159" spans="18:18">
      <c r="R1159" s="1"/>
    </row>
    <row r="1160" spans="18:18">
      <c r="R1160" s="1"/>
    </row>
    <row r="1161" spans="18:18">
      <c r="R1161" s="1"/>
    </row>
    <row r="1162" spans="18:18">
      <c r="R1162" s="1"/>
    </row>
    <row r="1163" spans="18:18">
      <c r="R1163" s="1"/>
    </row>
    <row r="1164" spans="18:18">
      <c r="R1164" s="1"/>
    </row>
    <row r="1165" spans="18:18">
      <c r="R1165" s="1"/>
    </row>
    <row r="1166" spans="18:18">
      <c r="R1166" s="1"/>
    </row>
    <row r="1167" spans="18:18">
      <c r="R1167" s="1"/>
    </row>
    <row r="1168" spans="18:18">
      <c r="R1168" s="1"/>
    </row>
    <row r="1169" spans="18:18">
      <c r="R1169" s="1"/>
    </row>
    <row r="1170" spans="18:18">
      <c r="R1170" s="1"/>
    </row>
    <row r="1171" spans="18:18">
      <c r="R1171" s="1"/>
    </row>
    <row r="1172" spans="18:18">
      <c r="R1172" s="1"/>
    </row>
    <row r="1173" spans="18:18">
      <c r="R1173" s="1"/>
    </row>
    <row r="1174" spans="18:18">
      <c r="R1174" s="1"/>
    </row>
    <row r="1175" spans="18:18">
      <c r="R1175" s="1"/>
    </row>
    <row r="1176" spans="18:18">
      <c r="R1176" s="1"/>
    </row>
    <row r="1177" spans="18:18">
      <c r="R1177" s="1"/>
    </row>
    <row r="1178" spans="18:18">
      <c r="R1178" s="1"/>
    </row>
    <row r="1179" spans="18:18">
      <c r="R1179" s="1"/>
    </row>
    <row r="1180" spans="18:18">
      <c r="R1180" s="1"/>
    </row>
    <row r="1181" spans="18:18">
      <c r="R1181" s="1"/>
    </row>
    <row r="1182" spans="18:18">
      <c r="R1182" s="1"/>
    </row>
    <row r="1183" spans="18:18">
      <c r="R1183" s="1"/>
    </row>
    <row r="1184" spans="18:18">
      <c r="R1184" s="1"/>
    </row>
    <row r="1185" spans="18:18">
      <c r="R1185" s="1"/>
    </row>
    <row r="1186" spans="18:18">
      <c r="R1186" s="1"/>
    </row>
    <row r="1187" spans="18:18">
      <c r="R1187" s="1"/>
    </row>
    <row r="1188" spans="18:18">
      <c r="R1188" s="1"/>
    </row>
    <row r="1189" spans="18:18">
      <c r="R1189" s="1"/>
    </row>
    <row r="1190" spans="18:18">
      <c r="R1190" s="1"/>
    </row>
    <row r="1191" spans="18:18">
      <c r="R1191" s="1"/>
    </row>
    <row r="1192" spans="18:18">
      <c r="R1192" s="1"/>
    </row>
    <row r="1193" spans="18:18">
      <c r="R1193" s="1"/>
    </row>
    <row r="1194" spans="18:18">
      <c r="R1194" s="1"/>
    </row>
    <row r="1195" spans="18:18">
      <c r="R1195" s="1"/>
    </row>
    <row r="1196" spans="18:18">
      <c r="R1196" s="1"/>
    </row>
    <row r="1197" spans="18:18">
      <c r="R1197" s="1"/>
    </row>
    <row r="1198" spans="18:18">
      <c r="R1198" s="1"/>
    </row>
    <row r="1199" spans="18:18">
      <c r="R1199" s="1"/>
    </row>
    <row r="1200" spans="18:18">
      <c r="R1200" s="1"/>
    </row>
    <row r="1201" spans="18:18">
      <c r="R1201" s="1"/>
    </row>
    <row r="1202" spans="18:18">
      <c r="R1202" s="1"/>
    </row>
    <row r="1203" spans="18:18">
      <c r="R1203" s="1"/>
    </row>
    <row r="1204" spans="18:18">
      <c r="R1204" s="1"/>
    </row>
    <row r="1205" spans="18:18">
      <c r="R1205" s="1"/>
    </row>
    <row r="1206" spans="18:18">
      <c r="R1206" s="1"/>
    </row>
    <row r="1207" spans="18:18">
      <c r="R1207" s="1"/>
    </row>
    <row r="1208" spans="18:18">
      <c r="R1208" s="1"/>
    </row>
    <row r="1209" spans="18:18">
      <c r="R1209" s="1"/>
    </row>
    <row r="1210" spans="18:18">
      <c r="R1210" s="1"/>
    </row>
    <row r="1211" spans="18:18">
      <c r="R1211" s="1"/>
    </row>
    <row r="1212" spans="18:18">
      <c r="R1212" s="1"/>
    </row>
    <row r="1213" spans="18:18">
      <c r="R1213" s="1"/>
    </row>
    <row r="1214" spans="18:18">
      <c r="R1214" s="1"/>
    </row>
    <row r="1215" spans="18:18">
      <c r="R1215" s="1"/>
    </row>
    <row r="1216" spans="18:18">
      <c r="R1216" s="1"/>
    </row>
    <row r="1217" spans="18:18">
      <c r="R1217" s="1"/>
    </row>
    <row r="1218" spans="18:18">
      <c r="R1218" s="1"/>
    </row>
    <row r="1219" spans="18:18">
      <c r="R1219" s="1"/>
    </row>
    <row r="1220" spans="18:18">
      <c r="R1220" s="1"/>
    </row>
    <row r="1221" spans="18:18">
      <c r="R1221" s="1"/>
    </row>
    <row r="1222" spans="18:18">
      <c r="R1222" s="1"/>
    </row>
    <row r="1223" spans="18:18">
      <c r="R1223" s="1"/>
    </row>
    <row r="1224" spans="18:18">
      <c r="R1224" s="1"/>
    </row>
    <row r="1225" spans="18:18">
      <c r="R1225" s="1"/>
    </row>
    <row r="1226" spans="18:18">
      <c r="R1226" s="1"/>
    </row>
    <row r="1227" spans="18:18">
      <c r="R1227" s="1"/>
    </row>
    <row r="1228" spans="18:18">
      <c r="R1228" s="1"/>
    </row>
    <row r="1229" spans="18:18">
      <c r="R1229" s="1"/>
    </row>
    <row r="1230" spans="18:18">
      <c r="R1230" s="1"/>
    </row>
    <row r="1231" spans="18:18">
      <c r="R1231" s="1"/>
    </row>
    <row r="1232" spans="18:18">
      <c r="R1232" s="1"/>
    </row>
    <row r="1233" spans="18:18">
      <c r="R1233" s="1"/>
    </row>
    <row r="1234" spans="18:18">
      <c r="R1234" s="1"/>
    </row>
    <row r="1235" spans="18:18">
      <c r="R1235" s="1"/>
    </row>
    <row r="1236" spans="18:18">
      <c r="R1236" s="1"/>
    </row>
    <row r="1237" spans="18:18">
      <c r="R1237" s="1"/>
    </row>
    <row r="1238" spans="18:18">
      <c r="R1238" s="1"/>
    </row>
    <row r="1239" spans="18:18">
      <c r="R1239" s="1"/>
    </row>
    <row r="1240" spans="18:18">
      <c r="R1240" s="1"/>
    </row>
    <row r="1241" spans="18:18">
      <c r="R1241" s="1"/>
    </row>
    <row r="1242" spans="18:18">
      <c r="R1242" s="1"/>
    </row>
    <row r="1243" spans="18:18">
      <c r="R1243" s="1"/>
    </row>
    <row r="1244" spans="18:18">
      <c r="R1244" s="1"/>
    </row>
    <row r="1245" spans="18:18">
      <c r="R1245" s="1"/>
    </row>
    <row r="1246" spans="18:18">
      <c r="R1246" s="1"/>
    </row>
    <row r="1247" spans="18:18">
      <c r="R1247" s="1"/>
    </row>
    <row r="1248" spans="18:18">
      <c r="R1248" s="1"/>
    </row>
    <row r="1249" spans="18:18">
      <c r="R1249" s="1"/>
    </row>
    <row r="1250" spans="18:18">
      <c r="R1250" s="1"/>
    </row>
    <row r="1251" spans="18:18">
      <c r="R1251" s="1"/>
    </row>
    <row r="1252" spans="18:18">
      <c r="R1252" s="1"/>
    </row>
    <row r="1253" spans="18:18">
      <c r="R1253" s="1"/>
    </row>
    <row r="1254" spans="18:18">
      <c r="R1254" s="1"/>
    </row>
    <row r="1255" spans="18:18">
      <c r="R1255" s="1"/>
    </row>
    <row r="1256" spans="18:18">
      <c r="R1256" s="1"/>
    </row>
    <row r="1257" spans="18:18">
      <c r="R1257" s="1"/>
    </row>
    <row r="1258" spans="18:18">
      <c r="R1258" s="1"/>
    </row>
    <row r="1259" spans="18:18">
      <c r="R1259" s="1"/>
    </row>
    <row r="1260" spans="18:18">
      <c r="R1260" s="1"/>
    </row>
    <row r="1261" spans="18:18">
      <c r="R1261" s="1"/>
    </row>
    <row r="1262" spans="18:18">
      <c r="R1262" s="1"/>
    </row>
    <row r="1263" spans="18:18">
      <c r="R1263" s="1"/>
    </row>
    <row r="1264" spans="18:18">
      <c r="R1264" s="1"/>
    </row>
    <row r="1265" spans="18:18">
      <c r="R1265" s="1"/>
    </row>
    <row r="1266" spans="18:18">
      <c r="R1266" s="1"/>
    </row>
    <row r="1267" spans="18:18">
      <c r="R1267" s="1"/>
    </row>
    <row r="1268" spans="18:18">
      <c r="R1268" s="1"/>
    </row>
    <row r="1269" spans="18:18">
      <c r="R1269" s="1"/>
    </row>
    <row r="1270" spans="18:18">
      <c r="R1270" s="1"/>
    </row>
    <row r="1271" spans="18:18">
      <c r="R1271" s="1"/>
    </row>
    <row r="1272" spans="18:18">
      <c r="R1272" s="1"/>
    </row>
    <row r="1273" spans="18:18">
      <c r="R1273" s="1"/>
    </row>
    <row r="1274" spans="18:18">
      <c r="R1274" s="1"/>
    </row>
    <row r="1275" spans="18:18">
      <c r="R1275" s="1"/>
    </row>
    <row r="1276" spans="18:18">
      <c r="R1276" s="1"/>
    </row>
    <row r="1277" spans="18:18">
      <c r="R1277" s="1"/>
    </row>
    <row r="1278" spans="18:18">
      <c r="R1278" s="1"/>
    </row>
    <row r="1279" spans="18:18">
      <c r="R1279" s="1"/>
    </row>
    <row r="1280" spans="18:18">
      <c r="R1280" s="1"/>
    </row>
    <row r="1281" spans="18:18">
      <c r="R1281" s="1"/>
    </row>
    <row r="1282" spans="18:18">
      <c r="R1282" s="1"/>
    </row>
    <row r="1283" spans="18:18">
      <c r="R1283" s="1"/>
    </row>
    <row r="1284" spans="18:18">
      <c r="R1284" s="1"/>
    </row>
    <row r="1285" spans="18:18">
      <c r="R1285" s="1"/>
    </row>
    <row r="1286" spans="18:18">
      <c r="R1286" s="1"/>
    </row>
    <row r="1287" spans="18:18">
      <c r="R1287" s="1"/>
    </row>
    <row r="1288" spans="18:18">
      <c r="R1288" s="1"/>
    </row>
    <row r="1289" spans="18:18">
      <c r="R1289" s="1"/>
    </row>
    <row r="1290" spans="18:18">
      <c r="R1290" s="1"/>
    </row>
    <row r="1291" spans="18:18">
      <c r="R1291" s="1"/>
    </row>
    <row r="1292" spans="18:18">
      <c r="R1292" s="1"/>
    </row>
    <row r="1293" spans="18:18">
      <c r="R1293" s="1"/>
    </row>
    <row r="1294" spans="18:18">
      <c r="R1294" s="1"/>
    </row>
    <row r="1295" spans="18:18">
      <c r="R1295" s="1"/>
    </row>
    <row r="1296" spans="18:18">
      <c r="R1296" s="1"/>
    </row>
    <row r="1297" spans="18:18">
      <c r="R1297" s="1"/>
    </row>
    <row r="1298" spans="18:18">
      <c r="R1298" s="1"/>
    </row>
    <row r="1299" spans="18:18">
      <c r="R1299" s="1"/>
    </row>
    <row r="1300" spans="18:18">
      <c r="R1300" s="1"/>
    </row>
    <row r="1301" spans="18:18">
      <c r="R1301" s="1"/>
    </row>
    <row r="1302" spans="18:18">
      <c r="R1302" s="1"/>
    </row>
    <row r="1303" spans="18:18">
      <c r="R1303" s="1"/>
    </row>
    <row r="1304" spans="18:18">
      <c r="R1304" s="1"/>
    </row>
    <row r="1305" spans="18:18">
      <c r="R1305" s="1"/>
    </row>
    <row r="1306" spans="18:18">
      <c r="R1306" s="1"/>
    </row>
    <row r="1307" spans="18:18">
      <c r="R1307" s="1"/>
    </row>
    <row r="1308" spans="18:18">
      <c r="R1308" s="1"/>
    </row>
    <row r="1309" spans="18:18">
      <c r="R1309" s="1"/>
    </row>
    <row r="1310" spans="18:18">
      <c r="R1310" s="1"/>
    </row>
    <row r="1311" spans="18:18">
      <c r="R1311" s="1"/>
    </row>
    <row r="1312" spans="18:18">
      <c r="R1312" s="1"/>
    </row>
    <row r="1313" spans="18:18">
      <c r="R1313" s="1"/>
    </row>
    <row r="1314" spans="18:18">
      <c r="R1314" s="1"/>
    </row>
    <row r="1315" spans="18:18">
      <c r="R1315" s="1"/>
    </row>
    <row r="1316" spans="18:18">
      <c r="R1316" s="1"/>
    </row>
    <row r="1317" spans="18:18">
      <c r="R1317" s="1"/>
    </row>
    <row r="1318" spans="18:18">
      <c r="R1318" s="1"/>
    </row>
    <row r="1319" spans="18:18">
      <c r="R1319" s="1"/>
    </row>
    <row r="1320" spans="18:18">
      <c r="R1320" s="1"/>
    </row>
    <row r="1321" spans="18:18">
      <c r="R1321" s="1"/>
    </row>
    <row r="1322" spans="18:18">
      <c r="R1322" s="1"/>
    </row>
    <row r="1323" spans="18:18">
      <c r="R1323" s="1"/>
    </row>
    <row r="1324" spans="18:18">
      <c r="R1324" s="1"/>
    </row>
    <row r="1325" spans="18:18">
      <c r="R1325" s="1"/>
    </row>
    <row r="1326" spans="18:18">
      <c r="R1326" s="1"/>
    </row>
    <row r="1327" spans="18:18">
      <c r="R1327" s="1"/>
    </row>
    <row r="1328" spans="18:18">
      <c r="R1328" s="1"/>
    </row>
    <row r="1329" spans="18:18">
      <c r="R1329" s="1"/>
    </row>
    <row r="1330" spans="18:18">
      <c r="R1330" s="1"/>
    </row>
    <row r="1331" spans="18:18">
      <c r="R1331" s="1"/>
    </row>
    <row r="1332" spans="18:18">
      <c r="R1332" s="1"/>
    </row>
    <row r="1333" spans="18:18">
      <c r="R1333" s="1"/>
    </row>
    <row r="1334" spans="18:18">
      <c r="R1334" s="1"/>
    </row>
    <row r="1335" spans="18:18">
      <c r="R1335" s="1"/>
    </row>
    <row r="1336" spans="18:18">
      <c r="R1336" s="1"/>
    </row>
    <row r="1337" spans="18:18">
      <c r="R1337" s="1"/>
    </row>
    <row r="1338" spans="18:18">
      <c r="R1338" s="1"/>
    </row>
    <row r="1339" spans="18:18">
      <c r="R1339" s="1"/>
    </row>
    <row r="1340" spans="18:18">
      <c r="R1340" s="1"/>
    </row>
    <row r="1341" spans="18:18">
      <c r="R1341" s="1"/>
    </row>
    <row r="1342" spans="18:18">
      <c r="R1342" s="1"/>
    </row>
    <row r="1343" spans="18:18">
      <c r="R1343" s="1"/>
    </row>
    <row r="1344" spans="18:18">
      <c r="R1344" s="1"/>
    </row>
    <row r="1345" spans="18:18">
      <c r="R1345" s="1"/>
    </row>
    <row r="1346" spans="18:18">
      <c r="R1346" s="1"/>
    </row>
    <row r="1347" spans="18:18">
      <c r="R1347" s="1"/>
    </row>
    <row r="1348" spans="18:18">
      <c r="R1348" s="1"/>
    </row>
    <row r="1349" spans="18:18">
      <c r="R1349" s="1"/>
    </row>
    <row r="1350" spans="18:18">
      <c r="R1350" s="1"/>
    </row>
    <row r="1351" spans="18:18">
      <c r="R1351" s="1"/>
    </row>
    <row r="1352" spans="18:18">
      <c r="R1352" s="1"/>
    </row>
    <row r="1353" spans="18:18">
      <c r="R1353" s="1"/>
    </row>
    <row r="1354" spans="18:18">
      <c r="R1354" s="1"/>
    </row>
    <row r="1355" spans="18:18">
      <c r="R1355" s="1"/>
    </row>
    <row r="1356" spans="18:18">
      <c r="R1356" s="1"/>
    </row>
    <row r="1357" spans="18:18">
      <c r="R1357" s="1"/>
    </row>
    <row r="1358" spans="18:18">
      <c r="R1358" s="1"/>
    </row>
    <row r="1359" spans="18:18">
      <c r="R1359" s="1"/>
    </row>
    <row r="1360" spans="18:18">
      <c r="R1360" s="1"/>
    </row>
    <row r="1361" spans="18:18">
      <c r="R1361" s="1"/>
    </row>
    <row r="1362" spans="18:18">
      <c r="R1362" s="1"/>
    </row>
    <row r="1363" spans="18:18">
      <c r="R1363" s="1"/>
    </row>
    <row r="1364" spans="18:18">
      <c r="R1364" s="1"/>
    </row>
    <row r="1365" spans="18:18">
      <c r="R1365" s="1"/>
    </row>
    <row r="1366" spans="18:18">
      <c r="R1366" s="1"/>
    </row>
    <row r="1367" spans="18:18">
      <c r="R1367" s="1"/>
    </row>
    <row r="1368" spans="18:18">
      <c r="R1368" s="1"/>
    </row>
    <row r="1369" spans="18:18">
      <c r="R1369" s="1"/>
    </row>
    <row r="1370" spans="18:18">
      <c r="R1370" s="1"/>
    </row>
    <row r="1371" spans="18:18">
      <c r="R1371" s="1"/>
    </row>
    <row r="1372" spans="18:18">
      <c r="R1372" s="1"/>
    </row>
    <row r="1373" spans="18:18">
      <c r="R1373" s="1"/>
    </row>
    <row r="1374" spans="18:18">
      <c r="R1374" s="1"/>
    </row>
    <row r="1375" spans="18:18">
      <c r="R1375" s="1"/>
    </row>
    <row r="1376" spans="18:18">
      <c r="R1376" s="1"/>
    </row>
    <row r="1377" spans="18:18">
      <c r="R1377" s="1"/>
    </row>
    <row r="1378" spans="18:18">
      <c r="R1378" s="1"/>
    </row>
    <row r="1379" spans="18:18">
      <c r="R1379" s="1"/>
    </row>
    <row r="1380" spans="18:18">
      <c r="R1380" s="1"/>
    </row>
    <row r="1381" spans="18:18">
      <c r="R1381" s="1"/>
    </row>
    <row r="1382" spans="18:18">
      <c r="R1382" s="1"/>
    </row>
    <row r="1383" spans="18:18">
      <c r="R1383" s="1"/>
    </row>
    <row r="1384" spans="18:18">
      <c r="R1384" s="1"/>
    </row>
    <row r="1385" spans="18:18">
      <c r="R1385" s="1"/>
    </row>
    <row r="1386" spans="18:18">
      <c r="R1386" s="1"/>
    </row>
    <row r="1387" spans="18:18">
      <c r="R1387" s="1"/>
    </row>
    <row r="1388" spans="18:18">
      <c r="R1388" s="1"/>
    </row>
    <row r="1389" spans="18:18">
      <c r="R1389" s="1"/>
    </row>
    <row r="1390" spans="18:18">
      <c r="R1390" s="1"/>
    </row>
    <row r="1391" spans="18:18">
      <c r="R1391" s="1"/>
    </row>
    <row r="1392" spans="18:18">
      <c r="R1392" s="1"/>
    </row>
    <row r="1393" spans="18:18">
      <c r="R1393" s="1"/>
    </row>
    <row r="1394" spans="18:18">
      <c r="R1394" s="1"/>
    </row>
    <row r="1395" spans="18:18">
      <c r="R1395" s="1"/>
    </row>
    <row r="1396" spans="18:18">
      <c r="R1396" s="1"/>
    </row>
    <row r="1397" spans="18:18">
      <c r="R1397" s="1"/>
    </row>
    <row r="1398" spans="18:18">
      <c r="R1398" s="1"/>
    </row>
    <row r="1399" spans="18:18">
      <c r="R1399" s="1"/>
    </row>
    <row r="1400" spans="18:18">
      <c r="R1400" s="1"/>
    </row>
    <row r="1401" spans="18:18">
      <c r="R1401" s="1"/>
    </row>
    <row r="1402" spans="18:18">
      <c r="R1402" s="1"/>
    </row>
    <row r="1403" spans="18:18">
      <c r="R1403" s="1"/>
    </row>
    <row r="1404" spans="18:18">
      <c r="R1404" s="1"/>
    </row>
    <row r="1405" spans="18:18">
      <c r="R1405" s="1"/>
    </row>
    <row r="1406" spans="18:18">
      <c r="R1406" s="1"/>
    </row>
    <row r="1407" spans="18:18">
      <c r="R1407" s="1"/>
    </row>
    <row r="1408" spans="18:18">
      <c r="R1408" s="1"/>
    </row>
    <row r="1409" spans="18:18">
      <c r="R1409" s="1"/>
    </row>
    <row r="1410" spans="18:18">
      <c r="R1410" s="1"/>
    </row>
    <row r="1411" spans="18:18">
      <c r="R1411" s="1"/>
    </row>
    <row r="1412" spans="18:18">
      <c r="R1412" s="1"/>
    </row>
    <row r="1413" spans="18:18">
      <c r="R1413" s="1"/>
    </row>
    <row r="1414" spans="18:18">
      <c r="R1414" s="1"/>
    </row>
    <row r="1415" spans="18:18">
      <c r="R1415" s="1"/>
    </row>
    <row r="1416" spans="18:18">
      <c r="R1416" s="1"/>
    </row>
    <row r="1417" spans="18:18">
      <c r="R1417" s="1"/>
    </row>
    <row r="1418" spans="18:18">
      <c r="R1418" s="1"/>
    </row>
    <row r="1419" spans="18:18">
      <c r="R1419" s="1"/>
    </row>
    <row r="1420" spans="18:18">
      <c r="R1420" s="1"/>
    </row>
    <row r="1421" spans="18:18">
      <c r="R1421" s="1"/>
    </row>
    <row r="1422" spans="18:18">
      <c r="R1422" s="1"/>
    </row>
    <row r="1423" spans="18:18">
      <c r="R1423" s="1"/>
    </row>
    <row r="1424" spans="18:18">
      <c r="R1424" s="1"/>
    </row>
    <row r="1425" spans="18:18">
      <c r="R1425" s="1"/>
    </row>
    <row r="1426" spans="18:18">
      <c r="R1426" s="1"/>
    </row>
    <row r="1427" spans="18:18">
      <c r="R1427" s="1"/>
    </row>
    <row r="1428" spans="18:18">
      <c r="R1428" s="1"/>
    </row>
    <row r="1429" spans="18:18">
      <c r="R1429" s="1"/>
    </row>
    <row r="1430" spans="18:18">
      <c r="R1430" s="1"/>
    </row>
    <row r="1431" spans="18:18">
      <c r="R1431" s="1"/>
    </row>
    <row r="1432" spans="18:18">
      <c r="R1432" s="1"/>
    </row>
    <row r="1433" spans="18:18">
      <c r="R1433" s="1"/>
    </row>
    <row r="1434" spans="18:18">
      <c r="R1434" s="1"/>
    </row>
    <row r="1435" spans="18:18">
      <c r="R1435" s="1"/>
    </row>
    <row r="1436" spans="18:18">
      <c r="R1436" s="1"/>
    </row>
    <row r="1437" spans="18:18">
      <c r="R1437" s="1"/>
    </row>
    <row r="1438" spans="18:18">
      <c r="R1438" s="1"/>
    </row>
    <row r="1439" spans="18:18">
      <c r="R1439" s="1"/>
    </row>
    <row r="1440" spans="18:18">
      <c r="R1440" s="1"/>
    </row>
    <row r="1441" spans="18:18">
      <c r="R1441" s="1"/>
    </row>
    <row r="1442" spans="18:18">
      <c r="R1442" s="1"/>
    </row>
    <row r="1443" spans="18:18">
      <c r="R1443" s="1"/>
    </row>
    <row r="1444" spans="18:18">
      <c r="R1444" s="1"/>
    </row>
    <row r="1445" spans="18:18">
      <c r="R1445" s="1"/>
    </row>
    <row r="1446" spans="18:18">
      <c r="R1446" s="1"/>
    </row>
    <row r="1447" spans="18:18">
      <c r="R1447" s="1"/>
    </row>
    <row r="1448" spans="18:18">
      <c r="R1448" s="1"/>
    </row>
    <row r="1449" spans="18:18">
      <c r="R1449" s="1"/>
    </row>
    <row r="1450" spans="18:18">
      <c r="R1450" s="1"/>
    </row>
    <row r="1451" spans="18:18">
      <c r="R1451" s="1"/>
    </row>
    <row r="1452" spans="18:18">
      <c r="R1452" s="1"/>
    </row>
    <row r="1453" spans="18:18">
      <c r="R1453" s="1"/>
    </row>
    <row r="1454" spans="18:18">
      <c r="R1454" s="1"/>
    </row>
    <row r="1455" spans="18:18">
      <c r="R1455" s="1"/>
    </row>
    <row r="1456" spans="18:18">
      <c r="R1456" s="1"/>
    </row>
    <row r="1457" spans="18:18">
      <c r="R1457" s="1"/>
    </row>
    <row r="1458" spans="18:18">
      <c r="R1458" s="1"/>
    </row>
    <row r="1459" spans="18:18">
      <c r="R1459" s="1"/>
    </row>
    <row r="1460" spans="18:18">
      <c r="R1460" s="1"/>
    </row>
    <row r="1461" spans="18:18">
      <c r="R1461" s="1"/>
    </row>
    <row r="1462" spans="18:18">
      <c r="R1462" s="1"/>
    </row>
    <row r="1463" spans="18:18">
      <c r="R1463" s="1"/>
    </row>
    <row r="1464" spans="18:18">
      <c r="R1464" s="1"/>
    </row>
    <row r="1465" spans="18:18">
      <c r="R1465" s="1"/>
    </row>
    <row r="1466" spans="18:18">
      <c r="R1466" s="1"/>
    </row>
    <row r="1467" spans="18:18">
      <c r="R1467" s="1"/>
    </row>
    <row r="1468" spans="18:18">
      <c r="R1468" s="1"/>
    </row>
    <row r="1469" spans="18:18">
      <c r="R1469" s="1"/>
    </row>
    <row r="1470" spans="18:18">
      <c r="R1470" s="1"/>
    </row>
    <row r="1471" spans="18:18">
      <c r="R1471" s="1"/>
    </row>
    <row r="1472" spans="18:18">
      <c r="R1472" s="1"/>
    </row>
    <row r="1473" spans="18:18">
      <c r="R1473" s="1"/>
    </row>
    <row r="1474" spans="18:18">
      <c r="R1474" s="1"/>
    </row>
    <row r="1475" spans="18:18">
      <c r="R1475" s="1"/>
    </row>
    <row r="1476" spans="18:18">
      <c r="R1476" s="1"/>
    </row>
    <row r="1477" spans="18:18">
      <c r="R1477" s="1"/>
    </row>
    <row r="1478" spans="18:18">
      <c r="R1478" s="1"/>
    </row>
    <row r="1479" spans="18:18">
      <c r="R1479" s="1"/>
    </row>
    <row r="1480" spans="18:18">
      <c r="R1480" s="1"/>
    </row>
    <row r="1481" spans="18:18">
      <c r="R1481" s="1"/>
    </row>
    <row r="1482" spans="18:18">
      <c r="R1482" s="1"/>
    </row>
    <row r="1483" spans="18:18">
      <c r="R1483" s="1"/>
    </row>
    <row r="1484" spans="18:18">
      <c r="R1484" s="1"/>
    </row>
    <row r="1485" spans="18:18">
      <c r="R1485" s="1"/>
    </row>
    <row r="1486" spans="18:18">
      <c r="R1486" s="1"/>
    </row>
    <row r="1487" spans="18:18">
      <c r="R1487" s="1"/>
    </row>
    <row r="1488" spans="18:18">
      <c r="R1488" s="1"/>
    </row>
    <row r="1489" spans="18:18">
      <c r="R1489" s="1"/>
    </row>
    <row r="1490" spans="18:18">
      <c r="R1490" s="1"/>
    </row>
    <row r="1491" spans="18:18">
      <c r="R1491" s="1"/>
    </row>
    <row r="1492" spans="18:18">
      <c r="R1492" s="1"/>
    </row>
    <row r="1493" spans="18:18">
      <c r="R1493" s="1"/>
    </row>
    <row r="1494" spans="18:18">
      <c r="R1494" s="1"/>
    </row>
    <row r="1495" spans="18:18">
      <c r="R1495" s="1"/>
    </row>
    <row r="1496" spans="18:18">
      <c r="R1496" s="1"/>
    </row>
    <row r="1497" spans="18:18">
      <c r="R1497" s="1"/>
    </row>
    <row r="1498" spans="18:18">
      <c r="R1498" s="1"/>
    </row>
    <row r="1499" spans="18:18">
      <c r="R1499" s="1"/>
    </row>
    <row r="1500" spans="18:18">
      <c r="R1500" s="1"/>
    </row>
    <row r="1501" spans="18:18">
      <c r="R1501" s="1"/>
    </row>
    <row r="1502" spans="18:18">
      <c r="R1502" s="1"/>
    </row>
    <row r="1503" spans="18:18">
      <c r="R1503" s="1"/>
    </row>
    <row r="1504" spans="18:18">
      <c r="R1504" s="1"/>
    </row>
    <row r="1505" spans="18:18">
      <c r="R1505" s="1"/>
    </row>
    <row r="1506" spans="18:18">
      <c r="R1506" s="1"/>
    </row>
    <row r="1507" spans="18:18">
      <c r="R1507" s="1"/>
    </row>
    <row r="1508" spans="18:18">
      <c r="R1508" s="1"/>
    </row>
    <row r="1509" spans="18:18">
      <c r="R1509" s="1"/>
    </row>
    <row r="1510" spans="18:18">
      <c r="R1510" s="1"/>
    </row>
    <row r="1511" spans="18:18">
      <c r="R1511" s="1"/>
    </row>
    <row r="1512" spans="18:18">
      <c r="R1512" s="1"/>
    </row>
    <row r="1513" spans="18:18">
      <c r="R1513" s="1"/>
    </row>
    <row r="1514" spans="18:18">
      <c r="R1514" s="1"/>
    </row>
    <row r="1515" spans="18:18">
      <c r="R1515" s="1"/>
    </row>
    <row r="1516" spans="18:18">
      <c r="R1516" s="1"/>
    </row>
    <row r="1517" spans="18:18">
      <c r="R1517" s="1"/>
    </row>
    <row r="1518" spans="18:18">
      <c r="R1518" s="1"/>
    </row>
    <row r="1519" spans="18:18">
      <c r="R1519" s="1"/>
    </row>
    <row r="1520" spans="18:18">
      <c r="R1520" s="1"/>
    </row>
    <row r="1521" spans="18:18">
      <c r="R1521" s="1"/>
    </row>
    <row r="1522" spans="18:18">
      <c r="R1522" s="1"/>
    </row>
    <row r="1523" spans="18:18">
      <c r="R1523" s="1"/>
    </row>
    <row r="1524" spans="18:18">
      <c r="R1524" s="1"/>
    </row>
    <row r="1525" spans="18:18">
      <c r="R1525" s="1"/>
    </row>
    <row r="1526" spans="18:18">
      <c r="R1526" s="1"/>
    </row>
    <row r="1527" spans="18:18">
      <c r="R1527" s="1"/>
    </row>
    <row r="1528" spans="18:18">
      <c r="R1528" s="1"/>
    </row>
    <row r="1529" spans="18:18">
      <c r="R1529" s="1"/>
    </row>
    <row r="1530" spans="18:18">
      <c r="R1530" s="1"/>
    </row>
    <row r="1531" spans="18:18">
      <c r="R1531" s="1"/>
    </row>
    <row r="1532" spans="18:18">
      <c r="R1532" s="1"/>
    </row>
    <row r="1533" spans="18:18">
      <c r="R1533" s="1"/>
    </row>
    <row r="1534" spans="18:18">
      <c r="R1534" s="1"/>
    </row>
    <row r="1535" spans="18:18">
      <c r="R1535" s="1"/>
    </row>
    <row r="1536" spans="18:18">
      <c r="R1536" s="1"/>
    </row>
    <row r="1537" spans="18:18">
      <c r="R1537" s="1"/>
    </row>
    <row r="1538" spans="18:18">
      <c r="R1538" s="1"/>
    </row>
    <row r="1539" spans="18:18">
      <c r="R1539" s="1"/>
    </row>
    <row r="1540" spans="18:18">
      <c r="R1540" s="1"/>
    </row>
    <row r="1541" spans="18:18">
      <c r="R1541" s="1"/>
    </row>
    <row r="1542" spans="18:18">
      <c r="R1542" s="1"/>
    </row>
    <row r="1543" spans="18:18">
      <c r="R1543" s="1"/>
    </row>
    <row r="1544" spans="18:18">
      <c r="R1544" s="1"/>
    </row>
    <row r="1545" spans="18:18">
      <c r="R1545" s="1"/>
    </row>
    <row r="1546" spans="18:18">
      <c r="R1546" s="1"/>
    </row>
    <row r="1547" spans="18:18">
      <c r="R1547" s="1"/>
    </row>
    <row r="1548" spans="18:18">
      <c r="R1548" s="1"/>
    </row>
    <row r="1549" spans="18:18">
      <c r="R1549" s="1"/>
    </row>
    <row r="1550" spans="18:18">
      <c r="R1550" s="1"/>
    </row>
    <row r="1551" spans="18:18">
      <c r="R1551" s="1"/>
    </row>
    <row r="1552" spans="18:18">
      <c r="R1552" s="1"/>
    </row>
    <row r="1553" spans="18:18">
      <c r="R1553" s="1"/>
    </row>
    <row r="1554" spans="18:18">
      <c r="R1554" s="1"/>
    </row>
    <row r="1555" spans="18:18">
      <c r="R1555" s="1"/>
    </row>
    <row r="1556" spans="18:18">
      <c r="R1556" s="1"/>
    </row>
    <row r="1557" spans="18:18">
      <c r="R1557" s="1"/>
    </row>
    <row r="1558" spans="18:18">
      <c r="R1558" s="1"/>
    </row>
    <row r="1559" spans="18:18">
      <c r="R1559" s="1"/>
    </row>
    <row r="1560" spans="18:18">
      <c r="R1560" s="1"/>
    </row>
    <row r="1561" spans="18:18">
      <c r="R1561" s="1"/>
    </row>
    <row r="1562" spans="18:18">
      <c r="R1562" s="1"/>
    </row>
    <row r="1563" spans="18:18">
      <c r="R1563" s="1"/>
    </row>
    <row r="1564" spans="18:18">
      <c r="R1564" s="1"/>
    </row>
    <row r="1565" spans="18:18">
      <c r="R1565" s="1"/>
    </row>
    <row r="1566" spans="18:18">
      <c r="R1566" s="1"/>
    </row>
    <row r="1567" spans="18:18">
      <c r="R1567" s="1"/>
    </row>
    <row r="1568" spans="18:18">
      <c r="R1568" s="1"/>
    </row>
    <row r="1569" spans="18:18">
      <c r="R1569" s="1"/>
    </row>
    <row r="1570" spans="18:18">
      <c r="R1570" s="1"/>
    </row>
    <row r="1571" spans="18:18">
      <c r="R1571" s="1"/>
    </row>
    <row r="1572" spans="18:18">
      <c r="R1572" s="1"/>
    </row>
    <row r="1573" spans="18:18">
      <c r="R1573" s="1"/>
    </row>
    <row r="1574" spans="18:18">
      <c r="R1574" s="1"/>
    </row>
    <row r="1575" spans="18:18">
      <c r="R1575" s="1"/>
    </row>
    <row r="1576" spans="18:18">
      <c r="R1576" s="1"/>
    </row>
    <row r="1577" spans="18:18">
      <c r="R1577" s="1"/>
    </row>
    <row r="1578" spans="18:18">
      <c r="R1578" s="1"/>
    </row>
    <row r="1579" spans="18:18">
      <c r="R1579" s="1"/>
    </row>
    <row r="1580" spans="18:18">
      <c r="R1580" s="1"/>
    </row>
    <row r="1581" spans="18:18">
      <c r="R1581" s="1"/>
    </row>
    <row r="1582" spans="18:18">
      <c r="R1582" s="1"/>
    </row>
    <row r="1583" spans="18:18">
      <c r="R1583" s="1"/>
    </row>
    <row r="1584" spans="18:18">
      <c r="R1584" s="1"/>
    </row>
    <row r="1585" spans="18:18">
      <c r="R1585" s="1"/>
    </row>
    <row r="1586" spans="18:18">
      <c r="R1586" s="1"/>
    </row>
    <row r="1587" spans="18:18">
      <c r="R1587" s="1"/>
    </row>
    <row r="1588" spans="18:18">
      <c r="R1588" s="1"/>
    </row>
    <row r="1589" spans="18:18">
      <c r="R1589" s="1"/>
    </row>
    <row r="1590" spans="18:18">
      <c r="R1590" s="1"/>
    </row>
    <row r="1591" spans="18:18">
      <c r="R1591" s="1"/>
    </row>
    <row r="1592" spans="18:18">
      <c r="R1592" s="1"/>
    </row>
    <row r="1593" spans="18:18">
      <c r="R1593" s="1"/>
    </row>
    <row r="1594" spans="18:18">
      <c r="R1594" s="1"/>
    </row>
    <row r="1595" spans="18:18">
      <c r="R1595" s="1"/>
    </row>
    <row r="1596" spans="18:18">
      <c r="R1596" s="1"/>
    </row>
    <row r="1597" spans="18:18">
      <c r="R1597" s="1"/>
    </row>
    <row r="1598" spans="18:18">
      <c r="R1598" s="1"/>
    </row>
    <row r="1599" spans="18:18">
      <c r="R1599" s="1"/>
    </row>
    <row r="1600" spans="18:18">
      <c r="R1600" s="1"/>
    </row>
    <row r="1601" spans="18:18">
      <c r="R1601" s="1"/>
    </row>
    <row r="1602" spans="18:18">
      <c r="R1602" s="1"/>
    </row>
    <row r="1603" spans="18:18">
      <c r="R1603" s="1"/>
    </row>
    <row r="1604" spans="18:18">
      <c r="R1604" s="1"/>
    </row>
    <row r="1605" spans="18:18">
      <c r="R1605" s="1"/>
    </row>
    <row r="1606" spans="18:18">
      <c r="R1606" s="1"/>
    </row>
    <row r="1607" spans="18:18">
      <c r="R1607" s="1"/>
    </row>
    <row r="1608" spans="18:18">
      <c r="R1608" s="1"/>
    </row>
    <row r="1609" spans="18:18">
      <c r="R1609" s="1"/>
    </row>
    <row r="1610" spans="18:18">
      <c r="R1610" s="1"/>
    </row>
    <row r="1611" spans="18:18">
      <c r="R1611" s="1"/>
    </row>
    <row r="1612" spans="18:18">
      <c r="R1612" s="1"/>
    </row>
    <row r="1613" spans="18:18">
      <c r="R1613" s="1"/>
    </row>
    <row r="1614" spans="18:18">
      <c r="R1614" s="1"/>
    </row>
    <row r="1615" spans="18:18">
      <c r="R1615" s="1"/>
    </row>
    <row r="1616" spans="18:18">
      <c r="R1616" s="1"/>
    </row>
    <row r="1617" spans="18:18">
      <c r="R1617" s="1"/>
    </row>
    <row r="1618" spans="18:18">
      <c r="R1618" s="1"/>
    </row>
    <row r="1619" spans="18:18">
      <c r="R1619" s="1"/>
    </row>
    <row r="1620" spans="18:18">
      <c r="R1620" s="1"/>
    </row>
    <row r="1621" spans="18:18">
      <c r="R1621" s="1"/>
    </row>
    <row r="1622" spans="18:18">
      <c r="R1622" s="1"/>
    </row>
    <row r="1623" spans="18:18">
      <c r="R1623" s="1"/>
    </row>
    <row r="1624" spans="18:18">
      <c r="R1624" s="1"/>
    </row>
    <row r="1625" spans="18:18">
      <c r="R1625" s="1"/>
    </row>
    <row r="1626" spans="18:18">
      <c r="R1626" s="1"/>
    </row>
    <row r="1627" spans="18:18">
      <c r="R1627" s="1"/>
    </row>
    <row r="1628" spans="18:18">
      <c r="R1628" s="1"/>
    </row>
    <row r="1629" spans="18:18">
      <c r="R1629" s="1"/>
    </row>
    <row r="1630" spans="18:18">
      <c r="R1630" s="1"/>
    </row>
    <row r="1631" spans="18:18">
      <c r="R1631" s="1"/>
    </row>
    <row r="1632" spans="18:18">
      <c r="R1632" s="1"/>
    </row>
    <row r="1633" spans="18:18">
      <c r="R1633" s="1"/>
    </row>
    <row r="1634" spans="18:18">
      <c r="R1634" s="1"/>
    </row>
    <row r="1635" spans="18:18">
      <c r="R1635" s="1"/>
    </row>
    <row r="1636" spans="18:18">
      <c r="R1636" s="1"/>
    </row>
    <row r="1637" spans="18:18">
      <c r="R1637" s="1"/>
    </row>
    <row r="1638" spans="18:18">
      <c r="R1638" s="1"/>
    </row>
    <row r="1639" spans="18:18">
      <c r="R1639" s="1"/>
    </row>
    <row r="1640" spans="18:18">
      <c r="R1640" s="1"/>
    </row>
    <row r="1641" spans="18:18">
      <c r="R1641" s="1"/>
    </row>
    <row r="1642" spans="18:18">
      <c r="R1642" s="1"/>
    </row>
    <row r="1643" spans="18:18">
      <c r="R1643" s="1"/>
    </row>
    <row r="1644" spans="18:18">
      <c r="R1644" s="1"/>
    </row>
    <row r="1645" spans="18:18">
      <c r="R1645" s="1"/>
    </row>
    <row r="1646" spans="18:18">
      <c r="R1646" s="1"/>
    </row>
    <row r="1647" spans="18:18">
      <c r="R1647" s="1"/>
    </row>
    <row r="1648" spans="18:18">
      <c r="R1648" s="1"/>
    </row>
    <row r="1649" spans="18:18">
      <c r="R1649" s="1"/>
    </row>
    <row r="1650" spans="18:18">
      <c r="R1650" s="1"/>
    </row>
    <row r="1651" spans="18:18">
      <c r="R1651" s="1"/>
    </row>
    <row r="1652" spans="18:18">
      <c r="R1652" s="1"/>
    </row>
    <row r="1653" spans="18:18">
      <c r="R1653" s="1"/>
    </row>
    <row r="1654" spans="18:18">
      <c r="R1654" s="1"/>
    </row>
    <row r="1655" spans="18:18">
      <c r="R1655" s="1"/>
    </row>
    <row r="1656" spans="18:18">
      <c r="R1656" s="1"/>
    </row>
    <row r="1657" spans="18:18">
      <c r="R1657" s="1"/>
    </row>
    <row r="1658" spans="18:18">
      <c r="R1658" s="1"/>
    </row>
    <row r="1659" spans="18:18">
      <c r="R1659" s="1"/>
    </row>
    <row r="1660" spans="18:18">
      <c r="R1660" s="1"/>
    </row>
    <row r="1661" spans="18:18">
      <c r="R1661" s="1"/>
    </row>
    <row r="1662" spans="18:18">
      <c r="R1662" s="1"/>
    </row>
    <row r="1663" spans="18:18">
      <c r="R1663" s="1"/>
    </row>
    <row r="1664" spans="18:18">
      <c r="R1664" s="1"/>
    </row>
    <row r="1665" spans="18:18">
      <c r="R1665" s="1"/>
    </row>
    <row r="1666" spans="18:18">
      <c r="R1666" s="1"/>
    </row>
    <row r="1667" spans="18:18">
      <c r="R1667" s="1"/>
    </row>
    <row r="1668" spans="18:18">
      <c r="R1668" s="1"/>
    </row>
    <row r="1669" spans="18:18">
      <c r="R1669" s="1"/>
    </row>
    <row r="1670" spans="18:18">
      <c r="R1670" s="1"/>
    </row>
    <row r="1671" spans="18:18">
      <c r="R1671" s="1"/>
    </row>
    <row r="1672" spans="18:18">
      <c r="R1672" s="1"/>
    </row>
    <row r="1673" spans="18:18">
      <c r="R1673" s="1"/>
    </row>
    <row r="1674" spans="18:18">
      <c r="R1674" s="1"/>
    </row>
    <row r="1675" spans="18:18">
      <c r="R1675" s="1"/>
    </row>
    <row r="1676" spans="18:18">
      <c r="R1676" s="1"/>
    </row>
    <row r="1677" spans="18:18">
      <c r="R1677" s="1"/>
    </row>
    <row r="1678" spans="18:18">
      <c r="R1678" s="1"/>
    </row>
    <row r="1679" spans="18:18">
      <c r="R1679" s="1"/>
    </row>
    <row r="1680" spans="18:18">
      <c r="R1680" s="1"/>
    </row>
    <row r="1681" spans="18:18">
      <c r="R1681" s="1"/>
    </row>
    <row r="1682" spans="18:18">
      <c r="R1682" s="1"/>
    </row>
    <row r="1683" spans="18:18">
      <c r="R1683" s="1"/>
    </row>
    <row r="1684" spans="18:18">
      <c r="R1684" s="1"/>
    </row>
    <row r="1685" spans="18:18">
      <c r="R1685" s="1"/>
    </row>
    <row r="1686" spans="18:18">
      <c r="R1686" s="1"/>
    </row>
    <row r="1687" spans="18:18">
      <c r="R1687" s="1"/>
    </row>
    <row r="1688" spans="18:18">
      <c r="R1688" s="1"/>
    </row>
    <row r="1689" spans="18:18">
      <c r="R1689" s="1"/>
    </row>
    <row r="1690" spans="18:18">
      <c r="R1690" s="1"/>
    </row>
    <row r="1691" spans="18:18">
      <c r="R1691" s="1"/>
    </row>
    <row r="1692" spans="18:18">
      <c r="R1692" s="1"/>
    </row>
    <row r="1693" spans="18:18">
      <c r="R1693" s="1"/>
    </row>
    <row r="1694" spans="18:18">
      <c r="R1694" s="1"/>
    </row>
    <row r="1695" spans="18:18">
      <c r="R1695" s="1"/>
    </row>
    <row r="1696" spans="18:18">
      <c r="R1696" s="1"/>
    </row>
    <row r="1697" spans="18:18">
      <c r="R1697" s="1"/>
    </row>
    <row r="1698" spans="18:18">
      <c r="R1698" s="1"/>
    </row>
    <row r="1699" spans="18:18">
      <c r="R1699" s="1"/>
    </row>
    <row r="1700" spans="18:18">
      <c r="R1700" s="1"/>
    </row>
    <row r="1701" spans="18:18">
      <c r="R1701" s="1"/>
    </row>
    <row r="1702" spans="18:18">
      <c r="R1702" s="1"/>
    </row>
    <row r="1703" spans="18:18">
      <c r="R1703" s="1"/>
    </row>
    <row r="1704" spans="18:18">
      <c r="R1704" s="1"/>
    </row>
    <row r="1705" spans="18:18">
      <c r="R1705" s="1"/>
    </row>
    <row r="1706" spans="18:18">
      <c r="R1706" s="1"/>
    </row>
    <row r="1707" spans="18:18">
      <c r="R1707" s="1"/>
    </row>
    <row r="1708" spans="18:18">
      <c r="R1708" s="1"/>
    </row>
    <row r="1709" spans="18:18">
      <c r="R1709" s="1"/>
    </row>
    <row r="1710" spans="18:18">
      <c r="R1710" s="1"/>
    </row>
    <row r="1711" spans="18:18">
      <c r="R1711" s="1"/>
    </row>
    <row r="1712" spans="18:18">
      <c r="R1712" s="1"/>
    </row>
    <row r="1713" spans="18:18">
      <c r="R1713" s="1"/>
    </row>
    <row r="1714" spans="18:18">
      <c r="R1714" s="1"/>
    </row>
    <row r="1715" spans="18:18">
      <c r="R1715" s="1"/>
    </row>
    <row r="1716" spans="18:18">
      <c r="R1716" s="1"/>
    </row>
    <row r="1717" spans="18:18">
      <c r="R1717" s="1"/>
    </row>
    <row r="1718" spans="18:18">
      <c r="R1718" s="1"/>
    </row>
    <row r="1719" spans="18:18">
      <c r="R1719" s="1"/>
    </row>
    <row r="1720" spans="18:18">
      <c r="R1720" s="1"/>
    </row>
    <row r="1721" spans="18:18">
      <c r="R1721" s="1"/>
    </row>
    <row r="1722" spans="18:18">
      <c r="R1722" s="1"/>
    </row>
    <row r="1723" spans="18:18">
      <c r="R1723" s="1"/>
    </row>
    <row r="1724" spans="18:18">
      <c r="R1724" s="1"/>
    </row>
    <row r="1725" spans="18:18">
      <c r="R1725" s="1"/>
    </row>
    <row r="1726" spans="18:18">
      <c r="R1726" s="1"/>
    </row>
    <row r="1727" spans="18:18">
      <c r="R1727" s="1"/>
    </row>
    <row r="1728" spans="18:18">
      <c r="R1728" s="1"/>
    </row>
    <row r="1729" spans="18:18">
      <c r="R1729" s="1"/>
    </row>
    <row r="1730" spans="18:18">
      <c r="R1730" s="1"/>
    </row>
    <row r="1731" spans="18:18">
      <c r="R1731" s="1"/>
    </row>
    <row r="1732" spans="18:18">
      <c r="R1732" s="1"/>
    </row>
    <row r="1733" spans="18:18">
      <c r="R1733" s="1"/>
    </row>
    <row r="1734" spans="18:18">
      <c r="R1734" s="1"/>
    </row>
    <row r="1735" spans="18:18">
      <c r="R1735" s="1"/>
    </row>
    <row r="1736" spans="18:18">
      <c r="R1736" s="1"/>
    </row>
    <row r="1737" spans="18:18">
      <c r="R1737" s="1"/>
    </row>
    <row r="1738" spans="18:18">
      <c r="R1738" s="1"/>
    </row>
    <row r="1739" spans="18:18">
      <c r="R1739" s="1"/>
    </row>
    <row r="1740" spans="18:18">
      <c r="R1740" s="1"/>
    </row>
    <row r="1741" spans="18:18">
      <c r="R1741" s="1"/>
    </row>
    <row r="1742" spans="18:18">
      <c r="R1742" s="1"/>
    </row>
    <row r="1743" spans="18:18">
      <c r="R1743" s="1"/>
    </row>
    <row r="1744" spans="18:18">
      <c r="R1744" s="1"/>
    </row>
    <row r="1745" spans="18:18">
      <c r="R1745" s="1"/>
    </row>
    <row r="1746" spans="18:18">
      <c r="R1746" s="1"/>
    </row>
    <row r="1747" spans="18:18">
      <c r="R1747" s="1"/>
    </row>
    <row r="1748" spans="18:18">
      <c r="R1748" s="1"/>
    </row>
    <row r="1749" spans="18:18">
      <c r="R1749" s="1"/>
    </row>
    <row r="1750" spans="18:18">
      <c r="R1750" s="1"/>
    </row>
    <row r="1751" spans="18:18">
      <c r="R1751" s="1"/>
    </row>
    <row r="1752" spans="18:18">
      <c r="R1752" s="1"/>
    </row>
    <row r="1753" spans="18:18">
      <c r="R1753" s="1"/>
    </row>
    <row r="1754" spans="18:18">
      <c r="R1754" s="1"/>
    </row>
    <row r="1755" spans="18:18">
      <c r="R1755" s="1"/>
    </row>
    <row r="1756" spans="18:18">
      <c r="R1756" s="1"/>
    </row>
    <row r="1757" spans="18:18">
      <c r="R1757" s="1"/>
    </row>
    <row r="1758" spans="18:18">
      <c r="R1758" s="1"/>
    </row>
    <row r="1759" spans="18:18">
      <c r="R1759" s="1"/>
    </row>
    <row r="1760" spans="18:18">
      <c r="R1760" s="1"/>
    </row>
    <row r="1761" spans="18:18">
      <c r="R1761" s="1"/>
    </row>
    <row r="1762" spans="18:18">
      <c r="R1762" s="1"/>
    </row>
    <row r="1763" spans="18:18">
      <c r="R1763" s="1"/>
    </row>
    <row r="1764" spans="18:18">
      <c r="R1764" s="1"/>
    </row>
    <row r="1765" spans="18:18">
      <c r="R1765" s="1"/>
    </row>
    <row r="1766" spans="18:18">
      <c r="R1766" s="1"/>
    </row>
    <row r="1767" spans="18:18">
      <c r="R1767" s="1"/>
    </row>
    <row r="1768" spans="18:18">
      <c r="R1768" s="1"/>
    </row>
    <row r="1769" spans="18:18">
      <c r="R1769" s="1"/>
    </row>
    <row r="1770" spans="18:18">
      <c r="R1770" s="1"/>
    </row>
    <row r="1771" spans="18:18">
      <c r="R1771" s="1"/>
    </row>
    <row r="1772" spans="18:18">
      <c r="R1772" s="1"/>
    </row>
    <row r="1773" spans="18:18">
      <c r="R1773" s="1"/>
    </row>
    <row r="1774" spans="18:18">
      <c r="R1774" s="1"/>
    </row>
    <row r="1775" spans="18:18">
      <c r="R1775" s="1"/>
    </row>
    <row r="1776" spans="18:18">
      <c r="R1776" s="1"/>
    </row>
    <row r="1777" spans="18:18">
      <c r="R1777" s="1"/>
    </row>
    <row r="1778" spans="18:18">
      <c r="R1778" s="1"/>
    </row>
    <row r="1779" spans="18:18">
      <c r="R1779" s="1"/>
    </row>
    <row r="1780" spans="18:18">
      <c r="R1780" s="1"/>
    </row>
    <row r="1781" spans="18:18">
      <c r="R1781" s="1"/>
    </row>
    <row r="1782" spans="18:18">
      <c r="R1782" s="1"/>
    </row>
    <row r="1783" spans="18:18">
      <c r="R1783" s="1"/>
    </row>
    <row r="1784" spans="18:18">
      <c r="R1784" s="1"/>
    </row>
    <row r="1785" spans="18:18">
      <c r="R1785" s="1"/>
    </row>
    <row r="1786" spans="18:18">
      <c r="R1786" s="1"/>
    </row>
    <row r="1787" spans="18:18">
      <c r="R1787" s="1"/>
    </row>
    <row r="1788" spans="18:18">
      <c r="R1788" s="1"/>
    </row>
    <row r="1789" spans="18:18">
      <c r="R1789" s="1"/>
    </row>
    <row r="1790" spans="18:18">
      <c r="R1790" s="1"/>
    </row>
    <row r="1791" spans="18:18">
      <c r="R1791" s="1"/>
    </row>
    <row r="1792" spans="18:18">
      <c r="R1792" s="1"/>
    </row>
    <row r="1793" spans="18:18">
      <c r="R1793" s="1"/>
    </row>
    <row r="1794" spans="18:18">
      <c r="R1794" s="1"/>
    </row>
    <row r="1795" spans="18:18">
      <c r="R1795" s="1"/>
    </row>
    <row r="1796" spans="18:18">
      <c r="R1796" s="1"/>
    </row>
    <row r="1797" spans="18:18">
      <c r="R1797" s="1"/>
    </row>
    <row r="1798" spans="18:18">
      <c r="R1798" s="1"/>
    </row>
    <row r="1799" spans="18:18">
      <c r="R1799" s="1"/>
    </row>
    <row r="1800" spans="18:18">
      <c r="R1800" s="1"/>
    </row>
    <row r="1801" spans="18:18">
      <c r="R1801" s="1"/>
    </row>
    <row r="1802" spans="18:18">
      <c r="R1802" s="1"/>
    </row>
    <row r="1803" spans="18:18">
      <c r="R1803" s="1"/>
    </row>
    <row r="1804" spans="18:18">
      <c r="R1804" s="1"/>
    </row>
    <row r="1805" spans="18:18">
      <c r="R1805" s="1"/>
    </row>
    <row r="1806" spans="18:18">
      <c r="R1806" s="1"/>
    </row>
    <row r="1807" spans="18:18">
      <c r="R1807" s="1"/>
    </row>
    <row r="1808" spans="18:18">
      <c r="R1808" s="1"/>
    </row>
    <row r="1809" spans="18:18">
      <c r="R1809" s="1"/>
    </row>
    <row r="1810" spans="18:18">
      <c r="R1810" s="1"/>
    </row>
    <row r="1811" spans="18:18">
      <c r="R1811" s="1"/>
    </row>
    <row r="1812" spans="18:18">
      <c r="R1812" s="1"/>
    </row>
    <row r="1813" spans="18:18">
      <c r="R1813" s="1"/>
    </row>
    <row r="1814" spans="18:18">
      <c r="R1814" s="1"/>
    </row>
    <row r="1815" spans="18:18">
      <c r="R1815" s="1"/>
    </row>
    <row r="1816" spans="18:18">
      <c r="R1816" s="1"/>
    </row>
    <row r="1817" spans="18:18">
      <c r="R1817" s="1"/>
    </row>
    <row r="1818" spans="18:18">
      <c r="R1818" s="1"/>
    </row>
    <row r="1819" spans="18:18">
      <c r="R1819" s="1"/>
    </row>
    <row r="1820" spans="18:18">
      <c r="R1820" s="1"/>
    </row>
    <row r="1821" spans="18:18">
      <c r="R1821" s="1"/>
    </row>
    <row r="1822" spans="18:18">
      <c r="R1822" s="1"/>
    </row>
    <row r="1823" spans="18:18">
      <c r="R1823" s="1"/>
    </row>
    <row r="1824" spans="18:18">
      <c r="R1824" s="1"/>
    </row>
    <row r="1825" spans="18:18">
      <c r="R1825" s="1"/>
    </row>
    <row r="1826" spans="18:18">
      <c r="R1826" s="1"/>
    </row>
    <row r="1827" spans="18:18">
      <c r="R1827" s="1"/>
    </row>
    <row r="1828" spans="18:18">
      <c r="R1828" s="1"/>
    </row>
    <row r="1829" spans="18:18">
      <c r="R1829" s="1"/>
    </row>
    <row r="1830" spans="18:18">
      <c r="R1830" s="1"/>
    </row>
    <row r="1831" spans="18:18">
      <c r="R1831" s="1"/>
    </row>
    <row r="1832" spans="18:18">
      <c r="R1832" s="1"/>
    </row>
    <row r="1833" spans="18:18">
      <c r="R1833" s="1"/>
    </row>
    <row r="1834" spans="18:18">
      <c r="R1834" s="1"/>
    </row>
    <row r="1835" spans="18:18">
      <c r="R1835" s="1"/>
    </row>
    <row r="1836" spans="18:18">
      <c r="R1836" s="1"/>
    </row>
    <row r="1837" spans="18:18">
      <c r="R1837" s="1"/>
    </row>
    <row r="1838" spans="18:18">
      <c r="R1838" s="1"/>
    </row>
    <row r="1839" spans="18:18">
      <c r="R1839" s="1"/>
    </row>
    <row r="1840" spans="18:18">
      <c r="R1840" s="1"/>
    </row>
    <row r="1841" spans="18:18">
      <c r="R1841" s="1"/>
    </row>
    <row r="1842" spans="18:18">
      <c r="R1842" s="1"/>
    </row>
    <row r="1843" spans="18:18">
      <c r="R1843" s="1"/>
    </row>
    <row r="1844" spans="18:18">
      <c r="R1844" s="1"/>
    </row>
    <row r="1845" spans="18:18">
      <c r="R1845" s="1"/>
    </row>
    <row r="1846" spans="18:18">
      <c r="R1846" s="1"/>
    </row>
    <row r="1847" spans="18:18">
      <c r="R1847" s="1"/>
    </row>
    <row r="1848" spans="18:18">
      <c r="R1848" s="1"/>
    </row>
    <row r="1849" spans="18:18">
      <c r="R1849" s="1"/>
    </row>
    <row r="1850" spans="18:18">
      <c r="R1850" s="1"/>
    </row>
    <row r="1851" spans="18:18">
      <c r="R1851" s="1"/>
    </row>
    <row r="1852" spans="18:18">
      <c r="R1852" s="1"/>
    </row>
    <row r="1853" spans="18:18">
      <c r="R1853" s="1"/>
    </row>
    <row r="1854" spans="18:18">
      <c r="R1854" s="1"/>
    </row>
    <row r="1855" spans="18:18">
      <c r="R1855" s="1"/>
    </row>
    <row r="1856" spans="18:18">
      <c r="R1856" s="1"/>
    </row>
    <row r="1857" spans="18:18">
      <c r="R1857" s="1"/>
    </row>
    <row r="1858" spans="18:18">
      <c r="R1858" s="1"/>
    </row>
    <row r="1859" spans="18:18">
      <c r="R1859" s="1"/>
    </row>
    <row r="1860" spans="18:18">
      <c r="R1860" s="1"/>
    </row>
    <row r="1861" spans="18:18">
      <c r="R1861" s="1"/>
    </row>
    <row r="1862" spans="18:18">
      <c r="R1862" s="1"/>
    </row>
    <row r="1863" spans="18:18">
      <c r="R1863" s="1"/>
    </row>
    <row r="1864" spans="18:18">
      <c r="R1864" s="1"/>
    </row>
    <row r="1865" spans="18:18">
      <c r="R1865" s="1"/>
    </row>
    <row r="1866" spans="18:18">
      <c r="R1866" s="1"/>
    </row>
    <row r="1867" spans="18:18">
      <c r="R1867" s="1"/>
    </row>
    <row r="1868" spans="18:18">
      <c r="R1868" s="1"/>
    </row>
    <row r="1869" spans="18:18">
      <c r="R1869" s="1"/>
    </row>
    <row r="1870" spans="18:18">
      <c r="R1870" s="1"/>
    </row>
    <row r="1871" spans="18:18">
      <c r="R1871" s="1"/>
    </row>
    <row r="1872" spans="18:18">
      <c r="R1872" s="1"/>
    </row>
    <row r="1873" spans="18:18">
      <c r="R1873" s="1"/>
    </row>
    <row r="1874" spans="18:18">
      <c r="R1874" s="1"/>
    </row>
    <row r="1875" spans="18:18">
      <c r="R1875" s="1"/>
    </row>
    <row r="1876" spans="18:18">
      <c r="R1876" s="1"/>
    </row>
    <row r="1877" spans="18:18">
      <c r="R1877" s="1"/>
    </row>
    <row r="1878" spans="18:18">
      <c r="R1878" s="1"/>
    </row>
    <row r="1879" spans="18:18">
      <c r="R1879" s="1"/>
    </row>
    <row r="1880" spans="18:18">
      <c r="R1880" s="1"/>
    </row>
    <row r="1881" spans="18:18">
      <c r="R1881" s="1"/>
    </row>
    <row r="1882" spans="18:18">
      <c r="R1882" s="1"/>
    </row>
    <row r="1883" spans="18:18">
      <c r="R1883" s="1"/>
    </row>
    <row r="1884" spans="18:18">
      <c r="R1884" s="1"/>
    </row>
    <row r="1885" spans="18:18">
      <c r="R1885" s="1"/>
    </row>
    <row r="1886" spans="18:18">
      <c r="R1886" s="1"/>
    </row>
    <row r="1887" spans="18:18">
      <c r="R1887" s="1"/>
    </row>
    <row r="1888" spans="18:18">
      <c r="R1888" s="1"/>
    </row>
    <row r="1889" spans="18:18">
      <c r="R1889" s="1"/>
    </row>
    <row r="1890" spans="18:18">
      <c r="R1890" s="1"/>
    </row>
    <row r="1891" spans="18:18">
      <c r="R1891" s="1"/>
    </row>
    <row r="1892" spans="18:18">
      <c r="R1892" s="1"/>
    </row>
    <row r="1893" spans="18:18">
      <c r="R1893" s="1"/>
    </row>
    <row r="1894" spans="18:18">
      <c r="R1894" s="1"/>
    </row>
    <row r="1895" spans="18:18">
      <c r="R1895" s="1"/>
    </row>
    <row r="1896" spans="18:18">
      <c r="R1896" s="1"/>
    </row>
    <row r="1897" spans="18:18">
      <c r="R1897" s="1"/>
    </row>
    <row r="1898" spans="18:18">
      <c r="R1898" s="1"/>
    </row>
    <row r="1899" spans="18:18">
      <c r="R1899" s="1"/>
    </row>
    <row r="1900" spans="18:18">
      <c r="R1900" s="1"/>
    </row>
    <row r="1901" spans="18:18">
      <c r="R1901" s="1"/>
    </row>
    <row r="1902" spans="18:18">
      <c r="R1902" s="1"/>
    </row>
    <row r="1903" spans="18:18">
      <c r="R1903" s="1"/>
    </row>
    <row r="1904" spans="18:18">
      <c r="R1904" s="1"/>
    </row>
    <row r="1905" spans="18:18">
      <c r="R1905" s="1"/>
    </row>
    <row r="1906" spans="18:18">
      <c r="R1906" s="1"/>
    </row>
    <row r="1907" spans="18:18">
      <c r="R1907" s="1"/>
    </row>
    <row r="1908" spans="18:18">
      <c r="R1908" s="1"/>
    </row>
    <row r="1909" spans="18:18">
      <c r="R1909" s="1"/>
    </row>
    <row r="1910" spans="18:18">
      <c r="R1910" s="1"/>
    </row>
    <row r="1911" spans="18:18">
      <c r="R1911" s="1"/>
    </row>
    <row r="1912" spans="18:18">
      <c r="R1912" s="1"/>
    </row>
    <row r="1913" spans="18:18">
      <c r="R1913" s="1"/>
    </row>
    <row r="1914" spans="18:18">
      <c r="R1914" s="1"/>
    </row>
    <row r="1915" spans="18:18">
      <c r="R1915" s="1"/>
    </row>
    <row r="1916" spans="18:18">
      <c r="R1916" s="1"/>
    </row>
    <row r="1917" spans="18:18">
      <c r="R1917" s="1"/>
    </row>
    <row r="1918" spans="18:18">
      <c r="R1918" s="1"/>
    </row>
    <row r="1919" spans="18:18">
      <c r="R1919" s="1"/>
    </row>
    <row r="1920" spans="18:18">
      <c r="R1920" s="1"/>
    </row>
    <row r="1921" spans="18:18">
      <c r="R1921" s="1"/>
    </row>
    <row r="1922" spans="18:18">
      <c r="R1922" s="1"/>
    </row>
    <row r="1923" spans="18:18">
      <c r="R1923" s="1"/>
    </row>
    <row r="1924" spans="18:18">
      <c r="R1924" s="1"/>
    </row>
    <row r="1925" spans="18:18">
      <c r="R1925" s="1"/>
    </row>
    <row r="1926" spans="18:18">
      <c r="R1926" s="1"/>
    </row>
    <row r="1927" spans="18:18">
      <c r="R1927" s="1"/>
    </row>
    <row r="1928" spans="18:18">
      <c r="R1928" s="1"/>
    </row>
    <row r="1929" spans="18:18">
      <c r="R1929" s="1"/>
    </row>
    <row r="1930" spans="18:18">
      <c r="R1930" s="1"/>
    </row>
    <row r="1931" spans="18:18">
      <c r="R1931" s="1"/>
    </row>
    <row r="1932" spans="18:18">
      <c r="R1932" s="1"/>
    </row>
    <row r="1933" spans="18:18">
      <c r="R1933" s="1"/>
    </row>
    <row r="1934" spans="18:18">
      <c r="R1934" s="1"/>
    </row>
    <row r="1935" spans="18:18">
      <c r="R1935" s="1"/>
    </row>
    <row r="1936" spans="18:18">
      <c r="R1936" s="1"/>
    </row>
    <row r="1937" spans="18:18">
      <c r="R1937" s="1"/>
    </row>
    <row r="1938" spans="18:18">
      <c r="R1938" s="1"/>
    </row>
    <row r="1939" spans="18:18">
      <c r="R1939" s="1"/>
    </row>
    <row r="1940" spans="18:18">
      <c r="R1940" s="1"/>
    </row>
    <row r="1941" spans="18:18">
      <c r="R1941" s="1"/>
    </row>
    <row r="1942" spans="18:18">
      <c r="R1942" s="1"/>
    </row>
    <row r="1943" spans="18:18">
      <c r="R1943" s="1"/>
    </row>
    <row r="1944" spans="18:18">
      <c r="R1944" s="1"/>
    </row>
    <row r="1945" spans="18:18">
      <c r="R1945" s="1"/>
    </row>
    <row r="1946" spans="18:18">
      <c r="R1946" s="1"/>
    </row>
    <row r="1947" spans="18:18">
      <c r="R1947" s="1"/>
    </row>
    <row r="1948" spans="18:18">
      <c r="R1948" s="1"/>
    </row>
    <row r="1949" spans="18:18">
      <c r="R1949" s="1"/>
    </row>
    <row r="1950" spans="18:18">
      <c r="R1950" s="1"/>
    </row>
    <row r="1951" spans="18:18">
      <c r="R1951" s="1"/>
    </row>
    <row r="1952" spans="18:18">
      <c r="R1952" s="1"/>
    </row>
    <row r="1953" spans="18:18">
      <c r="R1953" s="1"/>
    </row>
    <row r="1954" spans="18:18">
      <c r="R1954" s="1"/>
    </row>
    <row r="1955" spans="18:18">
      <c r="R1955" s="1"/>
    </row>
    <row r="1956" spans="18:18">
      <c r="R1956" s="1"/>
    </row>
    <row r="1957" spans="18:18">
      <c r="R1957" s="1"/>
    </row>
    <row r="1958" spans="18:18">
      <c r="R1958" s="1"/>
    </row>
    <row r="1959" spans="18:18">
      <c r="R1959" s="1"/>
    </row>
    <row r="1960" spans="18:18">
      <c r="R1960" s="1"/>
    </row>
    <row r="1961" spans="18:18">
      <c r="R1961" s="1"/>
    </row>
    <row r="1962" spans="18:18">
      <c r="R1962" s="1"/>
    </row>
    <row r="1963" spans="18:18">
      <c r="R1963" s="1"/>
    </row>
    <row r="1964" spans="18:18">
      <c r="R1964" s="1"/>
    </row>
    <row r="1965" spans="18:18">
      <c r="R1965" s="1"/>
    </row>
    <row r="1966" spans="18:18">
      <c r="R1966" s="1"/>
    </row>
    <row r="1967" spans="18:18">
      <c r="R1967" s="1"/>
    </row>
    <row r="1968" spans="18:18">
      <c r="R1968" s="1"/>
    </row>
    <row r="1969" spans="18:18">
      <c r="R1969" s="1"/>
    </row>
    <row r="1970" spans="18:18">
      <c r="R1970" s="1"/>
    </row>
    <row r="1971" spans="18:18">
      <c r="R1971" s="1"/>
    </row>
    <row r="1972" spans="18:18">
      <c r="R1972" s="1"/>
    </row>
    <row r="1973" spans="18:18">
      <c r="R1973" s="1"/>
    </row>
    <row r="1974" spans="18:18">
      <c r="R1974" s="1"/>
    </row>
    <row r="1975" spans="18:18">
      <c r="R1975" s="1"/>
    </row>
    <row r="1976" spans="18:18">
      <c r="R1976" s="1"/>
    </row>
    <row r="1977" spans="18:18">
      <c r="R1977" s="1"/>
    </row>
    <row r="1978" spans="18:18">
      <c r="R1978" s="1"/>
    </row>
    <row r="1979" spans="18:18">
      <c r="R1979" s="1"/>
    </row>
    <row r="1980" spans="18:18">
      <c r="R1980" s="1"/>
    </row>
    <row r="1981" spans="18:18">
      <c r="R1981" s="1"/>
    </row>
    <row r="1982" spans="18:18">
      <c r="R1982" s="1"/>
    </row>
    <row r="1983" spans="18:18">
      <c r="R1983" s="1"/>
    </row>
    <row r="1984" spans="18:18">
      <c r="R1984" s="1"/>
    </row>
    <row r="1985" spans="18:18">
      <c r="R1985" s="1"/>
    </row>
    <row r="1986" spans="18:18">
      <c r="R1986" s="1"/>
    </row>
    <row r="1987" spans="18:18">
      <c r="R1987" s="1"/>
    </row>
    <row r="1988" spans="18:18">
      <c r="R1988" s="1"/>
    </row>
    <row r="1989" spans="18:18">
      <c r="R1989" s="1"/>
    </row>
    <row r="1990" spans="18:18">
      <c r="R1990" s="1"/>
    </row>
    <row r="1991" spans="18:18">
      <c r="R1991" s="1"/>
    </row>
    <row r="1992" spans="18:18">
      <c r="R1992" s="1"/>
    </row>
    <row r="1993" spans="18:18">
      <c r="R1993" s="1"/>
    </row>
    <row r="1994" spans="18:18">
      <c r="R1994" s="1"/>
    </row>
    <row r="1995" spans="18:18">
      <c r="R1995" s="1"/>
    </row>
    <row r="1996" spans="18:18">
      <c r="R1996" s="1"/>
    </row>
    <row r="1997" spans="18:18">
      <c r="R1997" s="1"/>
    </row>
    <row r="1998" spans="18:18">
      <c r="R1998" s="1"/>
    </row>
    <row r="1999" spans="18:18">
      <c r="R1999" s="1"/>
    </row>
    <row r="2000" spans="18:18">
      <c r="R2000" s="1"/>
    </row>
    <row r="2001" spans="18:18">
      <c r="R2001" s="1"/>
    </row>
    <row r="2002" spans="18:18">
      <c r="R2002" s="1"/>
    </row>
    <row r="2003" spans="18:18">
      <c r="R2003" s="1"/>
    </row>
    <row r="2004" spans="18:18">
      <c r="R2004" s="1"/>
    </row>
    <row r="2005" spans="18:18">
      <c r="R2005" s="1"/>
    </row>
    <row r="2006" spans="18:18">
      <c r="R2006" s="1"/>
    </row>
    <row r="2007" spans="18:18">
      <c r="R2007" s="1"/>
    </row>
    <row r="2008" spans="18:18">
      <c r="R2008" s="1"/>
    </row>
    <row r="2009" spans="18:18">
      <c r="R2009" s="1"/>
    </row>
    <row r="2010" spans="18:18">
      <c r="R2010" s="1"/>
    </row>
    <row r="2011" spans="18:18">
      <c r="R2011" s="1"/>
    </row>
    <row r="2012" spans="18:18">
      <c r="R2012" s="1"/>
    </row>
    <row r="2013" spans="18:18">
      <c r="R2013" s="1"/>
    </row>
    <row r="2014" spans="18:18">
      <c r="R2014" s="1"/>
    </row>
    <row r="2015" spans="18:18">
      <c r="R2015" s="1"/>
    </row>
    <row r="2016" spans="18:18">
      <c r="R2016" s="1"/>
    </row>
    <row r="2017" spans="18:18">
      <c r="R2017" s="1"/>
    </row>
    <row r="2018" spans="18:18">
      <c r="R2018" s="1"/>
    </row>
    <row r="2019" spans="18:18">
      <c r="R2019" s="1"/>
    </row>
    <row r="2020" spans="18:18">
      <c r="R2020" s="1"/>
    </row>
    <row r="2021" spans="18:18">
      <c r="R2021" s="1"/>
    </row>
    <row r="2022" spans="18:18">
      <c r="R2022" s="1"/>
    </row>
    <row r="2023" spans="18:18">
      <c r="R2023" s="1"/>
    </row>
    <row r="2024" spans="18:18">
      <c r="R2024" s="1"/>
    </row>
    <row r="2025" spans="18:18">
      <c r="R2025" s="1"/>
    </row>
    <row r="2026" spans="18:18">
      <c r="R2026" s="1"/>
    </row>
    <row r="2027" spans="18:18">
      <c r="R2027" s="1"/>
    </row>
    <row r="2028" spans="18:18">
      <c r="R2028" s="1"/>
    </row>
    <row r="2029" spans="18:18">
      <c r="R2029" s="1"/>
    </row>
    <row r="2030" spans="18:18">
      <c r="R2030" s="1"/>
    </row>
    <row r="2031" spans="18:18">
      <c r="R2031" s="1"/>
    </row>
    <row r="2032" spans="18:18">
      <c r="R2032" s="1"/>
    </row>
    <row r="2033" spans="18:18">
      <c r="R2033" s="1"/>
    </row>
    <row r="2034" spans="18:18">
      <c r="R2034" s="1"/>
    </row>
    <row r="2035" spans="18:18">
      <c r="R2035" s="1"/>
    </row>
    <row r="2036" spans="18:18">
      <c r="R2036" s="1"/>
    </row>
    <row r="2037" spans="18:18">
      <c r="R2037" s="1"/>
    </row>
    <row r="2038" spans="18:18">
      <c r="R2038" s="1"/>
    </row>
    <row r="2039" spans="18:18">
      <c r="R2039" s="1"/>
    </row>
    <row r="2040" spans="18:18">
      <c r="R2040" s="1"/>
    </row>
    <row r="2041" spans="18:18">
      <c r="R2041" s="1"/>
    </row>
    <row r="2042" spans="18:18">
      <c r="R2042" s="1"/>
    </row>
    <row r="2043" spans="18:18">
      <c r="R2043" s="1"/>
    </row>
    <row r="2044" spans="18:18">
      <c r="R2044" s="1"/>
    </row>
    <row r="2045" spans="18:18">
      <c r="R2045" s="1"/>
    </row>
    <row r="2046" spans="18:18">
      <c r="R2046" s="1"/>
    </row>
    <row r="2047" spans="18:18">
      <c r="R2047" s="1"/>
    </row>
    <row r="2048" spans="18:18">
      <c r="R2048" s="1"/>
    </row>
    <row r="2049" spans="18:18">
      <c r="R2049" s="1"/>
    </row>
    <row r="2050" spans="18:18">
      <c r="R2050" s="1"/>
    </row>
    <row r="2051" spans="18:18">
      <c r="R2051" s="1"/>
    </row>
    <row r="2052" spans="18:18">
      <c r="R2052" s="1"/>
    </row>
    <row r="2053" spans="18:18">
      <c r="R2053" s="1"/>
    </row>
    <row r="2054" spans="18:18">
      <c r="R2054" s="1"/>
    </row>
    <row r="2055" spans="18:18">
      <c r="R2055" s="1"/>
    </row>
    <row r="2056" spans="18:18">
      <c r="R2056" s="1"/>
    </row>
    <row r="2057" spans="18:18">
      <c r="R2057" s="1"/>
    </row>
    <row r="2058" spans="18:18">
      <c r="R2058" s="1"/>
    </row>
    <row r="2059" spans="18:18">
      <c r="R2059" s="1"/>
    </row>
    <row r="2060" spans="18:18">
      <c r="R2060" s="1"/>
    </row>
    <row r="2061" spans="18:18">
      <c r="R2061" s="1"/>
    </row>
    <row r="2062" spans="18:18">
      <c r="R2062" s="1"/>
    </row>
    <row r="2063" spans="18:18">
      <c r="R2063" s="1"/>
    </row>
    <row r="2064" spans="18:18">
      <c r="R2064" s="1"/>
    </row>
    <row r="2065" spans="18:18">
      <c r="R2065" s="1"/>
    </row>
    <row r="2066" spans="18:18">
      <c r="R2066" s="1"/>
    </row>
    <row r="2067" spans="18:18">
      <c r="R2067" s="1"/>
    </row>
    <row r="2068" spans="18:18">
      <c r="R2068" s="1"/>
    </row>
    <row r="2069" spans="18:18">
      <c r="R2069" s="1"/>
    </row>
    <row r="2070" spans="18:18">
      <c r="R2070" s="1"/>
    </row>
    <row r="2071" spans="18:18">
      <c r="R2071" s="1"/>
    </row>
    <row r="2072" spans="18:18">
      <c r="R2072" s="1"/>
    </row>
    <row r="2073" spans="18:18">
      <c r="R2073" s="1"/>
    </row>
    <row r="2074" spans="18:18">
      <c r="R2074" s="1"/>
    </row>
    <row r="2075" spans="18:18">
      <c r="R2075" s="1"/>
    </row>
    <row r="2076" spans="18:18">
      <c r="R2076" s="1"/>
    </row>
    <row r="2077" spans="18:18">
      <c r="R2077" s="1"/>
    </row>
    <row r="2078" spans="18:18">
      <c r="R2078" s="1"/>
    </row>
    <row r="2079" spans="18:18">
      <c r="R2079" s="1"/>
    </row>
    <row r="2080" spans="18:18">
      <c r="R2080" s="1"/>
    </row>
    <row r="2081" spans="18:18">
      <c r="R2081" s="1"/>
    </row>
    <row r="2082" spans="18:18">
      <c r="R2082" s="1"/>
    </row>
    <row r="2083" spans="18:18">
      <c r="R2083" s="1"/>
    </row>
    <row r="2084" spans="18:18">
      <c r="R2084" s="1"/>
    </row>
    <row r="2085" spans="18:18">
      <c r="R2085" s="1"/>
    </row>
    <row r="2086" spans="18:18">
      <c r="R2086" s="1"/>
    </row>
    <row r="2087" spans="18:18">
      <c r="R2087" s="1"/>
    </row>
    <row r="2088" spans="18:18">
      <c r="R2088" s="1"/>
    </row>
    <row r="2089" spans="18:18">
      <c r="R2089" s="1"/>
    </row>
    <row r="2090" spans="18:18">
      <c r="R2090" s="1"/>
    </row>
    <row r="2091" spans="18:18">
      <c r="R2091" s="1"/>
    </row>
    <row r="2092" spans="18:18">
      <c r="R2092" s="1"/>
    </row>
    <row r="2093" spans="18:18">
      <c r="R2093" s="1"/>
    </row>
    <row r="2094" spans="18:18">
      <c r="R2094" s="1"/>
    </row>
    <row r="2095" spans="18:18">
      <c r="R2095" s="1"/>
    </row>
    <row r="2096" spans="18:18">
      <c r="R2096" s="1"/>
    </row>
    <row r="2097" spans="18:18">
      <c r="R2097" s="1"/>
    </row>
    <row r="2098" spans="18:18">
      <c r="R2098" s="1"/>
    </row>
    <row r="2099" spans="18:18">
      <c r="R2099" s="1"/>
    </row>
    <row r="2100" spans="18:18">
      <c r="R2100" s="1"/>
    </row>
    <row r="2101" spans="18:18">
      <c r="R2101" s="1"/>
    </row>
    <row r="2102" spans="18:18">
      <c r="R2102" s="1"/>
    </row>
    <row r="2103" spans="18:18">
      <c r="R2103" s="1"/>
    </row>
    <row r="2104" spans="18:18">
      <c r="R2104" s="1"/>
    </row>
    <row r="2105" spans="18:18">
      <c r="R2105" s="1"/>
    </row>
    <row r="2106" spans="18:18">
      <c r="R2106" s="1"/>
    </row>
    <row r="2107" spans="18:18">
      <c r="R2107" s="1"/>
    </row>
    <row r="2108" spans="18:18">
      <c r="R2108" s="1"/>
    </row>
    <row r="2109" spans="18:18">
      <c r="R2109" s="1"/>
    </row>
    <row r="2110" spans="18:18">
      <c r="R2110" s="1"/>
    </row>
    <row r="2111" spans="18:18">
      <c r="R2111" s="1"/>
    </row>
    <row r="2112" spans="18:18">
      <c r="R2112" s="1"/>
    </row>
    <row r="2113" spans="18:18">
      <c r="R2113" s="1"/>
    </row>
    <row r="2114" spans="18:18">
      <c r="R2114" s="1"/>
    </row>
    <row r="2115" spans="18:18">
      <c r="R2115" s="1"/>
    </row>
    <row r="2116" spans="18:18">
      <c r="R2116" s="1"/>
    </row>
    <row r="2117" spans="18:18">
      <c r="R2117" s="1"/>
    </row>
    <row r="2118" spans="18:18">
      <c r="R2118" s="1"/>
    </row>
    <row r="2119" spans="18:18">
      <c r="R2119" s="1"/>
    </row>
    <row r="2120" spans="18:18">
      <c r="R2120" s="1"/>
    </row>
    <row r="2121" spans="18:18">
      <c r="R2121" s="1"/>
    </row>
    <row r="2122" spans="18:18">
      <c r="R2122" s="1"/>
    </row>
    <row r="2123" spans="18:18">
      <c r="R2123" s="1"/>
    </row>
    <row r="2124" spans="18:18">
      <c r="R2124" s="1"/>
    </row>
    <row r="2125" spans="18:18">
      <c r="R2125" s="1"/>
    </row>
    <row r="2126" spans="18:18">
      <c r="R2126" s="1"/>
    </row>
    <row r="2127" spans="18:18">
      <c r="R2127" s="1"/>
    </row>
    <row r="2128" spans="18:18">
      <c r="R2128" s="1"/>
    </row>
    <row r="2129" spans="18:18">
      <c r="R2129" s="1"/>
    </row>
    <row r="2130" spans="18:18">
      <c r="R2130" s="1"/>
    </row>
    <row r="2131" spans="18:18">
      <c r="R2131" s="1"/>
    </row>
    <row r="2132" spans="18:18">
      <c r="R2132" s="1"/>
    </row>
    <row r="2133" spans="18:18">
      <c r="R2133" s="1"/>
    </row>
    <row r="2134" spans="18:18">
      <c r="R2134" s="1"/>
    </row>
    <row r="2135" spans="18:18">
      <c r="R2135" s="1"/>
    </row>
    <row r="2136" spans="18:18">
      <c r="R2136" s="1"/>
    </row>
    <row r="2137" spans="18:18">
      <c r="R2137" s="1"/>
    </row>
    <row r="2138" spans="18:18">
      <c r="R2138" s="1"/>
    </row>
    <row r="2139" spans="18:18">
      <c r="R2139" s="1"/>
    </row>
    <row r="2140" spans="18:18">
      <c r="R2140" s="1"/>
    </row>
    <row r="2141" spans="18:18">
      <c r="R2141" s="1"/>
    </row>
    <row r="2142" spans="18:18">
      <c r="R2142" s="1"/>
    </row>
    <row r="2143" spans="18:18">
      <c r="R2143" s="1"/>
    </row>
    <row r="2144" spans="18:18">
      <c r="R2144" s="1"/>
    </row>
    <row r="2145" spans="18:18">
      <c r="R2145" s="1"/>
    </row>
    <row r="2146" spans="18:18">
      <c r="R2146" s="1"/>
    </row>
    <row r="2147" spans="18:18">
      <c r="R2147" s="1"/>
    </row>
    <row r="2148" spans="18:18">
      <c r="R2148" s="1"/>
    </row>
    <row r="2149" spans="18:18">
      <c r="R2149" s="1"/>
    </row>
    <row r="2150" spans="18:18">
      <c r="R2150" s="1"/>
    </row>
    <row r="2151" spans="18:18">
      <c r="R2151" s="1"/>
    </row>
    <row r="2152" spans="18:18">
      <c r="R2152" s="1"/>
    </row>
    <row r="2153" spans="18:18">
      <c r="R2153" s="1"/>
    </row>
    <row r="2154" spans="18:18">
      <c r="R2154" s="1"/>
    </row>
    <row r="2155" spans="18:18">
      <c r="R2155" s="1"/>
    </row>
    <row r="2156" spans="18:18">
      <c r="R2156" s="1"/>
    </row>
    <row r="2157" spans="18:18">
      <c r="R2157" s="1"/>
    </row>
    <row r="2158" spans="18:18">
      <c r="R2158" s="1"/>
    </row>
    <row r="2159" spans="18:18">
      <c r="R2159" s="1"/>
    </row>
    <row r="2160" spans="18:18">
      <c r="R2160" s="1"/>
    </row>
    <row r="2161" spans="18:18">
      <c r="R2161" s="1"/>
    </row>
    <row r="2162" spans="18:18">
      <c r="R2162" s="1"/>
    </row>
    <row r="2163" spans="18:18">
      <c r="R2163" s="1"/>
    </row>
    <row r="2164" spans="18:18">
      <c r="R2164" s="1"/>
    </row>
    <row r="2165" spans="18:18">
      <c r="R2165" s="1"/>
    </row>
    <row r="2166" spans="18:18">
      <c r="R2166" s="1"/>
    </row>
    <row r="2167" spans="18:18">
      <c r="R2167" s="1"/>
    </row>
    <row r="2168" spans="18:18">
      <c r="R2168" s="1"/>
    </row>
    <row r="2169" spans="18:18">
      <c r="R2169" s="1"/>
    </row>
    <row r="2170" spans="18:18">
      <c r="R2170" s="1"/>
    </row>
    <row r="2171" spans="18:18">
      <c r="R2171" s="1"/>
    </row>
    <row r="2172" spans="18:18">
      <c r="R2172" s="1"/>
    </row>
    <row r="2173" spans="18:18">
      <c r="R2173" s="1"/>
    </row>
    <row r="2174" spans="18:18">
      <c r="R2174" s="1"/>
    </row>
    <row r="2175" spans="18:18">
      <c r="R2175" s="1"/>
    </row>
    <row r="2176" spans="18:18">
      <c r="R2176" s="1"/>
    </row>
    <row r="2177" spans="18:18">
      <c r="R2177" s="1"/>
    </row>
    <row r="2178" spans="18:18">
      <c r="R2178" s="1"/>
    </row>
    <row r="2179" spans="18:18">
      <c r="R2179" s="1"/>
    </row>
    <row r="2180" spans="18:18">
      <c r="R2180" s="1"/>
    </row>
    <row r="2181" spans="18:18">
      <c r="R2181" s="1"/>
    </row>
    <row r="2182" spans="18:18">
      <c r="R2182" s="1"/>
    </row>
    <row r="2183" spans="18:18">
      <c r="R2183" s="1"/>
    </row>
    <row r="2184" spans="18:18">
      <c r="R2184" s="1"/>
    </row>
    <row r="2185" spans="18:18">
      <c r="R2185" s="1"/>
    </row>
    <row r="2186" spans="18:18">
      <c r="R2186" s="1"/>
    </row>
    <row r="2187" spans="18:18">
      <c r="R2187" s="1"/>
    </row>
    <row r="2188" spans="18:18">
      <c r="R2188" s="1"/>
    </row>
    <row r="2189" spans="18:18">
      <c r="R2189" s="1"/>
    </row>
    <row r="2190" spans="18:18">
      <c r="R2190" s="1"/>
    </row>
    <row r="2191" spans="18:18">
      <c r="R2191" s="1"/>
    </row>
    <row r="2192" spans="18:18">
      <c r="R2192" s="1"/>
    </row>
    <row r="2193" spans="18:18">
      <c r="R2193" s="1"/>
    </row>
    <row r="2194" spans="18:18">
      <c r="R2194" s="1"/>
    </row>
    <row r="2195" spans="18:18">
      <c r="R2195" s="1"/>
    </row>
    <row r="2196" spans="18:18">
      <c r="R2196" s="1"/>
    </row>
    <row r="2197" spans="18:18">
      <c r="R2197" s="1"/>
    </row>
    <row r="2198" spans="18:18">
      <c r="R2198" s="1"/>
    </row>
    <row r="2199" spans="18:18">
      <c r="R2199" s="1"/>
    </row>
    <row r="2200" spans="18:18">
      <c r="R2200" s="1"/>
    </row>
    <row r="2201" spans="18:18">
      <c r="R2201" s="1"/>
    </row>
    <row r="2202" spans="18:18">
      <c r="R2202" s="1"/>
    </row>
    <row r="2203" spans="18:18">
      <c r="R2203" s="1"/>
    </row>
    <row r="2204" spans="18:18">
      <c r="R2204" s="1"/>
    </row>
    <row r="2205" spans="18:18">
      <c r="R2205" s="1"/>
    </row>
    <row r="2206" spans="18:18">
      <c r="R2206" s="1"/>
    </row>
    <row r="2207" spans="18:18">
      <c r="R2207" s="1"/>
    </row>
    <row r="2208" spans="18:18">
      <c r="R2208" s="1"/>
    </row>
    <row r="2209" spans="18:18">
      <c r="R2209" s="1"/>
    </row>
    <row r="2210" spans="18:18">
      <c r="R2210" s="1"/>
    </row>
    <row r="2211" spans="18:18">
      <c r="R2211" s="1"/>
    </row>
    <row r="2212" spans="18:18">
      <c r="R2212" s="1"/>
    </row>
    <row r="2213" spans="18:18">
      <c r="R2213" s="1"/>
    </row>
    <row r="2214" spans="18:18">
      <c r="R2214" s="1"/>
    </row>
    <row r="2215" spans="18:18">
      <c r="R2215" s="1"/>
    </row>
    <row r="2216" spans="18:18">
      <c r="R2216" s="1"/>
    </row>
    <row r="2217" spans="18:18">
      <c r="R2217" s="1"/>
    </row>
    <row r="2218" spans="18:18">
      <c r="R2218" s="1"/>
    </row>
    <row r="2219" spans="18:18">
      <c r="R2219" s="1"/>
    </row>
    <row r="2220" spans="18:18">
      <c r="R2220" s="1"/>
    </row>
    <row r="2221" spans="18:18">
      <c r="R2221" s="1"/>
    </row>
    <row r="2222" spans="18:18">
      <c r="R2222" s="1"/>
    </row>
    <row r="2223" spans="18:18">
      <c r="R2223" s="1"/>
    </row>
    <row r="2224" spans="18:18">
      <c r="R2224" s="1"/>
    </row>
    <row r="2225" spans="18:18">
      <c r="R2225" s="1"/>
    </row>
    <row r="2226" spans="18:18">
      <c r="R2226" s="1"/>
    </row>
    <row r="2227" spans="18:18">
      <c r="R2227" s="1"/>
    </row>
    <row r="2228" spans="18:18">
      <c r="R2228" s="1"/>
    </row>
    <row r="2229" spans="18:18">
      <c r="R2229" s="1"/>
    </row>
    <row r="2230" spans="18:18">
      <c r="R2230" s="1"/>
    </row>
    <row r="2231" spans="18:18">
      <c r="R2231" s="1"/>
    </row>
    <row r="2232" spans="18:18">
      <c r="R2232" s="1"/>
    </row>
    <row r="2233" spans="18:18">
      <c r="R2233" s="1"/>
    </row>
    <row r="2234" spans="18:18">
      <c r="R2234" s="1"/>
    </row>
    <row r="2235" spans="18:18">
      <c r="R2235" s="1"/>
    </row>
    <row r="2236" spans="18:18">
      <c r="R2236" s="1"/>
    </row>
    <row r="2237" spans="18:18">
      <c r="R2237" s="1"/>
    </row>
    <row r="2238" spans="18:18">
      <c r="R2238" s="1"/>
    </row>
    <row r="2239" spans="18:18">
      <c r="R2239" s="1"/>
    </row>
    <row r="2240" spans="18:18">
      <c r="R2240" s="1"/>
    </row>
    <row r="2241" spans="18:18">
      <c r="R2241" s="1"/>
    </row>
    <row r="2242" spans="18:18">
      <c r="R2242" s="1"/>
    </row>
    <row r="2243" spans="18:18">
      <c r="R2243" s="1"/>
    </row>
    <row r="2244" spans="18:18">
      <c r="R2244" s="1"/>
    </row>
    <row r="2245" spans="18:18">
      <c r="R2245" s="1"/>
    </row>
    <row r="2246" spans="18:18">
      <c r="R2246" s="1"/>
    </row>
    <row r="2247" spans="18:18">
      <c r="R2247" s="1"/>
    </row>
    <row r="2248" spans="18:18">
      <c r="R2248" s="1"/>
    </row>
    <row r="2249" spans="18:18">
      <c r="R2249" s="1"/>
    </row>
    <row r="2250" spans="18:18">
      <c r="R2250" s="1"/>
    </row>
    <row r="2251" spans="18:18">
      <c r="R2251" s="1"/>
    </row>
    <row r="2252" spans="18:18">
      <c r="R2252" s="1"/>
    </row>
    <row r="2253" spans="18:18">
      <c r="R2253" s="1"/>
    </row>
    <row r="2254" spans="18:18">
      <c r="R2254" s="1"/>
    </row>
    <row r="2255" spans="18:18">
      <c r="R2255" s="1"/>
    </row>
    <row r="2256" spans="18:18">
      <c r="R2256" s="1"/>
    </row>
    <row r="2257" spans="18:18">
      <c r="R2257" s="1"/>
    </row>
    <row r="2258" spans="18:18">
      <c r="R2258" s="1"/>
    </row>
    <row r="2259" spans="18:18">
      <c r="R2259" s="1"/>
    </row>
    <row r="2260" spans="18:18">
      <c r="R2260" s="1"/>
    </row>
    <row r="2261" spans="18:18">
      <c r="R2261" s="1"/>
    </row>
    <row r="2262" spans="18:18">
      <c r="R2262" s="1"/>
    </row>
    <row r="2263" spans="18:18">
      <c r="R2263" s="1"/>
    </row>
    <row r="2264" spans="18:18">
      <c r="R2264" s="1"/>
    </row>
    <row r="2265" spans="18:18">
      <c r="R2265" s="1"/>
    </row>
    <row r="2266" spans="18:18">
      <c r="R2266" s="1"/>
    </row>
    <row r="2267" spans="18:18">
      <c r="R2267" s="1"/>
    </row>
    <row r="2268" spans="18:18">
      <c r="R2268" s="1"/>
    </row>
    <row r="2269" spans="18:18">
      <c r="R2269" s="1"/>
    </row>
    <row r="2270" spans="18:18">
      <c r="R2270" s="1"/>
    </row>
    <row r="2271" spans="18:18">
      <c r="R2271" s="1"/>
    </row>
    <row r="2272" spans="18:18">
      <c r="R2272" s="1"/>
    </row>
    <row r="2273" spans="18:18">
      <c r="R2273" s="1"/>
    </row>
    <row r="2274" spans="18:18">
      <c r="R2274" s="1"/>
    </row>
    <row r="2275" spans="18:18">
      <c r="R2275" s="1"/>
    </row>
    <row r="2276" spans="18:18">
      <c r="R2276" s="1"/>
    </row>
    <row r="2277" spans="18:18">
      <c r="R2277" s="1"/>
    </row>
    <row r="2278" spans="18:18">
      <c r="R2278" s="1"/>
    </row>
    <row r="2279" spans="18:18">
      <c r="R2279" s="1"/>
    </row>
    <row r="2280" spans="18:18">
      <c r="R2280" s="1"/>
    </row>
    <row r="2281" spans="18:18">
      <c r="R2281" s="1"/>
    </row>
    <row r="2282" spans="18:18">
      <c r="R2282" s="1"/>
    </row>
    <row r="2283" spans="18:18">
      <c r="R2283" s="1"/>
    </row>
    <row r="2284" spans="18:18">
      <c r="R2284" s="1"/>
    </row>
    <row r="2285" spans="18:18">
      <c r="R2285" s="1"/>
    </row>
    <row r="2286" spans="18:18">
      <c r="R2286" s="1"/>
    </row>
    <row r="2287" spans="18:18">
      <c r="R2287" s="1"/>
    </row>
    <row r="2288" spans="18:18">
      <c r="R2288" s="1"/>
    </row>
    <row r="2289" spans="18:18">
      <c r="R2289" s="1"/>
    </row>
    <row r="2290" spans="18:18">
      <c r="R2290" s="1"/>
    </row>
    <row r="2291" spans="18:18">
      <c r="R2291" s="1"/>
    </row>
    <row r="2292" spans="18:18">
      <c r="R2292" s="1"/>
    </row>
    <row r="2293" spans="18:18">
      <c r="R2293" s="1"/>
    </row>
    <row r="2294" spans="18:18">
      <c r="R2294" s="1"/>
    </row>
    <row r="2295" spans="18:18">
      <c r="R2295" s="1"/>
    </row>
    <row r="2296" spans="18:18">
      <c r="R2296" s="1"/>
    </row>
    <row r="2297" spans="18:18">
      <c r="R2297" s="1"/>
    </row>
    <row r="2298" spans="18:18">
      <c r="R2298" s="1"/>
    </row>
    <row r="2299" spans="18:18">
      <c r="R2299" s="1"/>
    </row>
    <row r="2300" spans="18:18">
      <c r="R2300" s="1"/>
    </row>
    <row r="2301" spans="18:18">
      <c r="R2301" s="1"/>
    </row>
    <row r="2302" spans="18:18">
      <c r="R2302" s="1"/>
    </row>
    <row r="2303" spans="18:18">
      <c r="R2303" s="1"/>
    </row>
    <row r="2304" spans="18:18">
      <c r="R2304" s="1"/>
    </row>
    <row r="2305" spans="18:18">
      <c r="R2305" s="1"/>
    </row>
    <row r="2306" spans="18:18">
      <c r="R2306" s="1"/>
    </row>
    <row r="2307" spans="18:18">
      <c r="R2307" s="1"/>
    </row>
    <row r="2308" spans="18:18">
      <c r="R2308" s="1"/>
    </row>
    <row r="2309" spans="18:18">
      <c r="R2309" s="1"/>
    </row>
    <row r="2310" spans="18:18">
      <c r="R2310" s="1"/>
    </row>
    <row r="2311" spans="18:18">
      <c r="R2311" s="1"/>
    </row>
    <row r="2312" spans="18:18">
      <c r="R2312" s="1"/>
    </row>
    <row r="2313" spans="18:18">
      <c r="R2313" s="1"/>
    </row>
    <row r="2314" spans="18:18">
      <c r="R2314" s="1"/>
    </row>
    <row r="2315" spans="18:18">
      <c r="R2315" s="1"/>
    </row>
    <row r="2316" spans="18:18">
      <c r="R2316" s="1"/>
    </row>
    <row r="2317" spans="18:18">
      <c r="R2317" s="1"/>
    </row>
    <row r="2318" spans="18:18">
      <c r="R2318" s="1"/>
    </row>
    <row r="2319" spans="18:18">
      <c r="R2319" s="1"/>
    </row>
    <row r="2320" spans="18:18">
      <c r="R2320" s="1"/>
    </row>
    <row r="2321" spans="18:18">
      <c r="R2321" s="1"/>
    </row>
    <row r="2322" spans="18:18">
      <c r="R2322" s="1"/>
    </row>
    <row r="2323" spans="18:18">
      <c r="R2323" s="1"/>
    </row>
    <row r="2324" spans="18:18">
      <c r="R2324" s="1"/>
    </row>
    <row r="2325" spans="18:18">
      <c r="R2325" s="1"/>
    </row>
    <row r="2326" spans="18:18">
      <c r="R2326" s="1"/>
    </row>
    <row r="2327" spans="18:18">
      <c r="R2327" s="1"/>
    </row>
    <row r="2328" spans="18:18">
      <c r="R2328" s="1"/>
    </row>
    <row r="2329" spans="18:18">
      <c r="R2329" s="1"/>
    </row>
    <row r="2330" spans="18:18">
      <c r="R2330" s="1"/>
    </row>
    <row r="2331" spans="18:18">
      <c r="R2331" s="1"/>
    </row>
    <row r="2332" spans="18:18">
      <c r="R2332" s="1"/>
    </row>
    <row r="2333" spans="18:18">
      <c r="R2333" s="1"/>
    </row>
    <row r="2334" spans="18:18">
      <c r="R2334" s="1"/>
    </row>
    <row r="2335" spans="18:18">
      <c r="R2335" s="1"/>
    </row>
    <row r="2336" spans="18:18">
      <c r="R2336" s="1"/>
    </row>
    <row r="2337" spans="18:18">
      <c r="R2337" s="1"/>
    </row>
    <row r="2338" spans="18:18">
      <c r="R2338" s="1"/>
    </row>
    <row r="2339" spans="18:18">
      <c r="R2339" s="1"/>
    </row>
    <row r="2340" spans="18:18">
      <c r="R2340" s="1"/>
    </row>
    <row r="2341" spans="18:18">
      <c r="R2341" s="1"/>
    </row>
    <row r="2342" spans="18:18">
      <c r="R2342" s="1"/>
    </row>
    <row r="2343" spans="18:18">
      <c r="R2343" s="1"/>
    </row>
    <row r="2344" spans="18:18">
      <c r="R2344" s="1"/>
    </row>
    <row r="2345" spans="18:18">
      <c r="R2345" s="1"/>
    </row>
    <row r="2346" spans="18:18">
      <c r="R2346" s="1"/>
    </row>
    <row r="2347" spans="18:18">
      <c r="R2347" s="1"/>
    </row>
    <row r="2348" spans="18:18">
      <c r="R2348" s="1"/>
    </row>
    <row r="2349" spans="18:18">
      <c r="R2349" s="1"/>
    </row>
    <row r="2350" spans="18:18">
      <c r="R2350" s="1"/>
    </row>
    <row r="2351" spans="18:18">
      <c r="R2351" s="1"/>
    </row>
    <row r="2352" spans="18:18">
      <c r="R2352" s="1"/>
    </row>
    <row r="2353" spans="18:18">
      <c r="R2353" s="1"/>
    </row>
    <row r="2354" spans="18:18">
      <c r="R2354" s="1"/>
    </row>
    <row r="2355" spans="18:18">
      <c r="R2355" s="1"/>
    </row>
    <row r="2356" spans="18:18">
      <c r="R2356" s="1"/>
    </row>
    <row r="2357" spans="18:18">
      <c r="R2357" s="1"/>
    </row>
    <row r="2358" spans="18:18">
      <c r="R2358" s="1"/>
    </row>
    <row r="2359" spans="18:18">
      <c r="R2359" s="1"/>
    </row>
    <row r="2360" spans="18:18">
      <c r="R2360" s="1"/>
    </row>
    <row r="2361" spans="18:18">
      <c r="R2361" s="1"/>
    </row>
    <row r="2362" spans="18:18">
      <c r="R2362" s="1"/>
    </row>
    <row r="2363" spans="18:18">
      <c r="R2363" s="1"/>
    </row>
    <row r="2364" spans="18:18">
      <c r="R2364" s="1"/>
    </row>
    <row r="2365" spans="18:18">
      <c r="R2365" s="1"/>
    </row>
    <row r="2366" spans="18:18">
      <c r="R2366" s="1"/>
    </row>
    <row r="2367" spans="18:18">
      <c r="R2367" s="1"/>
    </row>
    <row r="2368" spans="18:18">
      <c r="R2368" s="1"/>
    </row>
    <row r="2369" spans="18:18">
      <c r="R2369" s="1"/>
    </row>
    <row r="2370" spans="18:18">
      <c r="R2370" s="1"/>
    </row>
    <row r="2371" spans="18:18">
      <c r="R2371" s="1"/>
    </row>
    <row r="2372" spans="18:18">
      <c r="R2372" s="1"/>
    </row>
    <row r="2373" spans="18:18">
      <c r="R2373" s="1"/>
    </row>
    <row r="2374" spans="18:18">
      <c r="R2374" s="1"/>
    </row>
    <row r="2375" spans="18:18">
      <c r="R2375" s="1"/>
    </row>
    <row r="2376" spans="18:18">
      <c r="R2376" s="1"/>
    </row>
    <row r="2377" spans="18:18">
      <c r="R2377" s="1"/>
    </row>
    <row r="2378" spans="18:18">
      <c r="R2378" s="1"/>
    </row>
    <row r="2379" spans="18:18">
      <c r="R2379" s="1"/>
    </row>
    <row r="2380" spans="18:18">
      <c r="R2380" s="1"/>
    </row>
    <row r="2381" spans="18:18">
      <c r="R2381" s="1"/>
    </row>
    <row r="2382" spans="18:18">
      <c r="R2382" s="1"/>
    </row>
    <row r="2383" spans="18:18">
      <c r="R2383" s="1"/>
    </row>
    <row r="2384" spans="18:18">
      <c r="R2384" s="1"/>
    </row>
    <row r="2385" spans="18:18">
      <c r="R2385" s="1"/>
    </row>
    <row r="2386" spans="18:18">
      <c r="R2386" s="1"/>
    </row>
    <row r="2387" spans="18:18">
      <c r="R2387" s="1"/>
    </row>
    <row r="2388" spans="18:18">
      <c r="R2388" s="1"/>
    </row>
    <row r="2389" spans="18:18">
      <c r="R2389" s="1"/>
    </row>
    <row r="2390" spans="18:18">
      <c r="R2390" s="1"/>
    </row>
    <row r="2391" spans="18:18">
      <c r="R2391" s="1"/>
    </row>
    <row r="2392" spans="18:18">
      <c r="R2392" s="1"/>
    </row>
    <row r="2393" spans="18:18">
      <c r="R2393" s="1"/>
    </row>
    <row r="2394" spans="18:18">
      <c r="R2394" s="1"/>
    </row>
    <row r="2395" spans="18:18">
      <c r="R2395" s="1"/>
    </row>
    <row r="2396" spans="18:18">
      <c r="R2396" s="1"/>
    </row>
    <row r="2397" spans="18:18">
      <c r="R2397" s="1"/>
    </row>
    <row r="2398" spans="18:18">
      <c r="R2398" s="1"/>
    </row>
    <row r="2399" spans="18:18">
      <c r="R2399" s="1"/>
    </row>
    <row r="2400" spans="18:18">
      <c r="R2400" s="1"/>
    </row>
    <row r="2401" spans="18:18">
      <c r="R2401" s="1"/>
    </row>
    <row r="2402" spans="18:18">
      <c r="R2402" s="1"/>
    </row>
    <row r="2403" spans="18:18">
      <c r="R2403" s="1"/>
    </row>
    <row r="2404" spans="18:18">
      <c r="R2404" s="1"/>
    </row>
    <row r="2405" spans="18:18">
      <c r="R2405" s="1"/>
    </row>
    <row r="2406" spans="18:18">
      <c r="R2406" s="1"/>
    </row>
    <row r="2407" spans="18:18">
      <c r="R2407" s="1"/>
    </row>
    <row r="2408" spans="18:18">
      <c r="R2408" s="1"/>
    </row>
    <row r="2409" spans="18:18">
      <c r="R2409" s="1"/>
    </row>
    <row r="2410" spans="18:18">
      <c r="R2410" s="1"/>
    </row>
    <row r="2411" spans="18:18">
      <c r="R2411" s="1"/>
    </row>
    <row r="2412" spans="18:18">
      <c r="R2412" s="1"/>
    </row>
    <row r="2413" spans="18:18">
      <c r="R2413" s="1"/>
    </row>
    <row r="2414" spans="18:18">
      <c r="R2414" s="1"/>
    </row>
    <row r="2415" spans="18:18">
      <c r="R2415" s="1"/>
    </row>
    <row r="2416" spans="18:18">
      <c r="R2416" s="1"/>
    </row>
    <row r="2417" spans="18:18">
      <c r="R2417" s="1"/>
    </row>
    <row r="2418" spans="18:18">
      <c r="R2418" s="1"/>
    </row>
    <row r="2419" spans="18:18">
      <c r="R2419" s="1"/>
    </row>
    <row r="2420" spans="18:18">
      <c r="R2420" s="1"/>
    </row>
    <row r="2421" spans="18:18">
      <c r="R2421" s="1"/>
    </row>
    <row r="2422" spans="18:18">
      <c r="R2422" s="1"/>
    </row>
    <row r="2423" spans="18:18">
      <c r="R2423" s="1"/>
    </row>
    <row r="2424" spans="18:18">
      <c r="R2424" s="1"/>
    </row>
    <row r="2425" spans="18:18">
      <c r="R2425" s="1"/>
    </row>
    <row r="2426" spans="18:18">
      <c r="R2426" s="1"/>
    </row>
    <row r="2427" spans="18:18">
      <c r="R2427" s="1"/>
    </row>
    <row r="2428" spans="18:18">
      <c r="R2428" s="1"/>
    </row>
    <row r="2429" spans="18:18">
      <c r="R2429" s="1"/>
    </row>
    <row r="2430" spans="18:18">
      <c r="R2430" s="1"/>
    </row>
    <row r="2431" spans="18:18">
      <c r="R2431" s="1"/>
    </row>
    <row r="2432" spans="18:18">
      <c r="R2432" s="1"/>
    </row>
    <row r="2433" spans="18:18">
      <c r="R2433" s="1"/>
    </row>
    <row r="2434" spans="18:18">
      <c r="R2434" s="1"/>
    </row>
    <row r="2435" spans="18:18">
      <c r="R2435" s="1"/>
    </row>
    <row r="2436" spans="18:18">
      <c r="R2436" s="1"/>
    </row>
    <row r="2437" spans="18:18">
      <c r="R2437" s="1"/>
    </row>
    <row r="2438" spans="18:18">
      <c r="R2438" s="1"/>
    </row>
    <row r="2439" spans="18:18">
      <c r="R2439" s="1"/>
    </row>
    <row r="2440" spans="18:18">
      <c r="R2440" s="1"/>
    </row>
    <row r="2441" spans="18:18">
      <c r="R2441" s="1"/>
    </row>
    <row r="2442" spans="18:18">
      <c r="R2442" s="1"/>
    </row>
    <row r="2443" spans="18:18">
      <c r="R2443" s="1"/>
    </row>
    <row r="2444" spans="18:18">
      <c r="R2444" s="1"/>
    </row>
    <row r="2445" spans="18:18">
      <c r="R2445" s="1"/>
    </row>
    <row r="2446" spans="18:18">
      <c r="R2446" s="1"/>
    </row>
    <row r="2447" spans="18:18">
      <c r="R2447" s="1"/>
    </row>
    <row r="2448" spans="18:18">
      <c r="R2448" s="1"/>
    </row>
    <row r="2449" spans="18:18">
      <c r="R2449" s="1"/>
    </row>
    <row r="2450" spans="18:18">
      <c r="R2450" s="1"/>
    </row>
    <row r="2451" spans="18:18">
      <c r="R2451" s="1"/>
    </row>
    <row r="2452" spans="18:18">
      <c r="R2452" s="1"/>
    </row>
    <row r="2453" spans="18:18">
      <c r="R2453" s="1"/>
    </row>
    <row r="2454" spans="18:18">
      <c r="R2454" s="1"/>
    </row>
    <row r="2455" spans="18:18">
      <c r="R2455" s="1"/>
    </row>
    <row r="2456" spans="18:18">
      <c r="R2456" s="1"/>
    </row>
    <row r="2457" spans="18:18">
      <c r="R2457" s="1"/>
    </row>
    <row r="2458" spans="18:18">
      <c r="R2458" s="1"/>
    </row>
    <row r="2459" spans="18:18">
      <c r="R2459" s="1"/>
    </row>
    <row r="2460" spans="18:18">
      <c r="R2460" s="1"/>
    </row>
    <row r="2461" spans="18:18">
      <c r="R2461" s="1"/>
    </row>
    <row r="2462" spans="18:18">
      <c r="R2462" s="1"/>
    </row>
    <row r="2463" spans="18:18">
      <c r="R2463" s="1"/>
    </row>
    <row r="2464" spans="18:18">
      <c r="R2464" s="1"/>
    </row>
    <row r="2465" spans="18:18">
      <c r="R2465" s="1"/>
    </row>
    <row r="2466" spans="18:18">
      <c r="R2466" s="1"/>
    </row>
    <row r="2467" spans="18:18">
      <c r="R2467" s="1"/>
    </row>
    <row r="2468" spans="18:18">
      <c r="R2468" s="1"/>
    </row>
    <row r="2469" spans="18:18">
      <c r="R2469" s="1"/>
    </row>
    <row r="2470" spans="18:18">
      <c r="R2470" s="1"/>
    </row>
    <row r="2471" spans="18:18">
      <c r="R2471" s="1"/>
    </row>
    <row r="2472" spans="18:18">
      <c r="R2472" s="1"/>
    </row>
    <row r="2473" spans="18:18">
      <c r="R2473" s="1"/>
    </row>
    <row r="2474" spans="18:18">
      <c r="R2474" s="1"/>
    </row>
    <row r="2475" spans="18:18">
      <c r="R2475" s="1"/>
    </row>
    <row r="2476" spans="18:18">
      <c r="R2476" s="1"/>
    </row>
    <row r="2477" spans="18:18">
      <c r="R2477" s="1"/>
    </row>
    <row r="2478" spans="18:18">
      <c r="R2478" s="1"/>
    </row>
    <row r="2479" spans="18:18">
      <c r="R2479" s="1"/>
    </row>
    <row r="2480" spans="18:18">
      <c r="R2480" s="1"/>
    </row>
    <row r="2481" spans="18:18">
      <c r="R2481" s="1"/>
    </row>
    <row r="2482" spans="18:18">
      <c r="R2482" s="1"/>
    </row>
    <row r="2483" spans="18:18">
      <c r="R2483" s="1"/>
    </row>
    <row r="2484" spans="18:18">
      <c r="R2484" s="1"/>
    </row>
    <row r="2485" spans="18:18">
      <c r="R2485" s="1"/>
    </row>
    <row r="2486" spans="18:18">
      <c r="R2486" s="1"/>
    </row>
    <row r="2487" spans="18:18">
      <c r="R2487" s="1"/>
    </row>
    <row r="2488" spans="18:18">
      <c r="R2488" s="1"/>
    </row>
    <row r="2489" spans="18:18">
      <c r="R2489" s="1"/>
    </row>
    <row r="2490" spans="18:18">
      <c r="R2490" s="1"/>
    </row>
    <row r="2491" spans="18:18">
      <c r="R2491" s="1"/>
    </row>
    <row r="2492" spans="18:18">
      <c r="R2492" s="1"/>
    </row>
    <row r="2493" spans="18:18">
      <c r="R2493" s="1"/>
    </row>
    <row r="2494" spans="18:18">
      <c r="R2494" s="1"/>
    </row>
    <row r="2495" spans="18:18">
      <c r="R2495" s="1"/>
    </row>
    <row r="2496" spans="18:18">
      <c r="R2496" s="1"/>
    </row>
    <row r="2497" spans="18:18">
      <c r="R2497" s="1"/>
    </row>
    <row r="2498" spans="18:18">
      <c r="R2498" s="1"/>
    </row>
    <row r="2499" spans="18:18">
      <c r="R2499" s="1"/>
    </row>
    <row r="2500" spans="18:18">
      <c r="R2500" s="1"/>
    </row>
    <row r="2501" spans="18:18">
      <c r="R2501" s="1"/>
    </row>
    <row r="2502" spans="18:18">
      <c r="R2502" s="1"/>
    </row>
    <row r="2503" spans="18:18">
      <c r="R2503" s="1"/>
    </row>
    <row r="2504" spans="18:18">
      <c r="R2504" s="1"/>
    </row>
    <row r="2505" spans="18:18">
      <c r="R2505" s="1"/>
    </row>
    <row r="2506" spans="18:18">
      <c r="R2506" s="1"/>
    </row>
    <row r="2507" spans="18:18">
      <c r="R2507" s="1"/>
    </row>
    <row r="2508" spans="18:18">
      <c r="R2508" s="1"/>
    </row>
    <row r="2509" spans="18:18">
      <c r="R2509" s="1"/>
    </row>
    <row r="2510" spans="18:18">
      <c r="R2510" s="1"/>
    </row>
    <row r="2511" spans="18:18">
      <c r="R2511" s="1"/>
    </row>
    <row r="2512" spans="18:18">
      <c r="R2512" s="1"/>
    </row>
    <row r="2513" spans="18:18">
      <c r="R2513" s="1"/>
    </row>
    <row r="2514" spans="18:18">
      <c r="R2514" s="1"/>
    </row>
    <row r="2515" spans="18:18">
      <c r="R2515" s="1"/>
    </row>
    <row r="2516" spans="18:18">
      <c r="R2516" s="1"/>
    </row>
    <row r="2517" spans="18:18">
      <c r="R2517" s="1"/>
    </row>
    <row r="2518" spans="18:18">
      <c r="R2518" s="1"/>
    </row>
    <row r="2519" spans="18:18">
      <c r="R2519" s="1"/>
    </row>
    <row r="2520" spans="18:18">
      <c r="R2520" s="1"/>
    </row>
    <row r="2521" spans="18:18">
      <c r="R2521" s="1"/>
    </row>
    <row r="2522" spans="18:18">
      <c r="R2522" s="1"/>
    </row>
    <row r="2523" spans="18:18">
      <c r="R2523" s="1"/>
    </row>
    <row r="2524" spans="18:18">
      <c r="R2524" s="1"/>
    </row>
    <row r="2525" spans="18:18">
      <c r="R2525" s="1"/>
    </row>
    <row r="2526" spans="18:18">
      <c r="R2526" s="1"/>
    </row>
    <row r="2527" spans="18:18">
      <c r="R2527" s="1"/>
    </row>
    <row r="2528" spans="18:18">
      <c r="R2528" s="1"/>
    </row>
    <row r="2529" spans="18:18">
      <c r="R2529" s="1"/>
    </row>
    <row r="2530" spans="18:18">
      <c r="R2530" s="1"/>
    </row>
    <row r="2531" spans="18:18">
      <c r="R2531" s="1"/>
    </row>
    <row r="2532" spans="18:18">
      <c r="R2532" s="1"/>
    </row>
    <row r="2533" spans="18:18">
      <c r="R2533" s="1"/>
    </row>
    <row r="2534" spans="18:18">
      <c r="R2534" s="1"/>
    </row>
    <row r="2535" spans="18:18">
      <c r="R2535" s="1"/>
    </row>
    <row r="2536" spans="18:18">
      <c r="R2536" s="1"/>
    </row>
    <row r="2537" spans="18:18">
      <c r="R2537" s="1"/>
    </row>
    <row r="2538" spans="18:18">
      <c r="R2538" s="1"/>
    </row>
    <row r="2539" spans="18:18">
      <c r="R2539" s="1"/>
    </row>
    <row r="2540" spans="18:18">
      <c r="R2540" s="1"/>
    </row>
    <row r="2541" spans="18:18">
      <c r="R2541" s="1"/>
    </row>
    <row r="2542" spans="18:18">
      <c r="R2542" s="1"/>
    </row>
    <row r="2543" spans="18:18">
      <c r="R2543" s="1"/>
    </row>
    <row r="2544" spans="18:18">
      <c r="R2544" s="1"/>
    </row>
    <row r="2545" spans="18:18">
      <c r="R2545" s="1"/>
    </row>
    <row r="2546" spans="18:18">
      <c r="R2546" s="1"/>
    </row>
    <row r="2547" spans="18:18">
      <c r="R2547" s="1"/>
    </row>
    <row r="2548" spans="18:18">
      <c r="R2548" s="1"/>
    </row>
    <row r="2549" spans="18:18">
      <c r="R2549" s="1"/>
    </row>
    <row r="2550" spans="18:18">
      <c r="R2550" s="1"/>
    </row>
    <row r="2551" spans="18:18">
      <c r="R2551" s="1"/>
    </row>
    <row r="2552" spans="18:18">
      <c r="R2552" s="1"/>
    </row>
    <row r="2553" spans="18:18">
      <c r="R2553" s="1"/>
    </row>
    <row r="2554" spans="18:18">
      <c r="R2554" s="1"/>
    </row>
    <row r="2555" spans="18:18">
      <c r="R2555" s="1"/>
    </row>
    <row r="2556" spans="18:18">
      <c r="R2556" s="1"/>
    </row>
    <row r="2557" spans="18:18">
      <c r="R2557" s="1"/>
    </row>
    <row r="2558" spans="18:18">
      <c r="R2558" s="1"/>
    </row>
    <row r="2559" spans="18:18">
      <c r="R2559" s="1"/>
    </row>
    <row r="2560" spans="18:18">
      <c r="R2560" s="1"/>
    </row>
    <row r="2561" spans="18:18">
      <c r="R2561" s="1"/>
    </row>
    <row r="2562" spans="18:18">
      <c r="R2562" s="1"/>
    </row>
    <row r="2563" spans="18:18">
      <c r="R2563" s="1"/>
    </row>
    <row r="2564" spans="18:18">
      <c r="R2564" s="1"/>
    </row>
    <row r="2565" spans="18:18">
      <c r="R2565" s="1"/>
    </row>
    <row r="2566" spans="18:18">
      <c r="R2566" s="1"/>
    </row>
    <row r="2567" spans="18:18">
      <c r="R2567" s="1"/>
    </row>
    <row r="2568" spans="18:18">
      <c r="R2568" s="1"/>
    </row>
    <row r="2569" spans="18:18">
      <c r="R2569" s="1"/>
    </row>
    <row r="2570" spans="18:18">
      <c r="R2570" s="1"/>
    </row>
    <row r="2571" spans="18:18">
      <c r="R2571" s="1"/>
    </row>
    <row r="2572" spans="18:18">
      <c r="R2572" s="1"/>
    </row>
    <row r="2573" spans="18:18">
      <c r="R2573" s="1"/>
    </row>
    <row r="2574" spans="18:18">
      <c r="R2574" s="1"/>
    </row>
    <row r="2575" spans="18:18">
      <c r="R2575" s="1"/>
    </row>
    <row r="2576" spans="18:18">
      <c r="R2576" s="1"/>
    </row>
    <row r="2577" spans="18:18">
      <c r="R2577" s="1"/>
    </row>
    <row r="2578" spans="18:18">
      <c r="R2578" s="1"/>
    </row>
    <row r="2579" spans="18:18">
      <c r="R2579" s="1"/>
    </row>
    <row r="2580" spans="18:18">
      <c r="R2580" s="1"/>
    </row>
    <row r="2581" spans="18:18">
      <c r="R2581" s="1"/>
    </row>
    <row r="2582" spans="18:18">
      <c r="R2582" s="1"/>
    </row>
    <row r="2583" spans="18:18">
      <c r="R2583" s="1"/>
    </row>
    <row r="2584" spans="18:18">
      <c r="R2584" s="1"/>
    </row>
    <row r="2585" spans="18:18">
      <c r="R2585" s="1"/>
    </row>
    <row r="2586" spans="18:18">
      <c r="R2586" s="1"/>
    </row>
    <row r="2587" spans="18:18">
      <c r="R2587" s="1"/>
    </row>
    <row r="2588" spans="18:18">
      <c r="R2588" s="1"/>
    </row>
    <row r="2589" spans="18:18">
      <c r="R2589" s="1"/>
    </row>
    <row r="2590" spans="18:18">
      <c r="R2590" s="1"/>
    </row>
    <row r="2591" spans="18:18">
      <c r="R2591" s="1"/>
    </row>
    <row r="2592" spans="18:18">
      <c r="R2592" s="1"/>
    </row>
    <row r="2593" spans="18:18">
      <c r="R2593" s="1"/>
    </row>
    <row r="2594" spans="18:18">
      <c r="R2594" s="1"/>
    </row>
    <row r="2595" spans="18:18">
      <c r="R2595" s="1"/>
    </row>
    <row r="2596" spans="18:18">
      <c r="R2596" s="1"/>
    </row>
    <row r="2597" spans="18:18">
      <c r="R2597" s="1"/>
    </row>
    <row r="2598" spans="18:18">
      <c r="R2598" s="1"/>
    </row>
    <row r="2599" spans="18:18">
      <c r="R2599" s="1"/>
    </row>
    <row r="2600" spans="18:18">
      <c r="R2600" s="1"/>
    </row>
    <row r="2601" spans="18:18">
      <c r="R2601" s="1"/>
    </row>
    <row r="2602" spans="18:18">
      <c r="R2602" s="1"/>
    </row>
    <row r="2603" spans="18:18">
      <c r="R2603" s="1"/>
    </row>
    <row r="2604" spans="18:18">
      <c r="R2604" s="1"/>
    </row>
    <row r="2605" spans="18:18">
      <c r="R2605" s="1"/>
    </row>
    <row r="2606" spans="18:18">
      <c r="R2606" s="1"/>
    </row>
    <row r="2607" spans="18:18">
      <c r="R2607" s="1"/>
    </row>
    <row r="2608" spans="18:18">
      <c r="R2608" s="1"/>
    </row>
    <row r="2609" spans="18:18">
      <c r="R2609" s="1"/>
    </row>
    <row r="2610" spans="18:18">
      <c r="R2610" s="1"/>
    </row>
    <row r="2611" spans="18:18">
      <c r="R2611" s="1"/>
    </row>
    <row r="2612" spans="18:18">
      <c r="R2612" s="1"/>
    </row>
    <row r="2613" spans="18:18">
      <c r="R2613" s="1"/>
    </row>
    <row r="2614" spans="18:18">
      <c r="R2614" s="1"/>
    </row>
    <row r="2615" spans="18:18">
      <c r="R2615" s="1"/>
    </row>
    <row r="2616" spans="18:18">
      <c r="R2616" s="1"/>
    </row>
    <row r="2617" spans="18:18">
      <c r="R2617" s="1"/>
    </row>
    <row r="2618" spans="18:18">
      <c r="R2618" s="1"/>
    </row>
    <row r="2619" spans="18:18">
      <c r="R2619" s="1"/>
    </row>
    <row r="2620" spans="18:18">
      <c r="R2620" s="1"/>
    </row>
    <row r="2621" spans="18:18">
      <c r="R2621" s="1"/>
    </row>
    <row r="2622" spans="18:18">
      <c r="R2622" s="1"/>
    </row>
    <row r="2623" spans="18:18">
      <c r="R2623" s="1"/>
    </row>
    <row r="2624" spans="18:18">
      <c r="R2624" s="1"/>
    </row>
    <row r="2625" spans="18:18">
      <c r="R2625" s="1"/>
    </row>
    <row r="2626" spans="18:18">
      <c r="R2626" s="1"/>
    </row>
    <row r="2627" spans="18:18">
      <c r="R2627" s="1"/>
    </row>
    <row r="2628" spans="18:18">
      <c r="R2628" s="1"/>
    </row>
    <row r="2629" spans="18:18">
      <c r="R2629" s="1"/>
    </row>
    <row r="2630" spans="18:18">
      <c r="R2630" s="1"/>
    </row>
    <row r="2631" spans="18:18">
      <c r="R2631" s="1"/>
    </row>
    <row r="2632" spans="18:18">
      <c r="R2632" s="1"/>
    </row>
    <row r="2633" spans="18:18">
      <c r="R2633" s="1"/>
    </row>
    <row r="2634" spans="18:18">
      <c r="R2634" s="1"/>
    </row>
    <row r="2635" spans="18:18">
      <c r="R2635" s="1"/>
    </row>
    <row r="2636" spans="18:18">
      <c r="R2636" s="1"/>
    </row>
    <row r="2637" spans="18:18">
      <c r="R2637" s="1"/>
    </row>
    <row r="2638" spans="18:18">
      <c r="R2638" s="1"/>
    </row>
    <row r="2639" spans="18:18">
      <c r="R2639" s="1"/>
    </row>
    <row r="2640" spans="18:18">
      <c r="R2640" s="1"/>
    </row>
    <row r="2641" spans="18:18">
      <c r="R2641" s="1"/>
    </row>
    <row r="2642" spans="18:18">
      <c r="R2642" s="1"/>
    </row>
    <row r="2643" spans="18:18">
      <c r="R2643" s="1"/>
    </row>
    <row r="2644" spans="18:18">
      <c r="R2644" s="1"/>
    </row>
    <row r="2645" spans="18:18">
      <c r="R2645" s="1"/>
    </row>
    <row r="2646" spans="18:18">
      <c r="R2646" s="1"/>
    </row>
    <row r="2647" spans="18:18">
      <c r="R2647" s="1"/>
    </row>
    <row r="2648" spans="18:18">
      <c r="R2648" s="1"/>
    </row>
    <row r="2649" spans="18:18">
      <c r="R2649" s="1"/>
    </row>
    <row r="2650" spans="18:18">
      <c r="R2650" s="1"/>
    </row>
    <row r="2651" spans="18:18">
      <c r="R2651" s="1"/>
    </row>
    <row r="2652" spans="18:18">
      <c r="R2652" s="1"/>
    </row>
    <row r="2653" spans="18:18">
      <c r="R2653" s="1"/>
    </row>
    <row r="2654" spans="18:18">
      <c r="R2654" s="1"/>
    </row>
    <row r="2655" spans="18:18">
      <c r="R2655" s="1"/>
    </row>
    <row r="2656" spans="18:18">
      <c r="R2656" s="1"/>
    </row>
    <row r="2657" spans="18:18">
      <c r="R2657" s="1"/>
    </row>
    <row r="2658" spans="18:18">
      <c r="R2658" s="1"/>
    </row>
    <row r="2659" spans="18:18">
      <c r="R2659" s="1"/>
    </row>
    <row r="2660" spans="18:18">
      <c r="R2660" s="1"/>
    </row>
    <row r="2661" spans="18:18">
      <c r="R2661" s="1"/>
    </row>
    <row r="2662" spans="18:18">
      <c r="R2662" s="1"/>
    </row>
    <row r="2663" spans="18:18">
      <c r="R2663" s="1"/>
    </row>
    <row r="2664" spans="18:18">
      <c r="R2664" s="1"/>
    </row>
    <row r="2665" spans="18:18">
      <c r="R2665" s="1"/>
    </row>
    <row r="2666" spans="18:18">
      <c r="R2666" s="1"/>
    </row>
    <row r="2667" spans="18:18">
      <c r="R2667" s="1"/>
    </row>
    <row r="2668" spans="18:18">
      <c r="R2668" s="1"/>
    </row>
    <row r="2669" spans="18:18">
      <c r="R2669" s="1"/>
    </row>
    <row r="2670" spans="18:18">
      <c r="R2670" s="1"/>
    </row>
    <row r="2671" spans="18:18">
      <c r="R2671" s="1"/>
    </row>
    <row r="2672" spans="18:18">
      <c r="R2672" s="1"/>
    </row>
    <row r="2673" spans="18:18">
      <c r="R2673" s="1"/>
    </row>
    <row r="2674" spans="18:18">
      <c r="R2674" s="1"/>
    </row>
    <row r="2675" spans="18:18">
      <c r="R2675" s="1"/>
    </row>
    <row r="2676" spans="18:18">
      <c r="R2676" s="1"/>
    </row>
    <row r="2677" spans="18:18">
      <c r="R2677" s="1"/>
    </row>
    <row r="2678" spans="18:18">
      <c r="R2678" s="1"/>
    </row>
    <row r="2679" spans="18:18">
      <c r="R2679" s="1"/>
    </row>
    <row r="2680" spans="18:18">
      <c r="R2680" s="1"/>
    </row>
    <row r="2681" spans="18:18">
      <c r="R2681" s="1"/>
    </row>
    <row r="2682" spans="18:18">
      <c r="R2682" s="1"/>
    </row>
    <row r="2683" spans="18:18">
      <c r="R2683" s="1"/>
    </row>
    <row r="2684" spans="18:18">
      <c r="R2684" s="1"/>
    </row>
    <row r="2685" spans="18:18">
      <c r="R2685" s="1"/>
    </row>
    <row r="2686" spans="18:18">
      <c r="R2686" s="1"/>
    </row>
    <row r="2687" spans="18:18">
      <c r="R2687" s="1"/>
    </row>
    <row r="2688" spans="18:18">
      <c r="R2688" s="1"/>
    </row>
    <row r="2689" spans="18:18">
      <c r="R2689" s="1"/>
    </row>
    <row r="2690" spans="18:18">
      <c r="R2690" s="1"/>
    </row>
    <row r="2691" spans="18:18">
      <c r="R2691" s="1"/>
    </row>
    <row r="2692" spans="18:18">
      <c r="R2692" s="1"/>
    </row>
    <row r="2693" spans="18:18">
      <c r="R2693" s="1"/>
    </row>
    <row r="2694" spans="18:18">
      <c r="R2694" s="1"/>
    </row>
    <row r="2695" spans="18:18">
      <c r="R2695" s="1"/>
    </row>
    <row r="2696" spans="18:18">
      <c r="R2696" s="1"/>
    </row>
    <row r="2697" spans="18:18">
      <c r="R2697" s="1"/>
    </row>
    <row r="2698" spans="18:18">
      <c r="R2698" s="1"/>
    </row>
    <row r="2699" spans="18:18">
      <c r="R2699" s="1"/>
    </row>
    <row r="2700" spans="18:18">
      <c r="R2700" s="1"/>
    </row>
    <row r="2701" spans="18:18">
      <c r="R2701" s="1"/>
    </row>
    <row r="2702" spans="18:18">
      <c r="R2702" s="1"/>
    </row>
    <row r="2703" spans="18:18">
      <c r="R2703" s="1"/>
    </row>
    <row r="2704" spans="18:18">
      <c r="R2704" s="1"/>
    </row>
    <row r="2705" spans="18:18">
      <c r="R2705" s="1"/>
    </row>
    <row r="2706" spans="18:18">
      <c r="R2706" s="1"/>
    </row>
    <row r="2707" spans="18:18">
      <c r="R2707" s="1"/>
    </row>
    <row r="2708" spans="18:18">
      <c r="R2708" s="1"/>
    </row>
    <row r="2709" spans="18:18">
      <c r="R2709" s="1"/>
    </row>
    <row r="2710" spans="18:18">
      <c r="R2710" s="1"/>
    </row>
    <row r="2711" spans="18:18">
      <c r="R2711" s="1"/>
    </row>
    <row r="2712" spans="18:18">
      <c r="R2712" s="1"/>
    </row>
    <row r="2713" spans="18:18">
      <c r="R2713" s="1"/>
    </row>
    <row r="2714" spans="18:18">
      <c r="R2714" s="1"/>
    </row>
    <row r="2715" spans="18:18">
      <c r="R2715" s="1"/>
    </row>
    <row r="2716" spans="18:18">
      <c r="R2716" s="1"/>
    </row>
    <row r="2717" spans="18:18">
      <c r="R2717" s="1"/>
    </row>
    <row r="2718" spans="18:18">
      <c r="R2718" s="1"/>
    </row>
    <row r="2719" spans="18:18">
      <c r="R2719" s="1"/>
    </row>
    <row r="2720" spans="18:18">
      <c r="R2720" s="1"/>
    </row>
    <row r="2721" spans="18:18">
      <c r="R2721" s="1"/>
    </row>
    <row r="2722" spans="18:18">
      <c r="R2722" s="1"/>
    </row>
    <row r="2723" spans="18:18">
      <c r="R2723" s="1"/>
    </row>
    <row r="2724" spans="18:18">
      <c r="R2724" s="1"/>
    </row>
    <row r="2725" spans="18:18">
      <c r="R2725" s="1"/>
    </row>
    <row r="2726" spans="18:18">
      <c r="R2726" s="1"/>
    </row>
    <row r="2727" spans="18:18">
      <c r="R2727" s="1"/>
    </row>
    <row r="2728" spans="18:18">
      <c r="R2728" s="1"/>
    </row>
    <row r="2729" spans="18:18">
      <c r="R2729" s="1"/>
    </row>
    <row r="2730" spans="18:18">
      <c r="R2730" s="1"/>
    </row>
    <row r="2731" spans="18:18">
      <c r="R2731" s="1"/>
    </row>
    <row r="2732" spans="18:18">
      <c r="R2732" s="1"/>
    </row>
    <row r="2733" spans="18:18">
      <c r="R2733" s="1"/>
    </row>
    <row r="2734" spans="18:18">
      <c r="R2734" s="1"/>
    </row>
    <row r="2735" spans="18:18">
      <c r="R2735" s="1"/>
    </row>
    <row r="2736" spans="18:18">
      <c r="R2736" s="1"/>
    </row>
    <row r="2737" spans="18:18">
      <c r="R2737" s="1"/>
    </row>
    <row r="2738" spans="18:18">
      <c r="R2738" s="1"/>
    </row>
    <row r="2739" spans="18:18">
      <c r="R2739" s="1"/>
    </row>
    <row r="2740" spans="18:18">
      <c r="R2740" s="1"/>
    </row>
    <row r="2741" spans="18:18">
      <c r="R2741" s="1"/>
    </row>
    <row r="2742" spans="18:18">
      <c r="R2742" s="1"/>
    </row>
    <row r="2743" spans="18:18">
      <c r="R2743" s="1"/>
    </row>
    <row r="2744" spans="18:18">
      <c r="R2744" s="1"/>
    </row>
    <row r="2745" spans="18:18">
      <c r="R2745" s="1"/>
    </row>
    <row r="2746" spans="18:18">
      <c r="R2746" s="1"/>
    </row>
    <row r="2747" spans="18:18">
      <c r="R2747" s="1"/>
    </row>
    <row r="2748" spans="18:18">
      <c r="R2748" s="1"/>
    </row>
    <row r="2749" spans="18:18">
      <c r="R2749" s="1"/>
    </row>
    <row r="2750" spans="18:18">
      <c r="R2750" s="1"/>
    </row>
    <row r="2751" spans="18:18">
      <c r="R2751" s="1"/>
    </row>
    <row r="2752" spans="18:18">
      <c r="R2752" s="1"/>
    </row>
    <row r="2753" spans="18:18">
      <c r="R2753" s="1"/>
    </row>
    <row r="2754" spans="18:18">
      <c r="R2754" s="1"/>
    </row>
    <row r="2755" spans="18:18">
      <c r="R2755" s="1"/>
    </row>
    <row r="2756" spans="18:18">
      <c r="R2756" s="1"/>
    </row>
    <row r="2757" spans="18:18">
      <c r="R2757" s="1"/>
    </row>
    <row r="2758" spans="18:18">
      <c r="R2758" s="1"/>
    </row>
    <row r="2759" spans="18:18">
      <c r="R2759" s="1"/>
    </row>
    <row r="2760" spans="18:18">
      <c r="R2760" s="1"/>
    </row>
    <row r="2761" spans="18:18">
      <c r="R2761" s="1"/>
    </row>
    <row r="2762" spans="18:18">
      <c r="R2762" s="1"/>
    </row>
    <row r="2763" spans="18:18">
      <c r="R2763" s="1"/>
    </row>
    <row r="2764" spans="18:18">
      <c r="R2764" s="1"/>
    </row>
    <row r="2765" spans="18:18">
      <c r="R2765" s="1"/>
    </row>
    <row r="2766" spans="18:18">
      <c r="R2766" s="1"/>
    </row>
    <row r="2767" spans="18:18">
      <c r="R2767" s="1"/>
    </row>
    <row r="2768" spans="18:18">
      <c r="R2768" s="1"/>
    </row>
    <row r="2769" spans="18:18">
      <c r="R2769" s="1"/>
    </row>
    <row r="2770" spans="18:18">
      <c r="R2770" s="1"/>
    </row>
    <row r="2771" spans="18:18">
      <c r="R2771" s="1"/>
    </row>
    <row r="2772" spans="18:18">
      <c r="R2772" s="1"/>
    </row>
    <row r="2773" spans="18:18">
      <c r="R2773" s="1"/>
    </row>
    <row r="2774" spans="18:18">
      <c r="R2774" s="1"/>
    </row>
    <row r="2775" spans="18:18">
      <c r="R2775" s="1"/>
    </row>
    <row r="2776" spans="18:18">
      <c r="R2776" s="1"/>
    </row>
    <row r="2777" spans="18:18">
      <c r="R2777" s="1"/>
    </row>
    <row r="2778" spans="18:18">
      <c r="R2778" s="1"/>
    </row>
    <row r="2779" spans="18:18">
      <c r="R2779" s="1"/>
    </row>
    <row r="2780" spans="18:18">
      <c r="R2780" s="1"/>
    </row>
    <row r="2781" spans="18:18">
      <c r="R2781" s="1"/>
    </row>
    <row r="2782" spans="18:18">
      <c r="R2782" s="1"/>
    </row>
    <row r="2783" spans="18:18">
      <c r="R2783" s="1"/>
    </row>
    <row r="2784" spans="18:18">
      <c r="R2784" s="1"/>
    </row>
    <row r="2785" spans="18:18">
      <c r="R2785" s="1"/>
    </row>
    <row r="2786" spans="18:18">
      <c r="R2786" s="1"/>
    </row>
    <row r="2787" spans="18:18">
      <c r="R2787" s="1"/>
    </row>
    <row r="2788" spans="18:18">
      <c r="R2788" s="1"/>
    </row>
    <row r="2789" spans="18:18">
      <c r="R2789" s="1"/>
    </row>
    <row r="2790" spans="18:18">
      <c r="R2790" s="1"/>
    </row>
    <row r="2791" spans="18:18">
      <c r="R2791" s="1"/>
    </row>
    <row r="2792" spans="18:18">
      <c r="R2792" s="1"/>
    </row>
    <row r="2793" spans="18:18">
      <c r="R2793" s="1"/>
    </row>
    <row r="2794" spans="18:18">
      <c r="R2794" s="1"/>
    </row>
    <row r="2795" spans="18:18">
      <c r="R2795" s="1"/>
    </row>
    <row r="2796" spans="18:18">
      <c r="R2796" s="1"/>
    </row>
    <row r="2797" spans="18:18">
      <c r="R2797" s="1"/>
    </row>
    <row r="2798" spans="18:18">
      <c r="R2798" s="1"/>
    </row>
    <row r="2799" spans="18:18">
      <c r="R2799" s="1"/>
    </row>
    <row r="2800" spans="18:18">
      <c r="R2800" s="1"/>
    </row>
    <row r="2801" spans="18:18">
      <c r="R2801" s="1"/>
    </row>
    <row r="2802" spans="18:18">
      <c r="R2802" s="1"/>
    </row>
    <row r="2803" spans="18:18">
      <c r="R2803" s="1"/>
    </row>
    <row r="2804" spans="18:18">
      <c r="R2804" s="1"/>
    </row>
    <row r="2805" spans="18:18">
      <c r="R2805" s="1"/>
    </row>
    <row r="2806" spans="18:18">
      <c r="R2806" s="1"/>
    </row>
    <row r="2807" spans="18:18">
      <c r="R2807" s="1"/>
    </row>
    <row r="2808" spans="18:18">
      <c r="R2808" s="1"/>
    </row>
    <row r="2809" spans="18:18">
      <c r="R2809" s="1"/>
    </row>
    <row r="2810" spans="18:18">
      <c r="R2810" s="1"/>
    </row>
    <row r="2811" spans="18:18">
      <c r="R2811" s="1"/>
    </row>
    <row r="2812" spans="18:18">
      <c r="R2812" s="1"/>
    </row>
    <row r="2813" spans="18:18">
      <c r="R2813" s="1"/>
    </row>
    <row r="2814" spans="18:18">
      <c r="R2814" s="1"/>
    </row>
    <row r="2815" spans="18:18">
      <c r="R2815" s="1"/>
    </row>
    <row r="2816" spans="18:18">
      <c r="R2816" s="1"/>
    </row>
    <row r="2817" spans="18:18">
      <c r="R2817" s="1"/>
    </row>
    <row r="2818" spans="18:18">
      <c r="R2818" s="1"/>
    </row>
    <row r="2819" spans="18:18">
      <c r="R2819" s="1"/>
    </row>
    <row r="2820" spans="18:18">
      <c r="R2820" s="1"/>
    </row>
    <row r="2821" spans="18:18">
      <c r="R2821" s="1"/>
    </row>
    <row r="2822" spans="18:18">
      <c r="R2822" s="1"/>
    </row>
    <row r="2823" spans="18:18">
      <c r="R2823" s="1"/>
    </row>
    <row r="2824" spans="18:18">
      <c r="R2824" s="1"/>
    </row>
    <row r="2825" spans="18:18">
      <c r="R2825" s="1"/>
    </row>
    <row r="2826" spans="18:18">
      <c r="R2826" s="1"/>
    </row>
    <row r="2827" spans="18:18">
      <c r="R2827" s="1"/>
    </row>
    <row r="2828" spans="18:18">
      <c r="R2828" s="1"/>
    </row>
    <row r="2829" spans="18:18">
      <c r="R2829" s="1"/>
    </row>
    <row r="2830" spans="18:18">
      <c r="R2830" s="1"/>
    </row>
    <row r="2831" spans="18:18">
      <c r="R2831" s="1"/>
    </row>
    <row r="2832" spans="18:18">
      <c r="R2832" s="1"/>
    </row>
    <row r="2833" spans="18:18">
      <c r="R2833" s="1"/>
    </row>
    <row r="2834" spans="18:18">
      <c r="R2834" s="1"/>
    </row>
    <row r="2835" spans="18:18">
      <c r="R2835" s="1"/>
    </row>
    <row r="2836" spans="18:18">
      <c r="R2836" s="1"/>
    </row>
    <row r="2837" spans="18:18">
      <c r="R2837" s="1"/>
    </row>
    <row r="2838" spans="18:18">
      <c r="R2838" s="1"/>
    </row>
    <row r="2839" spans="18:18">
      <c r="R2839" s="1"/>
    </row>
    <row r="2840" spans="18:18">
      <c r="R2840" s="1"/>
    </row>
    <row r="2841" spans="18:18">
      <c r="R2841" s="1"/>
    </row>
    <row r="2842" spans="18:18">
      <c r="R2842" s="1"/>
    </row>
    <row r="2843" spans="18:18">
      <c r="R2843" s="1"/>
    </row>
    <row r="2844" spans="18:18">
      <c r="R2844" s="1"/>
    </row>
    <row r="2845" spans="18:18">
      <c r="R2845" s="1"/>
    </row>
    <row r="2846" spans="18:18">
      <c r="R2846" s="1"/>
    </row>
    <row r="2847" spans="18:18">
      <c r="R2847" s="1"/>
    </row>
    <row r="2848" spans="18:18">
      <c r="R2848" s="1"/>
    </row>
    <row r="2849" spans="18:18">
      <c r="R2849" s="1"/>
    </row>
    <row r="2850" spans="18:18">
      <c r="R2850" s="1"/>
    </row>
    <row r="2851" spans="18:18">
      <c r="R2851" s="1"/>
    </row>
    <row r="2852" spans="18:18">
      <c r="R2852" s="1"/>
    </row>
    <row r="2853" spans="18:18">
      <c r="R2853" s="1"/>
    </row>
    <row r="2854" spans="18:18">
      <c r="R2854" s="1"/>
    </row>
    <row r="2855" spans="18:18">
      <c r="R2855" s="1"/>
    </row>
    <row r="2856" spans="18:18">
      <c r="R2856" s="1"/>
    </row>
    <row r="2857" spans="18:18">
      <c r="R2857" s="1"/>
    </row>
    <row r="2858" spans="18:18">
      <c r="R2858" s="1"/>
    </row>
    <row r="2859" spans="18:18">
      <c r="R2859" s="1"/>
    </row>
    <row r="2860" spans="18:18">
      <c r="R2860" s="1"/>
    </row>
    <row r="2861" spans="18:18">
      <c r="R2861" s="1"/>
    </row>
    <row r="2862" spans="18:18">
      <c r="R2862" s="1"/>
    </row>
    <row r="2863" spans="18:18">
      <c r="R2863" s="1"/>
    </row>
    <row r="2864" spans="18:18">
      <c r="R2864" s="1"/>
    </row>
    <row r="2865" spans="18:18">
      <c r="R2865" s="1"/>
    </row>
    <row r="2866" spans="18:18">
      <c r="R2866" s="1"/>
    </row>
    <row r="2867" spans="18:18">
      <c r="R2867" s="1"/>
    </row>
    <row r="2868" spans="18:18">
      <c r="R2868" s="1"/>
    </row>
    <row r="2869" spans="18:18">
      <c r="R2869" s="1"/>
    </row>
    <row r="2870" spans="18:18">
      <c r="R2870" s="1"/>
    </row>
    <row r="2871" spans="18:18">
      <c r="R2871" s="1"/>
    </row>
    <row r="2872" spans="18:18">
      <c r="R2872" s="1"/>
    </row>
    <row r="2873" spans="18:18">
      <c r="R2873" s="1"/>
    </row>
    <row r="2874" spans="18:18">
      <c r="R2874" s="1"/>
    </row>
    <row r="2875" spans="18:18">
      <c r="R2875" s="1"/>
    </row>
    <row r="2876" spans="18:18">
      <c r="R2876" s="1"/>
    </row>
    <row r="2877" spans="18:18">
      <c r="R2877" s="1"/>
    </row>
    <row r="2878" spans="18:18">
      <c r="R2878" s="1"/>
    </row>
    <row r="2879" spans="18:18">
      <c r="R2879" s="1"/>
    </row>
    <row r="2880" spans="18:18">
      <c r="R2880" s="1"/>
    </row>
    <row r="2881" spans="18:18">
      <c r="R2881" s="1"/>
    </row>
    <row r="2882" spans="18:18">
      <c r="R2882" s="1"/>
    </row>
    <row r="2883" spans="18:18">
      <c r="R2883" s="1"/>
    </row>
    <row r="2884" spans="18:18">
      <c r="R2884" s="1"/>
    </row>
    <row r="2885" spans="18:18">
      <c r="R2885" s="1"/>
    </row>
    <row r="2886" spans="18:18">
      <c r="R2886" s="1"/>
    </row>
    <row r="2887" spans="18:18">
      <c r="R2887" s="1"/>
    </row>
    <row r="2888" spans="18:18">
      <c r="R2888" s="1"/>
    </row>
    <row r="2889" spans="18:18">
      <c r="R2889" s="1"/>
    </row>
    <row r="2890" spans="18:18">
      <c r="R2890" s="1"/>
    </row>
    <row r="2891" spans="18:18">
      <c r="R2891" s="1"/>
    </row>
    <row r="2892" spans="18:18">
      <c r="R2892" s="1"/>
    </row>
    <row r="2893" spans="18:18">
      <c r="R2893" s="1"/>
    </row>
    <row r="2894" spans="18:18">
      <c r="R2894" s="1"/>
    </row>
    <row r="2895" spans="18:18">
      <c r="R2895" s="1"/>
    </row>
    <row r="2896" spans="18:18">
      <c r="R2896" s="1"/>
    </row>
    <row r="2897" spans="18:18">
      <c r="R2897" s="1"/>
    </row>
    <row r="2898" spans="18:18">
      <c r="R2898" s="1"/>
    </row>
    <row r="2899" spans="18:18">
      <c r="R2899" s="1"/>
    </row>
    <row r="2900" spans="18:18">
      <c r="R2900" s="1"/>
    </row>
    <row r="2901" spans="18:18">
      <c r="R2901" s="1"/>
    </row>
    <row r="2902" spans="18:18">
      <c r="R2902" s="1"/>
    </row>
    <row r="2903" spans="18:18">
      <c r="R2903" s="1"/>
    </row>
    <row r="2904" spans="18:18">
      <c r="R2904" s="1"/>
    </row>
    <row r="2905" spans="18:18">
      <c r="R2905" s="1"/>
    </row>
    <row r="2906" spans="18:18">
      <c r="R2906" s="1"/>
    </row>
    <row r="2907" spans="18:18">
      <c r="R2907" s="1"/>
    </row>
    <row r="2908" spans="18:18">
      <c r="R2908" s="1"/>
    </row>
    <row r="2909" spans="18:18">
      <c r="R2909" s="1"/>
    </row>
    <row r="2910" spans="18:18">
      <c r="R2910" s="1"/>
    </row>
    <row r="2911" spans="18:18">
      <c r="R2911" s="1"/>
    </row>
    <row r="2912" spans="18:18">
      <c r="R2912" s="1"/>
    </row>
    <row r="2913" spans="18:18">
      <c r="R2913" s="1"/>
    </row>
    <row r="2914" spans="18:18">
      <c r="R2914" s="1"/>
    </row>
    <row r="2915" spans="18:18">
      <c r="R2915" s="1"/>
    </row>
    <row r="2916" spans="18:18">
      <c r="R2916" s="1"/>
    </row>
    <row r="2917" spans="18:18">
      <c r="R2917" s="1"/>
    </row>
    <row r="2918" spans="18:18">
      <c r="R2918" s="1"/>
    </row>
    <row r="2919" spans="18:18">
      <c r="R2919" s="1"/>
    </row>
    <row r="2920" spans="18:18">
      <c r="R2920" s="1"/>
    </row>
    <row r="2921" spans="18:18">
      <c r="R2921" s="1"/>
    </row>
    <row r="2922" spans="18:18">
      <c r="R2922" s="1"/>
    </row>
    <row r="2923" spans="18:18">
      <c r="R2923" s="1"/>
    </row>
    <row r="2924" spans="18:18">
      <c r="R2924" s="1"/>
    </row>
    <row r="2925" spans="18:18">
      <c r="R2925" s="1"/>
    </row>
    <row r="2926" spans="18:18">
      <c r="R2926" s="1"/>
    </row>
    <row r="2927" spans="18:18">
      <c r="R2927" s="1"/>
    </row>
    <row r="2928" spans="18:18">
      <c r="R2928" s="1"/>
    </row>
    <row r="2929" spans="18:18">
      <c r="R2929" s="1"/>
    </row>
    <row r="2930" spans="18:18">
      <c r="R2930" s="1"/>
    </row>
    <row r="2931" spans="18:18">
      <c r="R2931" s="1"/>
    </row>
    <row r="2932" spans="18:18">
      <c r="R2932" s="1"/>
    </row>
    <row r="2933" spans="18:18">
      <c r="R2933" s="1"/>
    </row>
    <row r="2934" spans="18:18">
      <c r="R2934" s="1"/>
    </row>
    <row r="2935" spans="18:18">
      <c r="R2935" s="1"/>
    </row>
    <row r="2936" spans="18:18">
      <c r="R2936" s="1"/>
    </row>
    <row r="2937" spans="18:18">
      <c r="R2937" s="1"/>
    </row>
    <row r="2938" spans="18:18">
      <c r="R2938" s="1"/>
    </row>
    <row r="2939" spans="18:18">
      <c r="R2939" s="1"/>
    </row>
    <row r="2940" spans="18:18">
      <c r="R2940" s="1"/>
    </row>
    <row r="2941" spans="18:18">
      <c r="R2941" s="1"/>
    </row>
    <row r="2942" spans="18:18">
      <c r="R2942" s="1"/>
    </row>
    <row r="2943" spans="18:18">
      <c r="R2943" s="1"/>
    </row>
    <row r="2944" spans="18:18">
      <c r="R2944" s="1"/>
    </row>
    <row r="2945" spans="18:18">
      <c r="R2945" s="1"/>
    </row>
    <row r="2946" spans="18:18">
      <c r="R2946" s="1"/>
    </row>
    <row r="2947" spans="18:18">
      <c r="R2947" s="1"/>
    </row>
    <row r="2948" spans="18:18">
      <c r="R2948" s="1"/>
    </row>
    <row r="2949" spans="18:18">
      <c r="R2949" s="1"/>
    </row>
    <row r="2950" spans="18:18">
      <c r="R2950" s="1"/>
    </row>
    <row r="2951" spans="18:18">
      <c r="R2951" s="1"/>
    </row>
    <row r="2952" spans="18:18">
      <c r="R2952" s="1"/>
    </row>
    <row r="2953" spans="18:18">
      <c r="R2953" s="1"/>
    </row>
    <row r="2954" spans="18:18">
      <c r="R2954" s="1"/>
    </row>
    <row r="2955" spans="18:18">
      <c r="R2955" s="1"/>
    </row>
    <row r="2956" spans="18:18">
      <c r="R2956" s="1"/>
    </row>
    <row r="2957" spans="18:18">
      <c r="R2957" s="1"/>
    </row>
    <row r="2958" spans="18:18">
      <c r="R2958" s="1"/>
    </row>
    <row r="2959" spans="18:18">
      <c r="R2959" s="1"/>
    </row>
    <row r="2960" spans="18:18">
      <c r="R2960" s="1"/>
    </row>
    <row r="2961" spans="18:18">
      <c r="R2961" s="1"/>
    </row>
    <row r="2962" spans="18:18">
      <c r="R2962" s="1"/>
    </row>
    <row r="2963" spans="18:18">
      <c r="R2963" s="1"/>
    </row>
    <row r="2964" spans="18:18">
      <c r="R2964" s="1"/>
    </row>
    <row r="2965" spans="18:18">
      <c r="R2965" s="1"/>
    </row>
    <row r="2966" spans="18:18">
      <c r="R2966" s="1"/>
    </row>
    <row r="2967" spans="18:18">
      <c r="R2967" s="1"/>
    </row>
    <row r="2968" spans="18:18">
      <c r="R2968" s="1"/>
    </row>
    <row r="2969" spans="18:18">
      <c r="R2969" s="1"/>
    </row>
    <row r="2970" spans="18:18">
      <c r="R2970" s="1"/>
    </row>
    <row r="2971" spans="18:18">
      <c r="R2971" s="1"/>
    </row>
    <row r="2972" spans="18:18">
      <c r="R2972" s="1"/>
    </row>
    <row r="2973" spans="18:18">
      <c r="R2973" s="1"/>
    </row>
    <row r="2974" spans="18:18">
      <c r="R2974" s="1"/>
    </row>
    <row r="2975" spans="18:18">
      <c r="R2975" s="1"/>
    </row>
    <row r="2976" spans="18:18">
      <c r="R2976" s="1"/>
    </row>
    <row r="2977" spans="18:18">
      <c r="R2977" s="1"/>
    </row>
    <row r="2978" spans="18:18">
      <c r="R2978" s="1"/>
    </row>
    <row r="2979" spans="18:18">
      <c r="R2979" s="1"/>
    </row>
    <row r="2980" spans="18:18">
      <c r="R2980" s="1"/>
    </row>
    <row r="2981" spans="18:18">
      <c r="R2981" s="1"/>
    </row>
    <row r="2982" spans="18:18">
      <c r="R2982" s="1"/>
    </row>
    <row r="2983" spans="18:18">
      <c r="R2983" s="1"/>
    </row>
    <row r="2984" spans="18:18">
      <c r="R2984" s="1"/>
    </row>
    <row r="2985" spans="18:18">
      <c r="R2985" s="1"/>
    </row>
    <row r="2986" spans="18:18">
      <c r="R2986" s="1"/>
    </row>
    <row r="2987" spans="18:18">
      <c r="R2987" s="1"/>
    </row>
    <row r="2988" spans="18:18">
      <c r="R2988" s="1"/>
    </row>
    <row r="2989" spans="18:18">
      <c r="R2989" s="1"/>
    </row>
    <row r="2990" spans="18:18">
      <c r="R2990" s="1"/>
    </row>
    <row r="2991" spans="18:18">
      <c r="R2991" s="1"/>
    </row>
    <row r="2992" spans="18:18">
      <c r="R2992" s="1"/>
    </row>
    <row r="2993" spans="18:18">
      <c r="R2993" s="1"/>
    </row>
    <row r="2994" spans="18:18">
      <c r="R2994" s="1"/>
    </row>
    <row r="2995" spans="18:18">
      <c r="R2995" s="1"/>
    </row>
    <row r="2996" spans="18:18">
      <c r="R2996" s="1"/>
    </row>
    <row r="2997" spans="18:18">
      <c r="R2997" s="1"/>
    </row>
    <row r="2998" spans="18:18">
      <c r="R2998" s="1"/>
    </row>
    <row r="2999" spans="18:18">
      <c r="R2999" s="1"/>
    </row>
    <row r="3000" spans="18:18">
      <c r="R3000" s="1"/>
    </row>
    <row r="3001" spans="18:18">
      <c r="R3001" s="1"/>
    </row>
    <row r="3002" spans="18:18">
      <c r="R3002" s="1"/>
    </row>
    <row r="3003" spans="18:18">
      <c r="R3003" s="1"/>
    </row>
    <row r="3004" spans="18:18">
      <c r="R3004" s="1"/>
    </row>
    <row r="3005" spans="18:18">
      <c r="R3005" s="1"/>
    </row>
    <row r="3006" spans="18:18">
      <c r="R3006" s="1"/>
    </row>
    <row r="3007" spans="18:18">
      <c r="R3007" s="1"/>
    </row>
    <row r="3008" spans="18:18">
      <c r="R3008" s="1"/>
    </row>
    <row r="3009" spans="18:18">
      <c r="R3009" s="1"/>
    </row>
    <row r="3010" spans="18:18">
      <c r="R3010" s="1"/>
    </row>
    <row r="3011" spans="18:18">
      <c r="R3011" s="1"/>
    </row>
    <row r="3012" spans="18:18">
      <c r="R3012" s="1"/>
    </row>
    <row r="3013" spans="18:18">
      <c r="R3013" s="1"/>
    </row>
    <row r="3014" spans="18:18">
      <c r="R3014" s="1"/>
    </row>
    <row r="3015" spans="18:18">
      <c r="R3015" s="1"/>
    </row>
    <row r="3016" spans="18:18">
      <c r="R3016" s="1"/>
    </row>
    <row r="3017" spans="18:18">
      <c r="R3017" s="1"/>
    </row>
    <row r="3018" spans="18:18">
      <c r="R3018" s="1"/>
    </row>
    <row r="3019" spans="18:18">
      <c r="R3019" s="1"/>
    </row>
    <row r="3020" spans="18:18">
      <c r="R3020" s="1"/>
    </row>
    <row r="3021" spans="18:18">
      <c r="R3021" s="1"/>
    </row>
    <row r="3022" spans="18:18">
      <c r="R3022" s="1"/>
    </row>
    <row r="3023" spans="18:18">
      <c r="R3023" s="1"/>
    </row>
    <row r="3024" spans="18:18">
      <c r="R3024" s="1"/>
    </row>
    <row r="3025" spans="18:18">
      <c r="R3025" s="1"/>
    </row>
    <row r="3026" spans="18:18">
      <c r="R3026" s="1"/>
    </row>
    <row r="3027" spans="18:18">
      <c r="R3027" s="1"/>
    </row>
    <row r="3028" spans="18:18">
      <c r="R3028" s="1"/>
    </row>
    <row r="3029" spans="18:18">
      <c r="R3029" s="1"/>
    </row>
    <row r="3030" spans="18:18">
      <c r="R3030" s="1"/>
    </row>
    <row r="3031" spans="18:18">
      <c r="R3031" s="1"/>
    </row>
    <row r="3032" spans="18:18">
      <c r="R3032" s="1"/>
    </row>
    <row r="3033" spans="18:18">
      <c r="R3033" s="1"/>
    </row>
    <row r="3034" spans="18:18">
      <c r="R3034" s="1"/>
    </row>
    <row r="3035" spans="18:18">
      <c r="R3035" s="1"/>
    </row>
    <row r="3036" spans="18:18">
      <c r="R3036" s="1"/>
    </row>
    <row r="3037" spans="18:18">
      <c r="R3037" s="1"/>
    </row>
    <row r="3038" spans="18:18">
      <c r="R3038" s="1"/>
    </row>
    <row r="3039" spans="18:18">
      <c r="R3039" s="1"/>
    </row>
    <row r="3040" spans="18:18">
      <c r="R3040" s="1"/>
    </row>
    <row r="3041" spans="18:18">
      <c r="R3041" s="1"/>
    </row>
    <row r="3042" spans="18:18">
      <c r="R3042" s="1"/>
    </row>
    <row r="3043" spans="18:18">
      <c r="R3043" s="1"/>
    </row>
    <row r="3044" spans="18:18">
      <c r="R3044" s="1"/>
    </row>
    <row r="3045" spans="18:18">
      <c r="R3045" s="1"/>
    </row>
    <row r="3046" spans="18:18">
      <c r="R3046" s="1"/>
    </row>
    <row r="3047" spans="18:18">
      <c r="R3047" s="1"/>
    </row>
    <row r="3048" spans="18:18">
      <c r="R3048" s="1"/>
    </row>
    <row r="3049" spans="18:18">
      <c r="R3049" s="1"/>
    </row>
    <row r="3050" spans="18:18">
      <c r="R3050" s="1"/>
    </row>
    <row r="3051" spans="18:18">
      <c r="R3051" s="1"/>
    </row>
    <row r="3052" spans="18:18">
      <c r="R3052" s="1"/>
    </row>
    <row r="3053" spans="18:18">
      <c r="R3053" s="1"/>
    </row>
    <row r="3054" spans="18:18">
      <c r="R3054" s="1"/>
    </row>
    <row r="3055" spans="18:18">
      <c r="R3055" s="1"/>
    </row>
    <row r="3056" spans="18:18">
      <c r="R3056" s="1"/>
    </row>
    <row r="3057" spans="18:18">
      <c r="R3057" s="1"/>
    </row>
    <row r="3058" spans="18:18">
      <c r="R3058" s="1"/>
    </row>
    <row r="3059" spans="18:18">
      <c r="R3059" s="1"/>
    </row>
    <row r="3060" spans="18:18">
      <c r="R3060" s="1"/>
    </row>
    <row r="3061" spans="18:18">
      <c r="R3061" s="1"/>
    </row>
    <row r="3062" spans="18:18">
      <c r="R3062" s="1"/>
    </row>
    <row r="3063" spans="18:18">
      <c r="R3063" s="1"/>
    </row>
    <row r="3064" spans="18:18">
      <c r="R3064" s="1"/>
    </row>
    <row r="3065" spans="18:18">
      <c r="R3065" s="1"/>
    </row>
    <row r="3066" spans="18:18">
      <c r="R3066" s="1"/>
    </row>
    <row r="3067" spans="18:18">
      <c r="R3067" s="1"/>
    </row>
    <row r="3068" spans="18:18">
      <c r="R3068" s="1"/>
    </row>
    <row r="3069" spans="18:18">
      <c r="R3069" s="1"/>
    </row>
    <row r="3070" spans="18:18">
      <c r="R3070" s="1"/>
    </row>
    <row r="3071" spans="18:18">
      <c r="R3071" s="1"/>
    </row>
    <row r="3072" spans="18:18">
      <c r="R3072" s="1"/>
    </row>
    <row r="3073" spans="18:18">
      <c r="R3073" s="1"/>
    </row>
    <row r="3074" spans="18:18">
      <c r="R3074" s="1"/>
    </row>
    <row r="3075" spans="18:18">
      <c r="R3075" s="1"/>
    </row>
    <row r="3076" spans="18:18">
      <c r="R3076" s="1"/>
    </row>
    <row r="3077" spans="18:18">
      <c r="R3077" s="1"/>
    </row>
    <row r="3078" spans="18:18">
      <c r="R3078" s="1"/>
    </row>
    <row r="3079" spans="18:18">
      <c r="R3079" s="1"/>
    </row>
    <row r="3080" spans="18:18">
      <c r="R3080" s="1"/>
    </row>
    <row r="3081" spans="18:18">
      <c r="R3081" s="1"/>
    </row>
    <row r="3082" spans="18:18">
      <c r="R3082" s="1"/>
    </row>
    <row r="3083" spans="18:18">
      <c r="R3083" s="1"/>
    </row>
    <row r="3084" spans="18:18">
      <c r="R3084" s="1"/>
    </row>
    <row r="3085" spans="18:18">
      <c r="R3085" s="1"/>
    </row>
    <row r="3086" spans="18:18">
      <c r="R3086" s="1"/>
    </row>
    <row r="3087" spans="18:18">
      <c r="R3087" s="1"/>
    </row>
    <row r="3088" spans="18:18">
      <c r="R3088" s="1"/>
    </row>
    <row r="3089" spans="18:18">
      <c r="R3089" s="1"/>
    </row>
    <row r="3090" spans="18:18">
      <c r="R3090" s="1"/>
    </row>
    <row r="3091" spans="18:18">
      <c r="R3091" s="1"/>
    </row>
    <row r="3092" spans="18:18">
      <c r="R3092" s="1"/>
    </row>
    <row r="3093" spans="18:18">
      <c r="R3093" s="1"/>
    </row>
    <row r="3094" spans="18:18">
      <c r="R3094" s="1"/>
    </row>
    <row r="3095" spans="18:18">
      <c r="R3095" s="1"/>
    </row>
    <row r="3096" spans="18:18">
      <c r="R3096" s="1"/>
    </row>
    <row r="3097" spans="18:18">
      <c r="R3097" s="1"/>
    </row>
    <row r="3098" spans="18:18">
      <c r="R3098" s="1"/>
    </row>
    <row r="3099" spans="18:18">
      <c r="R3099" s="1"/>
    </row>
    <row r="3100" spans="18:18">
      <c r="R3100" s="1"/>
    </row>
    <row r="3101" spans="18:18">
      <c r="R3101" s="1"/>
    </row>
    <row r="3102" spans="18:18">
      <c r="R3102" s="1"/>
    </row>
    <row r="3103" spans="18:18">
      <c r="R3103" s="1"/>
    </row>
    <row r="3104" spans="18:18">
      <c r="R3104" s="1"/>
    </row>
    <row r="3105" spans="18:18">
      <c r="R3105" s="1"/>
    </row>
    <row r="3106" spans="18:18">
      <c r="R3106" s="1"/>
    </row>
    <row r="3107" spans="18:18">
      <c r="R3107" s="1"/>
    </row>
    <row r="3108" spans="18:18">
      <c r="R3108" s="1"/>
    </row>
    <row r="3109" spans="18:18">
      <c r="R3109" s="1"/>
    </row>
    <row r="3110" spans="18:18">
      <c r="R3110" s="1"/>
    </row>
    <row r="3111" spans="18:18">
      <c r="R3111" s="1"/>
    </row>
    <row r="3112" spans="18:18">
      <c r="R3112" s="1"/>
    </row>
    <row r="3113" spans="18:18">
      <c r="R3113" s="1"/>
    </row>
    <row r="3114" spans="18:18">
      <c r="R3114" s="1"/>
    </row>
    <row r="3115" spans="18:18">
      <c r="R3115" s="1"/>
    </row>
    <row r="3116" spans="18:18">
      <c r="R3116" s="1"/>
    </row>
    <row r="3117" spans="18:18">
      <c r="R3117" s="1"/>
    </row>
    <row r="3118" spans="18:18">
      <c r="R3118" s="1"/>
    </row>
    <row r="3119" spans="18:18">
      <c r="R3119" s="1"/>
    </row>
    <row r="3120" spans="18:18">
      <c r="R3120" s="1"/>
    </row>
    <row r="3121" spans="18:18">
      <c r="R3121" s="1"/>
    </row>
    <row r="3122" spans="18:18">
      <c r="R3122" s="1"/>
    </row>
    <row r="3123" spans="18:18">
      <c r="R3123" s="1"/>
    </row>
    <row r="3124" spans="18:18">
      <c r="R3124" s="1"/>
    </row>
    <row r="3125" spans="18:18">
      <c r="R3125" s="1"/>
    </row>
    <row r="3126" spans="18:18">
      <c r="R3126" s="1"/>
    </row>
    <row r="3127" spans="18:18">
      <c r="R3127" s="1"/>
    </row>
    <row r="3128" spans="18:18">
      <c r="R3128" s="1"/>
    </row>
    <row r="3129" spans="18:18">
      <c r="R3129" s="1"/>
    </row>
    <row r="3130" spans="18:18">
      <c r="R3130" s="1"/>
    </row>
    <row r="3131" spans="18:18">
      <c r="R3131" s="1"/>
    </row>
    <row r="3132" spans="18:18">
      <c r="R3132" s="1"/>
    </row>
    <row r="3133" spans="18:18">
      <c r="R3133" s="1"/>
    </row>
    <row r="3134" spans="18:18">
      <c r="R3134" s="1"/>
    </row>
    <row r="3135" spans="18:18">
      <c r="R3135" s="1"/>
    </row>
    <row r="3136" spans="18:18">
      <c r="R3136" s="1"/>
    </row>
    <row r="3137" spans="18:18">
      <c r="R3137" s="1"/>
    </row>
    <row r="3138" spans="18:18">
      <c r="R3138" s="1"/>
    </row>
    <row r="3139" spans="18:18">
      <c r="R3139" s="1"/>
    </row>
    <row r="3140" spans="18:18">
      <c r="R3140" s="1"/>
    </row>
    <row r="3141" spans="18:18">
      <c r="R3141" s="1"/>
    </row>
    <row r="3142" spans="18:18">
      <c r="R3142" s="1"/>
    </row>
    <row r="3143" spans="18:18">
      <c r="R3143" s="1"/>
    </row>
    <row r="3144" spans="18:18">
      <c r="R3144" s="1"/>
    </row>
    <row r="3145" spans="18:18">
      <c r="R3145" s="1"/>
    </row>
    <row r="3146" spans="18:18">
      <c r="R3146" s="1"/>
    </row>
    <row r="3147" spans="18:18">
      <c r="R3147" s="1"/>
    </row>
    <row r="3148" spans="18:18">
      <c r="R3148" s="1"/>
    </row>
    <row r="3149" spans="18:18">
      <c r="R3149" s="1"/>
    </row>
    <row r="3150" spans="18:18">
      <c r="R3150" s="1"/>
    </row>
    <row r="3151" spans="18:18">
      <c r="R3151" s="1"/>
    </row>
    <row r="3152" spans="18:18">
      <c r="R3152" s="1"/>
    </row>
    <row r="3153" spans="18:18">
      <c r="R3153" s="1"/>
    </row>
    <row r="3154" spans="18:18">
      <c r="R3154" s="1"/>
    </row>
    <row r="3155" spans="18:18">
      <c r="R3155" s="1"/>
    </row>
    <row r="3156" spans="18:18">
      <c r="R3156" s="1"/>
    </row>
    <row r="3157" spans="18:18">
      <c r="R3157" s="1"/>
    </row>
    <row r="3158" spans="18:18">
      <c r="R3158" s="1"/>
    </row>
    <row r="3159" spans="18:18">
      <c r="R3159" s="1"/>
    </row>
    <row r="3160" spans="18:18">
      <c r="R3160" s="1"/>
    </row>
    <row r="3161" spans="18:18">
      <c r="R3161" s="1"/>
    </row>
    <row r="3162" spans="18:18">
      <c r="R3162" s="1"/>
    </row>
    <row r="3163" spans="18:18">
      <c r="R3163" s="1"/>
    </row>
    <row r="3164" spans="18:18">
      <c r="R3164" s="1"/>
    </row>
    <row r="3165" spans="18:18">
      <c r="R3165" s="1"/>
    </row>
    <row r="3166" spans="18:18">
      <c r="R3166" s="1"/>
    </row>
    <row r="3167" spans="18:18">
      <c r="R3167" s="1"/>
    </row>
    <row r="3168" spans="18:18">
      <c r="R3168" s="1"/>
    </row>
    <row r="3169" spans="18:18">
      <c r="R3169" s="1"/>
    </row>
    <row r="3170" spans="18:18">
      <c r="R3170" s="1"/>
    </row>
    <row r="3171" spans="18:18">
      <c r="R3171" s="1"/>
    </row>
    <row r="3172" spans="18:18">
      <c r="R3172" s="1"/>
    </row>
    <row r="3173" spans="18:18">
      <c r="R3173" s="1"/>
    </row>
    <row r="3174" spans="18:18">
      <c r="R3174" s="1"/>
    </row>
    <row r="3175" spans="18:18">
      <c r="R3175" s="1"/>
    </row>
    <row r="3176" spans="18:18">
      <c r="R3176" s="1"/>
    </row>
    <row r="3177" spans="18:18">
      <c r="R3177" s="1"/>
    </row>
    <row r="3178" spans="18:18">
      <c r="R3178" s="1"/>
    </row>
    <row r="3179" spans="18:18">
      <c r="R3179" s="1"/>
    </row>
    <row r="3180" spans="18:18">
      <c r="R3180" s="1"/>
    </row>
    <row r="3181" spans="18:18">
      <c r="R3181" s="1"/>
    </row>
    <row r="3182" spans="18:18">
      <c r="R3182" s="1"/>
    </row>
    <row r="3183" spans="18:18">
      <c r="R3183" s="1"/>
    </row>
    <row r="3184" spans="18:18">
      <c r="R3184" s="1"/>
    </row>
    <row r="3185" spans="18:18">
      <c r="R3185" s="1"/>
    </row>
    <row r="3186" spans="18:18">
      <c r="R3186" s="1"/>
    </row>
    <row r="3187" spans="18:18">
      <c r="R3187" s="1"/>
    </row>
    <row r="3188" spans="18:18">
      <c r="R3188" s="1"/>
    </row>
    <row r="3189" spans="18:18">
      <c r="R3189" s="1"/>
    </row>
    <row r="3190" spans="18:18">
      <c r="R3190" s="1"/>
    </row>
    <row r="3191" spans="18:18">
      <c r="R3191" s="1"/>
    </row>
    <row r="3192" spans="18:18">
      <c r="R3192" s="1"/>
    </row>
    <row r="3193" spans="18:18">
      <c r="R3193" s="1"/>
    </row>
    <row r="3194" spans="18:18">
      <c r="R3194" s="1"/>
    </row>
    <row r="3195" spans="18:18">
      <c r="R3195" s="1"/>
    </row>
    <row r="3196" spans="18:18">
      <c r="R3196" s="1"/>
    </row>
    <row r="3197" spans="18:18">
      <c r="R3197" s="1"/>
    </row>
    <row r="3198" spans="18:18">
      <c r="R3198" s="1"/>
    </row>
    <row r="3199" spans="18:18">
      <c r="R3199" s="1"/>
    </row>
    <row r="3200" spans="18:18">
      <c r="R3200" s="1"/>
    </row>
    <row r="3201" spans="18:18">
      <c r="R3201" s="1"/>
    </row>
    <row r="3202" spans="18:18">
      <c r="R3202" s="1"/>
    </row>
    <row r="3203" spans="18:18">
      <c r="R3203" s="1"/>
    </row>
    <row r="3204" spans="18:18">
      <c r="R3204" s="1"/>
    </row>
    <row r="3205" spans="18:18">
      <c r="R3205" s="1"/>
    </row>
    <row r="3206" spans="18:18">
      <c r="R3206" s="1"/>
    </row>
    <row r="3207" spans="18:18">
      <c r="R3207" s="1"/>
    </row>
    <row r="3208" spans="18:18">
      <c r="R3208" s="1"/>
    </row>
    <row r="3209" spans="18:18">
      <c r="R3209" s="1"/>
    </row>
    <row r="3210" spans="18:18">
      <c r="R3210" s="1"/>
    </row>
    <row r="3211" spans="18:18">
      <c r="R3211" s="1"/>
    </row>
    <row r="3212" spans="18:18">
      <c r="R3212" s="1"/>
    </row>
    <row r="3213" spans="18:18">
      <c r="R3213" s="1"/>
    </row>
    <row r="3214" spans="18:18">
      <c r="R3214" s="1"/>
    </row>
    <row r="3215" spans="18:18">
      <c r="R3215" s="1"/>
    </row>
    <row r="3216" spans="18:18">
      <c r="R3216" s="1"/>
    </row>
    <row r="3217" spans="18:18">
      <c r="R3217" s="1"/>
    </row>
    <row r="3218" spans="18:18">
      <c r="R3218" s="1"/>
    </row>
    <row r="3219" spans="18:18">
      <c r="R3219" s="1"/>
    </row>
    <row r="3220" spans="18:18">
      <c r="R3220" s="1"/>
    </row>
    <row r="3221" spans="18:18">
      <c r="R3221" s="1"/>
    </row>
    <row r="3222" spans="18:18">
      <c r="R3222" s="1"/>
    </row>
    <row r="3223" spans="18:18">
      <c r="R3223" s="1"/>
    </row>
    <row r="3224" spans="18:18">
      <c r="R3224" s="1"/>
    </row>
    <row r="3225" spans="18:18">
      <c r="R3225" s="1"/>
    </row>
    <row r="3226" spans="18:18">
      <c r="R3226" s="1"/>
    </row>
    <row r="3227" spans="18:18">
      <c r="R3227" s="1"/>
    </row>
    <row r="3228" spans="18:18">
      <c r="R3228" s="1"/>
    </row>
    <row r="3229" spans="18:18">
      <c r="R3229" s="1"/>
    </row>
    <row r="3230" spans="18:18">
      <c r="R3230" s="1"/>
    </row>
    <row r="3231" spans="18:18">
      <c r="R3231" s="1"/>
    </row>
    <row r="3232" spans="18:18">
      <c r="R3232" s="1"/>
    </row>
    <row r="3233" spans="18:18">
      <c r="R3233" s="1"/>
    </row>
    <row r="3234" spans="18:18">
      <c r="R3234" s="1"/>
    </row>
    <row r="3235" spans="18:18">
      <c r="R3235" s="1"/>
    </row>
    <row r="3236" spans="18:18">
      <c r="R3236" s="1"/>
    </row>
    <row r="3237" spans="18:18">
      <c r="R3237" s="1"/>
    </row>
    <row r="3238" spans="18:18">
      <c r="R3238" s="1"/>
    </row>
    <row r="3239" spans="18:18">
      <c r="R3239" s="1"/>
    </row>
    <row r="3240" spans="18:18">
      <c r="R3240" s="1"/>
    </row>
    <row r="3241" spans="18:18">
      <c r="R3241" s="1"/>
    </row>
    <row r="3242" spans="18:18">
      <c r="R3242" s="1"/>
    </row>
    <row r="3243" spans="18:18">
      <c r="R3243" s="1"/>
    </row>
    <row r="3244" spans="18:18">
      <c r="R3244" s="1"/>
    </row>
    <row r="3245" spans="18:18">
      <c r="R3245" s="1"/>
    </row>
    <row r="3246" spans="18:18">
      <c r="R3246" s="1"/>
    </row>
    <row r="3247" spans="18:18">
      <c r="R3247" s="1"/>
    </row>
    <row r="3248" spans="18:18">
      <c r="R3248" s="1"/>
    </row>
    <row r="3249" spans="18:18">
      <c r="R3249" s="1"/>
    </row>
    <row r="3250" spans="18:18">
      <c r="R3250" s="1"/>
    </row>
    <row r="3251" spans="18:18">
      <c r="R3251" s="1"/>
    </row>
    <row r="3252" spans="18:18">
      <c r="R3252" s="1"/>
    </row>
    <row r="3253" spans="18:18">
      <c r="R3253" s="1"/>
    </row>
    <row r="3254" spans="18:18">
      <c r="R3254" s="1"/>
    </row>
    <row r="3255" spans="18:18">
      <c r="R3255" s="1"/>
    </row>
    <row r="3256" spans="18:18">
      <c r="R3256" s="1"/>
    </row>
    <row r="3257" spans="18:18">
      <c r="R3257" s="1"/>
    </row>
    <row r="3258" spans="18:18">
      <c r="R3258" s="1"/>
    </row>
    <row r="3259" spans="18:18">
      <c r="R3259" s="1"/>
    </row>
    <row r="3260" spans="18:18">
      <c r="R3260" s="1"/>
    </row>
    <row r="3261" spans="18:18">
      <c r="R3261" s="1"/>
    </row>
    <row r="3262" spans="18:18">
      <c r="R3262" s="1"/>
    </row>
    <row r="3263" spans="18:18">
      <c r="R3263" s="1"/>
    </row>
    <row r="3264" spans="18:18">
      <c r="R3264" s="1"/>
    </row>
    <row r="3265" spans="18:18">
      <c r="R3265" s="1"/>
    </row>
    <row r="3266" spans="18:18">
      <c r="R3266" s="1"/>
    </row>
    <row r="3267" spans="18:18">
      <c r="R3267" s="1"/>
    </row>
    <row r="3268" spans="18:18">
      <c r="R3268" s="1"/>
    </row>
    <row r="3269" spans="18:18">
      <c r="R3269" s="1"/>
    </row>
    <row r="3270" spans="18:18">
      <c r="R3270" s="1"/>
    </row>
    <row r="3271" spans="18:18">
      <c r="R3271" s="1"/>
    </row>
    <row r="3272" spans="18:18">
      <c r="R3272" s="1"/>
    </row>
    <row r="3273" spans="18:18">
      <c r="R3273" s="1"/>
    </row>
    <row r="3274" spans="18:18">
      <c r="R3274" s="1"/>
    </row>
    <row r="3275" spans="18:18">
      <c r="R3275" s="1"/>
    </row>
    <row r="3276" spans="18:18">
      <c r="R3276" s="1"/>
    </row>
    <row r="3277" spans="18:18">
      <c r="R3277" s="1"/>
    </row>
    <row r="3278" spans="18:18">
      <c r="R3278" s="1"/>
    </row>
    <row r="3279" spans="18:18">
      <c r="R3279" s="1"/>
    </row>
    <row r="3280" spans="18:18">
      <c r="R3280" s="1"/>
    </row>
    <row r="3281" spans="18:18">
      <c r="R3281" s="1"/>
    </row>
    <row r="3282" spans="18:18">
      <c r="R3282" s="1"/>
    </row>
    <row r="3283" spans="18:18">
      <c r="R3283" s="1"/>
    </row>
    <row r="3284" spans="18:18">
      <c r="R3284" s="1"/>
    </row>
    <row r="3285" spans="18:18">
      <c r="R3285" s="1"/>
    </row>
    <row r="3286" spans="18:18">
      <c r="R3286" s="1"/>
    </row>
    <row r="3287" spans="18:18">
      <c r="R3287" s="1"/>
    </row>
    <row r="3288" spans="18:18">
      <c r="R3288" s="1"/>
    </row>
    <row r="3289" spans="18:18">
      <c r="R3289" s="1"/>
    </row>
    <row r="3290" spans="18:18">
      <c r="R3290" s="1"/>
    </row>
    <row r="3291" spans="18:18">
      <c r="R3291" s="1"/>
    </row>
    <row r="3292" spans="18:18">
      <c r="R3292" s="1"/>
    </row>
    <row r="3293" spans="18:18">
      <c r="R3293" s="1"/>
    </row>
    <row r="3294" spans="18:18">
      <c r="R3294" s="1"/>
    </row>
    <row r="3295" spans="18:18">
      <c r="R3295" s="1"/>
    </row>
    <row r="3296" spans="18:18">
      <c r="R3296" s="1"/>
    </row>
    <row r="3297" spans="18:18">
      <c r="R3297" s="1"/>
    </row>
    <row r="3298" spans="18:18">
      <c r="R3298" s="1"/>
    </row>
    <row r="3299" spans="18:18">
      <c r="R3299" s="1"/>
    </row>
    <row r="3300" spans="18:18">
      <c r="R3300" s="1"/>
    </row>
    <row r="3301" spans="18:18">
      <c r="R3301" s="1"/>
    </row>
    <row r="3302" spans="18:18">
      <c r="R3302" s="1"/>
    </row>
    <row r="3303" spans="18:18">
      <c r="R3303" s="1"/>
    </row>
    <row r="3304" spans="18:18">
      <c r="R3304" s="1"/>
    </row>
    <row r="3305" spans="18:18">
      <c r="R3305" s="1"/>
    </row>
    <row r="3306" spans="18:18">
      <c r="R3306" s="1"/>
    </row>
    <row r="3307" spans="18:18">
      <c r="R3307" s="1"/>
    </row>
    <row r="3308" spans="18:18">
      <c r="R3308" s="1"/>
    </row>
    <row r="3309" spans="18:18">
      <c r="R3309" s="1"/>
    </row>
    <row r="3310" spans="18:18">
      <c r="R3310" s="1"/>
    </row>
    <row r="3311" spans="18:18">
      <c r="R3311" s="1"/>
    </row>
    <row r="3312" spans="18:18">
      <c r="R3312" s="1"/>
    </row>
    <row r="3313" spans="18:18">
      <c r="R3313" s="1"/>
    </row>
    <row r="3314" spans="18:18">
      <c r="R3314" s="1"/>
    </row>
    <row r="3315" spans="18:18">
      <c r="R3315" s="1"/>
    </row>
    <row r="3316" spans="18:18">
      <c r="R3316" s="1"/>
    </row>
    <row r="3317" spans="18:18">
      <c r="R3317" s="1"/>
    </row>
    <row r="3318" spans="18:18">
      <c r="R3318" s="1"/>
    </row>
    <row r="3319" spans="18:18">
      <c r="R3319" s="1"/>
    </row>
    <row r="3320" spans="18:18">
      <c r="R3320" s="1"/>
    </row>
    <row r="3321" spans="18:18">
      <c r="R3321" s="1"/>
    </row>
    <row r="3322" spans="18:18">
      <c r="R3322" s="1"/>
    </row>
    <row r="3323" spans="18:18">
      <c r="R3323" s="1"/>
    </row>
    <row r="3324" spans="18:18">
      <c r="R3324" s="1"/>
    </row>
    <row r="3325" spans="18:18">
      <c r="R3325" s="1"/>
    </row>
    <row r="3326" spans="18:18">
      <c r="R3326" s="1"/>
    </row>
    <row r="3327" spans="18:18">
      <c r="R3327" s="1"/>
    </row>
    <row r="3328" spans="18:18">
      <c r="R3328" s="1"/>
    </row>
    <row r="3329" spans="18:18">
      <c r="R3329" s="1"/>
    </row>
    <row r="3330" spans="18:18">
      <c r="R3330" s="1"/>
    </row>
    <row r="3331" spans="18:18">
      <c r="R3331" s="1"/>
    </row>
    <row r="3332" spans="18:18">
      <c r="R3332" s="1"/>
    </row>
    <row r="3333" spans="18:18">
      <c r="R3333" s="1"/>
    </row>
    <row r="3334" spans="18:18">
      <c r="R3334" s="1"/>
    </row>
    <row r="3335" spans="18:18">
      <c r="R3335" s="1"/>
    </row>
    <row r="3336" spans="18:18">
      <c r="R3336" s="1"/>
    </row>
    <row r="3337" spans="18:18">
      <c r="R3337" s="1"/>
    </row>
    <row r="3338" spans="18:18">
      <c r="R3338" s="1"/>
    </row>
    <row r="3339" spans="18:18">
      <c r="R3339" s="1"/>
    </row>
    <row r="3340" spans="18:18">
      <c r="R3340" s="1"/>
    </row>
    <row r="3341" spans="18:18">
      <c r="R3341" s="1"/>
    </row>
    <row r="3342" spans="18:18">
      <c r="R3342" s="1"/>
    </row>
    <row r="3343" spans="18:18">
      <c r="R3343" s="1"/>
    </row>
    <row r="3344" spans="18:18">
      <c r="R3344" s="1"/>
    </row>
    <row r="3345" spans="18:18">
      <c r="R3345" s="1"/>
    </row>
    <row r="3346" spans="18:18">
      <c r="R3346" s="1"/>
    </row>
    <row r="3347" spans="18:18">
      <c r="R3347" s="1"/>
    </row>
    <row r="3348" spans="18:18">
      <c r="R3348" s="1"/>
    </row>
    <row r="3349" spans="18:18">
      <c r="R3349" s="1"/>
    </row>
    <row r="3350" spans="18:18">
      <c r="R3350" s="1"/>
    </row>
    <row r="3351" spans="18:18">
      <c r="R3351" s="1"/>
    </row>
    <row r="3352" spans="18:18">
      <c r="R3352" s="1"/>
    </row>
    <row r="3353" spans="18:18">
      <c r="R3353" s="1"/>
    </row>
    <row r="3354" spans="18:18">
      <c r="R3354" s="1"/>
    </row>
    <row r="3355" spans="18:18">
      <c r="R3355" s="1"/>
    </row>
    <row r="3356" spans="18:18">
      <c r="R3356" s="1"/>
    </row>
    <row r="3357" spans="18:18">
      <c r="R3357" s="1"/>
    </row>
    <row r="3358" spans="18:18">
      <c r="R3358" s="1"/>
    </row>
    <row r="3359" spans="18:18">
      <c r="R3359" s="1"/>
    </row>
    <row r="3360" spans="18:18">
      <c r="R3360" s="1"/>
    </row>
    <row r="3361" spans="18:18">
      <c r="R3361" s="1"/>
    </row>
    <row r="3362" spans="18:18">
      <c r="R3362" s="1"/>
    </row>
    <row r="3363" spans="18:18">
      <c r="R3363" s="1"/>
    </row>
    <row r="3364" spans="18:18">
      <c r="R3364" s="1"/>
    </row>
    <row r="3365" spans="18:18">
      <c r="R3365" s="1"/>
    </row>
    <row r="3366" spans="18:18">
      <c r="R3366" s="1"/>
    </row>
    <row r="3367" spans="18:18">
      <c r="R3367" s="1"/>
    </row>
    <row r="3368" spans="18:18">
      <c r="R3368" s="1"/>
    </row>
    <row r="3369" spans="18:18">
      <c r="R3369" s="1"/>
    </row>
    <row r="3370" spans="18:18">
      <c r="R3370" s="1"/>
    </row>
    <row r="3371" spans="18:18">
      <c r="R3371" s="1"/>
    </row>
    <row r="3372" spans="18:18">
      <c r="R3372" s="1"/>
    </row>
    <row r="3373" spans="18:18">
      <c r="R3373" s="1"/>
    </row>
    <row r="3374" spans="18:18">
      <c r="R3374" s="1"/>
    </row>
    <row r="3375" spans="18:18">
      <c r="R3375" s="1"/>
    </row>
    <row r="3376" spans="18:18">
      <c r="R3376" s="1"/>
    </row>
    <row r="3377" spans="18:18">
      <c r="R3377" s="1"/>
    </row>
    <row r="3378" spans="18:18">
      <c r="R3378" s="1"/>
    </row>
    <row r="3379" spans="18:18">
      <c r="R3379" s="1"/>
    </row>
    <row r="3380" spans="18:18">
      <c r="R3380" s="1"/>
    </row>
    <row r="3381" spans="18:18">
      <c r="R3381" s="1"/>
    </row>
    <row r="3382" spans="18:18">
      <c r="R3382" s="1"/>
    </row>
    <row r="3383" spans="18:18">
      <c r="R3383" s="1"/>
    </row>
    <row r="3384" spans="18:18">
      <c r="R3384" s="1"/>
    </row>
    <row r="3385" spans="18:18">
      <c r="R3385" s="1"/>
    </row>
    <row r="3386" spans="18:18">
      <c r="R3386" s="1"/>
    </row>
    <row r="3387" spans="18:18">
      <c r="R3387" s="1"/>
    </row>
    <row r="3388" spans="18:18">
      <c r="R3388" s="1"/>
    </row>
    <row r="3389" spans="18:18">
      <c r="R3389" s="1"/>
    </row>
    <row r="3390" spans="18:18">
      <c r="R3390" s="1"/>
    </row>
    <row r="3391" spans="18:18">
      <c r="R3391" s="1"/>
    </row>
    <row r="3392" spans="18:18">
      <c r="R3392" s="1"/>
    </row>
    <row r="3393" spans="18:18">
      <c r="R3393" s="1"/>
    </row>
    <row r="3394" spans="18:18">
      <c r="R3394" s="1"/>
    </row>
    <row r="3395" spans="18:18">
      <c r="R3395" s="1"/>
    </row>
    <row r="3396" spans="18:18">
      <c r="R3396" s="1"/>
    </row>
    <row r="3397" spans="18:18">
      <c r="R3397" s="1"/>
    </row>
    <row r="3398" spans="18:18">
      <c r="R3398" s="1"/>
    </row>
    <row r="3399" spans="18:18">
      <c r="R3399" s="1"/>
    </row>
    <row r="3400" spans="18:18">
      <c r="R3400" s="1"/>
    </row>
    <row r="3401" spans="18:18">
      <c r="R3401" s="1"/>
    </row>
    <row r="3402" spans="18:18">
      <c r="R3402" s="1"/>
    </row>
    <row r="3403" spans="18:18">
      <c r="R3403" s="1"/>
    </row>
    <row r="3404" spans="18:18">
      <c r="R3404" s="1"/>
    </row>
    <row r="3405" spans="18:18">
      <c r="R3405" s="1"/>
    </row>
    <row r="3406" spans="18:18">
      <c r="R3406" s="1"/>
    </row>
    <row r="3407" spans="18:18">
      <c r="R3407" s="1"/>
    </row>
    <row r="3408" spans="18:18">
      <c r="R3408" s="1"/>
    </row>
    <row r="3409" spans="18:18">
      <c r="R3409" s="1"/>
    </row>
    <row r="3410" spans="18:18">
      <c r="R3410" s="1"/>
    </row>
    <row r="3411" spans="18:18">
      <c r="R3411" s="1"/>
    </row>
    <row r="3412" spans="18:18">
      <c r="R3412" s="1"/>
    </row>
    <row r="3413" spans="18:18">
      <c r="R3413" s="1"/>
    </row>
    <row r="3414" spans="18:18">
      <c r="R3414" s="1"/>
    </row>
    <row r="3415" spans="18:18">
      <c r="R3415" s="1"/>
    </row>
    <row r="3416" spans="18:18">
      <c r="R3416" s="1"/>
    </row>
    <row r="3417" spans="18:18">
      <c r="R3417" s="1"/>
    </row>
    <row r="3418" spans="18:18">
      <c r="R3418" s="1"/>
    </row>
    <row r="3419" spans="18:18">
      <c r="R3419" s="1"/>
    </row>
    <row r="3420" spans="18:18">
      <c r="R3420" s="1"/>
    </row>
    <row r="3421" spans="18:18">
      <c r="R3421" s="1"/>
    </row>
    <row r="3422" spans="18:18">
      <c r="R3422" s="1"/>
    </row>
    <row r="3423" spans="18:18">
      <c r="R3423" s="1"/>
    </row>
    <row r="3424" spans="18:18">
      <c r="R3424" s="1"/>
    </row>
    <row r="3425" spans="18:18">
      <c r="R3425" s="1"/>
    </row>
    <row r="3426" spans="18:18">
      <c r="R3426" s="1"/>
    </row>
    <row r="3427" spans="18:18">
      <c r="R3427" s="1"/>
    </row>
    <row r="3428" spans="18:18">
      <c r="R3428" s="1"/>
    </row>
    <row r="3429" spans="18:18">
      <c r="R3429" s="1"/>
    </row>
    <row r="3430" spans="18:18">
      <c r="R3430" s="1"/>
    </row>
    <row r="3431" spans="18:18">
      <c r="R3431" s="1"/>
    </row>
    <row r="3432" spans="18:18">
      <c r="R3432" s="1"/>
    </row>
    <row r="3433" spans="18:18">
      <c r="R3433" s="1"/>
    </row>
    <row r="3434" spans="18:18">
      <c r="R3434" s="1"/>
    </row>
    <row r="3435" spans="18:18">
      <c r="R3435" s="1"/>
    </row>
    <row r="3436" spans="18:18">
      <c r="R3436" s="1"/>
    </row>
    <row r="3437" spans="18:18">
      <c r="R3437" s="1"/>
    </row>
    <row r="3438" spans="18:18">
      <c r="R3438" s="1"/>
    </row>
    <row r="3439" spans="18:18">
      <c r="R3439" s="1"/>
    </row>
    <row r="3440" spans="18:18">
      <c r="R3440" s="1"/>
    </row>
    <row r="3441" spans="18:18">
      <c r="R3441" s="1"/>
    </row>
    <row r="3442" spans="18:18">
      <c r="R3442" s="1"/>
    </row>
    <row r="3443" spans="18:18">
      <c r="R3443" s="1"/>
    </row>
    <row r="3444" spans="18:18">
      <c r="R3444" s="1"/>
    </row>
    <row r="3445" spans="18:18">
      <c r="R3445" s="1"/>
    </row>
    <row r="3446" spans="18:18">
      <c r="R3446" s="1"/>
    </row>
    <row r="3447" spans="18:18">
      <c r="R3447" s="1"/>
    </row>
    <row r="3448" spans="18:18">
      <c r="R3448" s="1"/>
    </row>
    <row r="3449" spans="18:18">
      <c r="R3449" s="1"/>
    </row>
    <row r="3450" spans="18:18">
      <c r="R3450" s="1"/>
    </row>
    <row r="3451" spans="18:18">
      <c r="R3451" s="1"/>
    </row>
    <row r="3452" spans="18:18">
      <c r="R3452" s="1"/>
    </row>
    <row r="3453" spans="18:18">
      <c r="R3453" s="1"/>
    </row>
    <row r="3454" spans="18:18">
      <c r="R3454" s="1"/>
    </row>
    <row r="3455" spans="18:18">
      <c r="R3455" s="1"/>
    </row>
    <row r="3456" spans="18:18">
      <c r="R3456" s="1"/>
    </row>
    <row r="3457" spans="18:18">
      <c r="R3457" s="1"/>
    </row>
    <row r="3458" spans="18:18">
      <c r="R3458" s="1"/>
    </row>
    <row r="3459" spans="18:18">
      <c r="R3459" s="1"/>
    </row>
    <row r="3460" spans="18:18">
      <c r="R3460" s="1"/>
    </row>
    <row r="3461" spans="18:18">
      <c r="R3461" s="1"/>
    </row>
    <row r="3462" spans="18:18">
      <c r="R3462" s="1"/>
    </row>
    <row r="3463" spans="18:18">
      <c r="R3463" s="1"/>
    </row>
    <row r="3464" spans="18:18">
      <c r="R3464" s="1"/>
    </row>
    <row r="3465" spans="18:18">
      <c r="R3465" s="1"/>
    </row>
    <row r="3466" spans="18:18">
      <c r="R3466" s="1"/>
    </row>
    <row r="3467" spans="18:18">
      <c r="R3467" s="1"/>
    </row>
    <row r="3468" spans="18:18">
      <c r="R3468" s="1"/>
    </row>
    <row r="3469" spans="18:18">
      <c r="R3469" s="1"/>
    </row>
    <row r="3470" spans="18:18">
      <c r="R3470" s="1"/>
    </row>
    <row r="3471" spans="18:18">
      <c r="R3471" s="1"/>
    </row>
    <row r="3472" spans="18:18">
      <c r="R3472" s="1"/>
    </row>
    <row r="3473" spans="18:18">
      <c r="R3473" s="1"/>
    </row>
    <row r="3474" spans="18:18">
      <c r="R3474" s="1"/>
    </row>
    <row r="3475" spans="18:18">
      <c r="R3475" s="1"/>
    </row>
    <row r="3476" spans="18:18">
      <c r="R3476" s="1"/>
    </row>
    <row r="3477" spans="18:18">
      <c r="R3477" s="1"/>
    </row>
    <row r="3478" spans="18:18">
      <c r="R3478" s="1"/>
    </row>
    <row r="3479" spans="18:18">
      <c r="R3479" s="1"/>
    </row>
    <row r="3480" spans="18:18">
      <c r="R3480" s="1"/>
    </row>
    <row r="3481" spans="18:18">
      <c r="R3481" s="1"/>
    </row>
    <row r="3482" spans="18:18">
      <c r="R3482" s="1"/>
    </row>
    <row r="3483" spans="18:18">
      <c r="R3483" s="1"/>
    </row>
    <row r="3484" spans="18:18">
      <c r="R3484" s="1"/>
    </row>
    <row r="3485" spans="18:18">
      <c r="R3485" s="1"/>
    </row>
    <row r="3486" spans="18:18">
      <c r="R3486" s="1"/>
    </row>
    <row r="3487" spans="18:18">
      <c r="R3487" s="1"/>
    </row>
    <row r="3488" spans="18:18">
      <c r="R3488" s="1"/>
    </row>
    <row r="3489" spans="18:18">
      <c r="R3489" s="1"/>
    </row>
    <row r="3490" spans="18:18">
      <c r="R3490" s="1"/>
    </row>
    <row r="3491" spans="18:18">
      <c r="R3491" s="1"/>
    </row>
    <row r="3492" spans="18:18">
      <c r="R3492" s="1"/>
    </row>
    <row r="3493" spans="18:18">
      <c r="R3493" s="1"/>
    </row>
    <row r="3494" spans="18:18">
      <c r="R3494" s="1"/>
    </row>
    <row r="3495" spans="18:18">
      <c r="R3495" s="1"/>
    </row>
    <row r="3496" spans="18:18">
      <c r="R3496" s="1"/>
    </row>
    <row r="3497" spans="18:18">
      <c r="R3497" s="1"/>
    </row>
    <row r="3498" spans="18:18">
      <c r="R3498" s="1"/>
    </row>
    <row r="3499" spans="18:18">
      <c r="R3499" s="1"/>
    </row>
    <row r="3500" spans="18:18">
      <c r="R3500" s="1"/>
    </row>
    <row r="3501" spans="18:18">
      <c r="R3501" s="1"/>
    </row>
    <row r="3502" spans="18:18">
      <c r="R3502" s="1"/>
    </row>
    <row r="3503" spans="18:18">
      <c r="R3503" s="1"/>
    </row>
    <row r="3504" spans="18:18">
      <c r="R3504" s="1"/>
    </row>
    <row r="3505" spans="18:18">
      <c r="R3505" s="1"/>
    </row>
    <row r="3506" spans="18:18">
      <c r="R3506" s="1"/>
    </row>
    <row r="3507" spans="18:18">
      <c r="R3507" s="1"/>
    </row>
    <row r="3508" spans="18:18">
      <c r="R3508" s="1"/>
    </row>
    <row r="3509" spans="18:18">
      <c r="R3509" s="1"/>
    </row>
    <row r="3510" spans="18:18">
      <c r="R3510" s="1"/>
    </row>
    <row r="3511" spans="18:18">
      <c r="R3511" s="1"/>
    </row>
    <row r="3512" spans="18:18">
      <c r="R3512" s="1"/>
    </row>
    <row r="3513" spans="18:18">
      <c r="R3513" s="1"/>
    </row>
    <row r="3514" spans="18:18">
      <c r="R3514" s="1"/>
    </row>
    <row r="3515" spans="18:18">
      <c r="R3515" s="1"/>
    </row>
    <row r="3516" spans="18:18">
      <c r="R3516" s="1"/>
    </row>
    <row r="3517" spans="18:18">
      <c r="R3517" s="1"/>
    </row>
    <row r="3518" spans="18:18">
      <c r="R3518" s="1"/>
    </row>
    <row r="3519" spans="18:18">
      <c r="R3519" s="1"/>
    </row>
    <row r="3520" spans="18:18">
      <c r="R3520" s="1"/>
    </row>
    <row r="3521" spans="18:18">
      <c r="R3521" s="1"/>
    </row>
    <row r="3522" spans="18:18">
      <c r="R3522" s="1"/>
    </row>
    <row r="3523" spans="18:18">
      <c r="R3523" s="1"/>
    </row>
    <row r="3524" spans="18:18">
      <c r="R3524" s="1"/>
    </row>
    <row r="3525" spans="18:18">
      <c r="R3525" s="1"/>
    </row>
    <row r="3526" spans="18:18">
      <c r="R3526" s="1"/>
    </row>
    <row r="3527" spans="18:18">
      <c r="R3527" s="1"/>
    </row>
    <row r="3528" spans="18:18">
      <c r="R3528" s="1"/>
    </row>
    <row r="3529" spans="18:18">
      <c r="R3529" s="1"/>
    </row>
    <row r="3530" spans="18:18">
      <c r="R3530" s="1"/>
    </row>
    <row r="3531" spans="18:18">
      <c r="R3531" s="1"/>
    </row>
    <row r="3532" spans="18:18">
      <c r="R3532" s="1"/>
    </row>
    <row r="3533" spans="18:18">
      <c r="R3533" s="1"/>
    </row>
    <row r="3534" spans="18:18">
      <c r="R3534" s="1"/>
    </row>
    <row r="3535" spans="18:18">
      <c r="R3535" s="1"/>
    </row>
    <row r="3536" spans="18:18">
      <c r="R3536" s="1"/>
    </row>
    <row r="3537" spans="18:18">
      <c r="R3537" s="1"/>
    </row>
    <row r="3538" spans="18:18">
      <c r="R3538" s="1"/>
    </row>
    <row r="3539" spans="18:18">
      <c r="R3539" s="1"/>
    </row>
    <row r="3540" spans="18:18">
      <c r="R3540" s="1"/>
    </row>
    <row r="3541" spans="18:18">
      <c r="R3541" s="1"/>
    </row>
    <row r="3542" spans="18:18">
      <c r="R3542" s="1"/>
    </row>
    <row r="3543" spans="18:18">
      <c r="R3543" s="1"/>
    </row>
    <row r="3544" spans="18:18">
      <c r="R3544" s="1"/>
    </row>
    <row r="3545" spans="18:18">
      <c r="R3545" s="1"/>
    </row>
    <row r="3546" spans="18:18">
      <c r="R3546" s="1"/>
    </row>
    <row r="3547" spans="18:18">
      <c r="R3547" s="1"/>
    </row>
    <row r="3548" spans="18:18">
      <c r="R3548" s="1"/>
    </row>
    <row r="3549" spans="18:18">
      <c r="R3549" s="1"/>
    </row>
    <row r="3550" spans="18:18">
      <c r="R3550" s="1"/>
    </row>
    <row r="3551" spans="18:18">
      <c r="R3551" s="1"/>
    </row>
    <row r="3552" spans="18:18">
      <c r="R3552" s="1"/>
    </row>
    <row r="3553" spans="18:18">
      <c r="R3553" s="1"/>
    </row>
    <row r="3554" spans="18:18">
      <c r="R3554" s="1"/>
    </row>
    <row r="3555" spans="18:18">
      <c r="R3555" s="1"/>
    </row>
    <row r="3556" spans="18:18">
      <c r="R3556" s="1"/>
    </row>
    <row r="3557" spans="18:18">
      <c r="R3557" s="1"/>
    </row>
    <row r="3558" spans="18:18">
      <c r="R3558" s="1"/>
    </row>
    <row r="3559" spans="18:18">
      <c r="R3559" s="1"/>
    </row>
    <row r="3560" spans="18:18">
      <c r="R3560" s="1"/>
    </row>
    <row r="3561" spans="18:18">
      <c r="R3561" s="1"/>
    </row>
    <row r="3562" spans="18:18">
      <c r="R3562" s="1"/>
    </row>
    <row r="3563" spans="18:18">
      <c r="R3563" s="1"/>
    </row>
    <row r="3564" spans="18:18">
      <c r="R3564" s="1"/>
    </row>
    <row r="3565" spans="18:18">
      <c r="R3565" s="1"/>
    </row>
    <row r="3566" spans="18:18">
      <c r="R3566" s="1"/>
    </row>
    <row r="3567" spans="18:18">
      <c r="R3567" s="1"/>
    </row>
    <row r="3568" spans="18:18">
      <c r="R3568" s="1"/>
    </row>
    <row r="3569" spans="18:18">
      <c r="R3569" s="1"/>
    </row>
    <row r="3570" spans="18:18">
      <c r="R3570" s="1"/>
    </row>
    <row r="3571" spans="18:18">
      <c r="R3571" s="1"/>
    </row>
    <row r="3572" spans="18:18">
      <c r="R3572" s="1"/>
    </row>
    <row r="3573" spans="18:18">
      <c r="R3573" s="1"/>
    </row>
    <row r="3574" spans="18:18">
      <c r="R3574" s="1"/>
    </row>
    <row r="3575" spans="18:18">
      <c r="R3575" s="1"/>
    </row>
    <row r="3576" spans="18:18">
      <c r="R3576" s="1"/>
    </row>
    <row r="3577" spans="18:18">
      <c r="R3577" s="1"/>
    </row>
    <row r="3578" spans="18:18">
      <c r="R3578" s="1"/>
    </row>
    <row r="3579" spans="18:18">
      <c r="R3579" s="1"/>
    </row>
    <row r="3580" spans="18:18">
      <c r="R3580" s="1"/>
    </row>
    <row r="3581" spans="18:18">
      <c r="R3581" s="1"/>
    </row>
    <row r="3582" spans="18:18">
      <c r="R3582" s="1"/>
    </row>
    <row r="3583" spans="18:18">
      <c r="R3583" s="1"/>
    </row>
    <row r="3584" spans="18:18">
      <c r="R3584" s="1"/>
    </row>
    <row r="3585" spans="18:18">
      <c r="R3585" s="1"/>
    </row>
    <row r="3586" spans="18:18">
      <c r="R3586" s="1"/>
    </row>
    <row r="3587" spans="18:18">
      <c r="R3587" s="1"/>
    </row>
    <row r="3588" spans="18:18">
      <c r="R3588" s="1"/>
    </row>
    <row r="3589" spans="18:18">
      <c r="R3589" s="1"/>
    </row>
    <row r="3590" spans="18:18">
      <c r="R3590" s="1"/>
    </row>
    <row r="3591" spans="18:18">
      <c r="R3591" s="1"/>
    </row>
    <row r="3592" spans="18:18">
      <c r="R3592" s="1"/>
    </row>
    <row r="3593" spans="18:18">
      <c r="R3593" s="1"/>
    </row>
    <row r="3594" spans="18:18">
      <c r="R3594" s="1"/>
    </row>
    <row r="3595" spans="18:18">
      <c r="R3595" s="1"/>
    </row>
    <row r="3596" spans="18:18">
      <c r="R3596" s="1"/>
    </row>
    <row r="3597" spans="18:18">
      <c r="R3597" s="1"/>
    </row>
    <row r="3598" spans="18:18">
      <c r="R3598" s="1"/>
    </row>
    <row r="3599" spans="18:18">
      <c r="R3599" s="1"/>
    </row>
    <row r="3600" spans="18:18">
      <c r="R3600" s="1"/>
    </row>
    <row r="3601" spans="18:18">
      <c r="R3601" s="1"/>
    </row>
    <row r="3602" spans="18:18">
      <c r="R3602" s="1"/>
    </row>
    <row r="3603" spans="18:18">
      <c r="R3603" s="1"/>
    </row>
    <row r="3604" spans="18:18">
      <c r="R3604" s="1"/>
    </row>
    <row r="3605" spans="18:18">
      <c r="R3605" s="1"/>
    </row>
    <row r="3606" spans="18:18">
      <c r="R3606" s="1"/>
    </row>
    <row r="3607" spans="18:18">
      <c r="R3607" s="1"/>
    </row>
    <row r="3608" spans="18:18">
      <c r="R3608" s="1"/>
    </row>
    <row r="3609" spans="18:18">
      <c r="R3609" s="1"/>
    </row>
    <row r="3610" spans="18:18">
      <c r="R3610" s="1"/>
    </row>
    <row r="3611" spans="18:18">
      <c r="R3611" s="1"/>
    </row>
    <row r="3612" spans="18:18">
      <c r="R3612" s="1"/>
    </row>
    <row r="3613" spans="18:18">
      <c r="R3613" s="1"/>
    </row>
    <row r="3614" spans="18:18">
      <c r="R3614" s="1"/>
    </row>
    <row r="3615" spans="18:18">
      <c r="R3615" s="1"/>
    </row>
    <row r="3616" spans="18:18">
      <c r="R3616" s="1"/>
    </row>
    <row r="3617" spans="18:18">
      <c r="R3617" s="1"/>
    </row>
    <row r="3618" spans="18:18">
      <c r="R3618" s="1"/>
    </row>
    <row r="3619" spans="18:18">
      <c r="R3619" s="1"/>
    </row>
    <row r="3620" spans="18:18">
      <c r="R3620" s="1"/>
    </row>
    <row r="3621" spans="18:18">
      <c r="R3621" s="1"/>
    </row>
    <row r="3622" spans="18:18">
      <c r="R3622" s="1"/>
    </row>
    <row r="3623" spans="18:18">
      <c r="R3623" s="1"/>
    </row>
    <row r="3624" spans="18:18">
      <c r="R3624" s="1"/>
    </row>
    <row r="3625" spans="18:18">
      <c r="R3625" s="1"/>
    </row>
    <row r="3626" spans="18:18">
      <c r="R3626" s="1"/>
    </row>
    <row r="3627" spans="18:18">
      <c r="R3627" s="1"/>
    </row>
    <row r="3628" spans="18:18">
      <c r="R3628" s="1"/>
    </row>
    <row r="3629" spans="18:18">
      <c r="R3629" s="1"/>
    </row>
    <row r="3630" spans="18:18">
      <c r="R3630" s="1"/>
    </row>
    <row r="3631" spans="18:18">
      <c r="R3631" s="1"/>
    </row>
    <row r="3632" spans="18:18">
      <c r="R3632" s="1"/>
    </row>
    <row r="3633" spans="18:18">
      <c r="R3633" s="1"/>
    </row>
    <row r="3634" spans="18:18">
      <c r="R3634" s="1"/>
    </row>
    <row r="3635" spans="18:18">
      <c r="R3635" s="1"/>
    </row>
    <row r="3636" spans="18:18">
      <c r="R3636" s="1"/>
    </row>
    <row r="3637" spans="18:18">
      <c r="R3637" s="1"/>
    </row>
    <row r="3638" spans="18:18">
      <c r="R3638" s="1"/>
    </row>
    <row r="3639" spans="18:18">
      <c r="R3639" s="1"/>
    </row>
    <row r="3640" spans="18:18">
      <c r="R3640" s="1"/>
    </row>
    <row r="3641" spans="18:18">
      <c r="R3641" s="1"/>
    </row>
    <row r="3642" spans="18:18">
      <c r="R3642" s="1"/>
    </row>
    <row r="3643" spans="18:18">
      <c r="R3643" s="1"/>
    </row>
    <row r="3644" spans="18:18">
      <c r="R3644" s="1"/>
    </row>
    <row r="3645" spans="18:18">
      <c r="R3645" s="1"/>
    </row>
    <row r="3646" spans="18:18">
      <c r="R3646" s="1"/>
    </row>
    <row r="3647" spans="18:18">
      <c r="R3647" s="1"/>
    </row>
    <row r="3648" spans="18:18">
      <c r="R3648" s="1"/>
    </row>
    <row r="3649" spans="18:18">
      <c r="R3649" s="1"/>
    </row>
    <row r="3650" spans="18:18">
      <c r="R3650" s="1"/>
    </row>
    <row r="3651" spans="18:18">
      <c r="R3651" s="1"/>
    </row>
    <row r="3652" spans="18:18">
      <c r="R3652" s="1"/>
    </row>
    <row r="3653" spans="18:18">
      <c r="R3653" s="1"/>
    </row>
    <row r="3654" spans="18:18">
      <c r="R3654" s="1"/>
    </row>
    <row r="3655" spans="18:18">
      <c r="R3655" s="1"/>
    </row>
    <row r="3656" spans="18:18">
      <c r="R3656" s="1"/>
    </row>
    <row r="3657" spans="18:18">
      <c r="R3657" s="1"/>
    </row>
    <row r="3658" spans="18:18">
      <c r="R3658" s="1"/>
    </row>
    <row r="3659" spans="18:18">
      <c r="R3659" s="1"/>
    </row>
    <row r="3660" spans="18:18">
      <c r="R3660" s="1"/>
    </row>
    <row r="3661" spans="18:18">
      <c r="R3661" s="1"/>
    </row>
    <row r="3662" spans="18:18">
      <c r="R3662" s="1"/>
    </row>
    <row r="3663" spans="18:18">
      <c r="R3663" s="1"/>
    </row>
    <row r="3664" spans="18:18">
      <c r="R3664" s="1"/>
    </row>
    <row r="3665" spans="18:18">
      <c r="R3665" s="1"/>
    </row>
    <row r="3666" spans="18:18">
      <c r="R3666" s="1"/>
    </row>
    <row r="3667" spans="18:18">
      <c r="R3667" s="1"/>
    </row>
    <row r="3668" spans="18:18">
      <c r="R3668" s="1"/>
    </row>
    <row r="3669" spans="18:18">
      <c r="R3669" s="1"/>
    </row>
    <row r="3670" spans="18:18">
      <c r="R3670" s="1"/>
    </row>
    <row r="3671" spans="18:18">
      <c r="R3671" s="1"/>
    </row>
    <row r="3672" spans="18:18">
      <c r="R3672" s="1"/>
    </row>
    <row r="3673" spans="18:18">
      <c r="R3673" s="1"/>
    </row>
    <row r="3674" spans="18:18">
      <c r="R3674" s="1"/>
    </row>
    <row r="3675" spans="18:18">
      <c r="R3675" s="1"/>
    </row>
    <row r="3676" spans="18:18">
      <c r="R3676" s="1"/>
    </row>
    <row r="3677" spans="18:18">
      <c r="R3677" s="1"/>
    </row>
    <row r="3678" spans="18:18">
      <c r="R3678" s="1"/>
    </row>
    <row r="3679" spans="18:18">
      <c r="R3679" s="1"/>
    </row>
    <row r="3680" spans="18:18">
      <c r="R3680" s="1"/>
    </row>
    <row r="3681" spans="18:18">
      <c r="R3681" s="1"/>
    </row>
    <row r="3682" spans="18:18">
      <c r="R3682" s="1"/>
    </row>
    <row r="3683" spans="18:18">
      <c r="R3683" s="1"/>
    </row>
    <row r="3684" spans="18:18">
      <c r="R3684" s="1"/>
    </row>
    <row r="3685" spans="18:18">
      <c r="R3685" s="1"/>
    </row>
    <row r="3686" spans="18:18">
      <c r="R3686" s="1"/>
    </row>
    <row r="3687" spans="18:18">
      <c r="R3687" s="1"/>
    </row>
    <row r="3688" spans="18:18">
      <c r="R3688" s="1"/>
    </row>
    <row r="3689" spans="18:18">
      <c r="R3689" s="1"/>
    </row>
    <row r="3690" spans="18:18">
      <c r="R3690" s="1"/>
    </row>
    <row r="3691" spans="18:18">
      <c r="R3691" s="1"/>
    </row>
    <row r="3692" spans="18:18">
      <c r="R3692" s="1"/>
    </row>
    <row r="3693" spans="18:18">
      <c r="R3693" s="1"/>
    </row>
    <row r="3694" spans="18:18">
      <c r="R3694" s="1"/>
    </row>
    <row r="3695" spans="18:18">
      <c r="R3695" s="1"/>
    </row>
    <row r="3696" spans="18:18">
      <c r="R3696" s="1"/>
    </row>
    <row r="3697" spans="18:18">
      <c r="R3697" s="1"/>
    </row>
    <row r="3698" spans="18:18">
      <c r="R3698" s="1"/>
    </row>
    <row r="3699" spans="18:18">
      <c r="R3699" s="1"/>
    </row>
    <row r="3700" spans="18:18">
      <c r="R3700" s="1"/>
    </row>
    <row r="3701" spans="18:18">
      <c r="R3701" s="1"/>
    </row>
    <row r="3702" spans="18:18">
      <c r="R3702" s="1"/>
    </row>
    <row r="3703" spans="18:18">
      <c r="R3703" s="1"/>
    </row>
    <row r="3704" spans="18:18">
      <c r="R3704" s="1"/>
    </row>
    <row r="3705" spans="18:18">
      <c r="R3705" s="1"/>
    </row>
    <row r="3706" spans="18:18">
      <c r="R3706" s="1"/>
    </row>
    <row r="3707" spans="18:18">
      <c r="R3707" s="1"/>
    </row>
    <row r="3708" spans="18:18">
      <c r="R3708" s="1"/>
    </row>
    <row r="3709" spans="18:18">
      <c r="R3709" s="1"/>
    </row>
    <row r="3710" spans="18:18">
      <c r="R3710" s="1"/>
    </row>
    <row r="3711" spans="18:18">
      <c r="R3711" s="1"/>
    </row>
    <row r="3712" spans="18:18">
      <c r="R3712" s="1"/>
    </row>
    <row r="3713" spans="18:18">
      <c r="R3713" s="1"/>
    </row>
    <row r="3714" spans="18:18">
      <c r="R3714" s="1"/>
    </row>
    <row r="3715" spans="18:18">
      <c r="R3715" s="1"/>
    </row>
    <row r="3716" spans="18:18">
      <c r="R3716" s="1"/>
    </row>
    <row r="3717" spans="18:18">
      <c r="R3717" s="1"/>
    </row>
    <row r="3718" spans="18:18">
      <c r="R3718" s="1"/>
    </row>
    <row r="3719" spans="18:18">
      <c r="R3719" s="1"/>
    </row>
    <row r="3720" spans="18:18">
      <c r="R3720" s="1"/>
    </row>
    <row r="3721" spans="18:18">
      <c r="R3721" s="1"/>
    </row>
    <row r="3722" spans="18:18">
      <c r="R3722" s="1"/>
    </row>
    <row r="3723" spans="18:18">
      <c r="R3723" s="1"/>
    </row>
    <row r="3724" spans="18:18">
      <c r="R3724" s="1"/>
    </row>
    <row r="3725" spans="18:18">
      <c r="R3725" s="1"/>
    </row>
    <row r="3726" spans="18:18">
      <c r="R3726" s="1"/>
    </row>
    <row r="3727" spans="18:18">
      <c r="R3727" s="1"/>
    </row>
    <row r="3728" spans="18:18">
      <c r="R3728" s="1"/>
    </row>
    <row r="3729" spans="18:18">
      <c r="R3729" s="1"/>
    </row>
    <row r="3730" spans="18:18">
      <c r="R3730" s="1"/>
    </row>
    <row r="3731" spans="18:18">
      <c r="R3731" s="1"/>
    </row>
    <row r="3732" spans="18:18">
      <c r="R3732" s="1"/>
    </row>
    <row r="3733" spans="18:18">
      <c r="R3733" s="1"/>
    </row>
    <row r="3734" spans="18:18">
      <c r="R3734" s="1"/>
    </row>
    <row r="3735" spans="18:18">
      <c r="R3735" s="1"/>
    </row>
    <row r="3736" spans="18:18">
      <c r="R3736" s="1"/>
    </row>
    <row r="3737" spans="18:18">
      <c r="R3737" s="1"/>
    </row>
    <row r="3738" spans="18:18">
      <c r="R3738" s="1"/>
    </row>
    <row r="3739" spans="18:18">
      <c r="R3739" s="1"/>
    </row>
    <row r="3740" spans="18:18">
      <c r="R3740" s="1"/>
    </row>
    <row r="3741" spans="18:18">
      <c r="R3741" s="1"/>
    </row>
    <row r="3742" spans="18:18">
      <c r="R3742" s="1"/>
    </row>
    <row r="3743" spans="18:18">
      <c r="R3743" s="1"/>
    </row>
    <row r="3744" spans="18:18">
      <c r="R3744" s="1"/>
    </row>
    <row r="3745" spans="18:18">
      <c r="R3745" s="1"/>
    </row>
    <row r="3746" spans="18:18">
      <c r="R3746" s="1"/>
    </row>
    <row r="3747" spans="18:18">
      <c r="R3747" s="1"/>
    </row>
    <row r="3748" spans="18:18">
      <c r="R3748" s="1"/>
    </row>
    <row r="3749" spans="18:18">
      <c r="R3749" s="1"/>
    </row>
    <row r="3750" spans="18:18">
      <c r="R3750" s="1"/>
    </row>
    <row r="3751" spans="18:18">
      <c r="R3751" s="1"/>
    </row>
    <row r="3752" spans="18:18">
      <c r="R3752" s="1"/>
    </row>
    <row r="3753" spans="18:18">
      <c r="R3753" s="1"/>
    </row>
    <row r="3754" spans="18:18">
      <c r="R3754" s="1"/>
    </row>
    <row r="3755" spans="18:18">
      <c r="R3755" s="1"/>
    </row>
    <row r="3756" spans="18:18">
      <c r="R3756" s="1"/>
    </row>
    <row r="3757" spans="18:18">
      <c r="R3757" s="1"/>
    </row>
    <row r="3758" spans="18:18">
      <c r="R3758" s="1"/>
    </row>
    <row r="3759" spans="18:18">
      <c r="R3759" s="1"/>
    </row>
    <row r="3760" spans="18:18">
      <c r="R3760" s="1"/>
    </row>
    <row r="3761" spans="18:18">
      <c r="R3761" s="1"/>
    </row>
    <row r="3762" spans="18:18">
      <c r="R3762" s="1"/>
    </row>
    <row r="3763" spans="18:18">
      <c r="R3763" s="1"/>
    </row>
    <row r="3764" spans="18:18">
      <c r="R3764" s="1"/>
    </row>
    <row r="3765" spans="18:18">
      <c r="R3765" s="1"/>
    </row>
    <row r="3766" spans="18:18">
      <c r="R3766" s="1"/>
    </row>
    <row r="3767" spans="18:18">
      <c r="R3767" s="1"/>
    </row>
    <row r="3768" spans="18:18">
      <c r="R3768" s="1"/>
    </row>
    <row r="3769" spans="18:18">
      <c r="R3769" s="1"/>
    </row>
    <row r="3770" spans="18:18">
      <c r="R3770" s="1"/>
    </row>
    <row r="3771" spans="18:18">
      <c r="R3771" s="1"/>
    </row>
    <row r="3772" spans="18:18">
      <c r="R3772" s="1"/>
    </row>
    <row r="3773" spans="18:18">
      <c r="R3773" s="1"/>
    </row>
    <row r="3774" spans="18:18">
      <c r="R3774" s="1"/>
    </row>
    <row r="3775" spans="18:18">
      <c r="R3775" s="1"/>
    </row>
    <row r="3776" spans="18:18">
      <c r="R3776" s="1"/>
    </row>
    <row r="3777" spans="18:18">
      <c r="R3777" s="1"/>
    </row>
    <row r="3778" spans="18:18">
      <c r="R3778" s="1"/>
    </row>
    <row r="3779" spans="18:18">
      <c r="R3779" s="1"/>
    </row>
    <row r="3780" spans="18:18">
      <c r="R3780" s="1"/>
    </row>
    <row r="3781" spans="18:18">
      <c r="R3781" s="1"/>
    </row>
    <row r="3782" spans="18:18">
      <c r="R3782" s="1"/>
    </row>
    <row r="3783" spans="18:18">
      <c r="R3783" s="1"/>
    </row>
    <row r="3784" spans="18:18">
      <c r="R3784" s="1"/>
    </row>
    <row r="3785" spans="18:18">
      <c r="R3785" s="1"/>
    </row>
    <row r="3786" spans="18:18">
      <c r="R3786" s="1"/>
    </row>
    <row r="3787" spans="18:18">
      <c r="R3787" s="1"/>
    </row>
    <row r="3788" spans="18:18">
      <c r="R3788" s="1"/>
    </row>
    <row r="3789" spans="18:18">
      <c r="R3789" s="1"/>
    </row>
    <row r="3790" spans="18:18">
      <c r="R3790" s="1"/>
    </row>
    <row r="3791" spans="18:18">
      <c r="R3791" s="1"/>
    </row>
    <row r="3792" spans="18:18">
      <c r="R3792" s="1"/>
    </row>
    <row r="3793" spans="18:18">
      <c r="R3793" s="1"/>
    </row>
    <row r="3794" spans="18:18">
      <c r="R3794" s="1"/>
    </row>
    <row r="3795" spans="18:18">
      <c r="R3795" s="1"/>
    </row>
    <row r="3796" spans="18:18">
      <c r="R3796" s="1"/>
    </row>
    <row r="3797" spans="18:18">
      <c r="R3797" s="1"/>
    </row>
    <row r="3798" spans="18:18">
      <c r="R3798" s="1"/>
    </row>
    <row r="3799" spans="18:18">
      <c r="R3799" s="1"/>
    </row>
    <row r="3800" spans="18:18">
      <c r="R3800" s="1"/>
    </row>
    <row r="3801" spans="18:18">
      <c r="R3801" s="1"/>
    </row>
    <row r="3802" spans="18:18">
      <c r="R3802" s="1"/>
    </row>
    <row r="3803" spans="18:18">
      <c r="R3803" s="1"/>
    </row>
    <row r="3804" spans="18:18">
      <c r="R3804" s="1"/>
    </row>
    <row r="3805" spans="18:18">
      <c r="R3805" s="1"/>
    </row>
    <row r="3806" spans="18:18">
      <c r="R3806" s="1"/>
    </row>
    <row r="3807" spans="18:18">
      <c r="R3807" s="1"/>
    </row>
    <row r="3808" spans="18:18">
      <c r="R3808" s="1"/>
    </row>
    <row r="3809" spans="18:18">
      <c r="R3809" s="1"/>
    </row>
    <row r="3810" spans="18:18">
      <c r="R3810" s="1"/>
    </row>
    <row r="3811" spans="18:18">
      <c r="R3811" s="1"/>
    </row>
    <row r="3812" spans="18:18">
      <c r="R3812" s="1"/>
    </row>
    <row r="3813" spans="18:18">
      <c r="R3813" s="1"/>
    </row>
    <row r="3814" spans="18:18">
      <c r="R3814" s="1"/>
    </row>
    <row r="3815" spans="18:18">
      <c r="R3815" s="1"/>
    </row>
    <row r="3816" spans="18:18">
      <c r="R3816" s="1"/>
    </row>
    <row r="3817" spans="18:18">
      <c r="R3817" s="1"/>
    </row>
    <row r="3818" spans="18:18">
      <c r="R3818" s="1"/>
    </row>
    <row r="3819" spans="18:18">
      <c r="R3819" s="1"/>
    </row>
    <row r="3820" spans="18:18">
      <c r="R3820" s="1"/>
    </row>
    <row r="3821" spans="18:18">
      <c r="R3821" s="1"/>
    </row>
    <row r="3822" spans="18:18">
      <c r="R3822" s="1"/>
    </row>
    <row r="3823" spans="18:18">
      <c r="R3823" s="1"/>
    </row>
    <row r="3824" spans="18:18">
      <c r="R3824" s="1"/>
    </row>
    <row r="3825" spans="18:18">
      <c r="R3825" s="1"/>
    </row>
    <row r="3826" spans="18:18">
      <c r="R3826" s="1"/>
    </row>
    <row r="3827" spans="18:18">
      <c r="R3827" s="1"/>
    </row>
    <row r="3828" spans="18:18">
      <c r="R3828" s="1"/>
    </row>
    <row r="3829" spans="18:18">
      <c r="R3829" s="1"/>
    </row>
    <row r="3830" spans="18:18">
      <c r="R3830" s="1"/>
    </row>
    <row r="3831" spans="18:18">
      <c r="R3831" s="1"/>
    </row>
    <row r="3832" spans="18:18">
      <c r="R3832" s="1"/>
    </row>
    <row r="3833" spans="18:18">
      <c r="R3833" s="1"/>
    </row>
    <row r="3834" spans="18:18">
      <c r="R3834" s="1"/>
    </row>
    <row r="3835" spans="18:18">
      <c r="R3835" s="1"/>
    </row>
    <row r="3836" spans="18:18">
      <c r="R3836" s="1"/>
    </row>
    <row r="3837" spans="18:18">
      <c r="R3837" s="1"/>
    </row>
    <row r="3838" spans="18:18">
      <c r="R3838" s="1"/>
    </row>
    <row r="3839" spans="18:18">
      <c r="R3839" s="1"/>
    </row>
    <row r="3840" spans="18:18">
      <c r="R3840" s="1"/>
    </row>
    <row r="3841" spans="18:18">
      <c r="R3841" s="1"/>
    </row>
    <row r="3842" spans="18:18">
      <c r="R3842" s="1"/>
    </row>
    <row r="3843" spans="18:18">
      <c r="R3843" s="1"/>
    </row>
    <row r="3844" spans="18:18">
      <c r="R3844" s="1"/>
    </row>
    <row r="3845" spans="18:18">
      <c r="R3845" s="1"/>
    </row>
    <row r="3846" spans="18:18">
      <c r="R3846" s="1"/>
    </row>
    <row r="3847" spans="18:18">
      <c r="R3847" s="1"/>
    </row>
    <row r="3848" spans="18:18">
      <c r="R3848" s="1"/>
    </row>
    <row r="3849" spans="18:18">
      <c r="R3849" s="1"/>
    </row>
    <row r="3850" spans="18:18">
      <c r="R3850" s="1"/>
    </row>
    <row r="3851" spans="18:18">
      <c r="R3851" s="1"/>
    </row>
    <row r="3852" spans="18:18">
      <c r="R3852" s="1"/>
    </row>
    <row r="3853" spans="18:18">
      <c r="R3853" s="1"/>
    </row>
    <row r="3854" spans="18:18">
      <c r="R3854" s="1"/>
    </row>
    <row r="3855" spans="18:18">
      <c r="R3855" s="1"/>
    </row>
    <row r="3856" spans="18:18">
      <c r="R3856" s="1"/>
    </row>
    <row r="3857" spans="18:18">
      <c r="R3857" s="1"/>
    </row>
    <row r="3858" spans="18:18">
      <c r="R3858" s="1"/>
    </row>
    <row r="3859" spans="18:18">
      <c r="R3859" s="1"/>
    </row>
    <row r="3860" spans="18:18">
      <c r="R3860" s="1"/>
    </row>
    <row r="3861" spans="18:18">
      <c r="R3861" s="1"/>
    </row>
    <row r="3862" spans="18:18">
      <c r="R3862" s="1"/>
    </row>
    <row r="3863" spans="18:18">
      <c r="R3863" s="1"/>
    </row>
    <row r="3864" spans="18:18">
      <c r="R3864" s="1"/>
    </row>
    <row r="3865" spans="18:18">
      <c r="R3865" s="1"/>
    </row>
    <row r="3866" spans="18:18">
      <c r="R3866" s="1"/>
    </row>
    <row r="3867" spans="18:18">
      <c r="R3867" s="1"/>
    </row>
    <row r="3868" spans="18:18">
      <c r="R3868" s="1"/>
    </row>
    <row r="3869" spans="18:18">
      <c r="R3869" s="1"/>
    </row>
    <row r="3870" spans="18:18">
      <c r="R3870" s="1"/>
    </row>
    <row r="3871" spans="18:18">
      <c r="R3871" s="1"/>
    </row>
    <row r="3872" spans="18:18">
      <c r="R3872" s="1"/>
    </row>
    <row r="3873" spans="18:18">
      <c r="R3873" s="1"/>
    </row>
    <row r="3874" spans="18:18">
      <c r="R3874" s="1"/>
    </row>
    <row r="3875" spans="18:18">
      <c r="R3875" s="1"/>
    </row>
    <row r="3876" spans="18:18">
      <c r="R3876" s="1"/>
    </row>
    <row r="3877" spans="18:18">
      <c r="R3877" s="1"/>
    </row>
    <row r="3878" spans="18:18">
      <c r="R3878" s="1"/>
    </row>
    <row r="3879" spans="18:18">
      <c r="R3879" s="1"/>
    </row>
    <row r="3880" spans="18:18">
      <c r="R3880" s="1"/>
    </row>
    <row r="3881" spans="18:18">
      <c r="R3881" s="1"/>
    </row>
    <row r="3882" spans="18:18">
      <c r="R3882" s="1"/>
    </row>
    <row r="3883" spans="18:18">
      <c r="R3883" s="1"/>
    </row>
    <row r="3884" spans="18:18">
      <c r="R3884" s="1"/>
    </row>
    <row r="3885" spans="18:18">
      <c r="R3885" s="1"/>
    </row>
    <row r="3886" spans="18:18">
      <c r="R3886" s="1"/>
    </row>
    <row r="3887" spans="18:18">
      <c r="R3887" s="1"/>
    </row>
    <row r="3888" spans="18:18">
      <c r="R3888" s="1"/>
    </row>
    <row r="3889" spans="18:18">
      <c r="R3889" s="1"/>
    </row>
    <row r="3890" spans="18:18">
      <c r="R3890" s="1"/>
    </row>
    <row r="3891" spans="18:18">
      <c r="R3891" s="1"/>
    </row>
    <row r="3892" spans="18:18">
      <c r="R3892" s="1"/>
    </row>
    <row r="3893" spans="18:18">
      <c r="R3893" s="1"/>
    </row>
    <row r="3894" spans="18:18">
      <c r="R3894" s="1"/>
    </row>
    <row r="3895" spans="18:18">
      <c r="R3895" s="1"/>
    </row>
    <row r="3896" spans="18:18">
      <c r="R3896" s="1"/>
    </row>
    <row r="3897" spans="18:18">
      <c r="R3897" s="1"/>
    </row>
    <row r="3898" spans="18:18">
      <c r="R3898" s="1"/>
    </row>
    <row r="3899" spans="18:18">
      <c r="R3899" s="1"/>
    </row>
    <row r="3900" spans="18:18">
      <c r="R3900" s="1"/>
    </row>
    <row r="3901" spans="18:18">
      <c r="R3901" s="1"/>
    </row>
    <row r="3902" spans="18:18">
      <c r="R3902" s="1"/>
    </row>
    <row r="3903" spans="18:18">
      <c r="R3903" s="1"/>
    </row>
    <row r="3904" spans="18:18">
      <c r="R3904" s="1"/>
    </row>
    <row r="3905" spans="18:18">
      <c r="R3905" s="1"/>
    </row>
    <row r="3906" spans="18:18">
      <c r="R3906" s="1"/>
    </row>
    <row r="3907" spans="18:18">
      <c r="R3907" s="1"/>
    </row>
    <row r="3908" spans="18:18">
      <c r="R3908" s="1"/>
    </row>
    <row r="3909" spans="18:18">
      <c r="R3909" s="1"/>
    </row>
    <row r="3910" spans="18:18">
      <c r="R3910" s="1"/>
    </row>
    <row r="3911" spans="18:18">
      <c r="R3911" s="1"/>
    </row>
    <row r="3912" spans="18:18">
      <c r="R3912" s="1"/>
    </row>
    <row r="3913" spans="18:18">
      <c r="R3913" s="1"/>
    </row>
    <row r="3914" spans="18:18">
      <c r="R3914" s="1"/>
    </row>
    <row r="3915" spans="18:18">
      <c r="R3915" s="1"/>
    </row>
    <row r="3916" spans="18:18">
      <c r="R3916" s="1"/>
    </row>
    <row r="3917" spans="18:18">
      <c r="R3917" s="1"/>
    </row>
    <row r="3918" spans="18:18">
      <c r="R3918" s="1"/>
    </row>
    <row r="3919" spans="18:18">
      <c r="R3919" s="1"/>
    </row>
    <row r="3920" spans="18:18">
      <c r="R3920" s="1"/>
    </row>
    <row r="3921" spans="18:18">
      <c r="R3921" s="1"/>
    </row>
    <row r="3922" spans="18:18">
      <c r="R3922" s="1"/>
    </row>
    <row r="3923" spans="18:18">
      <c r="R3923" s="1"/>
    </row>
    <row r="3924" spans="18:18">
      <c r="R3924" s="1"/>
    </row>
    <row r="3925" spans="18:18">
      <c r="R3925" s="1"/>
    </row>
    <row r="3926" spans="18:18">
      <c r="R3926" s="1"/>
    </row>
    <row r="3927" spans="18:18">
      <c r="R3927" s="1"/>
    </row>
    <row r="3928" spans="18:18">
      <c r="R3928" s="1"/>
    </row>
    <row r="3929" spans="18:18">
      <c r="R3929" s="1"/>
    </row>
    <row r="3930" spans="18:18">
      <c r="R3930" s="1"/>
    </row>
    <row r="3931" spans="18:18">
      <c r="R3931" s="1"/>
    </row>
    <row r="3932" spans="18:18">
      <c r="R3932" s="1"/>
    </row>
    <row r="3933" spans="18:18">
      <c r="R3933" s="1"/>
    </row>
    <row r="3934" spans="18:18">
      <c r="R3934" s="1"/>
    </row>
    <row r="3935" spans="18:18">
      <c r="R3935" s="1"/>
    </row>
    <row r="3936" spans="18:18">
      <c r="R3936" s="1"/>
    </row>
    <row r="3937" spans="18:18">
      <c r="R3937" s="1"/>
    </row>
    <row r="3938" spans="18:18">
      <c r="R3938" s="1"/>
    </row>
    <row r="3939" spans="18:18">
      <c r="R3939" s="1"/>
    </row>
    <row r="3940" spans="18:18">
      <c r="R3940" s="1"/>
    </row>
    <row r="3941" spans="18:18">
      <c r="R3941" s="1"/>
    </row>
    <row r="3942" spans="18:18">
      <c r="R3942" s="1"/>
    </row>
    <row r="3943" spans="18:18">
      <c r="R3943" s="1"/>
    </row>
    <row r="3944" spans="18:18">
      <c r="R3944" s="1"/>
    </row>
    <row r="3945" spans="18:18">
      <c r="R3945" s="1"/>
    </row>
    <row r="3946" spans="18:18">
      <c r="R3946" s="1"/>
    </row>
    <row r="3947" spans="18:18">
      <c r="R3947" s="1"/>
    </row>
    <row r="3948" spans="18:18">
      <c r="R3948" s="1"/>
    </row>
    <row r="3949" spans="18:18">
      <c r="R3949" s="1"/>
    </row>
    <row r="3950" spans="18:18">
      <c r="R3950" s="1"/>
    </row>
    <row r="3951" spans="18:18">
      <c r="R3951" s="1"/>
    </row>
    <row r="3952" spans="18:18">
      <c r="R3952" s="1"/>
    </row>
    <row r="3953" spans="18:18">
      <c r="R3953" s="1"/>
    </row>
    <row r="3954" spans="18:18">
      <c r="R3954" s="1"/>
    </row>
    <row r="3955" spans="18:18">
      <c r="R3955" s="1"/>
    </row>
    <row r="3956" spans="18:18">
      <c r="R3956" s="1"/>
    </row>
    <row r="3957" spans="18:18">
      <c r="R3957" s="1"/>
    </row>
    <row r="3958" spans="18:18">
      <c r="R3958" s="1"/>
    </row>
    <row r="3959" spans="18:18">
      <c r="R3959" s="1"/>
    </row>
    <row r="3960" spans="18:18">
      <c r="R3960" s="1"/>
    </row>
    <row r="3961" spans="18:18">
      <c r="R3961" s="1"/>
    </row>
    <row r="3962" spans="18:18">
      <c r="R3962" s="1"/>
    </row>
    <row r="3963" spans="18:18">
      <c r="R3963" s="1"/>
    </row>
    <row r="3964" spans="18:18">
      <c r="R3964" s="1"/>
    </row>
    <row r="3965" spans="18:18">
      <c r="R3965" s="1"/>
    </row>
    <row r="3966" spans="18:18">
      <c r="R3966" s="1"/>
    </row>
    <row r="3967" spans="18:18">
      <c r="R3967" s="1"/>
    </row>
    <row r="3968" spans="18:18">
      <c r="R3968" s="1"/>
    </row>
    <row r="3969" spans="18:18">
      <c r="R3969" s="1"/>
    </row>
    <row r="3970" spans="18:18">
      <c r="R3970" s="1"/>
    </row>
    <row r="3971" spans="18:18">
      <c r="R3971" s="1"/>
    </row>
    <row r="3972" spans="18:18">
      <c r="R3972" s="1"/>
    </row>
    <row r="3973" spans="18:18">
      <c r="R3973" s="1"/>
    </row>
    <row r="3974" spans="18:18">
      <c r="R3974" s="1"/>
    </row>
    <row r="3975" spans="18:18">
      <c r="R3975" s="1"/>
    </row>
    <row r="3976" spans="18:18">
      <c r="R3976" s="1"/>
    </row>
    <row r="3977" spans="18:18">
      <c r="R3977" s="1"/>
    </row>
    <row r="3978" spans="18:18">
      <c r="R3978" s="1"/>
    </row>
    <row r="3979" spans="18:18">
      <c r="R3979" s="1"/>
    </row>
    <row r="3980" spans="18:18">
      <c r="R3980" s="1"/>
    </row>
    <row r="3981" spans="18:18">
      <c r="R3981" s="1"/>
    </row>
    <row r="3982" spans="18:18">
      <c r="R3982" s="1"/>
    </row>
    <row r="3983" spans="18:18">
      <c r="R3983" s="1"/>
    </row>
    <row r="3984" spans="18:18">
      <c r="R3984" s="1"/>
    </row>
    <row r="3985" spans="18:18">
      <c r="R3985" s="1"/>
    </row>
    <row r="3986" spans="18:18">
      <c r="R3986" s="1"/>
    </row>
    <row r="3987" spans="18:18">
      <c r="R3987" s="1"/>
    </row>
    <row r="3988" spans="18:18">
      <c r="R3988" s="1"/>
    </row>
    <row r="3989" spans="18:18">
      <c r="R3989" s="1"/>
    </row>
    <row r="3990" spans="18:18">
      <c r="R3990" s="1"/>
    </row>
    <row r="3991" spans="18:18">
      <c r="R3991" s="1"/>
    </row>
    <row r="3992" spans="18:18">
      <c r="R3992" s="1"/>
    </row>
    <row r="3993" spans="18:18">
      <c r="R3993" s="1"/>
    </row>
    <row r="3994" spans="18:18">
      <c r="R3994" s="1"/>
    </row>
    <row r="3995" spans="18:18">
      <c r="R3995" s="1"/>
    </row>
    <row r="3996" spans="18:18">
      <c r="R3996" s="1"/>
    </row>
    <row r="3997" spans="18:18">
      <c r="R3997" s="1"/>
    </row>
    <row r="3998" spans="18:18">
      <c r="R3998" s="1"/>
    </row>
    <row r="3999" spans="18:18">
      <c r="R3999" s="1"/>
    </row>
    <row r="4000" spans="18:18">
      <c r="R4000" s="1"/>
    </row>
    <row r="4001" spans="18:18">
      <c r="R4001" s="1"/>
    </row>
    <row r="4002" spans="18:18">
      <c r="R4002" s="1"/>
    </row>
    <row r="4003" spans="18:18">
      <c r="R4003" s="1"/>
    </row>
    <row r="4004" spans="18:18">
      <c r="R4004" s="1"/>
    </row>
    <row r="4005" spans="18:18">
      <c r="R4005" s="1"/>
    </row>
    <row r="4006" spans="18:18">
      <c r="R4006" s="1"/>
    </row>
    <row r="4007" spans="18:18">
      <c r="R4007" s="1"/>
    </row>
    <row r="4008" spans="18:18">
      <c r="R4008" s="1"/>
    </row>
    <row r="4009" spans="18:18">
      <c r="R4009" s="1"/>
    </row>
    <row r="4010" spans="18:18">
      <c r="R4010" s="1"/>
    </row>
    <row r="4011" spans="18:18">
      <c r="R4011" s="1"/>
    </row>
    <row r="4012" spans="18:18">
      <c r="R4012" s="1"/>
    </row>
    <row r="4013" spans="18:18">
      <c r="R4013" s="1"/>
    </row>
    <row r="4014" spans="18:18">
      <c r="R4014" s="1"/>
    </row>
    <row r="4015" spans="18:18">
      <c r="R4015" s="1"/>
    </row>
    <row r="4016" spans="18:18">
      <c r="R4016" s="1"/>
    </row>
    <row r="4017" spans="18:18">
      <c r="R4017" s="1"/>
    </row>
    <row r="4018" spans="18:18">
      <c r="R4018" s="1"/>
    </row>
    <row r="4019" spans="18:18">
      <c r="R4019" s="1"/>
    </row>
    <row r="4020" spans="18:18">
      <c r="R4020" s="1"/>
    </row>
    <row r="4021" spans="18:18">
      <c r="R4021" s="1"/>
    </row>
    <row r="4022" spans="18:18">
      <c r="R4022" s="1"/>
    </row>
    <row r="4023" spans="18:18">
      <c r="R4023" s="1"/>
    </row>
    <row r="4024" spans="18:18">
      <c r="R4024" s="1"/>
    </row>
    <row r="4025" spans="18:18">
      <c r="R4025" s="1"/>
    </row>
    <row r="4026" spans="18:18">
      <c r="R4026" s="1"/>
    </row>
    <row r="4027" spans="18:18">
      <c r="R4027" s="1"/>
    </row>
    <row r="4028" spans="18:18">
      <c r="R4028" s="1"/>
    </row>
    <row r="4029" spans="18:18">
      <c r="R4029" s="1"/>
    </row>
    <row r="4030" spans="18:18">
      <c r="R4030" s="1"/>
    </row>
    <row r="4031" spans="18:18">
      <c r="R4031" s="1"/>
    </row>
    <row r="4032" spans="18:18">
      <c r="R4032" s="1"/>
    </row>
    <row r="4033" spans="18:18">
      <c r="R4033" s="1"/>
    </row>
    <row r="4034" spans="18:18">
      <c r="R4034" s="1"/>
    </row>
    <row r="4035" spans="18:18">
      <c r="R4035" s="1"/>
    </row>
    <row r="4036" spans="18:18">
      <c r="R4036" s="1"/>
    </row>
    <row r="4037" spans="18:18">
      <c r="R4037" s="1"/>
    </row>
    <row r="4038" spans="18:18">
      <c r="R4038" s="1"/>
    </row>
    <row r="4039" spans="18:18">
      <c r="R4039" s="1"/>
    </row>
    <row r="4040" spans="18:18">
      <c r="R4040" s="1"/>
    </row>
    <row r="4041" spans="18:18">
      <c r="R4041" s="1"/>
    </row>
    <row r="4042" spans="18:18">
      <c r="R4042" s="1"/>
    </row>
    <row r="4043" spans="18:18">
      <c r="R4043" s="1"/>
    </row>
    <row r="4044" spans="18:18">
      <c r="R4044" s="1"/>
    </row>
    <row r="4045" spans="18:18">
      <c r="R4045" s="1"/>
    </row>
    <row r="4046" spans="18:18">
      <c r="R4046" s="1"/>
    </row>
    <row r="4047" spans="18:18">
      <c r="R4047" s="1"/>
    </row>
    <row r="4048" spans="18:18">
      <c r="R4048" s="1"/>
    </row>
    <row r="4049" spans="18:18">
      <c r="R4049" s="1"/>
    </row>
    <row r="4050" spans="18:18">
      <c r="R4050" s="1"/>
    </row>
    <row r="4051" spans="18:18">
      <c r="R4051" s="1"/>
    </row>
    <row r="4052" spans="18:18">
      <c r="R4052" s="1"/>
    </row>
    <row r="4053" spans="18:18">
      <c r="R4053" s="1"/>
    </row>
    <row r="4054" spans="18:18">
      <c r="R4054" s="1"/>
    </row>
    <row r="4055" spans="18:18">
      <c r="R4055" s="1"/>
    </row>
    <row r="4056" spans="18:18">
      <c r="R4056" s="1"/>
    </row>
    <row r="4057" spans="18:18">
      <c r="R4057" s="1"/>
    </row>
    <row r="4058" spans="18:18">
      <c r="R4058" s="1"/>
    </row>
    <row r="4059" spans="18:18">
      <c r="R4059" s="1"/>
    </row>
    <row r="4060" spans="18:18">
      <c r="R4060" s="1"/>
    </row>
    <row r="4061" spans="18:18">
      <c r="R4061" s="1"/>
    </row>
    <row r="4062" spans="18:18">
      <c r="R4062" s="1"/>
    </row>
    <row r="4063" spans="18:18">
      <c r="R4063" s="1"/>
    </row>
    <row r="4064" spans="18:18">
      <c r="R4064" s="1"/>
    </row>
    <row r="4065" spans="18:18">
      <c r="R4065" s="1"/>
    </row>
    <row r="4066" spans="18:18">
      <c r="R4066" s="1"/>
    </row>
    <row r="4067" spans="18:18">
      <c r="R4067" s="1"/>
    </row>
    <row r="4068" spans="18:18">
      <c r="R4068" s="1"/>
    </row>
    <row r="4069" spans="18:18">
      <c r="R4069" s="1"/>
    </row>
    <row r="4070" spans="18:18">
      <c r="R4070" s="1"/>
    </row>
    <row r="4071" spans="18:18">
      <c r="R4071" s="1"/>
    </row>
    <row r="4072" spans="18:18">
      <c r="R4072" s="1"/>
    </row>
    <row r="4073" spans="18:18">
      <c r="R4073" s="1"/>
    </row>
    <row r="4074" spans="18:18">
      <c r="R4074" s="1"/>
    </row>
    <row r="4075" spans="18:18">
      <c r="R4075" s="1"/>
    </row>
    <row r="4076" spans="18:18">
      <c r="R4076" s="1"/>
    </row>
    <row r="4077" spans="18:18">
      <c r="R4077" s="1"/>
    </row>
    <row r="4078" spans="18:18">
      <c r="R4078" s="1"/>
    </row>
    <row r="4079" spans="18:18">
      <c r="R4079" s="1"/>
    </row>
    <row r="4080" spans="18:18">
      <c r="R4080" s="1"/>
    </row>
    <row r="4081" spans="18:18">
      <c r="R4081" s="1"/>
    </row>
    <row r="4082" spans="18:18">
      <c r="R4082" s="1"/>
    </row>
    <row r="4083" spans="18:18">
      <c r="R4083" s="1"/>
    </row>
    <row r="4084" spans="18:18">
      <c r="R4084" s="1"/>
    </row>
    <row r="4085" spans="18:18">
      <c r="R4085" s="1"/>
    </row>
    <row r="4086" spans="18:18">
      <c r="R4086" s="1"/>
    </row>
    <row r="4087" spans="18:18">
      <c r="R4087" s="1"/>
    </row>
    <row r="4088" spans="18:18">
      <c r="R4088" s="1"/>
    </row>
    <row r="4089" spans="18:18">
      <c r="R4089" s="1"/>
    </row>
    <row r="4090" spans="18:18">
      <c r="R4090" s="1"/>
    </row>
    <row r="4091" spans="18:18">
      <c r="R4091" s="1"/>
    </row>
    <row r="4092" spans="18:18">
      <c r="R4092" s="1"/>
    </row>
    <row r="4093" spans="18:18">
      <c r="R4093" s="1"/>
    </row>
    <row r="4094" spans="18:18">
      <c r="R4094" s="1"/>
    </row>
    <row r="4095" spans="18:18">
      <c r="R4095" s="1"/>
    </row>
    <row r="4096" spans="18:18">
      <c r="R4096" s="1"/>
    </row>
    <row r="4097" spans="18:18">
      <c r="R4097" s="1"/>
    </row>
    <row r="4098" spans="18:18">
      <c r="R4098" s="1"/>
    </row>
    <row r="4099" spans="18:18">
      <c r="R4099" s="1"/>
    </row>
    <row r="4100" spans="18:18">
      <c r="R4100" s="1"/>
    </row>
    <row r="4101" spans="18:18">
      <c r="R4101" s="1"/>
    </row>
    <row r="4102" spans="18:18">
      <c r="R4102" s="1"/>
    </row>
    <row r="4103" spans="18:18">
      <c r="R4103" s="1"/>
    </row>
    <row r="4104" spans="18:18">
      <c r="R4104" s="1"/>
    </row>
    <row r="4105" spans="18:18">
      <c r="R4105" s="1"/>
    </row>
    <row r="4106" spans="18:18">
      <c r="R4106" s="1"/>
    </row>
    <row r="4107" spans="18:18">
      <c r="R4107" s="1"/>
    </row>
    <row r="4108" spans="18:18">
      <c r="R4108" s="1"/>
    </row>
    <row r="4109" spans="18:18">
      <c r="R4109" s="1"/>
    </row>
    <row r="4110" spans="18:18">
      <c r="R4110" s="1"/>
    </row>
    <row r="4111" spans="18:18">
      <c r="R4111" s="1"/>
    </row>
    <row r="4112" spans="18:18">
      <c r="R4112" s="1"/>
    </row>
    <row r="4113" spans="18:18">
      <c r="R4113" s="1"/>
    </row>
    <row r="4114" spans="18:18">
      <c r="R4114" s="1"/>
    </row>
    <row r="4115" spans="18:18">
      <c r="R4115" s="1"/>
    </row>
    <row r="4116" spans="18:18">
      <c r="R4116" s="1"/>
    </row>
    <row r="4117" spans="18:18">
      <c r="R4117" s="1"/>
    </row>
    <row r="4118" spans="18:18">
      <c r="R4118" s="1"/>
    </row>
    <row r="4119" spans="18:18">
      <c r="R4119" s="1"/>
    </row>
    <row r="4120" spans="18:18">
      <c r="R4120" s="1"/>
    </row>
    <row r="4121" spans="18:18">
      <c r="R4121" s="1"/>
    </row>
    <row r="4122" spans="18:18">
      <c r="R4122" s="1"/>
    </row>
    <row r="4123" spans="18:18">
      <c r="R4123" s="1"/>
    </row>
    <row r="4124" spans="18:18">
      <c r="R4124" s="1"/>
    </row>
    <row r="4125" spans="18:18">
      <c r="R4125" s="1"/>
    </row>
    <row r="4126" spans="18:18">
      <c r="R4126" s="1"/>
    </row>
    <row r="4127" spans="18:18">
      <c r="R4127" s="1"/>
    </row>
    <row r="4128" spans="18:18">
      <c r="R4128" s="1"/>
    </row>
    <row r="4129" spans="18:18">
      <c r="R4129" s="1"/>
    </row>
    <row r="4130" spans="18:18">
      <c r="R4130" s="1"/>
    </row>
    <row r="4131" spans="18:18">
      <c r="R4131" s="1"/>
    </row>
    <row r="4132" spans="18:18">
      <c r="R4132" s="1"/>
    </row>
    <row r="4133" spans="18:18">
      <c r="R4133" s="1"/>
    </row>
    <row r="4134" spans="18:18">
      <c r="R4134" s="1"/>
    </row>
    <row r="4135" spans="18:18">
      <c r="R4135" s="1"/>
    </row>
    <row r="4136" spans="18:18">
      <c r="R4136" s="1"/>
    </row>
    <row r="4137" spans="18:18">
      <c r="R4137" s="1"/>
    </row>
    <row r="4138" spans="18:18">
      <c r="R4138" s="1"/>
    </row>
    <row r="4139" spans="18:18">
      <c r="R4139" s="1"/>
    </row>
    <row r="4140" spans="18:18">
      <c r="R4140" s="1"/>
    </row>
    <row r="4141" spans="18:18">
      <c r="R4141" s="1"/>
    </row>
    <row r="4142" spans="18:18">
      <c r="R4142" s="1"/>
    </row>
    <row r="4143" spans="18:18">
      <c r="R4143" s="1"/>
    </row>
    <row r="4144" spans="18:18">
      <c r="R4144" s="1"/>
    </row>
    <row r="4145" spans="18:18">
      <c r="R4145" s="1"/>
    </row>
    <row r="4146" spans="18:18">
      <c r="R4146" s="1"/>
    </row>
    <row r="4147" spans="18:18">
      <c r="R4147" s="1"/>
    </row>
    <row r="4148" spans="18:18">
      <c r="R4148" s="1"/>
    </row>
    <row r="4149" spans="18:18">
      <c r="R4149" s="1"/>
    </row>
    <row r="4150" spans="18:18">
      <c r="R4150" s="1"/>
    </row>
    <row r="4151" spans="18:18">
      <c r="R4151" s="1"/>
    </row>
    <row r="4152" spans="18:18">
      <c r="R4152" s="1"/>
    </row>
    <row r="4153" spans="18:18">
      <c r="R4153" s="1"/>
    </row>
    <row r="4154" spans="18:18">
      <c r="R4154" s="1"/>
    </row>
    <row r="4155" spans="18:18">
      <c r="R4155" s="1"/>
    </row>
    <row r="4156" spans="18:18">
      <c r="R4156" s="1"/>
    </row>
    <row r="4157" spans="18:18">
      <c r="R4157" s="1"/>
    </row>
    <row r="4158" spans="18:18">
      <c r="R4158" s="1"/>
    </row>
    <row r="4159" spans="18:18">
      <c r="R4159" s="1"/>
    </row>
    <row r="4160" spans="18:18">
      <c r="R4160" s="1"/>
    </row>
    <row r="4161" spans="18:18">
      <c r="R4161" s="1"/>
    </row>
    <row r="4162" spans="18:18">
      <c r="R4162" s="1"/>
    </row>
    <row r="4163" spans="18:18">
      <c r="R4163" s="1"/>
    </row>
    <row r="4164" spans="18:18">
      <c r="R4164" s="1"/>
    </row>
    <row r="4165" spans="18:18">
      <c r="R4165" s="1"/>
    </row>
    <row r="4166" spans="18:18">
      <c r="R4166" s="1"/>
    </row>
    <row r="4167" spans="18:18">
      <c r="R4167" s="1"/>
    </row>
    <row r="4168" spans="18:18">
      <c r="R4168" s="1"/>
    </row>
    <row r="4169" spans="18:18">
      <c r="R4169" s="1"/>
    </row>
    <row r="4170" spans="18:18">
      <c r="R4170" s="1"/>
    </row>
    <row r="4171" spans="18:18">
      <c r="R4171" s="1"/>
    </row>
    <row r="4172" spans="18:18">
      <c r="R4172" s="1"/>
    </row>
    <row r="4173" spans="18:18">
      <c r="R4173" s="1"/>
    </row>
    <row r="4174" spans="18:18">
      <c r="R4174" s="1"/>
    </row>
    <row r="4175" spans="18:18">
      <c r="R4175" s="1"/>
    </row>
    <row r="4176" spans="18:18">
      <c r="R4176" s="1"/>
    </row>
    <row r="4177" spans="18:18">
      <c r="R4177" s="1"/>
    </row>
    <row r="4178" spans="18:18">
      <c r="R4178" s="1"/>
    </row>
    <row r="4179" spans="18:18">
      <c r="R4179" s="1"/>
    </row>
    <row r="4180" spans="18:18">
      <c r="R4180" s="1"/>
    </row>
    <row r="4181" spans="18:18">
      <c r="R4181" s="1"/>
    </row>
    <row r="4182" spans="18:18">
      <c r="R4182" s="1"/>
    </row>
    <row r="4183" spans="18:18">
      <c r="R4183" s="1"/>
    </row>
    <row r="4184" spans="18:18">
      <c r="R4184" s="1"/>
    </row>
    <row r="4185" spans="18:18">
      <c r="R4185" s="1"/>
    </row>
    <row r="4186" spans="18:18">
      <c r="R4186" s="1"/>
    </row>
    <row r="4187" spans="18:18">
      <c r="R4187" s="1"/>
    </row>
    <row r="4188" spans="18:18">
      <c r="R4188" s="1"/>
    </row>
    <row r="4189" spans="18:18">
      <c r="R4189" s="1"/>
    </row>
    <row r="4190" spans="18:18">
      <c r="R4190" s="1"/>
    </row>
    <row r="4191" spans="18:18">
      <c r="R4191" s="1"/>
    </row>
    <row r="4192" spans="18:18">
      <c r="R4192" s="1"/>
    </row>
    <row r="4193" spans="18:18">
      <c r="R4193" s="1"/>
    </row>
    <row r="4194" spans="18:18">
      <c r="R4194" s="1"/>
    </row>
    <row r="4195" spans="18:18">
      <c r="R4195" s="1"/>
    </row>
    <row r="4196" spans="18:18">
      <c r="R4196" s="1"/>
    </row>
    <row r="4197" spans="18:18">
      <c r="R4197" s="1"/>
    </row>
    <row r="4198" spans="18:18">
      <c r="R4198" s="1"/>
    </row>
    <row r="4199" spans="18:18">
      <c r="R4199" s="1"/>
    </row>
    <row r="4200" spans="18:18">
      <c r="R4200" s="1"/>
    </row>
    <row r="4201" spans="18:18">
      <c r="R4201" s="1"/>
    </row>
    <row r="4202" spans="18:18">
      <c r="R4202" s="1"/>
    </row>
    <row r="4203" spans="18:18">
      <c r="R4203" s="1"/>
    </row>
    <row r="4204" spans="18:18">
      <c r="R4204" s="1"/>
    </row>
    <row r="4205" spans="18:18">
      <c r="R4205" s="1"/>
    </row>
    <row r="4206" spans="18:18">
      <c r="R4206" s="1"/>
    </row>
    <row r="4207" spans="18:18">
      <c r="R4207" s="1"/>
    </row>
    <row r="4208" spans="18:18">
      <c r="R4208" s="1"/>
    </row>
    <row r="4209" spans="18:18">
      <c r="R4209" s="1"/>
    </row>
    <row r="4210" spans="18:18">
      <c r="R4210" s="1"/>
    </row>
    <row r="4211" spans="18:18">
      <c r="R4211" s="1"/>
    </row>
    <row r="4212" spans="18:18">
      <c r="R4212" s="1"/>
    </row>
    <row r="4213" spans="18:18">
      <c r="R4213" s="1"/>
    </row>
    <row r="4214" spans="18:18">
      <c r="R4214" s="1"/>
    </row>
    <row r="4215" spans="18:18">
      <c r="R4215" s="1"/>
    </row>
    <row r="4216" spans="18:18">
      <c r="R4216" s="1"/>
    </row>
    <row r="4217" spans="18:18">
      <c r="R4217" s="1"/>
    </row>
    <row r="4218" spans="18:18">
      <c r="R4218" s="1"/>
    </row>
    <row r="4219" spans="18:18">
      <c r="R4219" s="1"/>
    </row>
    <row r="4220" spans="18:18">
      <c r="R4220" s="1"/>
    </row>
    <row r="4221" spans="18:18">
      <c r="R4221" s="1"/>
    </row>
    <row r="4222" spans="18:18">
      <c r="R4222" s="1"/>
    </row>
    <row r="4223" spans="18:18">
      <c r="R4223" s="1"/>
    </row>
    <row r="4224" spans="18:18">
      <c r="R4224" s="1"/>
    </row>
    <row r="4225" spans="18:18">
      <c r="R4225" s="1"/>
    </row>
    <row r="4226" spans="18:18">
      <c r="R4226" s="1"/>
    </row>
    <row r="4227" spans="18:18">
      <c r="R4227" s="1"/>
    </row>
    <row r="4228" spans="18:18">
      <c r="R4228" s="1"/>
    </row>
    <row r="4229" spans="18:18">
      <c r="R4229" s="1"/>
    </row>
    <row r="4230" spans="18:18">
      <c r="R4230" s="1"/>
    </row>
    <row r="4231" spans="18:18">
      <c r="R4231" s="1"/>
    </row>
    <row r="4232" spans="18:18">
      <c r="R4232" s="1"/>
    </row>
    <row r="4233" spans="18:18">
      <c r="R4233" s="1"/>
    </row>
    <row r="4234" spans="18:18">
      <c r="R4234" s="1"/>
    </row>
    <row r="4235" spans="18:18">
      <c r="R4235" s="1"/>
    </row>
    <row r="4236" spans="18:18">
      <c r="R4236" s="1"/>
    </row>
    <row r="4237" spans="18:18">
      <c r="R4237" s="1"/>
    </row>
    <row r="4238" spans="18:18">
      <c r="R4238" s="1"/>
    </row>
    <row r="4239" spans="18:18">
      <c r="R4239" s="1"/>
    </row>
    <row r="4240" spans="18:18">
      <c r="R4240" s="1"/>
    </row>
    <row r="4241" spans="18:18">
      <c r="R4241" s="1"/>
    </row>
    <row r="4242" spans="18:18">
      <c r="R4242" s="1"/>
    </row>
    <row r="4243" spans="18:18">
      <c r="R4243" s="1"/>
    </row>
    <row r="4244" spans="18:18">
      <c r="R4244" s="1"/>
    </row>
    <row r="4245" spans="18:18">
      <c r="R4245" s="1"/>
    </row>
    <row r="4246" spans="18:18">
      <c r="R4246" s="1"/>
    </row>
    <row r="4247" spans="18:18">
      <c r="R4247" s="1"/>
    </row>
    <row r="4248" spans="18:18">
      <c r="R4248" s="1"/>
    </row>
    <row r="4249" spans="18:18">
      <c r="R4249" s="1"/>
    </row>
    <row r="4250" spans="18:18">
      <c r="R4250" s="1"/>
    </row>
    <row r="4251" spans="18:18">
      <c r="R4251" s="1"/>
    </row>
    <row r="4252" spans="18:18">
      <c r="R4252" s="1"/>
    </row>
    <row r="4253" spans="18:18">
      <c r="R4253" s="1"/>
    </row>
    <row r="4254" spans="18:18">
      <c r="R4254" s="1"/>
    </row>
    <row r="4255" spans="18:18">
      <c r="R4255" s="1"/>
    </row>
    <row r="4256" spans="18:18">
      <c r="R4256" s="1"/>
    </row>
    <row r="4257" spans="18:18">
      <c r="R4257" s="1"/>
    </row>
    <row r="4258" spans="18:18">
      <c r="R4258" s="1"/>
    </row>
    <row r="4259" spans="18:18">
      <c r="R4259" s="1"/>
    </row>
    <row r="4260" spans="18:18">
      <c r="R4260" s="1"/>
    </row>
    <row r="4261" spans="18:18">
      <c r="R4261" s="1"/>
    </row>
    <row r="4262" spans="18:18">
      <c r="R4262" s="1"/>
    </row>
    <row r="4263" spans="18:18">
      <c r="R4263" s="1"/>
    </row>
    <row r="4264" spans="18:18">
      <c r="R4264" s="1"/>
    </row>
    <row r="4265" spans="18:18">
      <c r="R4265" s="1"/>
    </row>
    <row r="4266" spans="18:18">
      <c r="R4266" s="1"/>
    </row>
    <row r="4267" spans="18:18">
      <c r="R4267" s="1"/>
    </row>
    <row r="4268" spans="18:18">
      <c r="R4268" s="1"/>
    </row>
    <row r="4269" spans="18:18">
      <c r="R4269" s="1"/>
    </row>
    <row r="4270" spans="18:18">
      <c r="R4270" s="1"/>
    </row>
    <row r="4271" spans="18:18">
      <c r="R4271" s="1"/>
    </row>
    <row r="4272" spans="18:18">
      <c r="R4272" s="1"/>
    </row>
    <row r="4273" spans="18:18">
      <c r="R4273" s="1"/>
    </row>
    <row r="4274" spans="18:18">
      <c r="R4274" s="1"/>
    </row>
    <row r="4275" spans="18:18">
      <c r="R4275" s="1"/>
    </row>
    <row r="4276" spans="18:18">
      <c r="R4276" s="1"/>
    </row>
    <row r="4277" spans="18:18">
      <c r="R4277" s="1"/>
    </row>
    <row r="4278" spans="18:18">
      <c r="R4278" s="1"/>
    </row>
    <row r="4279" spans="18:18">
      <c r="R4279" s="1"/>
    </row>
    <row r="4280" spans="18:18">
      <c r="R4280" s="1"/>
    </row>
    <row r="4281" spans="18:18">
      <c r="R4281" s="1"/>
    </row>
    <row r="4282" spans="18:18">
      <c r="R4282" s="1"/>
    </row>
    <row r="4283" spans="18:18">
      <c r="R4283" s="1"/>
    </row>
    <row r="4284" spans="18:18">
      <c r="R4284" s="1"/>
    </row>
    <row r="4285" spans="18:18">
      <c r="R4285" s="1"/>
    </row>
    <row r="4286" spans="18:18">
      <c r="R4286" s="1"/>
    </row>
    <row r="4287" spans="18:18">
      <c r="R4287" s="1"/>
    </row>
    <row r="4288" spans="18:18">
      <c r="R4288" s="1"/>
    </row>
    <row r="4289" spans="18:18">
      <c r="R4289" s="1"/>
    </row>
    <row r="4290" spans="18:18">
      <c r="R4290" s="1"/>
    </row>
    <row r="4291" spans="18:18">
      <c r="R4291" s="1"/>
    </row>
    <row r="4292" spans="18:18">
      <c r="R4292" s="1"/>
    </row>
    <row r="4293" spans="18:18">
      <c r="R4293" s="1"/>
    </row>
    <row r="4294" spans="18:18">
      <c r="R4294" s="1"/>
    </row>
    <row r="4295" spans="18:18">
      <c r="R4295" s="1"/>
    </row>
    <row r="4296" spans="18:18">
      <c r="R4296" s="1"/>
    </row>
    <row r="4297" spans="18:18">
      <c r="R4297" s="1"/>
    </row>
    <row r="4298" spans="18:18">
      <c r="R4298" s="1"/>
    </row>
    <row r="4299" spans="18:18">
      <c r="R4299" s="1"/>
    </row>
    <row r="4300" spans="18:18">
      <c r="R4300" s="1"/>
    </row>
    <row r="4301" spans="18:18">
      <c r="R4301" s="1"/>
    </row>
    <row r="4302" spans="18:18">
      <c r="R4302" s="1"/>
    </row>
    <row r="4303" spans="18:18">
      <c r="R4303" s="1"/>
    </row>
    <row r="4304" spans="18:18">
      <c r="R4304" s="1"/>
    </row>
    <row r="4305" spans="18:18">
      <c r="R4305" s="1"/>
    </row>
    <row r="4306" spans="18:18">
      <c r="R4306" s="1"/>
    </row>
    <row r="4307" spans="18:18">
      <c r="R4307" s="1"/>
    </row>
    <row r="4308" spans="18:18">
      <c r="R4308" s="1"/>
    </row>
    <row r="4309" spans="18:18">
      <c r="R4309" s="1"/>
    </row>
    <row r="4310" spans="18:18">
      <c r="R4310" s="1"/>
    </row>
    <row r="4311" spans="18:18">
      <c r="R4311" s="1"/>
    </row>
    <row r="4312" spans="18:18">
      <c r="R4312" s="1"/>
    </row>
    <row r="4313" spans="18:18">
      <c r="R4313" s="1"/>
    </row>
    <row r="4314" spans="18:18">
      <c r="R4314" s="1"/>
    </row>
    <row r="4315" spans="18:18">
      <c r="R4315" s="1"/>
    </row>
    <row r="4316" spans="18:18">
      <c r="R4316" s="1"/>
    </row>
    <row r="4317" spans="18:18">
      <c r="R4317" s="1"/>
    </row>
    <row r="4318" spans="18:18">
      <c r="R4318" s="1"/>
    </row>
    <row r="4319" spans="18:18">
      <c r="R4319" s="1"/>
    </row>
    <row r="4320" spans="18:18">
      <c r="R4320" s="1"/>
    </row>
    <row r="4321" spans="18:18">
      <c r="R4321" s="1"/>
    </row>
    <row r="4322" spans="18:18">
      <c r="R4322" s="1"/>
    </row>
    <row r="4323" spans="18:18">
      <c r="R4323" s="1"/>
    </row>
    <row r="4324" spans="18:18">
      <c r="R4324" s="1"/>
    </row>
    <row r="4325" spans="18:18">
      <c r="R4325" s="1"/>
    </row>
    <row r="4326" spans="18:18">
      <c r="R4326" s="1"/>
    </row>
    <row r="4327" spans="18:18">
      <c r="R4327" s="1"/>
    </row>
    <row r="4328" spans="18:18">
      <c r="R4328" s="1"/>
    </row>
    <row r="4329" spans="18:18">
      <c r="R4329" s="1"/>
    </row>
    <row r="4330" spans="18:18">
      <c r="R4330" s="1"/>
    </row>
    <row r="4331" spans="18:18">
      <c r="R4331" s="1"/>
    </row>
    <row r="4332" spans="18:18">
      <c r="R4332" s="1"/>
    </row>
    <row r="4333" spans="18:18">
      <c r="R4333" s="1"/>
    </row>
    <row r="4334" spans="18:18">
      <c r="R4334" s="1"/>
    </row>
    <row r="4335" spans="18:18">
      <c r="R4335" s="1"/>
    </row>
    <row r="4336" spans="18:18">
      <c r="R4336" s="1"/>
    </row>
    <row r="4337" spans="18:18">
      <c r="R4337" s="1"/>
    </row>
    <row r="4338" spans="18:18">
      <c r="R4338" s="1"/>
    </row>
    <row r="4339" spans="18:18">
      <c r="R4339" s="1"/>
    </row>
    <row r="4340" spans="18:18">
      <c r="R4340" s="1"/>
    </row>
    <row r="4341" spans="18:18">
      <c r="R4341" s="1"/>
    </row>
    <row r="4342" spans="18:18">
      <c r="R4342" s="1"/>
    </row>
    <row r="4343" spans="18:18">
      <c r="R4343" s="1"/>
    </row>
    <row r="4344" spans="18:18">
      <c r="R4344" s="1"/>
    </row>
    <row r="4345" spans="18:18">
      <c r="R4345" s="1"/>
    </row>
    <row r="4346" spans="18:18">
      <c r="R4346" s="1"/>
    </row>
    <row r="4347" spans="18:18">
      <c r="R4347" s="1"/>
    </row>
    <row r="4348" spans="18:18">
      <c r="R4348" s="1"/>
    </row>
    <row r="4349" spans="18:18">
      <c r="R4349" s="1"/>
    </row>
    <row r="4350" spans="18:18">
      <c r="R4350" s="1"/>
    </row>
    <row r="4351" spans="18:18">
      <c r="R4351" s="1"/>
    </row>
    <row r="4352" spans="18:18">
      <c r="R4352" s="1"/>
    </row>
    <row r="4353" spans="18:18">
      <c r="R4353" s="1"/>
    </row>
    <row r="4354" spans="18:18">
      <c r="R4354" s="1"/>
    </row>
    <row r="4355" spans="18:18">
      <c r="R4355" s="1"/>
    </row>
    <row r="4356" spans="18:18">
      <c r="R4356" s="1"/>
    </row>
    <row r="4357" spans="18:18">
      <c r="R4357" s="1"/>
    </row>
    <row r="4358" spans="18:18">
      <c r="R4358" s="1"/>
    </row>
    <row r="4359" spans="18:18">
      <c r="R4359" s="1"/>
    </row>
    <row r="4360" spans="18:18">
      <c r="R4360" s="1"/>
    </row>
    <row r="4361" spans="18:18">
      <c r="R4361" s="1"/>
    </row>
    <row r="4362" spans="18:18">
      <c r="R4362" s="1"/>
    </row>
    <row r="4363" spans="18:18">
      <c r="R4363" s="1"/>
    </row>
    <row r="4364" spans="18:18">
      <c r="R4364" s="1"/>
    </row>
    <row r="4365" spans="18:18">
      <c r="R4365" s="1"/>
    </row>
    <row r="4366" spans="18:18">
      <c r="R4366" s="1"/>
    </row>
    <row r="4367" spans="18:18">
      <c r="R4367" s="1"/>
    </row>
    <row r="4368" spans="18:18">
      <c r="R4368" s="1"/>
    </row>
    <row r="4369" spans="18:18">
      <c r="R4369" s="1"/>
    </row>
    <row r="4370" spans="18:18">
      <c r="R4370" s="1"/>
    </row>
    <row r="4371" spans="18:18">
      <c r="R4371" s="1"/>
    </row>
    <row r="4372" spans="18:18">
      <c r="R4372" s="1"/>
    </row>
    <row r="4373" spans="18:18">
      <c r="R4373" s="1"/>
    </row>
    <row r="4374" spans="18:18">
      <c r="R4374" s="1"/>
    </row>
    <row r="4375" spans="18:18">
      <c r="R4375" s="1"/>
    </row>
    <row r="4376" spans="18:18">
      <c r="R4376" s="1"/>
    </row>
    <row r="4377" spans="18:18">
      <c r="R4377" s="1"/>
    </row>
    <row r="4378" spans="18:18">
      <c r="R4378" s="1"/>
    </row>
    <row r="4379" spans="18:18">
      <c r="R4379" s="1"/>
    </row>
    <row r="4380" spans="18:18">
      <c r="R4380" s="1"/>
    </row>
    <row r="4381" spans="18:18">
      <c r="R4381" s="1"/>
    </row>
    <row r="4382" spans="18:18">
      <c r="R4382" s="1"/>
    </row>
    <row r="4383" spans="18:18">
      <c r="R4383" s="1"/>
    </row>
    <row r="4384" spans="18:18">
      <c r="R4384" s="1"/>
    </row>
    <row r="4385" spans="18:18">
      <c r="R4385" s="1"/>
    </row>
    <row r="4386" spans="18:18">
      <c r="R4386" s="1"/>
    </row>
    <row r="4387" spans="18:18">
      <c r="R4387" s="1"/>
    </row>
    <row r="4388" spans="18:18">
      <c r="R4388" s="1"/>
    </row>
    <row r="4389" spans="18:18">
      <c r="R4389" s="1"/>
    </row>
    <row r="4390" spans="18:18">
      <c r="R4390" s="1"/>
    </row>
    <row r="4391" spans="18:18">
      <c r="R4391" s="1"/>
    </row>
    <row r="4392" spans="18:18">
      <c r="R4392" s="1"/>
    </row>
    <row r="4393" spans="18:18">
      <c r="R4393" s="1"/>
    </row>
    <row r="4394" spans="18:18">
      <c r="R4394" s="1"/>
    </row>
    <row r="4395" spans="18:18">
      <c r="R4395" s="1"/>
    </row>
    <row r="4396" spans="18:18">
      <c r="R4396" s="1"/>
    </row>
    <row r="4397" spans="18:18">
      <c r="R4397" s="1"/>
    </row>
    <row r="4398" spans="18:18">
      <c r="R4398" s="1"/>
    </row>
    <row r="4399" spans="18:18">
      <c r="R4399" s="1"/>
    </row>
    <row r="4400" spans="18:18">
      <c r="R4400" s="1"/>
    </row>
    <row r="4401" spans="18:18">
      <c r="R4401" s="1"/>
    </row>
    <row r="4402" spans="18:18">
      <c r="R4402" s="1"/>
    </row>
    <row r="4403" spans="18:18">
      <c r="R4403" s="1"/>
    </row>
    <row r="4404" spans="18:18">
      <c r="R4404" s="1"/>
    </row>
    <row r="4405" spans="18:18">
      <c r="R4405" s="1"/>
    </row>
    <row r="4406" spans="18:18">
      <c r="R4406" s="1"/>
    </row>
    <row r="4407" spans="18:18">
      <c r="R4407" s="1"/>
    </row>
    <row r="4408" spans="18:18">
      <c r="R4408" s="1"/>
    </row>
    <row r="4409" spans="18:18">
      <c r="R4409" s="1"/>
    </row>
    <row r="4410" spans="18:18">
      <c r="R4410" s="1"/>
    </row>
    <row r="4411" spans="18:18">
      <c r="R4411" s="1"/>
    </row>
    <row r="4412" spans="18:18">
      <c r="R4412" s="1"/>
    </row>
    <row r="4413" spans="18:18">
      <c r="R4413" s="1"/>
    </row>
    <row r="4414" spans="18:18">
      <c r="R4414" s="1"/>
    </row>
    <row r="4415" spans="18:18">
      <c r="R4415" s="1"/>
    </row>
    <row r="4416" spans="18:18">
      <c r="R4416" s="1"/>
    </row>
    <row r="4417" spans="18:18">
      <c r="R4417" s="1"/>
    </row>
    <row r="4418" spans="18:18">
      <c r="R4418" s="1"/>
    </row>
    <row r="4419" spans="18:18">
      <c r="R4419" s="1"/>
    </row>
    <row r="4420" spans="18:18">
      <c r="R4420" s="1"/>
    </row>
    <row r="4421" spans="18:18">
      <c r="R4421" s="1"/>
    </row>
    <row r="4422" spans="18:18">
      <c r="R4422" s="1"/>
    </row>
    <row r="4423" spans="18:18">
      <c r="R4423" s="1"/>
    </row>
    <row r="4424" spans="18:18">
      <c r="R4424" s="1"/>
    </row>
    <row r="4425" spans="18:18">
      <c r="R4425" s="1"/>
    </row>
    <row r="4426" spans="18:18">
      <c r="R4426" s="1"/>
    </row>
    <row r="4427" spans="18:18">
      <c r="R4427" s="1"/>
    </row>
    <row r="4428" spans="18:18">
      <c r="R4428" s="1"/>
    </row>
    <row r="4429" spans="18:18">
      <c r="R4429" s="1"/>
    </row>
    <row r="4430" spans="18:18">
      <c r="R4430" s="1"/>
    </row>
    <row r="4431" spans="18:18">
      <c r="R4431" s="1"/>
    </row>
    <row r="4432" spans="18:18">
      <c r="R4432" s="1"/>
    </row>
    <row r="4433" spans="18:18">
      <c r="R4433" s="1"/>
    </row>
    <row r="4434" spans="18:18">
      <c r="R4434" s="1"/>
    </row>
    <row r="4435" spans="18:18">
      <c r="R4435" s="1"/>
    </row>
    <row r="4436" spans="18:18">
      <c r="R4436" s="1"/>
    </row>
    <row r="4437" spans="18:18">
      <c r="R4437" s="1"/>
    </row>
    <row r="4438" spans="18:18">
      <c r="R4438" s="1"/>
    </row>
    <row r="4439" spans="18:18">
      <c r="R4439" s="1"/>
    </row>
    <row r="4440" spans="18:18">
      <c r="R4440" s="1"/>
    </row>
    <row r="4441" spans="18:18">
      <c r="R4441" s="1"/>
    </row>
    <row r="4442" spans="18:18">
      <c r="R4442" s="1"/>
    </row>
    <row r="4443" spans="18:18">
      <c r="R4443" s="1"/>
    </row>
    <row r="4444" spans="18:18">
      <c r="R4444" s="1"/>
    </row>
    <row r="4445" spans="18:18">
      <c r="R4445" s="1"/>
    </row>
    <row r="4446" spans="18:18">
      <c r="R4446" s="1"/>
    </row>
    <row r="4447" spans="18:18">
      <c r="R4447" s="1"/>
    </row>
    <row r="4448" spans="18:18">
      <c r="R4448" s="1"/>
    </row>
    <row r="4449" spans="18:18">
      <c r="R4449" s="1"/>
    </row>
    <row r="4450" spans="18:18">
      <c r="R4450" s="1"/>
    </row>
    <row r="4451" spans="18:18">
      <c r="R4451" s="1"/>
    </row>
    <row r="4452" spans="18:18">
      <c r="R4452" s="1"/>
    </row>
    <row r="4453" spans="18:18">
      <c r="R4453" s="1"/>
    </row>
    <row r="4454" spans="18:18">
      <c r="R4454" s="1"/>
    </row>
    <row r="4455" spans="18:18">
      <c r="R4455" s="1"/>
    </row>
    <row r="4456" spans="18:18">
      <c r="R4456" s="1"/>
    </row>
    <row r="4457" spans="18:18">
      <c r="R4457" s="1"/>
    </row>
    <row r="4458" spans="18:18">
      <c r="R4458" s="1"/>
    </row>
    <row r="4459" spans="18:18">
      <c r="R4459" s="1"/>
    </row>
    <row r="4460" spans="18:18">
      <c r="R4460" s="1"/>
    </row>
    <row r="4461" spans="18:18">
      <c r="R4461" s="1"/>
    </row>
    <row r="4462" spans="18:18">
      <c r="R4462" s="1"/>
    </row>
    <row r="4463" spans="18:18">
      <c r="R4463" s="1"/>
    </row>
    <row r="4464" spans="18:18">
      <c r="R4464" s="1"/>
    </row>
    <row r="4465" spans="18:18">
      <c r="R4465" s="1"/>
    </row>
    <row r="4466" spans="18:18">
      <c r="R4466" s="1"/>
    </row>
    <row r="4467" spans="18:18">
      <c r="R4467" s="1"/>
    </row>
    <row r="4468" spans="18:18">
      <c r="R4468" s="1"/>
    </row>
    <row r="4469" spans="18:18">
      <c r="R4469" s="1"/>
    </row>
    <row r="4470" spans="18:18">
      <c r="R4470" s="1"/>
    </row>
    <row r="4471" spans="18:18">
      <c r="R4471" s="1"/>
    </row>
    <row r="4472" spans="18:18">
      <c r="R4472" s="1"/>
    </row>
    <row r="4473" spans="18:18">
      <c r="R4473" s="1"/>
    </row>
    <row r="4474" spans="18:18">
      <c r="R4474" s="1"/>
    </row>
    <row r="4475" spans="18:18">
      <c r="R4475" s="1"/>
    </row>
    <row r="4476" spans="18:18">
      <c r="R4476" s="1"/>
    </row>
    <row r="4477" spans="18:18">
      <c r="R4477" s="1"/>
    </row>
    <row r="4478" spans="18:18">
      <c r="R4478" s="1"/>
    </row>
    <row r="4479" spans="18:18">
      <c r="R4479" s="1"/>
    </row>
    <row r="4480" spans="18:18">
      <c r="R4480" s="1"/>
    </row>
    <row r="4481" spans="18:18">
      <c r="R4481" s="1"/>
    </row>
    <row r="4482" spans="18:18">
      <c r="R4482" s="1"/>
    </row>
    <row r="4483" spans="18:18">
      <c r="R4483" s="1"/>
    </row>
    <row r="4484" spans="18:18">
      <c r="R4484" s="1"/>
    </row>
    <row r="4485" spans="18:18">
      <c r="R4485" s="1"/>
    </row>
    <row r="4486" spans="18:18">
      <c r="R4486" s="1"/>
    </row>
    <row r="4487" spans="18:18">
      <c r="R4487" s="1"/>
    </row>
    <row r="4488" spans="18:18">
      <c r="R4488" s="1"/>
    </row>
    <row r="4489" spans="18:18">
      <c r="R4489" s="1"/>
    </row>
    <row r="4490" spans="18:18">
      <c r="R4490" s="1"/>
    </row>
    <row r="4491" spans="18:18">
      <c r="R4491" s="1"/>
    </row>
    <row r="4492" spans="18:18">
      <c r="R4492" s="1"/>
    </row>
    <row r="4493" spans="18:18">
      <c r="R4493" s="1"/>
    </row>
    <row r="4494" spans="18:18">
      <c r="R4494" s="1"/>
    </row>
    <row r="4495" spans="18:18">
      <c r="R4495" s="1"/>
    </row>
    <row r="4496" spans="18:18">
      <c r="R4496" s="1"/>
    </row>
    <row r="4497" spans="18:18">
      <c r="R4497" s="1"/>
    </row>
    <row r="4498" spans="18:18">
      <c r="R4498" s="1"/>
    </row>
    <row r="4499" spans="18:18">
      <c r="R4499" s="1"/>
    </row>
    <row r="4500" spans="18:18">
      <c r="R4500" s="1"/>
    </row>
    <row r="4501" spans="18:18">
      <c r="R4501" s="1"/>
    </row>
    <row r="4502" spans="18:18">
      <c r="R4502" s="1"/>
    </row>
    <row r="4503" spans="18:18">
      <c r="R4503" s="1"/>
    </row>
    <row r="4504" spans="18:18">
      <c r="R4504" s="1"/>
    </row>
    <row r="4505" spans="18:18">
      <c r="R4505" s="1"/>
    </row>
    <row r="4506" spans="18:18">
      <c r="R4506" s="1"/>
    </row>
    <row r="4507" spans="18:18">
      <c r="R4507" s="1"/>
    </row>
    <row r="4508" spans="18:18">
      <c r="R4508" s="1"/>
    </row>
    <row r="4509" spans="18:18">
      <c r="R4509" s="1"/>
    </row>
    <row r="4510" spans="18:18">
      <c r="R4510" s="1"/>
    </row>
    <row r="4511" spans="18:18">
      <c r="R4511" s="1"/>
    </row>
    <row r="4512" spans="18:18">
      <c r="R4512" s="1"/>
    </row>
    <row r="4513" spans="18:18">
      <c r="R4513" s="1"/>
    </row>
    <row r="4514" spans="18:18">
      <c r="R4514" s="1"/>
    </row>
    <row r="4515" spans="18:18">
      <c r="R4515" s="1"/>
    </row>
    <row r="4516" spans="18:18">
      <c r="R4516" s="1"/>
    </row>
    <row r="4517" spans="18:18">
      <c r="R4517" s="1"/>
    </row>
    <row r="4518" spans="18:18">
      <c r="R4518" s="1"/>
    </row>
    <row r="4519" spans="18:18">
      <c r="R4519" s="1"/>
    </row>
    <row r="4520" spans="18:18">
      <c r="R4520" s="1"/>
    </row>
    <row r="4521" spans="18:18">
      <c r="R4521" s="1"/>
    </row>
    <row r="4522" spans="18:18">
      <c r="R4522" s="1"/>
    </row>
    <row r="4523" spans="18:18">
      <c r="R4523" s="1"/>
    </row>
    <row r="4524" spans="18:18">
      <c r="R4524" s="1"/>
    </row>
    <row r="4525" spans="18:18">
      <c r="R4525" s="1"/>
    </row>
    <row r="4526" spans="18:18">
      <c r="R4526" s="1"/>
    </row>
    <row r="4527" spans="18:18">
      <c r="R4527" s="1"/>
    </row>
    <row r="4528" spans="18:18">
      <c r="R4528" s="1"/>
    </row>
    <row r="4529" spans="18:18">
      <c r="R4529" s="1"/>
    </row>
    <row r="4530" spans="18:18">
      <c r="R4530" s="1"/>
    </row>
    <row r="4531" spans="18:18">
      <c r="R4531" s="1"/>
    </row>
    <row r="4532" spans="18:18">
      <c r="R4532" s="1"/>
    </row>
    <row r="4533" spans="18:18">
      <c r="R4533" s="1"/>
    </row>
    <row r="4534" spans="18:18">
      <c r="R4534" s="1"/>
    </row>
    <row r="4535" spans="18:18">
      <c r="R4535" s="1"/>
    </row>
    <row r="4536" spans="18:18">
      <c r="R4536" s="1"/>
    </row>
    <row r="4537" spans="18:18">
      <c r="R4537" s="1"/>
    </row>
    <row r="4538" spans="18:18">
      <c r="R4538" s="1"/>
    </row>
    <row r="4539" spans="18:18">
      <c r="R4539" s="1"/>
    </row>
    <row r="4540" spans="18:18">
      <c r="R4540" s="1"/>
    </row>
    <row r="4541" spans="18:18">
      <c r="R4541" s="1"/>
    </row>
    <row r="4542" spans="18:18">
      <c r="R4542" s="1"/>
    </row>
    <row r="4543" spans="18:18">
      <c r="R4543" s="1"/>
    </row>
    <row r="4544" spans="18:18">
      <c r="R4544" s="1"/>
    </row>
    <row r="4545" spans="18:18">
      <c r="R4545" s="1"/>
    </row>
    <row r="4546" spans="18:18">
      <c r="R4546" s="1"/>
    </row>
    <row r="4547" spans="18:18">
      <c r="R4547" s="1"/>
    </row>
    <row r="4548" spans="18:18">
      <c r="R4548" s="1"/>
    </row>
    <row r="4549" spans="18:18">
      <c r="R4549" s="1"/>
    </row>
    <row r="4550" spans="18:18">
      <c r="R4550" s="1"/>
    </row>
    <row r="4551" spans="18:18">
      <c r="R4551" s="1"/>
    </row>
    <row r="4552" spans="18:18">
      <c r="R4552" s="1"/>
    </row>
    <row r="4553" spans="18:18">
      <c r="R4553" s="1"/>
    </row>
    <row r="4554" spans="18:18">
      <c r="R4554" s="1"/>
    </row>
    <row r="4555" spans="18:18">
      <c r="R4555" s="1"/>
    </row>
    <row r="4556" spans="18:18">
      <c r="R4556" s="1"/>
    </row>
    <row r="4557" spans="18:18">
      <c r="R4557" s="1"/>
    </row>
    <row r="4558" spans="18:18">
      <c r="R4558" s="1"/>
    </row>
    <row r="4559" spans="18:18">
      <c r="R4559" s="1"/>
    </row>
    <row r="4560" spans="18:18">
      <c r="R4560" s="1"/>
    </row>
    <row r="4561" spans="18:18">
      <c r="R4561" s="1"/>
    </row>
    <row r="4562" spans="18:18">
      <c r="R4562" s="1"/>
    </row>
    <row r="4563" spans="18:18">
      <c r="R4563" s="1"/>
    </row>
    <row r="4564" spans="18:18">
      <c r="R4564" s="1"/>
    </row>
    <row r="4565" spans="18:18">
      <c r="R4565" s="1"/>
    </row>
    <row r="4566" spans="18:18">
      <c r="R4566" s="1"/>
    </row>
    <row r="4567" spans="18:18">
      <c r="R4567" s="1"/>
    </row>
    <row r="4568" spans="18:18">
      <c r="R4568" s="1"/>
    </row>
    <row r="4569" spans="18:18">
      <c r="R4569" s="1"/>
    </row>
    <row r="4570" spans="18:18">
      <c r="R4570" s="1"/>
    </row>
    <row r="4571" spans="18:18">
      <c r="R4571" s="1"/>
    </row>
    <row r="4572" spans="18:18">
      <c r="R4572" s="1"/>
    </row>
    <row r="4573" spans="18:18">
      <c r="R4573" s="1"/>
    </row>
    <row r="4574" spans="18:18">
      <c r="R4574" s="1"/>
    </row>
    <row r="4575" spans="18:18">
      <c r="R4575" s="1"/>
    </row>
    <row r="4576" spans="18:18">
      <c r="R4576" s="1"/>
    </row>
    <row r="4577" spans="18:18">
      <c r="R4577" s="1"/>
    </row>
    <row r="4578" spans="18:18">
      <c r="R4578" s="1"/>
    </row>
    <row r="4579" spans="18:18">
      <c r="R4579" s="1"/>
    </row>
    <row r="4580" spans="18:18">
      <c r="R4580" s="1"/>
    </row>
    <row r="4581" spans="18:18">
      <c r="R4581" s="1"/>
    </row>
    <row r="4582" spans="18:18">
      <c r="R4582" s="1"/>
    </row>
    <row r="4583" spans="18:18">
      <c r="R4583" s="1"/>
    </row>
    <row r="4584" spans="18:18">
      <c r="R4584" s="1"/>
    </row>
    <row r="4585" spans="18:18">
      <c r="R4585" s="1"/>
    </row>
    <row r="4586" spans="18:18">
      <c r="R4586" s="1"/>
    </row>
    <row r="4587" spans="18:18">
      <c r="R4587" s="1"/>
    </row>
    <row r="4588" spans="18:18">
      <c r="R4588" s="1"/>
    </row>
    <row r="4589" spans="18:18">
      <c r="R4589" s="1"/>
    </row>
    <row r="4590" spans="18:18">
      <c r="R4590" s="1"/>
    </row>
    <row r="4591" spans="18:18">
      <c r="R4591" s="1"/>
    </row>
    <row r="4592" spans="18:18">
      <c r="R4592" s="1"/>
    </row>
    <row r="4593" spans="18:18">
      <c r="R4593" s="1"/>
    </row>
    <row r="4594" spans="18:18">
      <c r="R4594" s="1"/>
    </row>
    <row r="4595" spans="18:18">
      <c r="R4595" s="1"/>
    </row>
    <row r="4596" spans="18:18">
      <c r="R4596" s="1"/>
    </row>
    <row r="4597" spans="18:18">
      <c r="R4597" s="1"/>
    </row>
    <row r="4598" spans="18:18">
      <c r="R4598" s="1"/>
    </row>
    <row r="4599" spans="18:18">
      <c r="R4599" s="1"/>
    </row>
    <row r="4600" spans="18:18">
      <c r="R4600" s="1"/>
    </row>
    <row r="4601" spans="18:18">
      <c r="R4601" s="1"/>
    </row>
    <row r="4602" spans="18:18">
      <c r="R4602" s="1"/>
    </row>
    <row r="4603" spans="18:18">
      <c r="R4603" s="1"/>
    </row>
    <row r="4604" spans="18:18">
      <c r="R4604" s="1"/>
    </row>
    <row r="4605" spans="18:18">
      <c r="R4605" s="1"/>
    </row>
    <row r="4606" spans="18:18">
      <c r="R4606" s="1"/>
    </row>
    <row r="4607" spans="18:18">
      <c r="R4607" s="1"/>
    </row>
    <row r="4608" spans="18:18">
      <c r="R4608" s="1"/>
    </row>
    <row r="4609" spans="18:18">
      <c r="R4609" s="1"/>
    </row>
    <row r="4610" spans="18:18">
      <c r="R4610" s="1"/>
    </row>
    <row r="4611" spans="18:18">
      <c r="R4611" s="1"/>
    </row>
    <row r="4612" spans="18:18">
      <c r="R4612" s="1"/>
    </row>
    <row r="4613" spans="18:18">
      <c r="R4613" s="1"/>
    </row>
    <row r="4614" spans="18:18">
      <c r="R4614" s="1"/>
    </row>
    <row r="4615" spans="18:18">
      <c r="R4615" s="1"/>
    </row>
    <row r="4616" spans="18:18">
      <c r="R4616" s="1"/>
    </row>
    <row r="4617" spans="18:18">
      <c r="R4617" s="1"/>
    </row>
    <row r="4618" spans="18:18">
      <c r="R4618" s="1"/>
    </row>
    <row r="4619" spans="18:18">
      <c r="R4619" s="1"/>
    </row>
    <row r="4620" spans="18:18">
      <c r="R4620" s="1"/>
    </row>
    <row r="4621" spans="18:18">
      <c r="R4621" s="1"/>
    </row>
    <row r="4622" spans="18:18">
      <c r="R4622" s="1"/>
    </row>
    <row r="4623" spans="18:18">
      <c r="R4623" s="1"/>
    </row>
    <row r="4624" spans="18:18">
      <c r="R4624" s="1"/>
    </row>
    <row r="4625" spans="18:18">
      <c r="R4625" s="1"/>
    </row>
    <row r="4626" spans="18:18">
      <c r="R4626" s="1"/>
    </row>
    <row r="4627" spans="18:18">
      <c r="R4627" s="1"/>
    </row>
    <row r="4628" spans="18:18">
      <c r="R4628" s="1"/>
    </row>
    <row r="4629" spans="18:18">
      <c r="R4629" s="1"/>
    </row>
    <row r="4630" spans="18:18">
      <c r="R4630" s="1"/>
    </row>
    <row r="4631" spans="18:18">
      <c r="R4631" s="1"/>
    </row>
    <row r="4632" spans="18:18">
      <c r="R4632" s="1"/>
    </row>
    <row r="4633" spans="18:18">
      <c r="R4633" s="1"/>
    </row>
    <row r="4634" spans="18:18">
      <c r="R4634" s="1"/>
    </row>
    <row r="4635" spans="18:18">
      <c r="R4635" s="1"/>
    </row>
    <row r="4636" spans="18:18">
      <c r="R4636" s="1"/>
    </row>
    <row r="4637" spans="18:18">
      <c r="R4637" s="1"/>
    </row>
    <row r="4638" spans="18:18">
      <c r="R4638" s="1"/>
    </row>
    <row r="4639" spans="18:18">
      <c r="R4639" s="1"/>
    </row>
    <row r="4640" spans="18:18">
      <c r="R4640" s="1"/>
    </row>
    <row r="4641" spans="18:18">
      <c r="R4641" s="1"/>
    </row>
    <row r="4642" spans="18:18">
      <c r="R4642" s="1"/>
    </row>
    <row r="4643" spans="18:18">
      <c r="R4643" s="1"/>
    </row>
    <row r="4644" spans="18:18">
      <c r="R4644" s="1"/>
    </row>
    <row r="4645" spans="18:18">
      <c r="R4645" s="1"/>
    </row>
    <row r="4646" spans="18:18">
      <c r="R4646" s="1"/>
    </row>
    <row r="4647" spans="18:18">
      <c r="R4647" s="1"/>
    </row>
    <row r="4648" spans="18:18">
      <c r="R4648" s="1"/>
    </row>
    <row r="4649" spans="18:18">
      <c r="R4649" s="1"/>
    </row>
    <row r="4650" spans="18:18">
      <c r="R4650" s="1"/>
    </row>
    <row r="4651" spans="18:18">
      <c r="R4651" s="1"/>
    </row>
    <row r="4652" spans="18:18">
      <c r="R4652" s="1"/>
    </row>
    <row r="4653" spans="18:18">
      <c r="R4653" s="1"/>
    </row>
    <row r="4654" spans="18:18">
      <c r="R4654" s="1"/>
    </row>
    <row r="4655" spans="18:18">
      <c r="R4655" s="1"/>
    </row>
    <row r="4656" spans="18:18">
      <c r="R4656" s="1"/>
    </row>
    <row r="4657" spans="18:18">
      <c r="R4657" s="1"/>
    </row>
    <row r="4658" spans="18:18">
      <c r="R4658" s="1"/>
    </row>
    <row r="4659" spans="18:18">
      <c r="R4659" s="1"/>
    </row>
    <row r="4660" spans="18:18">
      <c r="R4660" s="1"/>
    </row>
    <row r="4661" spans="18:18">
      <c r="R4661" s="1"/>
    </row>
    <row r="4662" spans="18:18">
      <c r="R4662" s="1"/>
    </row>
    <row r="4663" spans="18:18">
      <c r="R4663" s="1"/>
    </row>
    <row r="4664" spans="18:18">
      <c r="R4664" s="1"/>
    </row>
    <row r="4665" spans="18:18">
      <c r="R4665" s="1"/>
    </row>
    <row r="4666" spans="18:18">
      <c r="R4666" s="1"/>
    </row>
    <row r="4667" spans="18:18">
      <c r="R4667" s="1"/>
    </row>
    <row r="4668" spans="18:18">
      <c r="R4668" s="1"/>
    </row>
    <row r="4669" spans="18:18">
      <c r="R4669" s="1"/>
    </row>
    <row r="4670" spans="18:18">
      <c r="R4670" s="1"/>
    </row>
    <row r="4671" spans="18:18">
      <c r="R4671" s="1"/>
    </row>
    <row r="4672" spans="18:18">
      <c r="R4672" s="1"/>
    </row>
    <row r="4673" spans="18:18">
      <c r="R4673" s="1"/>
    </row>
    <row r="4674" spans="18:18">
      <c r="R4674" s="1"/>
    </row>
    <row r="4675" spans="18:18">
      <c r="R4675" s="1"/>
    </row>
    <row r="4676" spans="18:18">
      <c r="R4676" s="1"/>
    </row>
    <row r="4677" spans="18:18">
      <c r="R4677" s="1"/>
    </row>
    <row r="4678" spans="18:18">
      <c r="R4678" s="1"/>
    </row>
    <row r="4679" spans="18:18">
      <c r="R4679" s="1"/>
    </row>
    <row r="4680" spans="18:18">
      <c r="R4680" s="1"/>
    </row>
    <row r="4681" spans="18:18">
      <c r="R4681" s="1"/>
    </row>
    <row r="4682" spans="18:18">
      <c r="R4682" s="1"/>
    </row>
    <row r="4683" spans="18:18">
      <c r="R4683" s="1"/>
    </row>
    <row r="4684" spans="18:18">
      <c r="R4684" s="1"/>
    </row>
    <row r="4685" spans="18:18">
      <c r="R4685" s="1"/>
    </row>
    <row r="4686" spans="18:18">
      <c r="R4686" s="1"/>
    </row>
    <row r="4687" spans="18:18">
      <c r="R4687" s="1"/>
    </row>
    <row r="4688" spans="18:18">
      <c r="R4688" s="1"/>
    </row>
    <row r="4689" spans="18:18">
      <c r="R4689" s="1"/>
    </row>
    <row r="4690" spans="18:18">
      <c r="R4690" s="1"/>
    </row>
    <row r="4691" spans="18:18">
      <c r="R4691" s="1"/>
    </row>
    <row r="4692" spans="18:18">
      <c r="R4692" s="1"/>
    </row>
    <row r="4693" spans="18:18">
      <c r="R4693" s="1"/>
    </row>
    <row r="4694" spans="18:18">
      <c r="R4694" s="1"/>
    </row>
    <row r="4695" spans="18:18">
      <c r="R4695" s="1"/>
    </row>
    <row r="4696" spans="18:18">
      <c r="R4696" s="1"/>
    </row>
    <row r="4697" spans="18:18">
      <c r="R4697" s="1"/>
    </row>
    <row r="4698" spans="18:18">
      <c r="R4698" s="1"/>
    </row>
    <row r="4699" spans="18:18">
      <c r="R4699" s="1"/>
    </row>
    <row r="4700" spans="18:18">
      <c r="R4700" s="1"/>
    </row>
    <row r="4701" spans="18:18">
      <c r="R4701" s="1"/>
    </row>
    <row r="4702" spans="18:18">
      <c r="R4702" s="1"/>
    </row>
    <row r="4703" spans="18:18">
      <c r="R4703" s="1"/>
    </row>
    <row r="4704" spans="18:18">
      <c r="R4704" s="1"/>
    </row>
    <row r="4705" spans="18:18">
      <c r="R4705" s="1"/>
    </row>
    <row r="4706" spans="18:18">
      <c r="R4706" s="1"/>
    </row>
    <row r="4707" spans="18:18">
      <c r="R4707" s="1"/>
    </row>
    <row r="4708" spans="18:18">
      <c r="R4708" s="1"/>
    </row>
    <row r="4709" spans="18:18">
      <c r="R4709" s="1"/>
    </row>
    <row r="4710" spans="18:18">
      <c r="R4710" s="1"/>
    </row>
    <row r="4711" spans="18:18">
      <c r="R4711" s="1"/>
    </row>
    <row r="4712" spans="18:18">
      <c r="R4712" s="1"/>
    </row>
    <row r="4713" spans="18:18">
      <c r="R4713" s="1"/>
    </row>
    <row r="4714" spans="18:18">
      <c r="R4714" s="1"/>
    </row>
    <row r="4715" spans="18:18">
      <c r="R4715" s="1"/>
    </row>
    <row r="4716" spans="18:18">
      <c r="R4716" s="1"/>
    </row>
    <row r="4717" spans="18:18">
      <c r="R4717" s="1"/>
    </row>
    <row r="4718" spans="18:18">
      <c r="R4718" s="1"/>
    </row>
    <row r="4719" spans="18:18">
      <c r="R4719" s="1"/>
    </row>
    <row r="4720" spans="18:18">
      <c r="R4720" s="1"/>
    </row>
    <row r="4721" spans="18:18">
      <c r="R4721" s="1"/>
    </row>
    <row r="4722" spans="18:18">
      <c r="R4722" s="1"/>
    </row>
    <row r="4723" spans="18:18">
      <c r="R4723" s="1"/>
    </row>
    <row r="4724" spans="18:18">
      <c r="R4724" s="1"/>
    </row>
    <row r="4725" spans="18:18">
      <c r="R4725" s="1"/>
    </row>
    <row r="4726" spans="18:18">
      <c r="R4726" s="1"/>
    </row>
    <row r="4727" spans="18:18">
      <c r="R4727" s="1"/>
    </row>
    <row r="4728" spans="18:18">
      <c r="R4728" s="1"/>
    </row>
    <row r="4729" spans="18:18">
      <c r="R4729" s="1"/>
    </row>
    <row r="4730" spans="18:18">
      <c r="R4730" s="1"/>
    </row>
    <row r="4731" spans="18:18">
      <c r="R4731" s="1"/>
    </row>
    <row r="4732" spans="18:18">
      <c r="R4732" s="1"/>
    </row>
    <row r="4733" spans="18:18">
      <c r="R4733" s="1"/>
    </row>
    <row r="4734" spans="18:18">
      <c r="R4734" s="1"/>
    </row>
    <row r="4735" spans="18:18">
      <c r="R4735" s="1"/>
    </row>
    <row r="4736" spans="18:18">
      <c r="R4736" s="1"/>
    </row>
    <row r="4737" spans="18:18">
      <c r="R4737" s="1"/>
    </row>
    <row r="4738" spans="18:18">
      <c r="R4738" s="1"/>
    </row>
    <row r="4739" spans="18:18">
      <c r="R4739" s="1"/>
    </row>
    <row r="4740" spans="18:18">
      <c r="R4740" s="1"/>
    </row>
    <row r="4741" spans="18:18">
      <c r="R4741" s="1"/>
    </row>
    <row r="4742" spans="18:18">
      <c r="R4742" s="1"/>
    </row>
    <row r="4743" spans="18:18">
      <c r="R4743" s="1"/>
    </row>
    <row r="4744" spans="18:18">
      <c r="R4744" s="1"/>
    </row>
    <row r="4745" spans="18:18">
      <c r="R4745" s="1"/>
    </row>
    <row r="4746" spans="18:18">
      <c r="R4746" s="1"/>
    </row>
    <row r="4747" spans="18:18">
      <c r="R4747" s="1"/>
    </row>
    <row r="4748" spans="18:18">
      <c r="R4748" s="1"/>
    </row>
    <row r="4749" spans="18:18">
      <c r="R4749" s="1"/>
    </row>
    <row r="4750" spans="18:18">
      <c r="R4750" s="1"/>
    </row>
    <row r="4751" spans="18:18">
      <c r="R4751" s="1"/>
    </row>
    <row r="4752" spans="18:18">
      <c r="R4752" s="1"/>
    </row>
    <row r="4753" spans="18:18">
      <c r="R4753" s="1"/>
    </row>
    <row r="4754" spans="18:18">
      <c r="R4754" s="1"/>
    </row>
    <row r="4755" spans="18:18">
      <c r="R4755" s="1"/>
    </row>
    <row r="4756" spans="18:18">
      <c r="R4756" s="1"/>
    </row>
    <row r="4757" spans="18:18">
      <c r="R4757" s="1"/>
    </row>
    <row r="4758" spans="18:18">
      <c r="R4758" s="1"/>
    </row>
    <row r="4759" spans="18:18">
      <c r="R4759" s="1"/>
    </row>
    <row r="4760" spans="18:18">
      <c r="R4760" s="1"/>
    </row>
    <row r="4761" spans="18:18">
      <c r="R4761" s="1"/>
    </row>
    <row r="4762" spans="18:18">
      <c r="R4762" s="1"/>
    </row>
    <row r="4763" spans="18:18">
      <c r="R4763" s="1"/>
    </row>
    <row r="4764" spans="18:18">
      <c r="R4764" s="1"/>
    </row>
    <row r="4765" spans="18:18">
      <c r="R4765" s="1"/>
    </row>
    <row r="4766" spans="18:18">
      <c r="R4766" s="1"/>
    </row>
    <row r="4767" spans="18:18">
      <c r="R4767" s="1"/>
    </row>
    <row r="4768" spans="18:18">
      <c r="R4768" s="1"/>
    </row>
    <row r="4769" spans="18:18">
      <c r="R4769" s="1"/>
    </row>
    <row r="4770" spans="18:18">
      <c r="R4770" s="1"/>
    </row>
    <row r="4771" spans="18:18">
      <c r="R4771" s="1"/>
    </row>
    <row r="4772" spans="18:18">
      <c r="R4772" s="1"/>
    </row>
    <row r="4773" spans="18:18">
      <c r="R4773" s="1"/>
    </row>
    <row r="4774" spans="18:18">
      <c r="R4774" s="1"/>
    </row>
    <row r="4775" spans="18:18">
      <c r="R4775" s="1"/>
    </row>
    <row r="4776" spans="18:18">
      <c r="R4776" s="1"/>
    </row>
    <row r="4777" spans="18:18">
      <c r="R4777" s="1"/>
    </row>
    <row r="4778" spans="18:18">
      <c r="R4778" s="1"/>
    </row>
    <row r="4779" spans="18:18">
      <c r="R4779" s="1"/>
    </row>
    <row r="4780" spans="18:18">
      <c r="R4780" s="1"/>
    </row>
    <row r="4781" spans="18:18">
      <c r="R4781" s="1"/>
    </row>
    <row r="4782" spans="18:18">
      <c r="R4782" s="1"/>
    </row>
    <row r="4783" spans="18:18">
      <c r="R4783" s="1"/>
    </row>
    <row r="4784" spans="18:18">
      <c r="R4784" s="1"/>
    </row>
    <row r="4785" spans="18:18">
      <c r="R4785" s="1"/>
    </row>
    <row r="4786" spans="18:18">
      <c r="R4786" s="1"/>
    </row>
    <row r="4787" spans="18:18">
      <c r="R4787" s="1"/>
    </row>
    <row r="4788" spans="18:18">
      <c r="R4788" s="1"/>
    </row>
    <row r="4789" spans="18:18">
      <c r="R4789" s="1"/>
    </row>
    <row r="4790" spans="18:18">
      <c r="R4790" s="1"/>
    </row>
    <row r="4791" spans="18:18">
      <c r="R4791" s="1"/>
    </row>
    <row r="4792" spans="18:18">
      <c r="R4792" s="1"/>
    </row>
    <row r="4793" spans="18:18">
      <c r="R4793" s="1"/>
    </row>
    <row r="4794" spans="18:18">
      <c r="R4794" s="1"/>
    </row>
    <row r="4795" spans="18:18">
      <c r="R4795" s="1"/>
    </row>
    <row r="4796" spans="18:18">
      <c r="R4796" s="1"/>
    </row>
    <row r="4797" spans="18:18">
      <c r="R4797" s="1"/>
    </row>
    <row r="4798" spans="18:18">
      <c r="R4798" s="1"/>
    </row>
    <row r="4799" spans="18:18">
      <c r="R4799" s="1"/>
    </row>
    <row r="4800" spans="18:18">
      <c r="R4800" s="1"/>
    </row>
    <row r="4801" spans="18:18">
      <c r="R4801" s="1"/>
    </row>
    <row r="4802" spans="18:18">
      <c r="R4802" s="1"/>
    </row>
    <row r="4803" spans="18:18">
      <c r="R4803" s="1"/>
    </row>
    <row r="4804" spans="18:18">
      <c r="R4804" s="1"/>
    </row>
    <row r="4805" spans="18:18">
      <c r="R4805" s="1"/>
    </row>
    <row r="4806" spans="18:18">
      <c r="R4806" s="1"/>
    </row>
    <row r="4807" spans="18:18">
      <c r="R4807" s="1"/>
    </row>
    <row r="4808" spans="18:18">
      <c r="R4808" s="1"/>
    </row>
    <row r="4809" spans="18:18">
      <c r="R4809" s="1"/>
    </row>
    <row r="4810" spans="18:18">
      <c r="R4810" s="1"/>
    </row>
    <row r="4811" spans="18:18">
      <c r="R4811" s="1"/>
    </row>
    <row r="4812" spans="18:18">
      <c r="R4812" s="1"/>
    </row>
    <row r="4813" spans="18:18">
      <c r="R4813" s="1"/>
    </row>
    <row r="4814" spans="18:18">
      <c r="R4814" s="1"/>
    </row>
    <row r="4815" spans="18:18">
      <c r="R4815" s="1"/>
    </row>
    <row r="4816" spans="18:18">
      <c r="R4816" s="1"/>
    </row>
    <row r="4817" spans="18:18">
      <c r="R4817" s="1"/>
    </row>
    <row r="4818" spans="18:18">
      <c r="R4818" s="1"/>
    </row>
    <row r="4819" spans="18:18">
      <c r="R4819" s="1"/>
    </row>
    <row r="4820" spans="18:18">
      <c r="R4820" s="1"/>
    </row>
    <row r="4821" spans="18:18">
      <c r="R4821" s="1"/>
    </row>
    <row r="4822" spans="18:18">
      <c r="R4822" s="1"/>
    </row>
    <row r="4823" spans="18:18">
      <c r="R4823" s="1"/>
    </row>
    <row r="4824" spans="18:18">
      <c r="R4824" s="1"/>
    </row>
    <row r="4825" spans="18:18">
      <c r="R4825" s="1"/>
    </row>
    <row r="4826" spans="18:18">
      <c r="R4826" s="1"/>
    </row>
    <row r="4827" spans="18:18">
      <c r="R4827" s="1"/>
    </row>
    <row r="4828" spans="18:18">
      <c r="R4828" s="1"/>
    </row>
    <row r="4829" spans="18:18">
      <c r="R4829" s="1"/>
    </row>
    <row r="4830" spans="18:18">
      <c r="R4830" s="1"/>
    </row>
    <row r="4831" spans="18:18">
      <c r="R4831" s="1"/>
    </row>
    <row r="4832" spans="18:18">
      <c r="R4832" s="1"/>
    </row>
    <row r="4833" spans="18:18">
      <c r="R4833" s="1"/>
    </row>
    <row r="4834" spans="18:18">
      <c r="R4834" s="1"/>
    </row>
    <row r="4835" spans="18:18">
      <c r="R4835" s="1"/>
    </row>
    <row r="4836" spans="18:18">
      <c r="R4836" s="1"/>
    </row>
    <row r="4837" spans="18:18">
      <c r="R4837" s="1"/>
    </row>
    <row r="4838" spans="18:18">
      <c r="R4838" s="1"/>
    </row>
    <row r="4839" spans="18:18">
      <c r="R4839" s="1"/>
    </row>
    <row r="4840" spans="18:18">
      <c r="R4840" s="1"/>
    </row>
    <row r="4841" spans="18:18">
      <c r="R4841" s="1"/>
    </row>
    <row r="4842" spans="18:18">
      <c r="R4842" s="1"/>
    </row>
    <row r="4843" spans="18:18">
      <c r="R4843" s="1"/>
    </row>
    <row r="4844" spans="18:18">
      <c r="R4844" s="1"/>
    </row>
    <row r="4845" spans="18:18">
      <c r="R4845" s="1"/>
    </row>
    <row r="4846" spans="18:18">
      <c r="R4846" s="1"/>
    </row>
    <row r="4847" spans="18:18">
      <c r="R4847" s="1"/>
    </row>
    <row r="4848" spans="18:18">
      <c r="R4848" s="1"/>
    </row>
    <row r="4849" spans="18:18">
      <c r="R4849" s="1"/>
    </row>
    <row r="4850" spans="18:18">
      <c r="R4850" s="1"/>
    </row>
    <row r="4851" spans="18:18">
      <c r="R4851" s="1"/>
    </row>
    <row r="4852" spans="18:18">
      <c r="R4852" s="1"/>
    </row>
    <row r="4853" spans="18:18">
      <c r="R4853" s="1"/>
    </row>
    <row r="4854" spans="18:18">
      <c r="R4854" s="1"/>
    </row>
    <row r="4855" spans="18:18">
      <c r="R4855" s="1"/>
    </row>
    <row r="4856" spans="18:18">
      <c r="R4856" s="1"/>
    </row>
    <row r="4857" spans="18:18">
      <c r="R4857" s="1"/>
    </row>
    <row r="4858" spans="18:18">
      <c r="R4858" s="1"/>
    </row>
    <row r="4859" spans="18:18">
      <c r="R4859" s="1"/>
    </row>
    <row r="4860" spans="18:18">
      <c r="R4860" s="1"/>
    </row>
    <row r="4861" spans="18:18">
      <c r="R4861" s="1"/>
    </row>
    <row r="4862" spans="18:18">
      <c r="R4862" s="1"/>
    </row>
    <row r="4863" spans="18:18">
      <c r="R4863" s="1"/>
    </row>
    <row r="4864" spans="18:18">
      <c r="R4864" s="1"/>
    </row>
    <row r="4865" spans="18:18">
      <c r="R4865" s="1"/>
    </row>
    <row r="4866" spans="18:18">
      <c r="R4866" s="1"/>
    </row>
    <row r="4867" spans="18:18">
      <c r="R4867" s="1"/>
    </row>
    <row r="4868" spans="18:18">
      <c r="R4868" s="1"/>
    </row>
    <row r="4869" spans="18:18">
      <c r="R4869" s="1"/>
    </row>
    <row r="4870" spans="18:18">
      <c r="R4870" s="1"/>
    </row>
    <row r="4871" spans="18:18">
      <c r="R4871" s="1"/>
    </row>
    <row r="4872" spans="18:18">
      <c r="R4872" s="1"/>
    </row>
    <row r="4873" spans="18:18">
      <c r="R4873" s="1"/>
    </row>
    <row r="4874" spans="18:18">
      <c r="R4874" s="1"/>
    </row>
    <row r="4875" spans="18:18">
      <c r="R4875" s="1"/>
    </row>
    <row r="4876" spans="18:18">
      <c r="R4876" s="1"/>
    </row>
    <row r="4877" spans="18:18">
      <c r="R4877" s="1"/>
    </row>
    <row r="4878" spans="18:18">
      <c r="R4878" s="1"/>
    </row>
    <row r="4879" spans="18:18">
      <c r="R4879" s="1"/>
    </row>
    <row r="4880" spans="18:18">
      <c r="R4880" s="1"/>
    </row>
    <row r="4881" spans="18:18">
      <c r="R4881" s="1"/>
    </row>
    <row r="4882" spans="18:18">
      <c r="R4882" s="1"/>
    </row>
    <row r="4883" spans="18:18">
      <c r="R4883" s="1"/>
    </row>
    <row r="4884" spans="18:18">
      <c r="R4884" s="1"/>
    </row>
    <row r="4885" spans="18:18">
      <c r="R4885" s="1"/>
    </row>
    <row r="4886" spans="18:18">
      <c r="R4886" s="1"/>
    </row>
    <row r="4887" spans="18:18">
      <c r="R4887" s="1"/>
    </row>
    <row r="4888" spans="18:18">
      <c r="R4888" s="1"/>
    </row>
    <row r="4889" spans="18:18">
      <c r="R4889" s="1"/>
    </row>
    <row r="4890" spans="18:18">
      <c r="R4890" s="1"/>
    </row>
    <row r="4891" spans="18:18">
      <c r="R4891" s="1"/>
    </row>
    <row r="4892" spans="18:18">
      <c r="R4892" s="1"/>
    </row>
    <row r="4893" spans="18:18">
      <c r="R4893" s="1"/>
    </row>
    <row r="4894" spans="18:18">
      <c r="R4894" s="1"/>
    </row>
    <row r="4895" spans="18:18">
      <c r="R4895" s="1"/>
    </row>
    <row r="4896" spans="18:18">
      <c r="R4896" s="1"/>
    </row>
    <row r="4897" spans="18:18">
      <c r="R4897" s="1"/>
    </row>
    <row r="4898" spans="18:18">
      <c r="R4898" s="1"/>
    </row>
    <row r="4899" spans="18:18">
      <c r="R4899" s="1"/>
    </row>
    <row r="4900" spans="18:18">
      <c r="R4900" s="1"/>
    </row>
    <row r="4901" spans="18:18">
      <c r="R4901" s="1"/>
    </row>
    <row r="4902" spans="18:18">
      <c r="R4902" s="1"/>
    </row>
    <row r="4903" spans="18:18">
      <c r="R4903" s="1"/>
    </row>
    <row r="4904" spans="18:18">
      <c r="R4904" s="1"/>
    </row>
    <row r="4905" spans="18:18">
      <c r="R4905" s="1"/>
    </row>
    <row r="4906" spans="18:18">
      <c r="R4906" s="1"/>
    </row>
    <row r="4907" spans="18:18">
      <c r="R4907" s="1"/>
    </row>
    <row r="4908" spans="18:18">
      <c r="R4908" s="1"/>
    </row>
    <row r="4909" spans="18:18">
      <c r="R4909" s="1"/>
    </row>
    <row r="4910" spans="18:18">
      <c r="R4910" s="1"/>
    </row>
    <row r="4911" spans="18:18">
      <c r="R4911" s="1"/>
    </row>
    <row r="4912" spans="18:18">
      <c r="R4912" s="1"/>
    </row>
    <row r="4913" spans="18:18">
      <c r="R4913" s="1"/>
    </row>
    <row r="4914" spans="18:18">
      <c r="R4914" s="1"/>
    </row>
    <row r="4915" spans="18:18">
      <c r="R4915" s="1"/>
    </row>
    <row r="4916" spans="18:18">
      <c r="R4916" s="1"/>
    </row>
    <row r="4917" spans="18:18">
      <c r="R4917" s="1"/>
    </row>
    <row r="4918" spans="18:18">
      <c r="R4918" s="1"/>
    </row>
    <row r="4919" spans="18:18">
      <c r="R4919" s="1"/>
    </row>
    <row r="4920" spans="18:18">
      <c r="R4920" s="1"/>
    </row>
    <row r="4921" spans="18:18">
      <c r="R4921" s="1"/>
    </row>
    <row r="4922" spans="18:18">
      <c r="R4922" s="1"/>
    </row>
    <row r="4923" spans="18:18">
      <c r="R4923" s="1"/>
    </row>
    <row r="4924" spans="18:18">
      <c r="R4924" s="1"/>
    </row>
    <row r="4925" spans="18:18">
      <c r="R4925" s="1"/>
    </row>
    <row r="4926" spans="18:18">
      <c r="R4926" s="1"/>
    </row>
    <row r="4927" spans="18:18">
      <c r="R4927" s="1"/>
    </row>
    <row r="4928" spans="18:18">
      <c r="R4928" s="1"/>
    </row>
    <row r="4929" spans="18:18">
      <c r="R4929" s="1"/>
    </row>
    <row r="4930" spans="18:18">
      <c r="R4930" s="1"/>
    </row>
    <row r="4931" spans="18:18">
      <c r="R4931" s="1"/>
    </row>
    <row r="4932" spans="18:18">
      <c r="R4932" s="1"/>
    </row>
    <row r="4933" spans="18:18">
      <c r="R4933" s="1"/>
    </row>
    <row r="4934" spans="18:18">
      <c r="R4934" s="1"/>
    </row>
    <row r="4935" spans="18:18">
      <c r="R4935" s="1"/>
    </row>
    <row r="4936" spans="18:18">
      <c r="R4936" s="1"/>
    </row>
    <row r="4937" spans="18:18">
      <c r="R4937" s="1"/>
    </row>
    <row r="4938" spans="18:18">
      <c r="R4938" s="1"/>
    </row>
    <row r="4939" spans="18:18">
      <c r="R4939" s="1"/>
    </row>
    <row r="4940" spans="18:18">
      <c r="R4940" s="1"/>
    </row>
    <row r="4941" spans="18:18">
      <c r="R4941" s="1"/>
    </row>
    <row r="4942" spans="18:18">
      <c r="R4942" s="1"/>
    </row>
    <row r="4943" spans="18:18">
      <c r="R4943" s="1"/>
    </row>
    <row r="4944" spans="18:18">
      <c r="R4944" s="1"/>
    </row>
    <row r="4945" spans="18:18">
      <c r="R4945" s="1"/>
    </row>
    <row r="4946" spans="18:18">
      <c r="R4946" s="1"/>
    </row>
    <row r="4947" spans="18:18">
      <c r="R4947" s="1"/>
    </row>
    <row r="4948" spans="18:18">
      <c r="R4948" s="1"/>
    </row>
    <row r="4949" spans="18:18">
      <c r="R4949" s="1"/>
    </row>
    <row r="4950" spans="18:18">
      <c r="R4950" s="1"/>
    </row>
    <row r="4951" spans="18:18">
      <c r="R4951" s="1"/>
    </row>
    <row r="4952" spans="18:18">
      <c r="R4952" s="1"/>
    </row>
    <row r="4953" spans="18:18">
      <c r="R4953" s="1"/>
    </row>
    <row r="4954" spans="18:18">
      <c r="R4954" s="1"/>
    </row>
    <row r="4955" spans="18:18">
      <c r="R4955" s="1"/>
    </row>
    <row r="4956" spans="18:18">
      <c r="R4956" s="1"/>
    </row>
    <row r="4957" spans="18:18">
      <c r="R4957" s="1"/>
    </row>
    <row r="4958" spans="18:18">
      <c r="R4958" s="1"/>
    </row>
    <row r="4959" spans="18:18">
      <c r="R4959" s="1"/>
    </row>
    <row r="4960" spans="18:18">
      <c r="R4960" s="1"/>
    </row>
    <row r="4961" spans="18:18">
      <c r="R4961" s="1"/>
    </row>
    <row r="4962" spans="18:18">
      <c r="R4962" s="1"/>
    </row>
    <row r="4963" spans="18:18">
      <c r="R4963" s="1"/>
    </row>
    <row r="4964" spans="18:18">
      <c r="R4964" s="1"/>
    </row>
    <row r="4965" spans="18:18">
      <c r="R4965" s="1"/>
    </row>
    <row r="4966" spans="18:18">
      <c r="R4966" s="1"/>
    </row>
    <row r="4967" spans="18:18">
      <c r="R4967" s="1"/>
    </row>
    <row r="4968" spans="18:18">
      <c r="R4968" s="1"/>
    </row>
    <row r="4969" spans="18:18">
      <c r="R4969" s="1"/>
    </row>
    <row r="4970" spans="18:18">
      <c r="R4970" s="1"/>
    </row>
    <row r="4971" spans="18:18">
      <c r="R4971" s="1"/>
    </row>
    <row r="4972" spans="18:18">
      <c r="R4972" s="1"/>
    </row>
    <row r="4973" spans="18:18">
      <c r="R4973" s="1"/>
    </row>
    <row r="4974" spans="18:18">
      <c r="R4974" s="1"/>
    </row>
    <row r="4975" spans="18:18">
      <c r="R4975" s="1"/>
    </row>
    <row r="4976" spans="18:18">
      <c r="R4976" s="1"/>
    </row>
    <row r="4977" spans="18:18">
      <c r="R4977" s="1"/>
    </row>
    <row r="4978" spans="18:18">
      <c r="R4978" s="1"/>
    </row>
    <row r="4979" spans="18:18">
      <c r="R4979" s="1"/>
    </row>
    <row r="4980" spans="18:18">
      <c r="R4980" s="1"/>
    </row>
    <row r="4981" spans="18:18">
      <c r="R4981" s="1"/>
    </row>
    <row r="4982" spans="18:18">
      <c r="R4982" s="1"/>
    </row>
    <row r="4983" spans="18:18">
      <c r="R4983" s="1"/>
    </row>
    <row r="4984" spans="18:18">
      <c r="R4984" s="1"/>
    </row>
    <row r="4985" spans="18:18">
      <c r="R4985" s="1"/>
    </row>
    <row r="4986" spans="18:18">
      <c r="R4986" s="1"/>
    </row>
    <row r="4987" spans="18:18">
      <c r="R4987" s="1"/>
    </row>
    <row r="4988" spans="18:18">
      <c r="R4988" s="1"/>
    </row>
    <row r="4989" spans="18:18">
      <c r="R4989" s="1"/>
    </row>
    <row r="4990" spans="18:18">
      <c r="R4990" s="1"/>
    </row>
    <row r="4991" spans="18:18">
      <c r="R4991" s="1"/>
    </row>
    <row r="4992" spans="18:18">
      <c r="R4992" s="1"/>
    </row>
    <row r="4993" spans="18:18">
      <c r="R4993" s="1"/>
    </row>
    <row r="4994" spans="18:18">
      <c r="R4994" s="1"/>
    </row>
    <row r="4995" spans="18:18">
      <c r="R4995" s="1"/>
    </row>
    <row r="4996" spans="18:18">
      <c r="R4996" s="1"/>
    </row>
    <row r="4997" spans="18:18">
      <c r="R4997" s="1"/>
    </row>
    <row r="4998" spans="18:18">
      <c r="R4998" s="1"/>
    </row>
    <row r="4999" spans="18:18">
      <c r="R4999" s="1"/>
    </row>
    <row r="5000" spans="18:18">
      <c r="R5000" s="1"/>
    </row>
    <row r="5001" spans="18:18">
      <c r="R5001" s="1"/>
    </row>
    <row r="5002" spans="18:18">
      <c r="R5002" s="1"/>
    </row>
    <row r="5003" spans="18:18">
      <c r="R5003" s="1"/>
    </row>
    <row r="5004" spans="18:18">
      <c r="R5004" s="1"/>
    </row>
    <row r="5005" spans="18:18">
      <c r="R5005" s="1"/>
    </row>
    <row r="5006" spans="18:18">
      <c r="R5006" s="1"/>
    </row>
    <row r="5007" spans="18:18">
      <c r="R5007" s="1"/>
    </row>
    <row r="5008" spans="18:18">
      <c r="R5008" s="1"/>
    </row>
    <row r="5009" spans="18:18">
      <c r="R5009" s="1"/>
    </row>
    <row r="5010" spans="18:18">
      <c r="R5010" s="1"/>
    </row>
    <row r="5011" spans="18:18">
      <c r="R5011" s="1"/>
    </row>
    <row r="5012" spans="18:18">
      <c r="R5012" s="1"/>
    </row>
    <row r="5013" spans="18:18">
      <c r="R5013" s="1"/>
    </row>
    <row r="5014" spans="18:18">
      <c r="R5014" s="1"/>
    </row>
    <row r="5015" spans="18:18">
      <c r="R5015" s="1"/>
    </row>
    <row r="5016" spans="18:18">
      <c r="R5016" s="1"/>
    </row>
    <row r="5017" spans="18:18">
      <c r="R5017" s="1"/>
    </row>
    <row r="5018" spans="18:18">
      <c r="R5018" s="1"/>
    </row>
    <row r="5019" spans="18:18">
      <c r="R5019" s="1"/>
    </row>
    <row r="5020" spans="18:18">
      <c r="R5020" s="1"/>
    </row>
    <row r="5021" spans="18:18">
      <c r="R5021" s="1"/>
    </row>
    <row r="5022" spans="18:18">
      <c r="R5022" s="1"/>
    </row>
    <row r="5023" spans="18:18">
      <c r="R5023" s="1"/>
    </row>
    <row r="5024" spans="18:18">
      <c r="R5024" s="1"/>
    </row>
    <row r="5025" spans="18:18">
      <c r="R5025" s="1"/>
    </row>
    <row r="5026" spans="18:18">
      <c r="R5026" s="1"/>
    </row>
    <row r="5027" spans="18:18">
      <c r="R5027" s="1"/>
    </row>
    <row r="5028" spans="18:18">
      <c r="R5028" s="1"/>
    </row>
    <row r="5029" spans="18:18">
      <c r="R5029" s="1"/>
    </row>
    <row r="5030" spans="18:18">
      <c r="R5030" s="1"/>
    </row>
    <row r="5031" spans="18:18">
      <c r="R5031" s="1"/>
    </row>
    <row r="5032" spans="18:18">
      <c r="R5032" s="1"/>
    </row>
    <row r="5033" spans="18:18">
      <c r="R5033" s="1"/>
    </row>
    <row r="5034" spans="18:18">
      <c r="R5034" s="1"/>
    </row>
    <row r="5035" spans="18:18">
      <c r="R5035" s="1"/>
    </row>
    <row r="5036" spans="18:18">
      <c r="R5036" s="1"/>
    </row>
    <row r="5037" spans="18:18">
      <c r="R5037" s="1"/>
    </row>
    <row r="5038" spans="18:18">
      <c r="R5038" s="1"/>
    </row>
    <row r="5039" spans="18:18">
      <c r="R5039" s="1"/>
    </row>
    <row r="5040" spans="18:18">
      <c r="R5040" s="1"/>
    </row>
    <row r="5041" spans="18:18">
      <c r="R5041" s="1"/>
    </row>
    <row r="5042" spans="18:18">
      <c r="R5042" s="1"/>
    </row>
    <row r="5043" spans="18:18">
      <c r="R5043" s="1"/>
    </row>
    <row r="5044" spans="18:18">
      <c r="R5044" s="1"/>
    </row>
    <row r="5045" spans="18:18">
      <c r="R5045" s="1"/>
    </row>
    <row r="5046" spans="18:18">
      <c r="R5046" s="1"/>
    </row>
    <row r="5047" spans="18:18">
      <c r="R5047" s="1"/>
    </row>
    <row r="5048" spans="18:18">
      <c r="R5048" s="1"/>
    </row>
    <row r="5049" spans="18:18">
      <c r="R5049" s="1"/>
    </row>
    <row r="5050" spans="18:18">
      <c r="R5050" s="1"/>
    </row>
    <row r="5051" spans="18:18">
      <c r="R5051" s="1"/>
    </row>
    <row r="5052" spans="18:18">
      <c r="R5052" s="1"/>
    </row>
    <row r="5053" spans="18:18">
      <c r="R5053" s="1"/>
    </row>
    <row r="5054" spans="18:18">
      <c r="R5054" s="1"/>
    </row>
    <row r="5055" spans="18:18">
      <c r="R5055" s="1"/>
    </row>
    <row r="5056" spans="18:18">
      <c r="R5056" s="1"/>
    </row>
    <row r="5057" spans="18:18">
      <c r="R5057" s="1"/>
    </row>
    <row r="5058" spans="18:18">
      <c r="R5058" s="1"/>
    </row>
    <row r="5059" spans="18:18">
      <c r="R5059" s="1"/>
    </row>
    <row r="5060" spans="18:18">
      <c r="R5060" s="1"/>
    </row>
    <row r="5061" spans="18:18">
      <c r="R5061" s="1"/>
    </row>
    <row r="5062" spans="18:18">
      <c r="R5062" s="1"/>
    </row>
    <row r="5063" spans="18:18">
      <c r="R5063" s="1"/>
    </row>
    <row r="5064" spans="18:18">
      <c r="R5064" s="1"/>
    </row>
    <row r="5065" spans="18:18">
      <c r="R5065" s="1"/>
    </row>
    <row r="5066" spans="18:18">
      <c r="R5066" s="1"/>
    </row>
    <row r="5067" spans="18:18">
      <c r="R5067" s="1"/>
    </row>
    <row r="5068" spans="18:18">
      <c r="R5068" s="1"/>
    </row>
    <row r="5069" spans="18:18">
      <c r="R5069" s="1"/>
    </row>
    <row r="5070" spans="18:18">
      <c r="R5070" s="1"/>
    </row>
    <row r="5071" spans="18:18">
      <c r="R5071" s="1"/>
    </row>
    <row r="5072" spans="18:18">
      <c r="R5072" s="1"/>
    </row>
    <row r="5073" spans="18:18">
      <c r="R5073" s="1"/>
    </row>
    <row r="5074" spans="18:18">
      <c r="R5074" s="1"/>
    </row>
    <row r="5075" spans="18:18">
      <c r="R5075" s="1"/>
    </row>
    <row r="5076" spans="18:18">
      <c r="R5076" s="1"/>
    </row>
    <row r="5077" spans="18:18">
      <c r="R5077" s="1"/>
    </row>
    <row r="5078" spans="18:18">
      <c r="R5078" s="1"/>
    </row>
    <row r="5079" spans="18:18">
      <c r="R5079" s="1"/>
    </row>
    <row r="5080" spans="18:18">
      <c r="R5080" s="1"/>
    </row>
    <row r="5081" spans="18:18">
      <c r="R5081" s="1"/>
    </row>
    <row r="5082" spans="18:18">
      <c r="R5082" s="1"/>
    </row>
    <row r="5083" spans="18:18">
      <c r="R5083" s="1"/>
    </row>
    <row r="5084" spans="18:18">
      <c r="R5084" s="1"/>
    </row>
    <row r="5085" spans="18:18">
      <c r="R5085" s="1"/>
    </row>
    <row r="5086" spans="18:18">
      <c r="R5086" s="1"/>
    </row>
    <row r="5087" spans="18:18">
      <c r="R5087" s="1"/>
    </row>
    <row r="5088" spans="18:18">
      <c r="R5088" s="1"/>
    </row>
    <row r="5089" spans="18:18">
      <c r="R5089" s="1"/>
    </row>
    <row r="5090" spans="18:18">
      <c r="R5090" s="1"/>
    </row>
    <row r="5091" spans="18:18">
      <c r="R5091" s="1"/>
    </row>
    <row r="5092" spans="18:18">
      <c r="R5092" s="1"/>
    </row>
    <row r="5093" spans="18:18">
      <c r="R5093" s="1"/>
    </row>
    <row r="5094" spans="18:18">
      <c r="R5094" s="1"/>
    </row>
    <row r="5095" spans="18:18">
      <c r="R5095" s="1"/>
    </row>
    <row r="5096" spans="18:18">
      <c r="R5096" s="1"/>
    </row>
    <row r="5097" spans="18:18">
      <c r="R5097" s="1"/>
    </row>
    <row r="5098" spans="18:18">
      <c r="R5098" s="1"/>
    </row>
    <row r="5099" spans="18:18">
      <c r="R5099" s="1"/>
    </row>
    <row r="5100" spans="18:18">
      <c r="R5100" s="1"/>
    </row>
    <row r="5101" spans="18:18">
      <c r="R5101" s="1"/>
    </row>
    <row r="5102" spans="18:18">
      <c r="R5102" s="1"/>
    </row>
    <row r="5103" spans="18:18">
      <c r="R5103" s="1"/>
    </row>
    <row r="5104" spans="18:18">
      <c r="R5104" s="1"/>
    </row>
    <row r="5105" spans="18:18">
      <c r="R5105" s="1"/>
    </row>
    <row r="5106" spans="18:18">
      <c r="R5106" s="1"/>
    </row>
    <row r="5107" spans="18:18">
      <c r="R5107" s="1"/>
    </row>
    <row r="5108" spans="18:18">
      <c r="R5108" s="1"/>
    </row>
    <row r="5109" spans="18:18">
      <c r="R5109" s="1"/>
    </row>
    <row r="5110" spans="18:18">
      <c r="R5110" s="1"/>
    </row>
    <row r="5111" spans="18:18">
      <c r="R5111" s="1"/>
    </row>
    <row r="5112" spans="18:18">
      <c r="R5112" s="1"/>
    </row>
    <row r="5113" spans="18:18">
      <c r="R5113" s="1"/>
    </row>
    <row r="5114" spans="18:18">
      <c r="R5114" s="1"/>
    </row>
    <row r="5115" spans="18:18">
      <c r="R5115" s="1"/>
    </row>
    <row r="5116" spans="18:18">
      <c r="R5116" s="1"/>
    </row>
    <row r="5117" spans="18:18">
      <c r="R5117" s="1"/>
    </row>
    <row r="5118" spans="18:18">
      <c r="R5118" s="1"/>
    </row>
    <row r="5119" spans="18:18">
      <c r="R5119" s="1"/>
    </row>
    <row r="5120" spans="18:18">
      <c r="R5120" s="1"/>
    </row>
    <row r="5121" spans="18:18">
      <c r="R5121" s="1"/>
    </row>
    <row r="5122" spans="18:18">
      <c r="R5122" s="1"/>
    </row>
    <row r="5123" spans="18:18">
      <c r="R5123" s="1"/>
    </row>
    <row r="5124" spans="18:18">
      <c r="R5124" s="1"/>
    </row>
    <row r="5125" spans="18:18">
      <c r="R5125" s="1"/>
    </row>
    <row r="5126" spans="18:18">
      <c r="R5126" s="1"/>
    </row>
    <row r="5127" spans="18:18">
      <c r="R5127" s="1"/>
    </row>
    <row r="5128" spans="18:18">
      <c r="R5128" s="1"/>
    </row>
    <row r="5129" spans="18:18">
      <c r="R5129" s="1"/>
    </row>
    <row r="5130" spans="18:18">
      <c r="R5130" s="1"/>
    </row>
    <row r="5131" spans="18:18">
      <c r="R5131" s="1"/>
    </row>
    <row r="5132" spans="18:18">
      <c r="R5132" s="1"/>
    </row>
    <row r="5133" spans="18:18">
      <c r="R5133" s="1"/>
    </row>
    <row r="5134" spans="18:18">
      <c r="R5134" s="1"/>
    </row>
    <row r="5135" spans="18:18">
      <c r="R5135" s="1"/>
    </row>
    <row r="5136" spans="18:18">
      <c r="R5136" s="1"/>
    </row>
    <row r="5137" spans="18:18">
      <c r="R5137" s="1"/>
    </row>
    <row r="5138" spans="18:18">
      <c r="R5138" s="1"/>
    </row>
    <row r="5139" spans="18:18">
      <c r="R5139" s="1"/>
    </row>
    <row r="5140" spans="18:18">
      <c r="R5140" s="1"/>
    </row>
    <row r="5141" spans="18:18">
      <c r="R5141" s="1"/>
    </row>
    <row r="5142" spans="18:18">
      <c r="R5142" s="1"/>
    </row>
    <row r="5143" spans="18:18">
      <c r="R5143" s="1"/>
    </row>
    <row r="5144" spans="18:18">
      <c r="R5144" s="1"/>
    </row>
    <row r="5145" spans="18:18">
      <c r="R5145" s="1"/>
    </row>
    <row r="5146" spans="18:18">
      <c r="R5146" s="1"/>
    </row>
    <row r="5147" spans="18:18">
      <c r="R5147" s="1"/>
    </row>
    <row r="5148" spans="18:18">
      <c r="R5148" s="1"/>
    </row>
    <row r="5149" spans="18:18">
      <c r="R5149" s="1"/>
    </row>
    <row r="5150" spans="18:18">
      <c r="R5150" s="1"/>
    </row>
    <row r="5151" spans="18:18">
      <c r="R5151" s="1"/>
    </row>
    <row r="5152" spans="18:18">
      <c r="R5152" s="1"/>
    </row>
    <row r="5153" spans="18:18">
      <c r="R5153" s="1"/>
    </row>
    <row r="5154" spans="18:18">
      <c r="R5154" s="1"/>
    </row>
    <row r="5155" spans="18:18">
      <c r="R5155" s="1"/>
    </row>
    <row r="5156" spans="18:18">
      <c r="R5156" s="1"/>
    </row>
    <row r="5157" spans="18:18">
      <c r="R5157" s="1"/>
    </row>
    <row r="5158" spans="18:18">
      <c r="R5158" s="1"/>
    </row>
    <row r="5159" spans="18:18">
      <c r="R5159" s="1"/>
    </row>
    <row r="5160" spans="18:18">
      <c r="R5160" s="1"/>
    </row>
    <row r="5161" spans="18:18">
      <c r="R5161" s="1"/>
    </row>
    <row r="5162" spans="18:18">
      <c r="R5162" s="1"/>
    </row>
    <row r="5163" spans="18:18">
      <c r="R5163" s="1"/>
    </row>
    <row r="5164" spans="18:18">
      <c r="R5164" s="1"/>
    </row>
    <row r="5165" spans="18:18">
      <c r="R5165" s="1"/>
    </row>
    <row r="5166" spans="18:18">
      <c r="R5166" s="1"/>
    </row>
    <row r="5167" spans="18:18">
      <c r="R5167" s="1"/>
    </row>
    <row r="5168" spans="18:18">
      <c r="R5168" s="1"/>
    </row>
    <row r="5169" spans="18:18">
      <c r="R5169" s="1"/>
    </row>
    <row r="5170" spans="18:18">
      <c r="R5170" s="1"/>
    </row>
    <row r="5171" spans="18:18">
      <c r="R5171" s="1"/>
    </row>
    <row r="5172" spans="18:18">
      <c r="R5172" s="1"/>
    </row>
    <row r="5173" spans="18:18">
      <c r="R5173" s="1"/>
    </row>
    <row r="5174" spans="18:18">
      <c r="R5174" s="1"/>
    </row>
    <row r="5175" spans="18:18">
      <c r="R5175" s="1"/>
    </row>
    <row r="5176" spans="18:18">
      <c r="R5176" s="1"/>
    </row>
    <row r="5177" spans="18:18">
      <c r="R5177" s="1"/>
    </row>
    <row r="5178" spans="18:18">
      <c r="R5178" s="1"/>
    </row>
    <row r="5179" spans="18:18">
      <c r="R5179" s="1"/>
    </row>
    <row r="5180" spans="18:18">
      <c r="R5180" s="1"/>
    </row>
    <row r="5181" spans="18:18">
      <c r="R5181" s="1"/>
    </row>
    <row r="5182" spans="18:18">
      <c r="R5182" s="1"/>
    </row>
    <row r="5183" spans="18:18">
      <c r="R5183" s="1"/>
    </row>
    <row r="5184" spans="18:18">
      <c r="R5184" s="1"/>
    </row>
    <row r="5185" spans="18:18">
      <c r="R5185" s="1"/>
    </row>
    <row r="5186" spans="18:18">
      <c r="R5186" s="1"/>
    </row>
    <row r="5187" spans="18:18">
      <c r="R5187" s="1"/>
    </row>
    <row r="5188" spans="18:18">
      <c r="R5188" s="1"/>
    </row>
    <row r="5189" spans="18:18">
      <c r="R5189" s="1"/>
    </row>
    <row r="5190" spans="18:18">
      <c r="R5190" s="1"/>
    </row>
    <row r="5191" spans="18:18">
      <c r="R5191" s="1"/>
    </row>
    <row r="5192" spans="18:18">
      <c r="R5192" s="1"/>
    </row>
    <row r="5193" spans="18:18">
      <c r="R5193" s="1"/>
    </row>
    <row r="5194" spans="18:18">
      <c r="R5194" s="1"/>
    </row>
    <row r="5195" spans="18:18">
      <c r="R5195" s="1"/>
    </row>
    <row r="5196" spans="18:18">
      <c r="R5196" s="1"/>
    </row>
    <row r="5197" spans="18:18">
      <c r="R5197" s="1"/>
    </row>
    <row r="5198" spans="18:18">
      <c r="R5198" s="1"/>
    </row>
    <row r="5199" spans="18:18">
      <c r="R5199" s="1"/>
    </row>
    <row r="5200" spans="18:18">
      <c r="R5200" s="1"/>
    </row>
    <row r="5201" spans="18:18">
      <c r="R5201" s="1"/>
    </row>
    <row r="5202" spans="18:18">
      <c r="R5202" s="1"/>
    </row>
    <row r="5203" spans="18:18">
      <c r="R5203" s="1"/>
    </row>
    <row r="5204" spans="18:18">
      <c r="R5204" s="1"/>
    </row>
    <row r="5205" spans="18:18">
      <c r="R5205" s="1"/>
    </row>
    <row r="5206" spans="18:18">
      <c r="R5206" s="1"/>
    </row>
    <row r="5207" spans="18:18">
      <c r="R5207" s="1"/>
    </row>
    <row r="5208" spans="18:18">
      <c r="R5208" s="1"/>
    </row>
    <row r="5209" spans="18:18">
      <c r="R5209" s="1"/>
    </row>
    <row r="5210" spans="18:18">
      <c r="R5210" s="1"/>
    </row>
    <row r="5211" spans="18:18">
      <c r="R5211" s="1"/>
    </row>
    <row r="5212" spans="18:18">
      <c r="R5212" s="1"/>
    </row>
    <row r="5213" spans="18:18">
      <c r="R5213" s="1"/>
    </row>
    <row r="5214" spans="18:18">
      <c r="R5214" s="1"/>
    </row>
    <row r="5215" spans="18:18">
      <c r="R5215" s="1"/>
    </row>
    <row r="5216" spans="18:18">
      <c r="R5216" s="1"/>
    </row>
    <row r="5217" spans="18:18">
      <c r="R5217" s="1"/>
    </row>
    <row r="5218" spans="18:18">
      <c r="R5218" s="1"/>
    </row>
    <row r="5219" spans="18:18">
      <c r="R5219" s="1"/>
    </row>
    <row r="5220" spans="18:18">
      <c r="R5220" s="1"/>
    </row>
    <row r="5221" spans="18:18">
      <c r="R5221" s="1"/>
    </row>
    <row r="5222" spans="18:18">
      <c r="R5222" s="1"/>
    </row>
    <row r="5223" spans="18:18">
      <c r="R5223" s="1"/>
    </row>
    <row r="5224" spans="18:18">
      <c r="R5224" s="1"/>
    </row>
    <row r="5225" spans="18:18">
      <c r="R5225" s="1"/>
    </row>
    <row r="5226" spans="18:18">
      <c r="R5226" s="1"/>
    </row>
    <row r="5227" spans="18:18">
      <c r="R5227" s="1"/>
    </row>
    <row r="5228" spans="18:18">
      <c r="R5228" s="1"/>
    </row>
    <row r="5229" spans="18:18">
      <c r="R5229" s="1"/>
    </row>
    <row r="5230" spans="18:18">
      <c r="R5230" s="1"/>
    </row>
    <row r="5231" spans="18:18">
      <c r="R5231" s="1"/>
    </row>
    <row r="5232" spans="18:18">
      <c r="R5232" s="1"/>
    </row>
    <row r="5233" spans="18:18">
      <c r="R5233" s="1"/>
    </row>
    <row r="5234" spans="18:18">
      <c r="R5234" s="1"/>
    </row>
    <row r="5235" spans="18:18">
      <c r="R5235" s="1"/>
    </row>
    <row r="5236" spans="18:18">
      <c r="R5236" s="1"/>
    </row>
    <row r="5237" spans="18:18">
      <c r="R5237" s="1"/>
    </row>
    <row r="5238" spans="18:18">
      <c r="R5238" s="1"/>
    </row>
    <row r="5239" spans="18:18">
      <c r="R5239" s="1"/>
    </row>
    <row r="5240" spans="18:18">
      <c r="R5240" s="1"/>
    </row>
    <row r="5241" spans="18:18">
      <c r="R5241" s="1"/>
    </row>
    <row r="5242" spans="18:18">
      <c r="R5242" s="1"/>
    </row>
    <row r="5243" spans="18:18">
      <c r="R5243" s="1"/>
    </row>
    <row r="5244" spans="18:18">
      <c r="R5244" s="1"/>
    </row>
    <row r="5245" spans="18:18">
      <c r="R5245" s="1"/>
    </row>
    <row r="5246" spans="18:18">
      <c r="R5246" s="1"/>
    </row>
    <row r="5247" spans="18:18">
      <c r="R5247" s="1"/>
    </row>
    <row r="5248" spans="18:18">
      <c r="R5248" s="1"/>
    </row>
    <row r="5249" spans="18:18">
      <c r="R5249" s="1"/>
    </row>
    <row r="5250" spans="18:18">
      <c r="R5250" s="1"/>
    </row>
    <row r="5251" spans="18:18">
      <c r="R5251" s="1"/>
    </row>
    <row r="5252" spans="18:18">
      <c r="R5252" s="1"/>
    </row>
    <row r="5253" spans="18:18">
      <c r="R5253" s="1"/>
    </row>
    <row r="5254" spans="18:18">
      <c r="R5254" s="1"/>
    </row>
    <row r="5255" spans="18:18">
      <c r="R5255" s="1"/>
    </row>
    <row r="5256" spans="18:18">
      <c r="R5256" s="1"/>
    </row>
    <row r="5257" spans="18:18">
      <c r="R5257" s="1"/>
    </row>
    <row r="5258" spans="18:18">
      <c r="R5258" s="1"/>
    </row>
    <row r="5259" spans="18:18">
      <c r="R5259" s="1"/>
    </row>
    <row r="5260" spans="18:18">
      <c r="R5260" s="1"/>
    </row>
    <row r="5261" spans="18:18">
      <c r="R5261" s="1"/>
    </row>
    <row r="5262" spans="18:18">
      <c r="R5262" s="1"/>
    </row>
    <row r="5263" spans="18:18">
      <c r="R5263" s="1"/>
    </row>
    <row r="5264" spans="18:18">
      <c r="R5264" s="1"/>
    </row>
    <row r="5265" spans="18:18">
      <c r="R5265" s="1"/>
    </row>
    <row r="5266" spans="18:18">
      <c r="R5266" s="1"/>
    </row>
    <row r="5267" spans="18:18">
      <c r="R5267" s="1"/>
    </row>
    <row r="5268" spans="18:18">
      <c r="R5268" s="1"/>
    </row>
    <row r="5269" spans="18:18">
      <c r="R5269" s="1"/>
    </row>
    <row r="5270" spans="18:18">
      <c r="R5270" s="1"/>
    </row>
    <row r="5271" spans="18:18">
      <c r="R5271" s="1"/>
    </row>
    <row r="5272" spans="18:18">
      <c r="R5272" s="1"/>
    </row>
    <row r="5273" spans="18:18">
      <c r="R5273" s="1"/>
    </row>
    <row r="5274" spans="18:18">
      <c r="R5274" s="1"/>
    </row>
    <row r="5275" spans="18:18">
      <c r="R5275" s="1"/>
    </row>
    <row r="5276" spans="18:18">
      <c r="R5276" s="1"/>
    </row>
    <row r="5277" spans="18:18">
      <c r="R5277" s="1"/>
    </row>
    <row r="5278" spans="18:18">
      <c r="R5278" s="1"/>
    </row>
    <row r="5279" spans="18:18">
      <c r="R5279" s="1"/>
    </row>
    <row r="5280" spans="18:18">
      <c r="R5280" s="1"/>
    </row>
    <row r="5281" spans="18:18">
      <c r="R5281" s="1"/>
    </row>
    <row r="5282" spans="18:18">
      <c r="R5282" s="1"/>
    </row>
    <row r="5283" spans="18:18">
      <c r="R5283" s="1"/>
    </row>
    <row r="5284" spans="18:18">
      <c r="R5284" s="1"/>
    </row>
    <row r="5285" spans="18:18">
      <c r="R5285" s="1"/>
    </row>
    <row r="5286" spans="18:18">
      <c r="R5286" s="1"/>
    </row>
    <row r="5287" spans="18:18">
      <c r="R5287" s="1"/>
    </row>
    <row r="5288" spans="18:18">
      <c r="R5288" s="1"/>
    </row>
    <row r="5289" spans="18:18">
      <c r="R5289" s="1"/>
    </row>
    <row r="5290" spans="18:18">
      <c r="R5290" s="1"/>
    </row>
    <row r="5291" spans="18:18">
      <c r="R5291" s="1"/>
    </row>
    <row r="5292" spans="18:18">
      <c r="R5292" s="1"/>
    </row>
    <row r="5293" spans="18:18">
      <c r="R5293" s="1"/>
    </row>
    <row r="5294" spans="18:18">
      <c r="R5294" s="1"/>
    </row>
    <row r="5295" spans="18:18">
      <c r="R5295" s="1"/>
    </row>
    <row r="5296" spans="18:18">
      <c r="R5296" s="1"/>
    </row>
    <row r="5297" spans="18:18">
      <c r="R5297" s="1"/>
    </row>
    <row r="5298" spans="18:18">
      <c r="R5298" s="1"/>
    </row>
    <row r="5299" spans="18:18">
      <c r="R5299" s="1"/>
    </row>
    <row r="5300" spans="18:18">
      <c r="R5300" s="1"/>
    </row>
    <row r="5301" spans="18:18">
      <c r="R5301" s="1"/>
    </row>
    <row r="5302" spans="18:18">
      <c r="R5302" s="1"/>
    </row>
    <row r="5303" spans="18:18">
      <c r="R5303" s="1"/>
    </row>
    <row r="5304" spans="18:18">
      <c r="R5304" s="1"/>
    </row>
    <row r="5305" spans="18:18">
      <c r="R5305" s="1"/>
    </row>
    <row r="5306" spans="18:18">
      <c r="R5306" s="1"/>
    </row>
    <row r="5307" spans="18:18">
      <c r="R5307" s="1"/>
    </row>
    <row r="5308" spans="18:18">
      <c r="R5308" s="1"/>
    </row>
    <row r="5309" spans="18:18">
      <c r="R5309" s="1"/>
    </row>
    <row r="5310" spans="18:18">
      <c r="R5310" s="1"/>
    </row>
    <row r="5311" spans="18:18">
      <c r="R5311" s="1"/>
    </row>
    <row r="5312" spans="18:18">
      <c r="R5312" s="1"/>
    </row>
    <row r="5313" spans="18:18">
      <c r="R5313" s="1"/>
    </row>
    <row r="5314" spans="18:18">
      <c r="R5314" s="1"/>
    </row>
    <row r="5315" spans="18:18">
      <c r="R5315" s="1"/>
    </row>
    <row r="5316" spans="18:18">
      <c r="R5316" s="1"/>
    </row>
    <row r="5317" spans="18:18">
      <c r="R5317" s="1"/>
    </row>
    <row r="5318" spans="18:18">
      <c r="R5318" s="1"/>
    </row>
    <row r="5319" spans="18:18">
      <c r="R5319" s="1"/>
    </row>
    <row r="5320" spans="18:18">
      <c r="R5320" s="1"/>
    </row>
    <row r="5321" spans="18:18">
      <c r="R5321" s="1"/>
    </row>
    <row r="5322" spans="18:18">
      <c r="R5322" s="1"/>
    </row>
    <row r="5323" spans="18:18">
      <c r="R5323" s="1"/>
    </row>
    <row r="5324" spans="18:18">
      <c r="R5324" s="1"/>
    </row>
    <row r="5325" spans="18:18">
      <c r="R5325" s="1"/>
    </row>
    <row r="5326" spans="18:18">
      <c r="R5326" s="1"/>
    </row>
    <row r="5327" spans="18:18">
      <c r="R5327" s="1"/>
    </row>
    <row r="5328" spans="18:18">
      <c r="R5328" s="1"/>
    </row>
    <row r="5329" spans="18:18">
      <c r="R5329" s="1"/>
    </row>
    <row r="5330" spans="18:18">
      <c r="R5330" s="1"/>
    </row>
    <row r="5331" spans="18:18">
      <c r="R5331" s="1"/>
    </row>
    <row r="5332" spans="18:18">
      <c r="R5332" s="1"/>
    </row>
    <row r="5333" spans="18:18">
      <c r="R5333" s="1"/>
    </row>
    <row r="5334" spans="18:18">
      <c r="R5334" s="1"/>
    </row>
    <row r="5335" spans="18:18">
      <c r="R5335" s="1"/>
    </row>
    <row r="5336" spans="18:18">
      <c r="R5336" s="1"/>
    </row>
    <row r="5337" spans="18:18">
      <c r="R5337" s="1"/>
    </row>
    <row r="5338" spans="18:18">
      <c r="R5338" s="1"/>
    </row>
    <row r="5339" spans="18:18">
      <c r="R5339" s="1"/>
    </row>
    <row r="5340" spans="18:18">
      <c r="R5340" s="1"/>
    </row>
    <row r="5341" spans="18:18">
      <c r="R5341" s="1"/>
    </row>
    <row r="5342" spans="18:18">
      <c r="R5342" s="1"/>
    </row>
    <row r="5343" spans="18:18">
      <c r="R5343" s="1"/>
    </row>
    <row r="5344" spans="18:18">
      <c r="R5344" s="1"/>
    </row>
    <row r="5345" spans="18:18">
      <c r="R5345" s="1"/>
    </row>
    <row r="5346" spans="18:18">
      <c r="R5346" s="1"/>
    </row>
    <row r="5347" spans="18:18">
      <c r="R5347" s="1"/>
    </row>
    <row r="5348" spans="18:18">
      <c r="R5348" s="1"/>
    </row>
    <row r="5349" spans="18:18">
      <c r="R5349" s="1"/>
    </row>
    <row r="5350" spans="18:18">
      <c r="R5350" s="1"/>
    </row>
    <row r="5351" spans="18:18">
      <c r="R5351" s="1"/>
    </row>
    <row r="5352" spans="18:18">
      <c r="R5352" s="1"/>
    </row>
    <row r="5353" spans="18:18">
      <c r="R5353" s="1"/>
    </row>
    <row r="5354" spans="18:18">
      <c r="R5354" s="1"/>
    </row>
    <row r="5355" spans="18:18">
      <c r="R5355" s="1"/>
    </row>
    <row r="5356" spans="18:18">
      <c r="R5356" s="1"/>
    </row>
    <row r="5357" spans="18:18">
      <c r="R5357" s="1"/>
    </row>
    <row r="5358" spans="18:18">
      <c r="R5358" s="1"/>
    </row>
    <row r="5359" spans="18:18">
      <c r="R5359" s="1"/>
    </row>
    <row r="5360" spans="18:18">
      <c r="R5360" s="1"/>
    </row>
    <row r="5361" spans="18:18">
      <c r="R5361" s="1"/>
    </row>
    <row r="5362" spans="18:18">
      <c r="R5362" s="1"/>
    </row>
    <row r="5363" spans="18:18">
      <c r="R5363" s="1"/>
    </row>
    <row r="5364" spans="18:18">
      <c r="R5364" s="1"/>
    </row>
    <row r="5365" spans="18:18">
      <c r="R5365" s="1"/>
    </row>
    <row r="5366" spans="18:18">
      <c r="R5366" s="1"/>
    </row>
    <row r="5367" spans="18:18">
      <c r="R5367" s="1"/>
    </row>
    <row r="5368" spans="18:18">
      <c r="R5368" s="1"/>
    </row>
    <row r="5369" spans="18:18">
      <c r="R5369" s="1"/>
    </row>
    <row r="5370" spans="18:18">
      <c r="R5370" s="1"/>
    </row>
    <row r="5371" spans="18:18">
      <c r="R5371" s="1"/>
    </row>
    <row r="5372" spans="18:18">
      <c r="R5372" s="1"/>
    </row>
    <row r="5373" spans="18:18">
      <c r="R5373" s="1"/>
    </row>
    <row r="5374" spans="18:18">
      <c r="R5374" s="1"/>
    </row>
    <row r="5375" spans="18:18">
      <c r="R5375" s="1"/>
    </row>
    <row r="5376" spans="18:18">
      <c r="R5376" s="1"/>
    </row>
    <row r="5377" spans="18:18">
      <c r="R5377" s="1"/>
    </row>
    <row r="5378" spans="18:18">
      <c r="R5378" s="1"/>
    </row>
    <row r="5379" spans="18:18">
      <c r="R5379" s="1"/>
    </row>
    <row r="5380" spans="18:18">
      <c r="R5380" s="1"/>
    </row>
    <row r="5381" spans="18:18">
      <c r="R5381" s="1"/>
    </row>
    <row r="5382" spans="18:18">
      <c r="R5382" s="1"/>
    </row>
    <row r="5383" spans="18:18">
      <c r="R5383" s="1"/>
    </row>
    <row r="5384" spans="18:18">
      <c r="R5384" s="1"/>
    </row>
    <row r="5385" spans="18:18">
      <c r="R5385" s="1"/>
    </row>
    <row r="5386" spans="18:18">
      <c r="R5386" s="1"/>
    </row>
    <row r="5387" spans="18:18">
      <c r="R5387" s="1"/>
    </row>
    <row r="5388" spans="18:18">
      <c r="R5388" s="1"/>
    </row>
    <row r="5389" spans="18:18">
      <c r="R5389" s="1"/>
    </row>
    <row r="5390" spans="18:18">
      <c r="R5390" s="1"/>
    </row>
    <row r="5391" spans="18:18">
      <c r="R5391" s="1"/>
    </row>
    <row r="5392" spans="18:18">
      <c r="R5392" s="1"/>
    </row>
    <row r="5393" spans="18:18">
      <c r="R5393" s="1"/>
    </row>
    <row r="5394" spans="18:18">
      <c r="R5394" s="1"/>
    </row>
    <row r="5395" spans="18:18">
      <c r="R5395" s="1"/>
    </row>
    <row r="5396" spans="18:18">
      <c r="R5396" s="1"/>
    </row>
    <row r="5397" spans="18:18">
      <c r="R5397" s="1"/>
    </row>
    <row r="5398" spans="18:18">
      <c r="R5398" s="1"/>
    </row>
    <row r="5399" spans="18:18">
      <c r="R5399" s="1"/>
    </row>
    <row r="5400" spans="18:18">
      <c r="R5400" s="1"/>
    </row>
    <row r="5401" spans="18:18">
      <c r="R5401" s="1"/>
    </row>
    <row r="5402" spans="18:18">
      <c r="R5402" s="1"/>
    </row>
    <row r="5403" spans="18:18">
      <c r="R5403" s="1"/>
    </row>
    <row r="5404" spans="18:18">
      <c r="R5404" s="1"/>
    </row>
    <row r="5405" spans="18:18">
      <c r="R5405" s="1"/>
    </row>
    <row r="5406" spans="18:18">
      <c r="R5406" s="1"/>
    </row>
    <row r="5407" spans="18:18">
      <c r="R5407" s="1"/>
    </row>
    <row r="5408" spans="18:18">
      <c r="R5408" s="1"/>
    </row>
    <row r="5409" spans="18:18">
      <c r="R5409" s="1"/>
    </row>
    <row r="5410" spans="18:18">
      <c r="R5410" s="1"/>
    </row>
    <row r="5411" spans="18:18">
      <c r="R5411" s="1"/>
    </row>
    <row r="5412" spans="18:18">
      <c r="R5412" s="1"/>
    </row>
    <row r="5413" spans="18:18">
      <c r="R5413" s="1"/>
    </row>
    <row r="5414" spans="18:18">
      <c r="R5414" s="1"/>
    </row>
    <row r="5415" spans="18:18">
      <c r="R5415" s="1"/>
    </row>
    <row r="5416" spans="18:18">
      <c r="R5416" s="1"/>
    </row>
    <row r="5417" spans="18:18">
      <c r="R5417" s="1"/>
    </row>
    <row r="5418" spans="18:18">
      <c r="R5418" s="1"/>
    </row>
    <row r="5419" spans="18:18">
      <c r="R5419" s="1"/>
    </row>
    <row r="5420" spans="18:18">
      <c r="R5420" s="1"/>
    </row>
    <row r="5421" spans="18:18">
      <c r="R5421" s="1"/>
    </row>
    <row r="5422" spans="18:18">
      <c r="R5422" s="1"/>
    </row>
    <row r="5423" spans="18:18">
      <c r="R5423" s="1"/>
    </row>
    <row r="5424" spans="18:18">
      <c r="R5424" s="1"/>
    </row>
    <row r="5425" spans="18:18">
      <c r="R5425" s="1"/>
    </row>
    <row r="5426" spans="18:18">
      <c r="R5426" s="1"/>
    </row>
    <row r="5427" spans="18:18">
      <c r="R5427" s="1"/>
    </row>
    <row r="5428" spans="18:18">
      <c r="R5428" s="1"/>
    </row>
    <row r="5429" spans="18:18">
      <c r="R5429" s="1"/>
    </row>
    <row r="5430" spans="18:18">
      <c r="R5430" s="1"/>
    </row>
    <row r="5431" spans="18:18">
      <c r="R5431" s="1"/>
    </row>
    <row r="5432" spans="18:18">
      <c r="R5432" s="1"/>
    </row>
    <row r="5433" spans="18:18">
      <c r="R5433" s="1"/>
    </row>
    <row r="5434" spans="18:18">
      <c r="R5434" s="1"/>
    </row>
    <row r="5435" spans="18:18">
      <c r="R5435" s="1"/>
    </row>
    <row r="5436" spans="18:18">
      <c r="R5436" s="1"/>
    </row>
    <row r="5437" spans="18:18">
      <c r="R5437" s="1"/>
    </row>
    <row r="5438" spans="18:18">
      <c r="R5438" s="1"/>
    </row>
    <row r="5439" spans="18:18">
      <c r="R5439" s="1"/>
    </row>
    <row r="5440" spans="18:18">
      <c r="R5440" s="1"/>
    </row>
    <row r="5441" spans="18:18">
      <c r="R5441" s="1"/>
    </row>
    <row r="5442" spans="18:18">
      <c r="R5442" s="1"/>
    </row>
    <row r="5443" spans="18:18">
      <c r="R5443" s="1"/>
    </row>
    <row r="5444" spans="18:18">
      <c r="R5444" s="1"/>
    </row>
    <row r="5445" spans="18:18">
      <c r="R5445" s="1"/>
    </row>
    <row r="5446" spans="18:18">
      <c r="R5446" s="1"/>
    </row>
    <row r="5447" spans="18:18">
      <c r="R5447" s="1"/>
    </row>
    <row r="5448" spans="18:18">
      <c r="R5448" s="1"/>
    </row>
    <row r="5449" spans="18:18">
      <c r="R5449" s="1"/>
    </row>
    <row r="5450" spans="18:18">
      <c r="R5450" s="1"/>
    </row>
    <row r="5451" spans="18:18">
      <c r="R5451" s="1"/>
    </row>
    <row r="5452" spans="18:18">
      <c r="R5452" s="1"/>
    </row>
    <row r="5453" spans="18:18">
      <c r="R5453" s="1"/>
    </row>
    <row r="5454" spans="18:18">
      <c r="R5454" s="1"/>
    </row>
    <row r="5455" spans="18:18">
      <c r="R5455" s="1"/>
    </row>
    <row r="5456" spans="18:18">
      <c r="R5456" s="1"/>
    </row>
    <row r="5457" spans="18:18">
      <c r="R5457" s="1"/>
    </row>
    <row r="5458" spans="18:18">
      <c r="R5458" s="1"/>
    </row>
    <row r="5459" spans="18:18">
      <c r="R5459" s="1"/>
    </row>
    <row r="5460" spans="18:18">
      <c r="R5460" s="1"/>
    </row>
    <row r="5461" spans="18:18">
      <c r="R5461" s="1"/>
    </row>
    <row r="5462" spans="18:18">
      <c r="R5462" s="1"/>
    </row>
    <row r="5463" spans="18:18">
      <c r="R5463" s="1"/>
    </row>
    <row r="5464" spans="18:18">
      <c r="R5464" s="1"/>
    </row>
    <row r="5465" spans="18:18">
      <c r="R5465" s="1"/>
    </row>
    <row r="5466" spans="18:18">
      <c r="R5466" s="1"/>
    </row>
    <row r="5467" spans="18:18">
      <c r="R5467" s="1"/>
    </row>
    <row r="5468" spans="18:18">
      <c r="R5468" s="1"/>
    </row>
    <row r="5469" spans="18:18">
      <c r="R5469" s="1"/>
    </row>
    <row r="5470" spans="18:18">
      <c r="R5470" s="1"/>
    </row>
    <row r="5471" spans="18:18">
      <c r="R5471" s="1"/>
    </row>
    <row r="5472" spans="18:18">
      <c r="R5472" s="1"/>
    </row>
    <row r="5473" spans="18:18">
      <c r="R5473" s="1"/>
    </row>
    <row r="5474" spans="18:18">
      <c r="R5474" s="1"/>
    </row>
    <row r="5475" spans="18:18">
      <c r="R5475" s="1"/>
    </row>
    <row r="5476" spans="18:18">
      <c r="R5476" s="1"/>
    </row>
    <row r="5477" spans="18:18">
      <c r="R5477" s="1"/>
    </row>
    <row r="5478" spans="18:18">
      <c r="R5478" s="1"/>
    </row>
    <row r="5479" spans="18:18">
      <c r="R5479" s="1"/>
    </row>
    <row r="5480" spans="18:18">
      <c r="R5480" s="1"/>
    </row>
    <row r="5481" spans="18:18">
      <c r="R5481" s="1"/>
    </row>
    <row r="5482" spans="18:18">
      <c r="R5482" s="1"/>
    </row>
    <row r="5483" spans="18:18">
      <c r="R5483" s="1"/>
    </row>
    <row r="5484" spans="18:18">
      <c r="R5484" s="1"/>
    </row>
    <row r="5485" spans="18:18">
      <c r="R5485" s="1"/>
    </row>
    <row r="5486" spans="18:18">
      <c r="R5486" s="1"/>
    </row>
    <row r="5487" spans="18:18">
      <c r="R5487" s="1"/>
    </row>
    <row r="5488" spans="18:18">
      <c r="R5488" s="1"/>
    </row>
    <row r="5489" spans="18:18">
      <c r="R5489" s="1"/>
    </row>
    <row r="5490" spans="18:18">
      <c r="R5490" s="1"/>
    </row>
    <row r="5491" spans="18:18">
      <c r="R5491" s="1"/>
    </row>
    <row r="5492" spans="18:18">
      <c r="R5492" s="1"/>
    </row>
    <row r="5493" spans="18:18">
      <c r="R5493" s="1"/>
    </row>
    <row r="5494" spans="18:18">
      <c r="R5494" s="1"/>
    </row>
    <row r="5495" spans="18:18">
      <c r="R5495" s="1"/>
    </row>
    <row r="5496" spans="18:18">
      <c r="R5496" s="1"/>
    </row>
    <row r="5497" spans="18:18">
      <c r="R5497" s="1"/>
    </row>
    <row r="5498" spans="18:18">
      <c r="R5498" s="1"/>
    </row>
    <row r="5499" spans="18:18">
      <c r="R5499" s="1"/>
    </row>
    <row r="5500" spans="18:18">
      <c r="R5500" s="1"/>
    </row>
    <row r="5501" spans="18:18">
      <c r="R5501" s="1"/>
    </row>
    <row r="5502" spans="18:18">
      <c r="R5502" s="1"/>
    </row>
    <row r="5503" spans="18:18">
      <c r="R5503" s="1"/>
    </row>
    <row r="5504" spans="18:18">
      <c r="R5504" s="1"/>
    </row>
    <row r="5505" spans="18:18">
      <c r="R5505" s="1"/>
    </row>
    <row r="5506" spans="18:18">
      <c r="R5506" s="1"/>
    </row>
    <row r="5507" spans="18:18">
      <c r="R5507" s="1"/>
    </row>
    <row r="5508" spans="18:18">
      <c r="R5508" s="1"/>
    </row>
    <row r="5509" spans="18:18">
      <c r="R5509" s="1"/>
    </row>
    <row r="5510" spans="18:18">
      <c r="R5510" s="1"/>
    </row>
    <row r="5511" spans="18:18">
      <c r="R5511" s="1"/>
    </row>
    <row r="5512" spans="18:18">
      <c r="R5512" s="1"/>
    </row>
    <row r="5513" spans="18:18">
      <c r="R5513" s="1"/>
    </row>
    <row r="5514" spans="18:18">
      <c r="R5514" s="1"/>
    </row>
    <row r="5515" spans="18:18">
      <c r="R5515" s="1"/>
    </row>
    <row r="5516" spans="18:18">
      <c r="R5516" s="1"/>
    </row>
    <row r="5517" spans="18:18">
      <c r="R5517" s="1"/>
    </row>
    <row r="5518" spans="18:18">
      <c r="R5518" s="1"/>
    </row>
    <row r="5519" spans="18:18">
      <c r="R5519" s="1"/>
    </row>
    <row r="5520" spans="18:18">
      <c r="R5520" s="1"/>
    </row>
    <row r="5521" spans="18:18">
      <c r="R5521" s="1"/>
    </row>
    <row r="5522" spans="18:18">
      <c r="R5522" s="1"/>
    </row>
    <row r="5523" spans="18:18">
      <c r="R5523" s="1"/>
    </row>
    <row r="5524" spans="18:18">
      <c r="R5524" s="1"/>
    </row>
    <row r="5525" spans="18:18">
      <c r="R5525" s="1"/>
    </row>
    <row r="5526" spans="18:18">
      <c r="R5526" s="1"/>
    </row>
    <row r="5527" spans="18:18">
      <c r="R5527" s="1"/>
    </row>
    <row r="5528" spans="18:18">
      <c r="R5528" s="1"/>
    </row>
    <row r="5529" spans="18:18">
      <c r="R5529" s="1"/>
    </row>
    <row r="5530" spans="18:18">
      <c r="R5530" s="1"/>
    </row>
    <row r="5531" spans="18:18">
      <c r="R5531" s="1"/>
    </row>
    <row r="5532" spans="18:18">
      <c r="R5532" s="1"/>
    </row>
    <row r="5533" spans="18:18">
      <c r="R5533" s="1"/>
    </row>
    <row r="5534" spans="18:18">
      <c r="R5534" s="1"/>
    </row>
    <row r="5535" spans="18:18">
      <c r="R5535" s="1"/>
    </row>
    <row r="5536" spans="18:18">
      <c r="R5536" s="1"/>
    </row>
    <row r="5537" spans="18:18">
      <c r="R5537" s="1"/>
    </row>
    <row r="5538" spans="18:18">
      <c r="R5538" s="1"/>
    </row>
    <row r="5539" spans="18:18">
      <c r="R5539" s="1"/>
    </row>
    <row r="5540" spans="18:18">
      <c r="R5540" s="1"/>
    </row>
    <row r="5541" spans="18:18">
      <c r="R5541" s="1"/>
    </row>
    <row r="5542" spans="18:18">
      <c r="R5542" s="1"/>
    </row>
    <row r="5543" spans="18:18">
      <c r="R5543" s="1"/>
    </row>
    <row r="5544" spans="18:18">
      <c r="R5544" s="1"/>
    </row>
    <row r="5545" spans="18:18">
      <c r="R5545" s="1"/>
    </row>
    <row r="5546" spans="18:18">
      <c r="R5546" s="1"/>
    </row>
    <row r="5547" spans="18:18">
      <c r="R5547" s="1"/>
    </row>
    <row r="5548" spans="18:18">
      <c r="R5548" s="1"/>
    </row>
    <row r="5549" spans="18:18">
      <c r="R5549" s="1"/>
    </row>
    <row r="5550" spans="18:18">
      <c r="R5550" s="1"/>
    </row>
    <row r="5551" spans="18:18">
      <c r="R5551" s="1"/>
    </row>
    <row r="5552" spans="18:18">
      <c r="R5552" s="1"/>
    </row>
    <row r="5553" spans="18:18">
      <c r="R5553" s="1"/>
    </row>
    <row r="5554" spans="18:18">
      <c r="R5554" s="1"/>
    </row>
    <row r="5555" spans="18:18">
      <c r="R5555" s="1"/>
    </row>
    <row r="5556" spans="18:18">
      <c r="R5556" s="1"/>
    </row>
    <row r="5557" spans="18:18">
      <c r="R5557" s="1"/>
    </row>
    <row r="5558" spans="18:18">
      <c r="R5558" s="1"/>
    </row>
    <row r="5559" spans="18:18">
      <c r="R5559" s="1"/>
    </row>
    <row r="5560" spans="18:18">
      <c r="R5560" s="1"/>
    </row>
    <row r="5561" spans="18:18">
      <c r="R5561" s="1"/>
    </row>
    <row r="5562" spans="18:18">
      <c r="R5562" s="1"/>
    </row>
    <row r="5563" spans="18:18">
      <c r="R5563" s="1"/>
    </row>
    <row r="5564" spans="18:18">
      <c r="R5564" s="1"/>
    </row>
    <row r="5565" spans="18:18">
      <c r="R5565" s="1"/>
    </row>
    <row r="5566" spans="18:18">
      <c r="R5566" s="1"/>
    </row>
    <row r="5567" spans="18:18">
      <c r="R5567" s="1"/>
    </row>
    <row r="5568" spans="18:18">
      <c r="R5568" s="1"/>
    </row>
    <row r="5569" spans="18:18">
      <c r="R5569" s="1"/>
    </row>
    <row r="5570" spans="18:18">
      <c r="R5570" s="1"/>
    </row>
    <row r="5571" spans="18:18">
      <c r="R5571" s="1"/>
    </row>
    <row r="5572" spans="18:18">
      <c r="R5572" s="1"/>
    </row>
    <row r="5573" spans="18:18">
      <c r="R5573" s="1"/>
    </row>
    <row r="5574" spans="18:18">
      <c r="R5574" s="1"/>
    </row>
    <row r="5575" spans="18:18">
      <c r="R5575" s="1"/>
    </row>
    <row r="5576" spans="18:18">
      <c r="R5576" s="1"/>
    </row>
    <row r="5577" spans="18:18">
      <c r="R5577" s="1"/>
    </row>
    <row r="5578" spans="18:18">
      <c r="R5578" s="1"/>
    </row>
    <row r="5579" spans="18:18">
      <c r="R5579" s="1"/>
    </row>
    <row r="5580" spans="18:18">
      <c r="R5580" s="1"/>
    </row>
    <row r="5581" spans="18:18">
      <c r="R5581" s="1"/>
    </row>
    <row r="5582" spans="18:18">
      <c r="R5582" s="1"/>
    </row>
    <row r="5583" spans="18:18">
      <c r="R5583" s="1"/>
    </row>
    <row r="5584" spans="18:18">
      <c r="R5584" s="1"/>
    </row>
    <row r="5585" spans="18:18">
      <c r="R5585" s="1"/>
    </row>
    <row r="5586" spans="18:18">
      <c r="R5586" s="1"/>
    </row>
    <row r="5587" spans="18:18">
      <c r="R5587" s="1"/>
    </row>
    <row r="5588" spans="18:18">
      <c r="R5588" s="1"/>
    </row>
    <row r="5589" spans="18:18">
      <c r="R5589" s="1"/>
    </row>
    <row r="5590" spans="18:18">
      <c r="R5590" s="1"/>
    </row>
    <row r="5591" spans="18:18">
      <c r="R5591" s="1"/>
    </row>
    <row r="5592" spans="18:18">
      <c r="R5592" s="1"/>
    </row>
    <row r="5593" spans="18:18">
      <c r="R5593" s="1"/>
    </row>
    <row r="5594" spans="18:18">
      <c r="R5594" s="1"/>
    </row>
    <row r="5595" spans="18:18">
      <c r="R5595" s="1"/>
    </row>
    <row r="5596" spans="18:18">
      <c r="R5596" s="1"/>
    </row>
    <row r="5597" spans="18:18">
      <c r="R5597" s="1"/>
    </row>
    <row r="5598" spans="18:18">
      <c r="R5598" s="1"/>
    </row>
    <row r="5599" spans="18:18">
      <c r="R5599" s="1"/>
    </row>
    <row r="5600" spans="18:18">
      <c r="R5600" s="1"/>
    </row>
    <row r="5601" spans="18:18">
      <c r="R5601" s="1"/>
    </row>
    <row r="5602" spans="18:18">
      <c r="R5602" s="1"/>
    </row>
    <row r="5603" spans="18:18">
      <c r="R5603" s="1"/>
    </row>
    <row r="5604" spans="18:18">
      <c r="R5604" s="1"/>
    </row>
    <row r="5605" spans="18:18">
      <c r="R5605" s="1"/>
    </row>
    <row r="5606" spans="18:18">
      <c r="R5606" s="1"/>
    </row>
    <row r="5607" spans="18:18">
      <c r="R5607" s="1"/>
    </row>
    <row r="5608" spans="18:18">
      <c r="R5608" s="1"/>
    </row>
    <row r="5609" spans="18:18">
      <c r="R5609" s="1"/>
    </row>
    <row r="5610" spans="18:18">
      <c r="R5610" s="1"/>
    </row>
    <row r="5611" spans="18:18">
      <c r="R5611" s="1"/>
    </row>
    <row r="5612" spans="18:18">
      <c r="R5612" s="1"/>
    </row>
    <row r="5613" spans="18:18">
      <c r="R5613" s="1"/>
    </row>
    <row r="5614" spans="18:18">
      <c r="R5614" s="1"/>
    </row>
    <row r="5615" spans="18:18">
      <c r="R5615" s="1"/>
    </row>
    <row r="5616" spans="18:18">
      <c r="R5616" s="1"/>
    </row>
    <row r="5617" spans="18:18">
      <c r="R5617" s="1"/>
    </row>
    <row r="5618" spans="18:18">
      <c r="R5618" s="1"/>
    </row>
    <row r="5619" spans="18:18">
      <c r="R5619" s="1"/>
    </row>
    <row r="5620" spans="18:18">
      <c r="R5620" s="1"/>
    </row>
    <row r="5621" spans="18:18">
      <c r="R5621" s="1"/>
    </row>
    <row r="5622" spans="18:18">
      <c r="R5622" s="1"/>
    </row>
    <row r="5623" spans="18:18">
      <c r="R5623" s="1"/>
    </row>
    <row r="5624" spans="18:18">
      <c r="R5624" s="1"/>
    </row>
    <row r="5625" spans="18:18">
      <c r="R5625" s="1"/>
    </row>
    <row r="5626" spans="18:18">
      <c r="R5626" s="1"/>
    </row>
    <row r="5627" spans="18:18">
      <c r="R5627" s="1"/>
    </row>
    <row r="5628" spans="18:18">
      <c r="R5628" s="1"/>
    </row>
    <row r="5629" spans="18:18">
      <c r="R5629" s="1"/>
    </row>
    <row r="5630" spans="18:18">
      <c r="R5630" s="1"/>
    </row>
    <row r="5631" spans="18:18">
      <c r="R5631" s="1"/>
    </row>
    <row r="5632" spans="18:18">
      <c r="R5632" s="1"/>
    </row>
    <row r="5633" spans="18:18">
      <c r="R5633" s="1"/>
    </row>
    <row r="5634" spans="18:18">
      <c r="R5634" s="1"/>
    </row>
    <row r="5635" spans="18:18">
      <c r="R5635" s="1"/>
    </row>
    <row r="5636" spans="18:18">
      <c r="R5636" s="1"/>
    </row>
    <row r="5637" spans="18:18">
      <c r="R5637" s="1"/>
    </row>
    <row r="5638" spans="18:18">
      <c r="R5638" s="1"/>
    </row>
    <row r="5639" spans="18:18">
      <c r="R5639" s="1"/>
    </row>
    <row r="5640" spans="18:18">
      <c r="R5640" s="1"/>
    </row>
    <row r="5641" spans="18:18">
      <c r="R5641" s="1"/>
    </row>
    <row r="5642" spans="18:18">
      <c r="R5642" s="1"/>
    </row>
    <row r="5643" spans="18:18">
      <c r="R5643" s="1"/>
    </row>
    <row r="5644" spans="18:18">
      <c r="R5644" s="1"/>
    </row>
    <row r="5645" spans="18:18">
      <c r="R5645" s="1"/>
    </row>
    <row r="5646" spans="18:18">
      <c r="R5646" s="1"/>
    </row>
    <row r="5647" spans="18:18">
      <c r="R5647" s="1"/>
    </row>
    <row r="5648" spans="18:18">
      <c r="R5648" s="1"/>
    </row>
    <row r="5649" spans="18:18">
      <c r="R5649" s="1"/>
    </row>
    <row r="5650" spans="18:18">
      <c r="R5650" s="1"/>
    </row>
    <row r="5651" spans="18:18">
      <c r="R5651" s="1"/>
    </row>
    <row r="5652" spans="18:18">
      <c r="R5652" s="1"/>
    </row>
    <row r="5653" spans="18:18">
      <c r="R5653" s="1"/>
    </row>
    <row r="5654" spans="18:18">
      <c r="R5654" s="1"/>
    </row>
    <row r="5655" spans="18:18">
      <c r="R5655" s="1"/>
    </row>
    <row r="5656" spans="18:18">
      <c r="R5656" s="1"/>
    </row>
    <row r="5657" spans="18:18">
      <c r="R5657" s="1"/>
    </row>
    <row r="5658" spans="18:18">
      <c r="R5658" s="1"/>
    </row>
    <row r="5659" spans="18:18">
      <c r="R5659" s="1"/>
    </row>
    <row r="5660" spans="18:18">
      <c r="R5660" s="1"/>
    </row>
    <row r="5661" spans="18:18">
      <c r="R5661" s="1"/>
    </row>
    <row r="5662" spans="18:18">
      <c r="R5662" s="1"/>
    </row>
    <row r="5663" spans="18:18">
      <c r="R5663" s="1"/>
    </row>
    <row r="5664" spans="18:18">
      <c r="R5664" s="1"/>
    </row>
    <row r="5665" spans="18:18">
      <c r="R5665" s="1"/>
    </row>
    <row r="5666" spans="18:18">
      <c r="R5666" s="1"/>
    </row>
    <row r="5667" spans="18:18">
      <c r="R5667" s="1"/>
    </row>
    <row r="5668" spans="18:18">
      <c r="R5668" s="1"/>
    </row>
    <row r="5669" spans="18:18">
      <c r="R5669" s="1"/>
    </row>
    <row r="5670" spans="18:18">
      <c r="R5670" s="1"/>
    </row>
    <row r="5671" spans="18:18">
      <c r="R5671" s="1"/>
    </row>
    <row r="5672" spans="18:18">
      <c r="R5672" s="1"/>
    </row>
    <row r="5673" spans="18:18">
      <c r="R5673" s="1"/>
    </row>
    <row r="5674" spans="18:18">
      <c r="R5674" s="1"/>
    </row>
    <row r="5675" spans="18:18">
      <c r="R5675" s="1"/>
    </row>
    <row r="5676" spans="18:18">
      <c r="R5676" s="1"/>
    </row>
    <row r="5677" spans="18:18">
      <c r="R5677" s="1"/>
    </row>
    <row r="5678" spans="18:18">
      <c r="R5678" s="1"/>
    </row>
    <row r="5679" spans="18:18">
      <c r="R5679" s="1"/>
    </row>
    <row r="5680" spans="18:18">
      <c r="R5680" s="1"/>
    </row>
    <row r="5681" spans="18:18">
      <c r="R5681" s="1"/>
    </row>
    <row r="5682" spans="18:18">
      <c r="R5682" s="1"/>
    </row>
    <row r="5683" spans="18:18">
      <c r="R5683" s="1"/>
    </row>
    <row r="5684" spans="18:18">
      <c r="R5684" s="1"/>
    </row>
    <row r="5685" spans="18:18">
      <c r="R5685" s="1"/>
    </row>
    <row r="5686" spans="18:18">
      <c r="R5686" s="1"/>
    </row>
    <row r="5687" spans="18:18">
      <c r="R5687" s="1"/>
    </row>
    <row r="5688" spans="18:18">
      <c r="R5688" s="1"/>
    </row>
    <row r="5689" spans="18:18">
      <c r="R5689" s="1"/>
    </row>
    <row r="5690" spans="18:18">
      <c r="R5690" s="1"/>
    </row>
    <row r="5691" spans="18:18">
      <c r="R5691" s="1"/>
    </row>
    <row r="5692" spans="18:18">
      <c r="R5692" s="1"/>
    </row>
    <row r="5693" spans="18:18">
      <c r="R5693" s="1"/>
    </row>
    <row r="5694" spans="18:18">
      <c r="R5694" s="1"/>
    </row>
    <row r="5695" spans="18:18">
      <c r="R5695" s="1"/>
    </row>
    <row r="5696" spans="18:18">
      <c r="R5696" s="1"/>
    </row>
    <row r="5697" spans="18:18">
      <c r="R5697" s="1"/>
    </row>
    <row r="5698" spans="18:18">
      <c r="R5698" s="1"/>
    </row>
    <row r="5699" spans="18:18">
      <c r="R5699" s="1"/>
    </row>
    <row r="5700" spans="18:18">
      <c r="R5700" s="1"/>
    </row>
    <row r="5701" spans="18:18">
      <c r="R5701" s="1"/>
    </row>
    <row r="5702" spans="18:18">
      <c r="R5702" s="1"/>
    </row>
    <row r="5703" spans="18:18">
      <c r="R5703" s="1"/>
    </row>
    <row r="5704" spans="18:18">
      <c r="R5704" s="1"/>
    </row>
    <row r="5705" spans="18:18">
      <c r="R5705" s="1"/>
    </row>
    <row r="5706" spans="18:18">
      <c r="R5706" s="1"/>
    </row>
    <row r="5707" spans="18:18">
      <c r="R5707" s="1"/>
    </row>
    <row r="5708" spans="18:18">
      <c r="R5708" s="1"/>
    </row>
    <row r="5709" spans="18:18">
      <c r="R5709" s="1"/>
    </row>
    <row r="5710" spans="18:18">
      <c r="R5710" s="1"/>
    </row>
    <row r="5711" spans="18:18">
      <c r="R5711" s="1"/>
    </row>
    <row r="5712" spans="18:18">
      <c r="R5712" s="1"/>
    </row>
    <row r="5713" spans="18:18">
      <c r="R5713" s="1"/>
    </row>
    <row r="5714" spans="18:18">
      <c r="R5714" s="1"/>
    </row>
    <row r="5715" spans="18:18">
      <c r="R5715" s="1"/>
    </row>
    <row r="5716" spans="18:18">
      <c r="R5716" s="1"/>
    </row>
    <row r="5717" spans="18:18">
      <c r="R5717" s="1"/>
    </row>
    <row r="5718" spans="18:18">
      <c r="R5718" s="1"/>
    </row>
    <row r="5719" spans="18:18">
      <c r="R5719" s="1"/>
    </row>
    <row r="5720" spans="18:18">
      <c r="R5720" s="1"/>
    </row>
    <row r="5721" spans="18:18">
      <c r="R5721" s="1"/>
    </row>
    <row r="5722" spans="18:18">
      <c r="R5722" s="1"/>
    </row>
    <row r="5723" spans="18:18">
      <c r="R5723" s="1"/>
    </row>
    <row r="5724" spans="18:18">
      <c r="R5724" s="1"/>
    </row>
    <row r="5725" spans="18:18">
      <c r="R5725" s="1"/>
    </row>
    <row r="5726" spans="18:18">
      <c r="R5726" s="1"/>
    </row>
    <row r="5727" spans="18:18">
      <c r="R5727" s="1"/>
    </row>
    <row r="5728" spans="18:18">
      <c r="R5728" s="1"/>
    </row>
    <row r="5729" spans="18:18">
      <c r="R5729" s="1"/>
    </row>
    <row r="5730" spans="18:18">
      <c r="R5730" s="1"/>
    </row>
    <row r="5731" spans="18:18">
      <c r="R5731" s="1"/>
    </row>
    <row r="5732" spans="18:18">
      <c r="R5732" s="1"/>
    </row>
    <row r="5733" spans="18:18">
      <c r="R5733" s="1"/>
    </row>
    <row r="5734" spans="18:18">
      <c r="R5734" s="1"/>
    </row>
    <row r="5735" spans="18:18">
      <c r="R5735" s="1"/>
    </row>
    <row r="5736" spans="18:18">
      <c r="R5736" s="1"/>
    </row>
    <row r="5737" spans="18:18">
      <c r="R5737" s="1"/>
    </row>
    <row r="5738" spans="18:18">
      <c r="R5738" s="1"/>
    </row>
    <row r="5739" spans="18:18">
      <c r="R5739" s="1"/>
    </row>
    <row r="5740" spans="18:18">
      <c r="R5740" s="1"/>
    </row>
    <row r="5741" spans="18:18">
      <c r="R5741" s="1"/>
    </row>
    <row r="5742" spans="18:18">
      <c r="R5742" s="1"/>
    </row>
    <row r="5743" spans="18:18">
      <c r="R5743" s="1"/>
    </row>
    <row r="5744" spans="18:18">
      <c r="R5744" s="1"/>
    </row>
    <row r="5745" spans="18:18">
      <c r="R5745" s="1"/>
    </row>
    <row r="5746" spans="18:18">
      <c r="R5746" s="1"/>
    </row>
    <row r="5747" spans="18:18">
      <c r="R5747" s="1"/>
    </row>
    <row r="5748" spans="18:18">
      <c r="R5748" s="1"/>
    </row>
    <row r="5749" spans="18:18">
      <c r="R5749" s="1"/>
    </row>
    <row r="5750" spans="18:18">
      <c r="R5750" s="1"/>
    </row>
    <row r="5751" spans="18:18">
      <c r="R5751" s="1"/>
    </row>
    <row r="5752" spans="18:18">
      <c r="R5752" s="1"/>
    </row>
    <row r="5753" spans="18:18">
      <c r="R5753" s="1"/>
    </row>
    <row r="5754" spans="18:18">
      <c r="R5754" s="1"/>
    </row>
    <row r="5755" spans="18:18">
      <c r="R5755" s="1"/>
    </row>
    <row r="5756" spans="18:18">
      <c r="R5756" s="1"/>
    </row>
    <row r="5757" spans="18:18">
      <c r="R5757" s="1"/>
    </row>
    <row r="5758" spans="18:18">
      <c r="R5758" s="1"/>
    </row>
    <row r="5759" spans="18:18">
      <c r="R5759" s="1"/>
    </row>
    <row r="5760" spans="18:18">
      <c r="R5760" s="1"/>
    </row>
    <row r="5761" spans="18:18">
      <c r="R5761" s="1"/>
    </row>
    <row r="5762" spans="18:18">
      <c r="R5762" s="1"/>
    </row>
    <row r="5763" spans="18:18">
      <c r="R5763" s="1"/>
    </row>
    <row r="5764" spans="18:18">
      <c r="R5764" s="1"/>
    </row>
    <row r="5765" spans="18:18">
      <c r="R5765" s="1"/>
    </row>
    <row r="5766" spans="18:18">
      <c r="R5766" s="1"/>
    </row>
    <row r="5767" spans="18:18">
      <c r="R5767" s="1"/>
    </row>
    <row r="5768" spans="18:18">
      <c r="R5768" s="1"/>
    </row>
    <row r="5769" spans="18:18">
      <c r="R5769" s="1"/>
    </row>
    <row r="5770" spans="18:18">
      <c r="R5770" s="1"/>
    </row>
    <row r="5771" spans="18:18">
      <c r="R5771" s="1"/>
    </row>
    <row r="5772" spans="18:18">
      <c r="R5772" s="1"/>
    </row>
    <row r="5773" spans="18:18">
      <c r="R5773" s="1"/>
    </row>
    <row r="5774" spans="18:18">
      <c r="R5774" s="1"/>
    </row>
    <row r="5775" spans="18:18">
      <c r="R5775" s="1"/>
    </row>
    <row r="5776" spans="18:18">
      <c r="R5776" s="1"/>
    </row>
    <row r="5777" spans="18:18">
      <c r="R5777" s="1"/>
    </row>
    <row r="5778" spans="18:18">
      <c r="R5778" s="1"/>
    </row>
    <row r="5779" spans="18:18">
      <c r="R5779" s="1"/>
    </row>
    <row r="5780" spans="18:18">
      <c r="R5780" s="1"/>
    </row>
    <row r="5781" spans="18:18">
      <c r="R5781" s="1"/>
    </row>
    <row r="5782" spans="18:18">
      <c r="R5782" s="1"/>
    </row>
    <row r="5783" spans="18:18">
      <c r="R5783" s="1"/>
    </row>
    <row r="5784" spans="18:18">
      <c r="R5784" s="1"/>
    </row>
    <row r="5785" spans="18:18">
      <c r="R5785" s="1"/>
    </row>
    <row r="5786" spans="18:18">
      <c r="R5786" s="1"/>
    </row>
    <row r="5787" spans="18:18">
      <c r="R5787" s="1"/>
    </row>
    <row r="5788" spans="18:18">
      <c r="R5788" s="1"/>
    </row>
    <row r="5789" spans="18:18">
      <c r="R5789" s="1"/>
    </row>
    <row r="5790" spans="18:18">
      <c r="R5790" s="1"/>
    </row>
    <row r="5791" spans="18:18">
      <c r="R5791" s="1"/>
    </row>
    <row r="5792" spans="18:18">
      <c r="R5792" s="1"/>
    </row>
    <row r="5793" spans="18:18">
      <c r="R5793" s="1"/>
    </row>
    <row r="5794" spans="18:18">
      <c r="R5794" s="1"/>
    </row>
    <row r="5795" spans="18:18">
      <c r="R5795" s="1"/>
    </row>
    <row r="5796" spans="18:18">
      <c r="R5796" s="1"/>
    </row>
    <row r="5797" spans="18:18">
      <c r="R5797" s="1"/>
    </row>
    <row r="5798" spans="18:18">
      <c r="R5798" s="1"/>
    </row>
    <row r="5799" spans="18:18">
      <c r="R5799" s="1"/>
    </row>
    <row r="5800" spans="18:18">
      <c r="R5800" s="1"/>
    </row>
    <row r="5801" spans="18:18">
      <c r="R5801" s="1"/>
    </row>
    <row r="5802" spans="18:18">
      <c r="R5802" s="1"/>
    </row>
    <row r="5803" spans="18:18">
      <c r="R5803" s="1"/>
    </row>
    <row r="5804" spans="18:18">
      <c r="R5804" s="1"/>
    </row>
    <row r="5805" spans="18:18">
      <c r="R5805" s="1"/>
    </row>
    <row r="5806" spans="18:18">
      <c r="R5806" s="1"/>
    </row>
    <row r="5807" spans="18:18">
      <c r="R5807" s="1"/>
    </row>
    <row r="5808" spans="18:18">
      <c r="R5808" s="1"/>
    </row>
    <row r="5809" spans="18:18">
      <c r="R5809" s="1"/>
    </row>
    <row r="5810" spans="18:18">
      <c r="R5810" s="1"/>
    </row>
    <row r="5811" spans="18:18">
      <c r="R5811" s="1"/>
    </row>
    <row r="5812" spans="18:18">
      <c r="R5812" s="1"/>
    </row>
    <row r="5813" spans="18:18">
      <c r="R5813" s="1"/>
    </row>
    <row r="5814" spans="18:18">
      <c r="R5814" s="1"/>
    </row>
    <row r="5815" spans="18:18">
      <c r="R5815" s="1"/>
    </row>
    <row r="5816" spans="18:18">
      <c r="R5816" s="1"/>
    </row>
    <row r="5817" spans="18:18">
      <c r="R5817" s="1"/>
    </row>
    <row r="5818" spans="18:18">
      <c r="R5818" s="1"/>
    </row>
    <row r="5819" spans="18:18">
      <c r="R5819" s="1"/>
    </row>
    <row r="5820" spans="18:18">
      <c r="R5820" s="1"/>
    </row>
    <row r="5821" spans="18:18">
      <c r="R5821" s="1"/>
    </row>
    <row r="5822" spans="18:18">
      <c r="R5822" s="1"/>
    </row>
    <row r="5823" spans="18:18">
      <c r="R5823" s="1"/>
    </row>
    <row r="5824" spans="18:18">
      <c r="R5824" s="1"/>
    </row>
    <row r="5825" spans="18:18">
      <c r="R5825" s="1"/>
    </row>
    <row r="5826" spans="18:18">
      <c r="R5826" s="1"/>
    </row>
    <row r="5827" spans="18:18">
      <c r="R5827" s="1"/>
    </row>
    <row r="5828" spans="18:18">
      <c r="R5828" s="1"/>
    </row>
    <row r="5829" spans="18:18">
      <c r="R5829" s="1"/>
    </row>
    <row r="5830" spans="18:18">
      <c r="R5830" s="1"/>
    </row>
    <row r="5831" spans="18:18">
      <c r="R5831" s="1"/>
    </row>
    <row r="5832" spans="18:18">
      <c r="R5832" s="1"/>
    </row>
    <row r="5833" spans="18:18">
      <c r="R5833" s="1"/>
    </row>
    <row r="5834" spans="18:18">
      <c r="R5834" s="1"/>
    </row>
    <row r="5835" spans="18:18">
      <c r="R5835" s="1"/>
    </row>
    <row r="5836" spans="18:18">
      <c r="R5836" s="1"/>
    </row>
    <row r="5837" spans="18:18">
      <c r="R5837" s="1"/>
    </row>
    <row r="5838" spans="18:18">
      <c r="R5838" s="1"/>
    </row>
    <row r="5839" spans="18:18">
      <c r="R5839" s="1"/>
    </row>
    <row r="5840" spans="18:18">
      <c r="R5840" s="1"/>
    </row>
    <row r="5841" spans="18:18">
      <c r="R5841" s="1"/>
    </row>
    <row r="5842" spans="18:18">
      <c r="R5842" s="1"/>
    </row>
    <row r="5843" spans="18:18">
      <c r="R5843" s="1"/>
    </row>
    <row r="5844" spans="18:18">
      <c r="R5844" s="1"/>
    </row>
    <row r="5845" spans="18:18">
      <c r="R5845" s="1"/>
    </row>
    <row r="5846" spans="18:18">
      <c r="R5846" s="1"/>
    </row>
    <row r="5847" spans="18:18">
      <c r="R5847" s="1"/>
    </row>
    <row r="5848" spans="18:18">
      <c r="R5848" s="1"/>
    </row>
    <row r="5849" spans="18:18">
      <c r="R5849" s="1"/>
    </row>
    <row r="5850" spans="18:18">
      <c r="R5850" s="1"/>
    </row>
    <row r="5851" spans="18:18">
      <c r="R5851" s="1"/>
    </row>
    <row r="5852" spans="18:18">
      <c r="R5852" s="1"/>
    </row>
    <row r="5853" spans="18:18">
      <c r="R5853" s="1"/>
    </row>
    <row r="5854" spans="18:18">
      <c r="R5854" s="1"/>
    </row>
    <row r="5855" spans="18:18">
      <c r="R5855" s="1"/>
    </row>
    <row r="5856" spans="18:18">
      <c r="R5856" s="1"/>
    </row>
    <row r="5857" spans="18:18">
      <c r="R5857" s="1"/>
    </row>
    <row r="5858" spans="18:18">
      <c r="R5858" s="1"/>
    </row>
    <row r="5859" spans="18:18">
      <c r="R5859" s="1"/>
    </row>
    <row r="5860" spans="18:18">
      <c r="R5860" s="1"/>
    </row>
    <row r="5861" spans="18:18">
      <c r="R5861" s="1"/>
    </row>
    <row r="5862" spans="18:18">
      <c r="R5862" s="1"/>
    </row>
    <row r="5863" spans="18:18">
      <c r="R5863" s="1"/>
    </row>
    <row r="5864" spans="18:18">
      <c r="R5864" s="1"/>
    </row>
    <row r="5865" spans="18:18">
      <c r="R5865" s="1"/>
    </row>
    <row r="5866" spans="18:18">
      <c r="R5866" s="1"/>
    </row>
    <row r="5867" spans="18:18">
      <c r="R5867" s="1"/>
    </row>
    <row r="5868" spans="18:18">
      <c r="R5868" s="1"/>
    </row>
    <row r="5869" spans="18:18">
      <c r="R5869" s="1"/>
    </row>
    <row r="5870" spans="18:18">
      <c r="R5870" s="1"/>
    </row>
    <row r="5871" spans="18:18">
      <c r="R5871" s="1"/>
    </row>
    <row r="5872" spans="18:18">
      <c r="R5872" s="1"/>
    </row>
    <row r="5873" spans="18:18">
      <c r="R5873" s="1"/>
    </row>
    <row r="5874" spans="18:18">
      <c r="R5874" s="1"/>
    </row>
    <row r="5875" spans="18:18">
      <c r="R5875" s="1"/>
    </row>
    <row r="5876" spans="18:18">
      <c r="R5876" s="1"/>
    </row>
    <row r="5877" spans="18:18">
      <c r="R5877" s="1"/>
    </row>
    <row r="5878" spans="18:18">
      <c r="R5878" s="1"/>
    </row>
    <row r="5879" spans="18:18">
      <c r="R5879" s="1"/>
    </row>
    <row r="5880" spans="18:18">
      <c r="R5880" s="1"/>
    </row>
    <row r="5881" spans="18:18">
      <c r="R5881" s="1"/>
    </row>
    <row r="5882" spans="18:18">
      <c r="R5882" s="1"/>
    </row>
    <row r="5883" spans="18:18">
      <c r="R5883" s="1"/>
    </row>
    <row r="5884" spans="18:18">
      <c r="R5884" s="1"/>
    </row>
    <row r="5885" spans="18:18">
      <c r="R5885" s="1"/>
    </row>
    <row r="5886" spans="18:18">
      <c r="R5886" s="1"/>
    </row>
    <row r="5887" spans="18:18">
      <c r="R5887" s="1"/>
    </row>
    <row r="5888" spans="18:18">
      <c r="R5888" s="1"/>
    </row>
    <row r="5889" spans="18:18">
      <c r="R5889" s="1"/>
    </row>
    <row r="5890" spans="18:18">
      <c r="R5890" s="1"/>
    </row>
    <row r="5891" spans="18:18">
      <c r="R5891" s="1"/>
    </row>
    <row r="5892" spans="18:18">
      <c r="R5892" s="1"/>
    </row>
    <row r="5893" spans="18:18">
      <c r="R5893" s="1"/>
    </row>
    <row r="5894" spans="18:18">
      <c r="R5894" s="1"/>
    </row>
    <row r="5895" spans="18:18">
      <c r="R5895" s="1"/>
    </row>
    <row r="5896" spans="18:18">
      <c r="R5896" s="1"/>
    </row>
    <row r="5897" spans="18:18">
      <c r="R5897" s="1"/>
    </row>
    <row r="5898" spans="18:18">
      <c r="R5898" s="1"/>
    </row>
    <row r="5899" spans="18:18">
      <c r="R5899" s="1"/>
    </row>
    <row r="5900" spans="18:18">
      <c r="R5900" s="1"/>
    </row>
    <row r="5901" spans="18:18">
      <c r="R5901" s="1"/>
    </row>
    <row r="5902" spans="18:18">
      <c r="R5902" s="1"/>
    </row>
    <row r="5903" spans="18:18">
      <c r="R5903" s="1"/>
    </row>
    <row r="5904" spans="18:18">
      <c r="R5904" s="1"/>
    </row>
    <row r="5905" spans="18:18">
      <c r="R5905" s="1"/>
    </row>
    <row r="5906" spans="18:18">
      <c r="R5906" s="1"/>
    </row>
    <row r="5907" spans="18:18">
      <c r="R5907" s="1"/>
    </row>
    <row r="5908" spans="18:18">
      <c r="R5908" s="1"/>
    </row>
    <row r="5909" spans="18:18">
      <c r="R5909" s="1"/>
    </row>
    <row r="5910" spans="18:18">
      <c r="R5910" s="1"/>
    </row>
    <row r="5911" spans="18:18">
      <c r="R5911" s="1"/>
    </row>
    <row r="5912" spans="18:18">
      <c r="R5912" s="1"/>
    </row>
    <row r="5913" spans="18:18">
      <c r="R5913" s="1"/>
    </row>
    <row r="5914" spans="18:18">
      <c r="R5914" s="1"/>
    </row>
    <row r="5915" spans="18:18">
      <c r="R5915" s="1"/>
    </row>
    <row r="5916" spans="18:18">
      <c r="R5916" s="1"/>
    </row>
    <row r="5917" spans="18:18">
      <c r="R5917" s="1"/>
    </row>
    <row r="5918" spans="18:18">
      <c r="R5918" s="1"/>
    </row>
    <row r="5919" spans="18:18">
      <c r="R5919" s="1"/>
    </row>
    <row r="5920" spans="18:18">
      <c r="R5920" s="1"/>
    </row>
    <row r="5921" spans="18:18">
      <c r="R5921" s="1"/>
    </row>
    <row r="5922" spans="18:18">
      <c r="R5922" s="1"/>
    </row>
    <row r="5923" spans="18:18">
      <c r="R5923" s="1"/>
    </row>
    <row r="5924" spans="18:18">
      <c r="R5924" s="1"/>
    </row>
    <row r="5925" spans="18:18">
      <c r="R5925" s="1"/>
    </row>
    <row r="5926" spans="18:18">
      <c r="R5926" s="1"/>
    </row>
    <row r="5927" spans="18:18">
      <c r="R5927" s="1"/>
    </row>
    <row r="5928" spans="18:18">
      <c r="R5928" s="1"/>
    </row>
    <row r="5929" spans="18:18">
      <c r="R5929" s="1"/>
    </row>
    <row r="5930" spans="18:18">
      <c r="R5930" s="1"/>
    </row>
    <row r="5931" spans="18:18">
      <c r="R5931" s="1"/>
    </row>
    <row r="5932" spans="18:18">
      <c r="R5932" s="1"/>
    </row>
    <row r="5933" spans="18:18">
      <c r="R5933" s="1"/>
    </row>
    <row r="5934" spans="18:18">
      <c r="R5934" s="1"/>
    </row>
    <row r="5935" spans="18:18">
      <c r="R5935" s="1"/>
    </row>
    <row r="5936" spans="18:18">
      <c r="R5936" s="1"/>
    </row>
    <row r="5937" spans="18:18">
      <c r="R5937" s="1"/>
    </row>
    <row r="5938" spans="18:18">
      <c r="R5938" s="1"/>
    </row>
    <row r="5939" spans="18:18">
      <c r="R5939" s="1"/>
    </row>
    <row r="5940" spans="18:18">
      <c r="R5940" s="1"/>
    </row>
    <row r="5941" spans="18:18">
      <c r="R5941" s="1"/>
    </row>
    <row r="5942" spans="18:18">
      <c r="R5942" s="1"/>
    </row>
    <row r="5943" spans="18:18">
      <c r="R5943" s="1"/>
    </row>
    <row r="5944" spans="18:18">
      <c r="R5944" s="1"/>
    </row>
    <row r="5945" spans="18:18">
      <c r="R5945" s="1"/>
    </row>
    <row r="5946" spans="18:18">
      <c r="R5946" s="1"/>
    </row>
    <row r="5947" spans="18:18">
      <c r="R5947" s="1"/>
    </row>
    <row r="5948" spans="18:18">
      <c r="R5948" s="1"/>
    </row>
    <row r="5949" spans="18:18">
      <c r="R5949" s="1"/>
    </row>
    <row r="5950" spans="18:18">
      <c r="R5950" s="1"/>
    </row>
    <row r="5951" spans="18:18">
      <c r="R5951" s="1"/>
    </row>
    <row r="5952" spans="18:18">
      <c r="R5952" s="1"/>
    </row>
    <row r="5953" spans="18:18">
      <c r="R5953" s="1"/>
    </row>
    <row r="5954" spans="18:18">
      <c r="R5954" s="1"/>
    </row>
    <row r="5955" spans="18:18">
      <c r="R5955" s="1"/>
    </row>
    <row r="5956" spans="18:18">
      <c r="R5956" s="1"/>
    </row>
    <row r="5957" spans="18:18">
      <c r="R5957" s="1"/>
    </row>
    <row r="5958" spans="18:18">
      <c r="R5958" s="1"/>
    </row>
    <row r="5959" spans="18:18">
      <c r="R5959" s="1"/>
    </row>
    <row r="5960" spans="18:18">
      <c r="R5960" s="1"/>
    </row>
    <row r="5961" spans="18:18">
      <c r="R5961" s="1"/>
    </row>
    <row r="5962" spans="18:18">
      <c r="R5962" s="1"/>
    </row>
    <row r="5963" spans="18:18">
      <c r="R5963" s="1"/>
    </row>
    <row r="5964" spans="18:18">
      <c r="R5964" s="1"/>
    </row>
    <row r="5965" spans="18:18">
      <c r="R5965" s="1"/>
    </row>
    <row r="5966" spans="18:18">
      <c r="R5966" s="1"/>
    </row>
    <row r="5967" spans="18:18">
      <c r="R5967" s="1"/>
    </row>
    <row r="5968" spans="18:18">
      <c r="R5968" s="1"/>
    </row>
    <row r="5969" spans="18:18">
      <c r="R5969" s="1"/>
    </row>
    <row r="5970" spans="18:18">
      <c r="R5970" s="1"/>
    </row>
    <row r="5971" spans="18:18">
      <c r="R5971" s="1"/>
    </row>
    <row r="5972" spans="18:18">
      <c r="R5972" s="1"/>
    </row>
    <row r="5973" spans="18:18">
      <c r="R5973" s="1"/>
    </row>
    <row r="5974" spans="18:18">
      <c r="R5974" s="1"/>
    </row>
    <row r="5975" spans="18:18">
      <c r="R5975" s="1"/>
    </row>
    <row r="5976" spans="18:18">
      <c r="R5976" s="1"/>
    </row>
    <row r="5977" spans="18:18">
      <c r="R5977" s="1"/>
    </row>
    <row r="5978" spans="18:18">
      <c r="R5978" s="1"/>
    </row>
    <row r="5979" spans="18:18">
      <c r="R5979" s="1"/>
    </row>
    <row r="5980" spans="18:18">
      <c r="R5980" s="1"/>
    </row>
    <row r="5981" spans="18:18">
      <c r="R5981" s="1"/>
    </row>
    <row r="5982" spans="18:18">
      <c r="R5982" s="1"/>
    </row>
    <row r="5983" spans="18:18">
      <c r="R5983" s="1"/>
    </row>
    <row r="5984" spans="18:18">
      <c r="R5984" s="1"/>
    </row>
    <row r="5985" spans="18:18">
      <c r="R5985" s="1"/>
    </row>
    <row r="5986" spans="18:18">
      <c r="R5986" s="1"/>
    </row>
    <row r="5987" spans="18:18">
      <c r="R5987" s="1"/>
    </row>
    <row r="5988" spans="18:18">
      <c r="R5988" s="1"/>
    </row>
    <row r="5989" spans="18:18">
      <c r="R5989" s="1"/>
    </row>
    <row r="5990" spans="18:18">
      <c r="R5990" s="1"/>
    </row>
    <row r="5991" spans="18:18">
      <c r="R5991" s="1"/>
    </row>
    <row r="5992" spans="18:18">
      <c r="R5992" s="1"/>
    </row>
    <row r="5993" spans="18:18">
      <c r="R5993" s="1"/>
    </row>
    <row r="5994" spans="18:18">
      <c r="R5994" s="1"/>
    </row>
    <row r="5995" spans="18:18">
      <c r="R5995" s="1"/>
    </row>
    <row r="5996" spans="18:18">
      <c r="R5996" s="1"/>
    </row>
    <row r="5997" spans="18:18">
      <c r="R5997" s="1"/>
    </row>
    <row r="5998" spans="18:18">
      <c r="R5998" s="1"/>
    </row>
    <row r="5999" spans="18:18">
      <c r="R5999" s="1"/>
    </row>
    <row r="6000" spans="18:18">
      <c r="R6000" s="1"/>
    </row>
    <row r="6001" spans="18:18">
      <c r="R6001" s="1"/>
    </row>
    <row r="6002" spans="18:18">
      <c r="R6002" s="1"/>
    </row>
    <row r="6003" spans="18:18">
      <c r="R6003" s="1"/>
    </row>
    <row r="6004" spans="18:18">
      <c r="R6004" s="1"/>
    </row>
    <row r="6005" spans="18:18">
      <c r="R6005" s="1"/>
    </row>
    <row r="6006" spans="18:18">
      <c r="R6006" s="1"/>
    </row>
    <row r="6007" spans="18:18">
      <c r="R6007" s="1"/>
    </row>
    <row r="6008" spans="18:18">
      <c r="R6008" s="1"/>
    </row>
    <row r="6009" spans="18:18">
      <c r="R6009" s="1"/>
    </row>
    <row r="6010" spans="18:18">
      <c r="R6010" s="1"/>
    </row>
    <row r="6011" spans="18:18">
      <c r="R6011" s="1"/>
    </row>
    <row r="6012" spans="18:18">
      <c r="R6012" s="1"/>
    </row>
    <row r="6013" spans="18:18">
      <c r="R6013" s="1"/>
    </row>
    <row r="6014" spans="18:18">
      <c r="R6014" s="1"/>
    </row>
    <row r="6015" spans="18:18">
      <c r="R6015" s="1"/>
    </row>
    <row r="6016" spans="18:18">
      <c r="R6016" s="1"/>
    </row>
    <row r="6017" spans="18:18">
      <c r="R6017" s="1"/>
    </row>
    <row r="6018" spans="18:18">
      <c r="R6018" s="1"/>
    </row>
    <row r="6019" spans="18:18">
      <c r="R6019" s="1"/>
    </row>
    <row r="6020" spans="18:18">
      <c r="R6020" s="1"/>
    </row>
    <row r="6021" spans="18:18">
      <c r="R6021" s="1"/>
    </row>
    <row r="6022" spans="18:18">
      <c r="R6022" s="1"/>
    </row>
    <row r="6023" spans="18:18">
      <c r="R6023" s="1"/>
    </row>
    <row r="6024" spans="18:18">
      <c r="R6024" s="1"/>
    </row>
    <row r="6025" spans="18:18">
      <c r="R6025" s="1"/>
    </row>
    <row r="6026" spans="18:18">
      <c r="R6026" s="1"/>
    </row>
    <row r="6027" spans="18:18">
      <c r="R6027" s="1"/>
    </row>
    <row r="6028" spans="18:18">
      <c r="R6028" s="1"/>
    </row>
    <row r="6029" spans="18:18">
      <c r="R6029" s="1"/>
    </row>
    <row r="6030" spans="18:18">
      <c r="R6030" s="1"/>
    </row>
    <row r="6031" spans="18:18">
      <c r="R6031" s="1"/>
    </row>
    <row r="6032" spans="18:18">
      <c r="R6032" s="1"/>
    </row>
    <row r="6033" spans="18:18">
      <c r="R6033" s="1"/>
    </row>
    <row r="6034" spans="18:18">
      <c r="R6034" s="1"/>
    </row>
    <row r="6035" spans="18:18">
      <c r="R6035" s="1"/>
    </row>
    <row r="6036" spans="18:18">
      <c r="R6036" s="1"/>
    </row>
    <row r="6037" spans="18:18">
      <c r="R6037" s="1"/>
    </row>
    <row r="6038" spans="18:18">
      <c r="R6038" s="1"/>
    </row>
    <row r="6039" spans="18:18">
      <c r="R6039" s="1"/>
    </row>
    <row r="6040" spans="18:18">
      <c r="R6040" s="1"/>
    </row>
    <row r="6041" spans="18:18">
      <c r="R6041" s="1"/>
    </row>
    <row r="6042" spans="18:18">
      <c r="R6042" s="1"/>
    </row>
    <row r="6043" spans="18:18">
      <c r="R6043" s="1"/>
    </row>
    <row r="6044" spans="18:18">
      <c r="R6044" s="1"/>
    </row>
    <row r="6045" spans="18:18">
      <c r="R6045" s="1"/>
    </row>
    <row r="6046" spans="18:18">
      <c r="R6046" s="1"/>
    </row>
    <row r="6047" spans="18:18">
      <c r="R6047" s="1"/>
    </row>
    <row r="6048" spans="18:18">
      <c r="R6048" s="1"/>
    </row>
    <row r="6049" spans="18:18">
      <c r="R6049" s="1"/>
    </row>
    <row r="6050" spans="18:18">
      <c r="R6050" s="1"/>
    </row>
    <row r="6051" spans="18:18">
      <c r="R6051" s="1"/>
    </row>
    <row r="6052" spans="18:18">
      <c r="R6052" s="1"/>
    </row>
    <row r="6053" spans="18:18">
      <c r="R6053" s="1"/>
    </row>
    <row r="6054" spans="18:18">
      <c r="R6054" s="1"/>
    </row>
    <row r="6055" spans="18:18">
      <c r="R6055" s="1"/>
    </row>
    <row r="6056" spans="18:18">
      <c r="R6056" s="1"/>
    </row>
    <row r="6057" spans="18:18">
      <c r="R6057" s="1"/>
    </row>
    <row r="6058" spans="18:18">
      <c r="R6058" s="1"/>
    </row>
    <row r="6059" spans="18:18">
      <c r="R6059" s="1"/>
    </row>
    <row r="6060" spans="18:18">
      <c r="R6060" s="1"/>
    </row>
    <row r="6061" spans="18:18">
      <c r="R6061" s="1"/>
    </row>
    <row r="6062" spans="18:18">
      <c r="R6062" s="1"/>
    </row>
    <row r="6063" spans="18:18">
      <c r="R6063" s="1"/>
    </row>
    <row r="6064" spans="18:18">
      <c r="R6064" s="1"/>
    </row>
    <row r="6065" spans="18:18">
      <c r="R6065" s="1"/>
    </row>
    <row r="6066" spans="18:18">
      <c r="R6066" s="1"/>
    </row>
    <row r="6067" spans="18:18">
      <c r="R6067" s="1"/>
    </row>
    <row r="6068" spans="18:18">
      <c r="R6068" s="1"/>
    </row>
    <row r="6069" spans="18:18">
      <c r="R6069" s="1"/>
    </row>
    <row r="6070" spans="18:18">
      <c r="R6070" s="1"/>
    </row>
    <row r="6071" spans="18:18">
      <c r="R6071" s="1"/>
    </row>
    <row r="6072" spans="18:18">
      <c r="R6072" s="1"/>
    </row>
    <row r="6073" spans="18:18">
      <c r="R6073" s="1"/>
    </row>
    <row r="6074" spans="18:18">
      <c r="R6074" s="1"/>
    </row>
    <row r="6075" spans="18:18">
      <c r="R6075" s="1"/>
    </row>
    <row r="6076" spans="18:18">
      <c r="R6076" s="1"/>
    </row>
    <row r="6077" spans="18:18">
      <c r="R6077" s="1"/>
    </row>
    <row r="6078" spans="18:18">
      <c r="R6078" s="1"/>
    </row>
    <row r="6079" spans="18:18">
      <c r="R6079" s="1"/>
    </row>
    <row r="6080" spans="18:18">
      <c r="R6080" s="1"/>
    </row>
    <row r="6081" spans="18:18">
      <c r="R6081" s="1"/>
    </row>
    <row r="6082" spans="18:18">
      <c r="R6082" s="1"/>
    </row>
    <row r="6083" spans="18:18">
      <c r="R6083" s="1"/>
    </row>
    <row r="6084" spans="18:18">
      <c r="R6084" s="1"/>
    </row>
    <row r="6085" spans="18:18">
      <c r="R6085" s="1"/>
    </row>
    <row r="6086" spans="18:18">
      <c r="R6086" s="1"/>
    </row>
    <row r="6087" spans="18:18">
      <c r="R6087" s="1"/>
    </row>
    <row r="6088" spans="18:18">
      <c r="R6088" s="1"/>
    </row>
    <row r="6089" spans="18:18">
      <c r="R6089" s="1"/>
    </row>
    <row r="6090" spans="18:18">
      <c r="R6090" s="1"/>
    </row>
    <row r="6091" spans="18:18">
      <c r="R6091" s="1"/>
    </row>
    <row r="6092" spans="18:18">
      <c r="R6092" s="1"/>
    </row>
    <row r="6093" spans="18:18">
      <c r="R6093" s="1"/>
    </row>
    <row r="6094" spans="18:18">
      <c r="R6094" s="1"/>
    </row>
    <row r="6095" spans="18:18">
      <c r="R6095" s="1"/>
    </row>
    <row r="6096" spans="18:18">
      <c r="R6096" s="1"/>
    </row>
    <row r="6097" spans="18:18">
      <c r="R6097" s="1"/>
    </row>
    <row r="6098" spans="18:18">
      <c r="R6098" s="1"/>
    </row>
    <row r="6099" spans="18:18">
      <c r="R6099" s="1"/>
    </row>
    <row r="6100" spans="18:18">
      <c r="R6100" s="1"/>
    </row>
    <row r="6101" spans="18:18">
      <c r="R6101" s="1"/>
    </row>
    <row r="6102" spans="18:18">
      <c r="R6102" s="1"/>
    </row>
    <row r="6103" spans="18:18">
      <c r="R6103" s="1"/>
    </row>
    <row r="6104" spans="18:18">
      <c r="R6104" s="1"/>
    </row>
    <row r="6105" spans="18:18">
      <c r="R6105" s="1"/>
    </row>
    <row r="6106" spans="18:18">
      <c r="R6106" s="1"/>
    </row>
    <row r="6107" spans="18:18">
      <c r="R6107" s="1"/>
    </row>
    <row r="6108" spans="18:18">
      <c r="R6108" s="1"/>
    </row>
    <row r="6109" spans="18:18">
      <c r="R6109" s="1"/>
    </row>
    <row r="6110" spans="18:18">
      <c r="R6110" s="1"/>
    </row>
    <row r="6111" spans="18:18">
      <c r="R6111" s="1"/>
    </row>
    <row r="6112" spans="18:18">
      <c r="R6112" s="1"/>
    </row>
    <row r="6113" spans="18:18">
      <c r="R6113" s="1"/>
    </row>
    <row r="6114" spans="18:18">
      <c r="R6114" s="1"/>
    </row>
    <row r="6115" spans="18:18">
      <c r="R6115" s="1"/>
    </row>
    <row r="6116" spans="18:18">
      <c r="R6116" s="1"/>
    </row>
    <row r="6117" spans="18:18">
      <c r="R6117" s="1"/>
    </row>
    <row r="6118" spans="18:18">
      <c r="R6118" s="1"/>
    </row>
    <row r="6119" spans="18:18">
      <c r="R6119" s="1"/>
    </row>
    <row r="6120" spans="18:18">
      <c r="R6120" s="1"/>
    </row>
    <row r="6121" spans="18:18">
      <c r="R6121" s="1"/>
    </row>
    <row r="6122" spans="18:18">
      <c r="R6122" s="1"/>
    </row>
    <row r="6123" spans="18:18">
      <c r="R6123" s="1"/>
    </row>
    <row r="6124" spans="18:18">
      <c r="R6124" s="1"/>
    </row>
    <row r="6125" spans="18:18">
      <c r="R6125" s="1"/>
    </row>
    <row r="6126" spans="18:18">
      <c r="R6126" s="1"/>
    </row>
    <row r="6127" spans="18:18">
      <c r="R6127" s="1"/>
    </row>
    <row r="6128" spans="18:18">
      <c r="R6128" s="1"/>
    </row>
    <row r="6129" spans="18:18">
      <c r="R6129" s="1"/>
    </row>
    <row r="6130" spans="18:18">
      <c r="R6130" s="1"/>
    </row>
    <row r="6131" spans="18:18">
      <c r="R6131" s="1"/>
    </row>
    <row r="6132" spans="18:18">
      <c r="R6132" s="1"/>
    </row>
    <row r="6133" spans="18:18">
      <c r="R6133" s="1"/>
    </row>
    <row r="6134" spans="18:18">
      <c r="R6134" s="1"/>
    </row>
    <row r="6135" spans="18:18">
      <c r="R6135" s="1"/>
    </row>
    <row r="6136" spans="18:18">
      <c r="R6136" s="1"/>
    </row>
    <row r="6137" spans="18:18">
      <c r="R6137" s="1"/>
    </row>
    <row r="6138" spans="18:18">
      <c r="R6138" s="1"/>
    </row>
    <row r="6139" spans="18:18">
      <c r="R6139" s="1"/>
    </row>
    <row r="6140" spans="18:18">
      <c r="R6140" s="1"/>
    </row>
    <row r="6141" spans="18:18">
      <c r="R6141" s="1"/>
    </row>
    <row r="6142" spans="18:18">
      <c r="R6142" s="1"/>
    </row>
    <row r="6143" spans="18:18">
      <c r="R6143" s="1"/>
    </row>
    <row r="6144" spans="18:18">
      <c r="R6144" s="1"/>
    </row>
    <row r="6145" spans="18:18">
      <c r="R6145" s="1"/>
    </row>
    <row r="6146" spans="18:18">
      <c r="R6146" s="1"/>
    </row>
    <row r="6147" spans="18:18">
      <c r="R6147" s="1"/>
    </row>
    <row r="6148" spans="18:18">
      <c r="R6148" s="1"/>
    </row>
    <row r="6149" spans="18:18">
      <c r="R6149" s="1"/>
    </row>
    <row r="6150" spans="18:18">
      <c r="R6150" s="1"/>
    </row>
    <row r="6151" spans="18:18">
      <c r="R6151" s="1"/>
    </row>
    <row r="6152" spans="18:18">
      <c r="R6152" s="1"/>
    </row>
    <row r="6153" spans="18:18">
      <c r="R6153" s="1"/>
    </row>
    <row r="6154" spans="18:18">
      <c r="R6154" s="1"/>
    </row>
    <row r="6155" spans="18:18">
      <c r="R6155" s="1"/>
    </row>
    <row r="6156" spans="18:18">
      <c r="R6156" s="1"/>
    </row>
    <row r="6157" spans="18:18">
      <c r="R6157" s="1"/>
    </row>
    <row r="6158" spans="18:18">
      <c r="R6158" s="1"/>
    </row>
    <row r="6159" spans="18:18">
      <c r="R6159" s="1"/>
    </row>
    <row r="6160" spans="18:18">
      <c r="R6160" s="1"/>
    </row>
    <row r="6161" spans="18:18">
      <c r="R6161" s="1"/>
    </row>
    <row r="6162" spans="18:18">
      <c r="R6162" s="1"/>
    </row>
    <row r="6163" spans="18:18">
      <c r="R6163" s="1"/>
    </row>
    <row r="6164" spans="18:18">
      <c r="R6164" s="1"/>
    </row>
    <row r="6165" spans="18:18">
      <c r="R6165" s="1"/>
    </row>
    <row r="6166" spans="18:18">
      <c r="R6166" s="1"/>
    </row>
    <row r="6167" spans="18:18">
      <c r="R6167" s="1"/>
    </row>
    <row r="6168" spans="18:18">
      <c r="R6168" s="1"/>
    </row>
    <row r="6169" spans="18:18">
      <c r="R6169" s="1"/>
    </row>
    <row r="6170" spans="18:18">
      <c r="R6170" s="1"/>
    </row>
    <row r="6171" spans="18:18">
      <c r="R6171" s="1"/>
    </row>
    <row r="6172" spans="18:18">
      <c r="R6172" s="1"/>
    </row>
    <row r="6173" spans="18:18">
      <c r="R6173" s="1"/>
    </row>
    <row r="6174" spans="18:18">
      <c r="R6174" s="1"/>
    </row>
    <row r="6175" spans="18:18">
      <c r="R6175" s="1"/>
    </row>
    <row r="6176" spans="18:18">
      <c r="R6176" s="1"/>
    </row>
    <row r="6177" spans="18:18">
      <c r="R6177" s="1"/>
    </row>
    <row r="6178" spans="18:18">
      <c r="R6178" s="1"/>
    </row>
    <row r="6179" spans="18:18">
      <c r="R6179" s="1"/>
    </row>
    <row r="6180" spans="18:18">
      <c r="R6180" s="1"/>
    </row>
    <row r="6181" spans="18:18">
      <c r="R6181" s="1"/>
    </row>
    <row r="6182" spans="18:18">
      <c r="R6182" s="1"/>
    </row>
    <row r="6183" spans="18:18">
      <c r="R6183" s="1"/>
    </row>
    <row r="6184" spans="18:18">
      <c r="R6184" s="1"/>
    </row>
    <row r="6185" spans="18:18">
      <c r="R6185" s="1"/>
    </row>
    <row r="6186" spans="18:18">
      <c r="R6186" s="1"/>
    </row>
    <row r="6187" spans="18:18">
      <c r="R6187" s="1"/>
    </row>
    <row r="6188" spans="18:18">
      <c r="R6188" s="1"/>
    </row>
    <row r="6189" spans="18:18">
      <c r="R6189" s="1"/>
    </row>
    <row r="6190" spans="18:18">
      <c r="R6190" s="1"/>
    </row>
    <row r="6191" spans="18:18">
      <c r="R6191" s="1"/>
    </row>
    <row r="6192" spans="18:18">
      <c r="R6192" s="1"/>
    </row>
    <row r="6193" spans="18:18">
      <c r="R6193" s="1"/>
    </row>
    <row r="6194" spans="18:18">
      <c r="R6194" s="1"/>
    </row>
    <row r="6195" spans="18:18">
      <c r="R6195" s="1"/>
    </row>
    <row r="6196" spans="18:18">
      <c r="R6196" s="1"/>
    </row>
    <row r="6197" spans="18:18">
      <c r="R6197" s="1"/>
    </row>
    <row r="6198" spans="18:18">
      <c r="R6198" s="1"/>
    </row>
    <row r="6199" spans="18:18">
      <c r="R6199" s="1"/>
    </row>
    <row r="6200" spans="18:18">
      <c r="R6200" s="1"/>
    </row>
    <row r="6201" spans="18:18">
      <c r="R6201" s="1"/>
    </row>
    <row r="6202" spans="18:18">
      <c r="R6202" s="1"/>
    </row>
    <row r="6203" spans="18:18">
      <c r="R6203" s="1"/>
    </row>
    <row r="6204" spans="18:18">
      <c r="R6204" s="1"/>
    </row>
    <row r="6205" spans="18:18">
      <c r="R6205" s="1"/>
    </row>
    <row r="6206" spans="18:18">
      <c r="R6206" s="1"/>
    </row>
    <row r="6207" spans="18:18">
      <c r="R6207" s="1"/>
    </row>
    <row r="6208" spans="18:18">
      <c r="R6208" s="1"/>
    </row>
    <row r="6209" spans="18:18">
      <c r="R6209" s="1"/>
    </row>
    <row r="6210" spans="18:18">
      <c r="R6210" s="1"/>
    </row>
    <row r="6211" spans="18:18">
      <c r="R6211" s="1"/>
    </row>
    <row r="6212" spans="18:18">
      <c r="R6212" s="1"/>
    </row>
    <row r="6213" spans="18:18">
      <c r="R6213" s="1"/>
    </row>
    <row r="6214" spans="18:18">
      <c r="R6214" s="1"/>
    </row>
    <row r="6215" spans="18:18">
      <c r="R6215" s="1"/>
    </row>
    <row r="6216" spans="18:18">
      <c r="R6216" s="1"/>
    </row>
    <row r="6217" spans="18:18">
      <c r="R6217" s="1"/>
    </row>
    <row r="6218" spans="18:18">
      <c r="R6218" s="1"/>
    </row>
    <row r="6219" spans="18:18">
      <c r="R6219" s="1"/>
    </row>
    <row r="6220" spans="18:18">
      <c r="R6220" s="1"/>
    </row>
    <row r="6221" spans="18:18">
      <c r="R6221" s="1"/>
    </row>
    <row r="6222" spans="18:18">
      <c r="R6222" s="1"/>
    </row>
    <row r="6223" spans="18:18">
      <c r="R6223" s="1"/>
    </row>
    <row r="6224" spans="18:18">
      <c r="R6224" s="1"/>
    </row>
    <row r="6225" spans="18:18">
      <c r="R6225" s="1"/>
    </row>
    <row r="6226" spans="18:18">
      <c r="R6226" s="1"/>
    </row>
    <row r="6227" spans="18:18">
      <c r="R6227" s="1"/>
    </row>
    <row r="6228" spans="18:18">
      <c r="R6228" s="1"/>
    </row>
    <row r="6229" spans="18:18">
      <c r="R6229" s="1"/>
    </row>
    <row r="6230" spans="18:18">
      <c r="R6230" s="1"/>
    </row>
    <row r="6231" spans="18:18">
      <c r="R6231" s="1"/>
    </row>
    <row r="6232" spans="18:18">
      <c r="R6232" s="1"/>
    </row>
    <row r="6233" spans="18:18">
      <c r="R6233" s="1"/>
    </row>
    <row r="6234" spans="18:18">
      <c r="R6234" s="1"/>
    </row>
    <row r="6235" spans="18:18">
      <c r="R6235" s="1"/>
    </row>
    <row r="6236" spans="18:18">
      <c r="R6236" s="1"/>
    </row>
    <row r="6237" spans="18:18">
      <c r="R6237" s="1"/>
    </row>
    <row r="6238" spans="18:18">
      <c r="R6238" s="1"/>
    </row>
    <row r="6239" spans="18:18">
      <c r="R6239" s="1"/>
    </row>
    <row r="6240" spans="18:18">
      <c r="R6240" s="1"/>
    </row>
    <row r="6241" spans="18:18">
      <c r="R6241" s="1"/>
    </row>
    <row r="6242" spans="18:18">
      <c r="R6242" s="1"/>
    </row>
    <row r="6243" spans="18:18">
      <c r="R6243" s="1"/>
    </row>
    <row r="6244" spans="18:18">
      <c r="R6244" s="1"/>
    </row>
    <row r="6245" spans="18:18">
      <c r="R6245" s="1"/>
    </row>
    <row r="6246" spans="18:18">
      <c r="R6246" s="1"/>
    </row>
    <row r="6247" spans="18:18">
      <c r="R6247" s="1"/>
    </row>
    <row r="6248" spans="18:18">
      <c r="R6248" s="1"/>
    </row>
    <row r="6249" spans="18:18">
      <c r="R6249" s="1"/>
    </row>
    <row r="6250" spans="18:18">
      <c r="R6250" s="1"/>
    </row>
    <row r="6251" spans="18:18">
      <c r="R6251" s="1"/>
    </row>
    <row r="6252" spans="18:18">
      <c r="R6252" s="1"/>
    </row>
    <row r="6253" spans="18:18">
      <c r="R6253" s="1"/>
    </row>
    <row r="6254" spans="18:18">
      <c r="R6254" s="1"/>
    </row>
    <row r="6255" spans="18:18">
      <c r="R6255" s="1"/>
    </row>
    <row r="6256" spans="18:18">
      <c r="R6256" s="1"/>
    </row>
    <row r="6257" spans="18:18">
      <c r="R6257" s="1"/>
    </row>
    <row r="6258" spans="18:18">
      <c r="R6258" s="1"/>
    </row>
    <row r="6259" spans="18:18">
      <c r="R6259" s="1"/>
    </row>
    <row r="6260" spans="18:18">
      <c r="R6260" s="1"/>
    </row>
    <row r="6261" spans="18:18">
      <c r="R6261" s="1"/>
    </row>
    <row r="6262" spans="18:18">
      <c r="R6262" s="1"/>
    </row>
    <row r="6263" spans="18:18">
      <c r="R6263" s="1"/>
    </row>
    <row r="6264" spans="18:18">
      <c r="R6264" s="1"/>
    </row>
    <row r="6265" spans="18:18">
      <c r="R6265" s="1"/>
    </row>
    <row r="6266" spans="18:18">
      <c r="R6266" s="1"/>
    </row>
    <row r="6267" spans="18:18">
      <c r="R6267" s="1"/>
    </row>
    <row r="6268" spans="18:18">
      <c r="R6268" s="1"/>
    </row>
    <row r="6269" spans="18:18">
      <c r="R6269" s="1"/>
    </row>
    <row r="6270" spans="18:18">
      <c r="R6270" s="1"/>
    </row>
    <row r="6271" spans="18:18">
      <c r="R6271" s="1"/>
    </row>
    <row r="6272" spans="18:18">
      <c r="R6272" s="1"/>
    </row>
    <row r="6273" spans="18:18">
      <c r="R6273" s="1"/>
    </row>
    <row r="6274" spans="18:18">
      <c r="R6274" s="1"/>
    </row>
    <row r="6275" spans="18:18">
      <c r="R6275" s="1"/>
    </row>
    <row r="6276" spans="18:18">
      <c r="R6276" s="1"/>
    </row>
    <row r="6277" spans="18:18">
      <c r="R6277" s="1"/>
    </row>
    <row r="6278" spans="18:18">
      <c r="R6278" s="1"/>
    </row>
    <row r="6279" spans="18:18">
      <c r="R6279" s="1"/>
    </row>
    <row r="6280" spans="18:18">
      <c r="R6280" s="1"/>
    </row>
    <row r="6281" spans="18:18">
      <c r="R6281" s="1"/>
    </row>
    <row r="6282" spans="18:18">
      <c r="R6282" s="1"/>
    </row>
    <row r="6283" spans="18:18">
      <c r="R6283" s="1"/>
    </row>
    <row r="6284" spans="18:18">
      <c r="R6284" s="1"/>
    </row>
    <row r="6285" spans="18:18">
      <c r="R6285" s="1"/>
    </row>
    <row r="6286" spans="18:18">
      <c r="R6286" s="1"/>
    </row>
    <row r="6287" spans="18:18">
      <c r="R6287" s="1"/>
    </row>
    <row r="6288" spans="18:18">
      <c r="R6288" s="1"/>
    </row>
    <row r="6289" spans="18:18">
      <c r="R6289" s="1"/>
    </row>
    <row r="6290" spans="18:18">
      <c r="R6290" s="1"/>
    </row>
    <row r="6291" spans="18:18">
      <c r="R6291" s="1"/>
    </row>
    <row r="6292" spans="18:18">
      <c r="R6292" s="1"/>
    </row>
    <row r="6293" spans="18:18">
      <c r="R6293" s="1"/>
    </row>
    <row r="6294" spans="18:18">
      <c r="R6294" s="1"/>
    </row>
    <row r="6295" spans="18:18">
      <c r="R6295" s="1"/>
    </row>
    <row r="6296" spans="18:18">
      <c r="R6296" s="1"/>
    </row>
    <row r="6297" spans="18:18">
      <c r="R6297" s="1"/>
    </row>
    <row r="6298" spans="18:18">
      <c r="R6298" s="1"/>
    </row>
    <row r="6299" spans="18:18">
      <c r="R6299" s="1"/>
    </row>
    <row r="6300" spans="18:18">
      <c r="R6300" s="1"/>
    </row>
    <row r="6301" spans="18:18">
      <c r="R6301" s="1"/>
    </row>
    <row r="6302" spans="18:18">
      <c r="R6302" s="1"/>
    </row>
    <row r="6303" spans="18:18">
      <c r="R6303" s="1"/>
    </row>
    <row r="6304" spans="18:18">
      <c r="R6304" s="1"/>
    </row>
    <row r="6305" spans="18:18">
      <c r="R6305" s="1"/>
    </row>
    <row r="6306" spans="18:18">
      <c r="R6306" s="1"/>
    </row>
    <row r="6307" spans="18:18">
      <c r="R6307" s="1"/>
    </row>
    <row r="6308" spans="18:18">
      <c r="R6308" s="1"/>
    </row>
    <row r="6309" spans="18:18">
      <c r="R6309" s="1"/>
    </row>
    <row r="6310" spans="18:18">
      <c r="R6310" s="1"/>
    </row>
    <row r="6311" spans="18:18">
      <c r="R6311" s="1"/>
    </row>
    <row r="6312" spans="18:18">
      <c r="R6312" s="1"/>
    </row>
    <row r="6313" spans="18:18">
      <c r="R6313" s="1"/>
    </row>
    <row r="6314" spans="18:18">
      <c r="R6314" s="1"/>
    </row>
    <row r="6315" spans="18:18">
      <c r="R6315" s="1"/>
    </row>
    <row r="6316" spans="18:18">
      <c r="R6316" s="1"/>
    </row>
    <row r="6317" spans="18:18">
      <c r="R6317" s="1"/>
    </row>
    <row r="6318" spans="18:18">
      <c r="R6318" s="1"/>
    </row>
    <row r="6319" spans="18:18">
      <c r="R6319" s="1"/>
    </row>
    <row r="6320" spans="18:18">
      <c r="R6320" s="1"/>
    </row>
    <row r="6321" spans="18:18">
      <c r="R6321" s="1"/>
    </row>
    <row r="6322" spans="18:18">
      <c r="R6322" s="1"/>
    </row>
    <row r="6323" spans="18:18">
      <c r="R6323" s="1"/>
    </row>
    <row r="6324" spans="18:18">
      <c r="R6324" s="1"/>
    </row>
    <row r="6325" spans="18:18">
      <c r="R6325" s="1"/>
    </row>
    <row r="6326" spans="18:18">
      <c r="R6326" s="1"/>
    </row>
    <row r="6327" spans="18:18">
      <c r="R6327" s="1"/>
    </row>
    <row r="6328" spans="18:18">
      <c r="R6328" s="1"/>
    </row>
    <row r="6329" spans="18:18">
      <c r="R6329" s="1"/>
    </row>
    <row r="6330" spans="18:18">
      <c r="R6330" s="1"/>
    </row>
    <row r="6331" spans="18:18">
      <c r="R6331" s="1"/>
    </row>
    <row r="6332" spans="18:18">
      <c r="R6332" s="1"/>
    </row>
    <row r="6333" spans="18:18">
      <c r="R6333" s="1"/>
    </row>
    <row r="6334" spans="18:18">
      <c r="R6334" s="1"/>
    </row>
    <row r="6335" spans="18:18">
      <c r="R6335" s="1"/>
    </row>
    <row r="6336" spans="18:18">
      <c r="R6336" s="1"/>
    </row>
    <row r="6337" spans="18:18">
      <c r="R6337" s="1"/>
    </row>
    <row r="6338" spans="18:18">
      <c r="R6338" s="1"/>
    </row>
    <row r="6339" spans="18:18">
      <c r="R6339" s="1"/>
    </row>
    <row r="6340" spans="18:18">
      <c r="R6340" s="1"/>
    </row>
    <row r="6341" spans="18:18">
      <c r="R6341" s="1"/>
    </row>
    <row r="6342" spans="18:18">
      <c r="R6342" s="1"/>
    </row>
    <row r="6343" spans="18:18">
      <c r="R6343" s="1"/>
    </row>
    <row r="6344" spans="18:18">
      <c r="R6344" s="1"/>
    </row>
    <row r="6345" spans="18:18">
      <c r="R6345" s="1"/>
    </row>
    <row r="6346" spans="18:18">
      <c r="R6346" s="1"/>
    </row>
    <row r="6347" spans="18:18">
      <c r="R6347" s="1"/>
    </row>
    <row r="6348" spans="18:18">
      <c r="R6348" s="1"/>
    </row>
    <row r="6349" spans="18:18">
      <c r="R6349" s="1"/>
    </row>
    <row r="6350" spans="18:18">
      <c r="R6350" s="1"/>
    </row>
    <row r="6351" spans="18:18">
      <c r="R6351" s="1"/>
    </row>
    <row r="6352" spans="18:18">
      <c r="R6352" s="1"/>
    </row>
    <row r="6353" spans="18:18">
      <c r="R6353" s="1"/>
    </row>
    <row r="6354" spans="18:18">
      <c r="R6354" s="1"/>
    </row>
    <row r="6355" spans="18:18">
      <c r="R6355" s="1"/>
    </row>
    <row r="6356" spans="18:18">
      <c r="R6356" s="1"/>
    </row>
    <row r="6357" spans="18:18">
      <c r="R6357" s="1"/>
    </row>
    <row r="6358" spans="18:18">
      <c r="R6358" s="1"/>
    </row>
    <row r="6359" spans="18:18">
      <c r="R6359" s="1"/>
    </row>
    <row r="6360" spans="18:18">
      <c r="R6360" s="1"/>
    </row>
    <row r="6361" spans="18:18">
      <c r="R6361" s="1"/>
    </row>
    <row r="6362" spans="18:18">
      <c r="R6362" s="1"/>
    </row>
    <row r="6363" spans="18:18">
      <c r="R6363" s="1"/>
    </row>
    <row r="6364" spans="18:18">
      <c r="R6364" s="1"/>
    </row>
    <row r="6365" spans="18:18">
      <c r="R6365" s="1"/>
    </row>
    <row r="6366" spans="18:18">
      <c r="R6366" s="1"/>
    </row>
    <row r="6367" spans="18:18">
      <c r="R6367" s="1"/>
    </row>
    <row r="6368" spans="18:18">
      <c r="R6368" s="1"/>
    </row>
    <row r="6369" spans="18:18">
      <c r="R6369" s="1"/>
    </row>
    <row r="6370" spans="18:18">
      <c r="R6370" s="1"/>
    </row>
    <row r="6371" spans="18:18">
      <c r="R6371" s="1"/>
    </row>
    <row r="6372" spans="18:18">
      <c r="R6372" s="1"/>
    </row>
    <row r="6373" spans="18:18">
      <c r="R6373" s="1"/>
    </row>
    <row r="6374" spans="18:18">
      <c r="R6374" s="1"/>
    </row>
    <row r="6375" spans="18:18">
      <c r="R6375" s="1"/>
    </row>
    <row r="6376" spans="18:18">
      <c r="R6376" s="1"/>
    </row>
    <row r="6377" spans="18:18">
      <c r="R6377" s="1"/>
    </row>
    <row r="6378" spans="18:18">
      <c r="R6378" s="1"/>
    </row>
    <row r="6379" spans="18:18">
      <c r="R6379" s="1"/>
    </row>
    <row r="6380" spans="18:18">
      <c r="R6380" s="1"/>
    </row>
    <row r="6381" spans="18:18">
      <c r="R6381" s="1"/>
    </row>
    <row r="6382" spans="18:18">
      <c r="R6382" s="1"/>
    </row>
    <row r="6383" spans="18:18">
      <c r="R6383" s="1"/>
    </row>
    <row r="6384" spans="18:18">
      <c r="R6384" s="1"/>
    </row>
    <row r="6385" spans="18:18">
      <c r="R6385" s="1"/>
    </row>
    <row r="6386" spans="18:18">
      <c r="R6386" s="1"/>
    </row>
    <row r="6387" spans="18:18">
      <c r="R6387" s="1"/>
    </row>
    <row r="6388" spans="18:18">
      <c r="R6388" s="1"/>
    </row>
    <row r="6389" spans="18:18">
      <c r="R6389" s="1"/>
    </row>
    <row r="6390" spans="18:18">
      <c r="R6390" s="1"/>
    </row>
    <row r="6391" spans="18:18">
      <c r="R6391" s="1"/>
    </row>
    <row r="6392" spans="18:18">
      <c r="R6392" s="1"/>
    </row>
    <row r="6393" spans="18:18">
      <c r="R6393" s="1"/>
    </row>
    <row r="6394" spans="18:18">
      <c r="R6394" s="1"/>
    </row>
    <row r="6395" spans="18:18">
      <c r="R6395" s="1"/>
    </row>
    <row r="6396" spans="18:18">
      <c r="R6396" s="1"/>
    </row>
    <row r="6397" spans="18:18">
      <c r="R6397" s="1"/>
    </row>
    <row r="6398" spans="18:18">
      <c r="R6398" s="1"/>
    </row>
    <row r="6399" spans="18:18">
      <c r="R6399" s="1"/>
    </row>
    <row r="6400" spans="18:18">
      <c r="R6400" s="1"/>
    </row>
    <row r="6401" spans="18:18">
      <c r="R6401" s="1"/>
    </row>
    <row r="6402" spans="18:18">
      <c r="R6402" s="1"/>
    </row>
    <row r="6403" spans="18:18">
      <c r="R6403" s="1"/>
    </row>
    <row r="6404" spans="18:18">
      <c r="R6404" s="1"/>
    </row>
    <row r="6405" spans="18:18">
      <c r="R6405" s="1"/>
    </row>
    <row r="6406" spans="18:18">
      <c r="R6406" s="1"/>
    </row>
    <row r="6407" spans="18:18">
      <c r="R6407" s="1"/>
    </row>
    <row r="6408" spans="18:18">
      <c r="R6408" s="1"/>
    </row>
    <row r="6409" spans="18:18">
      <c r="R6409" s="1"/>
    </row>
    <row r="6410" spans="18:18">
      <c r="R6410" s="1"/>
    </row>
    <row r="6411" spans="18:18">
      <c r="R6411" s="1"/>
    </row>
    <row r="6412" spans="18:18">
      <c r="R6412" s="1"/>
    </row>
    <row r="6413" spans="18:18">
      <c r="R6413" s="1"/>
    </row>
    <row r="6414" spans="18:18">
      <c r="R6414" s="1"/>
    </row>
    <row r="6415" spans="18:18">
      <c r="R6415" s="1"/>
    </row>
    <row r="6416" spans="18:18">
      <c r="R6416" s="1"/>
    </row>
    <row r="6417" spans="18:18">
      <c r="R6417" s="1"/>
    </row>
    <row r="6418" spans="18:18">
      <c r="R6418" s="1"/>
    </row>
    <row r="6419" spans="18:18">
      <c r="R6419" s="1"/>
    </row>
    <row r="6420" spans="18:18">
      <c r="R6420" s="1"/>
    </row>
    <row r="6421" spans="18:18">
      <c r="R6421" s="1"/>
    </row>
    <row r="6422" spans="18:18">
      <c r="R6422" s="1"/>
    </row>
    <row r="6423" spans="18:18">
      <c r="R6423" s="1"/>
    </row>
    <row r="6424" spans="18:18">
      <c r="R6424" s="1"/>
    </row>
    <row r="6425" spans="18:18">
      <c r="R6425" s="1"/>
    </row>
    <row r="6426" spans="18:18">
      <c r="R6426" s="1"/>
    </row>
    <row r="6427" spans="18:18">
      <c r="R6427" s="1"/>
    </row>
    <row r="6428" spans="18:18">
      <c r="R6428" s="1"/>
    </row>
    <row r="6429" spans="18:18">
      <c r="R6429" s="1"/>
    </row>
    <row r="6430" spans="18:18">
      <c r="R6430" s="1"/>
    </row>
    <row r="6431" spans="18:18">
      <c r="R6431" s="1"/>
    </row>
    <row r="6432" spans="18:18">
      <c r="R6432" s="1"/>
    </row>
    <row r="6433" spans="18:18">
      <c r="R6433" s="1"/>
    </row>
    <row r="6434" spans="18:18">
      <c r="R6434" s="1"/>
    </row>
    <row r="6435" spans="18:18">
      <c r="R6435" s="1"/>
    </row>
    <row r="6436" spans="18:18">
      <c r="R6436" s="1"/>
    </row>
    <row r="6437" spans="18:18">
      <c r="R6437" s="1"/>
    </row>
    <row r="6438" spans="18:18">
      <c r="R6438" s="1"/>
    </row>
    <row r="6439" spans="18:18">
      <c r="R6439" s="1"/>
    </row>
    <row r="6440" spans="18:18">
      <c r="R6440" s="1"/>
    </row>
    <row r="6441" spans="18:18">
      <c r="R6441" s="1"/>
    </row>
    <row r="6442" spans="18:18">
      <c r="R6442" s="1"/>
    </row>
    <row r="6443" spans="18:18">
      <c r="R6443" s="1"/>
    </row>
    <row r="6444" spans="18:18">
      <c r="R6444" s="1"/>
    </row>
    <row r="6445" spans="18:18">
      <c r="R6445" s="1"/>
    </row>
    <row r="6446" spans="18:18">
      <c r="R6446" s="1"/>
    </row>
    <row r="6447" spans="18:18">
      <c r="R6447" s="1"/>
    </row>
    <row r="6448" spans="18:18">
      <c r="R6448" s="1"/>
    </row>
    <row r="6449" spans="18:18">
      <c r="R6449" s="1"/>
    </row>
    <row r="6450" spans="18:18">
      <c r="R6450" s="1"/>
    </row>
    <row r="6451" spans="18:18">
      <c r="R6451" s="1"/>
    </row>
    <row r="6452" spans="18:18">
      <c r="R6452" s="1"/>
    </row>
    <row r="6453" spans="18:18">
      <c r="R6453" s="1"/>
    </row>
    <row r="6454" spans="18:18">
      <c r="R6454" s="1"/>
    </row>
    <row r="6455" spans="18:18">
      <c r="R6455" s="1"/>
    </row>
    <row r="6456" spans="18:18">
      <c r="R6456" s="1"/>
    </row>
    <row r="6457" spans="18:18">
      <c r="R6457" s="1"/>
    </row>
    <row r="6458" spans="18:18">
      <c r="R6458" s="1"/>
    </row>
    <row r="6459" spans="18:18">
      <c r="R6459" s="1"/>
    </row>
    <row r="6460" spans="18:18">
      <c r="R6460" s="1"/>
    </row>
    <row r="6461" spans="18:18">
      <c r="R6461" s="1"/>
    </row>
    <row r="6462" spans="18:18">
      <c r="R6462" s="1"/>
    </row>
    <row r="6463" spans="18:18">
      <c r="R6463" s="1"/>
    </row>
    <row r="6464" spans="18:18">
      <c r="R6464" s="1"/>
    </row>
    <row r="6465" spans="18:18">
      <c r="R6465" s="1"/>
    </row>
    <row r="6466" spans="18:18">
      <c r="R6466" s="1"/>
    </row>
    <row r="6467" spans="18:18">
      <c r="R6467" s="1"/>
    </row>
    <row r="6468" spans="18:18">
      <c r="R6468" s="1"/>
    </row>
    <row r="6469" spans="18:18">
      <c r="R6469" s="1"/>
    </row>
    <row r="6470" spans="18:18">
      <c r="R6470" s="1"/>
    </row>
    <row r="6471" spans="18:18">
      <c r="R6471" s="1"/>
    </row>
    <row r="6472" spans="18:18">
      <c r="R6472" s="1"/>
    </row>
    <row r="6473" spans="18:18">
      <c r="R6473" s="1"/>
    </row>
    <row r="6474" spans="18:18">
      <c r="R6474" s="1"/>
    </row>
    <row r="6475" spans="18:18">
      <c r="R6475" s="1"/>
    </row>
    <row r="6476" spans="18:18">
      <c r="R6476" s="1"/>
    </row>
    <row r="6477" spans="18:18">
      <c r="R6477" s="1"/>
    </row>
    <row r="6478" spans="18:18">
      <c r="R6478" s="1"/>
    </row>
    <row r="6479" spans="18:18">
      <c r="R6479" s="1"/>
    </row>
    <row r="6480" spans="18:18">
      <c r="R6480" s="1"/>
    </row>
    <row r="6481" spans="18:18">
      <c r="R6481" s="1"/>
    </row>
    <row r="6482" spans="18:18">
      <c r="R6482" s="1"/>
    </row>
    <row r="6483" spans="18:18">
      <c r="R6483" s="1"/>
    </row>
    <row r="6484" spans="18:18">
      <c r="R6484" s="1"/>
    </row>
    <row r="6485" spans="18:18">
      <c r="R6485" s="1"/>
    </row>
    <row r="6486" spans="18:18">
      <c r="R6486" s="1"/>
    </row>
    <row r="6487" spans="18:18">
      <c r="R6487" s="1"/>
    </row>
    <row r="6488" spans="18:18">
      <c r="R6488" s="1"/>
    </row>
    <row r="6489" spans="18:18">
      <c r="R6489" s="1"/>
    </row>
    <row r="6490" spans="18:18">
      <c r="R6490" s="1"/>
    </row>
    <row r="6491" spans="18:18">
      <c r="R6491" s="1"/>
    </row>
    <row r="6492" spans="18:18">
      <c r="R6492" s="1"/>
    </row>
    <row r="6493" spans="18:18">
      <c r="R6493" s="1"/>
    </row>
    <row r="6494" spans="18:18">
      <c r="R6494" s="1"/>
    </row>
    <row r="6495" spans="18:18">
      <c r="R6495" s="1"/>
    </row>
    <row r="6496" spans="18:18">
      <c r="R6496" s="1"/>
    </row>
    <row r="6497" spans="18:18">
      <c r="R6497" s="1"/>
    </row>
    <row r="6498" spans="18:18">
      <c r="R6498" s="1"/>
    </row>
    <row r="6499" spans="18:18">
      <c r="R6499" s="1"/>
    </row>
    <row r="6500" spans="18:18">
      <c r="R6500" s="1"/>
    </row>
    <row r="6501" spans="18:18">
      <c r="R6501" s="1"/>
    </row>
    <row r="6502" spans="18:18">
      <c r="R6502" s="1"/>
    </row>
    <row r="6503" spans="18:18">
      <c r="R6503" s="1"/>
    </row>
    <row r="6504" spans="18:18">
      <c r="R6504" s="1"/>
    </row>
    <row r="6505" spans="18:18">
      <c r="R6505" s="1"/>
    </row>
    <row r="6506" spans="18:18">
      <c r="R6506" s="1"/>
    </row>
    <row r="6507" spans="18:18">
      <c r="R6507" s="1"/>
    </row>
    <row r="6508" spans="18:18">
      <c r="R6508" s="1"/>
    </row>
    <row r="6509" spans="18:18">
      <c r="R6509" s="1"/>
    </row>
    <row r="6510" spans="18:18">
      <c r="R6510" s="1"/>
    </row>
    <row r="6511" spans="18:18">
      <c r="R6511" s="1"/>
    </row>
    <row r="6512" spans="18:18">
      <c r="R6512" s="1"/>
    </row>
    <row r="6513" spans="18:18">
      <c r="R6513" s="1"/>
    </row>
    <row r="6514" spans="18:18">
      <c r="R6514" s="1"/>
    </row>
    <row r="6515" spans="18:18">
      <c r="R6515" s="1"/>
    </row>
    <row r="6516" spans="18:18">
      <c r="R6516" s="1"/>
    </row>
    <row r="6517" spans="18:18">
      <c r="R6517" s="1"/>
    </row>
    <row r="6518" spans="18:18">
      <c r="R6518" s="1"/>
    </row>
    <row r="6519" spans="18:18">
      <c r="R6519" s="1"/>
    </row>
    <row r="6520" spans="18:18">
      <c r="R6520" s="1"/>
    </row>
    <row r="6521" spans="18:18">
      <c r="R6521" s="1"/>
    </row>
    <row r="6522" spans="18:18">
      <c r="R6522" s="1"/>
    </row>
    <row r="6523" spans="18:18">
      <c r="R6523" s="1"/>
    </row>
    <row r="6524" spans="18:18">
      <c r="R6524" s="1"/>
    </row>
    <row r="6525" spans="18:18">
      <c r="R6525" s="1"/>
    </row>
    <row r="6526" spans="18:18">
      <c r="R6526" s="1"/>
    </row>
    <row r="6527" spans="18:18">
      <c r="R6527" s="1"/>
    </row>
    <row r="6528" spans="18:18">
      <c r="R6528" s="1"/>
    </row>
    <row r="6529" spans="18:18">
      <c r="R6529" s="1"/>
    </row>
    <row r="6530" spans="18:18">
      <c r="R6530" s="1"/>
    </row>
    <row r="6531" spans="18:18">
      <c r="R6531" s="1"/>
    </row>
    <row r="6532" spans="18:18">
      <c r="R6532" s="1"/>
    </row>
    <row r="6533" spans="18:18">
      <c r="R6533" s="1"/>
    </row>
    <row r="6534" spans="18:18">
      <c r="R6534" s="1"/>
    </row>
    <row r="6535" spans="18:18">
      <c r="R6535" s="1"/>
    </row>
    <row r="6536" spans="18:18">
      <c r="R6536" s="1"/>
    </row>
    <row r="6537" spans="18:18">
      <c r="R6537" s="1"/>
    </row>
    <row r="6538" spans="18:18">
      <c r="R6538" s="1"/>
    </row>
    <row r="6539" spans="18:18">
      <c r="R6539" s="1"/>
    </row>
    <row r="6540" spans="18:18">
      <c r="R6540" s="1"/>
    </row>
    <row r="6541" spans="18:18">
      <c r="R6541" s="1"/>
    </row>
    <row r="6542" spans="18:18">
      <c r="R6542" s="1"/>
    </row>
    <row r="6543" spans="18:18">
      <c r="R6543" s="1"/>
    </row>
    <row r="6544" spans="18:18">
      <c r="R6544" s="1"/>
    </row>
    <row r="6545" spans="18:18">
      <c r="R6545" s="1"/>
    </row>
    <row r="6546" spans="18:18">
      <c r="R6546" s="1"/>
    </row>
    <row r="6547" spans="18:18">
      <c r="R6547" s="1"/>
    </row>
    <row r="6548" spans="18:18">
      <c r="R6548" s="1"/>
    </row>
    <row r="6549" spans="18:18">
      <c r="R6549" s="1"/>
    </row>
    <row r="6550" spans="18:18">
      <c r="R6550" s="1"/>
    </row>
    <row r="6551" spans="18:18">
      <c r="R6551" s="1"/>
    </row>
    <row r="6552" spans="18:18">
      <c r="R6552" s="1"/>
    </row>
    <row r="6553" spans="18:18">
      <c r="R6553" s="1"/>
    </row>
    <row r="6554" spans="18:18">
      <c r="R6554" s="1"/>
    </row>
    <row r="6555" spans="18:18">
      <c r="R6555" s="1"/>
    </row>
    <row r="6556" spans="18:18">
      <c r="R6556" s="1"/>
    </row>
    <row r="6557" spans="18:18">
      <c r="R6557" s="1"/>
    </row>
    <row r="6558" spans="18:18">
      <c r="R6558" s="1"/>
    </row>
    <row r="6559" spans="18:18">
      <c r="R6559" s="1"/>
    </row>
    <row r="6560" spans="18:18">
      <c r="R6560" s="1"/>
    </row>
    <row r="6561" spans="18:18">
      <c r="R6561" s="1"/>
    </row>
    <row r="6562" spans="18:18">
      <c r="R6562" s="1"/>
    </row>
    <row r="6563" spans="18:18">
      <c r="R6563" s="1"/>
    </row>
    <row r="6564" spans="18:18">
      <c r="R6564" s="1"/>
    </row>
    <row r="6565" spans="18:18">
      <c r="R6565" s="1"/>
    </row>
    <row r="6566" spans="18:18">
      <c r="R6566" s="1"/>
    </row>
    <row r="6567" spans="18:18">
      <c r="R6567" s="1"/>
    </row>
    <row r="6568" spans="18:18">
      <c r="R6568" s="1"/>
    </row>
    <row r="6569" spans="18:18">
      <c r="R6569" s="1"/>
    </row>
    <row r="6570" spans="18:18">
      <c r="R6570" s="1"/>
    </row>
    <row r="6571" spans="18:18">
      <c r="R6571" s="1"/>
    </row>
    <row r="6572" spans="18:18">
      <c r="R6572" s="1"/>
    </row>
    <row r="6573" spans="18:18">
      <c r="R6573" s="1"/>
    </row>
    <row r="6574" spans="18:18">
      <c r="R6574" s="1"/>
    </row>
    <row r="6575" spans="18:18">
      <c r="R6575" s="1"/>
    </row>
    <row r="6576" spans="18:18">
      <c r="R6576" s="1"/>
    </row>
    <row r="6577" spans="18:18">
      <c r="R6577" s="1"/>
    </row>
    <row r="6578" spans="18:18">
      <c r="R6578" s="1"/>
    </row>
    <row r="6579" spans="18:18">
      <c r="R6579" s="1"/>
    </row>
    <row r="6580" spans="18:18">
      <c r="R6580" s="1"/>
    </row>
    <row r="6581" spans="18:18">
      <c r="R6581" s="1"/>
    </row>
    <row r="6582" spans="18:18">
      <c r="R6582" s="1"/>
    </row>
    <row r="6583" spans="18:18">
      <c r="R6583" s="1"/>
    </row>
    <row r="6584" spans="18:18">
      <c r="R6584" s="1"/>
    </row>
    <row r="6585" spans="18:18">
      <c r="R6585" s="1"/>
    </row>
    <row r="6586" spans="18:18">
      <c r="R6586" s="1"/>
    </row>
    <row r="6587" spans="18:18">
      <c r="R6587" s="1"/>
    </row>
    <row r="6588" spans="18:18">
      <c r="R6588" s="1"/>
    </row>
    <row r="6589" spans="18:18">
      <c r="R6589" s="1"/>
    </row>
    <row r="6590" spans="18:18">
      <c r="R6590" s="1"/>
    </row>
    <row r="6591" spans="18:18">
      <c r="R6591" s="1"/>
    </row>
    <row r="6592" spans="18:18">
      <c r="R6592" s="1"/>
    </row>
    <row r="6593" spans="18:18">
      <c r="R6593" s="1"/>
    </row>
    <row r="6594" spans="18:18">
      <c r="R6594" s="1"/>
    </row>
    <row r="6595" spans="18:18">
      <c r="R6595" s="1"/>
    </row>
    <row r="6596" spans="18:18">
      <c r="R6596" s="1"/>
    </row>
    <row r="6597" spans="18:18">
      <c r="R6597" s="1"/>
    </row>
    <row r="6598" spans="18:18">
      <c r="R6598" s="1"/>
    </row>
    <row r="6599" spans="18:18">
      <c r="R6599" s="1"/>
    </row>
    <row r="6600" spans="18:18">
      <c r="R6600" s="1"/>
    </row>
    <row r="6601" spans="18:18">
      <c r="R6601" s="1"/>
    </row>
    <row r="6602" spans="18:18">
      <c r="R6602" s="1"/>
    </row>
    <row r="6603" spans="18:18">
      <c r="R6603" s="1"/>
    </row>
    <row r="6604" spans="18:18">
      <c r="R6604" s="1"/>
    </row>
    <row r="6605" spans="18:18">
      <c r="R6605" s="1"/>
    </row>
    <row r="6606" spans="18:18">
      <c r="R6606" s="1"/>
    </row>
    <row r="6607" spans="18:18">
      <c r="R6607" s="1"/>
    </row>
    <row r="6608" spans="18:18">
      <c r="R6608" s="1"/>
    </row>
    <row r="6609" spans="18:18">
      <c r="R6609" s="1"/>
    </row>
    <row r="6610" spans="18:18">
      <c r="R6610" s="1"/>
    </row>
    <row r="6611" spans="18:18">
      <c r="R6611" s="1"/>
    </row>
    <row r="6612" spans="18:18">
      <c r="R6612" s="1"/>
    </row>
    <row r="6613" spans="18:18">
      <c r="R6613" s="1"/>
    </row>
    <row r="6614" spans="18:18">
      <c r="R6614" s="1"/>
    </row>
    <row r="6615" spans="18:18">
      <c r="R6615" s="1"/>
    </row>
    <row r="6616" spans="18:18">
      <c r="R6616" s="1"/>
    </row>
    <row r="6617" spans="18:18">
      <c r="R6617" s="1"/>
    </row>
    <row r="6618" spans="18:18">
      <c r="R6618" s="1"/>
    </row>
    <row r="6619" spans="18:18">
      <c r="R6619" s="1"/>
    </row>
    <row r="6620" spans="18:18">
      <c r="R6620" s="1"/>
    </row>
    <row r="6621" spans="18:18">
      <c r="R6621" s="1"/>
    </row>
    <row r="6622" spans="18:18">
      <c r="R6622" s="1"/>
    </row>
    <row r="6623" spans="18:18">
      <c r="R6623" s="1"/>
    </row>
    <row r="6624" spans="18:18">
      <c r="R6624" s="1"/>
    </row>
    <row r="6625" spans="18:18">
      <c r="R6625" s="1"/>
    </row>
    <row r="6626" spans="18:18">
      <c r="R6626" s="1"/>
    </row>
    <row r="6627" spans="18:18">
      <c r="R6627" s="1"/>
    </row>
    <row r="6628" spans="18:18">
      <c r="R6628" s="1"/>
    </row>
    <row r="6629" spans="18:18">
      <c r="R6629" s="1"/>
    </row>
    <row r="6630" spans="18:18">
      <c r="R6630" s="1"/>
    </row>
    <row r="6631" spans="18:18">
      <c r="R6631" s="1"/>
    </row>
    <row r="6632" spans="18:18">
      <c r="R6632" s="1"/>
    </row>
    <row r="6633" spans="18:18">
      <c r="R6633" s="1"/>
    </row>
    <row r="6634" spans="18:18">
      <c r="R6634" s="1"/>
    </row>
    <row r="6635" spans="18:18">
      <c r="R6635" s="1"/>
    </row>
    <row r="6636" spans="18:18">
      <c r="R6636" s="1"/>
    </row>
    <row r="6637" spans="18:18">
      <c r="R6637" s="1"/>
    </row>
    <row r="6638" spans="18:18">
      <c r="R6638" s="1"/>
    </row>
    <row r="6639" spans="18:18">
      <c r="R6639" s="1"/>
    </row>
    <row r="6640" spans="18:18">
      <c r="R6640" s="1"/>
    </row>
    <row r="6641" spans="18:18">
      <c r="R6641" s="1"/>
    </row>
    <row r="6642" spans="18:18">
      <c r="R6642" s="1"/>
    </row>
    <row r="6643" spans="18:18">
      <c r="R6643" s="1"/>
    </row>
    <row r="6644" spans="18:18">
      <c r="R6644" s="1"/>
    </row>
    <row r="6645" spans="18:18">
      <c r="R6645" s="1"/>
    </row>
    <row r="6646" spans="18:18">
      <c r="R6646" s="1"/>
    </row>
    <row r="6647" spans="18:18">
      <c r="R6647" s="1"/>
    </row>
    <row r="6648" spans="18:18">
      <c r="R6648" s="1"/>
    </row>
    <row r="6649" spans="18:18">
      <c r="R6649" s="1"/>
    </row>
    <row r="6650" spans="18:18">
      <c r="R6650" s="1"/>
    </row>
    <row r="6651" spans="18:18">
      <c r="R6651" s="1"/>
    </row>
    <row r="6652" spans="18:18">
      <c r="R6652" s="1"/>
    </row>
    <row r="6653" spans="18:18">
      <c r="R6653" s="1"/>
    </row>
    <row r="6654" spans="18:18">
      <c r="R6654" s="1"/>
    </row>
    <row r="6655" spans="18:18">
      <c r="R6655" s="1"/>
    </row>
    <row r="6656" spans="18:18">
      <c r="R6656" s="1"/>
    </row>
    <row r="6657" spans="18:18">
      <c r="R6657" s="1"/>
    </row>
    <row r="6658" spans="18:18">
      <c r="R6658" s="1"/>
    </row>
    <row r="6659" spans="18:18">
      <c r="R6659" s="1"/>
    </row>
    <row r="6660" spans="18:18">
      <c r="R6660" s="1"/>
    </row>
    <row r="6661" spans="18:18">
      <c r="R6661" s="1"/>
    </row>
    <row r="6662" spans="18:18">
      <c r="R6662" s="1"/>
    </row>
    <row r="6663" spans="18:18">
      <c r="R6663" s="1"/>
    </row>
    <row r="6664" spans="18:18">
      <c r="R6664" s="1"/>
    </row>
    <row r="6665" spans="18:18">
      <c r="R6665" s="1"/>
    </row>
    <row r="6666" spans="18:18">
      <c r="R6666" s="1"/>
    </row>
    <row r="6667" spans="18:18">
      <c r="R6667" s="1"/>
    </row>
    <row r="6668" spans="18:18">
      <c r="R6668" s="1"/>
    </row>
    <row r="6669" spans="18:18">
      <c r="R6669" s="1"/>
    </row>
    <row r="6670" spans="18:18">
      <c r="R6670" s="1"/>
    </row>
    <row r="6671" spans="18:18">
      <c r="R6671" s="1"/>
    </row>
    <row r="6672" spans="18:18">
      <c r="R6672" s="1"/>
    </row>
    <row r="6673" spans="18:18">
      <c r="R6673" s="1"/>
    </row>
    <row r="6674" spans="18:18">
      <c r="R6674" s="1"/>
    </row>
    <row r="6675" spans="18:18">
      <c r="R6675" s="1"/>
    </row>
    <row r="6676" spans="18:18">
      <c r="R6676" s="1"/>
    </row>
    <row r="6677" spans="18:18">
      <c r="R6677" s="1"/>
    </row>
    <row r="6678" spans="18:18">
      <c r="R6678" s="1"/>
    </row>
    <row r="6679" spans="18:18">
      <c r="R6679" s="1"/>
    </row>
    <row r="6680" spans="18:18">
      <c r="R6680" s="1"/>
    </row>
    <row r="6681" spans="18:18">
      <c r="R6681" s="1"/>
    </row>
    <row r="6682" spans="18:18">
      <c r="R6682" s="1"/>
    </row>
    <row r="6683" spans="18:18">
      <c r="R6683" s="1"/>
    </row>
    <row r="6684" spans="18:18">
      <c r="R6684" s="1"/>
    </row>
    <row r="6685" spans="18:18">
      <c r="R6685" s="1"/>
    </row>
    <row r="6686" spans="18:18">
      <c r="R6686" s="1"/>
    </row>
    <row r="6687" spans="18:18">
      <c r="R6687" s="1"/>
    </row>
    <row r="6688" spans="18:18">
      <c r="R6688" s="1"/>
    </row>
    <row r="6689" spans="18:18">
      <c r="R6689" s="1"/>
    </row>
    <row r="6690" spans="18:18">
      <c r="R6690" s="1"/>
    </row>
    <row r="6691" spans="18:18">
      <c r="R6691" s="1"/>
    </row>
    <row r="6692" spans="18:18">
      <c r="R6692" s="1"/>
    </row>
    <row r="6693" spans="18:18">
      <c r="R6693" s="1"/>
    </row>
    <row r="6694" spans="18:18">
      <c r="R6694" s="1"/>
    </row>
    <row r="6695" spans="18:18">
      <c r="R6695" s="1"/>
    </row>
    <row r="6696" spans="18:18">
      <c r="R6696" s="1"/>
    </row>
    <row r="6697" spans="18:18">
      <c r="R6697" s="1"/>
    </row>
    <row r="6698" spans="18:18">
      <c r="R6698" s="1"/>
    </row>
    <row r="6699" spans="18:18">
      <c r="R6699" s="1"/>
    </row>
    <row r="6700" spans="18:18">
      <c r="R6700" s="1"/>
    </row>
    <row r="6701" spans="18:18">
      <c r="R6701" s="1"/>
    </row>
    <row r="6702" spans="18:18">
      <c r="R6702" s="1"/>
    </row>
    <row r="6703" spans="18:18">
      <c r="R6703" s="1"/>
    </row>
    <row r="6704" spans="18:18">
      <c r="R6704" s="1"/>
    </row>
    <row r="6705" spans="18:18">
      <c r="R6705" s="1"/>
    </row>
    <row r="6706" spans="18:18">
      <c r="R6706" s="1"/>
    </row>
    <row r="6707" spans="18:18">
      <c r="R6707" s="1"/>
    </row>
    <row r="6708" spans="18:18">
      <c r="R6708" s="1"/>
    </row>
    <row r="6709" spans="18:18">
      <c r="R6709" s="1"/>
    </row>
    <row r="6710" spans="18:18">
      <c r="R6710" s="1"/>
    </row>
    <row r="6711" spans="18:18">
      <c r="R6711" s="1"/>
    </row>
    <row r="6712" spans="18:18">
      <c r="R6712" s="1"/>
    </row>
    <row r="6713" spans="18:18">
      <c r="R6713" s="1"/>
    </row>
    <row r="6714" spans="18:18">
      <c r="R6714" s="1"/>
    </row>
    <row r="6715" spans="18:18">
      <c r="R6715" s="1"/>
    </row>
    <row r="6716" spans="18:18">
      <c r="R6716" s="1"/>
    </row>
    <row r="6717" spans="18:18">
      <c r="R6717" s="1"/>
    </row>
    <row r="6718" spans="18:18">
      <c r="R6718" s="1"/>
    </row>
    <row r="6719" spans="18:18">
      <c r="R6719" s="1"/>
    </row>
    <row r="6720" spans="18:18">
      <c r="R6720" s="1"/>
    </row>
    <row r="6721" spans="18:18">
      <c r="R6721" s="1"/>
    </row>
    <row r="6722" spans="18:18">
      <c r="R6722" s="1"/>
    </row>
    <row r="6723" spans="18:18">
      <c r="R6723" s="1"/>
    </row>
    <row r="6724" spans="18:18">
      <c r="R6724" s="1"/>
    </row>
    <row r="6725" spans="18:18">
      <c r="R6725" s="1"/>
    </row>
    <row r="6726" spans="18:18">
      <c r="R6726" s="1"/>
    </row>
    <row r="6727" spans="18:18">
      <c r="R6727" s="1"/>
    </row>
    <row r="6728" spans="18:18">
      <c r="R6728" s="1"/>
    </row>
    <row r="6729" spans="18:18">
      <c r="R6729" s="1"/>
    </row>
    <row r="6730" spans="18:18">
      <c r="R6730" s="1"/>
    </row>
    <row r="6731" spans="18:18">
      <c r="R6731" s="1"/>
    </row>
    <row r="6732" spans="18:18">
      <c r="R6732" s="1"/>
    </row>
    <row r="6733" spans="18:18">
      <c r="R6733" s="1"/>
    </row>
    <row r="6734" spans="18:18">
      <c r="R6734" s="1"/>
    </row>
    <row r="6735" spans="18:18">
      <c r="R6735" s="1"/>
    </row>
    <row r="6736" spans="18:18">
      <c r="R6736" s="1"/>
    </row>
    <row r="6737" spans="18:18">
      <c r="R6737" s="1"/>
    </row>
    <row r="6738" spans="18:18">
      <c r="R6738" s="1"/>
    </row>
    <row r="6739" spans="18:18">
      <c r="R6739" s="1"/>
    </row>
    <row r="6740" spans="18:18">
      <c r="R6740" s="1"/>
    </row>
    <row r="6741" spans="18:18">
      <c r="R6741" s="1"/>
    </row>
    <row r="6742" spans="18:18">
      <c r="R6742" s="1"/>
    </row>
    <row r="6743" spans="18:18">
      <c r="R6743" s="1"/>
    </row>
    <row r="6744" spans="18:18">
      <c r="R6744" s="1"/>
    </row>
    <row r="6745" spans="18:18">
      <c r="R6745" s="1"/>
    </row>
    <row r="6746" spans="18:18">
      <c r="R6746" s="1"/>
    </row>
    <row r="6747" spans="18:18">
      <c r="R6747" s="1"/>
    </row>
    <row r="6748" spans="18:18">
      <c r="R6748" s="1"/>
    </row>
    <row r="6749" spans="18:18">
      <c r="R6749" s="1"/>
    </row>
    <row r="6750" spans="18:18">
      <c r="R6750" s="1"/>
    </row>
    <row r="6751" spans="18:18">
      <c r="R6751" s="1"/>
    </row>
    <row r="6752" spans="18:18">
      <c r="R6752" s="1"/>
    </row>
    <row r="6753" spans="18:18">
      <c r="R6753" s="1"/>
    </row>
    <row r="6754" spans="18:18">
      <c r="R6754" s="1"/>
    </row>
    <row r="6755" spans="18:18">
      <c r="R6755" s="1"/>
    </row>
    <row r="6756" spans="18:18">
      <c r="R6756" s="1"/>
    </row>
    <row r="6757" spans="18:18">
      <c r="R6757" s="1"/>
    </row>
    <row r="6758" spans="18:18">
      <c r="R6758" s="1"/>
    </row>
    <row r="6759" spans="18:18">
      <c r="R6759" s="1"/>
    </row>
    <row r="6760" spans="18:18">
      <c r="R6760" s="1"/>
    </row>
    <row r="6761" spans="18:18">
      <c r="R6761" s="1"/>
    </row>
    <row r="6762" spans="18:18">
      <c r="R6762" s="1"/>
    </row>
    <row r="6763" spans="18:18">
      <c r="R6763" s="1"/>
    </row>
    <row r="6764" spans="18:18">
      <c r="R6764" s="1"/>
    </row>
    <row r="6765" spans="18:18">
      <c r="R6765" s="1"/>
    </row>
    <row r="6766" spans="18:18">
      <c r="R6766" s="1"/>
    </row>
    <row r="6767" spans="18:18">
      <c r="R6767" s="1"/>
    </row>
    <row r="6768" spans="18:18">
      <c r="R6768" s="1"/>
    </row>
    <row r="6769" spans="18:18">
      <c r="R6769" s="1"/>
    </row>
    <row r="6770" spans="18:18">
      <c r="R6770" s="1"/>
    </row>
    <row r="6771" spans="18:18">
      <c r="R6771" s="1"/>
    </row>
    <row r="6772" spans="18:18">
      <c r="R6772" s="1"/>
    </row>
    <row r="6773" spans="18:18">
      <c r="R6773" s="1"/>
    </row>
    <row r="6774" spans="18:18">
      <c r="R6774" s="1"/>
    </row>
    <row r="6775" spans="18:18">
      <c r="R6775" s="1"/>
    </row>
    <row r="6776" spans="18:18">
      <c r="R6776" s="1"/>
    </row>
    <row r="6777" spans="18:18">
      <c r="R6777" s="1"/>
    </row>
    <row r="6778" spans="18:18">
      <c r="R6778" s="1"/>
    </row>
    <row r="6779" spans="18:18">
      <c r="R6779" s="1"/>
    </row>
    <row r="6780" spans="18:18">
      <c r="R6780" s="1"/>
    </row>
    <row r="6781" spans="18:18">
      <c r="R6781" s="1"/>
    </row>
    <row r="6782" spans="18:18">
      <c r="R6782" s="1"/>
    </row>
    <row r="6783" spans="18:18">
      <c r="R6783" s="1"/>
    </row>
    <row r="6784" spans="18:18">
      <c r="R6784" s="1"/>
    </row>
    <row r="6785" spans="18:18">
      <c r="R6785" s="1"/>
    </row>
    <row r="6786" spans="18:18">
      <c r="R6786" s="1"/>
    </row>
    <row r="6787" spans="18:18">
      <c r="R6787" s="1"/>
    </row>
    <row r="6788" spans="18:18">
      <c r="R6788" s="1"/>
    </row>
    <row r="6789" spans="18:18">
      <c r="R6789" s="1"/>
    </row>
    <row r="6790" spans="18:18">
      <c r="R6790" s="1"/>
    </row>
    <row r="6791" spans="18:18">
      <c r="R6791" s="1"/>
    </row>
    <row r="6792" spans="18:18">
      <c r="R6792" s="1"/>
    </row>
    <row r="6793" spans="18:18">
      <c r="R6793" s="1"/>
    </row>
    <row r="6794" spans="18:18">
      <c r="R6794" s="1"/>
    </row>
    <row r="6795" spans="18:18">
      <c r="R6795" s="1"/>
    </row>
    <row r="6796" spans="18:18">
      <c r="R6796" s="1"/>
    </row>
    <row r="6797" spans="18:18">
      <c r="R6797" s="1"/>
    </row>
    <row r="6798" spans="18:18">
      <c r="R6798" s="1"/>
    </row>
    <row r="6799" spans="18:18">
      <c r="R6799" s="1"/>
    </row>
    <row r="6800" spans="18:18">
      <c r="R6800" s="1"/>
    </row>
    <row r="6801" spans="18:18">
      <c r="R6801" s="1"/>
    </row>
    <row r="6802" spans="18:18">
      <c r="R6802" s="1"/>
    </row>
    <row r="6803" spans="18:18">
      <c r="R6803" s="1"/>
    </row>
    <row r="6804" spans="18:18">
      <c r="R6804" s="1"/>
    </row>
    <row r="6805" spans="18:18">
      <c r="R6805" s="1"/>
    </row>
    <row r="6806" spans="18:18">
      <c r="R6806" s="1"/>
    </row>
    <row r="6807" spans="18:18">
      <c r="R6807" s="1"/>
    </row>
    <row r="6808" spans="18:18">
      <c r="R6808" s="1"/>
    </row>
    <row r="6809" spans="18:18">
      <c r="R6809" s="1"/>
    </row>
    <row r="6810" spans="18:18">
      <c r="R6810" s="1"/>
    </row>
    <row r="6811" spans="18:18">
      <c r="R6811" s="1"/>
    </row>
    <row r="6812" spans="18:18">
      <c r="R6812" s="1"/>
    </row>
    <row r="6813" spans="18:18">
      <c r="R6813" s="1"/>
    </row>
    <row r="6814" spans="18:18">
      <c r="R6814" s="1"/>
    </row>
    <row r="6815" spans="18:18">
      <c r="R6815" s="1"/>
    </row>
    <row r="6816" spans="18:18">
      <c r="R6816" s="1"/>
    </row>
    <row r="6817" spans="18:18">
      <c r="R6817" s="1"/>
    </row>
    <row r="6818" spans="18:18">
      <c r="R6818" s="1"/>
    </row>
    <row r="6819" spans="18:18">
      <c r="R6819" s="1"/>
    </row>
    <row r="6820" spans="18:18">
      <c r="R6820" s="1"/>
    </row>
    <row r="6821" spans="18:18">
      <c r="R6821" s="1"/>
    </row>
    <row r="6822" spans="18:18">
      <c r="R6822" s="1"/>
    </row>
    <row r="6823" spans="18:18">
      <c r="R6823" s="1"/>
    </row>
    <row r="6824" spans="18:18">
      <c r="R6824" s="1"/>
    </row>
    <row r="6825" spans="18:18">
      <c r="R6825" s="1"/>
    </row>
    <row r="6826" spans="18:18">
      <c r="R6826" s="1"/>
    </row>
    <row r="6827" spans="18:18">
      <c r="R6827" s="1"/>
    </row>
    <row r="6828" spans="18:18">
      <c r="R6828" s="1"/>
    </row>
    <row r="6829" spans="18:18">
      <c r="R6829" s="1"/>
    </row>
    <row r="6830" spans="18:18">
      <c r="R6830" s="1"/>
    </row>
    <row r="6831" spans="18:18">
      <c r="R6831" s="1"/>
    </row>
    <row r="6832" spans="18:18">
      <c r="R6832" s="1"/>
    </row>
    <row r="6833" spans="18:18">
      <c r="R6833" s="1"/>
    </row>
    <row r="6834" spans="18:18">
      <c r="R6834" s="1"/>
    </row>
    <row r="6835" spans="18:18">
      <c r="R6835" s="1"/>
    </row>
    <row r="6836" spans="18:18">
      <c r="R6836" s="1"/>
    </row>
    <row r="6837" spans="18:18">
      <c r="R6837" s="1"/>
    </row>
    <row r="6838" spans="18:18">
      <c r="R6838" s="1"/>
    </row>
    <row r="6839" spans="18:18">
      <c r="R6839" s="1"/>
    </row>
    <row r="6840" spans="18:18">
      <c r="R6840" s="1"/>
    </row>
    <row r="6841" spans="18:18">
      <c r="R6841" s="1"/>
    </row>
    <row r="6842" spans="18:18">
      <c r="R6842" s="1"/>
    </row>
    <row r="6843" spans="18:18">
      <c r="R6843" s="1"/>
    </row>
    <row r="6844" spans="18:18">
      <c r="R6844" s="1"/>
    </row>
    <row r="6845" spans="18:18">
      <c r="R6845" s="1"/>
    </row>
    <row r="6846" spans="18:18">
      <c r="R6846" s="1"/>
    </row>
    <row r="6847" spans="18:18">
      <c r="R6847" s="1"/>
    </row>
    <row r="6848" spans="18:18">
      <c r="R6848" s="1"/>
    </row>
    <row r="6849" spans="18:18">
      <c r="R6849" s="1"/>
    </row>
    <row r="6850" spans="18:18">
      <c r="R6850" s="1"/>
    </row>
    <row r="6851" spans="18:18">
      <c r="R6851" s="1"/>
    </row>
    <row r="6852" spans="18:18">
      <c r="R6852" s="1"/>
    </row>
    <row r="6853" spans="18:18">
      <c r="R6853" s="1"/>
    </row>
    <row r="6854" spans="18:18">
      <c r="R6854" s="1"/>
    </row>
    <row r="6855" spans="18:18">
      <c r="R6855" s="1"/>
    </row>
    <row r="6856" spans="18:18">
      <c r="R6856" s="1"/>
    </row>
    <row r="6857" spans="18:18">
      <c r="R6857" s="1"/>
    </row>
    <row r="6858" spans="18:18">
      <c r="R6858" s="1"/>
    </row>
    <row r="6859" spans="18:18">
      <c r="R6859" s="1"/>
    </row>
    <row r="6860" spans="18:18">
      <c r="R6860" s="1"/>
    </row>
    <row r="6861" spans="18:18">
      <c r="R6861" s="1"/>
    </row>
    <row r="6862" spans="18:18">
      <c r="R6862" s="1"/>
    </row>
    <row r="6863" spans="18:18">
      <c r="R6863" s="1"/>
    </row>
    <row r="6864" spans="18:18">
      <c r="R6864" s="1"/>
    </row>
    <row r="6865" spans="18:18">
      <c r="R6865" s="1"/>
    </row>
    <row r="6866" spans="18:18">
      <c r="R6866" s="1"/>
    </row>
    <row r="6867" spans="18:18">
      <c r="R6867" s="1"/>
    </row>
    <row r="6868" spans="18:18">
      <c r="R6868" s="1"/>
    </row>
    <row r="6869" spans="18:18">
      <c r="R6869" s="1"/>
    </row>
    <row r="6870" spans="18:18">
      <c r="R6870" s="1"/>
    </row>
    <row r="6871" spans="18:18">
      <c r="R6871" s="1"/>
    </row>
    <row r="6872" spans="18:18">
      <c r="R6872" s="1"/>
    </row>
    <row r="6873" spans="18:18">
      <c r="R6873" s="1"/>
    </row>
    <row r="6874" spans="18:18">
      <c r="R6874" s="1"/>
    </row>
    <row r="6875" spans="18:18">
      <c r="R6875" s="1"/>
    </row>
    <row r="6876" spans="18:18">
      <c r="R6876" s="1"/>
    </row>
    <row r="6877" spans="18:18">
      <c r="R6877" s="1"/>
    </row>
    <row r="6878" spans="18:18">
      <c r="R6878" s="1"/>
    </row>
    <row r="6879" spans="18:18">
      <c r="R6879" s="1"/>
    </row>
    <row r="6880" spans="18:18">
      <c r="R6880" s="1"/>
    </row>
    <row r="6881" spans="18:18">
      <c r="R6881" s="1"/>
    </row>
    <row r="6882" spans="18:18">
      <c r="R6882" s="1"/>
    </row>
    <row r="6883" spans="18:18">
      <c r="R6883" s="1"/>
    </row>
    <row r="6884" spans="18:18">
      <c r="R6884" s="1"/>
    </row>
    <row r="6885" spans="18:18">
      <c r="R6885" s="1"/>
    </row>
    <row r="6886" spans="18:18">
      <c r="R6886" s="1"/>
    </row>
    <row r="6887" spans="18:18">
      <c r="R6887" s="1"/>
    </row>
    <row r="6888" spans="18:18">
      <c r="R6888" s="1"/>
    </row>
    <row r="6889" spans="18:18">
      <c r="R6889" s="1"/>
    </row>
    <row r="6890" spans="18:18">
      <c r="R6890" s="1"/>
    </row>
    <row r="6891" spans="18:18">
      <c r="R6891" s="1"/>
    </row>
    <row r="6892" spans="18:18">
      <c r="R6892" s="1"/>
    </row>
    <row r="6893" spans="18:18">
      <c r="R6893" s="1"/>
    </row>
    <row r="6894" spans="18:18">
      <c r="R6894" s="1"/>
    </row>
    <row r="6895" spans="18:18">
      <c r="R6895" s="1"/>
    </row>
    <row r="6896" spans="18:18">
      <c r="R6896" s="1"/>
    </row>
    <row r="6897" spans="18:18">
      <c r="R6897" s="1"/>
    </row>
    <row r="6898" spans="18:18">
      <c r="R6898" s="1"/>
    </row>
    <row r="6899" spans="18:18">
      <c r="R6899" s="1"/>
    </row>
    <row r="6900" spans="18:18">
      <c r="R6900" s="1"/>
    </row>
    <row r="6901" spans="18:18">
      <c r="R6901" s="1"/>
    </row>
    <row r="6902" spans="18:18">
      <c r="R6902" s="1"/>
    </row>
    <row r="6903" spans="18:18">
      <c r="R6903" s="1"/>
    </row>
    <row r="6904" spans="18:18">
      <c r="R6904" s="1"/>
    </row>
    <row r="6905" spans="18:18">
      <c r="R6905" s="1"/>
    </row>
    <row r="6906" spans="18:18">
      <c r="R6906" s="1"/>
    </row>
    <row r="6907" spans="18:18">
      <c r="R6907" s="1"/>
    </row>
    <row r="6908" spans="18:18">
      <c r="R6908" s="1"/>
    </row>
    <row r="6909" spans="18:18">
      <c r="R6909" s="1"/>
    </row>
    <row r="6910" spans="18:18">
      <c r="R6910" s="1"/>
    </row>
    <row r="6911" spans="18:18">
      <c r="R6911" s="1"/>
    </row>
    <row r="6912" spans="18:18">
      <c r="R6912" s="1"/>
    </row>
    <row r="6913" spans="18:18">
      <c r="R6913" s="1"/>
    </row>
    <row r="6914" spans="18:18">
      <c r="R6914" s="1"/>
    </row>
    <row r="6915" spans="18:18">
      <c r="R6915" s="1"/>
    </row>
    <row r="6916" spans="18:18">
      <c r="R6916" s="1"/>
    </row>
    <row r="6917" spans="18:18">
      <c r="R6917" s="1"/>
    </row>
    <row r="6918" spans="18:18">
      <c r="R6918" s="1"/>
    </row>
    <row r="6919" spans="18:18">
      <c r="R6919" s="1"/>
    </row>
    <row r="6920" spans="18:18">
      <c r="R6920" s="1"/>
    </row>
    <row r="6921" spans="18:18">
      <c r="R6921" s="1"/>
    </row>
    <row r="6922" spans="18:18">
      <c r="R6922" s="1"/>
    </row>
    <row r="6923" spans="18:18">
      <c r="R6923" s="1"/>
    </row>
    <row r="6924" spans="18:18">
      <c r="R6924" s="1"/>
    </row>
    <row r="6925" spans="18:18">
      <c r="R6925" s="1"/>
    </row>
    <row r="6926" spans="18:18">
      <c r="R6926" s="1"/>
    </row>
    <row r="6927" spans="18:18">
      <c r="R6927" s="1"/>
    </row>
    <row r="6928" spans="18:18">
      <c r="R6928" s="1"/>
    </row>
    <row r="6929" spans="18:18">
      <c r="R6929" s="1"/>
    </row>
    <row r="6930" spans="18:18">
      <c r="R6930" s="1"/>
    </row>
    <row r="6931" spans="18:18">
      <c r="R6931" s="1"/>
    </row>
    <row r="6932" spans="18:18">
      <c r="R6932" s="1"/>
    </row>
    <row r="6933" spans="18:18">
      <c r="R6933" s="1"/>
    </row>
    <row r="6934" spans="18:18">
      <c r="R6934" s="1"/>
    </row>
    <row r="6935" spans="18:18">
      <c r="R6935" s="1"/>
    </row>
    <row r="6936" spans="18:18">
      <c r="R6936" s="1"/>
    </row>
    <row r="6937" spans="18:18">
      <c r="R6937" s="1"/>
    </row>
    <row r="6938" spans="18:18">
      <c r="R6938" s="1"/>
    </row>
    <row r="6939" spans="18:18">
      <c r="R6939" s="1"/>
    </row>
    <row r="6940" spans="18:18">
      <c r="R6940" s="1"/>
    </row>
    <row r="6941" spans="18:18">
      <c r="R6941" s="1"/>
    </row>
    <row r="6942" spans="18:18">
      <c r="R6942" s="1"/>
    </row>
    <row r="6943" spans="18:18">
      <c r="R6943" s="1"/>
    </row>
    <row r="6944" spans="18:18">
      <c r="R6944" s="1"/>
    </row>
    <row r="6945" spans="18:18">
      <c r="R6945" s="1"/>
    </row>
    <row r="6946" spans="18:18">
      <c r="R6946" s="1"/>
    </row>
    <row r="6947" spans="18:18">
      <c r="R6947" s="1"/>
    </row>
    <row r="6948" spans="18:18">
      <c r="R6948" s="1"/>
    </row>
    <row r="6949" spans="18:18">
      <c r="R6949" s="1"/>
    </row>
    <row r="6950" spans="18:18">
      <c r="R6950" s="1"/>
    </row>
    <row r="6951" spans="18:18">
      <c r="R6951" s="1"/>
    </row>
    <row r="6952" spans="18:18">
      <c r="R6952" s="1"/>
    </row>
    <row r="6953" spans="18:18">
      <c r="R6953" s="1"/>
    </row>
    <row r="6954" spans="18:18">
      <c r="R6954" s="1"/>
    </row>
    <row r="6955" spans="18:18">
      <c r="R6955" s="1"/>
    </row>
    <row r="6956" spans="18:18">
      <c r="R6956" s="1"/>
    </row>
    <row r="6957" spans="18:18">
      <c r="R6957" s="1"/>
    </row>
    <row r="6958" spans="18:18">
      <c r="R6958" s="1"/>
    </row>
    <row r="6959" spans="18:18">
      <c r="R6959" s="1"/>
    </row>
    <row r="6960" spans="18:18">
      <c r="R6960" s="1"/>
    </row>
    <row r="6961" spans="18:18">
      <c r="R6961" s="1"/>
    </row>
    <row r="6962" spans="18:18">
      <c r="R6962" s="1"/>
    </row>
    <row r="6963" spans="18:18">
      <c r="R6963" s="1"/>
    </row>
    <row r="6964" spans="18:18">
      <c r="R6964" s="1"/>
    </row>
    <row r="6965" spans="18:18">
      <c r="R6965" s="1"/>
    </row>
    <row r="6966" spans="18:18">
      <c r="R6966" s="1"/>
    </row>
    <row r="6967" spans="18:18">
      <c r="R6967" s="1"/>
    </row>
    <row r="6968" spans="18:18">
      <c r="R6968" s="1"/>
    </row>
    <row r="6969" spans="18:18">
      <c r="R6969" s="1"/>
    </row>
    <row r="6970" spans="18:18">
      <c r="R6970" s="1"/>
    </row>
    <row r="6971" spans="18:18">
      <c r="R6971" s="1"/>
    </row>
    <row r="6972" spans="18:18">
      <c r="R6972" s="1"/>
    </row>
    <row r="6973" spans="18:18">
      <c r="R6973" s="1"/>
    </row>
    <row r="6974" spans="18:18">
      <c r="R6974" s="1"/>
    </row>
    <row r="6975" spans="18:18">
      <c r="R6975" s="1"/>
    </row>
    <row r="6976" spans="18:18">
      <c r="R6976" s="1"/>
    </row>
    <row r="6977" spans="18:18">
      <c r="R6977" s="1"/>
    </row>
    <row r="6978" spans="18:18">
      <c r="R6978" s="1"/>
    </row>
    <row r="6979" spans="18:18">
      <c r="R6979" s="1"/>
    </row>
    <row r="6980" spans="18:18">
      <c r="R6980" s="1"/>
    </row>
    <row r="6981" spans="18:18">
      <c r="R6981" s="1"/>
    </row>
    <row r="6982" spans="18:18">
      <c r="R6982" s="1"/>
    </row>
    <row r="6983" spans="18:18">
      <c r="R6983" s="1"/>
    </row>
    <row r="6984" spans="18:18">
      <c r="R6984" s="1"/>
    </row>
    <row r="6985" spans="18:18">
      <c r="R6985" s="1"/>
    </row>
    <row r="6986" spans="18:18">
      <c r="R6986" s="1"/>
    </row>
    <row r="6987" spans="18:18">
      <c r="R6987" s="1"/>
    </row>
    <row r="6988" spans="18:18">
      <c r="R6988" s="1"/>
    </row>
    <row r="6989" spans="18:18">
      <c r="R6989" s="1"/>
    </row>
    <row r="6990" spans="18:18">
      <c r="R6990" s="1"/>
    </row>
    <row r="6991" spans="18:18">
      <c r="R6991" s="1"/>
    </row>
    <row r="6992" spans="18:18">
      <c r="R6992" s="1"/>
    </row>
    <row r="6993" spans="18:18">
      <c r="R6993" s="1"/>
    </row>
    <row r="6994" spans="18:18">
      <c r="R6994" s="1"/>
    </row>
    <row r="6995" spans="18:18">
      <c r="R6995" s="1"/>
    </row>
    <row r="6996" spans="18:18">
      <c r="R6996" s="1"/>
    </row>
    <row r="6997" spans="18:18">
      <c r="R6997" s="1"/>
    </row>
    <row r="6998" spans="18:18">
      <c r="R6998" s="1"/>
    </row>
    <row r="6999" spans="18:18">
      <c r="R6999" s="1"/>
    </row>
    <row r="7000" spans="18:18">
      <c r="R7000" s="1"/>
    </row>
    <row r="7001" spans="18:18">
      <c r="R7001" s="1"/>
    </row>
    <row r="7002" spans="18:18">
      <c r="R7002" s="1"/>
    </row>
    <row r="7003" spans="18:18">
      <c r="R7003" s="1"/>
    </row>
    <row r="7004" spans="18:18">
      <c r="R7004" s="1"/>
    </row>
    <row r="7005" spans="18:18">
      <c r="R7005" s="1"/>
    </row>
    <row r="7006" spans="18:18">
      <c r="R7006" s="1"/>
    </row>
    <row r="7007" spans="18:18">
      <c r="R7007" s="1"/>
    </row>
    <row r="7008" spans="18:18">
      <c r="R7008" s="1"/>
    </row>
    <row r="7009" spans="18:18">
      <c r="R7009" s="1"/>
    </row>
    <row r="7010" spans="18:18">
      <c r="R7010" s="1"/>
    </row>
    <row r="7011" spans="18:18">
      <c r="R7011" s="1"/>
    </row>
    <row r="7012" spans="18:18">
      <c r="R7012" s="1"/>
    </row>
    <row r="7013" spans="18:18">
      <c r="R7013" s="1"/>
    </row>
    <row r="7014" spans="18:18">
      <c r="R7014" s="1"/>
    </row>
    <row r="7015" spans="18:18">
      <c r="R7015" s="1"/>
    </row>
    <row r="7016" spans="18:18">
      <c r="R7016" s="1"/>
    </row>
    <row r="7017" spans="18:18">
      <c r="R7017" s="1"/>
    </row>
    <row r="7018" spans="18:18">
      <c r="R7018" s="1"/>
    </row>
    <row r="7019" spans="18:18">
      <c r="R7019" s="1"/>
    </row>
    <row r="7020" spans="18:18">
      <c r="R7020" s="1"/>
    </row>
    <row r="7021" spans="18:18">
      <c r="R7021" s="1"/>
    </row>
    <row r="7022" spans="18:18">
      <c r="R7022" s="1"/>
    </row>
    <row r="7023" spans="18:18">
      <c r="R7023" s="1"/>
    </row>
    <row r="7024" spans="18:18">
      <c r="R7024" s="1"/>
    </row>
    <row r="7025" spans="18:18">
      <c r="R7025" s="1"/>
    </row>
    <row r="7026" spans="18:18">
      <c r="R7026" s="1"/>
    </row>
    <row r="7027" spans="18:18">
      <c r="R7027" s="1"/>
    </row>
    <row r="7028" spans="18:18">
      <c r="R7028" s="1"/>
    </row>
    <row r="7029" spans="18:18">
      <c r="R7029" s="1"/>
    </row>
    <row r="7030" spans="18:18">
      <c r="R7030" s="1"/>
    </row>
    <row r="7031" spans="18:18">
      <c r="R7031" s="1"/>
    </row>
    <row r="7032" spans="18:18">
      <c r="R7032" s="1"/>
    </row>
    <row r="7033" spans="18:18">
      <c r="R7033" s="1"/>
    </row>
    <row r="7034" spans="18:18">
      <c r="R7034" s="1"/>
    </row>
    <row r="7035" spans="18:18">
      <c r="R7035" s="1"/>
    </row>
    <row r="7036" spans="18:18">
      <c r="R7036" s="1"/>
    </row>
    <row r="7037" spans="18:18">
      <c r="R7037" s="1"/>
    </row>
    <row r="7038" spans="18:18">
      <c r="R7038" s="1"/>
    </row>
    <row r="7039" spans="18:18">
      <c r="R7039" s="1"/>
    </row>
    <row r="7040" spans="18:18">
      <c r="R7040" s="1"/>
    </row>
    <row r="7041" spans="18:18">
      <c r="R7041" s="1"/>
    </row>
    <row r="7042" spans="18:18">
      <c r="R7042" s="1"/>
    </row>
    <row r="7043" spans="18:18">
      <c r="R7043" s="1"/>
    </row>
    <row r="7044" spans="18:18">
      <c r="R7044" s="1"/>
    </row>
    <row r="7045" spans="18:18">
      <c r="R7045" s="1"/>
    </row>
    <row r="7046" spans="18:18">
      <c r="R7046" s="1"/>
    </row>
    <row r="7047" spans="18:18">
      <c r="R7047" s="1"/>
    </row>
    <row r="7048" spans="18:18">
      <c r="R7048" s="1"/>
    </row>
    <row r="7049" spans="18:18">
      <c r="R7049" s="1"/>
    </row>
    <row r="7050" spans="18:18">
      <c r="R7050" s="1"/>
    </row>
    <row r="7051" spans="18:18">
      <c r="R7051" s="1"/>
    </row>
    <row r="7052" spans="18:18">
      <c r="R7052" s="1"/>
    </row>
    <row r="7053" spans="18:18">
      <c r="R7053" s="1"/>
    </row>
    <row r="7054" spans="18:18">
      <c r="R7054" s="1"/>
    </row>
    <row r="7055" spans="18:18">
      <c r="R7055" s="1"/>
    </row>
    <row r="7056" spans="18:18">
      <c r="R7056" s="1"/>
    </row>
    <row r="7057" spans="18:18">
      <c r="R7057" s="1"/>
    </row>
    <row r="7058" spans="18:18">
      <c r="R7058" s="1"/>
    </row>
    <row r="7059" spans="18:18">
      <c r="R7059" s="1"/>
    </row>
    <row r="7060" spans="18:18">
      <c r="R7060" s="1"/>
    </row>
    <row r="7061" spans="18:18">
      <c r="R7061" s="1"/>
    </row>
    <row r="7062" spans="18:18">
      <c r="R7062" s="1"/>
    </row>
    <row r="7063" spans="18:18">
      <c r="R7063" s="1"/>
    </row>
    <row r="7064" spans="18:18">
      <c r="R7064" s="1"/>
    </row>
    <row r="7065" spans="18:18">
      <c r="R7065" s="1"/>
    </row>
    <row r="7066" spans="18:18">
      <c r="R7066" s="1"/>
    </row>
    <row r="7067" spans="18:18">
      <c r="R7067" s="1"/>
    </row>
    <row r="7068" spans="18:18">
      <c r="R7068" s="1"/>
    </row>
    <row r="7069" spans="18:18">
      <c r="R7069" s="1"/>
    </row>
    <row r="7070" spans="18:18">
      <c r="R7070" s="1"/>
    </row>
    <row r="7071" spans="18:18">
      <c r="R7071" s="1"/>
    </row>
    <row r="7072" spans="18:18">
      <c r="R7072" s="1"/>
    </row>
    <row r="7073" spans="18:18">
      <c r="R7073" s="1"/>
    </row>
    <row r="7074" spans="18:18">
      <c r="R7074" s="1"/>
    </row>
    <row r="7075" spans="18:18">
      <c r="R7075" s="1"/>
    </row>
    <row r="7076" spans="18:18">
      <c r="R7076" s="1"/>
    </row>
    <row r="7077" spans="18:18">
      <c r="R7077" s="1"/>
    </row>
    <row r="7078" spans="18:18">
      <c r="R7078" s="1"/>
    </row>
    <row r="7079" spans="18:18">
      <c r="R7079" s="1"/>
    </row>
    <row r="7080" spans="18:18">
      <c r="R7080" s="1"/>
    </row>
    <row r="7081" spans="18:18">
      <c r="R7081" s="1"/>
    </row>
    <row r="7082" spans="18:18">
      <c r="R7082" s="1"/>
    </row>
    <row r="7083" spans="18:18">
      <c r="R7083" s="1"/>
    </row>
    <row r="7084" spans="18:18">
      <c r="R7084" s="1"/>
    </row>
    <row r="7085" spans="18:18">
      <c r="R7085" s="1"/>
    </row>
    <row r="7086" spans="18:18">
      <c r="R7086" s="1"/>
    </row>
    <row r="7087" spans="18:18">
      <c r="R7087" s="1"/>
    </row>
    <row r="7088" spans="18:18">
      <c r="R7088" s="1"/>
    </row>
    <row r="7089" spans="18:18">
      <c r="R7089" s="1"/>
    </row>
    <row r="7090" spans="18:18">
      <c r="R7090" s="1"/>
    </row>
    <row r="7091" spans="18:18">
      <c r="R7091" s="1"/>
    </row>
    <row r="7092" spans="18:18">
      <c r="R7092" s="1"/>
    </row>
    <row r="7093" spans="18:18">
      <c r="R7093" s="1"/>
    </row>
    <row r="7094" spans="18:18">
      <c r="R7094" s="1"/>
    </row>
    <row r="7095" spans="18:18">
      <c r="R7095" s="1"/>
    </row>
    <row r="7096" spans="18:18">
      <c r="R7096" s="1"/>
    </row>
    <row r="7097" spans="18:18">
      <c r="R7097" s="1"/>
    </row>
    <row r="7098" spans="18:18">
      <c r="R7098" s="1"/>
    </row>
    <row r="7099" spans="18:18">
      <c r="R7099" s="1"/>
    </row>
    <row r="7100" spans="18:18">
      <c r="R7100" s="1"/>
    </row>
    <row r="7101" spans="18:18">
      <c r="R7101" s="1"/>
    </row>
    <row r="7102" spans="18:18">
      <c r="R7102" s="1"/>
    </row>
    <row r="7103" spans="18:18">
      <c r="R7103" s="1"/>
    </row>
    <row r="7104" spans="18:18">
      <c r="R7104" s="1"/>
    </row>
    <row r="7105" spans="18:18">
      <c r="R7105" s="1"/>
    </row>
    <row r="7106" spans="18:18">
      <c r="R7106" s="1"/>
    </row>
    <row r="7107" spans="18:18">
      <c r="R7107" s="1"/>
    </row>
    <row r="7108" spans="18:18">
      <c r="R7108" s="1"/>
    </row>
    <row r="7109" spans="18:18">
      <c r="R7109" s="1"/>
    </row>
    <row r="7110" spans="18:18">
      <c r="R7110" s="1"/>
    </row>
    <row r="7111" spans="18:18">
      <c r="R7111" s="1"/>
    </row>
    <row r="7112" spans="18:18">
      <c r="R7112" s="1"/>
    </row>
    <row r="7113" spans="18:18">
      <c r="R7113" s="1"/>
    </row>
    <row r="7114" spans="18:18">
      <c r="R7114" s="1"/>
    </row>
    <row r="7115" spans="18:18">
      <c r="R7115" s="1"/>
    </row>
    <row r="7116" spans="18:18">
      <c r="R7116" s="1"/>
    </row>
    <row r="7117" spans="18:18">
      <c r="R7117" s="1"/>
    </row>
    <row r="7118" spans="18:18">
      <c r="R7118" s="1"/>
    </row>
    <row r="7119" spans="18:18">
      <c r="R7119" s="1"/>
    </row>
    <row r="7120" spans="18:18">
      <c r="R7120" s="1"/>
    </row>
    <row r="7121" spans="18:18">
      <c r="R7121" s="1"/>
    </row>
    <row r="7122" spans="18:18">
      <c r="R7122" s="1"/>
    </row>
    <row r="7123" spans="18:18">
      <c r="R7123" s="1"/>
    </row>
    <row r="7124" spans="18:18">
      <c r="R7124" s="1"/>
    </row>
    <row r="7125" spans="18:18">
      <c r="R7125" s="1"/>
    </row>
    <row r="7126" spans="18:18">
      <c r="R7126" s="1"/>
    </row>
    <row r="7127" spans="18:18">
      <c r="R7127" s="1"/>
    </row>
    <row r="7128" spans="18:18">
      <c r="R7128" s="1"/>
    </row>
    <row r="7129" spans="18:18">
      <c r="R7129" s="1"/>
    </row>
    <row r="7130" spans="18:18">
      <c r="R7130" s="1"/>
    </row>
    <row r="7131" spans="18:18">
      <c r="R7131" s="1"/>
    </row>
    <row r="7132" spans="18:18">
      <c r="R7132" s="1"/>
    </row>
    <row r="7133" spans="18:18">
      <c r="R7133" s="1"/>
    </row>
    <row r="7134" spans="18:18">
      <c r="R7134" s="1"/>
    </row>
    <row r="7135" spans="18:18">
      <c r="R7135" s="1"/>
    </row>
    <row r="7136" spans="18:18">
      <c r="R7136" s="1"/>
    </row>
    <row r="7137" spans="18:18">
      <c r="R7137" s="1"/>
    </row>
    <row r="7138" spans="18:18">
      <c r="R7138" s="1"/>
    </row>
    <row r="7139" spans="18:18">
      <c r="R7139" s="1"/>
    </row>
    <row r="7140" spans="18:18">
      <c r="R7140" s="1"/>
    </row>
    <row r="7141" spans="18:18">
      <c r="R7141" s="1"/>
    </row>
    <row r="7142" spans="18:18">
      <c r="R7142" s="1"/>
    </row>
    <row r="7143" spans="18:18">
      <c r="R7143" s="1"/>
    </row>
    <row r="7144" spans="18:18">
      <c r="R7144" s="1"/>
    </row>
    <row r="7145" spans="18:18">
      <c r="R7145" s="1"/>
    </row>
    <row r="7146" spans="18:18">
      <c r="R7146" s="1"/>
    </row>
    <row r="7147" spans="18:18">
      <c r="R7147" s="1"/>
    </row>
    <row r="7148" spans="18:18">
      <c r="R7148" s="1"/>
    </row>
    <row r="7149" spans="18:18">
      <c r="R7149" s="1"/>
    </row>
    <row r="7150" spans="18:18">
      <c r="R7150" s="1"/>
    </row>
    <row r="7151" spans="18:18">
      <c r="R7151" s="1"/>
    </row>
    <row r="7152" spans="18:18">
      <c r="R7152" s="1"/>
    </row>
    <row r="7153" spans="18:18">
      <c r="R7153" s="1"/>
    </row>
    <row r="7154" spans="18:18">
      <c r="R7154" s="1"/>
    </row>
    <row r="7155" spans="18:18">
      <c r="R7155" s="1"/>
    </row>
    <row r="7156" spans="18:18">
      <c r="R7156" s="1"/>
    </row>
    <row r="7157" spans="18:18">
      <c r="R7157" s="1"/>
    </row>
    <row r="7158" spans="18:18">
      <c r="R7158" s="1"/>
    </row>
    <row r="7159" spans="18:18">
      <c r="R7159" s="1"/>
    </row>
    <row r="7160" spans="18:18">
      <c r="R7160" s="1"/>
    </row>
    <row r="7161" spans="18:18">
      <c r="R7161" s="1"/>
    </row>
    <row r="7162" spans="18:18">
      <c r="R7162" s="1"/>
    </row>
    <row r="7163" spans="18:18">
      <c r="R7163" s="1"/>
    </row>
    <row r="7164" spans="18:18">
      <c r="R7164" s="1"/>
    </row>
    <row r="7165" spans="18:18">
      <c r="R7165" s="1"/>
    </row>
    <row r="7166" spans="18:18">
      <c r="R7166" s="1"/>
    </row>
    <row r="7167" spans="18:18">
      <c r="R7167" s="1"/>
    </row>
    <row r="7168" spans="18:18">
      <c r="R7168" s="1"/>
    </row>
    <row r="7169" spans="18:18">
      <c r="R7169" s="1"/>
    </row>
    <row r="7170" spans="18:18">
      <c r="R7170" s="1"/>
    </row>
    <row r="7171" spans="18:18">
      <c r="R7171" s="1"/>
    </row>
    <row r="7172" spans="18:18">
      <c r="R7172" s="1"/>
    </row>
    <row r="7173" spans="18:18">
      <c r="R7173" s="1"/>
    </row>
    <row r="7174" spans="18:18">
      <c r="R7174" s="1"/>
    </row>
    <row r="7175" spans="18:18">
      <c r="R7175" s="1"/>
    </row>
    <row r="7176" spans="18:18">
      <c r="R7176" s="1"/>
    </row>
    <row r="7177" spans="18:18">
      <c r="R7177" s="1"/>
    </row>
    <row r="7178" spans="18:18">
      <c r="R7178" s="1"/>
    </row>
    <row r="7179" spans="18:18">
      <c r="R7179" s="1"/>
    </row>
    <row r="7180" spans="18:18">
      <c r="R7180" s="1"/>
    </row>
    <row r="7181" spans="18:18">
      <c r="R7181" s="1"/>
    </row>
    <row r="7182" spans="18:18">
      <c r="R7182" s="1"/>
    </row>
    <row r="7183" spans="18:18">
      <c r="R7183" s="1"/>
    </row>
    <row r="7184" spans="18:18">
      <c r="R7184" s="1"/>
    </row>
    <row r="7185" spans="18:18">
      <c r="R7185" s="1"/>
    </row>
    <row r="7186" spans="18:18">
      <c r="R7186" s="1"/>
    </row>
    <row r="7187" spans="18:18">
      <c r="R7187" s="1"/>
    </row>
    <row r="7188" spans="18:18">
      <c r="R7188" s="1"/>
    </row>
    <row r="7189" spans="18:18">
      <c r="R7189" s="1"/>
    </row>
    <row r="7190" spans="18:18">
      <c r="R7190" s="1"/>
    </row>
    <row r="7191" spans="18:18">
      <c r="R7191" s="1"/>
    </row>
    <row r="7192" spans="18:18">
      <c r="R7192" s="1"/>
    </row>
    <row r="7193" spans="18:18">
      <c r="R7193" s="1"/>
    </row>
    <row r="7194" spans="18:18">
      <c r="R7194" s="1"/>
    </row>
    <row r="7195" spans="18:18">
      <c r="R7195" s="1"/>
    </row>
    <row r="7196" spans="18:18">
      <c r="R7196" s="1"/>
    </row>
    <row r="7197" spans="18:18">
      <c r="R7197" s="1"/>
    </row>
    <row r="7198" spans="18:18">
      <c r="R7198" s="1"/>
    </row>
    <row r="7199" spans="18:18">
      <c r="R7199" s="1"/>
    </row>
    <row r="7200" spans="18:18">
      <c r="R7200" s="1"/>
    </row>
    <row r="7201" spans="18:18">
      <c r="R7201" s="1"/>
    </row>
    <row r="7202" spans="18:18">
      <c r="R7202" s="1"/>
    </row>
    <row r="7203" spans="18:18">
      <c r="R7203" s="1"/>
    </row>
    <row r="7204" spans="18:18">
      <c r="R7204" s="1"/>
    </row>
    <row r="7205" spans="18:18">
      <c r="R7205" s="1"/>
    </row>
    <row r="7206" spans="18:18">
      <c r="R7206" s="1"/>
    </row>
    <row r="7207" spans="18:18">
      <c r="R7207" s="1"/>
    </row>
    <row r="7208" spans="18:18">
      <c r="R7208" s="1"/>
    </row>
    <row r="7209" spans="18:18">
      <c r="R7209" s="1"/>
    </row>
    <row r="7210" spans="18:18">
      <c r="R7210" s="1"/>
    </row>
    <row r="7211" spans="18:18">
      <c r="R7211" s="1"/>
    </row>
    <row r="7212" spans="18:18">
      <c r="R7212" s="1"/>
    </row>
    <row r="7213" spans="18:18">
      <c r="R7213" s="1"/>
    </row>
    <row r="7214" spans="18:18">
      <c r="R7214" s="1"/>
    </row>
    <row r="7215" spans="18:18">
      <c r="R7215" s="1"/>
    </row>
    <row r="7216" spans="18:18">
      <c r="R7216" s="1"/>
    </row>
    <row r="7217" spans="18:18">
      <c r="R7217" s="1"/>
    </row>
    <row r="7218" spans="18:18">
      <c r="R7218" s="1"/>
    </row>
    <row r="7219" spans="18:18">
      <c r="R7219" s="1"/>
    </row>
    <row r="7220" spans="18:18">
      <c r="R7220" s="1"/>
    </row>
    <row r="7221" spans="18:18">
      <c r="R7221" s="1"/>
    </row>
    <row r="7222" spans="18:18">
      <c r="R7222" s="1"/>
    </row>
    <row r="7223" spans="18:18">
      <c r="R7223" s="1"/>
    </row>
    <row r="7224" spans="18:18">
      <c r="R7224" s="1"/>
    </row>
    <row r="7225" spans="18:18">
      <c r="R7225" s="1"/>
    </row>
    <row r="7226" spans="18:18">
      <c r="R7226" s="1"/>
    </row>
    <row r="7227" spans="18:18">
      <c r="R7227" s="1"/>
    </row>
    <row r="7228" spans="18:18">
      <c r="R7228" s="1"/>
    </row>
    <row r="7229" spans="18:18">
      <c r="R7229" s="1"/>
    </row>
    <row r="7230" spans="18:18">
      <c r="R7230" s="1"/>
    </row>
    <row r="7231" spans="18:18">
      <c r="R7231" s="1"/>
    </row>
    <row r="7232" spans="18:18">
      <c r="R7232" s="1"/>
    </row>
    <row r="7233" spans="18:18">
      <c r="R7233" s="1"/>
    </row>
    <row r="7234" spans="18:18">
      <c r="R7234" s="1"/>
    </row>
    <row r="7235" spans="18:18">
      <c r="R7235" s="1"/>
    </row>
    <row r="7236" spans="18:18">
      <c r="R7236" s="1"/>
    </row>
    <row r="7237" spans="18:18">
      <c r="R7237" s="1"/>
    </row>
    <row r="7238" spans="18:18">
      <c r="R7238" s="1"/>
    </row>
    <row r="7239" spans="18:18">
      <c r="R7239" s="1"/>
    </row>
    <row r="7240" spans="18:18">
      <c r="R7240" s="1"/>
    </row>
    <row r="7241" spans="18:18">
      <c r="R7241" s="1"/>
    </row>
    <row r="7242" spans="18:18">
      <c r="R7242" s="1"/>
    </row>
    <row r="7243" spans="18:18">
      <c r="R7243" s="1"/>
    </row>
    <row r="7244" spans="18:18">
      <c r="R7244" s="1"/>
    </row>
    <row r="7245" spans="18:18">
      <c r="R7245" s="1"/>
    </row>
    <row r="7246" spans="18:18">
      <c r="R7246" s="1"/>
    </row>
    <row r="7247" spans="18:18">
      <c r="R7247" s="1"/>
    </row>
    <row r="7248" spans="18:18">
      <c r="R7248" s="1"/>
    </row>
    <row r="7249" spans="18:18">
      <c r="R7249" s="1"/>
    </row>
    <row r="7250" spans="18:18">
      <c r="R7250" s="1"/>
    </row>
    <row r="7251" spans="18:18">
      <c r="R7251" s="1"/>
    </row>
    <row r="7252" spans="18:18">
      <c r="R7252" s="1"/>
    </row>
    <row r="7253" spans="18:18">
      <c r="R7253" s="1"/>
    </row>
    <row r="7254" spans="18:18">
      <c r="R7254" s="1"/>
    </row>
    <row r="7255" spans="18:18">
      <c r="R7255" s="1"/>
    </row>
    <row r="7256" spans="18:18">
      <c r="R7256" s="1"/>
    </row>
    <row r="7257" spans="18:18">
      <c r="R7257" s="1"/>
    </row>
    <row r="7258" spans="18:18">
      <c r="R7258" s="1"/>
    </row>
    <row r="7259" spans="18:18">
      <c r="R7259" s="1"/>
    </row>
    <row r="7260" spans="18:18">
      <c r="R7260" s="1"/>
    </row>
    <row r="7261" spans="18:18">
      <c r="R7261" s="1"/>
    </row>
    <row r="7262" spans="18:18">
      <c r="R7262" s="1"/>
    </row>
    <row r="7263" spans="18:18">
      <c r="R7263" s="1"/>
    </row>
    <row r="7264" spans="18:18">
      <c r="R7264" s="1"/>
    </row>
    <row r="7265" spans="18:18">
      <c r="R7265" s="1"/>
    </row>
    <row r="7266" spans="18:18">
      <c r="R7266" s="1"/>
    </row>
    <row r="7267" spans="18:18">
      <c r="R7267" s="1"/>
    </row>
    <row r="7268" spans="18:18">
      <c r="R7268" s="1"/>
    </row>
    <row r="7269" spans="18:18">
      <c r="R7269" s="1"/>
    </row>
    <row r="7270" spans="18:18">
      <c r="R7270" s="1"/>
    </row>
    <row r="7271" spans="18:18">
      <c r="R7271" s="1"/>
    </row>
    <row r="7272" spans="18:18">
      <c r="R7272" s="1"/>
    </row>
    <row r="7273" spans="18:18">
      <c r="R7273" s="1"/>
    </row>
    <row r="7274" spans="18:18">
      <c r="R7274" s="1"/>
    </row>
    <row r="7275" spans="18:18">
      <c r="R7275" s="1"/>
    </row>
    <row r="7276" spans="18:18">
      <c r="R7276" s="1"/>
    </row>
    <row r="7277" spans="18:18">
      <c r="R7277" s="1"/>
    </row>
    <row r="7278" spans="18:18">
      <c r="R7278" s="1"/>
    </row>
    <row r="7279" spans="18:18">
      <c r="R7279" s="1"/>
    </row>
    <row r="7280" spans="18:18">
      <c r="R7280" s="1"/>
    </row>
    <row r="7281" spans="18:18">
      <c r="R7281" s="1"/>
    </row>
    <row r="7282" spans="18:18">
      <c r="R7282" s="1"/>
    </row>
    <row r="7283" spans="18:18">
      <c r="R7283" s="1"/>
    </row>
    <row r="7284" spans="18:18">
      <c r="R7284" s="1"/>
    </row>
    <row r="7285" spans="18:18">
      <c r="R7285" s="1"/>
    </row>
    <row r="7286" spans="18:18">
      <c r="R7286" s="1"/>
    </row>
    <row r="7287" spans="18:18">
      <c r="R7287" s="1"/>
    </row>
    <row r="7288" spans="18:18">
      <c r="R7288" s="1"/>
    </row>
    <row r="7289" spans="18:18">
      <c r="R7289" s="1"/>
    </row>
    <row r="7290" spans="18:18">
      <c r="R7290" s="1"/>
    </row>
    <row r="7291" spans="18:18">
      <c r="R7291" s="1"/>
    </row>
    <row r="7292" spans="18:18">
      <c r="R7292" s="1"/>
    </row>
    <row r="7293" spans="18:18">
      <c r="R7293" s="1"/>
    </row>
    <row r="7294" spans="18:18">
      <c r="R7294" s="1"/>
    </row>
    <row r="7295" spans="18:18">
      <c r="R7295" s="1"/>
    </row>
    <row r="7296" spans="18:18">
      <c r="R7296" s="1"/>
    </row>
    <row r="7297" spans="18:18">
      <c r="R7297" s="1"/>
    </row>
    <row r="7298" spans="18:18">
      <c r="R7298" s="1"/>
    </row>
    <row r="7299" spans="18:18">
      <c r="R7299" s="1"/>
    </row>
    <row r="7300" spans="18:18">
      <c r="R7300" s="1"/>
    </row>
    <row r="7301" spans="18:18">
      <c r="R7301" s="1"/>
    </row>
    <row r="7302" spans="18:18">
      <c r="R7302" s="1"/>
    </row>
    <row r="7303" spans="18:18">
      <c r="R7303" s="1"/>
    </row>
    <row r="7304" spans="18:18">
      <c r="R7304" s="1"/>
    </row>
    <row r="7305" spans="18:18">
      <c r="R7305" s="1"/>
    </row>
    <row r="7306" spans="18:18">
      <c r="R7306" s="1"/>
    </row>
    <row r="7307" spans="18:18">
      <c r="R7307" s="1"/>
    </row>
    <row r="7308" spans="18:18">
      <c r="R7308" s="1"/>
    </row>
    <row r="7309" spans="18:18">
      <c r="R7309" s="1"/>
    </row>
    <row r="7310" spans="18:18">
      <c r="R7310" s="1"/>
    </row>
    <row r="7311" spans="18:18">
      <c r="R7311" s="1"/>
    </row>
    <row r="7312" spans="18:18">
      <c r="R7312" s="1"/>
    </row>
    <row r="7313" spans="18:18">
      <c r="R7313" s="1"/>
    </row>
    <row r="7314" spans="18:18">
      <c r="R7314" s="1"/>
    </row>
    <row r="7315" spans="18:18">
      <c r="R7315" s="1"/>
    </row>
    <row r="7316" spans="18:18">
      <c r="R7316" s="1"/>
    </row>
    <row r="7317" spans="18:18">
      <c r="R7317" s="1"/>
    </row>
    <row r="7318" spans="18:18">
      <c r="R7318" s="1"/>
    </row>
    <row r="7319" spans="18:18">
      <c r="R7319" s="1"/>
    </row>
    <row r="7320" spans="18:18">
      <c r="R7320" s="1"/>
    </row>
    <row r="7321" spans="18:18">
      <c r="R7321" s="1"/>
    </row>
    <row r="7322" spans="18:18">
      <c r="R7322" s="1"/>
    </row>
    <row r="7323" spans="18:18">
      <c r="R7323" s="1"/>
    </row>
    <row r="7324" spans="18:18">
      <c r="R7324" s="1"/>
    </row>
    <row r="7325" spans="18:18">
      <c r="R7325" s="1"/>
    </row>
    <row r="7326" spans="18:18">
      <c r="R7326" s="1"/>
    </row>
    <row r="7327" spans="18:18">
      <c r="R7327" s="1"/>
    </row>
    <row r="7328" spans="18:18">
      <c r="R7328" s="1"/>
    </row>
    <row r="7329" spans="18:18">
      <c r="R7329" s="1"/>
    </row>
    <row r="7330" spans="18:18">
      <c r="R7330" s="1"/>
    </row>
    <row r="7331" spans="18:18">
      <c r="R7331" s="1"/>
    </row>
    <row r="7332" spans="18:18">
      <c r="R7332" s="1"/>
    </row>
    <row r="7333" spans="18:18">
      <c r="R7333" s="1"/>
    </row>
    <row r="7334" spans="18:18">
      <c r="R7334" s="1"/>
    </row>
    <row r="7335" spans="18:18">
      <c r="R7335" s="1"/>
    </row>
    <row r="7336" spans="18:18">
      <c r="R7336" s="1"/>
    </row>
    <row r="7337" spans="18:18">
      <c r="R7337" s="1"/>
    </row>
    <row r="7338" spans="18:18">
      <c r="R7338" s="1"/>
    </row>
    <row r="7339" spans="18:18">
      <c r="R7339" s="1"/>
    </row>
    <row r="7340" spans="18:18">
      <c r="R7340" s="1"/>
    </row>
    <row r="7341" spans="18:18">
      <c r="R7341" s="1"/>
    </row>
    <row r="7342" spans="18:18">
      <c r="R7342" s="1"/>
    </row>
    <row r="7343" spans="18:18">
      <c r="R7343" s="1"/>
    </row>
    <row r="7344" spans="18:18">
      <c r="R7344" s="1"/>
    </row>
    <row r="7345" spans="18:18">
      <c r="R7345" s="1"/>
    </row>
    <row r="7346" spans="18:18">
      <c r="R7346" s="1"/>
    </row>
    <row r="7347" spans="18:18">
      <c r="R7347" s="1"/>
    </row>
    <row r="7348" spans="18:18">
      <c r="R7348" s="1"/>
    </row>
    <row r="7349" spans="18:18">
      <c r="R7349" s="1"/>
    </row>
    <row r="7350" spans="18:18">
      <c r="R7350" s="1"/>
    </row>
    <row r="7351" spans="18:18">
      <c r="R7351" s="1"/>
    </row>
    <row r="7352" spans="18:18">
      <c r="R7352" s="1"/>
    </row>
    <row r="7353" spans="18:18">
      <c r="R7353" s="1"/>
    </row>
    <row r="7354" spans="18:18">
      <c r="R7354" s="1"/>
    </row>
    <row r="7355" spans="18:18">
      <c r="R7355" s="1"/>
    </row>
    <row r="7356" spans="18:18">
      <c r="R7356" s="1"/>
    </row>
    <row r="7357" spans="18:18">
      <c r="R7357" s="1"/>
    </row>
    <row r="7358" spans="18:18">
      <c r="R7358" s="1"/>
    </row>
    <row r="7359" spans="18:18">
      <c r="R7359" s="1"/>
    </row>
    <row r="7360" spans="18:18">
      <c r="R7360" s="1"/>
    </row>
    <row r="7361" spans="18:18">
      <c r="R7361" s="1"/>
    </row>
    <row r="7362" spans="18:18">
      <c r="R7362" s="1"/>
    </row>
    <row r="7363" spans="18:18">
      <c r="R7363" s="1"/>
    </row>
    <row r="7364" spans="18:18">
      <c r="R7364" s="1"/>
    </row>
    <row r="7365" spans="18:18">
      <c r="R7365" s="1"/>
    </row>
    <row r="7366" spans="18:18">
      <c r="R7366" s="1"/>
    </row>
    <row r="7367" spans="18:18">
      <c r="R7367" s="1"/>
    </row>
    <row r="7368" spans="18:18">
      <c r="R7368" s="1"/>
    </row>
    <row r="7369" spans="18:18">
      <c r="R7369" s="1"/>
    </row>
    <row r="7370" spans="18:18">
      <c r="R7370" s="1"/>
    </row>
    <row r="7371" spans="18:18">
      <c r="R7371" s="1"/>
    </row>
    <row r="7372" spans="18:18">
      <c r="R7372" s="1"/>
    </row>
    <row r="7373" spans="18:18">
      <c r="R7373" s="1"/>
    </row>
    <row r="7374" spans="18:18">
      <c r="R7374" s="1"/>
    </row>
    <row r="7375" spans="18:18">
      <c r="R7375" s="1"/>
    </row>
    <row r="7376" spans="18:18">
      <c r="R7376" s="1"/>
    </row>
    <row r="7377" spans="18:18">
      <c r="R7377" s="1"/>
    </row>
    <row r="7378" spans="18:18">
      <c r="R7378" s="1"/>
    </row>
    <row r="7379" spans="18:18">
      <c r="R7379" s="1"/>
    </row>
    <row r="7380" spans="18:18">
      <c r="R7380" s="1"/>
    </row>
    <row r="7381" spans="18:18">
      <c r="R7381" s="1"/>
    </row>
    <row r="7382" spans="18:18">
      <c r="R7382" s="1"/>
    </row>
    <row r="7383" spans="18:18">
      <c r="R7383" s="1"/>
    </row>
    <row r="7384" spans="18:18">
      <c r="R7384" s="1"/>
    </row>
    <row r="7385" spans="18:18">
      <c r="R7385" s="1"/>
    </row>
    <row r="7386" spans="18:18">
      <c r="R7386" s="1"/>
    </row>
    <row r="7387" spans="18:18">
      <c r="R7387" s="1"/>
    </row>
    <row r="7388" spans="18:18">
      <c r="R7388" s="1"/>
    </row>
    <row r="7389" spans="18:18">
      <c r="R7389" s="1"/>
    </row>
    <row r="7390" spans="18:18">
      <c r="R7390" s="1"/>
    </row>
    <row r="7391" spans="18:18">
      <c r="R7391" s="1"/>
    </row>
    <row r="7392" spans="18:18">
      <c r="R7392" s="1"/>
    </row>
    <row r="7393" spans="18:18">
      <c r="R7393" s="1"/>
    </row>
    <row r="7394" spans="18:18">
      <c r="R7394" s="1"/>
    </row>
    <row r="7395" spans="18:18">
      <c r="R7395" s="1"/>
    </row>
    <row r="7396" spans="18:18">
      <c r="R7396" s="1"/>
    </row>
    <row r="7397" spans="18:18">
      <c r="R7397" s="1"/>
    </row>
    <row r="7398" spans="18:18">
      <c r="R7398" s="1"/>
    </row>
    <row r="7399" spans="18:18">
      <c r="R7399" s="1"/>
    </row>
    <row r="7400" spans="18:18">
      <c r="R7400" s="1"/>
    </row>
    <row r="7401" spans="18:18">
      <c r="R7401" s="1"/>
    </row>
    <row r="7402" spans="18:18">
      <c r="R7402" s="1"/>
    </row>
    <row r="7403" spans="18:18">
      <c r="R7403" s="1"/>
    </row>
    <row r="7404" spans="18:18">
      <c r="R7404" s="1"/>
    </row>
    <row r="7405" spans="18:18">
      <c r="R7405" s="1"/>
    </row>
    <row r="7406" spans="18:18">
      <c r="R7406" s="1"/>
    </row>
    <row r="7407" spans="18:18">
      <c r="R7407" s="1"/>
    </row>
    <row r="7408" spans="18:18">
      <c r="R7408" s="1"/>
    </row>
    <row r="7409" spans="18:18">
      <c r="R7409" s="1"/>
    </row>
    <row r="7410" spans="18:18">
      <c r="R7410" s="1"/>
    </row>
    <row r="7411" spans="18:18">
      <c r="R7411" s="1"/>
    </row>
    <row r="7412" spans="18:18">
      <c r="R7412" s="1"/>
    </row>
    <row r="7413" spans="18:18">
      <c r="R7413" s="1"/>
    </row>
    <row r="7414" spans="18:18">
      <c r="R7414" s="1"/>
    </row>
    <row r="7415" spans="18:18">
      <c r="R7415" s="1"/>
    </row>
    <row r="7416" spans="18:18">
      <c r="R7416" s="1"/>
    </row>
    <row r="7417" spans="18:18">
      <c r="R7417" s="1"/>
    </row>
    <row r="7418" spans="18:18">
      <c r="R7418" s="1"/>
    </row>
    <row r="7419" spans="18:18">
      <c r="R7419" s="1"/>
    </row>
    <row r="7420" spans="18:18">
      <c r="R7420" s="1"/>
    </row>
    <row r="7421" spans="18:18">
      <c r="R7421" s="1"/>
    </row>
    <row r="7422" spans="18:18">
      <c r="R7422" s="1"/>
    </row>
    <row r="7423" spans="18:18">
      <c r="R7423" s="1"/>
    </row>
    <row r="7424" spans="18:18">
      <c r="R7424" s="1"/>
    </row>
    <row r="7425" spans="18:18">
      <c r="R7425" s="1"/>
    </row>
    <row r="7426" spans="18:18">
      <c r="R7426" s="1"/>
    </row>
    <row r="7427" spans="18:18">
      <c r="R7427" s="1"/>
    </row>
    <row r="7428" spans="18:18">
      <c r="R7428" s="1"/>
    </row>
    <row r="7429" spans="18:18">
      <c r="R7429" s="1"/>
    </row>
    <row r="7430" spans="18:18">
      <c r="R7430" s="1"/>
    </row>
    <row r="7431" spans="18:18">
      <c r="R7431" s="1"/>
    </row>
    <row r="7432" spans="18:18">
      <c r="R7432" s="1"/>
    </row>
    <row r="7433" spans="18:18">
      <c r="R7433" s="1"/>
    </row>
    <row r="7434" spans="18:18">
      <c r="R7434" s="1"/>
    </row>
    <row r="7435" spans="18:18">
      <c r="R7435" s="1"/>
    </row>
    <row r="7436" spans="18:18">
      <c r="R7436" s="1"/>
    </row>
    <row r="7437" spans="18:18">
      <c r="R7437" s="1"/>
    </row>
    <row r="7438" spans="18:18">
      <c r="R7438" s="1"/>
    </row>
    <row r="7439" spans="18:18">
      <c r="R7439" s="1"/>
    </row>
    <row r="7440" spans="18:18">
      <c r="R7440" s="1"/>
    </row>
    <row r="7441" spans="18:18">
      <c r="R7441" s="1"/>
    </row>
    <row r="7442" spans="18:18">
      <c r="R7442" s="1"/>
    </row>
    <row r="7443" spans="18:18">
      <c r="R7443" s="1"/>
    </row>
    <row r="7444" spans="18:18">
      <c r="R7444" s="1"/>
    </row>
    <row r="7445" spans="18:18">
      <c r="R7445" s="1"/>
    </row>
    <row r="7446" spans="18:18">
      <c r="R7446" s="1"/>
    </row>
    <row r="7447" spans="18:18">
      <c r="R7447" s="1"/>
    </row>
    <row r="7448" spans="18:18">
      <c r="R7448" s="1"/>
    </row>
    <row r="7449" spans="18:18">
      <c r="R7449" s="1"/>
    </row>
    <row r="7450" spans="18:18">
      <c r="R7450" s="1"/>
    </row>
    <row r="7451" spans="18:18">
      <c r="R7451" s="1"/>
    </row>
    <row r="7452" spans="18:18">
      <c r="R7452" s="1"/>
    </row>
    <row r="7453" spans="18:18">
      <c r="R7453" s="1"/>
    </row>
    <row r="7454" spans="18:18">
      <c r="R7454" s="1"/>
    </row>
    <row r="7455" spans="18:18">
      <c r="R7455" s="1"/>
    </row>
    <row r="7456" spans="18:18">
      <c r="R7456" s="1"/>
    </row>
    <row r="7457" spans="18:18">
      <c r="R7457" s="1"/>
    </row>
    <row r="7458" spans="18:18">
      <c r="R7458" s="1"/>
    </row>
    <row r="7459" spans="18:18">
      <c r="R7459" s="1"/>
    </row>
    <row r="7460" spans="18:18">
      <c r="R7460" s="1"/>
    </row>
    <row r="7461" spans="18:18">
      <c r="R7461" s="1"/>
    </row>
    <row r="7462" spans="18:18">
      <c r="R7462" s="1"/>
    </row>
    <row r="7463" spans="18:18">
      <c r="R7463" s="1"/>
    </row>
    <row r="7464" spans="18:18">
      <c r="R7464" s="1"/>
    </row>
    <row r="7465" spans="18:18">
      <c r="R7465" s="1"/>
    </row>
    <row r="7466" spans="18:18">
      <c r="R7466" s="1"/>
    </row>
    <row r="7467" spans="18:18">
      <c r="R7467" s="1"/>
    </row>
    <row r="7468" spans="18:18">
      <c r="R7468" s="1"/>
    </row>
    <row r="7469" spans="18:18">
      <c r="R7469" s="1"/>
    </row>
    <row r="7470" spans="18:18">
      <c r="R7470" s="1"/>
    </row>
    <row r="7471" spans="18:18">
      <c r="R7471" s="1"/>
    </row>
    <row r="7472" spans="18:18">
      <c r="R7472" s="1"/>
    </row>
    <row r="7473" spans="18:18">
      <c r="R7473" s="1"/>
    </row>
    <row r="7474" spans="18:18">
      <c r="R7474" s="1"/>
    </row>
    <row r="7475" spans="18:18">
      <c r="R7475" s="1"/>
    </row>
    <row r="7476" spans="18:18">
      <c r="R7476" s="1"/>
    </row>
    <row r="7477" spans="18:18">
      <c r="R7477" s="1"/>
    </row>
    <row r="7478" spans="18:18">
      <c r="R7478" s="1"/>
    </row>
    <row r="7479" spans="18:18">
      <c r="R7479" s="1"/>
    </row>
    <row r="7480" spans="18:18">
      <c r="R7480" s="1"/>
    </row>
    <row r="7481" spans="18:18">
      <c r="R7481" s="1"/>
    </row>
    <row r="7482" spans="18:18">
      <c r="R7482" s="1"/>
    </row>
    <row r="7483" spans="18:18">
      <c r="R7483" s="1"/>
    </row>
    <row r="7484" spans="18:18">
      <c r="R7484" s="1"/>
    </row>
    <row r="7485" spans="18:18">
      <c r="R7485" s="1"/>
    </row>
    <row r="7486" spans="18:18">
      <c r="R7486" s="1"/>
    </row>
    <row r="7487" spans="18:18">
      <c r="R7487" s="1"/>
    </row>
    <row r="7488" spans="18:18">
      <c r="R7488" s="1"/>
    </row>
    <row r="7489" spans="18:18">
      <c r="R7489" s="1"/>
    </row>
    <row r="7490" spans="18:18">
      <c r="R7490" s="1"/>
    </row>
    <row r="7491" spans="18:18">
      <c r="R7491" s="1"/>
    </row>
    <row r="7492" spans="18:18">
      <c r="R7492" s="1"/>
    </row>
    <row r="7493" spans="18:18">
      <c r="R7493" s="1"/>
    </row>
    <row r="7494" spans="18:18">
      <c r="R7494" s="1"/>
    </row>
    <row r="7495" spans="18:18">
      <c r="R7495" s="1"/>
    </row>
    <row r="7496" spans="18:18">
      <c r="R7496" s="1"/>
    </row>
    <row r="7497" spans="18:18">
      <c r="R7497" s="1"/>
    </row>
    <row r="7498" spans="18:18">
      <c r="R7498" s="1"/>
    </row>
    <row r="7499" spans="18:18">
      <c r="R7499" s="1"/>
    </row>
    <row r="7500" spans="18:18">
      <c r="R7500" s="1"/>
    </row>
    <row r="7501" spans="18:18">
      <c r="R7501" s="1"/>
    </row>
    <row r="7502" spans="18:18">
      <c r="R7502" s="1"/>
    </row>
    <row r="7503" spans="18:18">
      <c r="R7503" s="1"/>
    </row>
    <row r="7504" spans="18:18">
      <c r="R7504" s="1"/>
    </row>
    <row r="7505" spans="18:18">
      <c r="R7505" s="1"/>
    </row>
    <row r="7506" spans="18:18">
      <c r="R7506" s="1"/>
    </row>
    <row r="7507" spans="18:18">
      <c r="R7507" s="1"/>
    </row>
    <row r="7508" spans="18:18">
      <c r="R7508" s="1"/>
    </row>
    <row r="7509" spans="18:18">
      <c r="R7509" s="1"/>
    </row>
    <row r="7510" spans="18:18">
      <c r="R7510" s="1"/>
    </row>
    <row r="7511" spans="18:18">
      <c r="R7511" s="1"/>
    </row>
    <row r="7512" spans="18:18">
      <c r="R7512" s="1"/>
    </row>
    <row r="7513" spans="18:18">
      <c r="R7513" s="1"/>
    </row>
    <row r="7514" spans="18:18">
      <c r="R7514" s="1"/>
    </row>
    <row r="7515" spans="18:18">
      <c r="R7515" s="1"/>
    </row>
    <row r="7516" spans="18:18">
      <c r="R7516" s="1"/>
    </row>
    <row r="7517" spans="18:18">
      <c r="R7517" s="1"/>
    </row>
    <row r="7518" spans="18:18">
      <c r="R7518" s="1"/>
    </row>
    <row r="7519" spans="18:18">
      <c r="R7519" s="1"/>
    </row>
    <row r="7520" spans="18:18">
      <c r="R7520" s="1"/>
    </row>
    <row r="7521" spans="18:18">
      <c r="R7521" s="1"/>
    </row>
    <row r="7522" spans="18:18">
      <c r="R7522" s="1"/>
    </row>
    <row r="7523" spans="18:18">
      <c r="R7523" s="1"/>
    </row>
    <row r="7524" spans="18:18">
      <c r="R7524" s="1"/>
    </row>
    <row r="7525" spans="18:18">
      <c r="R7525" s="1"/>
    </row>
    <row r="7526" spans="18:18">
      <c r="R7526" s="1"/>
    </row>
    <row r="7527" spans="18:18">
      <c r="R7527" s="1"/>
    </row>
    <row r="7528" spans="18:18">
      <c r="R7528" s="1"/>
    </row>
    <row r="7529" spans="18:18">
      <c r="R7529" s="1"/>
    </row>
    <row r="7530" spans="18:18">
      <c r="R7530" s="1"/>
    </row>
    <row r="7531" spans="18:18">
      <c r="R7531" s="1"/>
    </row>
    <row r="7532" spans="18:18">
      <c r="R7532" s="1"/>
    </row>
    <row r="7533" spans="18:18">
      <c r="R7533" s="1"/>
    </row>
    <row r="7534" spans="18:18">
      <c r="R7534" s="1"/>
    </row>
    <row r="7535" spans="18:18">
      <c r="R7535" s="1"/>
    </row>
    <row r="7536" spans="18:18">
      <c r="R7536" s="1"/>
    </row>
    <row r="7537" spans="18:18">
      <c r="R7537" s="1"/>
    </row>
    <row r="7538" spans="18:18">
      <c r="R7538" s="1"/>
    </row>
    <row r="7539" spans="18:18">
      <c r="R7539" s="1"/>
    </row>
    <row r="7540" spans="18:18">
      <c r="R7540" s="1"/>
    </row>
    <row r="7541" spans="18:18">
      <c r="R7541" s="1"/>
    </row>
    <row r="7542" spans="18:18">
      <c r="R7542" s="1"/>
    </row>
    <row r="7543" spans="18:18">
      <c r="R7543" s="1"/>
    </row>
    <row r="7544" spans="18:18">
      <c r="R7544" s="1"/>
    </row>
    <row r="7545" spans="18:18">
      <c r="R7545" s="1"/>
    </row>
    <row r="7546" spans="18:18">
      <c r="R7546" s="1"/>
    </row>
    <row r="7547" spans="18:18">
      <c r="R7547" s="1"/>
    </row>
    <row r="7548" spans="18:18">
      <c r="R7548" s="1"/>
    </row>
    <row r="7549" spans="18:18">
      <c r="R7549" s="1"/>
    </row>
    <row r="7550" spans="18:18">
      <c r="R7550" s="1"/>
    </row>
    <row r="7551" spans="18:18">
      <c r="R7551" s="1"/>
    </row>
    <row r="7552" spans="18:18">
      <c r="R7552" s="1"/>
    </row>
    <row r="7553" spans="18:18">
      <c r="R7553" s="1"/>
    </row>
    <row r="7554" spans="18:18">
      <c r="R7554" s="1"/>
    </row>
    <row r="7555" spans="18:18">
      <c r="R7555" s="1"/>
    </row>
    <row r="7556" spans="18:18">
      <c r="R7556" s="1"/>
    </row>
    <row r="7557" spans="18:18">
      <c r="R7557" s="1"/>
    </row>
    <row r="7558" spans="18:18">
      <c r="R7558" s="1"/>
    </row>
    <row r="7559" spans="18:18">
      <c r="R7559" s="1"/>
    </row>
    <row r="7560" spans="18:18">
      <c r="R7560" s="1"/>
    </row>
    <row r="7561" spans="18:18">
      <c r="R7561" s="1"/>
    </row>
    <row r="7562" spans="18:18">
      <c r="R7562" s="1"/>
    </row>
    <row r="7563" spans="18:18">
      <c r="R7563" s="1"/>
    </row>
    <row r="7564" spans="18:18">
      <c r="R7564" s="1"/>
    </row>
    <row r="7565" spans="18:18">
      <c r="R7565" s="1"/>
    </row>
    <row r="7566" spans="18:18">
      <c r="R7566" s="1"/>
    </row>
    <row r="7567" spans="18:18">
      <c r="R7567" s="1"/>
    </row>
    <row r="7568" spans="18:18">
      <c r="R7568" s="1"/>
    </row>
    <row r="7569" spans="18:18">
      <c r="R7569" s="1"/>
    </row>
    <row r="7570" spans="18:18">
      <c r="R7570" s="1"/>
    </row>
    <row r="7571" spans="18:18">
      <c r="R7571" s="1"/>
    </row>
    <row r="7572" spans="18:18">
      <c r="R7572" s="1"/>
    </row>
    <row r="7573" spans="18:18">
      <c r="R7573" s="1"/>
    </row>
    <row r="7574" spans="18:18">
      <c r="R7574" s="1"/>
    </row>
    <row r="7575" spans="18:18">
      <c r="R7575" s="1"/>
    </row>
    <row r="7576" spans="18:18">
      <c r="R7576" s="1"/>
    </row>
    <row r="7577" spans="18:18">
      <c r="R7577" s="1"/>
    </row>
    <row r="7578" spans="18:18">
      <c r="R7578" s="1"/>
    </row>
    <row r="7579" spans="18:18">
      <c r="R7579" s="1"/>
    </row>
    <row r="7580" spans="18:18">
      <c r="R7580" s="1"/>
    </row>
    <row r="7581" spans="18:18">
      <c r="R7581" s="1"/>
    </row>
    <row r="7582" spans="18:18">
      <c r="R7582" s="1"/>
    </row>
    <row r="7583" spans="18:18">
      <c r="R7583" s="1"/>
    </row>
    <row r="7584" spans="18:18">
      <c r="R7584" s="1"/>
    </row>
    <row r="7585" spans="18:18">
      <c r="R7585" s="1"/>
    </row>
    <row r="7586" spans="18:18">
      <c r="R7586" s="1"/>
    </row>
    <row r="7587" spans="18:18">
      <c r="R7587" s="1"/>
    </row>
    <row r="7588" spans="18:18">
      <c r="R7588" s="1"/>
    </row>
    <row r="7589" spans="18:18">
      <c r="R7589" s="1"/>
    </row>
    <row r="7590" spans="18:18">
      <c r="R7590" s="1"/>
    </row>
    <row r="7591" spans="18:18">
      <c r="R7591" s="1"/>
    </row>
    <row r="7592" spans="18:18">
      <c r="R7592" s="1"/>
    </row>
    <row r="7593" spans="18:18">
      <c r="R7593" s="1"/>
    </row>
    <row r="7594" spans="18:18">
      <c r="R7594" s="1"/>
    </row>
    <row r="7595" spans="18:18">
      <c r="R7595" s="1"/>
    </row>
    <row r="7596" spans="18:18">
      <c r="R7596" s="1"/>
    </row>
    <row r="7597" spans="18:18">
      <c r="R7597" s="1"/>
    </row>
    <row r="7598" spans="18:18">
      <c r="R7598" s="1"/>
    </row>
    <row r="7599" spans="18:18">
      <c r="R7599" s="1"/>
    </row>
    <row r="7600" spans="18:18">
      <c r="R7600" s="1"/>
    </row>
    <row r="7601" spans="18:18">
      <c r="R7601" s="1"/>
    </row>
    <row r="7602" spans="18:18">
      <c r="R7602" s="1"/>
    </row>
    <row r="7603" spans="18:18">
      <c r="R7603" s="1"/>
    </row>
    <row r="7604" spans="18:18">
      <c r="R7604" s="1"/>
    </row>
    <row r="7605" spans="18:18">
      <c r="R7605" s="1"/>
    </row>
    <row r="7606" spans="18:18">
      <c r="R7606" s="1"/>
    </row>
    <row r="7607" spans="18:18">
      <c r="R7607" s="1"/>
    </row>
    <row r="7608" spans="18:18">
      <c r="R7608" s="1"/>
    </row>
    <row r="7609" spans="18:18">
      <c r="R7609" s="1"/>
    </row>
    <row r="7610" spans="18:18">
      <c r="R7610" s="1"/>
    </row>
    <row r="7611" spans="18:18">
      <c r="R7611" s="1"/>
    </row>
    <row r="7612" spans="18:18">
      <c r="R7612" s="1"/>
    </row>
    <row r="7613" spans="18:18">
      <c r="R7613" s="1"/>
    </row>
    <row r="7614" spans="18:18">
      <c r="R7614" s="1"/>
    </row>
    <row r="7615" spans="18:18">
      <c r="R7615" s="1"/>
    </row>
    <row r="7616" spans="18:18">
      <c r="R7616" s="1"/>
    </row>
    <row r="7617" spans="18:18">
      <c r="R7617" s="1"/>
    </row>
    <row r="7618" spans="18:18">
      <c r="R7618" s="1"/>
    </row>
    <row r="7619" spans="18:18">
      <c r="R7619" s="1"/>
    </row>
    <row r="7620" spans="18:18">
      <c r="R7620" s="1"/>
    </row>
    <row r="7621" spans="18:18">
      <c r="R7621" s="1"/>
    </row>
    <row r="7622" spans="18:18">
      <c r="R7622" s="1"/>
    </row>
    <row r="7623" spans="18:18">
      <c r="R7623" s="1"/>
    </row>
    <row r="7624" spans="18:18">
      <c r="R7624" s="1"/>
    </row>
    <row r="7625" spans="18:18">
      <c r="R7625" s="1"/>
    </row>
    <row r="7626" spans="18:18">
      <c r="R7626" s="1"/>
    </row>
    <row r="7627" spans="18:18">
      <c r="R7627" s="1"/>
    </row>
    <row r="7628" spans="18:18">
      <c r="R7628" s="1"/>
    </row>
    <row r="7629" spans="18:18">
      <c r="R7629" s="1"/>
    </row>
    <row r="7630" spans="18:18">
      <c r="R7630" s="1"/>
    </row>
    <row r="7631" spans="18:18">
      <c r="R7631" s="1"/>
    </row>
    <row r="7632" spans="18:18">
      <c r="R7632" s="1"/>
    </row>
    <row r="7633" spans="18:18">
      <c r="R7633" s="1"/>
    </row>
    <row r="7634" spans="18:18">
      <c r="R7634" s="1"/>
    </row>
    <row r="7635" spans="18:18">
      <c r="R7635" s="1"/>
    </row>
    <row r="7636" spans="18:18">
      <c r="R7636" s="1"/>
    </row>
    <row r="7637" spans="18:18">
      <c r="R7637" s="1"/>
    </row>
    <row r="7638" spans="18:18">
      <c r="R7638" s="1"/>
    </row>
    <row r="7639" spans="18:18">
      <c r="R7639" s="1"/>
    </row>
    <row r="7640" spans="18:18">
      <c r="R7640" s="1"/>
    </row>
    <row r="7641" spans="18:18">
      <c r="R7641" s="1"/>
    </row>
    <row r="7642" spans="18:18">
      <c r="R7642" s="1"/>
    </row>
    <row r="7643" spans="18:18">
      <c r="R7643" s="1"/>
    </row>
    <row r="7644" spans="18:18">
      <c r="R7644" s="1"/>
    </row>
    <row r="7645" spans="18:18">
      <c r="R7645" s="1"/>
    </row>
    <row r="7646" spans="18:18">
      <c r="R7646" s="1"/>
    </row>
    <row r="7647" spans="18:18">
      <c r="R7647" s="1"/>
    </row>
    <row r="7648" spans="18:18">
      <c r="R7648" s="1"/>
    </row>
    <row r="7649" spans="18:18">
      <c r="R7649" s="1"/>
    </row>
    <row r="7650" spans="18:18">
      <c r="R7650" s="1"/>
    </row>
    <row r="7651" spans="18:18">
      <c r="R7651" s="1"/>
    </row>
    <row r="7652" spans="18:18">
      <c r="R7652" s="1"/>
    </row>
    <row r="7653" spans="18:18">
      <c r="R7653" s="1"/>
    </row>
    <row r="7654" spans="18:18">
      <c r="R7654" s="1"/>
    </row>
    <row r="7655" spans="18:18">
      <c r="R7655" s="1"/>
    </row>
    <row r="7656" spans="18:18">
      <c r="R7656" s="1"/>
    </row>
    <row r="7657" spans="18:18">
      <c r="R7657" s="1"/>
    </row>
    <row r="7658" spans="18:18">
      <c r="R7658" s="1"/>
    </row>
    <row r="7659" spans="18:18">
      <c r="R7659" s="1"/>
    </row>
    <row r="7660" spans="18:18">
      <c r="R7660" s="1"/>
    </row>
    <row r="7661" spans="18:18">
      <c r="R7661" s="1"/>
    </row>
    <row r="7662" spans="18:18">
      <c r="R7662" s="1"/>
    </row>
    <row r="7663" spans="18:18">
      <c r="R7663" s="1"/>
    </row>
    <row r="7664" spans="18:18">
      <c r="R7664" s="1"/>
    </row>
    <row r="7665" spans="18:18">
      <c r="R7665" s="1"/>
    </row>
    <row r="7666" spans="18:18">
      <c r="R7666" s="1"/>
    </row>
    <row r="7667" spans="18:18">
      <c r="R7667" s="1"/>
    </row>
    <row r="7668" spans="18:18">
      <c r="R7668" s="1"/>
    </row>
    <row r="7669" spans="18:18">
      <c r="R7669" s="1"/>
    </row>
    <row r="7670" spans="18:18">
      <c r="R7670" s="1"/>
    </row>
    <row r="7671" spans="18:18">
      <c r="R7671" s="1"/>
    </row>
    <row r="7672" spans="18:18">
      <c r="R7672" s="1"/>
    </row>
    <row r="7673" spans="18:18">
      <c r="R7673" s="1"/>
    </row>
    <row r="7674" spans="18:18">
      <c r="R7674" s="1"/>
    </row>
    <row r="7675" spans="18:18">
      <c r="R7675" s="1"/>
    </row>
    <row r="7676" spans="18:18">
      <c r="R7676" s="1"/>
    </row>
    <row r="7677" spans="18:18">
      <c r="R7677" s="1"/>
    </row>
    <row r="7678" spans="18:18">
      <c r="R7678" s="1"/>
    </row>
    <row r="7679" spans="18:18">
      <c r="R7679" s="1"/>
    </row>
    <row r="7680" spans="18:18">
      <c r="R7680" s="1"/>
    </row>
    <row r="7681" spans="18:18">
      <c r="R7681" s="1"/>
    </row>
    <row r="7682" spans="18:18">
      <c r="R7682" s="1"/>
    </row>
    <row r="7683" spans="18:18">
      <c r="R7683" s="1"/>
    </row>
    <row r="7684" spans="18:18">
      <c r="R7684" s="1"/>
    </row>
    <row r="7685" spans="18:18">
      <c r="R7685" s="1"/>
    </row>
    <row r="7686" spans="18:18">
      <c r="R7686" s="1"/>
    </row>
    <row r="7687" spans="18:18">
      <c r="R7687" s="1"/>
    </row>
    <row r="7688" spans="18:18">
      <c r="R7688" s="1"/>
    </row>
    <row r="7689" spans="18:18">
      <c r="R7689" s="1"/>
    </row>
    <row r="7690" spans="18:18">
      <c r="R7690" s="1"/>
    </row>
    <row r="7691" spans="18:18">
      <c r="R7691" s="1"/>
    </row>
    <row r="7692" spans="18:18">
      <c r="R7692" s="1"/>
    </row>
    <row r="7693" spans="18:18">
      <c r="R7693" s="1"/>
    </row>
    <row r="7694" spans="18:18">
      <c r="R7694" s="1"/>
    </row>
    <row r="7695" spans="18:18">
      <c r="R7695" s="1"/>
    </row>
    <row r="7696" spans="18:18">
      <c r="R7696" s="1"/>
    </row>
    <row r="7697" spans="18:18">
      <c r="R7697" s="1"/>
    </row>
    <row r="7698" spans="18:18">
      <c r="R7698" s="1"/>
    </row>
    <row r="7699" spans="18:18">
      <c r="R7699" s="1"/>
    </row>
    <row r="7700" spans="18:18">
      <c r="R7700" s="1"/>
    </row>
    <row r="7701" spans="18:18">
      <c r="R7701" s="1"/>
    </row>
    <row r="7702" spans="18:18">
      <c r="R7702" s="1"/>
    </row>
    <row r="7703" spans="18:18">
      <c r="R7703" s="1"/>
    </row>
    <row r="7704" spans="18:18">
      <c r="R7704" s="1"/>
    </row>
    <row r="7705" spans="18:18">
      <c r="R7705" s="1"/>
    </row>
    <row r="7706" spans="18:18">
      <c r="R7706" s="1"/>
    </row>
    <row r="7707" spans="18:18">
      <c r="R7707" s="1"/>
    </row>
    <row r="7708" spans="18:18">
      <c r="R7708" s="1"/>
    </row>
    <row r="7709" spans="18:18">
      <c r="R7709" s="1"/>
    </row>
    <row r="7710" spans="18:18">
      <c r="R7710" s="1"/>
    </row>
    <row r="7711" spans="18:18">
      <c r="R7711" s="1"/>
    </row>
    <row r="7712" spans="18:18">
      <c r="R7712" s="1"/>
    </row>
    <row r="7713" spans="18:18">
      <c r="R7713" s="1"/>
    </row>
    <row r="7714" spans="18:18">
      <c r="R7714" s="1"/>
    </row>
    <row r="7715" spans="18:18">
      <c r="R7715" s="1"/>
    </row>
    <row r="7716" spans="18:18">
      <c r="R7716" s="1"/>
    </row>
    <row r="7717" spans="18:18">
      <c r="R7717" s="1"/>
    </row>
    <row r="7718" spans="18:18">
      <c r="R7718" s="1"/>
    </row>
    <row r="7719" spans="18:18">
      <c r="R7719" s="1"/>
    </row>
    <row r="7720" spans="18:18">
      <c r="R7720" s="1"/>
    </row>
    <row r="7721" spans="18:18">
      <c r="R7721" s="1"/>
    </row>
    <row r="7722" spans="18:18">
      <c r="R7722" s="1"/>
    </row>
    <row r="7723" spans="18:18">
      <c r="R7723" s="1"/>
    </row>
    <row r="7724" spans="18:18">
      <c r="R7724" s="1"/>
    </row>
    <row r="7725" spans="18:18">
      <c r="R7725" s="1"/>
    </row>
    <row r="7726" spans="18:18">
      <c r="R7726" s="1"/>
    </row>
    <row r="7727" spans="18:18">
      <c r="R7727" s="1"/>
    </row>
    <row r="7728" spans="18:18">
      <c r="R7728" s="1"/>
    </row>
    <row r="7729" spans="18:18">
      <c r="R7729" s="1"/>
    </row>
    <row r="7730" spans="18:18">
      <c r="R7730" s="1"/>
    </row>
    <row r="7731" spans="18:18">
      <c r="R7731" s="1"/>
    </row>
    <row r="7732" spans="18:18">
      <c r="R7732" s="1"/>
    </row>
    <row r="7733" spans="18:18">
      <c r="R7733" s="1"/>
    </row>
    <row r="7734" spans="18:18">
      <c r="R7734" s="1"/>
    </row>
    <row r="7735" spans="18:18">
      <c r="R7735" s="1"/>
    </row>
    <row r="7736" spans="18:18">
      <c r="R7736" s="1"/>
    </row>
    <row r="7737" spans="18:18">
      <c r="R7737" s="1"/>
    </row>
    <row r="7738" spans="18:18">
      <c r="R7738" s="1"/>
    </row>
    <row r="7739" spans="18:18">
      <c r="R7739" s="1"/>
    </row>
    <row r="7740" spans="18:18">
      <c r="R7740" s="1"/>
    </row>
    <row r="7741" spans="18:18">
      <c r="R7741" s="1"/>
    </row>
    <row r="7742" spans="18:18">
      <c r="R7742" s="1"/>
    </row>
    <row r="7743" spans="18:18">
      <c r="R7743" s="1"/>
    </row>
    <row r="7744" spans="18:18">
      <c r="R7744" s="1"/>
    </row>
    <row r="7745" spans="18:18">
      <c r="R7745" s="1"/>
    </row>
    <row r="7746" spans="18:18">
      <c r="R7746" s="1"/>
    </row>
    <row r="7747" spans="18:18">
      <c r="R7747" s="1"/>
    </row>
    <row r="7748" spans="18:18">
      <c r="R7748" s="1"/>
    </row>
    <row r="7749" spans="18:18">
      <c r="R7749" s="1"/>
    </row>
    <row r="7750" spans="18:18">
      <c r="R7750" s="1"/>
    </row>
    <row r="7751" spans="18:18">
      <c r="R7751" s="1"/>
    </row>
    <row r="7752" spans="18:18">
      <c r="R7752" s="1"/>
    </row>
    <row r="7753" spans="18:18">
      <c r="R7753" s="1"/>
    </row>
    <row r="7754" spans="18:18">
      <c r="R7754" s="1"/>
    </row>
    <row r="7755" spans="18:18">
      <c r="R7755" s="1"/>
    </row>
    <row r="7756" spans="18:18">
      <c r="R7756" s="1"/>
    </row>
    <row r="7757" spans="18:18">
      <c r="R7757" s="1"/>
    </row>
    <row r="7758" spans="18:18">
      <c r="R7758" s="1"/>
    </row>
    <row r="7759" spans="18:18">
      <c r="R7759" s="1"/>
    </row>
    <row r="7760" spans="18:18">
      <c r="R7760" s="1"/>
    </row>
    <row r="7761" spans="18:18">
      <c r="R7761" s="1"/>
    </row>
    <row r="7762" spans="18:18">
      <c r="R7762" s="1"/>
    </row>
    <row r="7763" spans="18:18">
      <c r="R7763" s="1"/>
    </row>
    <row r="7764" spans="18:18">
      <c r="R7764" s="1"/>
    </row>
    <row r="7765" spans="18:18">
      <c r="R7765" s="1"/>
    </row>
    <row r="7766" spans="18:18">
      <c r="R7766" s="1"/>
    </row>
    <row r="7767" spans="18:18">
      <c r="R7767" s="1"/>
    </row>
    <row r="7768" spans="18:18">
      <c r="R7768" s="1"/>
    </row>
    <row r="7769" spans="18:18">
      <c r="R7769" s="1"/>
    </row>
    <row r="7770" spans="18:18">
      <c r="R7770" s="1"/>
    </row>
    <row r="7771" spans="18:18">
      <c r="R7771" s="1"/>
    </row>
    <row r="7772" spans="18:18">
      <c r="R7772" s="1"/>
    </row>
    <row r="7773" spans="18:18">
      <c r="R7773" s="1"/>
    </row>
    <row r="7774" spans="18:18">
      <c r="R7774" s="1"/>
    </row>
    <row r="7775" spans="18:18">
      <c r="R7775" s="1"/>
    </row>
    <row r="7776" spans="18:18">
      <c r="R7776" s="1"/>
    </row>
    <row r="7777" spans="18:18">
      <c r="R7777" s="1"/>
    </row>
    <row r="7778" spans="18:18">
      <c r="R7778" s="1"/>
    </row>
    <row r="7779" spans="18:18">
      <c r="R7779" s="1"/>
    </row>
    <row r="7780" spans="18:18">
      <c r="R7780" s="1"/>
    </row>
    <row r="7781" spans="18:18">
      <c r="R7781" s="1"/>
    </row>
    <row r="7782" spans="18:18">
      <c r="R7782" s="1"/>
    </row>
    <row r="7783" spans="18:18">
      <c r="R7783" s="1"/>
    </row>
    <row r="7784" spans="18:18">
      <c r="R7784" s="1"/>
    </row>
    <row r="7785" spans="18:18">
      <c r="R7785" s="1"/>
    </row>
    <row r="7786" spans="18:18">
      <c r="R7786" s="1"/>
    </row>
    <row r="7787" spans="18:18">
      <c r="R7787" s="1"/>
    </row>
    <row r="7788" spans="18:18">
      <c r="R7788" s="1"/>
    </row>
    <row r="7789" spans="18:18">
      <c r="R7789" s="1"/>
    </row>
    <row r="7790" spans="18:18">
      <c r="R7790" s="1"/>
    </row>
    <row r="7791" spans="18:18">
      <c r="R7791" s="1"/>
    </row>
    <row r="7792" spans="18:18">
      <c r="R7792" s="1"/>
    </row>
    <row r="7793" spans="18:18">
      <c r="R7793" s="1"/>
    </row>
    <row r="7794" spans="18:18">
      <c r="R7794" s="1"/>
    </row>
    <row r="7795" spans="18:18">
      <c r="R7795" s="1"/>
    </row>
    <row r="7796" spans="18:18">
      <c r="R7796" s="1"/>
    </row>
    <row r="7797" spans="18:18">
      <c r="R7797" s="1"/>
    </row>
    <row r="7798" spans="18:18">
      <c r="R7798" s="1"/>
    </row>
    <row r="7799" spans="18:18">
      <c r="R7799" s="1"/>
    </row>
    <row r="7800" spans="18:18">
      <c r="R7800" s="1"/>
    </row>
    <row r="7801" spans="18:18">
      <c r="R7801" s="1"/>
    </row>
    <row r="7802" spans="18:18">
      <c r="R7802" s="1"/>
    </row>
    <row r="7803" spans="18:18">
      <c r="R7803" s="1"/>
    </row>
    <row r="7804" spans="18:18">
      <c r="R7804" s="1"/>
    </row>
    <row r="7805" spans="18:18">
      <c r="R7805" s="1"/>
    </row>
    <row r="7806" spans="18:18">
      <c r="R7806" s="1"/>
    </row>
    <row r="7807" spans="18:18">
      <c r="R7807" s="1"/>
    </row>
    <row r="7808" spans="18:18">
      <c r="R7808" s="1"/>
    </row>
    <row r="7809" spans="18:18">
      <c r="R7809" s="1"/>
    </row>
    <row r="7810" spans="18:18">
      <c r="R7810" s="1"/>
    </row>
    <row r="7811" spans="18:18">
      <c r="R7811" s="1"/>
    </row>
    <row r="7812" spans="18:18">
      <c r="R7812" s="1"/>
    </row>
    <row r="7813" spans="18:18">
      <c r="R7813" s="1"/>
    </row>
    <row r="7814" spans="18:18">
      <c r="R7814" s="1"/>
    </row>
    <row r="7815" spans="18:18">
      <c r="R7815" s="1"/>
    </row>
    <row r="7816" spans="18:18">
      <c r="R7816" s="1"/>
    </row>
    <row r="7817" spans="18:18">
      <c r="R7817" s="1"/>
    </row>
    <row r="7818" spans="18:18">
      <c r="R7818" s="1"/>
    </row>
    <row r="7819" spans="18:18">
      <c r="R7819" s="1"/>
    </row>
    <row r="7820" spans="18:18">
      <c r="R7820" s="1"/>
    </row>
    <row r="7821" spans="18:18">
      <c r="R7821" s="1"/>
    </row>
    <row r="7822" spans="18:18">
      <c r="R7822" s="1"/>
    </row>
    <row r="7823" spans="18:18">
      <c r="R7823" s="1"/>
    </row>
    <row r="7824" spans="18:18">
      <c r="R7824" s="1"/>
    </row>
    <row r="7825" spans="18:18">
      <c r="R7825" s="1"/>
    </row>
    <row r="7826" spans="18:18">
      <c r="R7826" s="1"/>
    </row>
    <row r="7827" spans="18:18">
      <c r="R7827" s="1"/>
    </row>
    <row r="7828" spans="18:18">
      <c r="R7828" s="1"/>
    </row>
    <row r="7829" spans="18:18">
      <c r="R7829" s="1"/>
    </row>
    <row r="7830" spans="18:18">
      <c r="R7830" s="1"/>
    </row>
    <row r="7831" spans="18:18">
      <c r="R7831" s="1"/>
    </row>
    <row r="7832" spans="18:18">
      <c r="R7832" s="1"/>
    </row>
    <row r="7833" spans="18:18">
      <c r="R7833" s="1"/>
    </row>
    <row r="7834" spans="18:18">
      <c r="R7834" s="1"/>
    </row>
    <row r="7835" spans="18:18">
      <c r="R7835" s="1"/>
    </row>
    <row r="7836" spans="18:18">
      <c r="R7836" s="1"/>
    </row>
    <row r="7837" spans="18:18">
      <c r="R7837" s="1"/>
    </row>
    <row r="7838" spans="18:18">
      <c r="R7838" s="1"/>
    </row>
    <row r="7839" spans="18:18">
      <c r="R7839" s="1"/>
    </row>
    <row r="7840" spans="18:18">
      <c r="R7840" s="1"/>
    </row>
    <row r="7841" spans="18:18">
      <c r="R7841" s="1"/>
    </row>
    <row r="7842" spans="18:18">
      <c r="R7842" s="1"/>
    </row>
    <row r="7843" spans="18:18">
      <c r="R7843" s="1"/>
    </row>
    <row r="7844" spans="18:18">
      <c r="R7844" s="1"/>
    </row>
    <row r="7845" spans="18:18">
      <c r="R7845" s="1"/>
    </row>
    <row r="7846" spans="18:18">
      <c r="R7846" s="1"/>
    </row>
    <row r="7847" spans="18:18">
      <c r="R7847" s="1"/>
    </row>
    <row r="7848" spans="18:18">
      <c r="R7848" s="1"/>
    </row>
    <row r="7849" spans="18:18">
      <c r="R7849" s="1"/>
    </row>
    <row r="7850" spans="18:18">
      <c r="R7850" s="1"/>
    </row>
    <row r="7851" spans="18:18">
      <c r="R7851" s="1"/>
    </row>
    <row r="7852" spans="18:18">
      <c r="R7852" s="1"/>
    </row>
    <row r="7853" spans="18:18">
      <c r="R7853" s="1"/>
    </row>
    <row r="7854" spans="18:18">
      <c r="R7854" s="1"/>
    </row>
    <row r="7855" spans="18:18">
      <c r="R7855" s="1"/>
    </row>
    <row r="7856" spans="18:18">
      <c r="R7856" s="1"/>
    </row>
    <row r="7857" spans="18:18">
      <c r="R7857" s="1"/>
    </row>
    <row r="7858" spans="18:18">
      <c r="R7858" s="1"/>
    </row>
    <row r="7859" spans="18:18">
      <c r="R7859" s="1"/>
    </row>
    <row r="7860" spans="18:18">
      <c r="R7860" s="1"/>
    </row>
    <row r="7861" spans="18:18">
      <c r="R7861" s="1"/>
    </row>
    <row r="7862" spans="18:18">
      <c r="R7862" s="1"/>
    </row>
    <row r="7863" spans="18:18">
      <c r="R7863" s="1"/>
    </row>
    <row r="7864" spans="18:18">
      <c r="R7864" s="1"/>
    </row>
    <row r="7865" spans="18:18">
      <c r="R7865" s="1"/>
    </row>
    <row r="7866" spans="18:18">
      <c r="R7866" s="1"/>
    </row>
    <row r="7867" spans="18:18">
      <c r="R7867" s="1"/>
    </row>
    <row r="7868" spans="18:18">
      <c r="R7868" s="1"/>
    </row>
    <row r="7869" spans="18:18">
      <c r="R7869" s="1"/>
    </row>
    <row r="7870" spans="18:18">
      <c r="R7870" s="1"/>
    </row>
    <row r="7871" spans="18:18">
      <c r="R7871" s="1"/>
    </row>
    <row r="7872" spans="18:18">
      <c r="R7872" s="1"/>
    </row>
    <row r="7873" spans="18:18">
      <c r="R7873" s="1"/>
    </row>
    <row r="7874" spans="18:18">
      <c r="R7874" s="1"/>
    </row>
    <row r="7875" spans="18:18">
      <c r="R7875" s="1"/>
    </row>
    <row r="7876" spans="18:18">
      <c r="R7876" s="1"/>
    </row>
    <row r="7877" spans="18:18">
      <c r="R7877" s="1"/>
    </row>
    <row r="7878" spans="18:18">
      <c r="R7878" s="1"/>
    </row>
    <row r="7879" spans="18:18">
      <c r="R7879" s="1"/>
    </row>
    <row r="7880" spans="18:18">
      <c r="R7880" s="1"/>
    </row>
    <row r="7881" spans="18:18">
      <c r="R7881" s="1"/>
    </row>
    <row r="7882" spans="18:18">
      <c r="R7882" s="1"/>
    </row>
    <row r="7883" spans="18:18">
      <c r="R7883" s="1"/>
    </row>
    <row r="7884" spans="18:18">
      <c r="R7884" s="1"/>
    </row>
    <row r="7885" spans="18:18">
      <c r="R7885" s="1"/>
    </row>
    <row r="7886" spans="18:18">
      <c r="R7886" s="1"/>
    </row>
    <row r="7887" spans="18:18">
      <c r="R7887" s="1"/>
    </row>
    <row r="7888" spans="18:18">
      <c r="R7888" s="1"/>
    </row>
    <row r="7889" spans="18:18">
      <c r="R7889" s="1"/>
    </row>
    <row r="7890" spans="18:18">
      <c r="R7890" s="1"/>
    </row>
    <row r="7891" spans="18:18">
      <c r="R7891" s="1"/>
    </row>
    <row r="7892" spans="18:18">
      <c r="R7892" s="1"/>
    </row>
    <row r="7893" spans="18:18">
      <c r="R7893" s="1"/>
    </row>
    <row r="7894" spans="18:18">
      <c r="R7894" s="1"/>
    </row>
    <row r="7895" spans="18:18">
      <c r="R7895" s="1"/>
    </row>
    <row r="7896" spans="18:18">
      <c r="R7896" s="1"/>
    </row>
    <row r="7897" spans="18:18">
      <c r="R7897" s="1"/>
    </row>
    <row r="7898" spans="18:18">
      <c r="R7898" s="1"/>
    </row>
    <row r="7899" spans="18:18">
      <c r="R7899" s="1"/>
    </row>
    <row r="7900" spans="18:18">
      <c r="R7900" s="1"/>
    </row>
    <row r="7901" spans="18:18">
      <c r="R7901" s="1"/>
    </row>
    <row r="7902" spans="18:18">
      <c r="R7902" s="1"/>
    </row>
    <row r="7903" spans="18:18">
      <c r="R7903" s="1"/>
    </row>
    <row r="7904" spans="18:18">
      <c r="R7904" s="1"/>
    </row>
    <row r="7905" spans="18:18">
      <c r="R7905" s="1"/>
    </row>
    <row r="7906" spans="18:18">
      <c r="R7906" s="1"/>
    </row>
    <row r="7907" spans="18:18">
      <c r="R7907" s="1"/>
    </row>
    <row r="7908" spans="18:18">
      <c r="R7908" s="1"/>
    </row>
    <row r="7909" spans="18:18">
      <c r="R7909" s="1"/>
    </row>
    <row r="7910" spans="18:18">
      <c r="R7910" s="1"/>
    </row>
    <row r="7911" spans="18:18">
      <c r="R7911" s="1"/>
    </row>
    <row r="7912" spans="18:18">
      <c r="R7912" s="1"/>
    </row>
    <row r="7913" spans="18:18">
      <c r="R7913" s="1"/>
    </row>
    <row r="7914" spans="18:18">
      <c r="R7914" s="1"/>
    </row>
    <row r="7915" spans="18:18">
      <c r="R7915" s="1"/>
    </row>
    <row r="7916" spans="18:18">
      <c r="R7916" s="1"/>
    </row>
    <row r="7917" spans="18:18">
      <c r="R7917" s="1"/>
    </row>
    <row r="7918" spans="18:18">
      <c r="R7918" s="1"/>
    </row>
    <row r="7919" spans="18:18">
      <c r="R7919" s="1"/>
    </row>
    <row r="7920" spans="18:18">
      <c r="R7920" s="1"/>
    </row>
    <row r="7921" spans="18:18">
      <c r="R7921" s="1"/>
    </row>
    <row r="7922" spans="18:18">
      <c r="R7922" s="1"/>
    </row>
    <row r="7923" spans="18:18">
      <c r="R7923" s="1"/>
    </row>
    <row r="7924" spans="18:18">
      <c r="R7924" s="1"/>
    </row>
    <row r="7925" spans="18:18">
      <c r="R7925" s="1"/>
    </row>
    <row r="7926" spans="18:18">
      <c r="R7926" s="1"/>
    </row>
    <row r="7927" spans="18:18">
      <c r="R7927" s="1"/>
    </row>
    <row r="7928" spans="18:18">
      <c r="R7928" s="1"/>
    </row>
    <row r="7929" spans="18:18">
      <c r="R7929" s="1"/>
    </row>
    <row r="7930" spans="18:18">
      <c r="R7930" s="1"/>
    </row>
    <row r="7931" spans="18:18">
      <c r="R7931" s="1"/>
    </row>
    <row r="7932" spans="18:18">
      <c r="R7932" s="1"/>
    </row>
    <row r="7933" spans="18:18">
      <c r="R7933" s="1"/>
    </row>
    <row r="7934" spans="18:18">
      <c r="R7934" s="1"/>
    </row>
    <row r="7935" spans="18:18">
      <c r="R7935" s="1"/>
    </row>
    <row r="7936" spans="18:18">
      <c r="R7936" s="1"/>
    </row>
    <row r="7937" spans="18:18">
      <c r="R7937" s="1"/>
    </row>
    <row r="7938" spans="18:18">
      <c r="R7938" s="1"/>
    </row>
    <row r="7939" spans="18:18">
      <c r="R7939" s="1"/>
    </row>
    <row r="7940" spans="18:18">
      <c r="R7940" s="1"/>
    </row>
    <row r="7941" spans="18:18">
      <c r="R7941" s="1"/>
    </row>
    <row r="7942" spans="18:18">
      <c r="R7942" s="1"/>
    </row>
    <row r="7943" spans="18:18">
      <c r="R7943" s="1"/>
    </row>
    <row r="7944" spans="18:18">
      <c r="R7944" s="1"/>
    </row>
    <row r="7945" spans="18:18">
      <c r="R7945" s="1"/>
    </row>
    <row r="7946" spans="18:18">
      <c r="R7946" s="1"/>
    </row>
    <row r="7947" spans="18:18">
      <c r="R7947" s="1"/>
    </row>
    <row r="7948" spans="18:18">
      <c r="R7948" s="1"/>
    </row>
    <row r="7949" spans="18:18">
      <c r="R7949" s="1"/>
    </row>
    <row r="7950" spans="18:18">
      <c r="R7950" s="1"/>
    </row>
    <row r="7951" spans="18:18">
      <c r="R7951" s="1"/>
    </row>
    <row r="7952" spans="18:18">
      <c r="R7952" s="1"/>
    </row>
    <row r="7953" spans="18:18">
      <c r="R7953" s="1"/>
    </row>
    <row r="7954" spans="18:18">
      <c r="R7954" s="1"/>
    </row>
    <row r="7955" spans="18:18">
      <c r="R7955" s="1"/>
    </row>
    <row r="7956" spans="18:18">
      <c r="R7956" s="1"/>
    </row>
    <row r="7957" spans="18:18">
      <c r="R7957" s="1"/>
    </row>
    <row r="7958" spans="18:18">
      <c r="R7958" s="1"/>
    </row>
    <row r="7959" spans="18:18">
      <c r="R7959" s="1"/>
    </row>
    <row r="7960" spans="18:18">
      <c r="R7960" s="1"/>
    </row>
    <row r="7961" spans="18:18">
      <c r="R7961" s="1"/>
    </row>
    <row r="7962" spans="18:18">
      <c r="R7962" s="1"/>
    </row>
    <row r="7963" spans="18:18">
      <c r="R7963" s="1"/>
    </row>
    <row r="7964" spans="18:18">
      <c r="R7964" s="1"/>
    </row>
    <row r="7965" spans="18:18">
      <c r="R7965" s="1"/>
    </row>
    <row r="7966" spans="18:18">
      <c r="R7966" s="1"/>
    </row>
    <row r="7967" spans="18:18">
      <c r="R7967" s="1"/>
    </row>
    <row r="7968" spans="18:18">
      <c r="R7968" s="1"/>
    </row>
    <row r="7969" spans="18:18">
      <c r="R7969" s="1"/>
    </row>
    <row r="7970" spans="18:18">
      <c r="R7970" s="1"/>
    </row>
    <row r="7971" spans="18:18">
      <c r="R7971" s="1"/>
    </row>
    <row r="7972" spans="18:18">
      <c r="R7972" s="1"/>
    </row>
    <row r="7973" spans="18:18">
      <c r="R7973" s="1"/>
    </row>
    <row r="7974" spans="18:18">
      <c r="R7974" s="1"/>
    </row>
    <row r="7975" spans="18:18">
      <c r="R7975" s="1"/>
    </row>
    <row r="7976" spans="18:18">
      <c r="R7976" s="1"/>
    </row>
    <row r="7977" spans="18:18">
      <c r="R7977" s="1"/>
    </row>
    <row r="7978" spans="18:18">
      <c r="R7978" s="1"/>
    </row>
    <row r="7979" spans="18:18">
      <c r="R7979" s="1"/>
    </row>
    <row r="7980" spans="18:18">
      <c r="R7980" s="1"/>
    </row>
    <row r="7981" spans="18:18">
      <c r="R7981" s="1"/>
    </row>
    <row r="7982" spans="18:18">
      <c r="R7982" s="1"/>
    </row>
    <row r="7983" spans="18:18">
      <c r="R7983" s="1"/>
    </row>
    <row r="7984" spans="18:18">
      <c r="R7984" s="1"/>
    </row>
    <row r="7985" spans="18:18">
      <c r="R7985" s="1"/>
    </row>
    <row r="7986" spans="18:18">
      <c r="R7986" s="1"/>
    </row>
    <row r="7987" spans="18:18">
      <c r="R7987" s="1"/>
    </row>
    <row r="7988" spans="18:18">
      <c r="R7988" s="1"/>
    </row>
    <row r="7989" spans="18:18">
      <c r="R7989" s="1"/>
    </row>
    <row r="7990" spans="18:18">
      <c r="R7990" s="1"/>
    </row>
    <row r="7991" spans="18:18">
      <c r="R7991" s="1"/>
    </row>
    <row r="7992" spans="18:18">
      <c r="R7992" s="1"/>
    </row>
    <row r="7993" spans="18:18">
      <c r="R7993" s="1"/>
    </row>
    <row r="7994" spans="18:18">
      <c r="R7994" s="1"/>
    </row>
    <row r="7995" spans="18:18">
      <c r="R7995" s="1"/>
    </row>
    <row r="7996" spans="18:18">
      <c r="R7996" s="1"/>
    </row>
    <row r="7997" spans="18:18">
      <c r="R7997" s="1"/>
    </row>
    <row r="7998" spans="18:18">
      <c r="R7998" s="1"/>
    </row>
    <row r="7999" spans="18:18">
      <c r="R7999" s="1"/>
    </row>
    <row r="8000" spans="18:18">
      <c r="R8000" s="1"/>
    </row>
    <row r="8001" spans="18:18">
      <c r="R8001" s="1"/>
    </row>
    <row r="8002" spans="18:18">
      <c r="R8002" s="1"/>
    </row>
    <row r="8003" spans="18:18">
      <c r="R8003" s="1"/>
    </row>
    <row r="8004" spans="18:18">
      <c r="R8004" s="1"/>
    </row>
    <row r="8005" spans="18:18">
      <c r="R8005" s="1"/>
    </row>
    <row r="8006" spans="18:18">
      <c r="R8006" s="1"/>
    </row>
    <row r="8007" spans="18:18">
      <c r="R8007" s="1"/>
    </row>
    <row r="8008" spans="18:18">
      <c r="R8008" s="1"/>
    </row>
    <row r="8009" spans="18:18">
      <c r="R8009" s="1"/>
    </row>
    <row r="8010" spans="18:18">
      <c r="R8010" s="1"/>
    </row>
    <row r="8011" spans="18:18">
      <c r="R8011" s="1"/>
    </row>
    <row r="8012" spans="18:18">
      <c r="R8012" s="1"/>
    </row>
    <row r="8013" spans="18:18">
      <c r="R8013" s="1"/>
    </row>
    <row r="8014" spans="18:18">
      <c r="R8014" s="1"/>
    </row>
    <row r="8015" spans="18:18">
      <c r="R8015" s="1"/>
    </row>
    <row r="8016" spans="18:18">
      <c r="R8016" s="1"/>
    </row>
    <row r="8017" spans="18:18">
      <c r="R8017" s="1"/>
    </row>
    <row r="8018" spans="18:18">
      <c r="R8018" s="1"/>
    </row>
    <row r="8019" spans="18:18">
      <c r="R8019" s="1"/>
    </row>
    <row r="8020" spans="18:18">
      <c r="R8020" s="1"/>
    </row>
    <row r="8021" spans="18:18">
      <c r="R8021" s="1"/>
    </row>
    <row r="8022" spans="18:18">
      <c r="R8022" s="1"/>
    </row>
    <row r="8023" spans="18:18">
      <c r="R8023" s="1"/>
    </row>
    <row r="8024" spans="18:18">
      <c r="R8024" s="1"/>
    </row>
    <row r="8025" spans="18:18">
      <c r="R8025" s="1"/>
    </row>
    <row r="8026" spans="18:18">
      <c r="R8026" s="1"/>
    </row>
    <row r="8027" spans="18:18">
      <c r="R8027" s="1"/>
    </row>
    <row r="8028" spans="18:18">
      <c r="R8028" s="1"/>
    </row>
    <row r="8029" spans="18:18">
      <c r="R8029" s="1"/>
    </row>
    <row r="8030" spans="18:18">
      <c r="R8030" s="1"/>
    </row>
    <row r="8031" spans="18:18">
      <c r="R8031" s="1"/>
    </row>
    <row r="8032" spans="18:18">
      <c r="R8032" s="1"/>
    </row>
    <row r="8033" spans="18:18">
      <c r="R8033" s="1"/>
    </row>
    <row r="8034" spans="18:18">
      <c r="R8034" s="1"/>
    </row>
    <row r="8035" spans="18:18">
      <c r="R8035" s="1"/>
    </row>
    <row r="8036" spans="18:18">
      <c r="R8036" s="1"/>
    </row>
    <row r="8037" spans="18:18">
      <c r="R8037" s="1"/>
    </row>
    <row r="8038" spans="18:18">
      <c r="R8038" s="1"/>
    </row>
    <row r="8039" spans="18:18">
      <c r="R8039" s="1"/>
    </row>
    <row r="8040" spans="18:18">
      <c r="R8040" s="1"/>
    </row>
    <row r="8041" spans="18:18">
      <c r="R8041" s="1"/>
    </row>
    <row r="8042" spans="18:18">
      <c r="R8042" s="1"/>
    </row>
    <row r="8043" spans="18:18">
      <c r="R8043" s="1"/>
    </row>
    <row r="8044" spans="18:18">
      <c r="R8044" s="1"/>
    </row>
    <row r="8045" spans="18:18">
      <c r="R8045" s="1"/>
    </row>
    <row r="8046" spans="18:18">
      <c r="R8046" s="1"/>
    </row>
    <row r="8047" spans="18:18">
      <c r="R8047" s="1"/>
    </row>
    <row r="8048" spans="18:18">
      <c r="R8048" s="1"/>
    </row>
    <row r="8049" spans="18:18">
      <c r="R8049" s="1"/>
    </row>
    <row r="8050" spans="18:18">
      <c r="R8050" s="1"/>
    </row>
    <row r="8051" spans="18:18">
      <c r="R8051" s="1"/>
    </row>
    <row r="8052" spans="18:18">
      <c r="R8052" s="1"/>
    </row>
    <row r="8053" spans="18:18">
      <c r="R8053" s="1"/>
    </row>
    <row r="8054" spans="18:18">
      <c r="R8054" s="1"/>
    </row>
    <row r="8055" spans="18:18">
      <c r="R8055" s="1"/>
    </row>
    <row r="8056" spans="18:18">
      <c r="R8056" s="1"/>
    </row>
    <row r="8057" spans="18:18">
      <c r="R8057" s="1"/>
    </row>
    <row r="8058" spans="18:18">
      <c r="R8058" s="1"/>
    </row>
    <row r="8059" spans="18:18">
      <c r="R8059" s="1"/>
    </row>
    <row r="8060" spans="18:18">
      <c r="R8060" s="1"/>
    </row>
    <row r="8061" spans="18:18">
      <c r="R8061" s="1"/>
    </row>
    <row r="8062" spans="18:18">
      <c r="R8062" s="1"/>
    </row>
    <row r="8063" spans="18:18">
      <c r="R8063" s="1"/>
    </row>
    <row r="8064" spans="18:18">
      <c r="R8064" s="1"/>
    </row>
    <row r="8065" spans="18:18">
      <c r="R8065" s="1"/>
    </row>
    <row r="8066" spans="18:18">
      <c r="R8066" s="1"/>
    </row>
    <row r="8067" spans="18:18">
      <c r="R8067" s="1"/>
    </row>
    <row r="8068" spans="18:18">
      <c r="R8068" s="1"/>
    </row>
    <row r="8069" spans="18:18">
      <c r="R8069" s="1"/>
    </row>
    <row r="8070" spans="18:18">
      <c r="R8070" s="1"/>
    </row>
    <row r="8071" spans="18:18">
      <c r="R8071" s="1"/>
    </row>
    <row r="8072" spans="18:18">
      <c r="R8072" s="1"/>
    </row>
    <row r="8073" spans="18:18">
      <c r="R8073" s="1"/>
    </row>
    <row r="8074" spans="18:18">
      <c r="R8074" s="1"/>
    </row>
    <row r="8075" spans="18:18">
      <c r="R8075" s="1"/>
    </row>
    <row r="8076" spans="18:18">
      <c r="R8076" s="1"/>
    </row>
    <row r="8077" spans="18:18">
      <c r="R8077" s="1"/>
    </row>
    <row r="8078" spans="18:18">
      <c r="R8078" s="1"/>
    </row>
    <row r="8079" spans="18:18">
      <c r="R8079" s="1"/>
    </row>
    <row r="8080" spans="18:18">
      <c r="R8080" s="1"/>
    </row>
    <row r="8081" spans="18:18">
      <c r="R8081" s="1"/>
    </row>
    <row r="8082" spans="18:18">
      <c r="R8082" s="1"/>
    </row>
    <row r="8083" spans="18:18">
      <c r="R8083" s="1"/>
    </row>
    <row r="8084" spans="18:18">
      <c r="R8084" s="1"/>
    </row>
    <row r="8085" spans="18:18">
      <c r="R8085" s="1"/>
    </row>
    <row r="8086" spans="18:18">
      <c r="R8086" s="1"/>
    </row>
    <row r="8087" spans="18:18">
      <c r="R8087" s="1"/>
    </row>
    <row r="8088" spans="18:18">
      <c r="R8088" s="1"/>
    </row>
    <row r="8089" spans="18:18">
      <c r="R8089" s="1"/>
    </row>
    <row r="8090" spans="18:18">
      <c r="R8090" s="1"/>
    </row>
    <row r="8091" spans="18:18">
      <c r="R8091" s="1"/>
    </row>
    <row r="8092" spans="18:18">
      <c r="R8092" s="1"/>
    </row>
    <row r="8093" spans="18:18">
      <c r="R8093" s="1"/>
    </row>
    <row r="8094" spans="18:18">
      <c r="R8094" s="1"/>
    </row>
    <row r="8095" spans="18:18">
      <c r="R8095" s="1"/>
    </row>
    <row r="8096" spans="18:18">
      <c r="R8096" s="1"/>
    </row>
    <row r="8097" spans="18:18">
      <c r="R8097" s="1"/>
    </row>
    <row r="8098" spans="18:18">
      <c r="R8098" s="1"/>
    </row>
    <row r="8099" spans="18:18">
      <c r="R8099" s="1"/>
    </row>
    <row r="8100" spans="18:18">
      <c r="R8100" s="1"/>
    </row>
    <row r="8101" spans="18:18">
      <c r="R8101" s="1"/>
    </row>
    <row r="8102" spans="18:18">
      <c r="R8102" s="1"/>
    </row>
    <row r="8103" spans="18:18">
      <c r="R8103" s="1"/>
    </row>
    <row r="8104" spans="18:18">
      <c r="R8104" s="1"/>
    </row>
    <row r="8105" spans="18:18">
      <c r="R8105" s="1"/>
    </row>
    <row r="8106" spans="18:18">
      <c r="R8106" s="1"/>
    </row>
    <row r="8107" spans="18:18">
      <c r="R8107" s="1"/>
    </row>
    <row r="8108" spans="18:18">
      <c r="R8108" s="1"/>
    </row>
    <row r="8109" spans="18:18">
      <c r="R8109" s="1"/>
    </row>
    <row r="8110" spans="18:18">
      <c r="R8110" s="1"/>
    </row>
    <row r="8111" spans="18:18">
      <c r="R8111" s="1"/>
    </row>
    <row r="8112" spans="18:18">
      <c r="R8112" s="1"/>
    </row>
    <row r="8113" spans="18:18">
      <c r="R8113" s="1"/>
    </row>
    <row r="8114" spans="18:18">
      <c r="R8114" s="1"/>
    </row>
    <row r="8115" spans="18:18">
      <c r="R8115" s="1"/>
    </row>
    <row r="8116" spans="18:18">
      <c r="R8116" s="1"/>
    </row>
    <row r="8117" spans="18:18">
      <c r="R8117" s="1"/>
    </row>
    <row r="8118" spans="18:18">
      <c r="R8118" s="1"/>
    </row>
    <row r="8119" spans="18:18">
      <c r="R8119" s="1"/>
    </row>
    <row r="8120" spans="18:18">
      <c r="R8120" s="1"/>
    </row>
    <row r="8121" spans="18:18">
      <c r="R8121" s="1"/>
    </row>
    <row r="8122" spans="18:18">
      <c r="R8122" s="1"/>
    </row>
    <row r="8123" spans="18:18">
      <c r="R8123" s="1"/>
    </row>
    <row r="8124" spans="18:18">
      <c r="R8124" s="1"/>
    </row>
    <row r="8125" spans="18:18">
      <c r="R8125" s="1"/>
    </row>
    <row r="8126" spans="18:18">
      <c r="R8126" s="1"/>
    </row>
    <row r="8127" spans="18:18">
      <c r="R8127" s="1"/>
    </row>
    <row r="8128" spans="18:18">
      <c r="R8128" s="1"/>
    </row>
    <row r="8129" spans="18:18">
      <c r="R8129" s="1"/>
    </row>
    <row r="8130" spans="18:18">
      <c r="R8130" s="1"/>
    </row>
    <row r="8131" spans="18:18">
      <c r="R8131" s="1"/>
    </row>
    <row r="8132" spans="18:18">
      <c r="R8132" s="1"/>
    </row>
    <row r="8133" spans="18:18">
      <c r="R8133" s="1"/>
    </row>
    <row r="8134" spans="18:18">
      <c r="R8134" s="1"/>
    </row>
    <row r="8135" spans="18:18">
      <c r="R8135" s="1"/>
    </row>
    <row r="8136" spans="18:18">
      <c r="R8136" s="1"/>
    </row>
    <row r="8137" spans="18:18">
      <c r="R8137" s="1"/>
    </row>
    <row r="8138" spans="18:18">
      <c r="R8138" s="1"/>
    </row>
    <row r="8139" spans="18:18">
      <c r="R8139" s="1"/>
    </row>
    <row r="8140" spans="18:18">
      <c r="R8140" s="1"/>
    </row>
    <row r="8141" spans="18:18">
      <c r="R8141" s="1"/>
    </row>
    <row r="8142" spans="18:18">
      <c r="R8142" s="1"/>
    </row>
    <row r="8143" spans="18:18">
      <c r="R8143" s="1"/>
    </row>
    <row r="8144" spans="18:18">
      <c r="R8144" s="1"/>
    </row>
    <row r="8145" spans="18:18">
      <c r="R8145" s="1"/>
    </row>
    <row r="8146" spans="18:18">
      <c r="R8146" s="1"/>
    </row>
    <row r="8147" spans="18:18">
      <c r="R8147" s="1"/>
    </row>
    <row r="8148" spans="18:18">
      <c r="R8148" s="1"/>
    </row>
    <row r="8149" spans="18:18">
      <c r="R8149" s="1"/>
    </row>
    <row r="8150" spans="18:18">
      <c r="R8150" s="1"/>
    </row>
    <row r="8151" spans="18:18">
      <c r="R8151" s="1"/>
    </row>
    <row r="8152" spans="18:18">
      <c r="R8152" s="1"/>
    </row>
    <row r="8153" spans="18:18">
      <c r="R8153" s="1"/>
    </row>
    <row r="8154" spans="18:18">
      <c r="R8154" s="1"/>
    </row>
    <row r="8155" spans="18:18">
      <c r="R8155" s="1"/>
    </row>
    <row r="8156" spans="18:18">
      <c r="R8156" s="1"/>
    </row>
    <row r="8157" spans="18:18">
      <c r="R8157" s="1"/>
    </row>
    <row r="8158" spans="18:18">
      <c r="R8158" s="1"/>
    </row>
    <row r="8159" spans="18:18">
      <c r="R8159" s="1"/>
    </row>
    <row r="8160" spans="18:18">
      <c r="R8160" s="1"/>
    </row>
    <row r="8161" spans="18:18">
      <c r="R8161" s="1"/>
    </row>
    <row r="8162" spans="18:18">
      <c r="R8162" s="1"/>
    </row>
    <row r="8163" spans="18:18">
      <c r="R8163" s="1"/>
    </row>
    <row r="8164" spans="18:18">
      <c r="R8164" s="1"/>
    </row>
    <row r="8165" spans="18:18">
      <c r="R8165" s="1"/>
    </row>
    <row r="8166" spans="18:18">
      <c r="R8166" s="1"/>
    </row>
    <row r="8167" spans="18:18">
      <c r="R8167" s="1"/>
    </row>
    <row r="8168" spans="18:18">
      <c r="R8168" s="1"/>
    </row>
    <row r="8169" spans="18:18">
      <c r="R8169" s="1"/>
    </row>
    <row r="8170" spans="18:18">
      <c r="R8170" s="1"/>
    </row>
    <row r="8171" spans="18:18">
      <c r="R8171" s="1"/>
    </row>
    <row r="8172" spans="18:18">
      <c r="R8172" s="1"/>
    </row>
    <row r="8173" spans="18:18">
      <c r="R8173" s="1"/>
    </row>
    <row r="8174" spans="18:18">
      <c r="R8174" s="1"/>
    </row>
    <row r="8175" spans="18:18">
      <c r="R8175" s="1"/>
    </row>
    <row r="8176" spans="18:18">
      <c r="R8176" s="1"/>
    </row>
    <row r="8177" spans="18:18">
      <c r="R8177" s="1"/>
    </row>
    <row r="8178" spans="18:18">
      <c r="R8178" s="1"/>
    </row>
    <row r="8179" spans="18:18">
      <c r="R8179" s="1"/>
    </row>
    <row r="8180" spans="18:18">
      <c r="R8180" s="1"/>
    </row>
    <row r="8181" spans="18:18">
      <c r="R8181" s="1"/>
    </row>
    <row r="8182" spans="18:18">
      <c r="R8182" s="1"/>
    </row>
    <row r="8183" spans="18:18">
      <c r="R8183" s="1"/>
    </row>
    <row r="8184" spans="18:18">
      <c r="R8184" s="1"/>
    </row>
    <row r="8185" spans="18:18">
      <c r="R8185" s="1"/>
    </row>
    <row r="8186" spans="18:18">
      <c r="R8186" s="1"/>
    </row>
    <row r="8187" spans="18:18">
      <c r="R8187" s="1"/>
    </row>
    <row r="8188" spans="18:18">
      <c r="R8188" s="1"/>
    </row>
    <row r="8189" spans="18:18">
      <c r="R8189" s="1"/>
    </row>
    <row r="8190" spans="18:18">
      <c r="R8190" s="1"/>
    </row>
    <row r="8191" spans="18:18">
      <c r="R8191" s="1"/>
    </row>
    <row r="8192" spans="18:18">
      <c r="R8192" s="1"/>
    </row>
    <row r="8193" spans="18:18">
      <c r="R8193" s="1"/>
    </row>
    <row r="8194" spans="18:18">
      <c r="R8194" s="1"/>
    </row>
    <row r="8195" spans="18:18">
      <c r="R8195" s="1"/>
    </row>
    <row r="8196" spans="18:18">
      <c r="R8196" s="1"/>
    </row>
    <row r="8197" spans="18:18">
      <c r="R8197" s="1"/>
    </row>
    <row r="8198" spans="18:18">
      <c r="R8198" s="1"/>
    </row>
    <row r="8199" spans="18:18">
      <c r="R8199" s="1"/>
    </row>
    <row r="8200" spans="18:18">
      <c r="R8200" s="1"/>
    </row>
    <row r="8201" spans="18:18">
      <c r="R8201" s="1"/>
    </row>
    <row r="8202" spans="18:18">
      <c r="R8202" s="1"/>
    </row>
    <row r="8203" spans="18:18">
      <c r="R8203" s="1"/>
    </row>
    <row r="8204" spans="18:18">
      <c r="R8204" s="1"/>
    </row>
    <row r="8205" spans="18:18">
      <c r="R8205" s="1"/>
    </row>
    <row r="8206" spans="18:18">
      <c r="R8206" s="1"/>
    </row>
    <row r="8207" spans="18:18">
      <c r="R8207" s="1"/>
    </row>
    <row r="8208" spans="18:18">
      <c r="R8208" s="1"/>
    </row>
    <row r="8209" spans="18:18">
      <c r="R8209" s="1"/>
    </row>
    <row r="8210" spans="18:18">
      <c r="R8210" s="1"/>
    </row>
    <row r="8211" spans="18:18">
      <c r="R8211" s="1"/>
    </row>
    <row r="8212" spans="18:18">
      <c r="R8212" s="1"/>
    </row>
    <row r="8213" spans="18:18">
      <c r="R8213" s="1"/>
    </row>
    <row r="8214" spans="18:18">
      <c r="R8214" s="1"/>
    </row>
    <row r="8215" spans="18:18">
      <c r="R8215" s="1"/>
    </row>
    <row r="8216" spans="18:18">
      <c r="R8216" s="1"/>
    </row>
    <row r="8217" spans="18:18">
      <c r="R8217" s="1"/>
    </row>
    <row r="8218" spans="18:18">
      <c r="R8218" s="1"/>
    </row>
    <row r="8219" spans="18:18">
      <c r="R8219" s="1"/>
    </row>
    <row r="8220" spans="18:18">
      <c r="R8220" s="1"/>
    </row>
    <row r="8221" spans="18:18">
      <c r="R8221" s="1"/>
    </row>
    <row r="8222" spans="18:18">
      <c r="R8222" s="1"/>
    </row>
    <row r="8223" spans="18:18">
      <c r="R8223" s="1"/>
    </row>
    <row r="8224" spans="18:18">
      <c r="R8224" s="1"/>
    </row>
    <row r="8225" spans="18:18">
      <c r="R8225" s="1"/>
    </row>
    <row r="8226" spans="18:18">
      <c r="R8226" s="1"/>
    </row>
    <row r="8227" spans="18:18">
      <c r="R8227" s="1"/>
    </row>
    <row r="8228" spans="18:18">
      <c r="R8228" s="1"/>
    </row>
    <row r="8229" spans="18:18">
      <c r="R8229" s="1"/>
    </row>
    <row r="8230" spans="18:18">
      <c r="R8230" s="1"/>
    </row>
    <row r="8231" spans="18:18">
      <c r="R8231" s="1"/>
    </row>
    <row r="8232" spans="18:18">
      <c r="R8232" s="1"/>
    </row>
    <row r="8233" spans="18:18">
      <c r="R8233" s="1"/>
    </row>
    <row r="8234" spans="18:18">
      <c r="R8234" s="1"/>
    </row>
    <row r="8235" spans="18:18">
      <c r="R8235" s="1"/>
    </row>
    <row r="8236" spans="18:18">
      <c r="R8236" s="1"/>
    </row>
    <row r="8237" spans="18:18">
      <c r="R8237" s="1"/>
    </row>
    <row r="8238" spans="18:18">
      <c r="R8238" s="1"/>
    </row>
    <row r="8239" spans="18:18">
      <c r="R8239" s="1"/>
    </row>
    <row r="8240" spans="18:18">
      <c r="R8240" s="1"/>
    </row>
    <row r="8241" spans="18:18">
      <c r="R8241" s="1"/>
    </row>
    <row r="8242" spans="18:18">
      <c r="R8242" s="1"/>
    </row>
    <row r="8243" spans="18:18">
      <c r="R8243" s="1"/>
    </row>
    <row r="8244" spans="18:18">
      <c r="R8244" s="1"/>
    </row>
    <row r="8245" spans="18:18">
      <c r="R8245" s="1"/>
    </row>
    <row r="8246" spans="18:18">
      <c r="R8246" s="1"/>
    </row>
    <row r="8247" spans="18:18">
      <c r="R8247" s="1"/>
    </row>
    <row r="8248" spans="18:18">
      <c r="R8248" s="1"/>
    </row>
    <row r="8249" spans="18:18">
      <c r="R8249" s="1"/>
    </row>
    <row r="8250" spans="18:18">
      <c r="R8250" s="1"/>
    </row>
    <row r="8251" spans="18:18">
      <c r="R8251" s="1"/>
    </row>
    <row r="8252" spans="18:18">
      <c r="R8252" s="1"/>
    </row>
    <row r="8253" spans="18:18">
      <c r="R8253" s="1"/>
    </row>
    <row r="8254" spans="18:18">
      <c r="R8254" s="1"/>
    </row>
    <row r="8255" spans="18:18">
      <c r="R8255" s="1"/>
    </row>
    <row r="8256" spans="18:18">
      <c r="R8256" s="1"/>
    </row>
    <row r="8257" spans="18:18">
      <c r="R8257" s="1"/>
    </row>
    <row r="8258" spans="18:18">
      <c r="R8258" s="1"/>
    </row>
    <row r="8259" spans="18:18">
      <c r="R8259" s="1"/>
    </row>
    <row r="8260" spans="18:18">
      <c r="R8260" s="1"/>
    </row>
    <row r="8261" spans="18:18">
      <c r="R8261" s="1"/>
    </row>
    <row r="8262" spans="18:18">
      <c r="R8262" s="1"/>
    </row>
    <row r="8263" spans="18:18">
      <c r="R8263" s="1"/>
    </row>
    <row r="8264" spans="18:18">
      <c r="R8264" s="1"/>
    </row>
    <row r="8265" spans="18:18">
      <c r="R8265" s="1"/>
    </row>
    <row r="8266" spans="18:18">
      <c r="R8266" s="1"/>
    </row>
    <row r="8267" spans="18:18">
      <c r="R8267" s="1"/>
    </row>
    <row r="8268" spans="18:18">
      <c r="R8268" s="1"/>
    </row>
    <row r="8269" spans="18:18">
      <c r="R8269" s="1"/>
    </row>
    <row r="8270" spans="18:18">
      <c r="R8270" s="1"/>
    </row>
    <row r="8271" spans="18:18">
      <c r="R8271" s="1"/>
    </row>
    <row r="8272" spans="18:18">
      <c r="R8272" s="1"/>
    </row>
    <row r="8273" spans="18:18">
      <c r="R8273" s="1"/>
    </row>
    <row r="8274" spans="18:18">
      <c r="R8274" s="1"/>
    </row>
    <row r="8275" spans="18:18">
      <c r="R8275" s="1"/>
    </row>
    <row r="8276" spans="18:18">
      <c r="R8276" s="1"/>
    </row>
    <row r="8277" spans="18:18">
      <c r="R8277" s="1"/>
    </row>
    <row r="8278" spans="18:18">
      <c r="R8278" s="1"/>
    </row>
    <row r="8279" spans="18:18">
      <c r="R8279" s="1"/>
    </row>
    <row r="8280" spans="18:18">
      <c r="R8280" s="1"/>
    </row>
    <row r="8281" spans="18:18">
      <c r="R8281" s="1"/>
    </row>
    <row r="8282" spans="18:18">
      <c r="R8282" s="1"/>
    </row>
    <row r="8283" spans="18:18">
      <c r="R8283" s="1"/>
    </row>
    <row r="8284" spans="18:18">
      <c r="R8284" s="1"/>
    </row>
    <row r="8285" spans="18:18">
      <c r="R8285" s="1"/>
    </row>
    <row r="8286" spans="18:18">
      <c r="R8286" s="1"/>
    </row>
    <row r="8287" spans="18:18">
      <c r="R8287" s="1"/>
    </row>
    <row r="8288" spans="18:18">
      <c r="R8288" s="1"/>
    </row>
    <row r="8289" spans="18:18">
      <c r="R8289" s="1"/>
    </row>
    <row r="8290" spans="18:18">
      <c r="R8290" s="1"/>
    </row>
    <row r="8291" spans="18:18">
      <c r="R8291" s="1"/>
    </row>
    <row r="8292" spans="18:18">
      <c r="R8292" s="1"/>
    </row>
    <row r="8293" spans="18:18">
      <c r="R8293" s="1"/>
    </row>
    <row r="8294" spans="18:18">
      <c r="R8294" s="1"/>
    </row>
    <row r="8295" spans="18:18">
      <c r="R8295" s="1"/>
    </row>
    <row r="8296" spans="18:18">
      <c r="R8296" s="1"/>
    </row>
    <row r="8297" spans="18:18">
      <c r="R8297" s="1"/>
    </row>
    <row r="8298" spans="18:18">
      <c r="R8298" s="1"/>
    </row>
    <row r="8299" spans="18:18">
      <c r="R8299" s="1"/>
    </row>
    <row r="8300" spans="18:18">
      <c r="R8300" s="1"/>
    </row>
    <row r="8301" spans="18:18">
      <c r="R8301" s="1"/>
    </row>
    <row r="8302" spans="18:18">
      <c r="R8302" s="1"/>
    </row>
    <row r="8303" spans="18:18">
      <c r="R8303" s="1"/>
    </row>
    <row r="8304" spans="18:18">
      <c r="R8304" s="1"/>
    </row>
    <row r="8305" spans="18:18">
      <c r="R8305" s="1"/>
    </row>
    <row r="8306" spans="18:18">
      <c r="R8306" s="1"/>
    </row>
    <row r="8307" spans="18:18">
      <c r="R8307" s="1"/>
    </row>
    <row r="8308" spans="18:18">
      <c r="R8308" s="1"/>
    </row>
    <row r="8309" spans="18:18">
      <c r="R8309" s="1"/>
    </row>
    <row r="8310" spans="18:18">
      <c r="R8310" s="1"/>
    </row>
    <row r="8311" spans="18:18">
      <c r="R8311" s="1"/>
    </row>
    <row r="8312" spans="18:18">
      <c r="R8312" s="1"/>
    </row>
    <row r="8313" spans="18:18">
      <c r="R8313" s="1"/>
    </row>
    <row r="8314" spans="18:18">
      <c r="R8314" s="1"/>
    </row>
    <row r="8315" spans="18:18">
      <c r="R8315" s="1"/>
    </row>
    <row r="8316" spans="18:18">
      <c r="R8316" s="1"/>
    </row>
    <row r="8317" spans="18:18">
      <c r="R8317" s="1"/>
    </row>
    <row r="8318" spans="18:18">
      <c r="R8318" s="1"/>
    </row>
    <row r="8319" spans="18:18">
      <c r="R8319" s="1"/>
    </row>
    <row r="8320" spans="18:18">
      <c r="R8320" s="1"/>
    </row>
    <row r="8321" spans="18:18">
      <c r="R8321" s="1"/>
    </row>
    <row r="8322" spans="18:18">
      <c r="R8322" s="1"/>
    </row>
    <row r="8323" spans="18:18">
      <c r="R8323" s="1"/>
    </row>
    <row r="8324" spans="18:18">
      <c r="R8324" s="1"/>
    </row>
    <row r="8325" spans="18:18">
      <c r="R8325" s="1"/>
    </row>
    <row r="8326" spans="18:18">
      <c r="R8326" s="1"/>
    </row>
    <row r="8327" spans="18:18">
      <c r="R8327" s="1"/>
    </row>
    <row r="8328" spans="18:18">
      <c r="R8328" s="1"/>
    </row>
    <row r="8329" spans="18:18">
      <c r="R8329" s="1"/>
    </row>
    <row r="8330" spans="18:18">
      <c r="R8330" s="1"/>
    </row>
    <row r="8331" spans="18:18">
      <c r="R8331" s="1"/>
    </row>
    <row r="8332" spans="18:18">
      <c r="R8332" s="1"/>
    </row>
    <row r="8333" spans="18:18">
      <c r="R8333" s="1"/>
    </row>
    <row r="8334" spans="18:18">
      <c r="R8334" s="1"/>
    </row>
    <row r="8335" spans="18:18">
      <c r="R8335" s="1"/>
    </row>
    <row r="8336" spans="18:18">
      <c r="R8336" s="1"/>
    </row>
    <row r="8337" spans="18:18">
      <c r="R8337" s="1"/>
    </row>
    <row r="8338" spans="18:18">
      <c r="R8338" s="1"/>
    </row>
    <row r="8339" spans="18:18">
      <c r="R8339" s="1"/>
    </row>
    <row r="8340" spans="18:18">
      <c r="R8340" s="1"/>
    </row>
    <row r="8341" spans="18:18">
      <c r="R8341" s="1"/>
    </row>
    <row r="8342" spans="18:18">
      <c r="R8342" s="1"/>
    </row>
    <row r="8343" spans="18:18">
      <c r="R8343" s="1"/>
    </row>
    <row r="8344" spans="18:18">
      <c r="R8344" s="1"/>
    </row>
    <row r="8345" spans="18:18">
      <c r="R8345" s="1"/>
    </row>
    <row r="8346" spans="18:18">
      <c r="R8346" s="1"/>
    </row>
    <row r="8347" spans="18:18">
      <c r="R8347" s="1"/>
    </row>
    <row r="8348" spans="18:18">
      <c r="R8348" s="1"/>
    </row>
    <row r="8349" spans="18:18">
      <c r="R8349" s="1"/>
    </row>
    <row r="8350" spans="18:18">
      <c r="R8350" s="1"/>
    </row>
    <row r="8351" spans="18:18">
      <c r="R8351" s="1"/>
    </row>
    <row r="8352" spans="18:18">
      <c r="R8352" s="1"/>
    </row>
    <row r="8353" spans="18:18">
      <c r="R8353" s="1"/>
    </row>
    <row r="8354" spans="18:18">
      <c r="R8354" s="1"/>
    </row>
    <row r="8355" spans="18:18">
      <c r="R8355" s="1"/>
    </row>
    <row r="8356" spans="18:18">
      <c r="R8356" s="1"/>
    </row>
    <row r="8357" spans="18:18">
      <c r="R8357" s="1"/>
    </row>
    <row r="8358" spans="18:18">
      <c r="R8358" s="1"/>
    </row>
    <row r="8359" spans="18:18">
      <c r="R8359" s="1"/>
    </row>
    <row r="8360" spans="18:18">
      <c r="R8360" s="1"/>
    </row>
    <row r="8361" spans="18:18">
      <c r="R8361" s="1"/>
    </row>
    <row r="8362" spans="18:18">
      <c r="R8362" s="1"/>
    </row>
    <row r="8363" spans="18:18">
      <c r="R8363" s="1"/>
    </row>
    <row r="8364" spans="18:18">
      <c r="R8364" s="1"/>
    </row>
    <row r="8365" spans="18:18">
      <c r="R8365" s="1"/>
    </row>
    <row r="8366" spans="18:18">
      <c r="R8366" s="1"/>
    </row>
    <row r="8367" spans="18:18">
      <c r="R8367" s="1"/>
    </row>
    <row r="8368" spans="18:18">
      <c r="R8368" s="1"/>
    </row>
    <row r="8369" spans="18:18">
      <c r="R8369" s="1"/>
    </row>
    <row r="8370" spans="18:18">
      <c r="R8370" s="1"/>
    </row>
    <row r="8371" spans="18:18">
      <c r="R8371" s="1"/>
    </row>
    <row r="8372" spans="18:18">
      <c r="R8372" s="1"/>
    </row>
    <row r="8373" spans="18:18">
      <c r="R8373" s="1"/>
    </row>
    <row r="8374" spans="18:18">
      <c r="R8374" s="1"/>
    </row>
    <row r="8375" spans="18:18">
      <c r="R8375" s="1"/>
    </row>
    <row r="8376" spans="18:18">
      <c r="R8376" s="1"/>
    </row>
    <row r="8377" spans="18:18">
      <c r="R8377" s="1"/>
    </row>
    <row r="8378" spans="18:18">
      <c r="R8378" s="1"/>
    </row>
    <row r="8379" spans="18:18">
      <c r="R8379" s="1"/>
    </row>
    <row r="8380" spans="18:18">
      <c r="R8380" s="1"/>
    </row>
    <row r="8381" spans="18:18">
      <c r="R8381" s="1"/>
    </row>
    <row r="8382" spans="18:18">
      <c r="R8382" s="1"/>
    </row>
    <row r="8383" spans="18:18">
      <c r="R8383" s="1"/>
    </row>
    <row r="8384" spans="18:18">
      <c r="R8384" s="1"/>
    </row>
    <row r="8385" spans="18:18">
      <c r="R8385" s="1"/>
    </row>
    <row r="8386" spans="18:18">
      <c r="R8386" s="1"/>
    </row>
    <row r="8387" spans="18:18">
      <c r="R8387" s="1"/>
    </row>
    <row r="8388" spans="18:18">
      <c r="R8388" s="1"/>
    </row>
    <row r="8389" spans="18:18">
      <c r="R8389" s="1"/>
    </row>
    <row r="8390" spans="18:18">
      <c r="R8390" s="1"/>
    </row>
    <row r="8391" spans="18:18">
      <c r="R8391" s="1"/>
    </row>
    <row r="8392" spans="18:18">
      <c r="R8392" s="1"/>
    </row>
    <row r="8393" spans="18:18">
      <c r="R8393" s="1"/>
    </row>
    <row r="8394" spans="18:18">
      <c r="R8394" s="1"/>
    </row>
    <row r="8395" spans="18:18">
      <c r="R8395" s="1"/>
    </row>
    <row r="8396" spans="18:18">
      <c r="R8396" s="1"/>
    </row>
    <row r="8397" spans="18:18">
      <c r="R8397" s="1"/>
    </row>
    <row r="8398" spans="18:18">
      <c r="R8398" s="1"/>
    </row>
    <row r="8399" spans="18:18">
      <c r="R8399" s="1"/>
    </row>
    <row r="8400" spans="18:18">
      <c r="R8400" s="1"/>
    </row>
    <row r="8401" spans="18:18">
      <c r="R8401" s="1"/>
    </row>
    <row r="8402" spans="18:18">
      <c r="R8402" s="1"/>
    </row>
    <row r="8403" spans="18:18">
      <c r="R8403" s="1"/>
    </row>
    <row r="8404" spans="18:18">
      <c r="R8404" s="1"/>
    </row>
    <row r="8405" spans="18:18">
      <c r="R8405" s="1"/>
    </row>
    <row r="8406" spans="18:18">
      <c r="R8406" s="1"/>
    </row>
    <row r="8407" spans="18:18">
      <c r="R8407" s="1"/>
    </row>
    <row r="8408" spans="18:18">
      <c r="R8408" s="1"/>
    </row>
    <row r="8409" spans="18:18">
      <c r="R8409" s="1"/>
    </row>
    <row r="8410" spans="18:18">
      <c r="R8410" s="1"/>
    </row>
    <row r="8411" spans="18:18">
      <c r="R8411" s="1"/>
    </row>
    <row r="8412" spans="18:18">
      <c r="R8412" s="1"/>
    </row>
    <row r="8413" spans="18:18">
      <c r="R8413" s="1"/>
    </row>
    <row r="8414" spans="18:18">
      <c r="R8414" s="1"/>
    </row>
    <row r="8415" spans="18:18">
      <c r="R8415" s="1"/>
    </row>
    <row r="8416" spans="18:18">
      <c r="R8416" s="1"/>
    </row>
    <row r="8417" spans="18:18">
      <c r="R8417" s="1"/>
    </row>
    <row r="8418" spans="18:18">
      <c r="R8418" s="1"/>
    </row>
    <row r="8419" spans="18:18">
      <c r="R8419" s="1"/>
    </row>
    <row r="8420" spans="18:18">
      <c r="R8420" s="1"/>
    </row>
    <row r="8421" spans="18:18">
      <c r="R8421" s="1"/>
    </row>
    <row r="8422" spans="18:18">
      <c r="R8422" s="1"/>
    </row>
    <row r="8423" spans="18:18">
      <c r="R8423" s="1"/>
    </row>
    <row r="8424" spans="18:18">
      <c r="R8424" s="1"/>
    </row>
    <row r="8425" spans="18:18">
      <c r="R8425" s="1"/>
    </row>
    <row r="8426" spans="18:18">
      <c r="R8426" s="1"/>
    </row>
    <row r="8427" spans="18:18">
      <c r="R8427" s="1"/>
    </row>
    <row r="8428" spans="18:18">
      <c r="R8428" s="1"/>
    </row>
    <row r="8429" spans="18:18">
      <c r="R8429" s="1"/>
    </row>
    <row r="8430" spans="18:18">
      <c r="R8430" s="1"/>
    </row>
    <row r="8431" spans="18:18">
      <c r="R8431" s="1"/>
    </row>
    <row r="8432" spans="18:18">
      <c r="R8432" s="1"/>
    </row>
    <row r="8433" spans="18:18">
      <c r="R8433" s="1"/>
    </row>
    <row r="8434" spans="18:18">
      <c r="R8434" s="1"/>
    </row>
    <row r="8435" spans="18:18">
      <c r="R8435" s="1"/>
    </row>
    <row r="8436" spans="18:18">
      <c r="R8436" s="1"/>
    </row>
    <row r="8437" spans="18:18">
      <c r="R8437" s="1"/>
    </row>
    <row r="8438" spans="18:18">
      <c r="R8438" s="1"/>
    </row>
    <row r="8439" spans="18:18">
      <c r="R8439" s="1"/>
    </row>
    <row r="8440" spans="18:18">
      <c r="R8440" s="1"/>
    </row>
    <row r="8441" spans="18:18">
      <c r="R8441" s="1"/>
    </row>
    <row r="8442" spans="18:18">
      <c r="R8442" s="1"/>
    </row>
    <row r="8443" spans="18:18">
      <c r="R8443" s="1"/>
    </row>
    <row r="8444" spans="18:18">
      <c r="R8444" s="1"/>
    </row>
    <row r="8445" spans="18:18">
      <c r="R8445" s="1"/>
    </row>
    <row r="8446" spans="18:18">
      <c r="R8446" s="1"/>
    </row>
    <row r="8447" spans="18:18">
      <c r="R8447" s="1"/>
    </row>
    <row r="8448" spans="18:18">
      <c r="R8448" s="1"/>
    </row>
    <row r="8449" spans="18:18">
      <c r="R8449" s="1"/>
    </row>
    <row r="8450" spans="18:18">
      <c r="R8450" s="1"/>
    </row>
    <row r="8451" spans="18:18">
      <c r="R8451" s="1"/>
    </row>
    <row r="8452" spans="18:18">
      <c r="R8452" s="1"/>
    </row>
    <row r="8453" spans="18:18">
      <c r="R8453" s="1"/>
    </row>
    <row r="8454" spans="18:18">
      <c r="R8454" s="1"/>
    </row>
    <row r="8455" spans="18:18">
      <c r="R8455" s="1"/>
    </row>
    <row r="8456" spans="18:18">
      <c r="R8456" s="1"/>
    </row>
    <row r="8457" spans="18:18">
      <c r="R8457" s="1"/>
    </row>
    <row r="8458" spans="18:18">
      <c r="R8458" s="1"/>
    </row>
    <row r="8459" spans="18:18">
      <c r="R8459" s="1"/>
    </row>
    <row r="8460" spans="18:18">
      <c r="R8460" s="1"/>
    </row>
    <row r="8461" spans="18:18">
      <c r="R8461" s="1"/>
    </row>
    <row r="8462" spans="18:18">
      <c r="R8462" s="1"/>
    </row>
    <row r="8463" spans="18:18">
      <c r="R8463" s="1"/>
    </row>
    <row r="8464" spans="18:18">
      <c r="R8464" s="1"/>
    </row>
    <row r="8465" spans="18:18">
      <c r="R8465" s="1"/>
    </row>
    <row r="8466" spans="18:18">
      <c r="R8466" s="1"/>
    </row>
    <row r="8467" spans="18:18">
      <c r="R8467" s="1"/>
    </row>
    <row r="8468" spans="18:18">
      <c r="R8468" s="1"/>
    </row>
    <row r="8469" spans="18:18">
      <c r="R8469" s="1"/>
    </row>
    <row r="8470" spans="18:18">
      <c r="R8470" s="1"/>
    </row>
    <row r="8471" spans="18:18">
      <c r="R8471" s="1"/>
    </row>
    <row r="8472" spans="18:18">
      <c r="R8472" s="1"/>
    </row>
    <row r="8473" spans="18:18">
      <c r="R8473" s="1"/>
    </row>
    <row r="8474" spans="18:18">
      <c r="R8474" s="1"/>
    </row>
    <row r="8475" spans="18:18">
      <c r="R8475" s="1"/>
    </row>
    <row r="8476" spans="18:18">
      <c r="R8476" s="1"/>
    </row>
    <row r="8477" spans="18:18">
      <c r="R8477" s="1"/>
    </row>
    <row r="8478" spans="18:18">
      <c r="R8478" s="1"/>
    </row>
    <row r="8479" spans="18:18">
      <c r="R8479" s="1"/>
    </row>
    <row r="8480" spans="18:18">
      <c r="R8480" s="1"/>
    </row>
    <row r="8481" spans="18:18">
      <c r="R8481" s="1"/>
    </row>
    <row r="8482" spans="18:18">
      <c r="R8482" s="1"/>
    </row>
    <row r="8483" spans="18:18">
      <c r="R8483" s="1"/>
    </row>
    <row r="8484" spans="18:18">
      <c r="R8484" s="1"/>
    </row>
    <row r="8485" spans="18:18">
      <c r="R8485" s="1"/>
    </row>
    <row r="8486" spans="18:18">
      <c r="R8486" s="1"/>
    </row>
    <row r="8487" spans="18:18">
      <c r="R8487" s="1"/>
    </row>
    <row r="8488" spans="18:18">
      <c r="R8488" s="1"/>
    </row>
    <row r="8489" spans="18:18">
      <c r="R8489" s="1"/>
    </row>
    <row r="8490" spans="18:18">
      <c r="R8490" s="1"/>
    </row>
    <row r="8491" spans="18:18">
      <c r="R8491" s="1"/>
    </row>
    <row r="8492" spans="18:18">
      <c r="R8492" s="1"/>
    </row>
    <row r="8493" spans="18:18">
      <c r="R8493" s="1"/>
    </row>
    <row r="8494" spans="18:18">
      <c r="R8494" s="1"/>
    </row>
    <row r="8495" spans="18:18">
      <c r="R8495" s="1"/>
    </row>
    <row r="8496" spans="18:18">
      <c r="R8496" s="1"/>
    </row>
    <row r="8497" spans="18:18">
      <c r="R8497" s="1"/>
    </row>
    <row r="8498" spans="18:18">
      <c r="R8498" s="1"/>
    </row>
    <row r="8499" spans="18:18">
      <c r="R8499" s="1"/>
    </row>
    <row r="8500" spans="18:18">
      <c r="R8500" s="1"/>
    </row>
    <row r="8501" spans="18:18">
      <c r="R8501" s="1"/>
    </row>
    <row r="8502" spans="18:18">
      <c r="R8502" s="1"/>
    </row>
    <row r="8503" spans="18:18">
      <c r="R8503" s="1"/>
    </row>
    <row r="8504" spans="18:18">
      <c r="R8504" s="1"/>
    </row>
    <row r="8505" spans="18:18">
      <c r="R8505" s="1"/>
    </row>
    <row r="8506" spans="18:18">
      <c r="R8506" s="1"/>
    </row>
    <row r="8507" spans="18:18">
      <c r="R8507" s="1"/>
    </row>
    <row r="8508" spans="18:18">
      <c r="R8508" s="1"/>
    </row>
    <row r="8509" spans="18:18">
      <c r="R8509" s="1"/>
    </row>
    <row r="8510" spans="18:18">
      <c r="R8510" s="1"/>
    </row>
    <row r="8511" spans="18:18">
      <c r="R8511" s="1"/>
    </row>
    <row r="8512" spans="18:18">
      <c r="R8512" s="1"/>
    </row>
    <row r="8513" spans="18:18">
      <c r="R8513" s="1"/>
    </row>
    <row r="8514" spans="18:18">
      <c r="R8514" s="1"/>
    </row>
    <row r="8515" spans="18:18">
      <c r="R8515" s="1"/>
    </row>
    <row r="8516" spans="18:18">
      <c r="R8516" s="1"/>
    </row>
    <row r="8517" spans="18:18">
      <c r="R8517" s="1"/>
    </row>
    <row r="8518" spans="18:18">
      <c r="R8518" s="1"/>
    </row>
    <row r="8519" spans="18:18">
      <c r="R8519" s="1"/>
    </row>
    <row r="8520" spans="18:18">
      <c r="R8520" s="1"/>
    </row>
    <row r="8521" spans="18:18">
      <c r="R8521" s="1"/>
    </row>
    <row r="8522" spans="18:18">
      <c r="R8522" s="1"/>
    </row>
    <row r="8523" spans="18:18">
      <c r="R8523" s="1"/>
    </row>
    <row r="8524" spans="18:18">
      <c r="R8524" s="1"/>
    </row>
    <row r="8525" spans="18:18">
      <c r="R8525" s="1"/>
    </row>
    <row r="8526" spans="18:18">
      <c r="R8526" s="1"/>
    </row>
    <row r="8527" spans="18:18">
      <c r="R8527" s="1"/>
    </row>
    <row r="8528" spans="18:18">
      <c r="R8528" s="1"/>
    </row>
    <row r="8529" spans="18:18">
      <c r="R8529" s="1"/>
    </row>
    <row r="8530" spans="18:18">
      <c r="R8530" s="1"/>
    </row>
    <row r="8531" spans="18:18">
      <c r="R8531" s="1"/>
    </row>
    <row r="8532" spans="18:18">
      <c r="R8532" s="1"/>
    </row>
    <row r="8533" spans="18:18">
      <c r="R8533" s="1"/>
    </row>
    <row r="8534" spans="18:18">
      <c r="R8534" s="1"/>
    </row>
    <row r="8535" spans="18:18">
      <c r="R8535" s="1"/>
    </row>
    <row r="8536" spans="18:18">
      <c r="R8536" s="1"/>
    </row>
    <row r="8537" spans="18:18">
      <c r="R8537" s="1"/>
    </row>
    <row r="8538" spans="18:18">
      <c r="R8538" s="1"/>
    </row>
    <row r="8539" spans="18:18">
      <c r="R8539" s="1"/>
    </row>
    <row r="8540" spans="18:18">
      <c r="R8540" s="1"/>
    </row>
    <row r="8541" spans="18:18">
      <c r="R8541" s="1"/>
    </row>
    <row r="8542" spans="18:18">
      <c r="R8542" s="1"/>
    </row>
    <row r="8543" spans="18:18">
      <c r="R8543" s="1"/>
    </row>
    <row r="8544" spans="18:18">
      <c r="R8544" s="1"/>
    </row>
    <row r="8545" spans="18:18">
      <c r="R8545" s="1"/>
    </row>
    <row r="8546" spans="18:18">
      <c r="R8546" s="1"/>
    </row>
    <row r="8547" spans="18:18">
      <c r="R8547" s="1"/>
    </row>
    <row r="8548" spans="18:18">
      <c r="R8548" s="1"/>
    </row>
    <row r="8549" spans="18:18">
      <c r="R8549" s="1"/>
    </row>
    <row r="8550" spans="18:18">
      <c r="R8550" s="1"/>
    </row>
    <row r="8551" spans="18:18">
      <c r="R8551" s="1"/>
    </row>
    <row r="8552" spans="18:18">
      <c r="R8552" s="1"/>
    </row>
    <row r="8553" spans="18:18">
      <c r="R8553" s="1"/>
    </row>
    <row r="8554" spans="18:18">
      <c r="R8554" s="1"/>
    </row>
    <row r="8555" spans="18:18">
      <c r="R8555" s="1"/>
    </row>
    <row r="8556" spans="18:18">
      <c r="R8556" s="1"/>
    </row>
    <row r="8557" spans="18:18">
      <c r="R8557" s="1"/>
    </row>
    <row r="8558" spans="18:18">
      <c r="R8558" s="1"/>
    </row>
    <row r="8559" spans="18:18">
      <c r="R8559" s="1"/>
    </row>
    <row r="8560" spans="18:18">
      <c r="R8560" s="1"/>
    </row>
    <row r="8561" spans="18:18">
      <c r="R8561" s="1"/>
    </row>
    <row r="8562" spans="18:18">
      <c r="R8562" s="1"/>
    </row>
    <row r="8563" spans="18:18">
      <c r="R8563" s="1"/>
    </row>
    <row r="8564" spans="18:18">
      <c r="R8564" s="1"/>
    </row>
    <row r="8565" spans="18:18">
      <c r="R8565" s="1"/>
    </row>
    <row r="8566" spans="18:18">
      <c r="R8566" s="1"/>
    </row>
    <row r="8567" spans="18:18">
      <c r="R8567" s="1"/>
    </row>
    <row r="8568" spans="18:18">
      <c r="R8568" s="1"/>
    </row>
    <row r="8569" spans="18:18">
      <c r="R8569" s="1"/>
    </row>
    <row r="8570" spans="18:18">
      <c r="R8570" s="1"/>
    </row>
    <row r="8571" spans="18:18">
      <c r="R8571" s="1"/>
    </row>
    <row r="8572" spans="18:18">
      <c r="R8572" s="1"/>
    </row>
    <row r="8573" spans="18:18">
      <c r="R8573" s="1"/>
    </row>
    <row r="8574" spans="18:18">
      <c r="R8574" s="1"/>
    </row>
    <row r="8575" spans="18:18">
      <c r="R8575" s="1"/>
    </row>
    <row r="8576" spans="18:18">
      <c r="R8576" s="1"/>
    </row>
    <row r="8577" spans="18:18">
      <c r="R8577" s="1"/>
    </row>
    <row r="8578" spans="18:18">
      <c r="R8578" s="1"/>
    </row>
    <row r="8579" spans="18:18">
      <c r="R8579" s="1"/>
    </row>
    <row r="8580" spans="18:18">
      <c r="R8580" s="1"/>
    </row>
    <row r="8581" spans="18:18">
      <c r="R8581" s="1"/>
    </row>
    <row r="8582" spans="18:18">
      <c r="R8582" s="1"/>
    </row>
    <row r="8583" spans="18:18">
      <c r="R8583" s="1"/>
    </row>
    <row r="8584" spans="18:18">
      <c r="R8584" s="1"/>
    </row>
    <row r="8585" spans="18:18">
      <c r="R8585" s="1"/>
    </row>
    <row r="8586" spans="18:18">
      <c r="R8586" s="1"/>
    </row>
    <row r="8587" spans="18:18">
      <c r="R8587" s="1"/>
    </row>
    <row r="8588" spans="18:18">
      <c r="R8588" s="1"/>
    </row>
    <row r="8589" spans="18:18">
      <c r="R8589" s="1"/>
    </row>
    <row r="8590" spans="18:18">
      <c r="R8590" s="1"/>
    </row>
    <row r="8591" spans="18:18">
      <c r="R8591" s="1"/>
    </row>
    <row r="8592" spans="18:18">
      <c r="R8592" s="1"/>
    </row>
    <row r="8593" spans="18:18">
      <c r="R8593" s="1"/>
    </row>
    <row r="8594" spans="18:18">
      <c r="R8594" s="1"/>
    </row>
    <row r="8595" spans="18:18">
      <c r="R8595" s="1"/>
    </row>
    <row r="8596" spans="18:18">
      <c r="R8596" s="1"/>
    </row>
    <row r="8597" spans="18:18">
      <c r="R8597" s="1"/>
    </row>
    <row r="8598" spans="18:18">
      <c r="R8598" s="1"/>
    </row>
    <row r="8599" spans="18:18">
      <c r="R8599" s="1"/>
    </row>
    <row r="8600" spans="18:18">
      <c r="R8600" s="1"/>
    </row>
    <row r="8601" spans="18:18">
      <c r="R8601" s="1"/>
    </row>
    <row r="8602" spans="18:18">
      <c r="R8602" s="1"/>
    </row>
    <row r="8603" spans="18:18">
      <c r="R8603" s="1"/>
    </row>
    <row r="8604" spans="18:18">
      <c r="R8604" s="1"/>
    </row>
    <row r="8605" spans="18:18">
      <c r="R8605" s="1"/>
    </row>
    <row r="8606" spans="18:18">
      <c r="R8606" s="1"/>
    </row>
    <row r="8607" spans="18:18">
      <c r="R8607" s="1"/>
    </row>
    <row r="8608" spans="18:18">
      <c r="R8608" s="1"/>
    </row>
    <row r="8609" spans="18:18">
      <c r="R8609" s="1"/>
    </row>
    <row r="8610" spans="18:18">
      <c r="R8610" s="1"/>
    </row>
    <row r="8611" spans="18:18">
      <c r="R8611" s="1"/>
    </row>
    <row r="8612" spans="18:18">
      <c r="R8612" s="1"/>
    </row>
    <row r="8613" spans="18:18">
      <c r="R8613" s="1"/>
    </row>
    <row r="8614" spans="18:18">
      <c r="R8614" s="1"/>
    </row>
    <row r="8615" spans="18:18">
      <c r="R8615" s="1"/>
    </row>
    <row r="8616" spans="18:18">
      <c r="R8616" s="1"/>
    </row>
    <row r="8617" spans="18:18">
      <c r="R8617" s="1"/>
    </row>
    <row r="8618" spans="18:18">
      <c r="R8618" s="1"/>
    </row>
    <row r="8619" spans="18:18">
      <c r="R8619" s="1"/>
    </row>
    <row r="8620" spans="18:18">
      <c r="R8620" s="1"/>
    </row>
    <row r="8621" spans="18:18">
      <c r="R8621" s="1"/>
    </row>
    <row r="8622" spans="18:18">
      <c r="R8622" s="1"/>
    </row>
    <row r="8623" spans="18:18">
      <c r="R8623" s="1"/>
    </row>
    <row r="8624" spans="18:18">
      <c r="R8624" s="1"/>
    </row>
    <row r="8625" spans="18:18">
      <c r="R8625" s="1"/>
    </row>
    <row r="8626" spans="18:18">
      <c r="R8626" s="1"/>
    </row>
    <row r="8627" spans="18:18">
      <c r="R8627" s="1"/>
    </row>
    <row r="8628" spans="18:18">
      <c r="R8628" s="1"/>
    </row>
    <row r="8629" spans="18:18">
      <c r="R8629" s="1"/>
    </row>
    <row r="8630" spans="18:18">
      <c r="R8630" s="1"/>
    </row>
    <row r="8631" spans="18:18">
      <c r="R8631" s="1"/>
    </row>
    <row r="8632" spans="18:18">
      <c r="R8632" s="1"/>
    </row>
    <row r="8633" spans="18:18">
      <c r="R8633" s="1"/>
    </row>
    <row r="8634" spans="18:18">
      <c r="R8634" s="1"/>
    </row>
    <row r="8635" spans="18:18">
      <c r="R8635" s="1"/>
    </row>
    <row r="8636" spans="18:18">
      <c r="R8636" s="1"/>
    </row>
    <row r="8637" spans="18:18">
      <c r="R8637" s="1"/>
    </row>
    <row r="8638" spans="18:18">
      <c r="R8638" s="1"/>
    </row>
    <row r="8639" spans="18:18">
      <c r="R8639" s="1"/>
    </row>
    <row r="8640" spans="18:18">
      <c r="R8640" s="1"/>
    </row>
    <row r="8641" spans="18:18">
      <c r="R8641" s="1"/>
    </row>
    <row r="8642" spans="18:18">
      <c r="R8642" s="1"/>
    </row>
    <row r="8643" spans="18:18">
      <c r="R8643" s="1"/>
    </row>
    <row r="8644" spans="18:18">
      <c r="R8644" s="1"/>
    </row>
    <row r="8645" spans="18:18">
      <c r="R8645" s="1"/>
    </row>
    <row r="8646" spans="18:18">
      <c r="R8646" s="1"/>
    </row>
    <row r="8647" spans="18:18">
      <c r="R8647" s="1"/>
    </row>
    <row r="8648" spans="18:18">
      <c r="R8648" s="1"/>
    </row>
    <row r="8649" spans="18:18">
      <c r="R8649" s="1"/>
    </row>
    <row r="8650" spans="18:18">
      <c r="R8650" s="1"/>
    </row>
    <row r="8651" spans="18:18">
      <c r="R8651" s="1"/>
    </row>
    <row r="8652" spans="18:18">
      <c r="R8652" s="1"/>
    </row>
    <row r="8653" spans="18:18">
      <c r="R8653" s="1"/>
    </row>
    <row r="8654" spans="18:18">
      <c r="R8654" s="1"/>
    </row>
    <row r="8655" spans="18:18">
      <c r="R8655" s="1"/>
    </row>
    <row r="8656" spans="18:18">
      <c r="R8656" s="1"/>
    </row>
    <row r="8657" spans="18:18">
      <c r="R8657" s="1"/>
    </row>
    <row r="8658" spans="18:18">
      <c r="R8658" s="1"/>
    </row>
    <row r="8659" spans="18:18">
      <c r="R8659" s="1"/>
    </row>
    <row r="8660" spans="18:18">
      <c r="R8660" s="1"/>
    </row>
    <row r="8661" spans="18:18">
      <c r="R8661" s="1"/>
    </row>
    <row r="8662" spans="18:18">
      <c r="R8662" s="1"/>
    </row>
    <row r="8663" spans="18:18">
      <c r="R8663" s="1"/>
    </row>
    <row r="8664" spans="18:18">
      <c r="R8664" s="1"/>
    </row>
    <row r="8665" spans="18:18">
      <c r="R8665" s="1"/>
    </row>
    <row r="8666" spans="18:18">
      <c r="R8666" s="1"/>
    </row>
    <row r="8667" spans="18:18">
      <c r="R8667" s="1"/>
    </row>
    <row r="8668" spans="18:18">
      <c r="R8668" s="1"/>
    </row>
    <row r="8669" spans="18:18">
      <c r="R8669" s="1"/>
    </row>
    <row r="8670" spans="18:18">
      <c r="R8670" s="1"/>
    </row>
    <row r="8671" spans="18:18">
      <c r="R8671" s="1"/>
    </row>
    <row r="8672" spans="18:18">
      <c r="R8672" s="1"/>
    </row>
    <row r="8673" spans="18:18">
      <c r="R8673" s="1"/>
    </row>
    <row r="8674" spans="18:18">
      <c r="R8674" s="1"/>
    </row>
    <row r="8675" spans="18:18">
      <c r="R8675" s="1"/>
    </row>
    <row r="8676" spans="18:18">
      <c r="R8676" s="1"/>
    </row>
    <row r="8677" spans="18:18">
      <c r="R8677" s="1"/>
    </row>
    <row r="8678" spans="18:18">
      <c r="R8678" s="1"/>
    </row>
    <row r="8679" spans="18:18">
      <c r="R8679" s="1"/>
    </row>
    <row r="8680" spans="18:18">
      <c r="R8680" s="1"/>
    </row>
    <row r="8681" spans="18:18">
      <c r="R8681" s="1"/>
    </row>
    <row r="8682" spans="18:18">
      <c r="R8682" s="1"/>
    </row>
    <row r="8683" spans="18:18">
      <c r="R8683" s="1"/>
    </row>
    <row r="8684" spans="18:18">
      <c r="R8684" s="1"/>
    </row>
    <row r="8685" spans="18:18">
      <c r="R8685" s="1"/>
    </row>
    <row r="8686" spans="18:18">
      <c r="R8686" s="1"/>
    </row>
    <row r="8687" spans="18:18">
      <c r="R8687" s="1"/>
    </row>
    <row r="8688" spans="18:18">
      <c r="R8688" s="1"/>
    </row>
    <row r="8689" spans="18:18">
      <c r="R8689" s="1"/>
    </row>
    <row r="8690" spans="18:18">
      <c r="R8690" s="1"/>
    </row>
    <row r="8691" spans="18:18">
      <c r="R8691" s="1"/>
    </row>
    <row r="8692" spans="18:18">
      <c r="R8692" s="1"/>
    </row>
    <row r="8693" spans="18:18">
      <c r="R8693" s="1"/>
    </row>
    <row r="8694" spans="18:18">
      <c r="R8694" s="1"/>
    </row>
    <row r="8695" spans="18:18">
      <c r="R8695" s="1"/>
    </row>
    <row r="8696" spans="18:18">
      <c r="R8696" s="1"/>
    </row>
    <row r="8697" spans="18:18">
      <c r="R8697" s="1"/>
    </row>
    <row r="8698" spans="18:18">
      <c r="R8698" s="1"/>
    </row>
    <row r="8699" spans="18:18">
      <c r="R8699" s="1"/>
    </row>
    <row r="8700" spans="18:18">
      <c r="R8700" s="1"/>
    </row>
    <row r="8701" spans="18:18">
      <c r="R8701" s="1"/>
    </row>
    <row r="8702" spans="18:18">
      <c r="R8702" s="1"/>
    </row>
    <row r="8703" spans="18:18">
      <c r="R8703" s="1"/>
    </row>
    <row r="8704" spans="18:18">
      <c r="R8704" s="1"/>
    </row>
    <row r="8705" spans="18:18">
      <c r="R8705" s="1"/>
    </row>
    <row r="8706" spans="18:18">
      <c r="R8706" s="1"/>
    </row>
    <row r="8707" spans="18:18">
      <c r="R8707" s="1"/>
    </row>
    <row r="8708" spans="18:18">
      <c r="R8708" s="1"/>
    </row>
    <row r="8709" spans="18:18">
      <c r="R8709" s="1"/>
    </row>
    <row r="8710" spans="18:18">
      <c r="R8710" s="1"/>
    </row>
    <row r="8711" spans="18:18">
      <c r="R8711" s="1"/>
    </row>
    <row r="8712" spans="18:18">
      <c r="R8712" s="1"/>
    </row>
    <row r="8713" spans="18:18">
      <c r="R8713" s="1"/>
    </row>
    <row r="8714" spans="18:18">
      <c r="R8714" s="1"/>
    </row>
    <row r="8715" spans="18:18">
      <c r="R8715" s="1"/>
    </row>
    <row r="8716" spans="18:18">
      <c r="R8716" s="1"/>
    </row>
    <row r="8717" spans="18:18">
      <c r="R8717" s="1"/>
    </row>
    <row r="8718" spans="18:18">
      <c r="R8718" s="1"/>
    </row>
    <row r="8719" spans="18:18">
      <c r="R8719" s="1"/>
    </row>
    <row r="8720" spans="18:18">
      <c r="R8720" s="1"/>
    </row>
    <row r="8721" spans="18:18">
      <c r="R8721" s="1"/>
    </row>
    <row r="8722" spans="18:18">
      <c r="R8722" s="1"/>
    </row>
    <row r="8723" spans="18:18">
      <c r="R8723" s="1"/>
    </row>
    <row r="8724" spans="18:18">
      <c r="R8724" s="1"/>
    </row>
    <row r="8725" spans="18:18">
      <c r="R8725" s="1"/>
    </row>
    <row r="8726" spans="18:18">
      <c r="R8726" s="1"/>
    </row>
    <row r="8727" spans="18:18">
      <c r="R8727" s="1"/>
    </row>
    <row r="8728" spans="18:18">
      <c r="R8728" s="1"/>
    </row>
    <row r="8729" spans="18:18">
      <c r="R8729" s="1"/>
    </row>
    <row r="8730" spans="18:18">
      <c r="R8730" s="1"/>
    </row>
    <row r="8731" spans="18:18">
      <c r="R8731" s="1"/>
    </row>
    <row r="8732" spans="18:18">
      <c r="R8732" s="1"/>
    </row>
    <row r="8733" spans="18:18">
      <c r="R8733" s="1"/>
    </row>
    <row r="8734" spans="18:18">
      <c r="R8734" s="1"/>
    </row>
    <row r="8735" spans="18:18">
      <c r="R8735" s="1"/>
    </row>
    <row r="8736" spans="18:18">
      <c r="R8736" s="1"/>
    </row>
    <row r="8737" spans="18:18">
      <c r="R8737" s="1"/>
    </row>
    <row r="8738" spans="18:18">
      <c r="R8738" s="1"/>
    </row>
    <row r="8739" spans="18:18">
      <c r="R8739" s="1"/>
    </row>
    <row r="8740" spans="18:18">
      <c r="R8740" s="1"/>
    </row>
    <row r="8741" spans="18:18">
      <c r="R8741" s="1"/>
    </row>
    <row r="8742" spans="18:18">
      <c r="R8742" s="1"/>
    </row>
    <row r="8743" spans="18:18">
      <c r="R8743" s="1"/>
    </row>
    <row r="8744" spans="18:18">
      <c r="R8744" s="1"/>
    </row>
    <row r="8745" spans="18:18">
      <c r="R8745" s="1"/>
    </row>
    <row r="8746" spans="18:18">
      <c r="R8746" s="1"/>
    </row>
    <row r="8747" spans="18:18">
      <c r="R8747" s="1"/>
    </row>
    <row r="8748" spans="18:18">
      <c r="R8748" s="1"/>
    </row>
    <row r="8749" spans="18:18">
      <c r="R8749" s="1"/>
    </row>
    <row r="8750" spans="18:18">
      <c r="R8750" s="1"/>
    </row>
    <row r="8751" spans="18:18">
      <c r="R8751" s="1"/>
    </row>
    <row r="8752" spans="18:18">
      <c r="R8752" s="1"/>
    </row>
    <row r="8753" spans="18:18">
      <c r="R8753" s="1"/>
    </row>
    <row r="8754" spans="18:18">
      <c r="R8754" s="1"/>
    </row>
    <row r="8755" spans="18:18">
      <c r="R8755" s="1"/>
    </row>
    <row r="8756" spans="18:18">
      <c r="R8756" s="1"/>
    </row>
    <row r="8757" spans="18:18">
      <c r="R8757" s="1"/>
    </row>
    <row r="8758" spans="18:18">
      <c r="R8758" s="1"/>
    </row>
    <row r="8759" spans="18:18">
      <c r="R8759" s="1"/>
    </row>
    <row r="8760" spans="18:18">
      <c r="R8760" s="1"/>
    </row>
    <row r="8761" spans="18:18">
      <c r="R8761" s="1"/>
    </row>
    <row r="8762" spans="18:18">
      <c r="R8762" s="1"/>
    </row>
    <row r="8763" spans="18:18">
      <c r="R8763" s="1"/>
    </row>
    <row r="8764" spans="18:18">
      <c r="R8764" s="1"/>
    </row>
    <row r="8765" spans="18:18">
      <c r="R8765" s="1"/>
    </row>
    <row r="8766" spans="18:18">
      <c r="R8766" s="1"/>
    </row>
    <row r="8767" spans="18:18">
      <c r="R8767" s="1"/>
    </row>
    <row r="8768" spans="18:18">
      <c r="R8768" s="1"/>
    </row>
    <row r="8769" spans="18:18">
      <c r="R8769" s="1"/>
    </row>
    <row r="8770" spans="18:18">
      <c r="R8770" s="1"/>
    </row>
    <row r="8771" spans="18:18">
      <c r="R8771" s="1"/>
    </row>
    <row r="8772" spans="18:18">
      <c r="R8772" s="1"/>
    </row>
    <row r="8773" spans="18:18">
      <c r="R8773" s="1"/>
    </row>
    <row r="8774" spans="18:18">
      <c r="R8774" s="1"/>
    </row>
    <row r="8775" spans="18:18">
      <c r="R8775" s="1"/>
    </row>
    <row r="8776" spans="18:18">
      <c r="R8776" s="1"/>
    </row>
    <row r="8777" spans="18:18">
      <c r="R8777" s="1"/>
    </row>
    <row r="8778" spans="18:18">
      <c r="R8778" s="1"/>
    </row>
    <row r="8779" spans="18:18">
      <c r="R8779" s="1"/>
    </row>
    <row r="8780" spans="18:18">
      <c r="R8780" s="1"/>
    </row>
    <row r="8781" spans="18:18">
      <c r="R8781" s="1"/>
    </row>
    <row r="8782" spans="18:18">
      <c r="R8782" s="1"/>
    </row>
    <row r="8783" spans="18:18">
      <c r="R8783" s="1"/>
    </row>
    <row r="8784" spans="18:18">
      <c r="R8784" s="1"/>
    </row>
    <row r="8785" spans="18:18">
      <c r="R8785" s="1"/>
    </row>
    <row r="8786" spans="18:18">
      <c r="R8786" s="1"/>
    </row>
    <row r="8787" spans="18:18">
      <c r="R8787" s="1"/>
    </row>
    <row r="8788" spans="18:18">
      <c r="R8788" s="1"/>
    </row>
    <row r="8789" spans="18:18">
      <c r="R8789" s="1"/>
    </row>
    <row r="8790" spans="18:18">
      <c r="R8790" s="1"/>
    </row>
    <row r="8791" spans="18:18">
      <c r="R8791" s="1"/>
    </row>
    <row r="8792" spans="18:18">
      <c r="R8792" s="1"/>
    </row>
    <row r="8793" spans="18:18">
      <c r="R8793" s="1"/>
    </row>
    <row r="8794" spans="18:18">
      <c r="R8794" s="1"/>
    </row>
    <row r="8795" spans="18:18">
      <c r="R8795" s="1"/>
    </row>
    <row r="8796" spans="18:18">
      <c r="R8796" s="1"/>
    </row>
    <row r="8797" spans="18:18">
      <c r="R8797" s="1"/>
    </row>
    <row r="8798" spans="18:18">
      <c r="R8798" s="1"/>
    </row>
    <row r="8799" spans="18:18">
      <c r="R8799" s="1"/>
    </row>
    <row r="8800" spans="18:18">
      <c r="R8800" s="1"/>
    </row>
    <row r="8801" spans="18:18">
      <c r="R8801" s="1"/>
    </row>
    <row r="8802" spans="18:18">
      <c r="R8802" s="1"/>
    </row>
    <row r="8803" spans="18:18">
      <c r="R8803" s="1"/>
    </row>
    <row r="8804" spans="18:18">
      <c r="R8804" s="1"/>
    </row>
    <row r="8805" spans="18:18">
      <c r="R8805" s="1"/>
    </row>
    <row r="8806" spans="18:18">
      <c r="R8806" s="1"/>
    </row>
    <row r="8807" spans="18:18">
      <c r="R8807" s="1"/>
    </row>
    <row r="8808" spans="18:18">
      <c r="R8808" s="1"/>
    </row>
    <row r="8809" spans="18:18">
      <c r="R8809" s="1"/>
    </row>
    <row r="8810" spans="18:18">
      <c r="R8810" s="1"/>
    </row>
    <row r="8811" spans="18:18">
      <c r="R8811" s="1"/>
    </row>
    <row r="8812" spans="18:18">
      <c r="R8812" s="1"/>
    </row>
    <row r="8813" spans="18:18">
      <c r="R8813" s="1"/>
    </row>
    <row r="8814" spans="18:18">
      <c r="R8814" s="1"/>
    </row>
    <row r="8815" spans="18:18">
      <c r="R8815" s="1"/>
    </row>
    <row r="8816" spans="18:18">
      <c r="R8816" s="1"/>
    </row>
    <row r="8817" spans="18:18">
      <c r="R8817" s="1"/>
    </row>
    <row r="8818" spans="18:18">
      <c r="R8818" s="1"/>
    </row>
    <row r="8819" spans="18:18">
      <c r="R8819" s="1"/>
    </row>
    <row r="8820" spans="18:18">
      <c r="R8820" s="1"/>
    </row>
    <row r="8821" spans="18:18">
      <c r="R8821" s="1"/>
    </row>
    <row r="8822" spans="18:18">
      <c r="R8822" s="1"/>
    </row>
    <row r="8823" spans="18:18">
      <c r="R8823" s="1"/>
    </row>
    <row r="8824" spans="18:18">
      <c r="R8824" s="1"/>
    </row>
    <row r="8825" spans="18:18">
      <c r="R8825" s="1"/>
    </row>
    <row r="8826" spans="18:18">
      <c r="R8826" s="1"/>
    </row>
    <row r="8827" spans="18:18">
      <c r="R8827" s="1"/>
    </row>
    <row r="8828" spans="18:18">
      <c r="R8828" s="1"/>
    </row>
    <row r="8829" spans="18:18">
      <c r="R8829" s="1"/>
    </row>
    <row r="8830" spans="18:18">
      <c r="R8830" s="1"/>
    </row>
    <row r="8831" spans="18:18">
      <c r="R8831" s="1"/>
    </row>
    <row r="8832" spans="18:18">
      <c r="R8832" s="1"/>
    </row>
    <row r="8833" spans="18:18">
      <c r="R8833" s="1"/>
    </row>
    <row r="8834" spans="18:18">
      <c r="R8834" s="1"/>
    </row>
    <row r="8835" spans="18:18">
      <c r="R8835" s="1"/>
    </row>
    <row r="8836" spans="18:18">
      <c r="R8836" s="1"/>
    </row>
    <row r="8837" spans="18:18">
      <c r="R8837" s="1"/>
    </row>
    <row r="8838" spans="18:18">
      <c r="R8838" s="1"/>
    </row>
    <row r="8839" spans="18:18">
      <c r="R8839" s="1"/>
    </row>
    <row r="8840" spans="18:18">
      <c r="R8840" s="1"/>
    </row>
    <row r="8841" spans="18:18">
      <c r="R8841" s="1"/>
    </row>
    <row r="8842" spans="18:18">
      <c r="R8842" s="1"/>
    </row>
    <row r="8843" spans="18:18">
      <c r="R8843" s="1"/>
    </row>
    <row r="8844" spans="18:18">
      <c r="R8844" s="1"/>
    </row>
    <row r="8845" spans="18:18">
      <c r="R8845" s="1"/>
    </row>
    <row r="8846" spans="18:18">
      <c r="R8846" s="1"/>
    </row>
    <row r="8847" spans="18:18">
      <c r="R8847" s="1"/>
    </row>
    <row r="8848" spans="18:18">
      <c r="R8848" s="1"/>
    </row>
    <row r="8849" spans="18:18">
      <c r="R8849" s="1"/>
    </row>
    <row r="8850" spans="18:18">
      <c r="R8850" s="1"/>
    </row>
    <row r="8851" spans="18:18">
      <c r="R8851" s="1"/>
    </row>
    <row r="8852" spans="18:18">
      <c r="R8852" s="1"/>
    </row>
    <row r="8853" spans="18:18">
      <c r="R8853" s="1"/>
    </row>
    <row r="8854" spans="18:18">
      <c r="R8854" s="1"/>
    </row>
    <row r="8855" spans="18:18">
      <c r="R8855" s="1"/>
    </row>
    <row r="8856" spans="18:18">
      <c r="R8856" s="1"/>
    </row>
    <row r="8857" spans="18:18">
      <c r="R8857" s="1"/>
    </row>
    <row r="8858" spans="18:18">
      <c r="R8858" s="1"/>
    </row>
    <row r="8859" spans="18:18">
      <c r="R8859" s="1"/>
    </row>
    <row r="8860" spans="18:18">
      <c r="R8860" s="1"/>
    </row>
    <row r="8861" spans="18:18">
      <c r="R8861" s="1"/>
    </row>
    <row r="8862" spans="18:18">
      <c r="R8862" s="1"/>
    </row>
    <row r="8863" spans="18:18">
      <c r="R8863" s="1"/>
    </row>
    <row r="8864" spans="18:18">
      <c r="R8864" s="1"/>
    </row>
    <row r="8865" spans="18:18">
      <c r="R8865" s="1"/>
    </row>
    <row r="8866" spans="18:18">
      <c r="R8866" s="1"/>
    </row>
    <row r="8867" spans="18:18">
      <c r="R8867" s="1"/>
    </row>
    <row r="8868" spans="18:18">
      <c r="R8868" s="1"/>
    </row>
    <row r="8869" spans="18:18">
      <c r="R8869" s="1"/>
    </row>
    <row r="8870" spans="18:18">
      <c r="R8870" s="1"/>
    </row>
    <row r="8871" spans="18:18">
      <c r="R8871" s="1"/>
    </row>
    <row r="8872" spans="18:18">
      <c r="R8872" s="1"/>
    </row>
    <row r="8873" spans="18:18">
      <c r="R8873" s="1"/>
    </row>
    <row r="8874" spans="18:18">
      <c r="R8874" s="1"/>
    </row>
    <row r="8875" spans="18:18">
      <c r="R8875" s="1"/>
    </row>
    <row r="8876" spans="18:18">
      <c r="R8876" s="1"/>
    </row>
    <row r="8877" spans="18:18">
      <c r="R8877" s="1"/>
    </row>
    <row r="8878" spans="18:18">
      <c r="R8878" s="1"/>
    </row>
    <row r="8879" spans="18:18">
      <c r="R8879" s="1"/>
    </row>
    <row r="8880" spans="18:18">
      <c r="R8880" s="1"/>
    </row>
    <row r="8881" spans="18:18">
      <c r="R8881" s="1"/>
    </row>
    <row r="8882" spans="18:18">
      <c r="R8882" s="1"/>
    </row>
    <row r="8883" spans="18:18">
      <c r="R8883" s="1"/>
    </row>
    <row r="8884" spans="18:18">
      <c r="R8884" s="1"/>
    </row>
    <row r="8885" spans="18:18">
      <c r="R8885" s="1"/>
    </row>
    <row r="8886" spans="18:18">
      <c r="R8886" s="1"/>
    </row>
    <row r="8887" spans="18:18">
      <c r="R8887" s="1"/>
    </row>
    <row r="8888" spans="18:18">
      <c r="R8888" s="1"/>
    </row>
    <row r="8889" spans="18:18">
      <c r="R8889" s="1"/>
    </row>
    <row r="8890" spans="18:18">
      <c r="R8890" s="1"/>
    </row>
    <row r="8891" spans="18:18">
      <c r="R8891" s="1"/>
    </row>
    <row r="8892" spans="18:18">
      <c r="R8892" s="1"/>
    </row>
    <row r="8893" spans="18:18">
      <c r="R8893" s="1"/>
    </row>
    <row r="8894" spans="18:18">
      <c r="R8894" s="1"/>
    </row>
    <row r="8895" spans="18:18">
      <c r="R8895" s="1"/>
    </row>
    <row r="8896" spans="18:18">
      <c r="R8896" s="1"/>
    </row>
    <row r="8897" spans="18:18">
      <c r="R8897" s="1"/>
    </row>
    <row r="8898" spans="18:18">
      <c r="R8898" s="1"/>
    </row>
    <row r="8899" spans="18:18">
      <c r="R8899" s="1"/>
    </row>
    <row r="8900" spans="18:18">
      <c r="R8900" s="1"/>
    </row>
    <row r="8901" spans="18:18">
      <c r="R8901" s="1"/>
    </row>
    <row r="8902" spans="18:18">
      <c r="R8902" s="1"/>
    </row>
    <row r="8903" spans="18:18">
      <c r="R8903" s="1"/>
    </row>
    <row r="8904" spans="18:18">
      <c r="R8904" s="1"/>
    </row>
    <row r="8905" spans="18:18">
      <c r="R8905" s="1"/>
    </row>
    <row r="8906" spans="18:18">
      <c r="R8906" s="1"/>
    </row>
    <row r="8907" spans="18:18">
      <c r="R8907" s="1"/>
    </row>
    <row r="8908" spans="18:18">
      <c r="R8908" s="1"/>
    </row>
    <row r="8909" spans="18:18">
      <c r="R8909" s="1"/>
    </row>
    <row r="8910" spans="18:18">
      <c r="R8910" s="1"/>
    </row>
    <row r="8911" spans="18:18">
      <c r="R8911" s="1"/>
    </row>
    <row r="8912" spans="18:18">
      <c r="R8912" s="1"/>
    </row>
    <row r="8913" spans="18:18">
      <c r="R8913" s="1"/>
    </row>
    <row r="8914" spans="18:18">
      <c r="R8914" s="1"/>
    </row>
    <row r="8915" spans="18:18">
      <c r="R8915" s="1"/>
    </row>
    <row r="8916" spans="18:18">
      <c r="R8916" s="1"/>
    </row>
    <row r="8917" spans="18:18">
      <c r="R8917" s="1"/>
    </row>
    <row r="8918" spans="18:18">
      <c r="R8918" s="1"/>
    </row>
    <row r="8919" spans="18:18">
      <c r="R8919" s="1"/>
    </row>
    <row r="8920" spans="18:18">
      <c r="R8920" s="1"/>
    </row>
    <row r="8921" spans="18:18">
      <c r="R8921" s="1"/>
    </row>
    <row r="8922" spans="18:18">
      <c r="R8922" s="1"/>
    </row>
    <row r="8923" spans="18:18">
      <c r="R8923" s="1"/>
    </row>
    <row r="8924" spans="18:18">
      <c r="R8924" s="1"/>
    </row>
    <row r="8925" spans="18:18">
      <c r="R8925" s="1"/>
    </row>
    <row r="8926" spans="18:18">
      <c r="R8926" s="1"/>
    </row>
    <row r="8927" spans="18:18">
      <c r="R8927" s="1"/>
    </row>
    <row r="8928" spans="18:18">
      <c r="R8928" s="1"/>
    </row>
    <row r="8929" spans="18:18">
      <c r="R8929" s="1"/>
    </row>
    <row r="8930" spans="18:18">
      <c r="R8930" s="1"/>
    </row>
    <row r="8931" spans="18:18">
      <c r="R8931" s="1"/>
    </row>
    <row r="8932" spans="18:18">
      <c r="R8932" s="1"/>
    </row>
    <row r="8933" spans="18:18">
      <c r="R8933" s="1"/>
    </row>
    <row r="8934" spans="18:18">
      <c r="R8934" s="1"/>
    </row>
    <row r="8935" spans="18:18">
      <c r="R8935" s="1"/>
    </row>
    <row r="8936" spans="18:18">
      <c r="R8936" s="1"/>
    </row>
    <row r="8937" spans="18:18">
      <c r="R8937" s="1"/>
    </row>
    <row r="8938" spans="18:18">
      <c r="R8938" s="1"/>
    </row>
    <row r="8939" spans="18:18">
      <c r="R8939" s="1"/>
    </row>
    <row r="8940" spans="18:18">
      <c r="R8940" s="1"/>
    </row>
    <row r="8941" spans="18:18">
      <c r="R8941" s="1"/>
    </row>
    <row r="8942" spans="18:18">
      <c r="R8942" s="1"/>
    </row>
    <row r="8943" spans="18:18">
      <c r="R8943" s="1"/>
    </row>
    <row r="8944" spans="18:18">
      <c r="R8944" s="1"/>
    </row>
    <row r="8945" spans="18:18">
      <c r="R8945" s="1"/>
    </row>
    <row r="8946" spans="18:18">
      <c r="R8946" s="1"/>
    </row>
    <row r="8947" spans="18:18">
      <c r="R8947" s="1"/>
    </row>
    <row r="8948" spans="18:18">
      <c r="R8948" s="1"/>
    </row>
    <row r="8949" spans="18:18">
      <c r="R8949" s="1"/>
    </row>
    <row r="8950" spans="18:18">
      <c r="R8950" s="1"/>
    </row>
    <row r="8951" spans="18:18">
      <c r="R8951" s="1"/>
    </row>
    <row r="8952" spans="18:18">
      <c r="R8952" s="1"/>
    </row>
    <row r="8953" spans="18:18">
      <c r="R8953" s="1"/>
    </row>
    <row r="8954" spans="18:18">
      <c r="R8954" s="1"/>
    </row>
    <row r="8955" spans="18:18">
      <c r="R8955" s="1"/>
    </row>
    <row r="8956" spans="18:18">
      <c r="R8956" s="1"/>
    </row>
    <row r="8957" spans="18:18">
      <c r="R8957" s="1"/>
    </row>
    <row r="8958" spans="18:18">
      <c r="R8958" s="1"/>
    </row>
    <row r="8959" spans="18:18">
      <c r="R8959" s="1"/>
    </row>
    <row r="8960" spans="18:18">
      <c r="R8960" s="1"/>
    </row>
    <row r="8961" spans="18:18">
      <c r="R8961" s="1"/>
    </row>
    <row r="8962" spans="18:18">
      <c r="R8962" s="1"/>
    </row>
    <row r="8963" spans="18:18">
      <c r="R8963" s="1"/>
    </row>
    <row r="8964" spans="18:18">
      <c r="R8964" s="1"/>
    </row>
    <row r="8965" spans="18:18">
      <c r="R8965" s="1"/>
    </row>
    <row r="8966" spans="18:18">
      <c r="R8966" s="1"/>
    </row>
    <row r="8967" spans="18:18">
      <c r="R8967" s="1"/>
    </row>
    <row r="8968" spans="18:18">
      <c r="R8968" s="1"/>
    </row>
    <row r="8969" spans="18:18">
      <c r="R8969" s="1"/>
    </row>
    <row r="8970" spans="18:18">
      <c r="R8970" s="1"/>
    </row>
    <row r="8971" spans="18:18">
      <c r="R8971" s="1"/>
    </row>
    <row r="8972" spans="18:18">
      <c r="R8972" s="1"/>
    </row>
    <row r="8973" spans="18:18">
      <c r="R8973" s="1"/>
    </row>
    <row r="8974" spans="18:18">
      <c r="R8974" s="1"/>
    </row>
    <row r="8975" spans="18:18">
      <c r="R8975" s="1"/>
    </row>
    <row r="8976" spans="18:18">
      <c r="R8976" s="1"/>
    </row>
    <row r="8977" spans="18:18">
      <c r="R8977" s="1"/>
    </row>
    <row r="8978" spans="18:18">
      <c r="R8978" s="1"/>
    </row>
    <row r="8979" spans="18:18">
      <c r="R8979" s="1"/>
    </row>
    <row r="8980" spans="18:18">
      <c r="R8980" s="1"/>
    </row>
    <row r="8981" spans="18:18">
      <c r="R8981" s="1"/>
    </row>
    <row r="8982" spans="18:18">
      <c r="R8982" s="1"/>
    </row>
    <row r="8983" spans="18:18">
      <c r="R8983" s="1"/>
    </row>
    <row r="8984" spans="18:18">
      <c r="R8984" s="1"/>
    </row>
    <row r="8985" spans="18:18">
      <c r="R8985" s="1"/>
    </row>
    <row r="8986" spans="18:18">
      <c r="R8986" s="1"/>
    </row>
    <row r="8987" spans="18:18">
      <c r="R8987" s="1"/>
    </row>
    <row r="8988" spans="18:18">
      <c r="R8988" s="1"/>
    </row>
    <row r="8989" spans="18:18">
      <c r="R8989" s="1"/>
    </row>
    <row r="8990" spans="18:18">
      <c r="R8990" s="1"/>
    </row>
    <row r="8991" spans="18:18">
      <c r="R8991" s="1"/>
    </row>
    <row r="8992" spans="18:18">
      <c r="R8992" s="1"/>
    </row>
    <row r="8993" spans="18:18">
      <c r="R8993" s="1"/>
    </row>
    <row r="8994" spans="18:18">
      <c r="R8994" s="1"/>
    </row>
    <row r="8995" spans="18:18">
      <c r="R8995" s="1"/>
    </row>
    <row r="8996" spans="18:18">
      <c r="R8996" s="1"/>
    </row>
    <row r="8997" spans="18:18">
      <c r="R8997" s="1"/>
    </row>
    <row r="8998" spans="18:18">
      <c r="R8998" s="1"/>
    </row>
    <row r="8999" spans="18:18">
      <c r="R8999" s="1"/>
    </row>
    <row r="9000" spans="18:18">
      <c r="R9000" s="1"/>
    </row>
    <row r="9001" spans="18:18">
      <c r="R9001" s="1"/>
    </row>
    <row r="9002" spans="18:18">
      <c r="R9002" s="1"/>
    </row>
    <row r="9003" spans="18:18">
      <c r="R9003" s="1"/>
    </row>
    <row r="9004" spans="18:18">
      <c r="R9004" s="1"/>
    </row>
    <row r="9005" spans="18:18">
      <c r="R9005" s="1"/>
    </row>
    <row r="9006" spans="18:18">
      <c r="R9006" s="1"/>
    </row>
    <row r="9007" spans="18:18">
      <c r="R9007" s="1"/>
    </row>
    <row r="9008" spans="18:18">
      <c r="R9008" s="1"/>
    </row>
    <row r="9009" spans="18:18">
      <c r="R9009" s="1"/>
    </row>
    <row r="9010" spans="18:18">
      <c r="R9010" s="1"/>
    </row>
    <row r="9011" spans="18:18">
      <c r="R9011" s="1"/>
    </row>
    <row r="9012" spans="18:18">
      <c r="R9012" s="1"/>
    </row>
    <row r="9013" spans="18:18">
      <c r="R9013" s="1"/>
    </row>
    <row r="9014" spans="18:18">
      <c r="R9014" s="1"/>
    </row>
    <row r="9015" spans="18:18">
      <c r="R9015" s="1"/>
    </row>
    <row r="9016" spans="18:18">
      <c r="R9016" s="1"/>
    </row>
    <row r="9017" spans="18:18">
      <c r="R9017" s="1"/>
    </row>
    <row r="9018" spans="18:18">
      <c r="R9018" s="1"/>
    </row>
    <row r="9019" spans="18:18">
      <c r="R9019" s="1"/>
    </row>
    <row r="9020" spans="18:18">
      <c r="R9020" s="1"/>
    </row>
    <row r="9021" spans="18:18">
      <c r="R9021" s="1"/>
    </row>
    <row r="9022" spans="18:18">
      <c r="R9022" s="1"/>
    </row>
    <row r="9023" spans="18:18">
      <c r="R9023" s="1"/>
    </row>
    <row r="9024" spans="18:18">
      <c r="R9024" s="1"/>
    </row>
    <row r="9025" spans="18:18">
      <c r="R9025" s="1"/>
    </row>
    <row r="9026" spans="18:18">
      <c r="R9026" s="1"/>
    </row>
    <row r="9027" spans="18:18">
      <c r="R9027" s="1"/>
    </row>
    <row r="9028" spans="18:18">
      <c r="R9028" s="1"/>
    </row>
    <row r="9029" spans="18:18">
      <c r="R9029" s="1"/>
    </row>
    <row r="9030" spans="18:18">
      <c r="R9030" s="1"/>
    </row>
    <row r="9031" spans="18:18">
      <c r="R9031" s="1"/>
    </row>
    <row r="9032" spans="18:18">
      <c r="R9032" s="1"/>
    </row>
    <row r="9033" spans="18:18">
      <c r="R9033" s="1"/>
    </row>
    <row r="9034" spans="18:18">
      <c r="R9034" s="1"/>
    </row>
    <row r="9035" spans="18:18">
      <c r="R9035" s="1"/>
    </row>
    <row r="9036" spans="18:18">
      <c r="R9036" s="1"/>
    </row>
    <row r="9037" spans="18:18">
      <c r="R9037" s="1"/>
    </row>
    <row r="9038" spans="18:18">
      <c r="R9038" s="1"/>
    </row>
    <row r="9039" spans="18:18">
      <c r="R9039" s="1"/>
    </row>
    <row r="9040" spans="18:18">
      <c r="R9040" s="1"/>
    </row>
    <row r="9041" spans="18:18">
      <c r="R9041" s="1"/>
    </row>
    <row r="9042" spans="18:18">
      <c r="R9042" s="1"/>
    </row>
    <row r="9043" spans="18:18">
      <c r="R9043" s="1"/>
    </row>
    <row r="9044" spans="18:18">
      <c r="R9044" s="1"/>
    </row>
    <row r="9045" spans="18:18">
      <c r="R9045" s="1"/>
    </row>
    <row r="9046" spans="18:18">
      <c r="R9046" s="1"/>
    </row>
    <row r="9047" spans="18:18">
      <c r="R9047" s="1"/>
    </row>
    <row r="9048" spans="18:18">
      <c r="R9048" s="1"/>
    </row>
    <row r="9049" spans="18:18">
      <c r="R9049" s="1"/>
    </row>
    <row r="9050" spans="18:18">
      <c r="R9050" s="1"/>
    </row>
    <row r="9051" spans="18:18">
      <c r="R9051" s="1"/>
    </row>
    <row r="9052" spans="18:18">
      <c r="R9052" s="1"/>
    </row>
    <row r="9053" spans="18:18">
      <c r="R9053" s="1"/>
    </row>
    <row r="9054" spans="18:18">
      <c r="R9054" s="1"/>
    </row>
    <row r="9055" spans="18:18">
      <c r="R9055" s="1"/>
    </row>
    <row r="9056" spans="18:18">
      <c r="R9056" s="1"/>
    </row>
    <row r="9057" spans="18:18">
      <c r="R9057" s="1"/>
    </row>
    <row r="9058" spans="18:18">
      <c r="R9058" s="1"/>
    </row>
    <row r="9059" spans="18:18">
      <c r="R9059" s="1"/>
    </row>
    <row r="9060" spans="18:18">
      <c r="R9060" s="1"/>
    </row>
    <row r="9061" spans="18:18">
      <c r="R9061" s="1"/>
    </row>
    <row r="9062" spans="18:18">
      <c r="R9062" s="1"/>
    </row>
    <row r="9063" spans="18:18">
      <c r="R9063" s="1"/>
    </row>
    <row r="9064" spans="18:18">
      <c r="R9064" s="1"/>
    </row>
    <row r="9065" spans="18:18">
      <c r="R9065" s="1"/>
    </row>
    <row r="9066" spans="18:18">
      <c r="R9066" s="1"/>
    </row>
    <row r="9067" spans="18:18">
      <c r="R9067" s="1"/>
    </row>
    <row r="9068" spans="18:18">
      <c r="R9068" s="1"/>
    </row>
    <row r="9069" spans="18:18">
      <c r="R9069" s="1"/>
    </row>
    <row r="9070" spans="18:18">
      <c r="R9070" s="1"/>
    </row>
    <row r="9071" spans="18:18">
      <c r="R9071" s="1"/>
    </row>
    <row r="9072" spans="18:18">
      <c r="R9072" s="1"/>
    </row>
    <row r="9073" spans="18:18">
      <c r="R9073" s="1"/>
    </row>
    <row r="9074" spans="18:18">
      <c r="R9074" s="1"/>
    </row>
    <row r="9075" spans="18:18">
      <c r="R9075" s="1"/>
    </row>
    <row r="9076" spans="18:18">
      <c r="R9076" s="1"/>
    </row>
    <row r="9077" spans="18:18">
      <c r="R9077" s="1"/>
    </row>
    <row r="9078" spans="18:18">
      <c r="R9078" s="1"/>
    </row>
    <row r="9079" spans="18:18">
      <c r="R9079" s="1"/>
    </row>
    <row r="9080" spans="18:18">
      <c r="R9080" s="1"/>
    </row>
    <row r="9081" spans="18:18">
      <c r="R9081" s="1"/>
    </row>
    <row r="9082" spans="18:18">
      <c r="R9082" s="1"/>
    </row>
    <row r="9083" spans="18:18">
      <c r="R9083" s="1"/>
    </row>
    <row r="9084" spans="18:18">
      <c r="R9084" s="1"/>
    </row>
    <row r="9085" spans="18:18">
      <c r="R9085" s="1"/>
    </row>
    <row r="9086" spans="18:18">
      <c r="R9086" s="1"/>
    </row>
    <row r="9087" spans="18:18">
      <c r="R9087" s="1"/>
    </row>
    <row r="9088" spans="18:18">
      <c r="R9088" s="1"/>
    </row>
    <row r="9089" spans="18:18">
      <c r="R9089" s="1"/>
    </row>
    <row r="9090" spans="18:18">
      <c r="R9090" s="1"/>
    </row>
    <row r="9091" spans="18:18">
      <c r="R9091" s="1"/>
    </row>
    <row r="9092" spans="18:18">
      <c r="R9092" s="1"/>
    </row>
    <row r="9093" spans="18:18">
      <c r="R9093" s="1"/>
    </row>
    <row r="9094" spans="18:18">
      <c r="R9094" s="1"/>
    </row>
    <row r="9095" spans="18:18">
      <c r="R9095" s="1"/>
    </row>
    <row r="9096" spans="18:18">
      <c r="R9096" s="1"/>
    </row>
    <row r="9097" spans="18:18">
      <c r="R9097" s="1"/>
    </row>
    <row r="9098" spans="18:18">
      <c r="R9098" s="1"/>
    </row>
    <row r="9099" spans="18:18">
      <c r="R9099" s="1"/>
    </row>
    <row r="9100" spans="18:18">
      <c r="R9100" s="1"/>
    </row>
    <row r="9101" spans="18:18">
      <c r="R9101" s="1"/>
    </row>
    <row r="9102" spans="18:18">
      <c r="R9102" s="1"/>
    </row>
    <row r="9103" spans="18:18">
      <c r="R9103" s="1"/>
    </row>
    <row r="9104" spans="18:18">
      <c r="R9104" s="1"/>
    </row>
    <row r="9105" spans="18:18">
      <c r="R9105" s="1"/>
    </row>
    <row r="9106" spans="18:18">
      <c r="R9106" s="1"/>
    </row>
    <row r="9107" spans="18:18">
      <c r="R9107" s="1"/>
    </row>
    <row r="9108" spans="18:18">
      <c r="R9108" s="1"/>
    </row>
    <row r="9109" spans="18:18">
      <c r="R9109" s="1"/>
    </row>
    <row r="9110" spans="18:18">
      <c r="R9110" s="1"/>
    </row>
    <row r="9111" spans="18:18">
      <c r="R9111" s="1"/>
    </row>
    <row r="9112" spans="18:18">
      <c r="R9112" s="1"/>
    </row>
    <row r="9113" spans="18:18">
      <c r="R9113" s="1"/>
    </row>
    <row r="9114" spans="18:18">
      <c r="R9114" s="1"/>
    </row>
    <row r="9115" spans="18:18">
      <c r="R9115" s="1"/>
    </row>
    <row r="9116" spans="18:18">
      <c r="R9116" s="1"/>
    </row>
    <row r="9117" spans="18:18">
      <c r="R9117" s="1"/>
    </row>
    <row r="9118" spans="18:18">
      <c r="R9118" s="1"/>
    </row>
    <row r="9119" spans="18:18">
      <c r="R9119" s="1"/>
    </row>
    <row r="9120" spans="18:18">
      <c r="R9120" s="1"/>
    </row>
    <row r="9121" spans="18:18">
      <c r="R9121" s="1"/>
    </row>
    <row r="9122" spans="18:18">
      <c r="R9122" s="1"/>
    </row>
    <row r="9123" spans="18:18">
      <c r="R9123" s="1"/>
    </row>
    <row r="9124" spans="18:18">
      <c r="R9124" s="1"/>
    </row>
    <row r="9125" spans="18:18">
      <c r="R9125" s="1"/>
    </row>
    <row r="9126" spans="18:18">
      <c r="R9126" s="1"/>
    </row>
    <row r="9127" spans="18:18">
      <c r="R9127" s="1"/>
    </row>
    <row r="9128" spans="18:18">
      <c r="R9128" s="1"/>
    </row>
    <row r="9129" spans="18:18">
      <c r="R9129" s="1"/>
    </row>
    <row r="9130" spans="18:18">
      <c r="R9130" s="1"/>
    </row>
    <row r="9131" spans="18:18">
      <c r="R9131" s="1"/>
    </row>
    <row r="9132" spans="18:18">
      <c r="R9132" s="1"/>
    </row>
    <row r="9133" spans="18:18">
      <c r="R9133" s="1"/>
    </row>
    <row r="9134" spans="18:18">
      <c r="R9134" s="1"/>
    </row>
    <row r="9135" spans="18:18">
      <c r="R9135" s="1"/>
    </row>
    <row r="9136" spans="18:18">
      <c r="R9136" s="1"/>
    </row>
    <row r="9137" spans="18:18">
      <c r="R9137" s="1"/>
    </row>
    <row r="9138" spans="18:18">
      <c r="R9138" s="1"/>
    </row>
    <row r="9139" spans="18:18">
      <c r="R9139" s="1"/>
    </row>
    <row r="9140" spans="18:18">
      <c r="R9140" s="1"/>
    </row>
    <row r="9141" spans="18:18">
      <c r="R9141" s="1"/>
    </row>
    <row r="9142" spans="18:18">
      <c r="R9142" s="1"/>
    </row>
    <row r="9143" spans="18:18">
      <c r="R9143" s="1"/>
    </row>
    <row r="9144" spans="18:18">
      <c r="R9144" s="1"/>
    </row>
    <row r="9145" spans="18:18">
      <c r="R9145" s="1"/>
    </row>
    <row r="9146" spans="18:18">
      <c r="R9146" s="1"/>
    </row>
    <row r="9147" spans="18:18">
      <c r="R9147" s="1"/>
    </row>
    <row r="9148" spans="18:18">
      <c r="R9148" s="1"/>
    </row>
    <row r="9149" spans="18:18">
      <c r="R9149" s="1"/>
    </row>
    <row r="9150" spans="18:18">
      <c r="R9150" s="1"/>
    </row>
    <row r="9151" spans="18:18">
      <c r="R9151" s="1"/>
    </row>
    <row r="9152" spans="18:18">
      <c r="R9152" s="1"/>
    </row>
    <row r="9153" spans="18:18">
      <c r="R9153" s="1"/>
    </row>
    <row r="9154" spans="18:18">
      <c r="R9154" s="1"/>
    </row>
    <row r="9155" spans="18:18">
      <c r="R9155" s="1"/>
    </row>
    <row r="9156" spans="18:18">
      <c r="R9156" s="1"/>
    </row>
    <row r="9157" spans="18:18">
      <c r="R9157" s="1"/>
    </row>
    <row r="9158" spans="18:18">
      <c r="R9158" s="1"/>
    </row>
    <row r="9159" spans="18:18">
      <c r="R9159" s="1"/>
    </row>
    <row r="9160" spans="18:18">
      <c r="R9160" s="1"/>
    </row>
    <row r="9161" spans="18:18">
      <c r="R9161" s="1"/>
    </row>
    <row r="9162" spans="18:18">
      <c r="R9162" s="1"/>
    </row>
    <row r="9163" spans="18:18">
      <c r="R9163" s="1"/>
    </row>
    <row r="9164" spans="18:18">
      <c r="R9164" s="1"/>
    </row>
    <row r="9165" spans="18:18">
      <c r="R9165" s="1"/>
    </row>
    <row r="9166" spans="18:18">
      <c r="R9166" s="1"/>
    </row>
    <row r="9167" spans="18:18">
      <c r="R9167" s="1"/>
    </row>
    <row r="9168" spans="18:18">
      <c r="R9168" s="1"/>
    </row>
    <row r="9169" spans="18:18">
      <c r="R9169" s="1"/>
    </row>
    <row r="9170" spans="18:18">
      <c r="R9170" s="1"/>
    </row>
    <row r="9171" spans="18:18">
      <c r="R9171" s="1"/>
    </row>
    <row r="9172" spans="18:18">
      <c r="R9172" s="1"/>
    </row>
    <row r="9173" spans="18:18">
      <c r="R9173" s="1"/>
    </row>
    <row r="9174" spans="18:18">
      <c r="R9174" s="1"/>
    </row>
    <row r="9175" spans="18:18">
      <c r="R9175" s="1"/>
    </row>
    <row r="9176" spans="18:18">
      <c r="R9176" s="1"/>
    </row>
    <row r="9177" spans="18:18">
      <c r="R9177" s="1"/>
    </row>
    <row r="9178" spans="18:18">
      <c r="R9178" s="1"/>
    </row>
    <row r="9179" spans="18:18">
      <c r="R9179" s="1"/>
    </row>
    <row r="9180" spans="18:18">
      <c r="R9180" s="1"/>
    </row>
    <row r="9181" spans="18:18">
      <c r="R9181" s="1"/>
    </row>
    <row r="9182" spans="18:18">
      <c r="R9182" s="1"/>
    </row>
    <row r="9183" spans="18:18">
      <c r="R9183" s="1"/>
    </row>
    <row r="9184" spans="18:18">
      <c r="R9184" s="1"/>
    </row>
    <row r="9185" spans="18:18">
      <c r="R9185" s="1"/>
    </row>
    <row r="9186" spans="18:18">
      <c r="R9186" s="1"/>
    </row>
    <row r="9187" spans="18:18">
      <c r="R9187" s="1"/>
    </row>
    <row r="9188" spans="18:18">
      <c r="R9188" s="1"/>
    </row>
    <row r="9189" spans="18:18">
      <c r="R9189" s="1"/>
    </row>
    <row r="9190" spans="18:18">
      <c r="R9190" s="1"/>
    </row>
    <row r="9191" spans="18:18">
      <c r="R9191" s="1"/>
    </row>
    <row r="9192" spans="18:18">
      <c r="R9192" s="1"/>
    </row>
    <row r="9193" spans="18:18">
      <c r="R9193" s="1"/>
    </row>
    <row r="9194" spans="18:18">
      <c r="R9194" s="1"/>
    </row>
    <row r="9195" spans="18:18">
      <c r="R9195" s="1"/>
    </row>
    <row r="9196" spans="18:18">
      <c r="R9196" s="1"/>
    </row>
    <row r="9197" spans="18:18">
      <c r="R9197" s="1"/>
    </row>
    <row r="9198" spans="18:18">
      <c r="R9198" s="1"/>
    </row>
    <row r="9199" spans="18:18">
      <c r="R9199" s="1"/>
    </row>
    <row r="9200" spans="18:18">
      <c r="R9200" s="1"/>
    </row>
    <row r="9201" spans="18:18">
      <c r="R9201" s="1"/>
    </row>
    <row r="9202" spans="18:18">
      <c r="R9202" s="1"/>
    </row>
    <row r="9203" spans="18:18">
      <c r="R9203" s="1"/>
    </row>
    <row r="9204" spans="18:18">
      <c r="R9204" s="1"/>
    </row>
    <row r="9205" spans="18:18">
      <c r="R9205" s="1"/>
    </row>
    <row r="9206" spans="18:18">
      <c r="R9206" s="1"/>
    </row>
    <row r="9207" spans="18:18">
      <c r="R9207" s="1"/>
    </row>
    <row r="9208" spans="18:18">
      <c r="R9208" s="1"/>
    </row>
    <row r="9209" spans="18:18">
      <c r="R9209" s="1"/>
    </row>
    <row r="9210" spans="18:18">
      <c r="R9210" s="1"/>
    </row>
    <row r="9211" spans="18:18">
      <c r="R9211" s="1"/>
    </row>
    <row r="9212" spans="18:18">
      <c r="R9212" s="1"/>
    </row>
    <row r="9213" spans="18:18">
      <c r="R9213" s="1"/>
    </row>
    <row r="9214" spans="18:18">
      <c r="R9214" s="1"/>
    </row>
    <row r="9215" spans="18:18">
      <c r="R9215" s="1"/>
    </row>
    <row r="9216" spans="18:18">
      <c r="R9216" s="1"/>
    </row>
    <row r="9217" spans="18:18">
      <c r="R9217" s="1"/>
    </row>
    <row r="9218" spans="18:18">
      <c r="R9218" s="1"/>
    </row>
    <row r="9219" spans="18:18">
      <c r="R9219" s="1"/>
    </row>
    <row r="9220" spans="18:18">
      <c r="R9220" s="1"/>
    </row>
    <row r="9221" spans="18:18">
      <c r="R9221" s="1"/>
    </row>
    <row r="9222" spans="18:18">
      <c r="R9222" s="1"/>
    </row>
    <row r="9223" spans="18:18">
      <c r="R9223" s="1"/>
    </row>
    <row r="9224" spans="18:18">
      <c r="R9224" s="1"/>
    </row>
    <row r="9225" spans="18:18">
      <c r="R9225" s="1"/>
    </row>
    <row r="9226" spans="18:18">
      <c r="R9226" s="1"/>
    </row>
    <row r="9227" spans="18:18">
      <c r="R9227" s="1"/>
    </row>
    <row r="9228" spans="18:18">
      <c r="R9228" s="1"/>
    </row>
    <row r="9229" spans="18:18">
      <c r="R9229" s="1"/>
    </row>
    <row r="9230" spans="18:18">
      <c r="R9230" s="1"/>
    </row>
    <row r="9231" spans="18:18">
      <c r="R9231" s="1"/>
    </row>
    <row r="9232" spans="18:18">
      <c r="R9232" s="1"/>
    </row>
    <row r="9233" spans="18:18">
      <c r="R9233" s="1"/>
    </row>
    <row r="9234" spans="18:18">
      <c r="R9234" s="1"/>
    </row>
    <row r="9235" spans="18:18">
      <c r="R9235" s="1"/>
    </row>
    <row r="9236" spans="18:18">
      <c r="R9236" s="1"/>
    </row>
    <row r="9237" spans="18:18">
      <c r="R9237" s="1"/>
    </row>
    <row r="9238" spans="18:18">
      <c r="R9238" s="1"/>
    </row>
    <row r="9239" spans="18:18">
      <c r="R9239" s="1"/>
    </row>
    <row r="9240" spans="18:18">
      <c r="R9240" s="1"/>
    </row>
    <row r="9241" spans="18:18">
      <c r="R9241" s="1"/>
    </row>
    <row r="9242" spans="18:18">
      <c r="R9242" s="1"/>
    </row>
    <row r="9243" spans="18:18">
      <c r="R9243" s="1"/>
    </row>
    <row r="9244" spans="18:18">
      <c r="R9244" s="1"/>
    </row>
    <row r="9245" spans="18:18">
      <c r="R9245" s="1"/>
    </row>
    <row r="9246" spans="18:18">
      <c r="R9246" s="1"/>
    </row>
    <row r="9247" spans="18:18">
      <c r="R9247" s="1"/>
    </row>
    <row r="9248" spans="18:18">
      <c r="R9248" s="1"/>
    </row>
    <row r="9249" spans="18:18">
      <c r="R9249" s="1"/>
    </row>
    <row r="9250" spans="18:18">
      <c r="R9250" s="1"/>
    </row>
    <row r="9251" spans="18:18">
      <c r="R9251" s="1"/>
    </row>
    <row r="9252" spans="18:18">
      <c r="R9252" s="1"/>
    </row>
    <row r="9253" spans="18:18">
      <c r="R9253" s="1"/>
    </row>
    <row r="9254" spans="18:18">
      <c r="R9254" s="1"/>
    </row>
    <row r="9255" spans="18:18">
      <c r="R9255" s="1"/>
    </row>
    <row r="9256" spans="18:18">
      <c r="R9256" s="1"/>
    </row>
    <row r="9257" spans="18:18">
      <c r="R9257" s="1"/>
    </row>
    <row r="9258" spans="18:18">
      <c r="R9258" s="1"/>
    </row>
    <row r="9259" spans="18:18">
      <c r="R9259" s="1"/>
    </row>
    <row r="9260" spans="18:18">
      <c r="R9260" s="1"/>
    </row>
    <row r="9261" spans="18:18">
      <c r="R9261" s="1"/>
    </row>
    <row r="9262" spans="18:18">
      <c r="R9262" s="1"/>
    </row>
    <row r="9263" spans="18:18">
      <c r="R9263" s="1"/>
    </row>
    <row r="9264" spans="18:18">
      <c r="R9264" s="1"/>
    </row>
    <row r="9265" spans="18:18">
      <c r="R9265" s="1"/>
    </row>
    <row r="9266" spans="18:18">
      <c r="R9266" s="1"/>
    </row>
    <row r="9267" spans="18:18">
      <c r="R9267" s="1"/>
    </row>
    <row r="9268" spans="18:18">
      <c r="R9268" s="1"/>
    </row>
    <row r="9269" spans="18:18">
      <c r="R9269" s="1"/>
    </row>
    <row r="9270" spans="18:18">
      <c r="R9270" s="1"/>
    </row>
    <row r="9271" spans="18:18">
      <c r="R9271" s="1"/>
    </row>
    <row r="9272" spans="18:18">
      <c r="R9272" s="1"/>
    </row>
    <row r="9273" spans="18:18">
      <c r="R9273" s="1"/>
    </row>
    <row r="9274" spans="18:18">
      <c r="R9274" s="1"/>
    </row>
    <row r="9275" spans="18:18">
      <c r="R9275" s="1"/>
    </row>
    <row r="9276" spans="18:18">
      <c r="R9276" s="1"/>
    </row>
    <row r="9277" spans="18:18">
      <c r="R9277" s="1"/>
    </row>
    <row r="9278" spans="18:18">
      <c r="R9278" s="1"/>
    </row>
    <row r="9279" spans="18:18">
      <c r="R9279" s="1"/>
    </row>
    <row r="9280" spans="18:18">
      <c r="R9280" s="1"/>
    </row>
    <row r="9281" spans="18:18">
      <c r="R9281" s="1"/>
    </row>
    <row r="9282" spans="18:18">
      <c r="R9282" s="1"/>
    </row>
    <row r="9283" spans="18:18">
      <c r="R9283" s="1"/>
    </row>
    <row r="9284" spans="18:18">
      <c r="R9284" s="1"/>
    </row>
    <row r="9285" spans="18:18">
      <c r="R9285" s="1"/>
    </row>
    <row r="9286" spans="18:18">
      <c r="R9286" s="1"/>
    </row>
    <row r="9287" spans="18:18">
      <c r="R9287" s="1"/>
    </row>
    <row r="9288" spans="18:18">
      <c r="R9288" s="1"/>
    </row>
    <row r="9289" spans="18:18">
      <c r="R9289" s="1"/>
    </row>
    <row r="9290" spans="18:18">
      <c r="R9290" s="1"/>
    </row>
    <row r="9291" spans="18:18">
      <c r="R9291" s="1"/>
    </row>
    <row r="9292" spans="18:18">
      <c r="R9292" s="1"/>
    </row>
    <row r="9293" spans="18:18">
      <c r="R9293" s="1"/>
    </row>
    <row r="9294" spans="18:18">
      <c r="R9294" s="1"/>
    </row>
    <row r="9295" spans="18:18">
      <c r="R9295" s="1"/>
    </row>
    <row r="9296" spans="18:18">
      <c r="R9296" s="1"/>
    </row>
    <row r="9297" spans="18:18">
      <c r="R9297" s="1"/>
    </row>
    <row r="9298" spans="18:18">
      <c r="R9298" s="1"/>
    </row>
    <row r="9299" spans="18:18">
      <c r="R9299" s="1"/>
    </row>
    <row r="9300" spans="18:18">
      <c r="R9300" s="1"/>
    </row>
    <row r="9301" spans="18:18">
      <c r="R9301" s="1"/>
    </row>
    <row r="9302" spans="18:18">
      <c r="R9302" s="1"/>
    </row>
    <row r="9303" spans="18:18">
      <c r="R9303" s="1"/>
    </row>
    <row r="9304" spans="18:18">
      <c r="R9304" s="1"/>
    </row>
    <row r="9305" spans="18:18">
      <c r="R9305" s="1"/>
    </row>
    <row r="9306" spans="18:18">
      <c r="R9306" s="1"/>
    </row>
    <row r="9307" spans="18:18">
      <c r="R9307" s="1"/>
    </row>
    <row r="9308" spans="18:18">
      <c r="R9308" s="1"/>
    </row>
    <row r="9309" spans="18:18">
      <c r="R9309" s="1"/>
    </row>
    <row r="9310" spans="18:18">
      <c r="R9310" s="1"/>
    </row>
    <row r="9311" spans="18:18">
      <c r="R9311" s="1"/>
    </row>
    <row r="9312" spans="18:18">
      <c r="R9312" s="1"/>
    </row>
    <row r="9313" spans="18:18">
      <c r="R9313" s="1"/>
    </row>
    <row r="9314" spans="18:18">
      <c r="R9314" s="1"/>
    </row>
    <row r="9315" spans="18:18">
      <c r="R9315" s="1"/>
    </row>
    <row r="9316" spans="18:18">
      <c r="R9316" s="1"/>
    </row>
    <row r="9317" spans="18:18">
      <c r="R9317" s="1"/>
    </row>
    <row r="9318" spans="18:18">
      <c r="R9318" s="1"/>
    </row>
    <row r="9319" spans="18:18">
      <c r="R9319" s="1"/>
    </row>
    <row r="9320" spans="18:18">
      <c r="R9320" s="1"/>
    </row>
    <row r="9321" spans="18:18">
      <c r="R9321" s="1"/>
    </row>
    <row r="9322" spans="18:18">
      <c r="R9322" s="1"/>
    </row>
    <row r="9323" spans="18:18">
      <c r="R9323" s="1"/>
    </row>
    <row r="9324" spans="18:18">
      <c r="R9324" s="1"/>
    </row>
    <row r="9325" spans="18:18">
      <c r="R9325" s="1"/>
    </row>
    <row r="9326" spans="18:18">
      <c r="R9326" s="1"/>
    </row>
    <row r="9327" spans="18:18">
      <c r="R9327" s="1"/>
    </row>
    <row r="9328" spans="18:18">
      <c r="R9328" s="1"/>
    </row>
    <row r="9329" spans="18:18">
      <c r="R9329" s="1"/>
    </row>
    <row r="9330" spans="18:18">
      <c r="R9330" s="1"/>
    </row>
    <row r="9331" spans="18:18">
      <c r="R9331" s="1"/>
    </row>
    <row r="9332" spans="18:18">
      <c r="R9332" s="1"/>
    </row>
    <row r="9333" spans="18:18">
      <c r="R9333" s="1"/>
    </row>
    <row r="9334" spans="18:18">
      <c r="R9334" s="1"/>
    </row>
    <row r="9335" spans="18:18">
      <c r="R9335" s="1"/>
    </row>
    <row r="9336" spans="18:18">
      <c r="R9336" s="1"/>
    </row>
    <row r="9337" spans="18:18">
      <c r="R9337" s="1"/>
    </row>
    <row r="9338" spans="18:18">
      <c r="R9338" s="1"/>
    </row>
    <row r="9339" spans="18:18">
      <c r="R9339" s="1"/>
    </row>
    <row r="9340" spans="18:18">
      <c r="R9340" s="1"/>
    </row>
    <row r="9341" spans="18:18">
      <c r="R9341" s="1"/>
    </row>
    <row r="9342" spans="18:18">
      <c r="R9342" s="1"/>
    </row>
    <row r="9343" spans="18:18">
      <c r="R9343" s="1"/>
    </row>
    <row r="9344" spans="18:18">
      <c r="R9344" s="1"/>
    </row>
    <row r="9345" spans="18:18">
      <c r="R9345" s="1"/>
    </row>
    <row r="9346" spans="18:18">
      <c r="R9346" s="1"/>
    </row>
    <row r="9347" spans="18:18">
      <c r="R9347" s="1"/>
    </row>
    <row r="9348" spans="18:18">
      <c r="R9348" s="1"/>
    </row>
    <row r="9349" spans="18:18">
      <c r="R9349" s="1"/>
    </row>
    <row r="9350" spans="18:18">
      <c r="R9350" s="1"/>
    </row>
    <row r="9351" spans="18:18">
      <c r="R9351" s="1"/>
    </row>
    <row r="9352" spans="18:18">
      <c r="R9352" s="1"/>
    </row>
    <row r="9353" spans="18:18">
      <c r="R9353" s="1"/>
    </row>
    <row r="9354" spans="18:18">
      <c r="R9354" s="1"/>
    </row>
    <row r="9355" spans="18:18">
      <c r="R9355" s="1"/>
    </row>
    <row r="9356" spans="18:18">
      <c r="R9356" s="1"/>
    </row>
    <row r="9357" spans="18:18">
      <c r="R9357" s="1"/>
    </row>
    <row r="9358" spans="18:18">
      <c r="R9358" s="1"/>
    </row>
    <row r="9359" spans="18:18">
      <c r="R9359" s="1"/>
    </row>
    <row r="9360" spans="18:18">
      <c r="R9360" s="1"/>
    </row>
    <row r="9361" spans="18:18">
      <c r="R9361" s="1"/>
    </row>
    <row r="9362" spans="18:18">
      <c r="R9362" s="1"/>
    </row>
    <row r="9363" spans="18:18">
      <c r="R9363" s="1"/>
    </row>
    <row r="9364" spans="18:18">
      <c r="R9364" s="1"/>
    </row>
    <row r="9365" spans="18:18">
      <c r="R9365" s="1"/>
    </row>
    <row r="9366" spans="18:18">
      <c r="R9366" s="1"/>
    </row>
    <row r="9367" spans="18:18">
      <c r="R9367" s="1"/>
    </row>
    <row r="9368" spans="18:18">
      <c r="R9368" s="1"/>
    </row>
    <row r="9369" spans="18:18">
      <c r="R9369" s="1"/>
    </row>
    <row r="9370" spans="18:18">
      <c r="R9370" s="1"/>
    </row>
    <row r="9371" spans="18:18">
      <c r="R9371" s="1"/>
    </row>
    <row r="9372" spans="18:18">
      <c r="R9372" s="1"/>
    </row>
    <row r="9373" spans="18:18">
      <c r="R9373" s="1"/>
    </row>
    <row r="9374" spans="18:18">
      <c r="R9374" s="1"/>
    </row>
    <row r="9375" spans="18:18">
      <c r="R9375" s="1"/>
    </row>
    <row r="9376" spans="18:18">
      <c r="R9376" s="1"/>
    </row>
    <row r="9377" spans="18:18">
      <c r="R9377" s="1"/>
    </row>
    <row r="9378" spans="18:18">
      <c r="R9378" s="1"/>
    </row>
    <row r="9379" spans="18:18">
      <c r="R9379" s="1"/>
    </row>
    <row r="9380" spans="18:18">
      <c r="R9380" s="1"/>
    </row>
    <row r="9381" spans="18:18">
      <c r="R9381" s="1"/>
    </row>
    <row r="9382" spans="18:18">
      <c r="R9382" s="1"/>
    </row>
    <row r="9383" spans="18:18">
      <c r="R9383" s="1"/>
    </row>
    <row r="9384" spans="18:18">
      <c r="R9384" s="1"/>
    </row>
    <row r="9385" spans="18:18">
      <c r="R9385" s="1"/>
    </row>
    <row r="9386" spans="18:18">
      <c r="R9386" s="1"/>
    </row>
    <row r="9387" spans="18:18">
      <c r="R9387" s="1"/>
    </row>
    <row r="9388" spans="18:18">
      <c r="R9388" s="1"/>
    </row>
    <row r="9389" spans="18:18">
      <c r="R9389" s="1"/>
    </row>
    <row r="9390" spans="18:18">
      <c r="R9390" s="1"/>
    </row>
    <row r="9391" spans="18:18">
      <c r="R9391" s="1"/>
    </row>
    <row r="9392" spans="18:18">
      <c r="R9392" s="1"/>
    </row>
    <row r="9393" spans="18:18">
      <c r="R9393" s="1"/>
    </row>
    <row r="9394" spans="18:18">
      <c r="R9394" s="1"/>
    </row>
    <row r="9395" spans="18:18">
      <c r="R9395" s="1"/>
    </row>
    <row r="9396" spans="18:18">
      <c r="R9396" s="1"/>
    </row>
    <row r="9397" spans="18:18">
      <c r="R9397" s="1"/>
    </row>
    <row r="9398" spans="18:18">
      <c r="R9398" s="1"/>
    </row>
    <row r="9399" spans="18:18">
      <c r="R9399" s="1"/>
    </row>
    <row r="9400" spans="18:18">
      <c r="R9400" s="1"/>
    </row>
    <row r="9401" spans="18:18">
      <c r="R9401" s="1"/>
    </row>
    <row r="9402" spans="18:18">
      <c r="R9402" s="1"/>
    </row>
    <row r="9403" spans="18:18">
      <c r="R9403" s="1"/>
    </row>
    <row r="9404" spans="18:18">
      <c r="R9404" s="1"/>
    </row>
    <row r="9405" spans="18:18">
      <c r="R9405" s="1"/>
    </row>
    <row r="9406" spans="18:18">
      <c r="R9406" s="1"/>
    </row>
    <row r="9407" spans="18:18">
      <c r="R9407" s="1"/>
    </row>
    <row r="9408" spans="18:18">
      <c r="R9408" s="1"/>
    </row>
    <row r="9409" spans="18:18">
      <c r="R9409" s="1"/>
    </row>
    <row r="9410" spans="18:18">
      <c r="R9410" s="1"/>
    </row>
    <row r="9411" spans="18:18">
      <c r="R9411" s="1"/>
    </row>
    <row r="9412" spans="18:18">
      <c r="R9412" s="1"/>
    </row>
    <row r="9413" spans="18:18">
      <c r="R9413" s="1"/>
    </row>
    <row r="9414" spans="18:18">
      <c r="R9414" s="1"/>
    </row>
    <row r="9415" spans="18:18">
      <c r="R9415" s="1"/>
    </row>
    <row r="9416" spans="18:18">
      <c r="R9416" s="1"/>
    </row>
    <row r="9417" spans="18:18">
      <c r="R9417" s="1"/>
    </row>
    <row r="9418" spans="18:18">
      <c r="R9418" s="1"/>
    </row>
    <row r="9419" spans="18:18">
      <c r="R9419" s="1"/>
    </row>
    <row r="9420" spans="18:18">
      <c r="R9420" s="1"/>
    </row>
    <row r="9421" spans="18:18">
      <c r="R9421" s="1"/>
    </row>
    <row r="9422" spans="18:18">
      <c r="R9422" s="1"/>
    </row>
    <row r="9423" spans="18:18">
      <c r="R9423" s="1"/>
    </row>
    <row r="9424" spans="18:18">
      <c r="R9424" s="1"/>
    </row>
    <row r="9425" spans="18:18">
      <c r="R9425" s="1"/>
    </row>
    <row r="9426" spans="18:18">
      <c r="R9426" s="1"/>
    </row>
    <row r="9427" spans="18:18">
      <c r="R9427" s="1"/>
    </row>
    <row r="9428" spans="18:18">
      <c r="R9428" s="1"/>
    </row>
    <row r="9429" spans="18:18">
      <c r="R9429" s="1"/>
    </row>
    <row r="9430" spans="18:18">
      <c r="R9430" s="1"/>
    </row>
    <row r="9431" spans="18:18">
      <c r="R9431" s="1"/>
    </row>
    <row r="9432" spans="18:18">
      <c r="R9432" s="1"/>
    </row>
    <row r="9433" spans="18:18">
      <c r="R9433" s="1"/>
    </row>
    <row r="9434" spans="18:18">
      <c r="R9434" s="1"/>
    </row>
    <row r="9435" spans="18:18">
      <c r="R9435" s="1"/>
    </row>
    <row r="9436" spans="18:18">
      <c r="R9436" s="1"/>
    </row>
    <row r="9437" spans="18:18">
      <c r="R9437" s="1"/>
    </row>
    <row r="9438" spans="18:18">
      <c r="R9438" s="1"/>
    </row>
    <row r="9439" spans="18:18">
      <c r="R9439" s="1"/>
    </row>
    <row r="9440" spans="18:18">
      <c r="R9440" s="1"/>
    </row>
    <row r="9441" spans="18:18">
      <c r="R9441" s="1"/>
    </row>
    <row r="9442" spans="18:18">
      <c r="R9442" s="1"/>
    </row>
    <row r="9443" spans="18:18">
      <c r="R9443" s="1"/>
    </row>
    <row r="9444" spans="18:18">
      <c r="R9444" s="1"/>
    </row>
    <row r="9445" spans="18:18">
      <c r="R9445" s="1"/>
    </row>
    <row r="9446" spans="18:18">
      <c r="R9446" s="1"/>
    </row>
    <row r="9447" spans="18:18">
      <c r="R9447" s="1"/>
    </row>
    <row r="9448" spans="18:18">
      <c r="R9448" s="1"/>
    </row>
    <row r="9449" spans="18:18">
      <c r="R9449" s="1"/>
    </row>
    <row r="9450" spans="18:18">
      <c r="R9450" s="1"/>
    </row>
    <row r="9451" spans="18:18">
      <c r="R9451" s="1"/>
    </row>
    <row r="9452" spans="18:18">
      <c r="R9452" s="1"/>
    </row>
    <row r="9453" spans="18:18">
      <c r="R9453" s="1"/>
    </row>
    <row r="9454" spans="18:18">
      <c r="R9454" s="1"/>
    </row>
    <row r="9455" spans="18:18">
      <c r="R9455" s="1"/>
    </row>
    <row r="9456" spans="18:18">
      <c r="R9456" s="1"/>
    </row>
    <row r="9457" spans="18:18">
      <c r="R9457" s="1"/>
    </row>
    <row r="9458" spans="18:18">
      <c r="R9458" s="1"/>
    </row>
    <row r="9459" spans="18:18">
      <c r="R9459" s="1"/>
    </row>
    <row r="9460" spans="18:18">
      <c r="R9460" s="1"/>
    </row>
    <row r="9461" spans="18:18">
      <c r="R9461" s="1"/>
    </row>
    <row r="9462" spans="18:18">
      <c r="R9462" s="1"/>
    </row>
    <row r="9463" spans="18:18">
      <c r="R9463" s="1"/>
    </row>
    <row r="9464" spans="18:18">
      <c r="R9464" s="1"/>
    </row>
    <row r="9465" spans="18:18">
      <c r="R9465" s="1"/>
    </row>
    <row r="9466" spans="18:18">
      <c r="R9466" s="1"/>
    </row>
    <row r="9467" spans="18:18">
      <c r="R9467" s="1"/>
    </row>
    <row r="9468" spans="18:18">
      <c r="R9468" s="1"/>
    </row>
    <row r="9469" spans="18:18">
      <c r="R9469" s="1"/>
    </row>
    <row r="9470" spans="18:18">
      <c r="R9470" s="1"/>
    </row>
    <row r="9471" spans="18:18">
      <c r="R9471" s="1"/>
    </row>
    <row r="9472" spans="18:18">
      <c r="R9472" s="1"/>
    </row>
    <row r="9473" spans="18:18">
      <c r="R9473" s="1"/>
    </row>
    <row r="9474" spans="18:18">
      <c r="R9474" s="1"/>
    </row>
    <row r="9475" spans="18:18">
      <c r="R9475" s="1"/>
    </row>
    <row r="9476" spans="18:18">
      <c r="R9476" s="1"/>
    </row>
    <row r="9477" spans="18:18">
      <c r="R9477" s="1"/>
    </row>
    <row r="9478" spans="18:18">
      <c r="R9478" s="1"/>
    </row>
    <row r="9479" spans="18:18">
      <c r="R9479" s="1"/>
    </row>
    <row r="9480" spans="18:18">
      <c r="R9480" s="1"/>
    </row>
    <row r="9481" spans="18:18">
      <c r="R9481" s="1"/>
    </row>
    <row r="9482" spans="18:18">
      <c r="R9482" s="1"/>
    </row>
    <row r="9483" spans="18:18">
      <c r="R9483" s="1"/>
    </row>
    <row r="9484" spans="18:18">
      <c r="R9484" s="1"/>
    </row>
    <row r="9485" spans="18:18">
      <c r="R9485" s="1"/>
    </row>
    <row r="9486" spans="18:18">
      <c r="R9486" s="1"/>
    </row>
    <row r="9487" spans="18:18">
      <c r="R9487" s="1"/>
    </row>
    <row r="9488" spans="18:18">
      <c r="R9488" s="1"/>
    </row>
    <row r="9489" spans="18:18">
      <c r="R9489" s="1"/>
    </row>
    <row r="9490" spans="18:18">
      <c r="R9490" s="1"/>
    </row>
    <row r="9491" spans="18:18">
      <c r="R9491" s="1"/>
    </row>
    <row r="9492" spans="18:18">
      <c r="R9492" s="1"/>
    </row>
    <row r="9493" spans="18:18">
      <c r="R9493" s="1"/>
    </row>
    <row r="9494" spans="18:18">
      <c r="R9494" s="1"/>
    </row>
    <row r="9495" spans="18:18">
      <c r="R9495" s="1"/>
    </row>
    <row r="9496" spans="18:18">
      <c r="R9496" s="1"/>
    </row>
    <row r="9497" spans="18:18">
      <c r="R9497" s="1"/>
    </row>
    <row r="9498" spans="18:18">
      <c r="R9498" s="1"/>
    </row>
    <row r="9499" spans="18:18">
      <c r="R9499" s="1"/>
    </row>
    <row r="9500" spans="18:18">
      <c r="R9500" s="1"/>
    </row>
    <row r="9501" spans="18:18">
      <c r="R9501" s="1"/>
    </row>
    <row r="9502" spans="18:18">
      <c r="R9502" s="1"/>
    </row>
    <row r="9503" spans="18:18">
      <c r="R9503" s="1"/>
    </row>
    <row r="9504" spans="18:18">
      <c r="R9504" s="1"/>
    </row>
    <row r="9505" spans="18:18">
      <c r="R9505" s="1"/>
    </row>
    <row r="9506" spans="18:18">
      <c r="R9506" s="1"/>
    </row>
    <row r="9507" spans="18:18">
      <c r="R9507" s="1"/>
    </row>
    <row r="9508" spans="18:18">
      <c r="R9508" s="1"/>
    </row>
    <row r="9509" spans="18:18">
      <c r="R9509" s="1"/>
    </row>
    <row r="9510" spans="18:18">
      <c r="R9510" s="1"/>
    </row>
    <row r="9511" spans="18:18">
      <c r="R9511" s="1"/>
    </row>
    <row r="9512" spans="18:18">
      <c r="R9512" s="1"/>
    </row>
    <row r="9513" spans="18:18">
      <c r="R9513" s="1"/>
    </row>
    <row r="9514" spans="18:18">
      <c r="R9514" s="1"/>
    </row>
    <row r="9515" spans="18:18">
      <c r="R9515" s="1"/>
    </row>
    <row r="9516" spans="18:18">
      <c r="R9516" s="1"/>
    </row>
    <row r="9517" spans="18:18">
      <c r="R9517" s="1"/>
    </row>
    <row r="9518" spans="18:18">
      <c r="R9518" s="1"/>
    </row>
    <row r="9519" spans="18:18">
      <c r="R9519" s="1"/>
    </row>
    <row r="9520" spans="18:18">
      <c r="R9520" s="1"/>
    </row>
    <row r="9521" spans="18:18">
      <c r="R9521" s="1"/>
    </row>
    <row r="9522" spans="18:18">
      <c r="R9522" s="1"/>
    </row>
    <row r="9523" spans="18:18">
      <c r="R9523" s="1"/>
    </row>
    <row r="9524" spans="18:18">
      <c r="R9524" s="1"/>
    </row>
    <row r="9525" spans="18:18">
      <c r="R9525" s="1"/>
    </row>
    <row r="9526" spans="18:18">
      <c r="R9526" s="1"/>
    </row>
    <row r="9527" spans="18:18">
      <c r="R9527" s="1"/>
    </row>
    <row r="9528" spans="18:18">
      <c r="R9528" s="1"/>
    </row>
    <row r="9529" spans="18:18">
      <c r="R9529" s="1"/>
    </row>
    <row r="9530" spans="18:18">
      <c r="R9530" s="1"/>
    </row>
    <row r="9531" spans="18:18">
      <c r="R9531" s="1"/>
    </row>
    <row r="9532" spans="18:18">
      <c r="R9532" s="1"/>
    </row>
    <row r="9533" spans="18:18">
      <c r="R9533" s="1"/>
    </row>
    <row r="9534" spans="18:18">
      <c r="R9534" s="1"/>
    </row>
    <row r="9535" spans="18:18">
      <c r="R9535" s="1"/>
    </row>
    <row r="9536" spans="18:18">
      <c r="R9536" s="1"/>
    </row>
    <row r="9537" spans="18:18">
      <c r="R9537" s="1"/>
    </row>
    <row r="9538" spans="18:18">
      <c r="R9538" s="1"/>
    </row>
    <row r="9539" spans="18:18">
      <c r="R9539" s="1"/>
    </row>
    <row r="9540" spans="18:18">
      <c r="R9540" s="1"/>
    </row>
    <row r="9541" spans="18:18">
      <c r="R9541" s="1"/>
    </row>
    <row r="9542" spans="18:18">
      <c r="R9542" s="1"/>
    </row>
    <row r="9543" spans="18:18">
      <c r="R9543" s="1"/>
    </row>
    <row r="9544" spans="18:18">
      <c r="R9544" s="1"/>
    </row>
    <row r="9545" spans="18:18">
      <c r="R9545" s="1"/>
    </row>
    <row r="9546" spans="18:18">
      <c r="R9546" s="1"/>
    </row>
    <row r="9547" spans="18:18">
      <c r="R9547" s="1"/>
    </row>
    <row r="9548" spans="18:18">
      <c r="R9548" s="1"/>
    </row>
    <row r="9549" spans="18:18">
      <c r="R9549" s="1"/>
    </row>
    <row r="9550" spans="18:18">
      <c r="R9550" s="1"/>
    </row>
    <row r="9551" spans="18:18">
      <c r="R9551" s="1"/>
    </row>
    <row r="9552" spans="18:18">
      <c r="R9552" s="1"/>
    </row>
    <row r="9553" spans="18:18">
      <c r="R9553" s="1"/>
    </row>
    <row r="9554" spans="18:18">
      <c r="R9554" s="1"/>
    </row>
    <row r="9555" spans="18:18">
      <c r="R9555" s="1"/>
    </row>
    <row r="9556" spans="18:18">
      <c r="R9556" s="1"/>
    </row>
    <row r="9557" spans="18:18">
      <c r="R9557" s="1"/>
    </row>
    <row r="9558" spans="18:18">
      <c r="R9558" s="1"/>
    </row>
    <row r="9559" spans="18:18">
      <c r="R9559" s="1"/>
    </row>
    <row r="9560" spans="18:18">
      <c r="R9560" s="1"/>
    </row>
    <row r="9561" spans="18:18">
      <c r="R9561" s="1"/>
    </row>
    <row r="9562" spans="18:18">
      <c r="R9562" s="1"/>
    </row>
    <row r="9563" spans="18:18">
      <c r="R9563" s="1"/>
    </row>
    <row r="9564" spans="18:18">
      <c r="R9564" s="1"/>
    </row>
    <row r="9565" spans="18:18">
      <c r="R9565" s="1"/>
    </row>
    <row r="9566" spans="18:18">
      <c r="R9566" s="1"/>
    </row>
    <row r="9567" spans="18:18">
      <c r="R9567" s="1"/>
    </row>
    <row r="9568" spans="18:18">
      <c r="R9568" s="1"/>
    </row>
    <row r="9569" spans="18:18">
      <c r="R9569" s="1"/>
    </row>
    <row r="9570" spans="18:18">
      <c r="R9570" s="1"/>
    </row>
    <row r="9571" spans="18:18">
      <c r="R9571" s="1"/>
    </row>
    <row r="9572" spans="18:18">
      <c r="R9572" s="1"/>
    </row>
    <row r="9573" spans="18:18">
      <c r="R9573" s="1"/>
    </row>
    <row r="9574" spans="18:18">
      <c r="R9574" s="1"/>
    </row>
    <row r="9575" spans="18:18">
      <c r="R9575" s="1"/>
    </row>
    <row r="9576" spans="18:18">
      <c r="R9576" s="1"/>
    </row>
    <row r="9577" spans="18:18">
      <c r="R9577" s="1"/>
    </row>
    <row r="9578" spans="18:18">
      <c r="R9578" s="1"/>
    </row>
    <row r="9579" spans="18:18">
      <c r="R9579" s="1"/>
    </row>
    <row r="9580" spans="18:18">
      <c r="R9580" s="1"/>
    </row>
    <row r="9581" spans="18:18">
      <c r="R9581" s="1"/>
    </row>
    <row r="9582" spans="18:18">
      <c r="R9582" s="1"/>
    </row>
    <row r="9583" spans="18:18">
      <c r="R9583" s="1"/>
    </row>
    <row r="9584" spans="18:18">
      <c r="R9584" s="1"/>
    </row>
    <row r="9585" spans="18:18">
      <c r="R9585" s="1"/>
    </row>
    <row r="9586" spans="18:18">
      <c r="R9586" s="1"/>
    </row>
    <row r="9587" spans="18:18">
      <c r="R9587" s="1"/>
    </row>
    <row r="9588" spans="18:18">
      <c r="R9588" s="1"/>
    </row>
    <row r="9589" spans="18:18">
      <c r="R9589" s="1"/>
    </row>
    <row r="9590" spans="18:18">
      <c r="R9590" s="1"/>
    </row>
    <row r="9591" spans="18:18">
      <c r="R9591" s="1"/>
    </row>
    <row r="9592" spans="18:18">
      <c r="R9592" s="1"/>
    </row>
    <row r="9593" spans="18:18">
      <c r="R9593" s="1"/>
    </row>
    <row r="9594" spans="18:18">
      <c r="R9594" s="1"/>
    </row>
    <row r="9595" spans="18:18">
      <c r="R9595" s="1"/>
    </row>
    <row r="9596" spans="18:18">
      <c r="R9596" s="1"/>
    </row>
    <row r="9597" spans="18:18">
      <c r="R9597" s="1"/>
    </row>
    <row r="9598" spans="18:18">
      <c r="R9598" s="1"/>
    </row>
    <row r="9599" spans="18:18">
      <c r="R9599" s="1"/>
    </row>
    <row r="9600" spans="18:18">
      <c r="R9600" s="1"/>
    </row>
    <row r="9601" spans="18:18">
      <c r="R9601" s="1"/>
    </row>
    <row r="9602" spans="18:18">
      <c r="R9602" s="1"/>
    </row>
    <row r="9603" spans="18:18">
      <c r="R9603" s="1"/>
    </row>
    <row r="9604" spans="18:18">
      <c r="R9604" s="1"/>
    </row>
    <row r="9605" spans="18:18">
      <c r="R9605" s="1"/>
    </row>
    <row r="9606" spans="18:18">
      <c r="R9606" s="1"/>
    </row>
    <row r="9607" spans="18:18">
      <c r="R9607" s="1"/>
    </row>
    <row r="9608" spans="18:18">
      <c r="R9608" s="1"/>
    </row>
    <row r="9609" spans="18:18">
      <c r="R9609" s="1"/>
    </row>
    <row r="9610" spans="18:18">
      <c r="R9610" s="1"/>
    </row>
    <row r="9611" spans="18:18">
      <c r="R9611" s="1"/>
    </row>
    <row r="9612" spans="18:18">
      <c r="R9612" s="1"/>
    </row>
    <row r="9613" spans="18:18">
      <c r="R9613" s="1"/>
    </row>
    <row r="9614" spans="18:18">
      <c r="R9614" s="1"/>
    </row>
    <row r="9615" spans="18:18">
      <c r="R9615" s="1"/>
    </row>
    <row r="9616" spans="18:18">
      <c r="R9616" s="1"/>
    </row>
    <row r="9617" spans="18:18">
      <c r="R9617" s="1"/>
    </row>
    <row r="9618" spans="18:18">
      <c r="R9618" s="1"/>
    </row>
    <row r="9619" spans="18:18">
      <c r="R9619" s="1"/>
    </row>
    <row r="9620" spans="18:18">
      <c r="R9620" s="1"/>
    </row>
    <row r="9621" spans="18:18">
      <c r="R9621" s="1"/>
    </row>
    <row r="9622" spans="18:18">
      <c r="R9622" s="1"/>
    </row>
    <row r="9623" spans="18:18">
      <c r="R9623" s="1"/>
    </row>
    <row r="9624" spans="18:18">
      <c r="R9624" s="1"/>
    </row>
    <row r="9625" spans="18:18">
      <c r="R9625" s="1"/>
    </row>
    <row r="9626" spans="18:18">
      <c r="R9626" s="1"/>
    </row>
    <row r="9627" spans="18:18">
      <c r="R9627" s="1"/>
    </row>
    <row r="9628" spans="18:18">
      <c r="R9628" s="1"/>
    </row>
    <row r="9629" spans="18:18">
      <c r="R9629" s="1"/>
    </row>
    <row r="9630" spans="18:18">
      <c r="R9630" s="1"/>
    </row>
    <row r="9631" spans="18:18">
      <c r="R9631" s="1"/>
    </row>
    <row r="9632" spans="18:18">
      <c r="R9632" s="1"/>
    </row>
    <row r="9633" spans="18:18">
      <c r="R9633" s="1"/>
    </row>
    <row r="9634" spans="18:18">
      <c r="R9634" s="1"/>
    </row>
    <row r="9635" spans="18:18">
      <c r="R9635" s="1"/>
    </row>
    <row r="9636" spans="18:18">
      <c r="R9636" s="1"/>
    </row>
    <row r="9637" spans="18:18">
      <c r="R9637" s="1"/>
    </row>
    <row r="9638" spans="18:18">
      <c r="R9638" s="1"/>
    </row>
    <row r="9639" spans="18:18">
      <c r="R9639" s="1"/>
    </row>
    <row r="9640" spans="18:18">
      <c r="R9640" s="1"/>
    </row>
    <row r="9641" spans="18:18">
      <c r="R9641" s="1"/>
    </row>
    <row r="9642" spans="18:18">
      <c r="R9642" s="1"/>
    </row>
    <row r="9643" spans="18:18">
      <c r="R9643" s="1"/>
    </row>
    <row r="9644" spans="18:18">
      <c r="R9644" s="1"/>
    </row>
    <row r="9645" spans="18:18">
      <c r="R9645" s="1"/>
    </row>
    <row r="9646" spans="18:18">
      <c r="R9646" s="1"/>
    </row>
    <row r="9647" spans="18:18">
      <c r="R9647" s="1"/>
    </row>
    <row r="9648" spans="18:18">
      <c r="R9648" s="1"/>
    </row>
    <row r="9649" spans="18:18">
      <c r="R9649" s="1"/>
    </row>
    <row r="9650" spans="18:18">
      <c r="R9650" s="1"/>
    </row>
    <row r="9651" spans="18:18">
      <c r="R9651" s="1"/>
    </row>
    <row r="9652" spans="18:18">
      <c r="R9652" s="1"/>
    </row>
    <row r="9653" spans="18:18">
      <c r="R9653" s="1"/>
    </row>
    <row r="9654" spans="18:18">
      <c r="R9654" s="1"/>
    </row>
    <row r="9655" spans="18:18">
      <c r="R9655" s="1"/>
    </row>
    <row r="9656" spans="18:18">
      <c r="R9656" s="1"/>
    </row>
    <row r="9657" spans="18:18">
      <c r="R9657" s="1"/>
    </row>
    <row r="9658" spans="18:18">
      <c r="R9658" s="1"/>
    </row>
    <row r="9659" spans="18:18">
      <c r="R9659" s="1"/>
    </row>
    <row r="9660" spans="18:18">
      <c r="R9660" s="1"/>
    </row>
    <row r="9661" spans="18:18">
      <c r="R9661" s="1"/>
    </row>
    <row r="9662" spans="18:18">
      <c r="R9662" s="1"/>
    </row>
    <row r="9663" spans="18:18">
      <c r="R9663" s="1"/>
    </row>
    <row r="9664" spans="18:18">
      <c r="R9664" s="1"/>
    </row>
    <row r="9665" spans="18:18">
      <c r="R9665" s="1"/>
    </row>
    <row r="9666" spans="18:18">
      <c r="R9666" s="1"/>
    </row>
    <row r="9667" spans="18:18">
      <c r="R9667" s="1"/>
    </row>
    <row r="9668" spans="18:18">
      <c r="R9668" s="1"/>
    </row>
    <row r="9669" spans="18:18">
      <c r="R9669" s="1"/>
    </row>
    <row r="9670" spans="18:18">
      <c r="R9670" s="1"/>
    </row>
    <row r="9671" spans="18:18">
      <c r="R9671" s="1"/>
    </row>
    <row r="9672" spans="18:18">
      <c r="R9672" s="1"/>
    </row>
    <row r="9673" spans="18:18">
      <c r="R9673" s="1"/>
    </row>
    <row r="9674" spans="18:18">
      <c r="R9674" s="1"/>
    </row>
    <row r="9675" spans="18:18">
      <c r="R9675" s="1"/>
    </row>
    <row r="9676" spans="18:18">
      <c r="R9676" s="1"/>
    </row>
    <row r="9677" spans="18:18">
      <c r="R9677" s="1"/>
    </row>
    <row r="9678" spans="18:18">
      <c r="R9678" s="1"/>
    </row>
    <row r="9679" spans="18:18">
      <c r="R9679" s="1"/>
    </row>
    <row r="9680" spans="18:18">
      <c r="R9680" s="1"/>
    </row>
    <row r="9681" spans="18:18">
      <c r="R9681" s="1"/>
    </row>
    <row r="9682" spans="18:18">
      <c r="R9682" s="1"/>
    </row>
    <row r="9683" spans="18:18">
      <c r="R9683" s="1"/>
    </row>
    <row r="9684" spans="18:18">
      <c r="R9684" s="1"/>
    </row>
    <row r="9685" spans="18:18">
      <c r="R9685" s="1"/>
    </row>
    <row r="9686" spans="18:18">
      <c r="R9686" s="1"/>
    </row>
    <row r="9687" spans="18:18">
      <c r="R9687" s="1"/>
    </row>
    <row r="9688" spans="18:18">
      <c r="R9688" s="1"/>
    </row>
    <row r="9689" spans="18:18">
      <c r="R9689" s="1"/>
    </row>
    <row r="9690" spans="18:18">
      <c r="R9690" s="1"/>
    </row>
    <row r="9691" spans="18:18">
      <c r="R9691" s="1"/>
    </row>
    <row r="9692" spans="18:18">
      <c r="R9692" s="1"/>
    </row>
    <row r="9693" spans="18:18">
      <c r="R9693" s="1"/>
    </row>
    <row r="9694" spans="18:18">
      <c r="R9694" s="1"/>
    </row>
    <row r="9695" spans="18:18">
      <c r="R9695" s="1"/>
    </row>
    <row r="9696" spans="18:18">
      <c r="R9696" s="1"/>
    </row>
    <row r="9697" spans="18:18">
      <c r="R9697" s="1"/>
    </row>
    <row r="9698" spans="18:18">
      <c r="R9698" s="1"/>
    </row>
    <row r="9699" spans="18:18">
      <c r="R9699" s="1"/>
    </row>
    <row r="9700" spans="18:18">
      <c r="R9700" s="1"/>
    </row>
    <row r="9701" spans="18:18">
      <c r="R9701" s="1"/>
    </row>
    <row r="9702" spans="18:18">
      <c r="R9702" s="1"/>
    </row>
    <row r="9703" spans="18:18">
      <c r="R9703" s="1"/>
    </row>
    <row r="9704" spans="18:18">
      <c r="R9704" s="1"/>
    </row>
    <row r="9705" spans="18:18">
      <c r="R9705" s="1"/>
    </row>
    <row r="9706" spans="18:18">
      <c r="R9706" s="1"/>
    </row>
    <row r="9707" spans="18:18">
      <c r="R9707" s="1"/>
    </row>
    <row r="9708" spans="18:18">
      <c r="R9708" s="1"/>
    </row>
    <row r="9709" spans="18:18">
      <c r="R9709" s="1"/>
    </row>
    <row r="9710" spans="18:18">
      <c r="R9710" s="1"/>
    </row>
    <row r="9711" spans="18:18">
      <c r="R9711" s="1"/>
    </row>
    <row r="9712" spans="18:18">
      <c r="R9712" s="1"/>
    </row>
    <row r="9713" spans="18:18">
      <c r="R9713" s="1"/>
    </row>
    <row r="9714" spans="18:18">
      <c r="R9714" s="1"/>
    </row>
    <row r="9715" spans="18:18">
      <c r="R9715" s="1"/>
    </row>
    <row r="9716" spans="18:18">
      <c r="R9716" s="1"/>
    </row>
    <row r="9717" spans="18:18">
      <c r="R9717" s="1"/>
    </row>
    <row r="9718" spans="18:18">
      <c r="R9718" s="1"/>
    </row>
    <row r="9719" spans="18:18">
      <c r="R9719" s="1"/>
    </row>
    <row r="9720" spans="18:18">
      <c r="R9720" s="1"/>
    </row>
    <row r="9721" spans="18:18">
      <c r="R9721" s="1"/>
    </row>
    <row r="9722" spans="18:18">
      <c r="R9722" s="1"/>
    </row>
    <row r="9723" spans="18:18">
      <c r="R9723" s="1"/>
    </row>
    <row r="9724" spans="18:18">
      <c r="R9724" s="1"/>
    </row>
    <row r="9725" spans="18:18">
      <c r="R9725" s="1"/>
    </row>
    <row r="9726" spans="18:18">
      <c r="R9726" s="1"/>
    </row>
    <row r="9727" spans="18:18">
      <c r="R9727" s="1"/>
    </row>
    <row r="9728" spans="18:18">
      <c r="R9728" s="1"/>
    </row>
    <row r="9729" spans="18:18">
      <c r="R9729" s="1"/>
    </row>
    <row r="9730" spans="18:18">
      <c r="R9730" s="1"/>
    </row>
    <row r="9731" spans="18:18">
      <c r="R9731" s="1"/>
    </row>
    <row r="9732" spans="18:18">
      <c r="R9732" s="1"/>
    </row>
    <row r="9733" spans="18:18">
      <c r="R9733" s="1"/>
    </row>
    <row r="9734" spans="18:18">
      <c r="R9734" s="1"/>
    </row>
    <row r="9735" spans="18:18">
      <c r="R9735" s="1"/>
    </row>
    <row r="9736" spans="18:18">
      <c r="R9736" s="1"/>
    </row>
    <row r="9737" spans="18:18">
      <c r="R9737" s="1"/>
    </row>
    <row r="9738" spans="18:18">
      <c r="R9738" s="1"/>
    </row>
    <row r="9739" spans="18:18">
      <c r="R9739" s="1"/>
    </row>
    <row r="9740" spans="18:18">
      <c r="R9740" s="1"/>
    </row>
    <row r="9741" spans="18:18">
      <c r="R9741" s="1"/>
    </row>
    <row r="9742" spans="18:18">
      <c r="R9742" s="1"/>
    </row>
    <row r="9743" spans="18:18">
      <c r="R9743" s="1"/>
    </row>
    <row r="9744" spans="18:18">
      <c r="R9744" s="1"/>
    </row>
    <row r="9745" spans="18:18">
      <c r="R9745" s="1"/>
    </row>
    <row r="9746" spans="18:18">
      <c r="R9746" s="1"/>
    </row>
    <row r="9747" spans="18:18">
      <c r="R9747" s="1"/>
    </row>
    <row r="9748" spans="18:18">
      <c r="R9748" s="1"/>
    </row>
    <row r="9749" spans="18:18">
      <c r="R9749" s="1"/>
    </row>
    <row r="9750" spans="18:18">
      <c r="R9750" s="1"/>
    </row>
    <row r="9751" spans="18:18">
      <c r="R9751" s="1"/>
    </row>
    <row r="9752" spans="18:18">
      <c r="R9752" s="1"/>
    </row>
    <row r="9753" spans="18:18">
      <c r="R9753" s="1"/>
    </row>
    <row r="9754" spans="18:18">
      <c r="R9754" s="1"/>
    </row>
    <row r="9755" spans="18:18">
      <c r="R9755" s="1"/>
    </row>
    <row r="9756" spans="18:18">
      <c r="R9756" s="1"/>
    </row>
    <row r="9757" spans="18:18">
      <c r="R9757" s="1"/>
    </row>
    <row r="9758" spans="18:18">
      <c r="R9758" s="1"/>
    </row>
    <row r="9759" spans="18:18">
      <c r="R9759" s="1"/>
    </row>
    <row r="9760" spans="18:18">
      <c r="R9760" s="1"/>
    </row>
    <row r="9761" spans="18:18">
      <c r="R9761" s="1"/>
    </row>
    <row r="9762" spans="18:18">
      <c r="R9762" s="1"/>
    </row>
    <row r="9763" spans="18:18">
      <c r="R9763" s="1"/>
    </row>
    <row r="9764" spans="18:18">
      <c r="R9764" s="1"/>
    </row>
    <row r="9765" spans="18:18">
      <c r="R9765" s="1"/>
    </row>
    <row r="9766" spans="18:18">
      <c r="R9766" s="1"/>
    </row>
    <row r="9767" spans="18:18">
      <c r="R9767" s="1"/>
    </row>
    <row r="9768" spans="18:18">
      <c r="R9768" s="1"/>
    </row>
    <row r="9769" spans="18:18">
      <c r="R9769" s="1"/>
    </row>
    <row r="9770" spans="18:18">
      <c r="R9770" s="1"/>
    </row>
    <row r="9771" spans="18:18">
      <c r="R9771" s="1"/>
    </row>
    <row r="9772" spans="18:18">
      <c r="R9772" s="1"/>
    </row>
    <row r="9773" spans="18:18">
      <c r="R9773" s="1"/>
    </row>
    <row r="9774" spans="18:18">
      <c r="R9774" s="1"/>
    </row>
    <row r="9775" spans="18:18">
      <c r="R9775" s="1"/>
    </row>
    <row r="9776" spans="18:18">
      <c r="R9776" s="1"/>
    </row>
    <row r="9777" spans="18:18">
      <c r="R9777" s="1"/>
    </row>
    <row r="9778" spans="18:18">
      <c r="R9778" s="1"/>
    </row>
    <row r="9779" spans="18:18">
      <c r="R9779" s="1"/>
    </row>
    <row r="9780" spans="18:18">
      <c r="R9780" s="1"/>
    </row>
    <row r="9781" spans="18:18">
      <c r="R9781" s="1"/>
    </row>
    <row r="9782" spans="18:18">
      <c r="R9782" s="1"/>
    </row>
    <row r="9783" spans="18:18">
      <c r="R9783" s="1"/>
    </row>
    <row r="9784" spans="18:18">
      <c r="R9784" s="1"/>
    </row>
    <row r="9785" spans="18:18">
      <c r="R9785" s="1"/>
    </row>
    <row r="9786" spans="18:18">
      <c r="R9786" s="1"/>
    </row>
    <row r="9787" spans="18:18">
      <c r="R9787" s="1"/>
    </row>
    <row r="9788" spans="18:18">
      <c r="R9788" s="1"/>
    </row>
    <row r="9789" spans="18:18">
      <c r="R9789" s="1"/>
    </row>
    <row r="9790" spans="18:18">
      <c r="R9790" s="1"/>
    </row>
    <row r="9791" spans="18:18">
      <c r="R9791" s="1"/>
    </row>
    <row r="9792" spans="18:18">
      <c r="R9792" s="1"/>
    </row>
    <row r="9793" spans="18:18">
      <c r="R9793" s="1"/>
    </row>
    <row r="9794" spans="18:18">
      <c r="R9794" s="1"/>
    </row>
    <row r="9795" spans="18:18">
      <c r="R9795" s="1"/>
    </row>
    <row r="9796" spans="18:18">
      <c r="R9796" s="1"/>
    </row>
    <row r="9797" spans="18:18">
      <c r="R9797" s="1"/>
    </row>
    <row r="9798" spans="18:18">
      <c r="R9798" s="1"/>
    </row>
    <row r="9799" spans="18:18">
      <c r="R9799" s="1"/>
    </row>
    <row r="9800" spans="18:18">
      <c r="R9800" s="1"/>
    </row>
    <row r="9801" spans="18:18">
      <c r="R9801" s="1"/>
    </row>
    <row r="9802" spans="18:18">
      <c r="R9802" s="1"/>
    </row>
    <row r="9803" spans="18:18">
      <c r="R9803" s="1"/>
    </row>
    <row r="9804" spans="18:18">
      <c r="R9804" s="1"/>
    </row>
    <row r="9805" spans="18:18">
      <c r="R9805" s="1"/>
    </row>
    <row r="9806" spans="18:18">
      <c r="R9806" s="1"/>
    </row>
    <row r="9807" spans="18:18">
      <c r="R9807" s="1"/>
    </row>
    <row r="9808" spans="18:18">
      <c r="R9808" s="1"/>
    </row>
    <row r="9809" spans="18:18">
      <c r="R9809" s="1"/>
    </row>
    <row r="9810" spans="18:18">
      <c r="R9810" s="1"/>
    </row>
    <row r="9811" spans="18:18">
      <c r="R9811" s="1"/>
    </row>
    <row r="9812" spans="18:18">
      <c r="R9812" s="1"/>
    </row>
    <row r="9813" spans="18:18">
      <c r="R9813" s="1"/>
    </row>
    <row r="9814" spans="18:18">
      <c r="R9814" s="1"/>
    </row>
    <row r="9815" spans="18:18">
      <c r="R9815" s="1"/>
    </row>
    <row r="9816" spans="18:18">
      <c r="R9816" s="1"/>
    </row>
    <row r="9817" spans="18:18">
      <c r="R9817" s="1"/>
    </row>
    <row r="9818" spans="18:18">
      <c r="R9818" s="1"/>
    </row>
    <row r="9819" spans="18:18">
      <c r="R9819" s="1"/>
    </row>
    <row r="9820" spans="18:18">
      <c r="R9820" s="1"/>
    </row>
    <row r="9821" spans="18:18">
      <c r="R9821" s="1"/>
    </row>
    <row r="9822" spans="18:18">
      <c r="R9822" s="1"/>
    </row>
    <row r="9823" spans="18:18">
      <c r="R9823" s="1"/>
    </row>
    <row r="9824" spans="18:18">
      <c r="R9824" s="1"/>
    </row>
    <row r="9825" spans="18:18">
      <c r="R9825" s="1"/>
    </row>
    <row r="9826" spans="18:18">
      <c r="R9826" s="1"/>
    </row>
    <row r="9827" spans="18:18">
      <c r="R9827" s="1"/>
    </row>
    <row r="9828" spans="18:18">
      <c r="R9828" s="1"/>
    </row>
    <row r="9829" spans="18:18">
      <c r="R9829" s="1"/>
    </row>
    <row r="9830" spans="18:18">
      <c r="R9830" s="1"/>
    </row>
    <row r="9831" spans="18:18">
      <c r="R9831" s="1"/>
    </row>
    <row r="9832" spans="18:18">
      <c r="R9832" s="1"/>
    </row>
    <row r="9833" spans="18:18">
      <c r="R9833" s="1"/>
    </row>
    <row r="9834" spans="18:18">
      <c r="R9834" s="1"/>
    </row>
    <row r="9835" spans="18:18">
      <c r="R9835" s="1"/>
    </row>
    <row r="9836" spans="18:18">
      <c r="R9836" s="1"/>
    </row>
    <row r="9837" spans="18:18">
      <c r="R9837" s="1"/>
    </row>
    <row r="9838" spans="18:18">
      <c r="R9838" s="1"/>
    </row>
    <row r="9839" spans="18:18">
      <c r="R9839" s="1"/>
    </row>
    <row r="9840" spans="18:18">
      <c r="R9840" s="1"/>
    </row>
    <row r="9841" spans="18:18">
      <c r="R9841" s="1"/>
    </row>
    <row r="9842" spans="18:18">
      <c r="R9842" s="1"/>
    </row>
    <row r="9843" spans="18:18">
      <c r="R9843" s="1"/>
    </row>
    <row r="9844" spans="18:18">
      <c r="R9844" s="1"/>
    </row>
    <row r="9845" spans="18:18">
      <c r="R9845" s="1"/>
    </row>
    <row r="9846" spans="18:18">
      <c r="R9846" s="1"/>
    </row>
    <row r="9847" spans="18:18">
      <c r="R9847" s="1"/>
    </row>
    <row r="9848" spans="18:18">
      <c r="R9848" s="1"/>
    </row>
    <row r="9849" spans="18:18">
      <c r="R9849" s="1"/>
    </row>
    <row r="9850" spans="18:18">
      <c r="R9850" s="1"/>
    </row>
    <row r="9851" spans="18:18">
      <c r="R9851" s="1"/>
    </row>
    <row r="9852" spans="18:18">
      <c r="R9852" s="1"/>
    </row>
    <row r="9853" spans="18:18">
      <c r="R9853" s="1"/>
    </row>
    <row r="9854" spans="18:18">
      <c r="R9854" s="1"/>
    </row>
    <row r="9855" spans="18:18">
      <c r="R9855" s="1"/>
    </row>
    <row r="9856" spans="18:18">
      <c r="R9856" s="1"/>
    </row>
    <row r="9857" spans="18:18">
      <c r="R9857" s="1"/>
    </row>
    <row r="9858" spans="18:18">
      <c r="R9858" s="1"/>
    </row>
    <row r="9859" spans="18:18">
      <c r="R9859" s="1"/>
    </row>
    <row r="9860" spans="18:18">
      <c r="R9860" s="1"/>
    </row>
    <row r="9861" spans="18:18">
      <c r="R9861" s="1"/>
    </row>
    <row r="9862" spans="18:18">
      <c r="R9862" s="1"/>
    </row>
    <row r="9863" spans="18:18">
      <c r="R9863" s="1"/>
    </row>
    <row r="9864" spans="18:18">
      <c r="R9864" s="1"/>
    </row>
    <row r="9865" spans="18:18">
      <c r="R9865" s="1"/>
    </row>
    <row r="9866" spans="18:18">
      <c r="R9866" s="1"/>
    </row>
    <row r="9867" spans="18:18">
      <c r="R9867" s="1"/>
    </row>
    <row r="9868" spans="18:18">
      <c r="R9868" s="1"/>
    </row>
    <row r="9869" spans="18:18">
      <c r="R9869" s="1"/>
    </row>
    <row r="9870" spans="18:18">
      <c r="R9870" s="1"/>
    </row>
    <row r="9871" spans="18:18">
      <c r="R9871" s="1"/>
    </row>
    <row r="9872" spans="18:18">
      <c r="R9872" s="1"/>
    </row>
    <row r="9873" spans="18:18">
      <c r="R9873" s="1"/>
    </row>
    <row r="9874" spans="18:18">
      <c r="R9874" s="1"/>
    </row>
    <row r="9875" spans="18:18">
      <c r="R9875" s="1"/>
    </row>
    <row r="9876" spans="18:18">
      <c r="R9876" s="1"/>
    </row>
    <row r="9877" spans="18:18">
      <c r="R9877" s="1"/>
    </row>
    <row r="9878" spans="18:18">
      <c r="R9878" s="1"/>
    </row>
    <row r="9879" spans="18:18">
      <c r="R9879" s="1"/>
    </row>
    <row r="9880" spans="18:18">
      <c r="R9880" s="1"/>
    </row>
    <row r="9881" spans="18:18">
      <c r="R9881" s="1"/>
    </row>
    <row r="9882" spans="18:18">
      <c r="R9882" s="1"/>
    </row>
    <row r="9883" spans="18:18">
      <c r="R9883" s="1"/>
    </row>
    <row r="9884" spans="18:18">
      <c r="R9884" s="1"/>
    </row>
    <row r="9885" spans="18:18">
      <c r="R9885" s="1"/>
    </row>
    <row r="9886" spans="18:18">
      <c r="R9886" s="1"/>
    </row>
    <row r="9887" spans="18:18">
      <c r="R9887" s="1"/>
    </row>
    <row r="9888" spans="18:18">
      <c r="R9888" s="1"/>
    </row>
    <row r="9889" spans="18:18">
      <c r="R9889" s="1"/>
    </row>
    <row r="9890" spans="18:18">
      <c r="R9890" s="1"/>
    </row>
    <row r="9891" spans="18:18">
      <c r="R9891" s="1"/>
    </row>
    <row r="9892" spans="18:18">
      <c r="R9892" s="1"/>
    </row>
    <row r="9893" spans="18:18">
      <c r="R9893" s="1"/>
    </row>
    <row r="9894" spans="18:18">
      <c r="R9894" s="1"/>
    </row>
    <row r="9895" spans="18:18">
      <c r="R9895" s="1"/>
    </row>
    <row r="9896" spans="18:18">
      <c r="R9896" s="1"/>
    </row>
    <row r="9897" spans="18:18">
      <c r="R9897" s="1"/>
    </row>
    <row r="9898" spans="18:18">
      <c r="R9898" s="1"/>
    </row>
    <row r="9899" spans="18:18">
      <c r="R9899" s="1"/>
    </row>
    <row r="9900" spans="18:18">
      <c r="R9900" s="1"/>
    </row>
    <row r="9901" spans="18:18">
      <c r="R9901" s="1"/>
    </row>
    <row r="9902" spans="18:18">
      <c r="R9902" s="1"/>
    </row>
    <row r="9903" spans="18:18">
      <c r="R9903" s="1"/>
    </row>
    <row r="9904" spans="18:18">
      <c r="R9904" s="1"/>
    </row>
    <row r="9905" spans="18:18">
      <c r="R9905" s="1"/>
    </row>
    <row r="9906" spans="18:18">
      <c r="R9906" s="1"/>
    </row>
    <row r="9907" spans="18:18">
      <c r="R9907" s="1"/>
    </row>
    <row r="9908" spans="18:18">
      <c r="R9908" s="1"/>
    </row>
    <row r="9909" spans="18:18">
      <c r="R9909" s="1"/>
    </row>
    <row r="9910" spans="18:18">
      <c r="R9910" s="1"/>
    </row>
    <row r="9911" spans="18:18">
      <c r="R9911" s="1"/>
    </row>
    <row r="9912" spans="18:18">
      <c r="R9912" s="1"/>
    </row>
    <row r="9913" spans="18:18">
      <c r="R9913" s="1"/>
    </row>
    <row r="9914" spans="18:18">
      <c r="R9914" s="1"/>
    </row>
    <row r="9915" spans="18:18">
      <c r="R9915" s="1"/>
    </row>
    <row r="9916" spans="18:18">
      <c r="R9916" s="1"/>
    </row>
    <row r="9917" spans="18:18">
      <c r="R9917" s="1"/>
    </row>
    <row r="9918" spans="18:18">
      <c r="R9918" s="1"/>
    </row>
    <row r="9919" spans="18:18">
      <c r="R9919" s="1"/>
    </row>
    <row r="9920" spans="18:18">
      <c r="R9920" s="1"/>
    </row>
    <row r="9921" spans="18:18">
      <c r="R9921" s="1"/>
    </row>
    <row r="9922" spans="18:18">
      <c r="R9922" s="1"/>
    </row>
    <row r="9923" spans="18:18">
      <c r="R9923" s="1"/>
    </row>
    <row r="9924" spans="18:18">
      <c r="R9924" s="1"/>
    </row>
    <row r="9925" spans="18:18">
      <c r="R9925" s="1"/>
    </row>
    <row r="9926" spans="18:18">
      <c r="R9926" s="1"/>
    </row>
    <row r="9927" spans="18:18">
      <c r="R9927" s="1"/>
    </row>
    <row r="9928" spans="18:18">
      <c r="R9928" s="1"/>
    </row>
    <row r="9929" spans="18:18">
      <c r="R9929" s="1"/>
    </row>
    <row r="9930" spans="18:18">
      <c r="R9930" s="1"/>
    </row>
    <row r="9931" spans="18:18">
      <c r="R9931" s="1"/>
    </row>
    <row r="9932" spans="18:18">
      <c r="R9932" s="1"/>
    </row>
    <row r="9933" spans="18:18">
      <c r="R9933" s="1"/>
    </row>
    <row r="9934" spans="18:18">
      <c r="R9934" s="1"/>
    </row>
    <row r="9935" spans="18:18">
      <c r="R9935" s="1"/>
    </row>
    <row r="9936" spans="18:18">
      <c r="R9936" s="1"/>
    </row>
    <row r="9937" spans="18:18">
      <c r="R9937" s="1"/>
    </row>
    <row r="9938" spans="18:18">
      <c r="R9938" s="1"/>
    </row>
    <row r="9939" spans="18:18">
      <c r="R9939" s="1"/>
    </row>
    <row r="9940" spans="18:18">
      <c r="R9940" s="1"/>
    </row>
    <row r="9941" spans="18:18">
      <c r="R9941" s="1"/>
    </row>
    <row r="9942" spans="18:18">
      <c r="R9942" s="1"/>
    </row>
    <row r="9943" spans="18:18">
      <c r="R9943" s="1"/>
    </row>
    <row r="9944" spans="18:18">
      <c r="R9944" s="1"/>
    </row>
    <row r="9945" spans="18:18">
      <c r="R9945" s="1"/>
    </row>
    <row r="9946" spans="18:18">
      <c r="R9946" s="1"/>
    </row>
    <row r="9947" spans="18:18">
      <c r="R9947" s="1"/>
    </row>
    <row r="9948" spans="18:18">
      <c r="R9948" s="1"/>
    </row>
    <row r="9949" spans="18:18">
      <c r="R9949" s="1"/>
    </row>
    <row r="9950" spans="18:18">
      <c r="R9950" s="1"/>
    </row>
    <row r="9951" spans="18:18">
      <c r="R9951" s="1"/>
    </row>
    <row r="9952" spans="18:18">
      <c r="R9952" s="1"/>
    </row>
    <row r="9953" spans="18:18">
      <c r="R9953" s="1"/>
    </row>
    <row r="9954" spans="18:18">
      <c r="R9954" s="1"/>
    </row>
    <row r="9955" spans="18:18">
      <c r="R9955" s="1"/>
    </row>
    <row r="9956" spans="18:18">
      <c r="R9956" s="1"/>
    </row>
    <row r="9957" spans="18:18">
      <c r="R9957" s="1"/>
    </row>
    <row r="9958" spans="18:18">
      <c r="R9958" s="1"/>
    </row>
    <row r="9959" spans="18:18">
      <c r="R9959" s="1"/>
    </row>
    <row r="9960" spans="18:18">
      <c r="R9960" s="1"/>
    </row>
    <row r="9961" spans="18:18">
      <c r="R9961" s="1"/>
    </row>
    <row r="9962" spans="18:18">
      <c r="R9962" s="1"/>
    </row>
    <row r="9963" spans="18:18">
      <c r="R9963" s="1"/>
    </row>
    <row r="9964" spans="18:18">
      <c r="R9964" s="1"/>
    </row>
    <row r="9965" spans="18:18">
      <c r="R9965" s="1"/>
    </row>
    <row r="9966" spans="18:18">
      <c r="R9966" s="1"/>
    </row>
    <row r="9967" spans="18:18">
      <c r="R9967" s="1"/>
    </row>
    <row r="9968" spans="18:18">
      <c r="R9968" s="1"/>
    </row>
    <row r="9969" spans="18:18">
      <c r="R9969" s="1"/>
    </row>
    <row r="9970" spans="18:18">
      <c r="R9970" s="1"/>
    </row>
    <row r="9971" spans="18:18">
      <c r="R9971" s="1"/>
    </row>
    <row r="9972" spans="18:18">
      <c r="R9972" s="1"/>
    </row>
    <row r="9973" spans="18:18">
      <c r="R9973" s="1"/>
    </row>
    <row r="9974" spans="18:18">
      <c r="R9974" s="1"/>
    </row>
    <row r="9975" spans="18:18">
      <c r="R9975" s="1"/>
    </row>
    <row r="9976" spans="18:18">
      <c r="R9976" s="1"/>
    </row>
    <row r="9977" spans="18:18">
      <c r="R9977" s="1"/>
    </row>
    <row r="9978" spans="18:18">
      <c r="R9978" s="1"/>
    </row>
    <row r="9979" spans="18:18">
      <c r="R9979" s="1"/>
    </row>
    <row r="9980" spans="18:18">
      <c r="R9980" s="1"/>
    </row>
    <row r="9981" spans="18:18">
      <c r="R9981" s="1"/>
    </row>
    <row r="9982" spans="18:18">
      <c r="R9982" s="1"/>
    </row>
    <row r="9983" spans="18:18">
      <c r="R9983" s="1"/>
    </row>
    <row r="9984" spans="18:18">
      <c r="R9984" s="1"/>
    </row>
    <row r="9985" spans="18:18">
      <c r="R9985" s="1"/>
    </row>
    <row r="9986" spans="18:18">
      <c r="R9986" s="1"/>
    </row>
    <row r="9987" spans="18:18">
      <c r="R9987" s="1"/>
    </row>
    <row r="9988" spans="18:18">
      <c r="R9988" s="1"/>
    </row>
    <row r="9989" spans="18:18">
      <c r="R9989" s="1"/>
    </row>
    <row r="9990" spans="18:18">
      <c r="R9990" s="1"/>
    </row>
    <row r="9991" spans="18:18">
      <c r="R9991" s="1"/>
    </row>
    <row r="9992" spans="18:18">
      <c r="R9992" s="1"/>
    </row>
    <row r="9993" spans="18:18">
      <c r="R9993" s="1"/>
    </row>
    <row r="9994" spans="18:18">
      <c r="R9994" s="1"/>
    </row>
    <row r="9995" spans="18:18">
      <c r="R9995" s="1"/>
    </row>
    <row r="9996" spans="18:18">
      <c r="R9996" s="1"/>
    </row>
    <row r="9997" spans="18:18">
      <c r="R9997" s="1"/>
    </row>
    <row r="9998" spans="18:18">
      <c r="R9998" s="1"/>
    </row>
    <row r="9999" spans="18:18">
      <c r="R9999" s="1"/>
    </row>
    <row r="10000" spans="18:18">
      <c r="R10000" s="1"/>
    </row>
    <row r="10001" spans="18:18">
      <c r="R10001" s="1"/>
    </row>
    <row r="10002" spans="18:18">
      <c r="R10002" s="1"/>
    </row>
    <row r="10003" spans="18:18">
      <c r="R10003" s="1"/>
    </row>
    <row r="10004" spans="18:18">
      <c r="R10004" s="1"/>
    </row>
    <row r="10005" spans="18:18">
      <c r="R10005" s="1"/>
    </row>
    <row r="10006" spans="18:18">
      <c r="R10006" s="1"/>
    </row>
    <row r="10007" spans="18:18">
      <c r="R10007" s="1"/>
    </row>
    <row r="10008" spans="18:18">
      <c r="R10008" s="1"/>
    </row>
    <row r="10009" spans="18:18">
      <c r="R10009" s="1"/>
    </row>
    <row r="10010" spans="18:18">
      <c r="R10010" s="1"/>
    </row>
    <row r="10011" spans="18:18">
      <c r="R10011" s="1"/>
    </row>
    <row r="10012" spans="18:18">
      <c r="R10012" s="1"/>
    </row>
    <row r="10013" spans="18:18">
      <c r="R10013" s="1"/>
    </row>
    <row r="10014" spans="18:18">
      <c r="R10014" s="1"/>
    </row>
    <row r="10015" spans="18:18">
      <c r="R10015" s="1"/>
    </row>
    <row r="10016" spans="18:18">
      <c r="R10016" s="1"/>
    </row>
    <row r="10017" spans="18:18">
      <c r="R10017" s="1"/>
    </row>
    <row r="10018" spans="18:18">
      <c r="R10018" s="1"/>
    </row>
    <row r="10019" spans="18:18">
      <c r="R10019" s="1"/>
    </row>
    <row r="10020" spans="18:18">
      <c r="R10020" s="1"/>
    </row>
    <row r="10021" spans="18:18">
      <c r="R10021" s="1"/>
    </row>
    <row r="10022" spans="18:18">
      <c r="R10022" s="1"/>
    </row>
    <row r="10023" spans="18:18">
      <c r="R10023" s="1"/>
    </row>
    <row r="10024" spans="18:18">
      <c r="R10024" s="1"/>
    </row>
    <row r="10025" spans="18:18">
      <c r="R10025" s="1"/>
    </row>
    <row r="10026" spans="18:18">
      <c r="R10026" s="1"/>
    </row>
    <row r="10027" spans="18:18">
      <c r="R10027" s="1"/>
    </row>
    <row r="10028" spans="18:18">
      <c r="R10028" s="1"/>
    </row>
    <row r="10029" spans="18:18">
      <c r="R10029" s="1"/>
    </row>
    <row r="10030" spans="18:18">
      <c r="R10030" s="1"/>
    </row>
    <row r="10031" spans="18:18">
      <c r="R10031" s="1"/>
    </row>
    <row r="10032" spans="18:18">
      <c r="R10032" s="1"/>
    </row>
    <row r="10033" spans="18:18">
      <c r="R10033" s="1"/>
    </row>
    <row r="10034" spans="18:18">
      <c r="R10034" s="1"/>
    </row>
    <row r="10035" spans="18:18">
      <c r="R10035" s="1"/>
    </row>
    <row r="10036" spans="18:18">
      <c r="R10036" s="1"/>
    </row>
    <row r="10037" spans="18:18">
      <c r="R10037" s="1"/>
    </row>
    <row r="10038" spans="18:18">
      <c r="R10038" s="1"/>
    </row>
    <row r="10039" spans="18:18">
      <c r="R10039" s="1"/>
    </row>
    <row r="10040" spans="18:18">
      <c r="R10040" s="1"/>
    </row>
    <row r="10041" spans="18:18">
      <c r="R10041" s="1"/>
    </row>
    <row r="10042" spans="18:18">
      <c r="R10042" s="1"/>
    </row>
    <row r="10043" spans="18:18">
      <c r="R10043" s="1"/>
    </row>
    <row r="10044" spans="18:18">
      <c r="R10044" s="1"/>
    </row>
    <row r="10045" spans="18:18">
      <c r="R10045" s="1"/>
    </row>
    <row r="10046" spans="18:18">
      <c r="R10046" s="1"/>
    </row>
    <row r="10047" spans="18:18">
      <c r="R10047" s="1"/>
    </row>
    <row r="10048" spans="18:18">
      <c r="R10048" s="1"/>
    </row>
    <row r="10049" spans="18:18">
      <c r="R10049" s="1"/>
    </row>
    <row r="10050" spans="18:18">
      <c r="R10050" s="1"/>
    </row>
    <row r="10051" spans="18:18">
      <c r="R10051" s="1"/>
    </row>
    <row r="10052" spans="18:18">
      <c r="R10052" s="1"/>
    </row>
    <row r="10053" spans="18:18">
      <c r="R10053" s="1"/>
    </row>
    <row r="10054" spans="18:18">
      <c r="R10054" s="1"/>
    </row>
    <row r="10055" spans="18:18">
      <c r="R10055" s="1"/>
    </row>
    <row r="10056" spans="18:18">
      <c r="R10056" s="1"/>
    </row>
    <row r="10057" spans="18:18">
      <c r="R10057" s="1"/>
    </row>
    <row r="10058" spans="18:18">
      <c r="R10058" s="1"/>
    </row>
    <row r="10059" spans="18:18">
      <c r="R10059" s="1"/>
    </row>
    <row r="10060" spans="18:18">
      <c r="R10060" s="1"/>
    </row>
    <row r="10061" spans="18:18">
      <c r="R10061" s="1"/>
    </row>
    <row r="10062" spans="18:18">
      <c r="R10062" s="1"/>
    </row>
    <row r="10063" spans="18:18">
      <c r="R10063" s="1"/>
    </row>
    <row r="10064" spans="18:18">
      <c r="R10064" s="1"/>
    </row>
    <row r="10065" spans="18:18">
      <c r="R10065" s="1"/>
    </row>
    <row r="10066" spans="18:18">
      <c r="R10066" s="1"/>
    </row>
    <row r="10067" spans="18:18">
      <c r="R10067" s="1"/>
    </row>
    <row r="10068" spans="18:18">
      <c r="R10068" s="1"/>
    </row>
    <row r="10069" spans="18:18">
      <c r="R10069" s="1"/>
    </row>
    <row r="10070" spans="18:18">
      <c r="R10070" s="1"/>
    </row>
    <row r="10071" spans="18:18">
      <c r="R10071" s="1"/>
    </row>
    <row r="10072" spans="18:18">
      <c r="R10072" s="1"/>
    </row>
    <row r="10073" spans="18:18">
      <c r="R10073" s="1"/>
    </row>
    <row r="10074" spans="18:18">
      <c r="R10074" s="1"/>
    </row>
    <row r="10075" spans="18:18">
      <c r="R10075" s="1"/>
    </row>
    <row r="10076" spans="18:18">
      <c r="R10076" s="1"/>
    </row>
    <row r="10077" spans="18:18">
      <c r="R10077" s="1"/>
    </row>
    <row r="10078" spans="18:18">
      <c r="R10078" s="1"/>
    </row>
    <row r="10079" spans="18:18">
      <c r="R10079" s="1"/>
    </row>
    <row r="10080" spans="18:18">
      <c r="R10080" s="1"/>
    </row>
    <row r="10081" spans="18:18">
      <c r="R10081" s="1"/>
    </row>
    <row r="10082" spans="18:18">
      <c r="R10082" s="1"/>
    </row>
    <row r="10083" spans="18:18">
      <c r="R10083" s="1"/>
    </row>
    <row r="10084" spans="18:18">
      <c r="R10084" s="1"/>
    </row>
    <row r="10085" spans="18:18">
      <c r="R10085" s="1"/>
    </row>
    <row r="10086" spans="18:18">
      <c r="R10086" s="1"/>
    </row>
    <row r="10087" spans="18:18">
      <c r="R10087" s="1"/>
    </row>
    <row r="10088" spans="18:18">
      <c r="R10088" s="1"/>
    </row>
    <row r="10089" spans="18:18">
      <c r="R10089" s="1"/>
    </row>
    <row r="10090" spans="18:18">
      <c r="R10090" s="1"/>
    </row>
    <row r="10091" spans="18:18">
      <c r="R10091" s="1"/>
    </row>
    <row r="10092" spans="18:18">
      <c r="R10092" s="1"/>
    </row>
    <row r="10093" spans="18:18">
      <c r="R10093" s="1"/>
    </row>
    <row r="10094" spans="18:18">
      <c r="R10094" s="1"/>
    </row>
    <row r="10095" spans="18:18">
      <c r="R10095" s="1"/>
    </row>
    <row r="10096" spans="18:18">
      <c r="R10096" s="1"/>
    </row>
    <row r="10097" spans="18:18">
      <c r="R10097" s="1"/>
    </row>
    <row r="10098" spans="18:18">
      <c r="R10098" s="1"/>
    </row>
    <row r="10099" spans="18:18">
      <c r="R10099" s="1"/>
    </row>
    <row r="10100" spans="18:18">
      <c r="R10100" s="1"/>
    </row>
    <row r="10101" spans="18:18">
      <c r="R10101" s="1"/>
    </row>
    <row r="10102" spans="18:18">
      <c r="R10102" s="1"/>
    </row>
    <row r="10103" spans="18:18">
      <c r="R10103" s="1"/>
    </row>
    <row r="10104" spans="18:18">
      <c r="R10104" s="1"/>
    </row>
    <row r="10105" spans="18:18">
      <c r="R10105" s="1"/>
    </row>
    <row r="10106" spans="18:18">
      <c r="R10106" s="1"/>
    </row>
    <row r="10107" spans="18:18">
      <c r="R10107" s="1"/>
    </row>
    <row r="10108" spans="18:18">
      <c r="R10108" s="1"/>
    </row>
    <row r="10109" spans="18:18">
      <c r="R10109" s="1"/>
    </row>
    <row r="10110" spans="18:18">
      <c r="R10110" s="1"/>
    </row>
    <row r="10111" spans="18:18">
      <c r="R10111" s="1"/>
    </row>
    <row r="10112" spans="18:18">
      <c r="R10112" s="1"/>
    </row>
    <row r="10113" spans="18:18">
      <c r="R10113" s="1"/>
    </row>
    <row r="10114" spans="18:18">
      <c r="R10114" s="1"/>
    </row>
    <row r="10115" spans="18:18">
      <c r="R10115" s="1"/>
    </row>
    <row r="10116" spans="18:18">
      <c r="R10116" s="1"/>
    </row>
    <row r="10117" spans="18:18">
      <c r="R10117" s="1"/>
    </row>
    <row r="10118" spans="18:18">
      <c r="R10118" s="1"/>
    </row>
    <row r="10119" spans="18:18">
      <c r="R10119" s="1"/>
    </row>
    <row r="10120" spans="18:18">
      <c r="R10120" s="1"/>
    </row>
    <row r="10121" spans="18:18">
      <c r="R10121" s="1"/>
    </row>
    <row r="10122" spans="18:18">
      <c r="R10122" s="1"/>
    </row>
    <row r="10123" spans="18:18">
      <c r="R10123" s="1"/>
    </row>
    <row r="10124" spans="18:18">
      <c r="R10124" s="1"/>
    </row>
    <row r="10125" spans="18:18">
      <c r="R10125" s="1"/>
    </row>
    <row r="10126" spans="18:18">
      <c r="R10126" s="1"/>
    </row>
    <row r="10127" spans="18:18">
      <c r="R10127" s="1"/>
    </row>
    <row r="10128" spans="18:18">
      <c r="R10128" s="1"/>
    </row>
    <row r="10129" spans="18:18">
      <c r="R10129" s="1"/>
    </row>
    <row r="10130" spans="18:18">
      <c r="R10130" s="1"/>
    </row>
    <row r="10131" spans="18:18">
      <c r="R10131" s="1"/>
    </row>
    <row r="10132" spans="18:18">
      <c r="R10132" s="1"/>
    </row>
    <row r="10133" spans="18:18">
      <c r="R10133" s="1"/>
    </row>
    <row r="10134" spans="18:18">
      <c r="R10134" s="1"/>
    </row>
    <row r="10135" spans="18:18">
      <c r="R10135" s="1"/>
    </row>
    <row r="10136" spans="18:18">
      <c r="R10136" s="1"/>
    </row>
    <row r="10137" spans="18:18">
      <c r="R10137" s="1"/>
    </row>
    <row r="10138" spans="18:18">
      <c r="R10138" s="1"/>
    </row>
    <row r="10139" spans="18:18">
      <c r="R10139" s="1"/>
    </row>
    <row r="10140" spans="18:18">
      <c r="R10140" s="1"/>
    </row>
    <row r="10141" spans="18:18">
      <c r="R10141" s="1"/>
    </row>
    <row r="10142" spans="18:18">
      <c r="R10142" s="1"/>
    </row>
    <row r="10143" spans="18:18">
      <c r="R10143" s="1"/>
    </row>
    <row r="10144" spans="18:18">
      <c r="R10144" s="1"/>
    </row>
    <row r="10145" spans="18:18">
      <c r="R10145" s="1"/>
    </row>
    <row r="10146" spans="18:18">
      <c r="R10146" s="1"/>
    </row>
    <row r="10147" spans="18:18">
      <c r="R10147" s="1"/>
    </row>
    <row r="10148" spans="18:18">
      <c r="R10148" s="1"/>
    </row>
    <row r="10149" spans="18:18">
      <c r="R10149" s="1"/>
    </row>
    <row r="10150" spans="18:18">
      <c r="R10150" s="1"/>
    </row>
    <row r="10151" spans="18:18">
      <c r="R10151" s="1"/>
    </row>
    <row r="10152" spans="18:18">
      <c r="R10152" s="1"/>
    </row>
    <row r="10153" spans="18:18">
      <c r="R10153" s="1"/>
    </row>
    <row r="10154" spans="18:18">
      <c r="R10154" s="1"/>
    </row>
    <row r="10155" spans="18:18">
      <c r="R10155" s="1"/>
    </row>
    <row r="10156" spans="18:18">
      <c r="R10156" s="1"/>
    </row>
    <row r="10157" spans="18:18">
      <c r="R10157" s="1"/>
    </row>
    <row r="10158" spans="18:18">
      <c r="R10158" s="1"/>
    </row>
    <row r="10159" spans="18:18">
      <c r="R10159" s="1"/>
    </row>
    <row r="10160" spans="18:18">
      <c r="R10160" s="1"/>
    </row>
    <row r="10161" spans="18:18">
      <c r="R10161" s="1"/>
    </row>
    <row r="10162" spans="18:18">
      <c r="R10162" s="1"/>
    </row>
    <row r="10163" spans="18:18">
      <c r="R10163" s="1"/>
    </row>
    <row r="10164" spans="18:18">
      <c r="R10164" s="1"/>
    </row>
    <row r="10165" spans="18:18">
      <c r="R10165" s="1"/>
    </row>
    <row r="10166" spans="18:18">
      <c r="R10166" s="1"/>
    </row>
    <row r="10167" spans="18:18">
      <c r="R10167" s="1"/>
    </row>
    <row r="10168" spans="18:18">
      <c r="R10168" s="1"/>
    </row>
    <row r="10169" spans="18:18">
      <c r="R10169" s="1"/>
    </row>
    <row r="10170" spans="18:18">
      <c r="R10170" s="1"/>
    </row>
    <row r="10171" spans="18:18">
      <c r="R10171" s="1"/>
    </row>
    <row r="10172" spans="18:18">
      <c r="R10172" s="1"/>
    </row>
    <row r="10173" spans="18:18">
      <c r="R10173" s="1"/>
    </row>
    <row r="10174" spans="18:18">
      <c r="R10174" s="1"/>
    </row>
    <row r="10175" spans="18:18">
      <c r="R10175" s="1"/>
    </row>
    <row r="10176" spans="18:18">
      <c r="R10176" s="1"/>
    </row>
    <row r="10177" spans="18:18">
      <c r="R10177" s="1"/>
    </row>
    <row r="10178" spans="18:18">
      <c r="R10178" s="1"/>
    </row>
    <row r="10179" spans="18:18">
      <c r="R10179" s="1"/>
    </row>
    <row r="10180" spans="18:18">
      <c r="R10180" s="1"/>
    </row>
    <row r="10181" spans="18:18">
      <c r="R10181" s="1"/>
    </row>
    <row r="10182" spans="18:18">
      <c r="R10182" s="1"/>
    </row>
    <row r="10183" spans="18:18">
      <c r="R10183" s="1"/>
    </row>
    <row r="10184" spans="18:18">
      <c r="R10184" s="1"/>
    </row>
    <row r="10185" spans="18:18">
      <c r="R10185" s="1"/>
    </row>
    <row r="10186" spans="18:18">
      <c r="R10186" s="1"/>
    </row>
    <row r="10187" spans="18:18">
      <c r="R10187" s="1"/>
    </row>
    <row r="10188" spans="18:18">
      <c r="R10188" s="1"/>
    </row>
    <row r="10189" spans="18:18">
      <c r="R10189" s="1"/>
    </row>
    <row r="10190" spans="18:18">
      <c r="R10190" s="1"/>
    </row>
    <row r="10191" spans="18:18">
      <c r="R10191" s="1"/>
    </row>
    <row r="10192" spans="18:18">
      <c r="R10192" s="1"/>
    </row>
    <row r="10193" spans="18:18">
      <c r="R10193" s="1"/>
    </row>
    <row r="10194" spans="18:18">
      <c r="R10194" s="1"/>
    </row>
    <row r="10195" spans="18:18">
      <c r="R10195" s="1"/>
    </row>
    <row r="10196" spans="18:18">
      <c r="R10196" s="1"/>
    </row>
    <row r="10197" spans="18:18">
      <c r="R10197" s="1"/>
    </row>
    <row r="10198" spans="18:18">
      <c r="R10198" s="1"/>
    </row>
    <row r="10199" spans="18:18">
      <c r="R10199" s="1"/>
    </row>
    <row r="10200" spans="18:18">
      <c r="R10200" s="1"/>
    </row>
    <row r="10201" spans="18:18">
      <c r="R10201" s="1"/>
    </row>
    <row r="10202" spans="18:18">
      <c r="R10202" s="1"/>
    </row>
    <row r="10203" spans="18:18">
      <c r="R10203" s="1"/>
    </row>
    <row r="10204" spans="18:18">
      <c r="R10204" s="1"/>
    </row>
    <row r="10205" spans="18:18">
      <c r="R10205" s="1"/>
    </row>
    <row r="10206" spans="18:18">
      <c r="R10206" s="1"/>
    </row>
    <row r="10207" spans="18:18">
      <c r="R10207" s="1"/>
    </row>
    <row r="10208" spans="18:18">
      <c r="R10208" s="1"/>
    </row>
    <row r="10209" spans="18:18">
      <c r="R10209" s="1"/>
    </row>
    <row r="10210" spans="18:18">
      <c r="R10210" s="1"/>
    </row>
    <row r="10211" spans="18:18">
      <c r="R10211" s="1"/>
    </row>
    <row r="10212" spans="18:18">
      <c r="R10212" s="1"/>
    </row>
    <row r="10213" spans="18:18">
      <c r="R10213" s="1"/>
    </row>
    <row r="10214" spans="18:18">
      <c r="R10214" s="1"/>
    </row>
    <row r="10215" spans="18:18">
      <c r="R10215" s="1"/>
    </row>
    <row r="10216" spans="18:18">
      <c r="R10216" s="1"/>
    </row>
    <row r="10217" spans="18:18">
      <c r="R10217" s="1"/>
    </row>
    <row r="10218" spans="18:18">
      <c r="R10218" s="1"/>
    </row>
    <row r="10219" spans="18:18">
      <c r="R10219" s="1"/>
    </row>
    <row r="10220" spans="18:18">
      <c r="R10220" s="1"/>
    </row>
    <row r="10221" spans="18:18">
      <c r="R10221" s="1"/>
    </row>
    <row r="10222" spans="18:18">
      <c r="R10222" s="1"/>
    </row>
    <row r="10223" spans="18:18">
      <c r="R10223" s="1"/>
    </row>
    <row r="10224" spans="18:18">
      <c r="R10224" s="1"/>
    </row>
    <row r="10225" spans="18:18">
      <c r="R10225" s="1"/>
    </row>
    <row r="10226" spans="18:18">
      <c r="R10226" s="1"/>
    </row>
    <row r="10227" spans="18:18">
      <c r="R10227" s="1"/>
    </row>
    <row r="10228" spans="18:18">
      <c r="R10228" s="1"/>
    </row>
    <row r="10229" spans="18:18">
      <c r="R10229" s="1"/>
    </row>
    <row r="10230" spans="18:18">
      <c r="R10230" s="1"/>
    </row>
    <row r="10231" spans="18:18">
      <c r="R10231" s="1"/>
    </row>
    <row r="10232" spans="18:18">
      <c r="R10232" s="1"/>
    </row>
    <row r="10233" spans="18:18">
      <c r="R10233" s="1"/>
    </row>
    <row r="10234" spans="18:18">
      <c r="R10234" s="1"/>
    </row>
    <row r="10235" spans="18:18">
      <c r="R10235" s="1"/>
    </row>
    <row r="10236" spans="18:18">
      <c r="R10236" s="1"/>
    </row>
    <row r="10237" spans="18:18">
      <c r="R10237" s="1"/>
    </row>
    <row r="10238" spans="18:18">
      <c r="R10238" s="1"/>
    </row>
    <row r="10239" spans="18:18">
      <c r="R10239" s="1"/>
    </row>
    <row r="10240" spans="18:18">
      <c r="R10240" s="1"/>
    </row>
    <row r="10241" spans="18:18">
      <c r="R10241" s="1"/>
    </row>
    <row r="10242" spans="18:18">
      <c r="R10242" s="1"/>
    </row>
    <row r="10243" spans="18:18">
      <c r="R10243" s="1"/>
    </row>
    <row r="10244" spans="18:18">
      <c r="R10244" s="1"/>
    </row>
    <row r="10245" spans="18:18">
      <c r="R10245" s="1"/>
    </row>
    <row r="10246" spans="18:18">
      <c r="R10246" s="1"/>
    </row>
    <row r="10247" spans="18:18">
      <c r="R10247" s="1"/>
    </row>
    <row r="10248" spans="18:18">
      <c r="R10248" s="1"/>
    </row>
    <row r="10249" spans="18:18">
      <c r="R10249" s="1"/>
    </row>
    <row r="10250" spans="18:18">
      <c r="R10250" s="1"/>
    </row>
    <row r="10251" spans="18:18">
      <c r="R10251" s="1"/>
    </row>
    <row r="10252" spans="18:18">
      <c r="R10252" s="1"/>
    </row>
    <row r="10253" spans="18:18">
      <c r="R10253" s="1"/>
    </row>
    <row r="10254" spans="18:18">
      <c r="R10254" s="1"/>
    </row>
    <row r="10255" spans="18:18">
      <c r="R10255" s="1"/>
    </row>
    <row r="10256" spans="18:18">
      <c r="R10256" s="1"/>
    </row>
    <row r="10257" spans="18:18">
      <c r="R10257" s="1"/>
    </row>
    <row r="10258" spans="18:18">
      <c r="R10258" s="1"/>
    </row>
    <row r="10259" spans="18:18">
      <c r="R10259" s="1"/>
    </row>
    <row r="10260" spans="18:18">
      <c r="R10260" s="1"/>
    </row>
    <row r="10261" spans="18:18">
      <c r="R10261" s="1"/>
    </row>
    <row r="10262" spans="18:18">
      <c r="R10262" s="1"/>
    </row>
    <row r="10263" spans="18:18">
      <c r="R10263" s="1"/>
    </row>
    <row r="10264" spans="18:18">
      <c r="R10264" s="1"/>
    </row>
    <row r="10265" spans="18:18">
      <c r="R10265" s="1"/>
    </row>
    <row r="10266" spans="18:18">
      <c r="R10266" s="1"/>
    </row>
    <row r="10267" spans="18:18">
      <c r="R10267" s="1"/>
    </row>
    <row r="10268" spans="18:18">
      <c r="R10268" s="1"/>
    </row>
    <row r="10269" spans="18:18">
      <c r="R10269" s="1"/>
    </row>
    <row r="10270" spans="18:18">
      <c r="R10270" s="1"/>
    </row>
    <row r="10271" spans="18:18">
      <c r="R10271" s="1"/>
    </row>
    <row r="10272" spans="18:18">
      <c r="R10272" s="1"/>
    </row>
    <row r="10273" spans="18:18">
      <c r="R10273" s="1"/>
    </row>
    <row r="10274" spans="18:18">
      <c r="R10274" s="1"/>
    </row>
    <row r="10275" spans="18:18">
      <c r="R10275" s="1"/>
    </row>
    <row r="10276" spans="18:18">
      <c r="R10276" s="1"/>
    </row>
    <row r="10277" spans="18:18">
      <c r="R10277" s="1"/>
    </row>
    <row r="10278" spans="18:18">
      <c r="R10278" s="1"/>
    </row>
    <row r="10279" spans="18:18">
      <c r="R10279" s="1"/>
    </row>
    <row r="10280" spans="18:18">
      <c r="R10280" s="1"/>
    </row>
    <row r="10281" spans="18:18">
      <c r="R10281" s="1"/>
    </row>
    <row r="10282" spans="18:18">
      <c r="R10282" s="1"/>
    </row>
    <row r="10283" spans="18:18">
      <c r="R10283" s="1"/>
    </row>
    <row r="10284" spans="18:18">
      <c r="R10284" s="1"/>
    </row>
    <row r="10285" spans="18:18">
      <c r="R10285" s="1"/>
    </row>
    <row r="10286" spans="18:18">
      <c r="R10286" s="1"/>
    </row>
    <row r="10287" spans="18:18">
      <c r="R10287" s="1"/>
    </row>
    <row r="10288" spans="18:18">
      <c r="R10288" s="1"/>
    </row>
    <row r="10289" spans="18:18">
      <c r="R10289" s="1"/>
    </row>
    <row r="10290" spans="18:18">
      <c r="R10290" s="1"/>
    </row>
    <row r="10291" spans="18:18">
      <c r="R10291" s="1"/>
    </row>
    <row r="10292" spans="18:18">
      <c r="R10292" s="1"/>
    </row>
    <row r="10293" spans="18:18">
      <c r="R10293" s="1"/>
    </row>
    <row r="10294" spans="18:18">
      <c r="R10294" s="1"/>
    </row>
    <row r="10295" spans="18:18">
      <c r="R10295" s="1"/>
    </row>
    <row r="10296" spans="18:18">
      <c r="R10296" s="1"/>
    </row>
    <row r="10297" spans="18:18">
      <c r="R10297" s="1"/>
    </row>
    <row r="10298" spans="18:18">
      <c r="R10298" s="1"/>
    </row>
    <row r="10299" spans="18:18">
      <c r="R10299" s="1"/>
    </row>
    <row r="10300" spans="18:18">
      <c r="R10300" s="1"/>
    </row>
    <row r="10301" spans="18:18">
      <c r="R10301" s="1"/>
    </row>
    <row r="10302" spans="18:18">
      <c r="R10302" s="1"/>
    </row>
    <row r="10303" spans="18:18">
      <c r="R10303" s="1"/>
    </row>
    <row r="10304" spans="18:18">
      <c r="R10304" s="1"/>
    </row>
    <row r="10305" spans="18:18">
      <c r="R10305" s="1"/>
    </row>
    <row r="10306" spans="18:18">
      <c r="R10306" s="1"/>
    </row>
    <row r="10307" spans="18:18">
      <c r="R10307" s="1"/>
    </row>
    <row r="10308" spans="18:18">
      <c r="R10308" s="1"/>
    </row>
    <row r="10309" spans="18:18">
      <c r="R10309" s="1"/>
    </row>
    <row r="10310" spans="18:18">
      <c r="R10310" s="1"/>
    </row>
    <row r="10311" spans="18:18">
      <c r="R10311" s="1"/>
    </row>
    <row r="10312" spans="18:18">
      <c r="R10312" s="1"/>
    </row>
    <row r="10313" spans="18:18">
      <c r="R10313" s="1"/>
    </row>
    <row r="10314" spans="18:18">
      <c r="R10314" s="1"/>
    </row>
    <row r="10315" spans="18:18">
      <c r="R10315" s="1"/>
    </row>
    <row r="10316" spans="18:18">
      <c r="R10316" s="1"/>
    </row>
    <row r="10317" spans="18:18">
      <c r="R10317" s="1"/>
    </row>
    <row r="10318" spans="18:18">
      <c r="R10318" s="1"/>
    </row>
    <row r="10319" spans="18:18">
      <c r="R10319" s="1"/>
    </row>
    <row r="10320" spans="18:18">
      <c r="R10320" s="1"/>
    </row>
    <row r="10321" spans="18:18">
      <c r="R10321" s="1"/>
    </row>
    <row r="10322" spans="18:18">
      <c r="R10322" s="1"/>
    </row>
    <row r="10323" spans="18:18">
      <c r="R10323" s="1"/>
    </row>
    <row r="10324" spans="18:18">
      <c r="R10324" s="1"/>
    </row>
    <row r="10325" spans="18:18">
      <c r="R10325" s="1"/>
    </row>
    <row r="10326" spans="18:18">
      <c r="R10326" s="1"/>
    </row>
    <row r="10327" spans="18:18">
      <c r="R10327" s="1"/>
    </row>
    <row r="10328" spans="18:18">
      <c r="R10328" s="1"/>
    </row>
    <row r="10329" spans="18:18">
      <c r="R10329" s="1"/>
    </row>
    <row r="10330" spans="18:18">
      <c r="R10330" s="1"/>
    </row>
    <row r="10331" spans="18:18">
      <c r="R10331" s="1"/>
    </row>
    <row r="10332" spans="18:18">
      <c r="R10332" s="1"/>
    </row>
    <row r="10333" spans="18:18">
      <c r="R10333" s="1"/>
    </row>
    <row r="10334" spans="18:18">
      <c r="R10334" s="1"/>
    </row>
    <row r="10335" spans="18:18">
      <c r="R10335" s="1"/>
    </row>
    <row r="10336" spans="18:18">
      <c r="R10336" s="1"/>
    </row>
    <row r="10337" spans="18:18">
      <c r="R10337" s="1"/>
    </row>
    <row r="10338" spans="18:18">
      <c r="R10338" s="1"/>
    </row>
    <row r="10339" spans="18:18">
      <c r="R10339" s="1"/>
    </row>
    <row r="10340" spans="18:18">
      <c r="R10340" s="1"/>
    </row>
    <row r="10341" spans="18:18">
      <c r="R10341" s="1"/>
    </row>
    <row r="10342" spans="18:18">
      <c r="R10342" s="1"/>
    </row>
    <row r="10343" spans="18:18">
      <c r="R10343" s="1"/>
    </row>
    <row r="10344" spans="18:18">
      <c r="R10344" s="1"/>
    </row>
    <row r="10345" spans="18:18">
      <c r="R10345" s="1"/>
    </row>
    <row r="10346" spans="18:18">
      <c r="R10346" s="1"/>
    </row>
    <row r="10347" spans="18:18">
      <c r="R10347" s="1"/>
    </row>
    <row r="10348" spans="18:18">
      <c r="R10348" s="1"/>
    </row>
    <row r="10349" spans="18:18">
      <c r="R10349" s="1"/>
    </row>
    <row r="10350" spans="18:18">
      <c r="R10350" s="1"/>
    </row>
    <row r="10351" spans="18:18">
      <c r="R10351" s="1"/>
    </row>
    <row r="10352" spans="18:18">
      <c r="R10352" s="1"/>
    </row>
    <row r="10353" spans="18:18">
      <c r="R10353" s="1"/>
    </row>
    <row r="10354" spans="18:18">
      <c r="R10354" s="1"/>
    </row>
    <row r="10355" spans="18:18">
      <c r="R10355" s="1"/>
    </row>
    <row r="10356" spans="18:18">
      <c r="R10356" s="1"/>
    </row>
    <row r="10357" spans="18:18">
      <c r="R10357" s="1"/>
    </row>
    <row r="10358" spans="18:18">
      <c r="R10358" s="1"/>
    </row>
    <row r="10359" spans="18:18">
      <c r="R10359" s="1"/>
    </row>
    <row r="10360" spans="18:18">
      <c r="R10360" s="1"/>
    </row>
    <row r="10361" spans="18:18">
      <c r="R10361" s="1"/>
    </row>
    <row r="10362" spans="18:18">
      <c r="R10362" s="1"/>
    </row>
    <row r="10363" spans="18:18">
      <c r="R10363" s="1"/>
    </row>
    <row r="10364" spans="18:18">
      <c r="R10364" s="1"/>
    </row>
    <row r="10365" spans="18:18">
      <c r="R10365" s="1"/>
    </row>
    <row r="10366" spans="18:18">
      <c r="R10366" s="1"/>
    </row>
    <row r="10367" spans="18:18">
      <c r="R10367" s="1"/>
    </row>
    <row r="10368" spans="18:18">
      <c r="R10368" s="1"/>
    </row>
    <row r="10369" spans="18:18">
      <c r="R10369" s="1"/>
    </row>
    <row r="10370" spans="18:18">
      <c r="R10370" s="1"/>
    </row>
    <row r="10371" spans="18:18">
      <c r="R10371" s="1"/>
    </row>
    <row r="10372" spans="18:18">
      <c r="R10372" s="1"/>
    </row>
    <row r="10373" spans="18:18">
      <c r="R10373" s="1"/>
    </row>
    <row r="10374" spans="18:18">
      <c r="R10374" s="1"/>
    </row>
    <row r="10375" spans="18:18">
      <c r="R10375" s="1"/>
    </row>
    <row r="10376" spans="18:18">
      <c r="R10376" s="1"/>
    </row>
    <row r="10377" spans="18:18">
      <c r="R10377" s="1"/>
    </row>
    <row r="10378" spans="18:18">
      <c r="R10378" s="1"/>
    </row>
    <row r="10379" spans="18:18">
      <c r="R10379" s="1"/>
    </row>
    <row r="10380" spans="18:18">
      <c r="R10380" s="1"/>
    </row>
    <row r="10381" spans="18:18">
      <c r="R10381" s="1"/>
    </row>
    <row r="10382" spans="18:18">
      <c r="R10382" s="1"/>
    </row>
    <row r="10383" spans="18:18">
      <c r="R10383" s="1"/>
    </row>
    <row r="10384" spans="18:18">
      <c r="R10384" s="1"/>
    </row>
    <row r="10385" spans="18:18">
      <c r="R10385" s="1"/>
    </row>
    <row r="10386" spans="18:18">
      <c r="R10386" s="1"/>
    </row>
    <row r="10387" spans="18:18">
      <c r="R10387" s="1"/>
    </row>
    <row r="10388" spans="18:18">
      <c r="R10388" s="1"/>
    </row>
    <row r="10389" spans="18:18">
      <c r="R10389" s="1"/>
    </row>
    <row r="10390" spans="18:18">
      <c r="R10390" s="1"/>
    </row>
    <row r="10391" spans="18:18">
      <c r="R10391" s="1"/>
    </row>
    <row r="10392" spans="18:18">
      <c r="R10392" s="1"/>
    </row>
    <row r="10393" spans="18:18">
      <c r="R10393" s="1"/>
    </row>
    <row r="10394" spans="18:18">
      <c r="R10394" s="1"/>
    </row>
    <row r="10395" spans="18:18">
      <c r="R10395" s="1"/>
    </row>
    <row r="10396" spans="18:18">
      <c r="R10396" s="1"/>
    </row>
    <row r="10397" spans="18:18">
      <c r="R10397" s="1"/>
    </row>
    <row r="10398" spans="18:18">
      <c r="R10398" s="1"/>
    </row>
    <row r="10399" spans="18:18">
      <c r="R10399" s="1"/>
    </row>
    <row r="10400" spans="18:18">
      <c r="R10400" s="1"/>
    </row>
    <row r="10401" spans="18:18">
      <c r="R10401" s="1"/>
    </row>
    <row r="10402" spans="18:18">
      <c r="R10402" s="1"/>
    </row>
    <row r="10403" spans="18:18">
      <c r="R10403" s="1"/>
    </row>
    <row r="10404" spans="18:18">
      <c r="R10404" s="1"/>
    </row>
    <row r="10405" spans="18:18">
      <c r="R10405" s="1"/>
    </row>
    <row r="10406" spans="18:18">
      <c r="R10406" s="1"/>
    </row>
    <row r="10407" spans="18:18">
      <c r="R10407" s="1"/>
    </row>
    <row r="10408" spans="18:18">
      <c r="R10408" s="1"/>
    </row>
    <row r="10409" spans="18:18">
      <c r="R10409" s="1"/>
    </row>
    <row r="10410" spans="18:18">
      <c r="R10410" s="1"/>
    </row>
    <row r="10411" spans="18:18">
      <c r="R10411" s="1"/>
    </row>
    <row r="10412" spans="18:18">
      <c r="R10412" s="1"/>
    </row>
    <row r="10413" spans="18:18">
      <c r="R10413" s="1"/>
    </row>
    <row r="10414" spans="18:18">
      <c r="R10414" s="1"/>
    </row>
    <row r="10415" spans="18:18">
      <c r="R10415" s="1"/>
    </row>
    <row r="10416" spans="18:18">
      <c r="R10416" s="1"/>
    </row>
    <row r="10417" spans="18:18">
      <c r="R10417" s="1"/>
    </row>
    <row r="10418" spans="18:18">
      <c r="R10418" s="1"/>
    </row>
    <row r="10419" spans="18:18">
      <c r="R10419" s="1"/>
    </row>
    <row r="10420" spans="18:18">
      <c r="R10420" s="1"/>
    </row>
    <row r="10421" spans="18:18">
      <c r="R10421" s="1"/>
    </row>
    <row r="10422" spans="18:18">
      <c r="R10422" s="1"/>
    </row>
    <row r="10423" spans="18:18">
      <c r="R10423" s="1"/>
    </row>
    <row r="10424" spans="18:18">
      <c r="R10424" s="1"/>
    </row>
    <row r="10425" spans="18:18">
      <c r="R10425" s="1"/>
    </row>
    <row r="10426" spans="18:18">
      <c r="R10426" s="1"/>
    </row>
    <row r="10427" spans="18:18">
      <c r="R10427" s="1"/>
    </row>
    <row r="10428" spans="18:18">
      <c r="R10428" s="1"/>
    </row>
    <row r="10429" spans="18:18">
      <c r="R10429" s="1"/>
    </row>
    <row r="10430" spans="18:18">
      <c r="R10430" s="1"/>
    </row>
    <row r="10431" spans="18:18">
      <c r="R10431" s="1"/>
    </row>
    <row r="10432" spans="18:18">
      <c r="R10432" s="1"/>
    </row>
    <row r="10433" spans="18:18">
      <c r="R10433" s="1"/>
    </row>
    <row r="10434" spans="18:18">
      <c r="R10434" s="1"/>
    </row>
    <row r="10435" spans="18:18">
      <c r="R10435" s="1"/>
    </row>
    <row r="10436" spans="18:18">
      <c r="R10436" s="1"/>
    </row>
    <row r="10437" spans="18:18">
      <c r="R10437" s="1"/>
    </row>
    <row r="10438" spans="18:18">
      <c r="R10438" s="1"/>
    </row>
    <row r="10439" spans="18:18">
      <c r="R10439" s="1"/>
    </row>
    <row r="10440" spans="18:18">
      <c r="R10440" s="1"/>
    </row>
    <row r="10441" spans="18:18">
      <c r="R10441" s="1"/>
    </row>
    <row r="10442" spans="18:18">
      <c r="R10442" s="1"/>
    </row>
    <row r="10443" spans="18:18">
      <c r="R10443" s="1"/>
    </row>
    <row r="10444" spans="18:18">
      <c r="R10444" s="1"/>
    </row>
    <row r="10445" spans="18:18">
      <c r="R10445" s="1"/>
    </row>
    <row r="10446" spans="18:18">
      <c r="R10446" s="1"/>
    </row>
    <row r="10447" spans="18:18">
      <c r="R10447" s="1"/>
    </row>
    <row r="10448" spans="18:18">
      <c r="R10448" s="1"/>
    </row>
    <row r="10449" spans="18:18">
      <c r="R10449" s="1"/>
    </row>
    <row r="10450" spans="18:18">
      <c r="R10450" s="1"/>
    </row>
    <row r="10451" spans="18:18">
      <c r="R10451" s="1"/>
    </row>
    <row r="10452" spans="18:18">
      <c r="R10452" s="1"/>
    </row>
    <row r="10453" spans="18:18">
      <c r="R10453" s="1"/>
    </row>
    <row r="10454" spans="18:18">
      <c r="R10454" s="1"/>
    </row>
    <row r="10455" spans="18:18">
      <c r="R10455" s="1"/>
    </row>
    <row r="10456" spans="18:18">
      <c r="R10456" s="1"/>
    </row>
    <row r="10457" spans="18:18">
      <c r="R10457" s="1"/>
    </row>
    <row r="10458" spans="18:18">
      <c r="R10458" s="1"/>
    </row>
    <row r="10459" spans="18:18">
      <c r="R10459" s="1"/>
    </row>
    <row r="10460" spans="18:18">
      <c r="R10460" s="1"/>
    </row>
    <row r="10461" spans="18:18">
      <c r="R10461" s="1"/>
    </row>
    <row r="10462" spans="18:18">
      <c r="R10462" s="1"/>
    </row>
    <row r="10463" spans="18:18">
      <c r="R10463" s="1"/>
    </row>
    <row r="10464" spans="18:18">
      <c r="R10464" s="1"/>
    </row>
    <row r="10465" spans="18:18">
      <c r="R10465" s="1"/>
    </row>
    <row r="10466" spans="18:18">
      <c r="R10466" s="1"/>
    </row>
    <row r="10467" spans="18:18">
      <c r="R10467" s="1"/>
    </row>
    <row r="10468" spans="18:18">
      <c r="R10468" s="1"/>
    </row>
    <row r="10469" spans="18:18">
      <c r="R10469" s="1"/>
    </row>
    <row r="10470" spans="18:18">
      <c r="R10470" s="1"/>
    </row>
    <row r="10471" spans="18:18">
      <c r="R10471" s="1"/>
    </row>
    <row r="10472" spans="18:18">
      <c r="R10472" s="1"/>
    </row>
    <row r="10473" spans="18:18">
      <c r="R10473" s="1"/>
    </row>
    <row r="10474" spans="18:18">
      <c r="R10474" s="1"/>
    </row>
    <row r="10475" spans="18:18">
      <c r="R10475" s="1"/>
    </row>
    <row r="10476" spans="18:18">
      <c r="R10476" s="1"/>
    </row>
    <row r="10477" spans="18:18">
      <c r="R10477" s="1"/>
    </row>
    <row r="10478" spans="18:18">
      <c r="R10478" s="1"/>
    </row>
    <row r="10479" spans="18:18">
      <c r="R10479" s="1"/>
    </row>
    <row r="10480" spans="18:18">
      <c r="R10480" s="1"/>
    </row>
    <row r="10481" spans="18:18">
      <c r="R10481" s="1"/>
    </row>
    <row r="10482" spans="18:18">
      <c r="R10482" s="1"/>
    </row>
    <row r="10483" spans="18:18">
      <c r="R10483" s="1"/>
    </row>
    <row r="10484" spans="18:18">
      <c r="R10484" s="1"/>
    </row>
    <row r="10485" spans="18:18">
      <c r="R10485" s="1"/>
    </row>
    <row r="10486" spans="18:18">
      <c r="R10486" s="1"/>
    </row>
    <row r="10487" spans="18:18">
      <c r="R10487" s="1"/>
    </row>
    <row r="10488" spans="18:18">
      <c r="R10488" s="1"/>
    </row>
    <row r="10489" spans="18:18">
      <c r="R10489" s="1"/>
    </row>
    <row r="10490" spans="18:18">
      <c r="R10490" s="1"/>
    </row>
    <row r="10491" spans="18:18">
      <c r="R10491" s="1"/>
    </row>
    <row r="10492" spans="18:18">
      <c r="R10492" s="1"/>
    </row>
    <row r="10493" spans="18:18">
      <c r="R10493" s="1"/>
    </row>
    <row r="10494" spans="18:18">
      <c r="R10494" s="1"/>
    </row>
    <row r="10495" spans="18:18">
      <c r="R10495" s="1"/>
    </row>
    <row r="10496" spans="18:18">
      <c r="R10496" s="1"/>
    </row>
    <row r="10497" spans="18:18">
      <c r="R10497" s="1"/>
    </row>
    <row r="10498" spans="18:18">
      <c r="R10498" s="1"/>
    </row>
    <row r="10499" spans="18:18">
      <c r="R10499" s="1"/>
    </row>
    <row r="10500" spans="18:18">
      <c r="R10500" s="1"/>
    </row>
    <row r="10501" spans="18:18">
      <c r="R10501" s="1"/>
    </row>
    <row r="10502" spans="18:18">
      <c r="R10502" s="1"/>
    </row>
    <row r="10503" spans="18:18">
      <c r="R10503" s="1"/>
    </row>
    <row r="10504" spans="18:18">
      <c r="R10504" s="1"/>
    </row>
    <row r="10505" spans="18:18">
      <c r="R10505" s="1"/>
    </row>
    <row r="10506" spans="18:18">
      <c r="R10506" s="1"/>
    </row>
    <row r="10507" spans="18:18">
      <c r="R10507" s="1"/>
    </row>
    <row r="10508" spans="18:18">
      <c r="R10508" s="1"/>
    </row>
    <row r="10509" spans="18:18">
      <c r="R10509" s="1"/>
    </row>
    <row r="10510" spans="18:18">
      <c r="R10510" s="1"/>
    </row>
    <row r="10511" spans="18:18">
      <c r="R10511" s="1"/>
    </row>
    <row r="10512" spans="18:18">
      <c r="R10512" s="1"/>
    </row>
    <row r="10513" spans="18:18">
      <c r="R10513" s="1"/>
    </row>
    <row r="10514" spans="18:18">
      <c r="R10514" s="1"/>
    </row>
    <row r="10515" spans="18:18">
      <c r="R10515" s="1"/>
    </row>
    <row r="10516" spans="18:18">
      <c r="R10516" s="1"/>
    </row>
    <row r="10517" spans="18:18">
      <c r="R10517" s="1"/>
    </row>
    <row r="10518" spans="18:18">
      <c r="R10518" s="1"/>
    </row>
    <row r="10519" spans="18:18">
      <c r="R10519" s="1"/>
    </row>
    <row r="10520" spans="18:18">
      <c r="R10520" s="1"/>
    </row>
    <row r="10521" spans="18:18">
      <c r="R10521" s="1"/>
    </row>
    <row r="10522" spans="18:18">
      <c r="R10522" s="1"/>
    </row>
    <row r="10523" spans="18:18">
      <c r="R10523" s="1"/>
    </row>
    <row r="10524" spans="18:18">
      <c r="R10524" s="1"/>
    </row>
    <row r="10525" spans="18:18">
      <c r="R10525" s="1"/>
    </row>
    <row r="10526" spans="18:18">
      <c r="R10526" s="1"/>
    </row>
    <row r="10527" spans="18:18">
      <c r="R10527" s="1"/>
    </row>
    <row r="10528" spans="18:18">
      <c r="R10528" s="1"/>
    </row>
    <row r="10529" spans="18:18">
      <c r="R10529" s="1"/>
    </row>
    <row r="10530" spans="18:18">
      <c r="R10530" s="1"/>
    </row>
    <row r="10531" spans="18:18">
      <c r="R10531" s="1"/>
    </row>
    <row r="10532" spans="18:18">
      <c r="R10532" s="1"/>
    </row>
    <row r="10533" spans="18:18">
      <c r="R10533" s="1"/>
    </row>
    <row r="10534" spans="18:18">
      <c r="R10534" s="1"/>
    </row>
    <row r="10535" spans="18:18">
      <c r="R10535" s="1"/>
    </row>
    <row r="10536" spans="18:18">
      <c r="R10536" s="1"/>
    </row>
    <row r="10537" spans="18:18">
      <c r="R10537" s="1"/>
    </row>
    <row r="10538" spans="18:18">
      <c r="R10538" s="1"/>
    </row>
    <row r="10539" spans="18:18">
      <c r="R10539" s="1"/>
    </row>
    <row r="10540" spans="18:18">
      <c r="R10540" s="1"/>
    </row>
    <row r="10541" spans="18:18">
      <c r="R10541" s="1"/>
    </row>
    <row r="10542" spans="18:18">
      <c r="R10542" s="1"/>
    </row>
    <row r="10543" spans="18:18">
      <c r="R10543" s="1"/>
    </row>
    <row r="10544" spans="18:18">
      <c r="R10544" s="1"/>
    </row>
    <row r="10545" spans="18:18">
      <c r="R10545" s="1"/>
    </row>
    <row r="10546" spans="18:18">
      <c r="R10546" s="1"/>
    </row>
    <row r="10547" spans="18:18">
      <c r="R10547" s="1"/>
    </row>
    <row r="10548" spans="18:18">
      <c r="R10548" s="1"/>
    </row>
    <row r="10549" spans="18:18">
      <c r="R10549" s="1"/>
    </row>
    <row r="10550" spans="18:18">
      <c r="R10550" s="1"/>
    </row>
    <row r="10551" spans="18:18">
      <c r="R10551" s="1"/>
    </row>
    <row r="10552" spans="18:18">
      <c r="R10552" s="1"/>
    </row>
    <row r="10553" spans="18:18">
      <c r="R10553" s="1"/>
    </row>
    <row r="10554" spans="18:18">
      <c r="R10554" s="1"/>
    </row>
    <row r="10555" spans="18:18">
      <c r="R10555" s="1"/>
    </row>
    <row r="10556" spans="18:18">
      <c r="R10556" s="1"/>
    </row>
    <row r="10557" spans="18:18">
      <c r="R10557" s="1"/>
    </row>
    <row r="10558" spans="18:18">
      <c r="R10558" s="1"/>
    </row>
    <row r="10559" spans="18:18">
      <c r="R10559" s="1"/>
    </row>
    <row r="10560" spans="18:18">
      <c r="R10560" s="1"/>
    </row>
    <row r="10561" spans="18:18">
      <c r="R10561" s="1"/>
    </row>
    <row r="10562" spans="18:18">
      <c r="R10562" s="1"/>
    </row>
    <row r="10563" spans="18:18">
      <c r="R10563" s="1"/>
    </row>
    <row r="10564" spans="18:18">
      <c r="R10564" s="1"/>
    </row>
    <row r="10565" spans="18:18">
      <c r="R10565" s="1"/>
    </row>
    <row r="10566" spans="18:18">
      <c r="R10566" s="1"/>
    </row>
    <row r="10567" spans="18:18">
      <c r="R10567" s="1"/>
    </row>
    <row r="10568" spans="18:18">
      <c r="R10568" s="1"/>
    </row>
    <row r="10569" spans="18:18">
      <c r="R10569" s="1"/>
    </row>
    <row r="10570" spans="18:18">
      <c r="R10570" s="1"/>
    </row>
    <row r="10571" spans="18:18">
      <c r="R10571" s="1"/>
    </row>
    <row r="10572" spans="18:18">
      <c r="R10572" s="1"/>
    </row>
    <row r="10573" spans="18:18">
      <c r="R10573" s="1"/>
    </row>
    <row r="10574" spans="18:18">
      <c r="R10574" s="1"/>
    </row>
    <row r="10575" spans="18:18">
      <c r="R10575" s="1"/>
    </row>
    <row r="10576" spans="18:18">
      <c r="R10576" s="1"/>
    </row>
    <row r="10577" spans="18:18">
      <c r="R10577" s="1"/>
    </row>
    <row r="10578" spans="18:18">
      <c r="R10578" s="1"/>
    </row>
    <row r="10579" spans="18:18">
      <c r="R10579" s="1"/>
    </row>
    <row r="10580" spans="18:18">
      <c r="R10580" s="1"/>
    </row>
    <row r="10581" spans="18:18">
      <c r="R10581" s="1"/>
    </row>
    <row r="10582" spans="18:18">
      <c r="R10582" s="1"/>
    </row>
    <row r="10583" spans="18:18">
      <c r="R10583" s="1"/>
    </row>
    <row r="10584" spans="18:18">
      <c r="R10584" s="1"/>
    </row>
    <row r="10585" spans="18:18">
      <c r="R10585" s="1"/>
    </row>
    <row r="10586" spans="18:18">
      <c r="R10586" s="1"/>
    </row>
    <row r="10587" spans="18:18">
      <c r="R10587" s="1"/>
    </row>
    <row r="10588" spans="18:18">
      <c r="R10588" s="1"/>
    </row>
    <row r="10589" spans="18:18">
      <c r="R10589" s="1"/>
    </row>
    <row r="10590" spans="18:18">
      <c r="R10590" s="1"/>
    </row>
    <row r="10591" spans="18:18">
      <c r="R10591" s="1"/>
    </row>
    <row r="10592" spans="18:18">
      <c r="R10592" s="1"/>
    </row>
    <row r="10593" spans="18:18">
      <c r="R10593" s="1"/>
    </row>
    <row r="10594" spans="18:18">
      <c r="R10594" s="1"/>
    </row>
    <row r="10595" spans="18:18">
      <c r="R10595" s="1"/>
    </row>
    <row r="10596" spans="18:18">
      <c r="R10596" s="1"/>
    </row>
    <row r="10597" spans="18:18">
      <c r="R10597" s="1"/>
    </row>
    <row r="10598" spans="18:18">
      <c r="R10598" s="1"/>
    </row>
    <row r="10599" spans="18:18">
      <c r="R10599" s="1"/>
    </row>
    <row r="10600" spans="18:18">
      <c r="R10600" s="1"/>
    </row>
    <row r="10601" spans="18:18">
      <c r="R10601" s="1"/>
    </row>
    <row r="10602" spans="18:18">
      <c r="R10602" s="1"/>
    </row>
    <row r="10603" spans="18:18">
      <c r="R10603" s="1"/>
    </row>
    <row r="10604" spans="18:18">
      <c r="R10604" s="1"/>
    </row>
    <row r="10605" spans="18:18">
      <c r="R10605" s="1"/>
    </row>
    <row r="10606" spans="18:18">
      <c r="R10606" s="1"/>
    </row>
    <row r="10607" spans="18:18">
      <c r="R10607" s="1"/>
    </row>
    <row r="10608" spans="18:18">
      <c r="R10608" s="1"/>
    </row>
    <row r="10609" spans="18:18">
      <c r="R10609" s="1"/>
    </row>
    <row r="10610" spans="18:18">
      <c r="R10610" s="1"/>
    </row>
    <row r="10611" spans="18:18">
      <c r="R10611" s="1"/>
    </row>
    <row r="10612" spans="18:18">
      <c r="R10612" s="1"/>
    </row>
    <row r="10613" spans="18:18">
      <c r="R10613" s="1"/>
    </row>
    <row r="10614" spans="18:18">
      <c r="R10614" s="1"/>
    </row>
    <row r="10615" spans="18:18">
      <c r="R10615" s="1"/>
    </row>
    <row r="10616" spans="18:18">
      <c r="R10616" s="1"/>
    </row>
    <row r="10617" spans="18:18">
      <c r="R10617" s="1"/>
    </row>
    <row r="10618" spans="18:18">
      <c r="R10618" s="1"/>
    </row>
    <row r="10619" spans="18:18">
      <c r="R10619" s="1"/>
    </row>
    <row r="10620" spans="18:18">
      <c r="R10620" s="1"/>
    </row>
    <row r="10621" spans="18:18">
      <c r="R10621" s="1"/>
    </row>
    <row r="10622" spans="18:18">
      <c r="R10622" s="1"/>
    </row>
    <row r="10623" spans="18:18">
      <c r="R10623" s="1"/>
    </row>
    <row r="10624" spans="18:18">
      <c r="R10624" s="1"/>
    </row>
    <row r="10625" spans="18:18">
      <c r="R10625" s="1"/>
    </row>
    <row r="10626" spans="18:18">
      <c r="R10626" s="1"/>
    </row>
    <row r="10627" spans="18:18">
      <c r="R10627" s="1"/>
    </row>
    <row r="10628" spans="18:18">
      <c r="R10628" s="1"/>
    </row>
    <row r="10629" spans="18:18">
      <c r="R10629" s="1"/>
    </row>
    <row r="10630" spans="18:18">
      <c r="R10630" s="1"/>
    </row>
    <row r="10631" spans="18:18">
      <c r="R10631" s="1"/>
    </row>
    <row r="10632" spans="18:18">
      <c r="R10632" s="1"/>
    </row>
    <row r="10633" spans="18:18">
      <c r="R10633" s="1"/>
    </row>
    <row r="10634" spans="18:18">
      <c r="R10634" s="1"/>
    </row>
    <row r="10635" spans="18:18">
      <c r="R10635" s="1"/>
    </row>
    <row r="10636" spans="18:18">
      <c r="R10636" s="1"/>
    </row>
    <row r="10637" spans="18:18">
      <c r="R10637" s="1"/>
    </row>
    <row r="10638" spans="18:18">
      <c r="R10638" s="1"/>
    </row>
    <row r="10639" spans="18:18">
      <c r="R10639" s="1"/>
    </row>
    <row r="10640" spans="18:18">
      <c r="R10640" s="1"/>
    </row>
    <row r="10641" spans="18:18">
      <c r="R10641" s="1"/>
    </row>
    <row r="10642" spans="18:18">
      <c r="R10642" s="1"/>
    </row>
    <row r="10643" spans="18:18">
      <c r="R10643" s="1"/>
    </row>
    <row r="10644" spans="18:18">
      <c r="R10644" s="1"/>
    </row>
    <row r="10645" spans="18:18">
      <c r="R10645" s="1"/>
    </row>
    <row r="10646" spans="18:18">
      <c r="R10646" s="1"/>
    </row>
    <row r="10647" spans="18:18">
      <c r="R10647" s="1"/>
    </row>
    <row r="10648" spans="18:18">
      <c r="R10648" s="1"/>
    </row>
    <row r="10649" spans="18:18">
      <c r="R10649" s="1"/>
    </row>
    <row r="10650" spans="18:18">
      <c r="R10650" s="1"/>
    </row>
    <row r="10651" spans="18:18">
      <c r="R10651" s="1"/>
    </row>
    <row r="10652" spans="18:18">
      <c r="R10652" s="1"/>
    </row>
    <row r="10653" spans="18:18">
      <c r="R10653" s="1"/>
    </row>
    <row r="10654" spans="18:18">
      <c r="R10654" s="1"/>
    </row>
    <row r="10655" spans="18:18">
      <c r="R10655" s="1"/>
    </row>
    <row r="10656" spans="18:18">
      <c r="R10656" s="1"/>
    </row>
    <row r="10657" spans="18:18">
      <c r="R10657" s="1"/>
    </row>
    <row r="10658" spans="18:18">
      <c r="R10658" s="1"/>
    </row>
    <row r="10659" spans="18:18">
      <c r="R10659" s="1"/>
    </row>
    <row r="10660" spans="18:18">
      <c r="R10660" s="1"/>
    </row>
    <row r="10661" spans="18:18">
      <c r="R10661" s="1"/>
    </row>
    <row r="10662" spans="18:18">
      <c r="R10662" s="1"/>
    </row>
    <row r="10663" spans="18:18">
      <c r="R10663" s="1"/>
    </row>
    <row r="10664" spans="18:18">
      <c r="R10664" s="1"/>
    </row>
    <row r="10665" spans="18:18">
      <c r="R10665" s="1"/>
    </row>
    <row r="10666" spans="18:18">
      <c r="R10666" s="1"/>
    </row>
    <row r="10667" spans="18:18">
      <c r="R10667" s="1"/>
    </row>
    <row r="10668" spans="18:18">
      <c r="R10668" s="1"/>
    </row>
    <row r="10669" spans="18:18">
      <c r="R10669" s="1"/>
    </row>
    <row r="10670" spans="18:18">
      <c r="R10670" s="1"/>
    </row>
    <row r="10671" spans="18:18">
      <c r="R10671" s="1"/>
    </row>
    <row r="10672" spans="18:18">
      <c r="R10672" s="1"/>
    </row>
    <row r="10673" spans="18:18">
      <c r="R10673" s="1"/>
    </row>
    <row r="10674" spans="18:18">
      <c r="R10674" s="1"/>
    </row>
    <row r="10675" spans="18:18">
      <c r="R10675" s="1"/>
    </row>
    <row r="10676" spans="18:18">
      <c r="R10676" s="1"/>
    </row>
    <row r="10677" spans="18:18">
      <c r="R10677" s="1"/>
    </row>
    <row r="10678" spans="18:18">
      <c r="R10678" s="1"/>
    </row>
    <row r="10679" spans="18:18">
      <c r="R10679" s="1"/>
    </row>
    <row r="10680" spans="18:18">
      <c r="R10680" s="1"/>
    </row>
    <row r="10681" spans="18:18">
      <c r="R10681" s="1"/>
    </row>
    <row r="10682" spans="18:18">
      <c r="R10682" s="1"/>
    </row>
    <row r="10683" spans="18:18">
      <c r="R10683" s="1"/>
    </row>
    <row r="10684" spans="18:18">
      <c r="R10684" s="1"/>
    </row>
    <row r="10685" spans="18:18">
      <c r="R10685" s="1"/>
    </row>
    <row r="10686" spans="18:18">
      <c r="R10686" s="1"/>
    </row>
    <row r="10687" spans="18:18">
      <c r="R10687" s="1"/>
    </row>
    <row r="10688" spans="18:18">
      <c r="R10688" s="1"/>
    </row>
    <row r="10689" spans="18:18">
      <c r="R10689" s="1"/>
    </row>
    <row r="10690" spans="18:18">
      <c r="R10690" s="1"/>
    </row>
    <row r="10691" spans="18:18">
      <c r="R10691" s="1"/>
    </row>
    <row r="10692" spans="18:18">
      <c r="R10692" s="1"/>
    </row>
    <row r="10693" spans="18:18">
      <c r="R10693" s="1"/>
    </row>
    <row r="10694" spans="18:18">
      <c r="R10694" s="1"/>
    </row>
    <row r="10695" spans="18:18">
      <c r="R10695" s="1"/>
    </row>
    <row r="10696" spans="18:18">
      <c r="R10696" s="1"/>
    </row>
    <row r="10697" spans="18:18">
      <c r="R10697" s="1"/>
    </row>
    <row r="10698" spans="18:18">
      <c r="R10698" s="1"/>
    </row>
    <row r="10699" spans="18:18">
      <c r="R10699" s="1"/>
    </row>
    <row r="10700" spans="18:18">
      <c r="R10700" s="1"/>
    </row>
    <row r="10701" spans="18:18">
      <c r="R10701" s="1"/>
    </row>
    <row r="10702" spans="18:18">
      <c r="R10702" s="1"/>
    </row>
    <row r="10703" spans="18:18">
      <c r="R10703" s="1"/>
    </row>
    <row r="10704" spans="18:18">
      <c r="R10704" s="1"/>
    </row>
    <row r="10705" spans="18:18">
      <c r="R10705" s="1"/>
    </row>
    <row r="10706" spans="18:18">
      <c r="R10706" s="1"/>
    </row>
    <row r="10707" spans="18:18">
      <c r="R10707" s="1"/>
    </row>
    <row r="10708" spans="18:18">
      <c r="R10708" s="1"/>
    </row>
    <row r="10709" spans="18:18">
      <c r="R10709" s="1"/>
    </row>
    <row r="10710" spans="18:18">
      <c r="R10710" s="1"/>
    </row>
    <row r="10711" spans="18:18">
      <c r="R10711" s="1"/>
    </row>
    <row r="10712" spans="18:18">
      <c r="R10712" s="1"/>
    </row>
    <row r="10713" spans="18:18">
      <c r="R10713" s="1"/>
    </row>
    <row r="10714" spans="18:18">
      <c r="R10714" s="1"/>
    </row>
    <row r="10715" spans="18:18">
      <c r="R10715" s="1"/>
    </row>
    <row r="10716" spans="18:18">
      <c r="R10716" s="1"/>
    </row>
    <row r="10717" spans="18:18">
      <c r="R10717" s="1"/>
    </row>
    <row r="10718" spans="18:18">
      <c r="R10718" s="1"/>
    </row>
    <row r="10719" spans="18:18">
      <c r="R10719" s="1"/>
    </row>
    <row r="10720" spans="18:18">
      <c r="R10720" s="1"/>
    </row>
    <row r="10721" spans="18:18">
      <c r="R10721" s="1"/>
    </row>
    <row r="10722" spans="18:18">
      <c r="R10722" s="1"/>
    </row>
    <row r="10723" spans="18:18">
      <c r="R10723" s="1"/>
    </row>
    <row r="10724" spans="18:18">
      <c r="R10724" s="1"/>
    </row>
    <row r="10725" spans="18:18">
      <c r="R10725" s="1"/>
    </row>
    <row r="10726" spans="18:18">
      <c r="R10726" s="1"/>
    </row>
    <row r="10727" spans="18:18">
      <c r="R10727" s="1"/>
    </row>
    <row r="10728" spans="18:18">
      <c r="R10728" s="1"/>
    </row>
    <row r="10729" spans="18:18">
      <c r="R10729" s="1"/>
    </row>
    <row r="10730" spans="18:18">
      <c r="R10730" s="1"/>
    </row>
    <row r="10731" spans="18:18">
      <c r="R10731" s="1"/>
    </row>
    <row r="10732" spans="18:18">
      <c r="R10732" s="1"/>
    </row>
    <row r="10733" spans="18:18">
      <c r="R10733" s="1"/>
    </row>
    <row r="10734" spans="18:18">
      <c r="R10734" s="1"/>
    </row>
    <row r="10735" spans="18:18">
      <c r="R10735" s="1"/>
    </row>
    <row r="10736" spans="18:18">
      <c r="R10736" s="1"/>
    </row>
    <row r="10737" spans="18:18">
      <c r="R10737" s="1"/>
    </row>
    <row r="10738" spans="18:18">
      <c r="R10738" s="1"/>
    </row>
    <row r="10739" spans="18:18">
      <c r="R10739" s="1"/>
    </row>
    <row r="10740" spans="18:18">
      <c r="R10740" s="1"/>
    </row>
    <row r="10741" spans="18:18">
      <c r="R10741" s="1"/>
    </row>
    <row r="10742" spans="18:18">
      <c r="R10742" s="1"/>
    </row>
    <row r="10743" spans="18:18">
      <c r="R10743" s="1"/>
    </row>
    <row r="10744" spans="18:18">
      <c r="R10744" s="1"/>
    </row>
    <row r="10745" spans="18:18">
      <c r="R10745" s="1"/>
    </row>
    <row r="10746" spans="18:18">
      <c r="R10746" s="1"/>
    </row>
    <row r="10747" spans="18:18">
      <c r="R10747" s="1"/>
    </row>
    <row r="10748" spans="18:18">
      <c r="R10748" s="1"/>
    </row>
    <row r="10749" spans="18:18">
      <c r="R10749" s="1"/>
    </row>
    <row r="10750" spans="18:18">
      <c r="R10750" s="1"/>
    </row>
    <row r="10751" spans="18:18">
      <c r="R10751" s="1"/>
    </row>
    <row r="10752" spans="18:18">
      <c r="R10752" s="1"/>
    </row>
    <row r="10753" spans="18:18">
      <c r="R10753" s="1"/>
    </row>
    <row r="10754" spans="18:18">
      <c r="R10754" s="1"/>
    </row>
    <row r="10755" spans="18:18">
      <c r="R10755" s="1"/>
    </row>
    <row r="10756" spans="18:18">
      <c r="R10756" s="1"/>
    </row>
    <row r="10757" spans="18:18">
      <c r="R10757" s="1"/>
    </row>
    <row r="10758" spans="18:18">
      <c r="R10758" s="1"/>
    </row>
    <row r="10759" spans="18:18">
      <c r="R10759" s="1"/>
    </row>
    <row r="10760" spans="18:18">
      <c r="R10760" s="1"/>
    </row>
    <row r="10761" spans="18:18">
      <c r="R10761" s="1"/>
    </row>
    <row r="10762" spans="18:18">
      <c r="R10762" s="1"/>
    </row>
    <row r="10763" spans="18:18">
      <c r="R10763" s="1"/>
    </row>
    <row r="10764" spans="18:18">
      <c r="R10764" s="1"/>
    </row>
    <row r="10765" spans="18:18">
      <c r="R10765" s="1"/>
    </row>
    <row r="10766" spans="18:18">
      <c r="R10766" s="1"/>
    </row>
    <row r="10767" spans="18:18">
      <c r="R10767" s="1"/>
    </row>
    <row r="10768" spans="18:18">
      <c r="R10768" s="1"/>
    </row>
    <row r="10769" spans="18:18">
      <c r="R10769" s="1"/>
    </row>
    <row r="10770" spans="18:18">
      <c r="R10770" s="1"/>
    </row>
    <row r="10771" spans="18:18">
      <c r="R10771" s="1"/>
    </row>
    <row r="10772" spans="18:18">
      <c r="R10772" s="1"/>
    </row>
    <row r="10773" spans="18:18">
      <c r="R10773" s="1"/>
    </row>
    <row r="10774" spans="18:18">
      <c r="R10774" s="1"/>
    </row>
    <row r="10775" spans="18:18">
      <c r="R10775" s="1"/>
    </row>
    <row r="10776" spans="18:18">
      <c r="R10776" s="1"/>
    </row>
    <row r="10777" spans="18:18">
      <c r="R10777" s="1"/>
    </row>
    <row r="10778" spans="18:18">
      <c r="R10778" s="1"/>
    </row>
    <row r="10779" spans="18:18">
      <c r="R10779" s="1"/>
    </row>
    <row r="10780" spans="18:18">
      <c r="R10780" s="1"/>
    </row>
    <row r="10781" spans="18:18">
      <c r="R10781" s="1"/>
    </row>
    <row r="10782" spans="18:18">
      <c r="R10782" s="1"/>
    </row>
    <row r="10783" spans="18:18">
      <c r="R10783" s="1"/>
    </row>
    <row r="10784" spans="18:18">
      <c r="R10784" s="1"/>
    </row>
    <row r="10785" spans="18:18">
      <c r="R10785" s="1"/>
    </row>
    <row r="10786" spans="18:18">
      <c r="R10786" s="1"/>
    </row>
    <row r="10787" spans="18:18">
      <c r="R10787" s="1"/>
    </row>
    <row r="10788" spans="18:18">
      <c r="R10788" s="1"/>
    </row>
    <row r="10789" spans="18:18">
      <c r="R10789" s="1"/>
    </row>
    <row r="10790" spans="18:18">
      <c r="R10790" s="1"/>
    </row>
    <row r="10791" spans="18:18">
      <c r="R10791" s="1"/>
    </row>
    <row r="10792" spans="18:18">
      <c r="R10792" s="1"/>
    </row>
    <row r="10793" spans="18:18">
      <c r="R10793" s="1"/>
    </row>
    <row r="10794" spans="18:18">
      <c r="R10794" s="1"/>
    </row>
    <row r="10795" spans="18:18">
      <c r="R10795" s="1"/>
    </row>
    <row r="10796" spans="18:18">
      <c r="R10796" s="1"/>
    </row>
    <row r="10797" spans="18:18">
      <c r="R10797" s="1"/>
    </row>
    <row r="10798" spans="18:18">
      <c r="R10798" s="1"/>
    </row>
    <row r="10799" spans="18:18">
      <c r="R10799" s="1"/>
    </row>
    <row r="10800" spans="18:18">
      <c r="R10800" s="1"/>
    </row>
    <row r="10801" spans="18:18">
      <c r="R10801" s="1"/>
    </row>
    <row r="10802" spans="18:18">
      <c r="R10802" s="1"/>
    </row>
    <row r="10803" spans="18:18">
      <c r="R10803" s="1"/>
    </row>
    <row r="10804" spans="18:18">
      <c r="R10804" s="1"/>
    </row>
    <row r="10805" spans="18:18">
      <c r="R10805" s="1"/>
    </row>
    <row r="10806" spans="18:18">
      <c r="R10806" s="1"/>
    </row>
    <row r="10807" spans="18:18">
      <c r="R10807" s="1"/>
    </row>
    <row r="10808" spans="18:18">
      <c r="R10808" s="1"/>
    </row>
    <row r="10809" spans="18:18">
      <c r="R10809" s="1"/>
    </row>
    <row r="10810" spans="18:18">
      <c r="R10810" s="1"/>
    </row>
    <row r="10811" spans="18:18">
      <c r="R10811" s="1"/>
    </row>
    <row r="10812" spans="18:18">
      <c r="R10812" s="1"/>
    </row>
    <row r="10813" spans="18:18">
      <c r="R10813" s="1"/>
    </row>
    <row r="10814" spans="18:18">
      <c r="R10814" s="1"/>
    </row>
    <row r="10815" spans="18:18">
      <c r="R10815" s="1"/>
    </row>
    <row r="10816" spans="18:18">
      <c r="R10816" s="1"/>
    </row>
    <row r="10817" spans="18:18">
      <c r="R10817" s="1"/>
    </row>
    <row r="10818" spans="18:18">
      <c r="R10818" s="1"/>
    </row>
    <row r="10819" spans="18:18">
      <c r="R10819" s="1"/>
    </row>
    <row r="10820" spans="18:18">
      <c r="R10820" s="1"/>
    </row>
    <row r="10821" spans="18:18">
      <c r="R10821" s="1"/>
    </row>
    <row r="10822" spans="18:18">
      <c r="R10822" s="1"/>
    </row>
    <row r="10823" spans="18:18">
      <c r="R10823" s="1"/>
    </row>
    <row r="10824" spans="18:18">
      <c r="R10824" s="1"/>
    </row>
    <row r="10825" spans="18:18">
      <c r="R10825" s="1"/>
    </row>
    <row r="10826" spans="18:18">
      <c r="R10826" s="1"/>
    </row>
    <row r="10827" spans="18:18">
      <c r="R10827" s="1"/>
    </row>
    <row r="10828" spans="18:18">
      <c r="R10828" s="1"/>
    </row>
    <row r="10829" spans="18:18">
      <c r="R10829" s="1"/>
    </row>
    <row r="10830" spans="18:18">
      <c r="R10830" s="1"/>
    </row>
    <row r="10831" spans="18:18">
      <c r="R10831" s="1"/>
    </row>
    <row r="10832" spans="18:18">
      <c r="R10832" s="1"/>
    </row>
    <row r="10833" spans="18:18">
      <c r="R10833" s="1"/>
    </row>
    <row r="10834" spans="18:18">
      <c r="R10834" s="1"/>
    </row>
    <row r="10835" spans="18:18">
      <c r="R10835" s="1"/>
    </row>
    <row r="10836" spans="18:18">
      <c r="R10836" s="1"/>
    </row>
    <row r="10837" spans="18:18">
      <c r="R10837" s="1"/>
    </row>
    <row r="10838" spans="18:18">
      <c r="R10838" s="1"/>
    </row>
    <row r="10839" spans="18:18">
      <c r="R10839" s="1"/>
    </row>
    <row r="10840" spans="18:18">
      <c r="R10840" s="1"/>
    </row>
    <row r="10841" spans="18:18">
      <c r="R10841" s="1"/>
    </row>
    <row r="10842" spans="18:18">
      <c r="R10842" s="1"/>
    </row>
    <row r="10843" spans="18:18">
      <c r="R10843" s="1"/>
    </row>
    <row r="10844" spans="18:18">
      <c r="R10844" s="1"/>
    </row>
    <row r="10845" spans="18:18">
      <c r="R10845" s="1"/>
    </row>
    <row r="10846" spans="18:18">
      <c r="R10846" s="1"/>
    </row>
    <row r="10847" spans="18:18">
      <c r="R10847" s="1"/>
    </row>
    <row r="10848" spans="18:18">
      <c r="R10848" s="1"/>
    </row>
    <row r="10849" spans="18:18">
      <c r="R10849" s="1"/>
    </row>
    <row r="10850" spans="18:18">
      <c r="R10850" s="1"/>
    </row>
    <row r="10851" spans="18:18">
      <c r="R10851" s="1"/>
    </row>
    <row r="10852" spans="18:18">
      <c r="R10852" s="1"/>
    </row>
    <row r="10853" spans="18:18">
      <c r="R10853" s="1"/>
    </row>
    <row r="10854" spans="18:18">
      <c r="R10854" s="1"/>
    </row>
    <row r="10855" spans="18:18">
      <c r="R10855" s="1"/>
    </row>
    <row r="10856" spans="18:18">
      <c r="R10856" s="1"/>
    </row>
    <row r="10857" spans="18:18">
      <c r="R10857" s="1"/>
    </row>
    <row r="10858" spans="18:18">
      <c r="R10858" s="1"/>
    </row>
    <row r="10859" spans="18:18">
      <c r="R10859" s="1"/>
    </row>
    <row r="10860" spans="18:18">
      <c r="R10860" s="1"/>
    </row>
    <row r="10861" spans="18:18">
      <c r="R10861" s="1"/>
    </row>
    <row r="10862" spans="18:18">
      <c r="R10862" s="1"/>
    </row>
    <row r="10863" spans="18:18">
      <c r="R10863" s="1"/>
    </row>
    <row r="10864" spans="18:18">
      <c r="R10864" s="1"/>
    </row>
    <row r="10865" spans="18:18">
      <c r="R10865" s="1"/>
    </row>
    <row r="10866" spans="18:18">
      <c r="R10866" s="1"/>
    </row>
    <row r="10867" spans="18:18">
      <c r="R10867" s="1"/>
    </row>
    <row r="10868" spans="18:18">
      <c r="R10868" s="1"/>
    </row>
    <row r="10869" spans="18:18">
      <c r="R10869" s="1"/>
    </row>
    <row r="10870" spans="18:18">
      <c r="R10870" s="1"/>
    </row>
    <row r="10871" spans="18:18">
      <c r="R10871" s="1"/>
    </row>
    <row r="10872" spans="18:18">
      <c r="R10872" s="1"/>
    </row>
    <row r="10873" spans="18:18">
      <c r="R10873" s="1"/>
    </row>
    <row r="10874" spans="18:18">
      <c r="R10874" s="1"/>
    </row>
    <row r="10875" spans="18:18">
      <c r="R10875" s="1"/>
    </row>
    <row r="10876" spans="18:18">
      <c r="R10876" s="1"/>
    </row>
    <row r="10877" spans="18:18">
      <c r="R10877" s="1"/>
    </row>
    <row r="10878" spans="18:18">
      <c r="R10878" s="1"/>
    </row>
    <row r="10879" spans="18:18">
      <c r="R10879" s="1"/>
    </row>
    <row r="10880" spans="18:18">
      <c r="R10880" s="1"/>
    </row>
    <row r="10881" spans="18:18">
      <c r="R10881" s="1"/>
    </row>
    <row r="10882" spans="18:18">
      <c r="R10882" s="1"/>
    </row>
    <row r="10883" spans="18:18">
      <c r="R10883" s="1"/>
    </row>
    <row r="10884" spans="18:18">
      <c r="R10884" s="1"/>
    </row>
    <row r="10885" spans="18:18">
      <c r="R10885" s="1"/>
    </row>
    <row r="10886" spans="18:18">
      <c r="R10886" s="1"/>
    </row>
    <row r="10887" spans="18:18">
      <c r="R10887" s="1"/>
    </row>
    <row r="10888" spans="18:18">
      <c r="R10888" s="1"/>
    </row>
    <row r="10889" spans="18:18">
      <c r="R10889" s="1"/>
    </row>
    <row r="10890" spans="18:18">
      <c r="R10890" s="1"/>
    </row>
    <row r="10891" spans="18:18">
      <c r="R10891" s="1"/>
    </row>
    <row r="10892" spans="18:18">
      <c r="R10892" s="1"/>
    </row>
    <row r="10893" spans="18:18">
      <c r="R10893" s="1"/>
    </row>
    <row r="10894" spans="18:18">
      <c r="R10894" s="1"/>
    </row>
    <row r="10895" spans="18:18">
      <c r="R10895" s="1"/>
    </row>
    <row r="10896" spans="18:18">
      <c r="R10896" s="1"/>
    </row>
    <row r="10897" spans="18:18">
      <c r="R10897" s="1"/>
    </row>
    <row r="10898" spans="18:18">
      <c r="R10898" s="1"/>
    </row>
    <row r="10899" spans="18:18">
      <c r="R10899" s="1"/>
    </row>
    <row r="10900" spans="18:18">
      <c r="R10900" s="1"/>
    </row>
    <row r="10901" spans="18:18">
      <c r="R10901" s="1"/>
    </row>
    <row r="10902" spans="18:18">
      <c r="R10902" s="1"/>
    </row>
    <row r="10903" spans="18:18">
      <c r="R10903" s="1"/>
    </row>
    <row r="10904" spans="18:18">
      <c r="R10904" s="1"/>
    </row>
    <row r="10905" spans="18:18">
      <c r="R10905" s="1"/>
    </row>
    <row r="10906" spans="18:18">
      <c r="R10906" s="1"/>
    </row>
    <row r="10907" spans="18:18">
      <c r="R10907" s="1"/>
    </row>
    <row r="10908" spans="18:18">
      <c r="R10908" s="1"/>
    </row>
    <row r="10909" spans="18:18">
      <c r="R10909" s="1"/>
    </row>
    <row r="10910" spans="18:18">
      <c r="R10910" s="1"/>
    </row>
    <row r="10911" spans="18:18">
      <c r="R10911" s="1"/>
    </row>
    <row r="10912" spans="18:18">
      <c r="R10912" s="1"/>
    </row>
    <row r="10913" spans="18:18">
      <c r="R10913" s="1"/>
    </row>
    <row r="10914" spans="18:18">
      <c r="R10914" s="1"/>
    </row>
    <row r="10915" spans="18:18">
      <c r="R10915" s="1"/>
    </row>
    <row r="10916" spans="18:18">
      <c r="R10916" s="1"/>
    </row>
    <row r="10917" spans="18:18">
      <c r="R10917" s="1"/>
    </row>
    <row r="10918" spans="18:18">
      <c r="R10918" s="1"/>
    </row>
    <row r="10919" spans="18:18">
      <c r="R10919" s="1"/>
    </row>
    <row r="10920" spans="18:18">
      <c r="R10920" s="1"/>
    </row>
    <row r="10921" spans="18:18">
      <c r="R10921" s="1"/>
    </row>
    <row r="10922" spans="18:18">
      <c r="R10922" s="1"/>
    </row>
    <row r="10923" spans="18:18">
      <c r="R10923" s="1"/>
    </row>
    <row r="10924" spans="18:18">
      <c r="R10924" s="1"/>
    </row>
    <row r="10925" spans="18:18">
      <c r="R10925" s="1"/>
    </row>
    <row r="10926" spans="18:18">
      <c r="R10926" s="1"/>
    </row>
    <row r="10927" spans="18:18">
      <c r="R10927" s="1"/>
    </row>
    <row r="10928" spans="18:18">
      <c r="R10928" s="1"/>
    </row>
    <row r="10929" spans="18:18">
      <c r="R10929" s="1"/>
    </row>
    <row r="10930" spans="18:18">
      <c r="R10930" s="1"/>
    </row>
    <row r="10931" spans="18:18">
      <c r="R10931" s="1"/>
    </row>
    <row r="10932" spans="18:18">
      <c r="R10932" s="1"/>
    </row>
    <row r="10933" spans="18:18">
      <c r="R10933" s="1"/>
    </row>
    <row r="10934" spans="18:18">
      <c r="R10934" s="1"/>
    </row>
    <row r="10935" spans="18:18">
      <c r="R10935" s="1"/>
    </row>
    <row r="10936" spans="18:18">
      <c r="R10936" s="1"/>
    </row>
    <row r="10937" spans="18:18">
      <c r="R10937" s="1"/>
    </row>
    <row r="10938" spans="18:18">
      <c r="R10938" s="1"/>
    </row>
    <row r="10939" spans="18:18">
      <c r="R10939" s="1"/>
    </row>
    <row r="10940" spans="18:18">
      <c r="R10940" s="1"/>
    </row>
    <row r="10941" spans="18:18">
      <c r="R10941" s="1"/>
    </row>
    <row r="10942" spans="18:18">
      <c r="R10942" s="1"/>
    </row>
    <row r="10943" spans="18:18">
      <c r="R10943" s="1"/>
    </row>
    <row r="10944" spans="18:18">
      <c r="R10944" s="1"/>
    </row>
    <row r="10945" spans="18:18">
      <c r="R10945" s="1"/>
    </row>
    <row r="10946" spans="18:18">
      <c r="R10946" s="1"/>
    </row>
    <row r="10947" spans="18:18">
      <c r="R10947" s="1"/>
    </row>
    <row r="10948" spans="18:18">
      <c r="R10948" s="1"/>
    </row>
    <row r="10949" spans="18:18">
      <c r="R10949" s="1"/>
    </row>
    <row r="10950" spans="18:18">
      <c r="R10950" s="1"/>
    </row>
    <row r="10951" spans="18:18">
      <c r="R10951" s="1"/>
    </row>
    <row r="10952" spans="18:18">
      <c r="R10952" s="1"/>
    </row>
    <row r="10953" spans="18:18">
      <c r="R10953" s="1"/>
    </row>
    <row r="10954" spans="18:18">
      <c r="R10954" s="1"/>
    </row>
    <row r="10955" spans="18:18">
      <c r="R10955" s="1"/>
    </row>
    <row r="10956" spans="18:18">
      <c r="R10956" s="1"/>
    </row>
    <row r="10957" spans="18:18">
      <c r="R10957" s="1"/>
    </row>
    <row r="10958" spans="18:18">
      <c r="R10958" s="1"/>
    </row>
    <row r="10959" spans="18:18">
      <c r="R10959" s="1"/>
    </row>
    <row r="10960" spans="18:18">
      <c r="R10960" s="1"/>
    </row>
    <row r="10961" spans="18:18">
      <c r="R10961" s="1"/>
    </row>
    <row r="10962" spans="18:18">
      <c r="R10962" s="1"/>
    </row>
    <row r="10963" spans="18:18">
      <c r="R10963" s="1"/>
    </row>
    <row r="10964" spans="18:18">
      <c r="R10964" s="1"/>
    </row>
    <row r="10965" spans="18:18">
      <c r="R10965" s="1"/>
    </row>
    <row r="10966" spans="18:18">
      <c r="R10966" s="1"/>
    </row>
    <row r="10967" spans="18:18">
      <c r="R10967" s="1"/>
    </row>
    <row r="10968" spans="18:18">
      <c r="R10968" s="1"/>
    </row>
    <row r="10969" spans="18:18">
      <c r="R10969" s="1"/>
    </row>
    <row r="10970" spans="18:18">
      <c r="R10970" s="1"/>
    </row>
    <row r="10971" spans="18:18">
      <c r="R10971" s="1"/>
    </row>
    <row r="10972" spans="18:18">
      <c r="R10972" s="1"/>
    </row>
    <row r="10973" spans="18:18">
      <c r="R10973" s="1"/>
    </row>
    <row r="10974" spans="18:18">
      <c r="R10974" s="1"/>
    </row>
    <row r="10975" spans="18:18">
      <c r="R10975" s="1"/>
    </row>
    <row r="10976" spans="18:18">
      <c r="R10976" s="1"/>
    </row>
    <row r="10977" spans="18:18">
      <c r="R10977" s="1"/>
    </row>
    <row r="10978" spans="18:18">
      <c r="R10978" s="1"/>
    </row>
    <row r="10979" spans="18:18">
      <c r="R10979" s="1"/>
    </row>
    <row r="10980" spans="18:18">
      <c r="R10980" s="1"/>
    </row>
    <row r="10981" spans="18:18">
      <c r="R10981" s="1"/>
    </row>
    <row r="10982" spans="18:18">
      <c r="R10982" s="1"/>
    </row>
    <row r="10983" spans="18:18">
      <c r="R10983" s="1"/>
    </row>
    <row r="10984" spans="18:18">
      <c r="R10984" s="1"/>
    </row>
    <row r="10985" spans="18:18">
      <c r="R10985" s="1"/>
    </row>
    <row r="10986" spans="18:18">
      <c r="R10986" s="1"/>
    </row>
    <row r="10987" spans="18:18">
      <c r="R10987" s="1"/>
    </row>
    <row r="10988" spans="18:18">
      <c r="R10988" s="1"/>
    </row>
    <row r="10989" spans="18:18">
      <c r="R10989" s="1"/>
    </row>
    <row r="10990" spans="18:18">
      <c r="R10990" s="1"/>
    </row>
    <row r="10991" spans="18:18">
      <c r="R10991" s="1"/>
    </row>
    <row r="10992" spans="18:18">
      <c r="R10992" s="1"/>
    </row>
    <row r="10993" spans="18:18">
      <c r="R10993" s="1"/>
    </row>
    <row r="10994" spans="18:18">
      <c r="R10994" s="1"/>
    </row>
    <row r="10995" spans="18:18">
      <c r="R10995" s="1"/>
    </row>
    <row r="10996" spans="18:18">
      <c r="R10996" s="1"/>
    </row>
    <row r="10997" spans="18:18">
      <c r="R10997" s="1"/>
    </row>
    <row r="10998" spans="18:18">
      <c r="R10998" s="1"/>
    </row>
    <row r="10999" spans="18:18">
      <c r="R10999" s="1"/>
    </row>
    <row r="11000" spans="18:18">
      <c r="R11000" s="1"/>
    </row>
    <row r="11001" spans="18:18">
      <c r="R11001" s="1"/>
    </row>
    <row r="11002" spans="18:18">
      <c r="R11002" s="1"/>
    </row>
    <row r="11003" spans="18:18">
      <c r="R11003" s="1"/>
    </row>
    <row r="11004" spans="18:18">
      <c r="R11004" s="1"/>
    </row>
    <row r="11005" spans="18:18">
      <c r="R11005" s="1"/>
    </row>
    <row r="11006" spans="18:18">
      <c r="R11006" s="1"/>
    </row>
    <row r="11007" spans="18:18">
      <c r="R11007" s="1"/>
    </row>
    <row r="11008" spans="18:18">
      <c r="R11008" s="1"/>
    </row>
    <row r="11009" spans="18:18">
      <c r="R11009" s="1"/>
    </row>
    <row r="11010" spans="18:18">
      <c r="R11010" s="1"/>
    </row>
    <row r="11011" spans="18:18">
      <c r="R11011" s="1"/>
    </row>
    <row r="11012" spans="18:18">
      <c r="R11012" s="1"/>
    </row>
    <row r="11013" spans="18:18">
      <c r="R11013" s="1"/>
    </row>
    <row r="11014" spans="18:18">
      <c r="R11014" s="1"/>
    </row>
    <row r="11015" spans="18:18">
      <c r="R11015" s="1"/>
    </row>
    <row r="11016" spans="18:18">
      <c r="R11016" s="1"/>
    </row>
    <row r="11017" spans="18:18">
      <c r="R11017" s="1"/>
    </row>
    <row r="11018" spans="18:18">
      <c r="R11018" s="1"/>
    </row>
    <row r="11019" spans="18:18">
      <c r="R11019" s="1"/>
    </row>
    <row r="11020" spans="18:18">
      <c r="R11020" s="1"/>
    </row>
    <row r="11021" spans="18:18">
      <c r="R11021" s="1"/>
    </row>
    <row r="11022" spans="18:18">
      <c r="R11022" s="1"/>
    </row>
    <row r="11023" spans="18:18">
      <c r="R11023" s="1"/>
    </row>
    <row r="11024" spans="18:18">
      <c r="R11024" s="1"/>
    </row>
    <row r="11025" spans="18:18">
      <c r="R11025" s="1"/>
    </row>
    <row r="11026" spans="18:18">
      <c r="R11026" s="1"/>
    </row>
    <row r="11027" spans="18:18">
      <c r="R11027" s="1"/>
    </row>
    <row r="11028" spans="18:18">
      <c r="R11028" s="1"/>
    </row>
    <row r="11029" spans="18:18">
      <c r="R11029" s="1"/>
    </row>
    <row r="11030" spans="18:18">
      <c r="R11030" s="1"/>
    </row>
    <row r="11031" spans="18:18">
      <c r="R11031" s="1"/>
    </row>
    <row r="11032" spans="18:18">
      <c r="R11032" s="1"/>
    </row>
    <row r="11033" spans="18:18">
      <c r="R11033" s="1"/>
    </row>
    <row r="11034" spans="18:18">
      <c r="R11034" s="1"/>
    </row>
    <row r="11035" spans="18:18">
      <c r="R11035" s="1"/>
    </row>
    <row r="11036" spans="18:18">
      <c r="R11036" s="1"/>
    </row>
    <row r="11037" spans="18:18">
      <c r="R11037" s="1"/>
    </row>
    <row r="11038" spans="18:18">
      <c r="R11038" s="1"/>
    </row>
    <row r="11039" spans="18:18">
      <c r="R11039" s="1"/>
    </row>
    <row r="11040" spans="18:18">
      <c r="R11040" s="1"/>
    </row>
    <row r="11041" spans="18:18">
      <c r="R11041" s="1"/>
    </row>
    <row r="11042" spans="18:18">
      <c r="R11042" s="1"/>
    </row>
    <row r="11043" spans="18:18">
      <c r="R11043" s="1"/>
    </row>
    <row r="11044" spans="18:18">
      <c r="R11044" s="1"/>
    </row>
    <row r="11045" spans="18:18">
      <c r="R11045" s="1"/>
    </row>
    <row r="11046" spans="18:18">
      <c r="R11046" s="1"/>
    </row>
    <row r="11047" spans="18:18">
      <c r="R11047" s="1"/>
    </row>
    <row r="11048" spans="18:18">
      <c r="R11048" s="1"/>
    </row>
    <row r="11049" spans="18:18">
      <c r="R11049" s="1"/>
    </row>
    <row r="11050" spans="18:18">
      <c r="R11050" s="1"/>
    </row>
    <row r="11051" spans="18:18">
      <c r="R11051" s="1"/>
    </row>
    <row r="11052" spans="18:18">
      <c r="R11052" s="1"/>
    </row>
    <row r="11053" spans="18:18">
      <c r="R11053" s="1"/>
    </row>
    <row r="11054" spans="18:18">
      <c r="R11054" s="1"/>
    </row>
    <row r="11055" spans="18:18">
      <c r="R11055" s="1"/>
    </row>
    <row r="11056" spans="18:18">
      <c r="R11056" s="1"/>
    </row>
    <row r="11057" spans="18:18">
      <c r="R11057" s="1"/>
    </row>
    <row r="11058" spans="18:18">
      <c r="R11058" s="1"/>
    </row>
    <row r="11059" spans="18:18">
      <c r="R11059" s="1"/>
    </row>
    <row r="11060" spans="18:18">
      <c r="R11060" s="1"/>
    </row>
    <row r="11061" spans="18:18">
      <c r="R11061" s="1"/>
    </row>
    <row r="11062" spans="18:18">
      <c r="R11062" s="1"/>
    </row>
    <row r="11063" spans="18:18">
      <c r="R11063" s="1"/>
    </row>
    <row r="11064" spans="18:18">
      <c r="R11064" s="1"/>
    </row>
    <row r="11065" spans="18:18">
      <c r="R11065" s="1"/>
    </row>
    <row r="11066" spans="18:18">
      <c r="R11066" s="1"/>
    </row>
    <row r="11067" spans="18:18">
      <c r="R11067" s="1"/>
    </row>
    <row r="11068" spans="18:18">
      <c r="R11068" s="1"/>
    </row>
    <row r="11069" spans="18:18">
      <c r="R11069" s="1"/>
    </row>
    <row r="11070" spans="18:18">
      <c r="R11070" s="1"/>
    </row>
    <row r="11071" spans="18:18">
      <c r="R11071" s="1"/>
    </row>
    <row r="11072" spans="18:18">
      <c r="R11072" s="1"/>
    </row>
    <row r="11073" spans="18:18">
      <c r="R11073" s="1"/>
    </row>
    <row r="11074" spans="18:18">
      <c r="R11074" s="1"/>
    </row>
    <row r="11075" spans="18:18">
      <c r="R11075" s="1"/>
    </row>
    <row r="11076" spans="18:18">
      <c r="R11076" s="1"/>
    </row>
    <row r="11077" spans="18:18">
      <c r="R11077" s="1"/>
    </row>
    <row r="11078" spans="18:18">
      <c r="R11078" s="1"/>
    </row>
    <row r="11079" spans="18:18">
      <c r="R11079" s="1"/>
    </row>
    <row r="11080" spans="18:18">
      <c r="R11080" s="1"/>
    </row>
    <row r="11081" spans="18:18">
      <c r="R11081" s="1"/>
    </row>
    <row r="11082" spans="18:18">
      <c r="R11082" s="1"/>
    </row>
    <row r="11083" spans="18:18">
      <c r="R11083" s="1"/>
    </row>
    <row r="11084" spans="18:18">
      <c r="R11084" s="1"/>
    </row>
    <row r="11085" spans="18:18">
      <c r="R11085" s="1"/>
    </row>
    <row r="11086" spans="18:18">
      <c r="R11086" s="1"/>
    </row>
    <row r="11087" spans="18:18">
      <c r="R11087" s="1"/>
    </row>
    <row r="11088" spans="18:18">
      <c r="R11088" s="1"/>
    </row>
    <row r="11089" spans="18:18">
      <c r="R11089" s="1"/>
    </row>
    <row r="11090" spans="18:18">
      <c r="R11090" s="1"/>
    </row>
    <row r="11091" spans="18:18">
      <c r="R11091" s="1"/>
    </row>
    <row r="11092" spans="18:18">
      <c r="R11092" s="1"/>
    </row>
    <row r="11093" spans="18:18">
      <c r="R11093" s="1"/>
    </row>
    <row r="11094" spans="18:18">
      <c r="R11094" s="1"/>
    </row>
    <row r="11095" spans="18:18">
      <c r="R11095" s="1"/>
    </row>
    <row r="11096" spans="18:18">
      <c r="R11096" s="1"/>
    </row>
    <row r="11097" spans="18:18">
      <c r="R11097" s="1"/>
    </row>
    <row r="11098" spans="18:18">
      <c r="R11098" s="1"/>
    </row>
    <row r="11099" spans="18:18">
      <c r="R11099" s="1"/>
    </row>
    <row r="11100" spans="18:18">
      <c r="R11100" s="1"/>
    </row>
    <row r="11101" spans="18:18">
      <c r="R11101" s="1"/>
    </row>
    <row r="11102" spans="18:18">
      <c r="R11102" s="1"/>
    </row>
    <row r="11103" spans="18:18">
      <c r="R11103" s="1"/>
    </row>
    <row r="11104" spans="18:18">
      <c r="R11104" s="1"/>
    </row>
    <row r="11105" spans="18:18">
      <c r="R11105" s="1"/>
    </row>
    <row r="11106" spans="18:18">
      <c r="R11106" s="1"/>
    </row>
    <row r="11107" spans="18:18">
      <c r="R11107" s="1"/>
    </row>
    <row r="11108" spans="18:18">
      <c r="R11108" s="1"/>
    </row>
    <row r="11109" spans="18:18">
      <c r="R11109" s="1"/>
    </row>
    <row r="11110" spans="18:18">
      <c r="R11110" s="1"/>
    </row>
    <row r="11111" spans="18:18">
      <c r="R11111" s="1"/>
    </row>
    <row r="11112" spans="18:18">
      <c r="R11112" s="1"/>
    </row>
    <row r="11113" spans="18:18">
      <c r="R11113" s="1"/>
    </row>
    <row r="11114" spans="18:18">
      <c r="R11114" s="1"/>
    </row>
    <row r="11115" spans="18:18">
      <c r="R11115" s="1"/>
    </row>
    <row r="11116" spans="18:18">
      <c r="R11116" s="1"/>
    </row>
    <row r="11117" spans="18:18">
      <c r="R11117" s="1"/>
    </row>
    <row r="11118" spans="18:18">
      <c r="R11118" s="1"/>
    </row>
    <row r="11119" spans="18:18">
      <c r="R11119" s="1"/>
    </row>
    <row r="11120" spans="18:18">
      <c r="R11120" s="1"/>
    </row>
    <row r="11121" spans="18:18">
      <c r="R11121" s="1"/>
    </row>
    <row r="11122" spans="18:18">
      <c r="R11122" s="1"/>
    </row>
    <row r="11123" spans="18:18">
      <c r="R11123" s="1"/>
    </row>
    <row r="11124" spans="18:18">
      <c r="R11124" s="1"/>
    </row>
    <row r="11125" spans="18:18">
      <c r="R11125" s="1"/>
    </row>
    <row r="11126" spans="18:18">
      <c r="R11126" s="1"/>
    </row>
    <row r="11127" spans="18:18">
      <c r="R11127" s="1"/>
    </row>
    <row r="11128" spans="18:18">
      <c r="R11128" s="1"/>
    </row>
    <row r="11129" spans="18:18">
      <c r="R11129" s="1"/>
    </row>
    <row r="11130" spans="18:18">
      <c r="R11130" s="1"/>
    </row>
    <row r="11131" spans="18:18">
      <c r="R11131" s="1"/>
    </row>
    <row r="11132" spans="18:18">
      <c r="R11132" s="1"/>
    </row>
    <row r="11133" spans="18:18">
      <c r="R11133" s="1"/>
    </row>
    <row r="11134" spans="18:18">
      <c r="R11134" s="1"/>
    </row>
    <row r="11135" spans="18:18">
      <c r="R11135" s="1"/>
    </row>
    <row r="11136" spans="18:18">
      <c r="R11136" s="1"/>
    </row>
    <row r="11137" spans="18:18">
      <c r="R11137" s="1"/>
    </row>
    <row r="11138" spans="18:18">
      <c r="R11138" s="1"/>
    </row>
    <row r="11139" spans="18:18">
      <c r="R11139" s="1"/>
    </row>
    <row r="11140" spans="18:18">
      <c r="R11140" s="1"/>
    </row>
    <row r="11141" spans="18:18">
      <c r="R11141" s="1"/>
    </row>
    <row r="11142" spans="18:18">
      <c r="R11142" s="1"/>
    </row>
    <row r="11143" spans="18:18">
      <c r="R11143" s="1"/>
    </row>
    <row r="11144" spans="18:18">
      <c r="R11144" s="1"/>
    </row>
    <row r="11145" spans="18:18">
      <c r="R11145" s="1"/>
    </row>
    <row r="11146" spans="18:18">
      <c r="R11146" s="1"/>
    </row>
    <row r="11147" spans="18:18">
      <c r="R11147" s="1"/>
    </row>
    <row r="11148" spans="18:18">
      <c r="R11148" s="1"/>
    </row>
    <row r="11149" spans="18:18">
      <c r="R11149" s="1"/>
    </row>
    <row r="11150" spans="18:18">
      <c r="R11150" s="1"/>
    </row>
    <row r="11151" spans="18:18">
      <c r="R11151" s="1"/>
    </row>
    <row r="11152" spans="18:18">
      <c r="R11152" s="1"/>
    </row>
    <row r="11153" spans="18:18">
      <c r="R11153" s="1"/>
    </row>
    <row r="11154" spans="18:18">
      <c r="R11154" s="1"/>
    </row>
    <row r="11155" spans="18:18">
      <c r="R11155" s="1"/>
    </row>
    <row r="11156" spans="18:18">
      <c r="R11156" s="1"/>
    </row>
    <row r="11157" spans="18:18">
      <c r="R11157" s="1"/>
    </row>
    <row r="11158" spans="18:18">
      <c r="R11158" s="1"/>
    </row>
    <row r="11159" spans="18:18">
      <c r="R11159" s="1"/>
    </row>
    <row r="11160" spans="18:18">
      <c r="R11160" s="1"/>
    </row>
    <row r="11161" spans="18:18">
      <c r="R11161" s="1"/>
    </row>
    <row r="11162" spans="18:18">
      <c r="R11162" s="1"/>
    </row>
    <row r="11163" spans="18:18">
      <c r="R11163" s="1"/>
    </row>
    <row r="11164" spans="18:18">
      <c r="R11164" s="1"/>
    </row>
    <row r="11165" spans="18:18">
      <c r="R11165" s="1"/>
    </row>
    <row r="11166" spans="18:18">
      <c r="R11166" s="1"/>
    </row>
    <row r="11167" spans="18:18">
      <c r="R11167" s="1"/>
    </row>
    <row r="11168" spans="18:18">
      <c r="R11168" s="1"/>
    </row>
    <row r="11169" spans="18:18">
      <c r="R11169" s="1"/>
    </row>
    <row r="11170" spans="18:18">
      <c r="R11170" s="1"/>
    </row>
    <row r="11171" spans="18:18">
      <c r="R11171" s="1"/>
    </row>
    <row r="11172" spans="18:18">
      <c r="R11172" s="1"/>
    </row>
    <row r="11173" spans="18:18">
      <c r="R11173" s="1"/>
    </row>
    <row r="11174" spans="18:18">
      <c r="R11174" s="1"/>
    </row>
    <row r="11175" spans="18:18">
      <c r="R11175" s="1"/>
    </row>
    <row r="11176" spans="18:18">
      <c r="R11176" s="1"/>
    </row>
    <row r="11177" spans="18:18">
      <c r="R11177" s="1"/>
    </row>
    <row r="11178" spans="18:18">
      <c r="R11178" s="1"/>
    </row>
    <row r="11179" spans="18:18">
      <c r="R11179" s="1"/>
    </row>
    <row r="11180" spans="18:18">
      <c r="R11180" s="1"/>
    </row>
    <row r="11181" spans="18:18">
      <c r="R11181" s="1"/>
    </row>
    <row r="11182" spans="18:18">
      <c r="R11182" s="1"/>
    </row>
    <row r="11183" spans="18:18">
      <c r="R11183" s="1"/>
    </row>
    <row r="11184" spans="18:18">
      <c r="R11184" s="1"/>
    </row>
    <row r="11185" spans="18:18">
      <c r="R11185" s="1"/>
    </row>
    <row r="11186" spans="18:18">
      <c r="R11186" s="1"/>
    </row>
    <row r="11187" spans="18:18">
      <c r="R11187" s="1"/>
    </row>
    <row r="11188" spans="18:18">
      <c r="R11188" s="1"/>
    </row>
    <row r="11189" spans="18:18">
      <c r="R11189" s="1"/>
    </row>
    <row r="11190" spans="18:18">
      <c r="R11190" s="1"/>
    </row>
    <row r="11191" spans="18:18">
      <c r="R11191" s="1"/>
    </row>
    <row r="11192" spans="18:18">
      <c r="R11192" s="1"/>
    </row>
    <row r="11193" spans="18:18">
      <c r="R11193" s="1"/>
    </row>
    <row r="11194" spans="18:18">
      <c r="R11194" s="1"/>
    </row>
    <row r="11195" spans="18:18">
      <c r="R11195" s="1"/>
    </row>
    <row r="11196" spans="18:18">
      <c r="R11196" s="1"/>
    </row>
    <row r="11197" spans="18:18">
      <c r="R11197" s="1"/>
    </row>
    <row r="11198" spans="18:18">
      <c r="R11198" s="1"/>
    </row>
    <row r="11199" spans="18:18">
      <c r="R11199" s="1"/>
    </row>
    <row r="11200" spans="18:18">
      <c r="R11200" s="1"/>
    </row>
    <row r="11201" spans="18:18">
      <c r="R11201" s="1"/>
    </row>
    <row r="11202" spans="18:18">
      <c r="R11202" s="1"/>
    </row>
    <row r="11203" spans="18:18">
      <c r="R11203" s="1"/>
    </row>
    <row r="11204" spans="18:18">
      <c r="R11204" s="1"/>
    </row>
    <row r="11205" spans="18:18">
      <c r="R11205" s="1"/>
    </row>
    <row r="11206" spans="18:18">
      <c r="R11206" s="1"/>
    </row>
    <row r="11207" spans="18:18">
      <c r="R11207" s="1"/>
    </row>
    <row r="11208" spans="18:18">
      <c r="R11208" s="1"/>
    </row>
    <row r="11209" spans="18:18">
      <c r="R11209" s="1"/>
    </row>
    <row r="11210" spans="18:18">
      <c r="R11210" s="1"/>
    </row>
    <row r="11211" spans="18:18">
      <c r="R11211" s="1"/>
    </row>
    <row r="11212" spans="18:18">
      <c r="R11212" s="1"/>
    </row>
    <row r="11213" spans="18:18">
      <c r="R11213" s="1"/>
    </row>
    <row r="11214" spans="18:18">
      <c r="R11214" s="1"/>
    </row>
    <row r="11215" spans="18:18">
      <c r="R11215" s="1"/>
    </row>
    <row r="11216" spans="18:18">
      <c r="R11216" s="1"/>
    </row>
    <row r="11217" spans="18:18">
      <c r="R11217" s="1"/>
    </row>
    <row r="11218" spans="18:18">
      <c r="R11218" s="1"/>
    </row>
    <row r="11219" spans="18:18">
      <c r="R11219" s="1"/>
    </row>
    <row r="11220" spans="18:18">
      <c r="R11220" s="1"/>
    </row>
    <row r="11221" spans="18:18">
      <c r="R11221" s="1"/>
    </row>
    <row r="11222" spans="18:18">
      <c r="R11222" s="1"/>
    </row>
    <row r="11223" spans="18:18">
      <c r="R11223" s="1"/>
    </row>
    <row r="11224" spans="18:18">
      <c r="R11224" s="1"/>
    </row>
    <row r="11225" spans="18:18">
      <c r="R11225" s="1"/>
    </row>
    <row r="11226" spans="18:18">
      <c r="R11226" s="1"/>
    </row>
    <row r="11227" spans="18:18">
      <c r="R11227" s="1"/>
    </row>
    <row r="11228" spans="18:18">
      <c r="R11228" s="1"/>
    </row>
    <row r="11229" spans="18:18">
      <c r="R11229" s="1"/>
    </row>
    <row r="11230" spans="18:18">
      <c r="R11230" s="1"/>
    </row>
    <row r="11231" spans="18:18">
      <c r="R11231" s="1"/>
    </row>
    <row r="11232" spans="18:18">
      <c r="R11232" s="1"/>
    </row>
    <row r="11233" spans="18:18">
      <c r="R11233" s="1"/>
    </row>
    <row r="11234" spans="18:18">
      <c r="R11234" s="1"/>
    </row>
    <row r="11235" spans="18:18">
      <c r="R11235" s="1"/>
    </row>
    <row r="11236" spans="18:18">
      <c r="R11236" s="1"/>
    </row>
    <row r="11237" spans="18:18">
      <c r="R11237" s="1"/>
    </row>
    <row r="11238" spans="18:18">
      <c r="R11238" s="1"/>
    </row>
    <row r="11239" spans="18:18">
      <c r="R11239" s="1"/>
    </row>
    <row r="11240" spans="18:18">
      <c r="R11240" s="1"/>
    </row>
    <row r="11241" spans="18:18">
      <c r="R11241" s="1"/>
    </row>
    <row r="11242" spans="18:18">
      <c r="R11242" s="1"/>
    </row>
    <row r="11243" spans="18:18">
      <c r="R11243" s="1"/>
    </row>
    <row r="11244" spans="18:18">
      <c r="R11244" s="1"/>
    </row>
    <row r="11245" spans="18:18">
      <c r="R11245" s="1"/>
    </row>
    <row r="11246" spans="18:18">
      <c r="R11246" s="1"/>
    </row>
    <row r="11247" spans="18:18">
      <c r="R11247" s="1"/>
    </row>
    <row r="11248" spans="18:18">
      <c r="R11248" s="1"/>
    </row>
    <row r="11249" spans="18:18">
      <c r="R11249" s="1"/>
    </row>
    <row r="11250" spans="18:18">
      <c r="R11250" s="1"/>
    </row>
    <row r="11251" spans="18:18">
      <c r="R11251" s="1"/>
    </row>
    <row r="11252" spans="18:18">
      <c r="R11252" s="1"/>
    </row>
    <row r="11253" spans="18:18">
      <c r="R11253" s="1"/>
    </row>
    <row r="11254" spans="18:18">
      <c r="R11254" s="1"/>
    </row>
    <row r="11255" spans="18:18">
      <c r="R11255" s="1"/>
    </row>
    <row r="11256" spans="18:18">
      <c r="R11256" s="1"/>
    </row>
    <row r="11257" spans="18:18">
      <c r="R11257" s="1"/>
    </row>
    <row r="11258" spans="18:18">
      <c r="R11258" s="1"/>
    </row>
    <row r="11259" spans="18:18">
      <c r="R11259" s="1"/>
    </row>
    <row r="11260" spans="18:18">
      <c r="R11260" s="1"/>
    </row>
    <row r="11261" spans="18:18">
      <c r="R11261" s="1"/>
    </row>
    <row r="11262" spans="18:18">
      <c r="R11262" s="1"/>
    </row>
    <row r="11263" spans="18:18">
      <c r="R11263" s="1"/>
    </row>
    <row r="11264" spans="18:18">
      <c r="R11264" s="1"/>
    </row>
    <row r="11265" spans="18:18">
      <c r="R11265" s="1"/>
    </row>
    <row r="11266" spans="18:18">
      <c r="R11266" s="1"/>
    </row>
    <row r="11267" spans="18:18">
      <c r="R11267" s="1"/>
    </row>
    <row r="11268" spans="18:18">
      <c r="R11268" s="1"/>
    </row>
    <row r="11269" spans="18:18">
      <c r="R11269" s="1"/>
    </row>
    <row r="11270" spans="18:18">
      <c r="R11270" s="1"/>
    </row>
    <row r="11271" spans="18:18">
      <c r="R11271" s="1"/>
    </row>
    <row r="11272" spans="18:18">
      <c r="R11272" s="1"/>
    </row>
    <row r="11273" spans="18:18">
      <c r="R11273" s="1"/>
    </row>
    <row r="11274" spans="18:18">
      <c r="R11274" s="1"/>
    </row>
    <row r="11275" spans="18:18">
      <c r="R11275" s="1"/>
    </row>
    <row r="11276" spans="18:18">
      <c r="R11276" s="1"/>
    </row>
    <row r="11277" spans="18:18">
      <c r="R11277" s="1"/>
    </row>
    <row r="11278" spans="18:18">
      <c r="R11278" s="1"/>
    </row>
    <row r="11279" spans="18:18">
      <c r="R11279" s="1"/>
    </row>
    <row r="11280" spans="18:18">
      <c r="R11280" s="1"/>
    </row>
    <row r="11281" spans="18:18">
      <c r="R11281" s="1"/>
    </row>
    <row r="11282" spans="18:18">
      <c r="R11282" s="1"/>
    </row>
    <row r="11283" spans="18:18">
      <c r="R11283" s="1"/>
    </row>
    <row r="11284" spans="18:18">
      <c r="R11284" s="1"/>
    </row>
    <row r="11285" spans="18:18">
      <c r="R11285" s="1"/>
    </row>
    <row r="11286" spans="18:18">
      <c r="R11286" s="1"/>
    </row>
    <row r="11287" spans="18:18">
      <c r="R11287" s="1"/>
    </row>
    <row r="11288" spans="18:18">
      <c r="R11288" s="1"/>
    </row>
    <row r="11289" spans="18:18">
      <c r="R11289" s="1"/>
    </row>
    <row r="11290" spans="18:18">
      <c r="R11290" s="1"/>
    </row>
    <row r="11291" spans="18:18">
      <c r="R11291" s="1"/>
    </row>
    <row r="11292" spans="18:18">
      <c r="R11292" s="1"/>
    </row>
    <row r="11293" spans="18:18">
      <c r="R11293" s="1"/>
    </row>
    <row r="11294" spans="18:18">
      <c r="R11294" s="1"/>
    </row>
    <row r="11295" spans="18:18">
      <c r="R11295" s="1"/>
    </row>
    <row r="11296" spans="18:18">
      <c r="R11296" s="1"/>
    </row>
    <row r="11297" spans="18:18">
      <c r="R11297" s="1"/>
    </row>
    <row r="11298" spans="18:18">
      <c r="R11298" s="1"/>
    </row>
    <row r="11299" spans="18:18">
      <c r="R11299" s="1"/>
    </row>
    <row r="11300" spans="18:18">
      <c r="R11300" s="1"/>
    </row>
    <row r="11301" spans="18:18">
      <c r="R11301" s="1"/>
    </row>
    <row r="11302" spans="18:18">
      <c r="R11302" s="1"/>
    </row>
    <row r="11303" spans="18:18">
      <c r="R11303" s="1"/>
    </row>
    <row r="11304" spans="18:18">
      <c r="R11304" s="1"/>
    </row>
    <row r="11305" spans="18:18">
      <c r="R11305" s="1"/>
    </row>
    <row r="11306" spans="18:18">
      <c r="R11306" s="1"/>
    </row>
    <row r="11307" spans="18:18">
      <c r="R11307" s="1"/>
    </row>
    <row r="11308" spans="18:18">
      <c r="R11308" s="1"/>
    </row>
    <row r="11309" spans="18:18">
      <c r="R11309" s="1"/>
    </row>
    <row r="11310" spans="18:18">
      <c r="R11310" s="1"/>
    </row>
    <row r="11311" spans="18:18">
      <c r="R11311" s="1"/>
    </row>
    <row r="11312" spans="18:18">
      <c r="R11312" s="1"/>
    </row>
    <row r="11313" spans="18:18">
      <c r="R11313" s="1"/>
    </row>
    <row r="11314" spans="18:18">
      <c r="R11314" s="1"/>
    </row>
    <row r="11315" spans="18:18">
      <c r="R11315" s="1"/>
    </row>
    <row r="11316" spans="18:18">
      <c r="R11316" s="1"/>
    </row>
    <row r="11317" spans="18:18">
      <c r="R11317" s="1"/>
    </row>
    <row r="11318" spans="18:18">
      <c r="R11318" s="1"/>
    </row>
    <row r="11319" spans="18:18">
      <c r="R11319" s="1"/>
    </row>
    <row r="11320" spans="18:18">
      <c r="R11320" s="1"/>
    </row>
    <row r="11321" spans="18:18">
      <c r="R11321" s="1"/>
    </row>
    <row r="11322" spans="18:18">
      <c r="R11322" s="1"/>
    </row>
    <row r="11323" spans="18:18">
      <c r="R11323" s="1"/>
    </row>
    <row r="11324" spans="18:18">
      <c r="R11324" s="1"/>
    </row>
    <row r="11325" spans="18:18">
      <c r="R11325" s="1"/>
    </row>
    <row r="11326" spans="18:18">
      <c r="R11326" s="1"/>
    </row>
    <row r="11327" spans="18:18">
      <c r="R11327" s="1"/>
    </row>
    <row r="11328" spans="18:18">
      <c r="R11328" s="1"/>
    </row>
    <row r="11329" spans="18:18">
      <c r="R11329" s="1"/>
    </row>
    <row r="11330" spans="18:18">
      <c r="R11330" s="1"/>
    </row>
    <row r="11331" spans="18:18">
      <c r="R11331" s="1"/>
    </row>
    <row r="11332" spans="18:18">
      <c r="R11332" s="1"/>
    </row>
    <row r="11333" spans="18:18">
      <c r="R11333" s="1"/>
    </row>
    <row r="11334" spans="18:18">
      <c r="R11334" s="1"/>
    </row>
    <row r="11335" spans="18:18">
      <c r="R11335" s="1"/>
    </row>
    <row r="11336" spans="18:18">
      <c r="R11336" s="1"/>
    </row>
    <row r="11337" spans="18:18">
      <c r="R11337" s="1"/>
    </row>
    <row r="11338" spans="18:18">
      <c r="R11338" s="1"/>
    </row>
    <row r="11339" spans="18:18">
      <c r="R11339" s="1"/>
    </row>
    <row r="11340" spans="18:18">
      <c r="R11340" s="1"/>
    </row>
    <row r="11341" spans="18:18">
      <c r="R11341" s="1"/>
    </row>
    <row r="11342" spans="18:18">
      <c r="R11342" s="1"/>
    </row>
    <row r="11343" spans="18:18">
      <c r="R11343" s="1"/>
    </row>
    <row r="11344" spans="18:18">
      <c r="R11344" s="1"/>
    </row>
    <row r="11345" spans="18:18">
      <c r="R11345" s="1"/>
    </row>
    <row r="11346" spans="18:18">
      <c r="R11346" s="1"/>
    </row>
    <row r="11347" spans="18:18">
      <c r="R11347" s="1"/>
    </row>
    <row r="11348" spans="18:18">
      <c r="R11348" s="1"/>
    </row>
    <row r="11349" spans="18:18">
      <c r="R11349" s="1"/>
    </row>
    <row r="11350" spans="18:18">
      <c r="R11350" s="1"/>
    </row>
    <row r="11351" spans="18:18">
      <c r="R11351" s="1"/>
    </row>
    <row r="11352" spans="18:18">
      <c r="R11352" s="1"/>
    </row>
    <row r="11353" spans="18:18">
      <c r="R11353" s="1"/>
    </row>
    <row r="11354" spans="18:18">
      <c r="R11354" s="1"/>
    </row>
    <row r="11355" spans="18:18">
      <c r="R11355" s="1"/>
    </row>
    <row r="11356" spans="18:18">
      <c r="R11356" s="1"/>
    </row>
    <row r="11357" spans="18:18">
      <c r="R11357" s="1"/>
    </row>
    <row r="11358" spans="18:18">
      <c r="R11358" s="1"/>
    </row>
    <row r="11359" spans="18:18">
      <c r="R11359" s="1"/>
    </row>
    <row r="11360" spans="18:18">
      <c r="R11360" s="1"/>
    </row>
    <row r="11361" spans="18:18">
      <c r="R11361" s="1"/>
    </row>
    <row r="11362" spans="18:18">
      <c r="R11362" s="1"/>
    </row>
    <row r="11363" spans="18:18">
      <c r="R11363" s="1"/>
    </row>
    <row r="11364" spans="18:18">
      <c r="R11364" s="1"/>
    </row>
    <row r="11365" spans="18:18">
      <c r="R11365" s="1"/>
    </row>
    <row r="11366" spans="18:18">
      <c r="R11366" s="1"/>
    </row>
    <row r="11367" spans="18:18">
      <c r="R11367" s="1"/>
    </row>
    <row r="11368" spans="18:18">
      <c r="R11368" s="1"/>
    </row>
    <row r="11369" spans="18:18">
      <c r="R11369" s="1"/>
    </row>
    <row r="11370" spans="18:18">
      <c r="R11370" s="1"/>
    </row>
    <row r="11371" spans="18:18">
      <c r="R11371" s="1"/>
    </row>
    <row r="11372" spans="18:18">
      <c r="R11372" s="1"/>
    </row>
    <row r="11373" spans="18:18">
      <c r="R11373" s="1"/>
    </row>
    <row r="11374" spans="18:18">
      <c r="R11374" s="1"/>
    </row>
    <row r="11375" spans="18:18">
      <c r="R11375" s="1"/>
    </row>
    <row r="11376" spans="18:18">
      <c r="R11376" s="1"/>
    </row>
    <row r="11377" spans="18:18">
      <c r="R11377" s="1"/>
    </row>
    <row r="11378" spans="18:18">
      <c r="R11378" s="1"/>
    </row>
    <row r="11379" spans="18:18">
      <c r="R11379" s="1"/>
    </row>
    <row r="11380" spans="18:18">
      <c r="R11380" s="1"/>
    </row>
    <row r="11381" spans="18:18">
      <c r="R11381" s="1"/>
    </row>
    <row r="11382" spans="18:18">
      <c r="R11382" s="1"/>
    </row>
    <row r="11383" spans="18:18">
      <c r="R11383" s="1"/>
    </row>
    <row r="11384" spans="18:18">
      <c r="R11384" s="1"/>
    </row>
    <row r="11385" spans="18:18">
      <c r="R11385" s="1"/>
    </row>
    <row r="11386" spans="18:18">
      <c r="R11386" s="1"/>
    </row>
    <row r="11387" spans="18:18">
      <c r="R11387" s="1"/>
    </row>
    <row r="11388" spans="18:18">
      <c r="R11388" s="1"/>
    </row>
    <row r="11389" spans="18:18">
      <c r="R11389" s="1"/>
    </row>
    <row r="11390" spans="18:18">
      <c r="R11390" s="1"/>
    </row>
    <row r="11391" spans="18:18">
      <c r="R11391" s="1"/>
    </row>
    <row r="11392" spans="18:18">
      <c r="R11392" s="1"/>
    </row>
    <row r="11393" spans="18:18">
      <c r="R11393" s="1"/>
    </row>
    <row r="11394" spans="18:18">
      <c r="R11394" s="1"/>
    </row>
    <row r="11395" spans="18:18">
      <c r="R11395" s="1"/>
    </row>
    <row r="11396" spans="18:18">
      <c r="R11396" s="1"/>
    </row>
    <row r="11397" spans="18:18">
      <c r="R11397" s="1"/>
    </row>
    <row r="11398" spans="18:18">
      <c r="R11398" s="1"/>
    </row>
    <row r="11399" spans="18:18">
      <c r="R11399" s="1"/>
    </row>
    <row r="11400" spans="18:18">
      <c r="R11400" s="1"/>
    </row>
    <row r="11401" spans="18:18">
      <c r="R11401" s="1"/>
    </row>
    <row r="11402" spans="18:18">
      <c r="R11402" s="1"/>
    </row>
    <row r="11403" spans="18:18">
      <c r="R11403" s="1"/>
    </row>
    <row r="11404" spans="18:18">
      <c r="R11404" s="1"/>
    </row>
    <row r="11405" spans="18:18">
      <c r="R11405" s="1"/>
    </row>
    <row r="11406" spans="18:18">
      <c r="R11406" s="1"/>
    </row>
    <row r="11407" spans="18:18">
      <c r="R11407" s="1"/>
    </row>
    <row r="11408" spans="18:18">
      <c r="R11408" s="1"/>
    </row>
    <row r="11409" spans="18:18">
      <c r="R11409" s="1"/>
    </row>
    <row r="11410" spans="18:18">
      <c r="R11410" s="1"/>
    </row>
    <row r="11411" spans="18:18">
      <c r="R11411" s="1"/>
    </row>
    <row r="11412" spans="18:18">
      <c r="R11412" s="1"/>
    </row>
    <row r="11413" spans="18:18">
      <c r="R11413" s="1"/>
    </row>
    <row r="11414" spans="18:18">
      <c r="R11414" s="1"/>
    </row>
    <row r="11415" spans="18:18">
      <c r="R11415" s="1"/>
    </row>
    <row r="11416" spans="18:18">
      <c r="R11416" s="1"/>
    </row>
    <row r="11417" spans="18:18">
      <c r="R11417" s="1"/>
    </row>
    <row r="11418" spans="18:18">
      <c r="R11418" s="1"/>
    </row>
    <row r="11419" spans="18:18">
      <c r="R11419" s="1"/>
    </row>
    <row r="11420" spans="18:18">
      <c r="R11420" s="1"/>
    </row>
    <row r="11421" spans="18:18">
      <c r="R11421" s="1"/>
    </row>
    <row r="11422" spans="18:18">
      <c r="R11422" s="1"/>
    </row>
    <row r="11423" spans="18:18">
      <c r="R11423" s="1"/>
    </row>
    <row r="11424" spans="18:18">
      <c r="R11424" s="1"/>
    </row>
    <row r="11425" spans="18:18">
      <c r="R11425" s="1"/>
    </row>
    <row r="11426" spans="18:18">
      <c r="R11426" s="1"/>
    </row>
    <row r="11427" spans="18:18">
      <c r="R11427" s="1"/>
    </row>
    <row r="11428" spans="18:18">
      <c r="R11428" s="1"/>
    </row>
    <row r="11429" spans="18:18">
      <c r="R11429" s="1"/>
    </row>
    <row r="11430" spans="18:18">
      <c r="R11430" s="1"/>
    </row>
    <row r="11431" spans="18:18">
      <c r="R11431" s="1"/>
    </row>
    <row r="11432" spans="18:18">
      <c r="R11432" s="1"/>
    </row>
    <row r="11433" spans="18:18">
      <c r="R11433" s="1"/>
    </row>
    <row r="11434" spans="18:18">
      <c r="R11434" s="1"/>
    </row>
    <row r="11435" spans="18:18">
      <c r="R11435" s="1"/>
    </row>
    <row r="11436" spans="18:18">
      <c r="R11436" s="1"/>
    </row>
    <row r="11437" spans="18:18">
      <c r="R11437" s="1"/>
    </row>
    <row r="11438" spans="18:18">
      <c r="R11438" s="1"/>
    </row>
    <row r="11439" spans="18:18">
      <c r="R11439" s="1"/>
    </row>
    <row r="11440" spans="18:18">
      <c r="R11440" s="1"/>
    </row>
    <row r="11441" spans="18:18">
      <c r="R11441" s="1"/>
    </row>
    <row r="11442" spans="18:18">
      <c r="R11442" s="1"/>
    </row>
    <row r="11443" spans="18:18">
      <c r="R11443" s="1"/>
    </row>
    <row r="11444" spans="18:18">
      <c r="R11444" s="1"/>
    </row>
    <row r="11445" spans="18:18">
      <c r="R11445" s="1"/>
    </row>
    <row r="11446" spans="18:18">
      <c r="R11446" s="1"/>
    </row>
    <row r="11447" spans="18:18">
      <c r="R11447" s="1"/>
    </row>
    <row r="11448" spans="18:18">
      <c r="R11448" s="1"/>
    </row>
    <row r="11449" spans="18:18">
      <c r="R11449" s="1"/>
    </row>
    <row r="11450" spans="18:18">
      <c r="R11450" s="1"/>
    </row>
    <row r="11451" spans="18:18">
      <c r="R11451" s="1"/>
    </row>
    <row r="11452" spans="18:18">
      <c r="R11452" s="1"/>
    </row>
    <row r="11453" spans="18:18">
      <c r="R11453" s="1"/>
    </row>
    <row r="11454" spans="18:18">
      <c r="R11454" s="1"/>
    </row>
    <row r="11455" spans="18:18">
      <c r="R11455" s="1"/>
    </row>
    <row r="11456" spans="18:18">
      <c r="R11456" s="1"/>
    </row>
    <row r="11457" spans="18:18">
      <c r="R11457" s="1"/>
    </row>
    <row r="11458" spans="18:18">
      <c r="R11458" s="1"/>
    </row>
    <row r="11459" spans="18:18">
      <c r="R11459" s="1"/>
    </row>
    <row r="11460" spans="18:18">
      <c r="R11460" s="1"/>
    </row>
    <row r="11461" spans="18:18">
      <c r="R11461" s="1"/>
    </row>
    <row r="11462" spans="18:18">
      <c r="R11462" s="1"/>
    </row>
    <row r="11463" spans="18:18">
      <c r="R11463" s="1"/>
    </row>
    <row r="11464" spans="18:18">
      <c r="R11464" s="1"/>
    </row>
    <row r="11465" spans="18:18">
      <c r="R11465" s="1"/>
    </row>
    <row r="11466" spans="18:18">
      <c r="R11466" s="1"/>
    </row>
    <row r="11467" spans="18:18">
      <c r="R11467" s="1"/>
    </row>
    <row r="11468" spans="18:18">
      <c r="R11468" s="1"/>
    </row>
    <row r="11469" spans="18:18">
      <c r="R11469" s="1"/>
    </row>
    <row r="11470" spans="18:18">
      <c r="R11470" s="1"/>
    </row>
    <row r="11471" spans="18:18">
      <c r="R11471" s="1"/>
    </row>
    <row r="11472" spans="18:18">
      <c r="R11472" s="1"/>
    </row>
    <row r="11473" spans="18:18">
      <c r="R11473" s="1"/>
    </row>
    <row r="11474" spans="18:18">
      <c r="R11474" s="1"/>
    </row>
    <row r="11475" spans="18:18">
      <c r="R11475" s="1"/>
    </row>
    <row r="11476" spans="18:18">
      <c r="R11476" s="1"/>
    </row>
    <row r="11477" spans="18:18">
      <c r="R11477" s="1"/>
    </row>
    <row r="11478" spans="18:18">
      <c r="R11478" s="1"/>
    </row>
    <row r="11479" spans="18:18">
      <c r="R11479" s="1"/>
    </row>
    <row r="11480" spans="18:18">
      <c r="R11480" s="1"/>
    </row>
    <row r="11481" spans="18:18">
      <c r="R11481" s="1"/>
    </row>
    <row r="11482" spans="18:18">
      <c r="R11482" s="1"/>
    </row>
    <row r="11483" spans="18:18">
      <c r="R11483" s="1"/>
    </row>
    <row r="11484" spans="18:18">
      <c r="R11484" s="1"/>
    </row>
    <row r="11485" spans="18:18">
      <c r="R11485" s="1"/>
    </row>
    <row r="11486" spans="18:18">
      <c r="R11486" s="1"/>
    </row>
    <row r="11487" spans="18:18">
      <c r="R11487" s="1"/>
    </row>
    <row r="11488" spans="18:18">
      <c r="R11488" s="1"/>
    </row>
    <row r="11489" spans="18:18">
      <c r="R11489" s="1"/>
    </row>
    <row r="11490" spans="18:18">
      <c r="R11490" s="1"/>
    </row>
    <row r="11491" spans="18:18">
      <c r="R11491" s="1"/>
    </row>
    <row r="11492" spans="18:18">
      <c r="R11492" s="1"/>
    </row>
    <row r="11493" spans="18:18">
      <c r="R11493" s="1"/>
    </row>
    <row r="11494" spans="18:18">
      <c r="R11494" s="1"/>
    </row>
    <row r="11495" spans="18:18">
      <c r="R11495" s="1"/>
    </row>
    <row r="11496" spans="18:18">
      <c r="R11496" s="1"/>
    </row>
    <row r="11497" spans="18:18">
      <c r="R11497" s="1"/>
    </row>
    <row r="11498" spans="18:18">
      <c r="R11498" s="1"/>
    </row>
    <row r="11499" spans="18:18">
      <c r="R11499" s="1"/>
    </row>
    <row r="11500" spans="18:18">
      <c r="R11500" s="1"/>
    </row>
    <row r="11501" spans="18:18">
      <c r="R11501" s="1"/>
    </row>
    <row r="11502" spans="18:18">
      <c r="R11502" s="1"/>
    </row>
    <row r="11503" spans="18:18">
      <c r="R11503" s="1"/>
    </row>
    <row r="11504" spans="18:18">
      <c r="R11504" s="1"/>
    </row>
    <row r="11505" spans="18:18">
      <c r="R11505" s="1"/>
    </row>
    <row r="11506" spans="18:18">
      <c r="R11506" s="1"/>
    </row>
    <row r="11507" spans="18:18">
      <c r="R11507" s="1"/>
    </row>
    <row r="11508" spans="18:18">
      <c r="R11508" s="1"/>
    </row>
    <row r="11509" spans="18:18">
      <c r="R11509" s="1"/>
    </row>
    <row r="11510" spans="18:18">
      <c r="R11510" s="1"/>
    </row>
    <row r="11511" spans="18:18">
      <c r="R11511" s="1"/>
    </row>
    <row r="11512" spans="18:18">
      <c r="R11512" s="1"/>
    </row>
    <row r="11513" spans="18:18">
      <c r="R11513" s="1"/>
    </row>
    <row r="11514" spans="18:18">
      <c r="R11514" s="1"/>
    </row>
    <row r="11515" spans="18:18">
      <c r="R11515" s="1"/>
    </row>
    <row r="11516" spans="18:18">
      <c r="R11516" s="1"/>
    </row>
    <row r="11517" spans="18:18">
      <c r="R11517" s="1"/>
    </row>
    <row r="11518" spans="18:18">
      <c r="R11518" s="1"/>
    </row>
    <row r="11519" spans="18:18">
      <c r="R11519" s="1"/>
    </row>
    <row r="11520" spans="18:18">
      <c r="R11520" s="1"/>
    </row>
    <row r="11521" spans="18:18">
      <c r="R11521" s="1"/>
    </row>
    <row r="11522" spans="18:18">
      <c r="R11522" s="1"/>
    </row>
    <row r="11523" spans="18:18">
      <c r="R11523" s="1"/>
    </row>
    <row r="11524" spans="18:18">
      <c r="R11524" s="1"/>
    </row>
    <row r="11525" spans="18:18">
      <c r="R11525" s="1"/>
    </row>
    <row r="11526" spans="18:18">
      <c r="R11526" s="1"/>
    </row>
    <row r="11527" spans="18:18">
      <c r="R11527" s="1"/>
    </row>
    <row r="11528" spans="18:18">
      <c r="R11528" s="1"/>
    </row>
    <row r="11529" spans="18:18">
      <c r="R11529" s="1"/>
    </row>
    <row r="11530" spans="18:18">
      <c r="R11530" s="1"/>
    </row>
    <row r="11531" spans="18:18">
      <c r="R11531" s="1"/>
    </row>
    <row r="11532" spans="18:18">
      <c r="R11532" s="1"/>
    </row>
    <row r="11533" spans="18:18">
      <c r="R11533" s="1"/>
    </row>
    <row r="11534" spans="18:18">
      <c r="R11534" s="1"/>
    </row>
    <row r="11535" spans="18:18">
      <c r="R11535" s="1"/>
    </row>
    <row r="11536" spans="18:18">
      <c r="R11536" s="1"/>
    </row>
    <row r="11537" spans="18:18">
      <c r="R11537" s="1"/>
    </row>
    <row r="11538" spans="18:18">
      <c r="R11538" s="1"/>
    </row>
    <row r="11539" spans="18:18">
      <c r="R11539" s="1"/>
    </row>
    <row r="11540" spans="18:18">
      <c r="R11540" s="1"/>
    </row>
    <row r="11541" spans="18:18">
      <c r="R11541" s="1"/>
    </row>
    <row r="11542" spans="18:18">
      <c r="R11542" s="1"/>
    </row>
    <row r="11543" spans="18:18">
      <c r="R11543" s="1"/>
    </row>
    <row r="11544" spans="18:18">
      <c r="R11544" s="1"/>
    </row>
    <row r="11545" spans="18:18">
      <c r="R11545" s="1"/>
    </row>
    <row r="11546" spans="18:18">
      <c r="R11546" s="1"/>
    </row>
    <row r="11547" spans="18:18">
      <c r="R11547" s="1"/>
    </row>
    <row r="11548" spans="18:18">
      <c r="R11548" s="1"/>
    </row>
    <row r="11549" spans="18:18">
      <c r="R11549" s="1"/>
    </row>
    <row r="11550" spans="18:18">
      <c r="R11550" s="1"/>
    </row>
    <row r="11551" spans="18:18">
      <c r="R11551" s="1"/>
    </row>
    <row r="11552" spans="18:18">
      <c r="R11552" s="1"/>
    </row>
    <row r="11553" spans="18:18">
      <c r="R11553" s="1"/>
    </row>
    <row r="11554" spans="18:18">
      <c r="R11554" s="1"/>
    </row>
    <row r="11555" spans="18:18">
      <c r="R11555" s="1"/>
    </row>
    <row r="11556" spans="18:18">
      <c r="R11556" s="1"/>
    </row>
    <row r="11557" spans="18:18">
      <c r="R11557" s="1"/>
    </row>
    <row r="11558" spans="18:18">
      <c r="R11558" s="1"/>
    </row>
    <row r="11559" spans="18:18">
      <c r="R11559" s="1"/>
    </row>
    <row r="11560" spans="18:18">
      <c r="R11560" s="1"/>
    </row>
    <row r="11561" spans="18:18">
      <c r="R11561" s="1"/>
    </row>
    <row r="11562" spans="18:18">
      <c r="R11562" s="1"/>
    </row>
    <row r="11563" spans="18:18">
      <c r="R11563" s="1"/>
    </row>
    <row r="11564" spans="18:18">
      <c r="R11564" s="1"/>
    </row>
    <row r="11565" spans="18:18">
      <c r="R11565" s="1"/>
    </row>
    <row r="11566" spans="18:18">
      <c r="R11566" s="1"/>
    </row>
    <row r="11567" spans="18:18">
      <c r="R11567" s="1"/>
    </row>
    <row r="11568" spans="18:18">
      <c r="R11568" s="1"/>
    </row>
    <row r="11569" spans="18:18">
      <c r="R11569" s="1"/>
    </row>
    <row r="11570" spans="18:18">
      <c r="R11570" s="1"/>
    </row>
    <row r="11571" spans="18:18">
      <c r="R11571" s="1"/>
    </row>
    <row r="11572" spans="18:18">
      <c r="R11572" s="1"/>
    </row>
    <row r="11573" spans="18:18">
      <c r="R11573" s="1"/>
    </row>
    <row r="11574" spans="18:18">
      <c r="R11574" s="1"/>
    </row>
    <row r="11575" spans="18:18">
      <c r="R11575" s="1"/>
    </row>
    <row r="11576" spans="18:18">
      <c r="R11576" s="1"/>
    </row>
    <row r="11577" spans="18:18">
      <c r="R11577" s="1"/>
    </row>
    <row r="11578" spans="18:18">
      <c r="R11578" s="1"/>
    </row>
    <row r="11579" spans="18:18">
      <c r="R11579" s="1"/>
    </row>
    <row r="11580" spans="18:18">
      <c r="R11580" s="1"/>
    </row>
    <row r="11581" spans="18:18">
      <c r="R11581" s="1"/>
    </row>
    <row r="11582" spans="18:18">
      <c r="R11582" s="1"/>
    </row>
    <row r="11583" spans="18:18">
      <c r="R11583" s="1"/>
    </row>
    <row r="11584" spans="18:18">
      <c r="R11584" s="1"/>
    </row>
    <row r="11585" spans="18:18">
      <c r="R11585" s="1"/>
    </row>
    <row r="11586" spans="18:18">
      <c r="R11586" s="1"/>
    </row>
    <row r="11587" spans="18:18">
      <c r="R11587" s="1"/>
    </row>
    <row r="11588" spans="18:18">
      <c r="R11588" s="1"/>
    </row>
    <row r="11589" spans="18:18">
      <c r="R11589" s="1"/>
    </row>
    <row r="11590" spans="18:18">
      <c r="R11590" s="1"/>
    </row>
    <row r="11591" spans="18:18">
      <c r="R11591" s="1"/>
    </row>
    <row r="11592" spans="18:18">
      <c r="R11592" s="1"/>
    </row>
    <row r="11593" spans="18:18">
      <c r="R11593" s="1"/>
    </row>
    <row r="11594" spans="18:18">
      <c r="R11594" s="1"/>
    </row>
    <row r="11595" spans="18:18">
      <c r="R11595" s="1"/>
    </row>
    <row r="11596" spans="18:18">
      <c r="R11596" s="1"/>
    </row>
    <row r="11597" spans="18:18">
      <c r="R11597" s="1"/>
    </row>
    <row r="11598" spans="18:18">
      <c r="R11598" s="1"/>
    </row>
    <row r="11599" spans="18:18">
      <c r="R11599" s="1"/>
    </row>
    <row r="11600" spans="18:18">
      <c r="R11600" s="1"/>
    </row>
    <row r="11601" spans="18:18">
      <c r="R11601" s="1"/>
    </row>
    <row r="11602" spans="18:18">
      <c r="R11602" s="1"/>
    </row>
    <row r="11603" spans="18:18">
      <c r="R11603" s="1"/>
    </row>
    <row r="11604" spans="18:18">
      <c r="R11604" s="1"/>
    </row>
    <row r="11605" spans="18:18">
      <c r="R11605" s="1"/>
    </row>
    <row r="11606" spans="18:18">
      <c r="R11606" s="1"/>
    </row>
    <row r="11607" spans="18:18">
      <c r="R11607" s="1"/>
    </row>
    <row r="11608" spans="18:18">
      <c r="R11608" s="1"/>
    </row>
    <row r="11609" spans="18:18">
      <c r="R11609" s="1"/>
    </row>
    <row r="11610" spans="18:18">
      <c r="R11610" s="1"/>
    </row>
    <row r="11611" spans="18:18">
      <c r="R11611" s="1"/>
    </row>
    <row r="11612" spans="18:18">
      <c r="R11612" s="1"/>
    </row>
    <row r="11613" spans="18:18">
      <c r="R11613" s="1"/>
    </row>
    <row r="11614" spans="18:18">
      <c r="R11614" s="1"/>
    </row>
    <row r="11615" spans="18:18">
      <c r="R11615" s="1"/>
    </row>
    <row r="11616" spans="18:18">
      <c r="R11616" s="1"/>
    </row>
    <row r="11617" spans="18:18">
      <c r="R11617" s="1"/>
    </row>
    <row r="11618" spans="18:18">
      <c r="R11618" s="1"/>
    </row>
    <row r="11619" spans="18:18">
      <c r="R11619" s="1"/>
    </row>
    <row r="11620" spans="18:18">
      <c r="R11620" s="1"/>
    </row>
    <row r="11621" spans="18:18">
      <c r="R11621" s="1"/>
    </row>
    <row r="11622" spans="18:18">
      <c r="R11622" s="1"/>
    </row>
    <row r="11623" spans="18:18">
      <c r="R11623" s="1"/>
    </row>
    <row r="11624" spans="18:18">
      <c r="R11624" s="1"/>
    </row>
    <row r="11625" spans="18:18">
      <c r="R11625" s="1"/>
    </row>
    <row r="11626" spans="18:18">
      <c r="R11626" s="1"/>
    </row>
    <row r="11627" spans="18:18">
      <c r="R11627" s="1"/>
    </row>
    <row r="11628" spans="18:18">
      <c r="R11628" s="1"/>
    </row>
    <row r="11629" spans="18:18">
      <c r="R11629" s="1"/>
    </row>
    <row r="11630" spans="18:18">
      <c r="R11630" s="1"/>
    </row>
    <row r="11631" spans="18:18">
      <c r="R11631" s="1"/>
    </row>
    <row r="11632" spans="18:18">
      <c r="R11632" s="1"/>
    </row>
    <row r="11633" spans="18:18">
      <c r="R11633" s="1"/>
    </row>
    <row r="11634" spans="18:18">
      <c r="R11634" s="1"/>
    </row>
    <row r="11635" spans="18:18">
      <c r="R11635" s="1"/>
    </row>
    <row r="11636" spans="18:18">
      <c r="R11636" s="1"/>
    </row>
    <row r="11637" spans="18:18">
      <c r="R11637" s="1"/>
    </row>
    <row r="11638" spans="18:18">
      <c r="R11638" s="1"/>
    </row>
    <row r="11639" spans="18:18">
      <c r="R11639" s="1"/>
    </row>
    <row r="11640" spans="18:18">
      <c r="R11640" s="1"/>
    </row>
    <row r="11641" spans="18:18">
      <c r="R11641" s="1"/>
    </row>
    <row r="11642" spans="18:18">
      <c r="R11642" s="1"/>
    </row>
    <row r="11643" spans="18:18">
      <c r="R11643" s="1"/>
    </row>
    <row r="11644" spans="18:18">
      <c r="R11644" s="1"/>
    </row>
    <row r="11645" spans="18:18">
      <c r="R11645" s="1"/>
    </row>
    <row r="11646" spans="18:18">
      <c r="R11646" s="1"/>
    </row>
    <row r="11647" spans="18:18">
      <c r="R11647" s="1"/>
    </row>
    <row r="11648" spans="18:18">
      <c r="R11648" s="1"/>
    </row>
    <row r="11649" spans="18:18">
      <c r="R11649" s="1"/>
    </row>
    <row r="11650" spans="18:18">
      <c r="R11650" s="1"/>
    </row>
    <row r="11651" spans="18:18">
      <c r="R11651" s="1"/>
    </row>
    <row r="11652" spans="18:18">
      <c r="R11652" s="1"/>
    </row>
    <row r="11653" spans="18:18">
      <c r="R11653" s="1"/>
    </row>
    <row r="11654" spans="18:18">
      <c r="R11654" s="1"/>
    </row>
    <row r="11655" spans="18:18">
      <c r="R11655" s="1"/>
    </row>
    <row r="11656" spans="18:18">
      <c r="R11656" s="1"/>
    </row>
    <row r="11657" spans="18:18">
      <c r="R11657" s="1"/>
    </row>
    <row r="11658" spans="18:18">
      <c r="R11658" s="1"/>
    </row>
    <row r="11659" spans="18:18">
      <c r="R11659" s="1"/>
    </row>
    <row r="11660" spans="18:18">
      <c r="R11660" s="1"/>
    </row>
    <row r="11661" spans="18:18">
      <c r="R11661" s="1"/>
    </row>
    <row r="11662" spans="18:18">
      <c r="R11662" s="1"/>
    </row>
    <row r="11663" spans="18:18">
      <c r="R11663" s="1"/>
    </row>
    <row r="11664" spans="18:18">
      <c r="R11664" s="1"/>
    </row>
    <row r="11665" spans="18:18">
      <c r="R11665" s="1"/>
    </row>
    <row r="11666" spans="18:18">
      <c r="R11666" s="1"/>
    </row>
    <row r="11667" spans="18:18">
      <c r="R11667" s="1"/>
    </row>
    <row r="11668" spans="18:18">
      <c r="R11668" s="1"/>
    </row>
    <row r="11669" spans="18:18">
      <c r="R11669" s="1"/>
    </row>
    <row r="11670" spans="18:18">
      <c r="R11670" s="1"/>
    </row>
    <row r="11671" spans="18:18">
      <c r="R11671" s="1"/>
    </row>
    <row r="11672" spans="18:18">
      <c r="R11672" s="1"/>
    </row>
    <row r="11673" spans="18:18">
      <c r="R11673" s="1"/>
    </row>
    <row r="11674" spans="18:18">
      <c r="R11674" s="1"/>
    </row>
    <row r="11675" spans="18:18">
      <c r="R11675" s="1"/>
    </row>
    <row r="11676" spans="18:18">
      <c r="R11676" s="1"/>
    </row>
    <row r="11677" spans="18:18">
      <c r="R11677" s="1"/>
    </row>
    <row r="11678" spans="18:18">
      <c r="R11678" s="1"/>
    </row>
    <row r="11679" spans="18:18">
      <c r="R11679" s="1"/>
    </row>
    <row r="11680" spans="18:18">
      <c r="R11680" s="1"/>
    </row>
    <row r="11681" spans="18:18">
      <c r="R11681" s="1"/>
    </row>
    <row r="11682" spans="18:18">
      <c r="R11682" s="1"/>
    </row>
    <row r="11683" spans="18:18">
      <c r="R11683" s="1"/>
    </row>
    <row r="11684" spans="18:18">
      <c r="R11684" s="1"/>
    </row>
    <row r="11685" spans="18:18">
      <c r="R11685" s="1"/>
    </row>
    <row r="11686" spans="18:18">
      <c r="R11686" s="1"/>
    </row>
    <row r="11687" spans="18:18">
      <c r="R11687" s="1"/>
    </row>
    <row r="11688" spans="18:18">
      <c r="R11688" s="1"/>
    </row>
    <row r="11689" spans="18:18">
      <c r="R11689" s="1"/>
    </row>
    <row r="11690" spans="18:18">
      <c r="R11690" s="1"/>
    </row>
    <row r="11691" spans="18:18">
      <c r="R11691" s="1"/>
    </row>
    <row r="11692" spans="18:18">
      <c r="R11692" s="1"/>
    </row>
    <row r="11693" spans="18:18">
      <c r="R11693" s="1"/>
    </row>
    <row r="11694" spans="18:18">
      <c r="R11694" s="1"/>
    </row>
    <row r="11695" spans="18:18">
      <c r="R11695" s="1"/>
    </row>
    <row r="11696" spans="18:18">
      <c r="R11696" s="1"/>
    </row>
    <row r="11697" spans="18:18">
      <c r="R11697" s="1"/>
    </row>
    <row r="11698" spans="18:18">
      <c r="R11698" s="1"/>
    </row>
    <row r="11699" spans="18:18">
      <c r="R11699" s="1"/>
    </row>
    <row r="11700" spans="18:18">
      <c r="R11700" s="1"/>
    </row>
    <row r="11701" spans="18:18">
      <c r="R11701" s="1"/>
    </row>
    <row r="11702" spans="18:18">
      <c r="R11702" s="1"/>
    </row>
    <row r="11703" spans="18:18">
      <c r="R11703" s="1"/>
    </row>
    <row r="11704" spans="18:18">
      <c r="R11704" s="1"/>
    </row>
    <row r="11705" spans="18:18">
      <c r="R11705" s="1"/>
    </row>
    <row r="11706" spans="18:18">
      <c r="R11706" s="1"/>
    </row>
    <row r="11707" spans="18:18">
      <c r="R11707" s="1"/>
    </row>
    <row r="11708" spans="18:18">
      <c r="R11708" s="1"/>
    </row>
    <row r="11709" spans="18:18">
      <c r="R11709" s="1"/>
    </row>
    <row r="11710" spans="18:18">
      <c r="R11710" s="1"/>
    </row>
    <row r="11711" spans="18:18">
      <c r="R11711" s="1"/>
    </row>
    <row r="11712" spans="18:18">
      <c r="R11712" s="1"/>
    </row>
    <row r="11713" spans="18:18">
      <c r="R11713" s="1"/>
    </row>
    <row r="11714" spans="18:18">
      <c r="R11714" s="1"/>
    </row>
    <row r="11715" spans="18:18">
      <c r="R11715" s="1"/>
    </row>
    <row r="11716" spans="18:18">
      <c r="R11716" s="1"/>
    </row>
    <row r="11717" spans="18:18">
      <c r="R11717" s="1"/>
    </row>
    <row r="11718" spans="18:18">
      <c r="R11718" s="1"/>
    </row>
    <row r="11719" spans="18:18">
      <c r="R11719" s="1"/>
    </row>
    <row r="11720" spans="18:18">
      <c r="R11720" s="1"/>
    </row>
    <row r="11721" spans="18:18">
      <c r="R11721" s="1"/>
    </row>
    <row r="11722" spans="18:18">
      <c r="R11722" s="1"/>
    </row>
    <row r="11723" spans="18:18">
      <c r="R11723" s="1"/>
    </row>
    <row r="11724" spans="18:18">
      <c r="R11724" s="1"/>
    </row>
    <row r="11725" spans="18:18">
      <c r="R11725" s="1"/>
    </row>
    <row r="11726" spans="18:18">
      <c r="R11726" s="1"/>
    </row>
    <row r="11727" spans="18:18">
      <c r="R11727" s="1"/>
    </row>
    <row r="11728" spans="18:18">
      <c r="R11728" s="1"/>
    </row>
    <row r="11729" spans="18:18">
      <c r="R11729" s="1"/>
    </row>
    <row r="11730" spans="18:18">
      <c r="R11730" s="1"/>
    </row>
    <row r="11731" spans="18:18">
      <c r="R11731" s="1"/>
    </row>
    <row r="11732" spans="18:18">
      <c r="R11732" s="1"/>
    </row>
    <row r="11733" spans="18:18">
      <c r="R11733" s="1"/>
    </row>
    <row r="11734" spans="18:18">
      <c r="R11734" s="1"/>
    </row>
    <row r="11735" spans="18:18">
      <c r="R11735" s="1"/>
    </row>
    <row r="11736" spans="18:18">
      <c r="R11736" s="1"/>
    </row>
    <row r="11737" spans="18:18">
      <c r="R11737" s="1"/>
    </row>
    <row r="11738" spans="18:18">
      <c r="R11738" s="1"/>
    </row>
    <row r="11739" spans="18:18">
      <c r="R11739" s="1"/>
    </row>
    <row r="11740" spans="18:18">
      <c r="R11740" s="1"/>
    </row>
    <row r="11741" spans="18:18">
      <c r="R11741" s="1"/>
    </row>
    <row r="11742" spans="18:18">
      <c r="R11742" s="1"/>
    </row>
    <row r="11743" spans="18:18">
      <c r="R11743" s="1"/>
    </row>
    <row r="11744" spans="18:18">
      <c r="R11744" s="1"/>
    </row>
    <row r="11745" spans="18:18">
      <c r="R11745" s="1"/>
    </row>
    <row r="11746" spans="18:18">
      <c r="R11746" s="1"/>
    </row>
    <row r="11747" spans="18:18">
      <c r="R11747" s="1"/>
    </row>
    <row r="11748" spans="18:18">
      <c r="R11748" s="1"/>
    </row>
    <row r="11749" spans="18:18">
      <c r="R11749" s="1"/>
    </row>
    <row r="11750" spans="18:18">
      <c r="R11750" s="1"/>
    </row>
    <row r="11751" spans="18:18">
      <c r="R11751" s="1"/>
    </row>
    <row r="11752" spans="18:18">
      <c r="R11752" s="1"/>
    </row>
    <row r="11753" spans="18:18">
      <c r="R11753" s="1"/>
    </row>
    <row r="11754" spans="18:18">
      <c r="R11754" s="1"/>
    </row>
    <row r="11755" spans="18:18">
      <c r="R11755" s="1"/>
    </row>
    <row r="11756" spans="18:18">
      <c r="R11756" s="1"/>
    </row>
    <row r="11757" spans="18:18">
      <c r="R11757" s="1"/>
    </row>
    <row r="11758" spans="18:18">
      <c r="R11758" s="1"/>
    </row>
    <row r="11759" spans="18:18">
      <c r="R11759" s="1"/>
    </row>
    <row r="11760" spans="18:18">
      <c r="R11760" s="1"/>
    </row>
    <row r="11761" spans="18:18">
      <c r="R11761" s="1"/>
    </row>
    <row r="11762" spans="18:18">
      <c r="R11762" s="1"/>
    </row>
    <row r="11763" spans="18:18">
      <c r="R11763" s="1"/>
    </row>
    <row r="11764" spans="18:18">
      <c r="R11764" s="1"/>
    </row>
    <row r="11765" spans="18:18">
      <c r="R11765" s="1"/>
    </row>
    <row r="11766" spans="18:18">
      <c r="R11766" s="1"/>
    </row>
    <row r="11767" spans="18:18">
      <c r="R11767" s="1"/>
    </row>
    <row r="11768" spans="18:18">
      <c r="R11768" s="1"/>
    </row>
    <row r="11769" spans="18:18">
      <c r="R11769" s="1"/>
    </row>
    <row r="11770" spans="18:18">
      <c r="R11770" s="1"/>
    </row>
    <row r="11771" spans="18:18">
      <c r="R11771" s="1"/>
    </row>
    <row r="11772" spans="18:18">
      <c r="R11772" s="1"/>
    </row>
    <row r="11773" spans="18:18">
      <c r="R11773" s="1"/>
    </row>
    <row r="11774" spans="18:18">
      <c r="R11774" s="1"/>
    </row>
    <row r="11775" spans="18:18">
      <c r="R11775" s="1"/>
    </row>
    <row r="11776" spans="18:18">
      <c r="R11776" s="1"/>
    </row>
    <row r="11777" spans="18:18">
      <c r="R11777" s="1"/>
    </row>
    <row r="11778" spans="18:18">
      <c r="R11778" s="1"/>
    </row>
    <row r="11779" spans="18:18">
      <c r="R11779" s="1"/>
    </row>
    <row r="11780" spans="18:18">
      <c r="R11780" s="1"/>
    </row>
    <row r="11781" spans="18:18">
      <c r="R11781" s="1"/>
    </row>
    <row r="11782" spans="18:18">
      <c r="R11782" s="1"/>
    </row>
    <row r="11783" spans="18:18">
      <c r="R11783" s="1"/>
    </row>
    <row r="11784" spans="18:18">
      <c r="R11784" s="1"/>
    </row>
    <row r="11785" spans="18:18">
      <c r="R11785" s="1"/>
    </row>
    <row r="11786" spans="18:18">
      <c r="R11786" s="1"/>
    </row>
    <row r="11787" spans="18:18">
      <c r="R11787" s="1"/>
    </row>
    <row r="11788" spans="18:18">
      <c r="R11788" s="1"/>
    </row>
    <row r="11789" spans="18:18">
      <c r="R11789" s="1"/>
    </row>
    <row r="11790" spans="18:18">
      <c r="R11790" s="1"/>
    </row>
    <row r="11791" spans="18:18">
      <c r="R11791" s="1"/>
    </row>
    <row r="11792" spans="18:18">
      <c r="R11792" s="1"/>
    </row>
    <row r="11793" spans="18:18">
      <c r="R11793" s="1"/>
    </row>
    <row r="11794" spans="18:18">
      <c r="R11794" s="1"/>
    </row>
    <row r="11795" spans="18:18">
      <c r="R11795" s="1"/>
    </row>
    <row r="11796" spans="18:18">
      <c r="R11796" s="1"/>
    </row>
    <row r="11797" spans="18:18">
      <c r="R11797" s="1"/>
    </row>
    <row r="11798" spans="18:18">
      <c r="R11798" s="1"/>
    </row>
    <row r="11799" spans="18:18">
      <c r="R11799" s="1"/>
    </row>
    <row r="11800" spans="18:18">
      <c r="R11800" s="1"/>
    </row>
    <row r="11801" spans="18:18">
      <c r="R11801" s="1"/>
    </row>
    <row r="11802" spans="18:18">
      <c r="R11802" s="1"/>
    </row>
    <row r="11803" spans="18:18">
      <c r="R11803" s="1"/>
    </row>
    <row r="11804" spans="18:18">
      <c r="R11804" s="1"/>
    </row>
    <row r="11805" spans="18:18">
      <c r="R11805" s="1"/>
    </row>
    <row r="11806" spans="18:18">
      <c r="R11806" s="1"/>
    </row>
    <row r="11807" spans="18:18">
      <c r="R11807" s="1"/>
    </row>
    <row r="11808" spans="18:18">
      <c r="R11808" s="1"/>
    </row>
    <row r="11809" spans="18:18">
      <c r="R11809" s="1"/>
    </row>
    <row r="11810" spans="18:18">
      <c r="R11810" s="1"/>
    </row>
    <row r="11811" spans="18:18">
      <c r="R11811" s="1"/>
    </row>
    <row r="11812" spans="18:18">
      <c r="R11812" s="1"/>
    </row>
    <row r="11813" spans="18:18">
      <c r="R11813" s="1"/>
    </row>
    <row r="11814" spans="18:18">
      <c r="R11814" s="1"/>
    </row>
    <row r="11815" spans="18:18">
      <c r="R11815" s="1"/>
    </row>
    <row r="11816" spans="18:18">
      <c r="R11816" s="1"/>
    </row>
    <row r="11817" spans="18:18">
      <c r="R11817" s="1"/>
    </row>
    <row r="11818" spans="18:18">
      <c r="R11818" s="1"/>
    </row>
    <row r="11819" spans="18:18">
      <c r="R11819" s="1"/>
    </row>
    <row r="11820" spans="18:18">
      <c r="R11820" s="1"/>
    </row>
    <row r="11821" spans="18:18">
      <c r="R11821" s="1"/>
    </row>
    <row r="11822" spans="18:18">
      <c r="R11822" s="1"/>
    </row>
    <row r="11823" spans="18:18">
      <c r="R11823" s="1"/>
    </row>
    <row r="11824" spans="18:18">
      <c r="R11824" s="1"/>
    </row>
    <row r="11825" spans="18:18">
      <c r="R11825" s="1"/>
    </row>
    <row r="11826" spans="18:18">
      <c r="R11826" s="1"/>
    </row>
    <row r="11827" spans="18:18">
      <c r="R11827" s="1"/>
    </row>
    <row r="11828" spans="18:18">
      <c r="R11828" s="1"/>
    </row>
    <row r="11829" spans="18:18">
      <c r="R11829" s="1"/>
    </row>
    <row r="11830" spans="18:18">
      <c r="R11830" s="1"/>
    </row>
    <row r="11831" spans="18:18">
      <c r="R11831" s="1"/>
    </row>
    <row r="11832" spans="18:18">
      <c r="R11832" s="1"/>
    </row>
    <row r="11833" spans="18:18">
      <c r="R11833" s="1"/>
    </row>
    <row r="11834" spans="18:18">
      <c r="R11834" s="1"/>
    </row>
    <row r="11835" spans="18:18">
      <c r="R11835" s="1"/>
    </row>
    <row r="11836" spans="18:18">
      <c r="R11836" s="1"/>
    </row>
    <row r="11837" spans="18:18">
      <c r="R11837" s="1"/>
    </row>
    <row r="11838" spans="18:18">
      <c r="R11838" s="1"/>
    </row>
    <row r="11839" spans="18:18">
      <c r="R11839" s="1"/>
    </row>
    <row r="11840" spans="18:18">
      <c r="R11840" s="1"/>
    </row>
    <row r="11841" spans="18:18">
      <c r="R11841" s="1"/>
    </row>
    <row r="11842" spans="18:18">
      <c r="R11842" s="1"/>
    </row>
    <row r="11843" spans="18:18">
      <c r="R11843" s="1"/>
    </row>
    <row r="11844" spans="18:18">
      <c r="R11844" s="1"/>
    </row>
    <row r="11845" spans="18:18">
      <c r="R11845" s="1"/>
    </row>
    <row r="11846" spans="18:18">
      <c r="R11846" s="1"/>
    </row>
    <row r="11847" spans="18:18">
      <c r="R11847" s="1"/>
    </row>
    <row r="11848" spans="18:18">
      <c r="R11848" s="1"/>
    </row>
    <row r="11849" spans="18:18">
      <c r="R11849" s="1"/>
    </row>
    <row r="11850" spans="18:18">
      <c r="R11850" s="1"/>
    </row>
    <row r="11851" spans="18:18">
      <c r="R11851" s="1"/>
    </row>
    <row r="11852" spans="18:18">
      <c r="R11852" s="1"/>
    </row>
    <row r="11853" spans="18:18">
      <c r="R11853" s="1"/>
    </row>
    <row r="11854" spans="18:18">
      <c r="R11854" s="1"/>
    </row>
    <row r="11855" spans="18:18">
      <c r="R11855" s="1"/>
    </row>
    <row r="11856" spans="18:18">
      <c r="R11856" s="1"/>
    </row>
    <row r="11857" spans="18:18">
      <c r="R11857" s="1"/>
    </row>
    <row r="11858" spans="18:18">
      <c r="R11858" s="1"/>
    </row>
    <row r="11859" spans="18:18">
      <c r="R11859" s="1"/>
    </row>
    <row r="11860" spans="18:18">
      <c r="R11860" s="1"/>
    </row>
    <row r="11861" spans="18:18">
      <c r="R11861" s="1"/>
    </row>
    <row r="11862" spans="18:18">
      <c r="R11862" s="1"/>
    </row>
    <row r="11863" spans="18:18">
      <c r="R11863" s="1"/>
    </row>
    <row r="11864" spans="18:18">
      <c r="R11864" s="1"/>
    </row>
    <row r="11865" spans="18:18">
      <c r="R11865" s="1"/>
    </row>
    <row r="11866" spans="18:18">
      <c r="R11866" s="1"/>
    </row>
    <row r="11867" spans="18:18">
      <c r="R11867" s="1"/>
    </row>
    <row r="11868" spans="18:18">
      <c r="R11868" s="1"/>
    </row>
    <row r="11869" spans="18:18">
      <c r="R11869" s="1"/>
    </row>
    <row r="11870" spans="18:18">
      <c r="R11870" s="1"/>
    </row>
    <row r="11871" spans="18:18">
      <c r="R11871" s="1"/>
    </row>
    <row r="11872" spans="18:18">
      <c r="R11872" s="1"/>
    </row>
    <row r="11873" spans="18:18">
      <c r="R11873" s="1"/>
    </row>
    <row r="11874" spans="18:18">
      <c r="R11874" s="1"/>
    </row>
    <row r="11875" spans="18:18">
      <c r="R11875" s="1"/>
    </row>
    <row r="11876" spans="18:18">
      <c r="R11876" s="1"/>
    </row>
    <row r="11877" spans="18:18">
      <c r="R11877" s="1"/>
    </row>
    <row r="11878" spans="18:18">
      <c r="R11878" s="1"/>
    </row>
    <row r="11879" spans="18:18">
      <c r="R11879" s="1"/>
    </row>
    <row r="11880" spans="18:18">
      <c r="R11880" s="1"/>
    </row>
    <row r="11881" spans="18:18">
      <c r="R11881" s="1"/>
    </row>
    <row r="11882" spans="18:18">
      <c r="R11882" s="1"/>
    </row>
    <row r="11883" spans="18:18">
      <c r="R11883" s="1"/>
    </row>
    <row r="11884" spans="18:18">
      <c r="R11884" s="1"/>
    </row>
    <row r="11885" spans="18:18">
      <c r="R11885" s="1"/>
    </row>
    <row r="11886" spans="18:18">
      <c r="R11886" s="1"/>
    </row>
    <row r="11887" spans="18:18">
      <c r="R11887" s="1"/>
    </row>
    <row r="11888" spans="18:18">
      <c r="R11888" s="1"/>
    </row>
    <row r="11889" spans="18:18">
      <c r="R11889" s="1"/>
    </row>
    <row r="11890" spans="18:18">
      <c r="R11890" s="1"/>
    </row>
    <row r="11891" spans="18:18">
      <c r="R11891" s="1"/>
    </row>
    <row r="11892" spans="18:18">
      <c r="R11892" s="1"/>
    </row>
    <row r="11893" spans="18:18">
      <c r="R11893" s="1"/>
    </row>
    <row r="11894" spans="18:18">
      <c r="R11894" s="1"/>
    </row>
    <row r="11895" spans="18:18">
      <c r="R11895" s="1"/>
    </row>
    <row r="11896" spans="18:18">
      <c r="R11896" s="1"/>
    </row>
    <row r="11897" spans="18:18">
      <c r="R11897" s="1"/>
    </row>
    <row r="11898" spans="18:18">
      <c r="R11898" s="1"/>
    </row>
    <row r="11899" spans="18:18">
      <c r="R11899" s="1"/>
    </row>
    <row r="11900" spans="18:18">
      <c r="R11900" s="1"/>
    </row>
    <row r="11901" spans="18:18">
      <c r="R11901" s="1"/>
    </row>
    <row r="11902" spans="18:18">
      <c r="R11902" s="1"/>
    </row>
    <row r="11903" spans="18:18">
      <c r="R11903" s="1"/>
    </row>
    <row r="11904" spans="18:18">
      <c r="R11904" s="1"/>
    </row>
    <row r="11905" spans="18:18">
      <c r="R11905" s="1"/>
    </row>
    <row r="11906" spans="18:18">
      <c r="R11906" s="1"/>
    </row>
    <row r="11907" spans="18:18">
      <c r="R11907" s="1"/>
    </row>
    <row r="11908" spans="18:18">
      <c r="R11908" s="1"/>
    </row>
    <row r="11909" spans="18:18">
      <c r="R11909" s="1"/>
    </row>
    <row r="11910" spans="18:18">
      <c r="R11910" s="1"/>
    </row>
    <row r="11911" spans="18:18">
      <c r="R11911" s="1"/>
    </row>
    <row r="11912" spans="18:18">
      <c r="R11912" s="1"/>
    </row>
    <row r="11913" spans="18:18">
      <c r="R11913" s="1"/>
    </row>
    <row r="11914" spans="18:18">
      <c r="R11914" s="1"/>
    </row>
    <row r="11915" spans="18:18">
      <c r="R11915" s="1"/>
    </row>
    <row r="11916" spans="18:18">
      <c r="R11916" s="1"/>
    </row>
    <row r="11917" spans="18:18">
      <c r="R11917" s="1"/>
    </row>
    <row r="11918" spans="18:18">
      <c r="R11918" s="1"/>
    </row>
    <row r="11919" spans="18:18">
      <c r="R11919" s="1"/>
    </row>
    <row r="11920" spans="18:18">
      <c r="R11920" s="1"/>
    </row>
    <row r="11921" spans="18:18">
      <c r="R11921" s="1"/>
    </row>
    <row r="11922" spans="18:18">
      <c r="R11922" s="1"/>
    </row>
    <row r="11923" spans="18:18">
      <c r="R11923" s="1"/>
    </row>
    <row r="11924" spans="18:18">
      <c r="R11924" s="1"/>
    </row>
    <row r="11925" spans="18:18">
      <c r="R11925" s="1"/>
    </row>
    <row r="11926" spans="18:18">
      <c r="R11926" s="1"/>
    </row>
    <row r="11927" spans="18:18">
      <c r="R11927" s="1"/>
    </row>
    <row r="11928" spans="18:18">
      <c r="R11928" s="1"/>
    </row>
    <row r="11929" spans="18:18">
      <c r="R11929" s="1"/>
    </row>
    <row r="11930" spans="18:18">
      <c r="R11930" s="1"/>
    </row>
    <row r="11931" spans="18:18">
      <c r="R11931" s="1"/>
    </row>
    <row r="11932" spans="18:18">
      <c r="R11932" s="1"/>
    </row>
    <row r="11933" spans="18:18">
      <c r="R11933" s="1"/>
    </row>
    <row r="11934" spans="18:18">
      <c r="R11934" s="1"/>
    </row>
    <row r="11935" spans="18:18">
      <c r="R11935" s="1"/>
    </row>
    <row r="11936" spans="18:18">
      <c r="R11936" s="1"/>
    </row>
    <row r="11937" spans="18:18">
      <c r="R11937" s="1"/>
    </row>
    <row r="11938" spans="18:18">
      <c r="R11938" s="1"/>
    </row>
    <row r="11939" spans="18:18">
      <c r="R11939" s="1"/>
    </row>
    <row r="11940" spans="18:18">
      <c r="R11940" s="1"/>
    </row>
    <row r="11941" spans="18:18">
      <c r="R11941" s="1"/>
    </row>
    <row r="11942" spans="18:18">
      <c r="R11942" s="1"/>
    </row>
    <row r="11943" spans="18:18">
      <c r="R11943" s="1"/>
    </row>
    <row r="11944" spans="18:18">
      <c r="R11944" s="1"/>
    </row>
    <row r="11945" spans="18:18">
      <c r="R11945" s="1"/>
    </row>
    <row r="11946" spans="18:18">
      <c r="R11946" s="1"/>
    </row>
    <row r="11947" spans="18:18">
      <c r="R11947" s="1"/>
    </row>
    <row r="11948" spans="18:18">
      <c r="R11948" s="1"/>
    </row>
    <row r="11949" spans="18:18">
      <c r="R11949" s="1"/>
    </row>
    <row r="11950" spans="18:18">
      <c r="R11950" s="1"/>
    </row>
    <row r="11951" spans="18:18">
      <c r="R11951" s="1"/>
    </row>
    <row r="11952" spans="18:18">
      <c r="R11952" s="1"/>
    </row>
    <row r="11953" spans="18:18">
      <c r="R11953" s="1"/>
    </row>
    <row r="11954" spans="18:18">
      <c r="R11954" s="1"/>
    </row>
    <row r="11955" spans="18:18">
      <c r="R11955" s="1"/>
    </row>
    <row r="11956" spans="18:18">
      <c r="R11956" s="1"/>
    </row>
    <row r="11957" spans="18:18">
      <c r="R11957" s="1"/>
    </row>
    <row r="11958" spans="18:18">
      <c r="R11958" s="1"/>
    </row>
    <row r="11959" spans="18:18">
      <c r="R11959" s="1"/>
    </row>
    <row r="11960" spans="18:18">
      <c r="R11960" s="1"/>
    </row>
    <row r="11961" spans="18:18">
      <c r="R11961" s="1"/>
    </row>
    <row r="11962" spans="18:18">
      <c r="R11962" s="1"/>
    </row>
    <row r="11963" spans="18:18">
      <c r="R11963" s="1"/>
    </row>
    <row r="11964" spans="18:18">
      <c r="R11964" s="1"/>
    </row>
    <row r="11965" spans="18:18">
      <c r="R11965" s="1"/>
    </row>
    <row r="11966" spans="18:18">
      <c r="R11966" s="1"/>
    </row>
    <row r="11967" spans="18:18">
      <c r="R11967" s="1"/>
    </row>
    <row r="11968" spans="18:18">
      <c r="R11968" s="1"/>
    </row>
    <row r="11969" spans="18:18">
      <c r="R11969" s="1"/>
    </row>
    <row r="11970" spans="18:18">
      <c r="R11970" s="1"/>
    </row>
    <row r="11971" spans="18:18">
      <c r="R11971" s="1"/>
    </row>
    <row r="11972" spans="18:18">
      <c r="R11972" s="1"/>
    </row>
    <row r="11973" spans="18:18">
      <c r="R11973" s="1"/>
    </row>
    <row r="11974" spans="18:18">
      <c r="R11974" s="1"/>
    </row>
    <row r="11975" spans="18:18">
      <c r="R11975" s="1"/>
    </row>
    <row r="11976" spans="18:18">
      <c r="R11976" s="1"/>
    </row>
    <row r="11977" spans="18:18">
      <c r="R11977" s="1"/>
    </row>
    <row r="11978" spans="18:18">
      <c r="R11978" s="1"/>
    </row>
    <row r="11979" spans="18:18">
      <c r="R11979" s="1"/>
    </row>
    <row r="11980" spans="18:18">
      <c r="R11980" s="1"/>
    </row>
    <row r="11981" spans="18:18">
      <c r="R11981" s="1"/>
    </row>
    <row r="11982" spans="18:18">
      <c r="R11982" s="1"/>
    </row>
    <row r="11983" spans="18:18">
      <c r="R11983" s="1"/>
    </row>
    <row r="11984" spans="18:18">
      <c r="R11984" s="1"/>
    </row>
    <row r="11985" spans="18:18">
      <c r="R11985" s="1"/>
    </row>
    <row r="11986" spans="18:18">
      <c r="R11986" s="1"/>
    </row>
    <row r="11987" spans="18:18">
      <c r="R11987" s="1"/>
    </row>
    <row r="11988" spans="18:18">
      <c r="R11988" s="1"/>
    </row>
    <row r="11989" spans="18:18">
      <c r="R11989" s="1"/>
    </row>
    <row r="11990" spans="18:18">
      <c r="R11990" s="1"/>
    </row>
    <row r="11991" spans="18:18">
      <c r="R11991" s="1"/>
    </row>
    <row r="11992" spans="18:18">
      <c r="R11992" s="1"/>
    </row>
    <row r="11993" spans="18:18">
      <c r="R11993" s="1"/>
    </row>
    <row r="11994" spans="18:18">
      <c r="R11994" s="1"/>
    </row>
    <row r="11995" spans="18:18">
      <c r="R11995" s="1"/>
    </row>
    <row r="11996" spans="18:18">
      <c r="R11996" s="1"/>
    </row>
    <row r="11997" spans="18:18">
      <c r="R11997" s="1"/>
    </row>
    <row r="11998" spans="18:18">
      <c r="R11998" s="1"/>
    </row>
    <row r="11999" spans="18:18">
      <c r="R11999" s="1"/>
    </row>
    <row r="12000" spans="18:18">
      <c r="R12000" s="1"/>
    </row>
    <row r="12001" spans="18:18">
      <c r="R12001" s="1"/>
    </row>
    <row r="12002" spans="18:18">
      <c r="R12002" s="1"/>
    </row>
    <row r="12003" spans="18:18">
      <c r="R12003" s="1"/>
    </row>
    <row r="12004" spans="18:18">
      <c r="R12004" s="1"/>
    </row>
    <row r="12005" spans="18:18">
      <c r="R12005" s="1"/>
    </row>
    <row r="12006" spans="18:18">
      <c r="R12006" s="1"/>
    </row>
    <row r="12007" spans="18:18">
      <c r="R12007" s="1"/>
    </row>
    <row r="12008" spans="18:18">
      <c r="R12008" s="1"/>
    </row>
    <row r="12009" spans="18:18">
      <c r="R12009" s="1"/>
    </row>
    <row r="12010" spans="18:18">
      <c r="R12010" s="1"/>
    </row>
    <row r="12011" spans="18:18">
      <c r="R12011" s="1"/>
    </row>
    <row r="12012" spans="18:18">
      <c r="R12012" s="1"/>
    </row>
    <row r="12013" spans="18:18">
      <c r="R12013" s="1"/>
    </row>
    <row r="12014" spans="18:18">
      <c r="R12014" s="1"/>
    </row>
    <row r="12015" spans="18:18">
      <c r="R12015" s="1"/>
    </row>
    <row r="12016" spans="18:18">
      <c r="R12016" s="1"/>
    </row>
    <row r="12017" spans="18:18">
      <c r="R12017" s="1"/>
    </row>
    <row r="12018" spans="18:18">
      <c r="R12018" s="1"/>
    </row>
    <row r="12019" spans="18:18">
      <c r="R12019" s="1"/>
    </row>
    <row r="12020" spans="18:18">
      <c r="R12020" s="1"/>
    </row>
    <row r="12021" spans="18:18">
      <c r="R12021" s="1"/>
    </row>
    <row r="12022" spans="18:18">
      <c r="R12022" s="1"/>
    </row>
    <row r="12023" spans="18:18">
      <c r="R12023" s="1"/>
    </row>
    <row r="12024" spans="18:18">
      <c r="R12024" s="1"/>
    </row>
    <row r="12025" spans="18:18">
      <c r="R12025" s="1"/>
    </row>
    <row r="12026" spans="18:18">
      <c r="R12026" s="1"/>
    </row>
    <row r="12027" spans="18:18">
      <c r="R12027" s="1"/>
    </row>
    <row r="12028" spans="18:18">
      <c r="R12028" s="1"/>
    </row>
    <row r="12029" spans="18:18">
      <c r="R12029" s="1"/>
    </row>
    <row r="12030" spans="18:18">
      <c r="R12030" s="1"/>
    </row>
    <row r="12031" spans="18:18">
      <c r="R12031" s="1"/>
    </row>
    <row r="12032" spans="18:18">
      <c r="R12032" s="1"/>
    </row>
    <row r="12033" spans="18:18">
      <c r="R12033" s="1"/>
    </row>
    <row r="12034" spans="18:18">
      <c r="R12034" s="1"/>
    </row>
    <row r="12035" spans="18:18">
      <c r="R12035" s="1"/>
    </row>
    <row r="12036" spans="18:18">
      <c r="R12036" s="1"/>
    </row>
    <row r="12037" spans="18:18">
      <c r="R12037" s="1"/>
    </row>
    <row r="12038" spans="18:18">
      <c r="R12038" s="1"/>
    </row>
    <row r="12039" spans="18:18">
      <c r="R12039" s="1"/>
    </row>
    <row r="12040" spans="18:18">
      <c r="R12040" s="1"/>
    </row>
    <row r="12041" spans="18:18">
      <c r="R12041" s="1"/>
    </row>
    <row r="12042" spans="18:18">
      <c r="R12042" s="1"/>
    </row>
    <row r="12043" spans="18:18">
      <c r="R12043" s="1"/>
    </row>
    <row r="12044" spans="18:18">
      <c r="R12044" s="1"/>
    </row>
    <row r="12045" spans="18:18">
      <c r="R12045" s="1"/>
    </row>
    <row r="12046" spans="18:18">
      <c r="R12046" s="1"/>
    </row>
    <row r="12047" spans="18:18">
      <c r="R12047" s="1"/>
    </row>
    <row r="12048" spans="18:18">
      <c r="R12048" s="1"/>
    </row>
    <row r="12049" spans="18:18">
      <c r="R12049" s="1"/>
    </row>
    <row r="12050" spans="18:18">
      <c r="R12050" s="1"/>
    </row>
    <row r="12051" spans="18:18">
      <c r="R12051" s="1"/>
    </row>
    <row r="12052" spans="18:18">
      <c r="R12052" s="1"/>
    </row>
    <row r="12053" spans="18:18">
      <c r="R12053" s="1"/>
    </row>
    <row r="12054" spans="18:18">
      <c r="R12054" s="1"/>
    </row>
    <row r="12055" spans="18:18">
      <c r="R12055" s="1"/>
    </row>
    <row r="12056" spans="18:18">
      <c r="R12056" s="1"/>
    </row>
    <row r="12057" spans="18:18">
      <c r="R12057" s="1"/>
    </row>
    <row r="12058" spans="18:18">
      <c r="R12058" s="1"/>
    </row>
    <row r="12059" spans="18:18">
      <c r="R12059" s="1"/>
    </row>
    <row r="12060" spans="18:18">
      <c r="R12060" s="1"/>
    </row>
    <row r="12061" spans="18:18">
      <c r="R12061" s="1"/>
    </row>
    <row r="12062" spans="18:18">
      <c r="R12062" s="1"/>
    </row>
    <row r="12063" spans="18:18">
      <c r="R12063" s="1"/>
    </row>
    <row r="12064" spans="18:18">
      <c r="R12064" s="1"/>
    </row>
    <row r="12065" spans="18:18">
      <c r="R12065" s="1"/>
    </row>
    <row r="12066" spans="18:18">
      <c r="R12066" s="1"/>
    </row>
    <row r="12067" spans="18:18">
      <c r="R12067" s="1"/>
    </row>
    <row r="12068" spans="18:18">
      <c r="R12068" s="1"/>
    </row>
    <row r="12069" spans="18:18">
      <c r="R12069" s="1"/>
    </row>
    <row r="12070" spans="18:18">
      <c r="R12070" s="1"/>
    </row>
    <row r="12071" spans="18:18">
      <c r="R12071" s="1"/>
    </row>
    <row r="12072" spans="18:18">
      <c r="R12072" s="1"/>
    </row>
    <row r="12073" spans="18:18">
      <c r="R12073" s="1"/>
    </row>
    <row r="12074" spans="18:18">
      <c r="R12074" s="1"/>
    </row>
    <row r="12075" spans="18:18">
      <c r="R12075" s="1"/>
    </row>
    <row r="12076" spans="18:18">
      <c r="R12076" s="1"/>
    </row>
    <row r="12077" spans="18:18">
      <c r="R12077" s="1"/>
    </row>
    <row r="12078" spans="18:18">
      <c r="R12078" s="1"/>
    </row>
    <row r="12079" spans="18:18">
      <c r="R12079" s="1"/>
    </row>
    <row r="12080" spans="18:18">
      <c r="R12080" s="1"/>
    </row>
    <row r="12081" spans="18:18">
      <c r="R12081" s="1"/>
    </row>
    <row r="12082" spans="18:18">
      <c r="R12082" s="1"/>
    </row>
    <row r="12083" spans="18:18">
      <c r="R12083" s="1"/>
    </row>
    <row r="12084" spans="18:18">
      <c r="R12084" s="1"/>
    </row>
    <row r="12085" spans="18:18">
      <c r="R12085" s="1"/>
    </row>
    <row r="12086" spans="18:18">
      <c r="R12086" s="1"/>
    </row>
    <row r="12087" spans="18:18">
      <c r="R12087" s="1"/>
    </row>
    <row r="12088" spans="18:18">
      <c r="R12088" s="1"/>
    </row>
    <row r="12089" spans="18:18">
      <c r="R12089" s="1"/>
    </row>
    <row r="12090" spans="18:18">
      <c r="R12090" s="1"/>
    </row>
    <row r="12091" spans="18:18">
      <c r="R12091" s="1"/>
    </row>
    <row r="12092" spans="18:18">
      <c r="R12092" s="1"/>
    </row>
    <row r="12093" spans="18:18">
      <c r="R12093" s="1"/>
    </row>
    <row r="12094" spans="18:18">
      <c r="R12094" s="1"/>
    </row>
    <row r="12095" spans="18:18">
      <c r="R12095" s="1"/>
    </row>
    <row r="12096" spans="18:18">
      <c r="R12096" s="1"/>
    </row>
    <row r="12097" spans="18:18">
      <c r="R12097" s="1"/>
    </row>
    <row r="12098" spans="18:18">
      <c r="R12098" s="1"/>
    </row>
    <row r="12099" spans="18:18">
      <c r="R12099" s="1"/>
    </row>
    <row r="12100" spans="18:18">
      <c r="R12100" s="1"/>
    </row>
    <row r="12101" spans="18:18">
      <c r="R12101" s="1"/>
    </row>
    <row r="12102" spans="18:18">
      <c r="R12102" s="1"/>
    </row>
    <row r="12103" spans="18:18">
      <c r="R12103" s="1"/>
    </row>
    <row r="12104" spans="18:18">
      <c r="R12104" s="1"/>
    </row>
    <row r="12105" spans="18:18">
      <c r="R12105" s="1"/>
    </row>
    <row r="12106" spans="18:18">
      <c r="R12106" s="1"/>
    </row>
    <row r="12107" spans="18:18">
      <c r="R12107" s="1"/>
    </row>
    <row r="12108" spans="18:18">
      <c r="R12108" s="1"/>
    </row>
    <row r="12109" spans="18:18">
      <c r="R12109" s="1"/>
    </row>
    <row r="12110" spans="18:18">
      <c r="R12110" s="1"/>
    </row>
    <row r="12111" spans="18:18">
      <c r="R12111" s="1"/>
    </row>
    <row r="12112" spans="18:18">
      <c r="R12112" s="1"/>
    </row>
    <row r="12113" spans="18:18">
      <c r="R12113" s="1"/>
    </row>
    <row r="12114" spans="18:18">
      <c r="R12114" s="1"/>
    </row>
    <row r="12115" spans="18:18">
      <c r="R12115" s="1"/>
    </row>
    <row r="12116" spans="18:18">
      <c r="R12116" s="1"/>
    </row>
    <row r="12117" spans="18:18">
      <c r="R12117" s="1"/>
    </row>
    <row r="12118" spans="18:18">
      <c r="R12118" s="1"/>
    </row>
    <row r="12119" spans="18:18">
      <c r="R12119" s="1"/>
    </row>
    <row r="12120" spans="18:18">
      <c r="R12120" s="1"/>
    </row>
    <row r="12121" spans="18:18">
      <c r="R12121" s="1"/>
    </row>
    <row r="12122" spans="18:18">
      <c r="R12122" s="1"/>
    </row>
    <row r="12123" spans="18:18">
      <c r="R12123" s="1"/>
    </row>
    <row r="12124" spans="18:18">
      <c r="R12124" s="1"/>
    </row>
    <row r="12125" spans="18:18">
      <c r="R12125" s="1"/>
    </row>
    <row r="12126" spans="18:18">
      <c r="R12126" s="1"/>
    </row>
    <row r="12127" spans="18:18">
      <c r="R12127" s="1"/>
    </row>
    <row r="12128" spans="18:18">
      <c r="R12128" s="1"/>
    </row>
    <row r="12129" spans="18:18">
      <c r="R12129" s="1"/>
    </row>
    <row r="12130" spans="18:18">
      <c r="R12130" s="1"/>
    </row>
    <row r="12131" spans="18:18">
      <c r="R12131" s="1"/>
    </row>
    <row r="12132" spans="18:18">
      <c r="R12132" s="1"/>
    </row>
    <row r="12133" spans="18:18">
      <c r="R12133" s="1"/>
    </row>
    <row r="12134" spans="18:18">
      <c r="R12134" s="1"/>
    </row>
    <row r="12135" spans="18:18">
      <c r="R12135" s="1"/>
    </row>
    <row r="12136" spans="18:18">
      <c r="R12136" s="1"/>
    </row>
    <row r="12137" spans="18:18">
      <c r="R12137" s="1"/>
    </row>
    <row r="12138" spans="18:18">
      <c r="R12138" s="1"/>
    </row>
    <row r="12139" spans="18:18">
      <c r="R12139" s="1"/>
    </row>
    <row r="12140" spans="18:18">
      <c r="R12140" s="1"/>
    </row>
    <row r="12141" spans="18:18">
      <c r="R12141" s="1"/>
    </row>
    <row r="12142" spans="18:18">
      <c r="R12142" s="1"/>
    </row>
    <row r="12143" spans="18:18">
      <c r="R12143" s="1"/>
    </row>
    <row r="12144" spans="18:18">
      <c r="R12144" s="1"/>
    </row>
    <row r="12145" spans="18:18">
      <c r="R12145" s="1"/>
    </row>
    <row r="12146" spans="18:18">
      <c r="R12146" s="1"/>
    </row>
    <row r="12147" spans="18:18">
      <c r="R12147" s="1"/>
    </row>
    <row r="12148" spans="18:18">
      <c r="R12148" s="1"/>
    </row>
    <row r="12149" spans="18:18">
      <c r="R12149" s="1"/>
    </row>
    <row r="12150" spans="18:18">
      <c r="R12150" s="1"/>
    </row>
    <row r="12151" spans="18:18">
      <c r="R12151" s="1"/>
    </row>
    <row r="12152" spans="18:18">
      <c r="R12152" s="1"/>
    </row>
    <row r="12153" spans="18:18">
      <c r="R12153" s="1"/>
    </row>
    <row r="12154" spans="18:18">
      <c r="R12154" s="1"/>
    </row>
    <row r="12155" spans="18:18">
      <c r="R12155" s="1"/>
    </row>
    <row r="12156" spans="18:18">
      <c r="R12156" s="1"/>
    </row>
    <row r="12157" spans="18:18">
      <c r="R12157" s="1"/>
    </row>
    <row r="12158" spans="18:18">
      <c r="R12158" s="1"/>
    </row>
    <row r="12159" spans="18:18">
      <c r="R12159" s="1"/>
    </row>
    <row r="12160" spans="18:18">
      <c r="R12160" s="1"/>
    </row>
    <row r="12161" spans="18:18">
      <c r="R12161" s="1"/>
    </row>
    <row r="12162" spans="18:18">
      <c r="R12162" s="1"/>
    </row>
    <row r="12163" spans="18:18">
      <c r="R12163" s="1"/>
    </row>
    <row r="12164" spans="18:18">
      <c r="R12164" s="1"/>
    </row>
    <row r="12165" spans="18:18">
      <c r="R12165" s="1"/>
    </row>
    <row r="12166" spans="18:18">
      <c r="R12166" s="1"/>
    </row>
    <row r="12167" spans="18:18">
      <c r="R12167" s="1"/>
    </row>
    <row r="12168" spans="18:18">
      <c r="R12168" s="1"/>
    </row>
    <row r="12169" spans="18:18">
      <c r="R12169" s="1"/>
    </row>
    <row r="12170" spans="18:18">
      <c r="R12170" s="1"/>
    </row>
    <row r="12171" spans="18:18">
      <c r="R12171" s="1"/>
    </row>
    <row r="12172" spans="18:18">
      <c r="R12172" s="1"/>
    </row>
    <row r="12173" spans="18:18">
      <c r="R12173" s="1"/>
    </row>
    <row r="12174" spans="18:18">
      <c r="R12174" s="1"/>
    </row>
    <row r="12175" spans="18:18">
      <c r="R12175" s="1"/>
    </row>
    <row r="12176" spans="18:18">
      <c r="R12176" s="1"/>
    </row>
    <row r="12177" spans="18:18">
      <c r="R12177" s="1"/>
    </row>
    <row r="12178" spans="18:18">
      <c r="R12178" s="1"/>
    </row>
    <row r="12179" spans="18:18">
      <c r="R12179" s="1"/>
    </row>
    <row r="12180" spans="18:18">
      <c r="R12180" s="1"/>
    </row>
    <row r="12181" spans="18:18">
      <c r="R12181" s="1"/>
    </row>
    <row r="12182" spans="18:18">
      <c r="R12182" s="1"/>
    </row>
    <row r="12183" spans="18:18">
      <c r="R12183" s="1"/>
    </row>
    <row r="12184" spans="18:18">
      <c r="R12184" s="1"/>
    </row>
    <row r="12185" spans="18:18">
      <c r="R12185" s="1"/>
    </row>
    <row r="12186" spans="18:18">
      <c r="R12186" s="1"/>
    </row>
    <row r="12187" spans="18:18">
      <c r="R12187" s="1"/>
    </row>
    <row r="12188" spans="18:18">
      <c r="R12188" s="1"/>
    </row>
    <row r="12189" spans="18:18">
      <c r="R12189" s="1"/>
    </row>
    <row r="12190" spans="18:18">
      <c r="R12190" s="1"/>
    </row>
    <row r="12191" spans="18:18">
      <c r="R12191" s="1"/>
    </row>
    <row r="12192" spans="18:18">
      <c r="R12192" s="1"/>
    </row>
    <row r="12193" spans="18:18">
      <c r="R12193" s="1"/>
    </row>
    <row r="12194" spans="18:18">
      <c r="R12194" s="1"/>
    </row>
    <row r="12195" spans="18:18">
      <c r="R12195" s="1"/>
    </row>
    <row r="12196" spans="18:18">
      <c r="R12196" s="1"/>
    </row>
    <row r="12197" spans="18:18">
      <c r="R12197" s="1"/>
    </row>
    <row r="12198" spans="18:18">
      <c r="R12198" s="1"/>
    </row>
    <row r="12199" spans="18:18">
      <c r="R12199" s="1"/>
    </row>
    <row r="12200" spans="18:18">
      <c r="R12200" s="1"/>
    </row>
    <row r="12201" spans="18:18">
      <c r="R12201" s="1"/>
    </row>
    <row r="12202" spans="18:18">
      <c r="R12202" s="1"/>
    </row>
    <row r="12203" spans="18:18">
      <c r="R12203" s="1"/>
    </row>
    <row r="12204" spans="18:18">
      <c r="R12204" s="1"/>
    </row>
    <row r="12205" spans="18:18">
      <c r="R12205" s="1"/>
    </row>
    <row r="12206" spans="18:18">
      <c r="R12206" s="1"/>
    </row>
    <row r="12207" spans="18:18">
      <c r="R12207" s="1"/>
    </row>
    <row r="12208" spans="18:18">
      <c r="R12208" s="1"/>
    </row>
    <row r="12209" spans="18:18">
      <c r="R12209" s="1"/>
    </row>
    <row r="12210" spans="18:18">
      <c r="R12210" s="1"/>
    </row>
    <row r="12211" spans="18:18">
      <c r="R12211" s="1"/>
    </row>
    <row r="12212" spans="18:18">
      <c r="R12212" s="1"/>
    </row>
    <row r="12213" spans="18:18">
      <c r="R12213" s="1"/>
    </row>
    <row r="12214" spans="18:18">
      <c r="R12214" s="1"/>
    </row>
    <row r="12215" spans="18:18">
      <c r="R12215" s="1"/>
    </row>
    <row r="12216" spans="18:18">
      <c r="R12216" s="1"/>
    </row>
    <row r="12217" spans="18:18">
      <c r="R12217" s="1"/>
    </row>
    <row r="12218" spans="18:18">
      <c r="R12218" s="1"/>
    </row>
    <row r="12219" spans="18:18">
      <c r="R12219" s="1"/>
    </row>
    <row r="12220" spans="18:18">
      <c r="R12220" s="1"/>
    </row>
    <row r="12221" spans="18:18">
      <c r="R12221" s="1"/>
    </row>
    <row r="12222" spans="18:18">
      <c r="R12222" s="1"/>
    </row>
    <row r="12223" spans="18:18">
      <c r="R12223" s="1"/>
    </row>
    <row r="12224" spans="18:18">
      <c r="R12224" s="1"/>
    </row>
    <row r="12225" spans="18:18">
      <c r="R12225" s="1"/>
    </row>
    <row r="12226" spans="18:18">
      <c r="R12226" s="1"/>
    </row>
    <row r="12227" spans="18:18">
      <c r="R12227" s="1"/>
    </row>
    <row r="12228" spans="18:18">
      <c r="R12228" s="1"/>
    </row>
    <row r="12229" spans="18:18">
      <c r="R12229" s="1"/>
    </row>
    <row r="12230" spans="18:18">
      <c r="R12230" s="1"/>
    </row>
    <row r="12231" spans="18:18">
      <c r="R12231" s="1"/>
    </row>
    <row r="12232" spans="18:18">
      <c r="R12232" s="1"/>
    </row>
    <row r="12233" spans="18:18">
      <c r="R12233" s="1"/>
    </row>
    <row r="12234" spans="18:18">
      <c r="R12234" s="1"/>
    </row>
    <row r="12235" spans="18:18">
      <c r="R12235" s="1"/>
    </row>
    <row r="12236" spans="18:18">
      <c r="R12236" s="1"/>
    </row>
    <row r="12237" spans="18:18">
      <c r="R12237" s="1"/>
    </row>
    <row r="12238" spans="18:18">
      <c r="R12238" s="1"/>
    </row>
    <row r="12239" spans="18:18">
      <c r="R12239" s="1"/>
    </row>
    <row r="12240" spans="18:18">
      <c r="R12240" s="1"/>
    </row>
    <row r="12241" spans="18:18">
      <c r="R12241" s="1"/>
    </row>
    <row r="12242" spans="18:18">
      <c r="R12242" s="1"/>
    </row>
    <row r="12243" spans="18:18">
      <c r="R12243" s="1"/>
    </row>
    <row r="12244" spans="18:18">
      <c r="R12244" s="1"/>
    </row>
    <row r="12245" spans="18:18">
      <c r="R12245" s="1"/>
    </row>
    <row r="12246" spans="18:18">
      <c r="R12246" s="1"/>
    </row>
    <row r="12247" spans="18:18">
      <c r="R12247" s="1"/>
    </row>
    <row r="12248" spans="18:18">
      <c r="R12248" s="1"/>
    </row>
    <row r="12249" spans="18:18">
      <c r="R12249" s="1"/>
    </row>
    <row r="12250" spans="18:18">
      <c r="R12250" s="1"/>
    </row>
    <row r="12251" spans="18:18">
      <c r="R12251" s="1"/>
    </row>
    <row r="12252" spans="18:18">
      <c r="R12252" s="1"/>
    </row>
    <row r="12253" spans="18:18">
      <c r="R12253" s="1"/>
    </row>
    <row r="12254" spans="18:18">
      <c r="R12254" s="1"/>
    </row>
    <row r="12255" spans="18:18">
      <c r="R12255" s="1"/>
    </row>
    <row r="12256" spans="18:18">
      <c r="R12256" s="1"/>
    </row>
    <row r="12257" spans="18:18">
      <c r="R12257" s="1"/>
    </row>
    <row r="12258" spans="18:18">
      <c r="R12258" s="1"/>
    </row>
    <row r="12259" spans="18:18">
      <c r="R12259" s="1"/>
    </row>
    <row r="12260" spans="18:18">
      <c r="R12260" s="1"/>
    </row>
    <row r="12261" spans="18:18">
      <c r="R12261" s="1"/>
    </row>
    <row r="12262" spans="18:18">
      <c r="R12262" s="1"/>
    </row>
    <row r="12263" spans="18:18">
      <c r="R12263" s="1"/>
    </row>
    <row r="12264" spans="18:18">
      <c r="R12264" s="1"/>
    </row>
    <row r="12265" spans="18:18">
      <c r="R12265" s="1"/>
    </row>
    <row r="12266" spans="18:18">
      <c r="R12266" s="1"/>
    </row>
    <row r="12267" spans="18:18">
      <c r="R12267" s="1"/>
    </row>
    <row r="12268" spans="18:18">
      <c r="R12268" s="1"/>
    </row>
    <row r="12269" spans="18:18">
      <c r="R12269" s="1"/>
    </row>
    <row r="12270" spans="18:18">
      <c r="R12270" s="1"/>
    </row>
    <row r="12271" spans="18:18">
      <c r="R12271" s="1"/>
    </row>
    <row r="12272" spans="18:18">
      <c r="R12272" s="1"/>
    </row>
    <row r="12273" spans="18:18">
      <c r="R12273" s="1"/>
    </row>
    <row r="12274" spans="18:18">
      <c r="R12274" s="1"/>
    </row>
    <row r="12275" spans="18:18">
      <c r="R12275" s="1"/>
    </row>
    <row r="12276" spans="18:18">
      <c r="R12276" s="1"/>
    </row>
    <row r="12277" spans="18:18">
      <c r="R12277" s="1"/>
    </row>
    <row r="12278" spans="18:18">
      <c r="R12278" s="1"/>
    </row>
    <row r="12279" spans="18:18">
      <c r="R12279" s="1"/>
    </row>
    <row r="12280" spans="18:18">
      <c r="R12280" s="1"/>
    </row>
    <row r="12281" spans="18:18">
      <c r="R12281" s="1"/>
    </row>
    <row r="12282" spans="18:18">
      <c r="R12282" s="1"/>
    </row>
    <row r="12283" spans="18:18">
      <c r="R12283" s="1"/>
    </row>
    <row r="12284" spans="18:18">
      <c r="R12284" s="1"/>
    </row>
    <row r="12285" spans="18:18">
      <c r="R12285" s="1"/>
    </row>
    <row r="12286" spans="18:18">
      <c r="R12286" s="1"/>
    </row>
    <row r="12287" spans="18:18">
      <c r="R12287" s="1"/>
    </row>
    <row r="12288" spans="18:18">
      <c r="R12288" s="1"/>
    </row>
    <row r="12289" spans="18:18">
      <c r="R12289" s="1"/>
    </row>
    <row r="12290" spans="18:18">
      <c r="R12290" s="1"/>
    </row>
    <row r="12291" spans="18:18">
      <c r="R12291" s="1"/>
    </row>
    <row r="12292" spans="18:18">
      <c r="R12292" s="1"/>
    </row>
    <row r="12293" spans="18:18">
      <c r="R12293" s="1"/>
    </row>
    <row r="12294" spans="18:18">
      <c r="R12294" s="1"/>
    </row>
    <row r="12295" spans="18:18">
      <c r="R12295" s="1"/>
    </row>
    <row r="12296" spans="18:18">
      <c r="R12296" s="1"/>
    </row>
    <row r="12297" spans="18:18">
      <c r="R12297" s="1"/>
    </row>
    <row r="12298" spans="18:18">
      <c r="R12298" s="1"/>
    </row>
    <row r="12299" spans="18:18">
      <c r="R12299" s="1"/>
    </row>
    <row r="12300" spans="18:18">
      <c r="R12300" s="1"/>
    </row>
    <row r="12301" spans="18:18">
      <c r="R12301" s="1"/>
    </row>
    <row r="12302" spans="18:18">
      <c r="R12302" s="1"/>
    </row>
    <row r="12303" spans="18:18">
      <c r="R12303" s="1"/>
    </row>
    <row r="12304" spans="18:18">
      <c r="R12304" s="1"/>
    </row>
    <row r="12305" spans="18:18">
      <c r="R12305" s="1"/>
    </row>
    <row r="12306" spans="18:18">
      <c r="R12306" s="1"/>
    </row>
    <row r="12307" spans="18:18">
      <c r="R12307" s="1"/>
    </row>
    <row r="12308" spans="18:18">
      <c r="R12308" s="1"/>
    </row>
    <row r="12309" spans="18:18">
      <c r="R12309" s="1"/>
    </row>
    <row r="12310" spans="18:18">
      <c r="R12310" s="1"/>
    </row>
    <row r="12311" spans="18:18">
      <c r="R12311" s="1"/>
    </row>
    <row r="12312" spans="18:18">
      <c r="R12312" s="1"/>
    </row>
    <row r="12313" spans="18:18">
      <c r="R12313" s="1"/>
    </row>
    <row r="12314" spans="18:18">
      <c r="R12314" s="1"/>
    </row>
    <row r="12315" spans="18:18">
      <c r="R12315" s="1"/>
    </row>
    <row r="12316" spans="18:18">
      <c r="R12316" s="1"/>
    </row>
    <row r="12317" spans="18:18">
      <c r="R12317" s="1"/>
    </row>
    <row r="12318" spans="18:18">
      <c r="R12318" s="1"/>
    </row>
    <row r="12319" spans="18:18">
      <c r="R12319" s="1"/>
    </row>
    <row r="12320" spans="18:18">
      <c r="R12320" s="1"/>
    </row>
    <row r="12321" spans="18:18">
      <c r="R12321" s="1"/>
    </row>
    <row r="12322" spans="18:18">
      <c r="R12322" s="1"/>
    </row>
    <row r="12323" spans="18:18">
      <c r="R12323" s="1"/>
    </row>
    <row r="12324" spans="18:18">
      <c r="R12324" s="1"/>
    </row>
    <row r="12325" spans="18:18">
      <c r="R12325" s="1"/>
    </row>
    <row r="12326" spans="18:18">
      <c r="R12326" s="1"/>
    </row>
    <row r="12327" spans="18:18">
      <c r="R12327" s="1"/>
    </row>
    <row r="12328" spans="18:18">
      <c r="R12328" s="1"/>
    </row>
    <row r="12329" spans="18:18">
      <c r="R12329" s="1"/>
    </row>
    <row r="12330" spans="18:18">
      <c r="R12330" s="1"/>
    </row>
    <row r="12331" spans="18:18">
      <c r="R12331" s="1"/>
    </row>
    <row r="12332" spans="18:18">
      <c r="R12332" s="1"/>
    </row>
    <row r="12333" spans="18:18">
      <c r="R12333" s="1"/>
    </row>
    <row r="12334" spans="18:18">
      <c r="R12334" s="1"/>
    </row>
    <row r="12335" spans="18:18">
      <c r="R12335" s="1"/>
    </row>
    <row r="12336" spans="18:18">
      <c r="R12336" s="1"/>
    </row>
    <row r="12337" spans="18:18">
      <c r="R12337" s="1"/>
    </row>
    <row r="12338" spans="18:18">
      <c r="R12338" s="1"/>
    </row>
    <row r="12339" spans="18:18">
      <c r="R12339" s="1"/>
    </row>
    <row r="12340" spans="18:18">
      <c r="R12340" s="1"/>
    </row>
    <row r="12341" spans="18:18">
      <c r="R12341" s="1"/>
    </row>
    <row r="12342" spans="18:18">
      <c r="R12342" s="1"/>
    </row>
    <row r="12343" spans="18:18">
      <c r="R12343" s="1"/>
    </row>
    <row r="12344" spans="18:18">
      <c r="R12344" s="1"/>
    </row>
    <row r="12345" spans="18:18">
      <c r="R12345" s="1"/>
    </row>
    <row r="12346" spans="18:18">
      <c r="R12346" s="1"/>
    </row>
    <row r="12347" spans="18:18">
      <c r="R12347" s="1"/>
    </row>
    <row r="12348" spans="18:18">
      <c r="R12348" s="1"/>
    </row>
    <row r="12349" spans="18:18">
      <c r="R12349" s="1"/>
    </row>
    <row r="12350" spans="18:18">
      <c r="R12350" s="1"/>
    </row>
    <row r="12351" spans="18:18">
      <c r="R12351" s="1"/>
    </row>
    <row r="12352" spans="18:18">
      <c r="R12352" s="1"/>
    </row>
    <row r="12353" spans="18:18">
      <c r="R12353" s="1"/>
    </row>
    <row r="12354" spans="18:18">
      <c r="R12354" s="1"/>
    </row>
    <row r="12355" spans="18:18">
      <c r="R12355" s="1"/>
    </row>
    <row r="12356" spans="18:18">
      <c r="R12356" s="1"/>
    </row>
    <row r="12357" spans="18:18">
      <c r="R12357" s="1"/>
    </row>
    <row r="12358" spans="18:18">
      <c r="R12358" s="1"/>
    </row>
    <row r="12359" spans="18:18">
      <c r="R12359" s="1"/>
    </row>
    <row r="12360" spans="18:18">
      <c r="R12360" s="1"/>
    </row>
    <row r="12361" spans="18:18">
      <c r="R12361" s="1"/>
    </row>
    <row r="12362" spans="18:18">
      <c r="R12362" s="1"/>
    </row>
    <row r="12363" spans="18:18">
      <c r="R12363" s="1"/>
    </row>
    <row r="12364" spans="18:18">
      <c r="R12364" s="1"/>
    </row>
    <row r="12365" spans="18:18">
      <c r="R12365" s="1"/>
    </row>
    <row r="12366" spans="18:18">
      <c r="R12366" s="1"/>
    </row>
    <row r="12367" spans="18:18">
      <c r="R12367" s="1"/>
    </row>
    <row r="12368" spans="18:18">
      <c r="R12368" s="1"/>
    </row>
    <row r="12369" spans="18:18">
      <c r="R12369" s="1"/>
    </row>
    <row r="12370" spans="18:18">
      <c r="R12370" s="1"/>
    </row>
    <row r="12371" spans="18:18">
      <c r="R12371" s="1"/>
    </row>
    <row r="12372" spans="18:18">
      <c r="R12372" s="1"/>
    </row>
    <row r="12373" spans="18:18">
      <c r="R12373" s="1"/>
    </row>
    <row r="12374" spans="18:18">
      <c r="R12374" s="1"/>
    </row>
    <row r="12375" spans="18:18">
      <c r="R12375" s="1"/>
    </row>
    <row r="12376" spans="18:18">
      <c r="R12376" s="1"/>
    </row>
    <row r="12377" spans="18:18">
      <c r="R12377" s="1"/>
    </row>
    <row r="12378" spans="18:18">
      <c r="R12378" s="1"/>
    </row>
    <row r="12379" spans="18:18">
      <c r="R12379" s="1"/>
    </row>
    <row r="12380" spans="18:18">
      <c r="R12380" s="1"/>
    </row>
    <row r="12381" spans="18:18">
      <c r="R12381" s="1"/>
    </row>
    <row r="12382" spans="18:18">
      <c r="R12382" s="1"/>
    </row>
    <row r="12383" spans="18:18">
      <c r="R12383" s="1"/>
    </row>
    <row r="12384" spans="18:18">
      <c r="R12384" s="1"/>
    </row>
    <row r="12385" spans="18:18">
      <c r="R12385" s="1"/>
    </row>
    <row r="12386" spans="18:18">
      <c r="R12386" s="1"/>
    </row>
    <row r="12387" spans="18:18">
      <c r="R12387" s="1"/>
    </row>
    <row r="12388" spans="18:18">
      <c r="R12388" s="1"/>
    </row>
    <row r="12389" spans="18:18">
      <c r="R12389" s="1"/>
    </row>
    <row r="12390" spans="18:18">
      <c r="R12390" s="1"/>
    </row>
    <row r="12391" spans="18:18">
      <c r="R12391" s="1"/>
    </row>
    <row r="12392" spans="18:18">
      <c r="R12392" s="1"/>
    </row>
    <row r="12393" spans="18:18">
      <c r="R12393" s="1"/>
    </row>
    <row r="12394" spans="18:18">
      <c r="R12394" s="1"/>
    </row>
    <row r="12395" spans="18:18">
      <c r="R12395" s="1"/>
    </row>
    <row r="12396" spans="18:18">
      <c r="R12396" s="1"/>
    </row>
    <row r="12397" spans="18:18">
      <c r="R12397" s="1"/>
    </row>
    <row r="12398" spans="18:18">
      <c r="R12398" s="1"/>
    </row>
    <row r="12399" spans="18:18">
      <c r="R12399" s="1"/>
    </row>
    <row r="12400" spans="18:18">
      <c r="R12400" s="1"/>
    </row>
    <row r="12401" spans="18:18">
      <c r="R12401" s="1"/>
    </row>
    <row r="12402" spans="18:18">
      <c r="R12402" s="1"/>
    </row>
    <row r="12403" spans="18:18">
      <c r="R12403" s="1"/>
    </row>
    <row r="12404" spans="18:18">
      <c r="R12404" s="1"/>
    </row>
    <row r="12405" spans="18:18">
      <c r="R12405" s="1"/>
    </row>
    <row r="12406" spans="18:18">
      <c r="R12406" s="1"/>
    </row>
    <row r="12407" spans="18:18">
      <c r="R12407" s="1"/>
    </row>
    <row r="12408" spans="18:18">
      <c r="R12408" s="1"/>
    </row>
    <row r="12409" spans="18:18">
      <c r="R12409" s="1"/>
    </row>
    <row r="12410" spans="18:18">
      <c r="R12410" s="1"/>
    </row>
    <row r="12411" spans="18:18">
      <c r="R12411" s="1"/>
    </row>
    <row r="12412" spans="18:18">
      <c r="R12412" s="1"/>
    </row>
    <row r="12413" spans="18:18">
      <c r="R12413" s="1"/>
    </row>
    <row r="12414" spans="18:18">
      <c r="R12414" s="1"/>
    </row>
    <row r="12415" spans="18:18">
      <c r="R12415" s="1"/>
    </row>
    <row r="12416" spans="18:18">
      <c r="R12416" s="1"/>
    </row>
    <row r="12417" spans="18:18">
      <c r="R12417" s="1"/>
    </row>
    <row r="12418" spans="18:18">
      <c r="R12418" s="1"/>
    </row>
    <row r="12419" spans="18:18">
      <c r="R12419" s="1"/>
    </row>
    <row r="12420" spans="18:18">
      <c r="R12420" s="1"/>
    </row>
    <row r="12421" spans="18:18">
      <c r="R12421" s="1"/>
    </row>
    <row r="12422" spans="18:18">
      <c r="R12422" s="1"/>
    </row>
    <row r="12423" spans="18:18">
      <c r="R12423" s="1"/>
    </row>
    <row r="12424" spans="18:18">
      <c r="R12424" s="1"/>
    </row>
    <row r="12425" spans="18:18">
      <c r="R12425" s="1"/>
    </row>
    <row r="12426" spans="18:18">
      <c r="R12426" s="1"/>
    </row>
    <row r="12427" spans="18:18">
      <c r="R12427" s="1"/>
    </row>
    <row r="12428" spans="18:18">
      <c r="R12428" s="1"/>
    </row>
    <row r="12429" spans="18:18">
      <c r="R12429" s="1"/>
    </row>
    <row r="12430" spans="18:18">
      <c r="R12430" s="1"/>
    </row>
    <row r="12431" spans="18:18">
      <c r="R12431" s="1"/>
    </row>
    <row r="12432" spans="18:18">
      <c r="R12432" s="1"/>
    </row>
    <row r="12433" spans="18:18">
      <c r="R12433" s="1"/>
    </row>
    <row r="12434" spans="18:18">
      <c r="R12434" s="1"/>
    </row>
    <row r="12435" spans="18:18">
      <c r="R12435" s="1"/>
    </row>
    <row r="12436" spans="18:18">
      <c r="R12436" s="1"/>
    </row>
    <row r="12437" spans="18:18">
      <c r="R12437" s="1"/>
    </row>
    <row r="12438" spans="18:18">
      <c r="R12438" s="1"/>
    </row>
    <row r="12439" spans="18:18">
      <c r="R12439" s="1"/>
    </row>
    <row r="12440" spans="18:18">
      <c r="R12440" s="1"/>
    </row>
    <row r="12441" spans="18:18">
      <c r="R12441" s="1"/>
    </row>
    <row r="12442" spans="18:18">
      <c r="R12442" s="1"/>
    </row>
    <row r="12443" spans="18:18">
      <c r="R12443" s="1"/>
    </row>
    <row r="12444" spans="18:18">
      <c r="R12444" s="1"/>
    </row>
    <row r="12445" spans="18:18">
      <c r="R12445" s="1"/>
    </row>
    <row r="12446" spans="18:18">
      <c r="R12446" s="1"/>
    </row>
    <row r="12447" spans="18:18">
      <c r="R12447" s="1"/>
    </row>
    <row r="12448" spans="18:18">
      <c r="R12448" s="1"/>
    </row>
    <row r="12449" spans="18:18">
      <c r="R12449" s="1"/>
    </row>
    <row r="12450" spans="18:18">
      <c r="R12450" s="1"/>
    </row>
    <row r="12451" spans="18:18">
      <c r="R12451" s="1"/>
    </row>
    <row r="12452" spans="18:18">
      <c r="R12452" s="1"/>
    </row>
    <row r="12453" spans="18:18">
      <c r="R12453" s="1"/>
    </row>
    <row r="12454" spans="18:18">
      <c r="R12454" s="1"/>
    </row>
    <row r="12455" spans="18:18">
      <c r="R12455" s="1"/>
    </row>
    <row r="12456" spans="18:18">
      <c r="R12456" s="1"/>
    </row>
    <row r="12457" spans="18:18">
      <c r="R12457" s="1"/>
    </row>
    <row r="12458" spans="18:18">
      <c r="R12458" s="1"/>
    </row>
    <row r="12459" spans="18:18">
      <c r="R12459" s="1"/>
    </row>
    <row r="12460" spans="18:18">
      <c r="R12460" s="1"/>
    </row>
    <row r="12461" spans="18:18">
      <c r="R12461" s="1"/>
    </row>
    <row r="12462" spans="18:18">
      <c r="R12462" s="1"/>
    </row>
    <row r="12463" spans="18:18">
      <c r="R12463" s="1"/>
    </row>
    <row r="12464" spans="18:18">
      <c r="R12464" s="1"/>
    </row>
    <row r="12465" spans="18:18">
      <c r="R12465" s="1"/>
    </row>
    <row r="12466" spans="18:18">
      <c r="R12466" s="1"/>
    </row>
    <row r="12467" spans="18:18">
      <c r="R12467" s="1"/>
    </row>
    <row r="12468" spans="18:18">
      <c r="R12468" s="1"/>
    </row>
    <row r="12469" spans="18:18">
      <c r="R12469" s="1"/>
    </row>
    <row r="12470" spans="18:18">
      <c r="R12470" s="1"/>
    </row>
    <row r="12471" spans="18:18">
      <c r="R12471" s="1"/>
    </row>
    <row r="12472" spans="18:18">
      <c r="R12472" s="1"/>
    </row>
    <row r="12473" spans="18:18">
      <c r="R12473" s="1"/>
    </row>
    <row r="12474" spans="18:18">
      <c r="R12474" s="1"/>
    </row>
    <row r="12475" spans="18:18">
      <c r="R12475" s="1"/>
    </row>
    <row r="12476" spans="18:18">
      <c r="R12476" s="1"/>
    </row>
    <row r="12477" spans="18:18">
      <c r="R12477" s="1"/>
    </row>
    <row r="12478" spans="18:18">
      <c r="R12478" s="1"/>
    </row>
    <row r="12479" spans="18:18">
      <c r="R12479" s="1"/>
    </row>
    <row r="12480" spans="18:18">
      <c r="R12480" s="1"/>
    </row>
    <row r="12481" spans="18:18">
      <c r="R12481" s="1"/>
    </row>
    <row r="12482" spans="18:18">
      <c r="R12482" s="1"/>
    </row>
    <row r="12483" spans="18:18">
      <c r="R12483" s="1"/>
    </row>
    <row r="12484" spans="18:18">
      <c r="R12484" s="1"/>
    </row>
    <row r="12485" spans="18:18">
      <c r="R12485" s="1"/>
    </row>
    <row r="12486" spans="18:18">
      <c r="R12486" s="1"/>
    </row>
    <row r="12487" spans="18:18">
      <c r="R12487" s="1"/>
    </row>
    <row r="12488" spans="18:18">
      <c r="R12488" s="1"/>
    </row>
    <row r="12489" spans="18:18">
      <c r="R12489" s="1"/>
    </row>
    <row r="12490" spans="18:18">
      <c r="R12490" s="1"/>
    </row>
    <row r="12491" spans="18:18">
      <c r="R12491" s="1"/>
    </row>
    <row r="12492" spans="18:18">
      <c r="R12492" s="1"/>
    </row>
    <row r="12493" spans="18:18">
      <c r="R12493" s="1"/>
    </row>
    <row r="12494" spans="18:18">
      <c r="R12494" s="1"/>
    </row>
    <row r="12495" spans="18:18">
      <c r="R12495" s="1"/>
    </row>
    <row r="12496" spans="18:18">
      <c r="R12496" s="1"/>
    </row>
    <row r="12497" spans="18:18">
      <c r="R12497" s="1"/>
    </row>
    <row r="12498" spans="18:18">
      <c r="R12498" s="1"/>
    </row>
    <row r="12499" spans="18:18">
      <c r="R12499" s="1"/>
    </row>
    <row r="12500" spans="18:18">
      <c r="R12500" s="1"/>
    </row>
    <row r="12501" spans="18:18">
      <c r="R12501" s="1"/>
    </row>
    <row r="12502" spans="18:18">
      <c r="R12502" s="1"/>
    </row>
    <row r="12503" spans="18:18">
      <c r="R12503" s="1"/>
    </row>
    <row r="12504" spans="18:18">
      <c r="R12504" s="1"/>
    </row>
    <row r="12505" spans="18:18">
      <c r="R12505" s="1"/>
    </row>
    <row r="12506" spans="18:18">
      <c r="R12506" s="1"/>
    </row>
    <row r="12507" spans="18:18">
      <c r="R12507" s="1"/>
    </row>
    <row r="12508" spans="18:18">
      <c r="R12508" s="1"/>
    </row>
    <row r="12509" spans="18:18">
      <c r="R12509" s="1"/>
    </row>
    <row r="12510" spans="18:18">
      <c r="R12510" s="1"/>
    </row>
    <row r="12511" spans="18:18">
      <c r="R12511" s="1"/>
    </row>
    <row r="12512" spans="18:18">
      <c r="R12512" s="1"/>
    </row>
    <row r="12513" spans="18:18">
      <c r="R12513" s="1"/>
    </row>
    <row r="12514" spans="18:18">
      <c r="R12514" s="1"/>
    </row>
    <row r="12515" spans="18:18">
      <c r="R12515" s="1"/>
    </row>
    <row r="12516" spans="18:18">
      <c r="R12516" s="1"/>
    </row>
    <row r="12517" spans="18:18">
      <c r="R12517" s="1"/>
    </row>
    <row r="12518" spans="18:18">
      <c r="R12518" s="1"/>
    </row>
    <row r="12519" spans="18:18">
      <c r="R12519" s="1"/>
    </row>
    <row r="12520" spans="18:18">
      <c r="R12520" s="1"/>
    </row>
    <row r="12521" spans="18:18">
      <c r="R12521" s="1"/>
    </row>
    <row r="12522" spans="18:18">
      <c r="R12522" s="1"/>
    </row>
    <row r="12523" spans="18:18">
      <c r="R12523" s="1"/>
    </row>
    <row r="12524" spans="18:18">
      <c r="R12524" s="1"/>
    </row>
    <row r="12525" spans="18:18">
      <c r="R12525" s="1"/>
    </row>
    <row r="12526" spans="18:18">
      <c r="R12526" s="1"/>
    </row>
    <row r="12527" spans="18:18">
      <c r="R12527" s="1"/>
    </row>
    <row r="12528" spans="18:18">
      <c r="R12528" s="1"/>
    </row>
    <row r="12529" spans="18:18">
      <c r="R12529" s="1"/>
    </row>
    <row r="12530" spans="18:18">
      <c r="R12530" s="1"/>
    </row>
    <row r="12531" spans="18:18">
      <c r="R12531" s="1"/>
    </row>
    <row r="12532" spans="18:18">
      <c r="R12532" s="1"/>
    </row>
    <row r="12533" spans="18:18">
      <c r="R12533" s="1"/>
    </row>
    <row r="12534" spans="18:18">
      <c r="R12534" s="1"/>
    </row>
    <row r="12535" spans="18:18">
      <c r="R12535" s="1"/>
    </row>
    <row r="12536" spans="18:18">
      <c r="R12536" s="1"/>
    </row>
    <row r="12537" spans="18:18">
      <c r="R12537" s="1"/>
    </row>
    <row r="12538" spans="18:18">
      <c r="R12538" s="1"/>
    </row>
    <row r="12539" spans="18:18">
      <c r="R12539" s="1"/>
    </row>
    <row r="12540" spans="18:18">
      <c r="R12540" s="1"/>
    </row>
    <row r="12541" spans="18:18">
      <c r="R12541" s="1"/>
    </row>
    <row r="12542" spans="18:18">
      <c r="R12542" s="1"/>
    </row>
    <row r="12543" spans="18:18">
      <c r="R12543" s="1"/>
    </row>
    <row r="12544" spans="18:18">
      <c r="R12544" s="1"/>
    </row>
    <row r="12545" spans="18:18">
      <c r="R12545" s="1"/>
    </row>
    <row r="12546" spans="18:18">
      <c r="R12546" s="1"/>
    </row>
    <row r="12547" spans="18:18">
      <c r="R12547" s="1"/>
    </row>
    <row r="12548" spans="18:18">
      <c r="R12548" s="1"/>
    </row>
    <row r="12549" spans="18:18">
      <c r="R12549" s="1"/>
    </row>
    <row r="12550" spans="18:18">
      <c r="R12550" s="1"/>
    </row>
    <row r="12551" spans="18:18">
      <c r="R12551" s="1"/>
    </row>
    <row r="12552" spans="18:18">
      <c r="R12552" s="1"/>
    </row>
    <row r="12553" spans="18:18">
      <c r="R12553" s="1"/>
    </row>
    <row r="12554" spans="18:18">
      <c r="R12554" s="1"/>
    </row>
    <row r="12555" spans="18:18">
      <c r="R12555" s="1"/>
    </row>
    <row r="12556" spans="18:18">
      <c r="R12556" s="1"/>
    </row>
    <row r="12557" spans="18:18">
      <c r="R12557" s="1"/>
    </row>
    <row r="12558" spans="18:18">
      <c r="R12558" s="1"/>
    </row>
    <row r="12559" spans="18:18">
      <c r="R12559" s="1"/>
    </row>
    <row r="12560" spans="18:18">
      <c r="R12560" s="1"/>
    </row>
    <row r="12561" spans="18:18">
      <c r="R12561" s="1"/>
    </row>
    <row r="12562" spans="18:18">
      <c r="R12562" s="1"/>
    </row>
    <row r="12563" spans="18:18">
      <c r="R12563" s="1"/>
    </row>
    <row r="12564" spans="18:18">
      <c r="R12564" s="1"/>
    </row>
    <row r="12565" spans="18:18">
      <c r="R12565" s="1"/>
    </row>
    <row r="12566" spans="18:18">
      <c r="R12566" s="1"/>
    </row>
    <row r="12567" spans="18:18">
      <c r="R12567" s="1"/>
    </row>
    <row r="12568" spans="18:18">
      <c r="R12568" s="1"/>
    </row>
    <row r="12569" spans="18:18">
      <c r="R12569" s="1"/>
    </row>
    <row r="12570" spans="18:18">
      <c r="R12570" s="1"/>
    </row>
    <row r="12571" spans="18:18">
      <c r="R12571" s="1"/>
    </row>
    <row r="12572" spans="18:18">
      <c r="R12572" s="1"/>
    </row>
    <row r="12573" spans="18:18">
      <c r="R12573" s="1"/>
    </row>
    <row r="12574" spans="18:18">
      <c r="R12574" s="1"/>
    </row>
    <row r="12575" spans="18:18">
      <c r="R12575" s="1"/>
    </row>
    <row r="12576" spans="18:18">
      <c r="R12576" s="1"/>
    </row>
    <row r="12577" spans="18:18">
      <c r="R12577" s="1"/>
    </row>
    <row r="12578" spans="18:18">
      <c r="R12578" s="1"/>
    </row>
    <row r="12579" spans="18:18">
      <c r="R12579" s="1"/>
    </row>
    <row r="12580" spans="18:18">
      <c r="R12580" s="1"/>
    </row>
    <row r="12581" spans="18:18">
      <c r="R12581" s="1"/>
    </row>
    <row r="12582" spans="18:18">
      <c r="R12582" s="1"/>
    </row>
    <row r="12583" spans="18:18">
      <c r="R12583" s="1"/>
    </row>
    <row r="12584" spans="18:18">
      <c r="R12584" s="1"/>
    </row>
    <row r="12585" spans="18:18">
      <c r="R12585" s="1"/>
    </row>
    <row r="12586" spans="18:18">
      <c r="R12586" s="1"/>
    </row>
    <row r="12587" spans="18:18">
      <c r="R12587" s="1"/>
    </row>
    <row r="12588" spans="18:18">
      <c r="R12588" s="1"/>
    </row>
    <row r="12589" spans="18:18">
      <c r="R12589" s="1"/>
    </row>
    <row r="12590" spans="18:18">
      <c r="R12590" s="1"/>
    </row>
    <row r="12591" spans="18:18">
      <c r="R12591" s="1"/>
    </row>
    <row r="12592" spans="18:18">
      <c r="R12592" s="1"/>
    </row>
    <row r="12593" spans="18:18">
      <c r="R12593" s="1"/>
    </row>
    <row r="12594" spans="18:18">
      <c r="R12594" s="1"/>
    </row>
    <row r="12595" spans="18:18">
      <c r="R12595" s="1"/>
    </row>
    <row r="12596" spans="18:18">
      <c r="R12596" s="1"/>
    </row>
    <row r="12597" spans="18:18">
      <c r="R12597" s="1"/>
    </row>
    <row r="12598" spans="18:18">
      <c r="R12598" s="1"/>
    </row>
    <row r="12599" spans="18:18">
      <c r="R12599" s="1"/>
    </row>
    <row r="12600" spans="18:18">
      <c r="R12600" s="1"/>
    </row>
    <row r="12601" spans="18:18">
      <c r="R12601" s="1"/>
    </row>
    <row r="12602" spans="18:18">
      <c r="R12602" s="1"/>
    </row>
    <row r="12603" spans="18:18">
      <c r="R12603" s="1"/>
    </row>
    <row r="12604" spans="18:18">
      <c r="R12604" s="1"/>
    </row>
    <row r="12605" spans="18:18">
      <c r="R12605" s="1"/>
    </row>
    <row r="12606" spans="18:18">
      <c r="R12606" s="1"/>
    </row>
    <row r="12607" spans="18:18">
      <c r="R12607" s="1"/>
    </row>
    <row r="12608" spans="18:18">
      <c r="R12608" s="1"/>
    </row>
    <row r="12609" spans="18:18">
      <c r="R12609" s="1"/>
    </row>
    <row r="12610" spans="18:18">
      <c r="R12610" s="1"/>
    </row>
    <row r="12611" spans="18:18">
      <c r="R12611" s="1"/>
    </row>
    <row r="12612" spans="18:18">
      <c r="R12612" s="1"/>
    </row>
    <row r="12613" spans="18:18">
      <c r="R12613" s="1"/>
    </row>
    <row r="12614" spans="18:18">
      <c r="R12614" s="1"/>
    </row>
    <row r="12615" spans="18:18">
      <c r="R12615" s="1"/>
    </row>
    <row r="12616" spans="18:18">
      <c r="R12616" s="1"/>
    </row>
    <row r="12617" spans="18:18">
      <c r="R12617" s="1"/>
    </row>
    <row r="12618" spans="18:18">
      <c r="R12618" s="1"/>
    </row>
    <row r="12619" spans="18:18">
      <c r="R12619" s="1"/>
    </row>
    <row r="12620" spans="18:18">
      <c r="R12620" s="1"/>
    </row>
    <row r="12621" spans="18:18">
      <c r="R12621" s="1"/>
    </row>
    <row r="12622" spans="18:18">
      <c r="R12622" s="1"/>
    </row>
    <row r="12623" spans="18:18">
      <c r="R12623" s="1"/>
    </row>
    <row r="12624" spans="18:18">
      <c r="R12624" s="1"/>
    </row>
    <row r="12625" spans="18:18">
      <c r="R12625" s="1"/>
    </row>
    <row r="12626" spans="18:18">
      <c r="R12626" s="1"/>
    </row>
    <row r="12627" spans="18:18">
      <c r="R12627" s="1"/>
    </row>
    <row r="12628" spans="18:18">
      <c r="R12628" s="1"/>
    </row>
    <row r="12629" spans="18:18">
      <c r="R12629" s="1"/>
    </row>
    <row r="12630" spans="18:18">
      <c r="R12630" s="1"/>
    </row>
    <row r="12631" spans="18:18">
      <c r="R12631" s="1"/>
    </row>
    <row r="12632" spans="18:18">
      <c r="R12632" s="1"/>
    </row>
    <row r="12633" spans="18:18">
      <c r="R12633" s="1"/>
    </row>
    <row r="12634" spans="18:18">
      <c r="R12634" s="1"/>
    </row>
    <row r="12635" spans="18:18">
      <c r="R12635" s="1"/>
    </row>
    <row r="12636" spans="18:18">
      <c r="R12636" s="1"/>
    </row>
    <row r="12637" spans="18:18">
      <c r="R12637" s="1"/>
    </row>
    <row r="12638" spans="18:18">
      <c r="R12638" s="1"/>
    </row>
    <row r="12639" spans="18:18">
      <c r="R12639" s="1"/>
    </row>
    <row r="12640" spans="18:18">
      <c r="R12640" s="1"/>
    </row>
    <row r="12641" spans="18:18">
      <c r="R12641" s="1"/>
    </row>
    <row r="12642" spans="18:18">
      <c r="R12642" s="1"/>
    </row>
    <row r="12643" spans="18:18">
      <c r="R12643" s="1"/>
    </row>
    <row r="12644" spans="18:18">
      <c r="R12644" s="1"/>
    </row>
    <row r="12645" spans="18:18">
      <c r="R12645" s="1"/>
    </row>
    <row r="12646" spans="18:18">
      <c r="R12646" s="1"/>
    </row>
    <row r="12647" spans="18:18">
      <c r="R12647" s="1"/>
    </row>
    <row r="12648" spans="18:18">
      <c r="R12648" s="1"/>
    </row>
    <row r="12649" spans="18:18">
      <c r="R12649" s="1"/>
    </row>
    <row r="12650" spans="18:18">
      <c r="R12650" s="1"/>
    </row>
    <row r="12651" spans="18:18">
      <c r="R12651" s="1"/>
    </row>
    <row r="12652" spans="18:18">
      <c r="R12652" s="1"/>
    </row>
    <row r="12653" spans="18:18">
      <c r="R12653" s="1"/>
    </row>
    <row r="12654" spans="18:18">
      <c r="R12654" s="1"/>
    </row>
    <row r="12655" spans="18:18">
      <c r="R12655" s="1"/>
    </row>
    <row r="12656" spans="18:18">
      <c r="R12656" s="1"/>
    </row>
    <row r="12657" spans="18:18">
      <c r="R12657" s="1"/>
    </row>
    <row r="12658" spans="18:18">
      <c r="R12658" s="1"/>
    </row>
    <row r="12659" spans="18:18">
      <c r="R12659" s="1"/>
    </row>
    <row r="12660" spans="18:18">
      <c r="R12660" s="1"/>
    </row>
    <row r="12661" spans="18:18">
      <c r="R12661" s="1"/>
    </row>
    <row r="12662" spans="18:18">
      <c r="R12662" s="1"/>
    </row>
    <row r="12663" spans="18:18">
      <c r="R12663" s="1"/>
    </row>
    <row r="12664" spans="18:18">
      <c r="R12664" s="1"/>
    </row>
    <row r="12665" spans="18:18">
      <c r="R12665" s="1"/>
    </row>
    <row r="12666" spans="18:18">
      <c r="R12666" s="1"/>
    </row>
    <row r="12667" spans="18:18">
      <c r="R12667" s="1"/>
    </row>
    <row r="12668" spans="18:18">
      <c r="R12668" s="1"/>
    </row>
    <row r="12669" spans="18:18">
      <c r="R12669" s="1"/>
    </row>
    <row r="12670" spans="18:18">
      <c r="R12670" s="1"/>
    </row>
    <row r="12671" spans="18:18">
      <c r="R12671" s="1"/>
    </row>
    <row r="12672" spans="18:18">
      <c r="R12672" s="1"/>
    </row>
    <row r="12673" spans="18:18">
      <c r="R12673" s="1"/>
    </row>
    <row r="12674" spans="18:18">
      <c r="R12674" s="1"/>
    </row>
    <row r="12675" spans="18:18">
      <c r="R12675" s="1"/>
    </row>
    <row r="12676" spans="18:18">
      <c r="R12676" s="1"/>
    </row>
    <row r="12677" spans="18:18">
      <c r="R12677" s="1"/>
    </row>
    <row r="12678" spans="18:18">
      <c r="R12678" s="1"/>
    </row>
    <row r="12679" spans="18:18">
      <c r="R12679" s="1"/>
    </row>
    <row r="12680" spans="18:18">
      <c r="R12680" s="1"/>
    </row>
    <row r="12681" spans="18:18">
      <c r="R12681" s="1"/>
    </row>
    <row r="12682" spans="18:18">
      <c r="R12682" s="1"/>
    </row>
    <row r="12683" spans="18:18">
      <c r="R12683" s="1"/>
    </row>
    <row r="12684" spans="18:18">
      <c r="R12684" s="1"/>
    </row>
    <row r="12685" spans="18:18">
      <c r="R12685" s="1"/>
    </row>
    <row r="12686" spans="18:18">
      <c r="R12686" s="1"/>
    </row>
    <row r="12687" spans="18:18">
      <c r="R12687" s="1"/>
    </row>
    <row r="12688" spans="18:18">
      <c r="R12688" s="1"/>
    </row>
    <row r="12689" spans="18:18">
      <c r="R12689" s="1"/>
    </row>
    <row r="12690" spans="18:18">
      <c r="R12690" s="1"/>
    </row>
    <row r="12691" spans="18:18">
      <c r="R12691" s="1"/>
    </row>
    <row r="12692" spans="18:18">
      <c r="R12692" s="1"/>
    </row>
    <row r="12693" spans="18:18">
      <c r="R12693" s="1"/>
    </row>
    <row r="12694" spans="18:18">
      <c r="R12694" s="1"/>
    </row>
    <row r="12695" spans="18:18">
      <c r="R12695" s="1"/>
    </row>
    <row r="12696" spans="18:18">
      <c r="R12696" s="1"/>
    </row>
    <row r="12697" spans="18:18">
      <c r="R12697" s="1"/>
    </row>
    <row r="12698" spans="18:18">
      <c r="R12698" s="1"/>
    </row>
    <row r="12699" spans="18:18">
      <c r="R12699" s="1"/>
    </row>
    <row r="12700" spans="18:18">
      <c r="R12700" s="1"/>
    </row>
    <row r="12701" spans="18:18">
      <c r="R12701" s="1"/>
    </row>
    <row r="12702" spans="18:18">
      <c r="R12702" s="1"/>
    </row>
    <row r="12703" spans="18:18">
      <c r="R12703" s="1"/>
    </row>
    <row r="12704" spans="18:18">
      <c r="R12704" s="1"/>
    </row>
    <row r="12705" spans="18:18">
      <c r="R12705" s="1"/>
    </row>
    <row r="12706" spans="18:18">
      <c r="R12706" s="1"/>
    </row>
    <row r="12707" spans="18:18">
      <c r="R12707" s="1"/>
    </row>
    <row r="12708" spans="18:18">
      <c r="R12708" s="1"/>
    </row>
    <row r="12709" spans="18:18">
      <c r="R12709" s="1"/>
    </row>
    <row r="12710" spans="18:18">
      <c r="R12710" s="1"/>
    </row>
    <row r="12711" spans="18:18">
      <c r="R12711" s="1"/>
    </row>
    <row r="12712" spans="18:18">
      <c r="R12712" s="1"/>
    </row>
    <row r="12713" spans="18:18">
      <c r="R12713" s="1"/>
    </row>
    <row r="12714" spans="18:18">
      <c r="R12714" s="1"/>
    </row>
    <row r="12715" spans="18:18">
      <c r="R12715" s="1"/>
    </row>
    <row r="12716" spans="18:18">
      <c r="R12716" s="1"/>
    </row>
    <row r="12717" spans="18:18">
      <c r="R12717" s="1"/>
    </row>
    <row r="12718" spans="18:18">
      <c r="R12718" s="1"/>
    </row>
    <row r="12719" spans="18:18">
      <c r="R12719" s="1"/>
    </row>
    <row r="12720" spans="18:18">
      <c r="R12720" s="1"/>
    </row>
    <row r="12721" spans="18:18">
      <c r="R12721" s="1"/>
    </row>
    <row r="12722" spans="18:18">
      <c r="R12722" s="1"/>
    </row>
    <row r="12723" spans="18:18">
      <c r="R12723" s="1"/>
    </row>
    <row r="12724" spans="18:18">
      <c r="R12724" s="1"/>
    </row>
    <row r="12725" spans="18:18">
      <c r="R12725" s="1"/>
    </row>
    <row r="12726" spans="18:18">
      <c r="R12726" s="1"/>
    </row>
    <row r="12727" spans="18:18">
      <c r="R12727" s="1"/>
    </row>
    <row r="12728" spans="18:18">
      <c r="R12728" s="1"/>
    </row>
    <row r="12729" spans="18:18">
      <c r="R12729" s="1"/>
    </row>
    <row r="12730" spans="18:18">
      <c r="R12730" s="1"/>
    </row>
    <row r="12731" spans="18:18">
      <c r="R12731" s="1"/>
    </row>
    <row r="12732" spans="18:18">
      <c r="R12732" s="1"/>
    </row>
    <row r="12733" spans="18:18">
      <c r="R12733" s="1"/>
    </row>
    <row r="12734" spans="18:18">
      <c r="R12734" s="1"/>
    </row>
    <row r="12735" spans="18:18">
      <c r="R12735" s="1"/>
    </row>
    <row r="12736" spans="18:18">
      <c r="R12736" s="1"/>
    </row>
    <row r="12737" spans="18:18">
      <c r="R12737" s="1"/>
    </row>
    <row r="12738" spans="18:18">
      <c r="R12738" s="1"/>
    </row>
    <row r="12739" spans="18:18">
      <c r="R12739" s="1"/>
    </row>
    <row r="12740" spans="18:18">
      <c r="R12740" s="1"/>
    </row>
    <row r="12741" spans="18:18">
      <c r="R12741" s="1"/>
    </row>
    <row r="12742" spans="18:18">
      <c r="R12742" s="1"/>
    </row>
    <row r="12743" spans="18:18">
      <c r="R12743" s="1"/>
    </row>
    <row r="12744" spans="18:18">
      <c r="R12744" s="1"/>
    </row>
    <row r="12745" spans="18:18">
      <c r="R12745" s="1"/>
    </row>
    <row r="12746" spans="18:18">
      <c r="R12746" s="1"/>
    </row>
    <row r="12747" spans="18:18">
      <c r="R12747" s="1"/>
    </row>
    <row r="12748" spans="18:18">
      <c r="R12748" s="1"/>
    </row>
    <row r="12749" spans="18:18">
      <c r="R12749" s="1"/>
    </row>
    <row r="12750" spans="18:18">
      <c r="R12750" s="1"/>
    </row>
    <row r="12751" spans="18:18">
      <c r="R12751" s="1"/>
    </row>
    <row r="12752" spans="18:18">
      <c r="R12752" s="1"/>
    </row>
    <row r="12753" spans="18:18">
      <c r="R12753" s="1"/>
    </row>
    <row r="12754" spans="18:18">
      <c r="R12754" s="1"/>
    </row>
    <row r="12755" spans="18:18">
      <c r="R12755" s="1"/>
    </row>
    <row r="12756" spans="18:18">
      <c r="R12756" s="1"/>
    </row>
    <row r="12757" spans="18:18">
      <c r="R12757" s="1"/>
    </row>
    <row r="12758" spans="18:18">
      <c r="R12758" s="1"/>
    </row>
    <row r="12759" spans="18:18">
      <c r="R12759" s="1"/>
    </row>
    <row r="12760" spans="18:18">
      <c r="R12760" s="1"/>
    </row>
    <row r="12761" spans="18:18">
      <c r="R12761" s="1"/>
    </row>
    <row r="12762" spans="18:18">
      <c r="R12762" s="1"/>
    </row>
    <row r="12763" spans="18:18">
      <c r="R12763" s="1"/>
    </row>
    <row r="12764" spans="18:18">
      <c r="R12764" s="1"/>
    </row>
    <row r="12765" spans="18:18">
      <c r="R12765" s="1"/>
    </row>
    <row r="12766" spans="18:18">
      <c r="R12766" s="1"/>
    </row>
    <row r="12767" spans="18:18">
      <c r="R12767" s="1"/>
    </row>
    <row r="12768" spans="18:18">
      <c r="R12768" s="1"/>
    </row>
    <row r="12769" spans="18:18">
      <c r="R12769" s="1"/>
    </row>
    <row r="12770" spans="18:18">
      <c r="R12770" s="1"/>
    </row>
    <row r="12771" spans="18:18">
      <c r="R12771" s="1"/>
    </row>
    <row r="12772" spans="18:18">
      <c r="R12772" s="1"/>
    </row>
    <row r="12773" spans="18:18">
      <c r="R12773" s="1"/>
    </row>
    <row r="12774" spans="18:18">
      <c r="R12774" s="1"/>
    </row>
    <row r="12775" spans="18:18">
      <c r="R12775" s="1"/>
    </row>
    <row r="12776" spans="18:18">
      <c r="R12776" s="1"/>
    </row>
    <row r="12777" spans="18:18">
      <c r="R12777" s="1"/>
    </row>
    <row r="12778" spans="18:18">
      <c r="R12778" s="1"/>
    </row>
    <row r="12779" spans="18:18">
      <c r="R12779" s="1"/>
    </row>
    <row r="12780" spans="18:18">
      <c r="R12780" s="1"/>
    </row>
    <row r="12781" spans="18:18">
      <c r="R12781" s="1"/>
    </row>
    <row r="12782" spans="18:18">
      <c r="R12782" s="1"/>
    </row>
    <row r="12783" spans="18:18">
      <c r="R12783" s="1"/>
    </row>
    <row r="12784" spans="18:18">
      <c r="R12784" s="1"/>
    </row>
    <row r="12785" spans="18:18">
      <c r="R12785" s="1"/>
    </row>
    <row r="12786" spans="18:18">
      <c r="R12786" s="1"/>
    </row>
    <row r="12787" spans="18:18">
      <c r="R12787" s="1"/>
    </row>
    <row r="12788" spans="18:18">
      <c r="R12788" s="1"/>
    </row>
    <row r="12789" spans="18:18">
      <c r="R12789" s="1"/>
    </row>
    <row r="12790" spans="18:18">
      <c r="R12790" s="1"/>
    </row>
    <row r="12791" spans="18:18">
      <c r="R12791" s="1"/>
    </row>
    <row r="12792" spans="18:18">
      <c r="R12792" s="1"/>
    </row>
    <row r="12793" spans="18:18">
      <c r="R12793" s="1"/>
    </row>
    <row r="12794" spans="18:18">
      <c r="R12794" s="1"/>
    </row>
    <row r="12795" spans="18:18">
      <c r="R12795" s="1"/>
    </row>
    <row r="12796" spans="18:18">
      <c r="R12796" s="1"/>
    </row>
    <row r="12797" spans="18:18">
      <c r="R12797" s="1"/>
    </row>
    <row r="12798" spans="18:18">
      <c r="R12798" s="1"/>
    </row>
    <row r="12799" spans="18:18">
      <c r="R12799" s="1"/>
    </row>
    <row r="12800" spans="18:18">
      <c r="R12800" s="1"/>
    </row>
    <row r="12801" spans="18:18">
      <c r="R12801" s="1"/>
    </row>
    <row r="12802" spans="18:18">
      <c r="R12802" s="1"/>
    </row>
    <row r="12803" spans="18:18">
      <c r="R12803" s="1"/>
    </row>
    <row r="12804" spans="18:18">
      <c r="R12804" s="1"/>
    </row>
    <row r="12805" spans="18:18">
      <c r="R12805" s="1"/>
    </row>
    <row r="12806" spans="18:18">
      <c r="R12806" s="1"/>
    </row>
    <row r="12807" spans="18:18">
      <c r="R12807" s="1"/>
    </row>
    <row r="12808" spans="18:18">
      <c r="R12808" s="1"/>
    </row>
    <row r="12809" spans="18:18">
      <c r="R12809" s="1"/>
    </row>
    <row r="12810" spans="18:18">
      <c r="R12810" s="1"/>
    </row>
    <row r="12811" spans="18:18">
      <c r="R12811" s="1"/>
    </row>
    <row r="12812" spans="18:18">
      <c r="R12812" s="1"/>
    </row>
    <row r="12813" spans="18:18">
      <c r="R12813" s="1"/>
    </row>
    <row r="12814" spans="18:18">
      <c r="R12814" s="1"/>
    </row>
    <row r="12815" spans="18:18">
      <c r="R12815" s="1"/>
    </row>
    <row r="12816" spans="18:18">
      <c r="R12816" s="1"/>
    </row>
    <row r="12817" spans="18:18">
      <c r="R12817" s="1"/>
    </row>
    <row r="12818" spans="18:18">
      <c r="R12818" s="1"/>
    </row>
    <row r="12819" spans="18:18">
      <c r="R12819" s="1"/>
    </row>
    <row r="12820" spans="18:18">
      <c r="R12820" s="1"/>
    </row>
    <row r="12821" spans="18:18">
      <c r="R12821" s="1"/>
    </row>
    <row r="12822" spans="18:18">
      <c r="R12822" s="1"/>
    </row>
    <row r="12823" spans="18:18">
      <c r="R12823" s="1"/>
    </row>
    <row r="12824" spans="18:18">
      <c r="R12824" s="1"/>
    </row>
    <row r="12825" spans="18:18">
      <c r="R12825" s="1"/>
    </row>
    <row r="12826" spans="18:18">
      <c r="R12826" s="1"/>
    </row>
    <row r="12827" spans="18:18">
      <c r="R12827" s="1"/>
    </row>
    <row r="12828" spans="18:18">
      <c r="R12828" s="1"/>
    </row>
    <row r="12829" spans="18:18">
      <c r="R12829" s="1"/>
    </row>
    <row r="12830" spans="18:18">
      <c r="R12830" s="1"/>
    </row>
    <row r="12831" spans="18:18">
      <c r="R12831" s="1"/>
    </row>
    <row r="12832" spans="18:18">
      <c r="R12832" s="1"/>
    </row>
    <row r="12833" spans="18:18">
      <c r="R12833" s="1"/>
    </row>
    <row r="12834" spans="18:18">
      <c r="R12834" s="1"/>
    </row>
    <row r="12835" spans="18:18">
      <c r="R12835" s="1"/>
    </row>
    <row r="12836" spans="18:18">
      <c r="R12836" s="1"/>
    </row>
    <row r="12837" spans="18:18">
      <c r="R12837" s="1"/>
    </row>
    <row r="12838" spans="18:18">
      <c r="R12838" s="1"/>
    </row>
    <row r="12839" spans="18:18">
      <c r="R12839" s="1"/>
    </row>
    <row r="12840" spans="18:18">
      <c r="R12840" s="1"/>
    </row>
    <row r="12841" spans="18:18">
      <c r="R12841" s="1"/>
    </row>
    <row r="12842" spans="18:18">
      <c r="R12842" s="1"/>
    </row>
    <row r="12843" spans="18:18">
      <c r="R12843" s="1"/>
    </row>
    <row r="12844" spans="18:18">
      <c r="R12844" s="1"/>
    </row>
    <row r="12845" spans="18:18">
      <c r="R12845" s="1"/>
    </row>
    <row r="12846" spans="18:18">
      <c r="R12846" s="1"/>
    </row>
    <row r="12847" spans="18:18">
      <c r="R12847" s="1"/>
    </row>
    <row r="12848" spans="18:18">
      <c r="R12848" s="1"/>
    </row>
    <row r="12849" spans="18:18">
      <c r="R12849" s="1"/>
    </row>
    <row r="12850" spans="18:18">
      <c r="R12850" s="1"/>
    </row>
    <row r="12851" spans="18:18">
      <c r="R12851" s="1"/>
    </row>
    <row r="12852" spans="18:18">
      <c r="R12852" s="1"/>
    </row>
    <row r="12853" spans="18:18">
      <c r="R12853" s="1"/>
    </row>
    <row r="12854" spans="18:18">
      <c r="R12854" s="1"/>
    </row>
    <row r="12855" spans="18:18">
      <c r="R12855" s="1"/>
    </row>
    <row r="12856" spans="18:18">
      <c r="R12856" s="1"/>
    </row>
    <row r="12857" spans="18:18">
      <c r="R12857" s="1"/>
    </row>
    <row r="12858" spans="18:18">
      <c r="R12858" s="1"/>
    </row>
    <row r="12859" spans="18:18">
      <c r="R12859" s="1"/>
    </row>
    <row r="12860" spans="18:18">
      <c r="R12860" s="1"/>
    </row>
    <row r="12861" spans="18:18">
      <c r="R12861" s="1"/>
    </row>
    <row r="12862" spans="18:18">
      <c r="R12862" s="1"/>
    </row>
    <row r="12863" spans="18:18">
      <c r="R12863" s="1"/>
    </row>
    <row r="12864" spans="18:18">
      <c r="R12864" s="1"/>
    </row>
    <row r="12865" spans="18:18">
      <c r="R12865" s="1"/>
    </row>
    <row r="12866" spans="18:18">
      <c r="R12866" s="1"/>
    </row>
    <row r="12867" spans="18:18">
      <c r="R12867" s="1"/>
    </row>
    <row r="12868" spans="18:18">
      <c r="R12868" s="1"/>
    </row>
    <row r="12869" spans="18:18">
      <c r="R12869" s="1"/>
    </row>
    <row r="12870" spans="18:18">
      <c r="R12870" s="1"/>
    </row>
    <row r="12871" spans="18:18">
      <c r="R12871" s="1"/>
    </row>
    <row r="12872" spans="18:18">
      <c r="R12872" s="1"/>
    </row>
    <row r="12873" spans="18:18">
      <c r="R12873" s="1"/>
    </row>
    <row r="12874" spans="18:18">
      <c r="R12874" s="1"/>
    </row>
    <row r="12875" spans="18:18">
      <c r="R12875" s="1"/>
    </row>
    <row r="12876" spans="18:18">
      <c r="R12876" s="1"/>
    </row>
    <row r="12877" spans="18:18">
      <c r="R12877" s="1"/>
    </row>
    <row r="12878" spans="18:18">
      <c r="R12878" s="1"/>
    </row>
    <row r="12879" spans="18:18">
      <c r="R12879" s="1"/>
    </row>
    <row r="12880" spans="18:18">
      <c r="R12880" s="1"/>
    </row>
    <row r="12881" spans="18:18">
      <c r="R12881" s="1"/>
    </row>
    <row r="12882" spans="18:18">
      <c r="R12882" s="1"/>
    </row>
    <row r="12883" spans="18:18">
      <c r="R12883" s="1"/>
    </row>
    <row r="12884" spans="18:18">
      <c r="R12884" s="1"/>
    </row>
    <row r="12885" spans="18:18">
      <c r="R12885" s="1"/>
    </row>
    <row r="12886" spans="18:18">
      <c r="R12886" s="1"/>
    </row>
    <row r="12887" spans="18:18">
      <c r="R12887" s="1"/>
    </row>
    <row r="12888" spans="18:18">
      <c r="R12888" s="1"/>
    </row>
    <row r="12889" spans="18:18">
      <c r="R12889" s="1"/>
    </row>
    <row r="12890" spans="18:18">
      <c r="R12890" s="1"/>
    </row>
    <row r="12891" spans="18:18">
      <c r="R12891" s="1"/>
    </row>
    <row r="12892" spans="18:18">
      <c r="R12892" s="1"/>
    </row>
    <row r="12893" spans="18:18">
      <c r="R12893" s="1"/>
    </row>
    <row r="12894" spans="18:18">
      <c r="R12894" s="1"/>
    </row>
    <row r="12895" spans="18:18">
      <c r="R12895" s="1"/>
    </row>
    <row r="12896" spans="18:18">
      <c r="R12896" s="1"/>
    </row>
    <row r="12897" spans="18:18">
      <c r="R12897" s="1"/>
    </row>
    <row r="12898" spans="18:18">
      <c r="R12898" s="1"/>
    </row>
    <row r="12899" spans="18:18">
      <c r="R12899" s="1"/>
    </row>
    <row r="12900" spans="18:18">
      <c r="R12900" s="1"/>
    </row>
    <row r="12901" spans="18:18">
      <c r="R12901" s="1"/>
    </row>
    <row r="12902" spans="18:18">
      <c r="R12902" s="1"/>
    </row>
    <row r="12903" spans="18:18">
      <c r="R12903" s="1"/>
    </row>
    <row r="12904" spans="18:18">
      <c r="R12904" s="1"/>
    </row>
    <row r="12905" spans="18:18">
      <c r="R12905" s="1"/>
    </row>
    <row r="12906" spans="18:18">
      <c r="R12906" s="1"/>
    </row>
    <row r="12907" spans="18:18">
      <c r="R12907" s="1"/>
    </row>
    <row r="12908" spans="18:18">
      <c r="R12908" s="1"/>
    </row>
    <row r="12909" spans="18:18">
      <c r="R12909" s="1"/>
    </row>
    <row r="12910" spans="18:18">
      <c r="R12910" s="1"/>
    </row>
    <row r="12911" spans="18:18">
      <c r="R12911" s="1"/>
    </row>
    <row r="12912" spans="18:18">
      <c r="R12912" s="1"/>
    </row>
    <row r="12913" spans="18:18">
      <c r="R12913" s="1"/>
    </row>
    <row r="12914" spans="18:18">
      <c r="R12914" s="1"/>
    </row>
    <row r="12915" spans="18:18">
      <c r="R12915" s="1"/>
    </row>
    <row r="12916" spans="18:18">
      <c r="R12916" s="1"/>
    </row>
    <row r="12917" spans="18:18">
      <c r="R12917" s="1"/>
    </row>
    <row r="12918" spans="18:18">
      <c r="R12918" s="1"/>
    </row>
    <row r="12919" spans="18:18">
      <c r="R12919" s="1"/>
    </row>
    <row r="12920" spans="18:18">
      <c r="R12920" s="1"/>
    </row>
    <row r="12921" spans="18:18">
      <c r="R12921" s="1"/>
    </row>
    <row r="12922" spans="18:18">
      <c r="R12922" s="1"/>
    </row>
    <row r="12923" spans="18:18">
      <c r="R12923" s="1"/>
    </row>
    <row r="12924" spans="18:18">
      <c r="R12924" s="1"/>
    </row>
    <row r="12925" spans="18:18">
      <c r="R12925" s="1"/>
    </row>
    <row r="12926" spans="18:18">
      <c r="R12926" s="1"/>
    </row>
    <row r="12927" spans="18:18">
      <c r="R12927" s="1"/>
    </row>
    <row r="12928" spans="18:18">
      <c r="R12928" s="1"/>
    </row>
    <row r="12929" spans="18:18">
      <c r="R12929" s="1"/>
    </row>
    <row r="12930" spans="18:18">
      <c r="R12930" s="1"/>
    </row>
    <row r="12931" spans="18:18">
      <c r="R12931" s="1"/>
    </row>
    <row r="12932" spans="18:18">
      <c r="R12932" s="1"/>
    </row>
    <row r="12933" spans="18:18">
      <c r="R12933" s="1"/>
    </row>
    <row r="12934" spans="18:18">
      <c r="R12934" s="1"/>
    </row>
    <row r="12935" spans="18:18">
      <c r="R12935" s="1"/>
    </row>
    <row r="12936" spans="18:18">
      <c r="R12936" s="1"/>
    </row>
    <row r="12937" spans="18:18">
      <c r="R12937" s="1"/>
    </row>
    <row r="12938" spans="18:18">
      <c r="R12938" s="1"/>
    </row>
    <row r="12939" spans="18:18">
      <c r="R12939" s="1"/>
    </row>
    <row r="12940" spans="18:18">
      <c r="R12940" s="1"/>
    </row>
    <row r="12941" spans="18:18">
      <c r="R12941" s="1"/>
    </row>
    <row r="12942" spans="18:18">
      <c r="R12942" s="1"/>
    </row>
    <row r="12943" spans="18:18">
      <c r="R12943" s="1"/>
    </row>
    <row r="12944" spans="18:18">
      <c r="R12944" s="1"/>
    </row>
    <row r="12945" spans="18:18">
      <c r="R12945" s="1"/>
    </row>
    <row r="12946" spans="18:18">
      <c r="R12946" s="1"/>
    </row>
    <row r="12947" spans="18:18">
      <c r="R12947" s="1"/>
    </row>
    <row r="12948" spans="18:18">
      <c r="R12948" s="1"/>
    </row>
    <row r="12949" spans="18:18">
      <c r="R12949" s="1"/>
    </row>
    <row r="12950" spans="18:18">
      <c r="R12950" s="1"/>
    </row>
    <row r="12951" spans="18:18">
      <c r="R12951" s="1"/>
    </row>
    <row r="12952" spans="18:18">
      <c r="R12952" s="1"/>
    </row>
    <row r="12953" spans="18:18">
      <c r="R12953" s="1"/>
    </row>
    <row r="12954" spans="18:18">
      <c r="R12954" s="1"/>
    </row>
    <row r="12955" spans="18:18">
      <c r="R12955" s="1"/>
    </row>
    <row r="12956" spans="18:18">
      <c r="R12956" s="1"/>
    </row>
    <row r="12957" spans="18:18">
      <c r="R12957" s="1"/>
    </row>
    <row r="12958" spans="18:18">
      <c r="R12958" s="1"/>
    </row>
    <row r="12959" spans="18:18">
      <c r="R12959" s="1"/>
    </row>
    <row r="12960" spans="18:18">
      <c r="R12960" s="1"/>
    </row>
    <row r="12961" spans="18:18">
      <c r="R12961" s="1"/>
    </row>
    <row r="12962" spans="18:18">
      <c r="R12962" s="1"/>
    </row>
    <row r="12963" spans="18:18">
      <c r="R12963" s="1"/>
    </row>
    <row r="12964" spans="18:18">
      <c r="R12964" s="1"/>
    </row>
    <row r="12965" spans="18:18">
      <c r="R12965" s="1"/>
    </row>
    <row r="12966" spans="18:18">
      <c r="R12966" s="1"/>
    </row>
    <row r="12967" spans="18:18">
      <c r="R12967" s="1"/>
    </row>
    <row r="12968" spans="18:18">
      <c r="R12968" s="1"/>
    </row>
    <row r="12969" spans="18:18">
      <c r="R12969" s="1"/>
    </row>
    <row r="12970" spans="18:18">
      <c r="R12970" s="1"/>
    </row>
    <row r="12971" spans="18:18">
      <c r="R12971" s="1"/>
    </row>
    <row r="12972" spans="18:18">
      <c r="R12972" s="1"/>
    </row>
    <row r="12973" spans="18:18">
      <c r="R12973" s="1"/>
    </row>
    <row r="12974" spans="18:18">
      <c r="R12974" s="1"/>
    </row>
    <row r="12975" spans="18:18">
      <c r="R12975" s="1"/>
    </row>
    <row r="12976" spans="18:18">
      <c r="R12976" s="1"/>
    </row>
    <row r="12977" spans="18:18">
      <c r="R12977" s="1"/>
    </row>
    <row r="12978" spans="18:18">
      <c r="R12978" s="1"/>
    </row>
    <row r="12979" spans="18:18">
      <c r="R12979" s="1"/>
    </row>
    <row r="12980" spans="18:18">
      <c r="R12980" s="1"/>
    </row>
    <row r="12981" spans="18:18">
      <c r="R12981" s="1"/>
    </row>
    <row r="12982" spans="18:18">
      <c r="R12982" s="1"/>
    </row>
    <row r="12983" spans="18:18">
      <c r="R12983" s="1"/>
    </row>
    <row r="12984" spans="18:18">
      <c r="R12984" s="1"/>
    </row>
    <row r="12985" spans="18:18">
      <c r="R12985" s="1"/>
    </row>
    <row r="12986" spans="18:18">
      <c r="R12986" s="1"/>
    </row>
    <row r="12987" spans="18:18">
      <c r="R12987" s="1"/>
    </row>
    <row r="12988" spans="18:18">
      <c r="R12988" s="1"/>
    </row>
    <row r="12989" spans="18:18">
      <c r="R12989" s="1"/>
    </row>
    <row r="12990" spans="18:18">
      <c r="R12990" s="1"/>
    </row>
    <row r="12991" spans="18:18">
      <c r="R12991" s="1"/>
    </row>
    <row r="12992" spans="18:18">
      <c r="R12992" s="1"/>
    </row>
    <row r="12993" spans="18:18">
      <c r="R12993" s="1"/>
    </row>
    <row r="12994" spans="18:18">
      <c r="R12994" s="1"/>
    </row>
    <row r="12995" spans="18:18">
      <c r="R12995" s="1"/>
    </row>
    <row r="12996" spans="18:18">
      <c r="R12996" s="1"/>
    </row>
    <row r="12997" spans="18:18">
      <c r="R12997" s="1"/>
    </row>
    <row r="12998" spans="18:18">
      <c r="R12998" s="1"/>
    </row>
    <row r="12999" spans="18:18">
      <c r="R12999" s="1"/>
    </row>
    <row r="13000" spans="18:18">
      <c r="R13000" s="1"/>
    </row>
    <row r="13001" spans="18:18">
      <c r="R13001" s="1"/>
    </row>
    <row r="13002" spans="18:18">
      <c r="R13002" s="1"/>
    </row>
    <row r="13003" spans="18:18">
      <c r="R13003" s="1"/>
    </row>
    <row r="13004" spans="18:18">
      <c r="R13004" s="1"/>
    </row>
    <row r="13005" spans="18:18">
      <c r="R13005" s="1"/>
    </row>
    <row r="13006" spans="18:18">
      <c r="R13006" s="1"/>
    </row>
    <row r="13007" spans="18:18">
      <c r="R13007" s="1"/>
    </row>
    <row r="13008" spans="18:18">
      <c r="R13008" s="1"/>
    </row>
    <row r="13009" spans="18:18">
      <c r="R13009" s="1"/>
    </row>
    <row r="13010" spans="18:18">
      <c r="R13010" s="1"/>
    </row>
    <row r="13011" spans="18:18">
      <c r="R13011" s="1"/>
    </row>
    <row r="13012" spans="18:18">
      <c r="R13012" s="1"/>
    </row>
    <row r="13013" spans="18:18">
      <c r="R13013" s="1"/>
    </row>
    <row r="13014" spans="18:18">
      <c r="R13014" s="1"/>
    </row>
    <row r="13015" spans="18:18">
      <c r="R13015" s="1"/>
    </row>
    <row r="13016" spans="18:18">
      <c r="R13016" s="1"/>
    </row>
    <row r="13017" spans="18:18">
      <c r="R13017" s="1"/>
    </row>
    <row r="13018" spans="18:18">
      <c r="R13018" s="1"/>
    </row>
    <row r="13019" spans="18:18">
      <c r="R13019" s="1"/>
    </row>
    <row r="13020" spans="18:18">
      <c r="R13020" s="1"/>
    </row>
    <row r="13021" spans="18:18">
      <c r="R13021" s="1"/>
    </row>
    <row r="13022" spans="18:18">
      <c r="R13022" s="1"/>
    </row>
    <row r="13023" spans="18:18">
      <c r="R13023" s="1"/>
    </row>
    <row r="13024" spans="18:18">
      <c r="R13024" s="1"/>
    </row>
    <row r="13025" spans="18:18">
      <c r="R13025" s="1"/>
    </row>
    <row r="13026" spans="18:18">
      <c r="R13026" s="1"/>
    </row>
    <row r="13027" spans="18:18">
      <c r="R13027" s="1"/>
    </row>
    <row r="13028" spans="18:18">
      <c r="R13028" s="1"/>
    </row>
    <row r="13029" spans="18:18">
      <c r="R13029" s="1"/>
    </row>
    <row r="13030" spans="18:18">
      <c r="R13030" s="1"/>
    </row>
    <row r="13031" spans="18:18">
      <c r="R13031" s="1"/>
    </row>
    <row r="13032" spans="18:18">
      <c r="R13032" s="1"/>
    </row>
    <row r="13033" spans="18:18">
      <c r="R13033" s="1"/>
    </row>
    <row r="13034" spans="18:18">
      <c r="R13034" s="1"/>
    </row>
    <row r="13035" spans="18:18">
      <c r="R13035" s="1"/>
    </row>
    <row r="13036" spans="18:18">
      <c r="R13036" s="1"/>
    </row>
    <row r="13037" spans="18:18">
      <c r="R13037" s="1"/>
    </row>
    <row r="13038" spans="18:18">
      <c r="R13038" s="1"/>
    </row>
    <row r="13039" spans="18:18">
      <c r="R13039" s="1"/>
    </row>
    <row r="13040" spans="18:18">
      <c r="R13040" s="1"/>
    </row>
    <row r="13041" spans="18:18">
      <c r="R13041" s="1"/>
    </row>
    <row r="13042" spans="18:18">
      <c r="R13042" s="1"/>
    </row>
    <row r="13043" spans="18:18">
      <c r="R13043" s="1"/>
    </row>
    <row r="13044" spans="18:18">
      <c r="R13044" s="1"/>
    </row>
    <row r="13045" spans="18:18">
      <c r="R13045" s="1"/>
    </row>
    <row r="13046" spans="18:18">
      <c r="R13046" s="1"/>
    </row>
    <row r="13047" spans="18:18">
      <c r="R13047" s="1"/>
    </row>
    <row r="13048" spans="18:18">
      <c r="R13048" s="1"/>
    </row>
    <row r="13049" spans="18:18">
      <c r="R13049" s="1"/>
    </row>
    <row r="13050" spans="18:18">
      <c r="R13050" s="1"/>
    </row>
    <row r="13051" spans="18:18">
      <c r="R13051" s="1"/>
    </row>
    <row r="13052" spans="18:18">
      <c r="R13052" s="1"/>
    </row>
    <row r="13053" spans="18:18">
      <c r="R13053" s="1"/>
    </row>
    <row r="13054" spans="18:18">
      <c r="R13054" s="1"/>
    </row>
    <row r="13055" spans="18:18">
      <c r="R13055" s="1"/>
    </row>
    <row r="13056" spans="18:18">
      <c r="R13056" s="1"/>
    </row>
    <row r="13057" spans="18:18">
      <c r="R13057" s="1"/>
    </row>
    <row r="13058" spans="18:18">
      <c r="R13058" s="1"/>
    </row>
    <row r="13059" spans="18:18">
      <c r="R13059" s="1"/>
    </row>
    <row r="13060" spans="18:18">
      <c r="R13060" s="1"/>
    </row>
    <row r="13061" spans="18:18">
      <c r="R13061" s="1"/>
    </row>
    <row r="13062" spans="18:18">
      <c r="R13062" s="1"/>
    </row>
    <row r="13063" spans="18:18">
      <c r="R13063" s="1"/>
    </row>
    <row r="13064" spans="18:18">
      <c r="R13064" s="1"/>
    </row>
    <row r="13065" spans="18:18">
      <c r="R13065" s="1"/>
    </row>
    <row r="13066" spans="18:18">
      <c r="R13066" s="1"/>
    </row>
    <row r="13067" spans="18:18">
      <c r="R13067" s="1"/>
    </row>
    <row r="13068" spans="18:18">
      <c r="R13068" s="1"/>
    </row>
    <row r="13069" spans="18:18">
      <c r="R13069" s="1"/>
    </row>
    <row r="13070" spans="18:18">
      <c r="R13070" s="1"/>
    </row>
    <row r="13071" spans="18:18">
      <c r="R13071" s="1"/>
    </row>
    <row r="13072" spans="18:18">
      <c r="R13072" s="1"/>
    </row>
    <row r="13073" spans="18:18">
      <c r="R13073" s="1"/>
    </row>
    <row r="13074" spans="18:18">
      <c r="R13074" s="1"/>
    </row>
    <row r="13075" spans="18:18">
      <c r="R13075" s="1"/>
    </row>
    <row r="13076" spans="18:18">
      <c r="R13076" s="1"/>
    </row>
    <row r="13077" spans="18:18">
      <c r="R13077" s="1"/>
    </row>
    <row r="13078" spans="18:18">
      <c r="R13078" s="1"/>
    </row>
    <row r="13079" spans="18:18">
      <c r="R13079" s="1"/>
    </row>
    <row r="13080" spans="18:18">
      <c r="R13080" s="1"/>
    </row>
    <row r="13081" spans="18:18">
      <c r="R13081" s="1"/>
    </row>
    <row r="13082" spans="18:18">
      <c r="R13082" s="1"/>
    </row>
    <row r="13083" spans="18:18">
      <c r="R13083" s="1"/>
    </row>
    <row r="13084" spans="18:18">
      <c r="R13084" s="1"/>
    </row>
    <row r="13085" spans="18:18">
      <c r="R13085" s="1"/>
    </row>
    <row r="13086" spans="18:18">
      <c r="R13086" s="1"/>
    </row>
    <row r="13087" spans="18:18">
      <c r="R13087" s="1"/>
    </row>
    <row r="13088" spans="18:18">
      <c r="R13088" s="1"/>
    </row>
    <row r="13089" spans="18:18">
      <c r="R13089" s="1"/>
    </row>
    <row r="13090" spans="18:18">
      <c r="R13090" s="1"/>
    </row>
    <row r="13091" spans="18:18">
      <c r="R13091" s="1"/>
    </row>
    <row r="13092" spans="18:18">
      <c r="R13092" s="1"/>
    </row>
    <row r="13093" spans="18:18">
      <c r="R13093" s="1"/>
    </row>
    <row r="13094" spans="18:18">
      <c r="R13094" s="1"/>
    </row>
    <row r="13095" spans="18:18">
      <c r="R13095" s="1"/>
    </row>
    <row r="13096" spans="18:18">
      <c r="R13096" s="1"/>
    </row>
    <row r="13097" spans="18:18">
      <c r="R13097" s="1"/>
    </row>
    <row r="13098" spans="18:18">
      <c r="R13098" s="1"/>
    </row>
    <row r="13099" spans="18:18">
      <c r="R13099" s="1"/>
    </row>
    <row r="13100" spans="18:18">
      <c r="R13100" s="1"/>
    </row>
    <row r="13101" spans="18:18">
      <c r="R13101" s="1"/>
    </row>
    <row r="13102" spans="18:18">
      <c r="R13102" s="1"/>
    </row>
    <row r="13103" spans="18:18">
      <c r="R13103" s="1"/>
    </row>
    <row r="13104" spans="18:18">
      <c r="R13104" s="1"/>
    </row>
    <row r="13105" spans="18:18">
      <c r="R13105" s="1"/>
    </row>
    <row r="13106" spans="18:18">
      <c r="R13106" s="1"/>
    </row>
    <row r="13107" spans="18:18">
      <c r="R13107" s="1"/>
    </row>
    <row r="13108" spans="18:18">
      <c r="R13108" s="1"/>
    </row>
    <row r="13109" spans="18:18">
      <c r="R13109" s="1"/>
    </row>
    <row r="13110" spans="18:18">
      <c r="R13110" s="1"/>
    </row>
    <row r="13111" spans="18:18">
      <c r="R13111" s="1"/>
    </row>
    <row r="13112" spans="18:18">
      <c r="R13112" s="1"/>
    </row>
    <row r="13113" spans="18:18">
      <c r="R13113" s="1"/>
    </row>
    <row r="13114" spans="18:18">
      <c r="R13114" s="1"/>
    </row>
    <row r="13115" spans="18:18">
      <c r="R13115" s="1"/>
    </row>
    <row r="13116" spans="18:18">
      <c r="R13116" s="1"/>
    </row>
    <row r="13117" spans="18:18">
      <c r="R13117" s="1"/>
    </row>
    <row r="13118" spans="18:18">
      <c r="R13118" s="1"/>
    </row>
    <row r="13119" spans="18:18">
      <c r="R13119" s="1"/>
    </row>
    <row r="13120" spans="18:18">
      <c r="R13120" s="1"/>
    </row>
    <row r="13121" spans="18:18">
      <c r="R13121" s="1"/>
    </row>
    <row r="13122" spans="18:18">
      <c r="R13122" s="1"/>
    </row>
    <row r="13123" spans="18:18">
      <c r="R13123" s="1"/>
    </row>
    <row r="13124" spans="18:18">
      <c r="R13124" s="1"/>
    </row>
    <row r="13125" spans="18:18">
      <c r="R13125" s="1"/>
    </row>
    <row r="13126" spans="18:18">
      <c r="R13126" s="1"/>
    </row>
    <row r="13127" spans="18:18">
      <c r="R13127" s="1"/>
    </row>
    <row r="13128" spans="18:18">
      <c r="R13128" s="1"/>
    </row>
    <row r="13129" spans="18:18">
      <c r="R13129" s="1"/>
    </row>
    <row r="13130" spans="18:18">
      <c r="R13130" s="1"/>
    </row>
    <row r="13131" spans="18:18">
      <c r="R13131" s="1"/>
    </row>
    <row r="13132" spans="18:18">
      <c r="R13132" s="1"/>
    </row>
    <row r="13133" spans="18:18">
      <c r="R13133" s="1"/>
    </row>
    <row r="13134" spans="18:18">
      <c r="R13134" s="1"/>
    </row>
    <row r="13135" spans="18:18">
      <c r="R13135" s="1"/>
    </row>
    <row r="13136" spans="18:18">
      <c r="R13136" s="1"/>
    </row>
    <row r="13137" spans="18:18">
      <c r="R13137" s="1"/>
    </row>
    <row r="13138" spans="18:18">
      <c r="R13138" s="1"/>
    </row>
    <row r="13139" spans="18:18">
      <c r="R13139" s="1"/>
    </row>
    <row r="13140" spans="18:18">
      <c r="R13140" s="1"/>
    </row>
    <row r="13141" spans="18:18">
      <c r="R13141" s="1"/>
    </row>
    <row r="13142" spans="18:18">
      <c r="R13142" s="1"/>
    </row>
    <row r="13143" spans="18:18">
      <c r="R13143" s="1"/>
    </row>
    <row r="13144" spans="18:18">
      <c r="R13144" s="1"/>
    </row>
    <row r="13145" spans="18:18">
      <c r="R13145" s="1"/>
    </row>
    <row r="13146" spans="18:18">
      <c r="R13146" s="1"/>
    </row>
    <row r="13147" spans="18:18">
      <c r="R13147" s="1"/>
    </row>
    <row r="13148" spans="18:18">
      <c r="R13148" s="1"/>
    </row>
    <row r="13149" spans="18:18">
      <c r="R13149" s="1"/>
    </row>
    <row r="13150" spans="18:18">
      <c r="R13150" s="1"/>
    </row>
    <row r="13151" spans="18:18">
      <c r="R13151" s="1"/>
    </row>
    <row r="13152" spans="18:18">
      <c r="R13152" s="1"/>
    </row>
    <row r="13153" spans="18:18">
      <c r="R13153" s="1"/>
    </row>
    <row r="13154" spans="18:18">
      <c r="R13154" s="1"/>
    </row>
    <row r="13155" spans="18:18">
      <c r="R13155" s="1"/>
    </row>
    <row r="13156" spans="18:18">
      <c r="R13156" s="1"/>
    </row>
    <row r="13157" spans="18:18">
      <c r="R13157" s="1"/>
    </row>
    <row r="13158" spans="18:18">
      <c r="R13158" s="1"/>
    </row>
    <row r="13159" spans="18:18">
      <c r="R13159" s="1"/>
    </row>
    <row r="13160" spans="18:18">
      <c r="R13160" s="1"/>
    </row>
    <row r="13161" spans="18:18">
      <c r="R13161" s="1"/>
    </row>
    <row r="13162" spans="18:18">
      <c r="R13162" s="1"/>
    </row>
    <row r="13163" spans="18:18">
      <c r="R13163" s="1"/>
    </row>
    <row r="13164" spans="18:18">
      <c r="R13164" s="1"/>
    </row>
    <row r="13165" spans="18:18">
      <c r="R13165" s="1"/>
    </row>
    <row r="13166" spans="18:18">
      <c r="R13166" s="1"/>
    </row>
    <row r="13167" spans="18:18">
      <c r="R13167" s="1"/>
    </row>
    <row r="13168" spans="18:18">
      <c r="R13168" s="1"/>
    </row>
    <row r="13169" spans="18:18">
      <c r="R13169" s="1"/>
    </row>
    <row r="13170" spans="18:18">
      <c r="R13170" s="1"/>
    </row>
    <row r="13171" spans="18:18">
      <c r="R13171" s="1"/>
    </row>
    <row r="13172" spans="18:18">
      <c r="R13172" s="1"/>
    </row>
    <row r="13173" spans="18:18">
      <c r="R13173" s="1"/>
    </row>
    <row r="13174" spans="18:18">
      <c r="R13174" s="1"/>
    </row>
    <row r="13175" spans="18:18">
      <c r="R13175" s="1"/>
    </row>
    <row r="13176" spans="18:18">
      <c r="R13176" s="1"/>
    </row>
    <row r="13177" spans="18:18">
      <c r="R13177" s="1"/>
    </row>
    <row r="13178" spans="18:18">
      <c r="R13178" s="1"/>
    </row>
    <row r="13179" spans="18:18">
      <c r="R13179" s="1"/>
    </row>
    <row r="13180" spans="18:18">
      <c r="R13180" s="1"/>
    </row>
    <row r="13181" spans="18:18">
      <c r="R13181" s="1"/>
    </row>
    <row r="13182" spans="18:18">
      <c r="R13182" s="1"/>
    </row>
    <row r="13183" spans="18:18">
      <c r="R13183" s="1"/>
    </row>
    <row r="13184" spans="18:18">
      <c r="R13184" s="1"/>
    </row>
    <row r="13185" spans="18:18">
      <c r="R13185" s="1"/>
    </row>
    <row r="13186" spans="18:18">
      <c r="R13186" s="1"/>
    </row>
    <row r="13187" spans="18:18">
      <c r="R13187" s="1"/>
    </row>
    <row r="13188" spans="18:18">
      <c r="R13188" s="1"/>
    </row>
    <row r="13189" spans="18:18">
      <c r="R13189" s="1"/>
    </row>
    <row r="13190" spans="18:18">
      <c r="R13190" s="1"/>
    </row>
    <row r="13191" spans="18:18">
      <c r="R13191" s="1"/>
    </row>
    <row r="13192" spans="18:18">
      <c r="R13192" s="1"/>
    </row>
    <row r="13193" spans="18:18">
      <c r="R13193" s="1"/>
    </row>
    <row r="13194" spans="18:18">
      <c r="R13194" s="1"/>
    </row>
    <row r="13195" spans="18:18">
      <c r="R13195" s="1"/>
    </row>
    <row r="13196" spans="18:18">
      <c r="R13196" s="1"/>
    </row>
    <row r="13197" spans="18:18">
      <c r="R13197" s="1"/>
    </row>
    <row r="13198" spans="18:18">
      <c r="R13198" s="1"/>
    </row>
    <row r="13199" spans="18:18">
      <c r="R13199" s="1"/>
    </row>
    <row r="13200" spans="18:18">
      <c r="R13200" s="1"/>
    </row>
    <row r="13201" spans="18:18">
      <c r="R13201" s="1"/>
    </row>
    <row r="13202" spans="18:18">
      <c r="R13202" s="1"/>
    </row>
    <row r="13203" spans="18:18">
      <c r="R13203" s="1"/>
    </row>
    <row r="13204" spans="18:18">
      <c r="R13204" s="1"/>
    </row>
    <row r="13205" spans="18:18">
      <c r="R13205" s="1"/>
    </row>
    <row r="13206" spans="18:18">
      <c r="R13206" s="1"/>
    </row>
    <row r="13207" spans="18:18">
      <c r="R13207" s="1"/>
    </row>
    <row r="13208" spans="18:18">
      <c r="R13208" s="1"/>
    </row>
    <row r="13209" spans="18:18">
      <c r="R13209" s="1"/>
    </row>
    <row r="13210" spans="18:18">
      <c r="R13210" s="1"/>
    </row>
    <row r="13211" spans="18:18">
      <c r="R13211" s="1"/>
    </row>
    <row r="13212" spans="18:18">
      <c r="R13212" s="1"/>
    </row>
    <row r="13213" spans="18:18">
      <c r="R13213" s="1"/>
    </row>
    <row r="13214" spans="18:18">
      <c r="R13214" s="1"/>
    </row>
    <row r="13215" spans="18:18">
      <c r="R13215" s="1"/>
    </row>
    <row r="13216" spans="18:18">
      <c r="R13216" s="1"/>
    </row>
    <row r="13217" spans="18:18">
      <c r="R13217" s="1"/>
    </row>
    <row r="13218" spans="18:18">
      <c r="R13218" s="1"/>
    </row>
    <row r="13219" spans="18:18">
      <c r="R13219" s="1"/>
    </row>
    <row r="13220" spans="18:18">
      <c r="R13220" s="1"/>
    </row>
    <row r="13221" spans="18:18">
      <c r="R13221" s="1"/>
    </row>
    <row r="13222" spans="18:18">
      <c r="R13222" s="1"/>
    </row>
    <row r="13223" spans="18:18">
      <c r="R13223" s="1"/>
    </row>
    <row r="13224" spans="18:18">
      <c r="R13224" s="1"/>
    </row>
    <row r="13225" spans="18:18">
      <c r="R13225" s="1"/>
    </row>
    <row r="13226" spans="18:18">
      <c r="R13226" s="1"/>
    </row>
    <row r="13227" spans="18:18">
      <c r="R13227" s="1"/>
    </row>
    <row r="13228" spans="18:18">
      <c r="R13228" s="1"/>
    </row>
    <row r="13229" spans="18:18">
      <c r="R13229" s="1"/>
    </row>
    <row r="13230" spans="18:18">
      <c r="R13230" s="1"/>
    </row>
    <row r="13231" spans="18:18">
      <c r="R13231" s="1"/>
    </row>
    <row r="13232" spans="18:18">
      <c r="R13232" s="1"/>
    </row>
    <row r="13233" spans="18:18">
      <c r="R13233" s="1"/>
    </row>
    <row r="13234" spans="18:18">
      <c r="R13234" s="1"/>
    </row>
    <row r="13235" spans="18:18">
      <c r="R13235" s="1"/>
    </row>
    <row r="13236" spans="18:18">
      <c r="R13236" s="1"/>
    </row>
    <row r="13237" spans="18:18">
      <c r="R13237" s="1"/>
    </row>
    <row r="13238" spans="18:18">
      <c r="R13238" s="1"/>
    </row>
    <row r="13239" spans="18:18">
      <c r="R13239" s="1"/>
    </row>
    <row r="13240" spans="18:18">
      <c r="R13240" s="1"/>
    </row>
    <row r="13241" spans="18:18">
      <c r="R13241" s="1"/>
    </row>
    <row r="13242" spans="18:18">
      <c r="R13242" s="1"/>
    </row>
    <row r="13243" spans="18:18">
      <c r="R13243" s="1"/>
    </row>
    <row r="13244" spans="18:18">
      <c r="R13244" s="1"/>
    </row>
    <row r="13245" spans="18:18">
      <c r="R13245" s="1"/>
    </row>
    <row r="13246" spans="18:18">
      <c r="R13246" s="1"/>
    </row>
    <row r="13247" spans="18:18">
      <c r="R13247" s="1"/>
    </row>
    <row r="13248" spans="18:18">
      <c r="R13248" s="1"/>
    </row>
    <row r="13249" spans="18:18">
      <c r="R13249" s="1"/>
    </row>
    <row r="13250" spans="18:18">
      <c r="R13250" s="1"/>
    </row>
    <row r="13251" spans="18:18">
      <c r="R13251" s="1"/>
    </row>
    <row r="13252" spans="18:18">
      <c r="R13252" s="1"/>
    </row>
    <row r="13253" spans="18:18">
      <c r="R13253" s="1"/>
    </row>
    <row r="13254" spans="18:18">
      <c r="R13254" s="1"/>
    </row>
    <row r="13255" spans="18:18">
      <c r="R13255" s="1"/>
    </row>
    <row r="13256" spans="18:18">
      <c r="R13256" s="1"/>
    </row>
    <row r="13257" spans="18:18">
      <c r="R13257" s="1"/>
    </row>
    <row r="13258" spans="18:18">
      <c r="R13258" s="1"/>
    </row>
    <row r="13259" spans="18:18">
      <c r="R13259" s="1"/>
    </row>
    <row r="13260" spans="18:18">
      <c r="R13260" s="1"/>
    </row>
    <row r="13261" spans="18:18">
      <c r="R13261" s="1"/>
    </row>
    <row r="13262" spans="18:18">
      <c r="R13262" s="1"/>
    </row>
    <row r="13263" spans="18:18">
      <c r="R13263" s="1"/>
    </row>
    <row r="13264" spans="18:18">
      <c r="R13264" s="1"/>
    </row>
    <row r="13265" spans="18:18">
      <c r="R13265" s="1"/>
    </row>
    <row r="13266" spans="18:18">
      <c r="R13266" s="1"/>
    </row>
    <row r="13267" spans="18:18">
      <c r="R13267" s="1"/>
    </row>
    <row r="13268" spans="18:18">
      <c r="R13268" s="1"/>
    </row>
    <row r="13269" spans="18:18">
      <c r="R13269" s="1"/>
    </row>
    <row r="13270" spans="18:18">
      <c r="R13270" s="1"/>
    </row>
    <row r="13271" spans="18:18">
      <c r="R13271" s="1"/>
    </row>
    <row r="13272" spans="18:18">
      <c r="R13272" s="1"/>
    </row>
    <row r="13273" spans="18:18">
      <c r="R13273" s="1"/>
    </row>
    <row r="13274" spans="18:18">
      <c r="R13274" s="1"/>
    </row>
    <row r="13275" spans="18:18">
      <c r="R13275" s="1"/>
    </row>
    <row r="13276" spans="18:18">
      <c r="R13276" s="1"/>
    </row>
    <row r="13277" spans="18:18">
      <c r="R13277" s="1"/>
    </row>
    <row r="13278" spans="18:18">
      <c r="R13278" s="1"/>
    </row>
    <row r="13279" spans="18:18">
      <c r="R13279" s="1"/>
    </row>
    <row r="13280" spans="18:18">
      <c r="R13280" s="1"/>
    </row>
    <row r="13281" spans="18:18">
      <c r="R13281" s="1"/>
    </row>
    <row r="13282" spans="18:18">
      <c r="R13282" s="1"/>
    </row>
    <row r="13283" spans="18:18">
      <c r="R13283" s="1"/>
    </row>
    <row r="13284" spans="18:18">
      <c r="R13284" s="1"/>
    </row>
    <row r="13285" spans="18:18">
      <c r="R13285" s="1"/>
    </row>
    <row r="13286" spans="18:18">
      <c r="R13286" s="1"/>
    </row>
    <row r="13287" spans="18:18">
      <c r="R13287" s="1"/>
    </row>
    <row r="13288" spans="18:18">
      <c r="R13288" s="1"/>
    </row>
    <row r="13289" spans="18:18">
      <c r="R13289" s="1"/>
    </row>
    <row r="13290" spans="18:18">
      <c r="R13290" s="1"/>
    </row>
    <row r="13291" spans="18:18">
      <c r="R13291" s="1"/>
    </row>
    <row r="13292" spans="18:18">
      <c r="R13292" s="1"/>
    </row>
    <row r="13293" spans="18:18">
      <c r="R13293" s="1"/>
    </row>
    <row r="13294" spans="18:18">
      <c r="R13294" s="1"/>
    </row>
    <row r="13295" spans="18:18">
      <c r="R13295" s="1"/>
    </row>
    <row r="13296" spans="18:18">
      <c r="R13296" s="1"/>
    </row>
    <row r="13297" spans="18:18">
      <c r="R13297" s="1"/>
    </row>
    <row r="13298" spans="18:18">
      <c r="R13298" s="1"/>
    </row>
    <row r="13299" spans="18:18">
      <c r="R13299" s="1"/>
    </row>
    <row r="13300" spans="18:18">
      <c r="R13300" s="1"/>
    </row>
    <row r="13301" spans="18:18">
      <c r="R13301" s="1"/>
    </row>
    <row r="13302" spans="18:18">
      <c r="R13302" s="1"/>
    </row>
    <row r="13303" spans="18:18">
      <c r="R13303" s="1"/>
    </row>
    <row r="13304" spans="18:18">
      <c r="R13304" s="1"/>
    </row>
    <row r="13305" spans="18:18">
      <c r="R13305" s="1"/>
    </row>
    <row r="13306" spans="18:18">
      <c r="R13306" s="1"/>
    </row>
    <row r="13307" spans="18:18">
      <c r="R13307" s="1"/>
    </row>
    <row r="13308" spans="18:18">
      <c r="R13308" s="1"/>
    </row>
    <row r="13309" spans="18:18">
      <c r="R13309" s="1"/>
    </row>
    <row r="13310" spans="18:18">
      <c r="R13310" s="1"/>
    </row>
    <row r="13311" spans="18:18">
      <c r="R13311" s="1"/>
    </row>
    <row r="13312" spans="18:18">
      <c r="R13312" s="1"/>
    </row>
    <row r="13313" spans="18:18">
      <c r="R13313" s="1"/>
    </row>
    <row r="13314" spans="18:18">
      <c r="R13314" s="1"/>
    </row>
    <row r="13315" spans="18:18">
      <c r="R13315" s="1"/>
    </row>
    <row r="13316" spans="18:18">
      <c r="R13316" s="1"/>
    </row>
    <row r="13317" spans="18:18">
      <c r="R13317" s="1"/>
    </row>
    <row r="13318" spans="18:18">
      <c r="R13318" s="1"/>
    </row>
    <row r="13319" spans="18:18">
      <c r="R13319" s="1"/>
    </row>
    <row r="13320" spans="18:18">
      <c r="R13320" s="1"/>
    </row>
    <row r="13321" spans="18:18">
      <c r="R13321" s="1"/>
    </row>
    <row r="13322" spans="18:18">
      <c r="R13322" s="1"/>
    </row>
    <row r="13323" spans="18:18">
      <c r="R13323" s="1"/>
    </row>
    <row r="13324" spans="18:18">
      <c r="R13324" s="1"/>
    </row>
    <row r="13325" spans="18:18">
      <c r="R13325" s="1"/>
    </row>
    <row r="13326" spans="18:18">
      <c r="R13326" s="1"/>
    </row>
    <row r="13327" spans="18:18">
      <c r="R13327" s="1"/>
    </row>
    <row r="13328" spans="18:18">
      <c r="R13328" s="1"/>
    </row>
    <row r="13329" spans="18:18">
      <c r="R13329" s="1"/>
    </row>
    <row r="13330" spans="18:18">
      <c r="R13330" s="1"/>
    </row>
    <row r="13331" spans="18:18">
      <c r="R13331" s="1"/>
    </row>
    <row r="13332" spans="18:18">
      <c r="R13332" s="1"/>
    </row>
    <row r="13333" spans="18:18">
      <c r="R13333" s="1"/>
    </row>
    <row r="13334" spans="18:18">
      <c r="R13334" s="1"/>
    </row>
    <row r="13335" spans="18:18">
      <c r="R13335" s="1"/>
    </row>
    <row r="13336" spans="18:18">
      <c r="R13336" s="1"/>
    </row>
    <row r="13337" spans="18:18">
      <c r="R13337" s="1"/>
    </row>
    <row r="13338" spans="18:18">
      <c r="R13338" s="1"/>
    </row>
    <row r="13339" spans="18:18">
      <c r="R13339" s="1"/>
    </row>
    <row r="13340" spans="18:18">
      <c r="R13340" s="1"/>
    </row>
    <row r="13341" spans="18:18">
      <c r="R13341" s="1"/>
    </row>
    <row r="13342" spans="18:18">
      <c r="R13342" s="1"/>
    </row>
    <row r="13343" spans="18:18">
      <c r="R13343" s="1"/>
    </row>
    <row r="13344" spans="18:18">
      <c r="R13344" s="1"/>
    </row>
    <row r="13345" spans="18:18">
      <c r="R13345" s="1"/>
    </row>
    <row r="13346" spans="18:18">
      <c r="R13346" s="1"/>
    </row>
    <row r="13347" spans="18:18">
      <c r="R13347" s="1"/>
    </row>
    <row r="13348" spans="18:18">
      <c r="R13348" s="1"/>
    </row>
    <row r="13349" spans="18:18">
      <c r="R13349" s="1"/>
    </row>
    <row r="13350" spans="18:18">
      <c r="R13350" s="1"/>
    </row>
    <row r="13351" spans="18:18">
      <c r="R13351" s="1"/>
    </row>
    <row r="13352" spans="18:18">
      <c r="R13352" s="1"/>
    </row>
    <row r="13353" spans="18:18">
      <c r="R13353" s="1"/>
    </row>
    <row r="13354" spans="18:18">
      <c r="R13354" s="1"/>
    </row>
    <row r="13355" spans="18:18">
      <c r="R13355" s="1"/>
    </row>
    <row r="13356" spans="18:18">
      <c r="R13356" s="1"/>
    </row>
    <row r="13357" spans="18:18">
      <c r="R13357" s="1"/>
    </row>
    <row r="13358" spans="18:18">
      <c r="R13358" s="1"/>
    </row>
    <row r="13359" spans="18:18">
      <c r="R13359" s="1"/>
    </row>
    <row r="13360" spans="18:18">
      <c r="R13360" s="1"/>
    </row>
    <row r="13361" spans="18:18">
      <c r="R13361" s="1"/>
    </row>
    <row r="13362" spans="18:18">
      <c r="R13362" s="1"/>
    </row>
    <row r="13363" spans="18:18">
      <c r="R13363" s="1"/>
    </row>
    <row r="13364" spans="18:18">
      <c r="R13364" s="1"/>
    </row>
    <row r="13365" spans="18:18">
      <c r="R13365" s="1"/>
    </row>
    <row r="13366" spans="18:18">
      <c r="R13366" s="1"/>
    </row>
    <row r="13367" spans="18:18">
      <c r="R13367" s="1"/>
    </row>
    <row r="13368" spans="18:18">
      <c r="R13368" s="1"/>
    </row>
    <row r="13369" spans="18:18">
      <c r="R13369" s="1"/>
    </row>
    <row r="13370" spans="18:18">
      <c r="R13370" s="1"/>
    </row>
    <row r="13371" spans="18:18">
      <c r="R13371" s="1"/>
    </row>
    <row r="13372" spans="18:18">
      <c r="R13372" s="1"/>
    </row>
    <row r="13373" spans="18:18">
      <c r="R13373" s="1"/>
    </row>
    <row r="13374" spans="18:18">
      <c r="R13374" s="1"/>
    </row>
    <row r="13375" spans="18:18">
      <c r="R13375" s="1"/>
    </row>
    <row r="13376" spans="18:18">
      <c r="R13376" s="1"/>
    </row>
    <row r="13377" spans="18:18">
      <c r="R13377" s="1"/>
    </row>
    <row r="13378" spans="18:18">
      <c r="R13378" s="1"/>
    </row>
    <row r="13379" spans="18:18">
      <c r="R13379" s="1"/>
    </row>
    <row r="13380" spans="18:18">
      <c r="R13380" s="1"/>
    </row>
    <row r="13381" spans="18:18">
      <c r="R13381" s="1"/>
    </row>
    <row r="13382" spans="18:18">
      <c r="R13382" s="1"/>
    </row>
    <row r="13383" spans="18:18">
      <c r="R13383" s="1"/>
    </row>
    <row r="13384" spans="18:18">
      <c r="R13384" s="1"/>
    </row>
    <row r="13385" spans="18:18">
      <c r="R13385" s="1"/>
    </row>
    <row r="13386" spans="18:18">
      <c r="R13386" s="1"/>
    </row>
    <row r="13387" spans="18:18">
      <c r="R13387" s="1"/>
    </row>
    <row r="13388" spans="18:18">
      <c r="R13388" s="1"/>
    </row>
    <row r="13389" spans="18:18">
      <c r="R13389" s="1"/>
    </row>
    <row r="13390" spans="18:18">
      <c r="R13390" s="1"/>
    </row>
    <row r="13391" spans="18:18">
      <c r="R13391" s="1"/>
    </row>
    <row r="13392" spans="18:18">
      <c r="R13392" s="1"/>
    </row>
    <row r="13393" spans="18:18">
      <c r="R13393" s="1"/>
    </row>
    <row r="13394" spans="18:18">
      <c r="R13394" s="1"/>
    </row>
    <row r="13395" spans="18:18">
      <c r="R13395" s="1"/>
    </row>
    <row r="13396" spans="18:18">
      <c r="R13396" s="1"/>
    </row>
    <row r="13397" spans="18:18">
      <c r="R13397" s="1"/>
    </row>
    <row r="13398" spans="18:18">
      <c r="R13398" s="1"/>
    </row>
    <row r="13399" spans="18:18">
      <c r="R13399" s="1"/>
    </row>
    <row r="13400" spans="18:18">
      <c r="R13400" s="1"/>
    </row>
    <row r="13401" spans="18:18">
      <c r="R13401" s="1"/>
    </row>
    <row r="13402" spans="18:18">
      <c r="R13402" s="1"/>
    </row>
    <row r="13403" spans="18:18">
      <c r="R13403" s="1"/>
    </row>
    <row r="13404" spans="18:18">
      <c r="R13404" s="1"/>
    </row>
    <row r="13405" spans="18:18">
      <c r="R13405" s="1"/>
    </row>
    <row r="13406" spans="18:18">
      <c r="R13406" s="1"/>
    </row>
    <row r="13407" spans="18:18">
      <c r="R13407" s="1"/>
    </row>
    <row r="13408" spans="18:18">
      <c r="R13408" s="1"/>
    </row>
    <row r="13409" spans="18:18">
      <c r="R13409" s="1"/>
    </row>
    <row r="13410" spans="18:18">
      <c r="R13410" s="1"/>
    </row>
    <row r="13411" spans="18:18">
      <c r="R13411" s="1"/>
    </row>
    <row r="13412" spans="18:18">
      <c r="R13412" s="1"/>
    </row>
    <row r="13413" spans="18:18">
      <c r="R13413" s="1"/>
    </row>
    <row r="13414" spans="18:18">
      <c r="R13414" s="1"/>
    </row>
    <row r="13415" spans="18:18">
      <c r="R13415" s="1"/>
    </row>
    <row r="13416" spans="18:18">
      <c r="R13416" s="1"/>
    </row>
    <row r="13417" spans="18:18">
      <c r="R13417" s="1"/>
    </row>
    <row r="13418" spans="18:18">
      <c r="R13418" s="1"/>
    </row>
    <row r="13419" spans="18:18">
      <c r="R13419" s="1"/>
    </row>
    <row r="13420" spans="18:18">
      <c r="R13420" s="1"/>
    </row>
    <row r="13421" spans="18:18">
      <c r="R13421" s="1"/>
    </row>
    <row r="13422" spans="18:18">
      <c r="R13422" s="1"/>
    </row>
    <row r="13423" spans="18:18">
      <c r="R13423" s="1"/>
    </row>
    <row r="13424" spans="18:18">
      <c r="R13424" s="1"/>
    </row>
    <row r="13425" spans="18:18">
      <c r="R13425" s="1"/>
    </row>
    <row r="13426" spans="18:18">
      <c r="R13426" s="1"/>
    </row>
    <row r="13427" spans="18:18">
      <c r="R13427" s="1"/>
    </row>
    <row r="13428" spans="18:18">
      <c r="R13428" s="1"/>
    </row>
    <row r="13429" spans="18:18">
      <c r="R13429" s="1"/>
    </row>
    <row r="13430" spans="18:18">
      <c r="R13430" s="1"/>
    </row>
    <row r="13431" spans="18:18">
      <c r="R13431" s="1"/>
    </row>
    <row r="13432" spans="18:18">
      <c r="R13432" s="1"/>
    </row>
    <row r="13433" spans="18:18">
      <c r="R13433" s="1"/>
    </row>
    <row r="13434" spans="18:18">
      <c r="R13434" s="1"/>
    </row>
    <row r="13435" spans="18:18">
      <c r="R13435" s="1"/>
    </row>
    <row r="13436" spans="18:18">
      <c r="R13436" s="1"/>
    </row>
    <row r="13437" spans="18:18">
      <c r="R13437" s="1"/>
    </row>
    <row r="13438" spans="18:18">
      <c r="R13438" s="1"/>
    </row>
    <row r="13439" spans="18:18">
      <c r="R13439" s="1"/>
    </row>
    <row r="13440" spans="18:18">
      <c r="R13440" s="1"/>
    </row>
    <row r="13441" spans="18:18">
      <c r="R13441" s="1"/>
    </row>
    <row r="13442" spans="18:18">
      <c r="R13442" s="1"/>
    </row>
    <row r="13443" spans="18:18">
      <c r="R13443" s="1"/>
    </row>
    <row r="13444" spans="18:18">
      <c r="R13444" s="1"/>
    </row>
    <row r="13445" spans="18:18">
      <c r="R13445" s="1"/>
    </row>
    <row r="13446" spans="18:18">
      <c r="R13446" s="1"/>
    </row>
    <row r="13447" spans="18:18">
      <c r="R13447" s="1"/>
    </row>
    <row r="13448" spans="18:18">
      <c r="R13448" s="1"/>
    </row>
    <row r="13449" spans="18:18">
      <c r="R13449" s="1"/>
    </row>
    <row r="13450" spans="18:18">
      <c r="R13450" s="1"/>
    </row>
    <row r="13451" spans="18:18">
      <c r="R13451" s="1"/>
    </row>
    <row r="13452" spans="18:18">
      <c r="R13452" s="1"/>
    </row>
    <row r="13453" spans="18:18">
      <c r="R13453" s="1"/>
    </row>
    <row r="13454" spans="18:18">
      <c r="R13454" s="1"/>
    </row>
    <row r="13455" spans="18:18">
      <c r="R13455" s="1"/>
    </row>
    <row r="13456" spans="18:18">
      <c r="R13456" s="1"/>
    </row>
    <row r="13457" spans="18:18">
      <c r="R13457" s="1"/>
    </row>
    <row r="13458" spans="18:18">
      <c r="R13458" s="1"/>
    </row>
    <row r="13459" spans="18:18">
      <c r="R13459" s="1"/>
    </row>
    <row r="13460" spans="18:18">
      <c r="R13460" s="1"/>
    </row>
    <row r="13461" spans="18:18">
      <c r="R13461" s="1"/>
    </row>
    <row r="13462" spans="18:18">
      <c r="R13462" s="1"/>
    </row>
    <row r="13463" spans="18:18">
      <c r="R13463" s="1"/>
    </row>
    <row r="13464" spans="18:18">
      <c r="R13464" s="1"/>
    </row>
    <row r="13465" spans="18:18">
      <c r="R13465" s="1"/>
    </row>
    <row r="13466" spans="18:18">
      <c r="R13466" s="1"/>
    </row>
    <row r="13467" spans="18:18">
      <c r="R13467" s="1"/>
    </row>
    <row r="13468" spans="18:18">
      <c r="R13468" s="1"/>
    </row>
    <row r="13469" spans="18:18">
      <c r="R13469" s="1"/>
    </row>
    <row r="13470" spans="18:18">
      <c r="R13470" s="1"/>
    </row>
    <row r="13471" spans="18:18">
      <c r="R13471" s="1"/>
    </row>
    <row r="13472" spans="18:18">
      <c r="R13472" s="1"/>
    </row>
    <row r="13473" spans="18:18">
      <c r="R13473" s="1"/>
    </row>
    <row r="13474" spans="18:18">
      <c r="R13474" s="1"/>
    </row>
    <row r="13475" spans="18:18">
      <c r="R13475" s="1"/>
    </row>
    <row r="13476" spans="18:18">
      <c r="R13476" s="1"/>
    </row>
    <row r="13477" spans="18:18">
      <c r="R13477" s="1"/>
    </row>
    <row r="13478" spans="18:18">
      <c r="R13478" s="1"/>
    </row>
    <row r="13479" spans="18:18">
      <c r="R13479" s="1"/>
    </row>
    <row r="13480" spans="18:18">
      <c r="R13480" s="1"/>
    </row>
    <row r="13481" spans="18:18">
      <c r="R13481" s="1"/>
    </row>
    <row r="13482" spans="18:18">
      <c r="R13482" s="1"/>
    </row>
    <row r="13483" spans="18:18">
      <c r="R13483" s="1"/>
    </row>
    <row r="13484" spans="18:18">
      <c r="R13484" s="1"/>
    </row>
    <row r="13485" spans="18:18">
      <c r="R13485" s="1"/>
    </row>
    <row r="13486" spans="18:18">
      <c r="R13486" s="1"/>
    </row>
    <row r="13487" spans="18:18">
      <c r="R13487" s="1"/>
    </row>
    <row r="13488" spans="18:18">
      <c r="R13488" s="1"/>
    </row>
    <row r="13489" spans="18:18">
      <c r="R13489" s="1"/>
    </row>
    <row r="13490" spans="18:18">
      <c r="R13490" s="1"/>
    </row>
    <row r="13491" spans="18:18">
      <c r="R13491" s="1"/>
    </row>
    <row r="13492" spans="18:18">
      <c r="R13492" s="1"/>
    </row>
    <row r="13493" spans="18:18">
      <c r="R13493" s="1"/>
    </row>
    <row r="13494" spans="18:18">
      <c r="R13494" s="1"/>
    </row>
    <row r="13495" spans="18:18">
      <c r="R13495" s="1"/>
    </row>
    <row r="13496" spans="18:18">
      <c r="R13496" s="1"/>
    </row>
    <row r="13497" spans="18:18">
      <c r="R13497" s="1"/>
    </row>
    <row r="13498" spans="18:18">
      <c r="R13498" s="1"/>
    </row>
    <row r="13499" spans="18:18">
      <c r="R13499" s="1"/>
    </row>
    <row r="13500" spans="18:18">
      <c r="R13500" s="1"/>
    </row>
    <row r="13501" spans="18:18">
      <c r="R13501" s="1"/>
    </row>
    <row r="13502" spans="18:18">
      <c r="R13502" s="1"/>
    </row>
    <row r="13503" spans="18:18">
      <c r="R13503" s="1"/>
    </row>
    <row r="13504" spans="18:18">
      <c r="R13504" s="1"/>
    </row>
    <row r="13505" spans="18:18">
      <c r="R13505" s="1"/>
    </row>
    <row r="13506" spans="18:18">
      <c r="R13506" s="1"/>
    </row>
    <row r="13507" spans="18:18">
      <c r="R13507" s="1"/>
    </row>
    <row r="13508" spans="18:18">
      <c r="R13508" s="1"/>
    </row>
    <row r="13509" spans="18:18">
      <c r="R13509" s="1"/>
    </row>
    <row r="13510" spans="18:18">
      <c r="R13510" s="1"/>
    </row>
    <row r="13511" spans="18:18">
      <c r="R13511" s="1"/>
    </row>
    <row r="13512" spans="18:18">
      <c r="R13512" s="1"/>
    </row>
    <row r="13513" spans="18:18">
      <c r="R13513" s="1"/>
    </row>
    <row r="13514" spans="18:18">
      <c r="R13514" s="1"/>
    </row>
    <row r="13515" spans="18:18">
      <c r="R13515" s="1"/>
    </row>
    <row r="13516" spans="18:18">
      <c r="R13516" s="1"/>
    </row>
    <row r="13517" spans="18:18">
      <c r="R13517" s="1"/>
    </row>
    <row r="13518" spans="18:18">
      <c r="R13518" s="1"/>
    </row>
    <row r="13519" spans="18:18">
      <c r="R13519" s="1"/>
    </row>
    <row r="13520" spans="18:18">
      <c r="R13520" s="1"/>
    </row>
    <row r="13521" spans="18:18">
      <c r="R13521" s="1"/>
    </row>
    <row r="13522" spans="18:18">
      <c r="R13522" s="1"/>
    </row>
    <row r="13523" spans="18:18">
      <c r="R13523" s="1"/>
    </row>
    <row r="13524" spans="18:18">
      <c r="R13524" s="1"/>
    </row>
    <row r="13525" spans="18:18">
      <c r="R13525" s="1"/>
    </row>
    <row r="13526" spans="18:18">
      <c r="R13526" s="1"/>
    </row>
    <row r="13527" spans="18:18">
      <c r="R13527" s="1"/>
    </row>
    <row r="13528" spans="18:18">
      <c r="R13528" s="1"/>
    </row>
    <row r="13529" spans="18:18">
      <c r="R13529" s="1"/>
    </row>
    <row r="13530" spans="18:18">
      <c r="R13530" s="1"/>
    </row>
    <row r="13531" spans="18:18">
      <c r="R13531" s="1"/>
    </row>
    <row r="13532" spans="18:18">
      <c r="R13532" s="1"/>
    </row>
    <row r="13533" spans="18:18">
      <c r="R13533" s="1"/>
    </row>
    <row r="13534" spans="18:18">
      <c r="R13534" s="1"/>
    </row>
    <row r="13535" spans="18:18">
      <c r="R13535" s="1"/>
    </row>
    <row r="13536" spans="18:18">
      <c r="R13536" s="1"/>
    </row>
    <row r="13537" spans="18:18">
      <c r="R13537" s="1"/>
    </row>
    <row r="13538" spans="18:18">
      <c r="R13538" s="1"/>
    </row>
    <row r="13539" spans="18:18">
      <c r="R13539" s="1"/>
    </row>
    <row r="13540" spans="18:18">
      <c r="R13540" s="1"/>
    </row>
    <row r="13541" spans="18:18">
      <c r="R13541" s="1"/>
    </row>
    <row r="13542" spans="18:18">
      <c r="R13542" s="1"/>
    </row>
    <row r="13543" spans="18:18">
      <c r="R13543" s="1"/>
    </row>
    <row r="13544" spans="18:18">
      <c r="R13544" s="1"/>
    </row>
    <row r="13545" spans="18:18">
      <c r="R13545" s="1"/>
    </row>
    <row r="13546" spans="18:18">
      <c r="R13546" s="1"/>
    </row>
    <row r="13547" spans="18:18">
      <c r="R13547" s="1"/>
    </row>
    <row r="13548" spans="18:18">
      <c r="R13548" s="1"/>
    </row>
    <row r="13549" spans="18:18">
      <c r="R13549" s="1"/>
    </row>
    <row r="13550" spans="18:18">
      <c r="R13550" s="1"/>
    </row>
    <row r="13551" spans="18:18">
      <c r="R13551" s="1"/>
    </row>
    <row r="13552" spans="18:18">
      <c r="R13552" s="1"/>
    </row>
    <row r="13553" spans="18:18">
      <c r="R13553" s="1"/>
    </row>
    <row r="13554" spans="18:18">
      <c r="R13554" s="1"/>
    </row>
    <row r="13555" spans="18:18">
      <c r="R13555" s="1"/>
    </row>
    <row r="13556" spans="18:18">
      <c r="R13556" s="1"/>
    </row>
    <row r="13557" spans="18:18">
      <c r="R13557" s="1"/>
    </row>
    <row r="13558" spans="18:18">
      <c r="R13558" s="1"/>
    </row>
    <row r="13559" spans="18:18">
      <c r="R13559" s="1"/>
    </row>
    <row r="13560" spans="18:18">
      <c r="R13560" s="1"/>
    </row>
    <row r="13561" spans="18:18">
      <c r="R13561" s="1"/>
    </row>
    <row r="13562" spans="18:18">
      <c r="R13562" s="1"/>
    </row>
    <row r="13563" spans="18:18">
      <c r="R13563" s="1"/>
    </row>
    <row r="13564" spans="18:18">
      <c r="R13564" s="1"/>
    </row>
    <row r="13565" spans="18:18">
      <c r="R13565" s="1"/>
    </row>
    <row r="13566" spans="18:18">
      <c r="R13566" s="1"/>
    </row>
    <row r="13567" spans="18:18">
      <c r="R13567" s="1"/>
    </row>
    <row r="13568" spans="18:18">
      <c r="R13568" s="1"/>
    </row>
    <row r="13569" spans="18:18">
      <c r="R13569" s="1"/>
    </row>
    <row r="13570" spans="18:18">
      <c r="R13570" s="1"/>
    </row>
    <row r="13571" spans="18:18">
      <c r="R13571" s="1"/>
    </row>
    <row r="13572" spans="18:18">
      <c r="R13572" s="1"/>
    </row>
    <row r="13573" spans="18:18">
      <c r="R13573" s="1"/>
    </row>
    <row r="13574" spans="18:18">
      <c r="R13574" s="1"/>
    </row>
    <row r="13575" spans="18:18">
      <c r="R13575" s="1"/>
    </row>
    <row r="13576" spans="18:18">
      <c r="R13576" s="1"/>
    </row>
    <row r="13577" spans="18:18">
      <c r="R13577" s="1"/>
    </row>
    <row r="13578" spans="18:18">
      <c r="R13578" s="1"/>
    </row>
    <row r="13579" spans="18:18">
      <c r="R13579" s="1"/>
    </row>
    <row r="13580" spans="18:18">
      <c r="R13580" s="1"/>
    </row>
    <row r="13581" spans="18:18">
      <c r="R13581" s="1"/>
    </row>
    <row r="13582" spans="18:18">
      <c r="R13582" s="1"/>
    </row>
    <row r="13583" spans="18:18">
      <c r="R13583" s="1"/>
    </row>
    <row r="13584" spans="18:18">
      <c r="R13584" s="1"/>
    </row>
    <row r="13585" spans="18:18">
      <c r="R13585" s="1"/>
    </row>
    <row r="13586" spans="18:18">
      <c r="R13586" s="1"/>
    </row>
    <row r="13587" spans="18:18">
      <c r="R13587" s="1"/>
    </row>
    <row r="13588" spans="18:18">
      <c r="R13588" s="1"/>
    </row>
    <row r="13589" spans="18:18">
      <c r="R13589" s="1"/>
    </row>
    <row r="13590" spans="18:18">
      <c r="R13590" s="1"/>
    </row>
    <row r="13591" spans="18:18">
      <c r="R13591" s="1"/>
    </row>
    <row r="13592" spans="18:18">
      <c r="R13592" s="1"/>
    </row>
    <row r="13593" spans="18:18">
      <c r="R13593" s="1"/>
    </row>
    <row r="13594" spans="18:18">
      <c r="R13594" s="1"/>
    </row>
    <row r="13595" spans="18:18">
      <c r="R13595" s="1"/>
    </row>
    <row r="13596" spans="18:18">
      <c r="R13596" s="1"/>
    </row>
    <row r="13597" spans="18:18">
      <c r="R13597" s="1"/>
    </row>
    <row r="13598" spans="18:18">
      <c r="R13598" s="1"/>
    </row>
    <row r="13599" spans="18:18">
      <c r="R13599" s="1"/>
    </row>
    <row r="13600" spans="18:18">
      <c r="R13600" s="1"/>
    </row>
    <row r="13601" spans="18:18">
      <c r="R13601" s="1"/>
    </row>
    <row r="13602" spans="18:18">
      <c r="R13602" s="1"/>
    </row>
    <row r="13603" spans="18:18">
      <c r="R13603" s="1"/>
    </row>
    <row r="13604" spans="18:18">
      <c r="R13604" s="1"/>
    </row>
    <row r="13605" spans="18:18">
      <c r="R13605" s="1"/>
    </row>
    <row r="13606" spans="18:18">
      <c r="R13606" s="1"/>
    </row>
    <row r="13607" spans="18:18">
      <c r="R13607" s="1"/>
    </row>
    <row r="13608" spans="18:18">
      <c r="R13608" s="1"/>
    </row>
    <row r="13609" spans="18:18">
      <c r="R13609" s="1"/>
    </row>
    <row r="13610" spans="18:18">
      <c r="R13610" s="1"/>
    </row>
    <row r="13611" spans="18:18">
      <c r="R13611" s="1"/>
    </row>
    <row r="13612" spans="18:18">
      <c r="R13612" s="1"/>
    </row>
    <row r="13613" spans="18:18">
      <c r="R13613" s="1"/>
    </row>
    <row r="13614" spans="18:18">
      <c r="R13614" s="1"/>
    </row>
    <row r="13615" spans="18:18">
      <c r="R13615" s="1"/>
    </row>
    <row r="13616" spans="18:18">
      <c r="R13616" s="1"/>
    </row>
    <row r="13617" spans="18:18">
      <c r="R13617" s="1"/>
    </row>
    <row r="13618" spans="18:18">
      <c r="R13618" s="1"/>
    </row>
    <row r="13619" spans="18:18">
      <c r="R13619" s="1"/>
    </row>
    <row r="13620" spans="18:18">
      <c r="R13620" s="1"/>
    </row>
    <row r="13621" spans="18:18">
      <c r="R13621" s="1"/>
    </row>
    <row r="13622" spans="18:18">
      <c r="R13622" s="1"/>
    </row>
    <row r="13623" spans="18:18">
      <c r="R13623" s="1"/>
    </row>
    <row r="13624" spans="18:18">
      <c r="R13624" s="1"/>
    </row>
    <row r="13625" spans="18:18">
      <c r="R13625" s="1"/>
    </row>
    <row r="13626" spans="18:18">
      <c r="R13626" s="1"/>
    </row>
    <row r="13627" spans="18:18">
      <c r="R13627" s="1"/>
    </row>
    <row r="13628" spans="18:18">
      <c r="R13628" s="1"/>
    </row>
    <row r="13629" spans="18:18">
      <c r="R13629" s="1"/>
    </row>
    <row r="13630" spans="18:18">
      <c r="R13630" s="1"/>
    </row>
    <row r="13631" spans="18:18">
      <c r="R13631" s="1"/>
    </row>
    <row r="13632" spans="18:18">
      <c r="R13632" s="1"/>
    </row>
    <row r="13633" spans="18:18">
      <c r="R13633" s="1"/>
    </row>
    <row r="13634" spans="18:18">
      <c r="R13634" s="1"/>
    </row>
    <row r="13635" spans="18:18">
      <c r="R13635" s="1"/>
    </row>
    <row r="13636" spans="18:18">
      <c r="R13636" s="1"/>
    </row>
    <row r="13637" spans="18:18">
      <c r="R13637" s="1"/>
    </row>
    <row r="13638" spans="18:18">
      <c r="R13638" s="1"/>
    </row>
    <row r="13639" spans="18:18">
      <c r="R13639" s="1"/>
    </row>
    <row r="13640" spans="18:18">
      <c r="R13640" s="1"/>
    </row>
    <row r="13641" spans="18:18">
      <c r="R13641" s="1"/>
    </row>
    <row r="13642" spans="18:18">
      <c r="R13642" s="1"/>
    </row>
    <row r="13643" spans="18:18">
      <c r="R13643" s="1"/>
    </row>
    <row r="13644" spans="18:18">
      <c r="R13644" s="1"/>
    </row>
    <row r="13645" spans="18:18">
      <c r="R13645" s="1"/>
    </row>
    <row r="13646" spans="18:18">
      <c r="R13646" s="1"/>
    </row>
    <row r="13647" spans="18:18">
      <c r="R13647" s="1"/>
    </row>
    <row r="13648" spans="18:18">
      <c r="R13648" s="1"/>
    </row>
    <row r="13649" spans="18:18">
      <c r="R13649" s="1"/>
    </row>
    <row r="13650" spans="18:18">
      <c r="R13650" s="1"/>
    </row>
    <row r="13651" spans="18:18">
      <c r="R13651" s="1"/>
    </row>
    <row r="13652" spans="18:18">
      <c r="R13652" s="1"/>
    </row>
    <row r="13653" spans="18:18">
      <c r="R13653" s="1"/>
    </row>
    <row r="13654" spans="18:18">
      <c r="R13654" s="1"/>
    </row>
    <row r="13655" spans="18:18">
      <c r="R13655" s="1"/>
    </row>
    <row r="13656" spans="18:18">
      <c r="R13656" s="1"/>
    </row>
    <row r="13657" spans="18:18">
      <c r="R13657" s="1"/>
    </row>
    <row r="13658" spans="18:18">
      <c r="R13658" s="1"/>
    </row>
    <row r="13659" spans="18:18">
      <c r="R13659" s="1"/>
    </row>
    <row r="13660" spans="18:18">
      <c r="R13660" s="1"/>
    </row>
    <row r="13661" spans="18:18">
      <c r="R13661" s="1"/>
    </row>
    <row r="13662" spans="18:18">
      <c r="R13662" s="1"/>
    </row>
    <row r="13663" spans="18:18">
      <c r="R13663" s="1"/>
    </row>
    <row r="13664" spans="18:18">
      <c r="R13664" s="1"/>
    </row>
    <row r="13665" spans="18:18">
      <c r="R13665" s="1"/>
    </row>
    <row r="13666" spans="18:18">
      <c r="R13666" s="1"/>
    </row>
    <row r="13667" spans="18:18">
      <c r="R13667" s="1"/>
    </row>
    <row r="13668" spans="18:18">
      <c r="R13668" s="1"/>
    </row>
    <row r="13669" spans="18:18">
      <c r="R13669" s="1"/>
    </row>
    <row r="13670" spans="18:18">
      <c r="R13670" s="1"/>
    </row>
    <row r="13671" spans="18:18">
      <c r="R13671" s="1"/>
    </row>
    <row r="13672" spans="18:18">
      <c r="R13672" s="1"/>
    </row>
    <row r="13673" spans="18:18">
      <c r="R13673" s="1"/>
    </row>
    <row r="13674" spans="18:18">
      <c r="R13674" s="1"/>
    </row>
    <row r="13675" spans="18:18">
      <c r="R13675" s="1"/>
    </row>
    <row r="13676" spans="18:18">
      <c r="R13676" s="1"/>
    </row>
    <row r="13677" spans="18:18">
      <c r="R13677" s="1"/>
    </row>
    <row r="13678" spans="18:18">
      <c r="R13678" s="1"/>
    </row>
    <row r="13679" spans="18:18">
      <c r="R13679" s="1"/>
    </row>
    <row r="13680" spans="18:18">
      <c r="R13680" s="1"/>
    </row>
    <row r="13681" spans="18:18">
      <c r="R13681" s="1"/>
    </row>
    <row r="13682" spans="18:18">
      <c r="R13682" s="1"/>
    </row>
    <row r="13683" spans="18:18">
      <c r="R13683" s="1"/>
    </row>
    <row r="13684" spans="18:18">
      <c r="R13684" s="1"/>
    </row>
    <row r="13685" spans="18:18">
      <c r="R13685" s="1"/>
    </row>
    <row r="13686" spans="18:18">
      <c r="R13686" s="1"/>
    </row>
    <row r="13687" spans="18:18">
      <c r="R13687" s="1"/>
    </row>
    <row r="13688" spans="18:18">
      <c r="R13688" s="1"/>
    </row>
    <row r="13689" spans="18:18">
      <c r="R13689" s="1"/>
    </row>
    <row r="13690" spans="18:18">
      <c r="R13690" s="1"/>
    </row>
    <row r="13691" spans="18:18">
      <c r="R13691" s="1"/>
    </row>
    <row r="13692" spans="18:18">
      <c r="R13692" s="1"/>
    </row>
    <row r="13693" spans="18:18">
      <c r="R13693" s="1"/>
    </row>
    <row r="13694" spans="18:18">
      <c r="R13694" s="1"/>
    </row>
    <row r="13695" spans="18:18">
      <c r="R13695" s="1"/>
    </row>
    <row r="13696" spans="18:18">
      <c r="R13696" s="1"/>
    </row>
    <row r="13697" spans="18:18">
      <c r="R13697" s="1"/>
    </row>
    <row r="13698" spans="18:18">
      <c r="R13698" s="1"/>
    </row>
    <row r="13699" spans="18:18">
      <c r="R13699" s="1"/>
    </row>
    <row r="13700" spans="18:18">
      <c r="R13700" s="1"/>
    </row>
    <row r="13701" spans="18:18">
      <c r="R13701" s="1"/>
    </row>
    <row r="13702" spans="18:18">
      <c r="R13702" s="1"/>
    </row>
    <row r="13703" spans="18:18">
      <c r="R13703" s="1"/>
    </row>
    <row r="13704" spans="18:18">
      <c r="R13704" s="1"/>
    </row>
    <row r="13705" spans="18:18">
      <c r="R13705" s="1"/>
    </row>
    <row r="13706" spans="18:18">
      <c r="R13706" s="1"/>
    </row>
    <row r="13707" spans="18:18">
      <c r="R13707" s="1"/>
    </row>
    <row r="13708" spans="18:18">
      <c r="R13708" s="1"/>
    </row>
    <row r="13709" spans="18:18">
      <c r="R13709" s="1"/>
    </row>
    <row r="13710" spans="18:18">
      <c r="R13710" s="1"/>
    </row>
    <row r="13711" spans="18:18">
      <c r="R13711" s="1"/>
    </row>
    <row r="13712" spans="18:18">
      <c r="R13712" s="1"/>
    </row>
    <row r="13713" spans="18:18">
      <c r="R13713" s="1"/>
    </row>
    <row r="13714" spans="18:18">
      <c r="R13714" s="1"/>
    </row>
    <row r="13715" spans="18:18">
      <c r="R13715" s="1"/>
    </row>
    <row r="13716" spans="18:18">
      <c r="R13716" s="1"/>
    </row>
    <row r="13717" spans="18:18">
      <c r="R13717" s="1"/>
    </row>
    <row r="13718" spans="18:18">
      <c r="R13718" s="1"/>
    </row>
    <row r="13719" spans="18:18">
      <c r="R13719" s="1"/>
    </row>
    <row r="13720" spans="18:18">
      <c r="R13720" s="1"/>
    </row>
    <row r="13721" spans="18:18">
      <c r="R13721" s="1"/>
    </row>
    <row r="13722" spans="18:18">
      <c r="R13722" s="1"/>
    </row>
    <row r="13723" spans="18:18">
      <c r="R13723" s="1"/>
    </row>
    <row r="13724" spans="18:18">
      <c r="R13724" s="1"/>
    </row>
    <row r="13725" spans="18:18">
      <c r="R13725" s="1"/>
    </row>
    <row r="13726" spans="18:18">
      <c r="R13726" s="1"/>
    </row>
    <row r="13727" spans="18:18">
      <c r="R13727" s="1"/>
    </row>
    <row r="13728" spans="18:18">
      <c r="R13728" s="1"/>
    </row>
    <row r="13729" spans="18:18">
      <c r="R13729" s="1"/>
    </row>
    <row r="13730" spans="18:18">
      <c r="R13730" s="1"/>
    </row>
    <row r="13731" spans="18:18">
      <c r="R13731" s="1"/>
    </row>
    <row r="13732" spans="18:18">
      <c r="R13732" s="1"/>
    </row>
    <row r="13733" spans="18:18">
      <c r="R13733" s="1"/>
    </row>
    <row r="13734" spans="18:18">
      <c r="R13734" s="1"/>
    </row>
    <row r="13735" spans="18:18">
      <c r="R13735" s="1"/>
    </row>
    <row r="13736" spans="18:18">
      <c r="R13736" s="1"/>
    </row>
    <row r="13737" spans="18:18">
      <c r="R13737" s="1"/>
    </row>
    <row r="13738" spans="18:18">
      <c r="R13738" s="1"/>
    </row>
    <row r="13739" spans="18:18">
      <c r="R13739" s="1"/>
    </row>
    <row r="13740" spans="18:18">
      <c r="R13740" s="1"/>
    </row>
    <row r="13741" spans="18:18">
      <c r="R13741" s="1"/>
    </row>
    <row r="13742" spans="18:18">
      <c r="R13742" s="1"/>
    </row>
    <row r="13743" spans="18:18">
      <c r="R13743" s="1"/>
    </row>
    <row r="13744" spans="18:18">
      <c r="R13744" s="1"/>
    </row>
    <row r="13745" spans="18:18">
      <c r="R13745" s="1"/>
    </row>
    <row r="13746" spans="18:18">
      <c r="R13746" s="1"/>
    </row>
    <row r="13747" spans="18:18">
      <c r="R13747" s="1"/>
    </row>
    <row r="13748" spans="18:18">
      <c r="R13748" s="1"/>
    </row>
    <row r="13749" spans="18:18">
      <c r="R13749" s="1"/>
    </row>
    <row r="13750" spans="18:18">
      <c r="R13750" s="1"/>
    </row>
    <row r="13751" spans="18:18">
      <c r="R13751" s="1"/>
    </row>
    <row r="13752" spans="18:18">
      <c r="R13752" s="1"/>
    </row>
    <row r="13753" spans="18:18">
      <c r="R13753" s="1"/>
    </row>
    <row r="13754" spans="18:18">
      <c r="R13754" s="1"/>
    </row>
    <row r="13755" spans="18:18">
      <c r="R13755" s="1"/>
    </row>
    <row r="13756" spans="18:18">
      <c r="R13756" s="1"/>
    </row>
    <row r="13757" spans="18:18">
      <c r="R13757" s="1"/>
    </row>
    <row r="13758" spans="18:18">
      <c r="R13758" s="1"/>
    </row>
    <row r="13759" spans="18:18">
      <c r="R13759" s="1"/>
    </row>
    <row r="13760" spans="18:18">
      <c r="R13760" s="1"/>
    </row>
    <row r="13761" spans="18:18">
      <c r="R13761" s="1"/>
    </row>
    <row r="13762" spans="18:18">
      <c r="R13762" s="1"/>
    </row>
    <row r="13763" spans="18:18">
      <c r="R13763" s="1"/>
    </row>
    <row r="13764" spans="18:18">
      <c r="R13764" s="1"/>
    </row>
    <row r="13765" spans="18:18">
      <c r="R13765" s="1"/>
    </row>
    <row r="13766" spans="18:18">
      <c r="R13766" s="1"/>
    </row>
    <row r="13767" spans="18:18">
      <c r="R13767" s="1"/>
    </row>
    <row r="13768" spans="18:18">
      <c r="R13768" s="1"/>
    </row>
    <row r="13769" spans="18:18">
      <c r="R13769" s="1"/>
    </row>
    <row r="13770" spans="18:18">
      <c r="R13770" s="1"/>
    </row>
    <row r="13771" spans="18:18">
      <c r="R13771" s="1"/>
    </row>
    <row r="13772" spans="18:18">
      <c r="R13772" s="1"/>
    </row>
    <row r="13773" spans="18:18">
      <c r="R13773" s="1"/>
    </row>
    <row r="13774" spans="18:18">
      <c r="R13774" s="1"/>
    </row>
    <row r="13775" spans="18:18">
      <c r="R13775" s="1"/>
    </row>
    <row r="13776" spans="18:18">
      <c r="R13776" s="1"/>
    </row>
    <row r="13777" spans="18:18">
      <c r="R13777" s="1"/>
    </row>
    <row r="13778" spans="18:18">
      <c r="R13778" s="1"/>
    </row>
    <row r="13779" spans="18:18">
      <c r="R13779" s="1"/>
    </row>
    <row r="13780" spans="18:18">
      <c r="R13780" s="1"/>
    </row>
    <row r="13781" spans="18:18">
      <c r="R13781" s="1"/>
    </row>
    <row r="13782" spans="18:18">
      <c r="R13782" s="1"/>
    </row>
    <row r="13783" spans="18:18">
      <c r="R13783" s="1"/>
    </row>
    <row r="13784" spans="18:18">
      <c r="R13784" s="1"/>
    </row>
    <row r="13785" spans="18:18">
      <c r="R13785" s="1"/>
    </row>
    <row r="13786" spans="18:18">
      <c r="R13786" s="1"/>
    </row>
    <row r="13787" spans="18:18">
      <c r="R13787" s="1"/>
    </row>
    <row r="13788" spans="18:18">
      <c r="R13788" s="1"/>
    </row>
    <row r="13789" spans="18:18">
      <c r="R13789" s="1"/>
    </row>
    <row r="13790" spans="18:18">
      <c r="R13790" s="1"/>
    </row>
    <row r="13791" spans="18:18">
      <c r="R13791" s="1"/>
    </row>
    <row r="13792" spans="18:18">
      <c r="R13792" s="1"/>
    </row>
    <row r="13793" spans="18:18">
      <c r="R13793" s="1"/>
    </row>
    <row r="13794" spans="18:18">
      <c r="R13794" s="1"/>
    </row>
    <row r="13795" spans="18:18">
      <c r="R13795" s="1"/>
    </row>
    <row r="13796" spans="18:18">
      <c r="R13796" s="1"/>
    </row>
    <row r="13797" spans="18:18">
      <c r="R13797" s="1"/>
    </row>
    <row r="13798" spans="18:18">
      <c r="R13798" s="1"/>
    </row>
    <row r="13799" spans="18:18">
      <c r="R13799" s="1"/>
    </row>
    <row r="13800" spans="18:18">
      <c r="R13800" s="1"/>
    </row>
    <row r="13801" spans="18:18">
      <c r="R13801" s="1"/>
    </row>
    <row r="13802" spans="18:18">
      <c r="R13802" s="1"/>
    </row>
    <row r="13803" spans="18:18">
      <c r="R13803" s="1"/>
    </row>
    <row r="13804" spans="18:18">
      <c r="R13804" s="1"/>
    </row>
    <row r="13805" spans="18:18">
      <c r="R13805" s="1"/>
    </row>
    <row r="13806" spans="18:18">
      <c r="R13806" s="1"/>
    </row>
    <row r="13807" spans="18:18">
      <c r="R13807" s="1"/>
    </row>
    <row r="13808" spans="18:18">
      <c r="R13808" s="1"/>
    </row>
    <row r="13809" spans="18:18">
      <c r="R13809" s="1"/>
    </row>
    <row r="13810" spans="18:18">
      <c r="R13810" s="1"/>
    </row>
    <row r="13811" spans="18:18">
      <c r="R13811" s="1"/>
    </row>
    <row r="13812" spans="18:18">
      <c r="R13812" s="1"/>
    </row>
    <row r="13813" spans="18:18">
      <c r="R13813" s="1"/>
    </row>
    <row r="13814" spans="18:18">
      <c r="R13814" s="1"/>
    </row>
    <row r="13815" spans="18:18">
      <c r="R13815" s="1"/>
    </row>
    <row r="13816" spans="18:18">
      <c r="R13816" s="1"/>
    </row>
    <row r="13817" spans="18:18">
      <c r="R13817" s="1"/>
    </row>
    <row r="13818" spans="18:18">
      <c r="R13818" s="1"/>
    </row>
    <row r="13819" spans="18:18">
      <c r="R13819" s="1"/>
    </row>
    <row r="13820" spans="18:18">
      <c r="R13820" s="1"/>
    </row>
    <row r="13821" spans="18:18">
      <c r="R13821" s="1"/>
    </row>
    <row r="13822" spans="18:18">
      <c r="R13822" s="1"/>
    </row>
    <row r="13823" spans="18:18">
      <c r="R13823" s="1"/>
    </row>
    <row r="13824" spans="18:18">
      <c r="R13824" s="1"/>
    </row>
    <row r="13825" spans="18:18">
      <c r="R13825" s="1"/>
    </row>
    <row r="13826" spans="18:18">
      <c r="R13826" s="1"/>
    </row>
    <row r="13827" spans="18:18">
      <c r="R13827" s="1"/>
    </row>
    <row r="13828" spans="18:18">
      <c r="R13828" s="1"/>
    </row>
    <row r="13829" spans="18:18">
      <c r="R13829" s="1"/>
    </row>
    <row r="13830" spans="18:18">
      <c r="R13830" s="1"/>
    </row>
    <row r="13831" spans="18:18">
      <c r="R13831" s="1"/>
    </row>
    <row r="13832" spans="18:18">
      <c r="R13832" s="1"/>
    </row>
    <row r="13833" spans="18:18">
      <c r="R13833" s="1"/>
    </row>
    <row r="13834" spans="18:18">
      <c r="R13834" s="1"/>
    </row>
    <row r="13835" spans="18:18">
      <c r="R13835" s="1"/>
    </row>
    <row r="13836" spans="18:18">
      <c r="R13836" s="1"/>
    </row>
    <row r="13837" spans="18:18">
      <c r="R13837" s="1"/>
    </row>
    <row r="13838" spans="18:18">
      <c r="R13838" s="1"/>
    </row>
    <row r="13839" spans="18:18">
      <c r="R13839" s="1"/>
    </row>
    <row r="13840" spans="18:18">
      <c r="R13840" s="1"/>
    </row>
    <row r="13841" spans="18:18">
      <c r="R13841" s="1"/>
    </row>
    <row r="13842" spans="18:18">
      <c r="R13842" s="1"/>
    </row>
    <row r="13843" spans="18:18">
      <c r="R13843" s="1"/>
    </row>
    <row r="13844" spans="18:18">
      <c r="R13844" s="1"/>
    </row>
    <row r="13845" spans="18:18">
      <c r="R13845" s="1"/>
    </row>
    <row r="13846" spans="18:18">
      <c r="R13846" s="1"/>
    </row>
    <row r="13847" spans="18:18">
      <c r="R13847" s="1"/>
    </row>
    <row r="13848" spans="18:18">
      <c r="R13848" s="1"/>
    </row>
    <row r="13849" spans="18:18">
      <c r="R13849" s="1"/>
    </row>
    <row r="13850" spans="18:18">
      <c r="R13850" s="1"/>
    </row>
    <row r="13851" spans="18:18">
      <c r="R13851" s="1"/>
    </row>
    <row r="13852" spans="18:18">
      <c r="R13852" s="1"/>
    </row>
    <row r="13853" spans="18:18">
      <c r="R13853" s="1"/>
    </row>
    <row r="13854" spans="18:18">
      <c r="R13854" s="1"/>
    </row>
    <row r="13855" spans="18:18">
      <c r="R13855" s="1"/>
    </row>
    <row r="13856" spans="18:18">
      <c r="R13856" s="1"/>
    </row>
    <row r="13857" spans="18:18">
      <c r="R13857" s="1"/>
    </row>
    <row r="13858" spans="18:18">
      <c r="R13858" s="1"/>
    </row>
    <row r="13859" spans="18:18">
      <c r="R13859" s="1"/>
    </row>
    <row r="13860" spans="18:18">
      <c r="R13860" s="1"/>
    </row>
    <row r="13861" spans="18:18">
      <c r="R13861" s="1"/>
    </row>
    <row r="13862" spans="18:18">
      <c r="R13862" s="1"/>
    </row>
    <row r="13863" spans="18:18">
      <c r="R13863" s="1"/>
    </row>
    <row r="13864" spans="18:18">
      <c r="R13864" s="1"/>
    </row>
    <row r="13865" spans="18:18">
      <c r="R13865" s="1"/>
    </row>
    <row r="13866" spans="18:18">
      <c r="R13866" s="1"/>
    </row>
    <row r="13867" spans="18:18">
      <c r="R13867" s="1"/>
    </row>
    <row r="13868" spans="18:18">
      <c r="R13868" s="1"/>
    </row>
    <row r="13869" spans="18:18">
      <c r="R13869" s="1"/>
    </row>
    <row r="13870" spans="18:18">
      <c r="R13870" s="1"/>
    </row>
    <row r="13871" spans="18:18">
      <c r="R13871" s="1"/>
    </row>
    <row r="13872" spans="18:18">
      <c r="R13872" s="1"/>
    </row>
    <row r="13873" spans="18:18">
      <c r="R13873" s="1"/>
    </row>
    <row r="13874" spans="18:18">
      <c r="R13874" s="1"/>
    </row>
    <row r="13875" spans="18:18">
      <c r="R13875" s="1"/>
    </row>
    <row r="13876" spans="18:18">
      <c r="R13876" s="1"/>
    </row>
    <row r="13877" spans="18:18">
      <c r="R13877" s="1"/>
    </row>
    <row r="13878" spans="18:18">
      <c r="R13878" s="1"/>
    </row>
    <row r="13879" spans="18:18">
      <c r="R13879" s="1"/>
    </row>
    <row r="13880" spans="18:18">
      <c r="R13880" s="1"/>
    </row>
    <row r="13881" spans="18:18">
      <c r="R13881" s="1"/>
    </row>
    <row r="13882" spans="18:18">
      <c r="R13882" s="1"/>
    </row>
    <row r="13883" spans="18:18">
      <c r="R13883" s="1"/>
    </row>
    <row r="13884" spans="18:18">
      <c r="R13884" s="1"/>
    </row>
    <row r="13885" spans="18:18">
      <c r="R13885" s="1"/>
    </row>
    <row r="13886" spans="18:18">
      <c r="R13886" s="1"/>
    </row>
    <row r="13887" spans="18:18">
      <c r="R13887" s="1"/>
    </row>
    <row r="13888" spans="18:18">
      <c r="R13888" s="1"/>
    </row>
    <row r="13889" spans="18:18">
      <c r="R13889" s="1"/>
    </row>
    <row r="13890" spans="18:18">
      <c r="R13890" s="1"/>
    </row>
    <row r="13891" spans="18:18">
      <c r="R13891" s="1"/>
    </row>
    <row r="13892" spans="18:18">
      <c r="R13892" s="1"/>
    </row>
    <row r="13893" spans="18:18">
      <c r="R13893" s="1"/>
    </row>
    <row r="13894" spans="18:18">
      <c r="R13894" s="1"/>
    </row>
    <row r="13895" spans="18:18">
      <c r="R13895" s="1"/>
    </row>
    <row r="13896" spans="18:18">
      <c r="R13896" s="1"/>
    </row>
    <row r="13897" spans="18:18">
      <c r="R13897" s="1"/>
    </row>
    <row r="13898" spans="18:18">
      <c r="R13898" s="1"/>
    </row>
    <row r="13899" spans="18:18">
      <c r="R13899" s="1"/>
    </row>
    <row r="13900" spans="18:18">
      <c r="R13900" s="1"/>
    </row>
    <row r="13901" spans="18:18">
      <c r="R13901" s="1"/>
    </row>
    <row r="13902" spans="18:18">
      <c r="R13902" s="1"/>
    </row>
    <row r="13903" spans="18:18">
      <c r="R13903" s="1"/>
    </row>
    <row r="13904" spans="18:18">
      <c r="R13904" s="1"/>
    </row>
    <row r="13905" spans="18:18">
      <c r="R13905" s="1"/>
    </row>
    <row r="13906" spans="18:18">
      <c r="R13906" s="1"/>
    </row>
    <row r="13907" spans="18:18">
      <c r="R13907" s="1"/>
    </row>
    <row r="13908" spans="18:18">
      <c r="R13908" s="1"/>
    </row>
    <row r="13909" spans="18:18">
      <c r="R13909" s="1"/>
    </row>
    <row r="13910" spans="18:18">
      <c r="R13910" s="1"/>
    </row>
    <row r="13911" spans="18:18">
      <c r="R13911" s="1"/>
    </row>
    <row r="13912" spans="18:18">
      <c r="R13912" s="1"/>
    </row>
    <row r="13913" spans="18:18">
      <c r="R13913" s="1"/>
    </row>
    <row r="13914" spans="18:18">
      <c r="R13914" s="1"/>
    </row>
    <row r="13915" spans="18:18">
      <c r="R13915" s="1"/>
    </row>
    <row r="13916" spans="18:18">
      <c r="R13916" s="1"/>
    </row>
    <row r="13917" spans="18:18">
      <c r="R13917" s="1"/>
    </row>
    <row r="13918" spans="18:18">
      <c r="R13918" s="1"/>
    </row>
    <row r="13919" spans="18:18">
      <c r="R13919" s="1"/>
    </row>
    <row r="13920" spans="18:18">
      <c r="R13920" s="1"/>
    </row>
    <row r="13921" spans="18:18">
      <c r="R13921" s="1"/>
    </row>
    <row r="13922" spans="18:18">
      <c r="R13922" s="1"/>
    </row>
    <row r="13923" spans="18:18">
      <c r="R13923" s="1"/>
    </row>
    <row r="13924" spans="18:18">
      <c r="R13924" s="1"/>
    </row>
    <row r="13925" spans="18:18">
      <c r="R13925" s="1"/>
    </row>
    <row r="13926" spans="18:18">
      <c r="R13926" s="1"/>
    </row>
    <row r="13927" spans="18:18">
      <c r="R13927" s="1"/>
    </row>
    <row r="13928" spans="18:18">
      <c r="R13928" s="1"/>
    </row>
    <row r="13929" spans="18:18">
      <c r="R13929" s="1"/>
    </row>
    <row r="13930" spans="18:18">
      <c r="R13930" s="1"/>
    </row>
    <row r="13931" spans="18:18">
      <c r="R13931" s="1"/>
    </row>
    <row r="13932" spans="18:18">
      <c r="R13932" s="1"/>
    </row>
    <row r="13933" spans="18:18">
      <c r="R13933" s="1"/>
    </row>
    <row r="13934" spans="18:18">
      <c r="R13934" s="1"/>
    </row>
    <row r="13935" spans="18:18">
      <c r="R13935" s="1"/>
    </row>
    <row r="13936" spans="18:18">
      <c r="R13936" s="1"/>
    </row>
    <row r="13937" spans="18:18">
      <c r="R13937" s="1"/>
    </row>
    <row r="13938" spans="18:18">
      <c r="R13938" s="1"/>
    </row>
    <row r="13939" spans="18:18">
      <c r="R13939" s="1"/>
    </row>
    <row r="13940" spans="18:18">
      <c r="R13940" s="1"/>
    </row>
    <row r="13941" spans="18:18">
      <c r="R13941" s="1"/>
    </row>
    <row r="13942" spans="18:18">
      <c r="R13942" s="1"/>
    </row>
    <row r="13943" spans="18:18">
      <c r="R13943" s="1"/>
    </row>
    <row r="13944" spans="18:18">
      <c r="R13944" s="1"/>
    </row>
    <row r="13945" spans="18:18">
      <c r="R13945" s="1"/>
    </row>
    <row r="13946" spans="18:18">
      <c r="R13946" s="1"/>
    </row>
    <row r="13947" spans="18:18">
      <c r="R13947" s="1"/>
    </row>
    <row r="13948" spans="18:18">
      <c r="R13948" s="1"/>
    </row>
    <row r="13949" spans="18:18">
      <c r="R13949" s="1"/>
    </row>
    <row r="13950" spans="18:18">
      <c r="R13950" s="1"/>
    </row>
    <row r="13951" spans="18:18">
      <c r="R13951" s="1"/>
    </row>
    <row r="13952" spans="18:18">
      <c r="R13952" s="1"/>
    </row>
    <row r="13953" spans="18:18">
      <c r="R13953" s="1"/>
    </row>
    <row r="13954" spans="18:18">
      <c r="R13954" s="1"/>
    </row>
    <row r="13955" spans="18:18">
      <c r="R13955" s="1"/>
    </row>
    <row r="13956" spans="18:18">
      <c r="R13956" s="1"/>
    </row>
    <row r="13957" spans="18:18">
      <c r="R13957" s="1"/>
    </row>
    <row r="13958" spans="18:18">
      <c r="R13958" s="1"/>
    </row>
    <row r="13959" spans="18:18">
      <c r="R13959" s="1"/>
    </row>
    <row r="13960" spans="18:18">
      <c r="R13960" s="1"/>
    </row>
    <row r="13961" spans="18:18">
      <c r="R13961" s="1"/>
    </row>
    <row r="13962" spans="18:18">
      <c r="R13962" s="1"/>
    </row>
    <row r="13963" spans="18:18">
      <c r="R13963" s="1"/>
    </row>
    <row r="13964" spans="18:18">
      <c r="R13964" s="1"/>
    </row>
    <row r="13965" spans="18:18">
      <c r="R13965" s="1"/>
    </row>
    <row r="13966" spans="18:18">
      <c r="R13966" s="1"/>
    </row>
    <row r="13967" spans="18:18">
      <c r="R13967" s="1"/>
    </row>
    <row r="13968" spans="18:18">
      <c r="R13968" s="1"/>
    </row>
    <row r="13969" spans="18:18">
      <c r="R13969" s="1"/>
    </row>
    <row r="13970" spans="18:18">
      <c r="R13970" s="1"/>
    </row>
    <row r="13971" spans="18:18">
      <c r="R13971" s="1"/>
    </row>
    <row r="13972" spans="18:18">
      <c r="R13972" s="1"/>
    </row>
    <row r="13973" spans="18:18">
      <c r="R13973" s="1"/>
    </row>
    <row r="13974" spans="18:18">
      <c r="R13974" s="1"/>
    </row>
    <row r="13975" spans="18:18">
      <c r="R13975" s="1"/>
    </row>
    <row r="13976" spans="18:18">
      <c r="R13976" s="1"/>
    </row>
    <row r="13977" spans="18:18">
      <c r="R13977" s="1"/>
    </row>
    <row r="13978" spans="18:18">
      <c r="R13978" s="1"/>
    </row>
    <row r="13979" spans="18:18">
      <c r="R13979" s="1"/>
    </row>
    <row r="13980" spans="18:18">
      <c r="R13980" s="1"/>
    </row>
    <row r="13981" spans="18:18">
      <c r="R13981" s="1"/>
    </row>
    <row r="13982" spans="18:18">
      <c r="R13982" s="1"/>
    </row>
    <row r="13983" spans="18:18">
      <c r="R13983" s="1"/>
    </row>
    <row r="13984" spans="18:18">
      <c r="R13984" s="1"/>
    </row>
    <row r="13985" spans="18:18">
      <c r="R13985" s="1"/>
    </row>
    <row r="13986" spans="18:18">
      <c r="R13986" s="1"/>
    </row>
    <row r="13987" spans="18:18">
      <c r="R13987" s="1"/>
    </row>
    <row r="13988" spans="18:18">
      <c r="R13988" s="1"/>
    </row>
    <row r="13989" spans="18:18">
      <c r="R13989" s="1"/>
    </row>
    <row r="13990" spans="18:18">
      <c r="R13990" s="1"/>
    </row>
    <row r="13991" spans="18:18">
      <c r="R13991" s="1"/>
    </row>
    <row r="13992" spans="18:18">
      <c r="R13992" s="1"/>
    </row>
    <row r="13993" spans="18:18">
      <c r="R13993" s="1"/>
    </row>
    <row r="13994" spans="18:18">
      <c r="R13994" s="1"/>
    </row>
    <row r="13995" spans="18:18">
      <c r="R13995" s="1"/>
    </row>
    <row r="13996" spans="18:18">
      <c r="R13996" s="1"/>
    </row>
    <row r="13997" spans="18:18">
      <c r="R13997" s="1"/>
    </row>
    <row r="13998" spans="18:18">
      <c r="R13998" s="1"/>
    </row>
    <row r="13999" spans="18:18">
      <c r="R13999" s="1"/>
    </row>
    <row r="14000" spans="18:18">
      <c r="R14000" s="1"/>
    </row>
    <row r="14001" spans="18:18">
      <c r="R14001" s="1"/>
    </row>
    <row r="14002" spans="18:18">
      <c r="R14002" s="1"/>
    </row>
    <row r="14003" spans="18:18">
      <c r="R14003" s="1"/>
    </row>
    <row r="14004" spans="18:18">
      <c r="R14004" s="1"/>
    </row>
    <row r="14005" spans="18:18">
      <c r="R14005" s="1"/>
    </row>
    <row r="14006" spans="18:18">
      <c r="R14006" s="1"/>
    </row>
    <row r="14007" spans="18:18">
      <c r="R14007" s="1"/>
    </row>
    <row r="14008" spans="18:18">
      <c r="R14008" s="1"/>
    </row>
    <row r="14009" spans="18:18">
      <c r="R14009" s="1"/>
    </row>
    <row r="14010" spans="18:18">
      <c r="R14010" s="1"/>
    </row>
    <row r="14011" spans="18:18">
      <c r="R14011" s="1"/>
    </row>
    <row r="14012" spans="18:18">
      <c r="R14012" s="1"/>
    </row>
    <row r="14013" spans="18:18">
      <c r="R14013" s="1"/>
    </row>
    <row r="14014" spans="18:18">
      <c r="R14014" s="1"/>
    </row>
    <row r="14015" spans="18:18">
      <c r="R14015" s="1"/>
    </row>
    <row r="14016" spans="18:18">
      <c r="R14016" s="1"/>
    </row>
    <row r="14017" spans="18:18">
      <c r="R14017" s="1"/>
    </row>
    <row r="14018" spans="18:18">
      <c r="R14018" s="1"/>
    </row>
    <row r="14019" spans="18:18">
      <c r="R14019" s="1"/>
    </row>
    <row r="14020" spans="18:18">
      <c r="R14020" s="1"/>
    </row>
    <row r="14021" spans="18:18">
      <c r="R14021" s="1"/>
    </row>
    <row r="14022" spans="18:18">
      <c r="R14022" s="1"/>
    </row>
    <row r="14023" spans="18:18">
      <c r="R14023" s="1"/>
    </row>
    <row r="14024" spans="18:18">
      <c r="R14024" s="1"/>
    </row>
    <row r="14025" spans="18:18">
      <c r="R14025" s="1"/>
    </row>
    <row r="14026" spans="18:18">
      <c r="R14026" s="1"/>
    </row>
    <row r="14027" spans="18:18">
      <c r="R14027" s="1"/>
    </row>
    <row r="14028" spans="18:18">
      <c r="R14028" s="1"/>
    </row>
    <row r="14029" spans="18:18">
      <c r="R14029" s="1"/>
    </row>
    <row r="14030" spans="18:18">
      <c r="R14030" s="1"/>
    </row>
    <row r="14031" spans="18:18">
      <c r="R14031" s="1"/>
    </row>
    <row r="14032" spans="18:18">
      <c r="R14032" s="1"/>
    </row>
    <row r="14033" spans="18:18">
      <c r="R14033" s="1"/>
    </row>
    <row r="14034" spans="18:18">
      <c r="R14034" s="1"/>
    </row>
    <row r="14035" spans="18:18">
      <c r="R14035" s="1"/>
    </row>
    <row r="14036" spans="18:18">
      <c r="R14036" s="1"/>
    </row>
    <row r="14037" spans="18:18">
      <c r="R14037" s="1"/>
    </row>
    <row r="14038" spans="18:18">
      <c r="R14038" s="1"/>
    </row>
    <row r="14039" spans="18:18">
      <c r="R14039" s="1"/>
    </row>
    <row r="14040" spans="18:18">
      <c r="R14040" s="1"/>
    </row>
    <row r="14041" spans="18:18">
      <c r="R14041" s="1"/>
    </row>
    <row r="14042" spans="18:18">
      <c r="R14042" s="1"/>
    </row>
    <row r="14043" spans="18:18">
      <c r="R14043" s="1"/>
    </row>
    <row r="14044" spans="18:18">
      <c r="R14044" s="1"/>
    </row>
    <row r="14045" spans="18:18">
      <c r="R14045" s="1"/>
    </row>
    <row r="14046" spans="18:18">
      <c r="R14046" s="1"/>
    </row>
    <row r="14047" spans="18:18">
      <c r="R14047" s="1"/>
    </row>
    <row r="14048" spans="18:18">
      <c r="R14048" s="1"/>
    </row>
    <row r="14049" spans="18:18">
      <c r="R14049" s="1"/>
    </row>
    <row r="14050" spans="18:18">
      <c r="R14050" s="1"/>
    </row>
    <row r="14051" spans="18:18">
      <c r="R14051" s="1"/>
    </row>
    <row r="14052" spans="18:18">
      <c r="R14052" s="1"/>
    </row>
    <row r="14053" spans="18:18">
      <c r="R14053" s="1"/>
    </row>
    <row r="14054" spans="18:18">
      <c r="R14054" s="1"/>
    </row>
    <row r="14055" spans="18:18">
      <c r="R14055" s="1"/>
    </row>
    <row r="14056" spans="18:18">
      <c r="R14056" s="1"/>
    </row>
    <row r="14057" spans="18:18">
      <c r="R14057" s="1"/>
    </row>
    <row r="14058" spans="18:18">
      <c r="R14058" s="1"/>
    </row>
    <row r="14059" spans="18:18">
      <c r="R14059" s="1"/>
    </row>
    <row r="14060" spans="18:18">
      <c r="R14060" s="1"/>
    </row>
    <row r="14061" spans="18:18">
      <c r="R14061" s="1"/>
    </row>
    <row r="14062" spans="18:18">
      <c r="R14062" s="1"/>
    </row>
    <row r="14063" spans="18:18">
      <c r="R14063" s="1"/>
    </row>
    <row r="14064" spans="18:18">
      <c r="R14064" s="1"/>
    </row>
    <row r="14065" spans="18:18">
      <c r="R14065" s="1"/>
    </row>
    <row r="14066" spans="18:18">
      <c r="R14066" s="1"/>
    </row>
    <row r="14067" spans="18:18">
      <c r="R14067" s="1"/>
    </row>
    <row r="14068" spans="18:18">
      <c r="R14068" s="1"/>
    </row>
    <row r="14069" spans="18:18">
      <c r="R14069" s="1"/>
    </row>
    <row r="14070" spans="18:18">
      <c r="R14070" s="1"/>
    </row>
    <row r="14071" spans="18:18">
      <c r="R14071" s="1"/>
    </row>
    <row r="14072" spans="18:18">
      <c r="R14072" s="1"/>
    </row>
    <row r="14073" spans="18:18">
      <c r="R14073" s="1"/>
    </row>
    <row r="14074" spans="18:18">
      <c r="R14074" s="1"/>
    </row>
    <row r="14075" spans="18:18">
      <c r="R14075" s="1"/>
    </row>
    <row r="14076" spans="18:18">
      <c r="R14076" s="1"/>
    </row>
    <row r="14077" spans="18:18">
      <c r="R14077" s="1"/>
    </row>
    <row r="14078" spans="18:18">
      <c r="R14078" s="1"/>
    </row>
    <row r="14079" spans="18:18">
      <c r="R14079" s="1"/>
    </row>
    <row r="14080" spans="18:18">
      <c r="R14080" s="1"/>
    </row>
    <row r="14081" spans="18:18">
      <c r="R14081" s="1"/>
    </row>
    <row r="14082" spans="18:18">
      <c r="R14082" s="1"/>
    </row>
    <row r="14083" spans="18:18">
      <c r="R14083" s="1"/>
    </row>
    <row r="14084" spans="18:18">
      <c r="R14084" s="1"/>
    </row>
    <row r="14085" spans="18:18">
      <c r="R14085" s="1"/>
    </row>
    <row r="14086" spans="18:18">
      <c r="R14086" s="1"/>
    </row>
    <row r="14087" spans="18:18">
      <c r="R14087" s="1"/>
    </row>
    <row r="14088" spans="18:18">
      <c r="R14088" s="1"/>
    </row>
    <row r="14089" spans="18:18">
      <c r="R14089" s="1"/>
    </row>
    <row r="14090" spans="18:18">
      <c r="R14090" s="1"/>
    </row>
    <row r="14091" spans="18:18">
      <c r="R14091" s="1"/>
    </row>
    <row r="14092" spans="18:18">
      <c r="R14092" s="1"/>
    </row>
    <row r="14093" spans="18:18">
      <c r="R14093" s="1"/>
    </row>
    <row r="14094" spans="18:18">
      <c r="R14094" s="1"/>
    </row>
    <row r="14095" spans="18:18">
      <c r="R14095" s="1"/>
    </row>
    <row r="14096" spans="18:18">
      <c r="R14096" s="1"/>
    </row>
    <row r="14097" spans="18:18">
      <c r="R14097" s="1"/>
    </row>
    <row r="14098" spans="18:18">
      <c r="R14098" s="1"/>
    </row>
    <row r="14099" spans="18:18">
      <c r="R14099" s="1"/>
    </row>
    <row r="14100" spans="18:18">
      <c r="R14100" s="1"/>
    </row>
    <row r="14101" spans="18:18">
      <c r="R14101" s="1"/>
    </row>
    <row r="14102" spans="18:18">
      <c r="R14102" s="1"/>
    </row>
    <row r="14103" spans="18:18">
      <c r="R14103" s="1"/>
    </row>
    <row r="14104" spans="18:18">
      <c r="R14104" s="1"/>
    </row>
    <row r="14105" spans="18:18">
      <c r="R14105" s="1"/>
    </row>
    <row r="14106" spans="18:18">
      <c r="R14106" s="1"/>
    </row>
    <row r="14107" spans="18:18">
      <c r="R14107" s="1"/>
    </row>
    <row r="14108" spans="18:18">
      <c r="R14108" s="1"/>
    </row>
    <row r="14109" spans="18:18">
      <c r="R14109" s="1"/>
    </row>
    <row r="14110" spans="18:18">
      <c r="R14110" s="1"/>
    </row>
    <row r="14111" spans="18:18">
      <c r="R14111" s="1"/>
    </row>
    <row r="14112" spans="18:18">
      <c r="R14112" s="1"/>
    </row>
    <row r="14113" spans="18:18">
      <c r="R14113" s="1"/>
    </row>
    <row r="14114" spans="18:18">
      <c r="R14114" s="1"/>
    </row>
    <row r="14115" spans="18:18">
      <c r="R14115" s="1"/>
    </row>
    <row r="14116" spans="18:18">
      <c r="R14116" s="1"/>
    </row>
    <row r="14117" spans="18:18">
      <c r="R14117" s="1"/>
    </row>
    <row r="14118" spans="18:18">
      <c r="R14118" s="1"/>
    </row>
    <row r="14119" spans="18:18">
      <c r="R14119" s="1"/>
    </row>
    <row r="14120" spans="18:18">
      <c r="R14120" s="1"/>
    </row>
    <row r="14121" spans="18:18">
      <c r="R14121" s="1"/>
    </row>
    <row r="14122" spans="18:18">
      <c r="R14122" s="1"/>
    </row>
    <row r="14123" spans="18:18">
      <c r="R14123" s="1"/>
    </row>
    <row r="14124" spans="18:18">
      <c r="R14124" s="1"/>
    </row>
    <row r="14125" spans="18:18">
      <c r="R14125" s="1"/>
    </row>
    <row r="14126" spans="18:18">
      <c r="R14126" s="1"/>
    </row>
    <row r="14127" spans="18:18">
      <c r="R14127" s="1"/>
    </row>
    <row r="14128" spans="18:18">
      <c r="R14128" s="1"/>
    </row>
    <row r="14129" spans="18:18">
      <c r="R14129" s="1"/>
    </row>
    <row r="14130" spans="18:18">
      <c r="R14130" s="1"/>
    </row>
    <row r="14131" spans="18:18">
      <c r="R14131" s="1"/>
    </row>
    <row r="14132" spans="18:18">
      <c r="R14132" s="1"/>
    </row>
    <row r="14133" spans="18:18">
      <c r="R14133" s="1"/>
    </row>
    <row r="14134" spans="18:18">
      <c r="R14134" s="1"/>
    </row>
    <row r="14135" spans="18:18">
      <c r="R14135" s="1"/>
    </row>
    <row r="14136" spans="18:18">
      <c r="R14136" s="1"/>
    </row>
    <row r="14137" spans="18:18">
      <c r="R14137" s="1"/>
    </row>
    <row r="14138" spans="18:18">
      <c r="R14138" s="1"/>
    </row>
    <row r="14139" spans="18:18">
      <c r="R14139" s="1"/>
    </row>
    <row r="14140" spans="18:18">
      <c r="R14140" s="1"/>
    </row>
    <row r="14141" spans="18:18">
      <c r="R14141" s="1"/>
    </row>
    <row r="14142" spans="18:18">
      <c r="R14142" s="1"/>
    </row>
    <row r="14143" spans="18:18">
      <c r="R14143" s="1"/>
    </row>
    <row r="14144" spans="18:18">
      <c r="R14144" s="1"/>
    </row>
    <row r="14145" spans="18:18">
      <c r="R14145" s="1"/>
    </row>
    <row r="14146" spans="18:18">
      <c r="R14146" s="1"/>
    </row>
    <row r="14147" spans="18:18">
      <c r="R14147" s="1"/>
    </row>
    <row r="14148" spans="18:18">
      <c r="R14148" s="1"/>
    </row>
    <row r="14149" spans="18:18">
      <c r="R14149" s="1"/>
    </row>
    <row r="14150" spans="18:18">
      <c r="R14150" s="1"/>
    </row>
    <row r="14151" spans="18:18">
      <c r="R14151" s="1"/>
    </row>
    <row r="14152" spans="18:18">
      <c r="R14152" s="1"/>
    </row>
    <row r="14153" spans="18:18">
      <c r="R14153" s="1"/>
    </row>
    <row r="14154" spans="18:18">
      <c r="R14154" s="1"/>
    </row>
    <row r="14155" spans="18:18">
      <c r="R14155" s="1"/>
    </row>
    <row r="14156" spans="18:18">
      <c r="R14156" s="1"/>
    </row>
    <row r="14157" spans="18:18">
      <c r="R14157" s="1"/>
    </row>
    <row r="14158" spans="18:18">
      <c r="R14158" s="1"/>
    </row>
    <row r="14159" spans="18:18">
      <c r="R14159" s="1"/>
    </row>
    <row r="14160" spans="18:18">
      <c r="R14160" s="1"/>
    </row>
    <row r="14161" spans="18:18">
      <c r="R14161" s="1"/>
    </row>
    <row r="14162" spans="18:18">
      <c r="R14162" s="1"/>
    </row>
    <row r="14163" spans="18:18">
      <c r="R14163" s="1"/>
    </row>
    <row r="14164" spans="18:18">
      <c r="R14164" s="1"/>
    </row>
    <row r="14165" spans="18:18">
      <c r="R14165" s="1"/>
    </row>
    <row r="14166" spans="18:18">
      <c r="R14166" s="1"/>
    </row>
    <row r="14167" spans="18:18">
      <c r="R14167" s="1"/>
    </row>
    <row r="14168" spans="18:18">
      <c r="R14168" s="1"/>
    </row>
    <row r="14169" spans="18:18">
      <c r="R14169" s="1"/>
    </row>
    <row r="14170" spans="18:18">
      <c r="R14170" s="1"/>
    </row>
    <row r="14171" spans="18:18">
      <c r="R14171" s="1"/>
    </row>
    <row r="14172" spans="18:18">
      <c r="R14172" s="1"/>
    </row>
    <row r="14173" spans="18:18">
      <c r="R14173" s="1"/>
    </row>
    <row r="14174" spans="18:18">
      <c r="R14174" s="1"/>
    </row>
    <row r="14175" spans="18:18">
      <c r="R14175" s="1"/>
    </row>
    <row r="14176" spans="18:18">
      <c r="R14176" s="1"/>
    </row>
    <row r="14177" spans="18:18">
      <c r="R14177" s="1"/>
    </row>
    <row r="14178" spans="18:18">
      <c r="R14178" s="1"/>
    </row>
    <row r="14179" spans="18:18">
      <c r="R14179" s="1"/>
    </row>
    <row r="14180" spans="18:18">
      <c r="R14180" s="1"/>
    </row>
    <row r="14181" spans="18:18">
      <c r="R14181" s="1"/>
    </row>
    <row r="14182" spans="18:18">
      <c r="R14182" s="1"/>
    </row>
    <row r="14183" spans="18:18">
      <c r="R14183" s="1"/>
    </row>
    <row r="14184" spans="18:18">
      <c r="R14184" s="1"/>
    </row>
    <row r="14185" spans="18:18">
      <c r="R14185" s="1"/>
    </row>
    <row r="14186" spans="18:18">
      <c r="R14186" s="1"/>
    </row>
    <row r="14187" spans="18:18">
      <c r="R14187" s="1"/>
    </row>
    <row r="14188" spans="18:18">
      <c r="R14188" s="1"/>
    </row>
    <row r="14189" spans="18:18">
      <c r="R14189" s="1"/>
    </row>
    <row r="14190" spans="18:18">
      <c r="R14190" s="1"/>
    </row>
    <row r="14191" spans="18:18">
      <c r="R14191" s="1"/>
    </row>
    <row r="14192" spans="18:18">
      <c r="R14192" s="1"/>
    </row>
    <row r="14193" spans="18:18">
      <c r="R14193" s="1"/>
    </row>
    <row r="14194" spans="18:18">
      <c r="R14194" s="1"/>
    </row>
    <row r="14195" spans="18:18">
      <c r="R14195" s="1"/>
    </row>
    <row r="14196" spans="18:18">
      <c r="R14196" s="1"/>
    </row>
    <row r="14197" spans="18:18">
      <c r="R14197" s="1"/>
    </row>
    <row r="14198" spans="18:18">
      <c r="R14198" s="1"/>
    </row>
    <row r="14199" spans="18:18">
      <c r="R14199" s="1"/>
    </row>
    <row r="14200" spans="18:18">
      <c r="R14200" s="1"/>
    </row>
    <row r="14201" spans="18:18">
      <c r="R14201" s="1"/>
    </row>
    <row r="14202" spans="18:18">
      <c r="R14202" s="1"/>
    </row>
    <row r="14203" spans="18:18">
      <c r="R14203" s="1"/>
    </row>
    <row r="14204" spans="18:18">
      <c r="R14204" s="1"/>
    </row>
    <row r="14205" spans="18:18">
      <c r="R14205" s="1"/>
    </row>
    <row r="14206" spans="18:18">
      <c r="R14206" s="1"/>
    </row>
    <row r="14207" spans="18:18">
      <c r="R14207" s="1"/>
    </row>
    <row r="14208" spans="18:18">
      <c r="R14208" s="1"/>
    </row>
    <row r="14209" spans="18:18">
      <c r="R14209" s="1"/>
    </row>
    <row r="14210" spans="18:18">
      <c r="R14210" s="1"/>
    </row>
    <row r="14211" spans="18:18">
      <c r="R14211" s="1"/>
    </row>
    <row r="14212" spans="18:18">
      <c r="R14212" s="1"/>
    </row>
    <row r="14213" spans="18:18">
      <c r="R14213" s="1"/>
    </row>
    <row r="14214" spans="18:18">
      <c r="R14214" s="1"/>
    </row>
    <row r="14215" spans="18:18">
      <c r="R14215" s="1"/>
    </row>
    <row r="14216" spans="18:18">
      <c r="R14216" s="1"/>
    </row>
    <row r="14217" spans="18:18">
      <c r="R14217" s="1"/>
    </row>
    <row r="14218" spans="18:18">
      <c r="R14218" s="1"/>
    </row>
    <row r="14219" spans="18:18">
      <c r="R14219" s="1"/>
    </row>
    <row r="14220" spans="18:18">
      <c r="R14220" s="1"/>
    </row>
    <row r="14221" spans="18:18">
      <c r="R14221" s="1"/>
    </row>
    <row r="14222" spans="18:18">
      <c r="R14222" s="1"/>
    </row>
    <row r="14223" spans="18:18">
      <c r="R14223" s="1"/>
    </row>
    <row r="14224" spans="18:18">
      <c r="R14224" s="1"/>
    </row>
    <row r="14225" spans="18:18">
      <c r="R14225" s="1"/>
    </row>
    <row r="14226" spans="18:18">
      <c r="R14226" s="1"/>
    </row>
    <row r="14227" spans="18:18">
      <c r="R14227" s="1"/>
    </row>
    <row r="14228" spans="18:18">
      <c r="R14228" s="1"/>
    </row>
    <row r="14229" spans="18:18">
      <c r="R14229" s="1"/>
    </row>
    <row r="14230" spans="18:18">
      <c r="R14230" s="1"/>
    </row>
    <row r="14231" spans="18:18">
      <c r="R14231" s="1"/>
    </row>
    <row r="14232" spans="18:18">
      <c r="R14232" s="1"/>
    </row>
    <row r="14233" spans="18:18">
      <c r="R14233" s="1"/>
    </row>
    <row r="14234" spans="18:18">
      <c r="R14234" s="1"/>
    </row>
    <row r="14235" spans="18:18">
      <c r="R14235" s="1"/>
    </row>
    <row r="14236" spans="18:18">
      <c r="R14236" s="1"/>
    </row>
    <row r="14237" spans="18:18">
      <c r="R14237" s="1"/>
    </row>
    <row r="14238" spans="18:18">
      <c r="R14238" s="1"/>
    </row>
    <row r="14239" spans="18:18">
      <c r="R14239" s="1"/>
    </row>
    <row r="14240" spans="18:18">
      <c r="R14240" s="1"/>
    </row>
    <row r="14241" spans="18:18">
      <c r="R14241" s="1"/>
    </row>
    <row r="14242" spans="18:18">
      <c r="R14242" s="1"/>
    </row>
    <row r="14243" spans="18:18">
      <c r="R14243" s="1"/>
    </row>
    <row r="14244" spans="18:18">
      <c r="R14244" s="1"/>
    </row>
    <row r="14245" spans="18:18">
      <c r="R14245" s="1"/>
    </row>
    <row r="14246" spans="18:18">
      <c r="R14246" s="1"/>
    </row>
    <row r="14247" spans="18:18">
      <c r="R14247" s="1"/>
    </row>
    <row r="14248" spans="18:18">
      <c r="R14248" s="1"/>
    </row>
    <row r="14249" spans="18:18">
      <c r="R14249" s="1"/>
    </row>
    <row r="14250" spans="18:18">
      <c r="R14250" s="1"/>
    </row>
    <row r="14251" spans="18:18">
      <c r="R14251" s="1"/>
    </row>
    <row r="14252" spans="18:18">
      <c r="R14252" s="1"/>
    </row>
    <row r="14253" spans="18:18">
      <c r="R14253" s="1"/>
    </row>
    <row r="14254" spans="18:18">
      <c r="R14254" s="1"/>
    </row>
    <row r="14255" spans="18:18">
      <c r="R14255" s="1"/>
    </row>
    <row r="14256" spans="18:18">
      <c r="R14256" s="1"/>
    </row>
    <row r="14257" spans="18:18">
      <c r="R14257" s="1"/>
    </row>
    <row r="14258" spans="18:18">
      <c r="R14258" s="1"/>
    </row>
    <row r="14259" spans="18:18">
      <c r="R14259" s="1"/>
    </row>
    <row r="14260" spans="18:18">
      <c r="R14260" s="1"/>
    </row>
    <row r="14261" spans="18:18">
      <c r="R14261" s="1"/>
    </row>
    <row r="14262" spans="18:18">
      <c r="R14262" s="1"/>
    </row>
    <row r="14263" spans="18:18">
      <c r="R14263" s="1"/>
    </row>
    <row r="14264" spans="18:18">
      <c r="R14264" s="1"/>
    </row>
    <row r="14265" spans="18:18">
      <c r="R14265" s="1"/>
    </row>
    <row r="14266" spans="18:18">
      <c r="R14266" s="1"/>
    </row>
    <row r="14267" spans="18:18">
      <c r="R14267" s="1"/>
    </row>
    <row r="14268" spans="18:18">
      <c r="R14268" s="1"/>
    </row>
    <row r="14269" spans="18:18">
      <c r="R14269" s="1"/>
    </row>
    <row r="14270" spans="18:18">
      <c r="R14270" s="1"/>
    </row>
    <row r="14271" spans="18:18">
      <c r="R14271" s="1"/>
    </row>
    <row r="14272" spans="18:18">
      <c r="R14272" s="1"/>
    </row>
    <row r="14273" spans="18:18">
      <c r="R14273" s="1"/>
    </row>
    <row r="14274" spans="18:18">
      <c r="R14274" s="1"/>
    </row>
    <row r="14275" spans="18:18">
      <c r="R14275" s="1"/>
    </row>
    <row r="14276" spans="18:18">
      <c r="R14276" s="1"/>
    </row>
    <row r="14277" spans="18:18">
      <c r="R14277" s="1"/>
    </row>
    <row r="14278" spans="18:18">
      <c r="R14278" s="1"/>
    </row>
    <row r="14279" spans="18:18">
      <c r="R14279" s="1"/>
    </row>
    <row r="14280" spans="18:18">
      <c r="R14280" s="1"/>
    </row>
    <row r="14281" spans="18:18">
      <c r="R14281" s="1"/>
    </row>
    <row r="14282" spans="18:18">
      <c r="R14282" s="1"/>
    </row>
    <row r="14283" spans="18:18">
      <c r="R14283" s="1"/>
    </row>
    <row r="14284" spans="18:18">
      <c r="R14284" s="1"/>
    </row>
    <row r="14285" spans="18:18">
      <c r="R14285" s="1"/>
    </row>
    <row r="14286" spans="18:18">
      <c r="R14286" s="1"/>
    </row>
    <row r="14287" spans="18:18">
      <c r="R14287" s="1"/>
    </row>
    <row r="14288" spans="18:18">
      <c r="R14288" s="1"/>
    </row>
    <row r="14289" spans="18:18">
      <c r="R14289" s="1"/>
    </row>
    <row r="14290" spans="18:18">
      <c r="R14290" s="1"/>
    </row>
    <row r="14291" spans="18:18">
      <c r="R14291" s="1"/>
    </row>
    <row r="14292" spans="18:18">
      <c r="R14292" s="1"/>
    </row>
    <row r="14293" spans="18:18">
      <c r="R14293" s="1"/>
    </row>
    <row r="14294" spans="18:18">
      <c r="R14294" s="1"/>
    </row>
    <row r="14295" spans="18:18">
      <c r="R14295" s="1"/>
    </row>
    <row r="14296" spans="18:18">
      <c r="R14296" s="1"/>
    </row>
    <row r="14297" spans="18:18">
      <c r="R14297" s="1"/>
    </row>
    <row r="14298" spans="18:18">
      <c r="R14298" s="1"/>
    </row>
    <row r="14299" spans="18:18">
      <c r="R14299" s="1"/>
    </row>
    <row r="14300" spans="18:18">
      <c r="R14300" s="1"/>
    </row>
    <row r="14301" spans="18:18">
      <c r="R14301" s="1"/>
    </row>
    <row r="14302" spans="18:18">
      <c r="R14302" s="1"/>
    </row>
    <row r="14303" spans="18:18">
      <c r="R14303" s="1"/>
    </row>
    <row r="14304" spans="18:18">
      <c r="R14304" s="1"/>
    </row>
    <row r="14305" spans="18:18">
      <c r="R14305" s="1"/>
    </row>
    <row r="14306" spans="18:18">
      <c r="R14306" s="1"/>
    </row>
    <row r="14307" spans="18:18">
      <c r="R14307" s="1"/>
    </row>
    <row r="14308" spans="18:18">
      <c r="R14308" s="1"/>
    </row>
    <row r="14309" spans="18:18">
      <c r="R14309" s="1"/>
    </row>
    <row r="14310" spans="18:18">
      <c r="R14310" s="1"/>
    </row>
    <row r="14311" spans="18:18">
      <c r="R14311" s="1"/>
    </row>
    <row r="14312" spans="18:18">
      <c r="R14312" s="1"/>
    </row>
    <row r="14313" spans="18:18">
      <c r="R14313" s="1"/>
    </row>
    <row r="14314" spans="18:18">
      <c r="R14314" s="1"/>
    </row>
    <row r="14315" spans="18:18">
      <c r="R14315" s="1"/>
    </row>
    <row r="14316" spans="18:18">
      <c r="R14316" s="1"/>
    </row>
    <row r="14317" spans="18:18">
      <c r="R14317" s="1"/>
    </row>
    <row r="14318" spans="18:18">
      <c r="R14318" s="1"/>
    </row>
    <row r="14319" spans="18:18">
      <c r="R14319" s="1"/>
    </row>
    <row r="14320" spans="18:18">
      <c r="R14320" s="1"/>
    </row>
    <row r="14321" spans="18:18">
      <c r="R14321" s="1"/>
    </row>
    <row r="14322" spans="18:18">
      <c r="R14322" s="1"/>
    </row>
    <row r="14323" spans="18:18">
      <c r="R14323" s="1"/>
    </row>
    <row r="14324" spans="18:18">
      <c r="R14324" s="1"/>
    </row>
    <row r="14325" spans="18:18">
      <c r="R14325" s="1"/>
    </row>
    <row r="14326" spans="18:18">
      <c r="R14326" s="1"/>
    </row>
    <row r="14327" spans="18:18">
      <c r="R14327" s="1"/>
    </row>
    <row r="14328" spans="18:18">
      <c r="R14328" s="1"/>
    </row>
    <row r="14329" spans="18:18">
      <c r="R14329" s="1"/>
    </row>
    <row r="14330" spans="18:18">
      <c r="R14330" s="1"/>
    </row>
    <row r="14331" spans="18:18">
      <c r="R14331" s="1"/>
    </row>
    <row r="14332" spans="18:18">
      <c r="R14332" s="1"/>
    </row>
    <row r="14333" spans="18:18">
      <c r="R14333" s="1"/>
    </row>
    <row r="14334" spans="18:18">
      <c r="R14334" s="1"/>
    </row>
    <row r="14335" spans="18:18">
      <c r="R14335" s="1"/>
    </row>
    <row r="14336" spans="18:18">
      <c r="R14336" s="1"/>
    </row>
    <row r="14337" spans="18:18">
      <c r="R14337" s="1"/>
    </row>
    <row r="14338" spans="18:18">
      <c r="R14338" s="1"/>
    </row>
    <row r="14339" spans="18:18">
      <c r="R14339" s="1"/>
    </row>
    <row r="14340" spans="18:18">
      <c r="R14340" s="1"/>
    </row>
    <row r="14341" spans="18:18">
      <c r="R14341" s="1"/>
    </row>
    <row r="14342" spans="18:18">
      <c r="R14342" s="1"/>
    </row>
    <row r="14343" spans="18:18">
      <c r="R14343" s="1"/>
    </row>
    <row r="14344" spans="18:18">
      <c r="R14344" s="1"/>
    </row>
    <row r="14345" spans="18:18">
      <c r="R14345" s="1"/>
    </row>
    <row r="14346" spans="18:18">
      <c r="R14346" s="1"/>
    </row>
    <row r="14347" spans="18:18">
      <c r="R14347" s="1"/>
    </row>
    <row r="14348" spans="18:18">
      <c r="R14348" s="1"/>
    </row>
    <row r="14349" spans="18:18">
      <c r="R14349" s="1"/>
    </row>
    <row r="14350" spans="18:18">
      <c r="R14350" s="1"/>
    </row>
    <row r="14351" spans="18:18">
      <c r="R14351" s="1"/>
    </row>
    <row r="14352" spans="18:18">
      <c r="R14352" s="1"/>
    </row>
    <row r="14353" spans="18:18">
      <c r="R14353" s="1"/>
    </row>
    <row r="14354" spans="18:18">
      <c r="R14354" s="1"/>
    </row>
    <row r="14355" spans="18:18">
      <c r="R14355" s="1"/>
    </row>
    <row r="14356" spans="18:18">
      <c r="R14356" s="1"/>
    </row>
    <row r="14357" spans="18:18">
      <c r="R14357" s="1"/>
    </row>
    <row r="14358" spans="18:18">
      <c r="R14358" s="1"/>
    </row>
    <row r="14359" spans="18:18">
      <c r="R14359" s="1"/>
    </row>
    <row r="14360" spans="18:18">
      <c r="R14360" s="1"/>
    </row>
    <row r="14361" spans="18:18">
      <c r="R14361" s="1"/>
    </row>
    <row r="14362" spans="18:18">
      <c r="R14362" s="1"/>
    </row>
    <row r="14363" spans="18:18">
      <c r="R14363" s="1"/>
    </row>
    <row r="14364" spans="18:18">
      <c r="R14364" s="1"/>
    </row>
    <row r="14365" spans="18:18">
      <c r="R14365" s="1"/>
    </row>
    <row r="14366" spans="18:18">
      <c r="R14366" s="1"/>
    </row>
    <row r="14367" spans="18:18">
      <c r="R14367" s="1"/>
    </row>
    <row r="14368" spans="18:18">
      <c r="R14368" s="1"/>
    </row>
    <row r="14369" spans="18:18">
      <c r="R14369" s="1"/>
    </row>
    <row r="14370" spans="18:18">
      <c r="R14370" s="1"/>
    </row>
    <row r="14371" spans="18:18">
      <c r="R14371" s="1"/>
    </row>
    <row r="14372" spans="18:18">
      <c r="R14372" s="1"/>
    </row>
    <row r="14373" spans="18:18">
      <c r="R14373" s="1"/>
    </row>
    <row r="14374" spans="18:18">
      <c r="R14374" s="1"/>
    </row>
    <row r="14375" spans="18:18">
      <c r="R14375" s="1"/>
    </row>
    <row r="14376" spans="18:18">
      <c r="R14376" s="1"/>
    </row>
    <row r="14377" spans="18:18">
      <c r="R14377" s="1"/>
    </row>
    <row r="14378" spans="18:18">
      <c r="R14378" s="1"/>
    </row>
    <row r="14379" spans="18:18">
      <c r="R14379" s="1"/>
    </row>
    <row r="14380" spans="18:18">
      <c r="R14380" s="1"/>
    </row>
    <row r="14381" spans="18:18">
      <c r="R14381" s="1"/>
    </row>
    <row r="14382" spans="18:18">
      <c r="R14382" s="1"/>
    </row>
    <row r="14383" spans="18:18">
      <c r="R14383" s="1"/>
    </row>
    <row r="14384" spans="18:18">
      <c r="R14384" s="1"/>
    </row>
    <row r="14385" spans="18:18">
      <c r="R14385" s="1"/>
    </row>
    <row r="14386" spans="18:18">
      <c r="R14386" s="1"/>
    </row>
    <row r="14387" spans="18:18">
      <c r="R14387" s="1"/>
    </row>
    <row r="14388" spans="18:18">
      <c r="R14388" s="1"/>
    </row>
    <row r="14389" spans="18:18">
      <c r="R14389" s="1"/>
    </row>
    <row r="14390" spans="18:18">
      <c r="R14390" s="1"/>
    </row>
    <row r="14391" spans="18:18">
      <c r="R14391" s="1"/>
    </row>
    <row r="14392" spans="18:18">
      <c r="R14392" s="1"/>
    </row>
    <row r="14393" spans="18:18">
      <c r="R14393" s="1"/>
    </row>
    <row r="14394" spans="18:18">
      <c r="R14394" s="1"/>
    </row>
    <row r="14395" spans="18:18">
      <c r="R14395" s="1"/>
    </row>
    <row r="14396" spans="18:18">
      <c r="R14396" s="1"/>
    </row>
    <row r="14397" spans="18:18">
      <c r="R14397" s="1"/>
    </row>
    <row r="14398" spans="18:18">
      <c r="R14398" s="1"/>
    </row>
    <row r="14399" spans="18:18">
      <c r="R14399" s="1"/>
    </row>
    <row r="14400" spans="18:18">
      <c r="R14400" s="1"/>
    </row>
    <row r="14401" spans="18:18">
      <c r="R14401" s="1"/>
    </row>
    <row r="14402" spans="18:18">
      <c r="R14402" s="1"/>
    </row>
    <row r="14403" spans="18:18">
      <c r="R14403" s="1"/>
    </row>
    <row r="14404" spans="18:18">
      <c r="R14404" s="1"/>
    </row>
    <row r="14405" spans="18:18">
      <c r="R14405" s="1"/>
    </row>
    <row r="14406" spans="18:18">
      <c r="R14406" s="1"/>
    </row>
    <row r="14407" spans="18:18">
      <c r="R14407" s="1"/>
    </row>
    <row r="14408" spans="18:18">
      <c r="R14408" s="1"/>
    </row>
    <row r="14409" spans="18:18">
      <c r="R14409" s="1"/>
    </row>
    <row r="14410" spans="18:18">
      <c r="R14410" s="1"/>
    </row>
    <row r="14411" spans="18:18">
      <c r="R14411" s="1"/>
    </row>
    <row r="14412" spans="18:18">
      <c r="R14412" s="1"/>
    </row>
    <row r="14413" spans="18:18">
      <c r="R14413" s="1"/>
    </row>
    <row r="14414" spans="18:18">
      <c r="R14414" s="1"/>
    </row>
    <row r="14415" spans="18:18">
      <c r="R14415" s="1"/>
    </row>
    <row r="14416" spans="18:18">
      <c r="R14416" s="1"/>
    </row>
    <row r="14417" spans="18:18">
      <c r="R14417" s="1"/>
    </row>
    <row r="14418" spans="18:18">
      <c r="R14418" s="1"/>
    </row>
    <row r="14419" spans="18:18">
      <c r="R14419" s="1"/>
    </row>
    <row r="14420" spans="18:18">
      <c r="R14420" s="1"/>
    </row>
    <row r="14421" spans="18:18">
      <c r="R14421" s="1"/>
    </row>
    <row r="14422" spans="18:18">
      <c r="R14422" s="1"/>
    </row>
    <row r="14423" spans="18:18">
      <c r="R14423" s="1"/>
    </row>
    <row r="14424" spans="18:18">
      <c r="R14424" s="1"/>
    </row>
    <row r="14425" spans="18:18">
      <c r="R14425" s="1"/>
    </row>
    <row r="14426" spans="18:18">
      <c r="R14426" s="1"/>
    </row>
    <row r="14427" spans="18:18">
      <c r="R14427" s="1"/>
    </row>
    <row r="14428" spans="18:18">
      <c r="R14428" s="1"/>
    </row>
    <row r="14429" spans="18:18">
      <c r="R14429" s="1"/>
    </row>
    <row r="14430" spans="18:18">
      <c r="R14430" s="1"/>
    </row>
    <row r="14431" spans="18:18">
      <c r="R14431" s="1"/>
    </row>
    <row r="14432" spans="18:18">
      <c r="R14432" s="1"/>
    </row>
    <row r="14433" spans="18:18">
      <c r="R14433" s="1"/>
    </row>
    <row r="14434" spans="18:18">
      <c r="R14434" s="1"/>
    </row>
    <row r="14435" spans="18:18">
      <c r="R14435" s="1"/>
    </row>
    <row r="14436" spans="18:18">
      <c r="R14436" s="1"/>
    </row>
    <row r="14437" spans="18:18">
      <c r="R14437" s="1"/>
    </row>
    <row r="14438" spans="18:18">
      <c r="R14438" s="1"/>
    </row>
    <row r="14439" spans="18:18">
      <c r="R14439" s="1"/>
    </row>
    <row r="14440" spans="18:18">
      <c r="R14440" s="1"/>
    </row>
    <row r="14441" spans="18:18">
      <c r="R14441" s="1"/>
    </row>
    <row r="14442" spans="18:18">
      <c r="R14442" s="1"/>
    </row>
    <row r="14443" spans="18:18">
      <c r="R14443" s="1"/>
    </row>
    <row r="14444" spans="18:18">
      <c r="R14444" s="1"/>
    </row>
    <row r="14445" spans="18:18">
      <c r="R14445" s="1"/>
    </row>
    <row r="14446" spans="18:18">
      <c r="R14446" s="1"/>
    </row>
    <row r="14447" spans="18:18">
      <c r="R14447" s="1"/>
    </row>
    <row r="14448" spans="18:18">
      <c r="R14448" s="1"/>
    </row>
    <row r="14449" spans="18:18">
      <c r="R14449" s="1"/>
    </row>
    <row r="14450" spans="18:18">
      <c r="R14450" s="1"/>
    </row>
    <row r="14451" spans="18:18">
      <c r="R14451" s="1"/>
    </row>
    <row r="14452" spans="18:18">
      <c r="R14452" s="1"/>
    </row>
    <row r="14453" spans="18:18">
      <c r="R14453" s="1"/>
    </row>
    <row r="14454" spans="18:18">
      <c r="R14454" s="1"/>
    </row>
    <row r="14455" spans="18:18">
      <c r="R14455" s="1"/>
    </row>
    <row r="14456" spans="18:18">
      <c r="R14456" s="1"/>
    </row>
    <row r="14457" spans="18:18">
      <c r="R14457" s="1"/>
    </row>
    <row r="14458" spans="18:18">
      <c r="R14458" s="1"/>
    </row>
    <row r="14459" spans="18:18">
      <c r="R14459" s="1"/>
    </row>
    <row r="14460" spans="18:18">
      <c r="R14460" s="1"/>
    </row>
    <row r="14461" spans="18:18">
      <c r="R14461" s="1"/>
    </row>
    <row r="14462" spans="18:18">
      <c r="R14462" s="1"/>
    </row>
    <row r="14463" spans="18:18">
      <c r="R14463" s="1"/>
    </row>
    <row r="14464" spans="18:18">
      <c r="R14464" s="1"/>
    </row>
    <row r="14465" spans="18:18">
      <c r="R14465" s="1"/>
    </row>
    <row r="14466" spans="18:18">
      <c r="R14466" s="1"/>
    </row>
    <row r="14467" spans="18:18">
      <c r="R14467" s="1"/>
    </row>
    <row r="14468" spans="18:18">
      <c r="R14468" s="1"/>
    </row>
    <row r="14469" spans="18:18">
      <c r="R14469" s="1"/>
    </row>
    <row r="14470" spans="18:18">
      <c r="R14470" s="1"/>
    </row>
    <row r="14471" spans="18:18">
      <c r="R14471" s="1"/>
    </row>
    <row r="14472" spans="18:18">
      <c r="R14472" s="1"/>
    </row>
    <row r="14473" spans="18:18">
      <c r="R14473" s="1"/>
    </row>
    <row r="14474" spans="18:18">
      <c r="R14474" s="1"/>
    </row>
    <row r="14475" spans="18:18">
      <c r="R14475" s="1"/>
    </row>
    <row r="14476" spans="18:18">
      <c r="R14476" s="1"/>
    </row>
    <row r="14477" spans="18:18">
      <c r="R14477" s="1"/>
    </row>
    <row r="14478" spans="18:18">
      <c r="R14478" s="1"/>
    </row>
    <row r="14479" spans="18:18">
      <c r="R14479" s="1"/>
    </row>
    <row r="14480" spans="18:18">
      <c r="R14480" s="1"/>
    </row>
    <row r="14481" spans="18:18">
      <c r="R14481" s="1"/>
    </row>
    <row r="14482" spans="18:18">
      <c r="R14482" s="1"/>
    </row>
    <row r="14483" spans="18:18">
      <c r="R14483" s="1"/>
    </row>
    <row r="14484" spans="18:18">
      <c r="R14484" s="1"/>
    </row>
    <row r="14485" spans="18:18">
      <c r="R14485" s="1"/>
    </row>
    <row r="14486" spans="18:18">
      <c r="R14486" s="1"/>
    </row>
    <row r="14487" spans="18:18">
      <c r="R14487" s="1"/>
    </row>
    <row r="14488" spans="18:18">
      <c r="R14488" s="1"/>
    </row>
    <row r="14489" spans="18:18">
      <c r="R14489" s="1"/>
    </row>
    <row r="14490" spans="18:18">
      <c r="R14490" s="1"/>
    </row>
    <row r="14491" spans="18:18">
      <c r="R14491" s="1"/>
    </row>
    <row r="14492" spans="18:18">
      <c r="R14492" s="1"/>
    </row>
    <row r="14493" spans="18:18">
      <c r="R14493" s="1"/>
    </row>
    <row r="14494" spans="18:18">
      <c r="R14494" s="1"/>
    </row>
    <row r="14495" spans="18:18">
      <c r="R14495" s="1"/>
    </row>
    <row r="14496" spans="18:18">
      <c r="R14496" s="1"/>
    </row>
    <row r="14497" spans="18:18">
      <c r="R14497" s="1"/>
    </row>
    <row r="14498" spans="18:18">
      <c r="R14498" s="1"/>
    </row>
    <row r="14499" spans="18:18">
      <c r="R14499" s="1"/>
    </row>
    <row r="14500" spans="18:18">
      <c r="R14500" s="1"/>
    </row>
    <row r="14501" spans="18:18">
      <c r="R14501" s="1"/>
    </row>
    <row r="14502" spans="18:18">
      <c r="R14502" s="1"/>
    </row>
    <row r="14503" spans="18:18">
      <c r="R14503" s="1"/>
    </row>
    <row r="14504" spans="18:18">
      <c r="R14504" s="1"/>
    </row>
    <row r="14505" spans="18:18">
      <c r="R14505" s="1"/>
    </row>
    <row r="14506" spans="18:18">
      <c r="R14506" s="1"/>
    </row>
    <row r="14507" spans="18:18">
      <c r="R14507" s="1"/>
    </row>
    <row r="14508" spans="18:18">
      <c r="R14508" s="1"/>
    </row>
    <row r="14509" spans="18:18">
      <c r="R14509" s="1"/>
    </row>
    <row r="14510" spans="18:18">
      <c r="R14510" s="1"/>
    </row>
    <row r="14511" spans="18:18">
      <c r="R14511" s="1"/>
    </row>
    <row r="14512" spans="18:18">
      <c r="R14512" s="1"/>
    </row>
    <row r="14513" spans="18:18">
      <c r="R14513" s="1"/>
    </row>
    <row r="14514" spans="18:18">
      <c r="R14514" s="1"/>
    </row>
    <row r="14515" spans="18:18">
      <c r="R14515" s="1"/>
    </row>
    <row r="14516" spans="18:18">
      <c r="R14516" s="1"/>
    </row>
    <row r="14517" spans="18:18">
      <c r="R14517" s="1"/>
    </row>
    <row r="14518" spans="18:18">
      <c r="R14518" s="1"/>
    </row>
    <row r="14519" spans="18:18">
      <c r="R14519" s="1"/>
    </row>
    <row r="14520" spans="18:18">
      <c r="R14520" s="1"/>
    </row>
    <row r="14521" spans="18:18">
      <c r="R14521" s="1"/>
    </row>
    <row r="14522" spans="18:18">
      <c r="R14522" s="1"/>
    </row>
    <row r="14523" spans="18:18">
      <c r="R14523" s="1"/>
    </row>
    <row r="14524" spans="18:18">
      <c r="R14524" s="1"/>
    </row>
    <row r="14525" spans="18:18">
      <c r="R14525" s="1"/>
    </row>
    <row r="14526" spans="18:18">
      <c r="R14526" s="1"/>
    </row>
    <row r="14527" spans="18:18">
      <c r="R14527" s="1"/>
    </row>
    <row r="14528" spans="18:18">
      <c r="R14528" s="1"/>
    </row>
    <row r="14529" spans="18:18">
      <c r="R14529" s="1"/>
    </row>
    <row r="14530" spans="18:18">
      <c r="R14530" s="1"/>
    </row>
    <row r="14531" spans="18:18">
      <c r="R14531" s="1"/>
    </row>
    <row r="14532" spans="18:18">
      <c r="R14532" s="1"/>
    </row>
    <row r="14533" spans="18:18">
      <c r="R14533" s="1"/>
    </row>
    <row r="14534" spans="18:18">
      <c r="R14534" s="1"/>
    </row>
    <row r="14535" spans="18:18">
      <c r="R14535" s="1"/>
    </row>
    <row r="14536" spans="18:18">
      <c r="R14536" s="1"/>
    </row>
    <row r="14537" spans="18:18">
      <c r="R14537" s="1"/>
    </row>
    <row r="14538" spans="18:18">
      <c r="R14538" s="1"/>
    </row>
    <row r="14539" spans="18:18">
      <c r="R14539" s="1"/>
    </row>
    <row r="14540" spans="18:18">
      <c r="R14540" s="1"/>
    </row>
    <row r="14541" spans="18:18">
      <c r="R14541" s="1"/>
    </row>
    <row r="14542" spans="18:18">
      <c r="R14542" s="1"/>
    </row>
    <row r="14543" spans="18:18">
      <c r="R14543" s="1"/>
    </row>
    <row r="14544" spans="18:18">
      <c r="R14544" s="1"/>
    </row>
    <row r="14545" spans="18:18">
      <c r="R14545" s="1"/>
    </row>
    <row r="14546" spans="18:18">
      <c r="R14546" s="1"/>
    </row>
    <row r="14547" spans="18:18">
      <c r="R14547" s="1"/>
    </row>
    <row r="14548" spans="18:18">
      <c r="R14548" s="1"/>
    </row>
    <row r="14549" spans="18:18">
      <c r="R14549" s="1"/>
    </row>
    <row r="14550" spans="18:18">
      <c r="R14550" s="1"/>
    </row>
    <row r="14551" spans="18:18">
      <c r="R14551" s="1"/>
    </row>
    <row r="14552" spans="18:18">
      <c r="R14552" s="1"/>
    </row>
    <row r="14553" spans="18:18">
      <c r="R14553" s="1"/>
    </row>
    <row r="14554" spans="18:18">
      <c r="R14554" s="1"/>
    </row>
    <row r="14555" spans="18:18">
      <c r="R14555" s="1"/>
    </row>
    <row r="14556" spans="18:18">
      <c r="R14556" s="1"/>
    </row>
    <row r="14557" spans="18:18">
      <c r="R14557" s="1"/>
    </row>
    <row r="14558" spans="18:18">
      <c r="R14558" s="1"/>
    </row>
    <row r="14559" spans="18:18">
      <c r="R14559" s="1"/>
    </row>
    <row r="14560" spans="18:18">
      <c r="R14560" s="1"/>
    </row>
    <row r="14561" spans="18:18">
      <c r="R14561" s="1"/>
    </row>
    <row r="14562" spans="18:18">
      <c r="R14562" s="1"/>
    </row>
    <row r="14563" spans="18:18">
      <c r="R14563" s="1"/>
    </row>
    <row r="14564" spans="18:18">
      <c r="R14564" s="1"/>
    </row>
    <row r="14565" spans="18:18">
      <c r="R14565" s="1"/>
    </row>
    <row r="14566" spans="18:18">
      <c r="R14566" s="1"/>
    </row>
    <row r="14567" spans="18:18">
      <c r="R14567" s="1"/>
    </row>
    <row r="14568" spans="18:18">
      <c r="R14568" s="1"/>
    </row>
    <row r="14569" spans="18:18">
      <c r="R14569" s="1"/>
    </row>
    <row r="14570" spans="18:18">
      <c r="R14570" s="1"/>
    </row>
    <row r="14571" spans="18:18">
      <c r="R14571" s="1"/>
    </row>
    <row r="14572" spans="18:18">
      <c r="R14572" s="1"/>
    </row>
    <row r="14573" spans="18:18">
      <c r="R14573" s="1"/>
    </row>
    <row r="14574" spans="18:18">
      <c r="R14574" s="1"/>
    </row>
    <row r="14575" spans="18:18">
      <c r="R14575" s="1"/>
    </row>
    <row r="14576" spans="18:18">
      <c r="R14576" s="1"/>
    </row>
    <row r="14577" spans="18:18">
      <c r="R14577" s="1"/>
    </row>
    <row r="14578" spans="18:18">
      <c r="R14578" s="1"/>
    </row>
    <row r="14579" spans="18:18">
      <c r="R14579" s="1"/>
    </row>
    <row r="14580" spans="18:18">
      <c r="R14580" s="1"/>
    </row>
    <row r="14581" spans="18:18">
      <c r="R14581" s="1"/>
    </row>
    <row r="14582" spans="18:18">
      <c r="R14582" s="1"/>
    </row>
    <row r="14583" spans="18:18">
      <c r="R14583" s="1"/>
    </row>
    <row r="14584" spans="18:18">
      <c r="R14584" s="1"/>
    </row>
    <row r="14585" spans="18:18">
      <c r="R14585" s="1"/>
    </row>
    <row r="14586" spans="18:18">
      <c r="R14586" s="1"/>
    </row>
    <row r="14587" spans="18:18">
      <c r="R14587" s="1"/>
    </row>
    <row r="14588" spans="18:18">
      <c r="R14588" s="1"/>
    </row>
    <row r="14589" spans="18:18">
      <c r="R14589" s="1"/>
    </row>
    <row r="14590" spans="18:18">
      <c r="R14590" s="1"/>
    </row>
    <row r="14591" spans="18:18">
      <c r="R14591" s="1"/>
    </row>
    <row r="14592" spans="18:18">
      <c r="R14592" s="1"/>
    </row>
    <row r="14593" spans="18:18">
      <c r="R14593" s="1"/>
    </row>
    <row r="14594" spans="18:18">
      <c r="R14594" s="1"/>
    </row>
    <row r="14595" spans="18:18">
      <c r="R14595" s="1"/>
    </row>
    <row r="14596" spans="18:18">
      <c r="R14596" s="1"/>
    </row>
    <row r="14597" spans="18:18">
      <c r="R14597" s="1"/>
    </row>
    <row r="14598" spans="18:18">
      <c r="R14598" s="1"/>
    </row>
    <row r="14599" spans="18:18">
      <c r="R14599" s="1"/>
    </row>
    <row r="14600" spans="18:18">
      <c r="R14600" s="1"/>
    </row>
    <row r="14601" spans="18:18">
      <c r="R14601" s="1"/>
    </row>
    <row r="14602" spans="18:18">
      <c r="R14602" s="1"/>
    </row>
    <row r="14603" spans="18:18">
      <c r="R14603" s="1"/>
    </row>
    <row r="14604" spans="18:18">
      <c r="R14604" s="1"/>
    </row>
    <row r="14605" spans="18:18">
      <c r="R14605" s="1"/>
    </row>
    <row r="14606" spans="18:18">
      <c r="R14606" s="1"/>
    </row>
    <row r="14607" spans="18:18">
      <c r="R14607" s="1"/>
    </row>
    <row r="14608" spans="18:18">
      <c r="R14608" s="1"/>
    </row>
    <row r="14609" spans="18:18">
      <c r="R14609" s="1"/>
    </row>
    <row r="14610" spans="18:18">
      <c r="R14610" s="1"/>
    </row>
    <row r="14611" spans="18:18">
      <c r="R14611" s="1"/>
    </row>
    <row r="14612" spans="18:18">
      <c r="R14612" s="1"/>
    </row>
    <row r="14613" spans="18:18">
      <c r="R14613" s="1"/>
    </row>
    <row r="14614" spans="18:18">
      <c r="R14614" s="1"/>
    </row>
    <row r="14615" spans="18:18">
      <c r="R14615" s="1"/>
    </row>
    <row r="14616" spans="18:18">
      <c r="R14616" s="1"/>
    </row>
    <row r="14617" spans="18:18">
      <c r="R14617" s="1"/>
    </row>
    <row r="14618" spans="18:18">
      <c r="R14618" s="1"/>
    </row>
    <row r="14619" spans="18:18">
      <c r="R14619" s="1"/>
    </row>
    <row r="14620" spans="18:18">
      <c r="R14620" s="1"/>
    </row>
    <row r="14621" spans="18:18">
      <c r="R14621" s="1"/>
    </row>
    <row r="14622" spans="18:18">
      <c r="R14622" s="1"/>
    </row>
    <row r="14623" spans="18:18">
      <c r="R14623" s="1"/>
    </row>
    <row r="14624" spans="18:18">
      <c r="R14624" s="1"/>
    </row>
    <row r="14625" spans="18:18">
      <c r="R14625" s="1"/>
    </row>
    <row r="14626" spans="18:18">
      <c r="R14626" s="1"/>
    </row>
    <row r="14627" spans="18:18">
      <c r="R14627" s="1"/>
    </row>
    <row r="14628" spans="18:18">
      <c r="R14628" s="1"/>
    </row>
    <row r="14629" spans="18:18">
      <c r="R14629" s="1"/>
    </row>
    <row r="14630" spans="18:18">
      <c r="R14630" s="1"/>
    </row>
    <row r="14631" spans="18:18">
      <c r="R14631" s="1"/>
    </row>
    <row r="14632" spans="18:18">
      <c r="R14632" s="1"/>
    </row>
    <row r="14633" spans="18:18">
      <c r="R14633" s="1"/>
    </row>
    <row r="14634" spans="18:18">
      <c r="R14634" s="1"/>
    </row>
    <row r="14635" spans="18:18">
      <c r="R14635" s="1"/>
    </row>
    <row r="14636" spans="18:18">
      <c r="R14636" s="1"/>
    </row>
    <row r="14637" spans="18:18">
      <c r="R14637" s="1"/>
    </row>
    <row r="14638" spans="18:18">
      <c r="R14638" s="1"/>
    </row>
    <row r="14639" spans="18:18">
      <c r="R14639" s="1"/>
    </row>
    <row r="14640" spans="18:18">
      <c r="R14640" s="1"/>
    </row>
    <row r="14641" spans="18:18">
      <c r="R14641" s="1"/>
    </row>
    <row r="14642" spans="18:18">
      <c r="R14642" s="1"/>
    </row>
    <row r="14643" spans="18:18">
      <c r="R14643" s="1"/>
    </row>
    <row r="14644" spans="18:18">
      <c r="R14644" s="1"/>
    </row>
    <row r="14645" spans="18:18">
      <c r="R14645" s="1"/>
    </row>
    <row r="14646" spans="18:18">
      <c r="R14646" s="1"/>
    </row>
    <row r="14647" spans="18:18">
      <c r="R14647" s="1"/>
    </row>
    <row r="14648" spans="18:18">
      <c r="R14648" s="1"/>
    </row>
    <row r="14649" spans="18:18">
      <c r="R14649" s="1"/>
    </row>
    <row r="14650" spans="18:18">
      <c r="R14650" s="1"/>
    </row>
    <row r="14651" spans="18:18">
      <c r="R14651" s="1"/>
    </row>
    <row r="14652" spans="18:18">
      <c r="R14652" s="1"/>
    </row>
    <row r="14653" spans="18:18">
      <c r="R14653" s="1"/>
    </row>
    <row r="14654" spans="18:18">
      <c r="R14654" s="1"/>
    </row>
    <row r="14655" spans="18:18">
      <c r="R14655" s="1"/>
    </row>
    <row r="14656" spans="18:18">
      <c r="R14656" s="1"/>
    </row>
    <row r="14657" spans="18:18">
      <c r="R14657" s="1"/>
    </row>
    <row r="14658" spans="18:18">
      <c r="R14658" s="1"/>
    </row>
    <row r="14659" spans="18:18">
      <c r="R14659" s="1"/>
    </row>
    <row r="14660" spans="18:18">
      <c r="R14660" s="1"/>
    </row>
    <row r="14661" spans="18:18">
      <c r="R14661" s="1"/>
    </row>
    <row r="14662" spans="18:18">
      <c r="R14662" s="1"/>
    </row>
    <row r="14663" spans="18:18">
      <c r="R14663" s="1"/>
    </row>
    <row r="14664" spans="18:18">
      <c r="R14664" s="1"/>
    </row>
    <row r="14665" spans="18:18">
      <c r="R14665" s="1"/>
    </row>
    <row r="14666" spans="18:18">
      <c r="R14666" s="1"/>
    </row>
    <row r="14667" spans="18:18">
      <c r="R14667" s="1"/>
    </row>
    <row r="14668" spans="18:18">
      <c r="R14668" s="1"/>
    </row>
    <row r="14669" spans="18:18">
      <c r="R14669" s="1"/>
    </row>
    <row r="14670" spans="18:18">
      <c r="R14670" s="1"/>
    </row>
    <row r="14671" spans="18:18">
      <c r="R14671" s="1"/>
    </row>
    <row r="14672" spans="18:18">
      <c r="R14672" s="1"/>
    </row>
    <row r="14673" spans="18:18">
      <c r="R14673" s="1"/>
    </row>
    <row r="14674" spans="18:18">
      <c r="R14674" s="1"/>
    </row>
    <row r="14675" spans="18:18">
      <c r="R14675" s="1"/>
    </row>
    <row r="14676" spans="18:18">
      <c r="R14676" s="1"/>
    </row>
    <row r="14677" spans="18:18">
      <c r="R14677" s="1"/>
    </row>
    <row r="14678" spans="18:18">
      <c r="R14678" s="1"/>
    </row>
    <row r="14679" spans="18:18">
      <c r="R14679" s="1"/>
    </row>
    <row r="14680" spans="18:18">
      <c r="R14680" s="1"/>
    </row>
    <row r="14681" spans="18:18">
      <c r="R14681" s="1"/>
    </row>
    <row r="14682" spans="18:18">
      <c r="R14682" s="1"/>
    </row>
    <row r="14683" spans="18:18">
      <c r="R14683" s="1"/>
    </row>
    <row r="14684" spans="18:18">
      <c r="R14684" s="1"/>
    </row>
    <row r="14685" spans="18:18">
      <c r="R14685" s="1"/>
    </row>
    <row r="14686" spans="18:18">
      <c r="R14686" s="1"/>
    </row>
    <row r="14687" spans="18:18">
      <c r="R14687" s="1"/>
    </row>
    <row r="14688" spans="18:18">
      <c r="R14688" s="1"/>
    </row>
    <row r="14689" spans="18:18">
      <c r="R14689" s="1"/>
    </row>
    <row r="14690" spans="18:18">
      <c r="R14690" s="1"/>
    </row>
    <row r="14691" spans="18:18">
      <c r="R14691" s="1"/>
    </row>
    <row r="14692" spans="18:18">
      <c r="R14692" s="1"/>
    </row>
    <row r="14693" spans="18:18">
      <c r="R14693" s="1"/>
    </row>
    <row r="14694" spans="18:18">
      <c r="R14694" s="1"/>
    </row>
    <row r="14695" spans="18:18">
      <c r="R14695" s="1"/>
    </row>
    <row r="14696" spans="18:18">
      <c r="R14696" s="1"/>
    </row>
    <row r="14697" spans="18:18">
      <c r="R14697" s="1"/>
    </row>
    <row r="14698" spans="18:18">
      <c r="R14698" s="1"/>
    </row>
    <row r="14699" spans="18:18">
      <c r="R14699" s="1"/>
    </row>
    <row r="14700" spans="18:18">
      <c r="R14700" s="1"/>
    </row>
    <row r="14701" spans="18:18">
      <c r="R14701" s="1"/>
    </row>
    <row r="14702" spans="18:18">
      <c r="R14702" s="1"/>
    </row>
    <row r="14703" spans="18:18">
      <c r="R14703" s="1"/>
    </row>
    <row r="14704" spans="18:18">
      <c r="R14704" s="1"/>
    </row>
    <row r="14705" spans="18:18">
      <c r="R14705" s="1"/>
    </row>
    <row r="14706" spans="18:18">
      <c r="R14706" s="1"/>
    </row>
    <row r="14707" spans="18:18">
      <c r="R14707" s="1"/>
    </row>
    <row r="14708" spans="18:18">
      <c r="R14708" s="1"/>
    </row>
    <row r="14709" spans="18:18">
      <c r="R14709" s="1"/>
    </row>
    <row r="14710" spans="18:18">
      <c r="R14710" s="1"/>
    </row>
    <row r="14711" spans="18:18">
      <c r="R14711" s="1"/>
    </row>
    <row r="14712" spans="18:18">
      <c r="R14712" s="1"/>
    </row>
    <row r="14713" spans="18:18">
      <c r="R14713" s="1"/>
    </row>
    <row r="14714" spans="18:18">
      <c r="R14714" s="1"/>
    </row>
    <row r="14715" spans="18:18">
      <c r="R14715" s="1"/>
    </row>
    <row r="14716" spans="18:18">
      <c r="R14716" s="1"/>
    </row>
    <row r="14717" spans="18:18">
      <c r="R14717" s="1"/>
    </row>
    <row r="14718" spans="18:18">
      <c r="R14718" s="1"/>
    </row>
    <row r="14719" spans="18:18">
      <c r="R14719" s="1"/>
    </row>
    <row r="14720" spans="18:18">
      <c r="R14720" s="1"/>
    </row>
    <row r="14721" spans="18:18">
      <c r="R14721" s="1"/>
    </row>
    <row r="14722" spans="18:18">
      <c r="R14722" s="1"/>
    </row>
    <row r="14723" spans="18:18">
      <c r="R14723" s="1"/>
    </row>
    <row r="14724" spans="18:18">
      <c r="R14724" s="1"/>
    </row>
    <row r="14725" spans="18:18">
      <c r="R14725" s="1"/>
    </row>
    <row r="14726" spans="18:18">
      <c r="R14726" s="1"/>
    </row>
    <row r="14727" spans="18:18">
      <c r="R14727" s="1"/>
    </row>
    <row r="14728" spans="18:18">
      <c r="R14728" s="1"/>
    </row>
    <row r="14729" spans="18:18">
      <c r="R14729" s="1"/>
    </row>
    <row r="14730" spans="18:18">
      <c r="R14730" s="1"/>
    </row>
    <row r="14731" spans="18:18">
      <c r="R14731" s="1"/>
    </row>
    <row r="14732" spans="18:18">
      <c r="R14732" s="1"/>
    </row>
    <row r="14733" spans="18:18">
      <c r="R14733" s="1"/>
    </row>
    <row r="14734" spans="18:18">
      <c r="R14734" s="1"/>
    </row>
    <row r="14735" spans="18:18">
      <c r="R14735" s="1"/>
    </row>
    <row r="14736" spans="18:18">
      <c r="R14736" s="1"/>
    </row>
    <row r="14737" spans="18:18">
      <c r="R14737" s="1"/>
    </row>
    <row r="14738" spans="18:18">
      <c r="R14738" s="1"/>
    </row>
    <row r="14739" spans="18:18">
      <c r="R14739" s="1"/>
    </row>
    <row r="14740" spans="18:18">
      <c r="R14740" s="1"/>
    </row>
    <row r="14741" spans="18:18">
      <c r="R14741" s="1"/>
    </row>
    <row r="14742" spans="18:18">
      <c r="R14742" s="1"/>
    </row>
    <row r="14743" spans="18:18">
      <c r="R14743" s="1"/>
    </row>
    <row r="14744" spans="18:18">
      <c r="R14744" s="1"/>
    </row>
    <row r="14745" spans="18:18">
      <c r="R14745" s="1"/>
    </row>
    <row r="14746" spans="18:18">
      <c r="R14746" s="1"/>
    </row>
    <row r="14747" spans="18:18">
      <c r="R14747" s="1"/>
    </row>
    <row r="14748" spans="18:18">
      <c r="R14748" s="1"/>
    </row>
    <row r="14749" spans="18:18">
      <c r="R14749" s="1"/>
    </row>
    <row r="14750" spans="18:18">
      <c r="R14750" s="1"/>
    </row>
    <row r="14751" spans="18:18">
      <c r="R14751" s="1"/>
    </row>
    <row r="14752" spans="18:18">
      <c r="R14752" s="1"/>
    </row>
    <row r="14753" spans="18:18">
      <c r="R14753" s="1"/>
    </row>
    <row r="14754" spans="18:18">
      <c r="R14754" s="1"/>
    </row>
    <row r="14755" spans="18:18">
      <c r="R14755" s="1"/>
    </row>
    <row r="14756" spans="18:18">
      <c r="R14756" s="1"/>
    </row>
    <row r="14757" spans="18:18">
      <c r="R14757" s="1"/>
    </row>
    <row r="14758" spans="18:18">
      <c r="R14758" s="1"/>
    </row>
    <row r="14759" spans="18:18">
      <c r="R14759" s="1"/>
    </row>
    <row r="14760" spans="18:18">
      <c r="R14760" s="1"/>
    </row>
    <row r="14761" spans="18:18">
      <c r="R14761" s="1"/>
    </row>
    <row r="14762" spans="18:18">
      <c r="R14762" s="1"/>
    </row>
    <row r="14763" spans="18:18">
      <c r="R14763" s="1"/>
    </row>
    <row r="14764" spans="18:18">
      <c r="R14764" s="1"/>
    </row>
    <row r="14765" spans="18:18">
      <c r="R14765" s="1"/>
    </row>
    <row r="14766" spans="18:18">
      <c r="R14766" s="1"/>
    </row>
    <row r="14767" spans="18:18">
      <c r="R14767" s="1"/>
    </row>
    <row r="14768" spans="18:18">
      <c r="R14768" s="1"/>
    </row>
    <row r="14769" spans="18:18">
      <c r="R14769" s="1"/>
    </row>
    <row r="14770" spans="18:18">
      <c r="R14770" s="1"/>
    </row>
    <row r="14771" spans="18:18">
      <c r="R14771" s="1"/>
    </row>
    <row r="14772" spans="18:18">
      <c r="R14772" s="1"/>
    </row>
    <row r="14773" spans="18:18">
      <c r="R14773" s="1"/>
    </row>
    <row r="14774" spans="18:18">
      <c r="R14774" s="1"/>
    </row>
    <row r="14775" spans="18:18">
      <c r="R14775" s="1"/>
    </row>
    <row r="14776" spans="18:18">
      <c r="R14776" s="1"/>
    </row>
    <row r="14777" spans="18:18">
      <c r="R14777" s="1"/>
    </row>
    <row r="14778" spans="18:18">
      <c r="R14778" s="1"/>
    </row>
    <row r="14779" spans="18:18">
      <c r="R14779" s="1"/>
    </row>
    <row r="14780" spans="18:18">
      <c r="R14780" s="1"/>
    </row>
    <row r="14781" spans="18:18">
      <c r="R14781" s="1"/>
    </row>
    <row r="14782" spans="18:18">
      <c r="R14782" s="1"/>
    </row>
    <row r="14783" spans="18:18">
      <c r="R14783" s="1"/>
    </row>
    <row r="14784" spans="18:18">
      <c r="R14784" s="1"/>
    </row>
    <row r="14785" spans="18:18">
      <c r="R14785" s="1"/>
    </row>
    <row r="14786" spans="18:18">
      <c r="R14786" s="1"/>
    </row>
    <row r="14787" spans="18:18">
      <c r="R14787" s="1"/>
    </row>
    <row r="14788" spans="18:18">
      <c r="R14788" s="1"/>
    </row>
    <row r="14789" spans="18:18">
      <c r="R14789" s="1"/>
    </row>
    <row r="14790" spans="18:18">
      <c r="R14790" s="1"/>
    </row>
    <row r="14791" spans="18:18">
      <c r="R14791" s="1"/>
    </row>
    <row r="14792" spans="18:18">
      <c r="R14792" s="1"/>
    </row>
    <row r="14793" spans="18:18">
      <c r="R14793" s="1"/>
    </row>
    <row r="14794" spans="18:18">
      <c r="R14794" s="1"/>
    </row>
    <row r="14795" spans="18:18">
      <c r="R14795" s="1"/>
    </row>
    <row r="14796" spans="18:18">
      <c r="R14796" s="1"/>
    </row>
    <row r="14797" spans="18:18">
      <c r="R14797" s="1"/>
    </row>
    <row r="14798" spans="18:18">
      <c r="R14798" s="1"/>
    </row>
    <row r="14799" spans="18:18">
      <c r="R14799" s="1"/>
    </row>
    <row r="14800" spans="18:18">
      <c r="R14800" s="1"/>
    </row>
    <row r="14801" spans="18:18">
      <c r="R14801" s="1"/>
    </row>
    <row r="14802" spans="18:18">
      <c r="R14802" s="1"/>
    </row>
    <row r="14803" spans="18:18">
      <c r="R14803" s="1"/>
    </row>
    <row r="14804" spans="18:18">
      <c r="R14804" s="1"/>
    </row>
    <row r="14805" spans="18:18">
      <c r="R14805" s="1"/>
    </row>
    <row r="14806" spans="18:18">
      <c r="R14806" s="1"/>
    </row>
    <row r="14807" spans="18:18">
      <c r="R14807" s="1"/>
    </row>
    <row r="14808" spans="18:18">
      <c r="R14808" s="1"/>
    </row>
    <row r="14809" spans="18:18">
      <c r="R14809" s="1"/>
    </row>
    <row r="14810" spans="18:18">
      <c r="R14810" s="1"/>
    </row>
    <row r="14811" spans="18:18">
      <c r="R14811" s="1"/>
    </row>
    <row r="14812" spans="18:18">
      <c r="R14812" s="1"/>
    </row>
    <row r="14813" spans="18:18">
      <c r="R14813" s="1"/>
    </row>
    <row r="14814" spans="18:18">
      <c r="R14814" s="1"/>
    </row>
    <row r="14815" spans="18:18">
      <c r="R14815" s="1"/>
    </row>
    <row r="14816" spans="18:18">
      <c r="R14816" s="1"/>
    </row>
    <row r="14817" spans="18:18">
      <c r="R14817" s="1"/>
    </row>
    <row r="14818" spans="18:18">
      <c r="R14818" s="1"/>
    </row>
    <row r="14819" spans="18:18">
      <c r="R14819" s="1"/>
    </row>
    <row r="14820" spans="18:18">
      <c r="R14820" s="1"/>
    </row>
    <row r="14821" spans="18:18">
      <c r="R14821" s="1"/>
    </row>
    <row r="14822" spans="18:18">
      <c r="R14822" s="1"/>
    </row>
    <row r="14823" spans="18:18">
      <c r="R14823" s="1"/>
    </row>
    <row r="14824" spans="18:18">
      <c r="R14824" s="1"/>
    </row>
    <row r="14825" spans="18:18">
      <c r="R14825" s="1"/>
    </row>
    <row r="14826" spans="18:18">
      <c r="R14826" s="1"/>
    </row>
    <row r="14827" spans="18:18">
      <c r="R14827" s="1"/>
    </row>
    <row r="14828" spans="18:18">
      <c r="R14828" s="1"/>
    </row>
    <row r="14829" spans="18:18">
      <c r="R14829" s="1"/>
    </row>
    <row r="14830" spans="18:18">
      <c r="R14830" s="1"/>
    </row>
    <row r="14831" spans="18:18">
      <c r="R14831" s="1"/>
    </row>
    <row r="14832" spans="18:18">
      <c r="R14832" s="1"/>
    </row>
    <row r="14833" spans="18:18">
      <c r="R14833" s="1"/>
    </row>
    <row r="14834" spans="18:18">
      <c r="R14834" s="1"/>
    </row>
    <row r="14835" spans="18:18">
      <c r="R14835" s="1"/>
    </row>
    <row r="14836" spans="18:18">
      <c r="R14836" s="1"/>
    </row>
    <row r="14837" spans="18:18">
      <c r="R14837" s="1"/>
    </row>
    <row r="14838" spans="18:18">
      <c r="R14838" s="1"/>
    </row>
    <row r="14839" spans="18:18">
      <c r="R14839" s="1"/>
    </row>
    <row r="14840" spans="18:18">
      <c r="R14840" s="1"/>
    </row>
    <row r="14841" spans="18:18">
      <c r="R14841" s="1"/>
    </row>
    <row r="14842" spans="18:18">
      <c r="R14842" s="1"/>
    </row>
    <row r="14843" spans="18:18">
      <c r="R14843" s="1"/>
    </row>
    <row r="14844" spans="18:18">
      <c r="R14844" s="1"/>
    </row>
    <row r="14845" spans="18:18">
      <c r="R14845" s="1"/>
    </row>
    <row r="14846" spans="18:18">
      <c r="R14846" s="1"/>
    </row>
    <row r="14847" spans="18:18">
      <c r="R14847" s="1"/>
    </row>
    <row r="14848" spans="18:18">
      <c r="R14848" s="1"/>
    </row>
    <row r="14849" spans="18:18">
      <c r="R14849" s="1"/>
    </row>
    <row r="14850" spans="18:18">
      <c r="R14850" s="1"/>
    </row>
    <row r="14851" spans="18:18">
      <c r="R14851" s="1"/>
    </row>
    <row r="14852" spans="18:18">
      <c r="R14852" s="1"/>
    </row>
    <row r="14853" spans="18:18">
      <c r="R14853" s="1"/>
    </row>
    <row r="14854" spans="18:18">
      <c r="R14854" s="1"/>
    </row>
    <row r="14855" spans="18:18">
      <c r="R14855" s="1"/>
    </row>
    <row r="14856" spans="18:18">
      <c r="R14856" s="1"/>
    </row>
    <row r="14857" spans="18:18">
      <c r="R14857" s="1"/>
    </row>
    <row r="14858" spans="18:18">
      <c r="R14858" s="1"/>
    </row>
    <row r="14859" spans="18:18">
      <c r="R14859" s="1"/>
    </row>
    <row r="14860" spans="18:18">
      <c r="R14860" s="1"/>
    </row>
    <row r="14861" spans="18:18">
      <c r="R14861" s="1"/>
    </row>
    <row r="14862" spans="18:18">
      <c r="R14862" s="1"/>
    </row>
    <row r="14863" spans="18:18">
      <c r="R14863" s="1"/>
    </row>
    <row r="14864" spans="18:18">
      <c r="R14864" s="1"/>
    </row>
    <row r="14865" spans="18:18">
      <c r="R14865" s="1"/>
    </row>
    <row r="14866" spans="18:18">
      <c r="R14866" s="1"/>
    </row>
    <row r="14867" spans="18:18">
      <c r="R14867" s="1"/>
    </row>
    <row r="14868" spans="18:18">
      <c r="R14868" s="1"/>
    </row>
    <row r="14869" spans="18:18">
      <c r="R14869" s="1"/>
    </row>
    <row r="14870" spans="18:18">
      <c r="R14870" s="1"/>
    </row>
    <row r="14871" spans="18:18">
      <c r="R14871" s="1"/>
    </row>
    <row r="14872" spans="18:18">
      <c r="R14872" s="1"/>
    </row>
    <row r="14873" spans="18:18">
      <c r="R14873" s="1"/>
    </row>
    <row r="14874" spans="18:18">
      <c r="R14874" s="1"/>
    </row>
    <row r="14875" spans="18:18">
      <c r="R14875" s="1"/>
    </row>
    <row r="14876" spans="18:18">
      <c r="R14876" s="1"/>
    </row>
    <row r="14877" spans="18:18">
      <c r="R14877" s="1"/>
    </row>
    <row r="14878" spans="18:18">
      <c r="R14878" s="1"/>
    </row>
    <row r="14879" spans="18:18">
      <c r="R14879" s="1"/>
    </row>
    <row r="14880" spans="18:18">
      <c r="R14880" s="1"/>
    </row>
    <row r="14881" spans="18:18">
      <c r="R14881" s="1"/>
    </row>
    <row r="14882" spans="18:18">
      <c r="R14882" s="1"/>
    </row>
    <row r="14883" spans="18:18">
      <c r="R14883" s="1"/>
    </row>
    <row r="14884" spans="18:18">
      <c r="R14884" s="1"/>
    </row>
    <row r="14885" spans="18:18">
      <c r="R14885" s="1"/>
    </row>
    <row r="14886" spans="18:18">
      <c r="R14886" s="1"/>
    </row>
    <row r="14887" spans="18:18">
      <c r="R14887" s="1"/>
    </row>
    <row r="14888" spans="18:18">
      <c r="R14888" s="1"/>
    </row>
    <row r="14889" spans="18:18">
      <c r="R14889" s="1"/>
    </row>
    <row r="14890" spans="18:18">
      <c r="R14890" s="1"/>
    </row>
    <row r="14891" spans="18:18">
      <c r="R14891" s="1"/>
    </row>
    <row r="14892" spans="18:18">
      <c r="R14892" s="1"/>
    </row>
    <row r="14893" spans="18:18">
      <c r="R14893" s="1"/>
    </row>
    <row r="14894" spans="18:18">
      <c r="R14894" s="1"/>
    </row>
    <row r="14895" spans="18:18">
      <c r="R14895" s="1"/>
    </row>
    <row r="14896" spans="18:18">
      <c r="R14896" s="1"/>
    </row>
    <row r="14897" spans="18:18">
      <c r="R14897" s="1"/>
    </row>
    <row r="14898" spans="18:18">
      <c r="R14898" s="1"/>
    </row>
    <row r="14899" spans="18:18">
      <c r="R14899" s="1"/>
    </row>
    <row r="14900" spans="18:18">
      <c r="R14900" s="1"/>
    </row>
    <row r="14901" spans="18:18">
      <c r="R14901" s="1"/>
    </row>
    <row r="14902" spans="18:18">
      <c r="R14902" s="1"/>
    </row>
    <row r="14903" spans="18:18">
      <c r="R14903" s="1"/>
    </row>
    <row r="14904" spans="18:18">
      <c r="R14904" s="1"/>
    </row>
    <row r="14905" spans="18:18">
      <c r="R14905" s="1"/>
    </row>
    <row r="14906" spans="18:18">
      <c r="R14906" s="1"/>
    </row>
    <row r="14907" spans="18:18">
      <c r="R14907" s="1"/>
    </row>
    <row r="14908" spans="18:18">
      <c r="R14908" s="1"/>
    </row>
    <row r="14909" spans="18:18">
      <c r="R14909" s="1"/>
    </row>
    <row r="14910" spans="18:18">
      <c r="R14910" s="1"/>
    </row>
    <row r="14911" spans="18:18">
      <c r="R14911" s="1"/>
    </row>
    <row r="14912" spans="18:18">
      <c r="R14912" s="1"/>
    </row>
    <row r="14913" spans="18:18">
      <c r="R14913" s="1"/>
    </row>
    <row r="14914" spans="18:18">
      <c r="R14914" s="1"/>
    </row>
    <row r="14915" spans="18:18">
      <c r="R14915" s="1"/>
    </row>
    <row r="14916" spans="18:18">
      <c r="R14916" s="1"/>
    </row>
    <row r="14917" spans="18:18">
      <c r="R14917" s="1"/>
    </row>
    <row r="14918" spans="18:18">
      <c r="R14918" s="1"/>
    </row>
    <row r="14919" spans="18:18">
      <c r="R14919" s="1"/>
    </row>
    <row r="14920" spans="18:18">
      <c r="R14920" s="1"/>
    </row>
    <row r="14921" spans="18:18">
      <c r="R14921" s="1"/>
    </row>
    <row r="14922" spans="18:18">
      <c r="R14922" s="1"/>
    </row>
    <row r="14923" spans="18:18">
      <c r="R14923" s="1"/>
    </row>
    <row r="14924" spans="18:18">
      <c r="R14924" s="1"/>
    </row>
    <row r="14925" spans="18:18">
      <c r="R14925" s="1"/>
    </row>
    <row r="14926" spans="18:18">
      <c r="R14926" s="1"/>
    </row>
    <row r="14927" spans="18:18">
      <c r="R14927" s="1"/>
    </row>
    <row r="14928" spans="18:18">
      <c r="R14928" s="1"/>
    </row>
    <row r="14929" spans="18:18">
      <c r="R14929" s="1"/>
    </row>
    <row r="14930" spans="18:18">
      <c r="R14930" s="1"/>
    </row>
    <row r="14931" spans="18:18">
      <c r="R14931" s="1"/>
    </row>
    <row r="14932" spans="18:18">
      <c r="R14932" s="1"/>
    </row>
    <row r="14933" spans="18:18">
      <c r="R14933" s="1"/>
    </row>
    <row r="14934" spans="18:18">
      <c r="R14934" s="1"/>
    </row>
    <row r="14935" spans="18:18">
      <c r="R14935" s="1"/>
    </row>
    <row r="14936" spans="18:18">
      <c r="R14936" s="1"/>
    </row>
    <row r="14937" spans="18:18">
      <c r="R14937" s="1"/>
    </row>
    <row r="14938" spans="18:18">
      <c r="R14938" s="1"/>
    </row>
    <row r="14939" spans="18:18">
      <c r="R14939" s="1"/>
    </row>
    <row r="14940" spans="18:18">
      <c r="R14940" s="1"/>
    </row>
    <row r="14941" spans="18:18">
      <c r="R14941" s="1"/>
    </row>
    <row r="14942" spans="18:18">
      <c r="R14942" s="1"/>
    </row>
    <row r="14943" spans="18:18">
      <c r="R14943" s="1"/>
    </row>
    <row r="14944" spans="18:18">
      <c r="R14944" s="1"/>
    </row>
    <row r="14945" spans="18:18">
      <c r="R14945" s="1"/>
    </row>
    <row r="14946" spans="18:18">
      <c r="R14946" s="1"/>
    </row>
    <row r="14947" spans="18:18">
      <c r="R14947" s="1"/>
    </row>
    <row r="14948" spans="18:18">
      <c r="R14948" s="1"/>
    </row>
    <row r="14949" spans="18:18">
      <c r="R14949" s="1"/>
    </row>
    <row r="14950" spans="18:18">
      <c r="R14950" s="1"/>
    </row>
    <row r="14951" spans="18:18">
      <c r="R14951" s="1"/>
    </row>
    <row r="14952" spans="18:18">
      <c r="R14952" s="1"/>
    </row>
    <row r="14953" spans="18:18">
      <c r="R14953" s="1"/>
    </row>
    <row r="14954" spans="18:18">
      <c r="R14954" s="1"/>
    </row>
    <row r="14955" spans="18:18">
      <c r="R14955" s="1"/>
    </row>
    <row r="14956" spans="18:18">
      <c r="R14956" s="1"/>
    </row>
    <row r="14957" spans="18:18">
      <c r="R14957" s="1"/>
    </row>
    <row r="14958" spans="18:18">
      <c r="R14958" s="1"/>
    </row>
    <row r="14959" spans="18:18">
      <c r="R14959" s="1"/>
    </row>
    <row r="14960" spans="18:18">
      <c r="R14960" s="1"/>
    </row>
    <row r="14961" spans="18:18">
      <c r="R14961" s="1"/>
    </row>
    <row r="14962" spans="18:18">
      <c r="R14962" s="1"/>
    </row>
    <row r="14963" spans="18:18">
      <c r="R14963" s="1"/>
    </row>
    <row r="14964" spans="18:18">
      <c r="R14964" s="1"/>
    </row>
    <row r="14965" spans="18:18">
      <c r="R14965" s="1"/>
    </row>
    <row r="14966" spans="18:18">
      <c r="R14966" s="1"/>
    </row>
    <row r="14967" spans="18:18">
      <c r="R14967" s="1"/>
    </row>
    <row r="14968" spans="18:18">
      <c r="R14968" s="1"/>
    </row>
    <row r="14969" spans="18:18">
      <c r="R14969" s="1"/>
    </row>
    <row r="14970" spans="18:18">
      <c r="R14970" s="1"/>
    </row>
    <row r="14971" spans="18:18">
      <c r="R14971" s="1"/>
    </row>
    <row r="14972" spans="18:18">
      <c r="R14972" s="1"/>
    </row>
    <row r="14973" spans="18:18">
      <c r="R14973" s="1"/>
    </row>
    <row r="14974" spans="18:18">
      <c r="R14974" s="1"/>
    </row>
    <row r="14975" spans="18:18">
      <c r="R14975" s="1"/>
    </row>
    <row r="14976" spans="18:18">
      <c r="R14976" s="1"/>
    </row>
    <row r="14977" spans="18:18">
      <c r="R14977" s="1"/>
    </row>
    <row r="14978" spans="18:18">
      <c r="R14978" s="1"/>
    </row>
    <row r="14979" spans="18:18">
      <c r="R14979" s="1"/>
    </row>
    <row r="14980" spans="18:18">
      <c r="R14980" s="1"/>
    </row>
    <row r="14981" spans="18:18">
      <c r="R14981" s="1"/>
    </row>
    <row r="14982" spans="18:18">
      <c r="R14982" s="1"/>
    </row>
    <row r="14983" spans="18:18">
      <c r="R14983" s="1"/>
    </row>
    <row r="14984" spans="18:18">
      <c r="R14984" s="1"/>
    </row>
    <row r="14985" spans="18:18">
      <c r="R14985" s="1"/>
    </row>
    <row r="14986" spans="18:18">
      <c r="R14986" s="1"/>
    </row>
    <row r="14987" spans="18:18">
      <c r="R14987" s="1"/>
    </row>
    <row r="14988" spans="18:18">
      <c r="R14988" s="1"/>
    </row>
    <row r="14989" spans="18:18">
      <c r="R14989" s="1"/>
    </row>
    <row r="14990" spans="18:18">
      <c r="R14990" s="1"/>
    </row>
    <row r="14991" spans="18:18">
      <c r="R14991" s="1"/>
    </row>
    <row r="14992" spans="18:18">
      <c r="R14992" s="1"/>
    </row>
    <row r="14993" spans="18:18">
      <c r="R14993" s="1"/>
    </row>
    <row r="14994" spans="18:18">
      <c r="R14994" s="1"/>
    </row>
    <row r="14995" spans="18:18">
      <c r="R14995" s="1"/>
    </row>
    <row r="14996" spans="18:18">
      <c r="R14996" s="1"/>
    </row>
    <row r="14997" spans="18:18">
      <c r="R14997" s="1"/>
    </row>
    <row r="14998" spans="18:18">
      <c r="R14998" s="1"/>
    </row>
    <row r="14999" spans="18:18">
      <c r="R14999" s="1"/>
    </row>
    <row r="15000" spans="18:18">
      <c r="R15000" s="1"/>
    </row>
    <row r="15001" spans="18:18">
      <c r="R15001" s="1"/>
    </row>
    <row r="15002" spans="18:18">
      <c r="R15002" s="1"/>
    </row>
    <row r="15003" spans="18:18">
      <c r="R15003" s="1"/>
    </row>
    <row r="15004" spans="18:18">
      <c r="R15004" s="1"/>
    </row>
    <row r="15005" spans="18:18">
      <c r="R15005" s="1"/>
    </row>
    <row r="15006" spans="18:18">
      <c r="R15006" s="1"/>
    </row>
    <row r="15007" spans="18:18">
      <c r="R15007" s="1"/>
    </row>
    <row r="15008" spans="18:18">
      <c r="R15008" s="1"/>
    </row>
    <row r="15009" spans="18:18">
      <c r="R15009" s="1"/>
    </row>
    <row r="15010" spans="18:18">
      <c r="R15010" s="1"/>
    </row>
    <row r="15011" spans="18:18">
      <c r="R15011" s="1"/>
    </row>
    <row r="15012" spans="18:18">
      <c r="R15012" s="1"/>
    </row>
    <row r="15013" spans="18:18">
      <c r="R15013" s="1"/>
    </row>
    <row r="15014" spans="18:18">
      <c r="R15014" s="1"/>
    </row>
    <row r="15015" spans="18:18">
      <c r="R15015" s="1"/>
    </row>
    <row r="15016" spans="18:18">
      <c r="R15016" s="1"/>
    </row>
    <row r="15017" spans="18:18">
      <c r="R15017" s="1"/>
    </row>
    <row r="15018" spans="18:18">
      <c r="R15018" s="1"/>
    </row>
    <row r="15019" spans="18:18">
      <c r="R15019" s="1"/>
    </row>
    <row r="15020" spans="18:18">
      <c r="R15020" s="1"/>
    </row>
    <row r="15021" spans="18:18">
      <c r="R15021" s="1"/>
    </row>
    <row r="15022" spans="18:18">
      <c r="R15022" s="1"/>
    </row>
    <row r="15023" spans="18:18">
      <c r="R15023" s="1"/>
    </row>
    <row r="15024" spans="18:18">
      <c r="R15024" s="1"/>
    </row>
    <row r="15025" spans="18:18">
      <c r="R15025" s="1"/>
    </row>
    <row r="15026" spans="18:18">
      <c r="R15026" s="1"/>
    </row>
    <row r="15027" spans="18:18">
      <c r="R15027" s="1"/>
    </row>
    <row r="15028" spans="18:18">
      <c r="R15028" s="1"/>
    </row>
    <row r="15029" spans="18:18">
      <c r="R15029" s="1"/>
    </row>
    <row r="15030" spans="18:18">
      <c r="R15030" s="1"/>
    </row>
    <row r="15031" spans="18:18">
      <c r="R15031" s="1"/>
    </row>
    <row r="15032" spans="18:18">
      <c r="R15032" s="1"/>
    </row>
    <row r="15033" spans="18:18">
      <c r="R15033" s="1"/>
    </row>
    <row r="15034" spans="18:18">
      <c r="R15034" s="1"/>
    </row>
    <row r="15035" spans="18:18">
      <c r="R15035" s="1"/>
    </row>
    <row r="15036" spans="18:18">
      <c r="R15036" s="1"/>
    </row>
    <row r="15037" spans="18:18">
      <c r="R15037" s="1"/>
    </row>
    <row r="15038" spans="18:18">
      <c r="R15038" s="1"/>
    </row>
    <row r="15039" spans="18:18">
      <c r="R15039" s="1"/>
    </row>
    <row r="15040" spans="18:18">
      <c r="R15040" s="1"/>
    </row>
    <row r="15041" spans="18:18">
      <c r="R15041" s="1"/>
    </row>
    <row r="15042" spans="18:18">
      <c r="R15042" s="1"/>
    </row>
    <row r="15043" spans="18:18">
      <c r="R15043" s="1"/>
    </row>
    <row r="15044" spans="18:18">
      <c r="R15044" s="1"/>
    </row>
    <row r="15045" spans="18:18">
      <c r="R15045" s="1"/>
    </row>
    <row r="15046" spans="18:18">
      <c r="R15046" s="1"/>
    </row>
    <row r="15047" spans="18:18">
      <c r="R15047" s="1"/>
    </row>
    <row r="15048" spans="18:18">
      <c r="R15048" s="1"/>
    </row>
    <row r="15049" spans="18:18">
      <c r="R15049" s="1"/>
    </row>
    <row r="15050" spans="18:18">
      <c r="R15050" s="1"/>
    </row>
    <row r="15051" spans="18:18">
      <c r="R15051" s="1"/>
    </row>
    <row r="15052" spans="18:18">
      <c r="R15052" s="1"/>
    </row>
    <row r="15053" spans="18:18">
      <c r="R15053" s="1"/>
    </row>
    <row r="15054" spans="18:18">
      <c r="R15054" s="1"/>
    </row>
    <row r="15055" spans="18:18">
      <c r="R15055" s="1"/>
    </row>
    <row r="15056" spans="18:18">
      <c r="R15056" s="1"/>
    </row>
    <row r="15057" spans="18:18">
      <c r="R15057" s="1"/>
    </row>
    <row r="15058" spans="18:18">
      <c r="R15058" s="1"/>
    </row>
    <row r="15059" spans="18:18">
      <c r="R15059" s="1"/>
    </row>
    <row r="15060" spans="18:18">
      <c r="R15060" s="1"/>
    </row>
    <row r="15061" spans="18:18">
      <c r="R15061" s="1"/>
    </row>
    <row r="15062" spans="18:18">
      <c r="R15062" s="1"/>
    </row>
    <row r="15063" spans="18:18">
      <c r="R15063" s="1"/>
    </row>
    <row r="15064" spans="18:18">
      <c r="R15064" s="1"/>
    </row>
    <row r="15065" spans="18:18">
      <c r="R15065" s="1"/>
    </row>
    <row r="15066" spans="18:18">
      <c r="R15066" s="1"/>
    </row>
    <row r="15067" spans="18:18">
      <c r="R15067" s="1"/>
    </row>
    <row r="15068" spans="18:18">
      <c r="R15068" s="1"/>
    </row>
    <row r="15069" spans="18:18">
      <c r="R15069" s="1"/>
    </row>
    <row r="15070" spans="18:18">
      <c r="R15070" s="1"/>
    </row>
    <row r="15071" spans="18:18">
      <c r="R15071" s="1"/>
    </row>
    <row r="15072" spans="18:18">
      <c r="R15072" s="1"/>
    </row>
    <row r="15073" spans="18:18">
      <c r="R15073" s="1"/>
    </row>
    <row r="15074" spans="18:18">
      <c r="R15074" s="1"/>
    </row>
    <row r="15075" spans="18:18">
      <c r="R15075" s="1"/>
    </row>
    <row r="15076" spans="18:18">
      <c r="R15076" s="1"/>
    </row>
    <row r="15077" spans="18:18">
      <c r="R15077" s="1"/>
    </row>
    <row r="15078" spans="18:18">
      <c r="R15078" s="1"/>
    </row>
    <row r="15079" spans="18:18">
      <c r="R15079" s="1"/>
    </row>
    <row r="15080" spans="18:18">
      <c r="R15080" s="1"/>
    </row>
    <row r="15081" spans="18:18">
      <c r="R15081" s="1"/>
    </row>
    <row r="15082" spans="18:18">
      <c r="R15082" s="1"/>
    </row>
    <row r="15083" spans="18:18">
      <c r="R15083" s="1"/>
    </row>
    <row r="15084" spans="18:18">
      <c r="R15084" s="1"/>
    </row>
    <row r="15085" spans="18:18">
      <c r="R15085" s="1"/>
    </row>
    <row r="15086" spans="18:18">
      <c r="R15086" s="1"/>
    </row>
    <row r="15087" spans="18:18">
      <c r="R15087" s="1"/>
    </row>
    <row r="15088" spans="18:18">
      <c r="R15088" s="1"/>
    </row>
    <row r="15089" spans="18:18">
      <c r="R15089" s="1"/>
    </row>
    <row r="15090" spans="18:18">
      <c r="R15090" s="1"/>
    </row>
    <row r="15091" spans="18:18">
      <c r="R15091" s="1"/>
    </row>
    <row r="15092" spans="18:18">
      <c r="R15092" s="1"/>
    </row>
    <row r="15093" spans="18:18">
      <c r="R15093" s="1"/>
    </row>
    <row r="15094" spans="18:18">
      <c r="R15094" s="1"/>
    </row>
    <row r="15095" spans="18:18">
      <c r="R15095" s="1"/>
    </row>
    <row r="15096" spans="18:18">
      <c r="R15096" s="1"/>
    </row>
    <row r="15097" spans="18:18">
      <c r="R15097" s="1"/>
    </row>
    <row r="15098" spans="18:18">
      <c r="R15098" s="1"/>
    </row>
    <row r="15099" spans="18:18">
      <c r="R15099" s="1"/>
    </row>
    <row r="15100" spans="18:18">
      <c r="R15100" s="1"/>
    </row>
    <row r="15101" spans="18:18">
      <c r="R15101" s="1"/>
    </row>
    <row r="15102" spans="18:18">
      <c r="R15102" s="1"/>
    </row>
    <row r="15103" spans="18:18">
      <c r="R15103" s="1"/>
    </row>
    <row r="15104" spans="18:18">
      <c r="R15104" s="1"/>
    </row>
    <row r="15105" spans="18:18">
      <c r="R15105" s="1"/>
    </row>
    <row r="15106" spans="18:18">
      <c r="R15106" s="1"/>
    </row>
    <row r="15107" spans="18:18">
      <c r="R15107" s="1"/>
    </row>
    <row r="15108" spans="18:18">
      <c r="R15108" s="1"/>
    </row>
    <row r="15109" spans="18:18">
      <c r="R15109" s="1"/>
    </row>
    <row r="15110" spans="18:18">
      <c r="R15110" s="1"/>
    </row>
    <row r="15111" spans="18:18">
      <c r="R15111" s="1"/>
    </row>
    <row r="15112" spans="18:18">
      <c r="R15112" s="1"/>
    </row>
    <row r="15113" spans="18:18">
      <c r="R15113" s="1"/>
    </row>
    <row r="15114" spans="18:18">
      <c r="R15114" s="1"/>
    </row>
    <row r="15115" spans="18:18">
      <c r="R15115" s="1"/>
    </row>
    <row r="15116" spans="18:18">
      <c r="R15116" s="1"/>
    </row>
    <row r="15117" spans="18:18">
      <c r="R15117" s="1"/>
    </row>
    <row r="15118" spans="18:18">
      <c r="R15118" s="1"/>
    </row>
    <row r="15119" spans="18:18">
      <c r="R15119" s="1"/>
    </row>
    <row r="15120" spans="18:18">
      <c r="R15120" s="1"/>
    </row>
    <row r="15121" spans="18:18">
      <c r="R15121" s="1"/>
    </row>
    <row r="15122" spans="18:18">
      <c r="R15122" s="1"/>
    </row>
    <row r="15123" spans="18:18">
      <c r="R15123" s="1"/>
    </row>
    <row r="15124" spans="18:18">
      <c r="R15124" s="1"/>
    </row>
    <row r="15125" spans="18:18">
      <c r="R15125" s="1"/>
    </row>
    <row r="15126" spans="18:18">
      <c r="R15126" s="1"/>
    </row>
    <row r="15127" spans="18:18">
      <c r="R15127" s="1"/>
    </row>
    <row r="15128" spans="18:18">
      <c r="R15128" s="1"/>
    </row>
    <row r="15129" spans="18:18">
      <c r="R15129" s="1"/>
    </row>
    <row r="15130" spans="18:18">
      <c r="R15130" s="1"/>
    </row>
    <row r="15131" spans="18:18">
      <c r="R15131" s="1"/>
    </row>
    <row r="15132" spans="18:18">
      <c r="R15132" s="1"/>
    </row>
    <row r="15133" spans="18:18">
      <c r="R15133" s="1"/>
    </row>
    <row r="15134" spans="18:18">
      <c r="R15134" s="1"/>
    </row>
    <row r="15135" spans="18:18">
      <c r="R15135" s="1"/>
    </row>
    <row r="15136" spans="18:18">
      <c r="R15136" s="1"/>
    </row>
    <row r="15137" spans="18:18">
      <c r="R15137" s="1"/>
    </row>
    <row r="15138" spans="18:18">
      <c r="R15138" s="1"/>
    </row>
    <row r="15139" spans="18:18">
      <c r="R15139" s="1"/>
    </row>
    <row r="15140" spans="18:18">
      <c r="R15140" s="1"/>
    </row>
    <row r="15141" spans="18:18">
      <c r="R15141" s="1"/>
    </row>
    <row r="15142" spans="18:18">
      <c r="R15142" s="1"/>
    </row>
    <row r="15143" spans="18:18">
      <c r="R15143" s="1"/>
    </row>
    <row r="15144" spans="18:18">
      <c r="R15144" s="1"/>
    </row>
    <row r="15145" spans="18:18">
      <c r="R15145" s="1"/>
    </row>
    <row r="15146" spans="18:18">
      <c r="R15146" s="1"/>
    </row>
    <row r="15147" spans="18:18">
      <c r="R15147" s="1"/>
    </row>
    <row r="15148" spans="18:18">
      <c r="R15148" s="1"/>
    </row>
    <row r="15149" spans="18:18">
      <c r="R15149" s="1"/>
    </row>
    <row r="15150" spans="18:18">
      <c r="R15150" s="1"/>
    </row>
    <row r="15151" spans="18:18">
      <c r="R15151" s="1"/>
    </row>
    <row r="15152" spans="18:18">
      <c r="R15152" s="1"/>
    </row>
    <row r="15153" spans="18:18">
      <c r="R15153" s="1"/>
    </row>
    <row r="15154" spans="18:18">
      <c r="R15154" s="1"/>
    </row>
    <row r="15155" spans="18:18">
      <c r="R15155" s="1"/>
    </row>
    <row r="15156" spans="18:18">
      <c r="R15156" s="1"/>
    </row>
    <row r="15157" spans="18:18">
      <c r="R15157" s="1"/>
    </row>
    <row r="15158" spans="18:18">
      <c r="R15158" s="1"/>
    </row>
    <row r="15159" spans="18:18">
      <c r="R15159" s="1"/>
    </row>
    <row r="15160" spans="18:18">
      <c r="R15160" s="1"/>
    </row>
    <row r="15161" spans="18:18">
      <c r="R15161" s="1"/>
    </row>
    <row r="15162" spans="18:18">
      <c r="R15162" s="1"/>
    </row>
    <row r="15163" spans="18:18">
      <c r="R15163" s="1"/>
    </row>
    <row r="15164" spans="18:18">
      <c r="R15164" s="1"/>
    </row>
    <row r="15165" spans="18:18">
      <c r="R15165" s="1"/>
    </row>
    <row r="15166" spans="18:18">
      <c r="R15166" s="1"/>
    </row>
    <row r="15167" spans="18:18">
      <c r="R15167" s="1"/>
    </row>
    <row r="15168" spans="18:18">
      <c r="R15168" s="1"/>
    </row>
    <row r="15169" spans="18:18">
      <c r="R15169" s="1"/>
    </row>
    <row r="15170" spans="18:18">
      <c r="R15170" s="1"/>
    </row>
    <row r="15171" spans="18:18">
      <c r="R15171" s="1"/>
    </row>
    <row r="15172" spans="18:18">
      <c r="R15172" s="1"/>
    </row>
    <row r="15173" spans="18:18">
      <c r="R15173" s="1"/>
    </row>
    <row r="15174" spans="18:18">
      <c r="R15174" s="1"/>
    </row>
    <row r="15175" spans="18:18">
      <c r="R15175" s="1"/>
    </row>
    <row r="15176" spans="18:18">
      <c r="R15176" s="1"/>
    </row>
    <row r="15177" spans="18:18">
      <c r="R15177" s="1"/>
    </row>
    <row r="15178" spans="18:18">
      <c r="R15178" s="1"/>
    </row>
    <row r="15179" spans="18:18">
      <c r="R15179" s="1"/>
    </row>
    <row r="15180" spans="18:18">
      <c r="R15180" s="1"/>
    </row>
    <row r="15181" spans="18:18">
      <c r="R15181" s="1"/>
    </row>
    <row r="15182" spans="18:18">
      <c r="R15182" s="1"/>
    </row>
    <row r="15183" spans="18:18">
      <c r="R15183" s="1"/>
    </row>
    <row r="15184" spans="18:18">
      <c r="R15184" s="1"/>
    </row>
    <row r="15185" spans="18:18">
      <c r="R15185" s="1"/>
    </row>
    <row r="15186" spans="18:18">
      <c r="R15186" s="1"/>
    </row>
    <row r="15187" spans="18:18">
      <c r="R15187" s="1"/>
    </row>
    <row r="15188" spans="18:18">
      <c r="R15188" s="1"/>
    </row>
    <row r="15189" spans="18:18">
      <c r="R15189" s="1"/>
    </row>
    <row r="15190" spans="18:18">
      <c r="R15190" s="1"/>
    </row>
    <row r="15191" spans="18:18">
      <c r="R15191" s="1"/>
    </row>
    <row r="15192" spans="18:18">
      <c r="R15192" s="1"/>
    </row>
    <row r="15193" spans="18:18">
      <c r="R15193" s="1"/>
    </row>
    <row r="15194" spans="18:18">
      <c r="R15194" s="1"/>
    </row>
    <row r="15195" spans="18:18">
      <c r="R15195" s="1"/>
    </row>
    <row r="15196" spans="18:18">
      <c r="R15196" s="1"/>
    </row>
    <row r="15197" spans="18:18">
      <c r="R15197" s="1"/>
    </row>
    <row r="15198" spans="18:18">
      <c r="R15198" s="1"/>
    </row>
    <row r="15199" spans="18:18">
      <c r="R15199" s="1"/>
    </row>
    <row r="15200" spans="18:18">
      <c r="R15200" s="1"/>
    </row>
    <row r="15201" spans="18:18">
      <c r="R15201" s="1"/>
    </row>
    <row r="15202" spans="18:18">
      <c r="R15202" s="1"/>
    </row>
    <row r="15203" spans="18:18">
      <c r="R15203" s="1"/>
    </row>
    <row r="15204" spans="18:18">
      <c r="R15204" s="1"/>
    </row>
    <row r="15205" spans="18:18">
      <c r="R15205" s="1"/>
    </row>
    <row r="15206" spans="18:18">
      <c r="R15206" s="1"/>
    </row>
    <row r="15207" spans="18:18">
      <c r="R15207" s="1"/>
    </row>
    <row r="15208" spans="18:18">
      <c r="R15208" s="1"/>
    </row>
    <row r="15209" spans="18:18">
      <c r="R15209" s="1"/>
    </row>
    <row r="15210" spans="18:18">
      <c r="R15210" s="1"/>
    </row>
    <row r="15211" spans="18:18">
      <c r="R15211" s="1"/>
    </row>
    <row r="15212" spans="18:18">
      <c r="R15212" s="1"/>
    </row>
    <row r="15213" spans="18:18">
      <c r="R15213" s="1"/>
    </row>
    <row r="15214" spans="18:18">
      <c r="R15214" s="1"/>
    </row>
    <row r="15215" spans="18:18">
      <c r="R15215" s="1"/>
    </row>
    <row r="15216" spans="18:18">
      <c r="R15216" s="1"/>
    </row>
    <row r="15217" spans="18:18">
      <c r="R15217" s="1"/>
    </row>
    <row r="15218" spans="18:18">
      <c r="R15218" s="1"/>
    </row>
    <row r="15219" spans="18:18">
      <c r="R15219" s="1"/>
    </row>
    <row r="15220" spans="18:18">
      <c r="R15220" s="1"/>
    </row>
    <row r="15221" spans="18:18">
      <c r="R15221" s="1"/>
    </row>
    <row r="15222" spans="18:18">
      <c r="R15222" s="1"/>
    </row>
    <row r="15223" spans="18:18">
      <c r="R15223" s="1"/>
    </row>
    <row r="15224" spans="18:18">
      <c r="R15224" s="1"/>
    </row>
    <row r="15225" spans="18:18">
      <c r="R15225" s="1"/>
    </row>
    <row r="15226" spans="18:18">
      <c r="R15226" s="1"/>
    </row>
    <row r="15227" spans="18:18">
      <c r="R15227" s="1"/>
    </row>
    <row r="15228" spans="18:18">
      <c r="R15228" s="1"/>
    </row>
    <row r="15229" spans="18:18">
      <c r="R15229" s="1"/>
    </row>
    <row r="15230" spans="18:18">
      <c r="R15230" s="1"/>
    </row>
    <row r="15231" spans="18:18">
      <c r="R15231" s="1"/>
    </row>
    <row r="15232" spans="18:18">
      <c r="R15232" s="1"/>
    </row>
    <row r="15233" spans="18:18">
      <c r="R15233" s="1"/>
    </row>
    <row r="15234" spans="18:18">
      <c r="R15234" s="1"/>
    </row>
    <row r="15235" spans="18:18">
      <c r="R15235" s="1"/>
    </row>
    <row r="15236" spans="18:18">
      <c r="R15236" s="1"/>
    </row>
    <row r="15237" spans="18:18">
      <c r="R15237" s="1"/>
    </row>
    <row r="15238" spans="18:18">
      <c r="R15238" s="1"/>
    </row>
    <row r="15239" spans="18:18">
      <c r="R15239" s="1"/>
    </row>
    <row r="15240" spans="18:18">
      <c r="R15240" s="1"/>
    </row>
    <row r="15241" spans="18:18">
      <c r="R15241" s="1"/>
    </row>
    <row r="15242" spans="18:18">
      <c r="R15242" s="1"/>
    </row>
    <row r="15243" spans="18:18">
      <c r="R15243" s="1"/>
    </row>
    <row r="15244" spans="18:18">
      <c r="R15244" s="1"/>
    </row>
    <row r="15245" spans="18:18">
      <c r="R15245" s="1"/>
    </row>
    <row r="15246" spans="18:18">
      <c r="R15246" s="1"/>
    </row>
    <row r="15247" spans="18:18">
      <c r="R15247" s="1"/>
    </row>
    <row r="15248" spans="18:18">
      <c r="R15248" s="1"/>
    </row>
    <row r="15249" spans="18:18">
      <c r="R15249" s="1"/>
    </row>
    <row r="15250" spans="18:18">
      <c r="R15250" s="1"/>
    </row>
    <row r="15251" spans="18:18">
      <c r="R15251" s="1"/>
    </row>
    <row r="15252" spans="18:18">
      <c r="R15252" s="1"/>
    </row>
    <row r="15253" spans="18:18">
      <c r="R15253" s="1"/>
    </row>
    <row r="15254" spans="18:18">
      <c r="R15254" s="1"/>
    </row>
    <row r="15255" spans="18:18">
      <c r="R15255" s="1"/>
    </row>
    <row r="15256" spans="18:18">
      <c r="R15256" s="1"/>
    </row>
    <row r="15257" spans="18:18">
      <c r="R15257" s="1"/>
    </row>
    <row r="15258" spans="18:18">
      <c r="R15258" s="1"/>
    </row>
    <row r="15259" spans="18:18">
      <c r="R15259" s="1"/>
    </row>
    <row r="15260" spans="18:18">
      <c r="R15260" s="1"/>
    </row>
    <row r="15261" spans="18:18">
      <c r="R15261" s="1"/>
    </row>
    <row r="15262" spans="18:18">
      <c r="R15262" s="1"/>
    </row>
    <row r="15263" spans="18:18">
      <c r="R15263" s="1"/>
    </row>
    <row r="15264" spans="18:18">
      <c r="R15264" s="1"/>
    </row>
    <row r="15265" spans="18:18">
      <c r="R15265" s="1"/>
    </row>
    <row r="15266" spans="18:18">
      <c r="R15266" s="1"/>
    </row>
    <row r="15267" spans="18:18">
      <c r="R15267" s="1"/>
    </row>
    <row r="15268" spans="18:18">
      <c r="R15268" s="1"/>
    </row>
    <row r="15269" spans="18:18">
      <c r="R15269" s="1"/>
    </row>
    <row r="15270" spans="18:18">
      <c r="R15270" s="1"/>
    </row>
    <row r="15271" spans="18:18">
      <c r="R15271" s="1"/>
    </row>
    <row r="15272" spans="18:18">
      <c r="R15272" s="1"/>
    </row>
    <row r="15273" spans="18:18">
      <c r="R15273" s="1"/>
    </row>
    <row r="15274" spans="18:18">
      <c r="R15274" s="1"/>
    </row>
    <row r="15275" spans="18:18">
      <c r="R15275" s="1"/>
    </row>
    <row r="15276" spans="18:18">
      <c r="R15276" s="1"/>
    </row>
    <row r="15277" spans="18:18">
      <c r="R15277" s="1"/>
    </row>
    <row r="15278" spans="18:18">
      <c r="R15278" s="1"/>
    </row>
    <row r="15279" spans="18:18">
      <c r="R15279" s="1"/>
    </row>
    <row r="15280" spans="18:18">
      <c r="R15280" s="1"/>
    </row>
    <row r="15281" spans="18:18">
      <c r="R15281" s="1"/>
    </row>
    <row r="15282" spans="18:18">
      <c r="R15282" s="1"/>
    </row>
    <row r="15283" spans="18:18">
      <c r="R15283" s="1"/>
    </row>
    <row r="15284" spans="18:18">
      <c r="R15284" s="1"/>
    </row>
    <row r="15285" spans="18:18">
      <c r="R15285" s="1"/>
    </row>
    <row r="15286" spans="18:18">
      <c r="R15286" s="1"/>
    </row>
    <row r="15287" spans="18:18">
      <c r="R15287" s="1"/>
    </row>
    <row r="15288" spans="18:18">
      <c r="R15288" s="1"/>
    </row>
    <row r="15289" spans="18:18">
      <c r="R15289" s="1"/>
    </row>
    <row r="15290" spans="18:18">
      <c r="R15290" s="1"/>
    </row>
    <row r="15291" spans="18:18">
      <c r="R15291" s="1"/>
    </row>
    <row r="15292" spans="18:18">
      <c r="R15292" s="1"/>
    </row>
    <row r="15293" spans="18:18">
      <c r="R15293" s="1"/>
    </row>
    <row r="15294" spans="18:18">
      <c r="R15294" s="1"/>
    </row>
    <row r="15295" spans="18:18">
      <c r="R15295" s="1"/>
    </row>
    <row r="15296" spans="18:18">
      <c r="R15296" s="1"/>
    </row>
    <row r="15297" spans="18:18">
      <c r="R15297" s="1"/>
    </row>
    <row r="15298" spans="18:18">
      <c r="R15298" s="1"/>
    </row>
    <row r="15299" spans="18:18">
      <c r="R15299" s="1"/>
    </row>
    <row r="15300" spans="18:18">
      <c r="R15300" s="1"/>
    </row>
    <row r="15301" spans="18:18">
      <c r="R15301" s="1"/>
    </row>
    <row r="15302" spans="18:18">
      <c r="R15302" s="1"/>
    </row>
    <row r="15303" spans="18:18">
      <c r="R15303" s="1"/>
    </row>
    <row r="15304" spans="18:18">
      <c r="R15304" s="1"/>
    </row>
    <row r="15305" spans="18:18">
      <c r="R15305" s="1"/>
    </row>
    <row r="15306" spans="18:18">
      <c r="R15306" s="1"/>
    </row>
    <row r="15307" spans="18:18">
      <c r="R15307" s="1"/>
    </row>
    <row r="15308" spans="18:18">
      <c r="R15308" s="1"/>
    </row>
    <row r="15309" spans="18:18">
      <c r="R15309" s="1"/>
    </row>
    <row r="15310" spans="18:18">
      <c r="R15310" s="1"/>
    </row>
    <row r="15311" spans="18:18">
      <c r="R15311" s="1"/>
    </row>
    <row r="15312" spans="18:18">
      <c r="R15312" s="1"/>
    </row>
    <row r="15313" spans="18:18">
      <c r="R15313" s="1"/>
    </row>
    <row r="15314" spans="18:18">
      <c r="R15314" s="1"/>
    </row>
    <row r="15315" spans="18:18">
      <c r="R15315" s="1"/>
    </row>
    <row r="15316" spans="18:18">
      <c r="R15316" s="1"/>
    </row>
    <row r="15317" spans="18:18">
      <c r="R15317" s="1"/>
    </row>
    <row r="15318" spans="18:18">
      <c r="R15318" s="1"/>
    </row>
    <row r="15319" spans="18:18">
      <c r="R15319" s="1"/>
    </row>
    <row r="15320" spans="18:18">
      <c r="R15320" s="1"/>
    </row>
    <row r="15321" spans="18:18">
      <c r="R15321" s="1"/>
    </row>
    <row r="15322" spans="18:18">
      <c r="R15322" s="1"/>
    </row>
    <row r="15323" spans="18:18">
      <c r="R15323" s="1"/>
    </row>
    <row r="15324" spans="18:18">
      <c r="R15324" s="1"/>
    </row>
    <row r="15325" spans="18:18">
      <c r="R15325" s="1"/>
    </row>
    <row r="15326" spans="18:18">
      <c r="R15326" s="1"/>
    </row>
    <row r="15327" spans="18:18">
      <c r="R15327" s="1"/>
    </row>
    <row r="15328" spans="18:18">
      <c r="R15328" s="1"/>
    </row>
    <row r="15329" spans="18:18">
      <c r="R15329" s="1"/>
    </row>
    <row r="15330" spans="18:18">
      <c r="R15330" s="1"/>
    </row>
    <row r="15331" spans="18:18">
      <c r="R15331" s="1"/>
    </row>
    <row r="15332" spans="18:18">
      <c r="R15332" s="1"/>
    </row>
    <row r="15333" spans="18:18">
      <c r="R15333" s="1"/>
    </row>
    <row r="15334" spans="18:18">
      <c r="R15334" s="1"/>
    </row>
    <row r="15335" spans="18:18">
      <c r="R15335" s="1"/>
    </row>
    <row r="15336" spans="18:18">
      <c r="R15336" s="1"/>
    </row>
    <row r="15337" spans="18:18">
      <c r="R15337" s="1"/>
    </row>
    <row r="15338" spans="18:18">
      <c r="R15338" s="1"/>
    </row>
    <row r="15339" spans="18:18">
      <c r="R15339" s="1"/>
    </row>
    <row r="15340" spans="18:18">
      <c r="R15340" s="1"/>
    </row>
    <row r="15341" spans="18:18">
      <c r="R15341" s="1"/>
    </row>
    <row r="15342" spans="18:18">
      <c r="R15342" s="1"/>
    </row>
    <row r="15343" spans="18:18">
      <c r="R15343" s="1"/>
    </row>
    <row r="15344" spans="18:18">
      <c r="R15344" s="1"/>
    </row>
    <row r="15345" spans="18:18">
      <c r="R15345" s="1"/>
    </row>
    <row r="15346" spans="18:18">
      <c r="R15346" s="1"/>
    </row>
    <row r="15347" spans="18:18">
      <c r="R15347" s="1"/>
    </row>
    <row r="15348" spans="18:18">
      <c r="R15348" s="1"/>
    </row>
    <row r="15349" spans="18:18">
      <c r="R15349" s="1"/>
    </row>
    <row r="15350" spans="18:18">
      <c r="R15350" s="1"/>
    </row>
    <row r="15351" spans="18:18">
      <c r="R15351" s="1"/>
    </row>
    <row r="15352" spans="18:18">
      <c r="R15352" s="1"/>
    </row>
    <row r="15353" spans="18:18">
      <c r="R15353" s="1"/>
    </row>
    <row r="15354" spans="18:18">
      <c r="R15354" s="1"/>
    </row>
    <row r="15355" spans="18:18">
      <c r="R15355" s="1"/>
    </row>
    <row r="15356" spans="18:18">
      <c r="R15356" s="1"/>
    </row>
    <row r="15357" spans="18:18">
      <c r="R15357" s="1"/>
    </row>
    <row r="15358" spans="18:18">
      <c r="R15358" s="1"/>
    </row>
    <row r="15359" spans="18:18">
      <c r="R15359" s="1"/>
    </row>
    <row r="15360" spans="18:18">
      <c r="R15360" s="1"/>
    </row>
    <row r="15361" spans="18:18">
      <c r="R15361" s="1"/>
    </row>
    <row r="15362" spans="18:18">
      <c r="R15362" s="1"/>
    </row>
    <row r="15363" spans="18:18">
      <c r="R15363" s="1"/>
    </row>
    <row r="15364" spans="18:18">
      <c r="R15364" s="1"/>
    </row>
    <row r="15365" spans="18:18">
      <c r="R15365" s="1"/>
    </row>
    <row r="15366" spans="18:18">
      <c r="R15366" s="1"/>
    </row>
    <row r="15367" spans="18:18">
      <c r="R15367" s="1"/>
    </row>
    <row r="15368" spans="18:18">
      <c r="R15368" s="1"/>
    </row>
    <row r="15369" spans="18:18">
      <c r="R15369" s="1"/>
    </row>
    <row r="15370" spans="18:18">
      <c r="R15370" s="1"/>
    </row>
    <row r="15371" spans="18:18">
      <c r="R15371" s="1"/>
    </row>
    <row r="15372" spans="18:18">
      <c r="R15372" s="1"/>
    </row>
    <row r="15373" spans="18:18">
      <c r="R15373" s="1"/>
    </row>
    <row r="15374" spans="18:18">
      <c r="R15374" s="1"/>
    </row>
    <row r="15375" spans="18:18">
      <c r="R15375" s="1"/>
    </row>
    <row r="15376" spans="18:18">
      <c r="R15376" s="1"/>
    </row>
    <row r="15377" spans="18:18">
      <c r="R15377" s="1"/>
    </row>
    <row r="15378" spans="18:18">
      <c r="R15378" s="1"/>
    </row>
    <row r="15379" spans="18:18">
      <c r="R15379" s="1"/>
    </row>
    <row r="15380" spans="18:18">
      <c r="R15380" s="1"/>
    </row>
    <row r="15381" spans="18:18">
      <c r="R15381" s="1"/>
    </row>
    <row r="15382" spans="18:18">
      <c r="R15382" s="1"/>
    </row>
    <row r="15383" spans="18:18">
      <c r="R15383" s="1"/>
    </row>
    <row r="15384" spans="18:18">
      <c r="R15384" s="1"/>
    </row>
    <row r="15385" spans="18:18">
      <c r="R15385" s="1"/>
    </row>
    <row r="15386" spans="18:18">
      <c r="R15386" s="1"/>
    </row>
    <row r="15387" spans="18:18">
      <c r="R15387" s="1"/>
    </row>
    <row r="15388" spans="18:18">
      <c r="R15388" s="1"/>
    </row>
    <row r="15389" spans="18:18">
      <c r="R15389" s="1"/>
    </row>
    <row r="15390" spans="18:18">
      <c r="R15390" s="1"/>
    </row>
    <row r="15391" spans="18:18">
      <c r="R15391" s="1"/>
    </row>
    <row r="15392" spans="18:18">
      <c r="R15392" s="1"/>
    </row>
    <row r="15393" spans="18:18">
      <c r="R15393" s="1"/>
    </row>
    <row r="15394" spans="18:18">
      <c r="R15394" s="1"/>
    </row>
    <row r="15395" spans="18:18">
      <c r="R15395" s="1"/>
    </row>
    <row r="15396" spans="18:18">
      <c r="R15396" s="1"/>
    </row>
    <row r="15397" spans="18:18">
      <c r="R15397" s="1"/>
    </row>
    <row r="15398" spans="18:18">
      <c r="R15398" s="1"/>
    </row>
    <row r="15399" spans="18:18">
      <c r="R15399" s="1"/>
    </row>
    <row r="15400" spans="18:18">
      <c r="R15400" s="1"/>
    </row>
    <row r="15401" spans="18:18">
      <c r="R15401" s="1"/>
    </row>
    <row r="15402" spans="18:18">
      <c r="R15402" s="1"/>
    </row>
    <row r="15403" spans="18:18">
      <c r="R15403" s="1"/>
    </row>
    <row r="15404" spans="18:18">
      <c r="R15404" s="1"/>
    </row>
    <row r="15405" spans="18:18">
      <c r="R15405" s="1"/>
    </row>
    <row r="15406" spans="18:18">
      <c r="R15406" s="1"/>
    </row>
    <row r="15407" spans="18:18">
      <c r="R15407" s="1"/>
    </row>
    <row r="15408" spans="18:18">
      <c r="R15408" s="1"/>
    </row>
    <row r="15409" spans="18:18">
      <c r="R15409" s="1"/>
    </row>
    <row r="15410" spans="18:18">
      <c r="R15410" s="1"/>
    </row>
    <row r="15411" spans="18:18">
      <c r="R15411" s="1"/>
    </row>
    <row r="15412" spans="18:18">
      <c r="R15412" s="1"/>
    </row>
    <row r="15413" spans="18:18">
      <c r="R15413" s="1"/>
    </row>
    <row r="15414" spans="18:18">
      <c r="R15414" s="1"/>
    </row>
    <row r="15415" spans="18:18">
      <c r="R15415" s="1"/>
    </row>
    <row r="15416" spans="18:18">
      <c r="R15416" s="1"/>
    </row>
    <row r="15417" spans="18:18">
      <c r="R15417" s="1"/>
    </row>
    <row r="15418" spans="18:18">
      <c r="R15418" s="1"/>
    </row>
    <row r="15419" spans="18:18">
      <c r="R15419" s="1"/>
    </row>
    <row r="15420" spans="18:18">
      <c r="R15420" s="1"/>
    </row>
    <row r="15421" spans="18:18">
      <c r="R15421" s="1"/>
    </row>
    <row r="15422" spans="18:18">
      <c r="R15422" s="1"/>
    </row>
    <row r="15423" spans="18:18">
      <c r="R15423" s="1"/>
    </row>
    <row r="15424" spans="18:18">
      <c r="R15424" s="1"/>
    </row>
    <row r="15425" spans="18:18">
      <c r="R15425" s="1"/>
    </row>
    <row r="15426" spans="18:18">
      <c r="R15426" s="1"/>
    </row>
    <row r="15427" spans="18:18">
      <c r="R15427" s="1"/>
    </row>
    <row r="15428" spans="18:18">
      <c r="R15428" s="1"/>
    </row>
    <row r="15429" spans="18:18">
      <c r="R15429" s="1"/>
    </row>
    <row r="15430" spans="18:18">
      <c r="R15430" s="1"/>
    </row>
    <row r="15431" spans="18:18">
      <c r="R15431" s="1"/>
    </row>
    <row r="15432" spans="18:18">
      <c r="R15432" s="1"/>
    </row>
    <row r="15433" spans="18:18">
      <c r="R15433" s="1"/>
    </row>
    <row r="15434" spans="18:18">
      <c r="R15434" s="1"/>
    </row>
    <row r="15435" spans="18:18">
      <c r="R15435" s="1"/>
    </row>
    <row r="15436" spans="18:18">
      <c r="R15436" s="1"/>
    </row>
    <row r="15437" spans="18:18">
      <c r="R15437" s="1"/>
    </row>
    <row r="15438" spans="18:18">
      <c r="R15438" s="1"/>
    </row>
    <row r="15439" spans="18:18">
      <c r="R15439" s="1"/>
    </row>
    <row r="15440" spans="18:18">
      <c r="R15440" s="1"/>
    </row>
    <row r="15441" spans="18:18">
      <c r="R15441" s="1"/>
    </row>
    <row r="15442" spans="18:18">
      <c r="R15442" s="1"/>
    </row>
    <row r="15443" spans="18:18">
      <c r="R15443" s="1"/>
    </row>
    <row r="15444" spans="18:18">
      <c r="R15444" s="1"/>
    </row>
    <row r="15445" spans="18:18">
      <c r="R15445" s="1"/>
    </row>
    <row r="15446" spans="18:18">
      <c r="R15446" s="1"/>
    </row>
    <row r="15447" spans="18:18">
      <c r="R15447" s="1"/>
    </row>
    <row r="15448" spans="18:18">
      <c r="R15448" s="1"/>
    </row>
    <row r="15449" spans="18:18">
      <c r="R15449" s="1"/>
    </row>
    <row r="15450" spans="18:18">
      <c r="R15450" s="1"/>
    </row>
    <row r="15451" spans="18:18">
      <c r="R15451" s="1"/>
    </row>
    <row r="15452" spans="18:18">
      <c r="R15452" s="1"/>
    </row>
    <row r="15453" spans="18:18">
      <c r="R15453" s="1"/>
    </row>
    <row r="15454" spans="18:18">
      <c r="R15454" s="1"/>
    </row>
    <row r="15455" spans="18:18">
      <c r="R15455" s="1"/>
    </row>
    <row r="15456" spans="18:18">
      <c r="R15456" s="1"/>
    </row>
    <row r="15457" spans="18:18">
      <c r="R15457" s="1"/>
    </row>
    <row r="15458" spans="18:18">
      <c r="R15458" s="1"/>
    </row>
    <row r="15459" spans="18:18">
      <c r="R15459" s="1"/>
    </row>
    <row r="15460" spans="18:18">
      <c r="R15460" s="1"/>
    </row>
    <row r="15461" spans="18:18">
      <c r="R15461" s="1"/>
    </row>
    <row r="15462" spans="18:18">
      <c r="R15462" s="1"/>
    </row>
    <row r="15463" spans="18:18">
      <c r="R15463" s="1"/>
    </row>
    <row r="15464" spans="18:18">
      <c r="R15464" s="1"/>
    </row>
    <row r="15465" spans="18:18">
      <c r="R15465" s="1"/>
    </row>
    <row r="15466" spans="18:18">
      <c r="R15466" s="1"/>
    </row>
    <row r="15467" spans="18:18">
      <c r="R15467" s="1"/>
    </row>
    <row r="15468" spans="18:18">
      <c r="R15468" s="1"/>
    </row>
    <row r="15469" spans="18:18">
      <c r="R15469" s="1"/>
    </row>
    <row r="15470" spans="18:18">
      <c r="R15470" s="1"/>
    </row>
    <row r="15471" spans="18:18">
      <c r="R15471" s="1"/>
    </row>
    <row r="15472" spans="18:18">
      <c r="R15472" s="1"/>
    </row>
    <row r="15473" spans="18:18">
      <c r="R15473" s="1"/>
    </row>
    <row r="15474" spans="18:18">
      <c r="R15474" s="1"/>
    </row>
    <row r="15475" spans="18:18">
      <c r="R15475" s="1"/>
    </row>
    <row r="15476" spans="18:18">
      <c r="R15476" s="1"/>
    </row>
    <row r="15477" spans="18:18">
      <c r="R15477" s="1"/>
    </row>
    <row r="15478" spans="18:18">
      <c r="R15478" s="1"/>
    </row>
    <row r="15479" spans="18:18">
      <c r="R15479" s="1"/>
    </row>
    <row r="15480" spans="18:18">
      <c r="R15480" s="1"/>
    </row>
    <row r="15481" spans="18:18">
      <c r="R15481" s="1"/>
    </row>
    <row r="15482" spans="18:18">
      <c r="R15482" s="1"/>
    </row>
    <row r="15483" spans="18:18">
      <c r="R15483" s="1"/>
    </row>
    <row r="15484" spans="18:18">
      <c r="R15484" s="1"/>
    </row>
    <row r="15485" spans="18:18">
      <c r="R15485" s="1"/>
    </row>
    <row r="15486" spans="18:18">
      <c r="R15486" s="1"/>
    </row>
    <row r="15487" spans="18:18">
      <c r="R15487" s="1"/>
    </row>
    <row r="15488" spans="18:18">
      <c r="R15488" s="1"/>
    </row>
    <row r="15489" spans="18:18">
      <c r="R15489" s="1"/>
    </row>
    <row r="15490" spans="18:18">
      <c r="R15490" s="1"/>
    </row>
    <row r="15491" spans="18:18">
      <c r="R15491" s="1"/>
    </row>
    <row r="15492" spans="18:18">
      <c r="R15492" s="1"/>
    </row>
    <row r="15493" spans="18:18">
      <c r="R15493" s="1"/>
    </row>
    <row r="15494" spans="18:18">
      <c r="R15494" s="1"/>
    </row>
    <row r="15495" spans="18:18">
      <c r="R15495" s="1"/>
    </row>
    <row r="15496" spans="18:18">
      <c r="R15496" s="1"/>
    </row>
    <row r="15497" spans="18:18">
      <c r="R15497" s="1"/>
    </row>
    <row r="15498" spans="18:18">
      <c r="R15498" s="1"/>
    </row>
    <row r="15499" spans="18:18">
      <c r="R15499" s="1"/>
    </row>
    <row r="15500" spans="18:18">
      <c r="R15500" s="1"/>
    </row>
    <row r="15501" spans="18:18">
      <c r="R15501" s="1"/>
    </row>
    <row r="15502" spans="18:18">
      <c r="R15502" s="1"/>
    </row>
    <row r="15503" spans="18:18">
      <c r="R15503" s="1"/>
    </row>
    <row r="15504" spans="18:18">
      <c r="R15504" s="1"/>
    </row>
    <row r="15505" spans="18:18">
      <c r="R15505" s="1"/>
    </row>
    <row r="15506" spans="18:18">
      <c r="R15506" s="1"/>
    </row>
    <row r="15507" spans="18:18">
      <c r="R15507" s="1"/>
    </row>
    <row r="15508" spans="18:18">
      <c r="R15508" s="1"/>
    </row>
    <row r="15509" spans="18:18">
      <c r="R15509" s="1"/>
    </row>
    <row r="15510" spans="18:18">
      <c r="R15510" s="1"/>
    </row>
    <row r="15511" spans="18:18">
      <c r="R15511" s="1"/>
    </row>
    <row r="15512" spans="18:18">
      <c r="R15512" s="1"/>
    </row>
    <row r="15513" spans="18:18">
      <c r="R15513" s="1"/>
    </row>
    <row r="15514" spans="18:18">
      <c r="R15514" s="1"/>
    </row>
    <row r="15515" spans="18:18">
      <c r="R15515" s="1"/>
    </row>
    <row r="15516" spans="18:18">
      <c r="R15516" s="1"/>
    </row>
    <row r="15517" spans="18:18">
      <c r="R15517" s="1"/>
    </row>
    <row r="15518" spans="18:18">
      <c r="R15518" s="1"/>
    </row>
    <row r="15519" spans="18:18">
      <c r="R15519" s="1"/>
    </row>
    <row r="15520" spans="18:18">
      <c r="R15520" s="1"/>
    </row>
    <row r="15521" spans="18:18">
      <c r="R15521" s="1"/>
    </row>
    <row r="15522" spans="18:18">
      <c r="R15522" s="1"/>
    </row>
    <row r="15523" spans="18:18">
      <c r="R15523" s="1"/>
    </row>
    <row r="15524" spans="18:18">
      <c r="R15524" s="1"/>
    </row>
    <row r="15525" spans="18:18">
      <c r="R15525" s="1"/>
    </row>
    <row r="15526" spans="18:18">
      <c r="R15526" s="1"/>
    </row>
    <row r="15527" spans="18:18">
      <c r="R15527" s="1"/>
    </row>
    <row r="15528" spans="18:18">
      <c r="R15528" s="1"/>
    </row>
    <row r="15529" spans="18:18">
      <c r="R15529" s="1"/>
    </row>
    <row r="15530" spans="18:18">
      <c r="R15530" s="1"/>
    </row>
    <row r="15531" spans="18:18">
      <c r="R15531" s="1"/>
    </row>
    <row r="15532" spans="18:18">
      <c r="R15532" s="1"/>
    </row>
    <row r="15533" spans="18:18">
      <c r="R15533" s="1"/>
    </row>
    <row r="15534" spans="18:18">
      <c r="R15534" s="1"/>
    </row>
    <row r="15535" spans="18:18">
      <c r="R15535" s="1"/>
    </row>
    <row r="15536" spans="18:18">
      <c r="R15536" s="1"/>
    </row>
    <row r="15537" spans="18:18">
      <c r="R15537" s="1"/>
    </row>
    <row r="15538" spans="18:18">
      <c r="R15538" s="1"/>
    </row>
    <row r="15539" spans="18:18">
      <c r="R15539" s="1"/>
    </row>
    <row r="15540" spans="18:18">
      <c r="R15540" s="1"/>
    </row>
    <row r="15541" spans="18:18">
      <c r="R15541" s="1"/>
    </row>
    <row r="15542" spans="18:18">
      <c r="R15542" s="1"/>
    </row>
    <row r="15543" spans="18:18">
      <c r="R15543" s="1"/>
    </row>
    <row r="15544" spans="18:18">
      <c r="R15544" s="1"/>
    </row>
    <row r="15545" spans="18:18">
      <c r="R15545" s="1"/>
    </row>
    <row r="15546" spans="18:18">
      <c r="R15546" s="1"/>
    </row>
    <row r="15547" spans="18:18">
      <c r="R15547" s="1"/>
    </row>
    <row r="15548" spans="18:18">
      <c r="R15548" s="1"/>
    </row>
    <row r="15549" spans="18:18">
      <c r="R15549" s="1"/>
    </row>
    <row r="15550" spans="18:18">
      <c r="R15550" s="1"/>
    </row>
    <row r="15551" spans="18:18">
      <c r="R15551" s="1"/>
    </row>
    <row r="15552" spans="18:18">
      <c r="R15552" s="1"/>
    </row>
    <row r="15553" spans="18:18">
      <c r="R15553" s="1"/>
    </row>
    <row r="15554" spans="18:18">
      <c r="R15554" s="1"/>
    </row>
    <row r="15555" spans="18:18">
      <c r="R15555" s="1"/>
    </row>
    <row r="15556" spans="18:18">
      <c r="R15556" s="1"/>
    </row>
    <row r="15557" spans="18:18">
      <c r="R15557" s="1"/>
    </row>
    <row r="15558" spans="18:18">
      <c r="R15558" s="1"/>
    </row>
    <row r="15559" spans="18:18">
      <c r="R15559" s="1"/>
    </row>
    <row r="15560" spans="18:18">
      <c r="R15560" s="1"/>
    </row>
    <row r="15561" spans="18:18">
      <c r="R15561" s="1"/>
    </row>
    <row r="15562" spans="18:18">
      <c r="R15562" s="1"/>
    </row>
    <row r="15563" spans="18:18">
      <c r="R15563" s="1"/>
    </row>
    <row r="15564" spans="18:18">
      <c r="R15564" s="1"/>
    </row>
    <row r="15565" spans="18:18">
      <c r="R15565" s="1"/>
    </row>
    <row r="15566" spans="18:18">
      <c r="R15566" s="1"/>
    </row>
    <row r="15567" spans="18:18">
      <c r="R15567" s="1"/>
    </row>
    <row r="15568" spans="18:18">
      <c r="R15568" s="1"/>
    </row>
    <row r="15569" spans="18:18">
      <c r="R15569" s="1"/>
    </row>
    <row r="15570" spans="18:18">
      <c r="R15570" s="1"/>
    </row>
    <row r="15571" spans="18:18">
      <c r="R15571" s="1"/>
    </row>
    <row r="15572" spans="18:18">
      <c r="R15572" s="1"/>
    </row>
    <row r="15573" spans="18:18">
      <c r="R15573" s="1"/>
    </row>
    <row r="15574" spans="18:18">
      <c r="R15574" s="1"/>
    </row>
    <row r="15575" spans="18:18">
      <c r="R15575" s="1"/>
    </row>
    <row r="15576" spans="18:18">
      <c r="R15576" s="1"/>
    </row>
    <row r="15577" spans="18:18">
      <c r="R15577" s="1"/>
    </row>
    <row r="15578" spans="18:18">
      <c r="R15578" s="1"/>
    </row>
    <row r="15579" spans="18:18">
      <c r="R15579" s="1"/>
    </row>
    <row r="15580" spans="18:18">
      <c r="R15580" s="1"/>
    </row>
    <row r="15581" spans="18:18">
      <c r="R15581" s="1"/>
    </row>
    <row r="15582" spans="18:18">
      <c r="R15582" s="1"/>
    </row>
    <row r="15583" spans="18:18">
      <c r="R15583" s="1"/>
    </row>
    <row r="15584" spans="18:18">
      <c r="R15584" s="1"/>
    </row>
    <row r="15585" spans="18:18">
      <c r="R15585" s="1"/>
    </row>
    <row r="15586" spans="18:18">
      <c r="R15586" s="1"/>
    </row>
    <row r="15587" spans="18:18">
      <c r="R15587" s="1"/>
    </row>
    <row r="15588" spans="18:18">
      <c r="R15588" s="1"/>
    </row>
    <row r="15589" spans="18:18">
      <c r="R15589" s="1"/>
    </row>
    <row r="15590" spans="18:18">
      <c r="R15590" s="1"/>
    </row>
    <row r="15591" spans="18:18">
      <c r="R15591" s="1"/>
    </row>
    <row r="15592" spans="18:18">
      <c r="R15592" s="1"/>
    </row>
    <row r="15593" spans="18:18">
      <c r="R15593" s="1"/>
    </row>
    <row r="15594" spans="18:18">
      <c r="R15594" s="1"/>
    </row>
    <row r="15595" spans="18:18">
      <c r="R15595" s="1"/>
    </row>
    <row r="15596" spans="18:18">
      <c r="R15596" s="1"/>
    </row>
    <row r="15597" spans="18:18">
      <c r="R15597" s="1"/>
    </row>
    <row r="15598" spans="18:18">
      <c r="R15598" s="1"/>
    </row>
    <row r="15599" spans="18:18">
      <c r="R15599" s="1"/>
    </row>
    <row r="15600" spans="18:18">
      <c r="R15600" s="1"/>
    </row>
    <row r="15601" spans="18:18">
      <c r="R15601" s="1"/>
    </row>
    <row r="15602" spans="18:18">
      <c r="R15602" s="1"/>
    </row>
    <row r="15603" spans="18:18">
      <c r="R15603" s="1"/>
    </row>
    <row r="15604" spans="18:18">
      <c r="R15604" s="1"/>
    </row>
    <row r="15605" spans="18:18">
      <c r="R15605" s="1"/>
    </row>
    <row r="15606" spans="18:18">
      <c r="R15606" s="1"/>
    </row>
    <row r="15607" spans="18:18">
      <c r="R15607" s="1"/>
    </row>
    <row r="15608" spans="18:18">
      <c r="R15608" s="1"/>
    </row>
    <row r="15609" spans="18:18">
      <c r="R15609" s="1"/>
    </row>
    <row r="15610" spans="18:18">
      <c r="R15610" s="1"/>
    </row>
    <row r="15611" spans="18:18">
      <c r="R15611" s="1"/>
    </row>
    <row r="15612" spans="18:18">
      <c r="R15612" s="1"/>
    </row>
    <row r="15613" spans="18:18">
      <c r="R15613" s="1"/>
    </row>
    <row r="15614" spans="18:18">
      <c r="R15614" s="1"/>
    </row>
    <row r="15615" spans="18:18">
      <c r="R15615" s="1"/>
    </row>
    <row r="15616" spans="18:18">
      <c r="R15616" s="1"/>
    </row>
    <row r="15617" spans="18:18">
      <c r="R15617" s="1"/>
    </row>
    <row r="15618" spans="18:18">
      <c r="R15618" s="1"/>
    </row>
    <row r="15619" spans="18:18">
      <c r="R15619" s="1"/>
    </row>
    <row r="15620" spans="18:18">
      <c r="R15620" s="1"/>
    </row>
    <row r="15621" spans="18:18">
      <c r="R15621" s="1"/>
    </row>
    <row r="15622" spans="18:18">
      <c r="R15622" s="1"/>
    </row>
    <row r="15623" spans="18:18">
      <c r="R15623" s="1"/>
    </row>
    <row r="15624" spans="18:18">
      <c r="R15624" s="1"/>
    </row>
    <row r="15625" spans="18:18">
      <c r="R15625" s="1"/>
    </row>
    <row r="15626" spans="18:18">
      <c r="R15626" s="1"/>
    </row>
    <row r="15627" spans="18:18">
      <c r="R15627" s="1"/>
    </row>
    <row r="15628" spans="18:18">
      <c r="R15628" s="1"/>
    </row>
    <row r="15629" spans="18:18">
      <c r="R15629" s="1"/>
    </row>
    <row r="15630" spans="18:18">
      <c r="R15630" s="1"/>
    </row>
    <row r="15631" spans="18:18">
      <c r="R15631" s="1"/>
    </row>
    <row r="15632" spans="18:18">
      <c r="R15632" s="1"/>
    </row>
    <row r="15633" spans="18:18">
      <c r="R15633" s="1"/>
    </row>
    <row r="15634" spans="18:18">
      <c r="R15634" s="1"/>
    </row>
    <row r="15635" spans="18:18">
      <c r="R15635" s="1"/>
    </row>
    <row r="15636" spans="18:18">
      <c r="R15636" s="1"/>
    </row>
    <row r="15637" spans="18:18">
      <c r="R15637" s="1"/>
    </row>
    <row r="15638" spans="18:18">
      <c r="R15638" s="1"/>
    </row>
    <row r="15639" spans="18:18">
      <c r="R15639" s="1"/>
    </row>
    <row r="15640" spans="18:18">
      <c r="R15640" s="1"/>
    </row>
    <row r="15641" spans="18:18">
      <c r="R15641" s="1"/>
    </row>
    <row r="15642" spans="18:18">
      <c r="R15642" s="1"/>
    </row>
    <row r="15643" spans="18:18">
      <c r="R15643" s="1"/>
    </row>
    <row r="15644" spans="18:18">
      <c r="R15644" s="1"/>
    </row>
    <row r="15645" spans="18:18">
      <c r="R15645" s="1"/>
    </row>
    <row r="15646" spans="18:18">
      <c r="R15646" s="1"/>
    </row>
    <row r="15647" spans="18:18">
      <c r="R15647" s="1"/>
    </row>
    <row r="15648" spans="18:18">
      <c r="R15648" s="1"/>
    </row>
    <row r="15649" spans="18:18">
      <c r="R15649" s="1"/>
    </row>
    <row r="15650" spans="18:18">
      <c r="R15650" s="1"/>
    </row>
    <row r="15651" spans="18:18">
      <c r="R15651" s="1"/>
    </row>
    <row r="15652" spans="18:18">
      <c r="R15652" s="1"/>
    </row>
    <row r="15653" spans="18:18">
      <c r="R15653" s="1"/>
    </row>
    <row r="15654" spans="18:18">
      <c r="R15654" s="1"/>
    </row>
    <row r="15655" spans="18:18">
      <c r="R15655" s="1"/>
    </row>
    <row r="15656" spans="18:18">
      <c r="R15656" s="1"/>
    </row>
    <row r="15657" spans="18:18">
      <c r="R15657" s="1"/>
    </row>
    <row r="15658" spans="18:18">
      <c r="R15658" s="1"/>
    </row>
    <row r="15659" spans="18:18">
      <c r="R15659" s="1"/>
    </row>
    <row r="15660" spans="18:18">
      <c r="R15660" s="1"/>
    </row>
    <row r="15661" spans="18:18">
      <c r="R15661" s="1"/>
    </row>
    <row r="15662" spans="18:18">
      <c r="R15662" s="1"/>
    </row>
    <row r="15663" spans="18:18">
      <c r="R15663" s="1"/>
    </row>
    <row r="15664" spans="18:18">
      <c r="R15664" s="1"/>
    </row>
    <row r="15665" spans="18:18">
      <c r="R15665" s="1"/>
    </row>
    <row r="15666" spans="18:18">
      <c r="R15666" s="1"/>
    </row>
    <row r="15667" spans="18:18">
      <c r="R15667" s="1"/>
    </row>
    <row r="15668" spans="18:18">
      <c r="R15668" s="1"/>
    </row>
    <row r="15669" spans="18:18">
      <c r="R15669" s="1"/>
    </row>
    <row r="15670" spans="18:18">
      <c r="R15670" s="1"/>
    </row>
    <row r="15671" spans="18:18">
      <c r="R15671" s="1"/>
    </row>
    <row r="15672" spans="18:18">
      <c r="R15672" s="1"/>
    </row>
    <row r="15673" spans="18:18">
      <c r="R15673" s="1"/>
    </row>
    <row r="15674" spans="18:18">
      <c r="R15674" s="1"/>
    </row>
    <row r="15675" spans="18:18">
      <c r="R15675" s="1"/>
    </row>
    <row r="15676" spans="18:18">
      <c r="R15676" s="1"/>
    </row>
    <row r="15677" spans="18:18">
      <c r="R15677" s="1"/>
    </row>
    <row r="15678" spans="18:18">
      <c r="R15678" s="1"/>
    </row>
    <row r="15679" spans="18:18">
      <c r="R15679" s="1"/>
    </row>
    <row r="15680" spans="18:18">
      <c r="R15680" s="1"/>
    </row>
    <row r="15681" spans="18:18">
      <c r="R15681" s="1"/>
    </row>
    <row r="15682" spans="18:18">
      <c r="R15682" s="1"/>
    </row>
    <row r="15683" spans="18:18">
      <c r="R15683" s="1"/>
    </row>
    <row r="15684" spans="18:18">
      <c r="R15684" s="1"/>
    </row>
    <row r="15685" spans="18:18">
      <c r="R15685" s="1"/>
    </row>
    <row r="15686" spans="18:18">
      <c r="R15686" s="1"/>
    </row>
    <row r="15687" spans="18:18">
      <c r="R15687" s="1"/>
    </row>
    <row r="15688" spans="18:18">
      <c r="R15688" s="1"/>
    </row>
    <row r="15689" spans="18:18">
      <c r="R15689" s="1"/>
    </row>
    <row r="15690" spans="18:18">
      <c r="R15690" s="1"/>
    </row>
    <row r="15691" spans="18:18">
      <c r="R15691" s="1"/>
    </row>
    <row r="15692" spans="18:18">
      <c r="R15692" s="1"/>
    </row>
    <row r="15693" spans="18:18">
      <c r="R15693" s="1"/>
    </row>
    <row r="15694" spans="18:18">
      <c r="R15694" s="1"/>
    </row>
    <row r="15695" spans="18:18">
      <c r="R15695" s="1"/>
    </row>
    <row r="15696" spans="18:18">
      <c r="R15696" s="1"/>
    </row>
    <row r="15697" spans="18:18">
      <c r="R15697" s="1"/>
    </row>
    <row r="15698" spans="18:18">
      <c r="R15698" s="1"/>
    </row>
    <row r="15699" spans="18:18">
      <c r="R15699" s="1"/>
    </row>
    <row r="15700" spans="18:18">
      <c r="R15700" s="1"/>
    </row>
    <row r="15701" spans="18:18">
      <c r="R15701" s="1"/>
    </row>
    <row r="15702" spans="18:18">
      <c r="R15702" s="1"/>
    </row>
    <row r="15703" spans="18:18">
      <c r="R15703" s="1"/>
    </row>
    <row r="15704" spans="18:18">
      <c r="R15704" s="1"/>
    </row>
    <row r="15705" spans="18:18">
      <c r="R15705" s="1"/>
    </row>
    <row r="15706" spans="18:18">
      <c r="R15706" s="1"/>
    </row>
    <row r="15707" spans="18:18">
      <c r="R15707" s="1"/>
    </row>
    <row r="15708" spans="18:18">
      <c r="R15708" s="1"/>
    </row>
    <row r="15709" spans="18:18">
      <c r="R15709" s="1"/>
    </row>
    <row r="15710" spans="18:18">
      <c r="R15710" s="1"/>
    </row>
    <row r="15711" spans="18:18">
      <c r="R15711" s="1"/>
    </row>
    <row r="15712" spans="18:18">
      <c r="R15712" s="1"/>
    </row>
    <row r="15713" spans="18:18">
      <c r="R15713" s="1"/>
    </row>
    <row r="15714" spans="18:18">
      <c r="R15714" s="1"/>
    </row>
    <row r="15715" spans="18:18">
      <c r="R15715" s="1"/>
    </row>
    <row r="15716" spans="18:18">
      <c r="R15716" s="1"/>
    </row>
    <row r="15717" spans="18:18">
      <c r="R15717" s="1"/>
    </row>
    <row r="15718" spans="18:18">
      <c r="R15718" s="1"/>
    </row>
    <row r="15719" spans="18:18">
      <c r="R15719" s="1"/>
    </row>
    <row r="15720" spans="18:18">
      <c r="R15720" s="1"/>
    </row>
    <row r="15721" spans="18:18">
      <c r="R15721" s="1"/>
    </row>
    <row r="15722" spans="18:18">
      <c r="R15722" s="1"/>
    </row>
    <row r="15723" spans="18:18">
      <c r="R15723" s="1"/>
    </row>
    <row r="15724" spans="18:18">
      <c r="R15724" s="1"/>
    </row>
    <row r="15725" spans="18:18">
      <c r="R15725" s="1"/>
    </row>
    <row r="15726" spans="18:18">
      <c r="R15726" s="1"/>
    </row>
    <row r="15727" spans="18:18">
      <c r="R15727" s="1"/>
    </row>
    <row r="15728" spans="18:18">
      <c r="R15728" s="1"/>
    </row>
    <row r="15729" spans="18:18">
      <c r="R15729" s="1"/>
    </row>
    <row r="15730" spans="18:18">
      <c r="R15730" s="1"/>
    </row>
    <row r="15731" spans="18:18">
      <c r="R15731" s="1"/>
    </row>
    <row r="15732" spans="18:18">
      <c r="R15732" s="1"/>
    </row>
    <row r="15733" spans="18:18">
      <c r="R15733" s="1"/>
    </row>
    <row r="15734" spans="18:18">
      <c r="R15734" s="1"/>
    </row>
    <row r="15735" spans="18:18">
      <c r="R15735" s="1"/>
    </row>
    <row r="15736" spans="18:18">
      <c r="R15736" s="1"/>
    </row>
    <row r="15737" spans="18:18">
      <c r="R15737" s="1"/>
    </row>
    <row r="15738" spans="18:18">
      <c r="R15738" s="1"/>
    </row>
    <row r="15739" spans="18:18">
      <c r="R15739" s="1"/>
    </row>
    <row r="15740" spans="18:18">
      <c r="R15740" s="1"/>
    </row>
    <row r="15741" spans="18:18">
      <c r="R15741" s="1"/>
    </row>
    <row r="15742" spans="18:18">
      <c r="R15742" s="1"/>
    </row>
    <row r="15743" spans="18:18">
      <c r="R15743" s="1"/>
    </row>
    <row r="15744" spans="18:18">
      <c r="R15744" s="1"/>
    </row>
    <row r="15745" spans="18:18">
      <c r="R15745" s="1"/>
    </row>
    <row r="15746" spans="18:18">
      <c r="R15746" s="1"/>
    </row>
    <row r="15747" spans="18:18">
      <c r="R15747" s="1"/>
    </row>
    <row r="15748" spans="18:18">
      <c r="R15748" s="1"/>
    </row>
    <row r="15749" spans="18:18">
      <c r="R15749" s="1"/>
    </row>
    <row r="15750" spans="18:18">
      <c r="R15750" s="1"/>
    </row>
    <row r="15751" spans="18:18">
      <c r="R15751" s="1"/>
    </row>
    <row r="15752" spans="18:18">
      <c r="R15752" s="1"/>
    </row>
    <row r="15753" spans="18:18">
      <c r="R15753" s="1"/>
    </row>
    <row r="15754" spans="18:18">
      <c r="R15754" s="1"/>
    </row>
    <row r="15755" spans="18:18">
      <c r="R15755" s="1"/>
    </row>
    <row r="15756" spans="18:18">
      <c r="R15756" s="1"/>
    </row>
    <row r="15757" spans="18:18">
      <c r="R15757" s="1"/>
    </row>
    <row r="15758" spans="18:18">
      <c r="R15758" s="1"/>
    </row>
    <row r="15759" spans="18:18">
      <c r="R15759" s="1"/>
    </row>
    <row r="15760" spans="18:18">
      <c r="R15760" s="1"/>
    </row>
    <row r="15761" spans="18:18">
      <c r="R15761" s="1"/>
    </row>
    <row r="15762" spans="18:18">
      <c r="R15762" s="1"/>
    </row>
    <row r="15763" spans="18:18">
      <c r="R15763" s="1"/>
    </row>
    <row r="15764" spans="18:18">
      <c r="R15764" s="1"/>
    </row>
    <row r="15765" spans="18:18">
      <c r="R15765" s="1"/>
    </row>
    <row r="15766" spans="18:18">
      <c r="R15766" s="1"/>
    </row>
    <row r="15767" spans="18:18">
      <c r="R15767" s="1"/>
    </row>
    <row r="15768" spans="18:18">
      <c r="R15768" s="1"/>
    </row>
    <row r="15769" spans="18:18">
      <c r="R15769" s="1"/>
    </row>
    <row r="15770" spans="18:18">
      <c r="R15770" s="1"/>
    </row>
    <row r="15771" spans="18:18">
      <c r="R15771" s="1"/>
    </row>
    <row r="15772" spans="18:18">
      <c r="R15772" s="1"/>
    </row>
    <row r="15773" spans="18:18">
      <c r="R15773" s="1"/>
    </row>
    <row r="15774" spans="18:18">
      <c r="R15774" s="1"/>
    </row>
    <row r="15775" spans="18:18">
      <c r="R15775" s="1"/>
    </row>
    <row r="15776" spans="18:18">
      <c r="R15776" s="1"/>
    </row>
    <row r="15777" spans="18:18">
      <c r="R15777" s="1"/>
    </row>
    <row r="15778" spans="18:18">
      <c r="R15778" s="1"/>
    </row>
    <row r="15779" spans="18:18">
      <c r="R15779" s="1"/>
    </row>
    <row r="15780" spans="18:18">
      <c r="R15780" s="1"/>
    </row>
    <row r="15781" spans="18:18">
      <c r="R15781" s="1"/>
    </row>
    <row r="15782" spans="18:18">
      <c r="R15782" s="1"/>
    </row>
    <row r="15783" spans="18:18">
      <c r="R15783" s="1"/>
    </row>
    <row r="15784" spans="18:18">
      <c r="R15784" s="1"/>
    </row>
    <row r="15785" spans="18:18">
      <c r="R15785" s="1"/>
    </row>
    <row r="15786" spans="18:18">
      <c r="R15786" s="1"/>
    </row>
    <row r="15787" spans="18:18">
      <c r="R15787" s="1"/>
    </row>
    <row r="15788" spans="18:18">
      <c r="R15788" s="1"/>
    </row>
    <row r="15789" spans="18:18">
      <c r="R15789" s="1"/>
    </row>
    <row r="15790" spans="18:18">
      <c r="R15790" s="1"/>
    </row>
    <row r="15791" spans="18:18">
      <c r="R15791" s="1"/>
    </row>
    <row r="15792" spans="18:18">
      <c r="R15792" s="1"/>
    </row>
    <row r="15793" spans="18:18">
      <c r="R15793" s="1"/>
    </row>
    <row r="15794" spans="18:18">
      <c r="R15794" s="1"/>
    </row>
    <row r="15795" spans="18:18">
      <c r="R15795" s="1"/>
    </row>
    <row r="15796" spans="18:18">
      <c r="R15796" s="1"/>
    </row>
    <row r="15797" spans="18:18">
      <c r="R15797" s="1"/>
    </row>
    <row r="15798" spans="18:18">
      <c r="R15798" s="1"/>
    </row>
    <row r="15799" spans="18:18">
      <c r="R15799" s="1"/>
    </row>
    <row r="15800" spans="18:18">
      <c r="R15800" s="1"/>
    </row>
    <row r="15801" spans="18:18">
      <c r="R15801" s="1"/>
    </row>
    <row r="15802" spans="18:18">
      <c r="R15802" s="1"/>
    </row>
    <row r="15803" spans="18:18">
      <c r="R15803" s="1"/>
    </row>
    <row r="15804" spans="18:18">
      <c r="R15804" s="1"/>
    </row>
    <row r="15805" spans="18:18">
      <c r="R15805" s="1"/>
    </row>
    <row r="15806" spans="18:18">
      <c r="R15806" s="1"/>
    </row>
    <row r="15807" spans="18:18">
      <c r="R15807" s="1"/>
    </row>
    <row r="15808" spans="18:18">
      <c r="R15808" s="1"/>
    </row>
    <row r="15809" spans="18:18">
      <c r="R15809" s="1"/>
    </row>
    <row r="15810" spans="18:18">
      <c r="R15810" s="1"/>
    </row>
    <row r="15811" spans="18:18">
      <c r="R15811" s="1"/>
    </row>
    <row r="15812" spans="18:18">
      <c r="R15812" s="1"/>
    </row>
    <row r="15813" spans="18:18">
      <c r="R15813" s="1"/>
    </row>
    <row r="15814" spans="18:18">
      <c r="R15814" s="1"/>
    </row>
    <row r="15815" spans="18:18">
      <c r="R15815" s="1"/>
    </row>
    <row r="15816" spans="18:18">
      <c r="R15816" s="1"/>
    </row>
    <row r="15817" spans="18:18">
      <c r="R15817" s="1"/>
    </row>
    <row r="15818" spans="18:18">
      <c r="R15818" s="1"/>
    </row>
    <row r="15819" spans="18:18">
      <c r="R15819" s="1"/>
    </row>
    <row r="15820" spans="18:18">
      <c r="R15820" s="1"/>
    </row>
    <row r="15821" spans="18:18">
      <c r="R15821" s="1"/>
    </row>
    <row r="15822" spans="18:18">
      <c r="R15822" s="1"/>
    </row>
    <row r="15823" spans="18:18">
      <c r="R15823" s="1"/>
    </row>
    <row r="15824" spans="18:18">
      <c r="R15824" s="1"/>
    </row>
    <row r="15825" spans="18:18">
      <c r="R15825" s="1"/>
    </row>
    <row r="15826" spans="18:18">
      <c r="R15826" s="1"/>
    </row>
    <row r="15827" spans="18:18">
      <c r="R15827" s="1"/>
    </row>
    <row r="15828" spans="18:18">
      <c r="R15828" s="1"/>
    </row>
    <row r="15829" spans="18:18">
      <c r="R15829" s="1"/>
    </row>
    <row r="15830" spans="18:18">
      <c r="R15830" s="1"/>
    </row>
    <row r="15831" spans="18:18">
      <c r="R15831" s="1"/>
    </row>
    <row r="15832" spans="18:18">
      <c r="R15832" s="1"/>
    </row>
    <row r="15833" spans="18:18">
      <c r="R15833" s="1"/>
    </row>
    <row r="15834" spans="18:18">
      <c r="R15834" s="1"/>
    </row>
    <row r="15835" spans="18:18">
      <c r="R15835" s="1"/>
    </row>
    <row r="15836" spans="18:18">
      <c r="R15836" s="1"/>
    </row>
    <row r="15837" spans="18:18">
      <c r="R15837" s="1"/>
    </row>
    <row r="15838" spans="18:18">
      <c r="R15838" s="1"/>
    </row>
    <row r="15839" spans="18:18">
      <c r="R15839" s="1"/>
    </row>
    <row r="15840" spans="18:18">
      <c r="R15840" s="1"/>
    </row>
    <row r="15841" spans="18:18">
      <c r="R15841" s="1"/>
    </row>
    <row r="15842" spans="18:18">
      <c r="R15842" s="1"/>
    </row>
    <row r="15843" spans="18:18">
      <c r="R15843" s="1"/>
    </row>
    <row r="15844" spans="18:18">
      <c r="R15844" s="1"/>
    </row>
    <row r="15845" spans="18:18">
      <c r="R15845" s="1"/>
    </row>
    <row r="15846" spans="18:18">
      <c r="R15846" s="1"/>
    </row>
    <row r="15847" spans="18:18">
      <c r="R15847" s="1"/>
    </row>
    <row r="15848" spans="18:18">
      <c r="R15848" s="1"/>
    </row>
    <row r="15849" spans="18:18">
      <c r="R15849" s="1"/>
    </row>
    <row r="15850" spans="18:18">
      <c r="R15850" s="1"/>
    </row>
    <row r="15851" spans="18:18">
      <c r="R15851" s="1"/>
    </row>
    <row r="15852" spans="18:18">
      <c r="R15852" s="1"/>
    </row>
    <row r="15853" spans="18:18">
      <c r="R15853" s="1"/>
    </row>
    <row r="15854" spans="18:18">
      <c r="R15854" s="1"/>
    </row>
    <row r="15855" spans="18:18">
      <c r="R15855" s="1"/>
    </row>
    <row r="15856" spans="18:18">
      <c r="R15856" s="1"/>
    </row>
    <row r="15857" spans="18:18">
      <c r="R15857" s="1"/>
    </row>
    <row r="15858" spans="18:18">
      <c r="R15858" s="1"/>
    </row>
    <row r="15859" spans="18:18">
      <c r="R15859" s="1"/>
    </row>
    <row r="15860" spans="18:18">
      <c r="R15860" s="1"/>
    </row>
    <row r="15861" spans="18:18">
      <c r="R15861" s="1"/>
    </row>
    <row r="15862" spans="18:18">
      <c r="R15862" s="1"/>
    </row>
    <row r="15863" spans="18:18">
      <c r="R15863" s="1"/>
    </row>
    <row r="15864" spans="18:18">
      <c r="R15864" s="1"/>
    </row>
    <row r="15865" spans="18:18">
      <c r="R15865" s="1"/>
    </row>
    <row r="15866" spans="18:18">
      <c r="R15866" s="1"/>
    </row>
    <row r="15867" spans="18:18">
      <c r="R15867" s="1"/>
    </row>
    <row r="15868" spans="18:18">
      <c r="R15868" s="1"/>
    </row>
    <row r="15869" spans="18:18">
      <c r="R15869" s="1"/>
    </row>
    <row r="15870" spans="18:18">
      <c r="R15870" s="1"/>
    </row>
    <row r="15871" spans="18:18">
      <c r="R15871" s="1"/>
    </row>
    <row r="15872" spans="18:18">
      <c r="R15872" s="1"/>
    </row>
    <row r="15873" spans="18:18">
      <c r="R15873" s="1"/>
    </row>
    <row r="15874" spans="18:18">
      <c r="R15874" s="1"/>
    </row>
    <row r="15875" spans="18:18">
      <c r="R15875" s="1"/>
    </row>
    <row r="15876" spans="18:18">
      <c r="R15876" s="1"/>
    </row>
    <row r="15877" spans="18:18">
      <c r="R15877" s="1"/>
    </row>
    <row r="15878" spans="18:18">
      <c r="R15878" s="1"/>
    </row>
    <row r="15879" spans="18:18">
      <c r="R15879" s="1"/>
    </row>
    <row r="15880" spans="18:18">
      <c r="R15880" s="1"/>
    </row>
    <row r="15881" spans="18:18">
      <c r="R15881" s="1"/>
    </row>
    <row r="15882" spans="18:18">
      <c r="R15882" s="1"/>
    </row>
    <row r="15883" spans="18:18">
      <c r="R15883" s="1"/>
    </row>
    <row r="15884" spans="18:18">
      <c r="R15884" s="1"/>
    </row>
    <row r="15885" spans="18:18">
      <c r="R15885" s="1"/>
    </row>
    <row r="15886" spans="18:18">
      <c r="R15886" s="1"/>
    </row>
    <row r="15887" spans="18:18">
      <c r="R15887" s="1"/>
    </row>
    <row r="15888" spans="18:18">
      <c r="R15888" s="1"/>
    </row>
    <row r="15889" spans="18:18">
      <c r="R15889" s="1"/>
    </row>
    <row r="15890" spans="18:18">
      <c r="R15890" s="1"/>
    </row>
    <row r="15891" spans="18:18">
      <c r="R15891" s="1"/>
    </row>
    <row r="15892" spans="18:18">
      <c r="R15892" s="1"/>
    </row>
    <row r="15893" spans="18:18">
      <c r="R15893" s="1"/>
    </row>
    <row r="15894" spans="18:18">
      <c r="R15894" s="1"/>
    </row>
    <row r="15895" spans="18:18">
      <c r="R15895" s="1"/>
    </row>
    <row r="15896" spans="18:18">
      <c r="R15896" s="1"/>
    </row>
    <row r="15897" spans="18:18">
      <c r="R15897" s="1"/>
    </row>
    <row r="15898" spans="18:18">
      <c r="R15898" s="1"/>
    </row>
    <row r="15899" spans="18:18">
      <c r="R15899" s="1"/>
    </row>
    <row r="15900" spans="18:18">
      <c r="R15900" s="1"/>
    </row>
    <row r="15901" spans="18:18">
      <c r="R15901" s="1"/>
    </row>
    <row r="15902" spans="18:18">
      <c r="R15902" s="1"/>
    </row>
    <row r="15903" spans="18:18">
      <c r="R15903" s="1"/>
    </row>
    <row r="15904" spans="18:18">
      <c r="R15904" s="1"/>
    </row>
    <row r="15905" spans="18:18">
      <c r="R15905" s="1"/>
    </row>
    <row r="15906" spans="18:18">
      <c r="R15906" s="1"/>
    </row>
    <row r="15907" spans="18:18">
      <c r="R15907" s="1"/>
    </row>
    <row r="15908" spans="18:18">
      <c r="R15908" s="1"/>
    </row>
    <row r="15909" spans="18:18">
      <c r="R15909" s="1"/>
    </row>
    <row r="15910" spans="18:18">
      <c r="R15910" s="1"/>
    </row>
    <row r="15911" spans="18:18">
      <c r="R15911" s="1"/>
    </row>
    <row r="15912" spans="18:18">
      <c r="R15912" s="1"/>
    </row>
    <row r="15913" spans="18:18">
      <c r="R15913" s="1"/>
    </row>
    <row r="15914" spans="18:18">
      <c r="R15914" s="1"/>
    </row>
    <row r="15915" spans="18:18">
      <c r="R15915" s="1"/>
    </row>
    <row r="15916" spans="18:18">
      <c r="R15916" s="1"/>
    </row>
    <row r="15917" spans="18:18">
      <c r="R15917" s="1"/>
    </row>
    <row r="15918" spans="18:18">
      <c r="R15918" s="1"/>
    </row>
    <row r="15919" spans="18:18">
      <c r="R15919" s="1"/>
    </row>
    <row r="15920" spans="18:18">
      <c r="R15920" s="1"/>
    </row>
    <row r="15921" spans="18:18">
      <c r="R15921" s="1"/>
    </row>
    <row r="15922" spans="18:18">
      <c r="R15922" s="1"/>
    </row>
    <row r="15923" spans="18:18">
      <c r="R15923" s="1"/>
    </row>
    <row r="15924" spans="18:18">
      <c r="R15924" s="1"/>
    </row>
    <row r="15925" spans="18:18">
      <c r="R15925" s="1"/>
    </row>
    <row r="15926" spans="18:18">
      <c r="R15926" s="1"/>
    </row>
    <row r="15927" spans="18:18">
      <c r="R15927" s="1"/>
    </row>
    <row r="15928" spans="18:18">
      <c r="R15928" s="1"/>
    </row>
    <row r="15929" spans="18:18">
      <c r="R15929" s="1"/>
    </row>
    <row r="15930" spans="18:18">
      <c r="R15930" s="1"/>
    </row>
    <row r="15931" spans="18:18">
      <c r="R15931" s="1"/>
    </row>
    <row r="15932" spans="18:18">
      <c r="R15932" s="1"/>
    </row>
    <row r="15933" spans="18:18">
      <c r="R15933" s="1"/>
    </row>
    <row r="15934" spans="18:18">
      <c r="R15934" s="1"/>
    </row>
    <row r="15935" spans="18:18">
      <c r="R15935" s="1"/>
    </row>
    <row r="15936" spans="18:18">
      <c r="R15936" s="1"/>
    </row>
    <row r="15937" spans="18:18">
      <c r="R15937" s="1"/>
    </row>
    <row r="15938" spans="18:18">
      <c r="R15938" s="1"/>
    </row>
    <row r="15939" spans="18:18">
      <c r="R15939" s="1"/>
    </row>
    <row r="15940" spans="18:18">
      <c r="R15940" s="1"/>
    </row>
    <row r="15941" spans="18:18">
      <c r="R15941" s="1"/>
    </row>
    <row r="15942" spans="18:18">
      <c r="R15942" s="1"/>
    </row>
    <row r="15943" spans="18:18">
      <c r="R15943" s="1"/>
    </row>
    <row r="15944" spans="18:18">
      <c r="R15944" s="1"/>
    </row>
    <row r="15945" spans="18:18">
      <c r="R15945" s="1"/>
    </row>
    <row r="15946" spans="18:18">
      <c r="R15946" s="1"/>
    </row>
    <row r="15947" spans="18:18">
      <c r="R15947" s="1"/>
    </row>
    <row r="15948" spans="18:18">
      <c r="R15948" s="1"/>
    </row>
    <row r="15949" spans="18:18">
      <c r="R15949" s="1"/>
    </row>
    <row r="15950" spans="18:18">
      <c r="R15950" s="1"/>
    </row>
    <row r="15951" spans="18:18">
      <c r="R15951" s="1"/>
    </row>
    <row r="15952" spans="18:18">
      <c r="R15952" s="1"/>
    </row>
    <row r="15953" spans="18:18">
      <c r="R15953" s="1"/>
    </row>
    <row r="15954" spans="18:18">
      <c r="R15954" s="1"/>
    </row>
    <row r="15955" spans="18:18">
      <c r="R15955" s="1"/>
    </row>
    <row r="15956" spans="18:18">
      <c r="R15956" s="1"/>
    </row>
    <row r="15957" spans="18:18">
      <c r="R15957" s="1"/>
    </row>
    <row r="15958" spans="18:18">
      <c r="R15958" s="1"/>
    </row>
    <row r="15959" spans="18:18">
      <c r="R15959" s="1"/>
    </row>
    <row r="15960" spans="18:18">
      <c r="R15960" s="1"/>
    </row>
    <row r="15961" spans="18:18">
      <c r="R15961" s="1"/>
    </row>
    <row r="15962" spans="18:18">
      <c r="R15962" s="1"/>
    </row>
    <row r="15963" spans="18:18">
      <c r="R15963" s="1"/>
    </row>
    <row r="15964" spans="18:18">
      <c r="R15964" s="1"/>
    </row>
    <row r="15965" spans="18:18">
      <c r="R15965" s="1"/>
    </row>
    <row r="15966" spans="18:18">
      <c r="R15966" s="1"/>
    </row>
    <row r="15967" spans="18:18">
      <c r="R15967" s="1"/>
    </row>
    <row r="15968" spans="18:18">
      <c r="R15968" s="1"/>
    </row>
    <row r="15969" spans="18:18">
      <c r="R15969" s="1"/>
    </row>
    <row r="15970" spans="18:18">
      <c r="R15970" s="1"/>
    </row>
    <row r="15971" spans="18:18">
      <c r="R15971" s="1"/>
    </row>
    <row r="15972" spans="18:18">
      <c r="R15972" s="1"/>
    </row>
    <row r="15973" spans="18:18">
      <c r="R15973" s="1"/>
    </row>
    <row r="15974" spans="18:18">
      <c r="R15974" s="1"/>
    </row>
    <row r="15975" spans="18:18">
      <c r="R15975" s="1"/>
    </row>
    <row r="15976" spans="18:18">
      <c r="R15976" s="1"/>
    </row>
    <row r="15977" spans="18:18">
      <c r="R15977" s="1"/>
    </row>
    <row r="15978" spans="18:18">
      <c r="R15978" s="1"/>
    </row>
    <row r="15979" spans="18:18">
      <c r="R15979" s="1"/>
    </row>
    <row r="15980" spans="18:18">
      <c r="R15980" s="1"/>
    </row>
    <row r="15981" spans="18:18">
      <c r="R15981" s="1"/>
    </row>
    <row r="15982" spans="18:18">
      <c r="R15982" s="1"/>
    </row>
    <row r="15983" spans="18:18">
      <c r="R15983" s="1"/>
    </row>
    <row r="15984" spans="18:18">
      <c r="R15984" s="1"/>
    </row>
    <row r="15985" spans="18:18">
      <c r="R15985" s="1"/>
    </row>
    <row r="15986" spans="18:18">
      <c r="R15986" s="1"/>
    </row>
    <row r="15987" spans="18:18">
      <c r="R15987" s="1"/>
    </row>
    <row r="15988" spans="18:18">
      <c r="R15988" s="1"/>
    </row>
    <row r="15989" spans="18:18">
      <c r="R15989" s="1"/>
    </row>
    <row r="15990" spans="18:18">
      <c r="R15990" s="1"/>
    </row>
    <row r="15991" spans="18:18">
      <c r="R15991" s="1"/>
    </row>
    <row r="15992" spans="18:18">
      <c r="R15992" s="1"/>
    </row>
    <row r="15993" spans="18:18">
      <c r="R15993" s="1"/>
    </row>
    <row r="15994" spans="18:18">
      <c r="R15994" s="1"/>
    </row>
    <row r="15995" spans="18:18">
      <c r="R15995" s="1"/>
    </row>
    <row r="15996" spans="18:18">
      <c r="R15996" s="1"/>
    </row>
    <row r="15997" spans="18:18">
      <c r="R15997" s="1"/>
    </row>
    <row r="15998" spans="18:18">
      <c r="R15998" s="1"/>
    </row>
    <row r="15999" spans="18:18">
      <c r="R15999" s="1"/>
    </row>
    <row r="16000" spans="18:18">
      <c r="R16000" s="1"/>
    </row>
    <row r="16001" spans="18:18">
      <c r="R16001" s="1"/>
    </row>
    <row r="16002" spans="18:18">
      <c r="R16002" s="1"/>
    </row>
    <row r="16003" spans="18:18">
      <c r="R16003" s="1"/>
    </row>
    <row r="16004" spans="18:18">
      <c r="R16004" s="1"/>
    </row>
    <row r="16005" spans="18:18">
      <c r="R16005" s="1"/>
    </row>
    <row r="16006" spans="18:18">
      <c r="R16006" s="1"/>
    </row>
    <row r="16007" spans="18:18">
      <c r="R16007" s="1"/>
    </row>
    <row r="16008" spans="18:18">
      <c r="R16008" s="1"/>
    </row>
    <row r="16009" spans="18:18">
      <c r="R16009" s="1"/>
    </row>
    <row r="16010" spans="18:18">
      <c r="R16010" s="1"/>
    </row>
    <row r="16011" spans="18:18">
      <c r="R16011" s="1"/>
    </row>
    <row r="16012" spans="18:18">
      <c r="R16012" s="1"/>
    </row>
    <row r="16013" spans="18:18">
      <c r="R16013" s="1"/>
    </row>
    <row r="16014" spans="18:18">
      <c r="R16014" s="1"/>
    </row>
    <row r="16015" spans="18:18">
      <c r="R16015" s="1"/>
    </row>
    <row r="16016" spans="18:18">
      <c r="R16016" s="1"/>
    </row>
    <row r="16017" spans="18:18">
      <c r="R16017" s="1"/>
    </row>
    <row r="16018" spans="18:18">
      <c r="R16018" s="1"/>
    </row>
    <row r="16019" spans="18:18">
      <c r="R16019" s="1"/>
    </row>
    <row r="16020" spans="18:18">
      <c r="R16020" s="1"/>
    </row>
    <row r="16021" spans="18:18">
      <c r="R16021" s="1"/>
    </row>
    <row r="16022" spans="18:18">
      <c r="R16022" s="1"/>
    </row>
    <row r="16023" spans="18:18">
      <c r="R16023" s="1"/>
    </row>
    <row r="16024" spans="18:18">
      <c r="R16024" s="1"/>
    </row>
    <row r="16025" spans="18:18">
      <c r="R16025" s="1"/>
    </row>
    <row r="16026" spans="18:18">
      <c r="R16026" s="1"/>
    </row>
    <row r="16027" spans="18:18">
      <c r="R16027" s="1"/>
    </row>
    <row r="16028" spans="18:18">
      <c r="R16028" s="1"/>
    </row>
    <row r="16029" spans="18:18">
      <c r="R16029" s="1"/>
    </row>
    <row r="16030" spans="18:18">
      <c r="R16030" s="1"/>
    </row>
    <row r="16031" spans="18:18">
      <c r="R16031" s="1"/>
    </row>
    <row r="16032" spans="18:18">
      <c r="R16032" s="1"/>
    </row>
    <row r="16033" spans="18:18">
      <c r="R16033" s="1"/>
    </row>
    <row r="16034" spans="18:18">
      <c r="R16034" s="1"/>
    </row>
    <row r="16035" spans="18:18">
      <c r="R16035" s="1"/>
    </row>
    <row r="16036" spans="18:18">
      <c r="R16036" s="1"/>
    </row>
    <row r="16037" spans="18:18">
      <c r="R16037" s="1"/>
    </row>
    <row r="16038" spans="18:18">
      <c r="R16038" s="1"/>
    </row>
    <row r="16039" spans="18:18">
      <c r="R16039" s="1"/>
    </row>
    <row r="16040" spans="18:18">
      <c r="R16040" s="1"/>
    </row>
    <row r="16041" spans="18:18">
      <c r="R16041" s="1"/>
    </row>
    <row r="16042" spans="18:18">
      <c r="R16042" s="1"/>
    </row>
    <row r="16043" spans="18:18">
      <c r="R16043" s="1"/>
    </row>
    <row r="16044" spans="18:18">
      <c r="R16044" s="1"/>
    </row>
    <row r="16045" spans="18:18">
      <c r="R16045" s="1"/>
    </row>
    <row r="16046" spans="18:18">
      <c r="R16046" s="1"/>
    </row>
    <row r="16047" spans="18:18">
      <c r="R16047" s="1"/>
    </row>
    <row r="16048" spans="18:18">
      <c r="R16048" s="1"/>
    </row>
    <row r="16049" spans="18:18">
      <c r="R16049" s="1"/>
    </row>
    <row r="16050" spans="18:18">
      <c r="R16050" s="1"/>
    </row>
    <row r="16051" spans="18:18">
      <c r="R16051" s="1"/>
    </row>
    <row r="16052" spans="18:18">
      <c r="R16052" s="1"/>
    </row>
    <row r="16053" spans="18:18">
      <c r="R16053" s="1"/>
    </row>
    <row r="16054" spans="18:18">
      <c r="R16054" s="1"/>
    </row>
    <row r="16055" spans="18:18">
      <c r="R16055" s="1"/>
    </row>
    <row r="16056" spans="18:18">
      <c r="R16056" s="1"/>
    </row>
    <row r="16057" spans="18:18">
      <c r="R16057" s="1"/>
    </row>
    <row r="16058" spans="18:18">
      <c r="R16058" s="1"/>
    </row>
    <row r="16059" spans="18:18">
      <c r="R16059" s="1"/>
    </row>
    <row r="16060" spans="18:18">
      <c r="R16060" s="1"/>
    </row>
    <row r="16061" spans="18:18">
      <c r="R16061" s="1"/>
    </row>
    <row r="16062" spans="18:18">
      <c r="R16062" s="1"/>
    </row>
    <row r="16063" spans="18:18">
      <c r="R16063" s="1"/>
    </row>
    <row r="16064" spans="18:18">
      <c r="R16064" s="1"/>
    </row>
    <row r="16065" spans="18:18">
      <c r="R16065" s="1"/>
    </row>
    <row r="16066" spans="18:18">
      <c r="R16066" s="1"/>
    </row>
    <row r="16067" spans="18:18">
      <c r="R16067" s="1"/>
    </row>
    <row r="16068" spans="18:18">
      <c r="R16068" s="1"/>
    </row>
    <row r="16069" spans="18:18">
      <c r="R16069" s="1"/>
    </row>
    <row r="16070" spans="18:18">
      <c r="R16070" s="1"/>
    </row>
    <row r="16071" spans="18:18">
      <c r="R16071" s="1"/>
    </row>
    <row r="16072" spans="18:18">
      <c r="R16072" s="1"/>
    </row>
    <row r="16073" spans="18:18">
      <c r="R16073" s="1"/>
    </row>
    <row r="16074" spans="18:18">
      <c r="R16074" s="1"/>
    </row>
    <row r="16075" spans="18:18">
      <c r="R16075" s="1"/>
    </row>
    <row r="16076" spans="18:18">
      <c r="R16076" s="1"/>
    </row>
    <row r="16077" spans="18:18">
      <c r="R16077" s="1"/>
    </row>
    <row r="16078" spans="18:18">
      <c r="R16078" s="1"/>
    </row>
    <row r="16079" spans="18:18">
      <c r="R16079" s="1"/>
    </row>
    <row r="16080" spans="18:18">
      <c r="R16080" s="1"/>
    </row>
    <row r="16081" spans="18:18">
      <c r="R16081" s="1"/>
    </row>
    <row r="16082" spans="18:18">
      <c r="R16082" s="1"/>
    </row>
    <row r="16083" spans="18:18">
      <c r="R16083" s="1"/>
    </row>
    <row r="16084" spans="18:18">
      <c r="R16084" s="1"/>
    </row>
    <row r="16085" spans="18:18">
      <c r="R16085" s="1"/>
    </row>
    <row r="16086" spans="18:18">
      <c r="R16086" s="1"/>
    </row>
    <row r="16087" spans="18:18">
      <c r="R16087" s="1"/>
    </row>
    <row r="16088" spans="18:18">
      <c r="R16088" s="1"/>
    </row>
    <row r="16089" spans="18:18">
      <c r="R16089" s="1"/>
    </row>
    <row r="16090" spans="18:18">
      <c r="R16090" s="1"/>
    </row>
    <row r="16091" spans="18:18">
      <c r="R16091" s="1"/>
    </row>
    <row r="16092" spans="18:18">
      <c r="R16092" s="1"/>
    </row>
    <row r="16093" spans="18:18">
      <c r="R16093" s="1"/>
    </row>
    <row r="16094" spans="18:18">
      <c r="R16094" s="1"/>
    </row>
    <row r="16095" spans="18:18">
      <c r="R16095" s="1"/>
    </row>
    <row r="16096" spans="18:18">
      <c r="R16096" s="1"/>
    </row>
    <row r="16097" spans="18:18">
      <c r="R16097" s="1"/>
    </row>
    <row r="16098" spans="18:18">
      <c r="R16098" s="1"/>
    </row>
    <row r="16099" spans="18:18">
      <c r="R16099" s="1"/>
    </row>
    <row r="16100" spans="18:18">
      <c r="R16100" s="1"/>
    </row>
    <row r="16101" spans="18:18">
      <c r="R16101" s="1"/>
    </row>
    <row r="16102" spans="18:18">
      <c r="R16102" s="1"/>
    </row>
    <row r="16103" spans="18:18">
      <c r="R16103" s="1"/>
    </row>
    <row r="16104" spans="18:18">
      <c r="R16104" s="1"/>
    </row>
    <row r="16105" spans="18:18">
      <c r="R16105" s="1"/>
    </row>
    <row r="16106" spans="18:18">
      <c r="R16106" s="1"/>
    </row>
    <row r="16107" spans="18:18">
      <c r="R16107" s="1"/>
    </row>
    <row r="16108" spans="18:18">
      <c r="R16108" s="1"/>
    </row>
    <row r="16109" spans="18:18">
      <c r="R16109" s="1"/>
    </row>
    <row r="16110" spans="18:18">
      <c r="R16110" s="1"/>
    </row>
    <row r="16111" spans="18:18">
      <c r="R16111" s="1"/>
    </row>
    <row r="16112" spans="18:18">
      <c r="R16112" s="1"/>
    </row>
    <row r="16113" spans="18:18">
      <c r="R16113" s="1"/>
    </row>
    <row r="16114" spans="18:18">
      <c r="R16114" s="1"/>
    </row>
    <row r="16115" spans="18:18">
      <c r="R16115" s="1"/>
    </row>
    <row r="16116" spans="18:18">
      <c r="R16116" s="1"/>
    </row>
    <row r="16117" spans="18:18">
      <c r="R16117" s="1"/>
    </row>
    <row r="16118" spans="18:18">
      <c r="R16118" s="1"/>
    </row>
    <row r="16119" spans="18:18">
      <c r="R16119" s="1"/>
    </row>
    <row r="16120" spans="18:18">
      <c r="R16120" s="1"/>
    </row>
    <row r="16121" spans="18:18">
      <c r="R16121" s="1"/>
    </row>
    <row r="16122" spans="18:18">
      <c r="R16122" s="1"/>
    </row>
    <row r="16123" spans="18:18">
      <c r="R16123" s="1"/>
    </row>
    <row r="16124" spans="18:18">
      <c r="R16124" s="1"/>
    </row>
    <row r="16125" spans="18:18">
      <c r="R16125" s="1"/>
    </row>
    <row r="16126" spans="18:18">
      <c r="R16126" s="1"/>
    </row>
    <row r="16127" spans="18:18">
      <c r="R16127" s="1"/>
    </row>
    <row r="16128" spans="18:18">
      <c r="R16128" s="1"/>
    </row>
    <row r="16129" spans="18:18">
      <c r="R16129" s="1"/>
    </row>
    <row r="16130" spans="18:18">
      <c r="R16130" s="1"/>
    </row>
    <row r="16131" spans="18:18">
      <c r="R16131" s="1"/>
    </row>
    <row r="16132" spans="18:18">
      <c r="R16132" s="1"/>
    </row>
    <row r="16133" spans="18:18">
      <c r="R16133" s="1"/>
    </row>
    <row r="16134" spans="18:18">
      <c r="R16134" s="1"/>
    </row>
    <row r="16135" spans="18:18">
      <c r="R16135" s="1"/>
    </row>
    <row r="16136" spans="18:18">
      <c r="R16136" s="1"/>
    </row>
    <row r="16137" spans="18:18">
      <c r="R16137" s="1"/>
    </row>
    <row r="16138" spans="18:18">
      <c r="R16138" s="1"/>
    </row>
    <row r="16139" spans="18:18">
      <c r="R16139" s="1"/>
    </row>
    <row r="16140" spans="18:18">
      <c r="R16140" s="1"/>
    </row>
    <row r="16141" spans="18:18">
      <c r="R16141" s="1"/>
    </row>
    <row r="16142" spans="18:18">
      <c r="R16142" s="1"/>
    </row>
    <row r="16143" spans="18:18">
      <c r="R16143" s="1"/>
    </row>
    <row r="16144" spans="18:18">
      <c r="R16144" s="1"/>
    </row>
    <row r="16145" spans="18:18">
      <c r="R16145" s="1"/>
    </row>
    <row r="16146" spans="18:18">
      <c r="R16146" s="1"/>
    </row>
    <row r="16147" spans="18:18">
      <c r="R16147" s="1"/>
    </row>
    <row r="16148" spans="18:18">
      <c r="R16148" s="1"/>
    </row>
    <row r="16149" spans="18:18">
      <c r="R16149" s="1"/>
    </row>
    <row r="16150" spans="18:18">
      <c r="R16150" s="1"/>
    </row>
    <row r="16151" spans="18:18">
      <c r="R16151" s="1"/>
    </row>
    <row r="16152" spans="18:18">
      <c r="R16152" s="1"/>
    </row>
    <row r="16153" spans="18:18">
      <c r="R16153" s="1"/>
    </row>
    <row r="16154" spans="18:18">
      <c r="R16154" s="1"/>
    </row>
    <row r="16155" spans="18:18">
      <c r="R16155" s="1"/>
    </row>
    <row r="16156" spans="18:18">
      <c r="R16156" s="1"/>
    </row>
    <row r="16157" spans="18:18">
      <c r="R16157" s="1"/>
    </row>
    <row r="16158" spans="18:18">
      <c r="R16158" s="1"/>
    </row>
    <row r="16159" spans="18:18">
      <c r="R16159" s="1"/>
    </row>
    <row r="16160" spans="18:18">
      <c r="R16160" s="1"/>
    </row>
    <row r="16161" spans="18:18">
      <c r="R16161" s="1"/>
    </row>
    <row r="16162" spans="18:18">
      <c r="R16162" s="1"/>
    </row>
    <row r="16163" spans="18:18">
      <c r="R16163" s="1"/>
    </row>
    <row r="16164" spans="18:18">
      <c r="R16164" s="1"/>
    </row>
    <row r="16165" spans="18:18">
      <c r="R16165" s="1"/>
    </row>
    <row r="16166" spans="18:18">
      <c r="R16166" s="1"/>
    </row>
    <row r="16167" spans="18:18">
      <c r="R16167" s="1"/>
    </row>
    <row r="16168" spans="18:18">
      <c r="R16168" s="1"/>
    </row>
    <row r="16169" spans="18:18">
      <c r="R16169" s="1"/>
    </row>
    <row r="16170" spans="18:18">
      <c r="R16170" s="1"/>
    </row>
    <row r="16171" spans="18:18">
      <c r="R16171" s="1"/>
    </row>
    <row r="16172" spans="18:18">
      <c r="R16172" s="1"/>
    </row>
    <row r="16173" spans="18:18">
      <c r="R16173" s="1"/>
    </row>
    <row r="16174" spans="18:18">
      <c r="R16174" s="1"/>
    </row>
    <row r="16175" spans="18:18">
      <c r="R16175" s="1"/>
    </row>
    <row r="16176" spans="18:18">
      <c r="R16176" s="1"/>
    </row>
    <row r="16177" spans="18:18">
      <c r="R16177" s="1"/>
    </row>
    <row r="16178" spans="18:18">
      <c r="R16178" s="1"/>
    </row>
    <row r="16179" spans="18:18">
      <c r="R16179" s="1"/>
    </row>
    <row r="16180" spans="18:18">
      <c r="R16180" s="1"/>
    </row>
    <row r="16181" spans="18:18">
      <c r="R16181" s="1"/>
    </row>
    <row r="16182" spans="18:18">
      <c r="R16182" s="1"/>
    </row>
    <row r="16183" spans="18:18">
      <c r="R16183" s="1"/>
    </row>
    <row r="16184" spans="18:18">
      <c r="R16184" s="1"/>
    </row>
    <row r="16185" spans="18:18">
      <c r="R16185" s="1"/>
    </row>
    <row r="16186" spans="18:18">
      <c r="R16186" s="1"/>
    </row>
    <row r="16187" spans="18:18">
      <c r="R16187" s="1"/>
    </row>
    <row r="16188" spans="18:18">
      <c r="R16188" s="1"/>
    </row>
    <row r="16189" spans="18:18">
      <c r="R16189" s="1"/>
    </row>
    <row r="16190" spans="18:18">
      <c r="R16190" s="1"/>
    </row>
    <row r="16191" spans="18:18">
      <c r="R16191" s="1"/>
    </row>
    <row r="16192" spans="18:18">
      <c r="R16192" s="1"/>
    </row>
    <row r="16193" spans="18:18">
      <c r="R16193" s="1"/>
    </row>
    <row r="16194" spans="18:18">
      <c r="R16194" s="1"/>
    </row>
    <row r="16195" spans="18:18">
      <c r="R16195" s="1"/>
    </row>
    <row r="16196" spans="18:18">
      <c r="R16196" s="1"/>
    </row>
    <row r="16197" spans="18:18">
      <c r="R16197" s="1"/>
    </row>
    <row r="16198" spans="18:18">
      <c r="R16198" s="1"/>
    </row>
    <row r="16199" spans="18:18">
      <c r="R16199" s="1"/>
    </row>
    <row r="16200" spans="18:18">
      <c r="R16200" s="1"/>
    </row>
    <row r="16201" spans="18:18">
      <c r="R16201" s="1"/>
    </row>
    <row r="16202" spans="18:18">
      <c r="R16202" s="1"/>
    </row>
    <row r="16203" spans="18:18">
      <c r="R16203" s="1"/>
    </row>
    <row r="16204" spans="18:18">
      <c r="R16204" s="1"/>
    </row>
    <row r="16205" spans="18:18">
      <c r="R16205" s="1"/>
    </row>
    <row r="16206" spans="18:18">
      <c r="R16206" s="1"/>
    </row>
    <row r="16207" spans="18:18">
      <c r="R16207" s="1"/>
    </row>
    <row r="16208" spans="18:18">
      <c r="R16208" s="1"/>
    </row>
    <row r="16209" spans="18:18">
      <c r="R16209" s="1"/>
    </row>
    <row r="16210" spans="18:18">
      <c r="R16210" s="1"/>
    </row>
    <row r="16211" spans="18:18">
      <c r="R16211" s="1"/>
    </row>
    <row r="16212" spans="18:18">
      <c r="R16212" s="1"/>
    </row>
    <row r="16213" spans="18:18">
      <c r="R16213" s="1"/>
    </row>
    <row r="16214" spans="18:18">
      <c r="R16214" s="1"/>
    </row>
    <row r="16215" spans="18:18">
      <c r="R16215" s="1"/>
    </row>
    <row r="16216" spans="18:18">
      <c r="R16216" s="1"/>
    </row>
    <row r="16217" spans="18:18">
      <c r="R16217" s="1"/>
    </row>
    <row r="16218" spans="18:18">
      <c r="R16218" s="1"/>
    </row>
    <row r="16219" spans="18:18">
      <c r="R16219" s="1"/>
    </row>
    <row r="16220" spans="18:18">
      <c r="R16220" s="1"/>
    </row>
    <row r="16221" spans="18:18">
      <c r="R16221" s="1"/>
    </row>
    <row r="16222" spans="18:18">
      <c r="R16222" s="1"/>
    </row>
    <row r="16223" spans="18:18">
      <c r="R16223" s="1"/>
    </row>
    <row r="16224" spans="18:18">
      <c r="R16224" s="1"/>
    </row>
    <row r="16225" spans="18:18">
      <c r="R16225" s="1"/>
    </row>
    <row r="16226" spans="18:18">
      <c r="R16226" s="1"/>
    </row>
    <row r="16227" spans="18:18">
      <c r="R16227" s="1"/>
    </row>
    <row r="16228" spans="18:18">
      <c r="R16228" s="1"/>
    </row>
    <row r="16229" spans="18:18">
      <c r="R16229" s="1"/>
    </row>
    <row r="16230" spans="18:18">
      <c r="R16230" s="1"/>
    </row>
    <row r="16231" spans="18:18">
      <c r="R16231" s="1"/>
    </row>
    <row r="16232" spans="18:18">
      <c r="R16232" s="1"/>
    </row>
    <row r="16233" spans="18:18">
      <c r="R16233" s="1"/>
    </row>
    <row r="16234" spans="18:18">
      <c r="R16234" s="1"/>
    </row>
    <row r="16235" spans="18:18">
      <c r="R16235" s="1"/>
    </row>
    <row r="16236" spans="18:18">
      <c r="R16236" s="1"/>
    </row>
    <row r="16237" spans="18:18">
      <c r="R16237" s="1"/>
    </row>
    <row r="16238" spans="18:18">
      <c r="R16238" s="1"/>
    </row>
    <row r="16239" spans="18:18">
      <c r="R16239" s="1"/>
    </row>
    <row r="16240" spans="18:18">
      <c r="R16240" s="1"/>
    </row>
    <row r="16241" spans="18:18">
      <c r="R16241" s="1"/>
    </row>
    <row r="16242" spans="18:18">
      <c r="R16242" s="1"/>
    </row>
    <row r="16243" spans="18:18">
      <c r="R16243" s="1"/>
    </row>
    <row r="16244" spans="18:18">
      <c r="R16244" s="1"/>
    </row>
    <row r="16245" spans="18:18">
      <c r="R16245" s="1"/>
    </row>
    <row r="16246" spans="18:18">
      <c r="R16246" s="1"/>
    </row>
    <row r="16247" spans="18:18">
      <c r="R16247" s="1"/>
    </row>
    <row r="16248" spans="18:18">
      <c r="R16248" s="1"/>
    </row>
    <row r="16249" spans="18:18">
      <c r="R16249" s="1"/>
    </row>
    <row r="16250" spans="18:18">
      <c r="R16250" s="1"/>
    </row>
    <row r="16251" spans="18:18">
      <c r="R16251" s="1"/>
    </row>
    <row r="16252" spans="18:18">
      <c r="R16252" s="1"/>
    </row>
    <row r="16253" spans="18:18">
      <c r="R16253" s="1"/>
    </row>
    <row r="16254" spans="18:18">
      <c r="R16254" s="1"/>
    </row>
    <row r="16255" spans="18:18">
      <c r="R16255" s="1"/>
    </row>
    <row r="16256" spans="18:18">
      <c r="R16256" s="1"/>
    </row>
    <row r="16257" spans="18:18">
      <c r="R16257" s="1"/>
    </row>
    <row r="16258" spans="18:18">
      <c r="R16258" s="1"/>
    </row>
    <row r="16259" spans="18:18">
      <c r="R16259" s="1"/>
    </row>
    <row r="16260" spans="18:18">
      <c r="R16260" s="1"/>
    </row>
    <row r="16261" spans="18:18">
      <c r="R16261" s="1"/>
    </row>
    <row r="16262" spans="18:18">
      <c r="R16262" s="1"/>
    </row>
    <row r="16263" spans="18:18">
      <c r="R16263" s="1"/>
    </row>
    <row r="16264" spans="18:18">
      <c r="R16264" s="1"/>
    </row>
    <row r="16265" spans="18:18">
      <c r="R16265" s="1"/>
    </row>
    <row r="16266" spans="18:18">
      <c r="R16266" s="1"/>
    </row>
    <row r="16267" spans="18:18">
      <c r="R16267" s="1"/>
    </row>
    <row r="16268" spans="18:18">
      <c r="R16268" s="1"/>
    </row>
    <row r="16269" spans="18:18">
      <c r="R16269" s="1"/>
    </row>
    <row r="16270" spans="18:18">
      <c r="R16270" s="1"/>
    </row>
    <row r="16271" spans="18:18">
      <c r="R16271" s="1"/>
    </row>
    <row r="16272" spans="18:18">
      <c r="R16272" s="1"/>
    </row>
    <row r="16273" spans="18:18">
      <c r="R16273" s="1"/>
    </row>
    <row r="16274" spans="18:18">
      <c r="R16274" s="1"/>
    </row>
    <row r="16275" spans="18:18">
      <c r="R16275" s="1"/>
    </row>
    <row r="16276" spans="18:18">
      <c r="R16276" s="1"/>
    </row>
    <row r="16277" spans="18:18">
      <c r="R16277" s="1"/>
    </row>
    <row r="16278" spans="18:18">
      <c r="R16278" s="1"/>
    </row>
    <row r="16279" spans="18:18">
      <c r="R16279" s="1"/>
    </row>
    <row r="16280" spans="18:18">
      <c r="R16280" s="1"/>
    </row>
    <row r="16281" spans="18:18">
      <c r="R16281" s="1"/>
    </row>
    <row r="16282" spans="18:18">
      <c r="R16282" s="1"/>
    </row>
    <row r="16283" spans="18:18">
      <c r="R16283" s="1"/>
    </row>
    <row r="16284" spans="18:18">
      <c r="R16284" s="1"/>
    </row>
    <row r="16285" spans="18:18">
      <c r="R16285" s="1"/>
    </row>
    <row r="16286" spans="18:18">
      <c r="R16286" s="1"/>
    </row>
    <row r="16287" spans="18:18">
      <c r="R16287" s="1"/>
    </row>
    <row r="16288" spans="18:18">
      <c r="R16288" s="1"/>
    </row>
    <row r="16289" spans="18:18">
      <c r="R16289" s="1"/>
    </row>
    <row r="16290" spans="18:18">
      <c r="R16290" s="1"/>
    </row>
    <row r="16291" spans="18:18">
      <c r="R16291" s="1"/>
    </row>
    <row r="16292" spans="18:18">
      <c r="R16292" s="1"/>
    </row>
    <row r="16293" spans="18:18">
      <c r="R16293" s="1"/>
    </row>
    <row r="16294" spans="18:18">
      <c r="R16294" s="1"/>
    </row>
    <row r="16295" spans="18:18">
      <c r="R16295" s="1"/>
    </row>
    <row r="16296" spans="18:18">
      <c r="R16296" s="1"/>
    </row>
    <row r="16297" spans="18:18">
      <c r="R16297" s="1"/>
    </row>
    <row r="16298" spans="18:18">
      <c r="R16298" s="1"/>
    </row>
    <row r="16299" spans="18:18">
      <c r="R16299" s="1"/>
    </row>
    <row r="16300" spans="18:18">
      <c r="R16300" s="1"/>
    </row>
    <row r="16301" spans="18:18">
      <c r="R16301" s="1"/>
    </row>
    <row r="16302" spans="18:18">
      <c r="R16302" s="1"/>
    </row>
    <row r="16303" spans="18:18">
      <c r="R16303" s="1"/>
    </row>
    <row r="16304" spans="18:18">
      <c r="R16304" s="1"/>
    </row>
    <row r="16305" spans="18:18">
      <c r="R16305" s="1"/>
    </row>
    <row r="16306" spans="18:18">
      <c r="R16306" s="1"/>
    </row>
    <row r="16307" spans="18:18">
      <c r="R16307" s="1"/>
    </row>
    <row r="16308" spans="18:18">
      <c r="R16308" s="1"/>
    </row>
    <row r="16309" spans="18:18">
      <c r="R16309" s="1"/>
    </row>
    <row r="16310" spans="18:18">
      <c r="R16310" s="1"/>
    </row>
    <row r="16311" spans="18:18">
      <c r="R16311" s="1"/>
    </row>
    <row r="16312" spans="18:18">
      <c r="R16312" s="1"/>
    </row>
    <row r="16313" spans="18:18">
      <c r="R16313" s="1"/>
    </row>
    <row r="16314" spans="18:18">
      <c r="R16314" s="1"/>
    </row>
    <row r="16315" spans="18:18">
      <c r="R16315" s="1"/>
    </row>
    <row r="16316" spans="18:18">
      <c r="R16316" s="1"/>
    </row>
    <row r="16317" spans="18:18">
      <c r="R16317" s="1"/>
    </row>
    <row r="16318" spans="18:18">
      <c r="R16318" s="1"/>
    </row>
    <row r="16319" spans="18:18">
      <c r="R16319" s="1"/>
    </row>
    <row r="16320" spans="18:18">
      <c r="R16320" s="1"/>
    </row>
    <row r="16321" spans="18:18">
      <c r="R16321" s="1"/>
    </row>
    <row r="16322" spans="18:18">
      <c r="R16322" s="1"/>
    </row>
    <row r="16323" spans="18:18">
      <c r="R16323" s="1"/>
    </row>
    <row r="16324" spans="18:18">
      <c r="R16324" s="1"/>
    </row>
    <row r="16325" spans="18:18">
      <c r="R16325" s="1"/>
    </row>
    <row r="16326" spans="18:18">
      <c r="R16326" s="1"/>
    </row>
    <row r="16327" spans="18:18">
      <c r="R16327" s="1"/>
    </row>
    <row r="16328" spans="18:18">
      <c r="R16328" s="1"/>
    </row>
    <row r="16329" spans="18:18">
      <c r="R16329" s="1"/>
    </row>
    <row r="16330" spans="18:18">
      <c r="R16330" s="1"/>
    </row>
    <row r="16331" spans="18:18">
      <c r="R16331" s="1"/>
    </row>
    <row r="16332" spans="18:18">
      <c r="R16332" s="1"/>
    </row>
    <row r="16333" spans="18:18">
      <c r="R16333" s="1"/>
    </row>
    <row r="16334" spans="18:18">
      <c r="R16334" s="1"/>
    </row>
    <row r="16335" spans="18:18">
      <c r="R16335" s="1"/>
    </row>
    <row r="16336" spans="18:18">
      <c r="R16336" s="1"/>
    </row>
    <row r="16337" spans="18:18">
      <c r="R16337" s="1"/>
    </row>
    <row r="16338" spans="18:18">
      <c r="R16338" s="1"/>
    </row>
    <row r="16339" spans="18:18">
      <c r="R16339" s="1"/>
    </row>
    <row r="16340" spans="18:18">
      <c r="R16340" s="1"/>
    </row>
    <row r="16341" spans="18:18">
      <c r="R16341" s="1"/>
    </row>
    <row r="16342" spans="18:18">
      <c r="R16342" s="1"/>
    </row>
    <row r="16343" spans="18:18">
      <c r="R16343" s="1"/>
    </row>
    <row r="16344" spans="18:18">
      <c r="R16344" s="1"/>
    </row>
    <row r="16345" spans="18:18">
      <c r="R16345" s="1"/>
    </row>
    <row r="16346" spans="18:18">
      <c r="R16346" s="1"/>
    </row>
    <row r="16347" spans="18:18">
      <c r="R16347" s="1"/>
    </row>
    <row r="16348" spans="18:18">
      <c r="R16348" s="1"/>
    </row>
    <row r="16349" spans="18:18">
      <c r="R16349" s="1"/>
    </row>
    <row r="16350" spans="18:18">
      <c r="R16350" s="1"/>
    </row>
    <row r="16351" spans="18:18">
      <c r="R16351" s="1"/>
    </row>
    <row r="16352" spans="18:18">
      <c r="R16352" s="1"/>
    </row>
    <row r="16353" spans="18:18">
      <c r="R16353" s="1"/>
    </row>
    <row r="16354" spans="18:18">
      <c r="R16354" s="1"/>
    </row>
    <row r="16355" spans="18:18">
      <c r="R16355" s="1"/>
    </row>
    <row r="16356" spans="18:18">
      <c r="R16356" s="1"/>
    </row>
    <row r="16357" spans="18:18">
      <c r="R16357" s="1"/>
    </row>
    <row r="16358" spans="18:18">
      <c r="R16358" s="1"/>
    </row>
    <row r="16359" spans="18:18">
      <c r="R16359" s="1"/>
    </row>
    <row r="16360" spans="18:18">
      <c r="R16360" s="1"/>
    </row>
    <row r="16361" spans="18:18">
      <c r="R16361" s="1"/>
    </row>
    <row r="16362" spans="18:18">
      <c r="R16362" s="1"/>
    </row>
    <row r="16363" spans="18:18">
      <c r="R16363" s="1"/>
    </row>
    <row r="16364" spans="18:18">
      <c r="R16364" s="1"/>
    </row>
    <row r="16365" spans="18:18">
      <c r="R16365" s="1"/>
    </row>
    <row r="16366" spans="18:18">
      <c r="R16366" s="1"/>
    </row>
    <row r="16367" spans="18:18">
      <c r="R16367" s="1"/>
    </row>
    <row r="16368" spans="18:18">
      <c r="R16368" s="1"/>
    </row>
    <row r="16369" spans="18:18">
      <c r="R16369" s="1"/>
    </row>
    <row r="16370" spans="18:18">
      <c r="R16370" s="1"/>
    </row>
    <row r="16371" spans="18:18">
      <c r="R16371" s="1"/>
    </row>
    <row r="16372" spans="18:18">
      <c r="R16372" s="1"/>
    </row>
    <row r="16373" spans="18:18">
      <c r="R16373" s="1"/>
    </row>
    <row r="16374" spans="18:18">
      <c r="R16374" s="1"/>
    </row>
    <row r="16375" spans="18:18">
      <c r="R16375" s="1"/>
    </row>
    <row r="16376" spans="18:18">
      <c r="R16376" s="1"/>
    </row>
    <row r="16377" spans="18:18">
      <c r="R16377" s="1"/>
    </row>
    <row r="16378" spans="18:18">
      <c r="R16378" s="1"/>
    </row>
    <row r="16379" spans="18:18">
      <c r="R16379" s="1"/>
    </row>
    <row r="16380" spans="18:18">
      <c r="R16380" s="1"/>
    </row>
    <row r="16381" spans="18:18">
      <c r="R16381" s="1"/>
    </row>
    <row r="16382" spans="18:18">
      <c r="R16382" s="1"/>
    </row>
    <row r="16383" spans="18:18">
      <c r="R16383" s="1"/>
    </row>
    <row r="16384" spans="18:18">
      <c r="R16384" s="1"/>
    </row>
    <row r="16385" spans="18:18">
      <c r="R16385" s="1"/>
    </row>
    <row r="16386" spans="18:18">
      <c r="R16386" s="1"/>
    </row>
    <row r="16387" spans="18:18">
      <c r="R16387" s="1"/>
    </row>
    <row r="16388" spans="18:18">
      <c r="R16388" s="1"/>
    </row>
    <row r="16389" spans="18:18">
      <c r="R16389" s="1"/>
    </row>
    <row r="16390" spans="18:18">
      <c r="R16390" s="1"/>
    </row>
    <row r="16391" spans="18:18">
      <c r="R16391" s="1"/>
    </row>
    <row r="16392" spans="18:18">
      <c r="R16392" s="1"/>
    </row>
    <row r="16393" spans="18:18">
      <c r="R16393" s="1"/>
    </row>
    <row r="16394" spans="18:18">
      <c r="R16394" s="1"/>
    </row>
    <row r="16395" spans="18:18">
      <c r="R16395" s="1"/>
    </row>
    <row r="16396" spans="18:18">
      <c r="R16396" s="1"/>
    </row>
    <row r="16397" spans="18:18">
      <c r="R16397" s="1"/>
    </row>
    <row r="16398" spans="18:18">
      <c r="R16398" s="1"/>
    </row>
    <row r="16399" spans="18:18">
      <c r="R16399" s="1"/>
    </row>
    <row r="16400" spans="18:18">
      <c r="R16400" s="1"/>
    </row>
    <row r="16401" spans="18:18">
      <c r="R16401" s="1"/>
    </row>
    <row r="16402" spans="18:18">
      <c r="R16402" s="1"/>
    </row>
    <row r="16403" spans="18:18">
      <c r="R16403" s="1"/>
    </row>
    <row r="16404" spans="18:18">
      <c r="R16404" s="1"/>
    </row>
    <row r="16405" spans="18:18">
      <c r="R16405" s="1"/>
    </row>
    <row r="16406" spans="18:18">
      <c r="R16406" s="1"/>
    </row>
    <row r="16407" spans="18:18">
      <c r="R16407" s="1"/>
    </row>
    <row r="16408" spans="18:18">
      <c r="R16408" s="1"/>
    </row>
    <row r="16409" spans="18:18">
      <c r="R16409" s="1"/>
    </row>
    <row r="16410" spans="18:18">
      <c r="R16410" s="1"/>
    </row>
    <row r="16411" spans="18:18">
      <c r="R16411" s="1"/>
    </row>
    <row r="16412" spans="18:18">
      <c r="R16412" s="1"/>
    </row>
    <row r="16413" spans="18:18">
      <c r="R16413" s="1"/>
    </row>
    <row r="16414" spans="18:18">
      <c r="R16414" s="1"/>
    </row>
    <row r="16415" spans="18:18">
      <c r="R16415" s="1"/>
    </row>
    <row r="16416" spans="18:18">
      <c r="R16416" s="1"/>
    </row>
    <row r="16417" spans="18:18">
      <c r="R16417" s="1"/>
    </row>
    <row r="16418" spans="18:18">
      <c r="R16418" s="1"/>
    </row>
    <row r="16419" spans="18:18">
      <c r="R16419" s="1"/>
    </row>
    <row r="16420" spans="18:18">
      <c r="R16420" s="1"/>
    </row>
    <row r="16421" spans="18:18">
      <c r="R16421" s="1"/>
    </row>
    <row r="16422" spans="18:18">
      <c r="R16422" s="1"/>
    </row>
    <row r="16423" spans="18:18">
      <c r="R16423" s="1"/>
    </row>
    <row r="16424" spans="18:18">
      <c r="R16424" s="1"/>
    </row>
    <row r="16425" spans="18:18">
      <c r="R16425" s="1"/>
    </row>
    <row r="16426" spans="18:18">
      <c r="R16426" s="1"/>
    </row>
    <row r="16427" spans="18:18">
      <c r="R16427" s="1"/>
    </row>
    <row r="16428" spans="18:18">
      <c r="R16428" s="1"/>
    </row>
    <row r="16429" spans="18:18">
      <c r="R16429" s="1"/>
    </row>
    <row r="16430" spans="18:18">
      <c r="R16430" s="1"/>
    </row>
    <row r="16431" spans="18:18">
      <c r="R16431" s="1"/>
    </row>
    <row r="16432" spans="18:18">
      <c r="R16432" s="1"/>
    </row>
    <row r="16433" spans="18:18">
      <c r="R16433" s="1"/>
    </row>
    <row r="16434" spans="18:18">
      <c r="R16434" s="1"/>
    </row>
    <row r="16435" spans="18:18">
      <c r="R16435" s="1"/>
    </row>
    <row r="16436" spans="18:18">
      <c r="R16436" s="1"/>
    </row>
    <row r="16437" spans="18:18">
      <c r="R16437" s="1"/>
    </row>
    <row r="16438" spans="18:18">
      <c r="R16438" s="1"/>
    </row>
    <row r="16439" spans="18:18">
      <c r="R16439" s="1"/>
    </row>
    <row r="16440" spans="18:18">
      <c r="R16440" s="1"/>
    </row>
    <row r="16441" spans="18:18">
      <c r="R16441" s="1"/>
    </row>
    <row r="16442" spans="18:18">
      <c r="R16442" s="1"/>
    </row>
    <row r="16443" spans="18:18">
      <c r="R16443" s="1"/>
    </row>
    <row r="16444" spans="18:18">
      <c r="R16444" s="1"/>
    </row>
    <row r="16445" spans="18:18">
      <c r="R16445" s="1"/>
    </row>
    <row r="16446" spans="18:18">
      <c r="R16446" s="1"/>
    </row>
    <row r="16447" spans="18:18">
      <c r="R16447" s="1"/>
    </row>
    <row r="16448" spans="18:18">
      <c r="R16448" s="1"/>
    </row>
    <row r="16449" spans="18:18">
      <c r="R16449" s="1"/>
    </row>
    <row r="16450" spans="18:18">
      <c r="R16450" s="1"/>
    </row>
    <row r="16451" spans="18:18">
      <c r="R16451" s="1"/>
    </row>
    <row r="16452" spans="18:18">
      <c r="R16452" s="1"/>
    </row>
    <row r="16453" spans="18:18">
      <c r="R16453" s="1"/>
    </row>
    <row r="16454" spans="18:18">
      <c r="R16454" s="1"/>
    </row>
    <row r="16455" spans="18:18">
      <c r="R16455" s="1"/>
    </row>
    <row r="16456" spans="18:18">
      <c r="R16456" s="1"/>
    </row>
    <row r="16457" spans="18:18">
      <c r="R16457" s="1"/>
    </row>
    <row r="16458" spans="18:18">
      <c r="R16458" s="1"/>
    </row>
    <row r="16459" spans="18:18">
      <c r="R16459" s="1"/>
    </row>
    <row r="16460" spans="18:18">
      <c r="R16460" s="1"/>
    </row>
    <row r="16461" spans="18:18">
      <c r="R16461" s="1"/>
    </row>
    <row r="16462" spans="18:18">
      <c r="R16462" s="1"/>
    </row>
    <row r="16463" spans="18:18">
      <c r="R16463" s="1"/>
    </row>
    <row r="16464" spans="18:18">
      <c r="R16464" s="1"/>
    </row>
    <row r="16465" spans="18:18">
      <c r="R16465" s="1"/>
    </row>
    <row r="16466" spans="18:18">
      <c r="R16466" s="1"/>
    </row>
    <row r="16467" spans="18:18">
      <c r="R16467" s="1"/>
    </row>
    <row r="16468" spans="18:18">
      <c r="R16468" s="1"/>
    </row>
    <row r="16469" spans="18:18">
      <c r="R16469" s="1"/>
    </row>
    <row r="16470" spans="18:18">
      <c r="R16470" s="1"/>
    </row>
    <row r="16471" spans="18:18">
      <c r="R16471" s="1"/>
    </row>
    <row r="16472" spans="18:18">
      <c r="R16472" s="1"/>
    </row>
    <row r="16473" spans="18:18">
      <c r="R16473" s="1"/>
    </row>
    <row r="16474" spans="18:18">
      <c r="R16474" s="1"/>
    </row>
    <row r="16475" spans="18:18">
      <c r="R16475" s="1"/>
    </row>
    <row r="16476" spans="18:18">
      <c r="R16476" s="1"/>
    </row>
    <row r="16477" spans="18:18">
      <c r="R16477" s="1"/>
    </row>
    <row r="16478" spans="18:18">
      <c r="R16478" s="1"/>
    </row>
    <row r="16479" spans="18:18">
      <c r="R16479" s="1"/>
    </row>
    <row r="16480" spans="18:18">
      <c r="R16480" s="1"/>
    </row>
    <row r="16481" spans="18:18">
      <c r="R16481" s="1"/>
    </row>
    <row r="16482" spans="18:18">
      <c r="R16482" s="1"/>
    </row>
    <row r="16483" spans="18:18">
      <c r="R16483" s="1"/>
    </row>
    <row r="16484" spans="18:18">
      <c r="R16484" s="1"/>
    </row>
    <row r="16485" spans="18:18">
      <c r="R16485" s="1"/>
    </row>
    <row r="16486" spans="18:18">
      <c r="R16486" s="1"/>
    </row>
    <row r="16487" spans="18:18">
      <c r="R16487" s="1"/>
    </row>
    <row r="16488" spans="18:18">
      <c r="R16488" s="1"/>
    </row>
    <row r="16489" spans="18:18">
      <c r="R16489" s="1"/>
    </row>
    <row r="16490" spans="18:18">
      <c r="R16490" s="1"/>
    </row>
    <row r="16491" spans="18:18">
      <c r="R16491" s="1"/>
    </row>
    <row r="16492" spans="18:18">
      <c r="R16492" s="1"/>
    </row>
    <row r="16493" spans="18:18">
      <c r="R16493" s="1"/>
    </row>
    <row r="16494" spans="18:18">
      <c r="R16494" s="1"/>
    </row>
    <row r="16495" spans="18:18">
      <c r="R16495" s="1"/>
    </row>
    <row r="16496" spans="18:18">
      <c r="R16496" s="1"/>
    </row>
    <row r="16497" spans="18:18">
      <c r="R16497" s="1"/>
    </row>
    <row r="16498" spans="18:18">
      <c r="R16498" s="1"/>
    </row>
    <row r="16499" spans="18:18">
      <c r="R16499" s="1"/>
    </row>
    <row r="16500" spans="18:18">
      <c r="R16500" s="1"/>
    </row>
    <row r="16501" spans="18:18">
      <c r="R16501" s="1"/>
    </row>
    <row r="16502" spans="18:18">
      <c r="R16502" s="1"/>
    </row>
    <row r="16503" spans="18:18">
      <c r="R16503" s="1"/>
    </row>
    <row r="16504" spans="18:18">
      <c r="R16504" s="1"/>
    </row>
    <row r="16505" spans="18:18">
      <c r="R16505" s="1"/>
    </row>
    <row r="16506" spans="18:18">
      <c r="R16506" s="1"/>
    </row>
    <row r="16507" spans="18:18">
      <c r="R16507" s="1"/>
    </row>
    <row r="16508" spans="18:18">
      <c r="R16508" s="1"/>
    </row>
    <row r="16509" spans="18:18">
      <c r="R16509" s="1"/>
    </row>
    <row r="16510" spans="18:18">
      <c r="R16510" s="1"/>
    </row>
    <row r="16511" spans="18:18">
      <c r="R16511" s="1"/>
    </row>
    <row r="16512" spans="18:18">
      <c r="R16512" s="1"/>
    </row>
    <row r="16513" spans="18:18">
      <c r="R16513" s="1"/>
    </row>
    <row r="16514" spans="18:18">
      <c r="R16514" s="1"/>
    </row>
    <row r="16515" spans="18:18">
      <c r="R16515" s="1"/>
    </row>
    <row r="16516" spans="18:18">
      <c r="R16516" s="1"/>
    </row>
    <row r="16517" spans="18:18">
      <c r="R16517" s="1"/>
    </row>
    <row r="16518" spans="18:18">
      <c r="R16518" s="1"/>
    </row>
    <row r="16519" spans="18:18">
      <c r="R16519" s="1"/>
    </row>
    <row r="16520" spans="18:18">
      <c r="R16520" s="1"/>
    </row>
    <row r="16521" spans="18:18">
      <c r="R16521" s="1"/>
    </row>
    <row r="16522" spans="18:18">
      <c r="R16522" s="1"/>
    </row>
    <row r="16523" spans="18:18">
      <c r="R16523" s="1"/>
    </row>
    <row r="16524" spans="18:18">
      <c r="R16524" s="1"/>
    </row>
    <row r="16525" spans="18:18">
      <c r="R16525" s="1"/>
    </row>
    <row r="16526" spans="18:18">
      <c r="R16526" s="1"/>
    </row>
    <row r="16527" spans="18:18">
      <c r="R16527" s="1"/>
    </row>
    <row r="16528" spans="18:18">
      <c r="R16528" s="1"/>
    </row>
    <row r="16529" spans="18:18">
      <c r="R16529" s="1"/>
    </row>
    <row r="16530" spans="18:18">
      <c r="R16530" s="1"/>
    </row>
    <row r="16531" spans="18:18">
      <c r="R16531" s="1"/>
    </row>
    <row r="16532" spans="18:18">
      <c r="R16532" s="1"/>
    </row>
    <row r="16533" spans="18:18">
      <c r="R16533" s="1"/>
    </row>
    <row r="16534" spans="18:18">
      <c r="R16534" s="1"/>
    </row>
    <row r="16535" spans="18:18">
      <c r="R16535" s="1"/>
    </row>
    <row r="16536" spans="18:18">
      <c r="R16536" s="1"/>
    </row>
    <row r="16537" spans="18:18">
      <c r="R16537" s="1"/>
    </row>
    <row r="16538" spans="18:18">
      <c r="R16538" s="1"/>
    </row>
    <row r="16539" spans="18:18">
      <c r="R16539" s="1"/>
    </row>
    <row r="16540" spans="18:18">
      <c r="R16540" s="1"/>
    </row>
    <row r="16541" spans="18:18">
      <c r="R16541" s="1"/>
    </row>
    <row r="16542" spans="18:18">
      <c r="R16542" s="1"/>
    </row>
    <row r="16543" spans="18:18">
      <c r="R16543" s="1"/>
    </row>
    <row r="16544" spans="18:18">
      <c r="R16544" s="1"/>
    </row>
    <row r="16545" spans="18:18">
      <c r="R16545" s="1"/>
    </row>
    <row r="16546" spans="18:18">
      <c r="R16546" s="1"/>
    </row>
    <row r="16547" spans="18:18">
      <c r="R16547" s="1"/>
    </row>
    <row r="16548" spans="18:18">
      <c r="R16548" s="1"/>
    </row>
    <row r="16549" spans="18:18">
      <c r="R16549" s="1"/>
    </row>
    <row r="16550" spans="18:18">
      <c r="R16550" s="1"/>
    </row>
    <row r="16551" spans="18:18">
      <c r="R16551" s="1"/>
    </row>
    <row r="16552" spans="18:18">
      <c r="R16552" s="1"/>
    </row>
    <row r="16553" spans="18:18">
      <c r="R16553" s="1"/>
    </row>
    <row r="16554" spans="18:18">
      <c r="R16554" s="1"/>
    </row>
    <row r="16555" spans="18:18">
      <c r="R16555" s="1"/>
    </row>
    <row r="16556" spans="18:18">
      <c r="R16556" s="1"/>
    </row>
    <row r="16557" spans="18:18">
      <c r="R16557" s="1"/>
    </row>
    <row r="16558" spans="18:18">
      <c r="R16558" s="1"/>
    </row>
    <row r="16559" spans="18:18">
      <c r="R16559" s="1"/>
    </row>
    <row r="16560" spans="18:18">
      <c r="R16560" s="1"/>
    </row>
    <row r="16561" spans="18:18">
      <c r="R16561" s="1"/>
    </row>
    <row r="16562" spans="18:18">
      <c r="R16562" s="1"/>
    </row>
    <row r="16563" spans="18:18">
      <c r="R16563" s="1"/>
    </row>
    <row r="16564" spans="18:18">
      <c r="R16564" s="1"/>
    </row>
    <row r="16565" spans="18:18">
      <c r="R16565" s="1"/>
    </row>
    <row r="16566" spans="18:18">
      <c r="R16566" s="1"/>
    </row>
    <row r="16567" spans="18:18">
      <c r="R16567" s="1"/>
    </row>
    <row r="16568" spans="18:18">
      <c r="R16568" s="1"/>
    </row>
    <row r="16569" spans="18:18">
      <c r="R16569" s="1"/>
    </row>
    <row r="16570" spans="18:18">
      <c r="R16570" s="1"/>
    </row>
    <row r="16571" spans="18:18">
      <c r="R16571" s="1"/>
    </row>
    <row r="16572" spans="18:18">
      <c r="R16572" s="1"/>
    </row>
    <row r="16573" spans="18:18">
      <c r="R16573" s="1"/>
    </row>
    <row r="16574" spans="18:18">
      <c r="R16574" s="1"/>
    </row>
    <row r="16575" spans="18:18">
      <c r="R16575" s="1"/>
    </row>
    <row r="16576" spans="18:18">
      <c r="R16576" s="1"/>
    </row>
    <row r="16577" spans="18:18">
      <c r="R16577" s="1"/>
    </row>
    <row r="16578" spans="18:18">
      <c r="R16578" s="1"/>
    </row>
    <row r="16579" spans="18:18">
      <c r="R16579" s="1"/>
    </row>
    <row r="16580" spans="18:18">
      <c r="R16580" s="1"/>
    </row>
    <row r="16581" spans="18:18">
      <c r="R16581" s="1"/>
    </row>
    <row r="16582" spans="18:18">
      <c r="R16582" s="1"/>
    </row>
    <row r="16583" spans="18:18">
      <c r="R16583" s="1"/>
    </row>
    <row r="16584" spans="18:18">
      <c r="R16584" s="1"/>
    </row>
    <row r="16585" spans="18:18">
      <c r="R16585" s="1"/>
    </row>
    <row r="16586" spans="18:18">
      <c r="R16586" s="1"/>
    </row>
    <row r="16587" spans="18:18">
      <c r="R16587" s="1"/>
    </row>
    <row r="16588" spans="18:18">
      <c r="R16588" s="1"/>
    </row>
    <row r="16589" spans="18:18">
      <c r="R16589" s="1"/>
    </row>
    <row r="16590" spans="18:18">
      <c r="R16590" s="1"/>
    </row>
    <row r="16591" spans="18:18">
      <c r="R16591" s="1"/>
    </row>
    <row r="16592" spans="18:18">
      <c r="R16592" s="1"/>
    </row>
    <row r="16593" spans="18:18">
      <c r="R16593" s="1"/>
    </row>
    <row r="16594" spans="18:18">
      <c r="R16594" s="1"/>
    </row>
    <row r="16595" spans="18:18">
      <c r="R16595" s="1"/>
    </row>
    <row r="16596" spans="18:18">
      <c r="R16596" s="1"/>
    </row>
    <row r="16597" spans="18:18">
      <c r="R16597" s="1"/>
    </row>
    <row r="16598" spans="18:18">
      <c r="R16598" s="1"/>
    </row>
    <row r="16599" spans="18:18">
      <c r="R16599" s="1"/>
    </row>
    <row r="16600" spans="18:18">
      <c r="R16600" s="1"/>
    </row>
    <row r="16601" spans="18:18">
      <c r="R16601" s="1"/>
    </row>
    <row r="16602" spans="18:18">
      <c r="R16602" s="1"/>
    </row>
    <row r="16603" spans="18:18">
      <c r="R16603" s="1"/>
    </row>
    <row r="16604" spans="18:18">
      <c r="R16604" s="1"/>
    </row>
    <row r="16605" spans="18:18">
      <c r="R16605" s="1"/>
    </row>
    <row r="16606" spans="18:18">
      <c r="R16606" s="1"/>
    </row>
    <row r="16607" spans="18:18">
      <c r="R16607" s="1"/>
    </row>
    <row r="16608" spans="18:18">
      <c r="R16608" s="1"/>
    </row>
    <row r="16609" spans="18:18">
      <c r="R16609" s="1"/>
    </row>
    <row r="16610" spans="18:18">
      <c r="R16610" s="1"/>
    </row>
    <row r="16611" spans="18:18">
      <c r="R16611" s="1"/>
    </row>
    <row r="16612" spans="18:18">
      <c r="R16612" s="1"/>
    </row>
    <row r="16613" spans="18:18">
      <c r="R16613" s="1"/>
    </row>
    <row r="16614" spans="18:18">
      <c r="R16614" s="1"/>
    </row>
    <row r="16615" spans="18:18">
      <c r="R16615" s="1"/>
    </row>
    <row r="16616" spans="18:18">
      <c r="R16616" s="1"/>
    </row>
    <row r="16617" spans="18:18">
      <c r="R16617" s="1"/>
    </row>
    <row r="16618" spans="18:18">
      <c r="R16618" s="1"/>
    </row>
    <row r="16619" spans="18:18">
      <c r="R16619" s="1"/>
    </row>
    <row r="16620" spans="18:18">
      <c r="R16620" s="1"/>
    </row>
    <row r="16621" spans="18:18">
      <c r="R16621" s="1"/>
    </row>
    <row r="16622" spans="18:18">
      <c r="R16622" s="1"/>
    </row>
    <row r="16623" spans="18:18">
      <c r="R16623" s="1"/>
    </row>
    <row r="16624" spans="18:18">
      <c r="R16624" s="1"/>
    </row>
    <row r="16625" spans="18:18">
      <c r="R16625" s="1"/>
    </row>
    <row r="16626" spans="18:18">
      <c r="R16626" s="1"/>
    </row>
    <row r="16627" spans="18:18">
      <c r="R16627" s="1"/>
    </row>
    <row r="16628" spans="18:18">
      <c r="R16628" s="1"/>
    </row>
    <row r="16629" spans="18:18">
      <c r="R16629" s="1"/>
    </row>
    <row r="16630" spans="18:18">
      <c r="R16630" s="1"/>
    </row>
    <row r="16631" spans="18:18">
      <c r="R16631" s="1"/>
    </row>
    <row r="16632" spans="18:18">
      <c r="R16632" s="1"/>
    </row>
    <row r="16633" spans="18:18">
      <c r="R16633" s="1"/>
    </row>
    <row r="16634" spans="18:18">
      <c r="R16634" s="1"/>
    </row>
    <row r="16635" spans="18:18">
      <c r="R16635" s="1"/>
    </row>
    <row r="16636" spans="18:18">
      <c r="R16636" s="1"/>
    </row>
    <row r="16637" spans="18:18">
      <c r="R16637" s="1"/>
    </row>
    <row r="16638" spans="18:18">
      <c r="R16638" s="1"/>
    </row>
    <row r="16639" spans="18:18">
      <c r="R16639" s="1"/>
    </row>
    <row r="16640" spans="18:18">
      <c r="R16640" s="1"/>
    </row>
    <row r="16641" spans="18:18">
      <c r="R16641" s="1"/>
    </row>
    <row r="16642" spans="18:18">
      <c r="R16642" s="1"/>
    </row>
    <row r="16643" spans="18:18">
      <c r="R16643" s="1"/>
    </row>
    <row r="16644" spans="18:18">
      <c r="R16644" s="1"/>
    </row>
    <row r="16645" spans="18:18">
      <c r="R16645" s="1"/>
    </row>
    <row r="16646" spans="18:18">
      <c r="R16646" s="1"/>
    </row>
    <row r="16647" spans="18:18">
      <c r="R16647" s="1"/>
    </row>
    <row r="16648" spans="18:18">
      <c r="R16648" s="1"/>
    </row>
    <row r="16649" spans="18:18">
      <c r="R16649" s="1"/>
    </row>
    <row r="16650" spans="18:18">
      <c r="R16650" s="1"/>
    </row>
    <row r="16651" spans="18:18">
      <c r="R16651" s="1"/>
    </row>
    <row r="16652" spans="18:18">
      <c r="R16652" s="1"/>
    </row>
    <row r="16653" spans="18:18">
      <c r="R16653" s="1"/>
    </row>
    <row r="16654" spans="18:18">
      <c r="R16654" s="1"/>
    </row>
    <row r="16655" spans="18:18">
      <c r="R16655" s="1"/>
    </row>
    <row r="16656" spans="18:18">
      <c r="R16656" s="1"/>
    </row>
    <row r="16657" spans="18:18">
      <c r="R16657" s="1"/>
    </row>
    <row r="16658" spans="18:18">
      <c r="R16658" s="1"/>
    </row>
    <row r="16659" spans="18:18">
      <c r="R16659" s="1"/>
    </row>
    <row r="16660" spans="18:18">
      <c r="R16660" s="1"/>
    </row>
    <row r="16661" spans="18:18">
      <c r="R16661" s="1"/>
    </row>
    <row r="16662" spans="18:18">
      <c r="R16662" s="1"/>
    </row>
    <row r="16663" spans="18:18">
      <c r="R16663" s="1"/>
    </row>
    <row r="16664" spans="18:18">
      <c r="R16664" s="1"/>
    </row>
    <row r="16665" spans="18:18">
      <c r="R16665" s="1"/>
    </row>
    <row r="16666" spans="18:18">
      <c r="R16666" s="1"/>
    </row>
    <row r="16667" spans="18:18">
      <c r="R16667" s="1"/>
    </row>
    <row r="16668" spans="18:18">
      <c r="R16668" s="1"/>
    </row>
    <row r="16669" spans="18:18">
      <c r="R16669" s="1"/>
    </row>
    <row r="16670" spans="18:18">
      <c r="R16670" s="1"/>
    </row>
    <row r="16671" spans="18:18">
      <c r="R16671" s="1"/>
    </row>
    <row r="16672" spans="18:18">
      <c r="R16672" s="1"/>
    </row>
    <row r="16673" spans="18:18">
      <c r="R16673" s="1"/>
    </row>
    <row r="16674" spans="18:18">
      <c r="R16674" s="1"/>
    </row>
    <row r="16675" spans="18:18">
      <c r="R16675" s="1"/>
    </row>
    <row r="16676" spans="18:18">
      <c r="R16676" s="1"/>
    </row>
    <row r="16677" spans="18:18">
      <c r="R16677" s="1"/>
    </row>
    <row r="16678" spans="18:18">
      <c r="R16678" s="1"/>
    </row>
    <row r="16679" spans="18:18">
      <c r="R16679" s="1"/>
    </row>
    <row r="16680" spans="18:18">
      <c r="R16680" s="1"/>
    </row>
    <row r="16681" spans="18:18">
      <c r="R16681" s="1"/>
    </row>
    <row r="16682" spans="18:18">
      <c r="R16682" s="1"/>
    </row>
    <row r="16683" spans="18:18">
      <c r="R16683" s="1"/>
    </row>
    <row r="16684" spans="18:18">
      <c r="R16684" s="1"/>
    </row>
    <row r="16685" spans="18:18">
      <c r="R16685" s="1"/>
    </row>
    <row r="16686" spans="18:18">
      <c r="R16686" s="1"/>
    </row>
    <row r="16687" spans="18:18">
      <c r="R16687" s="1"/>
    </row>
    <row r="16688" spans="18:18">
      <c r="R16688" s="1"/>
    </row>
    <row r="16689" spans="18:18">
      <c r="R16689" s="1"/>
    </row>
    <row r="16690" spans="18:18">
      <c r="R16690" s="1"/>
    </row>
    <row r="16691" spans="18:18">
      <c r="R16691" s="1"/>
    </row>
    <row r="16692" spans="18:18">
      <c r="R16692" s="1"/>
    </row>
    <row r="16693" spans="18:18">
      <c r="R16693" s="1"/>
    </row>
    <row r="16694" spans="18:18">
      <c r="R16694" s="1"/>
    </row>
    <row r="16695" spans="18:18">
      <c r="R16695" s="1"/>
    </row>
    <row r="16696" spans="18:18">
      <c r="R16696" s="1"/>
    </row>
    <row r="16697" spans="18:18">
      <c r="R16697" s="1"/>
    </row>
    <row r="16698" spans="18:18">
      <c r="R16698" s="1"/>
    </row>
    <row r="16699" spans="18:18">
      <c r="R16699" s="1"/>
    </row>
    <row r="16700" spans="18:18">
      <c r="R16700" s="1"/>
    </row>
    <row r="16701" spans="18:18">
      <c r="R16701" s="1"/>
    </row>
    <row r="16702" spans="18:18">
      <c r="R16702" s="1"/>
    </row>
    <row r="16703" spans="18:18">
      <c r="R16703" s="1"/>
    </row>
    <row r="16704" spans="18:18">
      <c r="R16704" s="1"/>
    </row>
    <row r="16705" spans="18:18">
      <c r="R16705" s="1"/>
    </row>
    <row r="16706" spans="18:18">
      <c r="R16706" s="1"/>
    </row>
    <row r="16707" spans="18:18">
      <c r="R16707" s="1"/>
    </row>
    <row r="16708" spans="18:18">
      <c r="R16708" s="1"/>
    </row>
    <row r="16709" spans="18:18">
      <c r="R16709" s="1"/>
    </row>
    <row r="16710" spans="18:18">
      <c r="R16710" s="1"/>
    </row>
    <row r="16711" spans="18:18">
      <c r="R16711" s="1"/>
    </row>
    <row r="16712" spans="18:18">
      <c r="R16712" s="1"/>
    </row>
    <row r="16713" spans="18:18">
      <c r="R16713" s="1"/>
    </row>
    <row r="16714" spans="18:18">
      <c r="R16714" s="1"/>
    </row>
    <row r="16715" spans="18:18">
      <c r="R16715" s="1"/>
    </row>
    <row r="16716" spans="18:18">
      <c r="R16716" s="1"/>
    </row>
    <row r="16717" spans="18:18">
      <c r="R16717" s="1"/>
    </row>
    <row r="16718" spans="18:18">
      <c r="R16718" s="1"/>
    </row>
    <row r="16719" spans="18:18">
      <c r="R16719" s="1"/>
    </row>
    <row r="16720" spans="18:18">
      <c r="R16720" s="1"/>
    </row>
    <row r="16721" spans="18:18">
      <c r="R16721" s="1"/>
    </row>
    <row r="16722" spans="18:18">
      <c r="R16722" s="1"/>
    </row>
    <row r="16723" spans="18:18">
      <c r="R16723" s="1"/>
    </row>
    <row r="16724" spans="18:18">
      <c r="R16724" s="1"/>
    </row>
    <row r="16725" spans="18:18">
      <c r="R16725" s="1"/>
    </row>
    <row r="16726" spans="18:18">
      <c r="R16726" s="1"/>
    </row>
    <row r="16727" spans="18:18">
      <c r="R16727" s="1"/>
    </row>
    <row r="16728" spans="18:18">
      <c r="R16728" s="1"/>
    </row>
    <row r="16729" spans="18:18">
      <c r="R16729" s="1"/>
    </row>
    <row r="16730" spans="18:18">
      <c r="R16730" s="1"/>
    </row>
    <row r="16731" spans="18:18">
      <c r="R16731" s="1"/>
    </row>
    <row r="16732" spans="18:18">
      <c r="R16732" s="1"/>
    </row>
    <row r="16733" spans="18:18">
      <c r="R16733" s="1"/>
    </row>
    <row r="16734" spans="18:18">
      <c r="R16734" s="1"/>
    </row>
    <row r="16735" spans="18:18">
      <c r="R16735" s="1"/>
    </row>
    <row r="16736" spans="18:18">
      <c r="R16736" s="1"/>
    </row>
    <row r="16737" spans="18:18">
      <c r="R16737" s="1"/>
    </row>
    <row r="16738" spans="18:18">
      <c r="R16738" s="1"/>
    </row>
    <row r="16739" spans="18:18">
      <c r="R16739" s="1"/>
    </row>
    <row r="16740" spans="18:18">
      <c r="R16740" s="1"/>
    </row>
    <row r="16741" spans="18:18">
      <c r="R16741" s="1"/>
    </row>
    <row r="16742" spans="18:18">
      <c r="R16742" s="1"/>
    </row>
    <row r="16743" spans="18:18">
      <c r="R16743" s="1"/>
    </row>
    <row r="16744" spans="18:18">
      <c r="R16744" s="1"/>
    </row>
    <row r="16745" spans="18:18">
      <c r="R16745" s="1"/>
    </row>
    <row r="16746" spans="18:18">
      <c r="R16746" s="1"/>
    </row>
    <row r="16747" spans="18:18">
      <c r="R16747" s="1"/>
    </row>
    <row r="16748" spans="18:18">
      <c r="R16748" s="1"/>
    </row>
    <row r="16749" spans="18:18">
      <c r="R16749" s="1"/>
    </row>
    <row r="16750" spans="18:18">
      <c r="R16750" s="1"/>
    </row>
    <row r="16751" spans="18:18">
      <c r="R16751" s="1"/>
    </row>
    <row r="16752" spans="18:18">
      <c r="R16752" s="1"/>
    </row>
    <row r="16753" spans="18:18">
      <c r="R16753" s="1"/>
    </row>
    <row r="16754" spans="18:18">
      <c r="R16754" s="1"/>
    </row>
    <row r="16755" spans="18:18">
      <c r="R16755" s="1"/>
    </row>
    <row r="16756" spans="18:18">
      <c r="R16756" s="1"/>
    </row>
    <row r="16757" spans="18:18">
      <c r="R16757" s="1"/>
    </row>
    <row r="16758" spans="18:18">
      <c r="R16758" s="1"/>
    </row>
    <row r="16759" spans="18:18">
      <c r="R16759" s="1"/>
    </row>
    <row r="16760" spans="18:18">
      <c r="R16760" s="1"/>
    </row>
    <row r="16761" spans="18:18">
      <c r="R16761" s="1"/>
    </row>
    <row r="16762" spans="18:18">
      <c r="R16762" s="1"/>
    </row>
    <row r="16763" spans="18:18">
      <c r="R16763" s="1"/>
    </row>
    <row r="16764" spans="18:18">
      <c r="R16764" s="1"/>
    </row>
    <row r="16765" spans="18:18">
      <c r="R16765" s="1"/>
    </row>
    <row r="16766" spans="18:18">
      <c r="R16766" s="1"/>
    </row>
    <row r="16767" spans="18:18">
      <c r="R16767" s="1"/>
    </row>
    <row r="16768" spans="18:18">
      <c r="R16768" s="1"/>
    </row>
    <row r="16769" spans="18:18">
      <c r="R16769" s="1"/>
    </row>
    <row r="16770" spans="18:18">
      <c r="R16770" s="1"/>
    </row>
    <row r="16771" spans="18:18">
      <c r="R16771" s="1"/>
    </row>
    <row r="16772" spans="18:18">
      <c r="R16772" s="1"/>
    </row>
    <row r="16773" spans="18:18">
      <c r="R16773" s="1"/>
    </row>
    <row r="16774" spans="18:18">
      <c r="R16774" s="1"/>
    </row>
    <row r="16775" spans="18:18">
      <c r="R16775" s="1"/>
    </row>
    <row r="16776" spans="18:18">
      <c r="R16776" s="1"/>
    </row>
    <row r="16777" spans="18:18">
      <c r="R16777" s="1"/>
    </row>
    <row r="16778" spans="18:18">
      <c r="R16778" s="1"/>
    </row>
    <row r="16779" spans="18:18">
      <c r="R16779" s="1"/>
    </row>
    <row r="16780" spans="18:18">
      <c r="R16780" s="1"/>
    </row>
    <row r="16781" spans="18:18">
      <c r="R16781" s="1"/>
    </row>
    <row r="16782" spans="18:18">
      <c r="R16782" s="1"/>
    </row>
    <row r="16783" spans="18:18">
      <c r="R16783" s="1"/>
    </row>
    <row r="16784" spans="18:18">
      <c r="R16784" s="1"/>
    </row>
    <row r="16785" spans="18:18">
      <c r="R16785" s="1"/>
    </row>
    <row r="16786" spans="18:18">
      <c r="R16786" s="1"/>
    </row>
    <row r="16787" spans="18:18">
      <c r="R16787" s="1"/>
    </row>
    <row r="16788" spans="18:18">
      <c r="R16788" s="1"/>
    </row>
    <row r="16789" spans="18:18">
      <c r="R16789" s="1"/>
    </row>
    <row r="16790" spans="18:18">
      <c r="R16790" s="1"/>
    </row>
    <row r="16791" spans="18:18">
      <c r="R16791" s="1"/>
    </row>
    <row r="16792" spans="18:18">
      <c r="R16792" s="1"/>
    </row>
    <row r="16793" spans="18:18">
      <c r="R16793" s="1"/>
    </row>
    <row r="16794" spans="18:18">
      <c r="R16794" s="1"/>
    </row>
    <row r="16795" spans="18:18">
      <c r="R16795" s="1"/>
    </row>
    <row r="16796" spans="18:18">
      <c r="R16796" s="1"/>
    </row>
    <row r="16797" spans="18:18">
      <c r="R16797" s="1"/>
    </row>
    <row r="16798" spans="18:18">
      <c r="R16798" s="1"/>
    </row>
    <row r="16799" spans="18:18">
      <c r="R16799" s="1"/>
    </row>
    <row r="16800" spans="18:18">
      <c r="R16800" s="1"/>
    </row>
    <row r="16801" spans="18:18">
      <c r="R16801" s="1"/>
    </row>
    <row r="16802" spans="18:18">
      <c r="R16802" s="1"/>
    </row>
    <row r="16803" spans="18:18">
      <c r="R16803" s="1"/>
    </row>
    <row r="16804" spans="18:18">
      <c r="R16804" s="1"/>
    </row>
    <row r="16805" spans="18:18">
      <c r="R16805" s="1"/>
    </row>
    <row r="16806" spans="18:18">
      <c r="R16806" s="1"/>
    </row>
    <row r="16807" spans="18:18">
      <c r="R16807" s="1"/>
    </row>
    <row r="16808" spans="18:18">
      <c r="R16808" s="1"/>
    </row>
    <row r="16809" spans="18:18">
      <c r="R16809" s="1"/>
    </row>
    <row r="16810" spans="18:18">
      <c r="R16810" s="1"/>
    </row>
    <row r="16811" spans="18:18">
      <c r="R16811" s="1"/>
    </row>
    <row r="16812" spans="18:18">
      <c r="R16812" s="1"/>
    </row>
    <row r="16813" spans="18:18">
      <c r="R16813" s="1"/>
    </row>
    <row r="16814" spans="18:18">
      <c r="R16814" s="1"/>
    </row>
    <row r="16815" spans="18:18">
      <c r="R16815" s="1"/>
    </row>
    <row r="16816" spans="18:18">
      <c r="R16816" s="1"/>
    </row>
    <row r="16817" spans="18:18">
      <c r="R16817" s="1"/>
    </row>
    <row r="16818" spans="18:18">
      <c r="R16818" s="1"/>
    </row>
    <row r="16819" spans="18:18">
      <c r="R16819" s="1"/>
    </row>
    <row r="16820" spans="18:18">
      <c r="R16820" s="1"/>
    </row>
    <row r="16821" spans="18:18">
      <c r="R16821" s="1"/>
    </row>
    <row r="16822" spans="18:18">
      <c r="R16822" s="1"/>
    </row>
    <row r="16823" spans="18:18">
      <c r="R16823" s="1"/>
    </row>
    <row r="16824" spans="18:18">
      <c r="R16824" s="1"/>
    </row>
    <row r="16825" spans="18:18">
      <c r="R16825" s="1"/>
    </row>
    <row r="16826" spans="18:18">
      <c r="R16826" s="1"/>
    </row>
    <row r="16827" spans="18:18">
      <c r="R16827" s="1"/>
    </row>
    <row r="16828" spans="18:18">
      <c r="R16828" s="1"/>
    </row>
    <row r="16829" spans="18:18">
      <c r="R16829" s="1"/>
    </row>
    <row r="16830" spans="18:18">
      <c r="R16830" s="1"/>
    </row>
    <row r="16831" spans="18:18">
      <c r="R16831" s="1"/>
    </row>
    <row r="16832" spans="18:18">
      <c r="R16832" s="1"/>
    </row>
    <row r="16833" spans="18:18">
      <c r="R16833" s="1"/>
    </row>
    <row r="16834" spans="18:18">
      <c r="R16834" s="1"/>
    </row>
    <row r="16835" spans="18:18">
      <c r="R16835" s="1"/>
    </row>
    <row r="16836" spans="18:18">
      <c r="R16836" s="1"/>
    </row>
    <row r="16837" spans="18:18">
      <c r="R16837" s="1"/>
    </row>
    <row r="16838" spans="18:18">
      <c r="R16838" s="1"/>
    </row>
    <row r="16839" spans="18:18">
      <c r="R16839" s="1"/>
    </row>
    <row r="16840" spans="18:18">
      <c r="R16840" s="1"/>
    </row>
    <row r="16841" spans="18:18">
      <c r="R16841" s="1"/>
    </row>
    <row r="16842" spans="18:18">
      <c r="R16842" s="1"/>
    </row>
    <row r="16843" spans="18:18">
      <c r="R16843" s="1"/>
    </row>
    <row r="16844" spans="18:18">
      <c r="R16844" s="1"/>
    </row>
    <row r="16845" spans="18:18">
      <c r="R16845" s="1"/>
    </row>
    <row r="16846" spans="18:18">
      <c r="R16846" s="1"/>
    </row>
    <row r="16847" spans="18:18">
      <c r="R16847" s="1"/>
    </row>
    <row r="16848" spans="18:18">
      <c r="R16848" s="1"/>
    </row>
    <row r="16849" spans="18:18">
      <c r="R16849" s="1"/>
    </row>
    <row r="16850" spans="18:18">
      <c r="R16850" s="1"/>
    </row>
    <row r="16851" spans="18:18">
      <c r="R16851" s="1"/>
    </row>
    <row r="16852" spans="18:18">
      <c r="R16852" s="1"/>
    </row>
    <row r="16853" spans="18:18">
      <c r="R16853" s="1"/>
    </row>
    <row r="16854" spans="18:18">
      <c r="R16854" s="1"/>
    </row>
    <row r="16855" spans="18:18">
      <c r="R16855" s="1"/>
    </row>
    <row r="16856" spans="18:18">
      <c r="R16856" s="1"/>
    </row>
    <row r="16857" spans="18:18">
      <c r="R16857" s="1"/>
    </row>
    <row r="16858" spans="18:18">
      <c r="R16858" s="1"/>
    </row>
    <row r="16859" spans="18:18">
      <c r="R16859" s="1"/>
    </row>
    <row r="16860" spans="18:18">
      <c r="R16860" s="1"/>
    </row>
    <row r="16861" spans="18:18">
      <c r="R16861" s="1"/>
    </row>
    <row r="16862" spans="18:18">
      <c r="R16862" s="1"/>
    </row>
    <row r="16863" spans="18:18">
      <c r="R16863" s="1"/>
    </row>
    <row r="16864" spans="18:18">
      <c r="R16864" s="1"/>
    </row>
    <row r="16865" spans="18:18">
      <c r="R16865" s="1"/>
    </row>
    <row r="16866" spans="18:18">
      <c r="R16866" s="1"/>
    </row>
    <row r="16867" spans="18:18">
      <c r="R16867" s="1"/>
    </row>
    <row r="16868" spans="18:18">
      <c r="R16868" s="1"/>
    </row>
    <row r="16869" spans="18:18">
      <c r="R16869" s="1"/>
    </row>
    <row r="16870" spans="18:18">
      <c r="R16870" s="1"/>
    </row>
    <row r="16871" spans="18:18">
      <c r="R16871" s="1"/>
    </row>
    <row r="16872" spans="18:18">
      <c r="R16872" s="1"/>
    </row>
    <row r="16873" spans="18:18">
      <c r="R16873" s="1"/>
    </row>
    <row r="16874" spans="18:18">
      <c r="R16874" s="1"/>
    </row>
    <row r="16875" spans="18:18">
      <c r="R16875" s="1"/>
    </row>
    <row r="16876" spans="18:18">
      <c r="R16876" s="1"/>
    </row>
    <row r="16877" spans="18:18">
      <c r="R16877" s="1"/>
    </row>
    <row r="16878" spans="18:18">
      <c r="R16878" s="1"/>
    </row>
    <row r="16879" spans="18:18">
      <c r="R16879" s="1"/>
    </row>
    <row r="16880" spans="18:18">
      <c r="R16880" s="1"/>
    </row>
    <row r="16881" spans="18:18">
      <c r="R16881" s="1"/>
    </row>
    <row r="16882" spans="18:18">
      <c r="R16882" s="1"/>
    </row>
    <row r="16883" spans="18:18">
      <c r="R16883" s="1"/>
    </row>
    <row r="16884" spans="18:18">
      <c r="R16884" s="1"/>
    </row>
    <row r="16885" spans="18:18">
      <c r="R16885" s="1"/>
    </row>
    <row r="16886" spans="18:18">
      <c r="R16886" s="1"/>
    </row>
    <row r="16887" spans="18:18">
      <c r="R16887" s="1"/>
    </row>
    <row r="16888" spans="18:18">
      <c r="R16888" s="1"/>
    </row>
    <row r="16889" spans="18:18">
      <c r="R16889" s="1"/>
    </row>
    <row r="16890" spans="18:18">
      <c r="R16890" s="1"/>
    </row>
    <row r="16891" spans="18:18">
      <c r="R16891" s="1"/>
    </row>
    <row r="16892" spans="18:18">
      <c r="R16892" s="1"/>
    </row>
    <row r="16893" spans="18:18">
      <c r="R16893" s="1"/>
    </row>
    <row r="16894" spans="18:18">
      <c r="R16894" s="1"/>
    </row>
    <row r="16895" spans="18:18">
      <c r="R16895" s="1"/>
    </row>
    <row r="16896" spans="18:18">
      <c r="R16896" s="1"/>
    </row>
    <row r="16897" spans="18:18">
      <c r="R16897" s="1"/>
    </row>
    <row r="16898" spans="18:18">
      <c r="R16898" s="1"/>
    </row>
    <row r="16899" spans="18:18">
      <c r="R16899" s="1"/>
    </row>
    <row r="16900" spans="18:18">
      <c r="R16900" s="1"/>
    </row>
    <row r="16901" spans="18:18">
      <c r="R16901" s="1"/>
    </row>
    <row r="16902" spans="18:18">
      <c r="R16902" s="1"/>
    </row>
    <row r="16903" spans="18:18">
      <c r="R16903" s="1"/>
    </row>
    <row r="16904" spans="18:18">
      <c r="R16904" s="1"/>
    </row>
    <row r="16905" spans="18:18">
      <c r="R16905" s="1"/>
    </row>
    <row r="16906" spans="18:18">
      <c r="R16906" s="1"/>
    </row>
    <row r="16907" spans="18:18">
      <c r="R16907" s="1"/>
    </row>
    <row r="16908" spans="18:18">
      <c r="R16908" s="1"/>
    </row>
    <row r="16909" spans="18:18">
      <c r="R16909" s="1"/>
    </row>
    <row r="16910" spans="18:18">
      <c r="R16910" s="1"/>
    </row>
    <row r="16911" spans="18:18">
      <c r="R16911" s="1"/>
    </row>
    <row r="16912" spans="18:18">
      <c r="R16912" s="1"/>
    </row>
    <row r="16913" spans="18:18">
      <c r="R16913" s="1"/>
    </row>
    <row r="16914" spans="18:18">
      <c r="R16914" s="1"/>
    </row>
    <row r="16915" spans="18:18">
      <c r="R16915" s="1"/>
    </row>
    <row r="16916" spans="18:18">
      <c r="R16916" s="1"/>
    </row>
    <row r="16917" spans="18:18">
      <c r="R16917" s="1"/>
    </row>
    <row r="16918" spans="18:18">
      <c r="R16918" s="1"/>
    </row>
    <row r="16919" spans="18:18">
      <c r="R16919" s="1"/>
    </row>
    <row r="16920" spans="18:18">
      <c r="R16920" s="1"/>
    </row>
    <row r="16921" spans="18:18">
      <c r="R16921" s="1"/>
    </row>
    <row r="16922" spans="18:18">
      <c r="R16922" s="1"/>
    </row>
    <row r="16923" spans="18:18">
      <c r="R16923" s="1"/>
    </row>
    <row r="16924" spans="18:18">
      <c r="R16924" s="1"/>
    </row>
    <row r="16925" spans="18:18">
      <c r="R16925" s="1"/>
    </row>
    <row r="16926" spans="18:18">
      <c r="R16926" s="1"/>
    </row>
    <row r="16927" spans="18:18">
      <c r="R16927" s="1"/>
    </row>
    <row r="16928" spans="18:18">
      <c r="R16928" s="1"/>
    </row>
    <row r="16929" spans="18:18">
      <c r="R16929" s="1"/>
    </row>
    <row r="16930" spans="18:18">
      <c r="R16930" s="1"/>
    </row>
    <row r="16931" spans="18:18">
      <c r="R16931" s="1"/>
    </row>
    <row r="16932" spans="18:18">
      <c r="R16932" s="1"/>
    </row>
    <row r="16933" spans="18:18">
      <c r="R16933" s="1"/>
    </row>
    <row r="16934" spans="18:18">
      <c r="R16934" s="1"/>
    </row>
    <row r="16935" spans="18:18">
      <c r="R16935" s="1"/>
    </row>
    <row r="16936" spans="18:18">
      <c r="R16936" s="1"/>
    </row>
    <row r="16937" spans="18:18">
      <c r="R16937" s="1"/>
    </row>
    <row r="16938" spans="18:18">
      <c r="R16938" s="1"/>
    </row>
    <row r="16939" spans="18:18">
      <c r="R16939" s="1"/>
    </row>
    <row r="16940" spans="18:18">
      <c r="R16940" s="1"/>
    </row>
    <row r="16941" spans="18:18">
      <c r="R16941" s="1"/>
    </row>
    <row r="16942" spans="18:18">
      <c r="R16942" s="1"/>
    </row>
    <row r="16943" spans="18:18">
      <c r="R16943" s="1"/>
    </row>
    <row r="16944" spans="18:18">
      <c r="R16944" s="1"/>
    </row>
    <row r="16945" spans="18:18">
      <c r="R16945" s="1"/>
    </row>
    <row r="16946" spans="18:18">
      <c r="R16946" s="1"/>
    </row>
    <row r="16947" spans="18:18">
      <c r="R16947" s="1"/>
    </row>
    <row r="16948" spans="18:18">
      <c r="R16948" s="1"/>
    </row>
    <row r="16949" spans="18:18">
      <c r="R16949" s="1"/>
    </row>
    <row r="16950" spans="18:18">
      <c r="R16950" s="1"/>
    </row>
    <row r="16951" spans="18:18">
      <c r="R16951" s="1"/>
    </row>
    <row r="16952" spans="18:18">
      <c r="R16952" s="1"/>
    </row>
    <row r="16953" spans="18:18">
      <c r="R16953" s="1"/>
    </row>
    <row r="16954" spans="18:18">
      <c r="R16954" s="1"/>
    </row>
    <row r="16955" spans="18:18">
      <c r="R16955" s="1"/>
    </row>
    <row r="16956" spans="18:18">
      <c r="R16956" s="1"/>
    </row>
    <row r="16957" spans="18:18">
      <c r="R16957" s="1"/>
    </row>
    <row r="16958" spans="18:18">
      <c r="R16958" s="1"/>
    </row>
    <row r="16959" spans="18:18">
      <c r="R16959" s="1"/>
    </row>
    <row r="16960" spans="18:18">
      <c r="R16960" s="1"/>
    </row>
    <row r="16961" spans="18:18">
      <c r="R16961" s="1"/>
    </row>
    <row r="16962" spans="18:18">
      <c r="R16962" s="1"/>
    </row>
    <row r="16963" spans="18:18">
      <c r="R16963" s="1"/>
    </row>
    <row r="16964" spans="18:18">
      <c r="R16964" s="1"/>
    </row>
    <row r="16965" spans="18:18">
      <c r="R16965" s="1"/>
    </row>
    <row r="16966" spans="18:18">
      <c r="R16966" s="1"/>
    </row>
    <row r="16967" spans="18:18">
      <c r="R16967" s="1"/>
    </row>
    <row r="16968" spans="18:18">
      <c r="R16968" s="1"/>
    </row>
    <row r="16969" spans="18:18">
      <c r="R16969" s="1"/>
    </row>
    <row r="16970" spans="18:18">
      <c r="R16970" s="1"/>
    </row>
    <row r="16971" spans="18:18">
      <c r="R16971" s="1"/>
    </row>
    <row r="16972" spans="18:18">
      <c r="R16972" s="1"/>
    </row>
    <row r="16973" spans="18:18">
      <c r="R16973" s="1"/>
    </row>
    <row r="16974" spans="18:18">
      <c r="R16974" s="1"/>
    </row>
    <row r="16975" spans="18:18">
      <c r="R16975" s="1"/>
    </row>
    <row r="16976" spans="18:18">
      <c r="R16976" s="1"/>
    </row>
    <row r="16977" spans="18:18">
      <c r="R16977" s="1"/>
    </row>
    <row r="16978" spans="18:18">
      <c r="R16978" s="1"/>
    </row>
    <row r="16979" spans="18:18">
      <c r="R16979" s="1"/>
    </row>
    <row r="16980" spans="18:18">
      <c r="R16980" s="1"/>
    </row>
    <row r="16981" spans="18:18">
      <c r="R16981" s="1"/>
    </row>
    <row r="16982" spans="18:18">
      <c r="R16982" s="1"/>
    </row>
    <row r="16983" spans="18:18">
      <c r="R16983" s="1"/>
    </row>
    <row r="16984" spans="18:18">
      <c r="R16984" s="1"/>
    </row>
    <row r="16985" spans="18:18">
      <c r="R16985" s="1"/>
    </row>
    <row r="16986" spans="18:18">
      <c r="R16986" s="1"/>
    </row>
    <row r="16987" spans="18:18">
      <c r="R16987" s="1"/>
    </row>
    <row r="16988" spans="18:18">
      <c r="R16988" s="1"/>
    </row>
    <row r="16989" spans="18:18">
      <c r="R16989" s="1"/>
    </row>
    <row r="16990" spans="18:18">
      <c r="R16990" s="1"/>
    </row>
    <row r="16991" spans="18:18">
      <c r="R16991" s="1"/>
    </row>
    <row r="16992" spans="18:18">
      <c r="R16992" s="1"/>
    </row>
    <row r="16993" spans="18:18">
      <c r="R16993" s="1"/>
    </row>
    <row r="16994" spans="18:18">
      <c r="R16994" s="1"/>
    </row>
    <row r="16995" spans="18:18">
      <c r="R16995" s="1"/>
    </row>
    <row r="16996" spans="18:18">
      <c r="R16996" s="1"/>
    </row>
    <row r="16997" spans="18:18">
      <c r="R16997" s="1"/>
    </row>
    <row r="16998" spans="18:18">
      <c r="R16998" s="1"/>
    </row>
    <row r="16999" spans="18:18">
      <c r="R16999" s="1"/>
    </row>
    <row r="17000" spans="18:18">
      <c r="R17000" s="1"/>
    </row>
    <row r="17001" spans="18:18">
      <c r="R17001" s="1"/>
    </row>
    <row r="17002" spans="18:18">
      <c r="R17002" s="1"/>
    </row>
    <row r="17003" spans="18:18">
      <c r="R17003" s="1"/>
    </row>
    <row r="17004" spans="18:18">
      <c r="R17004" s="1"/>
    </row>
    <row r="17005" spans="18:18">
      <c r="R17005" s="1"/>
    </row>
    <row r="17006" spans="18:18">
      <c r="R17006" s="1"/>
    </row>
    <row r="17007" spans="18:18">
      <c r="R17007" s="1"/>
    </row>
    <row r="17008" spans="18:18">
      <c r="R17008" s="1"/>
    </row>
    <row r="17009" spans="18:18">
      <c r="R17009" s="1"/>
    </row>
    <row r="17010" spans="18:18">
      <c r="R17010" s="1"/>
    </row>
    <row r="17011" spans="18:18">
      <c r="R17011" s="1"/>
    </row>
    <row r="17012" spans="18:18">
      <c r="R17012" s="1"/>
    </row>
    <row r="17013" spans="18:18">
      <c r="R17013" s="1"/>
    </row>
    <row r="17014" spans="18:18">
      <c r="R17014" s="1"/>
    </row>
    <row r="17015" spans="18:18">
      <c r="R17015" s="1"/>
    </row>
    <row r="17016" spans="18:18">
      <c r="R17016" s="1"/>
    </row>
    <row r="17017" spans="18:18">
      <c r="R17017" s="1"/>
    </row>
    <row r="17018" spans="18:18">
      <c r="R17018" s="1"/>
    </row>
    <row r="17019" spans="18:18">
      <c r="R17019" s="1"/>
    </row>
    <row r="17020" spans="18:18">
      <c r="R17020" s="1"/>
    </row>
    <row r="17021" spans="18:18">
      <c r="R17021" s="1"/>
    </row>
    <row r="17022" spans="18:18">
      <c r="R17022" s="1"/>
    </row>
    <row r="17023" spans="18:18">
      <c r="R17023" s="1"/>
    </row>
    <row r="17024" spans="18:18">
      <c r="R17024" s="1"/>
    </row>
    <row r="17025" spans="18:18">
      <c r="R17025" s="1"/>
    </row>
    <row r="17026" spans="18:18">
      <c r="R17026" s="1"/>
    </row>
    <row r="17027" spans="18:18">
      <c r="R17027" s="1"/>
    </row>
    <row r="17028" spans="18:18">
      <c r="R17028" s="1"/>
    </row>
    <row r="17029" spans="18:18">
      <c r="R17029" s="1"/>
    </row>
    <row r="17030" spans="18:18">
      <c r="R17030" s="1"/>
    </row>
    <row r="17031" spans="18:18">
      <c r="R17031" s="1"/>
    </row>
    <row r="17032" spans="18:18">
      <c r="R17032" s="1"/>
    </row>
    <row r="17033" spans="18:18">
      <c r="R17033" s="1"/>
    </row>
    <row r="17034" spans="18:18">
      <c r="R17034" s="1"/>
    </row>
    <row r="17035" spans="18:18">
      <c r="R17035" s="1"/>
    </row>
    <row r="17036" spans="18:18">
      <c r="R17036" s="1"/>
    </row>
    <row r="17037" spans="18:18">
      <c r="R17037" s="1"/>
    </row>
    <row r="17038" spans="18:18">
      <c r="R17038" s="1"/>
    </row>
    <row r="17039" spans="18:18">
      <c r="R17039" s="1"/>
    </row>
    <row r="17040" spans="18:18">
      <c r="R17040" s="1"/>
    </row>
    <row r="17041" spans="18:18">
      <c r="R17041" s="1"/>
    </row>
    <row r="17042" spans="18:18">
      <c r="R17042" s="1"/>
    </row>
    <row r="17043" spans="18:18">
      <c r="R17043" s="1"/>
    </row>
    <row r="17044" spans="18:18">
      <c r="R17044" s="1"/>
    </row>
    <row r="17045" spans="18:18">
      <c r="R17045" s="1"/>
    </row>
    <row r="17046" spans="18:18">
      <c r="R17046" s="1"/>
    </row>
    <row r="17047" spans="18:18">
      <c r="R17047" s="1"/>
    </row>
    <row r="17048" spans="18:18">
      <c r="R17048" s="1"/>
    </row>
    <row r="17049" spans="18:18">
      <c r="R17049" s="1"/>
    </row>
    <row r="17050" spans="18:18">
      <c r="R17050" s="1"/>
    </row>
    <row r="17051" spans="18:18">
      <c r="R17051" s="1"/>
    </row>
    <row r="17052" spans="18:18">
      <c r="R17052" s="1"/>
    </row>
    <row r="17053" spans="18:18">
      <c r="R17053" s="1"/>
    </row>
    <row r="17054" spans="18:18">
      <c r="R17054" s="1"/>
    </row>
    <row r="17055" spans="18:18">
      <c r="R17055" s="1"/>
    </row>
    <row r="17056" spans="18:18">
      <c r="R17056" s="1"/>
    </row>
    <row r="17057" spans="18:18">
      <c r="R17057" s="1"/>
    </row>
    <row r="17058" spans="18:18">
      <c r="R17058" s="1"/>
    </row>
    <row r="17059" spans="18:18">
      <c r="R17059" s="1"/>
    </row>
    <row r="17060" spans="18:18">
      <c r="R17060" s="1"/>
    </row>
    <row r="17061" spans="18:18">
      <c r="R17061" s="1"/>
    </row>
    <row r="17062" spans="18:18">
      <c r="R17062" s="1"/>
    </row>
    <row r="17063" spans="18:18">
      <c r="R17063" s="1"/>
    </row>
    <row r="17064" spans="18:18">
      <c r="R17064" s="1"/>
    </row>
    <row r="17065" spans="18:18">
      <c r="R17065" s="1"/>
    </row>
    <row r="17066" spans="18:18">
      <c r="R17066" s="1"/>
    </row>
    <row r="17067" spans="18:18">
      <c r="R17067" s="1"/>
    </row>
    <row r="17068" spans="18:18">
      <c r="R17068" s="1"/>
    </row>
    <row r="17069" spans="18:18">
      <c r="R17069" s="1"/>
    </row>
    <row r="17070" spans="18:18">
      <c r="R17070" s="1"/>
    </row>
    <row r="17071" spans="18:18">
      <c r="R17071" s="1"/>
    </row>
    <row r="17072" spans="18:18">
      <c r="R17072" s="1"/>
    </row>
    <row r="17073" spans="18:18">
      <c r="R17073" s="1"/>
    </row>
    <row r="17074" spans="18:18">
      <c r="R17074" s="1"/>
    </row>
    <row r="17075" spans="18:18">
      <c r="R17075" s="1"/>
    </row>
    <row r="17076" spans="18:18">
      <c r="R17076" s="1"/>
    </row>
    <row r="17077" spans="18:18">
      <c r="R17077" s="1"/>
    </row>
    <row r="17078" spans="18:18">
      <c r="R17078" s="1"/>
    </row>
    <row r="17079" spans="18:18">
      <c r="R17079" s="1"/>
    </row>
    <row r="17080" spans="18:18">
      <c r="R17080" s="1"/>
    </row>
    <row r="17081" spans="18:18">
      <c r="R17081" s="1"/>
    </row>
    <row r="17082" spans="18:18">
      <c r="R17082" s="1"/>
    </row>
    <row r="17083" spans="18:18">
      <c r="R17083" s="1"/>
    </row>
    <row r="17084" spans="18:18">
      <c r="R17084" s="1"/>
    </row>
    <row r="17085" spans="18:18">
      <c r="R17085" s="1"/>
    </row>
    <row r="17086" spans="18:18">
      <c r="R17086" s="1"/>
    </row>
    <row r="17087" spans="18:18">
      <c r="R17087" s="1"/>
    </row>
    <row r="17088" spans="18:18">
      <c r="R17088" s="1"/>
    </row>
    <row r="17089" spans="18:18">
      <c r="R17089" s="1"/>
    </row>
    <row r="17090" spans="18:18">
      <c r="R17090" s="1"/>
    </row>
    <row r="17091" spans="18:18">
      <c r="R17091" s="1"/>
    </row>
    <row r="17092" spans="18:18">
      <c r="R17092" s="1"/>
    </row>
    <row r="17093" spans="18:18">
      <c r="R17093" s="1"/>
    </row>
    <row r="17094" spans="18:18">
      <c r="R17094" s="1"/>
    </row>
    <row r="17095" spans="18:18">
      <c r="R17095" s="1"/>
    </row>
    <row r="17096" spans="18:18">
      <c r="R17096" s="1"/>
    </row>
    <row r="17097" spans="18:18">
      <c r="R17097" s="1"/>
    </row>
    <row r="17098" spans="18:18">
      <c r="R17098" s="1"/>
    </row>
    <row r="17099" spans="18:18">
      <c r="R17099" s="1"/>
    </row>
    <row r="17100" spans="18:18">
      <c r="R17100" s="1"/>
    </row>
    <row r="17101" spans="18:18">
      <c r="R17101" s="1"/>
    </row>
    <row r="17102" spans="18:18">
      <c r="R17102" s="1"/>
    </row>
    <row r="17103" spans="18:18">
      <c r="R17103" s="1"/>
    </row>
    <row r="17104" spans="18:18">
      <c r="R17104" s="1"/>
    </row>
    <row r="17105" spans="18:18">
      <c r="R17105" s="1"/>
    </row>
    <row r="17106" spans="18:18">
      <c r="R17106" s="1"/>
    </row>
    <row r="17107" spans="18:18">
      <c r="R17107" s="1"/>
    </row>
    <row r="17108" spans="18:18">
      <c r="R17108" s="1"/>
    </row>
    <row r="17109" spans="18:18">
      <c r="R17109" s="1"/>
    </row>
    <row r="17110" spans="18:18">
      <c r="R17110" s="1"/>
    </row>
    <row r="17111" spans="18:18">
      <c r="R17111" s="1"/>
    </row>
    <row r="17112" spans="18:18">
      <c r="R17112" s="1"/>
    </row>
    <row r="17113" spans="18:18">
      <c r="R17113" s="1"/>
    </row>
    <row r="17114" spans="18:18">
      <c r="R17114" s="1"/>
    </row>
    <row r="17115" spans="18:18">
      <c r="R17115" s="1"/>
    </row>
    <row r="17116" spans="18:18">
      <c r="R17116" s="1"/>
    </row>
    <row r="17117" spans="18:18">
      <c r="R17117" s="1"/>
    </row>
    <row r="17118" spans="18:18">
      <c r="R17118" s="1"/>
    </row>
    <row r="17119" spans="18:18">
      <c r="R17119" s="1"/>
    </row>
    <row r="17120" spans="18:18">
      <c r="R17120" s="1"/>
    </row>
    <row r="17121" spans="18:18">
      <c r="R17121" s="1"/>
    </row>
    <row r="17122" spans="18:18">
      <c r="R17122" s="1"/>
    </row>
    <row r="17123" spans="18:18">
      <c r="R17123" s="1"/>
    </row>
    <row r="17124" spans="18:18">
      <c r="R17124" s="1"/>
    </row>
    <row r="17125" spans="18:18">
      <c r="R17125" s="1"/>
    </row>
    <row r="17126" spans="18:18">
      <c r="R17126" s="1"/>
    </row>
    <row r="17127" spans="18:18">
      <c r="R17127" s="1"/>
    </row>
    <row r="17128" spans="18:18">
      <c r="R17128" s="1"/>
    </row>
    <row r="17129" spans="18:18">
      <c r="R17129" s="1"/>
    </row>
    <row r="17130" spans="18:18">
      <c r="R17130" s="1"/>
    </row>
    <row r="17131" spans="18:18">
      <c r="R17131" s="1"/>
    </row>
    <row r="17132" spans="18:18">
      <c r="R17132" s="1"/>
    </row>
    <row r="17133" spans="18:18">
      <c r="R17133" s="1"/>
    </row>
    <row r="17134" spans="18:18">
      <c r="R17134" s="1"/>
    </row>
    <row r="17135" spans="18:18">
      <c r="R17135" s="1"/>
    </row>
    <row r="17136" spans="18:18">
      <c r="R17136" s="1"/>
    </row>
    <row r="17137" spans="18:18">
      <c r="R17137" s="1"/>
    </row>
    <row r="17138" spans="18:18">
      <c r="R17138" s="1"/>
    </row>
    <row r="17139" spans="18:18">
      <c r="R17139" s="1"/>
    </row>
    <row r="17140" spans="18:18">
      <c r="R17140" s="1"/>
    </row>
    <row r="17141" spans="18:18">
      <c r="R17141" s="1"/>
    </row>
    <row r="17142" spans="18:18">
      <c r="R17142" s="1"/>
    </row>
    <row r="17143" spans="18:18">
      <c r="R17143" s="1"/>
    </row>
    <row r="17144" spans="18:18">
      <c r="R17144" s="1"/>
    </row>
    <row r="17145" spans="18:18">
      <c r="R17145" s="1"/>
    </row>
    <row r="17146" spans="18:18">
      <c r="R17146" s="1"/>
    </row>
    <row r="17147" spans="18:18">
      <c r="R17147" s="1"/>
    </row>
    <row r="17148" spans="18:18">
      <c r="R17148" s="1"/>
    </row>
    <row r="17149" spans="18:18">
      <c r="R17149" s="1"/>
    </row>
    <row r="17150" spans="18:18">
      <c r="R17150" s="1"/>
    </row>
    <row r="17151" spans="18:18">
      <c r="R17151" s="1"/>
    </row>
    <row r="17152" spans="18:18">
      <c r="R17152" s="1"/>
    </row>
    <row r="17153" spans="18:18">
      <c r="R17153" s="1"/>
    </row>
    <row r="17154" spans="18:18">
      <c r="R17154" s="1"/>
    </row>
    <row r="17155" spans="18:18">
      <c r="R17155" s="1"/>
    </row>
    <row r="17156" spans="18:18">
      <c r="R17156" s="1"/>
    </row>
    <row r="17157" spans="18:18">
      <c r="R17157" s="1"/>
    </row>
    <row r="17158" spans="18:18">
      <c r="R17158" s="1"/>
    </row>
    <row r="17159" spans="18:18">
      <c r="R17159" s="1"/>
    </row>
    <row r="17160" spans="18:18">
      <c r="R17160" s="1"/>
    </row>
    <row r="17161" spans="18:18">
      <c r="R17161" s="1"/>
    </row>
    <row r="17162" spans="18:18">
      <c r="R17162" s="1"/>
    </row>
    <row r="17163" spans="18:18">
      <c r="R17163" s="1"/>
    </row>
    <row r="17164" spans="18:18">
      <c r="R17164" s="1"/>
    </row>
    <row r="17165" spans="18:18">
      <c r="R17165" s="1"/>
    </row>
    <row r="17166" spans="18:18">
      <c r="R17166" s="1"/>
    </row>
    <row r="17167" spans="18:18">
      <c r="R17167" s="1"/>
    </row>
    <row r="17168" spans="18:18">
      <c r="R17168" s="1"/>
    </row>
    <row r="17169" spans="18:18">
      <c r="R17169" s="1"/>
    </row>
    <row r="17170" spans="18:18">
      <c r="R17170" s="1"/>
    </row>
    <row r="17171" spans="18:18">
      <c r="R17171" s="1"/>
    </row>
    <row r="17172" spans="18:18">
      <c r="R17172" s="1"/>
    </row>
    <row r="17173" spans="18:18">
      <c r="R17173" s="1"/>
    </row>
    <row r="17174" spans="18:18">
      <c r="R17174" s="1"/>
    </row>
    <row r="17175" spans="18:18">
      <c r="R17175" s="1"/>
    </row>
    <row r="17176" spans="18:18">
      <c r="R17176" s="1"/>
    </row>
    <row r="17177" spans="18:18">
      <c r="R17177" s="1"/>
    </row>
    <row r="17178" spans="18:18">
      <c r="R17178" s="1"/>
    </row>
    <row r="17179" spans="18:18">
      <c r="R17179" s="1"/>
    </row>
    <row r="17180" spans="18:18">
      <c r="R17180" s="1"/>
    </row>
    <row r="17181" spans="18:18">
      <c r="R17181" s="1"/>
    </row>
    <row r="17182" spans="18:18">
      <c r="R17182" s="1"/>
    </row>
    <row r="17183" spans="18:18">
      <c r="R17183" s="1"/>
    </row>
    <row r="17184" spans="18:18">
      <c r="R17184" s="1"/>
    </row>
    <row r="17185" spans="18:18">
      <c r="R17185" s="1"/>
    </row>
    <row r="17186" spans="18:18">
      <c r="R17186" s="1"/>
    </row>
    <row r="17187" spans="18:18">
      <c r="R17187" s="1"/>
    </row>
    <row r="17188" spans="18:18">
      <c r="R17188" s="1"/>
    </row>
    <row r="17189" spans="18:18">
      <c r="R17189" s="1"/>
    </row>
    <row r="17190" spans="18:18">
      <c r="R17190" s="1"/>
    </row>
    <row r="17191" spans="18:18">
      <c r="R17191" s="1"/>
    </row>
    <row r="17192" spans="18:18">
      <c r="R17192" s="1"/>
    </row>
    <row r="17193" spans="18:18">
      <c r="R17193" s="1"/>
    </row>
    <row r="17194" spans="18:18">
      <c r="R17194" s="1"/>
    </row>
    <row r="17195" spans="18:18">
      <c r="R17195" s="1"/>
    </row>
    <row r="17196" spans="18:18">
      <c r="R17196" s="1"/>
    </row>
    <row r="17197" spans="18:18">
      <c r="R17197" s="1"/>
    </row>
    <row r="17198" spans="18:18">
      <c r="R17198" s="1"/>
    </row>
    <row r="17199" spans="18:18">
      <c r="R17199" s="1"/>
    </row>
    <row r="17200" spans="18:18">
      <c r="R17200" s="1"/>
    </row>
    <row r="17201" spans="18:18">
      <c r="R17201" s="1"/>
    </row>
    <row r="17202" spans="18:18">
      <c r="R17202" s="1"/>
    </row>
    <row r="17203" spans="18:18">
      <c r="R17203" s="1"/>
    </row>
    <row r="17204" spans="18:18">
      <c r="R17204" s="1"/>
    </row>
    <row r="17205" spans="18:18">
      <c r="R17205" s="1"/>
    </row>
    <row r="17206" spans="18:18">
      <c r="R17206" s="1"/>
    </row>
    <row r="17207" spans="18:18">
      <c r="R17207" s="1"/>
    </row>
    <row r="17208" spans="18:18">
      <c r="R17208" s="1"/>
    </row>
    <row r="17209" spans="18:18">
      <c r="R17209" s="1"/>
    </row>
    <row r="17210" spans="18:18">
      <c r="R17210" s="1"/>
    </row>
    <row r="17211" spans="18:18">
      <c r="R17211" s="1"/>
    </row>
    <row r="17212" spans="18:18">
      <c r="R17212" s="1"/>
    </row>
    <row r="17213" spans="18:18">
      <c r="R17213" s="1"/>
    </row>
    <row r="17214" spans="18:18">
      <c r="R17214" s="1"/>
    </row>
    <row r="17215" spans="18:18">
      <c r="R17215" s="1"/>
    </row>
    <row r="17216" spans="18:18">
      <c r="R17216" s="1"/>
    </row>
    <row r="17217" spans="18:18">
      <c r="R17217" s="1"/>
    </row>
    <row r="17218" spans="18:18">
      <c r="R17218" s="1"/>
    </row>
    <row r="17219" spans="18:18">
      <c r="R17219" s="1"/>
    </row>
    <row r="17220" spans="18:18">
      <c r="R17220" s="1"/>
    </row>
    <row r="17221" spans="18:18">
      <c r="R17221" s="1"/>
    </row>
    <row r="17222" spans="18:18">
      <c r="R17222" s="1"/>
    </row>
    <row r="17223" spans="18:18">
      <c r="R17223" s="1"/>
    </row>
    <row r="17224" spans="18:18">
      <c r="R17224" s="1"/>
    </row>
    <row r="17225" spans="18:18">
      <c r="R17225" s="1"/>
    </row>
    <row r="17226" spans="18:18">
      <c r="R17226" s="1"/>
    </row>
    <row r="17227" spans="18:18">
      <c r="R17227" s="1"/>
    </row>
    <row r="17228" spans="18:18">
      <c r="R17228" s="1"/>
    </row>
    <row r="17229" spans="18:18">
      <c r="R17229" s="1"/>
    </row>
    <row r="17230" spans="18:18">
      <c r="R17230" s="1"/>
    </row>
    <row r="17231" spans="18:18">
      <c r="R17231" s="1"/>
    </row>
    <row r="17232" spans="18:18">
      <c r="R17232" s="1"/>
    </row>
    <row r="17233" spans="18:18">
      <c r="R17233" s="1"/>
    </row>
    <row r="17234" spans="18:18">
      <c r="R17234" s="1"/>
    </row>
    <row r="17235" spans="18:18">
      <c r="R17235" s="1"/>
    </row>
    <row r="17236" spans="18:18">
      <c r="R17236" s="1"/>
    </row>
    <row r="17237" spans="18:18">
      <c r="R17237" s="1"/>
    </row>
    <row r="17238" spans="18:18">
      <c r="R17238" s="1"/>
    </row>
    <row r="17239" spans="18:18">
      <c r="R17239" s="1"/>
    </row>
    <row r="17240" spans="18:18">
      <c r="R17240" s="1"/>
    </row>
    <row r="17241" spans="18:18">
      <c r="R17241" s="1"/>
    </row>
    <row r="17242" spans="18:18">
      <c r="R17242" s="1"/>
    </row>
    <row r="17243" spans="18:18">
      <c r="R17243" s="1"/>
    </row>
    <row r="17244" spans="18:18">
      <c r="R17244" s="1"/>
    </row>
    <row r="17245" spans="18:18">
      <c r="R17245" s="1"/>
    </row>
    <row r="17246" spans="18:18">
      <c r="R17246" s="1"/>
    </row>
    <row r="17247" spans="18:18">
      <c r="R17247" s="1"/>
    </row>
    <row r="17248" spans="18:18">
      <c r="R17248" s="1"/>
    </row>
    <row r="17249" spans="18:18">
      <c r="R17249" s="1"/>
    </row>
    <row r="17250" spans="18:18">
      <c r="R17250" s="1"/>
    </row>
    <row r="17251" spans="18:18">
      <c r="R17251" s="1"/>
    </row>
    <row r="17252" spans="18:18">
      <c r="R17252" s="1"/>
    </row>
    <row r="17253" spans="18:18">
      <c r="R17253" s="1"/>
    </row>
    <row r="17254" spans="18:18">
      <c r="R17254" s="1"/>
    </row>
    <row r="17255" spans="18:18">
      <c r="R17255" s="1"/>
    </row>
    <row r="17256" spans="18:18">
      <c r="R17256" s="1"/>
    </row>
    <row r="17257" spans="18:18">
      <c r="R17257" s="1"/>
    </row>
    <row r="17258" spans="18:18">
      <c r="R17258" s="1"/>
    </row>
    <row r="17259" spans="18:18">
      <c r="R17259" s="1"/>
    </row>
    <row r="17260" spans="18:18">
      <c r="R17260" s="1"/>
    </row>
    <row r="17261" spans="18:18">
      <c r="R17261" s="1"/>
    </row>
    <row r="17262" spans="18:18">
      <c r="R17262" s="1"/>
    </row>
    <row r="17263" spans="18:18">
      <c r="R17263" s="1"/>
    </row>
    <row r="17264" spans="18:18">
      <c r="R17264" s="1"/>
    </row>
    <row r="17265" spans="18:18">
      <c r="R17265" s="1"/>
    </row>
    <row r="17266" spans="18:18">
      <c r="R17266" s="1"/>
    </row>
    <row r="17267" spans="18:18">
      <c r="R17267" s="1"/>
    </row>
    <row r="17268" spans="18:18">
      <c r="R17268" s="1"/>
    </row>
    <row r="17269" spans="18:18">
      <c r="R17269" s="1"/>
    </row>
    <row r="17270" spans="18:18">
      <c r="R17270" s="1"/>
    </row>
    <row r="17271" spans="18:18">
      <c r="R17271" s="1"/>
    </row>
    <row r="17272" spans="18:18">
      <c r="R17272" s="1"/>
    </row>
    <row r="17273" spans="18:18">
      <c r="R17273" s="1"/>
    </row>
    <row r="17274" spans="18:18">
      <c r="R17274" s="1"/>
    </row>
    <row r="17275" spans="18:18">
      <c r="R17275" s="1"/>
    </row>
    <row r="17276" spans="18:18">
      <c r="R17276" s="1"/>
    </row>
    <row r="17277" spans="18:18">
      <c r="R17277" s="1"/>
    </row>
    <row r="17278" spans="18:18">
      <c r="R17278" s="1"/>
    </row>
    <row r="17279" spans="18:18">
      <c r="R17279" s="1"/>
    </row>
    <row r="17280" spans="18:18">
      <c r="R17280" s="1"/>
    </row>
    <row r="17281" spans="18:18">
      <c r="R17281" s="1"/>
    </row>
    <row r="17282" spans="18:18">
      <c r="R17282" s="1"/>
    </row>
    <row r="17283" spans="18:18">
      <c r="R17283" s="1"/>
    </row>
    <row r="17284" spans="18:18">
      <c r="R17284" s="1"/>
    </row>
    <row r="17285" spans="18:18">
      <c r="R17285" s="1"/>
    </row>
    <row r="17286" spans="18:18">
      <c r="R17286" s="1"/>
    </row>
    <row r="17287" spans="18:18">
      <c r="R17287" s="1"/>
    </row>
    <row r="17288" spans="18:18">
      <c r="R17288" s="1"/>
    </row>
    <row r="17289" spans="18:18">
      <c r="R17289" s="1"/>
    </row>
    <row r="17290" spans="18:18">
      <c r="R17290" s="1"/>
    </row>
    <row r="17291" spans="18:18">
      <c r="R17291" s="1"/>
    </row>
    <row r="17292" spans="18:18">
      <c r="R17292" s="1"/>
    </row>
    <row r="17293" spans="18:18">
      <c r="R17293" s="1"/>
    </row>
    <row r="17294" spans="18:18">
      <c r="R17294" s="1"/>
    </row>
    <row r="17295" spans="18:18">
      <c r="R17295" s="1"/>
    </row>
    <row r="17296" spans="18:18">
      <c r="R17296" s="1"/>
    </row>
    <row r="17297" spans="18:18">
      <c r="R17297" s="1"/>
    </row>
    <row r="17298" spans="18:18">
      <c r="R17298" s="1"/>
    </row>
    <row r="17299" spans="18:18">
      <c r="R17299" s="1"/>
    </row>
    <row r="17300" spans="18:18">
      <c r="R17300" s="1"/>
    </row>
    <row r="17301" spans="18:18">
      <c r="R17301" s="1"/>
    </row>
    <row r="17302" spans="18:18">
      <c r="R17302" s="1"/>
    </row>
    <row r="17303" spans="18:18">
      <c r="R17303" s="1"/>
    </row>
    <row r="17304" spans="18:18">
      <c r="R17304" s="1"/>
    </row>
    <row r="17305" spans="18:18">
      <c r="R17305" s="1"/>
    </row>
    <row r="17306" spans="18:18">
      <c r="R17306" s="1"/>
    </row>
    <row r="17307" spans="18:18">
      <c r="R17307" s="1"/>
    </row>
    <row r="17308" spans="18:18">
      <c r="R17308" s="1"/>
    </row>
    <row r="17309" spans="18:18">
      <c r="R17309" s="1"/>
    </row>
    <row r="17310" spans="18:18">
      <c r="R17310" s="1"/>
    </row>
    <row r="17311" spans="18:18">
      <c r="R17311" s="1"/>
    </row>
    <row r="17312" spans="18:18">
      <c r="R17312" s="1"/>
    </row>
    <row r="17313" spans="18:18">
      <c r="R17313" s="1"/>
    </row>
    <row r="17314" spans="18:18">
      <c r="R17314" s="1"/>
    </row>
    <row r="17315" spans="18:18">
      <c r="R17315" s="1"/>
    </row>
    <row r="17316" spans="18:18">
      <c r="R17316" s="1"/>
    </row>
    <row r="17317" spans="18:18">
      <c r="R17317" s="1"/>
    </row>
    <row r="17318" spans="18:18">
      <c r="R17318" s="1"/>
    </row>
    <row r="17319" spans="18:18">
      <c r="R17319" s="1"/>
    </row>
    <row r="17320" spans="18:18">
      <c r="R17320" s="1"/>
    </row>
    <row r="17321" spans="18:18">
      <c r="R17321" s="1"/>
    </row>
    <row r="17322" spans="18:18">
      <c r="R17322" s="1"/>
    </row>
    <row r="17323" spans="18:18">
      <c r="R17323" s="1"/>
    </row>
    <row r="17324" spans="18:18">
      <c r="R17324" s="1"/>
    </row>
    <row r="17325" spans="18:18">
      <c r="R17325" s="1"/>
    </row>
    <row r="17326" spans="18:18">
      <c r="R17326" s="1"/>
    </row>
    <row r="17327" spans="18:18">
      <c r="R17327" s="1"/>
    </row>
    <row r="17328" spans="18:18">
      <c r="R17328" s="1"/>
    </row>
    <row r="17329" spans="18:18">
      <c r="R17329" s="1"/>
    </row>
    <row r="17330" spans="18:18">
      <c r="R17330" s="1"/>
    </row>
    <row r="17331" spans="18:18">
      <c r="R17331" s="1"/>
    </row>
    <row r="17332" spans="18:18">
      <c r="R17332" s="1"/>
    </row>
    <row r="17333" spans="18:18">
      <c r="R17333" s="1"/>
    </row>
    <row r="17334" spans="18:18">
      <c r="R17334" s="1"/>
    </row>
    <row r="17335" spans="18:18">
      <c r="R17335" s="1"/>
    </row>
    <row r="17336" spans="18:18">
      <c r="R17336" s="1"/>
    </row>
    <row r="17337" spans="18:18">
      <c r="R17337" s="1"/>
    </row>
    <row r="17338" spans="18:18">
      <c r="R17338" s="1"/>
    </row>
    <row r="17339" spans="18:18">
      <c r="R17339" s="1"/>
    </row>
    <row r="17340" spans="18:18">
      <c r="R17340" s="1"/>
    </row>
    <row r="17341" spans="18:18">
      <c r="R17341" s="1"/>
    </row>
    <row r="17342" spans="18:18">
      <c r="R17342" s="1"/>
    </row>
    <row r="17343" spans="18:18">
      <c r="R17343" s="1"/>
    </row>
    <row r="17344" spans="18:18">
      <c r="R17344" s="1"/>
    </row>
    <row r="17345" spans="18:18">
      <c r="R17345" s="1"/>
    </row>
    <row r="17346" spans="18:18">
      <c r="R17346" s="1"/>
    </row>
    <row r="17347" spans="18:18">
      <c r="R17347" s="1"/>
    </row>
    <row r="17348" spans="18:18">
      <c r="R17348" s="1"/>
    </row>
    <row r="17349" spans="18:18">
      <c r="R17349" s="1"/>
    </row>
    <row r="17350" spans="18:18">
      <c r="R17350" s="1"/>
    </row>
    <row r="17351" spans="18:18">
      <c r="R17351" s="1"/>
    </row>
    <row r="17352" spans="18:18">
      <c r="R17352" s="1"/>
    </row>
    <row r="17353" spans="18:18">
      <c r="R17353" s="1"/>
    </row>
    <row r="17354" spans="18:18">
      <c r="R17354" s="1"/>
    </row>
    <row r="17355" spans="18:18">
      <c r="R17355" s="1"/>
    </row>
    <row r="17356" spans="18:18">
      <c r="R17356" s="1"/>
    </row>
    <row r="17357" spans="18:18">
      <c r="R17357" s="1"/>
    </row>
    <row r="17358" spans="18:18">
      <c r="R17358" s="1"/>
    </row>
    <row r="17359" spans="18:18">
      <c r="R17359" s="1"/>
    </row>
    <row r="17360" spans="18:18">
      <c r="R17360" s="1"/>
    </row>
    <row r="17361" spans="18:18">
      <c r="R17361" s="1"/>
    </row>
    <row r="17362" spans="18:18">
      <c r="R17362" s="1"/>
    </row>
    <row r="17363" spans="18:18">
      <c r="R17363" s="1"/>
    </row>
    <row r="17364" spans="18:18">
      <c r="R17364" s="1"/>
    </row>
    <row r="17365" spans="18:18">
      <c r="R17365" s="1"/>
    </row>
    <row r="17366" spans="18:18">
      <c r="R17366" s="1"/>
    </row>
    <row r="17367" spans="18:18">
      <c r="R17367" s="1"/>
    </row>
    <row r="17368" spans="18:18">
      <c r="R17368" s="1"/>
    </row>
    <row r="17369" spans="18:18">
      <c r="R17369" s="1"/>
    </row>
    <row r="17370" spans="18:18">
      <c r="R17370" s="1"/>
    </row>
    <row r="17371" spans="18:18">
      <c r="R17371" s="1"/>
    </row>
    <row r="17372" spans="18:18">
      <c r="R17372" s="1"/>
    </row>
    <row r="17373" spans="18:18">
      <c r="R17373" s="1"/>
    </row>
    <row r="17374" spans="18:18">
      <c r="R17374" s="1"/>
    </row>
    <row r="17375" spans="18:18">
      <c r="R17375" s="1"/>
    </row>
    <row r="17376" spans="18:18">
      <c r="R17376" s="1"/>
    </row>
    <row r="17377" spans="18:18">
      <c r="R17377" s="1"/>
    </row>
    <row r="17378" spans="18:18">
      <c r="R17378" s="1"/>
    </row>
    <row r="17379" spans="18:18">
      <c r="R17379" s="1"/>
    </row>
    <row r="17380" spans="18:18">
      <c r="R17380" s="1"/>
    </row>
    <row r="17381" spans="18:18">
      <c r="R17381" s="1"/>
    </row>
    <row r="17382" spans="18:18">
      <c r="R17382" s="1"/>
    </row>
    <row r="17383" spans="18:18">
      <c r="R17383" s="1"/>
    </row>
    <row r="17384" spans="18:18">
      <c r="R17384" s="1"/>
    </row>
    <row r="17385" spans="18:18">
      <c r="R17385" s="1"/>
    </row>
    <row r="17386" spans="18:18">
      <c r="R17386" s="1"/>
    </row>
    <row r="17387" spans="18:18">
      <c r="R17387" s="1"/>
    </row>
    <row r="17388" spans="18:18">
      <c r="R17388" s="1"/>
    </row>
    <row r="17389" spans="18:18">
      <c r="R17389" s="1"/>
    </row>
    <row r="17390" spans="18:18">
      <c r="R17390" s="1"/>
    </row>
    <row r="17391" spans="18:18">
      <c r="R17391" s="1"/>
    </row>
    <row r="17392" spans="18:18">
      <c r="R17392" s="1"/>
    </row>
    <row r="17393" spans="18:18">
      <c r="R17393" s="1"/>
    </row>
    <row r="17394" spans="18:18">
      <c r="R17394" s="1"/>
    </row>
    <row r="17395" spans="18:18">
      <c r="R17395" s="1"/>
    </row>
    <row r="17396" spans="18:18">
      <c r="R17396" s="1"/>
    </row>
    <row r="17397" spans="18:18">
      <c r="R17397" s="1"/>
    </row>
    <row r="17398" spans="18:18">
      <c r="R17398" s="1"/>
    </row>
    <row r="17399" spans="18:18">
      <c r="R17399" s="1"/>
    </row>
    <row r="17400" spans="18:18">
      <c r="R17400" s="1"/>
    </row>
    <row r="17401" spans="18:18">
      <c r="R17401" s="1"/>
    </row>
    <row r="17402" spans="18:18">
      <c r="R17402" s="1"/>
    </row>
    <row r="17403" spans="18:18">
      <c r="R17403" s="1"/>
    </row>
    <row r="17404" spans="18:18">
      <c r="R17404" s="1"/>
    </row>
    <row r="17405" spans="18:18">
      <c r="R17405" s="1"/>
    </row>
    <row r="17406" spans="18:18">
      <c r="R17406" s="1"/>
    </row>
    <row r="17407" spans="18:18">
      <c r="R17407" s="1"/>
    </row>
    <row r="17408" spans="18:18">
      <c r="R17408" s="1"/>
    </row>
    <row r="17409" spans="18:18">
      <c r="R17409" s="1"/>
    </row>
    <row r="17410" spans="18:18">
      <c r="R17410" s="1"/>
    </row>
    <row r="17411" spans="18:18">
      <c r="R17411" s="1"/>
    </row>
    <row r="17412" spans="18:18">
      <c r="R17412" s="1"/>
    </row>
    <row r="17413" spans="18:18">
      <c r="R17413" s="1"/>
    </row>
    <row r="17414" spans="18:18">
      <c r="R17414" s="1"/>
    </row>
    <row r="17415" spans="18:18">
      <c r="R17415" s="1"/>
    </row>
    <row r="17416" spans="18:18">
      <c r="R17416" s="1"/>
    </row>
    <row r="17417" spans="18:18">
      <c r="R17417" s="1"/>
    </row>
    <row r="17418" spans="18:18">
      <c r="R17418" s="1"/>
    </row>
    <row r="17419" spans="18:18">
      <c r="R17419" s="1"/>
    </row>
    <row r="17420" spans="18:18">
      <c r="R17420" s="1"/>
    </row>
    <row r="17421" spans="18:18">
      <c r="R17421" s="1"/>
    </row>
    <row r="17422" spans="18:18">
      <c r="R17422" s="1"/>
    </row>
    <row r="17423" spans="18:18">
      <c r="R17423" s="1"/>
    </row>
    <row r="17424" spans="18:18">
      <c r="R17424" s="1"/>
    </row>
    <row r="17425" spans="18:18">
      <c r="R17425" s="1"/>
    </row>
    <row r="17426" spans="18:18">
      <c r="R17426" s="1"/>
    </row>
    <row r="17427" spans="18:18">
      <c r="R17427" s="1"/>
    </row>
    <row r="17428" spans="18:18">
      <c r="R17428" s="1"/>
    </row>
    <row r="17429" spans="18:18">
      <c r="R17429" s="1"/>
    </row>
    <row r="17430" spans="18:18">
      <c r="R17430" s="1"/>
    </row>
    <row r="17431" spans="18:18">
      <c r="R17431" s="1"/>
    </row>
    <row r="17432" spans="18:18">
      <c r="R17432" s="1"/>
    </row>
    <row r="17433" spans="18:18">
      <c r="R17433" s="1"/>
    </row>
    <row r="17434" spans="18:18">
      <c r="R17434" s="1"/>
    </row>
    <row r="17435" spans="18:18">
      <c r="R17435" s="1"/>
    </row>
    <row r="17436" spans="18:18">
      <c r="R17436" s="1"/>
    </row>
    <row r="17437" spans="18:18">
      <c r="R17437" s="1"/>
    </row>
    <row r="17438" spans="18:18">
      <c r="R17438" s="1"/>
    </row>
    <row r="17439" spans="18:18">
      <c r="R17439" s="1"/>
    </row>
    <row r="17440" spans="18:18">
      <c r="R17440" s="1"/>
    </row>
    <row r="17441" spans="18:18">
      <c r="R17441" s="1"/>
    </row>
    <row r="17442" spans="18:18">
      <c r="R17442" s="1"/>
    </row>
    <row r="17443" spans="18:18">
      <c r="R17443" s="1"/>
    </row>
    <row r="17444" spans="18:18">
      <c r="R17444" s="1"/>
    </row>
    <row r="17445" spans="18:18">
      <c r="R17445" s="1"/>
    </row>
    <row r="17446" spans="18:18">
      <c r="R17446" s="1"/>
    </row>
    <row r="17447" spans="18:18">
      <c r="R17447" s="1"/>
    </row>
    <row r="17448" spans="18:18">
      <c r="R17448" s="1"/>
    </row>
    <row r="17449" spans="18:18">
      <c r="R17449" s="1"/>
    </row>
    <row r="17450" spans="18:18">
      <c r="R17450" s="1"/>
    </row>
    <row r="17451" spans="18:18">
      <c r="R17451" s="1"/>
    </row>
    <row r="17452" spans="18:18">
      <c r="R17452" s="1"/>
    </row>
    <row r="17453" spans="18:18">
      <c r="R17453" s="1"/>
    </row>
    <row r="17454" spans="18:18">
      <c r="R17454" s="1"/>
    </row>
    <row r="17455" spans="18:18">
      <c r="R17455" s="1"/>
    </row>
    <row r="17456" spans="18:18">
      <c r="R17456" s="1"/>
    </row>
    <row r="17457" spans="18:18">
      <c r="R17457" s="1"/>
    </row>
    <row r="17458" spans="18:18">
      <c r="R17458" s="1"/>
    </row>
    <row r="17459" spans="18:18">
      <c r="R17459" s="1"/>
    </row>
    <row r="17460" spans="18:18">
      <c r="R17460" s="1"/>
    </row>
    <row r="17461" spans="18:18">
      <c r="R17461" s="1"/>
    </row>
    <row r="17462" spans="18:18">
      <c r="R17462" s="1"/>
    </row>
    <row r="17463" spans="18:18">
      <c r="R17463" s="1"/>
    </row>
    <row r="17464" spans="18:18">
      <c r="R17464" s="1"/>
    </row>
    <row r="17465" spans="18:18">
      <c r="R17465" s="1"/>
    </row>
    <row r="17466" spans="18:18">
      <c r="R17466" s="1"/>
    </row>
    <row r="17467" spans="18:18">
      <c r="R17467" s="1"/>
    </row>
    <row r="17468" spans="18:18">
      <c r="R17468" s="1"/>
    </row>
    <row r="17469" spans="18:18">
      <c r="R17469" s="1"/>
    </row>
    <row r="17470" spans="18:18">
      <c r="R17470" s="1"/>
    </row>
    <row r="17471" spans="18:18">
      <c r="R17471" s="1"/>
    </row>
    <row r="17472" spans="18:18">
      <c r="R17472" s="1"/>
    </row>
    <row r="17473" spans="18:18">
      <c r="R17473" s="1"/>
    </row>
    <row r="17474" spans="18:18">
      <c r="R17474" s="1"/>
    </row>
    <row r="17475" spans="18:18">
      <c r="R17475" s="1"/>
    </row>
    <row r="17476" spans="18:18">
      <c r="R17476" s="1"/>
    </row>
    <row r="17477" spans="18:18">
      <c r="R17477" s="1"/>
    </row>
    <row r="17478" spans="18:18">
      <c r="R17478" s="1"/>
    </row>
    <row r="17479" spans="18:18">
      <c r="R17479" s="1"/>
    </row>
    <row r="17480" spans="18:18">
      <c r="R17480" s="1"/>
    </row>
    <row r="17481" spans="18:18">
      <c r="R17481" s="1"/>
    </row>
    <row r="17482" spans="18:18">
      <c r="R17482" s="1"/>
    </row>
    <row r="17483" spans="18:18">
      <c r="R17483" s="1"/>
    </row>
    <row r="17484" spans="18:18">
      <c r="R17484" s="1"/>
    </row>
    <row r="17485" spans="18:18">
      <c r="R17485" s="1"/>
    </row>
    <row r="17486" spans="18:18">
      <c r="R17486" s="1"/>
    </row>
    <row r="17487" spans="18:18">
      <c r="R17487" s="1"/>
    </row>
    <row r="17488" spans="18:18">
      <c r="R17488" s="1"/>
    </row>
    <row r="17489" spans="18:18">
      <c r="R17489" s="1"/>
    </row>
    <row r="17490" spans="18:18">
      <c r="R17490" s="1"/>
    </row>
    <row r="17491" spans="18:18">
      <c r="R17491" s="1"/>
    </row>
    <row r="17492" spans="18:18">
      <c r="R17492" s="1"/>
    </row>
    <row r="17493" spans="18:18">
      <c r="R17493" s="1"/>
    </row>
    <row r="17494" spans="18:18">
      <c r="R17494" s="1"/>
    </row>
    <row r="17495" spans="18:18">
      <c r="R17495" s="1"/>
    </row>
    <row r="17496" spans="18:18">
      <c r="R17496" s="1"/>
    </row>
    <row r="17497" spans="18:18">
      <c r="R17497" s="1"/>
    </row>
    <row r="17498" spans="18:18">
      <c r="R17498" s="1"/>
    </row>
    <row r="17499" spans="18:18">
      <c r="R17499" s="1"/>
    </row>
    <row r="17500" spans="18:18">
      <c r="R17500" s="1"/>
    </row>
    <row r="17501" spans="18:18">
      <c r="R17501" s="1"/>
    </row>
    <row r="17502" spans="18:18">
      <c r="R17502" s="1"/>
    </row>
    <row r="17503" spans="18:18">
      <c r="R17503" s="1"/>
    </row>
    <row r="17504" spans="18:18">
      <c r="R17504" s="1"/>
    </row>
    <row r="17505" spans="18:18">
      <c r="R17505" s="1"/>
    </row>
    <row r="17506" spans="18:18">
      <c r="R17506" s="1"/>
    </row>
    <row r="17507" spans="18:18">
      <c r="R17507" s="1"/>
    </row>
    <row r="17508" spans="18:18">
      <c r="R17508" s="1"/>
    </row>
    <row r="17509" spans="18:18">
      <c r="R17509" s="1"/>
    </row>
    <row r="17510" spans="18:18">
      <c r="R17510" s="1"/>
    </row>
    <row r="17511" spans="18:18">
      <c r="R17511" s="1"/>
    </row>
    <row r="17512" spans="18:18">
      <c r="R17512" s="1"/>
    </row>
    <row r="17513" spans="18:18">
      <c r="R17513" s="1"/>
    </row>
    <row r="17514" spans="18:18">
      <c r="R17514" s="1"/>
    </row>
    <row r="17515" spans="18:18">
      <c r="R17515" s="1"/>
    </row>
    <row r="17516" spans="18:18">
      <c r="R17516" s="1"/>
    </row>
    <row r="17517" spans="18:18">
      <c r="R17517" s="1"/>
    </row>
    <row r="17518" spans="18:18">
      <c r="R17518" s="1"/>
    </row>
    <row r="17519" spans="18:18">
      <c r="R17519" s="1"/>
    </row>
    <row r="17520" spans="18:18">
      <c r="R17520" s="1"/>
    </row>
    <row r="17521" spans="18:18">
      <c r="R17521" s="1"/>
    </row>
    <row r="17522" spans="18:18">
      <c r="R17522" s="1"/>
    </row>
    <row r="17523" spans="18:18">
      <c r="R17523" s="1"/>
    </row>
    <row r="17524" spans="18:18">
      <c r="R17524" s="1"/>
    </row>
    <row r="17525" spans="18:18">
      <c r="R17525" s="1"/>
    </row>
    <row r="17526" spans="18:18">
      <c r="R17526" s="1"/>
    </row>
    <row r="17527" spans="18:18">
      <c r="R17527" s="1"/>
    </row>
    <row r="17528" spans="18:18">
      <c r="R17528" s="1"/>
    </row>
    <row r="17529" spans="18:18">
      <c r="R17529" s="1"/>
    </row>
    <row r="17530" spans="18:18">
      <c r="R17530" s="1"/>
    </row>
    <row r="17531" spans="18:18">
      <c r="R17531" s="1"/>
    </row>
    <row r="17532" spans="18:18">
      <c r="R17532" s="1"/>
    </row>
    <row r="17533" spans="18:18">
      <c r="R17533" s="1"/>
    </row>
    <row r="17534" spans="18:18">
      <c r="R17534" s="1"/>
    </row>
    <row r="17535" spans="18:18">
      <c r="R17535" s="1"/>
    </row>
    <row r="17536" spans="18:18">
      <c r="R17536" s="1"/>
    </row>
    <row r="17537" spans="18:18">
      <c r="R17537" s="1"/>
    </row>
    <row r="17538" spans="18:18">
      <c r="R17538" s="1"/>
    </row>
    <row r="17539" spans="18:18">
      <c r="R17539" s="1"/>
    </row>
    <row r="17540" spans="18:18">
      <c r="R17540" s="1"/>
    </row>
    <row r="17541" spans="18:18">
      <c r="R17541" s="1"/>
    </row>
    <row r="17542" spans="18:18">
      <c r="R17542" s="1"/>
    </row>
    <row r="17543" spans="18:18">
      <c r="R17543" s="1"/>
    </row>
    <row r="17544" spans="18:18">
      <c r="R17544" s="1"/>
    </row>
    <row r="17545" spans="18:18">
      <c r="R17545" s="1"/>
    </row>
    <row r="17546" spans="18:18">
      <c r="R17546" s="1"/>
    </row>
    <row r="17547" spans="18:18">
      <c r="R17547" s="1"/>
    </row>
    <row r="17548" spans="18:18">
      <c r="R17548" s="1"/>
    </row>
    <row r="17549" spans="18:18">
      <c r="R17549" s="1"/>
    </row>
    <row r="17550" spans="18:18">
      <c r="R17550" s="1"/>
    </row>
    <row r="17551" spans="18:18">
      <c r="R17551" s="1"/>
    </row>
    <row r="17552" spans="18:18">
      <c r="R17552" s="1"/>
    </row>
    <row r="17553" spans="18:18">
      <c r="R17553" s="1"/>
    </row>
    <row r="17554" spans="18:18">
      <c r="R17554" s="1"/>
    </row>
    <row r="17555" spans="18:18">
      <c r="R17555" s="1"/>
    </row>
    <row r="17556" spans="18:18">
      <c r="R17556" s="1"/>
    </row>
    <row r="17557" spans="18:18">
      <c r="R17557" s="1"/>
    </row>
    <row r="17558" spans="18:18">
      <c r="R17558" s="1"/>
    </row>
    <row r="17559" spans="18:18">
      <c r="R17559" s="1"/>
    </row>
    <row r="17560" spans="18:18">
      <c r="R17560" s="1"/>
    </row>
    <row r="17561" spans="18:18">
      <c r="R17561" s="1"/>
    </row>
    <row r="17562" spans="18:18">
      <c r="R17562" s="1"/>
    </row>
    <row r="17563" spans="18:18">
      <c r="R17563" s="1"/>
    </row>
    <row r="17564" spans="18:18">
      <c r="R17564" s="1"/>
    </row>
    <row r="17565" spans="18:18">
      <c r="R17565" s="1"/>
    </row>
    <row r="17566" spans="18:18">
      <c r="R17566" s="1"/>
    </row>
    <row r="17567" spans="18:18">
      <c r="R17567" s="1"/>
    </row>
    <row r="17568" spans="18:18">
      <c r="R17568" s="1"/>
    </row>
    <row r="17569" spans="18:18">
      <c r="R17569" s="1"/>
    </row>
    <row r="17570" spans="18:18">
      <c r="R17570" s="1"/>
    </row>
    <row r="17571" spans="18:18">
      <c r="R17571" s="1"/>
    </row>
    <row r="17572" spans="18:18">
      <c r="R17572" s="1"/>
    </row>
    <row r="17573" spans="18:18">
      <c r="R17573" s="1"/>
    </row>
    <row r="17574" spans="18:18">
      <c r="R17574" s="1"/>
    </row>
    <row r="17575" spans="18:18">
      <c r="R17575" s="1"/>
    </row>
    <row r="17576" spans="18:18">
      <c r="R17576" s="1"/>
    </row>
    <row r="17577" spans="18:18">
      <c r="R17577" s="1"/>
    </row>
    <row r="17578" spans="18:18">
      <c r="R17578" s="1"/>
    </row>
    <row r="17579" spans="18:18">
      <c r="R17579" s="1"/>
    </row>
    <row r="17580" spans="18:18">
      <c r="R17580" s="1"/>
    </row>
    <row r="17581" spans="18:18">
      <c r="R17581" s="1"/>
    </row>
    <row r="17582" spans="18:18">
      <c r="R17582" s="1"/>
    </row>
    <row r="17583" spans="18:18">
      <c r="R17583" s="1"/>
    </row>
    <row r="17584" spans="18:18">
      <c r="R17584" s="1"/>
    </row>
    <row r="17585" spans="18:18">
      <c r="R17585" s="1"/>
    </row>
    <row r="17586" spans="18:18">
      <c r="R17586" s="1"/>
    </row>
    <row r="17587" spans="18:18">
      <c r="R17587" s="1"/>
    </row>
    <row r="17588" spans="18:18">
      <c r="R17588" s="1"/>
    </row>
    <row r="17589" spans="18:18">
      <c r="R17589" s="1"/>
    </row>
    <row r="17590" spans="18:18">
      <c r="R17590" s="1"/>
    </row>
    <row r="17591" spans="18:18">
      <c r="R17591" s="1"/>
    </row>
    <row r="17592" spans="18:18">
      <c r="R17592" s="1"/>
    </row>
    <row r="17593" spans="18:18">
      <c r="R17593" s="1"/>
    </row>
    <row r="17594" spans="18:18">
      <c r="R17594" s="1"/>
    </row>
    <row r="17595" spans="18:18">
      <c r="R17595" s="1"/>
    </row>
    <row r="17596" spans="18:18">
      <c r="R17596" s="1"/>
    </row>
    <row r="17597" spans="18:18">
      <c r="R17597" s="1"/>
    </row>
    <row r="17598" spans="18:18">
      <c r="R17598" s="1"/>
    </row>
    <row r="17599" spans="18:18">
      <c r="R17599" s="1"/>
    </row>
    <row r="17600" spans="18:18">
      <c r="R17600" s="1"/>
    </row>
    <row r="17601" spans="18:18">
      <c r="R17601" s="1"/>
    </row>
    <row r="17602" spans="18:18">
      <c r="R17602" s="1"/>
    </row>
    <row r="17603" spans="18:18">
      <c r="R17603" s="1"/>
    </row>
    <row r="17604" spans="18:18">
      <c r="R17604" s="1"/>
    </row>
    <row r="17605" spans="18:18">
      <c r="R17605" s="1"/>
    </row>
    <row r="17606" spans="18:18">
      <c r="R17606" s="1"/>
    </row>
    <row r="17607" spans="18:18">
      <c r="R17607" s="1"/>
    </row>
    <row r="17608" spans="18:18">
      <c r="R17608" s="1"/>
    </row>
    <row r="17609" spans="18:18">
      <c r="R17609" s="1"/>
    </row>
    <row r="17610" spans="18:18">
      <c r="R17610" s="1"/>
    </row>
    <row r="17611" spans="18:18">
      <c r="R17611" s="1"/>
    </row>
    <row r="17612" spans="18:18">
      <c r="R17612" s="1"/>
    </row>
    <row r="17613" spans="18:18">
      <c r="R17613" s="1"/>
    </row>
    <row r="17614" spans="18:18">
      <c r="R17614" s="1"/>
    </row>
    <row r="17615" spans="18:18">
      <c r="R17615" s="1"/>
    </row>
    <row r="17616" spans="18:18">
      <c r="R17616" s="1"/>
    </row>
    <row r="17617" spans="18:18">
      <c r="R17617" s="1"/>
    </row>
    <row r="17618" spans="18:18">
      <c r="R17618" s="1"/>
    </row>
    <row r="17619" spans="18:18">
      <c r="R17619" s="1"/>
    </row>
    <row r="17620" spans="18:18">
      <c r="R17620" s="1"/>
    </row>
    <row r="17621" spans="18:18">
      <c r="R17621" s="1"/>
    </row>
    <row r="17622" spans="18:18">
      <c r="R17622" s="1"/>
    </row>
    <row r="17623" spans="18:18">
      <c r="R17623" s="1"/>
    </row>
    <row r="17624" spans="18:18">
      <c r="R17624" s="1"/>
    </row>
    <row r="17625" spans="18:18">
      <c r="R17625" s="1"/>
    </row>
    <row r="17626" spans="18:18">
      <c r="R17626" s="1"/>
    </row>
    <row r="17627" spans="18:18">
      <c r="R17627" s="1"/>
    </row>
    <row r="17628" spans="18:18">
      <c r="R17628" s="1"/>
    </row>
    <row r="17629" spans="18:18">
      <c r="R17629" s="1"/>
    </row>
    <row r="17630" spans="18:18">
      <c r="R17630" s="1"/>
    </row>
    <row r="17631" spans="18:18">
      <c r="R17631" s="1"/>
    </row>
    <row r="17632" spans="18:18">
      <c r="R17632" s="1"/>
    </row>
    <row r="17633" spans="18:18">
      <c r="R17633" s="1"/>
    </row>
    <row r="17634" spans="18:18">
      <c r="R17634" s="1"/>
    </row>
    <row r="17635" spans="18:18">
      <c r="R17635" s="1"/>
    </row>
    <row r="17636" spans="18:18">
      <c r="R17636" s="1"/>
    </row>
    <row r="17637" spans="18:18">
      <c r="R17637" s="1"/>
    </row>
    <row r="17638" spans="18:18">
      <c r="R17638" s="1"/>
    </row>
    <row r="17639" spans="18:18">
      <c r="R17639" s="1"/>
    </row>
    <row r="17640" spans="18:18">
      <c r="R17640" s="1"/>
    </row>
    <row r="17641" spans="18:18">
      <c r="R17641" s="1"/>
    </row>
    <row r="17642" spans="18:18">
      <c r="R17642" s="1"/>
    </row>
    <row r="17643" spans="18:18">
      <c r="R17643" s="1"/>
    </row>
    <row r="17644" spans="18:18">
      <c r="R17644" s="1"/>
    </row>
    <row r="17645" spans="18:18">
      <c r="R17645" s="1"/>
    </row>
    <row r="17646" spans="18:18">
      <c r="R17646" s="1"/>
    </row>
    <row r="17647" spans="18:18">
      <c r="R17647" s="1"/>
    </row>
    <row r="17648" spans="18:18">
      <c r="R17648" s="1"/>
    </row>
    <row r="17649" spans="18:18">
      <c r="R17649" s="1"/>
    </row>
    <row r="17650" spans="18:18">
      <c r="R17650" s="1"/>
    </row>
    <row r="17651" spans="18:18">
      <c r="R17651" s="1"/>
    </row>
    <row r="17652" spans="18:18">
      <c r="R17652" s="1"/>
    </row>
    <row r="17653" spans="18:18">
      <c r="R17653" s="1"/>
    </row>
    <row r="17654" spans="18:18">
      <c r="R17654" s="1"/>
    </row>
    <row r="17655" spans="18:18">
      <c r="R17655" s="1"/>
    </row>
    <row r="17656" spans="18:18">
      <c r="R17656" s="1"/>
    </row>
    <row r="17657" spans="18:18">
      <c r="R17657" s="1"/>
    </row>
    <row r="17658" spans="18:18">
      <c r="R17658" s="1"/>
    </row>
    <row r="17659" spans="18:18">
      <c r="R17659" s="1"/>
    </row>
    <row r="17660" spans="18:18">
      <c r="R17660" s="1"/>
    </row>
    <row r="17661" spans="18:18">
      <c r="R17661" s="1"/>
    </row>
    <row r="17662" spans="18:18">
      <c r="R17662" s="1"/>
    </row>
    <row r="17663" spans="18:18">
      <c r="R17663" s="1"/>
    </row>
    <row r="17664" spans="18:18">
      <c r="R17664" s="1"/>
    </row>
    <row r="17665" spans="18:18">
      <c r="R17665" s="1"/>
    </row>
    <row r="17666" spans="18:18">
      <c r="R17666" s="1"/>
    </row>
    <row r="17667" spans="18:18">
      <c r="R17667" s="1"/>
    </row>
    <row r="17668" spans="18:18">
      <c r="R17668" s="1"/>
    </row>
    <row r="17669" spans="18:18">
      <c r="R17669" s="1"/>
    </row>
    <row r="17670" spans="18:18">
      <c r="R17670" s="1"/>
    </row>
    <row r="17671" spans="18:18">
      <c r="R17671" s="1"/>
    </row>
    <row r="17672" spans="18:18">
      <c r="R17672" s="1"/>
    </row>
    <row r="17673" spans="18:18">
      <c r="R17673" s="1"/>
    </row>
    <row r="17674" spans="18:18">
      <c r="R17674" s="1"/>
    </row>
    <row r="17675" spans="18:18">
      <c r="R17675" s="1"/>
    </row>
    <row r="17676" spans="18:18">
      <c r="R17676" s="1"/>
    </row>
    <row r="17677" spans="18:18">
      <c r="R17677" s="1"/>
    </row>
    <row r="17678" spans="18:18">
      <c r="R17678" s="1"/>
    </row>
    <row r="17679" spans="18:18">
      <c r="R17679" s="1"/>
    </row>
    <row r="17680" spans="18:18">
      <c r="R17680" s="1"/>
    </row>
    <row r="17681" spans="18:18">
      <c r="R17681" s="1"/>
    </row>
    <row r="17682" spans="18:18">
      <c r="R17682" s="1"/>
    </row>
    <row r="17683" spans="18:18">
      <c r="R17683" s="1"/>
    </row>
    <row r="17684" spans="18:18">
      <c r="R17684" s="1"/>
    </row>
    <row r="17685" spans="18:18">
      <c r="R17685" s="1"/>
    </row>
    <row r="17686" spans="18:18">
      <c r="R17686" s="1"/>
    </row>
    <row r="17687" spans="18:18">
      <c r="R17687" s="1"/>
    </row>
    <row r="17688" spans="18:18">
      <c r="R17688" s="1"/>
    </row>
    <row r="17689" spans="18:18">
      <c r="R17689" s="1"/>
    </row>
    <row r="17690" spans="18:18">
      <c r="R17690" s="1"/>
    </row>
    <row r="17691" spans="18:18">
      <c r="R17691" s="1"/>
    </row>
    <row r="17692" spans="18:18">
      <c r="R17692" s="1"/>
    </row>
    <row r="17693" spans="18:18">
      <c r="R17693" s="1"/>
    </row>
    <row r="17694" spans="18:18">
      <c r="R17694" s="1"/>
    </row>
    <row r="17695" spans="18:18">
      <c r="R17695" s="1"/>
    </row>
    <row r="17696" spans="18:18">
      <c r="R17696" s="1"/>
    </row>
    <row r="17697" spans="18:18">
      <c r="R17697" s="1"/>
    </row>
    <row r="17698" spans="18:18">
      <c r="R17698" s="1"/>
    </row>
    <row r="17699" spans="18:18">
      <c r="R17699" s="1"/>
    </row>
    <row r="17700" spans="18:18">
      <c r="R17700" s="1"/>
    </row>
    <row r="17701" spans="18:18">
      <c r="R17701" s="1"/>
    </row>
    <row r="17702" spans="18:18">
      <c r="R17702" s="1"/>
    </row>
    <row r="17703" spans="18:18">
      <c r="R17703" s="1"/>
    </row>
    <row r="17704" spans="18:18">
      <c r="R17704" s="1"/>
    </row>
    <row r="17705" spans="18:18">
      <c r="R17705" s="1"/>
    </row>
    <row r="17706" spans="18:18">
      <c r="R17706" s="1"/>
    </row>
    <row r="17707" spans="18:18">
      <c r="R17707" s="1"/>
    </row>
    <row r="17708" spans="18:18">
      <c r="R17708" s="1"/>
    </row>
    <row r="17709" spans="18:18">
      <c r="R17709" s="1"/>
    </row>
    <row r="17710" spans="18:18">
      <c r="R17710" s="1"/>
    </row>
    <row r="17711" spans="18:18">
      <c r="R17711" s="1"/>
    </row>
    <row r="17712" spans="18:18">
      <c r="R17712" s="1"/>
    </row>
    <row r="17713" spans="18:18">
      <c r="R17713" s="1"/>
    </row>
    <row r="17714" spans="18:18">
      <c r="R17714" s="1"/>
    </row>
    <row r="17715" spans="18:18">
      <c r="R17715" s="1"/>
    </row>
    <row r="17716" spans="18:18">
      <c r="R17716" s="1"/>
    </row>
    <row r="17717" spans="18:18">
      <c r="R17717" s="1"/>
    </row>
    <row r="17718" spans="18:18">
      <c r="R17718" s="1"/>
    </row>
    <row r="17719" spans="18:18">
      <c r="R17719" s="1"/>
    </row>
    <row r="17720" spans="18:18">
      <c r="R17720" s="1"/>
    </row>
    <row r="17721" spans="18:18">
      <c r="R17721" s="1"/>
    </row>
    <row r="17722" spans="18:18">
      <c r="R17722" s="1"/>
    </row>
    <row r="17723" spans="18:18">
      <c r="R17723" s="1"/>
    </row>
    <row r="17724" spans="18:18">
      <c r="R17724" s="1"/>
    </row>
    <row r="17725" spans="18:18">
      <c r="R17725" s="1"/>
    </row>
    <row r="17726" spans="18:18">
      <c r="R17726" s="1"/>
    </row>
    <row r="17727" spans="18:18">
      <c r="R17727" s="1"/>
    </row>
    <row r="17728" spans="18:18">
      <c r="R17728" s="1"/>
    </row>
    <row r="17729" spans="18:18">
      <c r="R17729" s="1"/>
    </row>
    <row r="17730" spans="18:18">
      <c r="R17730" s="1"/>
    </row>
    <row r="17731" spans="18:18">
      <c r="R17731" s="1"/>
    </row>
    <row r="17732" spans="18:18">
      <c r="R17732" s="1"/>
    </row>
    <row r="17733" spans="18:18">
      <c r="R17733" s="1"/>
    </row>
    <row r="17734" spans="18:18">
      <c r="R17734" s="1"/>
    </row>
    <row r="17735" spans="18:18">
      <c r="R17735" s="1"/>
    </row>
    <row r="17736" spans="18:18">
      <c r="R17736" s="1"/>
    </row>
    <row r="17737" spans="18:18">
      <c r="R17737" s="1"/>
    </row>
    <row r="17738" spans="18:18">
      <c r="R17738" s="1"/>
    </row>
    <row r="17739" spans="18:18">
      <c r="R17739" s="1"/>
    </row>
    <row r="17740" spans="18:18">
      <c r="R17740" s="1"/>
    </row>
    <row r="17741" spans="18:18">
      <c r="R17741" s="1"/>
    </row>
    <row r="17742" spans="18:18">
      <c r="R17742" s="1"/>
    </row>
    <row r="17743" spans="18:18">
      <c r="R17743" s="1"/>
    </row>
    <row r="17744" spans="18:18">
      <c r="R17744" s="1"/>
    </row>
    <row r="17745" spans="18:18">
      <c r="R17745" s="1"/>
    </row>
    <row r="17746" spans="18:18">
      <c r="R17746" s="1"/>
    </row>
    <row r="17747" spans="18:18">
      <c r="R17747" s="1"/>
    </row>
    <row r="17748" spans="18:18">
      <c r="R17748" s="1"/>
    </row>
    <row r="17749" spans="18:18">
      <c r="R17749" s="1"/>
    </row>
    <row r="17750" spans="18:18">
      <c r="R17750" s="1"/>
    </row>
    <row r="17751" spans="18:18">
      <c r="R17751" s="1"/>
    </row>
    <row r="17752" spans="18:18">
      <c r="R17752" s="1"/>
    </row>
    <row r="17753" spans="18:18">
      <c r="R17753" s="1"/>
    </row>
    <row r="17754" spans="18:18">
      <c r="R17754" s="1"/>
    </row>
    <row r="17755" spans="18:18">
      <c r="R17755" s="1"/>
    </row>
    <row r="17756" spans="18:18">
      <c r="R17756" s="1"/>
    </row>
    <row r="17757" spans="18:18">
      <c r="R17757" s="1"/>
    </row>
    <row r="17758" spans="18:18">
      <c r="R17758" s="1"/>
    </row>
    <row r="17759" spans="18:18">
      <c r="R17759" s="1"/>
    </row>
    <row r="17760" spans="18:18">
      <c r="R17760" s="1"/>
    </row>
    <row r="17761" spans="18:18">
      <c r="R17761" s="1"/>
    </row>
    <row r="17762" spans="18:18">
      <c r="R17762" s="1"/>
    </row>
    <row r="17763" spans="18:18">
      <c r="R17763" s="1"/>
    </row>
    <row r="17764" spans="18:18">
      <c r="R17764" s="1"/>
    </row>
    <row r="17765" spans="18:18">
      <c r="R17765" s="1"/>
    </row>
    <row r="17766" spans="18:18">
      <c r="R17766" s="1"/>
    </row>
    <row r="17767" spans="18:18">
      <c r="R17767" s="1"/>
    </row>
    <row r="17768" spans="18:18">
      <c r="R17768" s="1"/>
    </row>
    <row r="17769" spans="18:18">
      <c r="R17769" s="1"/>
    </row>
    <row r="17770" spans="18:18">
      <c r="R17770" s="1"/>
    </row>
    <row r="17771" spans="18:18">
      <c r="R17771" s="1"/>
    </row>
    <row r="17772" spans="18:18">
      <c r="R17772" s="1"/>
    </row>
    <row r="17773" spans="18:18">
      <c r="R17773" s="1"/>
    </row>
    <row r="17774" spans="18:18">
      <c r="R17774" s="1"/>
    </row>
    <row r="17775" spans="18:18">
      <c r="R17775" s="1"/>
    </row>
    <row r="17776" spans="18:18">
      <c r="R17776" s="1"/>
    </row>
    <row r="17777" spans="18:18">
      <c r="R17777" s="1"/>
    </row>
    <row r="17778" spans="18:18">
      <c r="R17778" s="1"/>
    </row>
    <row r="17779" spans="18:18">
      <c r="R17779" s="1"/>
    </row>
    <row r="17780" spans="18:18">
      <c r="R17780" s="1"/>
    </row>
    <row r="17781" spans="18:18">
      <c r="R17781" s="1"/>
    </row>
    <row r="17782" spans="18:18">
      <c r="R17782" s="1"/>
    </row>
    <row r="17783" spans="18:18">
      <c r="R17783" s="1"/>
    </row>
    <row r="17784" spans="18:18">
      <c r="R17784" s="1"/>
    </row>
    <row r="17785" spans="18:18">
      <c r="R17785" s="1"/>
    </row>
    <row r="17786" spans="18:18">
      <c r="R17786" s="1"/>
    </row>
    <row r="17787" spans="18:18">
      <c r="R17787" s="1"/>
    </row>
    <row r="17788" spans="18:18">
      <c r="R17788" s="1"/>
    </row>
    <row r="17789" spans="18:18">
      <c r="R17789" s="1"/>
    </row>
    <row r="17790" spans="18:18">
      <c r="R17790" s="1"/>
    </row>
    <row r="17791" spans="18:18">
      <c r="R17791" s="1"/>
    </row>
    <row r="17792" spans="18:18">
      <c r="R17792" s="1"/>
    </row>
    <row r="17793" spans="18:18">
      <c r="R17793" s="1"/>
    </row>
    <row r="17794" spans="18:18">
      <c r="R17794" s="1"/>
    </row>
    <row r="17795" spans="18:18">
      <c r="R17795" s="1"/>
    </row>
    <row r="17796" spans="18:18">
      <c r="R17796" s="1"/>
    </row>
    <row r="17797" spans="18:18">
      <c r="R17797" s="1"/>
    </row>
    <row r="17798" spans="18:18">
      <c r="R17798" s="1"/>
    </row>
    <row r="17799" spans="18:18">
      <c r="R17799" s="1"/>
    </row>
    <row r="17800" spans="18:18">
      <c r="R17800" s="1"/>
    </row>
    <row r="17801" spans="18:18">
      <c r="R17801" s="1"/>
    </row>
    <row r="17802" spans="18:18">
      <c r="R17802" s="1"/>
    </row>
    <row r="17803" spans="18:18">
      <c r="R17803" s="1"/>
    </row>
    <row r="17804" spans="18:18">
      <c r="R17804" s="1"/>
    </row>
    <row r="17805" spans="18:18">
      <c r="R17805" s="1"/>
    </row>
    <row r="17806" spans="18:18">
      <c r="R17806" s="1"/>
    </row>
    <row r="17807" spans="18:18">
      <c r="R17807" s="1"/>
    </row>
    <row r="17808" spans="18:18">
      <c r="R17808" s="1"/>
    </row>
    <row r="17809" spans="18:18">
      <c r="R17809" s="1"/>
    </row>
    <row r="17810" spans="18:18">
      <c r="R17810" s="1"/>
    </row>
    <row r="17811" spans="18:18">
      <c r="R17811" s="1"/>
    </row>
    <row r="17812" spans="18:18">
      <c r="R17812" s="1"/>
    </row>
    <row r="17813" spans="18:18">
      <c r="R17813" s="1"/>
    </row>
    <row r="17814" spans="18:18">
      <c r="R17814" s="1"/>
    </row>
    <row r="17815" spans="18:18">
      <c r="R17815" s="1"/>
    </row>
    <row r="17816" spans="18:18">
      <c r="R17816" s="1"/>
    </row>
    <row r="17817" spans="18:18">
      <c r="R17817" s="1"/>
    </row>
    <row r="17818" spans="18:18">
      <c r="R17818" s="1"/>
    </row>
    <row r="17819" spans="18:18">
      <c r="R17819" s="1"/>
    </row>
    <row r="17820" spans="18:18">
      <c r="R17820" s="1"/>
    </row>
    <row r="17821" spans="18:18">
      <c r="R17821" s="1"/>
    </row>
    <row r="17822" spans="18:18">
      <c r="R17822" s="1"/>
    </row>
    <row r="17823" spans="18:18">
      <c r="R17823" s="1"/>
    </row>
    <row r="17824" spans="18:18">
      <c r="R17824" s="1"/>
    </row>
    <row r="17825" spans="18:18">
      <c r="R17825" s="1"/>
    </row>
    <row r="17826" spans="18:18">
      <c r="R17826" s="1"/>
    </row>
    <row r="17827" spans="18:18">
      <c r="R17827" s="1"/>
    </row>
    <row r="17828" spans="18:18">
      <c r="R17828" s="1"/>
    </row>
    <row r="17829" spans="18:18">
      <c r="R17829" s="1"/>
    </row>
    <row r="17830" spans="18:18">
      <c r="R17830" s="1"/>
    </row>
    <row r="17831" spans="18:18">
      <c r="R17831" s="1"/>
    </row>
    <row r="17832" spans="18:18">
      <c r="R17832" s="1"/>
    </row>
    <row r="17833" spans="18:18">
      <c r="R17833" s="1"/>
    </row>
    <row r="17834" spans="18:18">
      <c r="R17834" s="1"/>
    </row>
    <row r="17835" spans="18:18">
      <c r="R17835" s="1"/>
    </row>
    <row r="17836" spans="18:18">
      <c r="R17836" s="1"/>
    </row>
    <row r="17837" spans="18:18">
      <c r="R17837" s="1"/>
    </row>
    <row r="17838" spans="18:18">
      <c r="R17838" s="1"/>
    </row>
    <row r="17839" spans="18:18">
      <c r="R17839" s="1"/>
    </row>
    <row r="17840" spans="18:18">
      <c r="R17840" s="1"/>
    </row>
    <row r="17841" spans="18:18">
      <c r="R17841" s="1"/>
    </row>
    <row r="17842" spans="18:18">
      <c r="R17842" s="1"/>
    </row>
    <row r="17843" spans="18:18">
      <c r="R17843" s="1"/>
    </row>
    <row r="17844" spans="18:18">
      <c r="R17844" s="1"/>
    </row>
    <row r="17845" spans="18:18">
      <c r="R17845" s="1"/>
    </row>
    <row r="17846" spans="18:18">
      <c r="R17846" s="1"/>
    </row>
    <row r="17847" spans="18:18">
      <c r="R17847" s="1"/>
    </row>
    <row r="17848" spans="18:18">
      <c r="R17848" s="1"/>
    </row>
    <row r="17849" spans="18:18">
      <c r="R17849" s="1"/>
    </row>
    <row r="17850" spans="18:18">
      <c r="R17850" s="1"/>
    </row>
    <row r="17851" spans="18:18">
      <c r="R17851" s="1"/>
    </row>
    <row r="17852" spans="18:18">
      <c r="R17852" s="1"/>
    </row>
    <row r="17853" spans="18:18">
      <c r="R17853" s="1"/>
    </row>
    <row r="17854" spans="18:18">
      <c r="R17854" s="1"/>
    </row>
    <row r="17855" spans="18:18">
      <c r="R17855" s="1"/>
    </row>
    <row r="17856" spans="18:18">
      <c r="R17856" s="1"/>
    </row>
    <row r="17857" spans="18:18">
      <c r="R17857" s="1"/>
    </row>
    <row r="17858" spans="18:18">
      <c r="R17858" s="1"/>
    </row>
    <row r="17859" spans="18:18">
      <c r="R17859" s="1"/>
    </row>
    <row r="17860" spans="18:18">
      <c r="R17860" s="1"/>
    </row>
    <row r="17861" spans="18:18">
      <c r="R17861" s="1"/>
    </row>
    <row r="17862" spans="18:18">
      <c r="R17862" s="1"/>
    </row>
    <row r="17863" spans="18:18">
      <c r="R17863" s="1"/>
    </row>
    <row r="17864" spans="18:18">
      <c r="R17864" s="1"/>
    </row>
    <row r="17865" spans="18:18">
      <c r="R17865" s="1"/>
    </row>
    <row r="17866" spans="18:18">
      <c r="R17866" s="1"/>
    </row>
    <row r="17867" spans="18:18">
      <c r="R17867" s="1"/>
    </row>
    <row r="17868" spans="18:18">
      <c r="R17868" s="1"/>
    </row>
    <row r="17869" spans="18:18">
      <c r="R17869" s="1"/>
    </row>
    <row r="17870" spans="18:18">
      <c r="R17870" s="1"/>
    </row>
    <row r="17871" spans="18:18">
      <c r="R17871" s="1"/>
    </row>
    <row r="17872" spans="18:18">
      <c r="R17872" s="1"/>
    </row>
    <row r="17873" spans="18:18">
      <c r="R17873" s="1"/>
    </row>
    <row r="17874" spans="18:18">
      <c r="R17874" s="1"/>
    </row>
    <row r="17875" spans="18:18">
      <c r="R17875" s="1"/>
    </row>
    <row r="17876" spans="18:18">
      <c r="R17876" s="1"/>
    </row>
    <row r="17877" spans="18:18">
      <c r="R17877" s="1"/>
    </row>
    <row r="17878" spans="18:18">
      <c r="R17878" s="1"/>
    </row>
    <row r="17879" spans="18:18">
      <c r="R17879" s="1"/>
    </row>
    <row r="17880" spans="18:18">
      <c r="R17880" s="1"/>
    </row>
    <row r="17881" spans="18:18">
      <c r="R17881" s="1"/>
    </row>
    <row r="17882" spans="18:18">
      <c r="R17882" s="1"/>
    </row>
    <row r="17883" spans="18:18">
      <c r="R17883" s="1"/>
    </row>
    <row r="17884" spans="18:18">
      <c r="R17884" s="1"/>
    </row>
    <row r="17885" spans="18:18">
      <c r="R17885" s="1"/>
    </row>
    <row r="17886" spans="18:18">
      <c r="R17886" s="1"/>
    </row>
    <row r="17887" spans="18:18">
      <c r="R17887" s="1"/>
    </row>
    <row r="17888" spans="18:18">
      <c r="R17888" s="1"/>
    </row>
    <row r="17889" spans="18:18">
      <c r="R17889" s="1"/>
    </row>
    <row r="17890" spans="18:18">
      <c r="R17890" s="1"/>
    </row>
    <row r="17891" spans="18:18">
      <c r="R17891" s="1"/>
    </row>
    <row r="17892" spans="18:18">
      <c r="R17892" s="1"/>
    </row>
    <row r="17893" spans="18:18">
      <c r="R17893" s="1"/>
    </row>
    <row r="17894" spans="18:18">
      <c r="R17894" s="1"/>
    </row>
    <row r="17895" spans="18:18">
      <c r="R17895" s="1"/>
    </row>
    <row r="17896" spans="18:18">
      <c r="R17896" s="1"/>
    </row>
    <row r="17897" spans="18:18">
      <c r="R17897" s="1"/>
    </row>
    <row r="17898" spans="18:18">
      <c r="R17898" s="1"/>
    </row>
    <row r="17899" spans="18:18">
      <c r="R17899" s="1"/>
    </row>
    <row r="17900" spans="18:18">
      <c r="R17900" s="1"/>
    </row>
    <row r="17901" spans="18:18">
      <c r="R17901" s="1"/>
    </row>
    <row r="17902" spans="18:18">
      <c r="R17902" s="1"/>
    </row>
    <row r="17903" spans="18:18">
      <c r="R17903" s="1"/>
    </row>
    <row r="17904" spans="18:18">
      <c r="R17904" s="1"/>
    </row>
    <row r="17905" spans="18:18">
      <c r="R17905" s="1"/>
    </row>
    <row r="17906" spans="18:18">
      <c r="R17906" s="1"/>
    </row>
    <row r="17907" spans="18:18">
      <c r="R17907" s="1"/>
    </row>
    <row r="17908" spans="18:18">
      <c r="R17908" s="1"/>
    </row>
    <row r="17909" spans="18:18">
      <c r="R17909" s="1"/>
    </row>
    <row r="17910" spans="18:18">
      <c r="R17910" s="1"/>
    </row>
    <row r="17911" spans="18:18">
      <c r="R17911" s="1"/>
    </row>
    <row r="17912" spans="18:18">
      <c r="R17912" s="1"/>
    </row>
    <row r="17913" spans="18:18">
      <c r="R17913" s="1"/>
    </row>
    <row r="17914" spans="18:18">
      <c r="R17914" s="1"/>
    </row>
    <row r="17915" spans="18:18">
      <c r="R17915" s="1"/>
    </row>
    <row r="17916" spans="18:18">
      <c r="R17916" s="1"/>
    </row>
    <row r="17917" spans="18:18">
      <c r="R17917" s="1"/>
    </row>
    <row r="17918" spans="18:18">
      <c r="R17918" s="1"/>
    </row>
    <row r="17919" spans="18:18">
      <c r="R17919" s="1"/>
    </row>
    <row r="17920" spans="18:18">
      <c r="R17920" s="1"/>
    </row>
    <row r="17921" spans="18:18">
      <c r="R17921" s="1"/>
    </row>
    <row r="17922" spans="18:18">
      <c r="R17922" s="1"/>
    </row>
    <row r="17923" spans="18:18">
      <c r="R17923" s="1"/>
    </row>
    <row r="17924" spans="18:18">
      <c r="R17924" s="1"/>
    </row>
    <row r="17925" spans="18:18">
      <c r="R17925" s="1"/>
    </row>
    <row r="17926" spans="18:18">
      <c r="R17926" s="1"/>
    </row>
    <row r="17927" spans="18:18">
      <c r="R17927" s="1"/>
    </row>
    <row r="17928" spans="18:18">
      <c r="R17928" s="1"/>
    </row>
    <row r="17929" spans="18:18">
      <c r="R17929" s="1"/>
    </row>
    <row r="17930" spans="18:18">
      <c r="R17930" s="1"/>
    </row>
    <row r="17931" spans="18:18">
      <c r="R17931" s="1"/>
    </row>
    <row r="17932" spans="18:18">
      <c r="R17932" s="1"/>
    </row>
    <row r="17933" spans="18:18">
      <c r="R17933" s="1"/>
    </row>
    <row r="17934" spans="18:18">
      <c r="R17934" s="1"/>
    </row>
    <row r="17935" spans="18:18">
      <c r="R17935" s="1"/>
    </row>
    <row r="17936" spans="18:18">
      <c r="R17936" s="1"/>
    </row>
    <row r="17937" spans="18:18">
      <c r="R17937" s="1"/>
    </row>
    <row r="17938" spans="18:18">
      <c r="R17938" s="1"/>
    </row>
    <row r="17939" spans="18:18">
      <c r="R17939" s="1"/>
    </row>
    <row r="17940" spans="18:18">
      <c r="R17940" s="1"/>
    </row>
    <row r="17941" spans="18:18">
      <c r="R17941" s="1"/>
    </row>
    <row r="17942" spans="18:18">
      <c r="R17942" s="1"/>
    </row>
    <row r="17943" spans="18:18">
      <c r="R17943" s="1"/>
    </row>
    <row r="17944" spans="18:18">
      <c r="R17944" s="1"/>
    </row>
    <row r="17945" spans="18:18">
      <c r="R17945" s="1"/>
    </row>
    <row r="17946" spans="18:18">
      <c r="R17946" s="1"/>
    </row>
    <row r="17947" spans="18:18">
      <c r="R17947" s="1"/>
    </row>
    <row r="17948" spans="18:18">
      <c r="R17948" s="1"/>
    </row>
    <row r="17949" spans="18:18">
      <c r="R17949" s="1"/>
    </row>
    <row r="17950" spans="18:18">
      <c r="R17950" s="1"/>
    </row>
    <row r="17951" spans="18:18">
      <c r="R17951" s="1"/>
    </row>
    <row r="17952" spans="18:18">
      <c r="R17952" s="1"/>
    </row>
    <row r="17953" spans="18:18">
      <c r="R17953" s="1"/>
    </row>
    <row r="17954" spans="18:18">
      <c r="R17954" s="1"/>
    </row>
    <row r="17955" spans="18:18">
      <c r="R17955" s="1"/>
    </row>
    <row r="17956" spans="18:18">
      <c r="R17956" s="1"/>
    </row>
    <row r="17957" spans="18:18">
      <c r="R17957" s="1"/>
    </row>
    <row r="17958" spans="18:18">
      <c r="R17958" s="1"/>
    </row>
    <row r="17959" spans="18:18">
      <c r="R17959" s="1"/>
    </row>
    <row r="17960" spans="18:18">
      <c r="R17960" s="1"/>
    </row>
    <row r="17961" spans="18:18">
      <c r="R17961" s="1"/>
    </row>
    <row r="17962" spans="18:18">
      <c r="R17962" s="1"/>
    </row>
    <row r="17963" spans="18:18">
      <c r="R17963" s="1"/>
    </row>
    <row r="17964" spans="18:18">
      <c r="R17964" s="1"/>
    </row>
    <row r="17965" spans="18:18">
      <c r="R17965" s="1"/>
    </row>
    <row r="17966" spans="18:18">
      <c r="R17966" s="1"/>
    </row>
    <row r="17967" spans="18:18">
      <c r="R17967" s="1"/>
    </row>
    <row r="17968" spans="18:18">
      <c r="R17968" s="1"/>
    </row>
    <row r="17969" spans="18:18">
      <c r="R17969" s="1"/>
    </row>
    <row r="17970" spans="18:18">
      <c r="R17970" s="1"/>
    </row>
    <row r="17971" spans="18:18">
      <c r="R17971" s="1"/>
    </row>
    <row r="17972" spans="18:18">
      <c r="R17972" s="1"/>
    </row>
    <row r="17973" spans="18:18">
      <c r="R17973" s="1"/>
    </row>
    <row r="17974" spans="18:18">
      <c r="R17974" s="1"/>
    </row>
    <row r="17975" spans="18:18">
      <c r="R17975" s="1"/>
    </row>
    <row r="17976" spans="18:18">
      <c r="R17976" s="1"/>
    </row>
    <row r="17977" spans="18:18">
      <c r="R17977" s="1"/>
    </row>
    <row r="17978" spans="18:18">
      <c r="R17978" s="1"/>
    </row>
    <row r="17979" spans="18:18">
      <c r="R17979" s="1"/>
    </row>
    <row r="17980" spans="18:18">
      <c r="R17980" s="1"/>
    </row>
    <row r="17981" spans="18:18">
      <c r="R17981" s="1"/>
    </row>
    <row r="17982" spans="18:18">
      <c r="R17982" s="1"/>
    </row>
    <row r="17983" spans="18:18">
      <c r="R17983" s="1"/>
    </row>
    <row r="17984" spans="18:18">
      <c r="R17984" s="1"/>
    </row>
    <row r="17985" spans="18:18">
      <c r="R17985" s="1"/>
    </row>
    <row r="17986" spans="18:18">
      <c r="R17986" s="1"/>
    </row>
    <row r="17987" spans="18:18">
      <c r="R17987" s="1"/>
    </row>
    <row r="17988" spans="18:18">
      <c r="R17988" s="1"/>
    </row>
    <row r="17989" spans="18:18">
      <c r="R17989" s="1"/>
    </row>
    <row r="17990" spans="18:18">
      <c r="R17990" s="1"/>
    </row>
    <row r="17991" spans="18:18">
      <c r="R17991" s="1"/>
    </row>
    <row r="17992" spans="18:18">
      <c r="R17992" s="1"/>
    </row>
    <row r="17993" spans="18:18">
      <c r="R17993" s="1"/>
    </row>
    <row r="17994" spans="18:18">
      <c r="R17994" s="1"/>
    </row>
    <row r="17995" spans="18:18">
      <c r="R17995" s="1"/>
    </row>
    <row r="17996" spans="18:18">
      <c r="R17996" s="1"/>
    </row>
    <row r="17997" spans="18:18">
      <c r="R17997" s="1"/>
    </row>
    <row r="17998" spans="18:18">
      <c r="R17998" s="1"/>
    </row>
    <row r="17999" spans="18:18">
      <c r="R17999" s="1"/>
    </row>
    <row r="18000" spans="18:18">
      <c r="R18000" s="1"/>
    </row>
    <row r="18001" spans="18:18">
      <c r="R18001" s="1"/>
    </row>
    <row r="18002" spans="18:18">
      <c r="R18002" s="1"/>
    </row>
    <row r="18003" spans="18:18">
      <c r="R18003" s="1"/>
    </row>
    <row r="18004" spans="18:18">
      <c r="R18004" s="1"/>
    </row>
    <row r="18005" spans="18:18">
      <c r="R18005" s="1"/>
    </row>
    <row r="18006" spans="18:18">
      <c r="R18006" s="1"/>
    </row>
    <row r="18007" spans="18:18">
      <c r="R18007" s="1"/>
    </row>
    <row r="18008" spans="18:18">
      <c r="R18008" s="1"/>
    </row>
    <row r="18009" spans="18:18">
      <c r="R18009" s="1"/>
    </row>
    <row r="18010" spans="18:18">
      <c r="R18010" s="1"/>
    </row>
    <row r="18011" spans="18:18">
      <c r="R18011" s="1"/>
    </row>
    <row r="18012" spans="18:18">
      <c r="R18012" s="1"/>
    </row>
    <row r="18013" spans="18:18">
      <c r="R18013" s="1"/>
    </row>
    <row r="18014" spans="18:18">
      <c r="R18014" s="1"/>
    </row>
    <row r="18015" spans="18:18">
      <c r="R18015" s="1"/>
    </row>
    <row r="18016" spans="18:18">
      <c r="R18016" s="1"/>
    </row>
    <row r="18017" spans="18:18">
      <c r="R18017" s="1"/>
    </row>
    <row r="18018" spans="18:18">
      <c r="R18018" s="1"/>
    </row>
    <row r="18019" spans="18:18">
      <c r="R18019" s="1"/>
    </row>
    <row r="18020" spans="18:18">
      <c r="R18020" s="1"/>
    </row>
    <row r="18021" spans="18:18">
      <c r="R18021" s="1"/>
    </row>
    <row r="18022" spans="18:18">
      <c r="R18022" s="1"/>
    </row>
    <row r="18023" spans="18:18">
      <c r="R18023" s="1"/>
    </row>
    <row r="18024" spans="18:18">
      <c r="R18024" s="1"/>
    </row>
    <row r="18025" spans="18:18">
      <c r="R18025" s="1"/>
    </row>
    <row r="18026" spans="18:18">
      <c r="R18026" s="1"/>
    </row>
    <row r="18027" spans="18:18">
      <c r="R18027" s="1"/>
    </row>
    <row r="18028" spans="18:18">
      <c r="R18028" s="1"/>
    </row>
    <row r="18029" spans="18:18">
      <c r="R18029" s="1"/>
    </row>
    <row r="18030" spans="18:18">
      <c r="R18030" s="1"/>
    </row>
    <row r="18031" spans="18:18">
      <c r="R18031" s="1"/>
    </row>
    <row r="18032" spans="18:18">
      <c r="R18032" s="1"/>
    </row>
    <row r="18033" spans="18:18">
      <c r="R18033" s="1"/>
    </row>
    <row r="18034" spans="18:18">
      <c r="R18034" s="1"/>
    </row>
    <row r="18035" spans="18:18">
      <c r="R18035" s="1"/>
    </row>
    <row r="18036" spans="18:18">
      <c r="R18036" s="1"/>
    </row>
    <row r="18037" spans="18:18">
      <c r="R18037" s="1"/>
    </row>
    <row r="18038" spans="18:18">
      <c r="R18038" s="1"/>
    </row>
    <row r="18039" spans="18:18">
      <c r="R18039" s="1"/>
    </row>
    <row r="18040" spans="18:18">
      <c r="R18040" s="1"/>
    </row>
    <row r="18041" spans="18:18">
      <c r="R18041" s="1"/>
    </row>
    <row r="18042" spans="18:18">
      <c r="R18042" s="1"/>
    </row>
    <row r="18043" spans="18:18">
      <c r="R18043" s="1"/>
    </row>
    <row r="18044" spans="18:18">
      <c r="R18044" s="1"/>
    </row>
    <row r="18045" spans="18:18">
      <c r="R18045" s="1"/>
    </row>
    <row r="18046" spans="18:18">
      <c r="R18046" s="1"/>
    </row>
    <row r="18047" spans="18:18">
      <c r="R18047" s="1"/>
    </row>
    <row r="18048" spans="18:18">
      <c r="R18048" s="1"/>
    </row>
    <row r="18049" spans="18:18">
      <c r="R18049" s="1"/>
    </row>
    <row r="18050" spans="18:18">
      <c r="R18050" s="1"/>
    </row>
    <row r="18051" spans="18:18">
      <c r="R18051" s="1"/>
    </row>
    <row r="18052" spans="18:18">
      <c r="R18052" s="1"/>
    </row>
    <row r="18053" spans="18:18">
      <c r="R18053" s="1"/>
    </row>
    <row r="18054" spans="18:18">
      <c r="R18054" s="1"/>
    </row>
    <row r="18055" spans="18:18">
      <c r="R18055" s="1"/>
    </row>
    <row r="18056" spans="18:18">
      <c r="R18056" s="1"/>
    </row>
    <row r="18057" spans="18:18">
      <c r="R18057" s="1"/>
    </row>
    <row r="18058" spans="18:18">
      <c r="R18058" s="1"/>
    </row>
    <row r="18059" spans="18:18">
      <c r="R18059" s="1"/>
    </row>
    <row r="18060" spans="18:18">
      <c r="R18060" s="1"/>
    </row>
    <row r="18061" spans="18:18">
      <c r="R18061" s="1"/>
    </row>
    <row r="18062" spans="18:18">
      <c r="R18062" s="1"/>
    </row>
    <row r="18063" spans="18:18">
      <c r="R18063" s="1"/>
    </row>
    <row r="18064" spans="18:18">
      <c r="R18064" s="1"/>
    </row>
    <row r="18065" spans="18:18">
      <c r="R18065" s="1"/>
    </row>
    <row r="18066" spans="18:18">
      <c r="R18066" s="1"/>
    </row>
    <row r="18067" spans="18:18">
      <c r="R18067" s="1"/>
    </row>
    <row r="18068" spans="18:18">
      <c r="R18068" s="1"/>
    </row>
    <row r="18069" spans="18:18">
      <c r="R18069" s="1"/>
    </row>
    <row r="18070" spans="18:18">
      <c r="R18070" s="1"/>
    </row>
    <row r="18071" spans="18:18">
      <c r="R18071" s="1"/>
    </row>
    <row r="18072" spans="18:18">
      <c r="R18072" s="1"/>
    </row>
    <row r="18073" spans="18:18">
      <c r="R18073" s="1"/>
    </row>
    <row r="18074" spans="18:18">
      <c r="R18074" s="1"/>
    </row>
    <row r="18075" spans="18:18">
      <c r="R18075" s="1"/>
    </row>
    <row r="18076" spans="18:18">
      <c r="R18076" s="1"/>
    </row>
    <row r="18077" spans="18:18">
      <c r="R18077" s="1"/>
    </row>
    <row r="18078" spans="18:18">
      <c r="R18078" s="1"/>
    </row>
    <row r="18079" spans="18:18">
      <c r="R18079" s="1"/>
    </row>
    <row r="18080" spans="18:18">
      <c r="R18080" s="1"/>
    </row>
    <row r="18081" spans="18:18">
      <c r="R18081" s="1"/>
    </row>
    <row r="18082" spans="18:18">
      <c r="R18082" s="1"/>
    </row>
    <row r="18083" spans="18:18">
      <c r="R18083" s="1"/>
    </row>
    <row r="18084" spans="18:18">
      <c r="R18084" s="1"/>
    </row>
    <row r="18085" spans="18:18">
      <c r="R18085" s="1"/>
    </row>
    <row r="18086" spans="18:18">
      <c r="R18086" s="1"/>
    </row>
    <row r="18087" spans="18:18">
      <c r="R18087" s="1"/>
    </row>
    <row r="18088" spans="18:18">
      <c r="R18088" s="1"/>
    </row>
    <row r="18089" spans="18:18">
      <c r="R18089" s="1"/>
    </row>
    <row r="18090" spans="18:18">
      <c r="R18090" s="1"/>
    </row>
    <row r="18091" spans="18:18">
      <c r="R18091" s="1"/>
    </row>
    <row r="18092" spans="18:18">
      <c r="R18092" s="1"/>
    </row>
    <row r="18093" spans="18:18">
      <c r="R18093" s="1"/>
    </row>
    <row r="18094" spans="18:18">
      <c r="R18094" s="1"/>
    </row>
    <row r="18095" spans="18:18">
      <c r="R18095" s="1"/>
    </row>
    <row r="18096" spans="18:18">
      <c r="R18096" s="1"/>
    </row>
    <row r="18097" spans="18:18">
      <c r="R18097" s="1"/>
    </row>
    <row r="18098" spans="18:18">
      <c r="R18098" s="1"/>
    </row>
    <row r="18099" spans="18:18">
      <c r="R18099" s="1"/>
    </row>
    <row r="18100" spans="18:18">
      <c r="R18100" s="1"/>
    </row>
    <row r="18101" spans="18:18">
      <c r="R18101" s="1"/>
    </row>
    <row r="18102" spans="18:18">
      <c r="R18102" s="1"/>
    </row>
    <row r="18103" spans="18:18">
      <c r="R18103" s="1"/>
    </row>
    <row r="18104" spans="18:18">
      <c r="R18104" s="1"/>
    </row>
    <row r="18105" spans="18:18">
      <c r="R18105" s="1"/>
    </row>
    <row r="18106" spans="18:18">
      <c r="R18106" s="1"/>
    </row>
    <row r="18107" spans="18:18">
      <c r="R18107" s="1"/>
    </row>
    <row r="18108" spans="18:18">
      <c r="R18108" s="1"/>
    </row>
    <row r="18109" spans="18:18">
      <c r="R18109" s="1"/>
    </row>
    <row r="18110" spans="18:18">
      <c r="R18110" s="1"/>
    </row>
    <row r="18111" spans="18:18">
      <c r="R18111" s="1"/>
    </row>
    <row r="18112" spans="18:18">
      <c r="R18112" s="1"/>
    </row>
    <row r="18113" spans="18:18">
      <c r="R18113" s="1"/>
    </row>
    <row r="18114" spans="18:18">
      <c r="R18114" s="1"/>
    </row>
    <row r="18115" spans="18:18">
      <c r="R18115" s="1"/>
    </row>
    <row r="18116" spans="18:18">
      <c r="R18116" s="1"/>
    </row>
    <row r="18117" spans="18:18">
      <c r="R18117" s="1"/>
    </row>
    <row r="18118" spans="18:18">
      <c r="R18118" s="1"/>
    </row>
    <row r="18119" spans="18:18">
      <c r="R18119" s="1"/>
    </row>
    <row r="18120" spans="18:18">
      <c r="R18120" s="1"/>
    </row>
    <row r="18121" spans="18:18">
      <c r="R18121" s="1"/>
    </row>
    <row r="18122" spans="18:18">
      <c r="R18122" s="1"/>
    </row>
    <row r="18123" spans="18:18">
      <c r="R18123" s="1"/>
    </row>
    <row r="18124" spans="18:18">
      <c r="R18124" s="1"/>
    </row>
    <row r="18125" spans="18:18">
      <c r="R18125" s="1"/>
    </row>
    <row r="18126" spans="18:18">
      <c r="R18126" s="1"/>
    </row>
    <row r="18127" spans="18:18">
      <c r="R18127" s="1"/>
    </row>
    <row r="18128" spans="18:18">
      <c r="R18128" s="1"/>
    </row>
    <row r="18129" spans="18:18">
      <c r="R18129" s="1"/>
    </row>
    <row r="18130" spans="18:18">
      <c r="R18130" s="1"/>
    </row>
    <row r="18131" spans="18:18">
      <c r="R18131" s="1"/>
    </row>
    <row r="18132" spans="18:18">
      <c r="R18132" s="1"/>
    </row>
    <row r="18133" spans="18:18">
      <c r="R18133" s="1"/>
    </row>
    <row r="18134" spans="18:18">
      <c r="R18134" s="1"/>
    </row>
    <row r="18135" spans="18:18">
      <c r="R18135" s="1"/>
    </row>
    <row r="18136" spans="18:18">
      <c r="R18136" s="1"/>
    </row>
    <row r="18137" spans="18:18">
      <c r="R18137" s="1"/>
    </row>
    <row r="18138" spans="18:18">
      <c r="R18138" s="1"/>
    </row>
    <row r="18139" spans="18:18">
      <c r="R18139" s="1"/>
    </row>
    <row r="18140" spans="18:18">
      <c r="R18140" s="1"/>
    </row>
    <row r="18141" spans="18:18">
      <c r="R18141" s="1"/>
    </row>
    <row r="18142" spans="18:18">
      <c r="R18142" s="1"/>
    </row>
    <row r="18143" spans="18:18">
      <c r="R18143" s="1"/>
    </row>
    <row r="18144" spans="18:18">
      <c r="R18144" s="1"/>
    </row>
    <row r="18145" spans="18:18">
      <c r="R18145" s="1"/>
    </row>
    <row r="18146" spans="18:18">
      <c r="R18146" s="1"/>
    </row>
    <row r="18147" spans="18:18">
      <c r="R18147" s="1"/>
    </row>
    <row r="18148" spans="18:18">
      <c r="R18148" s="1"/>
    </row>
    <row r="18149" spans="18:18">
      <c r="R18149" s="1"/>
    </row>
    <row r="18150" spans="18:18">
      <c r="R18150" s="1"/>
    </row>
    <row r="18151" spans="18:18">
      <c r="R18151" s="1"/>
    </row>
    <row r="18152" spans="18:18">
      <c r="R18152" s="1"/>
    </row>
    <row r="18153" spans="18:18">
      <c r="R18153" s="1"/>
    </row>
    <row r="18154" spans="18:18">
      <c r="R18154" s="1"/>
    </row>
    <row r="18155" spans="18:18">
      <c r="R18155" s="1"/>
    </row>
    <row r="18156" spans="18:18">
      <c r="R18156" s="1"/>
    </row>
    <row r="18157" spans="18:18">
      <c r="R18157" s="1"/>
    </row>
    <row r="18158" spans="18:18">
      <c r="R18158" s="1"/>
    </row>
    <row r="18159" spans="18:18">
      <c r="R18159" s="1"/>
    </row>
    <row r="18160" spans="18:18">
      <c r="R18160" s="1"/>
    </row>
    <row r="18161" spans="18:18">
      <c r="R18161" s="1"/>
    </row>
    <row r="18162" spans="18:18">
      <c r="R18162" s="1"/>
    </row>
    <row r="18163" spans="18:18">
      <c r="R18163" s="1"/>
    </row>
    <row r="18164" spans="18:18">
      <c r="R18164" s="1"/>
    </row>
    <row r="18165" spans="18:18">
      <c r="R18165" s="1"/>
    </row>
    <row r="18166" spans="18:18">
      <c r="R18166" s="1"/>
    </row>
    <row r="18167" spans="18:18">
      <c r="R18167" s="1"/>
    </row>
    <row r="18168" spans="18:18">
      <c r="R18168" s="1"/>
    </row>
    <row r="18169" spans="18:18">
      <c r="R18169" s="1"/>
    </row>
    <row r="18170" spans="18:18">
      <c r="R18170" s="1"/>
    </row>
    <row r="18171" spans="18:18">
      <c r="R18171" s="1"/>
    </row>
    <row r="18172" spans="18:18">
      <c r="R18172" s="1"/>
    </row>
    <row r="18173" spans="18:18">
      <c r="R18173" s="1"/>
    </row>
    <row r="18174" spans="18:18">
      <c r="R18174" s="1"/>
    </row>
    <row r="18175" spans="18:18">
      <c r="R18175" s="1"/>
    </row>
    <row r="18176" spans="18:18">
      <c r="R18176" s="1"/>
    </row>
    <row r="18177" spans="18:18">
      <c r="R18177" s="1"/>
    </row>
    <row r="18178" spans="18:18">
      <c r="R18178" s="1"/>
    </row>
    <row r="18179" spans="18:18">
      <c r="R18179" s="1"/>
    </row>
    <row r="18180" spans="18:18">
      <c r="R18180" s="1"/>
    </row>
    <row r="18181" spans="18:18">
      <c r="R18181" s="1"/>
    </row>
    <row r="18182" spans="18:18">
      <c r="R18182" s="1"/>
    </row>
    <row r="18183" spans="18:18">
      <c r="R18183" s="1"/>
    </row>
    <row r="18184" spans="18:18">
      <c r="R18184" s="1"/>
    </row>
    <row r="18185" spans="18:18">
      <c r="R18185" s="1"/>
    </row>
    <row r="18186" spans="18:18">
      <c r="R18186" s="1"/>
    </row>
    <row r="18187" spans="18:18">
      <c r="R18187" s="1"/>
    </row>
    <row r="18188" spans="18:18">
      <c r="R18188" s="1"/>
    </row>
    <row r="18189" spans="18:18">
      <c r="R18189" s="1"/>
    </row>
    <row r="18190" spans="18:18">
      <c r="R18190" s="1"/>
    </row>
    <row r="18191" spans="18:18">
      <c r="R18191" s="1"/>
    </row>
    <row r="18192" spans="18:18">
      <c r="R18192" s="1"/>
    </row>
    <row r="18193" spans="18:18">
      <c r="R18193" s="1"/>
    </row>
    <row r="18194" spans="18:18">
      <c r="R18194" s="1"/>
    </row>
    <row r="18195" spans="18:18">
      <c r="R18195" s="1"/>
    </row>
    <row r="18196" spans="18:18">
      <c r="R18196" s="1"/>
    </row>
    <row r="18197" spans="18:18">
      <c r="R18197" s="1"/>
    </row>
    <row r="18198" spans="18:18">
      <c r="R18198" s="1"/>
    </row>
    <row r="18199" spans="18:18">
      <c r="R18199" s="1"/>
    </row>
    <row r="18200" spans="18:18">
      <c r="R18200" s="1"/>
    </row>
    <row r="18201" spans="18:18">
      <c r="R18201" s="1"/>
    </row>
    <row r="18202" spans="18:18">
      <c r="R18202" s="1"/>
    </row>
    <row r="18203" spans="18:18">
      <c r="R18203" s="1"/>
    </row>
    <row r="18204" spans="18:18">
      <c r="R18204" s="1"/>
    </row>
    <row r="18205" spans="18:18">
      <c r="R18205" s="1"/>
    </row>
    <row r="18206" spans="18:18">
      <c r="R18206" s="1"/>
    </row>
    <row r="18207" spans="18:18">
      <c r="R18207" s="1"/>
    </row>
    <row r="18208" spans="18:18">
      <c r="R18208" s="1"/>
    </row>
    <row r="18209" spans="18:18">
      <c r="R18209" s="1"/>
    </row>
    <row r="18210" spans="18:18">
      <c r="R18210" s="1"/>
    </row>
    <row r="18211" spans="18:18">
      <c r="R18211" s="1"/>
    </row>
    <row r="18212" spans="18:18">
      <c r="R18212" s="1"/>
    </row>
    <row r="18213" spans="18:18">
      <c r="R18213" s="1"/>
    </row>
    <row r="18214" spans="18:18">
      <c r="R18214" s="1"/>
    </row>
    <row r="18215" spans="18:18">
      <c r="R18215" s="1"/>
    </row>
    <row r="18216" spans="18:18">
      <c r="R18216" s="1"/>
    </row>
    <row r="18217" spans="18:18">
      <c r="R18217" s="1"/>
    </row>
    <row r="18218" spans="18:18">
      <c r="R18218" s="1"/>
    </row>
    <row r="18219" spans="18:18">
      <c r="R18219" s="1"/>
    </row>
    <row r="18220" spans="18:18">
      <c r="R18220" s="1"/>
    </row>
    <row r="18221" spans="18:18">
      <c r="R18221" s="1"/>
    </row>
    <row r="18222" spans="18:18">
      <c r="R18222" s="1"/>
    </row>
    <row r="18223" spans="18:18">
      <c r="R18223" s="1"/>
    </row>
    <row r="18224" spans="18:18">
      <c r="R18224" s="1"/>
    </row>
    <row r="18225" spans="18:18">
      <c r="R18225" s="1"/>
    </row>
    <row r="18226" spans="18:18">
      <c r="R18226" s="1"/>
    </row>
    <row r="18227" spans="18:18">
      <c r="R18227" s="1"/>
    </row>
    <row r="18228" spans="18:18">
      <c r="R18228" s="1"/>
    </row>
    <row r="18229" spans="18:18">
      <c r="R18229" s="1"/>
    </row>
    <row r="18230" spans="18:18">
      <c r="R18230" s="1"/>
    </row>
    <row r="18231" spans="18:18">
      <c r="R18231" s="1"/>
    </row>
    <row r="18232" spans="18:18">
      <c r="R18232" s="1"/>
    </row>
    <row r="18233" spans="18:18">
      <c r="R18233" s="1"/>
    </row>
    <row r="18234" spans="18:18">
      <c r="R18234" s="1"/>
    </row>
    <row r="18235" spans="18:18">
      <c r="R18235" s="1"/>
    </row>
    <row r="18236" spans="18:18">
      <c r="R18236" s="1"/>
    </row>
    <row r="18237" spans="18:18">
      <c r="R18237" s="1"/>
    </row>
    <row r="18238" spans="18:18">
      <c r="R18238" s="1"/>
    </row>
    <row r="18239" spans="18:18">
      <c r="R18239" s="1"/>
    </row>
    <row r="18240" spans="18:18">
      <c r="R18240" s="1"/>
    </row>
    <row r="18241" spans="18:18">
      <c r="R18241" s="1"/>
    </row>
    <row r="18242" spans="18:18">
      <c r="R18242" s="1"/>
    </row>
    <row r="18243" spans="18:18">
      <c r="R18243" s="1"/>
    </row>
    <row r="18244" spans="18:18">
      <c r="R18244" s="1"/>
    </row>
    <row r="18245" spans="18:18">
      <c r="R18245" s="1"/>
    </row>
    <row r="18246" spans="18:18">
      <c r="R18246" s="1"/>
    </row>
    <row r="18247" spans="18:18">
      <c r="R18247" s="1"/>
    </row>
    <row r="18248" spans="18:18">
      <c r="R18248" s="1"/>
    </row>
    <row r="18249" spans="18:18">
      <c r="R18249" s="1"/>
    </row>
    <row r="18250" spans="18:18">
      <c r="R18250" s="1"/>
    </row>
    <row r="18251" spans="18:18">
      <c r="R18251" s="1"/>
    </row>
    <row r="18252" spans="18:18">
      <c r="R18252" s="1"/>
    </row>
    <row r="18253" spans="18:18">
      <c r="R18253" s="1"/>
    </row>
    <row r="18254" spans="18:18">
      <c r="R18254" s="1"/>
    </row>
    <row r="18255" spans="18:18">
      <c r="R18255" s="1"/>
    </row>
    <row r="18256" spans="18:18">
      <c r="R18256" s="1"/>
    </row>
    <row r="18257" spans="18:18">
      <c r="R18257" s="1"/>
    </row>
    <row r="18258" spans="18:18">
      <c r="R18258" s="1"/>
    </row>
    <row r="18259" spans="18:18">
      <c r="R18259" s="1"/>
    </row>
    <row r="18260" spans="18:18">
      <c r="R18260" s="1"/>
    </row>
    <row r="18261" spans="18:18">
      <c r="R18261" s="1"/>
    </row>
    <row r="18262" spans="18:18">
      <c r="R18262" s="1"/>
    </row>
    <row r="18263" spans="18:18">
      <c r="R18263" s="1"/>
    </row>
    <row r="18264" spans="18:18">
      <c r="R18264" s="1"/>
    </row>
    <row r="18265" spans="18:18">
      <c r="R18265" s="1"/>
    </row>
    <row r="18266" spans="18:18">
      <c r="R18266" s="1"/>
    </row>
    <row r="18267" spans="18:18">
      <c r="R18267" s="1"/>
    </row>
    <row r="18268" spans="18:18">
      <c r="R18268" s="1"/>
    </row>
    <row r="18269" spans="18:18">
      <c r="R18269" s="1"/>
    </row>
    <row r="18270" spans="18:18">
      <c r="R18270" s="1"/>
    </row>
    <row r="18271" spans="18:18">
      <c r="R18271" s="1"/>
    </row>
    <row r="18272" spans="18:18">
      <c r="R18272" s="1"/>
    </row>
    <row r="18273" spans="18:18">
      <c r="R18273" s="1"/>
    </row>
    <row r="18274" spans="18:18">
      <c r="R18274" s="1"/>
    </row>
    <row r="18275" spans="18:18">
      <c r="R18275" s="1"/>
    </row>
    <row r="18276" spans="18:18">
      <c r="R18276" s="1"/>
    </row>
    <row r="18277" spans="18:18">
      <c r="R18277" s="1"/>
    </row>
    <row r="18278" spans="18:18">
      <c r="R18278" s="1"/>
    </row>
    <row r="18279" spans="18:18">
      <c r="R18279" s="1"/>
    </row>
    <row r="18280" spans="18:18">
      <c r="R18280" s="1"/>
    </row>
    <row r="18281" spans="18:18">
      <c r="R18281" s="1"/>
    </row>
    <row r="18282" spans="18:18">
      <c r="R18282" s="1"/>
    </row>
    <row r="18283" spans="18:18">
      <c r="R18283" s="1"/>
    </row>
    <row r="18284" spans="18:18">
      <c r="R18284" s="1"/>
    </row>
    <row r="18285" spans="18:18">
      <c r="R18285" s="1"/>
    </row>
    <row r="18286" spans="18:18">
      <c r="R18286" s="1"/>
    </row>
    <row r="18287" spans="18:18">
      <c r="R18287" s="1"/>
    </row>
    <row r="18288" spans="18:18">
      <c r="R18288" s="1"/>
    </row>
    <row r="18289" spans="18:18">
      <c r="R18289" s="1"/>
    </row>
    <row r="18290" spans="18:18">
      <c r="R18290" s="1"/>
    </row>
    <row r="18291" spans="18:18">
      <c r="R18291" s="1"/>
    </row>
    <row r="18292" spans="18:18">
      <c r="R18292" s="1"/>
    </row>
    <row r="18293" spans="18:18">
      <c r="R18293" s="1"/>
    </row>
    <row r="18294" spans="18:18">
      <c r="R18294" s="1"/>
    </row>
    <row r="18295" spans="18:18">
      <c r="R18295" s="1"/>
    </row>
    <row r="18296" spans="18:18">
      <c r="R18296" s="1"/>
    </row>
    <row r="18297" spans="18:18">
      <c r="R18297" s="1"/>
    </row>
    <row r="18298" spans="18:18">
      <c r="R18298" s="1"/>
    </row>
    <row r="18299" spans="18:18">
      <c r="R18299" s="1"/>
    </row>
    <row r="18300" spans="18:18">
      <c r="R18300" s="1"/>
    </row>
    <row r="18301" spans="18:18">
      <c r="R18301" s="1"/>
    </row>
    <row r="18302" spans="18:18">
      <c r="R18302" s="1"/>
    </row>
    <row r="18303" spans="18:18">
      <c r="R18303" s="1"/>
    </row>
    <row r="18304" spans="18:18">
      <c r="R18304" s="1"/>
    </row>
    <row r="18305" spans="18:18">
      <c r="R18305" s="1"/>
    </row>
    <row r="18306" spans="18:18">
      <c r="R18306" s="1"/>
    </row>
    <row r="18307" spans="18:18">
      <c r="R18307" s="1"/>
    </row>
    <row r="18308" spans="18:18">
      <c r="R18308" s="1"/>
    </row>
    <row r="18309" spans="18:18">
      <c r="R18309" s="1"/>
    </row>
    <row r="18310" spans="18:18">
      <c r="R18310" s="1"/>
    </row>
    <row r="18311" spans="18:18">
      <c r="R18311" s="1"/>
    </row>
    <row r="18312" spans="18:18">
      <c r="R18312" s="1"/>
    </row>
    <row r="18313" spans="18:18">
      <c r="R18313" s="1"/>
    </row>
    <row r="18314" spans="18:18">
      <c r="R18314" s="1"/>
    </row>
    <row r="18315" spans="18:18">
      <c r="R18315" s="1"/>
    </row>
    <row r="18316" spans="18:18">
      <c r="R18316" s="1"/>
    </row>
    <row r="18317" spans="18:18">
      <c r="R18317" s="1"/>
    </row>
    <row r="18318" spans="18:18">
      <c r="R18318" s="1"/>
    </row>
    <row r="18319" spans="18:18">
      <c r="R18319" s="1"/>
    </row>
    <row r="18320" spans="18:18">
      <c r="R18320" s="1"/>
    </row>
    <row r="18321" spans="18:18">
      <c r="R18321" s="1"/>
    </row>
    <row r="18322" spans="18:18">
      <c r="R18322" s="1"/>
    </row>
    <row r="18323" spans="18:18">
      <c r="R18323" s="1"/>
    </row>
    <row r="18324" spans="18:18">
      <c r="R18324" s="1"/>
    </row>
    <row r="18325" spans="18:18">
      <c r="R18325" s="1"/>
    </row>
    <row r="18326" spans="18:18">
      <c r="R18326" s="1"/>
    </row>
    <row r="18327" spans="18:18">
      <c r="R18327" s="1"/>
    </row>
    <row r="18328" spans="18:18">
      <c r="R18328" s="1"/>
    </row>
    <row r="18329" spans="18:18">
      <c r="R18329" s="1"/>
    </row>
    <row r="18330" spans="18:18">
      <c r="R18330" s="1"/>
    </row>
    <row r="18331" spans="18:18">
      <c r="R18331" s="1"/>
    </row>
    <row r="18332" spans="18:18">
      <c r="R18332" s="1"/>
    </row>
    <row r="18333" spans="18:18">
      <c r="R18333" s="1"/>
    </row>
    <row r="18334" spans="18:18">
      <c r="R18334" s="1"/>
    </row>
    <row r="18335" spans="18:18">
      <c r="R18335" s="1"/>
    </row>
    <row r="18336" spans="18:18">
      <c r="R18336" s="1"/>
    </row>
    <row r="18337" spans="18:18">
      <c r="R18337" s="1"/>
    </row>
    <row r="18338" spans="18:18">
      <c r="R18338" s="1"/>
    </row>
    <row r="18339" spans="18:18">
      <c r="R18339" s="1"/>
    </row>
    <row r="18340" spans="18:18">
      <c r="R18340" s="1"/>
    </row>
    <row r="18341" spans="18:18">
      <c r="R18341" s="1"/>
    </row>
    <row r="18342" spans="18:18">
      <c r="R18342" s="1"/>
    </row>
    <row r="18343" spans="18:18">
      <c r="R18343" s="1"/>
    </row>
    <row r="18344" spans="18:18">
      <c r="R18344" s="1"/>
    </row>
    <row r="18345" spans="18:18">
      <c r="R18345" s="1"/>
    </row>
    <row r="18346" spans="18:18">
      <c r="R18346" s="1"/>
    </row>
    <row r="18347" spans="18:18">
      <c r="R18347" s="1"/>
    </row>
    <row r="18348" spans="18:18">
      <c r="R18348" s="1"/>
    </row>
    <row r="18349" spans="18:18">
      <c r="R18349" s="1"/>
    </row>
    <row r="18350" spans="18:18">
      <c r="R18350" s="1"/>
    </row>
    <row r="18351" spans="18:18">
      <c r="R18351" s="1"/>
    </row>
    <row r="18352" spans="18:18">
      <c r="R18352" s="1"/>
    </row>
    <row r="18353" spans="18:18">
      <c r="R18353" s="1"/>
    </row>
    <row r="18354" spans="18:18">
      <c r="R18354" s="1"/>
    </row>
    <row r="18355" spans="18:18">
      <c r="R18355" s="1"/>
    </row>
    <row r="18356" spans="18:18">
      <c r="R18356" s="1"/>
    </row>
    <row r="18357" spans="18:18">
      <c r="R18357" s="1"/>
    </row>
    <row r="18358" spans="18:18">
      <c r="R18358" s="1"/>
    </row>
    <row r="18359" spans="18:18">
      <c r="R18359" s="1"/>
    </row>
    <row r="18360" spans="18:18">
      <c r="R18360" s="1"/>
    </row>
    <row r="18361" spans="18:18">
      <c r="R18361" s="1"/>
    </row>
    <row r="18362" spans="18:18">
      <c r="R18362" s="1"/>
    </row>
    <row r="18363" spans="18:18">
      <c r="R18363" s="1"/>
    </row>
    <row r="18364" spans="18:18">
      <c r="R18364" s="1"/>
    </row>
    <row r="18365" spans="18:18">
      <c r="R18365" s="1"/>
    </row>
    <row r="18366" spans="18:18">
      <c r="R18366" s="1"/>
    </row>
    <row r="18367" spans="18:18">
      <c r="R18367" s="1"/>
    </row>
    <row r="18368" spans="18:18">
      <c r="R18368" s="1"/>
    </row>
    <row r="18369" spans="18:18">
      <c r="R18369" s="1"/>
    </row>
    <row r="18370" spans="18:18">
      <c r="R18370" s="1"/>
    </row>
    <row r="18371" spans="18:18">
      <c r="R18371" s="1"/>
    </row>
    <row r="18372" spans="18:18">
      <c r="R18372" s="1"/>
    </row>
    <row r="18373" spans="18:18">
      <c r="R18373" s="1"/>
    </row>
    <row r="18374" spans="18:18">
      <c r="R18374" s="1"/>
    </row>
    <row r="18375" spans="18:18">
      <c r="R18375" s="1"/>
    </row>
    <row r="18376" spans="18:18">
      <c r="R18376" s="1"/>
    </row>
    <row r="18377" spans="18:18">
      <c r="R18377" s="1"/>
    </row>
    <row r="18378" spans="18:18">
      <c r="R18378" s="1"/>
    </row>
    <row r="18379" spans="18:18">
      <c r="R18379" s="1"/>
    </row>
    <row r="18380" spans="18:18">
      <c r="R18380" s="1"/>
    </row>
    <row r="18381" spans="18:18">
      <c r="R18381" s="1"/>
    </row>
    <row r="18382" spans="18:18">
      <c r="R18382" s="1"/>
    </row>
    <row r="18383" spans="18:18">
      <c r="R18383" s="1"/>
    </row>
    <row r="18384" spans="18:18">
      <c r="R18384" s="1"/>
    </row>
    <row r="18385" spans="18:18">
      <c r="R18385" s="1"/>
    </row>
    <row r="18386" spans="18:18">
      <c r="R18386" s="1"/>
    </row>
    <row r="18387" spans="18:18">
      <c r="R18387" s="1"/>
    </row>
    <row r="18388" spans="18:18">
      <c r="R18388" s="1"/>
    </row>
    <row r="18389" spans="18:18">
      <c r="R18389" s="1"/>
    </row>
    <row r="18390" spans="18:18">
      <c r="R18390" s="1"/>
    </row>
    <row r="18391" spans="18:18">
      <c r="R18391" s="1"/>
    </row>
    <row r="18392" spans="18:18">
      <c r="R18392" s="1"/>
    </row>
    <row r="18393" spans="18:18">
      <c r="R18393" s="1"/>
    </row>
    <row r="18394" spans="18:18">
      <c r="R18394" s="1"/>
    </row>
    <row r="18395" spans="18:18">
      <c r="R18395" s="1"/>
    </row>
    <row r="18396" spans="18:18">
      <c r="R18396" s="1"/>
    </row>
    <row r="18397" spans="18:18">
      <c r="R18397" s="1"/>
    </row>
    <row r="18398" spans="18:18">
      <c r="R18398" s="1"/>
    </row>
    <row r="18399" spans="18:18">
      <c r="R18399" s="1"/>
    </row>
    <row r="18400" spans="18:18">
      <c r="R18400" s="1"/>
    </row>
    <row r="18401" spans="18:18">
      <c r="R18401" s="1"/>
    </row>
    <row r="18402" spans="18:18">
      <c r="R18402" s="1"/>
    </row>
    <row r="18403" spans="18:18">
      <c r="R18403" s="1"/>
    </row>
    <row r="18404" spans="18:18">
      <c r="R18404" s="1"/>
    </row>
    <row r="18405" spans="18:18">
      <c r="R18405" s="1"/>
    </row>
    <row r="18406" spans="18:18">
      <c r="R18406" s="1"/>
    </row>
    <row r="18407" spans="18:18">
      <c r="R18407" s="1"/>
    </row>
    <row r="18408" spans="18:18">
      <c r="R18408" s="1"/>
    </row>
    <row r="18409" spans="18:18">
      <c r="R18409" s="1"/>
    </row>
    <row r="18410" spans="18:18">
      <c r="R18410" s="1"/>
    </row>
    <row r="18411" spans="18:18">
      <c r="R18411" s="1"/>
    </row>
    <row r="18412" spans="18:18">
      <c r="R18412" s="1"/>
    </row>
    <row r="18413" spans="18:18">
      <c r="R18413" s="1"/>
    </row>
    <row r="18414" spans="18:18">
      <c r="R18414" s="1"/>
    </row>
    <row r="18415" spans="18:18">
      <c r="R18415" s="1"/>
    </row>
    <row r="18416" spans="18:18">
      <c r="R18416" s="1"/>
    </row>
    <row r="18417" spans="18:18">
      <c r="R18417" s="1"/>
    </row>
    <row r="18418" spans="18:18">
      <c r="R18418" s="1"/>
    </row>
    <row r="18419" spans="18:18">
      <c r="R18419" s="1"/>
    </row>
    <row r="18420" spans="18:18">
      <c r="R18420" s="1"/>
    </row>
    <row r="18421" spans="18:18">
      <c r="R18421" s="1"/>
    </row>
    <row r="18422" spans="18:18">
      <c r="R18422" s="1"/>
    </row>
    <row r="18423" spans="18:18">
      <c r="R18423" s="1"/>
    </row>
    <row r="18424" spans="18:18">
      <c r="R18424" s="1"/>
    </row>
    <row r="18425" spans="18:18">
      <c r="R18425" s="1"/>
    </row>
    <row r="18426" spans="18:18">
      <c r="R18426" s="1"/>
    </row>
    <row r="18427" spans="18:18">
      <c r="R18427" s="1"/>
    </row>
    <row r="18428" spans="18:18">
      <c r="R18428" s="1"/>
    </row>
    <row r="18429" spans="18:18">
      <c r="R18429" s="1"/>
    </row>
    <row r="18430" spans="18:18">
      <c r="R18430" s="1"/>
    </row>
    <row r="18431" spans="18:18">
      <c r="R18431" s="1"/>
    </row>
    <row r="18432" spans="18:18">
      <c r="R18432" s="1"/>
    </row>
    <row r="18433" spans="18:18">
      <c r="R18433" s="1"/>
    </row>
    <row r="18434" spans="18:18">
      <c r="R18434" s="1"/>
    </row>
    <row r="18435" spans="18:18">
      <c r="R18435" s="1"/>
    </row>
    <row r="18436" spans="18:18">
      <c r="R18436" s="1"/>
    </row>
    <row r="18437" spans="18:18">
      <c r="R18437" s="1"/>
    </row>
    <row r="18438" spans="18:18">
      <c r="R18438" s="1"/>
    </row>
    <row r="18439" spans="18:18">
      <c r="R18439" s="1"/>
    </row>
    <row r="18440" spans="18:18">
      <c r="R18440" s="1"/>
    </row>
    <row r="18441" spans="18:18">
      <c r="R18441" s="1"/>
    </row>
    <row r="18442" spans="18:18">
      <c r="R18442" s="1"/>
    </row>
    <row r="18443" spans="18:18">
      <c r="R18443" s="1"/>
    </row>
    <row r="18444" spans="18:18">
      <c r="R18444" s="1"/>
    </row>
    <row r="18445" spans="18:18">
      <c r="R18445" s="1"/>
    </row>
    <row r="18446" spans="18:18">
      <c r="R18446" s="1"/>
    </row>
    <row r="18447" spans="18:18">
      <c r="R18447" s="1"/>
    </row>
    <row r="18448" spans="18:18">
      <c r="R18448" s="1"/>
    </row>
    <row r="18449" spans="18:18">
      <c r="R18449" s="1"/>
    </row>
    <row r="18450" spans="18:18">
      <c r="R18450" s="1"/>
    </row>
    <row r="18451" spans="18:18">
      <c r="R18451" s="1"/>
    </row>
    <row r="18452" spans="18:18">
      <c r="R18452" s="1"/>
    </row>
    <row r="18453" spans="18:18">
      <c r="R18453" s="1"/>
    </row>
    <row r="18454" spans="18:18">
      <c r="R18454" s="1"/>
    </row>
    <row r="18455" spans="18:18">
      <c r="R18455" s="1"/>
    </row>
    <row r="18456" spans="18:18">
      <c r="R18456" s="1"/>
    </row>
    <row r="18457" spans="18:18">
      <c r="R18457" s="1"/>
    </row>
    <row r="18458" spans="18:18">
      <c r="R18458" s="1"/>
    </row>
    <row r="18459" spans="18:18">
      <c r="R18459" s="1"/>
    </row>
    <row r="18460" spans="18:18">
      <c r="R18460" s="1"/>
    </row>
    <row r="18461" spans="18:18">
      <c r="R18461" s="1"/>
    </row>
    <row r="18462" spans="18:18">
      <c r="R18462" s="1"/>
    </row>
    <row r="18463" spans="18:18">
      <c r="R18463" s="1"/>
    </row>
    <row r="18464" spans="18:18">
      <c r="R18464" s="1"/>
    </row>
    <row r="18465" spans="18:18">
      <c r="R18465" s="1"/>
    </row>
    <row r="18466" spans="18:18">
      <c r="R18466" s="1"/>
    </row>
    <row r="18467" spans="18:18">
      <c r="R18467" s="1"/>
    </row>
    <row r="18468" spans="18:18">
      <c r="R18468" s="1"/>
    </row>
    <row r="18469" spans="18:18">
      <c r="R18469" s="1"/>
    </row>
    <row r="18470" spans="18:18">
      <c r="R18470" s="1"/>
    </row>
    <row r="18471" spans="18:18">
      <c r="R18471" s="1"/>
    </row>
    <row r="18472" spans="18:18">
      <c r="R18472" s="1"/>
    </row>
    <row r="18473" spans="18:18">
      <c r="R18473" s="1"/>
    </row>
    <row r="18474" spans="18:18">
      <c r="R18474" s="1"/>
    </row>
    <row r="18475" spans="18:18">
      <c r="R18475" s="1"/>
    </row>
    <row r="18476" spans="18:18">
      <c r="R18476" s="1"/>
    </row>
    <row r="18477" spans="18:18">
      <c r="R18477" s="1"/>
    </row>
    <row r="18478" spans="18:18">
      <c r="R18478" s="1"/>
    </row>
    <row r="18479" spans="18:18">
      <c r="R18479" s="1"/>
    </row>
    <row r="18480" spans="18:18">
      <c r="R18480" s="1"/>
    </row>
    <row r="18481" spans="18:18">
      <c r="R18481" s="1"/>
    </row>
    <row r="18482" spans="18:18">
      <c r="R18482" s="1"/>
    </row>
    <row r="18483" spans="18:18">
      <c r="R18483" s="1"/>
    </row>
    <row r="18484" spans="18:18">
      <c r="R18484" s="1"/>
    </row>
    <row r="18485" spans="18:18">
      <c r="R18485" s="1"/>
    </row>
    <row r="18486" spans="18:18">
      <c r="R18486" s="1"/>
    </row>
    <row r="18487" spans="18:18">
      <c r="R18487" s="1"/>
    </row>
    <row r="18488" spans="18:18">
      <c r="R18488" s="1"/>
    </row>
    <row r="18489" spans="18:18">
      <c r="R18489" s="1"/>
    </row>
    <row r="18490" spans="18:18">
      <c r="R18490" s="1"/>
    </row>
    <row r="18491" spans="18:18">
      <c r="R18491" s="1"/>
    </row>
    <row r="18492" spans="18:18">
      <c r="R18492" s="1"/>
    </row>
    <row r="18493" spans="18:18">
      <c r="R18493" s="1"/>
    </row>
    <row r="18494" spans="18:18">
      <c r="R18494" s="1"/>
    </row>
    <row r="18495" spans="18:18">
      <c r="R18495" s="1"/>
    </row>
    <row r="18496" spans="18:18">
      <c r="R18496" s="1"/>
    </row>
    <row r="18497" spans="18:18">
      <c r="R18497" s="1"/>
    </row>
    <row r="18498" spans="18:18">
      <c r="R18498" s="1"/>
    </row>
    <row r="18499" spans="18:18">
      <c r="R18499" s="1"/>
    </row>
    <row r="18500" spans="18:18">
      <c r="R18500" s="1"/>
    </row>
    <row r="18501" spans="18:18">
      <c r="R18501" s="1"/>
    </row>
    <row r="18502" spans="18:18">
      <c r="R18502" s="1"/>
    </row>
    <row r="18503" spans="18:18">
      <c r="R18503" s="1"/>
    </row>
    <row r="18504" spans="18:18">
      <c r="R18504" s="1"/>
    </row>
    <row r="18505" spans="18:18">
      <c r="R18505" s="1"/>
    </row>
    <row r="18506" spans="18:18">
      <c r="R18506" s="1"/>
    </row>
    <row r="18507" spans="18:18">
      <c r="R18507" s="1"/>
    </row>
    <row r="18508" spans="18:18">
      <c r="R18508" s="1"/>
    </row>
    <row r="18509" spans="18:18">
      <c r="R18509" s="1"/>
    </row>
    <row r="18510" spans="18:18">
      <c r="R18510" s="1"/>
    </row>
    <row r="18511" spans="18:18">
      <c r="R18511" s="1"/>
    </row>
    <row r="18512" spans="18:18">
      <c r="R18512" s="1"/>
    </row>
    <row r="18513" spans="18:18">
      <c r="R18513" s="1"/>
    </row>
    <row r="18514" spans="18:18">
      <c r="R18514" s="1"/>
    </row>
    <row r="18515" spans="18:18">
      <c r="R18515" s="1"/>
    </row>
    <row r="18516" spans="18:18">
      <c r="R18516" s="1"/>
    </row>
    <row r="18517" spans="18:18">
      <c r="R18517" s="1"/>
    </row>
    <row r="18518" spans="18:18">
      <c r="R18518" s="1"/>
    </row>
    <row r="18519" spans="18:18">
      <c r="R18519" s="1"/>
    </row>
    <row r="18520" spans="18:18">
      <c r="R18520" s="1"/>
    </row>
    <row r="18521" spans="18:18">
      <c r="R18521" s="1"/>
    </row>
    <row r="18522" spans="18:18">
      <c r="R18522" s="1"/>
    </row>
    <row r="18523" spans="18:18">
      <c r="R18523" s="1"/>
    </row>
    <row r="18524" spans="18:18">
      <c r="R18524" s="1"/>
    </row>
    <row r="18525" spans="18:18">
      <c r="R18525" s="1"/>
    </row>
    <row r="18526" spans="18:18">
      <c r="R18526" s="1"/>
    </row>
    <row r="18527" spans="18:18">
      <c r="R18527" s="1"/>
    </row>
    <row r="18528" spans="18:18">
      <c r="R18528" s="1"/>
    </row>
    <row r="18529" spans="18:18">
      <c r="R18529" s="1"/>
    </row>
    <row r="18530" spans="18:18">
      <c r="R18530" s="1"/>
    </row>
    <row r="18531" spans="18:18">
      <c r="R18531" s="1"/>
    </row>
    <row r="18532" spans="18:18">
      <c r="R18532" s="1"/>
    </row>
    <row r="18533" spans="18:18">
      <c r="R18533" s="1"/>
    </row>
    <row r="18534" spans="18:18">
      <c r="R18534" s="1"/>
    </row>
    <row r="18535" spans="18:18">
      <c r="R18535" s="1"/>
    </row>
    <row r="18536" spans="18:18">
      <c r="R18536" s="1"/>
    </row>
    <row r="18537" spans="18:18">
      <c r="R18537" s="1"/>
    </row>
    <row r="18538" spans="18:18">
      <c r="R18538" s="1"/>
    </row>
    <row r="18539" spans="18:18">
      <c r="R18539" s="1"/>
    </row>
    <row r="18540" spans="18:18">
      <c r="R18540" s="1"/>
    </row>
    <row r="18541" spans="18:18">
      <c r="R18541" s="1"/>
    </row>
    <row r="18542" spans="18:18">
      <c r="R18542" s="1"/>
    </row>
    <row r="18543" spans="18:18">
      <c r="R18543" s="1"/>
    </row>
    <row r="18544" spans="18:18">
      <c r="R18544" s="1"/>
    </row>
    <row r="18545" spans="18:18">
      <c r="R18545" s="1"/>
    </row>
    <row r="18546" spans="18:18">
      <c r="R18546" s="1"/>
    </row>
    <row r="18547" spans="18:18">
      <c r="R18547" s="1"/>
    </row>
    <row r="18548" spans="18:18">
      <c r="R18548" s="1"/>
    </row>
    <row r="18549" spans="18:18">
      <c r="R18549" s="1"/>
    </row>
    <row r="18550" spans="18:18">
      <c r="R18550" s="1"/>
    </row>
    <row r="18551" spans="18:18">
      <c r="R18551" s="1"/>
    </row>
    <row r="18552" spans="18:18">
      <c r="R18552" s="1"/>
    </row>
    <row r="18553" spans="18:18">
      <c r="R18553" s="1"/>
    </row>
    <row r="18554" spans="18:18">
      <c r="R18554" s="1"/>
    </row>
    <row r="18555" spans="18:18">
      <c r="R18555" s="1"/>
    </row>
    <row r="18556" spans="18:18">
      <c r="R18556" s="1"/>
    </row>
    <row r="18557" spans="18:18">
      <c r="R18557" s="1"/>
    </row>
    <row r="18558" spans="18:18">
      <c r="R18558" s="1"/>
    </row>
    <row r="18559" spans="18:18">
      <c r="R18559" s="1"/>
    </row>
    <row r="18560" spans="18:18">
      <c r="R18560" s="1"/>
    </row>
    <row r="18561" spans="18:18">
      <c r="R18561" s="1"/>
    </row>
    <row r="18562" spans="18:18">
      <c r="R18562" s="1"/>
    </row>
    <row r="18563" spans="18:18">
      <c r="R18563" s="1"/>
    </row>
    <row r="18564" spans="18:18">
      <c r="R18564" s="1"/>
    </row>
    <row r="18565" spans="18:18">
      <c r="R18565" s="1"/>
    </row>
    <row r="18566" spans="18:18">
      <c r="R18566" s="1"/>
    </row>
    <row r="18567" spans="18:18">
      <c r="R18567" s="1"/>
    </row>
    <row r="18568" spans="18:18">
      <c r="R18568" s="1"/>
    </row>
    <row r="18569" spans="18:18">
      <c r="R18569" s="1"/>
    </row>
    <row r="18570" spans="18:18">
      <c r="R18570" s="1"/>
    </row>
    <row r="18571" spans="18:18">
      <c r="R18571" s="1"/>
    </row>
    <row r="18572" spans="18:18">
      <c r="R18572" s="1"/>
    </row>
    <row r="18573" spans="18:18">
      <c r="R18573" s="1"/>
    </row>
    <row r="18574" spans="18:18">
      <c r="R18574" s="1"/>
    </row>
    <row r="18575" spans="18:18">
      <c r="R18575" s="1"/>
    </row>
    <row r="18576" spans="18:18">
      <c r="R18576" s="1"/>
    </row>
    <row r="18577" spans="18:18">
      <c r="R18577" s="1"/>
    </row>
    <row r="18578" spans="18:18">
      <c r="R18578" s="1"/>
    </row>
    <row r="18579" spans="18:18">
      <c r="R18579" s="1"/>
    </row>
    <row r="18580" spans="18:18">
      <c r="R18580" s="1"/>
    </row>
    <row r="18581" spans="18:18">
      <c r="R18581" s="1"/>
    </row>
    <row r="18582" spans="18:18">
      <c r="R18582" s="1"/>
    </row>
    <row r="18583" spans="18:18">
      <c r="R18583" s="1"/>
    </row>
    <row r="18584" spans="18:18">
      <c r="R18584" s="1"/>
    </row>
    <row r="18585" spans="18:18">
      <c r="R18585" s="1"/>
    </row>
    <row r="18586" spans="18:18">
      <c r="R18586" s="1"/>
    </row>
    <row r="18587" spans="18:18">
      <c r="R18587" s="1"/>
    </row>
    <row r="18588" spans="18:18">
      <c r="R18588" s="1"/>
    </row>
    <row r="18589" spans="18:18">
      <c r="R18589" s="1"/>
    </row>
    <row r="18590" spans="18:18">
      <c r="R18590" s="1"/>
    </row>
    <row r="18591" spans="18:18">
      <c r="R18591" s="1"/>
    </row>
    <row r="18592" spans="18:18">
      <c r="R18592" s="1"/>
    </row>
    <row r="18593" spans="18:18">
      <c r="R18593" s="1"/>
    </row>
    <row r="18594" spans="18:18">
      <c r="R18594" s="1"/>
    </row>
    <row r="18595" spans="18:18">
      <c r="R18595" s="1"/>
    </row>
    <row r="18596" spans="18:18">
      <c r="R18596" s="1"/>
    </row>
    <row r="18597" spans="18:18">
      <c r="R18597" s="1"/>
    </row>
    <row r="18598" spans="18:18">
      <c r="R18598" s="1"/>
    </row>
    <row r="18599" spans="18:18">
      <c r="R18599" s="1"/>
    </row>
    <row r="18600" spans="18:18">
      <c r="R18600" s="1"/>
    </row>
    <row r="18601" spans="18:18">
      <c r="R18601" s="1"/>
    </row>
    <row r="18602" spans="18:18">
      <c r="R18602" s="1"/>
    </row>
    <row r="18603" spans="18:18">
      <c r="R18603" s="1"/>
    </row>
    <row r="18604" spans="18:18">
      <c r="R18604" s="1"/>
    </row>
    <row r="18605" spans="18:18">
      <c r="R18605" s="1"/>
    </row>
    <row r="18606" spans="18:18">
      <c r="R18606" s="1"/>
    </row>
    <row r="18607" spans="18:18">
      <c r="R18607" s="1"/>
    </row>
    <row r="18608" spans="18:18">
      <c r="R18608" s="1"/>
    </row>
    <row r="18609" spans="18:18">
      <c r="R18609" s="1"/>
    </row>
    <row r="18610" spans="18:18">
      <c r="R18610" s="1"/>
    </row>
    <row r="18611" spans="18:18">
      <c r="R18611" s="1"/>
    </row>
    <row r="18612" spans="18:18">
      <c r="R18612" s="1"/>
    </row>
    <row r="18613" spans="18:18">
      <c r="R18613" s="1"/>
    </row>
    <row r="18614" spans="18:18">
      <c r="R18614" s="1"/>
    </row>
    <row r="18615" spans="18:18">
      <c r="R18615" s="1"/>
    </row>
    <row r="18616" spans="18:18">
      <c r="R18616" s="1"/>
    </row>
    <row r="18617" spans="18:18">
      <c r="R18617" s="1"/>
    </row>
    <row r="18618" spans="18:18">
      <c r="R18618" s="1"/>
    </row>
    <row r="18619" spans="18:18">
      <c r="R18619" s="1"/>
    </row>
    <row r="18620" spans="18:18">
      <c r="R18620" s="1"/>
    </row>
    <row r="18621" spans="18:18">
      <c r="R18621" s="1"/>
    </row>
    <row r="18622" spans="18:18">
      <c r="R18622" s="1"/>
    </row>
    <row r="18623" spans="18:18">
      <c r="R18623" s="1"/>
    </row>
    <row r="18624" spans="18:18">
      <c r="R18624" s="1"/>
    </row>
    <row r="18625" spans="18:18">
      <c r="R18625" s="1"/>
    </row>
    <row r="18626" spans="18:18">
      <c r="R18626" s="1"/>
    </row>
    <row r="18627" spans="18:18">
      <c r="R18627" s="1"/>
    </row>
    <row r="18628" spans="18:18">
      <c r="R18628" s="1"/>
    </row>
    <row r="18629" spans="18:18">
      <c r="R18629" s="1"/>
    </row>
    <row r="18630" spans="18:18">
      <c r="R18630" s="1"/>
    </row>
    <row r="18631" spans="18:18">
      <c r="R18631" s="1"/>
    </row>
    <row r="18632" spans="18:18">
      <c r="R18632" s="1"/>
    </row>
    <row r="18633" spans="18:18">
      <c r="R18633" s="1"/>
    </row>
    <row r="18634" spans="18:18">
      <c r="R18634" s="1"/>
    </row>
    <row r="18635" spans="18:18">
      <c r="R18635" s="1"/>
    </row>
    <row r="18636" spans="18:18">
      <c r="R18636" s="1"/>
    </row>
    <row r="18637" spans="18:18">
      <c r="R18637" s="1"/>
    </row>
    <row r="18638" spans="18:18">
      <c r="R18638" s="1"/>
    </row>
    <row r="18639" spans="18:18">
      <c r="R18639" s="1"/>
    </row>
    <row r="18640" spans="18:18">
      <c r="R18640" s="1"/>
    </row>
    <row r="18641" spans="18:18">
      <c r="R18641" s="1"/>
    </row>
    <row r="18642" spans="18:18">
      <c r="R18642" s="1"/>
    </row>
    <row r="18643" spans="18:18">
      <c r="R18643" s="1"/>
    </row>
    <row r="18644" spans="18:18">
      <c r="R18644" s="1"/>
    </row>
    <row r="18645" spans="18:18">
      <c r="R18645" s="1"/>
    </row>
    <row r="18646" spans="18:18">
      <c r="R18646" s="1"/>
    </row>
    <row r="18647" spans="18:18">
      <c r="R18647" s="1"/>
    </row>
    <row r="18648" spans="18:18">
      <c r="R18648" s="1"/>
    </row>
    <row r="18649" spans="18:18">
      <c r="R18649" s="1"/>
    </row>
    <row r="18650" spans="18:18">
      <c r="R18650" s="1"/>
    </row>
    <row r="18651" spans="18:18">
      <c r="R18651" s="1"/>
    </row>
    <row r="18652" spans="18:18">
      <c r="R18652" s="1"/>
    </row>
    <row r="18653" spans="18:18">
      <c r="R18653" s="1"/>
    </row>
    <row r="18654" spans="18:18">
      <c r="R18654" s="1"/>
    </row>
    <row r="18655" spans="18:18">
      <c r="R18655" s="1"/>
    </row>
    <row r="18656" spans="18:18">
      <c r="R18656" s="1"/>
    </row>
    <row r="18657" spans="18:18">
      <c r="R18657" s="1"/>
    </row>
    <row r="18658" spans="18:18">
      <c r="R18658" s="1"/>
    </row>
    <row r="18659" spans="18:18">
      <c r="R18659" s="1"/>
    </row>
    <row r="18660" spans="18:18">
      <c r="R18660" s="1"/>
    </row>
    <row r="18661" spans="18:18">
      <c r="R18661" s="1"/>
    </row>
    <row r="18662" spans="18:18">
      <c r="R18662" s="1"/>
    </row>
    <row r="18663" spans="18:18">
      <c r="R18663" s="1"/>
    </row>
    <row r="18664" spans="18:18">
      <c r="R18664" s="1"/>
    </row>
    <row r="18665" spans="18:18">
      <c r="R18665" s="1"/>
    </row>
    <row r="18666" spans="18:18">
      <c r="R18666" s="1"/>
    </row>
    <row r="18667" spans="18:18">
      <c r="R18667" s="1"/>
    </row>
    <row r="18668" spans="18:18">
      <c r="R18668" s="1"/>
    </row>
    <row r="18669" spans="18:18">
      <c r="R18669" s="1"/>
    </row>
    <row r="18670" spans="18:18">
      <c r="R18670" s="1"/>
    </row>
    <row r="18671" spans="18:18">
      <c r="R18671" s="1"/>
    </row>
    <row r="18672" spans="18:18">
      <c r="R18672" s="1"/>
    </row>
    <row r="18673" spans="18:18">
      <c r="R18673" s="1"/>
    </row>
    <row r="18674" spans="18:18">
      <c r="R18674" s="1"/>
    </row>
    <row r="18675" spans="18:18">
      <c r="R18675" s="1"/>
    </row>
    <row r="18676" spans="18:18">
      <c r="R18676" s="1"/>
    </row>
    <row r="18677" spans="18:18">
      <c r="R18677" s="1"/>
    </row>
    <row r="18678" spans="18:18">
      <c r="R18678" s="1"/>
    </row>
    <row r="18679" spans="18:18">
      <c r="R18679" s="1"/>
    </row>
    <row r="18680" spans="18:18">
      <c r="R18680" s="1"/>
    </row>
    <row r="18681" spans="18:18">
      <c r="R18681" s="1"/>
    </row>
    <row r="18682" spans="18:18">
      <c r="R18682" s="1"/>
    </row>
    <row r="18683" spans="18:18">
      <c r="R18683" s="1"/>
    </row>
    <row r="18684" spans="18:18">
      <c r="R18684" s="1"/>
    </row>
    <row r="18685" spans="18:18">
      <c r="R18685" s="1"/>
    </row>
    <row r="18686" spans="18:18">
      <c r="R18686" s="1"/>
    </row>
    <row r="18687" spans="18:18">
      <c r="R18687" s="1"/>
    </row>
    <row r="18688" spans="18:18">
      <c r="R18688" s="1"/>
    </row>
    <row r="18689" spans="18:18">
      <c r="R18689" s="1"/>
    </row>
    <row r="18690" spans="18:18">
      <c r="R18690" s="1"/>
    </row>
    <row r="18691" spans="18:18">
      <c r="R18691" s="1"/>
    </row>
    <row r="18692" spans="18:18">
      <c r="R18692" s="1"/>
    </row>
    <row r="18693" spans="18:18">
      <c r="R18693" s="1"/>
    </row>
    <row r="18694" spans="18:18">
      <c r="R18694" s="1"/>
    </row>
    <row r="18695" spans="18:18">
      <c r="R18695" s="1"/>
    </row>
    <row r="18696" spans="18:18">
      <c r="R18696" s="1"/>
    </row>
    <row r="18697" spans="18:18">
      <c r="R18697" s="1"/>
    </row>
    <row r="18698" spans="18:18">
      <c r="R18698" s="1"/>
    </row>
    <row r="18699" spans="18:18">
      <c r="R18699" s="1"/>
    </row>
    <row r="18700" spans="18:18">
      <c r="R18700" s="1"/>
    </row>
    <row r="18701" spans="18:18">
      <c r="R18701" s="1"/>
    </row>
    <row r="18702" spans="18:18">
      <c r="R18702" s="1"/>
    </row>
    <row r="18703" spans="18:18">
      <c r="R18703" s="1"/>
    </row>
    <row r="18704" spans="18:18">
      <c r="R18704" s="1"/>
    </row>
    <row r="18705" spans="18:18">
      <c r="R18705" s="1"/>
    </row>
    <row r="18706" spans="18:18">
      <c r="R18706" s="1"/>
    </row>
    <row r="18707" spans="18:18">
      <c r="R18707" s="1"/>
    </row>
    <row r="18708" spans="18:18">
      <c r="R18708" s="1"/>
    </row>
    <row r="18709" spans="18:18">
      <c r="R18709" s="1"/>
    </row>
    <row r="18710" spans="18:18">
      <c r="R18710" s="1"/>
    </row>
    <row r="18711" spans="18:18">
      <c r="R18711" s="1"/>
    </row>
    <row r="18712" spans="18:18">
      <c r="R18712" s="1"/>
    </row>
    <row r="18713" spans="18:18">
      <c r="R18713" s="1"/>
    </row>
    <row r="18714" spans="18:18">
      <c r="R18714" s="1"/>
    </row>
    <row r="18715" spans="18:18">
      <c r="R18715" s="1"/>
    </row>
    <row r="18716" spans="18:18">
      <c r="R18716" s="1"/>
    </row>
    <row r="18717" spans="18:18">
      <c r="R18717" s="1"/>
    </row>
    <row r="18718" spans="18:18">
      <c r="R18718" s="1"/>
    </row>
    <row r="18719" spans="18:18">
      <c r="R18719" s="1"/>
    </row>
    <row r="18720" spans="18:18">
      <c r="R18720" s="1"/>
    </row>
    <row r="18721" spans="18:18">
      <c r="R18721" s="1"/>
    </row>
    <row r="18722" spans="18:18">
      <c r="R18722" s="1"/>
    </row>
    <row r="18723" spans="18:18">
      <c r="R18723" s="1"/>
    </row>
    <row r="18724" spans="18:18">
      <c r="R18724" s="1"/>
    </row>
    <row r="18725" spans="18:18">
      <c r="R18725" s="1"/>
    </row>
    <row r="18726" spans="18:18">
      <c r="R18726" s="1"/>
    </row>
    <row r="18727" spans="18:18">
      <c r="R18727" s="1"/>
    </row>
    <row r="18728" spans="18:18">
      <c r="R18728" s="1"/>
    </row>
    <row r="18729" spans="18:18">
      <c r="R18729" s="1"/>
    </row>
    <row r="18730" spans="18:18">
      <c r="R18730" s="1"/>
    </row>
    <row r="18731" spans="18:18">
      <c r="R18731" s="1"/>
    </row>
    <row r="18732" spans="18:18">
      <c r="R18732" s="1"/>
    </row>
    <row r="18733" spans="18:18">
      <c r="R18733" s="1"/>
    </row>
    <row r="18734" spans="18:18">
      <c r="R18734" s="1"/>
    </row>
    <row r="18735" spans="18:18">
      <c r="R18735" s="1"/>
    </row>
    <row r="18736" spans="18:18">
      <c r="R18736" s="1"/>
    </row>
    <row r="18737" spans="18:18">
      <c r="R18737" s="1"/>
    </row>
    <row r="18738" spans="18:18">
      <c r="R18738" s="1"/>
    </row>
    <row r="18739" spans="18:18">
      <c r="R18739" s="1"/>
    </row>
    <row r="18740" spans="18:18">
      <c r="R18740" s="1"/>
    </row>
    <row r="18741" spans="18:18">
      <c r="R18741" s="1"/>
    </row>
    <row r="18742" spans="18:18">
      <c r="R18742" s="1"/>
    </row>
    <row r="18743" spans="18:18">
      <c r="R18743" s="1"/>
    </row>
    <row r="18744" spans="18:18">
      <c r="R18744" s="1"/>
    </row>
    <row r="18745" spans="18:18">
      <c r="R18745" s="1"/>
    </row>
    <row r="18746" spans="18:18">
      <c r="R18746" s="1"/>
    </row>
    <row r="18747" spans="18:18">
      <c r="R18747" s="1"/>
    </row>
    <row r="18748" spans="18:18">
      <c r="R18748" s="1"/>
    </row>
    <row r="18749" spans="18:18">
      <c r="R18749" s="1"/>
    </row>
    <row r="18750" spans="18:18">
      <c r="R18750" s="1"/>
    </row>
    <row r="18751" spans="18:18">
      <c r="R18751" s="1"/>
    </row>
    <row r="18752" spans="18:18">
      <c r="R18752" s="1"/>
    </row>
    <row r="18753" spans="18:18">
      <c r="R18753" s="1"/>
    </row>
    <row r="18754" spans="18:18">
      <c r="R18754" s="1"/>
    </row>
    <row r="18755" spans="18:18">
      <c r="R18755" s="1"/>
    </row>
    <row r="18756" spans="18:18">
      <c r="R18756" s="1"/>
    </row>
    <row r="18757" spans="18:18">
      <c r="R18757" s="1"/>
    </row>
    <row r="18758" spans="18:18">
      <c r="R18758" s="1"/>
    </row>
    <row r="18759" spans="18:18">
      <c r="R18759" s="1"/>
    </row>
    <row r="18760" spans="18:18">
      <c r="R18760" s="1"/>
    </row>
    <row r="18761" spans="18:18">
      <c r="R18761" s="1"/>
    </row>
    <row r="18762" spans="18:18">
      <c r="R18762" s="1"/>
    </row>
    <row r="18763" spans="18:18">
      <c r="R18763" s="1"/>
    </row>
    <row r="18764" spans="18:18">
      <c r="R18764" s="1"/>
    </row>
    <row r="18765" spans="18:18">
      <c r="R18765" s="1"/>
    </row>
    <row r="18766" spans="18:18">
      <c r="R18766" s="1"/>
    </row>
    <row r="18767" spans="18:18">
      <c r="R18767" s="1"/>
    </row>
    <row r="18768" spans="18:18">
      <c r="R18768" s="1"/>
    </row>
    <row r="18769" spans="18:18">
      <c r="R18769" s="1"/>
    </row>
    <row r="18770" spans="18:18">
      <c r="R18770" s="1"/>
    </row>
    <row r="18771" spans="18:18">
      <c r="R18771" s="1"/>
    </row>
    <row r="18772" spans="18:18">
      <c r="R18772" s="1"/>
    </row>
    <row r="18773" spans="18:18">
      <c r="R18773" s="1"/>
    </row>
    <row r="18774" spans="18:18">
      <c r="R18774" s="1"/>
    </row>
    <row r="18775" spans="18:18">
      <c r="R18775" s="1"/>
    </row>
    <row r="18776" spans="18:18">
      <c r="R18776" s="1"/>
    </row>
    <row r="18777" spans="18:18">
      <c r="R18777" s="1"/>
    </row>
    <row r="18778" spans="18:18">
      <c r="R18778" s="1"/>
    </row>
    <row r="18779" spans="18:18">
      <c r="R18779" s="1"/>
    </row>
    <row r="18780" spans="18:18">
      <c r="R18780" s="1"/>
    </row>
    <row r="18781" spans="18:18">
      <c r="R18781" s="1"/>
    </row>
    <row r="18782" spans="18:18">
      <c r="R18782" s="1"/>
    </row>
    <row r="18783" spans="18:18">
      <c r="R18783" s="1"/>
    </row>
    <row r="18784" spans="18:18">
      <c r="R18784" s="1"/>
    </row>
    <row r="18785" spans="18:18">
      <c r="R18785" s="1"/>
    </row>
    <row r="18786" spans="18:18">
      <c r="R18786" s="1"/>
    </row>
    <row r="18787" spans="18:18">
      <c r="R18787" s="1"/>
    </row>
    <row r="18788" spans="18:18">
      <c r="R18788" s="1"/>
    </row>
    <row r="18789" spans="18:18">
      <c r="R18789" s="1"/>
    </row>
    <row r="18790" spans="18:18">
      <c r="R18790" s="1"/>
    </row>
    <row r="18791" spans="18:18">
      <c r="R18791" s="1"/>
    </row>
    <row r="18792" spans="18:18">
      <c r="R18792" s="1"/>
    </row>
    <row r="18793" spans="18:18">
      <c r="R18793" s="1"/>
    </row>
    <row r="18794" spans="18:18">
      <c r="R18794" s="1"/>
    </row>
    <row r="18795" spans="18:18">
      <c r="R18795" s="1"/>
    </row>
    <row r="18796" spans="18:18">
      <c r="R18796" s="1"/>
    </row>
    <row r="18797" spans="18:18">
      <c r="R18797" s="1"/>
    </row>
    <row r="18798" spans="18:18">
      <c r="R18798" s="1"/>
    </row>
    <row r="18799" spans="18:18">
      <c r="R18799" s="1"/>
    </row>
    <row r="18800" spans="18:18">
      <c r="R18800" s="1"/>
    </row>
    <row r="18801" spans="18:18">
      <c r="R18801" s="1"/>
    </row>
    <row r="18802" spans="18:18">
      <c r="R18802" s="1"/>
    </row>
    <row r="18803" spans="18:18">
      <c r="R18803" s="1"/>
    </row>
    <row r="18804" spans="18:18">
      <c r="R18804" s="1"/>
    </row>
    <row r="18805" spans="18:18">
      <c r="R18805" s="1"/>
    </row>
    <row r="18806" spans="18:18">
      <c r="R18806" s="1"/>
    </row>
    <row r="18807" spans="18:18">
      <c r="R18807" s="1"/>
    </row>
    <row r="18808" spans="18:18">
      <c r="R18808" s="1"/>
    </row>
    <row r="18809" spans="18:18">
      <c r="R18809" s="1"/>
    </row>
    <row r="18810" spans="18:18">
      <c r="R18810" s="1"/>
    </row>
    <row r="18811" spans="18:18">
      <c r="R18811" s="1"/>
    </row>
    <row r="18812" spans="18:18">
      <c r="R18812" s="1"/>
    </row>
    <row r="18813" spans="18:18">
      <c r="R18813" s="1"/>
    </row>
    <row r="18814" spans="18:18">
      <c r="R18814" s="1"/>
    </row>
    <row r="18815" spans="18:18">
      <c r="R18815" s="1"/>
    </row>
    <row r="18816" spans="18:18">
      <c r="R18816" s="1"/>
    </row>
    <row r="18817" spans="18:18">
      <c r="R18817" s="1"/>
    </row>
    <row r="18818" spans="18:18">
      <c r="R18818" s="1"/>
    </row>
    <row r="18819" spans="18:18">
      <c r="R18819" s="1"/>
    </row>
    <row r="18820" spans="18:18">
      <c r="R18820" s="1"/>
    </row>
    <row r="18821" spans="18:18">
      <c r="R18821" s="1"/>
    </row>
    <row r="18822" spans="18:18">
      <c r="R18822" s="1"/>
    </row>
    <row r="18823" spans="18:18">
      <c r="R18823" s="1"/>
    </row>
    <row r="18824" spans="18:18">
      <c r="R18824" s="1"/>
    </row>
    <row r="18825" spans="18:18">
      <c r="R18825" s="1"/>
    </row>
    <row r="18826" spans="18:18">
      <c r="R18826" s="1"/>
    </row>
    <row r="18827" spans="18:18">
      <c r="R18827" s="1"/>
    </row>
    <row r="18828" spans="18:18">
      <c r="R18828" s="1"/>
    </row>
    <row r="18829" spans="18:18">
      <c r="R18829" s="1"/>
    </row>
    <row r="18830" spans="18:18">
      <c r="R18830" s="1"/>
    </row>
    <row r="18831" spans="18:18">
      <c r="R18831" s="1"/>
    </row>
    <row r="18832" spans="18:18">
      <c r="R18832" s="1"/>
    </row>
    <row r="18833" spans="18:18">
      <c r="R18833" s="1"/>
    </row>
    <row r="18834" spans="18:18">
      <c r="R18834" s="1"/>
    </row>
    <row r="18835" spans="18:18">
      <c r="R18835" s="1"/>
    </row>
    <row r="18836" spans="18:18">
      <c r="R18836" s="1"/>
    </row>
    <row r="18837" spans="18:18">
      <c r="R18837" s="1"/>
    </row>
    <row r="18838" spans="18:18">
      <c r="R18838" s="1"/>
    </row>
    <row r="18839" spans="18:18">
      <c r="R18839" s="1"/>
    </row>
    <row r="18840" spans="18:18">
      <c r="R18840" s="1"/>
    </row>
    <row r="18841" spans="18:18">
      <c r="R18841" s="1"/>
    </row>
    <row r="18842" spans="18:18">
      <c r="R18842" s="1"/>
    </row>
    <row r="18843" spans="18:18">
      <c r="R18843" s="1"/>
    </row>
    <row r="18844" spans="18:18">
      <c r="R18844" s="1"/>
    </row>
    <row r="18845" spans="18:18">
      <c r="R18845" s="1"/>
    </row>
    <row r="18846" spans="18:18">
      <c r="R18846" s="1"/>
    </row>
    <row r="18847" spans="18:18">
      <c r="R18847" s="1"/>
    </row>
    <row r="18848" spans="18:18">
      <c r="R18848" s="1"/>
    </row>
    <row r="18849" spans="18:18">
      <c r="R18849" s="1"/>
    </row>
    <row r="18850" spans="18:18">
      <c r="R18850" s="1"/>
    </row>
    <row r="18851" spans="18:18">
      <c r="R18851" s="1"/>
    </row>
    <row r="18852" spans="18:18">
      <c r="R18852" s="1"/>
    </row>
    <row r="18853" spans="18:18">
      <c r="R18853" s="1"/>
    </row>
    <row r="18854" spans="18:18">
      <c r="R18854" s="1"/>
    </row>
    <row r="18855" spans="18:18">
      <c r="R18855" s="1"/>
    </row>
    <row r="18856" spans="18:18">
      <c r="R18856" s="1"/>
    </row>
    <row r="18857" spans="18:18">
      <c r="R18857" s="1"/>
    </row>
    <row r="18858" spans="18:18">
      <c r="R18858" s="1"/>
    </row>
    <row r="18859" spans="18:18">
      <c r="R18859" s="1"/>
    </row>
    <row r="18860" spans="18:18">
      <c r="R18860" s="1"/>
    </row>
    <row r="18861" spans="18:18">
      <c r="R18861" s="1"/>
    </row>
    <row r="18862" spans="18:18">
      <c r="R18862" s="1"/>
    </row>
    <row r="18863" spans="18:18">
      <c r="R18863" s="1"/>
    </row>
    <row r="18864" spans="18:18">
      <c r="R18864" s="1"/>
    </row>
    <row r="18865" spans="18:18">
      <c r="R18865" s="1"/>
    </row>
    <row r="18866" spans="18:18">
      <c r="R18866" s="1"/>
    </row>
    <row r="18867" spans="18:18">
      <c r="R18867" s="1"/>
    </row>
    <row r="18868" spans="18:18">
      <c r="R18868" s="1"/>
    </row>
    <row r="18869" spans="18:18">
      <c r="R18869" s="1"/>
    </row>
    <row r="18870" spans="18:18">
      <c r="R18870" s="1"/>
    </row>
    <row r="18871" spans="18:18">
      <c r="R18871" s="1"/>
    </row>
    <row r="18872" spans="18:18">
      <c r="R18872" s="1"/>
    </row>
    <row r="18873" spans="18:18">
      <c r="R18873" s="1"/>
    </row>
    <row r="18874" spans="18:18">
      <c r="R18874" s="1"/>
    </row>
    <row r="18875" spans="18:18">
      <c r="R18875" s="1"/>
    </row>
    <row r="18876" spans="18:18">
      <c r="R18876" s="1"/>
    </row>
    <row r="18877" spans="18:18">
      <c r="R18877" s="1"/>
    </row>
    <row r="18878" spans="18:18">
      <c r="R18878" s="1"/>
    </row>
    <row r="18879" spans="18:18">
      <c r="R18879" s="1"/>
    </row>
    <row r="18880" spans="18:18">
      <c r="R18880" s="1"/>
    </row>
    <row r="18881" spans="18:18">
      <c r="R18881" s="1"/>
    </row>
    <row r="18882" spans="18:18">
      <c r="R18882" s="1"/>
    </row>
    <row r="18883" spans="18:18">
      <c r="R18883" s="1"/>
    </row>
    <row r="18884" spans="18:18">
      <c r="R18884" s="1"/>
    </row>
    <row r="18885" spans="18:18">
      <c r="R18885" s="1"/>
    </row>
    <row r="18886" spans="18:18">
      <c r="R18886" s="1"/>
    </row>
    <row r="18887" spans="18:18">
      <c r="R18887" s="1"/>
    </row>
    <row r="18888" spans="18:18">
      <c r="R18888" s="1"/>
    </row>
    <row r="18889" spans="18:18">
      <c r="R18889" s="1"/>
    </row>
    <row r="18890" spans="18:18">
      <c r="R18890" s="1"/>
    </row>
    <row r="18891" spans="18:18">
      <c r="R18891" s="1"/>
    </row>
    <row r="18892" spans="18:18">
      <c r="R18892" s="1"/>
    </row>
    <row r="18893" spans="18:18">
      <c r="R18893" s="1"/>
    </row>
    <row r="18894" spans="18:18">
      <c r="R18894" s="1"/>
    </row>
    <row r="18895" spans="18:18">
      <c r="R18895" s="1"/>
    </row>
    <row r="18896" spans="18:18">
      <c r="R18896" s="1"/>
    </row>
    <row r="18897" spans="18:18">
      <c r="R18897" s="1"/>
    </row>
    <row r="18898" spans="18:18">
      <c r="R18898" s="1"/>
    </row>
    <row r="18899" spans="18:18">
      <c r="R18899" s="1"/>
    </row>
    <row r="18900" spans="18:18">
      <c r="R18900" s="1"/>
    </row>
    <row r="18901" spans="18:18">
      <c r="R18901" s="1"/>
    </row>
    <row r="18902" spans="18:18">
      <c r="R18902" s="1"/>
    </row>
    <row r="18903" spans="18:18">
      <c r="R18903" s="1"/>
    </row>
    <row r="18904" spans="18:18">
      <c r="R18904" s="1"/>
    </row>
    <row r="18905" spans="18:18">
      <c r="R18905" s="1"/>
    </row>
    <row r="18906" spans="18:18">
      <c r="R18906" s="1"/>
    </row>
    <row r="18907" spans="18:18">
      <c r="R18907" s="1"/>
    </row>
    <row r="18908" spans="18:18">
      <c r="R18908" s="1"/>
    </row>
    <row r="18909" spans="18:18">
      <c r="R18909" s="1"/>
    </row>
    <row r="18910" spans="18:18">
      <c r="R18910" s="1"/>
    </row>
    <row r="18911" spans="18:18">
      <c r="R18911" s="1"/>
    </row>
    <row r="18912" spans="18:18">
      <c r="R18912" s="1"/>
    </row>
    <row r="18913" spans="18:18">
      <c r="R18913" s="1"/>
    </row>
    <row r="18914" spans="18:18">
      <c r="R18914" s="1"/>
    </row>
    <row r="18915" spans="18:18">
      <c r="R18915" s="1"/>
    </row>
    <row r="18916" spans="18:18">
      <c r="R18916" s="1"/>
    </row>
    <row r="18917" spans="18:18">
      <c r="R18917" s="1"/>
    </row>
    <row r="18918" spans="18:18">
      <c r="R18918" s="1"/>
    </row>
    <row r="18919" spans="18:18">
      <c r="R18919" s="1"/>
    </row>
    <row r="18920" spans="18:18">
      <c r="R18920" s="1"/>
    </row>
    <row r="18921" spans="18:18">
      <c r="R18921" s="1"/>
    </row>
    <row r="18922" spans="18:18">
      <c r="R18922" s="1"/>
    </row>
    <row r="18923" spans="18:18">
      <c r="R18923" s="1"/>
    </row>
    <row r="18924" spans="18:18">
      <c r="R18924" s="1"/>
    </row>
    <row r="18925" spans="18:18">
      <c r="R18925" s="1"/>
    </row>
    <row r="18926" spans="18:18">
      <c r="R18926" s="1"/>
    </row>
    <row r="18927" spans="18:18">
      <c r="R18927" s="1"/>
    </row>
    <row r="18928" spans="18:18">
      <c r="R18928" s="1"/>
    </row>
    <row r="18929" spans="18:18">
      <c r="R18929" s="1"/>
    </row>
    <row r="18930" spans="18:18">
      <c r="R18930" s="1"/>
    </row>
    <row r="18931" spans="18:18">
      <c r="R18931" s="1"/>
    </row>
    <row r="18932" spans="18:18">
      <c r="R18932" s="1"/>
    </row>
    <row r="18933" spans="18:18">
      <c r="R18933" s="1"/>
    </row>
    <row r="18934" spans="18:18">
      <c r="R18934" s="1"/>
    </row>
    <row r="18935" spans="18:18">
      <c r="R18935" s="1"/>
    </row>
    <row r="18936" spans="18:18">
      <c r="R18936" s="1"/>
    </row>
    <row r="18937" spans="18:18">
      <c r="R18937" s="1"/>
    </row>
    <row r="18938" spans="18:18">
      <c r="R18938" s="1"/>
    </row>
    <row r="18939" spans="18:18">
      <c r="R18939" s="1"/>
    </row>
    <row r="18940" spans="18:18">
      <c r="R18940" s="1"/>
    </row>
    <row r="18941" spans="18:18">
      <c r="R18941" s="1"/>
    </row>
    <row r="18942" spans="18:18">
      <c r="R18942" s="1"/>
    </row>
    <row r="18943" spans="18:18">
      <c r="R18943" s="1"/>
    </row>
    <row r="18944" spans="18:18">
      <c r="R18944" s="1"/>
    </row>
    <row r="18945" spans="18:18">
      <c r="R18945" s="1"/>
    </row>
    <row r="18946" spans="18:18">
      <c r="R18946" s="1"/>
    </row>
    <row r="18947" spans="18:18">
      <c r="R18947" s="1"/>
    </row>
    <row r="18948" spans="18:18">
      <c r="R18948" s="1"/>
    </row>
    <row r="18949" spans="18:18">
      <c r="R18949" s="1"/>
    </row>
    <row r="18950" spans="18:18">
      <c r="R18950" s="1"/>
    </row>
    <row r="18951" spans="18:18">
      <c r="R18951" s="1"/>
    </row>
    <row r="18952" spans="18:18">
      <c r="R18952" s="1"/>
    </row>
    <row r="18953" spans="18:18">
      <c r="R18953" s="1"/>
    </row>
    <row r="18954" spans="18:18">
      <c r="R18954" s="1"/>
    </row>
    <row r="18955" spans="18:18">
      <c r="R18955" s="1"/>
    </row>
    <row r="18956" spans="18:18">
      <c r="R18956" s="1"/>
    </row>
    <row r="18957" spans="18:18">
      <c r="R18957" s="1"/>
    </row>
    <row r="18958" spans="18:18">
      <c r="R18958" s="1"/>
    </row>
    <row r="18959" spans="18:18">
      <c r="R18959" s="1"/>
    </row>
    <row r="18960" spans="18:18">
      <c r="R18960" s="1"/>
    </row>
    <row r="18961" spans="18:18">
      <c r="R18961" s="1"/>
    </row>
    <row r="18962" spans="18:18">
      <c r="R18962" s="1"/>
    </row>
    <row r="18963" spans="18:18">
      <c r="R18963" s="1"/>
    </row>
    <row r="18964" spans="18:18">
      <c r="R18964" s="1"/>
    </row>
    <row r="18965" spans="18:18">
      <c r="R18965" s="1"/>
    </row>
    <row r="18966" spans="18:18">
      <c r="R18966" s="1"/>
    </row>
    <row r="18967" spans="18:18">
      <c r="R18967" s="1"/>
    </row>
    <row r="18968" spans="18:18">
      <c r="R18968" s="1"/>
    </row>
    <row r="18969" spans="18:18">
      <c r="R18969" s="1"/>
    </row>
    <row r="18970" spans="18:18">
      <c r="R18970" s="1"/>
    </row>
    <row r="18971" spans="18:18">
      <c r="R18971" s="1"/>
    </row>
    <row r="18972" spans="18:18">
      <c r="R18972" s="1"/>
    </row>
    <row r="18973" spans="18:18">
      <c r="R18973" s="1"/>
    </row>
    <row r="18974" spans="18:18">
      <c r="R18974" s="1"/>
    </row>
    <row r="18975" spans="18:18">
      <c r="R18975" s="1"/>
    </row>
    <row r="18976" spans="18:18">
      <c r="R18976" s="1"/>
    </row>
    <row r="18977" spans="18:18">
      <c r="R18977" s="1"/>
    </row>
    <row r="18978" spans="18:18">
      <c r="R18978" s="1"/>
    </row>
    <row r="18979" spans="18:18">
      <c r="R18979" s="1"/>
    </row>
    <row r="18980" spans="18:18">
      <c r="R18980" s="1"/>
    </row>
    <row r="18981" spans="18:18">
      <c r="R18981" s="1"/>
    </row>
    <row r="18982" spans="18:18">
      <c r="R18982" s="1"/>
    </row>
    <row r="18983" spans="18:18">
      <c r="R18983" s="1"/>
    </row>
    <row r="18984" spans="18:18">
      <c r="R18984" s="1"/>
    </row>
    <row r="18985" spans="18:18">
      <c r="R18985" s="1"/>
    </row>
    <row r="18986" spans="18:18">
      <c r="R18986" s="1"/>
    </row>
    <row r="18987" spans="18:18">
      <c r="R18987" s="1"/>
    </row>
    <row r="18988" spans="18:18">
      <c r="R18988" s="1"/>
    </row>
    <row r="18989" spans="18:18">
      <c r="R18989" s="1"/>
    </row>
    <row r="18990" spans="18:18">
      <c r="R18990" s="1"/>
    </row>
    <row r="18991" spans="18:18">
      <c r="R18991" s="1"/>
    </row>
    <row r="18992" spans="18:18">
      <c r="R18992" s="1"/>
    </row>
    <row r="18993" spans="18:18">
      <c r="R18993" s="1"/>
    </row>
    <row r="18994" spans="18:18">
      <c r="R18994" s="1"/>
    </row>
    <row r="18995" spans="18:18">
      <c r="R18995" s="1"/>
    </row>
    <row r="18996" spans="18:18">
      <c r="R18996" s="1"/>
    </row>
    <row r="18997" spans="18:18">
      <c r="R18997" s="1"/>
    </row>
    <row r="18998" spans="18:18">
      <c r="R18998" s="1"/>
    </row>
    <row r="18999" spans="18:18">
      <c r="R18999" s="1"/>
    </row>
    <row r="19000" spans="18:18">
      <c r="R19000" s="1"/>
    </row>
    <row r="19001" spans="18:18">
      <c r="R19001" s="1"/>
    </row>
    <row r="19002" spans="18:18">
      <c r="R19002" s="1"/>
    </row>
    <row r="19003" spans="18:18">
      <c r="R19003" s="1"/>
    </row>
    <row r="19004" spans="18:18">
      <c r="R19004" s="1"/>
    </row>
    <row r="19005" spans="18:18">
      <c r="R19005" s="1"/>
    </row>
    <row r="19006" spans="18:18">
      <c r="R19006" s="1"/>
    </row>
    <row r="19007" spans="18:18">
      <c r="R19007" s="1"/>
    </row>
    <row r="19008" spans="18:18">
      <c r="R19008" s="1"/>
    </row>
    <row r="19009" spans="18:18">
      <c r="R19009" s="1"/>
    </row>
    <row r="19010" spans="18:18">
      <c r="R19010" s="1"/>
    </row>
    <row r="19011" spans="18:18">
      <c r="R19011" s="1"/>
    </row>
    <row r="19012" spans="18:18">
      <c r="R19012" s="1"/>
    </row>
    <row r="19013" spans="18:18">
      <c r="R19013" s="1"/>
    </row>
    <row r="19014" spans="18:18">
      <c r="R19014" s="1"/>
    </row>
    <row r="19015" spans="18:18">
      <c r="R19015" s="1"/>
    </row>
    <row r="19016" spans="18:18">
      <c r="R19016" s="1"/>
    </row>
    <row r="19017" spans="18:18">
      <c r="R19017" s="1"/>
    </row>
    <row r="19018" spans="18:18">
      <c r="R19018" s="1"/>
    </row>
    <row r="19019" spans="18:18">
      <c r="R19019" s="1"/>
    </row>
    <row r="19020" spans="18:18">
      <c r="R19020" s="1"/>
    </row>
    <row r="19021" spans="18:18">
      <c r="R19021" s="1"/>
    </row>
    <row r="19022" spans="18:18">
      <c r="R19022" s="1"/>
    </row>
    <row r="19023" spans="18:18">
      <c r="R19023" s="1"/>
    </row>
    <row r="19024" spans="18:18">
      <c r="R19024" s="1"/>
    </row>
    <row r="19025" spans="18:18">
      <c r="R19025" s="1"/>
    </row>
    <row r="19026" spans="18:18">
      <c r="R19026" s="1"/>
    </row>
    <row r="19027" spans="18:18">
      <c r="R19027" s="1"/>
    </row>
    <row r="19028" spans="18:18">
      <c r="R19028" s="1"/>
    </row>
    <row r="19029" spans="18:18">
      <c r="R19029" s="1"/>
    </row>
    <row r="19030" spans="18:18">
      <c r="R19030" s="1"/>
    </row>
    <row r="19031" spans="18:18">
      <c r="R19031" s="1"/>
    </row>
    <row r="19032" spans="18:18">
      <c r="R19032" s="1"/>
    </row>
    <row r="19033" spans="18:18">
      <c r="R19033" s="1"/>
    </row>
    <row r="19034" spans="18:18">
      <c r="R19034" s="1"/>
    </row>
    <row r="19035" spans="18:18">
      <c r="R19035" s="1"/>
    </row>
    <row r="19036" spans="18:18">
      <c r="R19036" s="1"/>
    </row>
    <row r="19037" spans="18:18">
      <c r="R19037" s="1"/>
    </row>
    <row r="19038" spans="18:18">
      <c r="R19038" s="1"/>
    </row>
    <row r="19039" spans="18:18">
      <c r="R19039" s="1"/>
    </row>
    <row r="19040" spans="18:18">
      <c r="R19040" s="1"/>
    </row>
    <row r="19041" spans="18:18">
      <c r="R19041" s="1"/>
    </row>
    <row r="19042" spans="18:18">
      <c r="R19042" s="1"/>
    </row>
    <row r="19043" spans="18:18">
      <c r="R19043" s="1"/>
    </row>
    <row r="19044" spans="18:18">
      <c r="R19044" s="1"/>
    </row>
    <row r="19045" spans="18:18">
      <c r="R19045" s="1"/>
    </row>
    <row r="19046" spans="18:18">
      <c r="R19046" s="1"/>
    </row>
    <row r="19047" spans="18:18">
      <c r="R19047" s="1"/>
    </row>
    <row r="19048" spans="18:18">
      <c r="R19048" s="1"/>
    </row>
    <row r="19049" spans="18:18">
      <c r="R19049" s="1"/>
    </row>
    <row r="19050" spans="18:18">
      <c r="R19050" s="1"/>
    </row>
    <row r="19051" spans="18:18">
      <c r="R19051" s="1"/>
    </row>
    <row r="19052" spans="18:18">
      <c r="R19052" s="1"/>
    </row>
    <row r="19053" spans="18:18">
      <c r="R19053" s="1"/>
    </row>
    <row r="19054" spans="18:18">
      <c r="R19054" s="1"/>
    </row>
    <row r="19055" spans="18:18">
      <c r="R19055" s="1"/>
    </row>
    <row r="19056" spans="18:18">
      <c r="R19056" s="1"/>
    </row>
    <row r="19057" spans="18:18">
      <c r="R19057" s="1"/>
    </row>
    <row r="19058" spans="18:18">
      <c r="R19058" s="1"/>
    </row>
    <row r="19059" spans="18:18">
      <c r="R19059" s="1"/>
    </row>
    <row r="19060" spans="18:18">
      <c r="R19060" s="1"/>
    </row>
    <row r="19061" spans="18:18">
      <c r="R19061" s="1"/>
    </row>
    <row r="19062" spans="18:18">
      <c r="R19062" s="1"/>
    </row>
    <row r="19063" spans="18:18">
      <c r="R19063" s="1"/>
    </row>
    <row r="19064" spans="18:18">
      <c r="R19064" s="1"/>
    </row>
    <row r="19065" spans="18:18">
      <c r="R19065" s="1"/>
    </row>
    <row r="19066" spans="18:18">
      <c r="R19066" s="1"/>
    </row>
    <row r="19067" spans="18:18">
      <c r="R19067" s="1"/>
    </row>
    <row r="19068" spans="18:18">
      <c r="R19068" s="1"/>
    </row>
    <row r="19069" spans="18:18">
      <c r="R19069" s="1"/>
    </row>
    <row r="19070" spans="18:18">
      <c r="R19070" s="1"/>
    </row>
    <row r="19071" spans="18:18">
      <c r="R19071" s="1"/>
    </row>
    <row r="19072" spans="18:18">
      <c r="R19072" s="1"/>
    </row>
    <row r="19073" spans="18:18">
      <c r="R19073" s="1"/>
    </row>
    <row r="19074" spans="18:18">
      <c r="R19074" s="1"/>
    </row>
    <row r="19075" spans="18:18">
      <c r="R19075" s="1"/>
    </row>
    <row r="19076" spans="18:18">
      <c r="R19076" s="1"/>
    </row>
    <row r="19077" spans="18:18">
      <c r="R19077" s="1"/>
    </row>
    <row r="19078" spans="18:18">
      <c r="R19078" s="1"/>
    </row>
    <row r="19079" spans="18:18">
      <c r="R19079" s="1"/>
    </row>
    <row r="19080" spans="18:18">
      <c r="R19080" s="1"/>
    </row>
    <row r="19081" spans="18:18">
      <c r="R19081" s="1"/>
    </row>
    <row r="19082" spans="18:18">
      <c r="R19082" s="1"/>
    </row>
    <row r="19083" spans="18:18">
      <c r="R19083" s="1"/>
    </row>
    <row r="19084" spans="18:18">
      <c r="R19084" s="1"/>
    </row>
    <row r="19085" spans="18:18">
      <c r="R19085" s="1"/>
    </row>
    <row r="19086" spans="18:18">
      <c r="R19086" s="1"/>
    </row>
    <row r="19087" spans="18:18">
      <c r="R19087" s="1"/>
    </row>
    <row r="19088" spans="18:18">
      <c r="R19088" s="1"/>
    </row>
    <row r="19089" spans="18:18">
      <c r="R19089" s="1"/>
    </row>
    <row r="19090" spans="18:18">
      <c r="R19090" s="1"/>
    </row>
    <row r="19091" spans="18:18">
      <c r="R19091" s="1"/>
    </row>
    <row r="19092" spans="18:18">
      <c r="R19092" s="1"/>
    </row>
    <row r="19093" spans="18:18">
      <c r="R19093" s="1"/>
    </row>
    <row r="19094" spans="18:18">
      <c r="R19094" s="1"/>
    </row>
    <row r="19095" spans="18:18">
      <c r="R19095" s="1"/>
    </row>
    <row r="19096" spans="18:18">
      <c r="R19096" s="1"/>
    </row>
    <row r="19097" spans="18:18">
      <c r="R19097" s="1"/>
    </row>
    <row r="19098" spans="18:18">
      <c r="R19098" s="1"/>
    </row>
    <row r="19099" spans="18:18">
      <c r="R19099" s="1"/>
    </row>
    <row r="19100" spans="18:18">
      <c r="R19100" s="1"/>
    </row>
    <row r="19101" spans="18:18">
      <c r="R19101" s="1"/>
    </row>
    <row r="19102" spans="18:18">
      <c r="R19102" s="1"/>
    </row>
    <row r="19103" spans="18:18">
      <c r="R19103" s="1"/>
    </row>
    <row r="19104" spans="18:18">
      <c r="R19104" s="1"/>
    </row>
    <row r="19105" spans="18:18">
      <c r="R19105" s="1"/>
    </row>
    <row r="19106" spans="18:18">
      <c r="R19106" s="1"/>
    </row>
    <row r="19107" spans="18:18">
      <c r="R19107" s="1"/>
    </row>
    <row r="19108" spans="18:18">
      <c r="R19108" s="1"/>
    </row>
    <row r="19109" spans="18:18">
      <c r="R19109" s="1"/>
    </row>
    <row r="19110" spans="18:18">
      <c r="R19110" s="1"/>
    </row>
    <row r="19111" spans="18:18">
      <c r="R19111" s="1"/>
    </row>
    <row r="19112" spans="18:18">
      <c r="R19112" s="1"/>
    </row>
    <row r="19113" spans="18:18">
      <c r="R19113" s="1"/>
    </row>
    <row r="19114" spans="18:18">
      <c r="R19114" s="1"/>
    </row>
    <row r="19115" spans="18:18">
      <c r="R19115" s="1"/>
    </row>
    <row r="19116" spans="18:18">
      <c r="R19116" s="1"/>
    </row>
    <row r="19117" spans="18:18">
      <c r="R19117" s="1"/>
    </row>
    <row r="19118" spans="18:18">
      <c r="R19118" s="1"/>
    </row>
    <row r="19119" spans="18:18">
      <c r="R19119" s="1"/>
    </row>
    <row r="19120" spans="18:18">
      <c r="R19120" s="1"/>
    </row>
    <row r="19121" spans="18:18">
      <c r="R19121" s="1"/>
    </row>
    <row r="19122" spans="18:18">
      <c r="R19122" s="1"/>
    </row>
    <row r="19123" spans="18:18">
      <c r="R19123" s="1"/>
    </row>
    <row r="19124" spans="18:18">
      <c r="R19124" s="1"/>
    </row>
    <row r="19125" spans="18:18">
      <c r="R19125" s="1"/>
    </row>
    <row r="19126" spans="18:18">
      <c r="R19126" s="1"/>
    </row>
    <row r="19127" spans="18:18">
      <c r="R19127" s="1"/>
    </row>
    <row r="19128" spans="18:18">
      <c r="R19128" s="1"/>
    </row>
    <row r="19129" spans="18:18">
      <c r="R19129" s="1"/>
    </row>
    <row r="19130" spans="18:18">
      <c r="R19130" s="1"/>
    </row>
    <row r="19131" spans="18:18">
      <c r="R19131" s="1"/>
    </row>
    <row r="19132" spans="18:18">
      <c r="R19132" s="1"/>
    </row>
    <row r="19133" spans="18:18">
      <c r="R19133" s="1"/>
    </row>
    <row r="19134" spans="18:18">
      <c r="R19134" s="1"/>
    </row>
    <row r="19135" spans="18:18">
      <c r="R19135" s="1"/>
    </row>
    <row r="19136" spans="18:18">
      <c r="R19136" s="1"/>
    </row>
    <row r="19137" spans="18:18">
      <c r="R19137" s="1"/>
    </row>
    <row r="19138" spans="18:18">
      <c r="R19138" s="1"/>
    </row>
    <row r="19139" spans="18:18">
      <c r="R19139" s="1"/>
    </row>
    <row r="19140" spans="18:18">
      <c r="R19140" s="1"/>
    </row>
    <row r="19141" spans="18:18">
      <c r="R19141" s="1"/>
    </row>
    <row r="19142" spans="18:18">
      <c r="R19142" s="1"/>
    </row>
    <row r="19143" spans="18:18">
      <c r="R19143" s="1"/>
    </row>
    <row r="19144" spans="18:18">
      <c r="R19144" s="1"/>
    </row>
    <row r="19145" spans="18:18">
      <c r="R19145" s="1"/>
    </row>
    <row r="19146" spans="18:18">
      <c r="R19146" s="1"/>
    </row>
    <row r="19147" spans="18:18">
      <c r="R19147" s="1"/>
    </row>
    <row r="19148" spans="18:18">
      <c r="R19148" s="1"/>
    </row>
    <row r="19149" spans="18:18">
      <c r="R19149" s="1"/>
    </row>
    <row r="19150" spans="18:18">
      <c r="R19150" s="1"/>
    </row>
    <row r="19151" spans="18:18">
      <c r="R19151" s="1"/>
    </row>
    <row r="19152" spans="18:18">
      <c r="R19152" s="1"/>
    </row>
    <row r="19153" spans="18:18">
      <c r="R19153" s="1"/>
    </row>
    <row r="19154" spans="18:18">
      <c r="R19154" s="1"/>
    </row>
    <row r="19155" spans="18:18">
      <c r="R19155" s="1"/>
    </row>
    <row r="19156" spans="18:18">
      <c r="R19156" s="1"/>
    </row>
    <row r="19157" spans="18:18">
      <c r="R19157" s="1"/>
    </row>
    <row r="19158" spans="18:18">
      <c r="R19158" s="1"/>
    </row>
    <row r="19159" spans="18:18">
      <c r="R19159" s="1"/>
    </row>
    <row r="19160" spans="18:18">
      <c r="R19160" s="1"/>
    </row>
    <row r="19161" spans="18:18">
      <c r="R19161" s="1"/>
    </row>
    <row r="19162" spans="18:18">
      <c r="R19162" s="1"/>
    </row>
    <row r="19163" spans="18:18">
      <c r="R19163" s="1"/>
    </row>
    <row r="19164" spans="18:18">
      <c r="R19164" s="1"/>
    </row>
    <row r="19165" spans="18:18">
      <c r="R19165" s="1"/>
    </row>
    <row r="19166" spans="18:18">
      <c r="R19166" s="1"/>
    </row>
    <row r="19167" spans="18:18">
      <c r="R19167" s="1"/>
    </row>
    <row r="19168" spans="18:18">
      <c r="R19168" s="1"/>
    </row>
    <row r="19169" spans="18:18">
      <c r="R19169" s="1"/>
    </row>
    <row r="19170" spans="18:18">
      <c r="R19170" s="1"/>
    </row>
    <row r="19171" spans="18:18">
      <c r="R19171" s="1"/>
    </row>
    <row r="19172" spans="18:18">
      <c r="R19172" s="1"/>
    </row>
    <row r="19173" spans="18:18">
      <c r="R19173" s="1"/>
    </row>
    <row r="19174" spans="18:18">
      <c r="R19174" s="1"/>
    </row>
    <row r="19175" spans="18:18">
      <c r="R19175" s="1"/>
    </row>
    <row r="19176" spans="18:18">
      <c r="R19176" s="1"/>
    </row>
    <row r="19177" spans="18:18">
      <c r="R19177" s="1"/>
    </row>
    <row r="19178" spans="18:18">
      <c r="R19178" s="1"/>
    </row>
    <row r="19179" spans="18:18">
      <c r="R19179" s="1"/>
    </row>
    <row r="19180" spans="18:18">
      <c r="R19180" s="1"/>
    </row>
    <row r="19181" spans="18:18">
      <c r="R19181" s="1"/>
    </row>
    <row r="19182" spans="18:18">
      <c r="R19182" s="1"/>
    </row>
    <row r="19183" spans="18:18">
      <c r="R19183" s="1"/>
    </row>
    <row r="19184" spans="18:18">
      <c r="R19184" s="1"/>
    </row>
    <row r="19185" spans="18:18">
      <c r="R19185" s="1"/>
    </row>
    <row r="19186" spans="18:18">
      <c r="R19186" s="1"/>
    </row>
    <row r="19187" spans="18:18">
      <c r="R19187" s="1"/>
    </row>
    <row r="19188" spans="18:18">
      <c r="R19188" s="1"/>
    </row>
    <row r="19189" spans="18:18">
      <c r="R19189" s="1"/>
    </row>
    <row r="19190" spans="18:18">
      <c r="R19190" s="1"/>
    </row>
    <row r="19191" spans="18:18">
      <c r="R19191" s="1"/>
    </row>
    <row r="19192" spans="18:18">
      <c r="R19192" s="1"/>
    </row>
    <row r="19193" spans="18:18">
      <c r="R19193" s="1"/>
    </row>
    <row r="19194" spans="18:18">
      <c r="R19194" s="1"/>
    </row>
    <row r="19195" spans="18:18">
      <c r="R19195" s="1"/>
    </row>
    <row r="19196" spans="18:18">
      <c r="R19196" s="1"/>
    </row>
    <row r="19197" spans="18:18">
      <c r="R19197" s="1"/>
    </row>
    <row r="19198" spans="18:18">
      <c r="R19198" s="1"/>
    </row>
    <row r="19199" spans="18:18">
      <c r="R19199" s="1"/>
    </row>
    <row r="19200" spans="18:18">
      <c r="R19200" s="1"/>
    </row>
    <row r="19201" spans="18:18">
      <c r="R19201" s="1"/>
    </row>
    <row r="19202" spans="18:18">
      <c r="R19202" s="1"/>
    </row>
    <row r="19203" spans="18:18">
      <c r="R19203" s="1"/>
    </row>
    <row r="19204" spans="18:18">
      <c r="R19204" s="1"/>
    </row>
    <row r="19205" spans="18:18">
      <c r="R19205" s="1"/>
    </row>
    <row r="19206" spans="18:18">
      <c r="R19206" s="1"/>
    </row>
    <row r="19207" spans="18:18">
      <c r="R19207" s="1"/>
    </row>
    <row r="19208" spans="18:18">
      <c r="R19208" s="1"/>
    </row>
    <row r="19209" spans="18:18">
      <c r="R19209" s="1"/>
    </row>
    <row r="19210" spans="18:18">
      <c r="R19210" s="1"/>
    </row>
    <row r="19211" spans="18:18">
      <c r="R19211" s="1"/>
    </row>
    <row r="19212" spans="18:18">
      <c r="R19212" s="1"/>
    </row>
    <row r="19213" spans="18:18">
      <c r="R19213" s="1"/>
    </row>
    <row r="19214" spans="18:18">
      <c r="R19214" s="1"/>
    </row>
    <row r="19215" spans="18:18">
      <c r="R19215" s="1"/>
    </row>
    <row r="19216" spans="18:18">
      <c r="R19216" s="1"/>
    </row>
    <row r="19217" spans="18:18">
      <c r="R19217" s="1"/>
    </row>
    <row r="19218" spans="18:18">
      <c r="R19218" s="1"/>
    </row>
    <row r="19219" spans="18:18">
      <c r="R19219" s="1"/>
    </row>
    <row r="19220" spans="18:18">
      <c r="R19220" s="1"/>
    </row>
    <row r="19221" spans="18:18">
      <c r="R19221" s="1"/>
    </row>
    <row r="19222" spans="18:18">
      <c r="R19222" s="1"/>
    </row>
    <row r="19223" spans="18:18">
      <c r="R19223" s="1"/>
    </row>
    <row r="19224" spans="18:18">
      <c r="R19224" s="1"/>
    </row>
    <row r="19225" spans="18:18">
      <c r="R19225" s="1"/>
    </row>
    <row r="19226" spans="18:18">
      <c r="R19226" s="1"/>
    </row>
    <row r="19227" spans="18:18">
      <c r="R19227" s="1"/>
    </row>
    <row r="19228" spans="18:18">
      <c r="R19228" s="1"/>
    </row>
    <row r="19229" spans="18:18">
      <c r="R19229" s="1"/>
    </row>
    <row r="19230" spans="18:18">
      <c r="R19230" s="1"/>
    </row>
    <row r="19231" spans="18:18">
      <c r="R19231" s="1"/>
    </row>
    <row r="19232" spans="18:18">
      <c r="R19232" s="1"/>
    </row>
    <row r="19233" spans="18:18">
      <c r="R19233" s="1"/>
    </row>
    <row r="19234" spans="18:18">
      <c r="R19234" s="1"/>
    </row>
    <row r="19235" spans="18:18">
      <c r="R19235" s="1"/>
    </row>
    <row r="19236" spans="18:18">
      <c r="R19236" s="1"/>
    </row>
    <row r="19237" spans="18:18">
      <c r="R19237" s="1"/>
    </row>
    <row r="19238" spans="18:18">
      <c r="R19238" s="1"/>
    </row>
    <row r="19239" spans="18:18">
      <c r="R19239" s="1"/>
    </row>
    <row r="19240" spans="18:18">
      <c r="R19240" s="1"/>
    </row>
    <row r="19241" spans="18:18">
      <c r="R19241" s="1"/>
    </row>
    <row r="19242" spans="18:18">
      <c r="R19242" s="1"/>
    </row>
    <row r="19243" spans="18:18">
      <c r="R19243" s="1"/>
    </row>
    <row r="19244" spans="18:18">
      <c r="R19244" s="1"/>
    </row>
    <row r="19245" spans="18:18">
      <c r="R19245" s="1"/>
    </row>
    <row r="19246" spans="18:18">
      <c r="R19246" s="1"/>
    </row>
    <row r="19247" spans="18:18">
      <c r="R19247" s="1"/>
    </row>
    <row r="19248" spans="18:18">
      <c r="R19248" s="1"/>
    </row>
    <row r="19249" spans="18:18">
      <c r="R19249" s="1"/>
    </row>
    <row r="19250" spans="18:18">
      <c r="R19250" s="1"/>
    </row>
    <row r="19251" spans="18:18">
      <c r="R19251" s="1"/>
    </row>
    <row r="19252" spans="18:18">
      <c r="R19252" s="1"/>
    </row>
    <row r="19253" spans="18:18">
      <c r="R19253" s="1"/>
    </row>
    <row r="19254" spans="18:18">
      <c r="R19254" s="1"/>
    </row>
    <row r="19255" spans="18:18">
      <c r="R19255" s="1"/>
    </row>
    <row r="19256" spans="18:18">
      <c r="R19256" s="1"/>
    </row>
    <row r="19257" spans="18:18">
      <c r="R19257" s="1"/>
    </row>
    <row r="19258" spans="18:18">
      <c r="R19258" s="1"/>
    </row>
    <row r="19259" spans="18:18">
      <c r="R19259" s="1"/>
    </row>
    <row r="19260" spans="18:18">
      <c r="R19260" s="1"/>
    </row>
    <row r="19261" spans="18:18">
      <c r="R19261" s="1"/>
    </row>
    <row r="19262" spans="18:18">
      <c r="R19262" s="1"/>
    </row>
    <row r="19263" spans="18:18">
      <c r="R19263" s="1"/>
    </row>
    <row r="19264" spans="18:18">
      <c r="R19264" s="1"/>
    </row>
    <row r="19265" spans="18:18">
      <c r="R19265" s="1"/>
    </row>
    <row r="19266" spans="18:18">
      <c r="R19266" s="1"/>
    </row>
    <row r="19267" spans="18:18">
      <c r="R19267" s="1"/>
    </row>
    <row r="19268" spans="18:18">
      <c r="R19268" s="1"/>
    </row>
    <row r="19269" spans="18:18">
      <c r="R19269" s="1"/>
    </row>
    <row r="19270" spans="18:18">
      <c r="R19270" s="1"/>
    </row>
    <row r="19271" spans="18:18">
      <c r="R19271" s="1"/>
    </row>
    <row r="19272" spans="18:18">
      <c r="R19272" s="1"/>
    </row>
    <row r="19273" spans="18:18">
      <c r="R19273" s="1"/>
    </row>
    <row r="19274" spans="18:18">
      <c r="R19274" s="1"/>
    </row>
    <row r="19275" spans="18:18">
      <c r="R19275" s="1"/>
    </row>
    <row r="19276" spans="18:18">
      <c r="R19276" s="1"/>
    </row>
    <row r="19277" spans="18:18">
      <c r="R19277" s="1"/>
    </row>
    <row r="19278" spans="18:18">
      <c r="R19278" s="1"/>
    </row>
    <row r="19279" spans="18:18">
      <c r="R19279" s="1"/>
    </row>
    <row r="19280" spans="18:18">
      <c r="R19280" s="1"/>
    </row>
    <row r="19281" spans="18:18">
      <c r="R19281" s="1"/>
    </row>
    <row r="19282" spans="18:18">
      <c r="R19282" s="1"/>
    </row>
    <row r="19283" spans="18:18">
      <c r="R19283" s="1"/>
    </row>
    <row r="19284" spans="18:18">
      <c r="R19284" s="1"/>
    </row>
    <row r="19285" spans="18:18">
      <c r="R19285" s="1"/>
    </row>
    <row r="19286" spans="18:18">
      <c r="R19286" s="1"/>
    </row>
    <row r="19287" spans="18:18">
      <c r="R19287" s="1"/>
    </row>
    <row r="19288" spans="18:18">
      <c r="R19288" s="1"/>
    </row>
    <row r="19289" spans="18:18">
      <c r="R19289" s="1"/>
    </row>
    <row r="19290" spans="18:18">
      <c r="R19290" s="1"/>
    </row>
    <row r="19291" spans="18:18">
      <c r="R19291" s="1"/>
    </row>
    <row r="19292" spans="18:18">
      <c r="R19292" s="1"/>
    </row>
    <row r="19293" spans="18:18">
      <c r="R19293" s="1"/>
    </row>
    <row r="19294" spans="18:18">
      <c r="R19294" s="1"/>
    </row>
    <row r="19295" spans="18:18">
      <c r="R19295" s="1"/>
    </row>
    <row r="19296" spans="18:18">
      <c r="R19296" s="1"/>
    </row>
    <row r="19297" spans="18:18">
      <c r="R19297" s="1"/>
    </row>
    <row r="19298" spans="18:18">
      <c r="R19298" s="1"/>
    </row>
    <row r="19299" spans="18:18">
      <c r="R19299" s="1"/>
    </row>
    <row r="19300" spans="18:18">
      <c r="R19300" s="1"/>
    </row>
    <row r="19301" spans="18:18">
      <c r="R19301" s="1"/>
    </row>
    <row r="19302" spans="18:18">
      <c r="R19302" s="1"/>
    </row>
    <row r="19303" spans="18:18">
      <c r="R19303" s="1"/>
    </row>
    <row r="19304" spans="18:18">
      <c r="R19304" s="1"/>
    </row>
    <row r="19305" spans="18:18">
      <c r="R19305" s="1"/>
    </row>
    <row r="19306" spans="18:18">
      <c r="R19306" s="1"/>
    </row>
    <row r="19307" spans="18:18">
      <c r="R19307" s="1"/>
    </row>
    <row r="19308" spans="18:18">
      <c r="R19308" s="1"/>
    </row>
    <row r="19309" spans="18:18">
      <c r="R19309" s="1"/>
    </row>
    <row r="19310" spans="18:18">
      <c r="R19310" s="1"/>
    </row>
    <row r="19311" spans="18:18">
      <c r="R19311" s="1"/>
    </row>
    <row r="19312" spans="18:18">
      <c r="R19312" s="1"/>
    </row>
    <row r="19313" spans="18:18">
      <c r="R19313" s="1"/>
    </row>
    <row r="19314" spans="18:18">
      <c r="R19314" s="1"/>
    </row>
    <row r="19315" spans="18:18">
      <c r="R19315" s="1"/>
    </row>
    <row r="19316" spans="18:18">
      <c r="R19316" s="1"/>
    </row>
    <row r="19317" spans="18:18">
      <c r="R19317" s="1"/>
    </row>
    <row r="19318" spans="18:18">
      <c r="R19318" s="1"/>
    </row>
    <row r="19319" spans="18:18">
      <c r="R19319" s="1"/>
    </row>
    <row r="19320" spans="18:18">
      <c r="R19320" s="1"/>
    </row>
    <row r="19321" spans="18:18">
      <c r="R19321" s="1"/>
    </row>
    <row r="19322" spans="18:18">
      <c r="R19322" s="1"/>
    </row>
    <row r="19323" spans="18:18">
      <c r="R19323" s="1"/>
    </row>
    <row r="19324" spans="18:18">
      <c r="R19324" s="1"/>
    </row>
    <row r="19325" spans="18:18">
      <c r="R19325" s="1"/>
    </row>
    <row r="19326" spans="18:18">
      <c r="R19326" s="1"/>
    </row>
    <row r="19327" spans="18:18">
      <c r="R19327" s="1"/>
    </row>
    <row r="19328" spans="18:18">
      <c r="R19328" s="1"/>
    </row>
    <row r="19329" spans="18:18">
      <c r="R19329" s="1"/>
    </row>
    <row r="19330" spans="18:18">
      <c r="R19330" s="1"/>
    </row>
    <row r="19331" spans="18:18">
      <c r="R19331" s="1"/>
    </row>
    <row r="19332" spans="18:18">
      <c r="R19332" s="1"/>
    </row>
    <row r="19333" spans="18:18">
      <c r="R19333" s="1"/>
    </row>
    <row r="19334" spans="18:18">
      <c r="R19334" s="1"/>
    </row>
    <row r="19335" spans="18:18">
      <c r="R19335" s="1"/>
    </row>
    <row r="19336" spans="18:18">
      <c r="R19336" s="1"/>
    </row>
    <row r="19337" spans="18:18">
      <c r="R19337" s="1"/>
    </row>
    <row r="19338" spans="18:18">
      <c r="R19338" s="1"/>
    </row>
    <row r="19339" spans="18:18">
      <c r="R19339" s="1"/>
    </row>
    <row r="19340" spans="18:18">
      <c r="R19340" s="1"/>
    </row>
    <row r="19341" spans="18:18">
      <c r="R19341" s="1"/>
    </row>
    <row r="19342" spans="18:18">
      <c r="R19342" s="1"/>
    </row>
    <row r="19343" spans="18:18">
      <c r="R19343" s="1"/>
    </row>
    <row r="19344" spans="18:18">
      <c r="R19344" s="1"/>
    </row>
    <row r="19345" spans="18:18">
      <c r="R19345" s="1"/>
    </row>
    <row r="19346" spans="18:18">
      <c r="R19346" s="1"/>
    </row>
    <row r="19347" spans="18:18">
      <c r="R19347" s="1"/>
    </row>
    <row r="19348" spans="18:18">
      <c r="R19348" s="1"/>
    </row>
    <row r="19349" spans="18:18">
      <c r="R19349" s="1"/>
    </row>
    <row r="19350" spans="18:18">
      <c r="R19350" s="1"/>
    </row>
    <row r="19351" spans="18:18">
      <c r="R19351" s="1"/>
    </row>
    <row r="19352" spans="18:18">
      <c r="R19352" s="1"/>
    </row>
    <row r="19353" spans="18:18">
      <c r="R19353" s="1"/>
    </row>
    <row r="19354" spans="18:18">
      <c r="R19354" s="1"/>
    </row>
    <row r="19355" spans="18:18">
      <c r="R19355" s="1"/>
    </row>
    <row r="19356" spans="18:18">
      <c r="R19356" s="1"/>
    </row>
    <row r="19357" spans="18:18">
      <c r="R19357" s="1"/>
    </row>
    <row r="19358" spans="18:18">
      <c r="R19358" s="1"/>
    </row>
    <row r="19359" spans="18:18">
      <c r="R19359" s="1"/>
    </row>
    <row r="19360" spans="18:18">
      <c r="R19360" s="1"/>
    </row>
    <row r="19361" spans="18:18">
      <c r="R19361" s="1"/>
    </row>
    <row r="19362" spans="18:18">
      <c r="R19362" s="1"/>
    </row>
    <row r="19363" spans="18:18">
      <c r="R19363" s="1"/>
    </row>
    <row r="19364" spans="18:18">
      <c r="R19364" s="1"/>
    </row>
    <row r="19365" spans="18:18">
      <c r="R19365" s="1"/>
    </row>
    <row r="19366" spans="18:18">
      <c r="R19366" s="1"/>
    </row>
    <row r="19367" spans="18:18">
      <c r="R19367" s="1"/>
    </row>
    <row r="19368" spans="18:18">
      <c r="R19368" s="1"/>
    </row>
    <row r="19369" spans="18:18">
      <c r="R19369" s="1"/>
    </row>
    <row r="19370" spans="18:18">
      <c r="R19370" s="1"/>
    </row>
    <row r="19371" spans="18:18">
      <c r="R19371" s="1"/>
    </row>
    <row r="19372" spans="18:18">
      <c r="R19372" s="1"/>
    </row>
    <row r="19373" spans="18:18">
      <c r="R19373" s="1"/>
    </row>
    <row r="19374" spans="18:18">
      <c r="R19374" s="1"/>
    </row>
    <row r="19375" spans="18:18">
      <c r="R19375" s="1"/>
    </row>
    <row r="19376" spans="18:18">
      <c r="R19376" s="1"/>
    </row>
    <row r="19377" spans="18:18">
      <c r="R19377" s="1"/>
    </row>
    <row r="19378" spans="18:18">
      <c r="R19378" s="1"/>
    </row>
    <row r="19379" spans="18:18">
      <c r="R19379" s="1"/>
    </row>
    <row r="19380" spans="18:18">
      <c r="R19380" s="1"/>
    </row>
    <row r="19381" spans="18:18">
      <c r="R19381" s="1"/>
    </row>
    <row r="19382" spans="18:18">
      <c r="R19382" s="1"/>
    </row>
    <row r="19383" spans="18:18">
      <c r="R19383" s="1"/>
    </row>
    <row r="19384" spans="18:18">
      <c r="R19384" s="1"/>
    </row>
    <row r="19385" spans="18:18">
      <c r="R19385" s="1"/>
    </row>
    <row r="19386" spans="18:18">
      <c r="R19386" s="1"/>
    </row>
    <row r="19387" spans="18:18">
      <c r="R19387" s="1"/>
    </row>
    <row r="19388" spans="18:18">
      <c r="R19388" s="1"/>
    </row>
    <row r="19389" spans="18:18">
      <c r="R19389" s="1"/>
    </row>
    <row r="19390" spans="18:18">
      <c r="R19390" s="1"/>
    </row>
    <row r="19391" spans="18:18">
      <c r="R19391" s="1"/>
    </row>
    <row r="19392" spans="18:18">
      <c r="R19392" s="1"/>
    </row>
    <row r="19393" spans="18:18">
      <c r="R19393" s="1"/>
    </row>
    <row r="19394" spans="18:18">
      <c r="R19394" s="1"/>
    </row>
    <row r="19395" spans="18:18">
      <c r="R19395" s="1"/>
    </row>
    <row r="19396" spans="18:18">
      <c r="R19396" s="1"/>
    </row>
    <row r="19397" spans="18:18">
      <c r="R19397" s="1"/>
    </row>
    <row r="19398" spans="18:18">
      <c r="R19398" s="1"/>
    </row>
    <row r="19399" spans="18:18">
      <c r="R19399" s="1"/>
    </row>
    <row r="19400" spans="18:18">
      <c r="R19400" s="1"/>
    </row>
    <row r="19401" spans="18:18">
      <c r="R19401" s="1"/>
    </row>
    <row r="19402" spans="18:18">
      <c r="R19402" s="1"/>
    </row>
    <row r="19403" spans="18:18">
      <c r="R19403" s="1"/>
    </row>
    <row r="19404" spans="18:18">
      <c r="R19404" s="1"/>
    </row>
    <row r="19405" spans="18:18">
      <c r="R19405" s="1"/>
    </row>
    <row r="19406" spans="18:18">
      <c r="R19406" s="1"/>
    </row>
    <row r="19407" spans="18:18">
      <c r="R19407" s="1"/>
    </row>
    <row r="19408" spans="18:18">
      <c r="R19408" s="1"/>
    </row>
    <row r="19409" spans="18:18">
      <c r="R19409" s="1"/>
    </row>
    <row r="19410" spans="18:18">
      <c r="R19410" s="1"/>
    </row>
    <row r="19411" spans="18:18">
      <c r="R19411" s="1"/>
    </row>
    <row r="19412" spans="18:18">
      <c r="R19412" s="1"/>
    </row>
    <row r="19413" spans="18:18">
      <c r="R19413" s="1"/>
    </row>
    <row r="19414" spans="18:18">
      <c r="R19414" s="1"/>
    </row>
    <row r="19415" spans="18:18">
      <c r="R19415" s="1"/>
    </row>
    <row r="19416" spans="18:18">
      <c r="R19416" s="1"/>
    </row>
    <row r="19417" spans="18:18">
      <c r="R19417" s="1"/>
    </row>
    <row r="19418" spans="18:18">
      <c r="R19418" s="1"/>
    </row>
    <row r="19419" spans="18:18">
      <c r="R19419" s="1"/>
    </row>
    <row r="19420" spans="18:18">
      <c r="R19420" s="1"/>
    </row>
    <row r="19421" spans="18:18">
      <c r="R19421" s="1"/>
    </row>
    <row r="19422" spans="18:18">
      <c r="R19422" s="1"/>
    </row>
    <row r="19423" spans="18:18">
      <c r="R19423" s="1"/>
    </row>
    <row r="19424" spans="18:18">
      <c r="R19424" s="1"/>
    </row>
    <row r="19425" spans="18:18">
      <c r="R19425" s="1"/>
    </row>
    <row r="19426" spans="18:18">
      <c r="R19426" s="1"/>
    </row>
    <row r="19427" spans="18:18">
      <c r="R19427" s="1"/>
    </row>
    <row r="19428" spans="18:18">
      <c r="R19428" s="1"/>
    </row>
    <row r="19429" spans="18:18">
      <c r="R19429" s="1"/>
    </row>
    <row r="19430" spans="18:18">
      <c r="R19430" s="1"/>
    </row>
    <row r="19431" spans="18:18">
      <c r="R19431" s="1"/>
    </row>
    <row r="19432" spans="18:18">
      <c r="R19432" s="1"/>
    </row>
    <row r="19433" spans="18:18">
      <c r="R19433" s="1"/>
    </row>
    <row r="19434" spans="18:18">
      <c r="R19434" s="1"/>
    </row>
    <row r="19435" spans="18:18">
      <c r="R19435" s="1"/>
    </row>
    <row r="19436" spans="18:18">
      <c r="R19436" s="1"/>
    </row>
    <row r="19437" spans="18:18">
      <c r="R19437" s="1"/>
    </row>
    <row r="19438" spans="18:18">
      <c r="R19438" s="1"/>
    </row>
    <row r="19439" spans="18:18">
      <c r="R19439" s="1"/>
    </row>
    <row r="19440" spans="18:18">
      <c r="R19440" s="1"/>
    </row>
    <row r="19441" spans="18:18">
      <c r="R19441" s="1"/>
    </row>
    <row r="19442" spans="18:18">
      <c r="R19442" s="1"/>
    </row>
    <row r="19443" spans="18:18">
      <c r="R19443" s="1"/>
    </row>
    <row r="19444" spans="18:18">
      <c r="R19444" s="1"/>
    </row>
    <row r="19445" spans="18:18">
      <c r="R19445" s="1"/>
    </row>
    <row r="19446" spans="18:18">
      <c r="R19446" s="1"/>
    </row>
    <row r="19447" spans="18:18">
      <c r="R19447" s="1"/>
    </row>
    <row r="19448" spans="18:18">
      <c r="R19448" s="1"/>
    </row>
    <row r="19449" spans="18:18">
      <c r="R19449" s="1"/>
    </row>
    <row r="19450" spans="18:18">
      <c r="R19450" s="1"/>
    </row>
    <row r="19451" spans="18:18">
      <c r="R19451" s="1"/>
    </row>
    <row r="19452" spans="18:18">
      <c r="R19452" s="1"/>
    </row>
    <row r="19453" spans="18:18">
      <c r="R19453" s="1"/>
    </row>
    <row r="19454" spans="18:18">
      <c r="R19454" s="1"/>
    </row>
    <row r="19455" spans="18:18">
      <c r="R19455" s="1"/>
    </row>
    <row r="19456" spans="18:18">
      <c r="R19456" s="1"/>
    </row>
    <row r="19457" spans="18:18">
      <c r="R19457" s="1"/>
    </row>
    <row r="19458" spans="18:18">
      <c r="R19458" s="1"/>
    </row>
    <row r="19459" spans="18:18">
      <c r="R19459" s="1"/>
    </row>
    <row r="19460" spans="18:18">
      <c r="R19460" s="1"/>
    </row>
    <row r="19461" spans="18:18">
      <c r="R19461" s="1"/>
    </row>
    <row r="19462" spans="18:18">
      <c r="R19462" s="1"/>
    </row>
    <row r="19463" spans="18:18">
      <c r="R19463" s="1"/>
    </row>
    <row r="19464" spans="18:18">
      <c r="R19464" s="1"/>
    </row>
    <row r="19465" spans="18:18">
      <c r="R19465" s="1"/>
    </row>
    <row r="19466" spans="18:18">
      <c r="R19466" s="1"/>
    </row>
    <row r="19467" spans="18:18">
      <c r="R19467" s="1"/>
    </row>
    <row r="19468" spans="18:18">
      <c r="R19468" s="1"/>
    </row>
    <row r="19469" spans="18:18">
      <c r="R19469" s="1"/>
    </row>
    <row r="19470" spans="18:18">
      <c r="R19470" s="1"/>
    </row>
    <row r="19471" spans="18:18">
      <c r="R19471" s="1"/>
    </row>
    <row r="19472" spans="18:18">
      <c r="R19472" s="1"/>
    </row>
    <row r="19473" spans="18:18">
      <c r="R19473" s="1"/>
    </row>
    <row r="19474" spans="18:18">
      <c r="R19474" s="1"/>
    </row>
    <row r="19475" spans="18:18">
      <c r="R19475" s="1"/>
    </row>
    <row r="19476" spans="18:18">
      <c r="R19476" s="1"/>
    </row>
    <row r="19477" spans="18:18">
      <c r="R19477" s="1"/>
    </row>
    <row r="19478" spans="18:18">
      <c r="R19478" s="1"/>
    </row>
    <row r="19479" spans="18:18">
      <c r="R19479" s="1"/>
    </row>
    <row r="19480" spans="18:18">
      <c r="R19480" s="1"/>
    </row>
    <row r="19481" spans="18:18">
      <c r="R19481" s="1"/>
    </row>
    <row r="19482" spans="18:18">
      <c r="R19482" s="1"/>
    </row>
    <row r="19483" spans="18:18">
      <c r="R19483" s="1"/>
    </row>
    <row r="19484" spans="18:18">
      <c r="R19484" s="1"/>
    </row>
    <row r="19485" spans="18:18">
      <c r="R19485" s="1"/>
    </row>
    <row r="19486" spans="18:18">
      <c r="R19486" s="1"/>
    </row>
    <row r="19487" spans="18:18">
      <c r="R19487" s="1"/>
    </row>
    <row r="19488" spans="18:18">
      <c r="R19488" s="1"/>
    </row>
    <row r="19489" spans="18:18">
      <c r="R19489" s="1"/>
    </row>
    <row r="19490" spans="18:18">
      <c r="R19490" s="1"/>
    </row>
    <row r="19491" spans="18:18">
      <c r="R19491" s="1"/>
    </row>
    <row r="19492" spans="18:18">
      <c r="R19492" s="1"/>
    </row>
    <row r="19493" spans="18:18">
      <c r="R19493" s="1"/>
    </row>
    <row r="19494" spans="18:18">
      <c r="R19494" s="1"/>
    </row>
    <row r="19495" spans="18:18">
      <c r="R19495" s="1"/>
    </row>
    <row r="19496" spans="18:18">
      <c r="R19496" s="1"/>
    </row>
    <row r="19497" spans="18:18">
      <c r="R19497" s="1"/>
    </row>
    <row r="19498" spans="18:18">
      <c r="R19498" s="1"/>
    </row>
    <row r="19499" spans="18:18">
      <c r="R19499" s="1"/>
    </row>
    <row r="19500" spans="18:18">
      <c r="R19500" s="1"/>
    </row>
    <row r="19501" spans="18:18">
      <c r="R19501" s="1"/>
    </row>
    <row r="19502" spans="18:18">
      <c r="R19502" s="1"/>
    </row>
    <row r="19503" spans="18:18">
      <c r="R19503" s="1"/>
    </row>
    <row r="19504" spans="18:18">
      <c r="R19504" s="1"/>
    </row>
    <row r="19505" spans="18:18">
      <c r="R19505" s="1"/>
    </row>
    <row r="19506" spans="18:18">
      <c r="R19506" s="1"/>
    </row>
    <row r="19507" spans="18:18">
      <c r="R19507" s="1"/>
    </row>
    <row r="19508" spans="18:18">
      <c r="R19508" s="1"/>
    </row>
    <row r="19509" spans="18:18">
      <c r="R19509" s="1"/>
    </row>
    <row r="19510" spans="18:18">
      <c r="R19510" s="1"/>
    </row>
    <row r="19511" spans="18:18">
      <c r="R19511" s="1"/>
    </row>
    <row r="19512" spans="18:18">
      <c r="R19512" s="1"/>
    </row>
    <row r="19513" spans="18:18">
      <c r="R19513" s="1"/>
    </row>
    <row r="19514" spans="18:18">
      <c r="R19514" s="1"/>
    </row>
    <row r="19515" spans="18:18">
      <c r="R19515" s="1"/>
    </row>
    <row r="19516" spans="18:18">
      <c r="R19516" s="1"/>
    </row>
    <row r="19517" spans="18:18">
      <c r="R19517" s="1"/>
    </row>
    <row r="19518" spans="18:18">
      <c r="R19518" s="1"/>
    </row>
    <row r="19519" spans="18:18">
      <c r="R19519" s="1"/>
    </row>
    <row r="19520" spans="18:18">
      <c r="R19520" s="1"/>
    </row>
    <row r="19521" spans="18:18">
      <c r="R19521" s="1"/>
    </row>
    <row r="19522" spans="18:18">
      <c r="R19522" s="1"/>
    </row>
    <row r="19523" spans="18:18">
      <c r="R19523" s="1"/>
    </row>
    <row r="19524" spans="18:18">
      <c r="R19524" s="1"/>
    </row>
    <row r="19525" spans="18:18">
      <c r="R19525" s="1"/>
    </row>
    <row r="19526" spans="18:18">
      <c r="R19526" s="1"/>
    </row>
    <row r="19527" spans="18:18">
      <c r="R19527" s="1"/>
    </row>
    <row r="19528" spans="18:18">
      <c r="R19528" s="1"/>
    </row>
    <row r="19529" spans="18:18">
      <c r="R19529" s="1"/>
    </row>
    <row r="19530" spans="18:18">
      <c r="R19530" s="1"/>
    </row>
    <row r="19531" spans="18:18">
      <c r="R19531" s="1"/>
    </row>
    <row r="19532" spans="18:18">
      <c r="R19532" s="1"/>
    </row>
    <row r="19533" spans="18:18">
      <c r="R19533" s="1"/>
    </row>
    <row r="19534" spans="18:18">
      <c r="R19534" s="1"/>
    </row>
    <row r="19535" spans="18:18">
      <c r="R19535" s="1"/>
    </row>
    <row r="19536" spans="18:18">
      <c r="R19536" s="1"/>
    </row>
    <row r="19537" spans="18:18">
      <c r="R19537" s="1"/>
    </row>
    <row r="19538" spans="18:18">
      <c r="R19538" s="1"/>
    </row>
    <row r="19539" spans="18:18">
      <c r="R19539" s="1"/>
    </row>
    <row r="19540" spans="18:18">
      <c r="R19540" s="1"/>
    </row>
    <row r="19541" spans="18:18">
      <c r="R19541" s="1"/>
    </row>
    <row r="19542" spans="18:18">
      <c r="R19542" s="1"/>
    </row>
    <row r="19543" spans="18:18">
      <c r="R19543" s="1"/>
    </row>
    <row r="19544" spans="18:18">
      <c r="R19544" s="1"/>
    </row>
    <row r="19545" spans="18:18">
      <c r="R19545" s="1"/>
    </row>
    <row r="19546" spans="18:18">
      <c r="R19546" s="1"/>
    </row>
    <row r="19547" spans="18:18">
      <c r="R19547" s="1"/>
    </row>
    <row r="19548" spans="18:18">
      <c r="R19548" s="1"/>
    </row>
    <row r="19549" spans="18:18">
      <c r="R19549" s="1"/>
    </row>
    <row r="19550" spans="18:18">
      <c r="R19550" s="1"/>
    </row>
    <row r="19551" spans="18:18">
      <c r="R19551" s="1"/>
    </row>
    <row r="19552" spans="18:18">
      <c r="R19552" s="1"/>
    </row>
    <row r="19553" spans="18:18">
      <c r="R19553" s="1"/>
    </row>
    <row r="19554" spans="18:18">
      <c r="R19554" s="1"/>
    </row>
    <row r="19555" spans="18:18">
      <c r="R19555" s="1"/>
    </row>
    <row r="19556" spans="18:18">
      <c r="R19556" s="1"/>
    </row>
    <row r="19557" spans="18:18">
      <c r="R19557" s="1"/>
    </row>
    <row r="19558" spans="18:18">
      <c r="R19558" s="1"/>
    </row>
    <row r="19559" spans="18:18">
      <c r="R19559" s="1"/>
    </row>
    <row r="19560" spans="18:18">
      <c r="R19560" s="1"/>
    </row>
    <row r="19561" spans="18:18">
      <c r="R19561" s="1"/>
    </row>
    <row r="19562" spans="18:18">
      <c r="R19562" s="1"/>
    </row>
    <row r="19563" spans="18:18">
      <c r="R19563" s="1"/>
    </row>
    <row r="19564" spans="18:18">
      <c r="R19564" s="1"/>
    </row>
    <row r="19565" spans="18:18">
      <c r="R19565" s="1"/>
    </row>
    <row r="19566" spans="18:18">
      <c r="R19566" s="1"/>
    </row>
    <row r="19567" spans="18:18">
      <c r="R19567" s="1"/>
    </row>
    <row r="19568" spans="18:18">
      <c r="R19568" s="1"/>
    </row>
    <row r="19569" spans="18:18">
      <c r="R19569" s="1"/>
    </row>
    <row r="19570" spans="18:18">
      <c r="R19570" s="1"/>
    </row>
    <row r="19571" spans="18:18">
      <c r="R19571" s="1"/>
    </row>
    <row r="19572" spans="18:18">
      <c r="R19572" s="1"/>
    </row>
    <row r="19573" spans="18:18">
      <c r="R19573" s="1"/>
    </row>
    <row r="19574" spans="18:18">
      <c r="R19574" s="1"/>
    </row>
    <row r="19575" spans="18:18">
      <c r="R19575" s="1"/>
    </row>
    <row r="19576" spans="18:18">
      <c r="R19576" s="1"/>
    </row>
    <row r="19577" spans="18:18">
      <c r="R19577" s="1"/>
    </row>
    <row r="19578" spans="18:18">
      <c r="R19578" s="1"/>
    </row>
    <row r="19579" spans="18:18">
      <c r="R19579" s="1"/>
    </row>
    <row r="19580" spans="18:18">
      <c r="R19580" s="1"/>
    </row>
    <row r="19581" spans="18:18">
      <c r="R19581" s="1"/>
    </row>
    <row r="19582" spans="18:18">
      <c r="R19582" s="1"/>
    </row>
    <row r="19583" spans="18:18">
      <c r="R19583" s="1"/>
    </row>
    <row r="19584" spans="18:18">
      <c r="R19584" s="1"/>
    </row>
    <row r="19585" spans="18:18">
      <c r="R19585" s="1"/>
    </row>
    <row r="19586" spans="18:18">
      <c r="R19586" s="1"/>
    </row>
    <row r="19587" spans="18:18">
      <c r="R19587" s="1"/>
    </row>
    <row r="19588" spans="18:18">
      <c r="R19588" s="1"/>
    </row>
    <row r="19589" spans="18:18">
      <c r="R19589" s="1"/>
    </row>
    <row r="19590" spans="18:18">
      <c r="R19590" s="1"/>
    </row>
    <row r="19591" spans="18:18">
      <c r="R19591" s="1"/>
    </row>
    <row r="19592" spans="18:18">
      <c r="R19592" s="1"/>
    </row>
    <row r="19593" spans="18:18">
      <c r="R19593" s="1"/>
    </row>
    <row r="19594" spans="18:18">
      <c r="R19594" s="1"/>
    </row>
    <row r="19595" spans="18:18">
      <c r="R19595" s="1"/>
    </row>
    <row r="19596" spans="18:18">
      <c r="R19596" s="1"/>
    </row>
    <row r="19597" spans="18:18">
      <c r="R19597" s="1"/>
    </row>
    <row r="19598" spans="18:18">
      <c r="R19598" s="1"/>
    </row>
    <row r="19599" spans="18:18">
      <c r="R19599" s="1"/>
    </row>
    <row r="19600" spans="18:18">
      <c r="R19600" s="1"/>
    </row>
    <row r="19601" spans="18:18">
      <c r="R19601" s="1"/>
    </row>
    <row r="19602" spans="18:18">
      <c r="R19602" s="1"/>
    </row>
    <row r="19603" spans="18:18">
      <c r="R19603" s="1"/>
    </row>
    <row r="19604" spans="18:18">
      <c r="R19604" s="1"/>
    </row>
    <row r="19605" spans="18:18">
      <c r="R19605" s="1"/>
    </row>
    <row r="19606" spans="18:18">
      <c r="R19606" s="1"/>
    </row>
    <row r="19607" spans="18:18">
      <c r="R19607" s="1"/>
    </row>
    <row r="19608" spans="18:18">
      <c r="R19608" s="1"/>
    </row>
    <row r="19609" spans="18:18">
      <c r="R19609" s="1"/>
    </row>
    <row r="19610" spans="18:18">
      <c r="R19610" s="1"/>
    </row>
    <row r="19611" spans="18:18">
      <c r="R19611" s="1"/>
    </row>
    <row r="19612" spans="18:18">
      <c r="R19612" s="1"/>
    </row>
    <row r="19613" spans="18:18">
      <c r="R19613" s="1"/>
    </row>
    <row r="19614" spans="18:18">
      <c r="R19614" s="1"/>
    </row>
    <row r="19615" spans="18:18">
      <c r="R19615" s="1"/>
    </row>
    <row r="19616" spans="18:18">
      <c r="R19616" s="1"/>
    </row>
    <row r="19617" spans="18:18">
      <c r="R19617" s="1"/>
    </row>
    <row r="19618" spans="18:18">
      <c r="R19618" s="1"/>
    </row>
    <row r="19619" spans="18:18">
      <c r="R19619" s="1"/>
    </row>
    <row r="19620" spans="18:18">
      <c r="R19620" s="1"/>
    </row>
    <row r="19621" spans="18:18">
      <c r="R19621" s="1"/>
    </row>
    <row r="19622" spans="18:18">
      <c r="R19622" s="1"/>
    </row>
    <row r="19623" spans="18:18">
      <c r="R19623" s="1"/>
    </row>
    <row r="19624" spans="18:18">
      <c r="R19624" s="1"/>
    </row>
    <row r="19625" spans="18:18">
      <c r="R19625" s="1"/>
    </row>
    <row r="19626" spans="18:18">
      <c r="R19626" s="1"/>
    </row>
    <row r="19627" spans="18:18">
      <c r="R19627" s="1"/>
    </row>
    <row r="19628" spans="18:18">
      <c r="R19628" s="1"/>
    </row>
    <row r="19629" spans="18:18">
      <c r="R19629" s="1"/>
    </row>
    <row r="19630" spans="18:18">
      <c r="R19630" s="1"/>
    </row>
    <row r="19631" spans="18:18">
      <c r="R19631" s="1"/>
    </row>
    <row r="19632" spans="18:18">
      <c r="R19632" s="1"/>
    </row>
    <row r="19633" spans="18:18">
      <c r="R19633" s="1"/>
    </row>
    <row r="19634" spans="18:18">
      <c r="R19634" s="1"/>
    </row>
    <row r="19635" spans="18:18">
      <c r="R19635" s="1"/>
    </row>
    <row r="19636" spans="18:18">
      <c r="R19636" s="1"/>
    </row>
    <row r="19637" spans="18:18">
      <c r="R19637" s="1"/>
    </row>
    <row r="19638" spans="18:18">
      <c r="R19638" s="1"/>
    </row>
    <row r="19639" spans="18:18">
      <c r="R19639" s="1"/>
    </row>
    <row r="19640" spans="18:18">
      <c r="R19640" s="1"/>
    </row>
    <row r="19641" spans="18:18">
      <c r="R19641" s="1"/>
    </row>
    <row r="19642" spans="18:18">
      <c r="R19642" s="1"/>
    </row>
    <row r="19643" spans="18:18">
      <c r="R19643" s="1"/>
    </row>
    <row r="19644" spans="18:18">
      <c r="R19644" s="1"/>
    </row>
    <row r="19645" spans="18:18">
      <c r="R19645" s="1"/>
    </row>
    <row r="19646" spans="18:18">
      <c r="R19646" s="1"/>
    </row>
    <row r="19647" spans="18:18">
      <c r="R19647" s="1"/>
    </row>
    <row r="19648" spans="18:18">
      <c r="R19648" s="1"/>
    </row>
    <row r="19649" spans="18:18">
      <c r="R19649" s="1"/>
    </row>
    <row r="19650" spans="18:18">
      <c r="R19650" s="1"/>
    </row>
    <row r="19651" spans="18:18">
      <c r="R19651" s="1"/>
    </row>
    <row r="19652" spans="18:18">
      <c r="R19652" s="1"/>
    </row>
    <row r="19653" spans="18:18">
      <c r="R19653" s="1"/>
    </row>
    <row r="19654" spans="18:18">
      <c r="R19654" s="1"/>
    </row>
    <row r="19655" spans="18:18">
      <c r="R19655" s="1"/>
    </row>
    <row r="19656" spans="18:18">
      <c r="R19656" s="1"/>
    </row>
    <row r="19657" spans="18:18">
      <c r="R19657" s="1"/>
    </row>
    <row r="19658" spans="18:18">
      <c r="R19658" s="1"/>
    </row>
    <row r="19659" spans="18:18">
      <c r="R19659" s="1"/>
    </row>
    <row r="19660" spans="18:18">
      <c r="R19660" s="1"/>
    </row>
    <row r="19661" spans="18:18">
      <c r="R19661" s="1"/>
    </row>
    <row r="19662" spans="18:18">
      <c r="R19662" s="1"/>
    </row>
    <row r="19663" spans="18:18">
      <c r="R19663" s="1"/>
    </row>
    <row r="19664" spans="18:18">
      <c r="R19664" s="1"/>
    </row>
    <row r="19665" spans="18:18">
      <c r="R19665" s="1"/>
    </row>
    <row r="19666" spans="18:18">
      <c r="R19666" s="1"/>
    </row>
    <row r="19667" spans="18:18">
      <c r="R19667" s="1"/>
    </row>
    <row r="19668" spans="18:18">
      <c r="R19668" s="1"/>
    </row>
    <row r="19669" spans="18:18">
      <c r="R19669" s="1"/>
    </row>
    <row r="19670" spans="18:18">
      <c r="R19670" s="1"/>
    </row>
    <row r="19671" spans="18:18">
      <c r="R19671" s="1"/>
    </row>
    <row r="19672" spans="18:18">
      <c r="R19672" s="1"/>
    </row>
    <row r="19673" spans="18:18">
      <c r="R19673" s="1"/>
    </row>
    <row r="19674" spans="18:18">
      <c r="R19674" s="1"/>
    </row>
    <row r="19675" spans="18:18">
      <c r="R19675" s="1"/>
    </row>
    <row r="19676" spans="18:18">
      <c r="R19676" s="1"/>
    </row>
    <row r="19677" spans="18:18">
      <c r="R19677" s="1"/>
    </row>
    <row r="19678" spans="18:18">
      <c r="R19678" s="1"/>
    </row>
    <row r="19679" spans="18:18">
      <c r="R19679" s="1"/>
    </row>
    <row r="19680" spans="18:18">
      <c r="R19680" s="1"/>
    </row>
    <row r="19681" spans="18:18">
      <c r="R19681" s="1"/>
    </row>
    <row r="19682" spans="18:18">
      <c r="R19682" s="1"/>
    </row>
    <row r="19683" spans="18:18">
      <c r="R19683" s="1"/>
    </row>
    <row r="19684" spans="18:18">
      <c r="R19684" s="1"/>
    </row>
    <row r="19685" spans="18:18">
      <c r="R19685" s="1"/>
    </row>
    <row r="19686" spans="18:18">
      <c r="R19686" s="1"/>
    </row>
    <row r="19687" spans="18:18">
      <c r="R19687" s="1"/>
    </row>
    <row r="19688" spans="18:18">
      <c r="R19688" s="1"/>
    </row>
    <row r="19689" spans="18:18">
      <c r="R19689" s="1"/>
    </row>
    <row r="19690" spans="18:18">
      <c r="R19690" s="1"/>
    </row>
    <row r="19691" spans="18:18">
      <c r="R19691" s="1"/>
    </row>
    <row r="19692" spans="18:18">
      <c r="R19692" s="1"/>
    </row>
    <row r="19693" spans="18:18">
      <c r="R19693" s="1"/>
    </row>
    <row r="19694" spans="18:18">
      <c r="R19694" s="1"/>
    </row>
    <row r="19695" spans="18:18">
      <c r="R19695" s="1"/>
    </row>
    <row r="19696" spans="18:18">
      <c r="R19696" s="1"/>
    </row>
    <row r="19697" spans="18:18">
      <c r="R19697" s="1"/>
    </row>
    <row r="19698" spans="18:18">
      <c r="R19698" s="1"/>
    </row>
    <row r="19699" spans="18:18">
      <c r="R19699" s="1"/>
    </row>
    <row r="19700" spans="18:18">
      <c r="R19700" s="1"/>
    </row>
    <row r="19701" spans="18:18">
      <c r="R19701" s="1"/>
    </row>
    <row r="19702" spans="18:18">
      <c r="R19702" s="1"/>
    </row>
    <row r="19703" spans="18:18">
      <c r="R19703" s="1"/>
    </row>
    <row r="19704" spans="18:18">
      <c r="R19704" s="1"/>
    </row>
    <row r="19705" spans="18:18">
      <c r="R19705" s="1"/>
    </row>
    <row r="19706" spans="18:18">
      <c r="R19706" s="1"/>
    </row>
    <row r="19707" spans="18:18">
      <c r="R19707" s="1"/>
    </row>
    <row r="19708" spans="18:18">
      <c r="R19708" s="1"/>
    </row>
    <row r="19709" spans="18:18">
      <c r="R19709" s="1"/>
    </row>
    <row r="19710" spans="18:18">
      <c r="R19710" s="1"/>
    </row>
    <row r="19711" spans="18:18">
      <c r="R19711" s="1"/>
    </row>
    <row r="19712" spans="18:18">
      <c r="R19712" s="1"/>
    </row>
    <row r="19713" spans="18:18">
      <c r="R19713" s="1"/>
    </row>
    <row r="19714" spans="18:18">
      <c r="R19714" s="1"/>
    </row>
    <row r="19715" spans="18:18">
      <c r="R19715" s="1"/>
    </row>
    <row r="19716" spans="18:18">
      <c r="R19716" s="1"/>
    </row>
    <row r="19717" spans="18:18">
      <c r="R19717" s="1"/>
    </row>
    <row r="19718" spans="18:18">
      <c r="R19718" s="1"/>
    </row>
    <row r="19719" spans="18:18">
      <c r="R19719" s="1"/>
    </row>
    <row r="19720" spans="18:18">
      <c r="R19720" s="1"/>
    </row>
    <row r="19721" spans="18:18">
      <c r="R19721" s="1"/>
    </row>
    <row r="19722" spans="18:18">
      <c r="R19722" s="1"/>
    </row>
    <row r="19723" spans="18:18">
      <c r="R19723" s="1"/>
    </row>
    <row r="19724" spans="18:18">
      <c r="R19724" s="1"/>
    </row>
    <row r="19725" spans="18:18">
      <c r="R19725" s="1"/>
    </row>
    <row r="19726" spans="18:18">
      <c r="R19726" s="1"/>
    </row>
    <row r="19727" spans="18:18">
      <c r="R19727" s="1"/>
    </row>
    <row r="19728" spans="18:18">
      <c r="R19728" s="1"/>
    </row>
    <row r="19729" spans="18:18">
      <c r="R19729" s="1"/>
    </row>
    <row r="19730" spans="18:18">
      <c r="R19730" s="1"/>
    </row>
    <row r="19731" spans="18:18">
      <c r="R19731" s="1"/>
    </row>
    <row r="19732" spans="18:18">
      <c r="R19732" s="1"/>
    </row>
    <row r="19733" spans="18:18">
      <c r="R19733" s="1"/>
    </row>
    <row r="19734" spans="18:18">
      <c r="R19734" s="1"/>
    </row>
    <row r="19735" spans="18:18">
      <c r="R19735" s="1"/>
    </row>
    <row r="19736" spans="18:18">
      <c r="R19736" s="1"/>
    </row>
    <row r="19737" spans="18:18">
      <c r="R19737" s="1"/>
    </row>
    <row r="19738" spans="18:18">
      <c r="R19738" s="1"/>
    </row>
    <row r="19739" spans="18:18">
      <c r="R19739" s="1"/>
    </row>
    <row r="19740" spans="18:18">
      <c r="R19740" s="1"/>
    </row>
    <row r="19741" spans="18:18">
      <c r="R19741" s="1"/>
    </row>
    <row r="19742" spans="18:18">
      <c r="R19742" s="1"/>
    </row>
    <row r="19743" spans="18:18">
      <c r="R19743" s="1"/>
    </row>
    <row r="19744" spans="18:18">
      <c r="R19744" s="1"/>
    </row>
    <row r="19745" spans="18:18">
      <c r="R19745" s="1"/>
    </row>
    <row r="19746" spans="18:18">
      <c r="R19746" s="1"/>
    </row>
    <row r="19747" spans="18:18">
      <c r="R19747" s="1"/>
    </row>
    <row r="19748" spans="18:18">
      <c r="R19748" s="1"/>
    </row>
    <row r="19749" spans="18:18">
      <c r="R19749" s="1"/>
    </row>
    <row r="19750" spans="18:18">
      <c r="R19750" s="1"/>
    </row>
    <row r="19751" spans="18:18">
      <c r="R19751" s="1"/>
    </row>
    <row r="19752" spans="18:18">
      <c r="R19752" s="1"/>
    </row>
    <row r="19753" spans="18:18">
      <c r="R19753" s="1"/>
    </row>
    <row r="19754" spans="18:18">
      <c r="R19754" s="1"/>
    </row>
    <row r="19755" spans="18:18">
      <c r="R19755" s="1"/>
    </row>
    <row r="19756" spans="18:18">
      <c r="R19756" s="1"/>
    </row>
    <row r="19757" spans="18:18">
      <c r="R19757" s="1"/>
    </row>
    <row r="19758" spans="18:18">
      <c r="R19758" s="1"/>
    </row>
    <row r="19759" spans="18:18">
      <c r="R19759" s="1"/>
    </row>
    <row r="19760" spans="18:18">
      <c r="R19760" s="1"/>
    </row>
    <row r="19761" spans="18:18">
      <c r="R19761" s="1"/>
    </row>
    <row r="19762" spans="18:18">
      <c r="R19762" s="1"/>
    </row>
    <row r="19763" spans="18:18">
      <c r="R19763" s="1"/>
    </row>
    <row r="19764" spans="18:18">
      <c r="R19764" s="1"/>
    </row>
    <row r="19765" spans="18:18">
      <c r="R19765" s="1"/>
    </row>
    <row r="19766" spans="18:18">
      <c r="R19766" s="1"/>
    </row>
    <row r="19767" spans="18:18">
      <c r="R19767" s="1"/>
    </row>
    <row r="19768" spans="18:18">
      <c r="R19768" s="1"/>
    </row>
    <row r="19769" spans="18:18">
      <c r="R19769" s="1"/>
    </row>
    <row r="19770" spans="18:18">
      <c r="R19770" s="1"/>
    </row>
    <row r="19771" spans="18:18">
      <c r="R19771" s="1"/>
    </row>
    <row r="19772" spans="18:18">
      <c r="R19772" s="1"/>
    </row>
    <row r="19773" spans="18:18">
      <c r="R19773" s="1"/>
    </row>
    <row r="19774" spans="18:18">
      <c r="R19774" s="1"/>
    </row>
    <row r="19775" spans="18:18">
      <c r="R19775" s="1"/>
    </row>
    <row r="19776" spans="18:18">
      <c r="R19776" s="1"/>
    </row>
    <row r="19777" spans="18:18">
      <c r="R19777" s="1"/>
    </row>
    <row r="19778" spans="18:18">
      <c r="R19778" s="1"/>
    </row>
    <row r="19779" spans="18:18">
      <c r="R19779" s="1"/>
    </row>
    <row r="19780" spans="18:18">
      <c r="R19780" s="1"/>
    </row>
    <row r="19781" spans="18:18">
      <c r="R19781" s="1"/>
    </row>
    <row r="19782" spans="18:18">
      <c r="R19782" s="1"/>
    </row>
    <row r="19783" spans="18:18">
      <c r="R19783" s="1"/>
    </row>
    <row r="19784" spans="18:18">
      <c r="R19784" s="1"/>
    </row>
    <row r="19785" spans="18:18">
      <c r="R19785" s="1"/>
    </row>
    <row r="19786" spans="18:18">
      <c r="R19786" s="1"/>
    </row>
    <row r="19787" spans="18:18">
      <c r="R19787" s="1"/>
    </row>
    <row r="19788" spans="18:18">
      <c r="R19788" s="1"/>
    </row>
    <row r="19789" spans="18:18">
      <c r="R19789" s="1"/>
    </row>
    <row r="19790" spans="18:18">
      <c r="R19790" s="1"/>
    </row>
    <row r="19791" spans="18:18">
      <c r="R19791" s="1"/>
    </row>
    <row r="19792" spans="18:18">
      <c r="R19792" s="1"/>
    </row>
    <row r="19793" spans="18:18">
      <c r="R19793" s="1"/>
    </row>
    <row r="19794" spans="18:18">
      <c r="R19794" s="1"/>
    </row>
    <row r="19795" spans="18:18">
      <c r="R19795" s="1"/>
    </row>
    <row r="19796" spans="18:18">
      <c r="R19796" s="1"/>
    </row>
    <row r="19797" spans="18:18">
      <c r="R19797" s="1"/>
    </row>
    <row r="19798" spans="18:18">
      <c r="R19798" s="1"/>
    </row>
    <row r="19799" spans="18:18">
      <c r="R19799" s="1"/>
    </row>
    <row r="19800" spans="18:18">
      <c r="R19800" s="1"/>
    </row>
    <row r="19801" spans="18:18">
      <c r="R19801" s="1"/>
    </row>
    <row r="19802" spans="18:18">
      <c r="R19802" s="1"/>
    </row>
    <row r="19803" spans="18:18">
      <c r="R19803" s="1"/>
    </row>
    <row r="19804" spans="18:18">
      <c r="R19804" s="1"/>
    </row>
    <row r="19805" spans="18:18">
      <c r="R19805" s="1"/>
    </row>
    <row r="19806" spans="18:18">
      <c r="R19806" s="1"/>
    </row>
    <row r="19807" spans="18:18">
      <c r="R19807" s="1"/>
    </row>
    <row r="19808" spans="18:18">
      <c r="R19808" s="1"/>
    </row>
    <row r="19809" spans="18:18">
      <c r="R19809" s="1"/>
    </row>
    <row r="19810" spans="18:18">
      <c r="R19810" s="1"/>
    </row>
    <row r="19811" spans="18:18">
      <c r="R19811" s="1"/>
    </row>
    <row r="19812" spans="18:18">
      <c r="R19812" s="1"/>
    </row>
    <row r="19813" spans="18:18">
      <c r="R19813" s="1"/>
    </row>
    <row r="19814" spans="18:18">
      <c r="R19814" s="1"/>
    </row>
    <row r="19815" spans="18:18">
      <c r="R19815" s="1"/>
    </row>
    <row r="19816" spans="18:18">
      <c r="R19816" s="1"/>
    </row>
    <row r="19817" spans="18:18">
      <c r="R19817" s="1"/>
    </row>
    <row r="19818" spans="18:18">
      <c r="R19818" s="1"/>
    </row>
    <row r="19819" spans="18:18">
      <c r="R19819" s="1"/>
    </row>
    <row r="19820" spans="18:18">
      <c r="R19820" s="1"/>
    </row>
    <row r="19821" spans="18:18">
      <c r="R19821" s="1"/>
    </row>
    <row r="19822" spans="18:18">
      <c r="R19822" s="1"/>
    </row>
    <row r="19823" spans="18:18">
      <c r="R19823" s="1"/>
    </row>
    <row r="19824" spans="18:18">
      <c r="R19824" s="1"/>
    </row>
    <row r="19825" spans="18:18">
      <c r="R19825" s="1"/>
    </row>
    <row r="19826" spans="18:18">
      <c r="R19826" s="1"/>
    </row>
    <row r="19827" spans="18:18">
      <c r="R19827" s="1"/>
    </row>
    <row r="19828" spans="18:18">
      <c r="R19828" s="1"/>
    </row>
    <row r="19829" spans="18:18">
      <c r="R19829" s="1"/>
    </row>
    <row r="19830" spans="18:18">
      <c r="R19830" s="1"/>
    </row>
    <row r="19831" spans="18:18">
      <c r="R19831" s="1"/>
    </row>
    <row r="19832" spans="18:18">
      <c r="R19832" s="1"/>
    </row>
    <row r="19833" spans="18:18">
      <c r="R19833" s="1"/>
    </row>
    <row r="19834" spans="18:18">
      <c r="R19834" s="1"/>
    </row>
    <row r="19835" spans="18:18">
      <c r="R19835" s="1"/>
    </row>
    <row r="19836" spans="18:18">
      <c r="R19836" s="1"/>
    </row>
    <row r="19837" spans="18:18">
      <c r="R19837" s="1"/>
    </row>
    <row r="19838" spans="18:18">
      <c r="R19838" s="1"/>
    </row>
    <row r="19839" spans="18:18">
      <c r="R19839" s="1"/>
    </row>
    <row r="19840" spans="18:18">
      <c r="R19840" s="1"/>
    </row>
    <row r="19841" spans="18:18">
      <c r="R19841" s="1"/>
    </row>
    <row r="19842" spans="18:18">
      <c r="R19842" s="1"/>
    </row>
    <row r="19843" spans="18:18">
      <c r="R19843" s="1"/>
    </row>
    <row r="19844" spans="18:18">
      <c r="R19844" s="1"/>
    </row>
    <row r="19845" spans="18:18">
      <c r="R19845" s="1"/>
    </row>
    <row r="19846" spans="18:18">
      <c r="R19846" s="1"/>
    </row>
    <row r="19847" spans="18:18">
      <c r="R19847" s="1"/>
    </row>
    <row r="19848" spans="18:18">
      <c r="R19848" s="1"/>
    </row>
    <row r="19849" spans="18:18">
      <c r="R19849" s="1"/>
    </row>
    <row r="19850" spans="18:18">
      <c r="R19850" s="1"/>
    </row>
    <row r="19851" spans="18:18">
      <c r="R19851" s="1"/>
    </row>
    <row r="19852" spans="18:18">
      <c r="R19852" s="1"/>
    </row>
    <row r="19853" spans="18:18">
      <c r="R19853" s="1"/>
    </row>
    <row r="19854" spans="18:18">
      <c r="R19854" s="1"/>
    </row>
    <row r="19855" spans="18:18">
      <c r="R19855" s="1"/>
    </row>
    <row r="19856" spans="18:18">
      <c r="R19856" s="1"/>
    </row>
    <row r="19857" spans="18:18">
      <c r="R19857" s="1"/>
    </row>
    <row r="19858" spans="18:18">
      <c r="R19858" s="1"/>
    </row>
    <row r="19859" spans="18:18">
      <c r="R19859" s="1"/>
    </row>
    <row r="19860" spans="18:18">
      <c r="R19860" s="1"/>
    </row>
    <row r="19861" spans="18:18">
      <c r="R19861" s="1"/>
    </row>
    <row r="19862" spans="18:18">
      <c r="R19862" s="1"/>
    </row>
    <row r="19863" spans="18:18">
      <c r="R19863" s="1"/>
    </row>
    <row r="19864" spans="18:18">
      <c r="R19864" s="1"/>
    </row>
    <row r="19865" spans="18:18">
      <c r="R19865" s="1"/>
    </row>
    <row r="19866" spans="18:18">
      <c r="R19866" s="1"/>
    </row>
    <row r="19867" spans="18:18">
      <c r="R19867" s="1"/>
    </row>
    <row r="19868" spans="18:18">
      <c r="R19868" s="1"/>
    </row>
    <row r="19869" spans="18:18">
      <c r="R19869" s="1"/>
    </row>
    <row r="19870" spans="18:18">
      <c r="R19870" s="1"/>
    </row>
    <row r="19871" spans="18:18">
      <c r="R19871" s="1"/>
    </row>
    <row r="19872" spans="18:18">
      <c r="R19872" s="1"/>
    </row>
    <row r="19873" spans="18:18">
      <c r="R19873" s="1"/>
    </row>
    <row r="19874" spans="18:18">
      <c r="R19874" s="1"/>
    </row>
    <row r="19875" spans="18:18">
      <c r="R19875" s="1"/>
    </row>
    <row r="19876" spans="18:18">
      <c r="R19876" s="1"/>
    </row>
    <row r="19877" spans="18:18">
      <c r="R19877" s="1"/>
    </row>
    <row r="19878" spans="18:18">
      <c r="R19878" s="1"/>
    </row>
    <row r="19879" spans="18:18">
      <c r="R19879" s="1"/>
    </row>
    <row r="19880" spans="18:18">
      <c r="R19880" s="1"/>
    </row>
    <row r="19881" spans="18:18">
      <c r="R19881" s="1"/>
    </row>
    <row r="19882" spans="18:18">
      <c r="R19882" s="1"/>
    </row>
    <row r="19883" spans="18:18">
      <c r="R19883" s="1"/>
    </row>
    <row r="19884" spans="18:18">
      <c r="R19884" s="1"/>
    </row>
    <row r="19885" spans="18:18">
      <c r="R19885" s="1"/>
    </row>
    <row r="19886" spans="18:18">
      <c r="R19886" s="1"/>
    </row>
    <row r="19887" spans="18:18">
      <c r="R19887" s="1"/>
    </row>
    <row r="19888" spans="18:18">
      <c r="R19888" s="1"/>
    </row>
    <row r="19889" spans="18:18">
      <c r="R19889" s="1"/>
    </row>
    <row r="19890" spans="18:18">
      <c r="R19890" s="1"/>
    </row>
    <row r="19891" spans="18:18">
      <c r="R19891" s="1"/>
    </row>
    <row r="19892" spans="18:18">
      <c r="R19892" s="1"/>
    </row>
    <row r="19893" spans="18:18">
      <c r="R19893" s="1"/>
    </row>
    <row r="19894" spans="18:18">
      <c r="R19894" s="1"/>
    </row>
    <row r="19895" spans="18:18">
      <c r="R19895" s="1"/>
    </row>
    <row r="19896" spans="18:18">
      <c r="R19896" s="1"/>
    </row>
    <row r="19897" spans="18:18">
      <c r="R19897" s="1"/>
    </row>
    <row r="19898" spans="18:18">
      <c r="R19898" s="1"/>
    </row>
    <row r="19899" spans="18:18">
      <c r="R19899" s="1"/>
    </row>
    <row r="19900" spans="18:18">
      <c r="R19900" s="1"/>
    </row>
    <row r="19901" spans="18:18">
      <c r="R19901" s="1"/>
    </row>
    <row r="19902" spans="18:18">
      <c r="R19902" s="1"/>
    </row>
    <row r="19903" spans="18:18">
      <c r="R19903" s="1"/>
    </row>
    <row r="19904" spans="18:18">
      <c r="R19904" s="1"/>
    </row>
    <row r="19905" spans="18:18">
      <c r="R19905" s="1"/>
    </row>
    <row r="19906" spans="18:18">
      <c r="R19906" s="1"/>
    </row>
    <row r="19907" spans="18:18">
      <c r="R19907" s="1"/>
    </row>
    <row r="19908" spans="18:18">
      <c r="R19908" s="1"/>
    </row>
    <row r="19909" spans="18:18">
      <c r="R19909" s="1"/>
    </row>
    <row r="19910" spans="18:18">
      <c r="R19910" s="1"/>
    </row>
    <row r="19911" spans="18:18">
      <c r="R19911" s="1"/>
    </row>
    <row r="19912" spans="18:18">
      <c r="R19912" s="1"/>
    </row>
    <row r="19913" spans="18:18">
      <c r="R19913" s="1"/>
    </row>
    <row r="19914" spans="18:18">
      <c r="R19914" s="1"/>
    </row>
    <row r="19915" spans="18:18">
      <c r="R19915" s="1"/>
    </row>
    <row r="19916" spans="18:18">
      <c r="R19916" s="1"/>
    </row>
    <row r="19917" spans="18:18">
      <c r="R19917" s="1"/>
    </row>
    <row r="19918" spans="18:18">
      <c r="R19918" s="1"/>
    </row>
    <row r="19919" spans="18:18">
      <c r="R19919" s="1"/>
    </row>
    <row r="19920" spans="18:18">
      <c r="R19920" s="1"/>
    </row>
    <row r="19921" spans="18:18">
      <c r="R19921" s="1"/>
    </row>
    <row r="19922" spans="18:18">
      <c r="R19922" s="1"/>
    </row>
    <row r="19923" spans="18:18">
      <c r="R19923" s="1"/>
    </row>
    <row r="19924" spans="18:18">
      <c r="R19924" s="1"/>
    </row>
    <row r="19925" spans="18:18">
      <c r="R19925" s="1"/>
    </row>
    <row r="19926" spans="18:18">
      <c r="R19926" s="1"/>
    </row>
    <row r="19927" spans="18:18">
      <c r="R19927" s="1"/>
    </row>
    <row r="19928" spans="18:18">
      <c r="R19928" s="1"/>
    </row>
    <row r="19929" spans="18:18">
      <c r="R19929" s="1"/>
    </row>
    <row r="19930" spans="18:18">
      <c r="R19930" s="1"/>
    </row>
    <row r="19931" spans="18:18">
      <c r="R19931" s="1"/>
    </row>
    <row r="19932" spans="18:18">
      <c r="R19932" s="1"/>
    </row>
    <row r="19933" spans="18:18">
      <c r="R19933" s="1"/>
    </row>
    <row r="19934" spans="18:18">
      <c r="R19934" s="1"/>
    </row>
    <row r="19935" spans="18:18">
      <c r="R19935" s="1"/>
    </row>
    <row r="19936" spans="18:18">
      <c r="R19936" s="1"/>
    </row>
    <row r="19937" spans="18:18">
      <c r="R19937" s="1"/>
    </row>
    <row r="19938" spans="18:18">
      <c r="R19938" s="1"/>
    </row>
    <row r="19939" spans="18:18">
      <c r="R19939" s="1"/>
    </row>
    <row r="19940" spans="18:18">
      <c r="R19940" s="1"/>
    </row>
    <row r="19941" spans="18:18">
      <c r="R19941" s="1"/>
    </row>
    <row r="19942" spans="18:18">
      <c r="R19942" s="1"/>
    </row>
    <row r="19943" spans="18:18">
      <c r="R19943" s="1"/>
    </row>
    <row r="19944" spans="18:18">
      <c r="R19944" s="1"/>
    </row>
    <row r="19945" spans="18:18">
      <c r="R19945" s="1"/>
    </row>
    <row r="19946" spans="18:18">
      <c r="R19946" s="1"/>
    </row>
    <row r="19947" spans="18:18">
      <c r="R19947" s="1"/>
    </row>
    <row r="19948" spans="18:18">
      <c r="R19948" s="1"/>
    </row>
    <row r="19949" spans="18:18">
      <c r="R19949" s="1"/>
    </row>
    <row r="19950" spans="18:18">
      <c r="R19950" s="1"/>
    </row>
    <row r="19951" spans="18:18">
      <c r="R19951" s="1"/>
    </row>
    <row r="19952" spans="18:18">
      <c r="R19952" s="1"/>
    </row>
    <row r="19953" spans="18:18">
      <c r="R19953" s="1"/>
    </row>
    <row r="19954" spans="18:18">
      <c r="R19954" s="1"/>
    </row>
    <row r="19955" spans="18:18">
      <c r="R19955" s="1"/>
    </row>
    <row r="19956" spans="18:18">
      <c r="R19956" s="1"/>
    </row>
    <row r="19957" spans="18:18">
      <c r="R19957" s="1"/>
    </row>
    <row r="19958" spans="18:18">
      <c r="R19958" s="1"/>
    </row>
    <row r="19959" spans="18:18">
      <c r="R19959" s="1"/>
    </row>
    <row r="19960" spans="18:18">
      <c r="R19960" s="1"/>
    </row>
    <row r="19961" spans="18:18">
      <c r="R19961" s="1"/>
    </row>
    <row r="19962" spans="18:18">
      <c r="R19962" s="1"/>
    </row>
    <row r="19963" spans="18:18">
      <c r="R19963" s="1"/>
    </row>
    <row r="19964" spans="18:18">
      <c r="R19964" s="1"/>
    </row>
    <row r="19965" spans="18:18">
      <c r="R19965" s="1"/>
    </row>
    <row r="19966" spans="18:18">
      <c r="R19966" s="1"/>
    </row>
    <row r="19967" spans="18:18">
      <c r="R19967" s="1"/>
    </row>
    <row r="19968" spans="18:18">
      <c r="R19968" s="1"/>
    </row>
    <row r="19969" spans="18:18">
      <c r="R19969" s="1"/>
    </row>
    <row r="19970" spans="18:18">
      <c r="R19970" s="1"/>
    </row>
    <row r="19971" spans="18:18">
      <c r="R19971" s="1"/>
    </row>
    <row r="19972" spans="18:18">
      <c r="R19972" s="1"/>
    </row>
    <row r="19973" spans="18:18">
      <c r="R19973" s="1"/>
    </row>
    <row r="19974" spans="18:18">
      <c r="R19974" s="1"/>
    </row>
    <row r="19975" spans="18:18">
      <c r="R19975" s="1"/>
    </row>
    <row r="19976" spans="18:18">
      <c r="R19976" s="1"/>
    </row>
    <row r="19977" spans="18:18">
      <c r="R19977" s="1"/>
    </row>
    <row r="19978" spans="18:18">
      <c r="R19978" s="1"/>
    </row>
    <row r="19979" spans="18:18">
      <c r="R19979" s="1"/>
    </row>
    <row r="19980" spans="18:18">
      <c r="R19980" s="1"/>
    </row>
    <row r="19981" spans="18:18">
      <c r="R19981" s="1"/>
    </row>
    <row r="19982" spans="18:18">
      <c r="R19982" s="1"/>
    </row>
    <row r="19983" spans="18:18">
      <c r="R19983" s="1"/>
    </row>
    <row r="19984" spans="18:18">
      <c r="R19984" s="1"/>
    </row>
    <row r="19985" spans="18:18">
      <c r="R19985" s="1"/>
    </row>
    <row r="19986" spans="18:18">
      <c r="R19986" s="1"/>
    </row>
    <row r="19987" spans="18:18">
      <c r="R19987" s="1"/>
    </row>
    <row r="19988" spans="18:18">
      <c r="R19988" s="1"/>
    </row>
    <row r="19989" spans="18:18">
      <c r="R19989" s="1"/>
    </row>
    <row r="19990" spans="18:18">
      <c r="R19990" s="1"/>
    </row>
    <row r="19991" spans="18:18">
      <c r="R19991" s="1"/>
    </row>
    <row r="19992" spans="18:18">
      <c r="R19992" s="1"/>
    </row>
    <row r="19993" spans="18:18">
      <c r="R19993" s="1"/>
    </row>
    <row r="19994" spans="18:18">
      <c r="R19994" s="1"/>
    </row>
    <row r="19995" spans="18:18">
      <c r="R19995" s="1"/>
    </row>
    <row r="19996" spans="18:18">
      <c r="R19996" s="1"/>
    </row>
    <row r="19997" spans="18:18">
      <c r="R19997" s="1"/>
    </row>
    <row r="19998" spans="18:18">
      <c r="R19998" s="1"/>
    </row>
    <row r="19999" spans="18:18">
      <c r="R19999" s="1"/>
    </row>
    <row r="20000" spans="18:18">
      <c r="R20000" s="1"/>
    </row>
    <row r="20001" spans="18:18">
      <c r="R20001" s="1"/>
    </row>
    <row r="20002" spans="18:18">
      <c r="R20002" s="1"/>
    </row>
    <row r="20003" spans="18:18">
      <c r="R20003" s="1"/>
    </row>
    <row r="20004" spans="18:18">
      <c r="R20004" s="1"/>
    </row>
    <row r="20005" spans="18:18">
      <c r="R20005" s="1"/>
    </row>
    <row r="20006" spans="18:18">
      <c r="R20006" s="1"/>
    </row>
    <row r="20007" spans="18:18">
      <c r="R20007" s="1"/>
    </row>
    <row r="20008" spans="18:18">
      <c r="R20008" s="1"/>
    </row>
    <row r="20009" spans="18:18">
      <c r="R20009" s="1"/>
    </row>
    <row r="20010" spans="18:18">
      <c r="R20010" s="1"/>
    </row>
    <row r="20011" spans="18:18">
      <c r="R20011" s="1"/>
    </row>
    <row r="20012" spans="18:18">
      <c r="R20012" s="1"/>
    </row>
    <row r="20013" spans="18:18">
      <c r="R20013" s="1"/>
    </row>
    <row r="20014" spans="18:18">
      <c r="R20014" s="1"/>
    </row>
    <row r="20015" spans="18:18">
      <c r="R20015" s="1"/>
    </row>
    <row r="20016" spans="18:18">
      <c r="R20016" s="1"/>
    </row>
    <row r="20017" spans="18:18">
      <c r="R20017" s="1"/>
    </row>
    <row r="20018" spans="18:18">
      <c r="R20018" s="1"/>
    </row>
    <row r="20019" spans="18:18">
      <c r="R20019" s="1"/>
    </row>
    <row r="20020" spans="18:18">
      <c r="R20020" s="1"/>
    </row>
    <row r="20021" spans="18:18">
      <c r="R20021" s="1"/>
    </row>
    <row r="20022" spans="18:18">
      <c r="R20022" s="1"/>
    </row>
    <row r="20023" spans="18:18">
      <c r="R20023" s="1"/>
    </row>
    <row r="20024" spans="18:18">
      <c r="R20024" s="1"/>
    </row>
    <row r="20025" spans="18:18">
      <c r="R20025" s="1"/>
    </row>
    <row r="20026" spans="18:18">
      <c r="R20026" s="1"/>
    </row>
    <row r="20027" spans="18:18">
      <c r="R20027" s="1"/>
    </row>
    <row r="20028" spans="18:18">
      <c r="R20028" s="1"/>
    </row>
    <row r="20029" spans="18:18">
      <c r="R20029" s="1"/>
    </row>
    <row r="20030" spans="18:18">
      <c r="R20030" s="1"/>
    </row>
    <row r="20031" spans="18:18">
      <c r="R20031" s="1"/>
    </row>
    <row r="20032" spans="18:18">
      <c r="R20032" s="1"/>
    </row>
    <row r="20033" spans="18:18">
      <c r="R20033" s="1"/>
    </row>
    <row r="20034" spans="18:18">
      <c r="R20034" s="1"/>
    </row>
    <row r="20035" spans="18:18">
      <c r="R20035" s="1"/>
    </row>
    <row r="20036" spans="18:18">
      <c r="R20036" s="1"/>
    </row>
    <row r="20037" spans="18:18">
      <c r="R20037" s="1"/>
    </row>
    <row r="20038" spans="18:18">
      <c r="R20038" s="1"/>
    </row>
    <row r="20039" spans="18:18">
      <c r="R20039" s="1"/>
    </row>
    <row r="20040" spans="18:18">
      <c r="R20040" s="1"/>
    </row>
    <row r="20041" spans="18:18">
      <c r="R20041" s="1"/>
    </row>
    <row r="20042" spans="18:18">
      <c r="R20042" s="1"/>
    </row>
    <row r="20043" spans="18:18">
      <c r="R20043" s="1"/>
    </row>
    <row r="20044" spans="18:18">
      <c r="R20044" s="1"/>
    </row>
    <row r="20045" spans="18:18">
      <c r="R20045" s="1"/>
    </row>
    <row r="20046" spans="18:18">
      <c r="R20046" s="1"/>
    </row>
    <row r="20047" spans="18:18">
      <c r="R20047" s="1"/>
    </row>
    <row r="20048" spans="18:18">
      <c r="R20048" s="1"/>
    </row>
    <row r="20049" spans="18:18">
      <c r="R20049" s="1"/>
    </row>
    <row r="20050" spans="18:18">
      <c r="R20050" s="1"/>
    </row>
    <row r="20051" spans="18:18">
      <c r="R20051" s="1"/>
    </row>
    <row r="20052" spans="18:18">
      <c r="R20052" s="1"/>
    </row>
    <row r="20053" spans="18:18">
      <c r="R20053" s="1"/>
    </row>
    <row r="20054" spans="18:18">
      <c r="R20054" s="1"/>
    </row>
    <row r="20055" spans="18:18">
      <c r="R20055" s="1"/>
    </row>
    <row r="20056" spans="18:18">
      <c r="R20056" s="1"/>
    </row>
    <row r="20057" spans="18:18">
      <c r="R20057" s="1"/>
    </row>
    <row r="20058" spans="18:18">
      <c r="R20058" s="1"/>
    </row>
    <row r="20059" spans="18:18">
      <c r="R20059" s="1"/>
    </row>
    <row r="20060" spans="18:18">
      <c r="R20060" s="1"/>
    </row>
    <row r="20061" spans="18:18">
      <c r="R20061" s="1"/>
    </row>
    <row r="20062" spans="18:18">
      <c r="R20062" s="1"/>
    </row>
    <row r="20063" spans="18:18">
      <c r="R20063" s="1"/>
    </row>
    <row r="20064" spans="18:18">
      <c r="R20064" s="1"/>
    </row>
    <row r="20065" spans="18:18">
      <c r="R20065" s="1"/>
    </row>
    <row r="20066" spans="18:18">
      <c r="R20066" s="1"/>
    </row>
    <row r="20067" spans="18:18">
      <c r="R20067" s="1"/>
    </row>
    <row r="20068" spans="18:18">
      <c r="R20068" s="1"/>
    </row>
    <row r="20069" spans="18:18">
      <c r="R20069" s="1"/>
    </row>
    <row r="20070" spans="18:18">
      <c r="R20070" s="1"/>
    </row>
    <row r="20071" spans="18:18">
      <c r="R20071" s="1"/>
    </row>
    <row r="20072" spans="18:18">
      <c r="R20072" s="1"/>
    </row>
    <row r="20073" spans="18:18">
      <c r="R20073" s="1"/>
    </row>
    <row r="20074" spans="18:18">
      <c r="R20074" s="1"/>
    </row>
    <row r="20075" spans="18:18">
      <c r="R20075" s="1"/>
    </row>
    <row r="20076" spans="18:18">
      <c r="R20076" s="1"/>
    </row>
    <row r="20077" spans="18:18">
      <c r="R20077" s="1"/>
    </row>
    <row r="20078" spans="18:18">
      <c r="R20078" s="1"/>
    </row>
    <row r="20079" spans="18:18">
      <c r="R20079" s="1"/>
    </row>
    <row r="20080" spans="18:18">
      <c r="R20080" s="1"/>
    </row>
    <row r="20081" spans="18:18">
      <c r="R20081" s="1"/>
    </row>
    <row r="20082" spans="18:18">
      <c r="R20082" s="1"/>
    </row>
    <row r="20083" spans="18:18">
      <c r="R20083" s="1"/>
    </row>
    <row r="20084" spans="18:18">
      <c r="R20084" s="1"/>
    </row>
    <row r="20085" spans="18:18">
      <c r="R20085" s="1"/>
    </row>
    <row r="20086" spans="18:18">
      <c r="R20086" s="1"/>
    </row>
    <row r="20087" spans="18:18">
      <c r="R20087" s="1"/>
    </row>
    <row r="20088" spans="18:18">
      <c r="R20088" s="1"/>
    </row>
    <row r="20089" spans="18:18">
      <c r="R20089" s="1"/>
    </row>
    <row r="20090" spans="18:18">
      <c r="R20090" s="1"/>
    </row>
    <row r="20091" spans="18:18">
      <c r="R20091" s="1"/>
    </row>
    <row r="20092" spans="18:18">
      <c r="R20092" s="1"/>
    </row>
    <row r="20093" spans="18:18">
      <c r="R20093" s="1"/>
    </row>
    <row r="20094" spans="18:18">
      <c r="R20094" s="1"/>
    </row>
    <row r="20095" spans="18:18">
      <c r="R20095" s="1"/>
    </row>
    <row r="20096" spans="18:18">
      <c r="R20096" s="1"/>
    </row>
    <row r="20097" spans="18:18">
      <c r="R20097" s="1"/>
    </row>
    <row r="20098" spans="18:18">
      <c r="R20098" s="1"/>
    </row>
    <row r="20099" spans="18:18">
      <c r="R20099" s="1"/>
    </row>
    <row r="20100" spans="18:18">
      <c r="R20100" s="1"/>
    </row>
    <row r="20101" spans="18:18">
      <c r="R20101" s="1"/>
    </row>
    <row r="20102" spans="18:18">
      <c r="R20102" s="1"/>
    </row>
    <row r="20103" spans="18:18">
      <c r="R20103" s="1"/>
    </row>
    <row r="20104" spans="18:18">
      <c r="R20104" s="1"/>
    </row>
    <row r="20105" spans="18:18">
      <c r="R20105" s="1"/>
    </row>
    <row r="20106" spans="18:18">
      <c r="R20106" s="1"/>
    </row>
    <row r="20107" spans="18:18">
      <c r="R20107" s="1"/>
    </row>
    <row r="20108" spans="18:18">
      <c r="R20108" s="1"/>
    </row>
    <row r="20109" spans="18:18">
      <c r="R20109" s="1"/>
    </row>
    <row r="20110" spans="18:18">
      <c r="R20110" s="1"/>
    </row>
    <row r="20111" spans="18:18">
      <c r="R20111" s="1"/>
    </row>
    <row r="20112" spans="18:18">
      <c r="R20112" s="1"/>
    </row>
    <row r="20113" spans="18:18">
      <c r="R20113" s="1"/>
    </row>
    <row r="20114" spans="18:18">
      <c r="R20114" s="1"/>
    </row>
    <row r="20115" spans="18:18">
      <c r="R20115" s="1"/>
    </row>
    <row r="20116" spans="18:18">
      <c r="R20116" s="1"/>
    </row>
    <row r="20117" spans="18:18">
      <c r="R20117" s="1"/>
    </row>
    <row r="20118" spans="18:18">
      <c r="R20118" s="1"/>
    </row>
    <row r="20119" spans="18:18">
      <c r="R20119" s="1"/>
    </row>
    <row r="20120" spans="18:18">
      <c r="R20120" s="1"/>
    </row>
    <row r="20121" spans="18:18">
      <c r="R20121" s="1"/>
    </row>
    <row r="20122" spans="18:18">
      <c r="R20122" s="1"/>
    </row>
    <row r="20123" spans="18:18">
      <c r="R20123" s="1"/>
    </row>
    <row r="20124" spans="18:18">
      <c r="R20124" s="1"/>
    </row>
    <row r="20125" spans="18:18">
      <c r="R20125" s="1"/>
    </row>
    <row r="20126" spans="18:18">
      <c r="R20126" s="1"/>
    </row>
    <row r="20127" spans="18:18">
      <c r="R20127" s="1"/>
    </row>
    <row r="20128" spans="18:18">
      <c r="R20128" s="1"/>
    </row>
    <row r="20129" spans="18:18">
      <c r="R20129" s="1"/>
    </row>
    <row r="20130" spans="18:18">
      <c r="R20130" s="1"/>
    </row>
    <row r="20131" spans="18:18">
      <c r="R20131" s="1"/>
    </row>
    <row r="20132" spans="18:18">
      <c r="R20132" s="1"/>
    </row>
    <row r="20133" spans="18:18">
      <c r="R20133" s="1"/>
    </row>
    <row r="20134" spans="18:18">
      <c r="R20134" s="1"/>
    </row>
    <row r="20135" spans="18:18">
      <c r="R20135" s="1"/>
    </row>
    <row r="20136" spans="18:18">
      <c r="R20136" s="1"/>
    </row>
    <row r="20137" spans="18:18">
      <c r="R20137" s="1"/>
    </row>
    <row r="20138" spans="18:18">
      <c r="R20138" s="1"/>
    </row>
    <row r="20139" spans="18:18">
      <c r="R20139" s="1"/>
    </row>
    <row r="20140" spans="18:18">
      <c r="R20140" s="1"/>
    </row>
    <row r="20141" spans="18:18">
      <c r="R20141" s="1"/>
    </row>
    <row r="20142" spans="18:18">
      <c r="R20142" s="1"/>
    </row>
    <row r="20143" spans="18:18">
      <c r="R20143" s="1"/>
    </row>
    <row r="20144" spans="18:18">
      <c r="R20144" s="1"/>
    </row>
    <row r="20145" spans="18:18">
      <c r="R20145" s="1"/>
    </row>
    <row r="20146" spans="18:18">
      <c r="R20146" s="1"/>
    </row>
    <row r="20147" spans="18:18">
      <c r="R20147" s="1"/>
    </row>
    <row r="20148" spans="18:18">
      <c r="R20148" s="1"/>
    </row>
    <row r="20149" spans="18:18">
      <c r="R20149" s="1"/>
    </row>
    <row r="20150" spans="18:18">
      <c r="R20150" s="1"/>
    </row>
    <row r="20151" spans="18:18">
      <c r="R20151" s="1"/>
    </row>
    <row r="20152" spans="18:18">
      <c r="R20152" s="1"/>
    </row>
    <row r="20153" spans="18:18">
      <c r="R20153" s="1"/>
    </row>
    <row r="20154" spans="18:18">
      <c r="R20154" s="1"/>
    </row>
    <row r="20155" spans="18:18">
      <c r="R20155" s="1"/>
    </row>
    <row r="20156" spans="18:18">
      <c r="R20156" s="1"/>
    </row>
    <row r="20157" spans="18:18">
      <c r="R20157" s="1"/>
    </row>
    <row r="20158" spans="18:18">
      <c r="R20158" s="1"/>
    </row>
    <row r="20159" spans="18:18">
      <c r="R20159" s="1"/>
    </row>
    <row r="20160" spans="18:18">
      <c r="R20160" s="1"/>
    </row>
    <row r="20161" spans="18:18">
      <c r="R20161" s="1"/>
    </row>
    <row r="20162" spans="18:18">
      <c r="R20162" s="1"/>
    </row>
    <row r="20163" spans="18:18">
      <c r="R20163" s="1"/>
    </row>
    <row r="20164" spans="18:18">
      <c r="R20164" s="1"/>
    </row>
    <row r="20165" spans="18:18">
      <c r="R20165" s="1"/>
    </row>
    <row r="20166" spans="18:18">
      <c r="R20166" s="1"/>
    </row>
    <row r="20167" spans="18:18">
      <c r="R20167" s="1"/>
    </row>
    <row r="20168" spans="18:18">
      <c r="R20168" s="1"/>
    </row>
    <row r="20169" spans="18:18">
      <c r="R20169" s="1"/>
    </row>
    <row r="20170" spans="18:18">
      <c r="R20170" s="1"/>
    </row>
    <row r="20171" spans="18:18">
      <c r="R20171" s="1"/>
    </row>
    <row r="20172" spans="18:18">
      <c r="R20172" s="1"/>
    </row>
    <row r="20173" spans="18:18">
      <c r="R20173" s="1"/>
    </row>
    <row r="20174" spans="18:18">
      <c r="R20174" s="1"/>
    </row>
    <row r="20175" spans="18:18">
      <c r="R20175" s="1"/>
    </row>
    <row r="20176" spans="18:18">
      <c r="R20176" s="1"/>
    </row>
    <row r="20177" spans="18:18">
      <c r="R20177" s="1"/>
    </row>
    <row r="20178" spans="18:18">
      <c r="R20178" s="1"/>
    </row>
    <row r="20179" spans="18:18">
      <c r="R20179" s="1"/>
    </row>
    <row r="20180" spans="18:18">
      <c r="R20180" s="1"/>
    </row>
    <row r="20181" spans="18:18">
      <c r="R20181" s="1"/>
    </row>
    <row r="20182" spans="18:18">
      <c r="R20182" s="1"/>
    </row>
    <row r="20183" spans="18:18">
      <c r="R20183" s="1"/>
    </row>
    <row r="20184" spans="18:18">
      <c r="R20184" s="1"/>
    </row>
    <row r="20185" spans="18:18">
      <c r="R20185" s="1"/>
    </row>
    <row r="20186" spans="18:18">
      <c r="R20186" s="1"/>
    </row>
    <row r="20187" spans="18:18">
      <c r="R20187" s="1"/>
    </row>
    <row r="20188" spans="18:18">
      <c r="R20188" s="1"/>
    </row>
    <row r="20189" spans="18:18">
      <c r="R20189" s="1"/>
    </row>
    <row r="20190" spans="18:18">
      <c r="R20190" s="1"/>
    </row>
    <row r="20191" spans="18:18">
      <c r="R20191" s="1"/>
    </row>
    <row r="20192" spans="18:18">
      <c r="R20192" s="1"/>
    </row>
    <row r="20193" spans="18:18">
      <c r="R20193" s="1"/>
    </row>
    <row r="20194" spans="18:18">
      <c r="R20194" s="1"/>
    </row>
    <row r="20195" spans="18:18">
      <c r="R20195" s="1"/>
    </row>
    <row r="20196" spans="18:18">
      <c r="R20196" s="1"/>
    </row>
    <row r="20197" spans="18:18">
      <c r="R20197" s="1"/>
    </row>
    <row r="20198" spans="18:18">
      <c r="R20198" s="1"/>
    </row>
    <row r="20199" spans="18:18">
      <c r="R20199" s="1"/>
    </row>
    <row r="20200" spans="18:18">
      <c r="R20200" s="1"/>
    </row>
    <row r="20201" spans="18:18">
      <c r="R20201" s="1"/>
    </row>
    <row r="20202" spans="18:18">
      <c r="R20202" s="1"/>
    </row>
    <row r="20203" spans="18:18">
      <c r="R20203" s="1"/>
    </row>
    <row r="20204" spans="18:18">
      <c r="R20204" s="1"/>
    </row>
    <row r="20205" spans="18:18">
      <c r="R20205" s="1"/>
    </row>
    <row r="20206" spans="18:18">
      <c r="R20206" s="1"/>
    </row>
    <row r="20207" spans="18:18">
      <c r="R20207" s="1"/>
    </row>
    <row r="20208" spans="18:18">
      <c r="R20208" s="1"/>
    </row>
    <row r="20209" spans="18:18">
      <c r="R20209" s="1"/>
    </row>
    <row r="20210" spans="18:18">
      <c r="R20210" s="1"/>
    </row>
    <row r="20211" spans="18:18">
      <c r="R20211" s="1"/>
    </row>
    <row r="20212" spans="18:18">
      <c r="R20212" s="1"/>
    </row>
    <row r="20213" spans="18:18">
      <c r="R20213" s="1"/>
    </row>
    <row r="20214" spans="18:18">
      <c r="R20214" s="1"/>
    </row>
    <row r="20215" spans="18:18">
      <c r="R20215" s="1"/>
    </row>
    <row r="20216" spans="18:18">
      <c r="R20216" s="1"/>
    </row>
    <row r="20217" spans="18:18">
      <c r="R20217" s="1"/>
    </row>
    <row r="20218" spans="18:18">
      <c r="R20218" s="1"/>
    </row>
    <row r="20219" spans="18:18">
      <c r="R20219" s="1"/>
    </row>
    <row r="20220" spans="18:18">
      <c r="R20220" s="1"/>
    </row>
    <row r="20221" spans="18:18">
      <c r="R20221" s="1"/>
    </row>
    <row r="20222" spans="18:18">
      <c r="R20222" s="1"/>
    </row>
    <row r="20223" spans="18:18">
      <c r="R20223" s="1"/>
    </row>
    <row r="20224" spans="18:18">
      <c r="R20224" s="1"/>
    </row>
    <row r="20225" spans="18:18">
      <c r="R20225" s="1"/>
    </row>
    <row r="20226" spans="18:18">
      <c r="R20226" s="1"/>
    </row>
    <row r="20227" spans="18:18">
      <c r="R20227" s="1"/>
    </row>
    <row r="20228" spans="18:18">
      <c r="R20228" s="1"/>
    </row>
    <row r="20229" spans="18:18">
      <c r="R20229" s="1"/>
    </row>
    <row r="20230" spans="18:18">
      <c r="R20230" s="1"/>
    </row>
    <row r="20231" spans="18:18">
      <c r="R20231" s="1"/>
    </row>
    <row r="20232" spans="18:18">
      <c r="R20232" s="1"/>
    </row>
    <row r="20233" spans="18:18">
      <c r="R20233" s="1"/>
    </row>
    <row r="20234" spans="18:18">
      <c r="R20234" s="1"/>
    </row>
    <row r="20235" spans="18:18">
      <c r="R20235" s="1"/>
    </row>
    <row r="20236" spans="18:18">
      <c r="R20236" s="1"/>
    </row>
    <row r="20237" spans="18:18">
      <c r="R20237" s="1"/>
    </row>
    <row r="20238" spans="18:18">
      <c r="R20238" s="1"/>
    </row>
    <row r="20239" spans="18:18">
      <c r="R20239" s="1"/>
    </row>
    <row r="20240" spans="18:18">
      <c r="R20240" s="1"/>
    </row>
    <row r="20241" spans="18:18">
      <c r="R20241" s="1"/>
    </row>
    <row r="20242" spans="18:18">
      <c r="R20242" s="1"/>
    </row>
    <row r="20243" spans="18:18">
      <c r="R20243" s="1"/>
    </row>
    <row r="20244" spans="18:18">
      <c r="R20244" s="1"/>
    </row>
    <row r="20245" spans="18:18">
      <c r="R20245" s="1"/>
    </row>
    <row r="20246" spans="18:18">
      <c r="R20246" s="1"/>
    </row>
    <row r="20247" spans="18:18">
      <c r="R20247" s="1"/>
    </row>
    <row r="20248" spans="18:18">
      <c r="R20248" s="1"/>
    </row>
    <row r="20249" spans="18:18">
      <c r="R20249" s="1"/>
    </row>
    <row r="20250" spans="18:18">
      <c r="R20250" s="1"/>
    </row>
    <row r="20251" spans="18:18">
      <c r="R20251" s="1"/>
    </row>
    <row r="20252" spans="18:18">
      <c r="R20252" s="1"/>
    </row>
    <row r="20253" spans="18:18">
      <c r="R20253" s="1"/>
    </row>
    <row r="20254" spans="18:18">
      <c r="R20254" s="1"/>
    </row>
    <row r="20255" spans="18:18">
      <c r="R20255" s="1"/>
    </row>
    <row r="20256" spans="18:18">
      <c r="R20256" s="1"/>
    </row>
    <row r="20257" spans="18:18">
      <c r="R20257" s="1"/>
    </row>
    <row r="20258" spans="18:18">
      <c r="R20258" s="1"/>
    </row>
    <row r="20259" spans="18:18">
      <c r="R20259" s="1"/>
    </row>
    <row r="20260" spans="18:18">
      <c r="R20260" s="1"/>
    </row>
    <row r="20261" spans="18:18">
      <c r="R20261" s="1"/>
    </row>
    <row r="20262" spans="18:18">
      <c r="R20262" s="1"/>
    </row>
    <row r="20263" spans="18:18">
      <c r="R20263" s="1"/>
    </row>
    <row r="20264" spans="18:18">
      <c r="R20264" s="1"/>
    </row>
    <row r="20265" spans="18:18">
      <c r="R20265" s="1"/>
    </row>
    <row r="20266" spans="18:18">
      <c r="R20266" s="1"/>
    </row>
    <row r="20267" spans="18:18">
      <c r="R20267" s="1"/>
    </row>
    <row r="20268" spans="18:18">
      <c r="R20268" s="1"/>
    </row>
    <row r="20269" spans="18:18">
      <c r="R20269" s="1"/>
    </row>
    <row r="20270" spans="18:18">
      <c r="R20270" s="1"/>
    </row>
    <row r="20271" spans="18:18">
      <c r="R20271" s="1"/>
    </row>
    <row r="20272" spans="18:18">
      <c r="R20272" s="1"/>
    </row>
    <row r="20273" spans="18:18">
      <c r="R20273" s="1"/>
    </row>
    <row r="20274" spans="18:18">
      <c r="R20274" s="1"/>
    </row>
    <row r="20275" spans="18:18">
      <c r="R20275" s="1"/>
    </row>
    <row r="20276" spans="18:18">
      <c r="R20276" s="1"/>
    </row>
    <row r="20277" spans="18:18">
      <c r="R20277" s="1"/>
    </row>
    <row r="20278" spans="18:18">
      <c r="R20278" s="1"/>
    </row>
    <row r="20279" spans="18:18">
      <c r="R20279" s="1"/>
    </row>
    <row r="20280" spans="18:18">
      <c r="R20280" s="1"/>
    </row>
    <row r="20281" spans="18:18">
      <c r="R20281" s="1"/>
    </row>
    <row r="20282" spans="18:18">
      <c r="R20282" s="1"/>
    </row>
    <row r="20283" spans="18:18">
      <c r="R20283" s="1"/>
    </row>
    <row r="20284" spans="18:18">
      <c r="R20284" s="1"/>
    </row>
    <row r="20285" spans="18:18">
      <c r="R20285" s="1"/>
    </row>
    <row r="20286" spans="18:18">
      <c r="R20286" s="1"/>
    </row>
    <row r="20287" spans="18:18">
      <c r="R20287" s="1"/>
    </row>
    <row r="20288" spans="18:18">
      <c r="R20288" s="1"/>
    </row>
    <row r="20289" spans="18:18">
      <c r="R20289" s="1"/>
    </row>
    <row r="20290" spans="18:18">
      <c r="R20290" s="1"/>
    </row>
    <row r="20291" spans="18:18">
      <c r="R20291" s="1"/>
    </row>
    <row r="20292" spans="18:18">
      <c r="R20292" s="1"/>
    </row>
    <row r="20293" spans="18:18">
      <c r="R20293" s="1"/>
    </row>
    <row r="20294" spans="18:18">
      <c r="R20294" s="1"/>
    </row>
    <row r="20295" spans="18:18">
      <c r="R20295" s="1"/>
    </row>
    <row r="20296" spans="18:18">
      <c r="R20296" s="1"/>
    </row>
    <row r="20297" spans="18:18">
      <c r="R20297" s="1"/>
    </row>
    <row r="20298" spans="18:18">
      <c r="R20298" s="1"/>
    </row>
    <row r="20299" spans="18:18">
      <c r="R20299" s="1"/>
    </row>
    <row r="20300" spans="18:18">
      <c r="R20300" s="1"/>
    </row>
    <row r="20301" spans="18:18">
      <c r="R20301" s="1"/>
    </row>
    <row r="20302" spans="18:18">
      <c r="R20302" s="1"/>
    </row>
    <row r="20303" spans="18:18">
      <c r="R20303" s="1"/>
    </row>
    <row r="20304" spans="18:18">
      <c r="R20304" s="1"/>
    </row>
    <row r="20305" spans="18:18">
      <c r="R20305" s="1"/>
    </row>
    <row r="20306" spans="18:18">
      <c r="R20306" s="1"/>
    </row>
    <row r="20307" spans="18:18">
      <c r="R20307" s="1"/>
    </row>
    <row r="20308" spans="18:18">
      <c r="R20308" s="1"/>
    </row>
    <row r="20309" spans="18:18">
      <c r="R20309" s="1"/>
    </row>
    <row r="20310" spans="18:18">
      <c r="R20310" s="1"/>
    </row>
    <row r="20311" spans="18:18">
      <c r="R20311" s="1"/>
    </row>
    <row r="20312" spans="18:18">
      <c r="R20312" s="1"/>
    </row>
    <row r="20313" spans="18:18">
      <c r="R20313" s="1"/>
    </row>
    <row r="20314" spans="18:18">
      <c r="R20314" s="1"/>
    </row>
    <row r="20315" spans="18:18">
      <c r="R20315" s="1"/>
    </row>
    <row r="20316" spans="18:18">
      <c r="R20316" s="1"/>
    </row>
    <row r="20317" spans="18:18">
      <c r="R20317" s="1"/>
    </row>
    <row r="20318" spans="18:18">
      <c r="R20318" s="1"/>
    </row>
    <row r="20319" spans="18:18">
      <c r="R20319" s="1"/>
    </row>
    <row r="20320" spans="18:18">
      <c r="R20320" s="1"/>
    </row>
    <row r="20321" spans="18:18">
      <c r="R20321" s="1"/>
    </row>
    <row r="20322" spans="18:18">
      <c r="R20322" s="1"/>
    </row>
    <row r="20323" spans="18:18">
      <c r="R20323" s="1"/>
    </row>
    <row r="20324" spans="18:18">
      <c r="R20324" s="1"/>
    </row>
    <row r="20325" spans="18:18">
      <c r="R20325" s="1"/>
    </row>
    <row r="20326" spans="18:18">
      <c r="R20326" s="1"/>
    </row>
    <row r="20327" spans="18:18">
      <c r="R20327" s="1"/>
    </row>
    <row r="20328" spans="18:18">
      <c r="R20328" s="1"/>
    </row>
    <row r="20329" spans="18:18">
      <c r="R20329" s="1"/>
    </row>
    <row r="20330" spans="18:18">
      <c r="R20330" s="1"/>
    </row>
    <row r="20331" spans="18:18">
      <c r="R20331" s="1"/>
    </row>
    <row r="20332" spans="18:18">
      <c r="R20332" s="1"/>
    </row>
    <row r="20333" spans="18:18">
      <c r="R20333" s="1"/>
    </row>
    <row r="20334" spans="18:18">
      <c r="R20334" s="1"/>
    </row>
    <row r="20335" spans="18:18">
      <c r="R20335" s="1"/>
    </row>
    <row r="20336" spans="18:18">
      <c r="R20336" s="1"/>
    </row>
    <row r="20337" spans="18:18">
      <c r="R20337" s="1"/>
    </row>
    <row r="20338" spans="18:18">
      <c r="R20338" s="1"/>
    </row>
    <row r="20339" spans="18:18">
      <c r="R20339" s="1"/>
    </row>
    <row r="20340" spans="18:18">
      <c r="R20340" s="1"/>
    </row>
    <row r="20341" spans="18:18">
      <c r="R20341" s="1"/>
    </row>
    <row r="20342" spans="18:18">
      <c r="R20342" s="1"/>
    </row>
    <row r="20343" spans="18:18">
      <c r="R20343" s="1"/>
    </row>
    <row r="20344" spans="18:18">
      <c r="R20344" s="1"/>
    </row>
    <row r="20345" spans="18:18">
      <c r="R20345" s="1"/>
    </row>
    <row r="20346" spans="18:18">
      <c r="R20346" s="1"/>
    </row>
    <row r="20347" spans="18:18">
      <c r="R20347" s="1"/>
    </row>
    <row r="20348" spans="18:18">
      <c r="R20348" s="1"/>
    </row>
    <row r="20349" spans="18:18">
      <c r="R20349" s="1"/>
    </row>
    <row r="20350" spans="18:18">
      <c r="R20350" s="1"/>
    </row>
    <row r="20351" spans="18:18">
      <c r="R20351" s="1"/>
    </row>
    <row r="20352" spans="18:18">
      <c r="R20352" s="1"/>
    </row>
    <row r="20353" spans="18:18">
      <c r="R20353" s="1"/>
    </row>
    <row r="20354" spans="18:18">
      <c r="R20354" s="1"/>
    </row>
    <row r="20355" spans="18:18">
      <c r="R20355" s="1"/>
    </row>
    <row r="20356" spans="18:18">
      <c r="R20356" s="1"/>
    </row>
    <row r="20357" spans="18:18">
      <c r="R20357" s="1"/>
    </row>
    <row r="20358" spans="18:18">
      <c r="R20358" s="1"/>
    </row>
    <row r="20359" spans="18:18">
      <c r="R20359" s="1"/>
    </row>
    <row r="20360" spans="18:18">
      <c r="R20360" s="1"/>
    </row>
    <row r="20361" spans="18:18">
      <c r="R20361" s="1"/>
    </row>
    <row r="20362" spans="18:18">
      <c r="R20362" s="1"/>
    </row>
    <row r="20363" spans="18:18">
      <c r="R20363" s="1"/>
    </row>
    <row r="20364" spans="18:18">
      <c r="R20364" s="1"/>
    </row>
    <row r="20365" spans="18:18">
      <c r="R20365" s="1"/>
    </row>
    <row r="20366" spans="18:18">
      <c r="R20366" s="1"/>
    </row>
    <row r="20367" spans="18:18">
      <c r="R20367" s="1"/>
    </row>
    <row r="20368" spans="18:18">
      <c r="R20368" s="1"/>
    </row>
    <row r="20369" spans="18:18">
      <c r="R20369" s="1"/>
    </row>
    <row r="20370" spans="18:18">
      <c r="R20370" s="1"/>
    </row>
    <row r="20371" spans="18:18">
      <c r="R20371" s="1"/>
    </row>
    <row r="20372" spans="18:18">
      <c r="R20372" s="1"/>
    </row>
    <row r="20373" spans="18:18">
      <c r="R20373" s="1"/>
    </row>
    <row r="20374" spans="18:18">
      <c r="R20374" s="1"/>
    </row>
    <row r="20375" spans="18:18">
      <c r="R20375" s="1"/>
    </row>
    <row r="20376" spans="18:18">
      <c r="R20376" s="1"/>
    </row>
    <row r="20377" spans="18:18">
      <c r="R20377" s="1"/>
    </row>
    <row r="20378" spans="18:18">
      <c r="R20378" s="1"/>
    </row>
    <row r="20379" spans="18:18">
      <c r="R20379" s="1"/>
    </row>
    <row r="20380" spans="18:18">
      <c r="R20380" s="1"/>
    </row>
    <row r="20381" spans="18:18">
      <c r="R20381" s="1"/>
    </row>
    <row r="20382" spans="18:18">
      <c r="R20382" s="1"/>
    </row>
    <row r="20383" spans="18:18">
      <c r="R20383" s="1"/>
    </row>
    <row r="20384" spans="18:18">
      <c r="R20384" s="1"/>
    </row>
    <row r="20385" spans="18:18">
      <c r="R20385" s="1"/>
    </row>
    <row r="20386" spans="18:18">
      <c r="R20386" s="1"/>
    </row>
    <row r="20387" spans="18:18">
      <c r="R20387" s="1"/>
    </row>
    <row r="20388" spans="18:18">
      <c r="R20388" s="1"/>
    </row>
    <row r="20389" spans="18:18">
      <c r="R20389" s="1"/>
    </row>
    <row r="20390" spans="18:18">
      <c r="R20390" s="1"/>
    </row>
    <row r="20391" spans="18:18">
      <c r="R20391" s="1"/>
    </row>
    <row r="20392" spans="18:18">
      <c r="R20392" s="1"/>
    </row>
    <row r="20393" spans="18:18">
      <c r="R20393" s="1"/>
    </row>
    <row r="20394" spans="18:18">
      <c r="R20394" s="1"/>
    </row>
    <row r="20395" spans="18:18">
      <c r="R20395" s="1"/>
    </row>
    <row r="20396" spans="18:18">
      <c r="R20396" s="1"/>
    </row>
    <row r="20397" spans="18:18">
      <c r="R20397" s="1"/>
    </row>
    <row r="20398" spans="18:18">
      <c r="R20398" s="1"/>
    </row>
    <row r="20399" spans="18:18">
      <c r="R20399" s="1"/>
    </row>
    <row r="20400" spans="18:18">
      <c r="R20400" s="1"/>
    </row>
    <row r="20401" spans="18:18">
      <c r="R20401" s="1"/>
    </row>
    <row r="20402" spans="18:18">
      <c r="R20402" s="1"/>
    </row>
    <row r="20403" spans="18:18">
      <c r="R20403" s="1"/>
    </row>
    <row r="20404" spans="18:18">
      <c r="R20404" s="1"/>
    </row>
    <row r="20405" spans="18:18">
      <c r="R20405" s="1"/>
    </row>
    <row r="20406" spans="18:18">
      <c r="R20406" s="1"/>
    </row>
    <row r="20407" spans="18:18">
      <c r="R20407" s="1"/>
    </row>
    <row r="20408" spans="18:18">
      <c r="R20408" s="1"/>
    </row>
    <row r="20409" spans="18:18">
      <c r="R20409" s="1"/>
    </row>
    <row r="20410" spans="18:18">
      <c r="R20410" s="1"/>
    </row>
    <row r="20411" spans="18:18">
      <c r="R20411" s="1"/>
    </row>
    <row r="20412" spans="18:18">
      <c r="R20412" s="1"/>
    </row>
    <row r="20413" spans="18:18">
      <c r="R20413" s="1"/>
    </row>
    <row r="20414" spans="18:18">
      <c r="R20414" s="1"/>
    </row>
    <row r="20415" spans="18:18">
      <c r="R20415" s="1"/>
    </row>
    <row r="20416" spans="18:18">
      <c r="R20416" s="1"/>
    </row>
    <row r="20417" spans="18:18">
      <c r="R20417" s="1"/>
    </row>
    <row r="20418" spans="18:18">
      <c r="R20418" s="1"/>
    </row>
    <row r="20419" spans="18:18">
      <c r="R20419" s="1"/>
    </row>
    <row r="20420" spans="18:18">
      <c r="R20420" s="1"/>
    </row>
    <row r="20421" spans="18:18">
      <c r="R20421" s="1"/>
    </row>
    <row r="20422" spans="18:18">
      <c r="R20422" s="1"/>
    </row>
    <row r="20423" spans="18:18">
      <c r="R20423" s="1"/>
    </row>
    <row r="20424" spans="18:18">
      <c r="R20424" s="1"/>
    </row>
    <row r="20425" spans="18:18">
      <c r="R20425" s="1"/>
    </row>
    <row r="20426" spans="18:18">
      <c r="R20426" s="1"/>
    </row>
    <row r="20427" spans="18:18">
      <c r="R20427" s="1"/>
    </row>
    <row r="20428" spans="18:18">
      <c r="R20428" s="1"/>
    </row>
    <row r="20429" spans="18:18">
      <c r="R20429" s="1"/>
    </row>
    <row r="20430" spans="18:18">
      <c r="R20430" s="1"/>
    </row>
    <row r="20431" spans="18:18">
      <c r="R20431" s="1"/>
    </row>
    <row r="20432" spans="18:18">
      <c r="R20432" s="1"/>
    </row>
    <row r="20433" spans="18:18">
      <c r="R20433" s="1"/>
    </row>
    <row r="20434" spans="18:18">
      <c r="R20434" s="1"/>
    </row>
    <row r="20435" spans="18:18">
      <c r="R20435" s="1"/>
    </row>
    <row r="20436" spans="18:18">
      <c r="R20436" s="1"/>
    </row>
    <row r="20437" spans="18:18">
      <c r="R20437" s="1"/>
    </row>
    <row r="20438" spans="18:18">
      <c r="R20438" s="1"/>
    </row>
    <row r="20439" spans="18:18">
      <c r="R20439" s="1"/>
    </row>
    <row r="20440" spans="18:18">
      <c r="R20440" s="1"/>
    </row>
    <row r="20441" spans="18:18">
      <c r="R20441" s="1"/>
    </row>
    <row r="20442" spans="18:18">
      <c r="R20442" s="1"/>
    </row>
    <row r="20443" spans="18:18">
      <c r="R20443" s="1"/>
    </row>
    <row r="20444" spans="18:18">
      <c r="R20444" s="1"/>
    </row>
    <row r="20445" spans="18:18">
      <c r="R20445" s="1"/>
    </row>
    <row r="20446" spans="18:18">
      <c r="R20446" s="1"/>
    </row>
    <row r="20447" spans="18:18">
      <c r="R20447" s="1"/>
    </row>
    <row r="20448" spans="18:18">
      <c r="R20448" s="1"/>
    </row>
    <row r="20449" spans="18:18">
      <c r="R20449" s="1"/>
    </row>
    <row r="20450" spans="18:18">
      <c r="R20450" s="1"/>
    </row>
    <row r="20451" spans="18:18">
      <c r="R20451" s="1"/>
    </row>
    <row r="20452" spans="18:18">
      <c r="R20452" s="1"/>
    </row>
    <row r="20453" spans="18:18">
      <c r="R20453" s="1"/>
    </row>
    <row r="20454" spans="18:18">
      <c r="R20454" s="1"/>
    </row>
    <row r="20455" spans="18:18">
      <c r="R20455" s="1"/>
    </row>
    <row r="20456" spans="18:18">
      <c r="R20456" s="1"/>
    </row>
    <row r="20457" spans="18:18">
      <c r="R20457" s="1"/>
    </row>
    <row r="20458" spans="18:18">
      <c r="R20458" s="1"/>
    </row>
    <row r="20459" spans="18:18">
      <c r="R20459" s="1"/>
    </row>
    <row r="20460" spans="18:18">
      <c r="R20460" s="1"/>
    </row>
    <row r="20461" spans="18:18">
      <c r="R20461" s="1"/>
    </row>
    <row r="20462" spans="18:18">
      <c r="R20462" s="1"/>
    </row>
    <row r="20463" spans="18:18">
      <c r="R20463" s="1"/>
    </row>
    <row r="20464" spans="18:18">
      <c r="R20464" s="1"/>
    </row>
    <row r="20465" spans="18:18">
      <c r="R20465" s="1"/>
    </row>
    <row r="20466" spans="18:18">
      <c r="R20466" s="1"/>
    </row>
    <row r="20467" spans="18:18">
      <c r="R20467" s="1"/>
    </row>
    <row r="20468" spans="18:18">
      <c r="R20468" s="1"/>
    </row>
    <row r="20469" spans="18:18">
      <c r="R20469" s="1"/>
    </row>
    <row r="20470" spans="18:18">
      <c r="R20470" s="1"/>
    </row>
    <row r="20471" spans="18:18">
      <c r="R20471" s="1"/>
    </row>
    <row r="20472" spans="18:18">
      <c r="R20472" s="1"/>
    </row>
    <row r="20473" spans="18:18">
      <c r="R20473" s="1"/>
    </row>
    <row r="20474" spans="18:18">
      <c r="R20474" s="1"/>
    </row>
    <row r="20475" spans="18:18">
      <c r="R20475" s="1"/>
    </row>
    <row r="20476" spans="18:18">
      <c r="R20476" s="1"/>
    </row>
    <row r="20477" spans="18:18">
      <c r="R20477" s="1"/>
    </row>
    <row r="20478" spans="18:18">
      <c r="R20478" s="1"/>
    </row>
    <row r="20479" spans="18:18">
      <c r="R20479" s="1"/>
    </row>
    <row r="20480" spans="18:18">
      <c r="R20480" s="1"/>
    </row>
    <row r="20481" spans="18:18">
      <c r="R20481" s="1"/>
    </row>
    <row r="20482" spans="18:18">
      <c r="R20482" s="1"/>
    </row>
    <row r="20483" spans="18:18">
      <c r="R20483" s="1"/>
    </row>
    <row r="20484" spans="18:18">
      <c r="R20484" s="1"/>
    </row>
    <row r="20485" spans="18:18">
      <c r="R20485" s="1"/>
    </row>
    <row r="20486" spans="18:18">
      <c r="R20486" s="1"/>
    </row>
    <row r="20487" spans="18:18">
      <c r="R20487" s="1"/>
    </row>
    <row r="20488" spans="18:18">
      <c r="R20488" s="1"/>
    </row>
    <row r="20489" spans="18:18">
      <c r="R20489" s="1"/>
    </row>
    <row r="20490" spans="18:18">
      <c r="R20490" s="1"/>
    </row>
    <row r="20491" spans="18:18">
      <c r="R20491" s="1"/>
    </row>
    <row r="20492" spans="18:18">
      <c r="R20492" s="1"/>
    </row>
    <row r="20493" spans="18:18">
      <c r="R20493" s="1"/>
    </row>
    <row r="20494" spans="18:18">
      <c r="R20494" s="1"/>
    </row>
    <row r="20495" spans="18:18">
      <c r="R20495" s="1"/>
    </row>
    <row r="20496" spans="18:18">
      <c r="R20496" s="1"/>
    </row>
    <row r="20497" spans="18:18">
      <c r="R20497" s="1"/>
    </row>
    <row r="20498" spans="18:18">
      <c r="R20498" s="1"/>
    </row>
    <row r="20499" spans="18:18">
      <c r="R20499" s="1"/>
    </row>
    <row r="20500" spans="18:18">
      <c r="R20500" s="1"/>
    </row>
    <row r="20501" spans="18:18">
      <c r="R20501" s="1"/>
    </row>
    <row r="20502" spans="18:18">
      <c r="R20502" s="1"/>
    </row>
    <row r="20503" spans="18:18">
      <c r="R20503" s="1"/>
    </row>
    <row r="20504" spans="18:18">
      <c r="R20504" s="1"/>
    </row>
    <row r="20505" spans="18:18">
      <c r="R20505" s="1"/>
    </row>
    <row r="20506" spans="18:18">
      <c r="R20506" s="1"/>
    </row>
    <row r="20507" spans="18:18">
      <c r="R20507" s="1"/>
    </row>
    <row r="20508" spans="18:18">
      <c r="R20508" s="1"/>
    </row>
    <row r="20509" spans="18:18">
      <c r="R20509" s="1"/>
    </row>
    <row r="20510" spans="18:18">
      <c r="R20510" s="1"/>
    </row>
    <row r="20511" spans="18:18">
      <c r="R20511" s="1"/>
    </row>
    <row r="20512" spans="18:18">
      <c r="R20512" s="1"/>
    </row>
    <row r="20513" spans="18:18">
      <c r="R20513" s="1"/>
    </row>
    <row r="20514" spans="18:18">
      <c r="R20514" s="1"/>
    </row>
    <row r="20515" spans="18:18">
      <c r="R20515" s="1"/>
    </row>
    <row r="20516" spans="18:18">
      <c r="R20516" s="1"/>
    </row>
    <row r="20517" spans="18:18">
      <c r="R20517" s="1"/>
    </row>
    <row r="20518" spans="18:18">
      <c r="R20518" s="1"/>
    </row>
    <row r="20519" spans="18:18">
      <c r="R20519" s="1"/>
    </row>
    <row r="20520" spans="18:18">
      <c r="R20520" s="1"/>
    </row>
    <row r="20521" spans="18:18">
      <c r="R20521" s="1"/>
    </row>
    <row r="20522" spans="18:18">
      <c r="R20522" s="1"/>
    </row>
    <row r="20523" spans="18:18">
      <c r="R20523" s="1"/>
    </row>
    <row r="20524" spans="18:18">
      <c r="R20524" s="1"/>
    </row>
    <row r="20525" spans="18:18">
      <c r="R20525" s="1"/>
    </row>
    <row r="20526" spans="18:18">
      <c r="R20526" s="1"/>
    </row>
    <row r="20527" spans="18:18">
      <c r="R20527" s="1"/>
    </row>
    <row r="20528" spans="18:18">
      <c r="R20528" s="1"/>
    </row>
    <row r="20529" spans="18:18">
      <c r="R20529" s="1"/>
    </row>
    <row r="20530" spans="18:18">
      <c r="R20530" s="1"/>
    </row>
    <row r="20531" spans="18:18">
      <c r="R20531" s="1"/>
    </row>
    <row r="20532" spans="18:18">
      <c r="R20532" s="1"/>
    </row>
    <row r="20533" spans="18:18">
      <c r="R20533" s="1"/>
    </row>
    <row r="20534" spans="18:18">
      <c r="R20534" s="1"/>
    </row>
    <row r="20535" spans="18:18">
      <c r="R20535" s="1"/>
    </row>
    <row r="20536" spans="18:18">
      <c r="R20536" s="1"/>
    </row>
    <row r="20537" spans="18:18">
      <c r="R20537" s="1"/>
    </row>
    <row r="20538" spans="18:18">
      <c r="R20538" s="1"/>
    </row>
    <row r="20539" spans="18:18">
      <c r="R20539" s="1"/>
    </row>
    <row r="20540" spans="18:18">
      <c r="R20540" s="1"/>
    </row>
    <row r="20541" spans="18:18">
      <c r="R20541" s="1"/>
    </row>
    <row r="20542" spans="18:18">
      <c r="R20542" s="1"/>
    </row>
    <row r="20543" spans="18:18">
      <c r="R20543" s="1"/>
    </row>
    <row r="20544" spans="18:18">
      <c r="R20544" s="1"/>
    </row>
    <row r="20545" spans="18:18">
      <c r="R20545" s="1"/>
    </row>
    <row r="20546" spans="18:18">
      <c r="R20546" s="1"/>
    </row>
    <row r="20547" spans="18:18">
      <c r="R20547" s="1"/>
    </row>
    <row r="20548" spans="18:18">
      <c r="R20548" s="1"/>
    </row>
    <row r="20549" spans="18:18">
      <c r="R20549" s="1"/>
    </row>
    <row r="20550" spans="18:18">
      <c r="R20550" s="1"/>
    </row>
    <row r="20551" spans="18:18">
      <c r="R20551" s="1"/>
    </row>
    <row r="20552" spans="18:18">
      <c r="R20552" s="1"/>
    </row>
    <row r="20553" spans="18:18">
      <c r="R20553" s="1"/>
    </row>
    <row r="20554" spans="18:18">
      <c r="R20554" s="1"/>
    </row>
    <row r="20555" spans="18:18">
      <c r="R20555" s="1"/>
    </row>
    <row r="20556" spans="18:18">
      <c r="R20556" s="1"/>
    </row>
    <row r="20557" spans="18:18">
      <c r="R20557" s="1"/>
    </row>
    <row r="20558" spans="18:18">
      <c r="R20558" s="1"/>
    </row>
    <row r="20559" spans="18:18">
      <c r="R20559" s="1"/>
    </row>
    <row r="20560" spans="18:18">
      <c r="R20560" s="1"/>
    </row>
    <row r="20561" spans="18:18">
      <c r="R20561" s="1"/>
    </row>
    <row r="20562" spans="18:18">
      <c r="R20562" s="1"/>
    </row>
    <row r="20563" spans="18:18">
      <c r="R20563" s="1"/>
    </row>
    <row r="20564" spans="18:18">
      <c r="R20564" s="1"/>
    </row>
    <row r="20565" spans="18:18">
      <c r="R20565" s="1"/>
    </row>
    <row r="20566" spans="18:18">
      <c r="R20566" s="1"/>
    </row>
    <row r="20567" spans="18:18">
      <c r="R20567" s="1"/>
    </row>
    <row r="20568" spans="18:18">
      <c r="R20568" s="1"/>
    </row>
    <row r="20569" spans="18:18">
      <c r="R20569" s="1"/>
    </row>
    <row r="20570" spans="18:18">
      <c r="R20570" s="1"/>
    </row>
    <row r="20571" spans="18:18">
      <c r="R20571" s="1"/>
    </row>
    <row r="20572" spans="18:18">
      <c r="R20572" s="1"/>
    </row>
    <row r="20573" spans="18:18">
      <c r="R20573" s="1"/>
    </row>
    <row r="20574" spans="18:18">
      <c r="R20574" s="1"/>
    </row>
    <row r="20575" spans="18:18">
      <c r="R20575" s="1"/>
    </row>
    <row r="20576" spans="18:18">
      <c r="R20576" s="1"/>
    </row>
    <row r="20577" spans="18:18">
      <c r="R20577" s="1"/>
    </row>
    <row r="20578" spans="18:18">
      <c r="R20578" s="1"/>
    </row>
    <row r="20579" spans="18:18">
      <c r="R20579" s="1"/>
    </row>
    <row r="20580" spans="18:18">
      <c r="R20580" s="1"/>
    </row>
    <row r="20581" spans="18:18">
      <c r="R20581" s="1"/>
    </row>
    <row r="20582" spans="18:18">
      <c r="R20582" s="1"/>
    </row>
    <row r="20583" spans="18:18">
      <c r="R20583" s="1"/>
    </row>
    <row r="20584" spans="18:18">
      <c r="R20584" s="1"/>
    </row>
    <row r="20585" spans="18:18">
      <c r="R20585" s="1"/>
    </row>
    <row r="20586" spans="18:18">
      <c r="R20586" s="1"/>
    </row>
    <row r="20587" spans="18:18">
      <c r="R20587" s="1"/>
    </row>
    <row r="20588" spans="18:18">
      <c r="R20588" s="1"/>
    </row>
    <row r="20589" spans="18:18">
      <c r="R20589" s="1"/>
    </row>
    <row r="20590" spans="18:18">
      <c r="R20590" s="1"/>
    </row>
    <row r="20591" spans="18:18">
      <c r="R20591" s="1"/>
    </row>
    <row r="20592" spans="18:18">
      <c r="R20592" s="1"/>
    </row>
    <row r="20593" spans="18:18">
      <c r="R20593" s="1"/>
    </row>
    <row r="20594" spans="18:18">
      <c r="R20594" s="1"/>
    </row>
    <row r="20595" spans="18:18">
      <c r="R20595" s="1"/>
    </row>
    <row r="20596" spans="18:18">
      <c r="R20596" s="1"/>
    </row>
    <row r="20597" spans="18:18">
      <c r="R20597" s="1"/>
    </row>
    <row r="20598" spans="18:18">
      <c r="R20598" s="1"/>
    </row>
    <row r="20599" spans="18:18">
      <c r="R20599" s="1"/>
    </row>
    <row r="20600" spans="18:18">
      <c r="R20600" s="1"/>
    </row>
    <row r="20601" spans="18:18">
      <c r="R20601" s="1"/>
    </row>
    <row r="20602" spans="18:18">
      <c r="R20602" s="1"/>
    </row>
    <row r="20603" spans="18:18">
      <c r="R20603" s="1"/>
    </row>
    <row r="20604" spans="18:18">
      <c r="R20604" s="1"/>
    </row>
    <row r="20605" spans="18:18">
      <c r="R20605" s="1"/>
    </row>
    <row r="20606" spans="18:18">
      <c r="R20606" s="1"/>
    </row>
    <row r="20607" spans="18:18">
      <c r="R20607" s="1"/>
    </row>
    <row r="20608" spans="18:18">
      <c r="R20608" s="1"/>
    </row>
    <row r="20609" spans="18:18">
      <c r="R20609" s="1"/>
    </row>
    <row r="20610" spans="18:18">
      <c r="R20610" s="1"/>
    </row>
    <row r="20611" spans="18:18">
      <c r="R20611" s="1"/>
    </row>
    <row r="20612" spans="18:18">
      <c r="R20612" s="1"/>
    </row>
    <row r="20613" spans="18:18">
      <c r="R20613" s="1"/>
    </row>
    <row r="20614" spans="18:18">
      <c r="R20614" s="1"/>
    </row>
    <row r="20615" spans="18:18">
      <c r="R20615" s="1"/>
    </row>
    <row r="20616" spans="18:18">
      <c r="R20616" s="1"/>
    </row>
    <row r="20617" spans="18:18">
      <c r="R20617" s="1"/>
    </row>
    <row r="20618" spans="18:18">
      <c r="R20618" s="1"/>
    </row>
    <row r="20619" spans="18:18">
      <c r="R20619" s="1"/>
    </row>
    <row r="20620" spans="18:18">
      <c r="R20620" s="1"/>
    </row>
    <row r="20621" spans="18:18">
      <c r="R20621" s="1"/>
    </row>
    <row r="20622" spans="18:18">
      <c r="R20622" s="1"/>
    </row>
    <row r="20623" spans="18:18">
      <c r="R20623" s="1"/>
    </row>
    <row r="20624" spans="18:18">
      <c r="R20624" s="1"/>
    </row>
    <row r="20625" spans="18:18">
      <c r="R20625" s="1"/>
    </row>
    <row r="20626" spans="18:18">
      <c r="R20626" s="1"/>
    </row>
    <row r="20627" spans="18:18">
      <c r="R20627" s="1"/>
    </row>
    <row r="20628" spans="18:18">
      <c r="R20628" s="1"/>
    </row>
    <row r="20629" spans="18:18">
      <c r="R20629" s="1"/>
    </row>
    <row r="20630" spans="18:18">
      <c r="R20630" s="1"/>
    </row>
    <row r="20631" spans="18:18">
      <c r="R20631" s="1"/>
    </row>
    <row r="20632" spans="18:18">
      <c r="R20632" s="1"/>
    </row>
    <row r="20633" spans="18:18">
      <c r="R20633" s="1"/>
    </row>
    <row r="20634" spans="18:18">
      <c r="R20634" s="1"/>
    </row>
    <row r="20635" spans="18:18">
      <c r="R20635" s="1"/>
    </row>
    <row r="20636" spans="18:18">
      <c r="R20636" s="1"/>
    </row>
    <row r="20637" spans="18:18">
      <c r="R20637" s="1"/>
    </row>
    <row r="20638" spans="18:18">
      <c r="R20638" s="1"/>
    </row>
    <row r="20639" spans="18:18">
      <c r="R20639" s="1"/>
    </row>
    <row r="20640" spans="18:18">
      <c r="R20640" s="1"/>
    </row>
    <row r="20641" spans="18:18">
      <c r="R20641" s="1"/>
    </row>
    <row r="20642" spans="18:18">
      <c r="R20642" s="1"/>
    </row>
    <row r="20643" spans="18:18">
      <c r="R20643" s="1"/>
    </row>
    <row r="20644" spans="18:18">
      <c r="R20644" s="1"/>
    </row>
    <row r="20645" spans="18:18">
      <c r="R20645" s="1"/>
    </row>
    <row r="20646" spans="18:18">
      <c r="R20646" s="1"/>
    </row>
    <row r="20647" spans="18:18">
      <c r="R20647" s="1"/>
    </row>
    <row r="20648" spans="18:18">
      <c r="R20648" s="1"/>
    </row>
    <row r="20649" spans="18:18">
      <c r="R20649" s="1"/>
    </row>
    <row r="20650" spans="18:18">
      <c r="R20650" s="1"/>
    </row>
    <row r="20651" spans="18:18">
      <c r="R20651" s="1"/>
    </row>
    <row r="20652" spans="18:18">
      <c r="R20652" s="1"/>
    </row>
    <row r="20653" spans="18:18">
      <c r="R20653" s="1"/>
    </row>
    <row r="20654" spans="18:18">
      <c r="R20654" s="1"/>
    </row>
    <row r="20655" spans="18:18">
      <c r="R20655" s="1"/>
    </row>
    <row r="20656" spans="18:18">
      <c r="R20656" s="1"/>
    </row>
    <row r="20657" spans="18:18">
      <c r="R20657" s="1"/>
    </row>
    <row r="20658" spans="18:18">
      <c r="R20658" s="1"/>
    </row>
    <row r="20659" spans="18:18">
      <c r="R20659" s="1"/>
    </row>
    <row r="20660" spans="18:18">
      <c r="R20660" s="1"/>
    </row>
    <row r="20661" spans="18:18">
      <c r="R20661" s="1"/>
    </row>
    <row r="20662" spans="18:18">
      <c r="R20662" s="1"/>
    </row>
    <row r="20663" spans="18:18">
      <c r="R20663" s="1"/>
    </row>
    <row r="20664" spans="18:18">
      <c r="R20664" s="1"/>
    </row>
    <row r="20665" spans="18:18">
      <c r="R20665" s="1"/>
    </row>
    <row r="20666" spans="18:18">
      <c r="R20666" s="1"/>
    </row>
    <row r="20667" spans="18:18">
      <c r="R20667" s="1"/>
    </row>
    <row r="20668" spans="18:18">
      <c r="R20668" s="1"/>
    </row>
    <row r="20669" spans="18:18">
      <c r="R20669" s="1"/>
    </row>
    <row r="20670" spans="18:18">
      <c r="R20670" s="1"/>
    </row>
    <row r="20671" spans="18:18">
      <c r="R20671" s="1"/>
    </row>
    <row r="20672" spans="18:18">
      <c r="R20672" s="1"/>
    </row>
    <row r="20673" spans="18:18">
      <c r="R20673" s="1"/>
    </row>
    <row r="20674" spans="18:18">
      <c r="R20674" s="1"/>
    </row>
    <row r="20675" spans="18:18">
      <c r="R20675" s="1"/>
    </row>
    <row r="20676" spans="18:18">
      <c r="R20676" s="1"/>
    </row>
    <row r="20677" spans="18:18">
      <c r="R20677" s="1"/>
    </row>
    <row r="20678" spans="18:18">
      <c r="R20678" s="1"/>
    </row>
    <row r="20679" spans="18:18">
      <c r="R20679" s="1"/>
    </row>
    <row r="20680" spans="18:18">
      <c r="R20680" s="1"/>
    </row>
    <row r="20681" spans="18:18">
      <c r="R20681" s="1"/>
    </row>
    <row r="20682" spans="18:18">
      <c r="R20682" s="1"/>
    </row>
    <row r="20683" spans="18:18">
      <c r="R20683" s="1"/>
    </row>
    <row r="20684" spans="18:18">
      <c r="R20684" s="1"/>
    </row>
    <row r="20685" spans="18:18">
      <c r="R20685" s="1"/>
    </row>
    <row r="20686" spans="18:18">
      <c r="R20686" s="1"/>
    </row>
    <row r="20687" spans="18:18">
      <c r="R20687" s="1"/>
    </row>
    <row r="20688" spans="18:18">
      <c r="R20688" s="1"/>
    </row>
    <row r="20689" spans="18:18">
      <c r="R20689" s="1"/>
    </row>
    <row r="20690" spans="18:18">
      <c r="R20690" s="1"/>
    </row>
    <row r="20691" spans="18:18">
      <c r="R20691" s="1"/>
    </row>
    <row r="20692" spans="18:18">
      <c r="R20692" s="1"/>
    </row>
    <row r="20693" spans="18:18">
      <c r="R20693" s="1"/>
    </row>
    <row r="20694" spans="18:18">
      <c r="R20694" s="1"/>
    </row>
    <row r="20695" spans="18:18">
      <c r="R20695" s="1"/>
    </row>
    <row r="20696" spans="18:18">
      <c r="R20696" s="1"/>
    </row>
    <row r="20697" spans="18:18">
      <c r="R20697" s="1"/>
    </row>
    <row r="20698" spans="18:18">
      <c r="R20698" s="1"/>
    </row>
    <row r="20699" spans="18:18">
      <c r="R20699" s="1"/>
    </row>
    <row r="20700" spans="18:18">
      <c r="R20700" s="1"/>
    </row>
    <row r="20701" spans="18:18">
      <c r="R20701" s="1"/>
    </row>
    <row r="20702" spans="18:18">
      <c r="R20702" s="1"/>
    </row>
    <row r="20703" spans="18:18">
      <c r="R20703" s="1"/>
    </row>
    <row r="20704" spans="18:18">
      <c r="R20704" s="1"/>
    </row>
    <row r="20705" spans="18:18">
      <c r="R20705" s="1"/>
    </row>
    <row r="20706" spans="18:18">
      <c r="R20706" s="1"/>
    </row>
    <row r="20707" spans="18:18">
      <c r="R20707" s="1"/>
    </row>
    <row r="20708" spans="18:18">
      <c r="R20708" s="1"/>
    </row>
    <row r="20709" spans="18:18">
      <c r="R20709" s="1"/>
    </row>
    <row r="20710" spans="18:18">
      <c r="R20710" s="1"/>
    </row>
    <row r="20711" spans="18:18">
      <c r="R20711" s="1"/>
    </row>
    <row r="20712" spans="18:18">
      <c r="R20712" s="1"/>
    </row>
    <row r="20713" spans="18:18">
      <c r="R20713" s="1"/>
    </row>
    <row r="20714" spans="18:18">
      <c r="R20714" s="1"/>
    </row>
    <row r="20715" spans="18:18">
      <c r="R20715" s="1"/>
    </row>
    <row r="20716" spans="18:18">
      <c r="R20716" s="1"/>
    </row>
    <row r="20717" spans="18:18">
      <c r="R20717" s="1"/>
    </row>
    <row r="20718" spans="18:18">
      <c r="R20718" s="1"/>
    </row>
    <row r="20719" spans="18:18">
      <c r="R20719" s="1"/>
    </row>
    <row r="20720" spans="18:18">
      <c r="R20720" s="1"/>
    </row>
    <row r="20721" spans="18:18">
      <c r="R20721" s="1"/>
    </row>
    <row r="20722" spans="18:18">
      <c r="R20722" s="1"/>
    </row>
    <row r="20723" spans="18:18">
      <c r="R20723" s="1"/>
    </row>
    <row r="20724" spans="18:18">
      <c r="R20724" s="1"/>
    </row>
    <row r="20725" spans="18:18">
      <c r="R20725" s="1"/>
    </row>
    <row r="20726" spans="18:18">
      <c r="R20726" s="1"/>
    </row>
    <row r="20727" spans="18:18">
      <c r="R20727" s="1"/>
    </row>
    <row r="20728" spans="18:18">
      <c r="R20728" s="1"/>
    </row>
    <row r="20729" spans="18:18">
      <c r="R20729" s="1"/>
    </row>
    <row r="20730" spans="18:18">
      <c r="R20730" s="1"/>
    </row>
    <row r="20731" spans="18:18">
      <c r="R20731" s="1"/>
    </row>
    <row r="20732" spans="18:18">
      <c r="R20732" s="1"/>
    </row>
    <row r="20733" spans="18:18">
      <c r="R20733" s="1"/>
    </row>
    <row r="20734" spans="18:18">
      <c r="R20734" s="1"/>
    </row>
    <row r="20735" spans="18:18">
      <c r="R20735" s="1"/>
    </row>
    <row r="20736" spans="18:18">
      <c r="R20736" s="1"/>
    </row>
    <row r="20737" spans="18:18">
      <c r="R20737" s="1"/>
    </row>
    <row r="20738" spans="18:18">
      <c r="R20738" s="1"/>
    </row>
    <row r="20739" spans="18:18">
      <c r="R20739" s="1"/>
    </row>
    <row r="20740" spans="18:18">
      <c r="R20740" s="1"/>
    </row>
    <row r="20741" spans="18:18">
      <c r="R20741" s="1"/>
    </row>
    <row r="20742" spans="18:18">
      <c r="R20742" s="1"/>
    </row>
    <row r="20743" spans="18:18">
      <c r="R20743" s="1"/>
    </row>
    <row r="20744" spans="18:18">
      <c r="R20744" s="1"/>
    </row>
    <row r="20745" spans="18:18">
      <c r="R20745" s="1"/>
    </row>
    <row r="20746" spans="18:18">
      <c r="R20746" s="1"/>
    </row>
    <row r="20747" spans="18:18">
      <c r="R20747" s="1"/>
    </row>
    <row r="20748" spans="18:18">
      <c r="R20748" s="1"/>
    </row>
    <row r="20749" spans="18:18">
      <c r="R20749" s="1"/>
    </row>
    <row r="20750" spans="18:18">
      <c r="R20750" s="1"/>
    </row>
    <row r="20751" spans="18:18">
      <c r="R20751" s="1"/>
    </row>
    <row r="20752" spans="18:18">
      <c r="R20752" s="1"/>
    </row>
    <row r="20753" spans="18:18">
      <c r="R20753" s="1"/>
    </row>
    <row r="20754" spans="18:18">
      <c r="R20754" s="1"/>
    </row>
    <row r="20755" spans="18:18">
      <c r="R20755" s="1"/>
    </row>
    <row r="20756" spans="18:18">
      <c r="R20756" s="1"/>
    </row>
    <row r="20757" spans="18:18">
      <c r="R20757" s="1"/>
    </row>
    <row r="20758" spans="18:18">
      <c r="R20758" s="1"/>
    </row>
    <row r="20759" spans="18:18">
      <c r="R20759" s="1"/>
    </row>
    <row r="20760" spans="18:18">
      <c r="R20760" s="1"/>
    </row>
    <row r="20761" spans="18:18">
      <c r="R20761" s="1"/>
    </row>
    <row r="20762" spans="18:18">
      <c r="R20762" s="1"/>
    </row>
    <row r="20763" spans="18:18">
      <c r="R20763" s="1"/>
    </row>
    <row r="20764" spans="18:18">
      <c r="R20764" s="1"/>
    </row>
    <row r="20765" spans="18:18">
      <c r="R20765" s="1"/>
    </row>
    <row r="20766" spans="18:18">
      <c r="R20766" s="1"/>
    </row>
    <row r="20767" spans="18:18">
      <c r="R20767" s="1"/>
    </row>
    <row r="20768" spans="18:18">
      <c r="R20768" s="1"/>
    </row>
    <row r="20769" spans="18:18">
      <c r="R20769" s="1"/>
    </row>
    <row r="20770" spans="18:18">
      <c r="R20770" s="1"/>
    </row>
    <row r="20771" spans="18:18">
      <c r="R20771" s="1"/>
    </row>
    <row r="20772" spans="18:18">
      <c r="R20772" s="1"/>
    </row>
    <row r="20773" spans="18:18">
      <c r="R20773" s="1"/>
    </row>
    <row r="20774" spans="18:18">
      <c r="R20774" s="1"/>
    </row>
    <row r="20775" spans="18:18">
      <c r="R20775" s="1"/>
    </row>
    <row r="20776" spans="18:18">
      <c r="R20776" s="1"/>
    </row>
    <row r="20777" spans="18:18">
      <c r="R20777" s="1"/>
    </row>
    <row r="20778" spans="18:18">
      <c r="R20778" s="1"/>
    </row>
    <row r="20779" spans="18:18">
      <c r="R20779" s="1"/>
    </row>
    <row r="20780" spans="18:18">
      <c r="R20780" s="1"/>
    </row>
    <row r="20781" spans="18:18">
      <c r="R20781" s="1"/>
    </row>
    <row r="20782" spans="18:18">
      <c r="R20782" s="1"/>
    </row>
    <row r="20783" spans="18:18">
      <c r="R20783" s="1"/>
    </row>
    <row r="20784" spans="18:18">
      <c r="R20784" s="1"/>
    </row>
    <row r="20785" spans="18:18">
      <c r="R20785" s="1"/>
    </row>
    <row r="20786" spans="18:18">
      <c r="R20786" s="1"/>
    </row>
    <row r="20787" spans="18:18">
      <c r="R20787" s="1"/>
    </row>
    <row r="20788" spans="18:18">
      <c r="R20788" s="1"/>
    </row>
    <row r="20789" spans="18:18">
      <c r="R20789" s="1"/>
    </row>
    <row r="20790" spans="18:18">
      <c r="R20790" s="1"/>
    </row>
    <row r="20791" spans="18:18">
      <c r="R20791" s="1"/>
    </row>
    <row r="20792" spans="18:18">
      <c r="R20792" s="1"/>
    </row>
    <row r="20793" spans="18:18">
      <c r="R20793" s="1"/>
    </row>
    <row r="20794" spans="18:18">
      <c r="R20794" s="1"/>
    </row>
    <row r="20795" spans="18:18">
      <c r="R20795" s="1"/>
    </row>
    <row r="20796" spans="18:18">
      <c r="R20796" s="1"/>
    </row>
    <row r="20797" spans="18:18">
      <c r="R20797" s="1"/>
    </row>
    <row r="20798" spans="18:18">
      <c r="R20798" s="1"/>
    </row>
    <row r="20799" spans="18:18">
      <c r="R20799" s="1"/>
    </row>
    <row r="20800" spans="18:18">
      <c r="R20800" s="1"/>
    </row>
    <row r="20801" spans="18:18">
      <c r="R20801" s="1"/>
    </row>
    <row r="20802" spans="18:18">
      <c r="R20802" s="1"/>
    </row>
    <row r="20803" spans="18:18">
      <c r="R20803" s="1"/>
    </row>
    <row r="20804" spans="18:18">
      <c r="R20804" s="1"/>
    </row>
    <row r="20805" spans="18:18">
      <c r="R20805" s="1"/>
    </row>
    <row r="20806" spans="18:18">
      <c r="R20806" s="1"/>
    </row>
    <row r="20807" spans="18:18">
      <c r="R20807" s="1"/>
    </row>
    <row r="20808" spans="18:18">
      <c r="R20808" s="1"/>
    </row>
    <row r="20809" spans="18:18">
      <c r="R20809" s="1"/>
    </row>
    <row r="20810" spans="18:18">
      <c r="R20810" s="1"/>
    </row>
    <row r="20811" spans="18:18">
      <c r="R20811" s="1"/>
    </row>
    <row r="20812" spans="18:18">
      <c r="R20812" s="1"/>
    </row>
    <row r="20813" spans="18:18">
      <c r="R20813" s="1"/>
    </row>
    <row r="20814" spans="18:18">
      <c r="R20814" s="1"/>
    </row>
    <row r="20815" spans="18:18">
      <c r="R20815" s="1"/>
    </row>
    <row r="20816" spans="18:18">
      <c r="R20816" s="1"/>
    </row>
    <row r="20817" spans="18:18">
      <c r="R20817" s="1"/>
    </row>
    <row r="20818" spans="18:18">
      <c r="R20818" s="1"/>
    </row>
    <row r="20819" spans="18:18">
      <c r="R20819" s="1"/>
    </row>
    <row r="20820" spans="18:18">
      <c r="R20820" s="1"/>
    </row>
    <row r="20821" spans="18:18">
      <c r="R20821" s="1"/>
    </row>
    <row r="20822" spans="18:18">
      <c r="R20822" s="1"/>
    </row>
    <row r="20823" spans="18:18">
      <c r="R20823" s="1"/>
    </row>
    <row r="20824" spans="18:18">
      <c r="R20824" s="1"/>
    </row>
    <row r="20825" spans="18:18">
      <c r="R20825" s="1"/>
    </row>
    <row r="20826" spans="18:18">
      <c r="R20826" s="1"/>
    </row>
    <row r="20827" spans="18:18">
      <c r="R20827" s="1"/>
    </row>
    <row r="20828" spans="18:18">
      <c r="R20828" s="1"/>
    </row>
    <row r="20829" spans="18:18">
      <c r="R20829" s="1"/>
    </row>
    <row r="20830" spans="18:18">
      <c r="R20830" s="1"/>
    </row>
    <row r="20831" spans="18:18">
      <c r="R20831" s="1"/>
    </row>
    <row r="20832" spans="18:18">
      <c r="R20832" s="1"/>
    </row>
    <row r="20833" spans="18:18">
      <c r="R20833" s="1"/>
    </row>
    <row r="20834" spans="18:18">
      <c r="R20834" s="1"/>
    </row>
    <row r="20835" spans="18:18">
      <c r="R20835" s="1"/>
    </row>
    <row r="20836" spans="18:18">
      <c r="R20836" s="1"/>
    </row>
    <row r="20837" spans="18:18">
      <c r="R20837" s="1"/>
    </row>
    <row r="20838" spans="18:18">
      <c r="R20838" s="1"/>
    </row>
    <row r="20839" spans="18:18">
      <c r="R20839" s="1"/>
    </row>
    <row r="20840" spans="18:18">
      <c r="R20840" s="1"/>
    </row>
    <row r="20841" spans="18:18">
      <c r="R20841" s="1"/>
    </row>
    <row r="20842" spans="18:18">
      <c r="R20842" s="1"/>
    </row>
    <row r="20843" spans="18:18">
      <c r="R20843" s="1"/>
    </row>
    <row r="20844" spans="18:18">
      <c r="R20844" s="1"/>
    </row>
    <row r="20845" spans="18:18">
      <c r="R20845" s="1"/>
    </row>
    <row r="20846" spans="18:18">
      <c r="R20846" s="1"/>
    </row>
    <row r="20847" spans="18:18">
      <c r="R20847" s="1"/>
    </row>
    <row r="20848" spans="18:18">
      <c r="R20848" s="1"/>
    </row>
    <row r="20849" spans="18:18">
      <c r="R20849" s="1"/>
    </row>
    <row r="20850" spans="18:18">
      <c r="R20850" s="1"/>
    </row>
    <row r="20851" spans="18:18">
      <c r="R20851" s="1"/>
    </row>
    <row r="20852" spans="18:18">
      <c r="R20852" s="1"/>
    </row>
    <row r="20853" spans="18:18">
      <c r="R20853" s="1"/>
    </row>
    <row r="20854" spans="18:18">
      <c r="R20854" s="1"/>
    </row>
    <row r="20855" spans="18:18">
      <c r="R20855" s="1"/>
    </row>
    <row r="20856" spans="18:18">
      <c r="R20856" s="1"/>
    </row>
    <row r="20857" spans="18:18">
      <c r="R20857" s="1"/>
    </row>
    <row r="20858" spans="18:18">
      <c r="R20858" s="1"/>
    </row>
    <row r="20859" spans="18:18">
      <c r="R20859" s="1"/>
    </row>
    <row r="20860" spans="18:18">
      <c r="R20860" s="1"/>
    </row>
    <row r="20861" spans="18:18">
      <c r="R20861" s="1"/>
    </row>
    <row r="20862" spans="18:18">
      <c r="R20862" s="1"/>
    </row>
    <row r="20863" spans="18:18">
      <c r="R20863" s="1"/>
    </row>
    <row r="20864" spans="18:18">
      <c r="R20864" s="1"/>
    </row>
    <row r="20865" spans="18:18">
      <c r="R20865" s="1"/>
    </row>
    <row r="20866" spans="18:18">
      <c r="R20866" s="1"/>
    </row>
    <row r="20867" spans="18:18">
      <c r="R20867" s="1"/>
    </row>
    <row r="20868" spans="18:18">
      <c r="R20868" s="1"/>
    </row>
    <row r="20869" spans="18:18">
      <c r="R20869" s="1"/>
    </row>
    <row r="20870" spans="18:18">
      <c r="R20870" s="1"/>
    </row>
    <row r="20871" spans="18:18">
      <c r="R20871" s="1"/>
    </row>
    <row r="20872" spans="18:18">
      <c r="R20872" s="1"/>
    </row>
    <row r="20873" spans="18:18">
      <c r="R20873" s="1"/>
    </row>
    <row r="20874" spans="18:18">
      <c r="R20874" s="1"/>
    </row>
    <row r="20875" spans="18:18">
      <c r="R20875" s="1"/>
    </row>
    <row r="20876" spans="18:18">
      <c r="R20876" s="1"/>
    </row>
    <row r="20877" spans="18:18">
      <c r="R20877" s="1"/>
    </row>
    <row r="20878" spans="18:18">
      <c r="R20878" s="1"/>
    </row>
    <row r="20879" spans="18:18">
      <c r="R20879" s="1"/>
    </row>
    <row r="20880" spans="18:18">
      <c r="R20880" s="1"/>
    </row>
    <row r="20881" spans="18:18">
      <c r="R20881" s="1"/>
    </row>
    <row r="20882" spans="18:18">
      <c r="R20882" s="1"/>
    </row>
    <row r="20883" spans="18:18">
      <c r="R20883" s="1"/>
    </row>
    <row r="20884" spans="18:18">
      <c r="R20884" s="1"/>
    </row>
    <row r="20885" spans="18:18">
      <c r="R20885" s="1"/>
    </row>
    <row r="20886" spans="18:18">
      <c r="R20886" s="1"/>
    </row>
    <row r="20887" spans="18:18">
      <c r="R20887" s="1"/>
    </row>
    <row r="20888" spans="18:18">
      <c r="R20888" s="1"/>
    </row>
    <row r="20889" spans="18:18">
      <c r="R20889" s="1"/>
    </row>
    <row r="20890" spans="18:18">
      <c r="R20890" s="1"/>
    </row>
    <row r="20891" spans="18:18">
      <c r="R20891" s="1"/>
    </row>
    <row r="20892" spans="18:18">
      <c r="R20892" s="1"/>
    </row>
    <row r="20893" spans="18:18">
      <c r="R20893" s="1"/>
    </row>
    <row r="20894" spans="18:18">
      <c r="R20894" s="1"/>
    </row>
    <row r="20895" spans="18:18">
      <c r="R20895" s="1"/>
    </row>
    <row r="20896" spans="18:18">
      <c r="R20896" s="1"/>
    </row>
    <row r="20897" spans="18:18">
      <c r="R20897" s="1"/>
    </row>
    <row r="20898" spans="18:18">
      <c r="R20898" s="1"/>
    </row>
    <row r="20899" spans="18:18">
      <c r="R20899" s="1"/>
    </row>
    <row r="20900" spans="18:18">
      <c r="R20900" s="1"/>
    </row>
    <row r="20901" spans="18:18">
      <c r="R20901" s="1"/>
    </row>
    <row r="20902" spans="18:18">
      <c r="R20902" s="1"/>
    </row>
    <row r="20903" spans="18:18">
      <c r="R20903" s="1"/>
    </row>
    <row r="20904" spans="18:18">
      <c r="R20904" s="1"/>
    </row>
    <row r="20905" spans="18:18">
      <c r="R20905" s="1"/>
    </row>
    <row r="20906" spans="18:18">
      <c r="R20906" s="1"/>
    </row>
    <row r="20907" spans="18:18">
      <c r="R20907" s="1"/>
    </row>
    <row r="20908" spans="18:18">
      <c r="R20908" s="1"/>
    </row>
    <row r="20909" spans="18:18">
      <c r="R20909" s="1"/>
    </row>
    <row r="20910" spans="18:18">
      <c r="R20910" s="1"/>
    </row>
    <row r="20911" spans="18:18">
      <c r="R20911" s="1"/>
    </row>
    <row r="20912" spans="18:18">
      <c r="R20912" s="1"/>
    </row>
    <row r="20913" spans="18:18">
      <c r="R20913" s="1"/>
    </row>
    <row r="20914" spans="18:18">
      <c r="R20914" s="1"/>
    </row>
    <row r="20915" spans="18:18">
      <c r="R20915" s="1"/>
    </row>
    <row r="20916" spans="18:18">
      <c r="R20916" s="1"/>
    </row>
    <row r="20917" spans="18:18">
      <c r="R20917" s="1"/>
    </row>
    <row r="20918" spans="18:18">
      <c r="R20918" s="1"/>
    </row>
    <row r="20919" spans="18:18">
      <c r="R20919" s="1"/>
    </row>
    <row r="20920" spans="18:18">
      <c r="R20920" s="1"/>
    </row>
    <row r="20921" spans="18:18">
      <c r="R20921" s="1"/>
    </row>
    <row r="20922" spans="18:18">
      <c r="R20922" s="1"/>
    </row>
    <row r="20923" spans="18:18">
      <c r="R20923" s="1"/>
    </row>
    <row r="20924" spans="18:18">
      <c r="R20924" s="1"/>
    </row>
    <row r="20925" spans="18:18">
      <c r="R20925" s="1"/>
    </row>
    <row r="20926" spans="18:18">
      <c r="R20926" s="1"/>
    </row>
    <row r="20927" spans="18:18">
      <c r="R20927" s="1"/>
    </row>
    <row r="20928" spans="18:18">
      <c r="R20928" s="1"/>
    </row>
    <row r="20929" spans="18:18">
      <c r="R20929" s="1"/>
    </row>
    <row r="20930" spans="18:18">
      <c r="R20930" s="1"/>
    </row>
    <row r="20931" spans="18:18">
      <c r="R20931" s="1"/>
    </row>
    <row r="20932" spans="18:18">
      <c r="R20932" s="1"/>
    </row>
    <row r="20933" spans="18:18">
      <c r="R20933" s="1"/>
    </row>
    <row r="20934" spans="18:18">
      <c r="R20934" s="1"/>
    </row>
    <row r="20935" spans="18:18">
      <c r="R20935" s="1"/>
    </row>
    <row r="20936" spans="18:18">
      <c r="R20936" s="1"/>
    </row>
    <row r="20937" spans="18:18">
      <c r="R20937" s="1"/>
    </row>
    <row r="20938" spans="18:18">
      <c r="R20938" s="1"/>
    </row>
    <row r="20939" spans="18:18">
      <c r="R20939" s="1"/>
    </row>
    <row r="20940" spans="18:18">
      <c r="R20940" s="1"/>
    </row>
    <row r="20941" spans="18:18">
      <c r="R20941" s="1"/>
    </row>
    <row r="20942" spans="18:18">
      <c r="R20942" s="1"/>
    </row>
    <row r="20943" spans="18:18">
      <c r="R20943" s="1"/>
    </row>
    <row r="20944" spans="18:18">
      <c r="R20944" s="1"/>
    </row>
    <row r="20945" spans="18:18">
      <c r="R20945" s="1"/>
    </row>
    <row r="20946" spans="18:18">
      <c r="R20946" s="1"/>
    </row>
    <row r="20947" spans="18:18">
      <c r="R20947" s="1"/>
    </row>
    <row r="20948" spans="18:18">
      <c r="R20948" s="1"/>
    </row>
    <row r="20949" spans="18:18">
      <c r="R20949" s="1"/>
    </row>
    <row r="20950" spans="18:18">
      <c r="R20950" s="1"/>
    </row>
    <row r="20951" spans="18:18">
      <c r="R20951" s="1"/>
    </row>
    <row r="20952" spans="18:18">
      <c r="R20952" s="1"/>
    </row>
    <row r="20953" spans="18:18">
      <c r="R20953" s="1"/>
    </row>
    <row r="20954" spans="18:18">
      <c r="R20954" s="1"/>
    </row>
    <row r="20955" spans="18:18">
      <c r="R20955" s="1"/>
    </row>
    <row r="20956" spans="18:18">
      <c r="R20956" s="1"/>
    </row>
    <row r="20957" spans="18:18">
      <c r="R20957" s="1"/>
    </row>
    <row r="20958" spans="18:18">
      <c r="R20958" s="1"/>
    </row>
    <row r="20959" spans="18:18">
      <c r="R20959" s="1"/>
    </row>
    <row r="20960" spans="18:18">
      <c r="R20960" s="1"/>
    </row>
    <row r="20961" spans="18:18">
      <c r="R20961" s="1"/>
    </row>
    <row r="20962" spans="18:18">
      <c r="R20962" s="1"/>
    </row>
    <row r="20963" spans="18:18">
      <c r="R20963" s="1"/>
    </row>
    <row r="20964" spans="18:18">
      <c r="R20964" s="1"/>
    </row>
    <row r="20965" spans="18:18">
      <c r="R20965" s="1"/>
    </row>
    <row r="20966" spans="18:18">
      <c r="R20966" s="1"/>
    </row>
    <row r="20967" spans="18:18">
      <c r="R20967" s="1"/>
    </row>
    <row r="20968" spans="18:18">
      <c r="R20968" s="1"/>
    </row>
    <row r="20969" spans="18:18">
      <c r="R20969" s="1"/>
    </row>
    <row r="20970" spans="18:18">
      <c r="R20970" s="1"/>
    </row>
    <row r="20971" spans="18:18">
      <c r="R20971" s="1"/>
    </row>
    <row r="20972" spans="18:18">
      <c r="R20972" s="1"/>
    </row>
    <row r="20973" spans="18:18">
      <c r="R20973" s="1"/>
    </row>
    <row r="20974" spans="18:18">
      <c r="R20974" s="1"/>
    </row>
    <row r="20975" spans="18:18">
      <c r="R20975" s="1"/>
    </row>
    <row r="20976" spans="18:18">
      <c r="R20976" s="1"/>
    </row>
    <row r="20977" spans="18:18">
      <c r="R20977" s="1"/>
    </row>
    <row r="20978" spans="18:18">
      <c r="R20978" s="1"/>
    </row>
    <row r="20979" spans="18:18">
      <c r="R20979" s="1"/>
    </row>
    <row r="20980" spans="18:18">
      <c r="R20980" s="1"/>
    </row>
    <row r="20981" spans="18:18">
      <c r="R20981" s="1"/>
    </row>
    <row r="20982" spans="18:18">
      <c r="R20982" s="1"/>
    </row>
    <row r="20983" spans="18:18">
      <c r="R20983" s="1"/>
    </row>
    <row r="20984" spans="18:18">
      <c r="R20984" s="1"/>
    </row>
    <row r="20985" spans="18:18">
      <c r="R20985" s="1"/>
    </row>
    <row r="20986" spans="18:18">
      <c r="R20986" s="1"/>
    </row>
    <row r="20987" spans="18:18">
      <c r="R20987" s="1"/>
    </row>
    <row r="20988" spans="18:18">
      <c r="R20988" s="1"/>
    </row>
    <row r="20989" spans="18:18">
      <c r="R20989" s="1"/>
    </row>
    <row r="20990" spans="18:18">
      <c r="R20990" s="1"/>
    </row>
    <row r="20991" spans="18:18">
      <c r="R20991" s="1"/>
    </row>
    <row r="20992" spans="18:18">
      <c r="R20992" s="1"/>
    </row>
    <row r="20993" spans="18:18">
      <c r="R20993" s="1"/>
    </row>
    <row r="20994" spans="18:18">
      <c r="R20994" s="1"/>
    </row>
    <row r="20995" spans="18:18">
      <c r="R20995" s="1"/>
    </row>
    <row r="20996" spans="18:18">
      <c r="R20996" s="1"/>
    </row>
    <row r="20997" spans="18:18">
      <c r="R20997" s="1"/>
    </row>
    <row r="20998" spans="18:18">
      <c r="R20998" s="1"/>
    </row>
    <row r="20999" spans="18:18">
      <c r="R20999" s="1"/>
    </row>
    <row r="21000" spans="18:18">
      <c r="R21000" s="1"/>
    </row>
    <row r="21001" spans="18:18">
      <c r="R21001" s="1"/>
    </row>
    <row r="21002" spans="18:18">
      <c r="R21002" s="1"/>
    </row>
    <row r="21003" spans="18:18">
      <c r="R21003" s="1"/>
    </row>
    <row r="21004" spans="18:18">
      <c r="R21004" s="1"/>
    </row>
    <row r="21005" spans="18:18">
      <c r="R21005" s="1"/>
    </row>
    <row r="21006" spans="18:18">
      <c r="R21006" s="1"/>
    </row>
    <row r="21007" spans="18:18">
      <c r="R21007" s="1"/>
    </row>
    <row r="21008" spans="18:18">
      <c r="R21008" s="1"/>
    </row>
    <row r="21009" spans="18:18">
      <c r="R21009" s="1"/>
    </row>
    <row r="21010" spans="18:18">
      <c r="R21010" s="1"/>
    </row>
    <row r="21011" spans="18:18">
      <c r="R21011" s="1"/>
    </row>
    <row r="21012" spans="18:18">
      <c r="R21012" s="1"/>
    </row>
    <row r="21013" spans="18:18">
      <c r="R21013" s="1"/>
    </row>
    <row r="21014" spans="18:18">
      <c r="R21014" s="1"/>
    </row>
    <row r="21015" spans="18:18">
      <c r="R21015" s="1"/>
    </row>
    <row r="21016" spans="18:18">
      <c r="R21016" s="1"/>
    </row>
    <row r="21017" spans="18:18">
      <c r="R21017" s="1"/>
    </row>
    <row r="21018" spans="18:18">
      <c r="R21018" s="1"/>
    </row>
    <row r="21019" spans="18:18">
      <c r="R21019" s="1"/>
    </row>
    <row r="21020" spans="18:18">
      <c r="R21020" s="1"/>
    </row>
    <row r="21021" spans="18:18">
      <c r="R21021" s="1"/>
    </row>
    <row r="21022" spans="18:18">
      <c r="R21022" s="1"/>
    </row>
    <row r="21023" spans="18:18">
      <c r="R21023" s="1"/>
    </row>
    <row r="21024" spans="18:18">
      <c r="R21024" s="1"/>
    </row>
    <row r="21025" spans="18:18">
      <c r="R21025" s="1"/>
    </row>
    <row r="21026" spans="18:18">
      <c r="R21026" s="1"/>
    </row>
    <row r="21027" spans="18:18">
      <c r="R21027" s="1"/>
    </row>
    <row r="21028" spans="18:18">
      <c r="R21028" s="1"/>
    </row>
    <row r="21029" spans="18:18">
      <c r="R21029" s="1"/>
    </row>
    <row r="21030" spans="18:18">
      <c r="R21030" s="1"/>
    </row>
    <row r="21031" spans="18:18">
      <c r="R21031" s="1"/>
    </row>
    <row r="21032" spans="18:18">
      <c r="R21032" s="1"/>
    </row>
    <row r="21033" spans="18:18">
      <c r="R21033" s="1"/>
    </row>
    <row r="21034" spans="18:18">
      <c r="R21034" s="1"/>
    </row>
    <row r="21035" spans="18:18">
      <c r="R21035" s="1"/>
    </row>
    <row r="21036" spans="18:18">
      <c r="R21036" s="1"/>
    </row>
    <row r="21037" spans="18:18">
      <c r="R21037" s="1"/>
    </row>
    <row r="21038" spans="18:18">
      <c r="R21038" s="1"/>
    </row>
    <row r="21039" spans="18:18">
      <c r="R21039" s="1"/>
    </row>
    <row r="21040" spans="18:18">
      <c r="R21040" s="1"/>
    </row>
    <row r="21041" spans="18:18">
      <c r="R21041" s="1"/>
    </row>
    <row r="21042" spans="18:18">
      <c r="R21042" s="1"/>
    </row>
    <row r="21043" spans="18:18">
      <c r="R21043" s="1"/>
    </row>
    <row r="21044" spans="18:18">
      <c r="R21044" s="1"/>
    </row>
    <row r="21045" spans="18:18">
      <c r="R21045" s="1"/>
    </row>
    <row r="21046" spans="18:18">
      <c r="R21046" s="1"/>
    </row>
    <row r="21047" spans="18:18">
      <c r="R21047" s="1"/>
    </row>
    <row r="21048" spans="18:18">
      <c r="R21048" s="1"/>
    </row>
    <row r="21049" spans="18:18">
      <c r="R21049" s="1"/>
    </row>
    <row r="21050" spans="18:18">
      <c r="R21050" s="1"/>
    </row>
    <row r="21051" spans="18:18">
      <c r="R21051" s="1"/>
    </row>
    <row r="21052" spans="18:18">
      <c r="R21052" s="1"/>
    </row>
    <row r="21053" spans="18:18">
      <c r="R21053" s="1"/>
    </row>
    <row r="21054" spans="18:18">
      <c r="R21054" s="1"/>
    </row>
    <row r="21055" spans="18:18">
      <c r="R21055" s="1"/>
    </row>
    <row r="21056" spans="18:18">
      <c r="R21056" s="1"/>
    </row>
    <row r="21057" spans="18:18">
      <c r="R21057" s="1"/>
    </row>
    <row r="21058" spans="18:18">
      <c r="R21058" s="1"/>
    </row>
    <row r="21059" spans="18:18">
      <c r="R21059" s="1"/>
    </row>
    <row r="21060" spans="18:18">
      <c r="R21060" s="1"/>
    </row>
    <row r="21061" spans="18:18">
      <c r="R21061" s="1"/>
    </row>
    <row r="21062" spans="18:18">
      <c r="R21062" s="1"/>
    </row>
    <row r="21063" spans="18:18">
      <c r="R21063" s="1"/>
    </row>
    <row r="21064" spans="18:18">
      <c r="R21064" s="1"/>
    </row>
    <row r="21065" spans="18:18">
      <c r="R21065" s="1"/>
    </row>
    <row r="21066" spans="18:18">
      <c r="R21066" s="1"/>
    </row>
    <row r="21067" spans="18:18">
      <c r="R21067" s="1"/>
    </row>
    <row r="21068" spans="18:18">
      <c r="R21068" s="1"/>
    </row>
    <row r="21069" spans="18:18">
      <c r="R21069" s="1"/>
    </row>
    <row r="21070" spans="18:18">
      <c r="R21070" s="1"/>
    </row>
    <row r="21071" spans="18:18">
      <c r="R21071" s="1"/>
    </row>
    <row r="21072" spans="18:18">
      <c r="R21072" s="1"/>
    </row>
    <row r="21073" spans="18:18">
      <c r="R21073" s="1"/>
    </row>
    <row r="21074" spans="18:18">
      <c r="R21074" s="1"/>
    </row>
    <row r="21075" spans="18:18">
      <c r="R21075" s="1"/>
    </row>
    <row r="21076" spans="18:18">
      <c r="R21076" s="1"/>
    </row>
    <row r="21077" spans="18:18">
      <c r="R21077" s="1"/>
    </row>
    <row r="21078" spans="18:18">
      <c r="R21078" s="1"/>
    </row>
    <row r="21079" spans="18:18">
      <c r="R21079" s="1"/>
    </row>
    <row r="21080" spans="18:18">
      <c r="R21080" s="1"/>
    </row>
    <row r="21081" spans="18:18">
      <c r="R21081" s="1"/>
    </row>
    <row r="21082" spans="18:18">
      <c r="R21082" s="1"/>
    </row>
    <row r="21083" spans="18:18">
      <c r="R21083" s="1"/>
    </row>
    <row r="21084" spans="18:18">
      <c r="R21084" s="1"/>
    </row>
    <row r="21085" spans="18:18">
      <c r="R21085" s="1"/>
    </row>
    <row r="21086" spans="18:18">
      <c r="R21086" s="1"/>
    </row>
    <row r="21087" spans="18:18">
      <c r="R21087" s="1"/>
    </row>
    <row r="21088" spans="18:18">
      <c r="R21088" s="1"/>
    </row>
    <row r="21089" spans="18:18">
      <c r="R21089" s="1"/>
    </row>
    <row r="21090" spans="18:18">
      <c r="R21090" s="1"/>
    </row>
    <row r="21091" spans="18:18">
      <c r="R21091" s="1"/>
    </row>
    <row r="21092" spans="18:18">
      <c r="R21092" s="1"/>
    </row>
    <row r="21093" spans="18:18">
      <c r="R21093" s="1"/>
    </row>
    <row r="21094" spans="18:18">
      <c r="R21094" s="1"/>
    </row>
    <row r="21095" spans="18:18">
      <c r="R21095" s="1"/>
    </row>
    <row r="21096" spans="18:18">
      <c r="R21096" s="1"/>
    </row>
    <row r="21097" spans="18:18">
      <c r="R21097" s="1"/>
    </row>
    <row r="21098" spans="18:18">
      <c r="R21098" s="1"/>
    </row>
    <row r="21099" spans="18:18">
      <c r="R21099" s="1"/>
    </row>
    <row r="21100" spans="18:18">
      <c r="R21100" s="1"/>
    </row>
    <row r="21101" spans="18:18">
      <c r="R21101" s="1"/>
    </row>
    <row r="21102" spans="18:18">
      <c r="R21102" s="1"/>
    </row>
    <row r="21103" spans="18:18">
      <c r="R21103" s="1"/>
    </row>
    <row r="21104" spans="18:18">
      <c r="R21104" s="1"/>
    </row>
    <row r="21105" spans="18:18">
      <c r="R21105" s="1"/>
    </row>
    <row r="21106" spans="18:18">
      <c r="R21106" s="1"/>
    </row>
    <row r="21107" spans="18:18">
      <c r="R21107" s="1"/>
    </row>
    <row r="21108" spans="18:18">
      <c r="R21108" s="1"/>
    </row>
    <row r="21109" spans="18:18">
      <c r="R21109" s="1"/>
    </row>
    <row r="21110" spans="18:18">
      <c r="R21110" s="1"/>
    </row>
    <row r="21111" spans="18:18">
      <c r="R21111" s="1"/>
    </row>
    <row r="21112" spans="18:18">
      <c r="R21112" s="1"/>
    </row>
    <row r="21113" spans="18:18">
      <c r="R21113" s="1"/>
    </row>
    <row r="21114" spans="18:18">
      <c r="R21114" s="1"/>
    </row>
    <row r="21115" spans="18:18">
      <c r="R21115" s="1"/>
    </row>
    <row r="21116" spans="18:18">
      <c r="R21116" s="1"/>
    </row>
    <row r="21117" spans="18:18">
      <c r="R21117" s="1"/>
    </row>
    <row r="21118" spans="18:18">
      <c r="R21118" s="1"/>
    </row>
    <row r="21119" spans="18:18">
      <c r="R21119" s="1"/>
    </row>
    <row r="21120" spans="18:18">
      <c r="R21120" s="1"/>
    </row>
    <row r="21121" spans="18:18">
      <c r="R21121" s="1"/>
    </row>
    <row r="21122" spans="18:18">
      <c r="R21122" s="1"/>
    </row>
    <row r="21123" spans="18:18">
      <c r="R21123" s="1"/>
    </row>
    <row r="21124" spans="18:18">
      <c r="R21124" s="1"/>
    </row>
    <row r="21125" spans="18:18">
      <c r="R21125" s="1"/>
    </row>
    <row r="21126" spans="18:18">
      <c r="R21126" s="1"/>
    </row>
    <row r="21127" spans="18:18">
      <c r="R21127" s="1"/>
    </row>
    <row r="21128" spans="18:18">
      <c r="R21128" s="1"/>
    </row>
    <row r="21129" spans="18:18">
      <c r="R21129" s="1"/>
    </row>
    <row r="21130" spans="18:18">
      <c r="R21130" s="1"/>
    </row>
    <row r="21131" spans="18:18">
      <c r="R21131" s="1"/>
    </row>
    <row r="21132" spans="18:18">
      <c r="R21132" s="1"/>
    </row>
    <row r="21133" spans="18:18">
      <c r="R21133" s="1"/>
    </row>
    <row r="21134" spans="18:18">
      <c r="R21134" s="1"/>
    </row>
    <row r="21135" spans="18:18">
      <c r="R21135" s="1"/>
    </row>
    <row r="21136" spans="18:18">
      <c r="R21136" s="1"/>
    </row>
    <row r="21137" spans="18:18">
      <c r="R21137" s="1"/>
    </row>
    <row r="21138" spans="18:18">
      <c r="R21138" s="1"/>
    </row>
    <row r="21139" spans="18:18">
      <c r="R21139" s="1"/>
    </row>
    <row r="21140" spans="18:18">
      <c r="R21140" s="1"/>
    </row>
    <row r="21141" spans="18:18">
      <c r="R21141" s="1"/>
    </row>
    <row r="21142" spans="18:18">
      <c r="R21142" s="1"/>
    </row>
    <row r="21143" spans="18:18">
      <c r="R21143" s="1"/>
    </row>
    <row r="21144" spans="18:18">
      <c r="R21144" s="1"/>
    </row>
    <row r="21145" spans="18:18">
      <c r="R21145" s="1"/>
    </row>
    <row r="21146" spans="18:18">
      <c r="R21146" s="1"/>
    </row>
    <row r="21147" spans="18:18">
      <c r="R21147" s="1"/>
    </row>
    <row r="21148" spans="18:18">
      <c r="R21148" s="1"/>
    </row>
    <row r="21149" spans="18:18">
      <c r="R21149" s="1"/>
    </row>
    <row r="21150" spans="18:18">
      <c r="R21150" s="1"/>
    </row>
    <row r="21151" spans="18:18">
      <c r="R21151" s="1"/>
    </row>
    <row r="21152" spans="18:18">
      <c r="R21152" s="1"/>
    </row>
    <row r="21153" spans="18:18">
      <c r="R21153" s="1"/>
    </row>
    <row r="21154" spans="18:18">
      <c r="R21154" s="1"/>
    </row>
    <row r="21155" spans="18:18">
      <c r="R21155" s="1"/>
    </row>
    <row r="21156" spans="18:18">
      <c r="R21156" s="1"/>
    </row>
    <row r="21157" spans="18:18">
      <c r="R21157" s="1"/>
    </row>
    <row r="21158" spans="18:18">
      <c r="R21158" s="1"/>
    </row>
    <row r="21159" spans="18:18">
      <c r="R21159" s="1"/>
    </row>
    <row r="21160" spans="18:18">
      <c r="R21160" s="1"/>
    </row>
    <row r="21161" spans="18:18">
      <c r="R21161" s="1"/>
    </row>
    <row r="21162" spans="18:18">
      <c r="R21162" s="1"/>
    </row>
    <row r="21163" spans="18:18">
      <c r="R21163" s="1"/>
    </row>
    <row r="21164" spans="18:18">
      <c r="R21164" s="1"/>
    </row>
    <row r="21165" spans="18:18">
      <c r="R21165" s="1"/>
    </row>
    <row r="21166" spans="18:18">
      <c r="R21166" s="1"/>
    </row>
    <row r="21167" spans="18:18">
      <c r="R21167" s="1"/>
    </row>
    <row r="21168" spans="18:18">
      <c r="R21168" s="1"/>
    </row>
    <row r="21169" spans="18:18">
      <c r="R21169" s="1"/>
    </row>
    <row r="21170" spans="18:18">
      <c r="R21170" s="1"/>
    </row>
    <row r="21171" spans="18:18">
      <c r="R21171" s="1"/>
    </row>
    <row r="21172" spans="18:18">
      <c r="R21172" s="1"/>
    </row>
    <row r="21173" spans="18:18">
      <c r="R21173" s="1"/>
    </row>
    <row r="21174" spans="18:18">
      <c r="R21174" s="1"/>
    </row>
    <row r="21175" spans="18:18">
      <c r="R21175" s="1"/>
    </row>
    <row r="21176" spans="18:18">
      <c r="R21176" s="1"/>
    </row>
    <row r="21177" spans="18:18">
      <c r="R21177" s="1"/>
    </row>
    <row r="21178" spans="18:18">
      <c r="R21178" s="1"/>
    </row>
    <row r="21179" spans="18:18">
      <c r="R21179" s="1"/>
    </row>
    <row r="21180" spans="18:18">
      <c r="R21180" s="1"/>
    </row>
    <row r="21181" spans="18:18">
      <c r="R21181" s="1"/>
    </row>
    <row r="21182" spans="18:18">
      <c r="R21182" s="1"/>
    </row>
    <row r="21183" spans="18:18">
      <c r="R21183" s="1"/>
    </row>
    <row r="21184" spans="18:18">
      <c r="R21184" s="1"/>
    </row>
    <row r="21185" spans="18:18">
      <c r="R21185" s="1"/>
    </row>
    <row r="21186" spans="18:18">
      <c r="R21186" s="1"/>
    </row>
    <row r="21187" spans="18:18">
      <c r="R21187" s="1"/>
    </row>
    <row r="21188" spans="18:18">
      <c r="R21188" s="1"/>
    </row>
    <row r="21189" spans="18:18">
      <c r="R21189" s="1"/>
    </row>
    <row r="21190" spans="18:18">
      <c r="R21190" s="1"/>
    </row>
    <row r="21191" spans="18:18">
      <c r="R21191" s="1"/>
    </row>
    <row r="21192" spans="18:18">
      <c r="R21192" s="1"/>
    </row>
    <row r="21193" spans="18:18">
      <c r="R21193" s="1"/>
    </row>
    <row r="21194" spans="18:18">
      <c r="R21194" s="1"/>
    </row>
    <row r="21195" spans="18:18">
      <c r="R21195" s="1"/>
    </row>
    <row r="21196" spans="18:18">
      <c r="R21196" s="1"/>
    </row>
    <row r="21197" spans="18:18">
      <c r="R21197" s="1"/>
    </row>
    <row r="21198" spans="18:18">
      <c r="R21198" s="1"/>
    </row>
    <row r="21199" spans="18:18">
      <c r="R21199" s="1"/>
    </row>
    <row r="21200" spans="18:18">
      <c r="R21200" s="1"/>
    </row>
    <row r="21201" spans="18:18">
      <c r="R21201" s="1"/>
    </row>
    <row r="21202" spans="18:18">
      <c r="R21202" s="1"/>
    </row>
    <row r="21203" spans="18:18">
      <c r="R21203" s="1"/>
    </row>
    <row r="21204" spans="18:18">
      <c r="R21204" s="1"/>
    </row>
    <row r="21205" spans="18:18">
      <c r="R21205" s="1"/>
    </row>
    <row r="21206" spans="18:18">
      <c r="R21206" s="1"/>
    </row>
    <row r="21207" spans="18:18">
      <c r="R21207" s="1"/>
    </row>
    <row r="21208" spans="18:18">
      <c r="R21208" s="1"/>
    </row>
    <row r="21209" spans="18:18">
      <c r="R21209" s="1"/>
    </row>
    <row r="21210" spans="18:18">
      <c r="R21210" s="1"/>
    </row>
    <row r="21211" spans="18:18">
      <c r="R21211" s="1"/>
    </row>
    <row r="21212" spans="18:18">
      <c r="R21212" s="1"/>
    </row>
    <row r="21213" spans="18:18">
      <c r="R21213" s="1"/>
    </row>
    <row r="21214" spans="18:18">
      <c r="R21214" s="1"/>
    </row>
    <row r="21215" spans="18:18">
      <c r="R21215" s="1"/>
    </row>
    <row r="21216" spans="18:18">
      <c r="R21216" s="1"/>
    </row>
    <row r="21217" spans="18:18">
      <c r="R21217" s="1"/>
    </row>
    <row r="21218" spans="18:18">
      <c r="R21218" s="1"/>
    </row>
    <row r="21219" spans="18:18">
      <c r="R21219" s="1"/>
    </row>
    <row r="21220" spans="18:18">
      <c r="R21220" s="1"/>
    </row>
    <row r="21221" spans="18:18">
      <c r="R21221" s="1"/>
    </row>
    <row r="21222" spans="18:18">
      <c r="R21222" s="1"/>
    </row>
    <row r="21223" spans="18:18">
      <c r="R21223" s="1"/>
    </row>
    <row r="21224" spans="18:18">
      <c r="R21224" s="1"/>
    </row>
    <row r="21225" spans="18:18">
      <c r="R21225" s="1"/>
    </row>
    <row r="21226" spans="18:18">
      <c r="R21226" s="1"/>
    </row>
    <row r="21227" spans="18:18">
      <c r="R21227" s="1"/>
    </row>
    <row r="21228" spans="18:18">
      <c r="R21228" s="1"/>
    </row>
    <row r="21229" spans="18:18">
      <c r="R21229" s="1"/>
    </row>
    <row r="21230" spans="18:18">
      <c r="R21230" s="1"/>
    </row>
    <row r="21231" spans="18:18">
      <c r="R21231" s="1"/>
    </row>
    <row r="21232" spans="18:18">
      <c r="R21232" s="1"/>
    </row>
    <row r="21233" spans="18:18">
      <c r="R21233" s="1"/>
    </row>
    <row r="21234" spans="18:18">
      <c r="R21234" s="1"/>
    </row>
    <row r="21235" spans="18:18">
      <c r="R21235" s="1"/>
    </row>
    <row r="21236" spans="18:18">
      <c r="R21236" s="1"/>
    </row>
    <row r="21237" spans="18:18">
      <c r="R21237" s="1"/>
    </row>
    <row r="21238" spans="18:18">
      <c r="R21238" s="1"/>
    </row>
    <row r="21239" spans="18:18">
      <c r="R21239" s="1"/>
    </row>
    <row r="21240" spans="18:18">
      <c r="R21240" s="1"/>
    </row>
    <row r="21241" spans="18:18">
      <c r="R21241" s="1"/>
    </row>
    <row r="21242" spans="18:18">
      <c r="R21242" s="1"/>
    </row>
    <row r="21243" spans="18:18">
      <c r="R21243" s="1"/>
    </row>
    <row r="21244" spans="18:18">
      <c r="R21244" s="1"/>
    </row>
    <row r="21245" spans="18:18">
      <c r="R21245" s="1"/>
    </row>
    <row r="21246" spans="18:18">
      <c r="R21246" s="1"/>
    </row>
    <row r="21247" spans="18:18">
      <c r="R21247" s="1"/>
    </row>
    <row r="21248" spans="18:18">
      <c r="R21248" s="1"/>
    </row>
    <row r="21249" spans="18:18">
      <c r="R21249" s="1"/>
    </row>
    <row r="21250" spans="18:18">
      <c r="R21250" s="1"/>
    </row>
    <row r="21251" spans="18:18">
      <c r="R21251" s="1"/>
    </row>
    <row r="21252" spans="18:18">
      <c r="R21252" s="1"/>
    </row>
    <row r="21253" spans="18:18">
      <c r="R21253" s="1"/>
    </row>
    <row r="21254" spans="18:18">
      <c r="R21254" s="1"/>
    </row>
    <row r="21255" spans="18:18">
      <c r="R21255" s="1"/>
    </row>
    <row r="21256" spans="18:18">
      <c r="R21256" s="1"/>
    </row>
    <row r="21257" spans="18:18">
      <c r="R21257" s="1"/>
    </row>
    <row r="21258" spans="18:18">
      <c r="R21258" s="1"/>
    </row>
    <row r="21259" spans="18:18">
      <c r="R21259" s="1"/>
    </row>
    <row r="21260" spans="18:18">
      <c r="R21260" s="1"/>
    </row>
    <row r="21261" spans="18:18">
      <c r="R21261" s="1"/>
    </row>
    <row r="21262" spans="18:18">
      <c r="R21262" s="1"/>
    </row>
    <row r="21263" spans="18:18">
      <c r="R21263" s="1"/>
    </row>
    <row r="21264" spans="18:18">
      <c r="R21264" s="1"/>
    </row>
    <row r="21265" spans="18:18">
      <c r="R21265" s="1"/>
    </row>
    <row r="21266" spans="18:18">
      <c r="R21266" s="1"/>
    </row>
    <row r="21267" spans="18:18">
      <c r="R21267" s="1"/>
    </row>
    <row r="21268" spans="18:18">
      <c r="R21268" s="1"/>
    </row>
    <row r="21269" spans="18:18">
      <c r="R21269" s="1"/>
    </row>
    <row r="21270" spans="18:18">
      <c r="R21270" s="1"/>
    </row>
    <row r="21271" spans="18:18">
      <c r="R21271" s="1"/>
    </row>
    <row r="21272" spans="18:18">
      <c r="R21272" s="1"/>
    </row>
    <row r="21273" spans="18:18">
      <c r="R21273" s="1"/>
    </row>
    <row r="21274" spans="18:18">
      <c r="R21274" s="1"/>
    </row>
    <row r="21275" spans="18:18">
      <c r="R21275" s="1"/>
    </row>
    <row r="21276" spans="18:18">
      <c r="R21276" s="1"/>
    </row>
    <row r="21277" spans="18:18">
      <c r="R21277" s="1"/>
    </row>
    <row r="21278" spans="18:18">
      <c r="R21278" s="1"/>
    </row>
    <row r="21279" spans="18:18">
      <c r="R21279" s="1"/>
    </row>
    <row r="21280" spans="18:18">
      <c r="R21280" s="1"/>
    </row>
    <row r="21281" spans="18:18">
      <c r="R21281" s="1"/>
    </row>
    <row r="21282" spans="18:18">
      <c r="R21282" s="1"/>
    </row>
    <row r="21283" spans="18:18">
      <c r="R21283" s="1"/>
    </row>
    <row r="21284" spans="18:18">
      <c r="R21284" s="1"/>
    </row>
    <row r="21285" spans="18:18">
      <c r="R21285" s="1"/>
    </row>
    <row r="21286" spans="18:18">
      <c r="R21286" s="1"/>
    </row>
    <row r="21287" spans="18:18">
      <c r="R21287" s="1"/>
    </row>
    <row r="21288" spans="18:18">
      <c r="R21288" s="1"/>
    </row>
    <row r="21289" spans="18:18">
      <c r="R21289" s="1"/>
    </row>
    <row r="21290" spans="18:18">
      <c r="R21290" s="1"/>
    </row>
    <row r="21291" spans="18:18">
      <c r="R21291" s="1"/>
    </row>
    <row r="21292" spans="18:18">
      <c r="R21292" s="1"/>
    </row>
    <row r="21293" spans="18:18">
      <c r="R21293" s="1"/>
    </row>
    <row r="21294" spans="18:18">
      <c r="R21294" s="1"/>
    </row>
    <row r="21295" spans="18:18">
      <c r="R21295" s="1"/>
    </row>
    <row r="21296" spans="18:18">
      <c r="R21296" s="1"/>
    </row>
    <row r="21297" spans="18:18">
      <c r="R21297" s="1"/>
    </row>
    <row r="21298" spans="18:18">
      <c r="R21298" s="1"/>
    </row>
    <row r="21299" spans="18:18">
      <c r="R21299" s="1"/>
    </row>
    <row r="21300" spans="18:18">
      <c r="R21300" s="1"/>
    </row>
    <row r="21301" spans="18:18">
      <c r="R21301" s="1"/>
    </row>
    <row r="21302" spans="18:18">
      <c r="R21302" s="1"/>
    </row>
    <row r="21303" spans="18:18">
      <c r="R21303" s="1"/>
    </row>
    <row r="21304" spans="18:18">
      <c r="R21304" s="1"/>
    </row>
    <row r="21305" spans="18:18">
      <c r="R21305" s="1"/>
    </row>
    <row r="21306" spans="18:18">
      <c r="R21306" s="1"/>
    </row>
    <row r="21307" spans="18:18">
      <c r="R21307" s="1"/>
    </row>
    <row r="21308" spans="18:18">
      <c r="R21308" s="1"/>
    </row>
    <row r="21309" spans="18:18">
      <c r="R21309" s="1"/>
    </row>
    <row r="21310" spans="18:18">
      <c r="R21310" s="1"/>
    </row>
    <row r="21311" spans="18:18">
      <c r="R21311" s="1"/>
    </row>
    <row r="21312" spans="18:18">
      <c r="R21312" s="1"/>
    </row>
    <row r="21313" spans="18:18">
      <c r="R21313" s="1"/>
    </row>
    <row r="21314" spans="18:18">
      <c r="R21314" s="1"/>
    </row>
    <row r="21315" spans="18:18">
      <c r="R21315" s="1"/>
    </row>
    <row r="21316" spans="18:18">
      <c r="R21316" s="1"/>
    </row>
    <row r="21317" spans="18:18">
      <c r="R21317" s="1"/>
    </row>
    <row r="21318" spans="18:18">
      <c r="R21318" s="1"/>
    </row>
    <row r="21319" spans="18:18">
      <c r="R21319" s="1"/>
    </row>
    <row r="21320" spans="18:18">
      <c r="R21320" s="1"/>
    </row>
    <row r="21321" spans="18:18">
      <c r="R21321" s="1"/>
    </row>
    <row r="21322" spans="18:18">
      <c r="R21322" s="1"/>
    </row>
    <row r="21323" spans="18:18">
      <c r="R21323" s="1"/>
    </row>
    <row r="21324" spans="18:18">
      <c r="R21324" s="1"/>
    </row>
    <row r="21325" spans="18:18">
      <c r="R21325" s="1"/>
    </row>
    <row r="21326" spans="18:18">
      <c r="R21326" s="1"/>
    </row>
    <row r="21327" spans="18:18">
      <c r="R21327" s="1"/>
    </row>
    <row r="21328" spans="18:18">
      <c r="R21328" s="1"/>
    </row>
    <row r="21329" spans="18:18">
      <c r="R21329" s="1"/>
    </row>
    <row r="21330" spans="18:18">
      <c r="R21330" s="1"/>
    </row>
    <row r="21331" spans="18:18">
      <c r="R21331" s="1"/>
    </row>
    <row r="21332" spans="18:18">
      <c r="R21332" s="1"/>
    </row>
    <row r="21333" spans="18:18">
      <c r="R21333" s="1"/>
    </row>
    <row r="21334" spans="18:18">
      <c r="R21334" s="1"/>
    </row>
    <row r="21335" spans="18:18">
      <c r="R21335" s="1"/>
    </row>
    <row r="21336" spans="18:18">
      <c r="R21336" s="1"/>
    </row>
    <row r="21337" spans="18:18">
      <c r="R21337" s="1"/>
    </row>
    <row r="21338" spans="18:18">
      <c r="R21338" s="1"/>
    </row>
    <row r="21339" spans="18:18">
      <c r="R21339" s="1"/>
    </row>
    <row r="21340" spans="18:18">
      <c r="R21340" s="1"/>
    </row>
    <row r="21341" spans="18:18">
      <c r="R21341" s="1"/>
    </row>
    <row r="21342" spans="18:18">
      <c r="R21342" s="1"/>
    </row>
    <row r="21343" spans="18:18">
      <c r="R21343" s="1"/>
    </row>
    <row r="21344" spans="18:18">
      <c r="R21344" s="1"/>
    </row>
    <row r="21345" spans="18:18">
      <c r="R21345" s="1"/>
    </row>
    <row r="21346" spans="18:18">
      <c r="R21346" s="1"/>
    </row>
    <row r="21347" spans="18:18">
      <c r="R21347" s="1"/>
    </row>
    <row r="21348" spans="18:18">
      <c r="R21348" s="1"/>
    </row>
    <row r="21349" spans="18:18">
      <c r="R21349" s="1"/>
    </row>
    <row r="21350" spans="18:18">
      <c r="R21350" s="1"/>
    </row>
    <row r="21351" spans="18:18">
      <c r="R21351" s="1"/>
    </row>
    <row r="21352" spans="18:18">
      <c r="R21352" s="1"/>
    </row>
    <row r="21353" spans="18:18">
      <c r="R21353" s="1"/>
    </row>
    <row r="21354" spans="18:18">
      <c r="R21354" s="1"/>
    </row>
    <row r="21355" spans="18:18">
      <c r="R21355" s="1"/>
    </row>
    <row r="21356" spans="18:18">
      <c r="R21356" s="1"/>
    </row>
    <row r="21357" spans="18:18">
      <c r="R21357" s="1"/>
    </row>
    <row r="21358" spans="18:18">
      <c r="R21358" s="1"/>
    </row>
    <row r="21359" spans="18:18">
      <c r="R21359" s="1"/>
    </row>
    <row r="21360" spans="18:18">
      <c r="R21360" s="1"/>
    </row>
    <row r="21361" spans="18:18">
      <c r="R21361" s="1"/>
    </row>
    <row r="21362" spans="18:18">
      <c r="R21362" s="1"/>
    </row>
    <row r="21363" spans="18:18">
      <c r="R21363" s="1"/>
    </row>
    <row r="21364" spans="18:18">
      <c r="R21364" s="1"/>
    </row>
    <row r="21365" spans="18:18">
      <c r="R21365" s="1"/>
    </row>
    <row r="21366" spans="18:18">
      <c r="R21366" s="1"/>
    </row>
    <row r="21367" spans="18:18">
      <c r="R21367" s="1"/>
    </row>
    <row r="21368" spans="18:18">
      <c r="R21368" s="1"/>
    </row>
    <row r="21369" spans="18:18">
      <c r="R21369" s="1"/>
    </row>
    <row r="21370" spans="18:18">
      <c r="R21370" s="1"/>
    </row>
    <row r="21371" spans="18:18">
      <c r="R21371" s="1"/>
    </row>
    <row r="21372" spans="18:18">
      <c r="R21372" s="1"/>
    </row>
    <row r="21373" spans="18:18">
      <c r="R21373" s="1"/>
    </row>
    <row r="21374" spans="18:18">
      <c r="R21374" s="1"/>
    </row>
    <row r="21375" spans="18:18">
      <c r="R21375" s="1"/>
    </row>
    <row r="21376" spans="18:18">
      <c r="R21376" s="1"/>
    </row>
    <row r="21377" spans="18:18">
      <c r="R21377" s="1"/>
    </row>
    <row r="21378" spans="18:18">
      <c r="R21378" s="1"/>
    </row>
    <row r="21379" spans="18:18">
      <c r="R21379" s="1"/>
    </row>
    <row r="21380" spans="18:18">
      <c r="R21380" s="1"/>
    </row>
    <row r="21381" spans="18:18">
      <c r="R21381" s="1"/>
    </row>
    <row r="21382" spans="18:18">
      <c r="R21382" s="1"/>
    </row>
    <row r="21383" spans="18:18">
      <c r="R21383" s="1"/>
    </row>
    <row r="21384" spans="18:18">
      <c r="R21384" s="1"/>
    </row>
    <row r="21385" spans="18:18">
      <c r="R21385" s="1"/>
    </row>
    <row r="21386" spans="18:18">
      <c r="R21386" s="1"/>
    </row>
    <row r="21387" spans="18:18">
      <c r="R21387" s="1"/>
    </row>
    <row r="21388" spans="18:18">
      <c r="R21388" s="1"/>
    </row>
    <row r="21389" spans="18:18">
      <c r="R21389" s="1"/>
    </row>
    <row r="21390" spans="18:18">
      <c r="R21390" s="1"/>
    </row>
    <row r="21391" spans="18:18">
      <c r="R21391" s="1"/>
    </row>
    <row r="21392" spans="18:18">
      <c r="R21392" s="1"/>
    </row>
    <row r="21393" spans="18:18">
      <c r="R21393" s="1"/>
    </row>
    <row r="21394" spans="18:18">
      <c r="R21394" s="1"/>
    </row>
    <row r="21395" spans="18:18">
      <c r="R21395" s="1"/>
    </row>
    <row r="21396" spans="18:18">
      <c r="R21396" s="1"/>
    </row>
    <row r="21397" spans="18:18">
      <c r="R21397" s="1"/>
    </row>
    <row r="21398" spans="18:18">
      <c r="R21398" s="1"/>
    </row>
    <row r="21399" spans="18:18">
      <c r="R21399" s="1"/>
    </row>
    <row r="21400" spans="18:18">
      <c r="R21400" s="1"/>
    </row>
    <row r="21401" spans="18:18">
      <c r="R21401" s="1"/>
    </row>
    <row r="21402" spans="18:18">
      <c r="R21402" s="1"/>
    </row>
    <row r="21403" spans="18:18">
      <c r="R21403" s="1"/>
    </row>
    <row r="21404" spans="18:18">
      <c r="R21404" s="1"/>
    </row>
    <row r="21405" spans="18:18">
      <c r="R21405" s="1"/>
    </row>
    <row r="21406" spans="18:18">
      <c r="R21406" s="1"/>
    </row>
    <row r="21407" spans="18:18">
      <c r="R21407" s="1"/>
    </row>
    <row r="21408" spans="18:18">
      <c r="R21408" s="1"/>
    </row>
    <row r="21409" spans="18:18">
      <c r="R21409" s="1"/>
    </row>
    <row r="21410" spans="18:18">
      <c r="R21410" s="1"/>
    </row>
    <row r="21411" spans="18:18">
      <c r="R21411" s="1"/>
    </row>
    <row r="21412" spans="18:18">
      <c r="R21412" s="1"/>
    </row>
    <row r="21413" spans="18:18">
      <c r="R21413" s="1"/>
    </row>
    <row r="21414" spans="18:18">
      <c r="R21414" s="1"/>
    </row>
    <row r="21415" spans="18:18">
      <c r="R21415" s="1"/>
    </row>
    <row r="21416" spans="18:18">
      <c r="R21416" s="1"/>
    </row>
    <row r="21417" spans="18:18">
      <c r="R21417" s="1"/>
    </row>
    <row r="21418" spans="18:18">
      <c r="R21418" s="1"/>
    </row>
    <row r="21419" spans="18:18">
      <c r="R21419" s="1"/>
    </row>
    <row r="21420" spans="18:18">
      <c r="R21420" s="1"/>
    </row>
    <row r="21421" spans="18:18">
      <c r="R21421" s="1"/>
    </row>
    <row r="21422" spans="18:18">
      <c r="R21422" s="1"/>
    </row>
    <row r="21423" spans="18:18">
      <c r="R21423" s="1"/>
    </row>
    <row r="21424" spans="18:18">
      <c r="R21424" s="1"/>
    </row>
    <row r="21425" spans="18:18">
      <c r="R21425" s="1"/>
    </row>
    <row r="21426" spans="18:18">
      <c r="R21426" s="1"/>
    </row>
    <row r="21427" spans="18:18">
      <c r="R21427" s="1"/>
    </row>
    <row r="21428" spans="18:18">
      <c r="R21428" s="1"/>
    </row>
    <row r="21429" spans="18:18">
      <c r="R21429" s="1"/>
    </row>
    <row r="21430" spans="18:18">
      <c r="R21430" s="1"/>
    </row>
    <row r="21431" spans="18:18">
      <c r="R21431" s="1"/>
    </row>
    <row r="21432" spans="18:18">
      <c r="R21432" s="1"/>
    </row>
    <row r="21433" spans="18:18">
      <c r="R21433" s="1"/>
    </row>
    <row r="21434" spans="18:18">
      <c r="R21434" s="1"/>
    </row>
    <row r="21435" spans="18:18">
      <c r="R21435" s="1"/>
    </row>
    <row r="21436" spans="18:18">
      <c r="R21436" s="1"/>
    </row>
    <row r="21437" spans="18:18">
      <c r="R21437" s="1"/>
    </row>
    <row r="21438" spans="18:18">
      <c r="R21438" s="1"/>
    </row>
    <row r="21439" spans="18:18">
      <c r="R21439" s="1"/>
    </row>
    <row r="21440" spans="18:18">
      <c r="R21440" s="1"/>
    </row>
    <row r="21441" spans="18:18">
      <c r="R21441" s="1"/>
    </row>
    <row r="21442" spans="18:18">
      <c r="R21442" s="1"/>
    </row>
    <row r="21443" spans="18:18">
      <c r="R21443" s="1"/>
    </row>
    <row r="21444" spans="18:18">
      <c r="R21444" s="1"/>
    </row>
    <row r="21445" spans="18:18">
      <c r="R21445" s="1"/>
    </row>
    <row r="21446" spans="18:18">
      <c r="R21446" s="1"/>
    </row>
    <row r="21447" spans="18:18">
      <c r="R21447" s="1"/>
    </row>
    <row r="21448" spans="18:18">
      <c r="R21448" s="1"/>
    </row>
    <row r="21449" spans="18:18">
      <c r="R21449" s="1"/>
    </row>
    <row r="21450" spans="18:18">
      <c r="R21450" s="1"/>
    </row>
    <row r="21451" spans="18:18">
      <c r="R21451" s="1"/>
    </row>
    <row r="21452" spans="18:18">
      <c r="R21452" s="1"/>
    </row>
    <row r="21453" spans="18:18">
      <c r="R21453" s="1"/>
    </row>
    <row r="21454" spans="18:18">
      <c r="R21454" s="1"/>
    </row>
    <row r="21455" spans="18:18">
      <c r="R21455" s="1"/>
    </row>
    <row r="21456" spans="18:18">
      <c r="R21456" s="1"/>
    </row>
    <row r="21457" spans="18:18">
      <c r="R21457" s="1"/>
    </row>
    <row r="21458" spans="18:18">
      <c r="R21458" s="1"/>
    </row>
    <row r="21459" spans="18:18">
      <c r="R21459" s="1"/>
    </row>
    <row r="21460" spans="18:18">
      <c r="R21460" s="1"/>
    </row>
    <row r="21461" spans="18:18">
      <c r="R21461" s="1"/>
    </row>
    <row r="21462" spans="18:18">
      <c r="R21462" s="1"/>
    </row>
    <row r="21463" spans="18:18">
      <c r="R21463" s="1"/>
    </row>
    <row r="21464" spans="18:18">
      <c r="R21464" s="1"/>
    </row>
    <row r="21465" spans="18:18">
      <c r="R21465" s="1"/>
    </row>
    <row r="21466" spans="18:18">
      <c r="R21466" s="1"/>
    </row>
    <row r="21467" spans="18:18">
      <c r="R21467" s="1"/>
    </row>
    <row r="21468" spans="18:18">
      <c r="R21468" s="1"/>
    </row>
    <row r="21469" spans="18:18">
      <c r="R21469" s="1"/>
    </row>
    <row r="21470" spans="18:18">
      <c r="R21470" s="1"/>
    </row>
    <row r="21471" spans="18:18">
      <c r="R21471" s="1"/>
    </row>
    <row r="21472" spans="18:18">
      <c r="R21472" s="1"/>
    </row>
    <row r="21473" spans="18:18">
      <c r="R21473" s="1"/>
    </row>
    <row r="21474" spans="18:18">
      <c r="R21474" s="1"/>
    </row>
    <row r="21475" spans="18:18">
      <c r="R21475" s="1"/>
    </row>
    <row r="21476" spans="18:18">
      <c r="R21476" s="1"/>
    </row>
    <row r="21477" spans="18:18">
      <c r="R21477" s="1"/>
    </row>
    <row r="21478" spans="18:18">
      <c r="R21478" s="1"/>
    </row>
    <row r="21479" spans="18:18">
      <c r="R21479" s="1"/>
    </row>
    <row r="21480" spans="18:18">
      <c r="R21480" s="1"/>
    </row>
    <row r="21481" spans="18:18">
      <c r="R21481" s="1"/>
    </row>
    <row r="21482" spans="18:18">
      <c r="R21482" s="1"/>
    </row>
    <row r="21483" spans="18:18">
      <c r="R21483" s="1"/>
    </row>
    <row r="21484" spans="18:18">
      <c r="R21484" s="1"/>
    </row>
    <row r="21485" spans="18:18">
      <c r="R21485" s="1"/>
    </row>
    <row r="21486" spans="18:18">
      <c r="R21486" s="1"/>
    </row>
    <row r="21487" spans="18:18">
      <c r="R21487" s="1"/>
    </row>
    <row r="21488" spans="18:18">
      <c r="R21488" s="1"/>
    </row>
    <row r="21489" spans="18:18">
      <c r="R21489" s="1"/>
    </row>
    <row r="21490" spans="18:18">
      <c r="R21490" s="1"/>
    </row>
    <row r="21491" spans="18:18">
      <c r="R21491" s="1"/>
    </row>
    <row r="21492" spans="18:18">
      <c r="R21492" s="1"/>
    </row>
    <row r="21493" spans="18:18">
      <c r="R21493" s="1"/>
    </row>
    <row r="21494" spans="18:18">
      <c r="R21494" s="1"/>
    </row>
    <row r="21495" spans="18:18">
      <c r="R21495" s="1"/>
    </row>
    <row r="21496" spans="18:18">
      <c r="R21496" s="1"/>
    </row>
    <row r="21497" spans="18:18">
      <c r="R21497" s="1"/>
    </row>
    <row r="21498" spans="18:18">
      <c r="R21498" s="1"/>
    </row>
    <row r="21499" spans="18:18">
      <c r="R21499" s="1"/>
    </row>
    <row r="21500" spans="18:18">
      <c r="R21500" s="1"/>
    </row>
    <row r="21501" spans="18:18">
      <c r="R21501" s="1"/>
    </row>
    <row r="21502" spans="18:18">
      <c r="R21502" s="1"/>
    </row>
    <row r="21503" spans="18:18">
      <c r="R21503" s="1"/>
    </row>
    <row r="21504" spans="18:18">
      <c r="R21504" s="1"/>
    </row>
    <row r="21505" spans="18:18">
      <c r="R21505" s="1"/>
    </row>
    <row r="21506" spans="18:18">
      <c r="R21506" s="1"/>
    </row>
    <row r="21507" spans="18:18">
      <c r="R21507" s="1"/>
    </row>
    <row r="21508" spans="18:18">
      <c r="R21508" s="1"/>
    </row>
    <row r="21509" spans="18:18">
      <c r="R21509" s="1"/>
    </row>
    <row r="21510" spans="18:18">
      <c r="R21510" s="1"/>
    </row>
    <row r="21511" spans="18:18">
      <c r="R21511" s="1"/>
    </row>
    <row r="21512" spans="18:18">
      <c r="R21512" s="1"/>
    </row>
    <row r="21513" spans="18:18">
      <c r="R21513" s="1"/>
    </row>
    <row r="21514" spans="18:18">
      <c r="R21514" s="1"/>
    </row>
    <row r="21515" spans="18:18">
      <c r="R21515" s="1"/>
    </row>
    <row r="21516" spans="18:18">
      <c r="R21516" s="1"/>
    </row>
    <row r="21517" spans="18:18">
      <c r="R21517" s="1"/>
    </row>
    <row r="21518" spans="18:18">
      <c r="R21518" s="1"/>
    </row>
    <row r="21519" spans="18:18">
      <c r="R21519" s="1"/>
    </row>
    <row r="21520" spans="18:18">
      <c r="R21520" s="1"/>
    </row>
    <row r="21521" spans="18:18">
      <c r="R21521" s="1"/>
    </row>
    <row r="21522" spans="18:18">
      <c r="R21522" s="1"/>
    </row>
    <row r="21523" spans="18:18">
      <c r="R21523" s="1"/>
    </row>
    <row r="21524" spans="18:18">
      <c r="R21524" s="1"/>
    </row>
    <row r="21525" spans="18:18">
      <c r="R21525" s="1"/>
    </row>
    <row r="21526" spans="18:18">
      <c r="R21526" s="1"/>
    </row>
    <row r="21527" spans="18:18">
      <c r="R21527" s="1"/>
    </row>
    <row r="21528" spans="18:18">
      <c r="R21528" s="1"/>
    </row>
    <row r="21529" spans="18:18">
      <c r="R21529" s="1"/>
    </row>
    <row r="21530" spans="18:18">
      <c r="R21530" s="1"/>
    </row>
    <row r="21531" spans="18:18">
      <c r="R21531" s="1"/>
    </row>
    <row r="21532" spans="18:18">
      <c r="R21532" s="1"/>
    </row>
    <row r="21533" spans="18:18">
      <c r="R21533" s="1"/>
    </row>
    <row r="21534" spans="18:18">
      <c r="R21534" s="1"/>
    </row>
    <row r="21535" spans="18:18">
      <c r="R21535" s="1"/>
    </row>
    <row r="21536" spans="18:18">
      <c r="R21536" s="1"/>
    </row>
    <row r="21537" spans="18:18">
      <c r="R21537" s="1"/>
    </row>
    <row r="21538" spans="18:18">
      <c r="R21538" s="1"/>
    </row>
    <row r="21539" spans="18:18">
      <c r="R21539" s="1"/>
    </row>
    <row r="21540" spans="18:18">
      <c r="R21540" s="1"/>
    </row>
    <row r="21541" spans="18:18">
      <c r="R21541" s="1"/>
    </row>
    <row r="21542" spans="18:18">
      <c r="R21542" s="1"/>
    </row>
    <row r="21543" spans="18:18">
      <c r="R21543" s="1"/>
    </row>
    <row r="21544" spans="18:18">
      <c r="R21544" s="1"/>
    </row>
    <row r="21545" spans="18:18">
      <c r="R21545" s="1"/>
    </row>
    <row r="21546" spans="18:18">
      <c r="R21546" s="1"/>
    </row>
    <row r="21547" spans="18:18">
      <c r="R21547" s="1"/>
    </row>
    <row r="21548" spans="18:18">
      <c r="R21548" s="1"/>
    </row>
    <row r="21549" spans="18:18">
      <c r="R21549" s="1"/>
    </row>
    <row r="21550" spans="18:18">
      <c r="R21550" s="1"/>
    </row>
    <row r="21551" spans="18:18">
      <c r="R21551" s="1"/>
    </row>
    <row r="21552" spans="18:18">
      <c r="R21552" s="1"/>
    </row>
    <row r="21553" spans="18:18">
      <c r="R21553" s="1"/>
    </row>
    <row r="21554" spans="18:18">
      <c r="R21554" s="1"/>
    </row>
    <row r="21555" spans="18:18">
      <c r="R21555" s="1"/>
    </row>
    <row r="21556" spans="18:18">
      <c r="R21556" s="1"/>
    </row>
    <row r="21557" spans="18:18">
      <c r="R21557" s="1"/>
    </row>
    <row r="21558" spans="18:18">
      <c r="R21558" s="1"/>
    </row>
    <row r="21559" spans="18:18">
      <c r="R21559" s="1"/>
    </row>
    <row r="21560" spans="18:18">
      <c r="R21560" s="1"/>
    </row>
    <row r="21561" spans="18:18">
      <c r="R21561" s="1"/>
    </row>
    <row r="21562" spans="18:18">
      <c r="R21562" s="1"/>
    </row>
    <row r="21563" spans="18:18">
      <c r="R21563" s="1"/>
    </row>
    <row r="21564" spans="18:18">
      <c r="R21564" s="1"/>
    </row>
    <row r="21565" spans="18:18">
      <c r="R21565" s="1"/>
    </row>
    <row r="21566" spans="18:18">
      <c r="R21566" s="1"/>
    </row>
    <row r="21567" spans="18:18">
      <c r="R21567" s="1"/>
    </row>
    <row r="21568" spans="18:18">
      <c r="R21568" s="1"/>
    </row>
    <row r="21569" spans="18:18">
      <c r="R21569" s="1"/>
    </row>
    <row r="21570" spans="18:18">
      <c r="R21570" s="1"/>
    </row>
    <row r="21571" spans="18:18">
      <c r="R21571" s="1"/>
    </row>
    <row r="21572" spans="18:18">
      <c r="R21572" s="1"/>
    </row>
    <row r="21573" spans="18:18">
      <c r="R21573" s="1"/>
    </row>
    <row r="21574" spans="18:18">
      <c r="R21574" s="1"/>
    </row>
    <row r="21575" spans="18:18">
      <c r="R21575" s="1"/>
    </row>
    <row r="21576" spans="18:18">
      <c r="R21576" s="1"/>
    </row>
    <row r="21577" spans="18:18">
      <c r="R21577" s="1"/>
    </row>
    <row r="21578" spans="18:18">
      <c r="R21578" s="1"/>
    </row>
    <row r="21579" spans="18:18">
      <c r="R21579" s="1"/>
    </row>
    <row r="21580" spans="18:18">
      <c r="R21580" s="1"/>
    </row>
    <row r="21581" spans="18:18">
      <c r="R21581" s="1"/>
    </row>
    <row r="21582" spans="18:18">
      <c r="R21582" s="1"/>
    </row>
    <row r="21583" spans="18:18">
      <c r="R21583" s="1"/>
    </row>
    <row r="21584" spans="18:18">
      <c r="R21584" s="1"/>
    </row>
    <row r="21585" spans="18:18">
      <c r="R21585" s="1"/>
    </row>
    <row r="21586" spans="18:18">
      <c r="R21586" s="1"/>
    </row>
    <row r="21587" spans="18:18">
      <c r="R21587" s="1"/>
    </row>
    <row r="21588" spans="18:18">
      <c r="R21588" s="1"/>
    </row>
    <row r="21589" spans="18:18">
      <c r="R21589" s="1"/>
    </row>
    <row r="21590" spans="18:18">
      <c r="R21590" s="1"/>
    </row>
    <row r="21591" spans="18:18">
      <c r="R21591" s="1"/>
    </row>
    <row r="21592" spans="18:18">
      <c r="R21592" s="1"/>
    </row>
    <row r="21593" spans="18:18">
      <c r="R21593" s="1"/>
    </row>
    <row r="21594" spans="18:18">
      <c r="R21594" s="1"/>
    </row>
    <row r="21595" spans="18:18">
      <c r="R21595" s="1"/>
    </row>
    <row r="21596" spans="18:18">
      <c r="R21596" s="1"/>
    </row>
    <row r="21597" spans="18:18">
      <c r="R21597" s="1"/>
    </row>
    <row r="21598" spans="18:18">
      <c r="R21598" s="1"/>
    </row>
    <row r="21599" spans="18:18">
      <c r="R21599" s="1"/>
    </row>
    <row r="21600" spans="18:18">
      <c r="R21600" s="1"/>
    </row>
    <row r="21601" spans="18:18">
      <c r="R21601" s="1"/>
    </row>
    <row r="21602" spans="18:18">
      <c r="R21602" s="1"/>
    </row>
    <row r="21603" spans="18:18">
      <c r="R21603" s="1"/>
    </row>
    <row r="21604" spans="18:18">
      <c r="R21604" s="1"/>
    </row>
    <row r="21605" spans="18:18">
      <c r="R21605" s="1"/>
    </row>
    <row r="21606" spans="18:18">
      <c r="R21606" s="1"/>
    </row>
    <row r="21607" spans="18:18">
      <c r="R21607" s="1"/>
    </row>
    <row r="21608" spans="18:18">
      <c r="R21608" s="1"/>
    </row>
    <row r="21609" spans="18:18">
      <c r="R21609" s="1"/>
    </row>
    <row r="21610" spans="18:18">
      <c r="R21610" s="1"/>
    </row>
    <row r="21611" spans="18:18">
      <c r="R21611" s="1"/>
    </row>
    <row r="21612" spans="18:18">
      <c r="R21612" s="1"/>
    </row>
    <row r="21613" spans="18:18">
      <c r="R21613" s="1"/>
    </row>
    <row r="21614" spans="18:18">
      <c r="R21614" s="1"/>
    </row>
    <row r="21615" spans="18:18">
      <c r="R21615" s="1"/>
    </row>
    <row r="21616" spans="18:18">
      <c r="R21616" s="1"/>
    </row>
    <row r="21617" spans="18:18">
      <c r="R21617" s="1"/>
    </row>
    <row r="21618" spans="18:18">
      <c r="R21618" s="1"/>
    </row>
    <row r="21619" spans="18:18">
      <c r="R21619" s="1"/>
    </row>
    <row r="21620" spans="18:18">
      <c r="R21620" s="1"/>
    </row>
    <row r="21621" spans="18:18">
      <c r="R21621" s="1"/>
    </row>
    <row r="21622" spans="18:18">
      <c r="R21622" s="1"/>
    </row>
    <row r="21623" spans="18:18">
      <c r="R21623" s="1"/>
    </row>
    <row r="21624" spans="18:18">
      <c r="R21624" s="1"/>
    </row>
    <row r="21625" spans="18:18">
      <c r="R21625" s="1"/>
    </row>
    <row r="21626" spans="18:18">
      <c r="R21626" s="1"/>
    </row>
    <row r="21627" spans="18:18">
      <c r="R21627" s="1"/>
    </row>
    <row r="21628" spans="18:18">
      <c r="R21628" s="1"/>
    </row>
    <row r="21629" spans="18:18">
      <c r="R21629" s="1"/>
    </row>
    <row r="21630" spans="18:18">
      <c r="R21630" s="1"/>
    </row>
    <row r="21631" spans="18:18">
      <c r="R21631" s="1"/>
    </row>
    <row r="21632" spans="18:18">
      <c r="R21632" s="1"/>
    </row>
    <row r="21633" spans="18:18">
      <c r="R21633" s="1"/>
    </row>
    <row r="21634" spans="18:18">
      <c r="R21634" s="1"/>
    </row>
    <row r="21635" spans="18:18">
      <c r="R21635" s="1"/>
    </row>
    <row r="21636" spans="18:18">
      <c r="R21636" s="1"/>
    </row>
    <row r="21637" spans="18:18">
      <c r="R21637" s="1"/>
    </row>
    <row r="21638" spans="18:18">
      <c r="R21638" s="1"/>
    </row>
    <row r="21639" spans="18:18">
      <c r="R21639" s="1"/>
    </row>
    <row r="21640" spans="18:18">
      <c r="R21640" s="1"/>
    </row>
    <row r="21641" spans="18:18">
      <c r="R21641" s="1"/>
    </row>
    <row r="21642" spans="18:18">
      <c r="R21642" s="1"/>
    </row>
    <row r="21643" spans="18:18">
      <c r="R21643" s="1"/>
    </row>
    <row r="21644" spans="18:18">
      <c r="R21644" s="1"/>
    </row>
    <row r="21645" spans="18:18">
      <c r="R21645" s="1"/>
    </row>
    <row r="21646" spans="18:18">
      <c r="R21646" s="1"/>
    </row>
    <row r="21647" spans="18:18">
      <c r="R21647" s="1"/>
    </row>
    <row r="21648" spans="18:18">
      <c r="R21648" s="1"/>
    </row>
    <row r="21649" spans="18:18">
      <c r="R21649" s="1"/>
    </row>
    <row r="21650" spans="18:18">
      <c r="R21650" s="1"/>
    </row>
    <row r="21651" spans="18:18">
      <c r="R21651" s="1"/>
    </row>
    <row r="21652" spans="18:18">
      <c r="R21652" s="1"/>
    </row>
    <row r="21653" spans="18:18">
      <c r="R21653" s="1"/>
    </row>
    <row r="21654" spans="18:18">
      <c r="R21654" s="1"/>
    </row>
    <row r="21655" spans="18:18">
      <c r="R21655" s="1"/>
    </row>
    <row r="21656" spans="18:18">
      <c r="R21656" s="1"/>
    </row>
    <row r="21657" spans="18:18">
      <c r="R21657" s="1"/>
    </row>
    <row r="21658" spans="18:18">
      <c r="R21658" s="1"/>
    </row>
    <row r="21659" spans="18:18">
      <c r="R21659" s="1"/>
    </row>
    <row r="21660" spans="18:18">
      <c r="R21660" s="1"/>
    </row>
    <row r="21661" spans="18:18">
      <c r="R21661" s="1"/>
    </row>
    <row r="21662" spans="18:18">
      <c r="R21662" s="1"/>
    </row>
    <row r="21663" spans="18:18">
      <c r="R21663" s="1"/>
    </row>
    <row r="21664" spans="18:18">
      <c r="R21664" s="1"/>
    </row>
    <row r="21665" spans="18:18">
      <c r="R21665" s="1"/>
    </row>
    <row r="21666" spans="18:18">
      <c r="R21666" s="1"/>
    </row>
    <row r="21667" spans="18:18">
      <c r="R21667" s="1"/>
    </row>
    <row r="21668" spans="18:18">
      <c r="R21668" s="1"/>
    </row>
    <row r="21669" spans="18:18">
      <c r="R21669" s="1"/>
    </row>
    <row r="21670" spans="18:18">
      <c r="R21670" s="1"/>
    </row>
    <row r="21671" spans="18:18">
      <c r="R21671" s="1"/>
    </row>
    <row r="21672" spans="18:18">
      <c r="R21672" s="1"/>
    </row>
    <row r="21673" spans="18:18">
      <c r="R21673" s="1"/>
    </row>
    <row r="21674" spans="18:18">
      <c r="R21674" s="1"/>
    </row>
    <row r="21675" spans="18:18">
      <c r="R21675" s="1"/>
    </row>
    <row r="21676" spans="18:18">
      <c r="R21676" s="1"/>
    </row>
    <row r="21677" spans="18:18">
      <c r="R21677" s="1"/>
    </row>
    <row r="21678" spans="18:18">
      <c r="R21678" s="1"/>
    </row>
    <row r="21679" spans="18:18">
      <c r="R21679" s="1"/>
    </row>
    <row r="21680" spans="18:18">
      <c r="R21680" s="1"/>
    </row>
    <row r="21681" spans="18:18">
      <c r="R21681" s="1"/>
    </row>
    <row r="21682" spans="18:18">
      <c r="R21682" s="1"/>
    </row>
    <row r="21683" spans="18:18">
      <c r="R21683" s="1"/>
    </row>
    <row r="21684" spans="18:18">
      <c r="R21684" s="1"/>
    </row>
    <row r="21685" spans="18:18">
      <c r="R21685" s="1"/>
    </row>
    <row r="21686" spans="18:18">
      <c r="R21686" s="1"/>
    </row>
    <row r="21687" spans="18:18">
      <c r="R21687" s="1"/>
    </row>
    <row r="21688" spans="18:18">
      <c r="R21688" s="1"/>
    </row>
    <row r="21689" spans="18:18">
      <c r="R21689" s="1"/>
    </row>
    <row r="21690" spans="18:18">
      <c r="R21690" s="1"/>
    </row>
    <row r="21691" spans="18:18">
      <c r="R21691" s="1"/>
    </row>
    <row r="21692" spans="18:18">
      <c r="R21692" s="1"/>
    </row>
    <row r="21693" spans="18:18">
      <c r="R21693" s="1"/>
    </row>
    <row r="21694" spans="18:18">
      <c r="R21694" s="1"/>
    </row>
    <row r="21695" spans="18:18">
      <c r="R21695" s="1"/>
    </row>
    <row r="21696" spans="18:18">
      <c r="R21696" s="1"/>
    </row>
    <row r="21697" spans="18:18">
      <c r="R21697" s="1"/>
    </row>
    <row r="21698" spans="18:18">
      <c r="R21698" s="1"/>
    </row>
    <row r="21699" spans="18:18">
      <c r="R21699" s="1"/>
    </row>
    <row r="21700" spans="18:18">
      <c r="R21700" s="1"/>
    </row>
    <row r="21701" spans="18:18">
      <c r="R21701" s="1"/>
    </row>
    <row r="21702" spans="18:18">
      <c r="R21702" s="1"/>
    </row>
    <row r="21703" spans="18:18">
      <c r="R21703" s="1"/>
    </row>
    <row r="21704" spans="18:18">
      <c r="R21704" s="1"/>
    </row>
    <row r="21705" spans="18:18">
      <c r="R21705" s="1"/>
    </row>
    <row r="21706" spans="18:18">
      <c r="R21706" s="1"/>
    </row>
    <row r="21707" spans="18:18">
      <c r="R21707" s="1"/>
    </row>
    <row r="21708" spans="18:18">
      <c r="R21708" s="1"/>
    </row>
    <row r="21709" spans="18:18">
      <c r="R21709" s="1"/>
    </row>
    <row r="21710" spans="18:18">
      <c r="R21710" s="1"/>
    </row>
    <row r="21711" spans="18:18">
      <c r="R21711" s="1"/>
    </row>
    <row r="21712" spans="18:18">
      <c r="R21712" s="1"/>
    </row>
    <row r="21713" spans="18:18">
      <c r="R21713" s="1"/>
    </row>
    <row r="21714" spans="18:18">
      <c r="R21714" s="1"/>
    </row>
    <row r="21715" spans="18:18">
      <c r="R21715" s="1"/>
    </row>
    <row r="21716" spans="18:18">
      <c r="R21716" s="1"/>
    </row>
    <row r="21717" spans="18:18">
      <c r="R21717" s="1"/>
    </row>
    <row r="21718" spans="18:18">
      <c r="R21718" s="1"/>
    </row>
    <row r="21719" spans="18:18">
      <c r="R21719" s="1"/>
    </row>
    <row r="21720" spans="18:18">
      <c r="R21720" s="1"/>
    </row>
    <row r="21721" spans="18:18">
      <c r="R21721" s="1"/>
    </row>
    <row r="21722" spans="18:18">
      <c r="R21722" s="1"/>
    </row>
    <row r="21723" spans="18:18">
      <c r="R21723" s="1"/>
    </row>
    <row r="21724" spans="18:18">
      <c r="R21724" s="1"/>
    </row>
    <row r="21725" spans="18:18">
      <c r="R21725" s="1"/>
    </row>
    <row r="21726" spans="18:18">
      <c r="R21726" s="1"/>
    </row>
    <row r="21727" spans="18:18">
      <c r="R21727" s="1"/>
    </row>
    <row r="21728" spans="18:18">
      <c r="R21728" s="1"/>
    </row>
    <row r="21729" spans="18:18">
      <c r="R21729" s="1"/>
    </row>
    <row r="21730" spans="18:18">
      <c r="R21730" s="1"/>
    </row>
    <row r="21731" spans="18:18">
      <c r="R21731" s="1"/>
    </row>
    <row r="21732" spans="18:18">
      <c r="R21732" s="1"/>
    </row>
    <row r="21733" spans="18:18">
      <c r="R21733" s="1"/>
    </row>
    <row r="21734" spans="18:18">
      <c r="R21734" s="1"/>
    </row>
    <row r="21735" spans="18:18">
      <c r="R21735" s="1"/>
    </row>
    <row r="21736" spans="18:18">
      <c r="R21736" s="1"/>
    </row>
    <row r="21737" spans="18:18">
      <c r="R21737" s="1"/>
    </row>
    <row r="21738" spans="18:18">
      <c r="R21738" s="1"/>
    </row>
    <row r="21739" spans="18:18">
      <c r="R21739" s="1"/>
    </row>
    <row r="21740" spans="18:18">
      <c r="R21740" s="1"/>
    </row>
    <row r="21741" spans="18:18">
      <c r="R21741" s="1"/>
    </row>
    <row r="21742" spans="18:18">
      <c r="R21742" s="1"/>
    </row>
    <row r="21743" spans="18:18">
      <c r="R21743" s="1"/>
    </row>
    <row r="21744" spans="18:18">
      <c r="R21744" s="1"/>
    </row>
    <row r="21745" spans="18:18">
      <c r="R21745" s="1"/>
    </row>
    <row r="21746" spans="18:18">
      <c r="R21746" s="1"/>
    </row>
    <row r="21747" spans="18:18">
      <c r="R21747" s="1"/>
    </row>
    <row r="21748" spans="18:18">
      <c r="R21748" s="1"/>
    </row>
    <row r="21749" spans="18:18">
      <c r="R21749" s="1"/>
    </row>
    <row r="21750" spans="18:18">
      <c r="R21750" s="1"/>
    </row>
    <row r="21751" spans="18:18">
      <c r="R21751" s="1"/>
    </row>
    <row r="21752" spans="18:18">
      <c r="R21752" s="1"/>
    </row>
    <row r="21753" spans="18:18">
      <c r="R21753" s="1"/>
    </row>
    <row r="21754" spans="18:18">
      <c r="R21754" s="1"/>
    </row>
    <row r="21755" spans="18:18">
      <c r="R21755" s="1"/>
    </row>
    <row r="21756" spans="18:18">
      <c r="R21756" s="1"/>
    </row>
    <row r="21757" spans="18:18">
      <c r="R21757" s="1"/>
    </row>
    <row r="21758" spans="18:18">
      <c r="R21758" s="1"/>
    </row>
    <row r="21759" spans="18:18">
      <c r="R21759" s="1"/>
    </row>
    <row r="21760" spans="18:18">
      <c r="R21760" s="1"/>
    </row>
    <row r="21761" spans="18:18">
      <c r="R21761" s="1"/>
    </row>
    <row r="21762" spans="18:18">
      <c r="R21762" s="1"/>
    </row>
    <row r="21763" spans="18:18">
      <c r="R21763" s="1"/>
    </row>
    <row r="21764" spans="18:18">
      <c r="R21764" s="1"/>
    </row>
    <row r="21765" spans="18:18">
      <c r="R21765" s="1"/>
    </row>
    <row r="21766" spans="18:18">
      <c r="R21766" s="1"/>
    </row>
    <row r="21767" spans="18:18">
      <c r="R21767" s="1"/>
    </row>
    <row r="21768" spans="18:18">
      <c r="R21768" s="1"/>
    </row>
    <row r="21769" spans="18:18">
      <c r="R21769" s="1"/>
    </row>
    <row r="21770" spans="18:18">
      <c r="R21770" s="1"/>
    </row>
    <row r="21771" spans="18:18">
      <c r="R21771" s="1"/>
    </row>
    <row r="21772" spans="18:18">
      <c r="R21772" s="1"/>
    </row>
    <row r="21773" spans="18:18">
      <c r="R21773" s="1"/>
    </row>
    <row r="21774" spans="18:18">
      <c r="R21774" s="1"/>
    </row>
    <row r="21775" spans="18:18">
      <c r="R21775" s="1"/>
    </row>
    <row r="21776" spans="18:18">
      <c r="R21776" s="1"/>
    </row>
    <row r="21777" spans="18:18">
      <c r="R21777" s="1"/>
    </row>
    <row r="21778" spans="18:18">
      <c r="R21778" s="1"/>
    </row>
    <row r="21779" spans="18:18">
      <c r="R21779" s="1"/>
    </row>
    <row r="21780" spans="18:18">
      <c r="R21780" s="1"/>
    </row>
    <row r="21781" spans="18:18">
      <c r="R21781" s="1"/>
    </row>
    <row r="21782" spans="18:18">
      <c r="R21782" s="1"/>
    </row>
    <row r="21783" spans="18:18">
      <c r="R21783" s="1"/>
    </row>
    <row r="21784" spans="18:18">
      <c r="R21784" s="1"/>
    </row>
    <row r="21785" spans="18:18">
      <c r="R21785" s="1"/>
    </row>
    <row r="21786" spans="18:18">
      <c r="R21786" s="1"/>
    </row>
    <row r="21787" spans="18:18">
      <c r="R21787" s="1"/>
    </row>
    <row r="21788" spans="18:18">
      <c r="R21788" s="1"/>
    </row>
    <row r="21789" spans="18:18">
      <c r="R21789" s="1"/>
    </row>
    <row r="21790" spans="18:18">
      <c r="R21790" s="1"/>
    </row>
    <row r="21791" spans="18:18">
      <c r="R21791" s="1"/>
    </row>
    <row r="21792" spans="18:18">
      <c r="R21792" s="1"/>
    </row>
    <row r="21793" spans="18:18">
      <c r="R21793" s="1"/>
    </row>
    <row r="21794" spans="18:18">
      <c r="R21794" s="1"/>
    </row>
    <row r="21795" spans="18:18">
      <c r="R21795" s="1"/>
    </row>
    <row r="21796" spans="18:18">
      <c r="R21796" s="1"/>
    </row>
    <row r="21797" spans="18:18">
      <c r="R21797" s="1"/>
    </row>
    <row r="21798" spans="18:18">
      <c r="R21798" s="1"/>
    </row>
    <row r="21799" spans="18:18">
      <c r="R21799" s="1"/>
    </row>
    <row r="21800" spans="18:18">
      <c r="R21800" s="1"/>
    </row>
    <row r="21801" spans="18:18">
      <c r="R21801" s="1"/>
    </row>
    <row r="21802" spans="18:18">
      <c r="R21802" s="1"/>
    </row>
    <row r="21803" spans="18:18">
      <c r="R21803" s="1"/>
    </row>
    <row r="21804" spans="18:18">
      <c r="R21804" s="1"/>
    </row>
    <row r="21805" spans="18:18">
      <c r="R21805" s="1"/>
    </row>
    <row r="21806" spans="18:18">
      <c r="R21806" s="1"/>
    </row>
    <row r="21807" spans="18:18">
      <c r="R21807" s="1"/>
    </row>
    <row r="21808" spans="18:18">
      <c r="R21808" s="1"/>
    </row>
    <row r="21809" spans="18:18">
      <c r="R21809" s="1"/>
    </row>
    <row r="21810" spans="18:18">
      <c r="R21810" s="1"/>
    </row>
    <row r="21811" spans="18:18">
      <c r="R21811" s="1"/>
    </row>
    <row r="21812" spans="18:18">
      <c r="R21812" s="1"/>
    </row>
    <row r="21813" spans="18:18">
      <c r="R21813" s="1"/>
    </row>
    <row r="21814" spans="18:18">
      <c r="R21814" s="1"/>
    </row>
    <row r="21815" spans="18:18">
      <c r="R21815" s="1"/>
    </row>
    <row r="21816" spans="18:18">
      <c r="R21816" s="1"/>
    </row>
    <row r="21817" spans="18:18">
      <c r="R21817" s="1"/>
    </row>
    <row r="21818" spans="18:18">
      <c r="R21818" s="1"/>
    </row>
    <row r="21819" spans="18:18">
      <c r="R21819" s="1"/>
    </row>
    <row r="21820" spans="18:18">
      <c r="R21820" s="1"/>
    </row>
    <row r="21821" spans="18:18">
      <c r="R21821" s="1"/>
    </row>
    <row r="21822" spans="18:18">
      <c r="R21822" s="1"/>
    </row>
    <row r="21823" spans="18:18">
      <c r="R21823" s="1"/>
    </row>
    <row r="21824" spans="18:18">
      <c r="R21824" s="1"/>
    </row>
    <row r="21825" spans="18:18">
      <c r="R21825" s="1"/>
    </row>
    <row r="21826" spans="18:18">
      <c r="R21826" s="1"/>
    </row>
    <row r="21827" spans="18:18">
      <c r="R21827" s="1"/>
    </row>
    <row r="21828" spans="18:18">
      <c r="R21828" s="1"/>
    </row>
    <row r="21829" spans="18:18">
      <c r="R21829" s="1"/>
    </row>
    <row r="21830" spans="18:18">
      <c r="R21830" s="1"/>
    </row>
    <row r="21831" spans="18:18">
      <c r="R21831" s="1"/>
    </row>
    <row r="21832" spans="18:18">
      <c r="R21832" s="1"/>
    </row>
    <row r="21833" spans="18:18">
      <c r="R21833" s="1"/>
    </row>
    <row r="21834" spans="18:18">
      <c r="R21834" s="1"/>
    </row>
    <row r="21835" spans="18:18">
      <c r="R21835" s="1"/>
    </row>
    <row r="21836" spans="18:18">
      <c r="R21836" s="1"/>
    </row>
    <row r="21837" spans="18:18">
      <c r="R21837" s="1"/>
    </row>
    <row r="21838" spans="18:18">
      <c r="R21838" s="1"/>
    </row>
    <row r="21839" spans="18:18">
      <c r="R21839" s="1"/>
    </row>
    <row r="21840" spans="18:18">
      <c r="R21840" s="1"/>
    </row>
    <row r="21841" spans="18:18">
      <c r="R21841" s="1"/>
    </row>
    <row r="21842" spans="18:18">
      <c r="R21842" s="1"/>
    </row>
    <row r="21843" spans="18:18">
      <c r="R21843" s="1"/>
    </row>
    <row r="21844" spans="18:18">
      <c r="R21844" s="1"/>
    </row>
    <row r="21845" spans="18:18">
      <c r="R21845" s="1"/>
    </row>
    <row r="21846" spans="18:18">
      <c r="R21846" s="1"/>
    </row>
    <row r="21847" spans="18:18">
      <c r="R21847" s="1"/>
    </row>
    <row r="21848" spans="18:18">
      <c r="R21848" s="1"/>
    </row>
    <row r="21849" spans="18:18">
      <c r="R21849" s="1"/>
    </row>
    <row r="21850" spans="18:18">
      <c r="R21850" s="1"/>
    </row>
    <row r="21851" spans="18:18">
      <c r="R21851" s="1"/>
    </row>
    <row r="21852" spans="18:18">
      <c r="R21852" s="1"/>
    </row>
    <row r="21853" spans="18:18">
      <c r="R21853" s="1"/>
    </row>
    <row r="21854" spans="18:18">
      <c r="R21854" s="1"/>
    </row>
    <row r="21855" spans="18:18">
      <c r="R21855" s="1"/>
    </row>
    <row r="21856" spans="18:18">
      <c r="R21856" s="1"/>
    </row>
    <row r="21857" spans="18:18">
      <c r="R21857" s="1"/>
    </row>
    <row r="21858" spans="18:18">
      <c r="R21858" s="1"/>
    </row>
    <row r="21859" spans="18:18">
      <c r="R21859" s="1"/>
    </row>
    <row r="21860" spans="18:18">
      <c r="R21860" s="1"/>
    </row>
    <row r="21861" spans="18:18">
      <c r="R21861" s="1"/>
    </row>
    <row r="21862" spans="18:18">
      <c r="R21862" s="1"/>
    </row>
    <row r="21863" spans="18:18">
      <c r="R21863" s="1"/>
    </row>
    <row r="21864" spans="18:18">
      <c r="R21864" s="1"/>
    </row>
    <row r="21865" spans="18:18">
      <c r="R21865" s="1"/>
    </row>
    <row r="21866" spans="18:18">
      <c r="R21866" s="1"/>
    </row>
    <row r="21867" spans="18:18">
      <c r="R21867" s="1"/>
    </row>
    <row r="21868" spans="18:18">
      <c r="R21868" s="1"/>
    </row>
    <row r="21869" spans="18:18">
      <c r="R21869" s="1"/>
    </row>
    <row r="21870" spans="18:18">
      <c r="R21870" s="1"/>
    </row>
    <row r="21871" spans="18:18">
      <c r="R21871" s="1"/>
    </row>
    <row r="21872" spans="18:18">
      <c r="R21872" s="1"/>
    </row>
    <row r="21873" spans="18:18">
      <c r="R21873" s="1"/>
    </row>
    <row r="21874" spans="18:18">
      <c r="R21874" s="1"/>
    </row>
    <row r="21875" spans="18:18">
      <c r="R21875" s="1"/>
    </row>
    <row r="21876" spans="18:18">
      <c r="R21876" s="1"/>
    </row>
    <row r="21877" spans="18:18">
      <c r="R21877" s="1"/>
    </row>
    <row r="21878" spans="18:18">
      <c r="R21878" s="1"/>
    </row>
    <row r="21879" spans="18:18">
      <c r="R21879" s="1"/>
    </row>
    <row r="21880" spans="18:18">
      <c r="R21880" s="1"/>
    </row>
    <row r="21881" spans="18:18">
      <c r="R21881" s="1"/>
    </row>
    <row r="21882" spans="18:18">
      <c r="R21882" s="1"/>
    </row>
    <row r="21883" spans="18:18">
      <c r="R21883" s="1"/>
    </row>
    <row r="21884" spans="18:18">
      <c r="R21884" s="1"/>
    </row>
    <row r="21885" spans="18:18">
      <c r="R21885" s="1"/>
    </row>
    <row r="21886" spans="18:18">
      <c r="R21886" s="1"/>
    </row>
    <row r="21887" spans="18:18">
      <c r="R21887" s="1"/>
    </row>
    <row r="21888" spans="18:18">
      <c r="R21888" s="1"/>
    </row>
    <row r="21889" spans="18:18">
      <c r="R21889" s="1"/>
    </row>
    <row r="21890" spans="18:18">
      <c r="R21890" s="1"/>
    </row>
    <row r="21891" spans="18:18">
      <c r="R21891" s="1"/>
    </row>
    <row r="21892" spans="18:18">
      <c r="R21892" s="1"/>
    </row>
    <row r="21893" spans="18:18">
      <c r="R21893" s="1"/>
    </row>
    <row r="21894" spans="18:18">
      <c r="R21894" s="1"/>
    </row>
    <row r="21895" spans="18:18">
      <c r="R21895" s="1"/>
    </row>
    <row r="21896" spans="18:18">
      <c r="R21896" s="1"/>
    </row>
    <row r="21897" spans="18:18">
      <c r="R21897" s="1"/>
    </row>
    <row r="21898" spans="18:18">
      <c r="R21898" s="1"/>
    </row>
    <row r="21899" spans="18:18">
      <c r="R21899" s="1"/>
    </row>
    <row r="21900" spans="18:18">
      <c r="R21900" s="1"/>
    </row>
    <row r="21901" spans="18:18">
      <c r="R21901" s="1"/>
    </row>
    <row r="21902" spans="18:18">
      <c r="R21902" s="1"/>
    </row>
    <row r="21903" spans="18:18">
      <c r="R21903" s="1"/>
    </row>
    <row r="21904" spans="18:18">
      <c r="R21904" s="1"/>
    </row>
    <row r="21905" spans="18:18">
      <c r="R21905" s="1"/>
    </row>
    <row r="21906" spans="18:18">
      <c r="R21906" s="1"/>
    </row>
    <row r="21907" spans="18:18">
      <c r="R21907" s="1"/>
    </row>
    <row r="21908" spans="18:18">
      <c r="R21908" s="1"/>
    </row>
    <row r="21909" spans="18:18">
      <c r="R21909" s="1"/>
    </row>
    <row r="21910" spans="18:18">
      <c r="R21910" s="1"/>
    </row>
    <row r="21911" spans="18:18">
      <c r="R21911" s="1"/>
    </row>
    <row r="21912" spans="18:18">
      <c r="R21912" s="1"/>
    </row>
    <row r="21913" spans="18:18">
      <c r="R21913" s="1"/>
    </row>
    <row r="21914" spans="18:18">
      <c r="R21914" s="1"/>
    </row>
    <row r="21915" spans="18:18">
      <c r="R21915" s="1"/>
    </row>
    <row r="21916" spans="18:18">
      <c r="R21916" s="1"/>
    </row>
    <row r="21917" spans="18:18">
      <c r="R21917" s="1"/>
    </row>
    <row r="21918" spans="18:18">
      <c r="R21918" s="1"/>
    </row>
    <row r="21919" spans="18:18">
      <c r="R21919" s="1"/>
    </row>
    <row r="21920" spans="18:18">
      <c r="R21920" s="1"/>
    </row>
    <row r="21921" spans="18:18">
      <c r="R21921" s="1"/>
    </row>
    <row r="21922" spans="18:18">
      <c r="R21922" s="1"/>
    </row>
    <row r="21923" spans="18:18">
      <c r="R21923" s="1"/>
    </row>
    <row r="21924" spans="18:18">
      <c r="R21924" s="1"/>
    </row>
    <row r="21925" spans="18:18">
      <c r="R21925" s="1"/>
    </row>
    <row r="21926" spans="18:18">
      <c r="R21926" s="1"/>
    </row>
    <row r="21927" spans="18:18">
      <c r="R21927" s="1"/>
    </row>
    <row r="21928" spans="18:18">
      <c r="R21928" s="1"/>
    </row>
    <row r="21929" spans="18:18">
      <c r="R21929" s="1"/>
    </row>
    <row r="21930" spans="18:18">
      <c r="R21930" s="1"/>
    </row>
    <row r="21931" spans="18:18">
      <c r="R21931" s="1"/>
    </row>
    <row r="21932" spans="18:18">
      <c r="R21932" s="1"/>
    </row>
    <row r="21933" spans="18:18">
      <c r="R21933" s="1"/>
    </row>
    <row r="21934" spans="18:18">
      <c r="R21934" s="1"/>
    </row>
    <row r="21935" spans="18:18">
      <c r="R21935" s="1"/>
    </row>
    <row r="21936" spans="18:18">
      <c r="R21936" s="1"/>
    </row>
    <row r="21937" spans="18:18">
      <c r="R21937" s="1"/>
    </row>
    <row r="21938" spans="18:18">
      <c r="R21938" s="1"/>
    </row>
    <row r="21939" spans="18:18">
      <c r="R21939" s="1"/>
    </row>
    <row r="21940" spans="18:18">
      <c r="R21940" s="1"/>
    </row>
    <row r="21941" spans="18:18">
      <c r="R21941" s="1"/>
    </row>
    <row r="21942" spans="18:18">
      <c r="R21942" s="1"/>
    </row>
    <row r="21943" spans="18:18">
      <c r="R21943" s="1"/>
    </row>
    <row r="21944" spans="18:18">
      <c r="R21944" s="1"/>
    </row>
    <row r="21945" spans="18:18">
      <c r="R21945" s="1"/>
    </row>
    <row r="21946" spans="18:18">
      <c r="R21946" s="1"/>
    </row>
    <row r="21947" spans="18:18">
      <c r="R21947" s="1"/>
    </row>
    <row r="21948" spans="18:18">
      <c r="R21948" s="1"/>
    </row>
    <row r="21949" spans="18:18">
      <c r="R21949" s="1"/>
    </row>
    <row r="21950" spans="18:18">
      <c r="R21950" s="1"/>
    </row>
    <row r="21951" spans="18:18">
      <c r="R21951" s="1"/>
    </row>
    <row r="21952" spans="18:18">
      <c r="R21952" s="1"/>
    </row>
    <row r="21953" spans="18:18">
      <c r="R21953" s="1"/>
    </row>
    <row r="21954" spans="18:18">
      <c r="R21954" s="1"/>
    </row>
    <row r="21955" spans="18:18">
      <c r="R21955" s="1"/>
    </row>
    <row r="21956" spans="18:18">
      <c r="R21956" s="1"/>
    </row>
    <row r="21957" spans="18:18">
      <c r="R21957" s="1"/>
    </row>
    <row r="21958" spans="18:18">
      <c r="R21958" s="1"/>
    </row>
    <row r="21959" spans="18:18">
      <c r="R21959" s="1"/>
    </row>
    <row r="21960" spans="18:18">
      <c r="R21960" s="1"/>
    </row>
    <row r="21961" spans="18:18">
      <c r="R21961" s="1"/>
    </row>
    <row r="21962" spans="18:18">
      <c r="R21962" s="1"/>
    </row>
    <row r="21963" spans="18:18">
      <c r="R21963" s="1"/>
    </row>
    <row r="21964" spans="18:18">
      <c r="R21964" s="1"/>
    </row>
    <row r="21965" spans="18:18">
      <c r="R21965" s="1"/>
    </row>
    <row r="21966" spans="18:18">
      <c r="R21966" s="1"/>
    </row>
    <row r="21967" spans="18:18">
      <c r="R21967" s="1"/>
    </row>
    <row r="21968" spans="18:18">
      <c r="R21968" s="1"/>
    </row>
    <row r="21969" spans="18:18">
      <c r="R21969" s="1"/>
    </row>
    <row r="21970" spans="18:18">
      <c r="R21970" s="1"/>
    </row>
    <row r="21971" spans="18:18">
      <c r="R21971" s="1"/>
    </row>
    <row r="21972" spans="18:18">
      <c r="R21972" s="1"/>
    </row>
    <row r="21973" spans="18:18">
      <c r="R21973" s="1"/>
    </row>
    <row r="21974" spans="18:18">
      <c r="R21974" s="1"/>
    </row>
    <row r="21975" spans="18:18">
      <c r="R21975" s="1"/>
    </row>
    <row r="21976" spans="18:18">
      <c r="R21976" s="1"/>
    </row>
    <row r="21977" spans="18:18">
      <c r="R21977" s="1"/>
    </row>
    <row r="21978" spans="18:18">
      <c r="R21978" s="1"/>
    </row>
    <row r="21979" spans="18:18">
      <c r="R21979" s="1"/>
    </row>
    <row r="21980" spans="18:18">
      <c r="R21980" s="1"/>
    </row>
    <row r="21981" spans="18:18">
      <c r="R21981" s="1"/>
    </row>
    <row r="21982" spans="18:18">
      <c r="R21982" s="1"/>
    </row>
    <row r="21983" spans="18:18">
      <c r="R21983" s="1"/>
    </row>
    <row r="21984" spans="18:18">
      <c r="R21984" s="1"/>
    </row>
    <row r="21985" spans="18:18">
      <c r="R21985" s="1"/>
    </row>
    <row r="21986" spans="18:18">
      <c r="R21986" s="1"/>
    </row>
    <row r="21987" spans="18:18">
      <c r="R21987" s="1"/>
    </row>
    <row r="21988" spans="18:18">
      <c r="R21988" s="1"/>
    </row>
    <row r="21989" spans="18:18">
      <c r="R21989" s="1"/>
    </row>
    <row r="21990" spans="18:18">
      <c r="R21990" s="1"/>
    </row>
    <row r="21991" spans="18:18">
      <c r="R21991" s="1"/>
    </row>
    <row r="21992" spans="18:18">
      <c r="R21992" s="1"/>
    </row>
    <row r="21993" spans="18:18">
      <c r="R21993" s="1"/>
    </row>
    <row r="21994" spans="18:18">
      <c r="R21994" s="1"/>
    </row>
    <row r="21995" spans="18:18">
      <c r="R21995" s="1"/>
    </row>
    <row r="21996" spans="18:18">
      <c r="R21996" s="1"/>
    </row>
    <row r="21997" spans="18:18">
      <c r="R21997" s="1"/>
    </row>
    <row r="21998" spans="18:18">
      <c r="R21998" s="1"/>
    </row>
    <row r="21999" spans="18:18">
      <c r="R21999" s="1"/>
    </row>
    <row r="22000" spans="18:18">
      <c r="R22000" s="1"/>
    </row>
    <row r="22001" spans="18:18">
      <c r="R22001" s="1"/>
    </row>
    <row r="22002" spans="18:18">
      <c r="R22002" s="1"/>
    </row>
    <row r="22003" spans="18:18">
      <c r="R22003" s="1"/>
    </row>
    <row r="22004" spans="18:18">
      <c r="R22004" s="1"/>
    </row>
    <row r="22005" spans="18:18">
      <c r="R22005" s="1"/>
    </row>
    <row r="22006" spans="18:18">
      <c r="R22006" s="1"/>
    </row>
    <row r="22007" spans="18:18">
      <c r="R22007" s="1"/>
    </row>
    <row r="22008" spans="18:18">
      <c r="R22008" s="1"/>
    </row>
    <row r="22009" spans="18:18">
      <c r="R22009" s="1"/>
    </row>
    <row r="22010" spans="18:18">
      <c r="R22010" s="1"/>
    </row>
    <row r="22011" spans="18:18">
      <c r="R22011" s="1"/>
    </row>
    <row r="22012" spans="18:18">
      <c r="R22012" s="1"/>
    </row>
    <row r="22013" spans="18:18">
      <c r="R22013" s="1"/>
    </row>
    <row r="22014" spans="18:18">
      <c r="R22014" s="1"/>
    </row>
    <row r="22015" spans="18:18">
      <c r="R22015" s="1"/>
    </row>
    <row r="22016" spans="18:18">
      <c r="R22016" s="1"/>
    </row>
    <row r="22017" spans="18:18">
      <c r="R22017" s="1"/>
    </row>
    <row r="22018" spans="18:18">
      <c r="R22018" s="1"/>
    </row>
    <row r="22019" spans="18:18">
      <c r="R22019" s="1"/>
    </row>
    <row r="22020" spans="18:18">
      <c r="R22020" s="1"/>
    </row>
    <row r="22021" spans="18:18">
      <c r="R22021" s="1"/>
    </row>
    <row r="22022" spans="18:18">
      <c r="R22022" s="1"/>
    </row>
    <row r="22023" spans="18:18">
      <c r="R22023" s="1"/>
    </row>
    <row r="22024" spans="18:18">
      <c r="R22024" s="1"/>
    </row>
    <row r="22025" spans="18:18">
      <c r="R22025" s="1"/>
    </row>
    <row r="22026" spans="18:18">
      <c r="R22026" s="1"/>
    </row>
    <row r="22027" spans="18:18">
      <c r="R22027" s="1"/>
    </row>
    <row r="22028" spans="18:18">
      <c r="R22028" s="1"/>
    </row>
    <row r="22029" spans="18:18">
      <c r="R22029" s="1"/>
    </row>
    <row r="22030" spans="18:18">
      <c r="R22030" s="1"/>
    </row>
    <row r="22031" spans="18:18">
      <c r="R22031" s="1"/>
    </row>
    <row r="22032" spans="18:18">
      <c r="R22032" s="1"/>
    </row>
    <row r="22033" spans="18:18">
      <c r="R22033" s="1"/>
    </row>
    <row r="22034" spans="18:18">
      <c r="R22034" s="1"/>
    </row>
    <row r="22035" spans="18:18">
      <c r="R22035" s="1"/>
    </row>
    <row r="22036" spans="18:18">
      <c r="R22036" s="1"/>
    </row>
    <row r="22037" spans="18:18">
      <c r="R22037" s="1"/>
    </row>
    <row r="22038" spans="18:18">
      <c r="R22038" s="1"/>
    </row>
    <row r="22039" spans="18:18">
      <c r="R22039" s="1"/>
    </row>
    <row r="22040" spans="18:18">
      <c r="R22040" s="1"/>
    </row>
    <row r="22041" spans="18:18">
      <c r="R22041" s="1"/>
    </row>
    <row r="22042" spans="18:18">
      <c r="R22042" s="1"/>
    </row>
    <row r="22043" spans="18:18">
      <c r="R22043" s="1"/>
    </row>
    <row r="22044" spans="18:18">
      <c r="R22044" s="1"/>
    </row>
    <row r="22045" spans="18:18">
      <c r="R22045" s="1"/>
    </row>
    <row r="22046" spans="18:18">
      <c r="R22046" s="1"/>
    </row>
    <row r="22047" spans="18:18">
      <c r="R22047" s="1"/>
    </row>
    <row r="22048" spans="18:18">
      <c r="R22048" s="1"/>
    </row>
    <row r="22049" spans="18:18">
      <c r="R22049" s="1"/>
    </row>
    <row r="22050" spans="18:18">
      <c r="R22050" s="1"/>
    </row>
    <row r="22051" spans="18:18">
      <c r="R22051" s="1"/>
    </row>
    <row r="22052" spans="18:18">
      <c r="R22052" s="1"/>
    </row>
    <row r="22053" spans="18:18">
      <c r="R22053" s="1"/>
    </row>
    <row r="22054" spans="18:18">
      <c r="R22054" s="1"/>
    </row>
    <row r="22055" spans="18:18">
      <c r="R22055" s="1"/>
    </row>
    <row r="22056" spans="18:18">
      <c r="R22056" s="1"/>
    </row>
    <row r="22057" spans="18:18">
      <c r="R22057" s="1"/>
    </row>
    <row r="22058" spans="18:18">
      <c r="R22058" s="1"/>
    </row>
    <row r="22059" spans="18:18">
      <c r="R22059" s="1"/>
    </row>
    <row r="22060" spans="18:18">
      <c r="R22060" s="1"/>
    </row>
    <row r="22061" spans="18:18">
      <c r="R22061" s="1"/>
    </row>
    <row r="22062" spans="18:18">
      <c r="R22062" s="1"/>
    </row>
    <row r="22063" spans="18:18">
      <c r="R22063" s="1"/>
    </row>
    <row r="22064" spans="18:18">
      <c r="R22064" s="1"/>
    </row>
    <row r="22065" spans="18:18">
      <c r="R22065" s="1"/>
    </row>
    <row r="22066" spans="18:18">
      <c r="R22066" s="1"/>
    </row>
    <row r="22067" spans="18:18">
      <c r="R22067" s="1"/>
    </row>
    <row r="22068" spans="18:18">
      <c r="R22068" s="1"/>
    </row>
    <row r="22069" spans="18:18">
      <c r="R22069" s="1"/>
    </row>
    <row r="22070" spans="18:18">
      <c r="R22070" s="1"/>
    </row>
    <row r="22071" spans="18:18">
      <c r="R22071" s="1"/>
    </row>
    <row r="22072" spans="18:18">
      <c r="R22072" s="1"/>
    </row>
    <row r="22073" spans="18:18">
      <c r="R22073" s="1"/>
    </row>
    <row r="22074" spans="18:18">
      <c r="R22074" s="1"/>
    </row>
    <row r="22075" spans="18:18">
      <c r="R22075" s="1"/>
    </row>
    <row r="22076" spans="18:18">
      <c r="R22076" s="1"/>
    </row>
    <row r="22077" spans="18:18">
      <c r="R22077" s="1"/>
    </row>
    <row r="22078" spans="18:18">
      <c r="R22078" s="1"/>
    </row>
    <row r="22079" spans="18:18">
      <c r="R22079" s="1"/>
    </row>
    <row r="22080" spans="18:18">
      <c r="R22080" s="1"/>
    </row>
    <row r="22081" spans="18:18">
      <c r="R22081" s="1"/>
    </row>
    <row r="22082" spans="18:18">
      <c r="R22082" s="1"/>
    </row>
    <row r="22083" spans="18:18">
      <c r="R22083" s="1"/>
    </row>
    <row r="22084" spans="18:18">
      <c r="R22084" s="1"/>
    </row>
    <row r="22085" spans="18:18">
      <c r="R22085" s="1"/>
    </row>
    <row r="22086" spans="18:18">
      <c r="R22086" s="1"/>
    </row>
    <row r="22087" spans="18:18">
      <c r="R22087" s="1"/>
    </row>
    <row r="22088" spans="18:18">
      <c r="R22088" s="1"/>
    </row>
    <row r="22089" spans="18:18">
      <c r="R22089" s="1"/>
    </row>
    <row r="22090" spans="18:18">
      <c r="R22090" s="1"/>
    </row>
    <row r="22091" spans="18:18">
      <c r="R22091" s="1"/>
    </row>
    <row r="22092" spans="18:18">
      <c r="R22092" s="1"/>
    </row>
    <row r="22093" spans="18:18">
      <c r="R22093" s="1"/>
    </row>
    <row r="22094" spans="18:18">
      <c r="R22094" s="1"/>
    </row>
    <row r="22095" spans="18:18">
      <c r="R22095" s="1"/>
    </row>
    <row r="22096" spans="18:18">
      <c r="R22096" s="1"/>
    </row>
    <row r="22097" spans="18:18">
      <c r="R22097" s="1"/>
    </row>
    <row r="22098" spans="18:18">
      <c r="R22098" s="1"/>
    </row>
    <row r="22099" spans="18:18">
      <c r="R22099" s="1"/>
    </row>
    <row r="22100" spans="18:18">
      <c r="R22100" s="1"/>
    </row>
    <row r="22101" spans="18:18">
      <c r="R22101" s="1"/>
    </row>
    <row r="22102" spans="18:18">
      <c r="R22102" s="1"/>
    </row>
    <row r="22103" spans="18:18">
      <c r="R22103" s="1"/>
    </row>
    <row r="22104" spans="18:18">
      <c r="R22104" s="1"/>
    </row>
    <row r="22105" spans="18:18">
      <c r="R22105" s="1"/>
    </row>
    <row r="22106" spans="18:18">
      <c r="R22106" s="1"/>
    </row>
    <row r="22107" spans="18:18">
      <c r="R22107" s="1"/>
    </row>
    <row r="22108" spans="18:18">
      <c r="R22108" s="1"/>
    </row>
    <row r="22109" spans="18:18">
      <c r="R22109" s="1"/>
    </row>
    <row r="22110" spans="18:18">
      <c r="R22110" s="1"/>
    </row>
    <row r="22111" spans="18:18">
      <c r="R22111" s="1"/>
    </row>
    <row r="22112" spans="18:18">
      <c r="R22112" s="1"/>
    </row>
    <row r="22113" spans="18:18">
      <c r="R22113" s="1"/>
    </row>
    <row r="22114" spans="18:18">
      <c r="R22114" s="1"/>
    </row>
    <row r="22115" spans="18:18">
      <c r="R22115" s="1"/>
    </row>
    <row r="22116" spans="18:18">
      <c r="R22116" s="1"/>
    </row>
    <row r="22117" spans="18:18">
      <c r="R22117" s="1"/>
    </row>
    <row r="22118" spans="18:18">
      <c r="R22118" s="1"/>
    </row>
    <row r="22119" spans="18:18">
      <c r="R22119" s="1"/>
    </row>
    <row r="22120" spans="18:18">
      <c r="R22120" s="1"/>
    </row>
    <row r="22121" spans="18:18">
      <c r="R22121" s="1"/>
    </row>
    <row r="22122" spans="18:18">
      <c r="R22122" s="1"/>
    </row>
    <row r="22123" spans="18:18">
      <c r="R22123" s="1"/>
    </row>
    <row r="22124" spans="18:18">
      <c r="R22124" s="1"/>
    </row>
    <row r="22125" spans="18:18">
      <c r="R22125" s="1"/>
    </row>
    <row r="22126" spans="18:18">
      <c r="R22126" s="1"/>
    </row>
    <row r="22127" spans="18:18">
      <c r="R22127" s="1"/>
    </row>
    <row r="22128" spans="18:18">
      <c r="R22128" s="1"/>
    </row>
    <row r="22129" spans="18:18">
      <c r="R22129" s="1"/>
    </row>
    <row r="22130" spans="18:18">
      <c r="R22130" s="1"/>
    </row>
    <row r="22131" spans="18:18">
      <c r="R22131" s="1"/>
    </row>
    <row r="22132" spans="18:18">
      <c r="R22132" s="1"/>
    </row>
    <row r="22133" spans="18:18">
      <c r="R22133" s="1"/>
    </row>
    <row r="22134" spans="18:18">
      <c r="R22134" s="1"/>
    </row>
    <row r="22135" spans="18:18">
      <c r="R22135" s="1"/>
    </row>
    <row r="22136" spans="18:18">
      <c r="R22136" s="1"/>
    </row>
    <row r="22137" spans="18:18">
      <c r="R22137" s="1"/>
    </row>
    <row r="22138" spans="18:18">
      <c r="R22138" s="1"/>
    </row>
    <row r="22139" spans="18:18">
      <c r="R22139" s="1"/>
    </row>
    <row r="22140" spans="18:18">
      <c r="R22140" s="1"/>
    </row>
    <row r="22141" spans="18:18">
      <c r="R22141" s="1"/>
    </row>
    <row r="22142" spans="18:18">
      <c r="R22142" s="1"/>
    </row>
    <row r="22143" spans="18:18">
      <c r="R22143" s="1"/>
    </row>
    <row r="22144" spans="18:18">
      <c r="R22144" s="1"/>
    </row>
    <row r="22145" spans="18:18">
      <c r="R22145" s="1"/>
    </row>
    <row r="22146" spans="18:18">
      <c r="R22146" s="1"/>
    </row>
    <row r="22147" spans="18:18">
      <c r="R22147" s="1"/>
    </row>
    <row r="22148" spans="18:18">
      <c r="R22148" s="1"/>
    </row>
    <row r="22149" spans="18:18">
      <c r="R22149" s="1"/>
    </row>
    <row r="22150" spans="18:18">
      <c r="R22150" s="1"/>
    </row>
    <row r="22151" spans="18:18">
      <c r="R22151" s="1"/>
    </row>
    <row r="22152" spans="18:18">
      <c r="R22152" s="1"/>
    </row>
    <row r="22153" spans="18:18">
      <c r="R22153" s="1"/>
    </row>
    <row r="22154" spans="18:18">
      <c r="R22154" s="1"/>
    </row>
    <row r="22155" spans="18:18">
      <c r="R22155" s="1"/>
    </row>
    <row r="22156" spans="18:18">
      <c r="R22156" s="1"/>
    </row>
    <row r="22157" spans="18:18">
      <c r="R22157" s="1"/>
    </row>
    <row r="22158" spans="18:18">
      <c r="R22158" s="1"/>
    </row>
    <row r="22159" spans="18:18">
      <c r="R22159" s="1"/>
    </row>
    <row r="22160" spans="18:18">
      <c r="R22160" s="1"/>
    </row>
    <row r="22161" spans="18:18">
      <c r="R22161" s="1"/>
    </row>
    <row r="22162" spans="18:18">
      <c r="R22162" s="1"/>
    </row>
    <row r="22163" spans="18:18">
      <c r="R22163" s="1"/>
    </row>
    <row r="22164" spans="18:18">
      <c r="R22164" s="1"/>
    </row>
    <row r="22165" spans="18:18">
      <c r="R22165" s="1"/>
    </row>
    <row r="22166" spans="18:18">
      <c r="R22166" s="1"/>
    </row>
    <row r="22167" spans="18:18">
      <c r="R22167" s="1"/>
    </row>
    <row r="22168" spans="18:18">
      <c r="R22168" s="1"/>
    </row>
    <row r="22169" spans="18:18">
      <c r="R22169" s="1"/>
    </row>
    <row r="22170" spans="18:18">
      <c r="R22170" s="1"/>
    </row>
    <row r="22171" spans="18:18">
      <c r="R22171" s="1"/>
    </row>
    <row r="22172" spans="18:18">
      <c r="R22172" s="1"/>
    </row>
    <row r="22173" spans="18:18">
      <c r="R22173" s="1"/>
    </row>
    <row r="22174" spans="18:18">
      <c r="R22174" s="1"/>
    </row>
    <row r="22175" spans="18:18">
      <c r="R22175" s="1"/>
    </row>
    <row r="22176" spans="18:18">
      <c r="R22176" s="1"/>
    </row>
    <row r="22177" spans="18:18">
      <c r="R22177" s="1"/>
    </row>
    <row r="22178" spans="18:18">
      <c r="R22178" s="1"/>
    </row>
    <row r="22179" spans="18:18">
      <c r="R22179" s="1"/>
    </row>
    <row r="22180" spans="18:18">
      <c r="R22180" s="1"/>
    </row>
    <row r="22181" spans="18:18">
      <c r="R22181" s="1"/>
    </row>
    <row r="22182" spans="18:18">
      <c r="R22182" s="1"/>
    </row>
    <row r="22183" spans="18:18">
      <c r="R22183" s="1"/>
    </row>
    <row r="22184" spans="18:18">
      <c r="R22184" s="1"/>
    </row>
    <row r="22185" spans="18:18">
      <c r="R22185" s="1"/>
    </row>
    <row r="22186" spans="18:18">
      <c r="R22186" s="1"/>
    </row>
    <row r="22187" spans="18:18">
      <c r="R22187" s="1"/>
    </row>
    <row r="22188" spans="18:18">
      <c r="R22188" s="1"/>
    </row>
    <row r="22189" spans="18:18">
      <c r="R22189" s="1"/>
    </row>
    <row r="22190" spans="18:18">
      <c r="R22190" s="1"/>
    </row>
    <row r="22191" spans="18:18">
      <c r="R22191" s="1"/>
    </row>
    <row r="22192" spans="18:18">
      <c r="R22192" s="1"/>
    </row>
    <row r="22193" spans="18:18">
      <c r="R22193" s="1"/>
    </row>
    <row r="22194" spans="18:18">
      <c r="R22194" s="1"/>
    </row>
    <row r="22195" spans="18:18">
      <c r="R22195" s="1"/>
    </row>
    <row r="22196" spans="18:18">
      <c r="R22196" s="1"/>
    </row>
    <row r="22197" spans="18:18">
      <c r="R22197" s="1"/>
    </row>
    <row r="22198" spans="18:18">
      <c r="R22198" s="1"/>
    </row>
    <row r="22199" spans="18:18">
      <c r="R22199" s="1"/>
    </row>
    <row r="22200" spans="18:18">
      <c r="R22200" s="1"/>
    </row>
    <row r="22201" spans="18:18">
      <c r="R22201" s="1"/>
    </row>
    <row r="22202" spans="18:18">
      <c r="R22202" s="1"/>
    </row>
    <row r="22203" spans="18:18">
      <c r="R22203" s="1"/>
    </row>
    <row r="22204" spans="18:18">
      <c r="R22204" s="1"/>
    </row>
    <row r="22205" spans="18:18">
      <c r="R22205" s="1"/>
    </row>
    <row r="22206" spans="18:18">
      <c r="R22206" s="1"/>
    </row>
    <row r="22207" spans="18:18">
      <c r="R22207" s="1"/>
    </row>
    <row r="22208" spans="18:18">
      <c r="R22208" s="1"/>
    </row>
    <row r="22209" spans="18:18">
      <c r="R22209" s="1"/>
    </row>
    <row r="22210" spans="18:18">
      <c r="R22210" s="1"/>
    </row>
    <row r="22211" spans="18:18">
      <c r="R22211" s="1"/>
    </row>
    <row r="22212" spans="18:18">
      <c r="R22212" s="1"/>
    </row>
    <row r="22213" spans="18:18">
      <c r="R22213" s="1"/>
    </row>
    <row r="22214" spans="18:18">
      <c r="R22214" s="1"/>
    </row>
    <row r="22215" spans="18:18">
      <c r="R22215" s="1"/>
    </row>
    <row r="22216" spans="18:18">
      <c r="R22216" s="1"/>
    </row>
    <row r="22217" spans="18:18">
      <c r="R22217" s="1"/>
    </row>
    <row r="22218" spans="18:18">
      <c r="R22218" s="1"/>
    </row>
    <row r="22219" spans="18:18">
      <c r="R22219" s="1"/>
    </row>
    <row r="22220" spans="18:18">
      <c r="R22220" s="1"/>
    </row>
    <row r="22221" spans="18:18">
      <c r="R22221" s="1"/>
    </row>
    <row r="22222" spans="18:18">
      <c r="R22222" s="1"/>
    </row>
    <row r="22223" spans="18:18">
      <c r="R22223" s="1"/>
    </row>
    <row r="22224" spans="18:18">
      <c r="R22224" s="1"/>
    </row>
    <row r="22225" spans="18:18">
      <c r="R22225" s="1"/>
    </row>
    <row r="22226" spans="18:18">
      <c r="R22226" s="1"/>
    </row>
    <row r="22227" spans="18:18">
      <c r="R22227" s="1"/>
    </row>
    <row r="22228" spans="18:18">
      <c r="R22228" s="1"/>
    </row>
    <row r="22229" spans="18:18">
      <c r="R22229" s="1"/>
    </row>
    <row r="22230" spans="18:18">
      <c r="R22230" s="1"/>
    </row>
    <row r="22231" spans="18:18">
      <c r="R22231" s="1"/>
    </row>
    <row r="22232" spans="18:18">
      <c r="R22232" s="1"/>
    </row>
    <row r="22233" spans="18:18">
      <c r="R22233" s="1"/>
    </row>
    <row r="22234" spans="18:18">
      <c r="R22234" s="1"/>
    </row>
    <row r="22235" spans="18:18">
      <c r="R22235" s="1"/>
    </row>
    <row r="22236" spans="18:18">
      <c r="R22236" s="1"/>
    </row>
    <row r="22237" spans="18:18">
      <c r="R22237" s="1"/>
    </row>
    <row r="22238" spans="18:18">
      <c r="R22238" s="1"/>
    </row>
    <row r="22239" spans="18:18">
      <c r="R22239" s="1"/>
    </row>
    <row r="22240" spans="18:18">
      <c r="R22240" s="1"/>
    </row>
    <row r="22241" spans="18:18">
      <c r="R22241" s="1"/>
    </row>
    <row r="22242" spans="18:18">
      <c r="R22242" s="1"/>
    </row>
    <row r="22243" spans="18:18">
      <c r="R22243" s="1"/>
    </row>
    <row r="22244" spans="18:18">
      <c r="R22244" s="1"/>
    </row>
    <row r="22245" spans="18:18">
      <c r="R22245" s="1"/>
    </row>
    <row r="22246" spans="18:18">
      <c r="R22246" s="1"/>
    </row>
    <row r="22247" spans="18:18">
      <c r="R22247" s="1"/>
    </row>
    <row r="22248" spans="18:18">
      <c r="R22248" s="1"/>
    </row>
    <row r="22249" spans="18:18">
      <c r="R22249" s="1"/>
    </row>
    <row r="22250" spans="18:18">
      <c r="R22250" s="1"/>
    </row>
    <row r="22251" spans="18:18">
      <c r="R22251" s="1"/>
    </row>
    <row r="22252" spans="18:18">
      <c r="R22252" s="1"/>
    </row>
    <row r="22253" spans="18:18">
      <c r="R22253" s="1"/>
    </row>
    <row r="22254" spans="18:18">
      <c r="R22254" s="1"/>
    </row>
    <row r="22255" spans="18:18">
      <c r="R22255" s="1"/>
    </row>
    <row r="22256" spans="18:18">
      <c r="R22256" s="1"/>
    </row>
    <row r="22257" spans="18:18">
      <c r="R22257" s="1"/>
    </row>
    <row r="22258" spans="18:18">
      <c r="R22258" s="1"/>
    </row>
    <row r="22259" spans="18:18">
      <c r="R22259" s="1"/>
    </row>
    <row r="22260" spans="18:18">
      <c r="R22260" s="1"/>
    </row>
    <row r="22261" spans="18:18">
      <c r="R22261" s="1"/>
    </row>
    <row r="22262" spans="18:18">
      <c r="R22262" s="1"/>
    </row>
    <row r="22263" spans="18:18">
      <c r="R22263" s="1"/>
    </row>
    <row r="22264" spans="18:18">
      <c r="R22264" s="1"/>
    </row>
    <row r="22265" spans="18:18">
      <c r="R22265" s="1"/>
    </row>
    <row r="22266" spans="18:18">
      <c r="R22266" s="1"/>
    </row>
    <row r="22267" spans="18:18">
      <c r="R22267" s="1"/>
    </row>
    <row r="22268" spans="18:18">
      <c r="R22268" s="1"/>
    </row>
    <row r="22269" spans="18:18">
      <c r="R22269" s="1"/>
    </row>
    <row r="22270" spans="18:18">
      <c r="R22270" s="1"/>
    </row>
    <row r="22271" spans="18:18">
      <c r="R22271" s="1"/>
    </row>
    <row r="22272" spans="18:18">
      <c r="R22272" s="1"/>
    </row>
    <row r="22273" spans="18:18">
      <c r="R22273" s="1"/>
    </row>
    <row r="22274" spans="18:18">
      <c r="R22274" s="1"/>
    </row>
    <row r="22275" spans="18:18">
      <c r="R22275" s="1"/>
    </row>
    <row r="22276" spans="18:18">
      <c r="R22276" s="1"/>
    </row>
    <row r="22277" spans="18:18">
      <c r="R22277" s="1"/>
    </row>
    <row r="22278" spans="18:18">
      <c r="R22278" s="1"/>
    </row>
    <row r="22279" spans="18:18">
      <c r="R22279" s="1"/>
    </row>
    <row r="22280" spans="18:18">
      <c r="R22280" s="1"/>
    </row>
    <row r="22281" spans="18:18">
      <c r="R22281" s="1"/>
    </row>
    <row r="22282" spans="18:18">
      <c r="R22282" s="1"/>
    </row>
    <row r="22283" spans="18:18">
      <c r="R22283" s="1"/>
    </row>
    <row r="22284" spans="18:18">
      <c r="R22284" s="1"/>
    </row>
    <row r="22285" spans="18:18">
      <c r="R22285" s="1"/>
    </row>
    <row r="22286" spans="18:18">
      <c r="R22286" s="1"/>
    </row>
    <row r="22287" spans="18:18">
      <c r="R22287" s="1"/>
    </row>
    <row r="22288" spans="18:18">
      <c r="R22288" s="1"/>
    </row>
    <row r="22289" spans="18:18">
      <c r="R22289" s="1"/>
    </row>
    <row r="22290" spans="18:18">
      <c r="R22290" s="1"/>
    </row>
    <row r="22291" spans="18:18">
      <c r="R22291" s="1"/>
    </row>
    <row r="22292" spans="18:18">
      <c r="R22292" s="1"/>
    </row>
    <row r="22293" spans="18:18">
      <c r="R22293" s="1"/>
    </row>
    <row r="22294" spans="18:18">
      <c r="R22294" s="1"/>
    </row>
    <row r="22295" spans="18:18">
      <c r="R22295" s="1"/>
    </row>
    <row r="22296" spans="18:18">
      <c r="R22296" s="1"/>
    </row>
    <row r="22297" spans="18:18">
      <c r="R22297" s="1"/>
    </row>
    <row r="22298" spans="18:18">
      <c r="R22298" s="1"/>
    </row>
    <row r="22299" spans="18:18">
      <c r="R22299" s="1"/>
    </row>
    <row r="22300" spans="18:18">
      <c r="R22300" s="1"/>
    </row>
    <row r="22301" spans="18:18">
      <c r="R22301" s="1"/>
    </row>
    <row r="22302" spans="18:18">
      <c r="R22302" s="1"/>
    </row>
    <row r="22303" spans="18:18">
      <c r="R22303" s="1"/>
    </row>
    <row r="22304" spans="18:18">
      <c r="R22304" s="1"/>
    </row>
    <row r="22305" spans="18:18">
      <c r="R22305" s="1"/>
    </row>
    <row r="22306" spans="18:18">
      <c r="R22306" s="1"/>
    </row>
    <row r="22307" spans="18:18">
      <c r="R22307" s="1"/>
    </row>
    <row r="22308" spans="18:18">
      <c r="R22308" s="1"/>
    </row>
    <row r="22309" spans="18:18">
      <c r="R22309" s="1"/>
    </row>
    <row r="22310" spans="18:18">
      <c r="R22310" s="1"/>
    </row>
    <row r="22311" spans="18:18">
      <c r="R22311" s="1"/>
    </row>
    <row r="22312" spans="18:18">
      <c r="R22312" s="1"/>
    </row>
    <row r="22313" spans="18:18">
      <c r="R22313" s="1"/>
    </row>
    <row r="22314" spans="18:18">
      <c r="R22314" s="1"/>
    </row>
    <row r="22315" spans="18:18">
      <c r="R22315" s="1"/>
    </row>
    <row r="22316" spans="18:18">
      <c r="R22316" s="1"/>
    </row>
    <row r="22317" spans="18:18">
      <c r="R22317" s="1"/>
    </row>
    <row r="22318" spans="18:18">
      <c r="R22318" s="1"/>
    </row>
    <row r="22319" spans="18:18">
      <c r="R22319" s="1"/>
    </row>
    <row r="22320" spans="18:18">
      <c r="R22320" s="1"/>
    </row>
    <row r="22321" spans="18:18">
      <c r="R22321" s="1"/>
    </row>
    <row r="22322" spans="18:18">
      <c r="R22322" s="1"/>
    </row>
    <row r="22323" spans="18:18">
      <c r="R22323" s="1"/>
    </row>
    <row r="22324" spans="18:18">
      <c r="R22324" s="1"/>
    </row>
    <row r="22325" spans="18:18">
      <c r="R22325" s="1"/>
    </row>
    <row r="22326" spans="18:18">
      <c r="R22326" s="1"/>
    </row>
    <row r="22327" spans="18:18">
      <c r="R22327" s="1"/>
    </row>
    <row r="22328" spans="18:18">
      <c r="R22328" s="1"/>
    </row>
    <row r="22329" spans="18:18">
      <c r="R22329" s="1"/>
    </row>
    <row r="22330" spans="18:18">
      <c r="R22330" s="1"/>
    </row>
    <row r="22331" spans="18:18">
      <c r="R22331" s="1"/>
    </row>
    <row r="22332" spans="18:18">
      <c r="R22332" s="1"/>
    </row>
    <row r="22333" spans="18:18">
      <c r="R22333" s="1"/>
    </row>
    <row r="22334" spans="18:18">
      <c r="R22334" s="1"/>
    </row>
    <row r="22335" spans="18:18">
      <c r="R22335" s="1"/>
    </row>
    <row r="22336" spans="18:18">
      <c r="R22336" s="1"/>
    </row>
    <row r="22337" spans="18:18">
      <c r="R22337" s="1"/>
    </row>
    <row r="22338" spans="18:18">
      <c r="R22338" s="1"/>
    </row>
    <row r="22339" spans="18:18">
      <c r="R22339" s="1"/>
    </row>
    <row r="22340" spans="18:18">
      <c r="R22340" s="1"/>
    </row>
    <row r="22341" spans="18:18">
      <c r="R22341" s="1"/>
    </row>
    <row r="22342" spans="18:18">
      <c r="R22342" s="1"/>
    </row>
    <row r="22343" spans="18:18">
      <c r="R22343" s="1"/>
    </row>
    <row r="22344" spans="18:18">
      <c r="R22344" s="1"/>
    </row>
    <row r="22345" spans="18:18">
      <c r="R22345" s="1"/>
    </row>
    <row r="22346" spans="18:18">
      <c r="R22346" s="1"/>
    </row>
    <row r="22347" spans="18:18">
      <c r="R22347" s="1"/>
    </row>
    <row r="22348" spans="18:18">
      <c r="R22348" s="1"/>
    </row>
    <row r="22349" spans="18:18">
      <c r="R22349" s="1"/>
    </row>
    <row r="22350" spans="18:18">
      <c r="R22350" s="1"/>
    </row>
    <row r="22351" spans="18:18">
      <c r="R22351" s="1"/>
    </row>
    <row r="22352" spans="18:18">
      <c r="R22352" s="1"/>
    </row>
    <row r="22353" spans="18:18">
      <c r="R22353" s="1"/>
    </row>
    <row r="22354" spans="18:18">
      <c r="R22354" s="1"/>
    </row>
    <row r="22355" spans="18:18">
      <c r="R22355" s="1"/>
    </row>
    <row r="22356" spans="18:18">
      <c r="R22356" s="1"/>
    </row>
    <row r="22357" spans="18:18">
      <c r="R22357" s="1"/>
    </row>
    <row r="22358" spans="18:18">
      <c r="R22358" s="1"/>
    </row>
    <row r="22359" spans="18:18">
      <c r="R22359" s="1"/>
    </row>
    <row r="22360" spans="18:18">
      <c r="R22360" s="1"/>
    </row>
    <row r="22361" spans="18:18">
      <c r="R22361" s="1"/>
    </row>
    <row r="22362" spans="18:18">
      <c r="R22362" s="1"/>
    </row>
    <row r="22363" spans="18:18">
      <c r="R22363" s="1"/>
    </row>
    <row r="22364" spans="18:18">
      <c r="R22364" s="1"/>
    </row>
    <row r="22365" spans="18:18">
      <c r="R22365" s="1"/>
    </row>
    <row r="22366" spans="18:18">
      <c r="R22366" s="1"/>
    </row>
    <row r="22367" spans="18:18">
      <c r="R22367" s="1"/>
    </row>
    <row r="22368" spans="18:18">
      <c r="R22368" s="1"/>
    </row>
    <row r="22369" spans="18:18">
      <c r="R22369" s="1"/>
    </row>
    <row r="22370" spans="18:18">
      <c r="R22370" s="1"/>
    </row>
    <row r="22371" spans="18:18">
      <c r="R22371" s="1"/>
    </row>
    <row r="22372" spans="18:18">
      <c r="R22372" s="1"/>
    </row>
    <row r="22373" spans="18:18">
      <c r="R22373" s="1"/>
    </row>
    <row r="22374" spans="18:18">
      <c r="R22374" s="1"/>
    </row>
    <row r="22375" spans="18:18">
      <c r="R22375" s="1"/>
    </row>
    <row r="22376" spans="18:18">
      <c r="R22376" s="1"/>
    </row>
    <row r="22377" spans="18:18">
      <c r="R22377" s="1"/>
    </row>
    <row r="22378" spans="18:18">
      <c r="R22378" s="1"/>
    </row>
    <row r="22379" spans="18:18">
      <c r="R22379" s="1"/>
    </row>
    <row r="22380" spans="18:18">
      <c r="R22380" s="1"/>
    </row>
    <row r="22381" spans="18:18">
      <c r="R22381" s="1"/>
    </row>
    <row r="22382" spans="18:18">
      <c r="R22382" s="1"/>
    </row>
    <row r="22383" spans="18:18">
      <c r="R22383" s="1"/>
    </row>
    <row r="22384" spans="18:18">
      <c r="R22384" s="1"/>
    </row>
    <row r="22385" spans="18:18">
      <c r="R22385" s="1"/>
    </row>
    <row r="22386" spans="18:18">
      <c r="R22386" s="1"/>
    </row>
    <row r="22387" spans="18:18">
      <c r="R22387" s="1"/>
    </row>
    <row r="22388" spans="18:18">
      <c r="R22388" s="1"/>
    </row>
    <row r="22389" spans="18:18">
      <c r="R22389" s="1"/>
    </row>
    <row r="22390" spans="18:18">
      <c r="R22390" s="1"/>
    </row>
    <row r="22391" spans="18:18">
      <c r="R22391" s="1"/>
    </row>
    <row r="22392" spans="18:18">
      <c r="R22392" s="1"/>
    </row>
    <row r="22393" spans="18:18">
      <c r="R22393" s="1"/>
    </row>
    <row r="22394" spans="18:18">
      <c r="R22394" s="1"/>
    </row>
    <row r="22395" spans="18:18">
      <c r="R22395" s="1"/>
    </row>
    <row r="22396" spans="18:18">
      <c r="R22396" s="1"/>
    </row>
    <row r="22397" spans="18:18">
      <c r="R22397" s="1"/>
    </row>
    <row r="22398" spans="18:18">
      <c r="R22398" s="1"/>
    </row>
    <row r="22399" spans="18:18">
      <c r="R22399" s="1"/>
    </row>
    <row r="22400" spans="18:18">
      <c r="R22400" s="1"/>
    </row>
    <row r="22401" spans="18:18">
      <c r="R22401" s="1"/>
    </row>
    <row r="22402" spans="18:18">
      <c r="R22402" s="1"/>
    </row>
    <row r="22403" spans="18:18">
      <c r="R22403" s="1"/>
    </row>
    <row r="22404" spans="18:18">
      <c r="R22404" s="1"/>
    </row>
    <row r="22405" spans="18:18">
      <c r="R22405" s="1"/>
    </row>
    <row r="22406" spans="18:18">
      <c r="R22406" s="1"/>
    </row>
    <row r="22407" spans="18:18">
      <c r="R22407" s="1"/>
    </row>
    <row r="22408" spans="18:18">
      <c r="R22408" s="1"/>
    </row>
    <row r="22409" spans="18:18">
      <c r="R22409" s="1"/>
    </row>
    <row r="22410" spans="18:18">
      <c r="R22410" s="1"/>
    </row>
    <row r="22411" spans="18:18">
      <c r="R22411" s="1"/>
    </row>
    <row r="22412" spans="18:18">
      <c r="R22412" s="1"/>
    </row>
    <row r="22413" spans="18:18">
      <c r="R22413" s="1"/>
    </row>
    <row r="22414" spans="18:18">
      <c r="R22414" s="1"/>
    </row>
    <row r="22415" spans="18:18">
      <c r="R22415" s="1"/>
    </row>
    <row r="22416" spans="18:18">
      <c r="R22416" s="1"/>
    </row>
    <row r="22417" spans="18:18">
      <c r="R22417" s="1"/>
    </row>
    <row r="22418" spans="18:18">
      <c r="R22418" s="1"/>
    </row>
    <row r="22419" spans="18:18">
      <c r="R22419" s="1"/>
    </row>
    <row r="22420" spans="18:18">
      <c r="R22420" s="1"/>
    </row>
    <row r="22421" spans="18:18">
      <c r="R22421" s="1"/>
    </row>
    <row r="22422" spans="18:18">
      <c r="R22422" s="1"/>
    </row>
    <row r="22423" spans="18:18">
      <c r="R22423" s="1"/>
    </row>
    <row r="22424" spans="18:18">
      <c r="R22424" s="1"/>
    </row>
    <row r="22425" spans="18:18">
      <c r="R22425" s="1"/>
    </row>
    <row r="22426" spans="18:18">
      <c r="R22426" s="1"/>
    </row>
    <row r="22427" spans="18:18">
      <c r="R22427" s="1"/>
    </row>
    <row r="22428" spans="18:18">
      <c r="R22428" s="1"/>
    </row>
    <row r="22429" spans="18:18">
      <c r="R22429" s="1"/>
    </row>
    <row r="22430" spans="18:18">
      <c r="R22430" s="1"/>
    </row>
    <row r="22431" spans="18:18">
      <c r="R22431" s="1"/>
    </row>
    <row r="22432" spans="18:18">
      <c r="R22432" s="1"/>
    </row>
    <row r="22433" spans="18:18">
      <c r="R22433" s="1"/>
    </row>
    <row r="22434" spans="18:18">
      <c r="R22434" s="1"/>
    </row>
    <row r="22435" spans="18:18">
      <c r="R22435" s="1"/>
    </row>
    <row r="22436" spans="18:18">
      <c r="R22436" s="1"/>
    </row>
    <row r="22437" spans="18:18">
      <c r="R22437" s="1"/>
    </row>
    <row r="22438" spans="18:18">
      <c r="R22438" s="1"/>
    </row>
    <row r="22439" spans="18:18">
      <c r="R22439" s="1"/>
    </row>
    <row r="22440" spans="18:18">
      <c r="R22440" s="1"/>
    </row>
    <row r="22441" spans="18:18">
      <c r="R22441" s="1"/>
    </row>
    <row r="22442" spans="18:18">
      <c r="R22442" s="1"/>
    </row>
    <row r="22443" spans="18:18">
      <c r="R22443" s="1"/>
    </row>
    <row r="22444" spans="18:18">
      <c r="R22444" s="1"/>
    </row>
    <row r="22445" spans="18:18">
      <c r="R22445" s="1"/>
    </row>
    <row r="22446" spans="18:18">
      <c r="R22446" s="1"/>
    </row>
    <row r="22447" spans="18:18">
      <c r="R22447" s="1"/>
    </row>
    <row r="22448" spans="18:18">
      <c r="R22448" s="1"/>
    </row>
    <row r="22449" spans="18:18">
      <c r="R22449" s="1"/>
    </row>
    <row r="22450" spans="18:18">
      <c r="R22450" s="1"/>
    </row>
    <row r="22451" spans="18:18">
      <c r="R22451" s="1"/>
    </row>
    <row r="22452" spans="18:18">
      <c r="R22452" s="1"/>
    </row>
    <row r="22453" spans="18:18">
      <c r="R22453" s="1"/>
    </row>
    <row r="22454" spans="18:18">
      <c r="R22454" s="1"/>
    </row>
    <row r="22455" spans="18:18">
      <c r="R22455" s="1"/>
    </row>
    <row r="22456" spans="18:18">
      <c r="R22456" s="1"/>
    </row>
    <row r="22457" spans="18:18">
      <c r="R22457" s="1"/>
    </row>
    <row r="22458" spans="18:18">
      <c r="R22458" s="1"/>
    </row>
    <row r="22459" spans="18:18">
      <c r="R22459" s="1"/>
    </row>
    <row r="22460" spans="18:18">
      <c r="R22460" s="1"/>
    </row>
    <row r="22461" spans="18:18">
      <c r="R22461" s="1"/>
    </row>
    <row r="22462" spans="18:18">
      <c r="R22462" s="1"/>
    </row>
    <row r="22463" spans="18:18">
      <c r="R22463" s="1"/>
    </row>
    <row r="22464" spans="18:18">
      <c r="R22464" s="1"/>
    </row>
    <row r="22465" spans="18:18">
      <c r="R22465" s="1"/>
    </row>
    <row r="22466" spans="18:18">
      <c r="R22466" s="1"/>
    </row>
    <row r="22467" spans="18:18">
      <c r="R22467" s="1"/>
    </row>
    <row r="22468" spans="18:18">
      <c r="R22468" s="1"/>
    </row>
    <row r="22469" spans="18:18">
      <c r="R22469" s="1"/>
    </row>
    <row r="22470" spans="18:18">
      <c r="R22470" s="1"/>
    </row>
    <row r="22471" spans="18:18">
      <c r="R22471" s="1"/>
    </row>
    <row r="22472" spans="18:18">
      <c r="R22472" s="1"/>
    </row>
    <row r="22473" spans="18:18">
      <c r="R22473" s="1"/>
    </row>
    <row r="22474" spans="18:18">
      <c r="R22474" s="1"/>
    </row>
    <row r="22475" spans="18:18">
      <c r="R22475" s="1"/>
    </row>
    <row r="22476" spans="18:18">
      <c r="R22476" s="1"/>
    </row>
    <row r="22477" spans="18:18">
      <c r="R22477" s="1"/>
    </row>
    <row r="22478" spans="18:18">
      <c r="R22478" s="1"/>
    </row>
    <row r="22479" spans="18:18">
      <c r="R22479" s="1"/>
    </row>
    <row r="22480" spans="18:18">
      <c r="R22480" s="1"/>
    </row>
    <row r="22481" spans="18:18">
      <c r="R22481" s="1"/>
    </row>
    <row r="22482" spans="18:18">
      <c r="R22482" s="1"/>
    </row>
    <row r="22483" spans="18:18">
      <c r="R22483" s="1"/>
    </row>
    <row r="22484" spans="18:18">
      <c r="R22484" s="1"/>
    </row>
    <row r="22485" spans="18:18">
      <c r="R22485" s="1"/>
    </row>
    <row r="22486" spans="18:18">
      <c r="R22486" s="1"/>
    </row>
    <row r="22487" spans="18:18">
      <c r="R22487" s="1"/>
    </row>
    <row r="22488" spans="18:18">
      <c r="R22488" s="1"/>
    </row>
    <row r="22489" spans="18:18">
      <c r="R22489" s="1"/>
    </row>
    <row r="22490" spans="18:18">
      <c r="R22490" s="1"/>
    </row>
    <row r="22491" spans="18:18">
      <c r="R22491" s="1"/>
    </row>
    <row r="22492" spans="18:18">
      <c r="R22492" s="1"/>
    </row>
    <row r="22493" spans="18:18">
      <c r="R22493" s="1"/>
    </row>
    <row r="22494" spans="18:18">
      <c r="R22494" s="1"/>
    </row>
    <row r="22495" spans="18:18">
      <c r="R22495" s="1"/>
    </row>
    <row r="22496" spans="18:18">
      <c r="R22496" s="1"/>
    </row>
    <row r="22497" spans="18:18">
      <c r="R22497" s="1"/>
    </row>
    <row r="22498" spans="18:18">
      <c r="R22498" s="1"/>
    </row>
    <row r="22499" spans="18:18">
      <c r="R22499" s="1"/>
    </row>
    <row r="22500" spans="18:18">
      <c r="R22500" s="1"/>
    </row>
    <row r="22501" spans="18:18">
      <c r="R22501" s="1"/>
    </row>
    <row r="22502" spans="18:18">
      <c r="R22502" s="1"/>
    </row>
    <row r="22503" spans="18:18">
      <c r="R22503" s="1"/>
    </row>
    <row r="22504" spans="18:18">
      <c r="R22504" s="1"/>
    </row>
    <row r="22505" spans="18:18">
      <c r="R22505" s="1"/>
    </row>
    <row r="22506" spans="18:18">
      <c r="R22506" s="1"/>
    </row>
    <row r="22507" spans="18:18">
      <c r="R22507" s="1"/>
    </row>
    <row r="22508" spans="18:18">
      <c r="R22508" s="1"/>
    </row>
    <row r="22509" spans="18:18">
      <c r="R22509" s="1"/>
    </row>
    <row r="22510" spans="18:18">
      <c r="R22510" s="1"/>
    </row>
    <row r="22511" spans="18:18">
      <c r="R22511" s="1"/>
    </row>
    <row r="22512" spans="18:18">
      <c r="R22512" s="1"/>
    </row>
    <row r="22513" spans="18:18">
      <c r="R22513" s="1"/>
    </row>
    <row r="22514" spans="18:18">
      <c r="R22514" s="1"/>
    </row>
    <row r="22515" spans="18:18">
      <c r="R22515" s="1"/>
    </row>
    <row r="22516" spans="18:18">
      <c r="R22516" s="1"/>
    </row>
    <row r="22517" spans="18:18">
      <c r="R22517" s="1"/>
    </row>
    <row r="22518" spans="18:18">
      <c r="R22518" s="1"/>
    </row>
    <row r="22519" spans="18:18">
      <c r="R22519" s="1"/>
    </row>
    <row r="22520" spans="18:18">
      <c r="R22520" s="1"/>
    </row>
    <row r="22521" spans="18:18">
      <c r="R22521" s="1"/>
    </row>
    <row r="22522" spans="18:18">
      <c r="R22522" s="1"/>
    </row>
    <row r="22523" spans="18:18">
      <c r="R22523" s="1"/>
    </row>
    <row r="22524" spans="18:18">
      <c r="R22524" s="1"/>
    </row>
    <row r="22525" spans="18:18">
      <c r="R22525" s="1"/>
    </row>
    <row r="22526" spans="18:18">
      <c r="R22526" s="1"/>
    </row>
    <row r="22527" spans="18:18">
      <c r="R22527" s="1"/>
    </row>
    <row r="22528" spans="18:18">
      <c r="R22528" s="1"/>
    </row>
    <row r="22529" spans="18:18">
      <c r="R22529" s="1"/>
    </row>
    <row r="22530" spans="18:18">
      <c r="R22530" s="1"/>
    </row>
    <row r="22531" spans="18:18">
      <c r="R22531" s="1"/>
    </row>
    <row r="22532" spans="18:18">
      <c r="R22532" s="1"/>
    </row>
    <row r="22533" spans="18:18">
      <c r="R22533" s="1"/>
    </row>
    <row r="22534" spans="18:18">
      <c r="R22534" s="1"/>
    </row>
    <row r="22535" spans="18:18">
      <c r="R22535" s="1"/>
    </row>
    <row r="22536" spans="18:18">
      <c r="R22536" s="1"/>
    </row>
    <row r="22537" spans="18:18">
      <c r="R22537" s="1"/>
    </row>
    <row r="22538" spans="18:18">
      <c r="R22538" s="1"/>
    </row>
    <row r="22539" spans="18:18">
      <c r="R22539" s="1"/>
    </row>
    <row r="22540" spans="18:18">
      <c r="R22540" s="1"/>
    </row>
    <row r="22541" spans="18:18">
      <c r="R22541" s="1"/>
    </row>
    <row r="22542" spans="18:18">
      <c r="R22542" s="1"/>
    </row>
    <row r="22543" spans="18:18">
      <c r="R22543" s="1"/>
    </row>
    <row r="22544" spans="18:18">
      <c r="R22544" s="1"/>
    </row>
    <row r="22545" spans="18:18">
      <c r="R22545" s="1"/>
    </row>
    <row r="22546" spans="18:18">
      <c r="R22546" s="1"/>
    </row>
    <row r="22547" spans="18:18">
      <c r="R22547" s="1"/>
    </row>
    <row r="22548" spans="18:18">
      <c r="R22548" s="1"/>
    </row>
    <row r="22549" spans="18:18">
      <c r="R22549" s="1"/>
    </row>
    <row r="22550" spans="18:18">
      <c r="R22550" s="1"/>
    </row>
    <row r="22551" spans="18:18">
      <c r="R22551" s="1"/>
    </row>
    <row r="22552" spans="18:18">
      <c r="R22552" s="1"/>
    </row>
    <row r="22553" spans="18:18">
      <c r="R22553" s="1"/>
    </row>
    <row r="22554" spans="18:18">
      <c r="R22554" s="1"/>
    </row>
    <row r="22555" spans="18:18">
      <c r="R22555" s="1"/>
    </row>
    <row r="22556" spans="18:18">
      <c r="R22556" s="1"/>
    </row>
    <row r="22557" spans="18:18">
      <c r="R22557" s="1"/>
    </row>
    <row r="22558" spans="18:18">
      <c r="R22558" s="1"/>
    </row>
    <row r="22559" spans="18:18">
      <c r="R22559" s="1"/>
    </row>
    <row r="22560" spans="18:18">
      <c r="R22560" s="1"/>
    </row>
    <row r="22561" spans="18:18">
      <c r="R22561" s="1"/>
    </row>
    <row r="22562" spans="18:18">
      <c r="R22562" s="1"/>
    </row>
    <row r="22563" spans="18:18">
      <c r="R22563" s="1"/>
    </row>
    <row r="22564" spans="18:18">
      <c r="R22564" s="1"/>
    </row>
    <row r="22565" spans="18:18">
      <c r="R22565" s="1"/>
    </row>
    <row r="22566" spans="18:18">
      <c r="R22566" s="1"/>
    </row>
    <row r="22567" spans="18:18">
      <c r="R22567" s="1"/>
    </row>
    <row r="22568" spans="18:18">
      <c r="R22568" s="1"/>
    </row>
    <row r="22569" spans="18:18">
      <c r="R22569" s="1"/>
    </row>
    <row r="22570" spans="18:18">
      <c r="R22570" s="1"/>
    </row>
    <row r="22571" spans="18:18">
      <c r="R22571" s="1"/>
    </row>
    <row r="22572" spans="18:18">
      <c r="R22572" s="1"/>
    </row>
    <row r="22573" spans="18:18">
      <c r="R22573" s="1"/>
    </row>
    <row r="22574" spans="18:18">
      <c r="R22574" s="1"/>
    </row>
    <row r="22575" spans="18:18">
      <c r="R22575" s="1"/>
    </row>
    <row r="22576" spans="18:18">
      <c r="R22576" s="1"/>
    </row>
    <row r="22577" spans="18:18">
      <c r="R22577" s="1"/>
    </row>
    <row r="22578" spans="18:18">
      <c r="R22578" s="1"/>
    </row>
    <row r="22579" spans="18:18">
      <c r="R22579" s="1"/>
    </row>
    <row r="22580" spans="18:18">
      <c r="R22580" s="1"/>
    </row>
    <row r="22581" spans="18:18">
      <c r="R22581" s="1"/>
    </row>
    <row r="22582" spans="18:18">
      <c r="R22582" s="1"/>
    </row>
    <row r="22583" spans="18:18">
      <c r="R22583" s="1"/>
    </row>
    <row r="22584" spans="18:18">
      <c r="R22584" s="1"/>
    </row>
    <row r="22585" spans="18:18">
      <c r="R22585" s="1"/>
    </row>
    <row r="22586" spans="18:18">
      <c r="R22586" s="1"/>
    </row>
    <row r="22587" spans="18:18">
      <c r="R22587" s="1"/>
    </row>
    <row r="22588" spans="18:18">
      <c r="R22588" s="1"/>
    </row>
    <row r="22589" spans="18:18">
      <c r="R22589" s="1"/>
    </row>
    <row r="22590" spans="18:18">
      <c r="R22590" s="1"/>
    </row>
    <row r="22591" spans="18:18">
      <c r="R22591" s="1"/>
    </row>
    <row r="22592" spans="18:18">
      <c r="R22592" s="1"/>
    </row>
    <row r="22593" spans="18:18">
      <c r="R22593" s="1"/>
    </row>
    <row r="22594" spans="18:18">
      <c r="R22594" s="1"/>
    </row>
    <row r="22595" spans="18:18">
      <c r="R22595" s="1"/>
    </row>
    <row r="22596" spans="18:18">
      <c r="R22596" s="1"/>
    </row>
    <row r="22597" spans="18:18">
      <c r="R22597" s="1"/>
    </row>
    <row r="22598" spans="18:18">
      <c r="R22598" s="1"/>
    </row>
    <row r="22599" spans="18:18">
      <c r="R22599" s="1"/>
    </row>
    <row r="22600" spans="18:18">
      <c r="R22600" s="1"/>
    </row>
    <row r="22601" spans="18:18">
      <c r="R22601" s="1"/>
    </row>
    <row r="22602" spans="18:18">
      <c r="R22602" s="1"/>
    </row>
    <row r="22603" spans="18:18">
      <c r="R22603" s="1"/>
    </row>
    <row r="22604" spans="18:18">
      <c r="R22604" s="1"/>
    </row>
    <row r="22605" spans="18:18">
      <c r="R22605" s="1"/>
    </row>
    <row r="22606" spans="18:18">
      <c r="R22606" s="1"/>
    </row>
    <row r="22607" spans="18:18">
      <c r="R22607" s="1"/>
    </row>
    <row r="22608" spans="18:18">
      <c r="R22608" s="1"/>
    </row>
    <row r="22609" spans="18:18">
      <c r="R22609" s="1"/>
    </row>
    <row r="22610" spans="18:18">
      <c r="R22610" s="1"/>
    </row>
    <row r="22611" spans="18:18">
      <c r="R22611" s="1"/>
    </row>
    <row r="22612" spans="18:18">
      <c r="R22612" s="1"/>
    </row>
    <row r="22613" spans="18:18">
      <c r="R22613" s="1"/>
    </row>
    <row r="22614" spans="18:18">
      <c r="R22614" s="1"/>
    </row>
    <row r="22615" spans="18:18">
      <c r="R22615" s="1"/>
    </row>
    <row r="22616" spans="18:18">
      <c r="R22616" s="1"/>
    </row>
    <row r="22617" spans="18:18">
      <c r="R22617" s="1"/>
    </row>
    <row r="22618" spans="18:18">
      <c r="R22618" s="1"/>
    </row>
    <row r="22619" spans="18:18">
      <c r="R22619" s="1"/>
    </row>
    <row r="22620" spans="18:18">
      <c r="R22620" s="1"/>
    </row>
    <row r="22621" spans="18:18">
      <c r="R22621" s="1"/>
    </row>
    <row r="22622" spans="18:18">
      <c r="R22622" s="1"/>
    </row>
    <row r="22623" spans="18:18">
      <c r="R22623" s="1"/>
    </row>
    <row r="22624" spans="18:18">
      <c r="R22624" s="1"/>
    </row>
    <row r="22625" spans="18:18">
      <c r="R22625" s="1"/>
    </row>
    <row r="22626" spans="18:18">
      <c r="R22626" s="1"/>
    </row>
    <row r="22627" spans="18:18">
      <c r="R22627" s="1"/>
    </row>
    <row r="22628" spans="18:18">
      <c r="R22628" s="1"/>
    </row>
    <row r="22629" spans="18:18">
      <c r="R22629" s="1"/>
    </row>
    <row r="22630" spans="18:18">
      <c r="R22630" s="1"/>
    </row>
    <row r="22631" spans="18:18">
      <c r="R22631" s="1"/>
    </row>
    <row r="22632" spans="18:18">
      <c r="R22632" s="1"/>
    </row>
    <row r="22633" spans="18:18">
      <c r="R22633" s="1"/>
    </row>
    <row r="22634" spans="18:18">
      <c r="R22634" s="1"/>
    </row>
    <row r="22635" spans="18:18">
      <c r="R22635" s="1"/>
    </row>
    <row r="22636" spans="18:18">
      <c r="R22636" s="1"/>
    </row>
    <row r="22637" spans="18:18">
      <c r="R22637" s="1"/>
    </row>
    <row r="22638" spans="18:18">
      <c r="R22638" s="1"/>
    </row>
    <row r="22639" spans="18:18">
      <c r="R22639" s="1"/>
    </row>
    <row r="22640" spans="18:18">
      <c r="R22640" s="1"/>
    </row>
    <row r="22641" spans="18:18">
      <c r="R22641" s="1"/>
    </row>
    <row r="22642" spans="18:18">
      <c r="R22642" s="1"/>
    </row>
    <row r="22643" spans="18:18">
      <c r="R22643" s="1"/>
    </row>
    <row r="22644" spans="18:18">
      <c r="R22644" s="1"/>
    </row>
    <row r="22645" spans="18:18">
      <c r="R22645" s="1"/>
    </row>
    <row r="22646" spans="18:18">
      <c r="R22646" s="1"/>
    </row>
    <row r="22647" spans="18:18">
      <c r="R22647" s="1"/>
    </row>
    <row r="22648" spans="18:18">
      <c r="R22648" s="1"/>
    </row>
    <row r="22649" spans="18:18">
      <c r="R22649" s="1"/>
    </row>
    <row r="22650" spans="18:18">
      <c r="R22650" s="1"/>
    </row>
    <row r="22651" spans="18:18">
      <c r="R22651" s="1"/>
    </row>
    <row r="22652" spans="18:18">
      <c r="R22652" s="1"/>
    </row>
    <row r="22653" spans="18:18">
      <c r="R22653" s="1"/>
    </row>
    <row r="22654" spans="18:18">
      <c r="R22654" s="1"/>
    </row>
    <row r="22655" spans="18:18">
      <c r="R22655" s="1"/>
    </row>
    <row r="22656" spans="18:18">
      <c r="R22656" s="1"/>
    </row>
    <row r="22657" spans="18:18">
      <c r="R22657" s="1"/>
    </row>
    <row r="22658" spans="18:18">
      <c r="R22658" s="1"/>
    </row>
    <row r="22659" spans="18:18">
      <c r="R22659" s="1"/>
    </row>
    <row r="22660" spans="18:18">
      <c r="R22660" s="1"/>
    </row>
    <row r="22661" spans="18:18">
      <c r="R22661" s="1"/>
    </row>
    <row r="22662" spans="18:18">
      <c r="R22662" s="1"/>
    </row>
    <row r="22663" spans="18:18">
      <c r="R22663" s="1"/>
    </row>
    <row r="22664" spans="18:18">
      <c r="R22664" s="1"/>
    </row>
    <row r="22665" spans="18:18">
      <c r="R22665" s="1"/>
    </row>
    <row r="22666" spans="18:18">
      <c r="R22666" s="1"/>
    </row>
    <row r="22667" spans="18:18">
      <c r="R22667" s="1"/>
    </row>
    <row r="22668" spans="18:18">
      <c r="R22668" s="1"/>
    </row>
    <row r="22669" spans="18:18">
      <c r="R22669" s="1"/>
    </row>
    <row r="22670" spans="18:18">
      <c r="R22670" s="1"/>
    </row>
    <row r="22671" spans="18:18">
      <c r="R22671" s="1"/>
    </row>
    <row r="22672" spans="18:18">
      <c r="R22672" s="1"/>
    </row>
    <row r="22673" spans="18:18">
      <c r="R22673" s="1"/>
    </row>
    <row r="22674" spans="18:18">
      <c r="R22674" s="1"/>
    </row>
    <row r="22675" spans="18:18">
      <c r="R22675" s="1"/>
    </row>
    <row r="22676" spans="18:18">
      <c r="R22676" s="1"/>
    </row>
    <row r="22677" spans="18:18">
      <c r="R22677" s="1"/>
    </row>
    <row r="22678" spans="18:18">
      <c r="R22678" s="1"/>
    </row>
    <row r="22679" spans="18:18">
      <c r="R22679" s="1"/>
    </row>
    <row r="22680" spans="18:18">
      <c r="R22680" s="1"/>
    </row>
    <row r="22681" spans="18:18">
      <c r="R22681" s="1"/>
    </row>
    <row r="22682" spans="18:18">
      <c r="R22682" s="1"/>
    </row>
    <row r="22683" spans="18:18">
      <c r="R22683" s="1"/>
    </row>
    <row r="22684" spans="18:18">
      <c r="R22684" s="1"/>
    </row>
    <row r="22685" spans="18:18">
      <c r="R22685" s="1"/>
    </row>
    <row r="22686" spans="18:18">
      <c r="R22686" s="1"/>
    </row>
    <row r="22687" spans="18:18">
      <c r="R22687" s="1"/>
    </row>
    <row r="22688" spans="18:18">
      <c r="R22688" s="1"/>
    </row>
    <row r="22689" spans="18:18">
      <c r="R22689" s="1"/>
    </row>
    <row r="22690" spans="18:18">
      <c r="R22690" s="1"/>
    </row>
    <row r="22691" spans="18:18">
      <c r="R22691" s="1"/>
    </row>
    <row r="22692" spans="18:18">
      <c r="R22692" s="1"/>
    </row>
    <row r="22693" spans="18:18">
      <c r="R22693" s="1"/>
    </row>
    <row r="22694" spans="18:18">
      <c r="R22694" s="1"/>
    </row>
    <row r="22695" spans="18:18">
      <c r="R22695" s="1"/>
    </row>
    <row r="22696" spans="18:18">
      <c r="R22696" s="1"/>
    </row>
    <row r="22697" spans="18:18">
      <c r="R22697" s="1"/>
    </row>
    <row r="22698" spans="18:18">
      <c r="R22698" s="1"/>
    </row>
    <row r="22699" spans="18:18">
      <c r="R22699" s="1"/>
    </row>
    <row r="22700" spans="18:18">
      <c r="R22700" s="1"/>
    </row>
    <row r="22701" spans="18:18">
      <c r="R22701" s="1"/>
    </row>
    <row r="22702" spans="18:18">
      <c r="R22702" s="1"/>
    </row>
    <row r="22703" spans="18:18">
      <c r="R22703" s="1"/>
    </row>
    <row r="22704" spans="18:18">
      <c r="R22704" s="1"/>
    </row>
    <row r="22705" spans="18:18">
      <c r="R22705" s="1"/>
    </row>
    <row r="22706" spans="18:18">
      <c r="R22706" s="1"/>
    </row>
    <row r="22707" spans="18:18">
      <c r="R22707" s="1"/>
    </row>
    <row r="22708" spans="18:18">
      <c r="R22708" s="1"/>
    </row>
    <row r="22709" spans="18:18">
      <c r="R22709" s="1"/>
    </row>
    <row r="22710" spans="18:18">
      <c r="R22710" s="1"/>
    </row>
    <row r="22711" spans="18:18">
      <c r="R22711" s="1"/>
    </row>
    <row r="22712" spans="18:18">
      <c r="R22712" s="1"/>
    </row>
    <row r="22713" spans="18:18">
      <c r="R22713" s="1"/>
    </row>
    <row r="22714" spans="18:18">
      <c r="R22714" s="1"/>
    </row>
    <row r="22715" spans="18:18">
      <c r="R22715" s="1"/>
    </row>
    <row r="22716" spans="18:18">
      <c r="R22716" s="1"/>
    </row>
    <row r="22717" spans="18:18">
      <c r="R22717" s="1"/>
    </row>
    <row r="22718" spans="18:18">
      <c r="R22718" s="1"/>
    </row>
    <row r="22719" spans="18:18">
      <c r="R22719" s="1"/>
    </row>
    <row r="22720" spans="18:18">
      <c r="R22720" s="1"/>
    </row>
    <row r="22721" spans="18:18">
      <c r="R22721" s="1"/>
    </row>
    <row r="22722" spans="18:18">
      <c r="R22722" s="1"/>
    </row>
    <row r="22723" spans="18:18">
      <c r="R22723" s="1"/>
    </row>
    <row r="22724" spans="18:18">
      <c r="R22724" s="1"/>
    </row>
    <row r="22725" spans="18:18">
      <c r="R22725" s="1"/>
    </row>
    <row r="22726" spans="18:18">
      <c r="R22726" s="1"/>
    </row>
    <row r="22727" spans="18:18">
      <c r="R22727" s="1"/>
    </row>
    <row r="22728" spans="18:18">
      <c r="R22728" s="1"/>
    </row>
    <row r="22729" spans="18:18">
      <c r="R22729" s="1"/>
    </row>
    <row r="22730" spans="18:18">
      <c r="R22730" s="1"/>
    </row>
    <row r="22731" spans="18:18">
      <c r="R22731" s="1"/>
    </row>
    <row r="22732" spans="18:18">
      <c r="R22732" s="1"/>
    </row>
    <row r="22733" spans="18:18">
      <c r="R22733" s="1"/>
    </row>
    <row r="22734" spans="18:18">
      <c r="R22734" s="1"/>
    </row>
    <row r="22735" spans="18:18">
      <c r="R22735" s="1"/>
    </row>
    <row r="22736" spans="18:18">
      <c r="R22736" s="1"/>
    </row>
    <row r="22737" spans="18:18">
      <c r="R22737" s="1"/>
    </row>
    <row r="22738" spans="18:18">
      <c r="R22738" s="1"/>
    </row>
    <row r="22739" spans="18:18">
      <c r="R22739" s="1"/>
    </row>
    <row r="22740" spans="18:18">
      <c r="R22740" s="1"/>
    </row>
    <row r="22741" spans="18:18">
      <c r="R22741" s="1"/>
    </row>
    <row r="22742" spans="18:18">
      <c r="R22742" s="1"/>
    </row>
    <row r="22743" spans="18:18">
      <c r="R22743" s="1"/>
    </row>
    <row r="22744" spans="18:18">
      <c r="R22744" s="1"/>
    </row>
    <row r="22745" spans="18:18">
      <c r="R22745" s="1"/>
    </row>
    <row r="22746" spans="18:18">
      <c r="R22746" s="1"/>
    </row>
    <row r="22747" spans="18:18">
      <c r="R22747" s="1"/>
    </row>
    <row r="22748" spans="18:18">
      <c r="R22748" s="1"/>
    </row>
    <row r="22749" spans="18:18">
      <c r="R22749" s="1"/>
    </row>
    <row r="22750" spans="18:18">
      <c r="R22750" s="1"/>
    </row>
    <row r="22751" spans="18:18">
      <c r="R22751" s="1"/>
    </row>
    <row r="22752" spans="18:18">
      <c r="R22752" s="1"/>
    </row>
    <row r="22753" spans="18:18">
      <c r="R22753" s="1"/>
    </row>
    <row r="22754" spans="18:18">
      <c r="R22754" s="1"/>
    </row>
    <row r="22755" spans="18:18">
      <c r="R22755" s="1"/>
    </row>
    <row r="22756" spans="18:18">
      <c r="R22756" s="1"/>
    </row>
    <row r="22757" spans="18:18">
      <c r="R22757" s="1"/>
    </row>
    <row r="22758" spans="18:18">
      <c r="R22758" s="1"/>
    </row>
    <row r="22759" spans="18:18">
      <c r="R22759" s="1"/>
    </row>
    <row r="22760" spans="18:18">
      <c r="R22760" s="1"/>
    </row>
    <row r="22761" spans="18:18">
      <c r="R22761" s="1"/>
    </row>
    <row r="22762" spans="18:18">
      <c r="R22762" s="1"/>
    </row>
    <row r="22763" spans="18:18">
      <c r="R22763" s="1"/>
    </row>
    <row r="22764" spans="18:18">
      <c r="R22764" s="1"/>
    </row>
    <row r="22765" spans="18:18">
      <c r="R22765" s="1"/>
    </row>
    <row r="22766" spans="18:18">
      <c r="R22766" s="1"/>
    </row>
    <row r="22767" spans="18:18">
      <c r="R22767" s="1"/>
    </row>
    <row r="22768" spans="18:18">
      <c r="R22768" s="1"/>
    </row>
    <row r="22769" spans="18:18">
      <c r="R22769" s="1"/>
    </row>
    <row r="22770" spans="18:18">
      <c r="R22770" s="1"/>
    </row>
    <row r="22771" spans="18:18">
      <c r="R22771" s="1"/>
    </row>
    <row r="22772" spans="18:18">
      <c r="R22772" s="1"/>
    </row>
    <row r="22773" spans="18:18">
      <c r="R22773" s="1"/>
    </row>
    <row r="22774" spans="18:18">
      <c r="R22774" s="1"/>
    </row>
    <row r="22775" spans="18:18">
      <c r="R22775" s="1"/>
    </row>
    <row r="22776" spans="18:18">
      <c r="R22776" s="1"/>
    </row>
    <row r="22777" spans="18:18">
      <c r="R22777" s="1"/>
    </row>
    <row r="22778" spans="18:18">
      <c r="R22778" s="1"/>
    </row>
    <row r="22779" spans="18:18">
      <c r="R22779" s="1"/>
    </row>
    <row r="22780" spans="18:18">
      <c r="R22780" s="1"/>
    </row>
    <row r="22781" spans="18:18">
      <c r="R22781" s="1"/>
    </row>
    <row r="22782" spans="18:18">
      <c r="R22782" s="1"/>
    </row>
    <row r="22783" spans="18:18">
      <c r="R22783" s="1"/>
    </row>
    <row r="22784" spans="18:18">
      <c r="R22784" s="1"/>
    </row>
    <row r="22785" spans="18:18">
      <c r="R22785" s="1"/>
    </row>
    <row r="22786" spans="18:18">
      <c r="R22786" s="1"/>
    </row>
    <row r="22787" spans="18:18">
      <c r="R22787" s="1"/>
    </row>
    <row r="22788" spans="18:18">
      <c r="R22788" s="1"/>
    </row>
    <row r="22789" spans="18:18">
      <c r="R22789" s="1"/>
    </row>
    <row r="22790" spans="18:18">
      <c r="R22790" s="1"/>
    </row>
    <row r="22791" spans="18:18">
      <c r="R22791" s="1"/>
    </row>
    <row r="22792" spans="18:18">
      <c r="R22792" s="1"/>
    </row>
    <row r="22793" spans="18:18">
      <c r="R22793" s="1"/>
    </row>
    <row r="22794" spans="18:18">
      <c r="R22794" s="1"/>
    </row>
    <row r="22795" spans="18:18">
      <c r="R22795" s="1"/>
    </row>
    <row r="22796" spans="18:18">
      <c r="R22796" s="1"/>
    </row>
    <row r="22797" spans="18:18">
      <c r="R22797" s="1"/>
    </row>
    <row r="22798" spans="18:18">
      <c r="R22798" s="1"/>
    </row>
    <row r="22799" spans="18:18">
      <c r="R22799" s="1"/>
    </row>
    <row r="22800" spans="18:18">
      <c r="R22800" s="1"/>
    </row>
    <row r="22801" spans="18:18">
      <c r="R22801" s="1"/>
    </row>
    <row r="22802" spans="18:18">
      <c r="R22802" s="1"/>
    </row>
    <row r="22803" spans="18:18">
      <c r="R22803" s="1"/>
    </row>
    <row r="22804" spans="18:18">
      <c r="R22804" s="1"/>
    </row>
    <row r="22805" spans="18:18">
      <c r="R22805" s="1"/>
    </row>
    <row r="22806" spans="18:18">
      <c r="R22806" s="1"/>
    </row>
    <row r="22807" spans="18:18">
      <c r="R22807" s="1"/>
    </row>
    <row r="22808" spans="18:18">
      <c r="R22808" s="1"/>
    </row>
    <row r="22809" spans="18:18">
      <c r="R22809" s="1"/>
    </row>
    <row r="22810" spans="18:18">
      <c r="R22810" s="1"/>
    </row>
    <row r="22811" spans="18:18">
      <c r="R22811" s="1"/>
    </row>
    <row r="22812" spans="18:18">
      <c r="R22812" s="1"/>
    </row>
    <row r="22813" spans="18:18">
      <c r="R22813" s="1"/>
    </row>
    <row r="22814" spans="18:18">
      <c r="R22814" s="1"/>
    </row>
    <row r="22815" spans="18:18">
      <c r="R22815" s="1"/>
    </row>
    <row r="22816" spans="18:18">
      <c r="R22816" s="1"/>
    </row>
    <row r="22817" spans="18:18">
      <c r="R22817" s="1"/>
    </row>
    <row r="22818" spans="18:18">
      <c r="R22818" s="1"/>
    </row>
    <row r="22819" spans="18:18">
      <c r="R22819" s="1"/>
    </row>
    <row r="22820" spans="18:18">
      <c r="R22820" s="1"/>
    </row>
    <row r="22821" spans="18:18">
      <c r="R22821" s="1"/>
    </row>
    <row r="22822" spans="18:18">
      <c r="R22822" s="1"/>
    </row>
    <row r="22823" spans="18:18">
      <c r="R22823" s="1"/>
    </row>
    <row r="22824" spans="18:18">
      <c r="R22824" s="1"/>
    </row>
    <row r="22825" spans="18:18">
      <c r="R22825" s="1"/>
    </row>
    <row r="22826" spans="18:18">
      <c r="R22826" s="1"/>
    </row>
    <row r="22827" spans="18:18">
      <c r="R22827" s="1"/>
    </row>
    <row r="22828" spans="18:18">
      <c r="R22828" s="1"/>
    </row>
    <row r="22829" spans="18:18">
      <c r="R22829" s="1"/>
    </row>
    <row r="22830" spans="18:18">
      <c r="R22830" s="1"/>
    </row>
    <row r="22831" spans="18:18">
      <c r="R22831" s="1"/>
    </row>
    <row r="22832" spans="18:18">
      <c r="R22832" s="1"/>
    </row>
    <row r="22833" spans="18:18">
      <c r="R22833" s="1"/>
    </row>
    <row r="22834" spans="18:18">
      <c r="R22834" s="1"/>
    </row>
    <row r="22835" spans="18:18">
      <c r="R22835" s="1"/>
    </row>
    <row r="22836" spans="18:18">
      <c r="R22836" s="1"/>
    </row>
    <row r="22837" spans="18:18">
      <c r="R22837" s="1"/>
    </row>
    <row r="22838" spans="18:18">
      <c r="R22838" s="1"/>
    </row>
    <row r="22839" spans="18:18">
      <c r="R22839" s="1"/>
    </row>
    <row r="22840" spans="18:18">
      <c r="R22840" s="1"/>
    </row>
    <row r="22841" spans="18:18">
      <c r="R22841" s="1"/>
    </row>
    <row r="22842" spans="18:18">
      <c r="R22842" s="1"/>
    </row>
    <row r="22843" spans="18:18">
      <c r="R22843" s="1"/>
    </row>
    <row r="22844" spans="18:18">
      <c r="R22844" s="1"/>
    </row>
    <row r="22845" spans="18:18">
      <c r="R22845" s="1"/>
    </row>
    <row r="22846" spans="18:18">
      <c r="R22846" s="1"/>
    </row>
    <row r="22847" spans="18:18">
      <c r="R22847" s="1"/>
    </row>
    <row r="22848" spans="18:18">
      <c r="R22848" s="1"/>
    </row>
    <row r="22849" spans="18:18">
      <c r="R22849" s="1"/>
    </row>
    <row r="22850" spans="18:18">
      <c r="R22850" s="1"/>
    </row>
    <row r="22851" spans="18:18">
      <c r="R22851" s="1"/>
    </row>
    <row r="22852" spans="18:18">
      <c r="R22852" s="1"/>
    </row>
    <row r="22853" spans="18:18">
      <c r="R22853" s="1"/>
    </row>
    <row r="22854" spans="18:18">
      <c r="R22854" s="1"/>
    </row>
    <row r="22855" spans="18:18">
      <c r="R22855" s="1"/>
    </row>
    <row r="22856" spans="18:18">
      <c r="R22856" s="1"/>
    </row>
    <row r="22857" spans="18:18">
      <c r="R22857" s="1"/>
    </row>
    <row r="22858" spans="18:18">
      <c r="R22858" s="1"/>
    </row>
    <row r="22859" spans="18:18">
      <c r="R22859" s="1"/>
    </row>
    <row r="22860" spans="18:18">
      <c r="R22860" s="1"/>
    </row>
    <row r="22861" spans="18:18">
      <c r="R22861" s="1"/>
    </row>
    <row r="22862" spans="18:18">
      <c r="R22862" s="1"/>
    </row>
    <row r="22863" spans="18:18">
      <c r="R22863" s="1"/>
    </row>
    <row r="22864" spans="18:18">
      <c r="R22864" s="1"/>
    </row>
    <row r="22865" spans="18:18">
      <c r="R22865" s="1"/>
    </row>
    <row r="22866" spans="18:18">
      <c r="R22866" s="1"/>
    </row>
    <row r="22867" spans="18:18">
      <c r="R22867" s="1"/>
    </row>
    <row r="22868" spans="18:18">
      <c r="R22868" s="1"/>
    </row>
    <row r="22869" spans="18:18">
      <c r="R22869" s="1"/>
    </row>
    <row r="22870" spans="18:18">
      <c r="R22870" s="1"/>
    </row>
    <row r="22871" spans="18:18">
      <c r="R22871" s="1"/>
    </row>
    <row r="22872" spans="18:18">
      <c r="R22872" s="1"/>
    </row>
    <row r="22873" spans="18:18">
      <c r="R22873" s="1"/>
    </row>
    <row r="22874" spans="18:18">
      <c r="R22874" s="1"/>
    </row>
    <row r="22875" spans="18:18">
      <c r="R22875" s="1"/>
    </row>
    <row r="22876" spans="18:18">
      <c r="R22876" s="1"/>
    </row>
    <row r="22877" spans="18:18">
      <c r="R22877" s="1"/>
    </row>
    <row r="22878" spans="18:18">
      <c r="R22878" s="1"/>
    </row>
    <row r="22879" spans="18:18">
      <c r="R22879" s="1"/>
    </row>
    <row r="22880" spans="18:18">
      <c r="R22880" s="1"/>
    </row>
    <row r="22881" spans="18:18">
      <c r="R22881" s="1"/>
    </row>
    <row r="22882" spans="18:18">
      <c r="R22882" s="1"/>
    </row>
    <row r="22883" spans="18:18">
      <c r="R22883" s="1"/>
    </row>
    <row r="22884" spans="18:18">
      <c r="R22884" s="1"/>
    </row>
    <row r="22885" spans="18:18">
      <c r="R22885" s="1"/>
    </row>
    <row r="22886" spans="18:18">
      <c r="R22886" s="1"/>
    </row>
    <row r="22887" spans="18:18">
      <c r="R22887" s="1"/>
    </row>
    <row r="22888" spans="18:18">
      <c r="R22888" s="1"/>
    </row>
    <row r="22889" spans="18:18">
      <c r="R22889" s="1"/>
    </row>
    <row r="22890" spans="18:18">
      <c r="R22890" s="1"/>
    </row>
    <row r="22891" spans="18:18">
      <c r="R22891" s="1"/>
    </row>
    <row r="22892" spans="18:18">
      <c r="R22892" s="1"/>
    </row>
    <row r="22893" spans="18:18">
      <c r="R22893" s="1"/>
    </row>
    <row r="22894" spans="18:18">
      <c r="R22894" s="1"/>
    </row>
    <row r="22895" spans="18:18">
      <c r="R22895" s="1"/>
    </row>
    <row r="22896" spans="18:18">
      <c r="R22896" s="1"/>
    </row>
    <row r="22897" spans="18:18">
      <c r="R22897" s="1"/>
    </row>
    <row r="22898" spans="18:18">
      <c r="R22898" s="1"/>
    </row>
    <row r="22899" spans="18:18">
      <c r="R22899" s="1"/>
    </row>
    <row r="22900" spans="18:18">
      <c r="R22900" s="1"/>
    </row>
    <row r="22901" spans="18:18">
      <c r="R22901" s="1"/>
    </row>
    <row r="22902" spans="18:18">
      <c r="R22902" s="1"/>
    </row>
    <row r="22903" spans="18:18">
      <c r="R22903" s="1"/>
    </row>
    <row r="22904" spans="18:18">
      <c r="R22904" s="1"/>
    </row>
    <row r="22905" spans="18:18">
      <c r="R22905" s="1"/>
    </row>
    <row r="22906" spans="18:18">
      <c r="R22906" s="1"/>
    </row>
    <row r="22907" spans="18:18">
      <c r="R22907" s="1"/>
    </row>
    <row r="22908" spans="18:18">
      <c r="R22908" s="1"/>
    </row>
    <row r="22909" spans="18:18">
      <c r="R22909" s="1"/>
    </row>
    <row r="22910" spans="18:18">
      <c r="R22910" s="1"/>
    </row>
    <row r="22911" spans="18:18">
      <c r="R22911" s="1"/>
    </row>
    <row r="22912" spans="18:18">
      <c r="R22912" s="1"/>
    </row>
    <row r="22913" spans="18:18">
      <c r="R22913" s="1"/>
    </row>
    <row r="22914" spans="18:18">
      <c r="R22914" s="1"/>
    </row>
    <row r="22915" spans="18:18">
      <c r="R22915" s="1"/>
    </row>
    <row r="22916" spans="18:18">
      <c r="R22916" s="1"/>
    </row>
    <row r="22917" spans="18:18">
      <c r="R22917" s="1"/>
    </row>
    <row r="22918" spans="18:18">
      <c r="R22918" s="1"/>
    </row>
    <row r="22919" spans="18:18">
      <c r="R22919" s="1"/>
    </row>
    <row r="22920" spans="18:18">
      <c r="R22920" s="1"/>
    </row>
    <row r="22921" spans="18:18">
      <c r="R22921" s="1"/>
    </row>
    <row r="22922" spans="18:18">
      <c r="R22922" s="1"/>
    </row>
    <row r="22923" spans="18:18">
      <c r="R22923" s="1"/>
    </row>
    <row r="22924" spans="18:18">
      <c r="R22924" s="1"/>
    </row>
    <row r="22925" spans="18:18">
      <c r="R22925" s="1"/>
    </row>
    <row r="22926" spans="18:18">
      <c r="R22926" s="1"/>
    </row>
    <row r="22927" spans="18:18">
      <c r="R22927" s="1"/>
    </row>
    <row r="22928" spans="18:18">
      <c r="R22928" s="1"/>
    </row>
    <row r="22929" spans="18:18">
      <c r="R22929" s="1"/>
    </row>
    <row r="22930" spans="18:18">
      <c r="R22930" s="1"/>
    </row>
    <row r="22931" spans="18:18">
      <c r="R22931" s="1"/>
    </row>
    <row r="22932" spans="18:18">
      <c r="R22932" s="1"/>
    </row>
    <row r="22933" spans="18:18">
      <c r="R22933" s="1"/>
    </row>
    <row r="22934" spans="18:18">
      <c r="R22934" s="1"/>
    </row>
    <row r="22935" spans="18:18">
      <c r="R22935" s="1"/>
    </row>
    <row r="22936" spans="18:18">
      <c r="R22936" s="1"/>
    </row>
    <row r="22937" spans="18:18">
      <c r="R22937" s="1"/>
    </row>
    <row r="22938" spans="18:18">
      <c r="R22938" s="1"/>
    </row>
    <row r="22939" spans="18:18">
      <c r="R22939" s="1"/>
    </row>
    <row r="22940" spans="18:18">
      <c r="R22940" s="1"/>
    </row>
    <row r="22941" spans="18:18">
      <c r="R22941" s="1"/>
    </row>
    <row r="22942" spans="18:18">
      <c r="R22942" s="1"/>
    </row>
    <row r="22943" spans="18:18">
      <c r="R22943" s="1"/>
    </row>
    <row r="22944" spans="18:18">
      <c r="R22944" s="1"/>
    </row>
    <row r="22945" spans="18:18">
      <c r="R22945" s="1"/>
    </row>
    <row r="22946" spans="18:18">
      <c r="R22946" s="1"/>
    </row>
    <row r="22947" spans="18:18">
      <c r="R22947" s="1"/>
    </row>
    <row r="22948" spans="18:18">
      <c r="R22948" s="1"/>
    </row>
    <row r="22949" spans="18:18">
      <c r="R22949" s="1"/>
    </row>
    <row r="22950" spans="18:18">
      <c r="R22950" s="1"/>
    </row>
    <row r="22951" spans="18:18">
      <c r="R22951" s="1"/>
    </row>
    <row r="22952" spans="18:18">
      <c r="R22952" s="1"/>
    </row>
    <row r="22953" spans="18:18">
      <c r="R22953" s="1"/>
    </row>
    <row r="22954" spans="18:18">
      <c r="R22954" s="1"/>
    </row>
    <row r="22955" spans="18:18">
      <c r="R22955" s="1"/>
    </row>
    <row r="22956" spans="18:18">
      <c r="R22956" s="1"/>
    </row>
    <row r="22957" spans="18:18">
      <c r="R22957" s="1"/>
    </row>
    <row r="22958" spans="18:18">
      <c r="R22958" s="1"/>
    </row>
    <row r="22959" spans="18:18">
      <c r="R22959" s="1"/>
    </row>
    <row r="22960" spans="18:18">
      <c r="R22960" s="1"/>
    </row>
    <row r="22961" spans="18:18">
      <c r="R22961" s="1"/>
    </row>
    <row r="22962" spans="18:18">
      <c r="R22962" s="1"/>
    </row>
    <row r="22963" spans="18:18">
      <c r="R22963" s="1"/>
    </row>
    <row r="22964" spans="18:18">
      <c r="R22964" s="1"/>
    </row>
    <row r="22965" spans="18:18">
      <c r="R22965" s="1"/>
    </row>
    <row r="22966" spans="18:18">
      <c r="R22966" s="1"/>
    </row>
    <row r="22967" spans="18:18">
      <c r="R22967" s="1"/>
    </row>
    <row r="22968" spans="18:18">
      <c r="R22968" s="1"/>
    </row>
    <row r="22969" spans="18:18">
      <c r="R22969" s="1"/>
    </row>
    <row r="22970" spans="18:18">
      <c r="R22970" s="1"/>
    </row>
    <row r="22971" spans="18:18">
      <c r="R22971" s="1"/>
    </row>
    <row r="22972" spans="18:18">
      <c r="R22972" s="1"/>
    </row>
    <row r="22973" spans="18:18">
      <c r="R22973" s="1"/>
    </row>
    <row r="22974" spans="18:18">
      <c r="R22974" s="1"/>
    </row>
    <row r="22975" spans="18:18">
      <c r="R22975" s="1"/>
    </row>
    <row r="22976" spans="18:18">
      <c r="R22976" s="1"/>
    </row>
    <row r="22977" spans="18:18">
      <c r="R22977" s="1"/>
    </row>
    <row r="22978" spans="18:18">
      <c r="R22978" s="1"/>
    </row>
    <row r="22979" spans="18:18">
      <c r="R22979" s="1"/>
    </row>
    <row r="22980" spans="18:18">
      <c r="R22980" s="1"/>
    </row>
    <row r="22981" spans="18:18">
      <c r="R22981" s="1"/>
    </row>
    <row r="22982" spans="18:18">
      <c r="R22982" s="1"/>
    </row>
    <row r="22983" spans="18:18">
      <c r="R22983" s="1"/>
    </row>
    <row r="22984" spans="18:18">
      <c r="R22984" s="1"/>
    </row>
    <row r="22985" spans="18:18">
      <c r="R22985" s="1"/>
    </row>
    <row r="22986" spans="18:18">
      <c r="R22986" s="1"/>
    </row>
    <row r="22987" spans="18:18">
      <c r="R22987" s="1"/>
    </row>
    <row r="22988" spans="18:18">
      <c r="R22988" s="1"/>
    </row>
    <row r="22989" spans="18:18">
      <c r="R22989" s="1"/>
    </row>
    <row r="22990" spans="18:18">
      <c r="R22990" s="1"/>
    </row>
    <row r="22991" spans="18:18">
      <c r="R22991" s="1"/>
    </row>
    <row r="22992" spans="18:18">
      <c r="R22992" s="1"/>
    </row>
    <row r="22993" spans="18:18">
      <c r="R22993" s="1"/>
    </row>
    <row r="22994" spans="18:18">
      <c r="R22994" s="1"/>
    </row>
    <row r="22995" spans="18:18">
      <c r="R22995" s="1"/>
    </row>
    <row r="22996" spans="18:18">
      <c r="R22996" s="1"/>
    </row>
    <row r="22997" spans="18:18">
      <c r="R22997" s="1"/>
    </row>
    <row r="22998" spans="18:18">
      <c r="R22998" s="1"/>
    </row>
    <row r="22999" spans="18:18">
      <c r="R22999" s="1"/>
    </row>
    <row r="23000" spans="18:18">
      <c r="R23000" s="1"/>
    </row>
    <row r="23001" spans="18:18">
      <c r="R23001" s="1"/>
    </row>
    <row r="23002" spans="18:18">
      <c r="R23002" s="1"/>
    </row>
    <row r="23003" spans="18:18">
      <c r="R23003" s="1"/>
    </row>
    <row r="23004" spans="18:18">
      <c r="R23004" s="1"/>
    </row>
    <row r="23005" spans="18:18">
      <c r="R23005" s="1"/>
    </row>
    <row r="23006" spans="18:18">
      <c r="R23006" s="1"/>
    </row>
    <row r="23007" spans="18:18">
      <c r="R23007" s="1"/>
    </row>
    <row r="23008" spans="18:18">
      <c r="R23008" s="1"/>
    </row>
    <row r="23009" spans="18:18">
      <c r="R23009" s="1"/>
    </row>
    <row r="23010" spans="18:18">
      <c r="R23010" s="1"/>
    </row>
    <row r="23011" spans="18:18">
      <c r="R23011" s="1"/>
    </row>
    <row r="23012" spans="18:18">
      <c r="R23012" s="1"/>
    </row>
    <row r="23013" spans="18:18">
      <c r="R23013" s="1"/>
    </row>
    <row r="23014" spans="18:18">
      <c r="R23014" s="1"/>
    </row>
    <row r="23015" spans="18:18">
      <c r="R23015" s="1"/>
    </row>
    <row r="23016" spans="18:18">
      <c r="R23016" s="1"/>
    </row>
    <row r="23017" spans="18:18">
      <c r="R23017" s="1"/>
    </row>
    <row r="23018" spans="18:18">
      <c r="R23018" s="1"/>
    </row>
    <row r="23019" spans="18:18">
      <c r="R23019" s="1"/>
    </row>
    <row r="23020" spans="18:18">
      <c r="R23020" s="1"/>
    </row>
    <row r="23021" spans="18:18">
      <c r="R23021" s="1"/>
    </row>
    <row r="23022" spans="18:18">
      <c r="R23022" s="1"/>
    </row>
    <row r="23023" spans="18:18">
      <c r="R23023" s="1"/>
    </row>
    <row r="23024" spans="18:18">
      <c r="R23024" s="1"/>
    </row>
    <row r="23025" spans="18:18">
      <c r="R23025" s="1"/>
    </row>
    <row r="23026" spans="18:18">
      <c r="R23026" s="1"/>
    </row>
    <row r="23027" spans="18:18">
      <c r="R23027" s="1"/>
    </row>
    <row r="23028" spans="18:18">
      <c r="R23028" s="1"/>
    </row>
    <row r="23029" spans="18:18">
      <c r="R23029" s="1"/>
    </row>
    <row r="23030" spans="18:18">
      <c r="R23030" s="1"/>
    </row>
    <row r="23031" spans="18:18">
      <c r="R23031" s="1"/>
    </row>
    <row r="23032" spans="18:18">
      <c r="R23032" s="1"/>
    </row>
    <row r="23033" spans="18:18">
      <c r="R23033" s="1"/>
    </row>
    <row r="23034" spans="18:18">
      <c r="R23034" s="1"/>
    </row>
    <row r="23035" spans="18:18">
      <c r="R23035" s="1"/>
    </row>
    <row r="23036" spans="18:18">
      <c r="R23036" s="1"/>
    </row>
    <row r="23037" spans="18:18">
      <c r="R23037" s="1"/>
    </row>
    <row r="23038" spans="18:18">
      <c r="R23038" s="1"/>
    </row>
    <row r="23039" spans="18:18">
      <c r="R23039" s="1"/>
    </row>
    <row r="23040" spans="18:18">
      <c r="R23040" s="1"/>
    </row>
    <row r="23041" spans="18:18">
      <c r="R23041" s="1"/>
    </row>
    <row r="23042" spans="18:18">
      <c r="R23042" s="1"/>
    </row>
    <row r="23043" spans="18:18">
      <c r="R23043" s="1"/>
    </row>
    <row r="23044" spans="18:18">
      <c r="R23044" s="1"/>
    </row>
    <row r="23045" spans="18:18">
      <c r="R23045" s="1"/>
    </row>
    <row r="23046" spans="18:18">
      <c r="R23046" s="1"/>
    </row>
    <row r="23047" spans="18:18">
      <c r="R23047" s="1"/>
    </row>
    <row r="23048" spans="18:18">
      <c r="R23048" s="1"/>
    </row>
    <row r="23049" spans="18:18">
      <c r="R23049" s="1"/>
    </row>
    <row r="23050" spans="18:18">
      <c r="R23050" s="1"/>
    </row>
    <row r="23051" spans="18:18">
      <c r="R23051" s="1"/>
    </row>
    <row r="23052" spans="18:18">
      <c r="R23052" s="1"/>
    </row>
    <row r="23053" spans="18:18">
      <c r="R23053" s="1"/>
    </row>
    <row r="23054" spans="18:18">
      <c r="R23054" s="1"/>
    </row>
    <row r="23055" spans="18:18">
      <c r="R23055" s="1"/>
    </row>
    <row r="23056" spans="18:18">
      <c r="R23056" s="1"/>
    </row>
    <row r="23057" spans="18:18">
      <c r="R23057" s="1"/>
    </row>
    <row r="23058" spans="18:18">
      <c r="R23058" s="1"/>
    </row>
    <row r="23059" spans="18:18">
      <c r="R23059" s="1"/>
    </row>
    <row r="23060" spans="18:18">
      <c r="R23060" s="1"/>
    </row>
    <row r="23061" spans="18:18">
      <c r="R23061" s="1"/>
    </row>
    <row r="23062" spans="18:18">
      <c r="R23062" s="1"/>
    </row>
    <row r="23063" spans="18:18">
      <c r="R23063" s="1"/>
    </row>
    <row r="23064" spans="18:18">
      <c r="R23064" s="1"/>
    </row>
    <row r="23065" spans="18:18">
      <c r="R23065" s="1"/>
    </row>
    <row r="23066" spans="18:18">
      <c r="R23066" s="1"/>
    </row>
    <row r="23067" spans="18:18">
      <c r="R23067" s="1"/>
    </row>
    <row r="23068" spans="18:18">
      <c r="R23068" s="1"/>
    </row>
    <row r="23069" spans="18:18">
      <c r="R23069" s="1"/>
    </row>
    <row r="23070" spans="18:18">
      <c r="R23070" s="1"/>
    </row>
    <row r="23071" spans="18:18">
      <c r="R23071" s="1"/>
    </row>
    <row r="23072" spans="18:18">
      <c r="R23072" s="1"/>
    </row>
    <row r="23073" spans="18:18">
      <c r="R23073" s="1"/>
    </row>
    <row r="23074" spans="18:18">
      <c r="R23074" s="1"/>
    </row>
    <row r="23075" spans="18:18">
      <c r="R23075" s="1"/>
    </row>
    <row r="23076" spans="18:18">
      <c r="R23076" s="1"/>
    </row>
    <row r="23077" spans="18:18">
      <c r="R23077" s="1"/>
    </row>
    <row r="23078" spans="18:18">
      <c r="R23078" s="1"/>
    </row>
    <row r="23079" spans="18:18">
      <c r="R23079" s="1"/>
    </row>
    <row r="23080" spans="18:18">
      <c r="R23080" s="1"/>
    </row>
    <row r="23081" spans="18:18">
      <c r="R23081" s="1"/>
    </row>
    <row r="23082" spans="18:18">
      <c r="R23082" s="1"/>
    </row>
    <row r="23083" spans="18:18">
      <c r="R23083" s="1"/>
    </row>
    <row r="23084" spans="18:18">
      <c r="R23084" s="1"/>
    </row>
    <row r="23085" spans="18:18">
      <c r="R23085" s="1"/>
    </row>
    <row r="23086" spans="18:18">
      <c r="R23086" s="1"/>
    </row>
    <row r="23087" spans="18:18">
      <c r="R23087" s="1"/>
    </row>
    <row r="23088" spans="18:18">
      <c r="R23088" s="1"/>
    </row>
    <row r="23089" spans="18:18">
      <c r="R23089" s="1"/>
    </row>
    <row r="23090" spans="18:18">
      <c r="R23090" s="1"/>
    </row>
    <row r="23091" spans="18:18">
      <c r="R23091" s="1"/>
    </row>
    <row r="23092" spans="18:18">
      <c r="R23092" s="1"/>
    </row>
    <row r="23093" spans="18:18">
      <c r="R23093" s="1"/>
    </row>
    <row r="23094" spans="18:18">
      <c r="R23094" s="1"/>
    </row>
    <row r="23095" spans="18:18">
      <c r="R23095" s="1"/>
    </row>
    <row r="23096" spans="18:18">
      <c r="R23096" s="1"/>
    </row>
    <row r="23097" spans="18:18">
      <c r="R23097" s="1"/>
    </row>
    <row r="23098" spans="18:18">
      <c r="R23098" s="1"/>
    </row>
    <row r="23099" spans="18:18">
      <c r="R23099" s="1"/>
    </row>
    <row r="23100" spans="18:18">
      <c r="R23100" s="1"/>
    </row>
    <row r="23101" spans="18:18">
      <c r="R23101" s="1"/>
    </row>
    <row r="23102" spans="18:18">
      <c r="R23102" s="1"/>
    </row>
    <row r="23103" spans="18:18">
      <c r="R23103" s="1"/>
    </row>
    <row r="23104" spans="18:18">
      <c r="R23104" s="1"/>
    </row>
    <row r="23105" spans="18:18">
      <c r="R23105" s="1"/>
    </row>
    <row r="23106" spans="18:18">
      <c r="R23106" s="1"/>
    </row>
    <row r="23107" spans="18:18">
      <c r="R23107" s="1"/>
    </row>
    <row r="23108" spans="18:18">
      <c r="R23108" s="1"/>
    </row>
    <row r="23109" spans="18:18">
      <c r="R23109" s="1"/>
    </row>
    <row r="23110" spans="18:18">
      <c r="R23110" s="1"/>
    </row>
    <row r="23111" spans="18:18">
      <c r="R23111" s="1"/>
    </row>
    <row r="23112" spans="18:18">
      <c r="R23112" s="1"/>
    </row>
    <row r="23113" spans="18:18">
      <c r="R23113" s="1"/>
    </row>
    <row r="23114" spans="18:18">
      <c r="R23114" s="1"/>
    </row>
    <row r="23115" spans="18:18">
      <c r="R23115" s="1"/>
    </row>
    <row r="23116" spans="18:18">
      <c r="R23116" s="1"/>
    </row>
    <row r="23117" spans="18:18">
      <c r="R23117" s="1"/>
    </row>
    <row r="23118" spans="18:18">
      <c r="R23118" s="1"/>
    </row>
    <row r="23119" spans="18:18">
      <c r="R23119" s="1"/>
    </row>
    <row r="23120" spans="18:18">
      <c r="R23120" s="1"/>
    </row>
    <row r="23121" spans="18:18">
      <c r="R23121" s="1"/>
    </row>
    <row r="23122" spans="18:18">
      <c r="R23122" s="1"/>
    </row>
    <row r="23123" spans="18:18">
      <c r="R23123" s="1"/>
    </row>
    <row r="23124" spans="18:18">
      <c r="R23124" s="1"/>
    </row>
    <row r="23125" spans="18:18">
      <c r="R23125" s="1"/>
    </row>
    <row r="23126" spans="18:18">
      <c r="R23126" s="1"/>
    </row>
    <row r="23127" spans="18:18">
      <c r="R23127" s="1"/>
    </row>
    <row r="23128" spans="18:18">
      <c r="R23128" s="1"/>
    </row>
    <row r="23129" spans="18:18">
      <c r="R23129" s="1"/>
    </row>
    <row r="23130" spans="18:18">
      <c r="R23130" s="1"/>
    </row>
    <row r="23131" spans="18:18">
      <c r="R23131" s="1"/>
    </row>
    <row r="23132" spans="18:18">
      <c r="R23132" s="1"/>
    </row>
    <row r="23133" spans="18:18">
      <c r="R23133" s="1"/>
    </row>
    <row r="23134" spans="18:18">
      <c r="R23134" s="1"/>
    </row>
    <row r="23135" spans="18:18">
      <c r="R23135" s="1"/>
    </row>
    <row r="23136" spans="18:18">
      <c r="R23136" s="1"/>
    </row>
    <row r="23137" spans="18:18">
      <c r="R23137" s="1"/>
    </row>
    <row r="23138" spans="18:18">
      <c r="R23138" s="1"/>
    </row>
    <row r="23139" spans="18:18">
      <c r="R23139" s="1"/>
    </row>
    <row r="23140" spans="18:18">
      <c r="R23140" s="1"/>
    </row>
    <row r="23141" spans="18:18">
      <c r="R23141" s="1"/>
    </row>
    <row r="23142" spans="18:18">
      <c r="R23142" s="1"/>
    </row>
    <row r="23143" spans="18:18">
      <c r="R23143" s="1"/>
    </row>
    <row r="23144" spans="18:18">
      <c r="R23144" s="1"/>
    </row>
    <row r="23145" spans="18:18">
      <c r="R23145" s="1"/>
    </row>
    <row r="23146" spans="18:18">
      <c r="R23146" s="1"/>
    </row>
    <row r="23147" spans="18:18">
      <c r="R23147" s="1"/>
    </row>
    <row r="23148" spans="18:18">
      <c r="R23148" s="1"/>
    </row>
    <row r="23149" spans="18:18">
      <c r="R23149" s="1"/>
    </row>
    <row r="23150" spans="18:18">
      <c r="R23150" s="1"/>
    </row>
    <row r="23151" spans="18:18">
      <c r="R23151" s="1"/>
    </row>
    <row r="23152" spans="18:18">
      <c r="R23152" s="1"/>
    </row>
    <row r="23153" spans="18:18">
      <c r="R23153" s="1"/>
    </row>
    <row r="23154" spans="18:18">
      <c r="R23154" s="1"/>
    </row>
    <row r="23155" spans="18:18">
      <c r="R23155" s="1"/>
    </row>
    <row r="23156" spans="18:18">
      <c r="R23156" s="1"/>
    </row>
    <row r="23157" spans="18:18">
      <c r="R23157" s="1"/>
    </row>
    <row r="23158" spans="18:18">
      <c r="R23158" s="1"/>
    </row>
    <row r="23159" spans="18:18">
      <c r="R23159" s="1"/>
    </row>
    <row r="23160" spans="18:18">
      <c r="R23160" s="1"/>
    </row>
    <row r="23161" spans="18:18">
      <c r="R23161" s="1"/>
    </row>
    <row r="23162" spans="18:18">
      <c r="R23162" s="1"/>
    </row>
    <row r="23163" spans="18:18">
      <c r="R23163" s="1"/>
    </row>
    <row r="23164" spans="18:18">
      <c r="R23164" s="1"/>
    </row>
    <row r="23165" spans="18:18">
      <c r="R23165" s="1"/>
    </row>
    <row r="23166" spans="18:18">
      <c r="R23166" s="1"/>
    </row>
    <row r="23167" spans="18:18">
      <c r="R23167" s="1"/>
    </row>
    <row r="23168" spans="18:18">
      <c r="R23168" s="1"/>
    </row>
    <row r="23169" spans="18:18">
      <c r="R23169" s="1"/>
    </row>
    <row r="23170" spans="18:18">
      <c r="R23170" s="1"/>
    </row>
    <row r="23171" spans="18:18">
      <c r="R23171" s="1"/>
    </row>
    <row r="23172" spans="18:18">
      <c r="R23172" s="1"/>
    </row>
    <row r="23173" spans="18:18">
      <c r="R23173" s="1"/>
    </row>
    <row r="23174" spans="18:18">
      <c r="R23174" s="1"/>
    </row>
    <row r="23175" spans="18:18">
      <c r="R23175" s="1"/>
    </row>
    <row r="23176" spans="18:18">
      <c r="R23176" s="1"/>
    </row>
    <row r="23177" spans="18:18">
      <c r="R23177" s="1"/>
    </row>
    <row r="23178" spans="18:18">
      <c r="R23178" s="1"/>
    </row>
    <row r="23179" spans="18:18">
      <c r="R23179" s="1"/>
    </row>
    <row r="23180" spans="18:18">
      <c r="R23180" s="1"/>
    </row>
    <row r="23181" spans="18:18">
      <c r="R23181" s="1"/>
    </row>
    <row r="23182" spans="18:18">
      <c r="R23182" s="1"/>
    </row>
    <row r="23183" spans="18:18">
      <c r="R23183" s="1"/>
    </row>
    <row r="23184" spans="18:18">
      <c r="R23184" s="1"/>
    </row>
    <row r="23185" spans="18:18">
      <c r="R23185" s="1"/>
    </row>
    <row r="23186" spans="18:18">
      <c r="R23186" s="1"/>
    </row>
    <row r="23187" spans="18:18">
      <c r="R23187" s="1"/>
    </row>
    <row r="23188" spans="18:18">
      <c r="R23188" s="1"/>
    </row>
    <row r="23189" spans="18:18">
      <c r="R23189" s="1"/>
    </row>
    <row r="23190" spans="18:18">
      <c r="R23190" s="1"/>
    </row>
    <row r="23191" spans="18:18">
      <c r="R23191" s="1"/>
    </row>
    <row r="23192" spans="18:18">
      <c r="R23192" s="1"/>
    </row>
    <row r="23193" spans="18:18">
      <c r="R23193" s="1"/>
    </row>
    <row r="23194" spans="18:18">
      <c r="R23194" s="1"/>
    </row>
    <row r="23195" spans="18:18">
      <c r="R23195" s="1"/>
    </row>
    <row r="23196" spans="18:18">
      <c r="R23196" s="1"/>
    </row>
    <row r="23197" spans="18:18">
      <c r="R23197" s="1"/>
    </row>
    <row r="23198" spans="18:18">
      <c r="R23198" s="1"/>
    </row>
    <row r="23199" spans="18:18">
      <c r="R23199" s="1"/>
    </row>
    <row r="23200" spans="18:18">
      <c r="R23200" s="1"/>
    </row>
    <row r="23201" spans="18:18">
      <c r="R23201" s="1"/>
    </row>
    <row r="23202" spans="18:18">
      <c r="R23202" s="1"/>
    </row>
    <row r="23203" spans="18:18">
      <c r="R23203" s="1"/>
    </row>
    <row r="23204" spans="18:18">
      <c r="R23204" s="1"/>
    </row>
    <row r="23205" spans="18:18">
      <c r="R23205" s="1"/>
    </row>
    <row r="23206" spans="18:18">
      <c r="R23206" s="1"/>
    </row>
    <row r="23207" spans="18:18">
      <c r="R23207" s="1"/>
    </row>
    <row r="23208" spans="18:18">
      <c r="R23208" s="1"/>
    </row>
    <row r="23209" spans="18:18">
      <c r="R23209" s="1"/>
    </row>
    <row r="23210" spans="18:18">
      <c r="R23210" s="1"/>
    </row>
    <row r="23211" spans="18:18">
      <c r="R23211" s="1"/>
    </row>
    <row r="23212" spans="18:18">
      <c r="R23212" s="1"/>
    </row>
    <row r="23213" spans="18:18">
      <c r="R23213" s="1"/>
    </row>
    <row r="23214" spans="18:18">
      <c r="R23214" s="1"/>
    </row>
    <row r="23215" spans="18:18">
      <c r="R23215" s="1"/>
    </row>
    <row r="23216" spans="18:18">
      <c r="R23216" s="1"/>
    </row>
    <row r="23217" spans="18:18">
      <c r="R23217" s="1"/>
    </row>
    <row r="23218" spans="18:18">
      <c r="R23218" s="1"/>
    </row>
    <row r="23219" spans="18:18">
      <c r="R23219" s="1"/>
    </row>
    <row r="23220" spans="18:18">
      <c r="R23220" s="1"/>
    </row>
    <row r="23221" spans="18:18">
      <c r="R23221" s="1"/>
    </row>
    <row r="23222" spans="18:18">
      <c r="R23222" s="1"/>
    </row>
    <row r="23223" spans="18:18">
      <c r="R23223" s="1"/>
    </row>
    <row r="23224" spans="18:18">
      <c r="R23224" s="1"/>
    </row>
    <row r="23225" spans="18:18">
      <c r="R23225" s="1"/>
    </row>
    <row r="23226" spans="18:18">
      <c r="R23226" s="1"/>
    </row>
    <row r="23227" spans="18:18">
      <c r="R23227" s="1"/>
    </row>
    <row r="23228" spans="18:18">
      <c r="R23228" s="1"/>
    </row>
    <row r="23229" spans="18:18">
      <c r="R23229" s="1"/>
    </row>
    <row r="23230" spans="18:18">
      <c r="R23230" s="1"/>
    </row>
    <row r="23231" spans="18:18">
      <c r="R23231" s="1"/>
    </row>
    <row r="23232" spans="18:18">
      <c r="R23232" s="1"/>
    </row>
    <row r="23233" spans="18:18">
      <c r="R23233" s="1"/>
    </row>
    <row r="23234" spans="18:18">
      <c r="R23234" s="1"/>
    </row>
    <row r="23235" spans="18:18">
      <c r="R23235" s="1"/>
    </row>
    <row r="23236" spans="18:18">
      <c r="R23236" s="1"/>
    </row>
    <row r="23237" spans="18:18">
      <c r="R23237" s="1"/>
    </row>
    <row r="23238" spans="18:18">
      <c r="R23238" s="1"/>
    </row>
    <row r="23239" spans="18:18">
      <c r="R23239" s="1"/>
    </row>
    <row r="23240" spans="18:18">
      <c r="R23240" s="1"/>
    </row>
    <row r="23241" spans="18:18">
      <c r="R23241" s="1"/>
    </row>
    <row r="23242" spans="18:18">
      <c r="R23242" s="1"/>
    </row>
    <row r="23243" spans="18:18">
      <c r="R23243" s="1"/>
    </row>
    <row r="23244" spans="18:18">
      <c r="R23244" s="1"/>
    </row>
    <row r="23245" spans="18:18">
      <c r="R23245" s="1"/>
    </row>
    <row r="23246" spans="18:18">
      <c r="R23246" s="1"/>
    </row>
    <row r="23247" spans="18:18">
      <c r="R23247" s="1"/>
    </row>
    <row r="23248" spans="18:18">
      <c r="R23248" s="1"/>
    </row>
    <row r="23249" spans="18:18">
      <c r="R23249" s="1"/>
    </row>
    <row r="23250" spans="18:18">
      <c r="R23250" s="1"/>
    </row>
    <row r="23251" spans="18:18">
      <c r="R23251" s="1"/>
    </row>
    <row r="23252" spans="18:18">
      <c r="R23252" s="1"/>
    </row>
    <row r="23253" spans="18:18">
      <c r="R23253" s="1"/>
    </row>
    <row r="23254" spans="18:18">
      <c r="R23254" s="1"/>
    </row>
    <row r="23255" spans="18:18">
      <c r="R23255" s="1"/>
    </row>
    <row r="23256" spans="18:18">
      <c r="R23256" s="1"/>
    </row>
    <row r="23257" spans="18:18">
      <c r="R23257" s="1"/>
    </row>
    <row r="23258" spans="18:18">
      <c r="R23258" s="1"/>
    </row>
    <row r="23259" spans="18:18">
      <c r="R23259" s="1"/>
    </row>
    <row r="23260" spans="18:18">
      <c r="R23260" s="1"/>
    </row>
    <row r="23261" spans="18:18">
      <c r="R23261" s="1"/>
    </row>
    <row r="23262" spans="18:18">
      <c r="R23262" s="1"/>
    </row>
    <row r="23263" spans="18:18">
      <c r="R23263" s="1"/>
    </row>
    <row r="23264" spans="18:18">
      <c r="R23264" s="1"/>
    </row>
    <row r="23265" spans="18:18">
      <c r="R23265" s="1"/>
    </row>
    <row r="23266" spans="18:18">
      <c r="R23266" s="1"/>
    </row>
    <row r="23267" spans="18:18">
      <c r="R23267" s="1"/>
    </row>
    <row r="23268" spans="18:18">
      <c r="R23268" s="1"/>
    </row>
    <row r="23269" spans="18:18">
      <c r="R23269" s="1"/>
    </row>
    <row r="23270" spans="18:18">
      <c r="R23270" s="1"/>
    </row>
    <row r="23271" spans="18:18">
      <c r="R23271" s="1"/>
    </row>
    <row r="23272" spans="18:18">
      <c r="R23272" s="1"/>
    </row>
    <row r="23273" spans="18:18">
      <c r="R23273" s="1"/>
    </row>
    <row r="23274" spans="18:18">
      <c r="R23274" s="1"/>
    </row>
    <row r="23275" spans="18:18">
      <c r="R23275" s="1"/>
    </row>
    <row r="23276" spans="18:18">
      <c r="R23276" s="1"/>
    </row>
    <row r="23277" spans="18:18">
      <c r="R23277" s="1"/>
    </row>
    <row r="23278" spans="18:18">
      <c r="R23278" s="1"/>
    </row>
    <row r="23279" spans="18:18">
      <c r="R23279" s="1"/>
    </row>
    <row r="23280" spans="18:18">
      <c r="R23280" s="1"/>
    </row>
    <row r="23281" spans="18:18">
      <c r="R23281" s="1"/>
    </row>
    <row r="23282" spans="18:18">
      <c r="R23282" s="1"/>
    </row>
    <row r="23283" spans="18:18">
      <c r="R23283" s="1"/>
    </row>
    <row r="23284" spans="18:18">
      <c r="R23284" s="1"/>
    </row>
    <row r="23285" spans="18:18">
      <c r="R23285" s="1"/>
    </row>
    <row r="23286" spans="18:18">
      <c r="R23286" s="1"/>
    </row>
    <row r="23287" spans="18:18">
      <c r="R23287" s="1"/>
    </row>
    <row r="23288" spans="18:18">
      <c r="R23288" s="1"/>
    </row>
    <row r="23289" spans="18:18">
      <c r="R23289" s="1"/>
    </row>
    <row r="23290" spans="18:18">
      <c r="R23290" s="1"/>
    </row>
    <row r="23291" spans="18:18">
      <c r="R23291" s="1"/>
    </row>
    <row r="23292" spans="18:18">
      <c r="R23292" s="1"/>
    </row>
    <row r="23293" spans="18:18">
      <c r="R23293" s="1"/>
    </row>
    <row r="23294" spans="18:18">
      <c r="R23294" s="1"/>
    </row>
    <row r="23295" spans="18:18">
      <c r="R23295" s="1"/>
    </row>
    <row r="23296" spans="18:18">
      <c r="R23296" s="1"/>
    </row>
    <row r="23297" spans="18:18">
      <c r="R23297" s="1"/>
    </row>
    <row r="23298" spans="18:18">
      <c r="R23298" s="1"/>
    </row>
    <row r="23299" spans="18:18">
      <c r="R23299" s="1"/>
    </row>
    <row r="23300" spans="18:18">
      <c r="R23300" s="1"/>
    </row>
    <row r="23301" spans="18:18">
      <c r="R23301" s="1"/>
    </row>
    <row r="23302" spans="18:18">
      <c r="R23302" s="1"/>
    </row>
    <row r="23303" spans="18:18">
      <c r="R23303" s="1"/>
    </row>
    <row r="23304" spans="18:18">
      <c r="R23304" s="1"/>
    </row>
    <row r="23305" spans="18:18">
      <c r="R23305" s="1"/>
    </row>
    <row r="23306" spans="18:18">
      <c r="R23306" s="1"/>
    </row>
    <row r="23307" spans="18:18">
      <c r="R23307" s="1"/>
    </row>
    <row r="23308" spans="18:18">
      <c r="R23308" s="1"/>
    </row>
    <row r="23309" spans="18:18">
      <c r="R23309" s="1"/>
    </row>
    <row r="23310" spans="18:18">
      <c r="R23310" s="1"/>
    </row>
    <row r="23311" spans="18:18">
      <c r="R23311" s="1"/>
    </row>
    <row r="23312" spans="18:18">
      <c r="R23312" s="1"/>
    </row>
    <row r="23313" spans="18:18">
      <c r="R23313" s="1"/>
    </row>
    <row r="23314" spans="18:18">
      <c r="R23314" s="1"/>
    </row>
    <row r="23315" spans="18:18">
      <c r="R23315" s="1"/>
    </row>
    <row r="23316" spans="18:18">
      <c r="R23316" s="1"/>
    </row>
    <row r="23317" spans="18:18">
      <c r="R23317" s="1"/>
    </row>
    <row r="23318" spans="18:18">
      <c r="R23318" s="1"/>
    </row>
    <row r="23319" spans="18:18">
      <c r="R23319" s="1"/>
    </row>
    <row r="23320" spans="18:18">
      <c r="R23320" s="1"/>
    </row>
    <row r="23321" spans="18:18">
      <c r="R23321" s="1"/>
    </row>
    <row r="23322" spans="18:18">
      <c r="R23322" s="1"/>
    </row>
    <row r="23323" spans="18:18">
      <c r="R23323" s="1"/>
    </row>
    <row r="23324" spans="18:18">
      <c r="R23324" s="1"/>
    </row>
    <row r="23325" spans="18:18">
      <c r="R23325" s="1"/>
    </row>
    <row r="23326" spans="18:18">
      <c r="R23326" s="1"/>
    </row>
    <row r="23327" spans="18:18">
      <c r="R23327" s="1"/>
    </row>
    <row r="23328" spans="18:18">
      <c r="R23328" s="1"/>
    </row>
    <row r="23329" spans="18:18">
      <c r="R23329" s="1"/>
    </row>
    <row r="23330" spans="18:18">
      <c r="R23330" s="1"/>
    </row>
    <row r="23331" spans="18:18">
      <c r="R23331" s="1"/>
    </row>
    <row r="23332" spans="18:18">
      <c r="R23332" s="1"/>
    </row>
    <row r="23333" spans="18:18">
      <c r="R23333" s="1"/>
    </row>
    <row r="23334" spans="18:18">
      <c r="R23334" s="1"/>
    </row>
    <row r="23335" spans="18:18">
      <c r="R23335" s="1"/>
    </row>
    <row r="23336" spans="18:18">
      <c r="R23336" s="1"/>
    </row>
    <row r="23337" spans="18:18">
      <c r="R23337" s="1"/>
    </row>
    <row r="23338" spans="18:18">
      <c r="R23338" s="1"/>
    </row>
    <row r="23339" spans="18:18">
      <c r="R23339" s="1"/>
    </row>
    <row r="23340" spans="18:18">
      <c r="R23340" s="1"/>
    </row>
    <row r="23341" spans="18:18">
      <c r="R23341" s="1"/>
    </row>
    <row r="23342" spans="18:18">
      <c r="R23342" s="1"/>
    </row>
    <row r="23343" spans="18:18">
      <c r="R23343" s="1"/>
    </row>
    <row r="23344" spans="18:18">
      <c r="R23344" s="1"/>
    </row>
    <row r="23345" spans="18:18">
      <c r="R23345" s="1"/>
    </row>
    <row r="23346" spans="18:18">
      <c r="R23346" s="1"/>
    </row>
    <row r="23347" spans="18:18">
      <c r="R23347" s="1"/>
    </row>
    <row r="23348" spans="18:18">
      <c r="R23348" s="1"/>
    </row>
    <row r="23349" spans="18:18">
      <c r="R23349" s="1"/>
    </row>
    <row r="23350" spans="18:18">
      <c r="R23350" s="1"/>
    </row>
    <row r="23351" spans="18:18">
      <c r="R23351" s="1"/>
    </row>
    <row r="23352" spans="18:18">
      <c r="R23352" s="1"/>
    </row>
    <row r="23353" spans="18:18">
      <c r="R23353" s="1"/>
    </row>
    <row r="23354" spans="18:18">
      <c r="R23354" s="1"/>
    </row>
    <row r="23355" spans="18:18">
      <c r="R23355" s="1"/>
    </row>
    <row r="23356" spans="18:18">
      <c r="R23356" s="1"/>
    </row>
    <row r="23357" spans="18:18">
      <c r="R23357" s="1"/>
    </row>
    <row r="23358" spans="18:18">
      <c r="R23358" s="1"/>
    </row>
    <row r="23359" spans="18:18">
      <c r="R23359" s="1"/>
    </row>
    <row r="23360" spans="18:18">
      <c r="R23360" s="1"/>
    </row>
    <row r="23361" spans="18:18">
      <c r="R23361" s="1"/>
    </row>
    <row r="23362" spans="18:18">
      <c r="R23362" s="1"/>
    </row>
    <row r="23363" spans="18:18">
      <c r="R23363" s="1"/>
    </row>
    <row r="23364" spans="18:18">
      <c r="R23364" s="1"/>
    </row>
    <row r="23365" spans="18:18">
      <c r="R23365" s="1"/>
    </row>
    <row r="23366" spans="18:18">
      <c r="R23366" s="1"/>
    </row>
    <row r="23367" spans="18:18">
      <c r="R23367" s="1"/>
    </row>
    <row r="23368" spans="18:18">
      <c r="R23368" s="1"/>
    </row>
    <row r="23369" spans="18:18">
      <c r="R23369" s="1"/>
    </row>
    <row r="23370" spans="18:18">
      <c r="R23370" s="1"/>
    </row>
    <row r="23371" spans="18:18">
      <c r="R23371" s="1"/>
    </row>
    <row r="23372" spans="18:18">
      <c r="R23372" s="1"/>
    </row>
    <row r="23373" spans="18:18">
      <c r="R23373" s="1"/>
    </row>
    <row r="23374" spans="18:18">
      <c r="R23374" s="1"/>
    </row>
    <row r="23375" spans="18:18">
      <c r="R23375" s="1"/>
    </row>
    <row r="23376" spans="18:18">
      <c r="R23376" s="1"/>
    </row>
    <row r="23377" spans="18:18">
      <c r="R23377" s="1"/>
    </row>
    <row r="23378" spans="18:18">
      <c r="R23378" s="1"/>
    </row>
    <row r="23379" spans="18:18">
      <c r="R23379" s="1"/>
    </row>
    <row r="23380" spans="18:18">
      <c r="R23380" s="1"/>
    </row>
    <row r="23381" spans="18:18">
      <c r="R23381" s="1"/>
    </row>
    <row r="23382" spans="18:18">
      <c r="R23382" s="1"/>
    </row>
    <row r="23383" spans="18:18">
      <c r="R23383" s="1"/>
    </row>
    <row r="23384" spans="18:18">
      <c r="R23384" s="1"/>
    </row>
    <row r="23385" spans="18:18">
      <c r="R23385" s="1"/>
    </row>
    <row r="23386" spans="18:18">
      <c r="R23386" s="1"/>
    </row>
    <row r="23387" spans="18:18">
      <c r="R23387" s="1"/>
    </row>
    <row r="23388" spans="18:18">
      <c r="R23388" s="1"/>
    </row>
    <row r="23389" spans="18:18">
      <c r="R23389" s="1"/>
    </row>
    <row r="23390" spans="18:18">
      <c r="R23390" s="1"/>
    </row>
    <row r="23391" spans="18:18">
      <c r="R23391" s="1"/>
    </row>
    <row r="23392" spans="18:18">
      <c r="R23392" s="1"/>
    </row>
    <row r="23393" spans="18:18">
      <c r="R23393" s="1"/>
    </row>
    <row r="23394" spans="18:18">
      <c r="R23394" s="1"/>
    </row>
    <row r="23395" spans="18:18">
      <c r="R23395" s="1"/>
    </row>
    <row r="23396" spans="18:18">
      <c r="R23396" s="1"/>
    </row>
    <row r="23397" spans="18:18">
      <c r="R23397" s="1"/>
    </row>
    <row r="23398" spans="18:18">
      <c r="R23398" s="1"/>
    </row>
    <row r="23399" spans="18:18">
      <c r="R23399" s="1"/>
    </row>
    <row r="23400" spans="18:18">
      <c r="R23400" s="1"/>
    </row>
    <row r="23401" spans="18:18">
      <c r="R23401" s="1"/>
    </row>
    <row r="23402" spans="18:18">
      <c r="R23402" s="1"/>
    </row>
    <row r="23403" spans="18:18">
      <c r="R23403" s="1"/>
    </row>
    <row r="23404" spans="18:18">
      <c r="R23404" s="1"/>
    </row>
    <row r="23405" spans="18:18">
      <c r="R23405" s="1"/>
    </row>
    <row r="23406" spans="18:18">
      <c r="R23406" s="1"/>
    </row>
    <row r="23407" spans="18:18">
      <c r="R23407" s="1"/>
    </row>
    <row r="23408" spans="18:18">
      <c r="R23408" s="1"/>
    </row>
    <row r="23409" spans="18:18">
      <c r="R23409" s="1"/>
    </row>
    <row r="23410" spans="18:18">
      <c r="R23410" s="1"/>
    </row>
    <row r="23411" spans="18:18">
      <c r="R23411" s="1"/>
    </row>
    <row r="23412" spans="18:18">
      <c r="R23412" s="1"/>
    </row>
    <row r="23413" spans="18:18">
      <c r="R23413" s="1"/>
    </row>
    <row r="23414" spans="18:18">
      <c r="R23414" s="1"/>
    </row>
    <row r="23415" spans="18:18">
      <c r="R23415" s="1"/>
    </row>
    <row r="23416" spans="18:18">
      <c r="R23416" s="1"/>
    </row>
    <row r="23417" spans="18:18">
      <c r="R23417" s="1"/>
    </row>
    <row r="23418" spans="18:18">
      <c r="R23418" s="1"/>
    </row>
    <row r="23419" spans="18:18">
      <c r="R23419" s="1"/>
    </row>
    <row r="23420" spans="18:18">
      <c r="R23420" s="1"/>
    </row>
    <row r="23421" spans="18:18">
      <c r="R23421" s="1"/>
    </row>
    <row r="23422" spans="18:18">
      <c r="R23422" s="1"/>
    </row>
    <row r="23423" spans="18:18">
      <c r="R23423" s="1"/>
    </row>
    <row r="23424" spans="18:18">
      <c r="R23424" s="1"/>
    </row>
    <row r="23425" spans="18:18">
      <c r="R23425" s="1"/>
    </row>
    <row r="23426" spans="18:18">
      <c r="R23426" s="1"/>
    </row>
    <row r="23427" spans="18:18">
      <c r="R23427" s="1"/>
    </row>
    <row r="23428" spans="18:18">
      <c r="R23428" s="1"/>
    </row>
    <row r="23429" spans="18:18">
      <c r="R23429" s="1"/>
    </row>
    <row r="23430" spans="18:18">
      <c r="R23430" s="1"/>
    </row>
    <row r="23431" spans="18:18">
      <c r="R23431" s="1"/>
    </row>
    <row r="23432" spans="18:18">
      <c r="R23432" s="1"/>
    </row>
    <row r="23433" spans="18:18">
      <c r="R23433" s="1"/>
    </row>
    <row r="23434" spans="18:18">
      <c r="R23434" s="1"/>
    </row>
    <row r="23435" spans="18:18">
      <c r="R23435" s="1"/>
    </row>
    <row r="23436" spans="18:18">
      <c r="R23436" s="1"/>
    </row>
    <row r="23437" spans="18:18">
      <c r="R23437" s="1"/>
    </row>
    <row r="23438" spans="18:18">
      <c r="R23438" s="1"/>
    </row>
    <row r="23439" spans="18:18">
      <c r="R23439" s="1"/>
    </row>
    <row r="23440" spans="18:18">
      <c r="R23440" s="1"/>
    </row>
    <row r="23441" spans="18:18">
      <c r="R23441" s="1"/>
    </row>
    <row r="23442" spans="18:18">
      <c r="R23442" s="1"/>
    </row>
    <row r="23443" spans="18:18">
      <c r="R23443" s="1"/>
    </row>
    <row r="23444" spans="18:18">
      <c r="R23444" s="1"/>
    </row>
    <row r="23445" spans="18:18">
      <c r="R23445" s="1"/>
    </row>
    <row r="23446" spans="18:18">
      <c r="R23446" s="1"/>
    </row>
    <row r="23447" spans="18:18">
      <c r="R23447" s="1"/>
    </row>
    <row r="23448" spans="18:18">
      <c r="R23448" s="1"/>
    </row>
    <row r="23449" spans="18:18">
      <c r="R23449" s="1"/>
    </row>
    <row r="23450" spans="18:18">
      <c r="R23450" s="1"/>
    </row>
    <row r="23451" spans="18:18">
      <c r="R23451" s="1"/>
    </row>
    <row r="23452" spans="18:18">
      <c r="R23452" s="1"/>
    </row>
    <row r="23453" spans="18:18">
      <c r="R23453" s="1"/>
    </row>
    <row r="23454" spans="18:18">
      <c r="R23454" s="1"/>
    </row>
    <row r="23455" spans="18:18">
      <c r="R23455" s="1"/>
    </row>
    <row r="23456" spans="18:18">
      <c r="R23456" s="1"/>
    </row>
    <row r="23457" spans="18:18">
      <c r="R23457" s="1"/>
    </row>
    <row r="23458" spans="18:18">
      <c r="R23458" s="1"/>
    </row>
    <row r="23459" spans="18:18">
      <c r="R23459" s="1"/>
    </row>
    <row r="23460" spans="18:18">
      <c r="R23460" s="1"/>
    </row>
    <row r="23461" spans="18:18">
      <c r="R23461" s="1"/>
    </row>
    <row r="23462" spans="18:18">
      <c r="R23462" s="1"/>
    </row>
    <row r="23463" spans="18:18">
      <c r="R23463" s="1"/>
    </row>
    <row r="23464" spans="18:18">
      <c r="R23464" s="1"/>
    </row>
    <row r="23465" spans="18:18">
      <c r="R23465" s="1"/>
    </row>
    <row r="23466" spans="18:18">
      <c r="R23466" s="1"/>
    </row>
    <row r="23467" spans="18:18">
      <c r="R23467" s="1"/>
    </row>
    <row r="23468" spans="18:18">
      <c r="R23468" s="1"/>
    </row>
    <row r="23469" spans="18:18">
      <c r="R23469" s="1"/>
    </row>
    <row r="23470" spans="18:18">
      <c r="R23470" s="1"/>
    </row>
    <row r="23471" spans="18:18">
      <c r="R23471" s="1"/>
    </row>
    <row r="23472" spans="18:18">
      <c r="R23472" s="1"/>
    </row>
    <row r="23473" spans="18:18">
      <c r="R23473" s="1"/>
    </row>
    <row r="23474" spans="18:18">
      <c r="R23474" s="1"/>
    </row>
    <row r="23475" spans="18:18">
      <c r="R23475" s="1"/>
    </row>
    <row r="23476" spans="18:18">
      <c r="R23476" s="1"/>
    </row>
    <row r="23477" spans="18:18">
      <c r="R23477" s="1"/>
    </row>
    <row r="23478" spans="18:18">
      <c r="R23478" s="1"/>
    </row>
    <row r="23479" spans="18:18">
      <c r="R23479" s="1"/>
    </row>
    <row r="23480" spans="18:18">
      <c r="R23480" s="1"/>
    </row>
    <row r="23481" spans="18:18">
      <c r="R23481" s="1"/>
    </row>
    <row r="23482" spans="18:18">
      <c r="R23482" s="1"/>
    </row>
    <row r="23483" spans="18:18">
      <c r="R23483" s="1"/>
    </row>
    <row r="23484" spans="18:18">
      <c r="R23484" s="1"/>
    </row>
    <row r="23485" spans="18:18">
      <c r="R23485" s="1"/>
    </row>
    <row r="23486" spans="18:18">
      <c r="R23486" s="1"/>
    </row>
    <row r="23487" spans="18:18">
      <c r="R23487" s="1"/>
    </row>
    <row r="23488" spans="18:18">
      <c r="R23488" s="1"/>
    </row>
    <row r="23489" spans="18:18">
      <c r="R23489" s="1"/>
    </row>
    <row r="23490" spans="18:18">
      <c r="R23490" s="1"/>
    </row>
    <row r="23491" spans="18:18">
      <c r="R23491" s="1"/>
    </row>
    <row r="23492" spans="18:18">
      <c r="R23492" s="1"/>
    </row>
    <row r="23493" spans="18:18">
      <c r="R23493" s="1"/>
    </row>
    <row r="23494" spans="18:18">
      <c r="R23494" s="1"/>
    </row>
    <row r="23495" spans="18:18">
      <c r="R23495" s="1"/>
    </row>
    <row r="23496" spans="18:18">
      <c r="R23496" s="1"/>
    </row>
    <row r="23497" spans="18:18">
      <c r="R23497" s="1"/>
    </row>
    <row r="23498" spans="18:18">
      <c r="R23498" s="1"/>
    </row>
    <row r="23499" spans="18:18">
      <c r="R23499" s="1"/>
    </row>
    <row r="23500" spans="18:18">
      <c r="R23500" s="1"/>
    </row>
    <row r="23501" spans="18:18">
      <c r="R23501" s="1"/>
    </row>
    <row r="23502" spans="18:18">
      <c r="R23502" s="1"/>
    </row>
    <row r="23503" spans="18:18">
      <c r="R23503" s="1"/>
    </row>
    <row r="23504" spans="18:18">
      <c r="R23504" s="1"/>
    </row>
    <row r="23505" spans="18:18">
      <c r="R23505" s="1"/>
    </row>
    <row r="23506" spans="18:18">
      <c r="R23506" s="1"/>
    </row>
    <row r="23507" spans="18:18">
      <c r="R23507" s="1"/>
    </row>
    <row r="23508" spans="18:18">
      <c r="R23508" s="1"/>
    </row>
    <row r="23509" spans="18:18">
      <c r="R23509" s="1"/>
    </row>
    <row r="23510" spans="18:18">
      <c r="R23510" s="1"/>
    </row>
    <row r="23511" spans="18:18">
      <c r="R23511" s="1"/>
    </row>
    <row r="23512" spans="18:18">
      <c r="R23512" s="1"/>
    </row>
    <row r="23513" spans="18:18">
      <c r="R23513" s="1"/>
    </row>
    <row r="23514" spans="18:18">
      <c r="R23514" s="1"/>
    </row>
    <row r="23515" spans="18:18">
      <c r="R23515" s="1"/>
    </row>
    <row r="23516" spans="18:18">
      <c r="R23516" s="1"/>
    </row>
    <row r="23517" spans="18:18">
      <c r="R23517" s="1"/>
    </row>
    <row r="23518" spans="18:18">
      <c r="R23518" s="1"/>
    </row>
    <row r="23519" spans="18:18">
      <c r="R23519" s="1"/>
    </row>
    <row r="23520" spans="18:18">
      <c r="R23520" s="1"/>
    </row>
    <row r="23521" spans="18:18">
      <c r="R23521" s="1"/>
    </row>
    <row r="23522" spans="18:18">
      <c r="R23522" s="1"/>
    </row>
    <row r="23523" spans="18:18">
      <c r="R23523" s="1"/>
    </row>
    <row r="23524" spans="18:18">
      <c r="R23524" s="1"/>
    </row>
    <row r="23525" spans="18:18">
      <c r="R23525" s="1"/>
    </row>
    <row r="23526" spans="18:18">
      <c r="R23526" s="1"/>
    </row>
    <row r="23527" spans="18:18">
      <c r="R23527" s="1"/>
    </row>
    <row r="23528" spans="18:18">
      <c r="R23528" s="1"/>
    </row>
    <row r="23529" spans="18:18">
      <c r="R23529" s="1"/>
    </row>
    <row r="23530" spans="18:18">
      <c r="R23530" s="1"/>
    </row>
    <row r="23531" spans="18:18">
      <c r="R23531" s="1"/>
    </row>
    <row r="23532" spans="18:18">
      <c r="R23532" s="1"/>
    </row>
    <row r="23533" spans="18:18">
      <c r="R23533" s="1"/>
    </row>
    <row r="23534" spans="18:18">
      <c r="R23534" s="1"/>
    </row>
    <row r="23535" spans="18:18">
      <c r="R23535" s="1"/>
    </row>
    <row r="23536" spans="18:18">
      <c r="R23536" s="1"/>
    </row>
    <row r="23537" spans="18:18">
      <c r="R23537" s="1"/>
    </row>
    <row r="23538" spans="18:18">
      <c r="R23538" s="1"/>
    </row>
    <row r="23539" spans="18:18">
      <c r="R23539" s="1"/>
    </row>
    <row r="23540" spans="18:18">
      <c r="R23540" s="1"/>
    </row>
    <row r="23541" spans="18:18">
      <c r="R23541" s="1"/>
    </row>
    <row r="23542" spans="18:18">
      <c r="R23542" s="1"/>
    </row>
    <row r="23543" spans="18:18">
      <c r="R23543" s="1"/>
    </row>
    <row r="23544" spans="18:18">
      <c r="R23544" s="1"/>
    </row>
    <row r="23545" spans="18:18">
      <c r="R23545" s="1"/>
    </row>
    <row r="23546" spans="18:18">
      <c r="R23546" s="1"/>
    </row>
    <row r="23547" spans="18:18">
      <c r="R23547" s="1"/>
    </row>
    <row r="23548" spans="18:18">
      <c r="R23548" s="1"/>
    </row>
    <row r="23549" spans="18:18">
      <c r="R23549" s="1"/>
    </row>
    <row r="23550" spans="18:18">
      <c r="R23550" s="1"/>
    </row>
    <row r="23551" spans="18:18">
      <c r="R23551" s="1"/>
    </row>
    <row r="23552" spans="18:18">
      <c r="R23552" s="1"/>
    </row>
    <row r="23553" spans="18:18">
      <c r="R23553" s="1"/>
    </row>
    <row r="23554" spans="18:18">
      <c r="R23554" s="1"/>
    </row>
    <row r="23555" spans="18:18">
      <c r="R23555" s="1"/>
    </row>
    <row r="23556" spans="18:18">
      <c r="R23556" s="1"/>
    </row>
    <row r="23557" spans="18:18">
      <c r="R23557" s="1"/>
    </row>
    <row r="23558" spans="18:18">
      <c r="R23558" s="1"/>
    </row>
    <row r="23559" spans="18:18">
      <c r="R23559" s="1"/>
    </row>
    <row r="23560" spans="18:18">
      <c r="R23560" s="1"/>
    </row>
    <row r="23561" spans="18:18">
      <c r="R23561" s="1"/>
    </row>
    <row r="23562" spans="18:18">
      <c r="R23562" s="1"/>
    </row>
    <row r="23563" spans="18:18">
      <c r="R23563" s="1"/>
    </row>
    <row r="23564" spans="18:18">
      <c r="R23564" s="1"/>
    </row>
    <row r="23565" spans="18:18">
      <c r="R23565" s="1"/>
    </row>
    <row r="23566" spans="18:18">
      <c r="R23566" s="1"/>
    </row>
    <row r="23567" spans="18:18">
      <c r="R23567" s="1"/>
    </row>
    <row r="23568" spans="18:18">
      <c r="R23568" s="1"/>
    </row>
    <row r="23569" spans="18:18">
      <c r="R23569" s="1"/>
    </row>
    <row r="23570" spans="18:18">
      <c r="R23570" s="1"/>
    </row>
    <row r="23571" spans="18:18">
      <c r="R23571" s="1"/>
    </row>
    <row r="23572" spans="18:18">
      <c r="R23572" s="1"/>
    </row>
    <row r="23573" spans="18:18">
      <c r="R23573" s="1"/>
    </row>
    <row r="23574" spans="18:18">
      <c r="R23574" s="1"/>
    </row>
    <row r="23575" spans="18:18">
      <c r="R23575" s="1"/>
    </row>
    <row r="23576" spans="18:18">
      <c r="R23576" s="1"/>
    </row>
    <row r="23577" spans="18:18">
      <c r="R23577" s="1"/>
    </row>
    <row r="23578" spans="18:18">
      <c r="R23578" s="1"/>
    </row>
    <row r="23579" spans="18:18">
      <c r="R23579" s="1"/>
    </row>
    <row r="23580" spans="18:18">
      <c r="R23580" s="1"/>
    </row>
    <row r="23581" spans="18:18">
      <c r="R23581" s="1"/>
    </row>
    <row r="23582" spans="18:18">
      <c r="R23582" s="1"/>
    </row>
    <row r="23583" spans="18:18">
      <c r="R23583" s="1"/>
    </row>
    <row r="23584" spans="18:18">
      <c r="R23584" s="1"/>
    </row>
    <row r="23585" spans="18:18">
      <c r="R23585" s="1"/>
    </row>
    <row r="23586" spans="18:18">
      <c r="R23586" s="1"/>
    </row>
    <row r="23587" spans="18:18">
      <c r="R23587" s="1"/>
    </row>
    <row r="23588" spans="18:18">
      <c r="R23588" s="1"/>
    </row>
    <row r="23589" spans="18:18">
      <c r="R23589" s="1"/>
    </row>
    <row r="23590" spans="18:18">
      <c r="R23590" s="1"/>
    </row>
    <row r="23591" spans="18:18">
      <c r="R23591" s="1"/>
    </row>
    <row r="23592" spans="18:18">
      <c r="R23592" s="1"/>
    </row>
    <row r="23593" spans="18:18">
      <c r="R23593" s="1"/>
    </row>
    <row r="23594" spans="18:18">
      <c r="R23594" s="1"/>
    </row>
    <row r="23595" spans="18:18">
      <c r="R23595" s="1"/>
    </row>
    <row r="23596" spans="18:18">
      <c r="R23596" s="1"/>
    </row>
    <row r="23597" spans="18:18">
      <c r="R23597" s="1"/>
    </row>
    <row r="23598" spans="18:18">
      <c r="R23598" s="1"/>
    </row>
    <row r="23599" spans="18:18">
      <c r="R23599" s="1"/>
    </row>
    <row r="23600" spans="18:18">
      <c r="R23600" s="1"/>
    </row>
    <row r="23601" spans="18:18">
      <c r="R23601" s="1"/>
    </row>
    <row r="23602" spans="18:18">
      <c r="R23602" s="1"/>
    </row>
    <row r="23603" spans="18:18">
      <c r="R23603" s="1"/>
    </row>
    <row r="23604" spans="18:18">
      <c r="R23604" s="1"/>
    </row>
    <row r="23605" spans="18:18">
      <c r="R23605" s="1"/>
    </row>
    <row r="23606" spans="18:18">
      <c r="R23606" s="1"/>
    </row>
    <row r="23607" spans="18:18">
      <c r="R23607" s="1"/>
    </row>
    <row r="23608" spans="18:18">
      <c r="R23608" s="1"/>
    </row>
    <row r="23609" spans="18:18">
      <c r="R23609" s="1"/>
    </row>
    <row r="23610" spans="18:18">
      <c r="R23610" s="1"/>
    </row>
    <row r="23611" spans="18:18">
      <c r="R23611" s="1"/>
    </row>
    <row r="23612" spans="18:18">
      <c r="R23612" s="1"/>
    </row>
    <row r="23613" spans="18:18">
      <c r="R23613" s="1"/>
    </row>
    <row r="23614" spans="18:18">
      <c r="R23614" s="1"/>
    </row>
    <row r="23615" spans="18:18">
      <c r="R23615" s="1"/>
    </row>
    <row r="23616" spans="18:18">
      <c r="R23616" s="1"/>
    </row>
    <row r="23617" spans="18:18">
      <c r="R23617" s="1"/>
    </row>
    <row r="23618" spans="18:18">
      <c r="R23618" s="1"/>
    </row>
    <row r="23619" spans="18:18">
      <c r="R23619" s="1"/>
    </row>
    <row r="23620" spans="18:18">
      <c r="R23620" s="1"/>
    </row>
    <row r="23621" spans="18:18">
      <c r="R23621" s="1"/>
    </row>
    <row r="23622" spans="18:18">
      <c r="R23622" s="1"/>
    </row>
    <row r="23623" spans="18:18">
      <c r="R23623" s="1"/>
    </row>
    <row r="23624" spans="18:18">
      <c r="R23624" s="1"/>
    </row>
    <row r="23625" spans="18:18">
      <c r="R23625" s="1"/>
    </row>
    <row r="23626" spans="18:18">
      <c r="R23626" s="1"/>
    </row>
    <row r="23627" spans="18:18">
      <c r="R23627" s="1"/>
    </row>
    <row r="23628" spans="18:18">
      <c r="R23628" s="1"/>
    </row>
    <row r="23629" spans="18:18">
      <c r="R23629" s="1"/>
    </row>
    <row r="23630" spans="18:18">
      <c r="R23630" s="1"/>
    </row>
    <row r="23631" spans="18:18">
      <c r="R23631" s="1"/>
    </row>
    <row r="23632" spans="18:18">
      <c r="R23632" s="1"/>
    </row>
    <row r="23633" spans="18:18">
      <c r="R23633" s="1"/>
    </row>
    <row r="23634" spans="18:18">
      <c r="R23634" s="1"/>
    </row>
    <row r="23635" spans="18:18">
      <c r="R23635" s="1"/>
    </row>
    <row r="23636" spans="18:18">
      <c r="R23636" s="1"/>
    </row>
    <row r="23637" spans="18:18">
      <c r="R23637" s="1"/>
    </row>
    <row r="23638" spans="18:18">
      <c r="R23638" s="1"/>
    </row>
    <row r="23639" spans="18:18">
      <c r="R23639" s="1"/>
    </row>
    <row r="23640" spans="18:18">
      <c r="R23640" s="1"/>
    </row>
    <row r="23641" spans="18:18">
      <c r="R23641" s="1"/>
    </row>
    <row r="23642" spans="18:18">
      <c r="R23642" s="1"/>
    </row>
    <row r="23643" spans="18:18">
      <c r="R23643" s="1"/>
    </row>
    <row r="23644" spans="18:18">
      <c r="R23644" s="1"/>
    </row>
    <row r="23645" spans="18:18">
      <c r="R23645" s="1"/>
    </row>
    <row r="23646" spans="18:18">
      <c r="R23646" s="1"/>
    </row>
    <row r="23647" spans="18:18">
      <c r="R23647" s="1"/>
    </row>
    <row r="23648" spans="18:18">
      <c r="R23648" s="1"/>
    </row>
    <row r="23649" spans="18:18">
      <c r="R23649" s="1"/>
    </row>
    <row r="23650" spans="18:18">
      <c r="R23650" s="1"/>
    </row>
    <row r="23651" spans="18:18">
      <c r="R23651" s="1"/>
    </row>
    <row r="23652" spans="18:18">
      <c r="R23652" s="1"/>
    </row>
    <row r="23653" spans="18:18">
      <c r="R23653" s="1"/>
    </row>
    <row r="23654" spans="18:18">
      <c r="R23654" s="1"/>
    </row>
    <row r="23655" spans="18:18">
      <c r="R23655" s="1"/>
    </row>
    <row r="23656" spans="18:18">
      <c r="R23656" s="1"/>
    </row>
    <row r="23657" spans="18:18">
      <c r="R23657" s="1"/>
    </row>
    <row r="23658" spans="18:18">
      <c r="R23658" s="1"/>
    </row>
    <row r="23659" spans="18:18">
      <c r="R23659" s="1"/>
    </row>
    <row r="23660" spans="18:18">
      <c r="R23660" s="1"/>
    </row>
    <row r="23661" spans="18:18">
      <c r="R23661" s="1"/>
    </row>
    <row r="23662" spans="18:18">
      <c r="R23662" s="1"/>
    </row>
    <row r="23663" spans="18:18">
      <c r="R23663" s="1"/>
    </row>
    <row r="23664" spans="18:18">
      <c r="R23664" s="1"/>
    </row>
    <row r="23665" spans="18:18">
      <c r="R23665" s="1"/>
    </row>
    <row r="23666" spans="18:18">
      <c r="R23666" s="1"/>
    </row>
    <row r="23667" spans="18:18">
      <c r="R23667" s="1"/>
    </row>
    <row r="23668" spans="18:18">
      <c r="R23668" s="1"/>
    </row>
    <row r="23669" spans="18:18">
      <c r="R23669" s="1"/>
    </row>
    <row r="23670" spans="18:18">
      <c r="R23670" s="1"/>
    </row>
    <row r="23671" spans="18:18">
      <c r="R23671" s="1"/>
    </row>
    <row r="23672" spans="18:18">
      <c r="R23672" s="1"/>
    </row>
    <row r="23673" spans="18:18">
      <c r="R23673" s="1"/>
    </row>
    <row r="23674" spans="18:18">
      <c r="R23674" s="1"/>
    </row>
    <row r="23675" spans="18:18">
      <c r="R23675" s="1"/>
    </row>
    <row r="23676" spans="18:18">
      <c r="R23676" s="1"/>
    </row>
    <row r="23677" spans="18:18">
      <c r="R23677" s="1"/>
    </row>
    <row r="23678" spans="18:18">
      <c r="R23678" s="1"/>
    </row>
    <row r="23679" spans="18:18">
      <c r="R23679" s="1"/>
    </row>
    <row r="23680" spans="18:18">
      <c r="R23680" s="1"/>
    </row>
    <row r="23681" spans="18:18">
      <c r="R23681" s="1"/>
    </row>
    <row r="23682" spans="18:18">
      <c r="R23682" s="1"/>
    </row>
    <row r="23683" spans="18:18">
      <c r="R23683" s="1"/>
    </row>
    <row r="23684" spans="18:18">
      <c r="R23684" s="1"/>
    </row>
    <row r="23685" spans="18:18">
      <c r="R23685" s="1"/>
    </row>
    <row r="23686" spans="18:18">
      <c r="R23686" s="1"/>
    </row>
    <row r="23687" spans="18:18">
      <c r="R23687" s="1"/>
    </row>
    <row r="23688" spans="18:18">
      <c r="R23688" s="1"/>
    </row>
    <row r="23689" spans="18:18">
      <c r="R23689" s="1"/>
    </row>
    <row r="23690" spans="18:18">
      <c r="R23690" s="1"/>
    </row>
    <row r="23691" spans="18:18">
      <c r="R23691" s="1"/>
    </row>
    <row r="23692" spans="18:18">
      <c r="R23692" s="1"/>
    </row>
    <row r="23693" spans="18:18">
      <c r="R23693" s="1"/>
    </row>
    <row r="23694" spans="18:18">
      <c r="R23694" s="1"/>
    </row>
    <row r="23695" spans="18:18">
      <c r="R23695" s="1"/>
    </row>
    <row r="23696" spans="18:18">
      <c r="R23696" s="1"/>
    </row>
    <row r="23697" spans="18:18">
      <c r="R23697" s="1"/>
    </row>
    <row r="23698" spans="18:18">
      <c r="R23698" s="1"/>
    </row>
    <row r="23699" spans="18:18">
      <c r="R23699" s="1"/>
    </row>
    <row r="23700" spans="18:18">
      <c r="R23700" s="1"/>
    </row>
    <row r="23701" spans="18:18">
      <c r="R23701" s="1"/>
    </row>
    <row r="23702" spans="18:18">
      <c r="R23702" s="1"/>
    </row>
    <row r="23703" spans="18:18">
      <c r="R23703" s="1"/>
    </row>
    <row r="23704" spans="18:18">
      <c r="R23704" s="1"/>
    </row>
    <row r="23705" spans="18:18">
      <c r="R23705" s="1"/>
    </row>
    <row r="23706" spans="18:18">
      <c r="R23706" s="1"/>
    </row>
    <row r="23707" spans="18:18">
      <c r="R23707" s="1"/>
    </row>
    <row r="23708" spans="18:18">
      <c r="R23708" s="1"/>
    </row>
    <row r="23709" spans="18:18">
      <c r="R23709" s="1"/>
    </row>
    <row r="23710" spans="18:18">
      <c r="R23710" s="1"/>
    </row>
    <row r="23711" spans="18:18">
      <c r="R23711" s="1"/>
    </row>
    <row r="23712" spans="18:18">
      <c r="R23712" s="1"/>
    </row>
    <row r="23713" spans="18:18">
      <c r="R23713" s="1"/>
    </row>
    <row r="23714" spans="18:18">
      <c r="R23714" s="1"/>
    </row>
    <row r="23715" spans="18:18">
      <c r="R23715" s="1"/>
    </row>
    <row r="23716" spans="18:18">
      <c r="R23716" s="1"/>
    </row>
    <row r="23717" spans="18:18">
      <c r="R23717" s="1"/>
    </row>
    <row r="23718" spans="18:18">
      <c r="R23718" s="1"/>
    </row>
    <row r="23719" spans="18:18">
      <c r="R23719" s="1"/>
    </row>
    <row r="23720" spans="18:18">
      <c r="R23720" s="1"/>
    </row>
    <row r="23721" spans="18:18">
      <c r="R23721" s="1"/>
    </row>
    <row r="23722" spans="18:18">
      <c r="R23722" s="1"/>
    </row>
    <row r="23723" spans="18:18">
      <c r="R23723" s="1"/>
    </row>
    <row r="23724" spans="18:18">
      <c r="R23724" s="1"/>
    </row>
    <row r="23725" spans="18:18">
      <c r="R23725" s="1"/>
    </row>
    <row r="23726" spans="18:18">
      <c r="R23726" s="1"/>
    </row>
    <row r="23727" spans="18:18">
      <c r="R23727" s="1"/>
    </row>
    <row r="23728" spans="18:18">
      <c r="R23728" s="1"/>
    </row>
    <row r="23729" spans="18:18">
      <c r="R23729" s="1"/>
    </row>
    <row r="23730" spans="18:18">
      <c r="R23730" s="1"/>
    </row>
    <row r="23731" spans="18:18">
      <c r="R23731" s="1"/>
    </row>
    <row r="23732" spans="18:18">
      <c r="R23732" s="1"/>
    </row>
    <row r="23733" spans="18:18">
      <c r="R23733" s="1"/>
    </row>
    <row r="23734" spans="18:18">
      <c r="R23734" s="1"/>
    </row>
    <row r="23735" spans="18:18">
      <c r="R23735" s="1"/>
    </row>
    <row r="23736" spans="18:18">
      <c r="R23736" s="1"/>
    </row>
    <row r="23737" spans="18:18">
      <c r="R23737" s="1"/>
    </row>
    <row r="23738" spans="18:18">
      <c r="R23738" s="1"/>
    </row>
    <row r="23739" spans="18:18">
      <c r="R23739" s="1"/>
    </row>
    <row r="23740" spans="18:18">
      <c r="R23740" s="1"/>
    </row>
    <row r="23741" spans="18:18">
      <c r="R23741" s="1"/>
    </row>
    <row r="23742" spans="18:18">
      <c r="R23742" s="1"/>
    </row>
    <row r="23743" spans="18:18">
      <c r="R23743" s="1"/>
    </row>
    <row r="23744" spans="18:18">
      <c r="R23744" s="1"/>
    </row>
    <row r="23745" spans="18:18">
      <c r="R23745" s="1"/>
    </row>
    <row r="23746" spans="18:18">
      <c r="R23746" s="1"/>
    </row>
    <row r="23747" spans="18:18">
      <c r="R23747" s="1"/>
    </row>
    <row r="23748" spans="18:18">
      <c r="R23748" s="1"/>
    </row>
    <row r="23749" spans="18:18">
      <c r="R23749" s="1"/>
    </row>
    <row r="23750" spans="18:18">
      <c r="R23750" s="1"/>
    </row>
    <row r="23751" spans="18:18">
      <c r="R23751" s="1"/>
    </row>
    <row r="23752" spans="18:18">
      <c r="R23752" s="1"/>
    </row>
    <row r="23753" spans="18:18">
      <c r="R23753" s="1"/>
    </row>
    <row r="23754" spans="18:18">
      <c r="R23754" s="1"/>
    </row>
    <row r="23755" spans="18:18">
      <c r="R23755" s="1"/>
    </row>
    <row r="23756" spans="18:18">
      <c r="R23756" s="1"/>
    </row>
    <row r="23757" spans="18:18">
      <c r="R23757" s="1"/>
    </row>
    <row r="23758" spans="18:18">
      <c r="R23758" s="1"/>
    </row>
    <row r="23759" spans="18:18">
      <c r="R23759" s="1"/>
    </row>
    <row r="23760" spans="18:18">
      <c r="R23760" s="1"/>
    </row>
    <row r="23761" spans="18:18">
      <c r="R23761" s="1"/>
    </row>
    <row r="23762" spans="18:18">
      <c r="R23762" s="1"/>
    </row>
    <row r="23763" spans="18:18">
      <c r="R23763" s="1"/>
    </row>
    <row r="23764" spans="18:18">
      <c r="R23764" s="1"/>
    </row>
    <row r="23765" spans="18:18">
      <c r="R23765" s="1"/>
    </row>
    <row r="23766" spans="18:18">
      <c r="R23766" s="1"/>
    </row>
    <row r="23767" spans="18:18">
      <c r="R23767" s="1"/>
    </row>
    <row r="23768" spans="18:18">
      <c r="R23768" s="1"/>
    </row>
    <row r="23769" spans="18:18">
      <c r="R23769" s="1"/>
    </row>
    <row r="23770" spans="18:18">
      <c r="R23770" s="1"/>
    </row>
    <row r="23771" spans="18:18">
      <c r="R23771" s="1"/>
    </row>
    <row r="23772" spans="18:18">
      <c r="R23772" s="1"/>
    </row>
    <row r="23773" spans="18:18">
      <c r="R23773" s="1"/>
    </row>
    <row r="23774" spans="18:18">
      <c r="R23774" s="1"/>
    </row>
    <row r="23775" spans="18:18">
      <c r="R23775" s="1"/>
    </row>
    <row r="23776" spans="18:18">
      <c r="R23776" s="1"/>
    </row>
    <row r="23777" spans="18:18">
      <c r="R23777" s="1"/>
    </row>
    <row r="23778" spans="18:18">
      <c r="R23778" s="1"/>
    </row>
    <row r="23779" spans="18:18">
      <c r="R23779" s="1"/>
    </row>
    <row r="23780" spans="18:18">
      <c r="R23780" s="1"/>
    </row>
    <row r="23781" spans="18:18">
      <c r="R23781" s="1"/>
    </row>
    <row r="23782" spans="18:18">
      <c r="R23782" s="1"/>
    </row>
    <row r="23783" spans="18:18">
      <c r="R23783" s="1"/>
    </row>
    <row r="23784" spans="18:18">
      <c r="R23784" s="1"/>
    </row>
    <row r="23785" spans="18:18">
      <c r="R23785" s="1"/>
    </row>
    <row r="23786" spans="18:18">
      <c r="R23786" s="1"/>
    </row>
    <row r="23787" spans="18:18">
      <c r="R23787" s="1"/>
    </row>
    <row r="23788" spans="18:18">
      <c r="R23788" s="1"/>
    </row>
    <row r="23789" spans="18:18">
      <c r="R23789" s="1"/>
    </row>
    <row r="23790" spans="18:18">
      <c r="R23790" s="1"/>
    </row>
    <row r="23791" spans="18:18">
      <c r="R23791" s="1"/>
    </row>
    <row r="23792" spans="18:18">
      <c r="R23792" s="1"/>
    </row>
    <row r="23793" spans="18:18">
      <c r="R23793" s="1"/>
    </row>
    <row r="23794" spans="18:18">
      <c r="R23794" s="1"/>
    </row>
    <row r="23795" spans="18:18">
      <c r="R23795" s="1"/>
    </row>
    <row r="23796" spans="18:18">
      <c r="R23796" s="1"/>
    </row>
    <row r="23797" spans="18:18">
      <c r="R23797" s="1"/>
    </row>
    <row r="23798" spans="18:18">
      <c r="R23798" s="1"/>
    </row>
    <row r="23799" spans="18:18">
      <c r="R23799" s="1"/>
    </row>
    <row r="23800" spans="18:18">
      <c r="R23800" s="1"/>
    </row>
    <row r="23801" spans="18:18">
      <c r="R23801" s="1"/>
    </row>
    <row r="23802" spans="18:18">
      <c r="R23802" s="1"/>
    </row>
    <row r="23803" spans="18:18">
      <c r="R23803" s="1"/>
    </row>
    <row r="23804" spans="18:18">
      <c r="R23804" s="1"/>
    </row>
    <row r="23805" spans="18:18">
      <c r="R23805" s="1"/>
    </row>
    <row r="23806" spans="18:18">
      <c r="R23806" s="1"/>
    </row>
    <row r="23807" spans="18:18">
      <c r="R23807" s="1"/>
    </row>
    <row r="23808" spans="18:18">
      <c r="R23808" s="1"/>
    </row>
    <row r="23809" spans="18:18">
      <c r="R23809" s="1"/>
    </row>
    <row r="23810" spans="18:18">
      <c r="R23810" s="1"/>
    </row>
    <row r="23811" spans="18:18">
      <c r="R23811" s="1"/>
    </row>
    <row r="23812" spans="18:18">
      <c r="R23812" s="1"/>
    </row>
    <row r="23813" spans="18:18">
      <c r="R23813" s="1"/>
    </row>
    <row r="23814" spans="18:18">
      <c r="R23814" s="1"/>
    </row>
    <row r="23815" spans="18:18">
      <c r="R23815" s="1"/>
    </row>
    <row r="23816" spans="18:18">
      <c r="R23816" s="1"/>
    </row>
    <row r="23817" spans="18:18">
      <c r="R23817" s="1"/>
    </row>
    <row r="23818" spans="18:18">
      <c r="R23818" s="1"/>
    </row>
    <row r="23819" spans="18:18">
      <c r="R23819" s="1"/>
    </row>
    <row r="23820" spans="18:18">
      <c r="R23820" s="1"/>
    </row>
    <row r="23821" spans="18:18">
      <c r="R23821" s="1"/>
    </row>
    <row r="23822" spans="18:18">
      <c r="R23822" s="1"/>
    </row>
    <row r="23823" spans="18:18">
      <c r="R23823" s="1"/>
    </row>
    <row r="23824" spans="18:18">
      <c r="R23824" s="1"/>
    </row>
    <row r="23825" spans="18:18">
      <c r="R23825" s="1"/>
    </row>
    <row r="23826" spans="18:18">
      <c r="R23826" s="1"/>
    </row>
    <row r="23827" spans="18:18">
      <c r="R23827" s="1"/>
    </row>
    <row r="23828" spans="18:18">
      <c r="R23828" s="1"/>
    </row>
    <row r="23829" spans="18:18">
      <c r="R23829" s="1"/>
    </row>
    <row r="23830" spans="18:18">
      <c r="R23830" s="1"/>
    </row>
    <row r="23831" spans="18:18">
      <c r="R23831" s="1"/>
    </row>
    <row r="23832" spans="18:18">
      <c r="R23832" s="1"/>
    </row>
    <row r="23833" spans="18:18">
      <c r="R23833" s="1"/>
    </row>
    <row r="23834" spans="18:18">
      <c r="R23834" s="1"/>
    </row>
    <row r="23835" spans="18:18">
      <c r="R23835" s="1"/>
    </row>
    <row r="23836" spans="18:18">
      <c r="R23836" s="1"/>
    </row>
    <row r="23837" spans="18:18">
      <c r="R23837" s="1"/>
    </row>
    <row r="23838" spans="18:18">
      <c r="R23838" s="1"/>
    </row>
    <row r="23839" spans="18:18">
      <c r="R23839" s="1"/>
    </row>
    <row r="23840" spans="18:18">
      <c r="R23840" s="1"/>
    </row>
    <row r="23841" spans="18:18">
      <c r="R23841" s="1"/>
    </row>
    <row r="23842" spans="18:18">
      <c r="R23842" s="1"/>
    </row>
    <row r="23843" spans="18:18">
      <c r="R23843" s="1"/>
    </row>
    <row r="23844" spans="18:18">
      <c r="R23844" s="1"/>
    </row>
    <row r="23845" spans="18:18">
      <c r="R23845" s="1"/>
    </row>
    <row r="23846" spans="18:18">
      <c r="R23846" s="1"/>
    </row>
    <row r="23847" spans="18:18">
      <c r="R23847" s="1"/>
    </row>
    <row r="23848" spans="18:18">
      <c r="R23848" s="1"/>
    </row>
    <row r="23849" spans="18:18">
      <c r="R23849" s="1"/>
    </row>
    <row r="23850" spans="18:18">
      <c r="R23850" s="1"/>
    </row>
    <row r="23851" spans="18:18">
      <c r="R23851" s="1"/>
    </row>
    <row r="23852" spans="18:18">
      <c r="R23852" s="1"/>
    </row>
    <row r="23853" spans="18:18">
      <c r="R23853" s="1"/>
    </row>
    <row r="23854" spans="18:18">
      <c r="R23854" s="1"/>
    </row>
    <row r="23855" spans="18:18">
      <c r="R23855" s="1"/>
    </row>
    <row r="23856" spans="18:18">
      <c r="R23856" s="1"/>
    </row>
    <row r="23857" spans="18:18">
      <c r="R23857" s="1"/>
    </row>
    <row r="23858" spans="18:18">
      <c r="R23858" s="1"/>
    </row>
    <row r="23859" spans="18:18">
      <c r="R23859" s="1"/>
    </row>
    <row r="23860" spans="18:18">
      <c r="R23860" s="1"/>
    </row>
    <row r="23861" spans="18:18">
      <c r="R23861" s="1"/>
    </row>
    <row r="23862" spans="18:18">
      <c r="R23862" s="1"/>
    </row>
    <row r="23863" spans="18:18">
      <c r="R23863" s="1"/>
    </row>
    <row r="23864" spans="18:18">
      <c r="R23864" s="1"/>
    </row>
    <row r="23865" spans="18:18">
      <c r="R23865" s="1"/>
    </row>
    <row r="23866" spans="18:18">
      <c r="R23866" s="1"/>
    </row>
    <row r="23867" spans="18:18">
      <c r="R23867" s="1"/>
    </row>
    <row r="23868" spans="18:18">
      <c r="R23868" s="1"/>
    </row>
    <row r="23869" spans="18:18">
      <c r="R23869" s="1"/>
    </row>
    <row r="23870" spans="18:18">
      <c r="R23870" s="1"/>
    </row>
    <row r="23871" spans="18:18">
      <c r="R23871" s="1"/>
    </row>
    <row r="23872" spans="18:18">
      <c r="R23872" s="1"/>
    </row>
    <row r="23873" spans="18:18">
      <c r="R23873" s="1"/>
    </row>
    <row r="23874" spans="18:18">
      <c r="R23874" s="1"/>
    </row>
    <row r="23875" spans="18:18">
      <c r="R23875" s="1"/>
    </row>
    <row r="23876" spans="18:18">
      <c r="R23876" s="1"/>
    </row>
    <row r="23877" spans="18:18">
      <c r="R23877" s="1"/>
    </row>
    <row r="23878" spans="18:18">
      <c r="R23878" s="1"/>
    </row>
    <row r="23879" spans="18:18">
      <c r="R23879" s="1"/>
    </row>
    <row r="23880" spans="18:18">
      <c r="R23880" s="1"/>
    </row>
    <row r="23881" spans="18:18">
      <c r="R23881" s="1"/>
    </row>
    <row r="23882" spans="18:18">
      <c r="R23882" s="1"/>
    </row>
    <row r="23883" spans="18:18">
      <c r="R23883" s="1"/>
    </row>
    <row r="23884" spans="18:18">
      <c r="R23884" s="1"/>
    </row>
    <row r="23885" spans="18:18">
      <c r="R23885" s="1"/>
    </row>
    <row r="23886" spans="18:18">
      <c r="R23886" s="1"/>
    </row>
    <row r="23887" spans="18:18">
      <c r="R23887" s="1"/>
    </row>
    <row r="23888" spans="18:18">
      <c r="R23888" s="1"/>
    </row>
    <row r="23889" spans="18:18">
      <c r="R23889" s="1"/>
    </row>
    <row r="23890" spans="18:18">
      <c r="R23890" s="1"/>
    </row>
    <row r="23891" spans="18:18">
      <c r="R23891" s="1"/>
    </row>
    <row r="23892" spans="18:18">
      <c r="R23892" s="1"/>
    </row>
    <row r="23893" spans="18:18">
      <c r="R23893" s="1"/>
    </row>
    <row r="23894" spans="18:18">
      <c r="R23894" s="1"/>
    </row>
    <row r="23895" spans="18:18">
      <c r="R23895" s="1"/>
    </row>
    <row r="23896" spans="18:18">
      <c r="R23896" s="1"/>
    </row>
    <row r="23897" spans="18:18">
      <c r="R23897" s="1"/>
    </row>
    <row r="23898" spans="18:18">
      <c r="R23898" s="1"/>
    </row>
    <row r="23899" spans="18:18">
      <c r="R23899" s="1"/>
    </row>
    <row r="23900" spans="18:18">
      <c r="R23900" s="1"/>
    </row>
    <row r="23901" spans="18:18">
      <c r="R23901" s="1"/>
    </row>
    <row r="23902" spans="18:18">
      <c r="R23902" s="1"/>
    </row>
    <row r="23903" spans="18:18">
      <c r="R23903" s="1"/>
    </row>
    <row r="23904" spans="18:18">
      <c r="R23904" s="1"/>
    </row>
    <row r="23905" spans="18:18">
      <c r="R23905" s="1"/>
    </row>
    <row r="23906" spans="18:18">
      <c r="R23906" s="1"/>
    </row>
    <row r="23907" spans="18:18">
      <c r="R23907" s="1"/>
    </row>
    <row r="23908" spans="18:18">
      <c r="R23908" s="1"/>
    </row>
    <row r="23909" spans="18:18">
      <c r="R23909" s="1"/>
    </row>
    <row r="23910" spans="18:18">
      <c r="R23910" s="1"/>
    </row>
    <row r="23911" spans="18:18">
      <c r="R23911" s="1"/>
    </row>
    <row r="23912" spans="18:18">
      <c r="R23912" s="1"/>
    </row>
    <row r="23913" spans="18:18">
      <c r="R23913" s="1"/>
    </row>
    <row r="23914" spans="18:18">
      <c r="R23914" s="1"/>
    </row>
    <row r="23915" spans="18:18">
      <c r="R23915" s="1"/>
    </row>
    <row r="23916" spans="18:18">
      <c r="R23916" s="1"/>
    </row>
    <row r="23917" spans="18:18">
      <c r="R23917" s="1"/>
    </row>
    <row r="23918" spans="18:18">
      <c r="R23918" s="1"/>
    </row>
    <row r="23919" spans="18:18">
      <c r="R23919" s="1"/>
    </row>
    <row r="23920" spans="18:18">
      <c r="R23920" s="1"/>
    </row>
    <row r="23921" spans="18:18">
      <c r="R23921" s="1"/>
    </row>
    <row r="23922" spans="18:18">
      <c r="R23922" s="1"/>
    </row>
    <row r="23923" spans="18:18">
      <c r="R23923" s="1"/>
    </row>
    <row r="23924" spans="18:18">
      <c r="R23924" s="1"/>
    </row>
    <row r="23925" spans="18:18">
      <c r="R23925" s="1"/>
    </row>
    <row r="23926" spans="18:18">
      <c r="R23926" s="1"/>
    </row>
    <row r="23927" spans="18:18">
      <c r="R23927" s="1"/>
    </row>
    <row r="23928" spans="18:18">
      <c r="R23928" s="1"/>
    </row>
    <row r="23929" spans="18:18">
      <c r="R23929" s="1"/>
    </row>
    <row r="23930" spans="18:18">
      <c r="R23930" s="1"/>
    </row>
    <row r="23931" spans="18:18">
      <c r="R23931" s="1"/>
    </row>
    <row r="23932" spans="18:18">
      <c r="R23932" s="1"/>
    </row>
    <row r="23933" spans="18:18">
      <c r="R23933" s="1"/>
    </row>
    <row r="23934" spans="18:18">
      <c r="R23934" s="1"/>
    </row>
    <row r="23935" spans="18:18">
      <c r="R23935" s="1"/>
    </row>
    <row r="23936" spans="18:18">
      <c r="R23936" s="1"/>
    </row>
    <row r="23937" spans="18:18">
      <c r="R23937" s="1"/>
    </row>
    <row r="23938" spans="18:18">
      <c r="R23938" s="1"/>
    </row>
    <row r="23939" spans="18:18">
      <c r="R23939" s="1"/>
    </row>
    <row r="23940" spans="18:18">
      <c r="R23940" s="1"/>
    </row>
    <row r="23941" spans="18:18">
      <c r="R23941" s="1"/>
    </row>
    <row r="23942" spans="18:18">
      <c r="R23942" s="1"/>
    </row>
    <row r="23943" spans="18:18">
      <c r="R23943" s="1"/>
    </row>
    <row r="23944" spans="18:18">
      <c r="R23944" s="1"/>
    </row>
    <row r="23945" spans="18:18">
      <c r="R23945" s="1"/>
    </row>
    <row r="23946" spans="18:18">
      <c r="R23946" s="1"/>
    </row>
    <row r="23947" spans="18:18">
      <c r="R23947" s="1"/>
    </row>
    <row r="23948" spans="18:18">
      <c r="R23948" s="1"/>
    </row>
    <row r="23949" spans="18:18">
      <c r="R23949" s="1"/>
    </row>
    <row r="23950" spans="18:18">
      <c r="R23950" s="1"/>
    </row>
    <row r="23951" spans="18:18">
      <c r="R23951" s="1"/>
    </row>
    <row r="23952" spans="18:18">
      <c r="R23952" s="1"/>
    </row>
    <row r="23953" spans="18:18">
      <c r="R23953" s="1"/>
    </row>
    <row r="23954" spans="18:18">
      <c r="R23954" s="1"/>
    </row>
    <row r="23955" spans="18:18">
      <c r="R23955" s="1"/>
    </row>
    <row r="23956" spans="18:18">
      <c r="R23956" s="1"/>
    </row>
    <row r="23957" spans="18:18">
      <c r="R23957" s="1"/>
    </row>
    <row r="23958" spans="18:18">
      <c r="R23958" s="1"/>
    </row>
    <row r="23959" spans="18:18">
      <c r="R23959" s="1"/>
    </row>
    <row r="23960" spans="18:18">
      <c r="R23960" s="1"/>
    </row>
    <row r="23961" spans="18:18">
      <c r="R23961" s="1"/>
    </row>
    <row r="23962" spans="18:18">
      <c r="R23962" s="1"/>
    </row>
    <row r="23963" spans="18:18">
      <c r="R23963" s="1"/>
    </row>
    <row r="23964" spans="18:18">
      <c r="R23964" s="1"/>
    </row>
    <row r="23965" spans="18:18">
      <c r="R23965" s="1"/>
    </row>
    <row r="23966" spans="18:18">
      <c r="R23966" s="1"/>
    </row>
    <row r="23967" spans="18:18">
      <c r="R23967" s="1"/>
    </row>
    <row r="23968" spans="18:18">
      <c r="R23968" s="1"/>
    </row>
    <row r="23969" spans="18:18">
      <c r="R23969" s="1"/>
    </row>
    <row r="23970" spans="18:18">
      <c r="R23970" s="1"/>
    </row>
    <row r="23971" spans="18:18">
      <c r="R23971" s="1"/>
    </row>
    <row r="23972" spans="18:18">
      <c r="R23972" s="1"/>
    </row>
    <row r="23973" spans="18:18">
      <c r="R23973" s="1"/>
    </row>
    <row r="23974" spans="18:18">
      <c r="R23974" s="1"/>
    </row>
    <row r="23975" spans="18:18">
      <c r="R23975" s="1"/>
    </row>
    <row r="23976" spans="18:18">
      <c r="R23976" s="1"/>
    </row>
    <row r="23977" spans="18:18">
      <c r="R23977" s="1"/>
    </row>
    <row r="23978" spans="18:18">
      <c r="R23978" s="1"/>
    </row>
    <row r="23979" spans="18:18">
      <c r="R23979" s="1"/>
    </row>
    <row r="23980" spans="18:18">
      <c r="R23980" s="1"/>
    </row>
    <row r="23981" spans="18:18">
      <c r="R23981" s="1"/>
    </row>
    <row r="23982" spans="18:18">
      <c r="R23982" s="1"/>
    </row>
    <row r="23983" spans="18:18">
      <c r="R23983" s="1"/>
    </row>
    <row r="23984" spans="18:18">
      <c r="R23984" s="1"/>
    </row>
    <row r="23985" spans="18:18">
      <c r="R23985" s="1"/>
    </row>
    <row r="23986" spans="18:18">
      <c r="R23986" s="1"/>
    </row>
    <row r="23987" spans="18:18">
      <c r="R23987" s="1"/>
    </row>
    <row r="23988" spans="18:18">
      <c r="R23988" s="1"/>
    </row>
    <row r="23989" spans="18:18">
      <c r="R23989" s="1"/>
    </row>
    <row r="23990" spans="18:18">
      <c r="R23990" s="1"/>
    </row>
    <row r="23991" spans="18:18">
      <c r="R23991" s="1"/>
    </row>
    <row r="23992" spans="18:18">
      <c r="R23992" s="1"/>
    </row>
    <row r="23993" spans="18:18">
      <c r="R23993" s="1"/>
    </row>
    <row r="23994" spans="18:18">
      <c r="R23994" s="1"/>
    </row>
    <row r="23995" spans="18:18">
      <c r="R23995" s="1"/>
    </row>
    <row r="23996" spans="18:18">
      <c r="R23996" s="1"/>
    </row>
    <row r="23997" spans="18:18">
      <c r="R23997" s="1"/>
    </row>
    <row r="23998" spans="18:18">
      <c r="R23998" s="1"/>
    </row>
    <row r="23999" spans="18:18">
      <c r="R23999" s="1"/>
    </row>
    <row r="24000" spans="18:18">
      <c r="R24000" s="1"/>
    </row>
    <row r="24001" spans="18:18">
      <c r="R24001" s="1"/>
    </row>
    <row r="24002" spans="18:18">
      <c r="R24002" s="1"/>
    </row>
    <row r="24003" spans="18:18">
      <c r="R24003" s="1"/>
    </row>
    <row r="24004" spans="18:18">
      <c r="R24004" s="1"/>
    </row>
    <row r="24005" spans="18:18">
      <c r="R24005" s="1"/>
    </row>
    <row r="24006" spans="18:18">
      <c r="R24006" s="1"/>
    </row>
    <row r="24007" spans="18:18">
      <c r="R24007" s="1"/>
    </row>
    <row r="24008" spans="18:18">
      <c r="R24008" s="1"/>
    </row>
    <row r="24009" spans="18:18">
      <c r="R24009" s="1"/>
    </row>
    <row r="24010" spans="18:18">
      <c r="R24010" s="1"/>
    </row>
    <row r="24011" spans="18:18">
      <c r="R24011" s="1"/>
    </row>
    <row r="24012" spans="18:18">
      <c r="R24012" s="1"/>
    </row>
    <row r="24013" spans="18:18">
      <c r="R24013" s="1"/>
    </row>
    <row r="24014" spans="18:18">
      <c r="R24014" s="1"/>
    </row>
    <row r="24015" spans="18:18">
      <c r="R24015" s="1"/>
    </row>
    <row r="24016" spans="18:18">
      <c r="R24016" s="1"/>
    </row>
    <row r="24017" spans="18:18">
      <c r="R24017" s="1"/>
    </row>
    <row r="24018" spans="18:18">
      <c r="R24018" s="1"/>
    </row>
    <row r="24019" spans="18:18">
      <c r="R24019" s="1"/>
    </row>
    <row r="24020" spans="18:18">
      <c r="R24020" s="1"/>
    </row>
    <row r="24021" spans="18:18">
      <c r="R24021" s="1"/>
    </row>
    <row r="24022" spans="18:18">
      <c r="R24022" s="1"/>
    </row>
    <row r="24023" spans="18:18">
      <c r="R24023" s="1"/>
    </row>
    <row r="24024" spans="18:18">
      <c r="R24024" s="1"/>
    </row>
    <row r="24025" spans="18:18">
      <c r="R24025" s="1"/>
    </row>
    <row r="24026" spans="18:18">
      <c r="R24026" s="1"/>
    </row>
    <row r="24027" spans="18:18">
      <c r="R24027" s="1"/>
    </row>
    <row r="24028" spans="18:18">
      <c r="R24028" s="1"/>
    </row>
    <row r="24029" spans="18:18">
      <c r="R24029" s="1"/>
    </row>
    <row r="24030" spans="18:18">
      <c r="R24030" s="1"/>
    </row>
    <row r="24031" spans="18:18">
      <c r="R24031" s="1"/>
    </row>
    <row r="24032" spans="18:18">
      <c r="R24032" s="1"/>
    </row>
    <row r="24033" spans="18:18">
      <c r="R24033" s="1"/>
    </row>
    <row r="24034" spans="18:18">
      <c r="R24034" s="1"/>
    </row>
    <row r="24035" spans="18:18">
      <c r="R24035" s="1"/>
    </row>
    <row r="24036" spans="18:18">
      <c r="R24036" s="1"/>
    </row>
    <row r="24037" spans="18:18">
      <c r="R24037" s="1"/>
    </row>
    <row r="24038" spans="18:18">
      <c r="R24038" s="1"/>
    </row>
    <row r="24039" spans="18:18">
      <c r="R24039" s="1"/>
    </row>
    <row r="24040" spans="18:18">
      <c r="R24040" s="1"/>
    </row>
    <row r="24041" spans="18:18">
      <c r="R24041" s="1"/>
    </row>
    <row r="24042" spans="18:18">
      <c r="R24042" s="1"/>
    </row>
    <row r="24043" spans="18:18">
      <c r="R24043" s="1"/>
    </row>
    <row r="24044" spans="18:18">
      <c r="R24044" s="1"/>
    </row>
    <row r="24045" spans="18:18">
      <c r="R24045" s="1"/>
    </row>
    <row r="24046" spans="18:18">
      <c r="R24046" s="1"/>
    </row>
    <row r="24047" spans="18:18">
      <c r="R24047" s="1"/>
    </row>
    <row r="24048" spans="18:18">
      <c r="R24048" s="1"/>
    </row>
    <row r="24049" spans="18:18">
      <c r="R24049" s="1"/>
    </row>
    <row r="24050" spans="18:18">
      <c r="R24050" s="1"/>
    </row>
    <row r="24051" spans="18:18">
      <c r="R24051" s="1"/>
    </row>
    <row r="24052" spans="18:18">
      <c r="R24052" s="1"/>
    </row>
    <row r="24053" spans="18:18">
      <c r="R24053" s="1"/>
    </row>
    <row r="24054" spans="18:18">
      <c r="R24054" s="1"/>
    </row>
    <row r="24055" spans="18:18">
      <c r="R24055" s="1"/>
    </row>
    <row r="24056" spans="18:18">
      <c r="R24056" s="1"/>
    </row>
    <row r="24057" spans="18:18">
      <c r="R24057" s="1"/>
    </row>
    <row r="24058" spans="18:18">
      <c r="R24058" s="1"/>
    </row>
    <row r="24059" spans="18:18">
      <c r="R24059" s="1"/>
    </row>
    <row r="24060" spans="18:18">
      <c r="R24060" s="1"/>
    </row>
    <row r="24061" spans="18:18">
      <c r="R24061" s="1"/>
    </row>
    <row r="24062" spans="18:18">
      <c r="R24062" s="1"/>
    </row>
    <row r="24063" spans="18:18">
      <c r="R24063" s="1"/>
    </row>
    <row r="24064" spans="18:18">
      <c r="R24064" s="1"/>
    </row>
    <row r="24065" spans="18:18">
      <c r="R24065" s="1"/>
    </row>
    <row r="24066" spans="18:18">
      <c r="R24066" s="1"/>
    </row>
    <row r="24067" spans="18:18">
      <c r="R24067" s="1"/>
    </row>
    <row r="24068" spans="18:18">
      <c r="R24068" s="1"/>
    </row>
    <row r="24069" spans="18:18">
      <c r="R24069" s="1"/>
    </row>
    <row r="24070" spans="18:18">
      <c r="R24070" s="1"/>
    </row>
    <row r="24071" spans="18:18">
      <c r="R24071" s="1"/>
    </row>
    <row r="24072" spans="18:18">
      <c r="R24072" s="1"/>
    </row>
    <row r="24073" spans="18:18">
      <c r="R24073" s="1"/>
    </row>
    <row r="24074" spans="18:18">
      <c r="R24074" s="1"/>
    </row>
    <row r="24075" spans="18:18">
      <c r="R24075" s="1"/>
    </row>
    <row r="24076" spans="18:18">
      <c r="R24076" s="1"/>
    </row>
    <row r="24077" spans="18:18">
      <c r="R24077" s="1"/>
    </row>
    <row r="24078" spans="18:18">
      <c r="R24078" s="1"/>
    </row>
    <row r="24079" spans="18:18">
      <c r="R24079" s="1"/>
    </row>
    <row r="24080" spans="18:18">
      <c r="R24080" s="1"/>
    </row>
    <row r="24081" spans="18:18">
      <c r="R24081" s="1"/>
    </row>
    <row r="24082" spans="18:18">
      <c r="R24082" s="1"/>
    </row>
    <row r="24083" spans="18:18">
      <c r="R24083" s="1"/>
    </row>
    <row r="24084" spans="18:18">
      <c r="R24084" s="1"/>
    </row>
    <row r="24085" spans="18:18">
      <c r="R24085" s="1"/>
    </row>
    <row r="24086" spans="18:18">
      <c r="R24086" s="1"/>
    </row>
    <row r="24087" spans="18:18">
      <c r="R24087" s="1"/>
    </row>
    <row r="24088" spans="18:18">
      <c r="R24088" s="1"/>
    </row>
    <row r="24089" spans="18:18">
      <c r="R24089" s="1"/>
    </row>
    <row r="24090" spans="18:18">
      <c r="R24090" s="1"/>
    </row>
    <row r="24091" spans="18:18">
      <c r="R24091" s="1"/>
    </row>
    <row r="24092" spans="18:18">
      <c r="R24092" s="1"/>
    </row>
    <row r="24093" spans="18:18">
      <c r="R24093" s="1"/>
    </row>
    <row r="24094" spans="18:18">
      <c r="R24094" s="1"/>
    </row>
    <row r="24095" spans="18:18">
      <c r="R24095" s="1"/>
    </row>
    <row r="24096" spans="18:18">
      <c r="R24096" s="1"/>
    </row>
    <row r="24097" spans="18:18">
      <c r="R24097" s="1"/>
    </row>
    <row r="24098" spans="18:18">
      <c r="R24098" s="1"/>
    </row>
    <row r="24099" spans="18:18">
      <c r="R24099" s="1"/>
    </row>
    <row r="24100" spans="18:18">
      <c r="R24100" s="1"/>
    </row>
    <row r="24101" spans="18:18">
      <c r="R24101" s="1"/>
    </row>
    <row r="24102" spans="18:18">
      <c r="R24102" s="1"/>
    </row>
    <row r="24103" spans="18:18">
      <c r="R24103" s="1"/>
    </row>
    <row r="24104" spans="18:18">
      <c r="R24104" s="1"/>
    </row>
    <row r="24105" spans="18:18">
      <c r="R24105" s="1"/>
    </row>
    <row r="24106" spans="18:18">
      <c r="R24106" s="1"/>
    </row>
    <row r="24107" spans="18:18">
      <c r="R24107" s="1"/>
    </row>
    <row r="24108" spans="18:18">
      <c r="R24108" s="1"/>
    </row>
    <row r="24109" spans="18:18">
      <c r="R24109" s="1"/>
    </row>
    <row r="24110" spans="18:18">
      <c r="R24110" s="1"/>
    </row>
    <row r="24111" spans="18:18">
      <c r="R24111" s="1"/>
    </row>
    <row r="24112" spans="18:18">
      <c r="R24112" s="1"/>
    </row>
    <row r="24113" spans="18:18">
      <c r="R24113" s="1"/>
    </row>
    <row r="24114" spans="18:18">
      <c r="R24114" s="1"/>
    </row>
    <row r="24115" spans="18:18">
      <c r="R24115" s="1"/>
    </row>
    <row r="24116" spans="18:18">
      <c r="R24116" s="1"/>
    </row>
    <row r="24117" spans="18:18">
      <c r="R24117" s="1"/>
    </row>
    <row r="24118" spans="18:18">
      <c r="R24118" s="1"/>
    </row>
    <row r="24119" spans="18:18">
      <c r="R24119" s="1"/>
    </row>
    <row r="24120" spans="18:18">
      <c r="R24120" s="1"/>
    </row>
    <row r="24121" spans="18:18">
      <c r="R24121" s="1"/>
    </row>
    <row r="24122" spans="18:18">
      <c r="R24122" s="1"/>
    </row>
    <row r="24123" spans="18:18">
      <c r="R24123" s="1"/>
    </row>
    <row r="24124" spans="18:18">
      <c r="R24124" s="1"/>
    </row>
    <row r="24125" spans="18:18">
      <c r="R24125" s="1"/>
    </row>
    <row r="24126" spans="18:18">
      <c r="R24126" s="1"/>
    </row>
    <row r="24127" spans="18:18">
      <c r="R24127" s="1"/>
    </row>
    <row r="24128" spans="18:18">
      <c r="R24128" s="1"/>
    </row>
    <row r="24129" spans="18:18">
      <c r="R24129" s="1"/>
    </row>
    <row r="24130" spans="18:18">
      <c r="R24130" s="1"/>
    </row>
    <row r="24131" spans="18:18">
      <c r="R24131" s="1"/>
    </row>
    <row r="24132" spans="18:18">
      <c r="R24132" s="1"/>
    </row>
    <row r="24133" spans="18:18">
      <c r="R24133" s="1"/>
    </row>
    <row r="24134" spans="18:18">
      <c r="R24134" s="1"/>
    </row>
    <row r="24135" spans="18:18">
      <c r="R24135" s="1"/>
    </row>
    <row r="24136" spans="18:18">
      <c r="R24136" s="1"/>
    </row>
    <row r="24137" spans="18:18">
      <c r="R24137" s="1"/>
    </row>
    <row r="24138" spans="18:18">
      <c r="R24138" s="1"/>
    </row>
    <row r="24139" spans="18:18">
      <c r="R24139" s="1"/>
    </row>
    <row r="24140" spans="18:18">
      <c r="R24140" s="1"/>
    </row>
    <row r="24141" spans="18:18">
      <c r="R24141" s="1"/>
    </row>
    <row r="24142" spans="18:18">
      <c r="R24142" s="1"/>
    </row>
    <row r="24143" spans="18:18">
      <c r="R24143" s="1"/>
    </row>
    <row r="24144" spans="18:18">
      <c r="R24144" s="1"/>
    </row>
    <row r="24145" spans="18:18">
      <c r="R24145" s="1"/>
    </row>
    <row r="24146" spans="18:18">
      <c r="R24146" s="1"/>
    </row>
    <row r="24147" spans="18:18">
      <c r="R24147" s="1"/>
    </row>
    <row r="24148" spans="18:18">
      <c r="R24148" s="1"/>
    </row>
    <row r="24149" spans="18:18">
      <c r="R24149" s="1"/>
    </row>
    <row r="24150" spans="18:18">
      <c r="R24150" s="1"/>
    </row>
    <row r="24151" spans="18:18">
      <c r="R24151" s="1"/>
    </row>
    <row r="24152" spans="18:18">
      <c r="R24152" s="1"/>
    </row>
    <row r="24153" spans="18:18">
      <c r="R24153" s="1"/>
    </row>
    <row r="24154" spans="18:18">
      <c r="R24154" s="1"/>
    </row>
    <row r="24155" spans="18:18">
      <c r="R24155" s="1"/>
    </row>
    <row r="24156" spans="18:18">
      <c r="R24156" s="1"/>
    </row>
    <row r="24157" spans="18:18">
      <c r="R24157" s="1"/>
    </row>
    <row r="24158" spans="18:18">
      <c r="R24158" s="1"/>
    </row>
    <row r="24159" spans="18:18">
      <c r="R24159" s="1"/>
    </row>
    <row r="24160" spans="18:18">
      <c r="R24160" s="1"/>
    </row>
    <row r="24161" spans="18:18">
      <c r="R24161" s="1"/>
    </row>
    <row r="24162" spans="18:18">
      <c r="R24162" s="1"/>
    </row>
    <row r="24163" spans="18:18">
      <c r="R24163" s="1"/>
    </row>
    <row r="24164" spans="18:18">
      <c r="R24164" s="1"/>
    </row>
    <row r="24165" spans="18:18">
      <c r="R24165" s="1"/>
    </row>
    <row r="24166" spans="18:18">
      <c r="R24166" s="1"/>
    </row>
    <row r="24167" spans="18:18">
      <c r="R24167" s="1"/>
    </row>
    <row r="24168" spans="18:18">
      <c r="R24168" s="1"/>
    </row>
    <row r="24169" spans="18:18">
      <c r="R24169" s="1"/>
    </row>
    <row r="24170" spans="18:18">
      <c r="R24170" s="1"/>
    </row>
    <row r="24171" spans="18:18">
      <c r="R24171" s="1"/>
    </row>
    <row r="24172" spans="18:18">
      <c r="R24172" s="1"/>
    </row>
    <row r="24173" spans="18:18">
      <c r="R24173" s="1"/>
    </row>
    <row r="24174" spans="18:18">
      <c r="R24174" s="1"/>
    </row>
    <row r="24175" spans="18:18">
      <c r="R24175" s="1"/>
    </row>
    <row r="24176" spans="18:18">
      <c r="R24176" s="1"/>
    </row>
    <row r="24177" spans="18:18">
      <c r="R24177" s="1"/>
    </row>
    <row r="24178" spans="18:18">
      <c r="R24178" s="1"/>
    </row>
    <row r="24179" spans="18:18">
      <c r="R24179" s="1"/>
    </row>
    <row r="24180" spans="18:18">
      <c r="R24180" s="1"/>
    </row>
    <row r="24181" spans="18:18">
      <c r="R24181" s="1"/>
    </row>
    <row r="24182" spans="18:18">
      <c r="R24182" s="1"/>
    </row>
    <row r="24183" spans="18:18">
      <c r="R24183" s="1"/>
    </row>
    <row r="24184" spans="18:18">
      <c r="R24184" s="1"/>
    </row>
    <row r="24185" spans="18:18">
      <c r="R24185" s="1"/>
    </row>
    <row r="24186" spans="18:18">
      <c r="R24186" s="1"/>
    </row>
    <row r="24187" spans="18:18">
      <c r="R24187" s="1"/>
    </row>
    <row r="24188" spans="18:18">
      <c r="R24188" s="1"/>
    </row>
    <row r="24189" spans="18:18">
      <c r="R24189" s="1"/>
    </row>
    <row r="24190" spans="18:18">
      <c r="R24190" s="1"/>
    </row>
    <row r="24191" spans="18:18">
      <c r="R24191" s="1"/>
    </row>
    <row r="24192" spans="18:18">
      <c r="R24192" s="1"/>
    </row>
    <row r="24193" spans="18:18">
      <c r="R24193" s="1"/>
    </row>
    <row r="24194" spans="18:18">
      <c r="R24194" s="1"/>
    </row>
    <row r="24195" spans="18:18">
      <c r="R24195" s="1"/>
    </row>
    <row r="24196" spans="18:18">
      <c r="R24196" s="1"/>
    </row>
    <row r="24197" spans="18:18">
      <c r="R24197" s="1"/>
    </row>
    <row r="24198" spans="18:18">
      <c r="R24198" s="1"/>
    </row>
    <row r="24199" spans="18:18">
      <c r="R24199" s="1"/>
    </row>
    <row r="24200" spans="18:18">
      <c r="R24200" s="1"/>
    </row>
    <row r="24201" spans="18:18">
      <c r="R24201" s="1"/>
    </row>
    <row r="24202" spans="18:18">
      <c r="R24202" s="1"/>
    </row>
    <row r="24203" spans="18:18">
      <c r="R24203" s="1"/>
    </row>
    <row r="24204" spans="18:18">
      <c r="R24204" s="1"/>
    </row>
    <row r="24205" spans="18:18">
      <c r="R24205" s="1"/>
    </row>
    <row r="24206" spans="18:18">
      <c r="R24206" s="1"/>
    </row>
    <row r="24207" spans="18:18">
      <c r="R24207" s="1"/>
    </row>
    <row r="24208" spans="18:18">
      <c r="R24208" s="1"/>
    </row>
    <row r="24209" spans="18:18">
      <c r="R24209" s="1"/>
    </row>
    <row r="24210" spans="18:18">
      <c r="R24210" s="1"/>
    </row>
    <row r="24211" spans="18:18">
      <c r="R24211" s="1"/>
    </row>
    <row r="24212" spans="18:18">
      <c r="R24212" s="1"/>
    </row>
    <row r="24213" spans="18:18">
      <c r="R24213" s="1"/>
    </row>
    <row r="24214" spans="18:18">
      <c r="R24214" s="1"/>
    </row>
    <row r="24215" spans="18:18">
      <c r="R24215" s="1"/>
    </row>
    <row r="24216" spans="18:18">
      <c r="R24216" s="1"/>
    </row>
    <row r="24217" spans="18:18">
      <c r="R24217" s="1"/>
    </row>
    <row r="24218" spans="18:18">
      <c r="R24218" s="1"/>
    </row>
    <row r="24219" spans="18:18">
      <c r="R24219" s="1"/>
    </row>
    <row r="24220" spans="18:18">
      <c r="R24220" s="1"/>
    </row>
    <row r="24221" spans="18:18">
      <c r="R24221" s="1"/>
    </row>
    <row r="24222" spans="18:18">
      <c r="R24222" s="1"/>
    </row>
    <row r="24223" spans="18:18">
      <c r="R24223" s="1"/>
    </row>
    <row r="24224" spans="18:18">
      <c r="R24224" s="1"/>
    </row>
    <row r="24225" spans="18:18">
      <c r="R24225" s="1"/>
    </row>
    <row r="24226" spans="18:18">
      <c r="R24226" s="1"/>
    </row>
    <row r="24227" spans="18:18">
      <c r="R24227" s="1"/>
    </row>
    <row r="24228" spans="18:18">
      <c r="R24228" s="1"/>
    </row>
    <row r="24229" spans="18:18">
      <c r="R24229" s="1"/>
    </row>
    <row r="24230" spans="18:18">
      <c r="R24230" s="1"/>
    </row>
    <row r="24231" spans="18:18">
      <c r="R24231" s="1"/>
    </row>
    <row r="24232" spans="18:18">
      <c r="R24232" s="1"/>
    </row>
    <row r="24233" spans="18:18">
      <c r="R24233" s="1"/>
    </row>
    <row r="24234" spans="18:18">
      <c r="R24234" s="1"/>
    </row>
    <row r="24235" spans="18:18">
      <c r="R24235" s="1"/>
    </row>
    <row r="24236" spans="18:18">
      <c r="R24236" s="1"/>
    </row>
    <row r="24237" spans="18:18">
      <c r="R24237" s="1"/>
    </row>
    <row r="24238" spans="18:18">
      <c r="R24238" s="1"/>
    </row>
    <row r="24239" spans="18:18">
      <c r="R24239" s="1"/>
    </row>
    <row r="24240" spans="18:18">
      <c r="R24240" s="1"/>
    </row>
    <row r="24241" spans="18:18">
      <c r="R24241" s="1"/>
    </row>
    <row r="24242" spans="18:18">
      <c r="R24242" s="1"/>
    </row>
    <row r="24243" spans="18:18">
      <c r="R24243" s="1"/>
    </row>
    <row r="24244" spans="18:18">
      <c r="R24244" s="1"/>
    </row>
    <row r="24245" spans="18:18">
      <c r="R24245" s="1"/>
    </row>
    <row r="24246" spans="18:18">
      <c r="R24246" s="1"/>
    </row>
    <row r="24247" spans="18:18">
      <c r="R24247" s="1"/>
    </row>
    <row r="24248" spans="18:18">
      <c r="R24248" s="1"/>
    </row>
    <row r="24249" spans="18:18">
      <c r="R24249" s="1"/>
    </row>
    <row r="24250" spans="18:18">
      <c r="R24250" s="1"/>
    </row>
    <row r="24251" spans="18:18">
      <c r="R24251" s="1"/>
    </row>
    <row r="24252" spans="18:18">
      <c r="R24252" s="1"/>
    </row>
    <row r="24253" spans="18:18">
      <c r="R24253" s="1"/>
    </row>
    <row r="24254" spans="18:18">
      <c r="R24254" s="1"/>
    </row>
    <row r="24255" spans="18:18">
      <c r="R24255" s="1"/>
    </row>
    <row r="24256" spans="18:18">
      <c r="R24256" s="1"/>
    </row>
    <row r="24257" spans="18:18">
      <c r="R24257" s="1"/>
    </row>
    <row r="24258" spans="18:18">
      <c r="R24258" s="1"/>
    </row>
    <row r="24259" spans="18:18">
      <c r="R24259" s="1"/>
    </row>
    <row r="24260" spans="18:18">
      <c r="R24260" s="1"/>
    </row>
    <row r="24261" spans="18:18">
      <c r="R24261" s="1"/>
    </row>
    <row r="24262" spans="18:18">
      <c r="R24262" s="1"/>
    </row>
    <row r="24263" spans="18:18">
      <c r="R24263" s="1"/>
    </row>
    <row r="24264" spans="18:18">
      <c r="R24264" s="1"/>
    </row>
    <row r="24265" spans="18:18">
      <c r="R24265" s="1"/>
    </row>
    <row r="24266" spans="18:18">
      <c r="R24266" s="1"/>
    </row>
    <row r="24267" spans="18:18">
      <c r="R24267" s="1"/>
    </row>
    <row r="24268" spans="18:18">
      <c r="R24268" s="1"/>
    </row>
    <row r="24269" spans="18:18">
      <c r="R24269" s="1"/>
    </row>
    <row r="24270" spans="18:18">
      <c r="R24270" s="1"/>
    </row>
    <row r="24271" spans="18:18">
      <c r="R24271" s="1"/>
    </row>
    <row r="24272" spans="18:18">
      <c r="R24272" s="1"/>
    </row>
    <row r="24273" spans="18:18">
      <c r="R24273" s="1"/>
    </row>
    <row r="24274" spans="18:18">
      <c r="R24274" s="1"/>
    </row>
    <row r="24275" spans="18:18">
      <c r="R24275" s="1"/>
    </row>
    <row r="24276" spans="18:18">
      <c r="R24276" s="1"/>
    </row>
    <row r="24277" spans="18:18">
      <c r="R24277" s="1"/>
    </row>
    <row r="24278" spans="18:18">
      <c r="R24278" s="1"/>
    </row>
    <row r="24279" spans="18:18">
      <c r="R24279" s="1"/>
    </row>
    <row r="24280" spans="18:18">
      <c r="R24280" s="1"/>
    </row>
    <row r="24281" spans="18:18">
      <c r="R24281" s="1"/>
    </row>
    <row r="24282" spans="18:18">
      <c r="R24282" s="1"/>
    </row>
    <row r="24283" spans="18:18">
      <c r="R24283" s="1"/>
    </row>
    <row r="24284" spans="18:18">
      <c r="R24284" s="1"/>
    </row>
    <row r="24285" spans="18:18">
      <c r="R24285" s="1"/>
    </row>
    <row r="24286" spans="18:18">
      <c r="R24286" s="1"/>
    </row>
    <row r="24287" spans="18:18">
      <c r="R24287" s="1"/>
    </row>
    <row r="24288" spans="18:18">
      <c r="R24288" s="1"/>
    </row>
    <row r="24289" spans="18:18">
      <c r="R24289" s="1"/>
    </row>
    <row r="24290" spans="18:18">
      <c r="R24290" s="1"/>
    </row>
    <row r="24291" spans="18:18">
      <c r="R24291" s="1"/>
    </row>
    <row r="24292" spans="18:18">
      <c r="R24292" s="1"/>
    </row>
    <row r="24293" spans="18:18">
      <c r="R24293" s="1"/>
    </row>
    <row r="24294" spans="18:18">
      <c r="R24294" s="1"/>
    </row>
    <row r="24295" spans="18:18">
      <c r="R24295" s="1"/>
    </row>
    <row r="24296" spans="18:18">
      <c r="R24296" s="1"/>
    </row>
    <row r="24297" spans="18:18">
      <c r="R24297" s="1"/>
    </row>
    <row r="24298" spans="18:18">
      <c r="R24298" s="1"/>
    </row>
    <row r="24299" spans="18:18">
      <c r="R24299" s="1"/>
    </row>
    <row r="24300" spans="18:18">
      <c r="R24300" s="1"/>
    </row>
    <row r="24301" spans="18:18">
      <c r="R24301" s="1"/>
    </row>
    <row r="24302" spans="18:18">
      <c r="R24302" s="1"/>
    </row>
    <row r="24303" spans="18:18">
      <c r="R24303" s="1"/>
    </row>
    <row r="24304" spans="18:18">
      <c r="R24304" s="1"/>
    </row>
    <row r="24305" spans="18:18">
      <c r="R24305" s="1"/>
    </row>
    <row r="24306" spans="18:18">
      <c r="R24306" s="1"/>
    </row>
    <row r="24307" spans="18:18">
      <c r="R24307" s="1"/>
    </row>
    <row r="24308" spans="18:18">
      <c r="R24308" s="1"/>
    </row>
    <row r="24309" spans="18:18">
      <c r="R24309" s="1"/>
    </row>
    <row r="24310" spans="18:18">
      <c r="R24310" s="1"/>
    </row>
    <row r="24311" spans="18:18">
      <c r="R24311" s="1"/>
    </row>
    <row r="24312" spans="18:18">
      <c r="R24312" s="1"/>
    </row>
    <row r="24313" spans="18:18">
      <c r="R24313" s="1"/>
    </row>
    <row r="24314" spans="18:18">
      <c r="R24314" s="1"/>
    </row>
    <row r="24315" spans="18:18">
      <c r="R24315" s="1"/>
    </row>
    <row r="24316" spans="18:18">
      <c r="R24316" s="1"/>
    </row>
    <row r="24317" spans="18:18">
      <c r="R24317" s="1"/>
    </row>
    <row r="24318" spans="18:18">
      <c r="R24318" s="1"/>
    </row>
    <row r="24319" spans="18:18">
      <c r="R24319" s="1"/>
    </row>
    <row r="24320" spans="18:18">
      <c r="R24320" s="1"/>
    </row>
    <row r="24321" spans="18:18">
      <c r="R24321" s="1"/>
    </row>
    <row r="24322" spans="18:18">
      <c r="R24322" s="1"/>
    </row>
    <row r="24323" spans="18:18">
      <c r="R24323" s="1"/>
    </row>
    <row r="24324" spans="18:18">
      <c r="R24324" s="1"/>
    </row>
    <row r="24325" spans="18:18">
      <c r="R24325" s="1"/>
    </row>
    <row r="24326" spans="18:18">
      <c r="R24326" s="1"/>
    </row>
    <row r="24327" spans="18:18">
      <c r="R24327" s="1"/>
    </row>
    <row r="24328" spans="18:18">
      <c r="R24328" s="1"/>
    </row>
    <row r="24329" spans="18:18">
      <c r="R24329" s="1"/>
    </row>
    <row r="24330" spans="18:18">
      <c r="R24330" s="1"/>
    </row>
    <row r="24331" spans="18:18">
      <c r="R24331" s="1"/>
    </row>
    <row r="24332" spans="18:18">
      <c r="R24332" s="1"/>
    </row>
    <row r="24333" spans="18:18">
      <c r="R24333" s="1"/>
    </row>
    <row r="24334" spans="18:18">
      <c r="R24334" s="1"/>
    </row>
    <row r="24335" spans="18:18">
      <c r="R24335" s="1"/>
    </row>
    <row r="24336" spans="18:18">
      <c r="R24336" s="1"/>
    </row>
    <row r="24337" spans="18:18">
      <c r="R24337" s="1"/>
    </row>
    <row r="24338" spans="18:18">
      <c r="R24338" s="1"/>
    </row>
    <row r="24339" spans="18:18">
      <c r="R24339" s="1"/>
    </row>
    <row r="24340" spans="18:18">
      <c r="R24340" s="1"/>
    </row>
    <row r="24341" spans="18:18">
      <c r="R24341" s="1"/>
    </row>
    <row r="24342" spans="18:18">
      <c r="R24342" s="1"/>
    </row>
    <row r="24343" spans="18:18">
      <c r="R24343" s="1"/>
    </row>
    <row r="24344" spans="18:18">
      <c r="R24344" s="1"/>
    </row>
    <row r="24345" spans="18:18">
      <c r="R24345" s="1"/>
    </row>
    <row r="24346" spans="18:18">
      <c r="R24346" s="1"/>
    </row>
    <row r="24347" spans="18:18">
      <c r="R24347" s="1"/>
    </row>
    <row r="24348" spans="18:18">
      <c r="R24348" s="1"/>
    </row>
    <row r="24349" spans="18:18">
      <c r="R24349" s="1"/>
    </row>
    <row r="24350" spans="18:18">
      <c r="R24350" s="1"/>
    </row>
    <row r="24351" spans="18:18">
      <c r="R24351" s="1"/>
    </row>
    <row r="24352" spans="18:18">
      <c r="R24352" s="1"/>
    </row>
    <row r="24353" spans="18:18">
      <c r="R24353" s="1"/>
    </row>
    <row r="24354" spans="18:18">
      <c r="R24354" s="1"/>
    </row>
    <row r="24355" spans="18:18">
      <c r="R24355" s="1"/>
    </row>
    <row r="24356" spans="18:18">
      <c r="R24356" s="1"/>
    </row>
    <row r="24357" spans="18:18">
      <c r="R24357" s="1"/>
    </row>
    <row r="24358" spans="18:18">
      <c r="R24358" s="1"/>
    </row>
    <row r="24359" spans="18:18">
      <c r="R24359" s="1"/>
    </row>
    <row r="24360" spans="18:18">
      <c r="R24360" s="1"/>
    </row>
    <row r="24361" spans="18:18">
      <c r="R24361" s="1"/>
    </row>
    <row r="24362" spans="18:18">
      <c r="R24362" s="1"/>
    </row>
    <row r="24363" spans="18:18">
      <c r="R24363" s="1"/>
    </row>
    <row r="24364" spans="18:18">
      <c r="R24364" s="1"/>
    </row>
    <row r="24365" spans="18:18">
      <c r="R24365" s="1"/>
    </row>
    <row r="24366" spans="18:18">
      <c r="R24366" s="1"/>
    </row>
    <row r="24367" spans="18:18">
      <c r="R24367" s="1"/>
    </row>
    <row r="24368" spans="18:18">
      <c r="R24368" s="1"/>
    </row>
    <row r="24369" spans="18:18">
      <c r="R24369" s="1"/>
    </row>
    <row r="24370" spans="18:18">
      <c r="R24370" s="1"/>
    </row>
    <row r="24371" spans="18:18">
      <c r="R24371" s="1"/>
    </row>
    <row r="24372" spans="18:18">
      <c r="R24372" s="1"/>
    </row>
    <row r="24373" spans="18:18">
      <c r="R24373" s="1"/>
    </row>
    <row r="24374" spans="18:18">
      <c r="R24374" s="1"/>
    </row>
    <row r="24375" spans="18:18">
      <c r="R24375" s="1"/>
    </row>
    <row r="24376" spans="18:18">
      <c r="R24376" s="1"/>
    </row>
    <row r="24377" spans="18:18">
      <c r="R24377" s="1"/>
    </row>
    <row r="24378" spans="18:18">
      <c r="R24378" s="1"/>
    </row>
    <row r="24379" spans="18:18">
      <c r="R24379" s="1"/>
    </row>
    <row r="24380" spans="18:18">
      <c r="R24380" s="1"/>
    </row>
    <row r="24381" spans="18:18">
      <c r="R24381" s="1"/>
    </row>
    <row r="24382" spans="18:18">
      <c r="R24382" s="1"/>
    </row>
    <row r="24383" spans="18:18">
      <c r="R24383" s="1"/>
    </row>
    <row r="24384" spans="18:18">
      <c r="R24384" s="1"/>
    </row>
    <row r="24385" spans="18:18">
      <c r="R24385" s="1"/>
    </row>
    <row r="24386" spans="18:18">
      <c r="R24386" s="1"/>
    </row>
    <row r="24387" spans="18:18">
      <c r="R24387" s="1"/>
    </row>
    <row r="24388" spans="18:18">
      <c r="R24388" s="1"/>
    </row>
    <row r="24389" spans="18:18">
      <c r="R24389" s="1"/>
    </row>
    <row r="24390" spans="18:18">
      <c r="R24390" s="1"/>
    </row>
    <row r="24391" spans="18:18">
      <c r="R24391" s="1"/>
    </row>
    <row r="24392" spans="18:18">
      <c r="R24392" s="1"/>
    </row>
    <row r="24393" spans="18:18">
      <c r="R24393" s="1"/>
    </row>
    <row r="24394" spans="18:18">
      <c r="R24394" s="1"/>
    </row>
    <row r="24395" spans="18:18">
      <c r="R24395" s="1"/>
    </row>
    <row r="24396" spans="18:18">
      <c r="R24396" s="1"/>
    </row>
    <row r="24397" spans="18:18">
      <c r="R24397" s="1"/>
    </row>
    <row r="24398" spans="18:18">
      <c r="R24398" s="1"/>
    </row>
    <row r="24399" spans="18:18">
      <c r="R24399" s="1"/>
    </row>
    <row r="24400" spans="18:18">
      <c r="R24400" s="1"/>
    </row>
    <row r="24401" spans="18:18">
      <c r="R24401" s="1"/>
    </row>
    <row r="24402" spans="18:18">
      <c r="R24402" s="1"/>
    </row>
    <row r="24403" spans="18:18">
      <c r="R24403" s="1"/>
    </row>
    <row r="24404" spans="18:18">
      <c r="R24404" s="1"/>
    </row>
    <row r="24405" spans="18:18">
      <c r="R24405" s="1"/>
    </row>
    <row r="24406" spans="18:18">
      <c r="R24406" s="1"/>
    </row>
    <row r="24407" spans="18:18">
      <c r="R24407" s="1"/>
    </row>
    <row r="24408" spans="18:18">
      <c r="R24408" s="1"/>
    </row>
    <row r="24409" spans="18:18">
      <c r="R24409" s="1"/>
    </row>
    <row r="24410" spans="18:18">
      <c r="R24410" s="1"/>
    </row>
    <row r="24411" spans="18:18">
      <c r="R24411" s="1"/>
    </row>
    <row r="24412" spans="18:18">
      <c r="R24412" s="1"/>
    </row>
    <row r="24413" spans="18:18">
      <c r="R24413" s="1"/>
    </row>
    <row r="24414" spans="18:18">
      <c r="R24414" s="1"/>
    </row>
    <row r="24415" spans="18:18">
      <c r="R24415" s="1"/>
    </row>
    <row r="24416" spans="18:18">
      <c r="R24416" s="1"/>
    </row>
    <row r="24417" spans="18:18">
      <c r="R24417" s="1"/>
    </row>
    <row r="24418" spans="18:18">
      <c r="R24418" s="1"/>
    </row>
    <row r="24419" spans="18:18">
      <c r="R24419" s="1"/>
    </row>
    <row r="24420" spans="18:18">
      <c r="R24420" s="1"/>
    </row>
    <row r="24421" spans="18:18">
      <c r="R24421" s="1"/>
    </row>
    <row r="24422" spans="18:18">
      <c r="R24422" s="1"/>
    </row>
    <row r="24423" spans="18:18">
      <c r="R24423" s="1"/>
    </row>
    <row r="24424" spans="18:18">
      <c r="R24424" s="1"/>
    </row>
    <row r="24425" spans="18:18">
      <c r="R24425" s="1"/>
    </row>
    <row r="24426" spans="18:18">
      <c r="R24426" s="1"/>
    </row>
    <row r="24427" spans="18:18">
      <c r="R24427" s="1"/>
    </row>
    <row r="24428" spans="18:18">
      <c r="R24428" s="1"/>
    </row>
    <row r="24429" spans="18:18">
      <c r="R24429" s="1"/>
    </row>
    <row r="24430" spans="18:18">
      <c r="R24430" s="1"/>
    </row>
    <row r="24431" spans="18:18">
      <c r="R24431" s="1"/>
    </row>
    <row r="24432" spans="18:18">
      <c r="R24432" s="1"/>
    </row>
    <row r="24433" spans="18:18">
      <c r="R24433" s="1"/>
    </row>
    <row r="24434" spans="18:18">
      <c r="R24434" s="1"/>
    </row>
    <row r="24435" spans="18:18">
      <c r="R24435" s="1"/>
    </row>
    <row r="24436" spans="18:18">
      <c r="R24436" s="1"/>
    </row>
    <row r="24437" spans="18:18">
      <c r="R24437" s="1"/>
    </row>
    <row r="24438" spans="18:18">
      <c r="R24438" s="1"/>
    </row>
    <row r="24439" spans="18:18">
      <c r="R24439" s="1"/>
    </row>
    <row r="24440" spans="18:18">
      <c r="R24440" s="1"/>
    </row>
    <row r="24441" spans="18:18">
      <c r="R24441" s="1"/>
    </row>
    <row r="24442" spans="18:18">
      <c r="R24442" s="1"/>
    </row>
    <row r="24443" spans="18:18">
      <c r="R24443" s="1"/>
    </row>
    <row r="24444" spans="18:18">
      <c r="R24444" s="1"/>
    </row>
    <row r="24445" spans="18:18">
      <c r="R24445" s="1"/>
    </row>
    <row r="24446" spans="18:18">
      <c r="R24446" s="1"/>
    </row>
    <row r="24447" spans="18:18">
      <c r="R24447" s="1"/>
    </row>
    <row r="24448" spans="18:18">
      <c r="R24448" s="1"/>
    </row>
    <row r="24449" spans="18:18">
      <c r="R24449" s="1"/>
    </row>
    <row r="24450" spans="18:18">
      <c r="R24450" s="1"/>
    </row>
    <row r="24451" spans="18:18">
      <c r="R24451" s="1"/>
    </row>
    <row r="24452" spans="18:18">
      <c r="R24452" s="1"/>
    </row>
    <row r="24453" spans="18:18">
      <c r="R24453" s="1"/>
    </row>
    <row r="24454" spans="18:18">
      <c r="R24454" s="1"/>
    </row>
    <row r="24455" spans="18:18">
      <c r="R24455" s="1"/>
    </row>
    <row r="24456" spans="18:18">
      <c r="R24456" s="1"/>
    </row>
    <row r="24457" spans="18:18">
      <c r="R24457" s="1"/>
    </row>
    <row r="24458" spans="18:18">
      <c r="R24458" s="1"/>
    </row>
    <row r="24459" spans="18:18">
      <c r="R24459" s="1"/>
    </row>
    <row r="24460" spans="18:18">
      <c r="R24460" s="1"/>
    </row>
    <row r="24461" spans="18:18">
      <c r="R24461" s="1"/>
    </row>
    <row r="24462" spans="18:18">
      <c r="R24462" s="1"/>
    </row>
    <row r="24463" spans="18:18">
      <c r="R24463" s="1"/>
    </row>
    <row r="24464" spans="18:18">
      <c r="R24464" s="1"/>
    </row>
    <row r="24465" spans="18:18">
      <c r="R24465" s="1"/>
    </row>
    <row r="24466" spans="18:18">
      <c r="R24466" s="1"/>
    </row>
    <row r="24467" spans="18:18">
      <c r="R24467" s="1"/>
    </row>
    <row r="24468" spans="18:18">
      <c r="R24468" s="1"/>
    </row>
    <row r="24469" spans="18:18">
      <c r="R24469" s="1"/>
    </row>
    <row r="24470" spans="18:18">
      <c r="R24470" s="1"/>
    </row>
    <row r="24471" spans="18:18">
      <c r="R24471" s="1"/>
    </row>
    <row r="24472" spans="18:18">
      <c r="R24472" s="1"/>
    </row>
    <row r="24473" spans="18:18">
      <c r="R24473" s="1"/>
    </row>
    <row r="24474" spans="18:18">
      <c r="R24474" s="1"/>
    </row>
    <row r="24475" spans="18:18">
      <c r="R24475" s="1"/>
    </row>
    <row r="24476" spans="18:18">
      <c r="R24476" s="1"/>
    </row>
    <row r="24477" spans="18:18">
      <c r="R24477" s="1"/>
    </row>
    <row r="24478" spans="18:18">
      <c r="R24478" s="1"/>
    </row>
    <row r="24479" spans="18:18">
      <c r="R24479" s="1"/>
    </row>
    <row r="24480" spans="18:18">
      <c r="R24480" s="1"/>
    </row>
    <row r="24481" spans="18:18">
      <c r="R24481" s="1"/>
    </row>
    <row r="24482" spans="18:18">
      <c r="R24482" s="1"/>
    </row>
    <row r="24483" spans="18:18">
      <c r="R24483" s="1"/>
    </row>
    <row r="24484" spans="18:18">
      <c r="R24484" s="1"/>
    </row>
    <row r="24485" spans="18:18">
      <c r="R24485" s="1"/>
    </row>
    <row r="24486" spans="18:18">
      <c r="R24486" s="1"/>
    </row>
    <row r="24487" spans="18:18">
      <c r="R24487" s="1"/>
    </row>
    <row r="24488" spans="18:18">
      <c r="R24488" s="1"/>
    </row>
    <row r="24489" spans="18:18">
      <c r="R24489" s="1"/>
    </row>
    <row r="24490" spans="18:18">
      <c r="R24490" s="1"/>
    </row>
    <row r="24491" spans="18:18">
      <c r="R24491" s="1"/>
    </row>
    <row r="24492" spans="18:18">
      <c r="R24492" s="1"/>
    </row>
    <row r="24493" spans="18:18">
      <c r="R24493" s="1"/>
    </row>
    <row r="24494" spans="18:18">
      <c r="R24494" s="1"/>
    </row>
    <row r="24495" spans="18:18">
      <c r="R24495" s="1"/>
    </row>
    <row r="24496" spans="18:18">
      <c r="R24496" s="1"/>
    </row>
    <row r="24497" spans="18:18">
      <c r="R24497" s="1"/>
    </row>
    <row r="24498" spans="18:18">
      <c r="R24498" s="1"/>
    </row>
    <row r="24499" spans="18:18">
      <c r="R24499" s="1"/>
    </row>
    <row r="24500" spans="18:18">
      <c r="R24500" s="1"/>
    </row>
    <row r="24501" spans="18:18">
      <c r="R24501" s="1"/>
    </row>
    <row r="24502" spans="18:18">
      <c r="R24502" s="1"/>
    </row>
    <row r="24503" spans="18:18">
      <c r="R24503" s="1"/>
    </row>
    <row r="24504" spans="18:18">
      <c r="R24504" s="1"/>
    </row>
    <row r="24505" spans="18:18">
      <c r="R24505" s="1"/>
    </row>
    <row r="24506" spans="18:18">
      <c r="R24506" s="1"/>
    </row>
    <row r="24507" spans="18:18">
      <c r="R24507" s="1"/>
    </row>
    <row r="24508" spans="18:18">
      <c r="R24508" s="1"/>
    </row>
    <row r="24509" spans="18:18">
      <c r="R24509" s="1"/>
    </row>
    <row r="24510" spans="18:18">
      <c r="R24510" s="1"/>
    </row>
    <row r="24511" spans="18:18">
      <c r="R24511" s="1"/>
    </row>
    <row r="24512" spans="18:18">
      <c r="R24512" s="1"/>
    </row>
    <row r="24513" spans="18:18">
      <c r="R24513" s="1"/>
    </row>
    <row r="24514" spans="18:18">
      <c r="R24514" s="1"/>
    </row>
    <row r="24515" spans="18:18">
      <c r="R24515" s="1"/>
    </row>
    <row r="24516" spans="18:18">
      <c r="R24516" s="1"/>
    </row>
    <row r="24517" spans="18:18">
      <c r="R24517" s="1"/>
    </row>
    <row r="24518" spans="18:18">
      <c r="R24518" s="1"/>
    </row>
    <row r="24519" spans="18:18">
      <c r="R24519" s="1"/>
    </row>
    <row r="24520" spans="18:18">
      <c r="R24520" s="1"/>
    </row>
    <row r="24521" spans="18:18">
      <c r="R24521" s="1"/>
    </row>
    <row r="24522" spans="18:18">
      <c r="R24522" s="1"/>
    </row>
    <row r="24523" spans="18:18">
      <c r="R24523" s="1"/>
    </row>
    <row r="24524" spans="18:18">
      <c r="R24524" s="1"/>
    </row>
    <row r="24525" spans="18:18">
      <c r="R24525" s="1"/>
    </row>
    <row r="24526" spans="18:18">
      <c r="R24526" s="1"/>
    </row>
    <row r="24527" spans="18:18">
      <c r="R24527" s="1"/>
    </row>
    <row r="24528" spans="18:18">
      <c r="R24528" s="1"/>
    </row>
    <row r="24529" spans="18:18">
      <c r="R24529" s="1"/>
    </row>
    <row r="24530" spans="18:18">
      <c r="R24530" s="1"/>
    </row>
    <row r="24531" spans="18:18">
      <c r="R24531" s="1"/>
    </row>
    <row r="24532" spans="18:18">
      <c r="R24532" s="1"/>
    </row>
    <row r="24533" spans="18:18">
      <c r="R24533" s="1"/>
    </row>
    <row r="24534" spans="18:18">
      <c r="R24534" s="1"/>
    </row>
    <row r="24535" spans="18:18">
      <c r="R24535" s="1"/>
    </row>
    <row r="24536" spans="18:18">
      <c r="R24536" s="1"/>
    </row>
    <row r="24537" spans="18:18">
      <c r="R24537" s="1"/>
    </row>
    <row r="24538" spans="18:18">
      <c r="R24538" s="1"/>
    </row>
    <row r="24539" spans="18:18">
      <c r="R24539" s="1"/>
    </row>
    <row r="24540" spans="18:18">
      <c r="R24540" s="1"/>
    </row>
    <row r="24541" spans="18:18">
      <c r="R24541" s="1"/>
    </row>
    <row r="24542" spans="18:18">
      <c r="R24542" s="1"/>
    </row>
    <row r="24543" spans="18:18">
      <c r="R24543" s="1"/>
    </row>
    <row r="24544" spans="18:18">
      <c r="R24544" s="1"/>
    </row>
    <row r="24545" spans="18:18">
      <c r="R24545" s="1"/>
    </row>
    <row r="24546" spans="18:18">
      <c r="R24546" s="1"/>
    </row>
    <row r="24547" spans="18:18">
      <c r="R24547" s="1"/>
    </row>
    <row r="24548" spans="18:18">
      <c r="R24548" s="1"/>
    </row>
    <row r="24549" spans="18:18">
      <c r="R24549" s="1"/>
    </row>
    <row r="24550" spans="18:18">
      <c r="R24550" s="1"/>
    </row>
    <row r="24551" spans="18:18">
      <c r="R24551" s="1"/>
    </row>
    <row r="24552" spans="18:18">
      <c r="R24552" s="1"/>
    </row>
    <row r="24553" spans="18:18">
      <c r="R24553" s="1"/>
    </row>
    <row r="24554" spans="18:18">
      <c r="R24554" s="1"/>
    </row>
    <row r="24555" spans="18:18">
      <c r="R24555" s="1"/>
    </row>
    <row r="24556" spans="18:18">
      <c r="R24556" s="1"/>
    </row>
    <row r="24557" spans="18:18">
      <c r="R24557" s="1"/>
    </row>
    <row r="24558" spans="18:18">
      <c r="R24558" s="1"/>
    </row>
    <row r="24559" spans="18:18">
      <c r="R24559" s="1"/>
    </row>
    <row r="24560" spans="18:18">
      <c r="R24560" s="1"/>
    </row>
    <row r="24561" spans="18:18">
      <c r="R24561" s="1"/>
    </row>
    <row r="24562" spans="18:18">
      <c r="R24562" s="1"/>
    </row>
    <row r="24563" spans="18:18">
      <c r="R24563" s="1"/>
    </row>
    <row r="24564" spans="18:18">
      <c r="R24564" s="1"/>
    </row>
    <row r="24565" spans="18:18">
      <c r="R24565" s="1"/>
    </row>
    <row r="24566" spans="18:18">
      <c r="R24566" s="1"/>
    </row>
    <row r="24567" spans="18:18">
      <c r="R24567" s="1"/>
    </row>
    <row r="24568" spans="18:18">
      <c r="R24568" s="1"/>
    </row>
    <row r="24569" spans="18:18">
      <c r="R24569" s="1"/>
    </row>
    <row r="24570" spans="18:18">
      <c r="R24570" s="1"/>
    </row>
    <row r="24571" spans="18:18">
      <c r="R24571" s="1"/>
    </row>
    <row r="24572" spans="18:18">
      <c r="R24572" s="1"/>
    </row>
    <row r="24573" spans="18:18">
      <c r="R24573" s="1"/>
    </row>
    <row r="24574" spans="18:18">
      <c r="R24574" s="1"/>
    </row>
    <row r="24575" spans="18:18">
      <c r="R24575" s="1"/>
    </row>
    <row r="24576" spans="18:18">
      <c r="R24576" s="1"/>
    </row>
    <row r="24577" spans="18:18">
      <c r="R24577" s="1"/>
    </row>
    <row r="24578" spans="18:18">
      <c r="R24578" s="1"/>
    </row>
    <row r="24579" spans="18:18">
      <c r="R24579" s="1"/>
    </row>
    <row r="24580" spans="18:18">
      <c r="R24580" s="1"/>
    </row>
    <row r="24581" spans="18:18">
      <c r="R24581" s="1"/>
    </row>
    <row r="24582" spans="18:18">
      <c r="R24582" s="1"/>
    </row>
    <row r="24583" spans="18:18">
      <c r="R24583" s="1"/>
    </row>
    <row r="24584" spans="18:18">
      <c r="R24584" s="1"/>
    </row>
    <row r="24585" spans="18:18">
      <c r="R24585" s="1"/>
    </row>
    <row r="24586" spans="18:18">
      <c r="R24586" s="1"/>
    </row>
    <row r="24587" spans="18:18">
      <c r="R24587" s="1"/>
    </row>
    <row r="24588" spans="18:18">
      <c r="R24588" s="1"/>
    </row>
    <row r="24589" spans="18:18">
      <c r="R24589" s="1"/>
    </row>
    <row r="24590" spans="18:18">
      <c r="R24590" s="1"/>
    </row>
    <row r="24591" spans="18:18">
      <c r="R24591" s="1"/>
    </row>
    <row r="24592" spans="18:18">
      <c r="R24592" s="1"/>
    </row>
    <row r="24593" spans="18:18">
      <c r="R24593" s="1"/>
    </row>
    <row r="24594" spans="18:18">
      <c r="R24594" s="1"/>
    </row>
    <row r="24595" spans="18:18">
      <c r="R24595" s="1"/>
    </row>
    <row r="24596" spans="18:18">
      <c r="R24596" s="1"/>
    </row>
    <row r="24597" spans="18:18">
      <c r="R24597" s="1"/>
    </row>
    <row r="24598" spans="18:18">
      <c r="R24598" s="1"/>
    </row>
    <row r="24599" spans="18:18">
      <c r="R24599" s="1"/>
    </row>
    <row r="24600" spans="18:18">
      <c r="R24600" s="1"/>
    </row>
    <row r="24601" spans="18:18">
      <c r="R24601" s="1"/>
    </row>
    <row r="24602" spans="18:18">
      <c r="R24602" s="1"/>
    </row>
    <row r="24603" spans="18:18">
      <c r="R24603" s="1"/>
    </row>
    <row r="24604" spans="18:18">
      <c r="R24604" s="1"/>
    </row>
    <row r="24605" spans="18:18">
      <c r="R24605" s="1"/>
    </row>
    <row r="24606" spans="18:18">
      <c r="R24606" s="1"/>
    </row>
    <row r="24607" spans="18:18">
      <c r="R24607" s="1"/>
    </row>
    <row r="24608" spans="18:18">
      <c r="R24608" s="1"/>
    </row>
    <row r="24609" spans="18:18">
      <c r="R24609" s="1"/>
    </row>
    <row r="24610" spans="18:18">
      <c r="R24610" s="1"/>
    </row>
    <row r="24611" spans="18:18">
      <c r="R24611" s="1"/>
    </row>
    <row r="24612" spans="18:18">
      <c r="R24612" s="1"/>
    </row>
    <row r="24613" spans="18:18">
      <c r="R24613" s="1"/>
    </row>
    <row r="24614" spans="18:18">
      <c r="R24614" s="1"/>
    </row>
    <row r="24615" spans="18:18">
      <c r="R24615" s="1"/>
    </row>
    <row r="24616" spans="18:18">
      <c r="R24616" s="1"/>
    </row>
    <row r="24617" spans="18:18">
      <c r="R24617" s="1"/>
    </row>
    <row r="24618" spans="18:18">
      <c r="R24618" s="1"/>
    </row>
    <row r="24619" spans="18:18">
      <c r="R24619" s="1"/>
    </row>
    <row r="24620" spans="18:18">
      <c r="R24620" s="1"/>
    </row>
    <row r="24621" spans="18:18">
      <c r="R24621" s="1"/>
    </row>
    <row r="24622" spans="18:18">
      <c r="R24622" s="1"/>
    </row>
    <row r="24623" spans="18:18">
      <c r="R24623" s="1"/>
    </row>
    <row r="24624" spans="18:18">
      <c r="R24624" s="1"/>
    </row>
    <row r="24625" spans="18:18">
      <c r="R24625" s="1"/>
    </row>
    <row r="24626" spans="18:18">
      <c r="R24626" s="1"/>
    </row>
    <row r="24627" spans="18:18">
      <c r="R24627" s="1"/>
    </row>
    <row r="24628" spans="18:18">
      <c r="R24628" s="1"/>
    </row>
    <row r="24629" spans="18:18">
      <c r="R24629" s="1"/>
    </row>
    <row r="24630" spans="18:18">
      <c r="R24630" s="1"/>
    </row>
    <row r="24631" spans="18:18">
      <c r="R24631" s="1"/>
    </row>
    <row r="24632" spans="18:18">
      <c r="R24632" s="1"/>
    </row>
    <row r="24633" spans="18:18">
      <c r="R24633" s="1"/>
    </row>
    <row r="24634" spans="18:18">
      <c r="R24634" s="1"/>
    </row>
    <row r="24635" spans="18:18">
      <c r="R24635" s="1"/>
    </row>
    <row r="24636" spans="18:18">
      <c r="R24636" s="1"/>
    </row>
    <row r="24637" spans="18:18">
      <c r="R24637" s="1"/>
    </row>
    <row r="24638" spans="18:18">
      <c r="R24638" s="1"/>
    </row>
    <row r="24639" spans="18:18">
      <c r="R24639" s="1"/>
    </row>
    <row r="24640" spans="18:18">
      <c r="R24640" s="1"/>
    </row>
    <row r="24641" spans="18:18">
      <c r="R24641" s="1"/>
    </row>
    <row r="24642" spans="18:18">
      <c r="R24642" s="1"/>
    </row>
    <row r="24643" spans="18:18">
      <c r="R24643" s="1"/>
    </row>
    <row r="24644" spans="18:18">
      <c r="R24644" s="1"/>
    </row>
    <row r="24645" spans="18:18">
      <c r="R24645" s="1"/>
    </row>
    <row r="24646" spans="18:18">
      <c r="R24646" s="1"/>
    </row>
    <row r="24647" spans="18:18">
      <c r="R24647" s="1"/>
    </row>
    <row r="24648" spans="18:18">
      <c r="R24648" s="1"/>
    </row>
    <row r="24649" spans="18:18">
      <c r="R24649" s="1"/>
    </row>
    <row r="24650" spans="18:18">
      <c r="R24650" s="1"/>
    </row>
    <row r="24651" spans="18:18">
      <c r="R24651" s="1"/>
    </row>
    <row r="24652" spans="18:18">
      <c r="R24652" s="1"/>
    </row>
    <row r="24653" spans="18:18">
      <c r="R24653" s="1"/>
    </row>
    <row r="24654" spans="18:18">
      <c r="R24654" s="1"/>
    </row>
    <row r="24655" spans="18:18">
      <c r="R24655" s="1"/>
    </row>
    <row r="24656" spans="18:18">
      <c r="R24656" s="1"/>
    </row>
    <row r="24657" spans="18:18">
      <c r="R24657" s="1"/>
    </row>
    <row r="24658" spans="18:18">
      <c r="R24658" s="1"/>
    </row>
    <row r="24659" spans="18:18">
      <c r="R24659" s="1"/>
    </row>
    <row r="24660" spans="18:18">
      <c r="R24660" s="1"/>
    </row>
    <row r="24661" spans="18:18">
      <c r="R24661" s="1"/>
    </row>
    <row r="24662" spans="18:18">
      <c r="R24662" s="1"/>
    </row>
    <row r="24663" spans="18:18">
      <c r="R24663" s="1"/>
    </row>
    <row r="24664" spans="18:18">
      <c r="R24664" s="1"/>
    </row>
    <row r="24665" spans="18:18">
      <c r="R24665" s="1"/>
    </row>
    <row r="24666" spans="18:18">
      <c r="R24666" s="1"/>
    </row>
    <row r="24667" spans="18:18">
      <c r="R24667" s="1"/>
    </row>
    <row r="24668" spans="18:18">
      <c r="R24668" s="1"/>
    </row>
    <row r="24669" spans="18:18">
      <c r="R24669" s="1"/>
    </row>
    <row r="24670" spans="18:18">
      <c r="R24670" s="1"/>
    </row>
    <row r="24671" spans="18:18">
      <c r="R24671" s="1"/>
    </row>
    <row r="24672" spans="18:18">
      <c r="R24672" s="1"/>
    </row>
    <row r="24673" spans="18:18">
      <c r="R24673" s="1"/>
    </row>
    <row r="24674" spans="18:18">
      <c r="R24674" s="1"/>
    </row>
    <row r="24675" spans="18:18">
      <c r="R24675" s="1"/>
    </row>
    <row r="24676" spans="18:18">
      <c r="R24676" s="1"/>
    </row>
    <row r="24677" spans="18:18">
      <c r="R24677" s="1"/>
    </row>
    <row r="24678" spans="18:18">
      <c r="R24678" s="1"/>
    </row>
    <row r="24679" spans="18:18">
      <c r="R24679" s="1"/>
    </row>
    <row r="24680" spans="18:18">
      <c r="R24680" s="1"/>
    </row>
    <row r="24681" spans="18:18">
      <c r="R24681" s="1"/>
    </row>
    <row r="24682" spans="18:18">
      <c r="R24682" s="1"/>
    </row>
    <row r="24683" spans="18:18">
      <c r="R24683" s="1"/>
    </row>
    <row r="24684" spans="18:18">
      <c r="R24684" s="1"/>
    </row>
    <row r="24685" spans="18:18">
      <c r="R24685" s="1"/>
    </row>
    <row r="24686" spans="18:18">
      <c r="R24686" s="1"/>
    </row>
    <row r="24687" spans="18:18">
      <c r="R24687" s="1"/>
    </row>
    <row r="24688" spans="18:18">
      <c r="R24688" s="1"/>
    </row>
    <row r="24689" spans="18:18">
      <c r="R24689" s="1"/>
    </row>
    <row r="24690" spans="18:18">
      <c r="R24690" s="1"/>
    </row>
    <row r="24691" spans="18:18">
      <c r="R24691" s="1"/>
    </row>
    <row r="24692" spans="18:18">
      <c r="R24692" s="1"/>
    </row>
    <row r="24693" spans="18:18">
      <c r="R24693" s="1"/>
    </row>
    <row r="24694" spans="18:18">
      <c r="R24694" s="1"/>
    </row>
    <row r="24695" spans="18:18">
      <c r="R24695" s="1"/>
    </row>
    <row r="24696" spans="18:18">
      <c r="R24696" s="1"/>
    </row>
    <row r="24697" spans="18:18">
      <c r="R24697" s="1"/>
    </row>
    <row r="24698" spans="18:18">
      <c r="R24698" s="1"/>
    </row>
    <row r="24699" spans="18:18">
      <c r="R24699" s="1"/>
    </row>
    <row r="24700" spans="18:18">
      <c r="R24700" s="1"/>
    </row>
    <row r="24701" spans="18:18">
      <c r="R24701" s="1"/>
    </row>
    <row r="24702" spans="18:18">
      <c r="R24702" s="1"/>
    </row>
    <row r="24703" spans="18:18">
      <c r="R24703" s="1"/>
    </row>
    <row r="24704" spans="18:18">
      <c r="R24704" s="1"/>
    </row>
    <row r="24705" spans="18:18">
      <c r="R24705" s="1"/>
    </row>
    <row r="24706" spans="18:18">
      <c r="R24706" s="1"/>
    </row>
    <row r="24707" spans="18:18">
      <c r="R24707" s="1"/>
    </row>
    <row r="24708" spans="18:18">
      <c r="R24708" s="1"/>
    </row>
    <row r="24709" spans="18:18">
      <c r="R24709" s="1"/>
    </row>
    <row r="24710" spans="18:18">
      <c r="R24710" s="1"/>
    </row>
    <row r="24711" spans="18:18">
      <c r="R24711" s="1"/>
    </row>
    <row r="24712" spans="18:18">
      <c r="R24712" s="1"/>
    </row>
    <row r="24713" spans="18:18">
      <c r="R24713" s="1"/>
    </row>
    <row r="24714" spans="18:18">
      <c r="R24714" s="1"/>
    </row>
    <row r="24715" spans="18:18">
      <c r="R24715" s="1"/>
    </row>
    <row r="24716" spans="18:18">
      <c r="R24716" s="1"/>
    </row>
    <row r="24717" spans="18:18">
      <c r="R24717" s="1"/>
    </row>
    <row r="24718" spans="18:18">
      <c r="R24718" s="1"/>
    </row>
    <row r="24719" spans="18:18">
      <c r="R24719" s="1"/>
    </row>
    <row r="24720" spans="18:18">
      <c r="R24720" s="1"/>
    </row>
    <row r="24721" spans="18:18">
      <c r="R24721" s="1"/>
    </row>
    <row r="24722" spans="18:18">
      <c r="R24722" s="1"/>
    </row>
    <row r="24723" spans="18:18">
      <c r="R24723" s="1"/>
    </row>
    <row r="24724" spans="18:18">
      <c r="R24724" s="1"/>
    </row>
    <row r="24725" spans="18:18">
      <c r="R24725" s="1"/>
    </row>
    <row r="24726" spans="18:18">
      <c r="R24726" s="1"/>
    </row>
    <row r="24727" spans="18:18">
      <c r="R24727" s="1"/>
    </row>
    <row r="24728" spans="18:18">
      <c r="R24728" s="1"/>
    </row>
    <row r="24729" spans="18:18">
      <c r="R24729" s="1"/>
    </row>
    <row r="24730" spans="18:18">
      <c r="R24730" s="1"/>
    </row>
    <row r="24731" spans="18:18">
      <c r="R24731" s="1"/>
    </row>
    <row r="24732" spans="18:18">
      <c r="R24732" s="1"/>
    </row>
    <row r="24733" spans="18:18">
      <c r="R24733" s="1"/>
    </row>
    <row r="24734" spans="18:18">
      <c r="R24734" s="1"/>
    </row>
    <row r="24735" spans="18:18">
      <c r="R24735" s="1"/>
    </row>
    <row r="24736" spans="18:18">
      <c r="R24736" s="1"/>
    </row>
    <row r="24737" spans="18:18">
      <c r="R24737" s="1"/>
    </row>
    <row r="24738" spans="18:18">
      <c r="R24738" s="1"/>
    </row>
    <row r="24739" spans="18:18">
      <c r="R24739" s="1"/>
    </row>
    <row r="24740" spans="18:18">
      <c r="R24740" s="1"/>
    </row>
    <row r="24741" spans="18:18">
      <c r="R24741" s="1"/>
    </row>
    <row r="24742" spans="18:18">
      <c r="R24742" s="1"/>
    </row>
    <row r="24743" spans="18:18">
      <c r="R24743" s="1"/>
    </row>
    <row r="24744" spans="18:18">
      <c r="R24744" s="1"/>
    </row>
    <row r="24745" spans="18:18">
      <c r="R24745" s="1"/>
    </row>
    <row r="24746" spans="18:18">
      <c r="R24746" s="1"/>
    </row>
    <row r="24747" spans="18:18">
      <c r="R24747" s="1"/>
    </row>
    <row r="24748" spans="18:18">
      <c r="R24748" s="1"/>
    </row>
    <row r="24749" spans="18:18">
      <c r="R24749" s="1"/>
    </row>
    <row r="24750" spans="18:18">
      <c r="R24750" s="1"/>
    </row>
    <row r="24751" spans="18:18">
      <c r="R24751" s="1"/>
    </row>
    <row r="24752" spans="18:18">
      <c r="R24752" s="1"/>
    </row>
    <row r="24753" spans="18:18">
      <c r="R24753" s="1"/>
    </row>
    <row r="24754" spans="18:18">
      <c r="R24754" s="1"/>
    </row>
    <row r="24755" spans="18:18">
      <c r="R24755" s="1"/>
    </row>
    <row r="24756" spans="18:18">
      <c r="R24756" s="1"/>
    </row>
    <row r="24757" spans="18:18">
      <c r="R24757" s="1"/>
    </row>
    <row r="24758" spans="18:18">
      <c r="R24758" s="1"/>
    </row>
    <row r="24759" spans="18:18">
      <c r="R24759" s="1"/>
    </row>
    <row r="24760" spans="18:18">
      <c r="R24760" s="1"/>
    </row>
    <row r="24761" spans="18:18">
      <c r="R24761" s="1"/>
    </row>
    <row r="24762" spans="18:18">
      <c r="R24762" s="1"/>
    </row>
    <row r="24763" spans="18:18">
      <c r="R24763" s="1"/>
    </row>
    <row r="24764" spans="18:18">
      <c r="R24764" s="1"/>
    </row>
    <row r="24765" spans="18:18">
      <c r="R24765" s="1"/>
    </row>
    <row r="24766" spans="18:18">
      <c r="R24766" s="1"/>
    </row>
    <row r="24767" spans="18:18">
      <c r="R24767" s="1"/>
    </row>
    <row r="24768" spans="18:18">
      <c r="R24768" s="1"/>
    </row>
    <row r="24769" spans="18:18">
      <c r="R24769" s="1"/>
    </row>
    <row r="24770" spans="18:18">
      <c r="R24770" s="1"/>
    </row>
    <row r="24771" spans="18:18">
      <c r="R24771" s="1"/>
    </row>
    <row r="24772" spans="18:18">
      <c r="R24772" s="1"/>
    </row>
    <row r="24773" spans="18:18">
      <c r="R24773" s="1"/>
    </row>
    <row r="24774" spans="18:18">
      <c r="R24774" s="1"/>
    </row>
    <row r="24775" spans="18:18">
      <c r="R24775" s="1"/>
    </row>
    <row r="24776" spans="18:18">
      <c r="R24776" s="1"/>
    </row>
    <row r="24777" spans="18:18">
      <c r="R24777" s="1"/>
    </row>
    <row r="24778" spans="18:18">
      <c r="R24778" s="1"/>
    </row>
    <row r="24779" spans="18:18">
      <c r="R24779" s="1"/>
    </row>
    <row r="24780" spans="18:18">
      <c r="R24780" s="1"/>
    </row>
    <row r="24781" spans="18:18">
      <c r="R24781" s="1"/>
    </row>
    <row r="24782" spans="18:18">
      <c r="R24782" s="1"/>
    </row>
    <row r="24783" spans="18:18">
      <c r="R24783" s="1"/>
    </row>
    <row r="24784" spans="18:18">
      <c r="R24784" s="1"/>
    </row>
    <row r="24785" spans="18:18">
      <c r="R24785" s="1"/>
    </row>
    <row r="24786" spans="18:18">
      <c r="R24786" s="1"/>
    </row>
    <row r="24787" spans="18:18">
      <c r="R24787" s="1"/>
    </row>
    <row r="24788" spans="18:18">
      <c r="R24788" s="1"/>
    </row>
    <row r="24789" spans="18:18">
      <c r="R24789" s="1"/>
    </row>
    <row r="24790" spans="18:18">
      <c r="R24790" s="1"/>
    </row>
    <row r="24791" spans="18:18">
      <c r="R24791" s="1"/>
    </row>
    <row r="24792" spans="18:18">
      <c r="R24792" s="1"/>
    </row>
    <row r="24793" spans="18:18">
      <c r="R24793" s="1"/>
    </row>
    <row r="24794" spans="18:18">
      <c r="R24794" s="1"/>
    </row>
    <row r="24795" spans="18:18">
      <c r="R24795" s="1"/>
    </row>
    <row r="24796" spans="18:18">
      <c r="R24796" s="1"/>
    </row>
    <row r="24797" spans="18:18">
      <c r="R24797" s="1"/>
    </row>
    <row r="24798" spans="18:18">
      <c r="R24798" s="1"/>
    </row>
    <row r="24799" spans="18:18">
      <c r="R24799" s="1"/>
    </row>
    <row r="24800" spans="18:18">
      <c r="R24800" s="1"/>
    </row>
    <row r="24801" spans="18:18">
      <c r="R24801" s="1"/>
    </row>
    <row r="24802" spans="18:18">
      <c r="R24802" s="1"/>
    </row>
    <row r="24803" spans="18:18">
      <c r="R24803" s="1"/>
    </row>
    <row r="24804" spans="18:18">
      <c r="R24804" s="1"/>
    </row>
    <row r="24805" spans="18:18">
      <c r="R24805" s="1"/>
    </row>
    <row r="24806" spans="18:18">
      <c r="R24806" s="1"/>
    </row>
    <row r="24807" spans="18:18">
      <c r="R24807" s="1"/>
    </row>
    <row r="24808" spans="18:18">
      <c r="R24808" s="1"/>
    </row>
    <row r="24809" spans="18:18">
      <c r="R24809" s="1"/>
    </row>
    <row r="24810" spans="18:18">
      <c r="R24810" s="1"/>
    </row>
    <row r="24811" spans="18:18">
      <c r="R24811" s="1"/>
    </row>
    <row r="24812" spans="18:18">
      <c r="R24812" s="1"/>
    </row>
    <row r="24813" spans="18:18">
      <c r="R24813" s="1"/>
    </row>
    <row r="24814" spans="18:18">
      <c r="R24814" s="1"/>
    </row>
    <row r="24815" spans="18:18">
      <c r="R24815" s="1"/>
    </row>
    <row r="24816" spans="18:18">
      <c r="R24816" s="1"/>
    </row>
    <row r="24817" spans="18:18">
      <c r="R24817" s="1"/>
    </row>
    <row r="24818" spans="18:18">
      <c r="R24818" s="1"/>
    </row>
    <row r="24819" spans="18:18">
      <c r="R24819" s="1"/>
    </row>
    <row r="24820" spans="18:18">
      <c r="R24820" s="1"/>
    </row>
    <row r="24821" spans="18:18">
      <c r="R24821" s="1"/>
    </row>
    <row r="24822" spans="18:18">
      <c r="R24822" s="1"/>
    </row>
    <row r="24823" spans="18:18">
      <c r="R24823" s="1"/>
    </row>
    <row r="24824" spans="18:18">
      <c r="R24824" s="1"/>
    </row>
    <row r="24825" spans="18:18">
      <c r="R24825" s="1"/>
    </row>
    <row r="24826" spans="18:18">
      <c r="R24826" s="1"/>
    </row>
    <row r="24827" spans="18:18">
      <c r="R24827" s="1"/>
    </row>
    <row r="24828" spans="18:18">
      <c r="R24828" s="1"/>
    </row>
    <row r="24829" spans="18:18">
      <c r="R24829" s="1"/>
    </row>
    <row r="24830" spans="18:18">
      <c r="R24830" s="1"/>
    </row>
    <row r="24831" spans="18:18">
      <c r="R24831" s="1"/>
    </row>
    <row r="24832" spans="18:18">
      <c r="R24832" s="1"/>
    </row>
    <row r="24833" spans="18:18">
      <c r="R24833" s="1"/>
    </row>
    <row r="24834" spans="18:18">
      <c r="R24834" s="1"/>
    </row>
    <row r="24835" spans="18:18">
      <c r="R24835" s="1"/>
    </row>
    <row r="24836" spans="18:18">
      <c r="R24836" s="1"/>
    </row>
    <row r="24837" spans="18:18">
      <c r="R24837" s="1"/>
    </row>
    <row r="24838" spans="18:18">
      <c r="R24838" s="1"/>
    </row>
    <row r="24839" spans="18:18">
      <c r="R24839" s="1"/>
    </row>
    <row r="24840" spans="18:18">
      <c r="R24840" s="1"/>
    </row>
    <row r="24841" spans="18:18">
      <c r="R24841" s="1"/>
    </row>
    <row r="24842" spans="18:18">
      <c r="R24842" s="1"/>
    </row>
    <row r="24843" spans="18:18">
      <c r="R24843" s="1"/>
    </row>
    <row r="24844" spans="18:18">
      <c r="R24844" s="1"/>
    </row>
    <row r="24845" spans="18:18">
      <c r="R24845" s="1"/>
    </row>
    <row r="24846" spans="18:18">
      <c r="R24846" s="1"/>
    </row>
    <row r="24847" spans="18:18">
      <c r="R24847" s="1"/>
    </row>
    <row r="24848" spans="18:18">
      <c r="R24848" s="1"/>
    </row>
    <row r="24849" spans="18:18">
      <c r="R24849" s="1"/>
    </row>
    <row r="24850" spans="18:18">
      <c r="R24850" s="1"/>
    </row>
    <row r="24851" spans="18:18">
      <c r="R24851" s="1"/>
    </row>
    <row r="24852" spans="18:18">
      <c r="R24852" s="1"/>
    </row>
    <row r="24853" spans="18:18">
      <c r="R24853" s="1"/>
    </row>
    <row r="24854" spans="18:18">
      <c r="R24854" s="1"/>
    </row>
    <row r="24855" spans="18:18">
      <c r="R24855" s="1"/>
    </row>
    <row r="24856" spans="18:18">
      <c r="R24856" s="1"/>
    </row>
    <row r="24857" spans="18:18">
      <c r="R24857" s="1"/>
    </row>
    <row r="24858" spans="18:18">
      <c r="R24858" s="1"/>
    </row>
    <row r="24859" spans="18:18">
      <c r="R24859" s="1"/>
    </row>
    <row r="24860" spans="18:18">
      <c r="R24860" s="1"/>
    </row>
    <row r="24861" spans="18:18">
      <c r="R24861" s="1"/>
    </row>
    <row r="24862" spans="18:18">
      <c r="R24862" s="1"/>
    </row>
    <row r="24863" spans="18:18">
      <c r="R24863" s="1"/>
    </row>
    <row r="24864" spans="18:18">
      <c r="R24864" s="1"/>
    </row>
    <row r="24865" spans="18:18">
      <c r="R24865" s="1"/>
    </row>
    <row r="24866" spans="18:18">
      <c r="R24866" s="1"/>
    </row>
    <row r="24867" spans="18:18">
      <c r="R24867" s="1"/>
    </row>
    <row r="24868" spans="18:18">
      <c r="R24868" s="1"/>
    </row>
    <row r="24869" spans="18:18">
      <c r="R24869" s="1"/>
    </row>
    <row r="24870" spans="18:18">
      <c r="R24870" s="1"/>
    </row>
    <row r="24871" spans="18:18">
      <c r="R24871" s="1"/>
    </row>
    <row r="24872" spans="18:18">
      <c r="R24872" s="1"/>
    </row>
    <row r="24873" spans="18:18">
      <c r="R24873" s="1"/>
    </row>
    <row r="24874" spans="18:18">
      <c r="R24874" s="1"/>
    </row>
    <row r="24875" spans="18:18">
      <c r="R24875" s="1"/>
    </row>
    <row r="24876" spans="18:18">
      <c r="R24876" s="1"/>
    </row>
    <row r="24877" spans="18:18">
      <c r="R24877" s="1"/>
    </row>
    <row r="24878" spans="18:18">
      <c r="R24878" s="1"/>
    </row>
    <row r="24879" spans="18:18">
      <c r="R24879" s="1"/>
    </row>
    <row r="24880" spans="18:18">
      <c r="R24880" s="1"/>
    </row>
    <row r="24881" spans="18:18">
      <c r="R24881" s="1"/>
    </row>
    <row r="24882" spans="18:18">
      <c r="R24882" s="1"/>
    </row>
    <row r="24883" spans="18:18">
      <c r="R24883" s="1"/>
    </row>
    <row r="24884" spans="18:18">
      <c r="R24884" s="1"/>
    </row>
    <row r="24885" spans="18:18">
      <c r="R24885" s="1"/>
    </row>
    <row r="24886" spans="18:18">
      <c r="R24886" s="1"/>
    </row>
    <row r="24887" spans="18:18">
      <c r="R24887" s="1"/>
    </row>
    <row r="24888" spans="18:18">
      <c r="R24888" s="1"/>
    </row>
    <row r="24889" spans="18:18">
      <c r="R24889" s="1"/>
    </row>
    <row r="24890" spans="18:18">
      <c r="R24890" s="1"/>
    </row>
    <row r="24891" spans="18:18">
      <c r="R24891" s="1"/>
    </row>
    <row r="24892" spans="18:18">
      <c r="R24892" s="1"/>
    </row>
    <row r="24893" spans="18:18">
      <c r="R24893" s="1"/>
    </row>
    <row r="24894" spans="18:18">
      <c r="R24894" s="1"/>
    </row>
    <row r="24895" spans="18:18">
      <c r="R24895" s="1"/>
    </row>
    <row r="24896" spans="18:18">
      <c r="R24896" s="1"/>
    </row>
    <row r="24897" spans="18:18">
      <c r="R24897" s="1"/>
    </row>
    <row r="24898" spans="18:18">
      <c r="R24898" s="1"/>
    </row>
    <row r="24899" spans="18:18">
      <c r="R24899" s="1"/>
    </row>
    <row r="24900" spans="18:18">
      <c r="R24900" s="1"/>
    </row>
    <row r="24901" spans="18:18">
      <c r="R24901" s="1"/>
    </row>
    <row r="24902" spans="18:18">
      <c r="R24902" s="1"/>
    </row>
    <row r="24903" spans="18:18">
      <c r="R24903" s="1"/>
    </row>
    <row r="24904" spans="18:18">
      <c r="R24904" s="1"/>
    </row>
    <row r="24905" spans="18:18">
      <c r="R24905" s="1"/>
    </row>
    <row r="24906" spans="18:18">
      <c r="R24906" s="1"/>
    </row>
    <row r="24907" spans="18:18">
      <c r="R24907" s="1"/>
    </row>
    <row r="24908" spans="18:18">
      <c r="R24908" s="1"/>
    </row>
    <row r="24909" spans="18:18">
      <c r="R24909" s="1"/>
    </row>
    <row r="24910" spans="18:18">
      <c r="R24910" s="1"/>
    </row>
    <row r="24911" spans="18:18">
      <c r="R24911" s="1"/>
    </row>
    <row r="24912" spans="18:18">
      <c r="R24912" s="1"/>
    </row>
    <row r="24913" spans="18:18">
      <c r="R24913" s="1"/>
    </row>
    <row r="24914" spans="18:18">
      <c r="R24914" s="1"/>
    </row>
    <row r="24915" spans="18:18">
      <c r="R24915" s="1"/>
    </row>
    <row r="24916" spans="18:18">
      <c r="R24916" s="1"/>
    </row>
    <row r="24917" spans="18:18">
      <c r="R24917" s="1"/>
    </row>
    <row r="24918" spans="18:18">
      <c r="R24918" s="1"/>
    </row>
    <row r="24919" spans="18:18">
      <c r="R24919" s="1"/>
    </row>
    <row r="24920" spans="18:18">
      <c r="R24920" s="1"/>
    </row>
    <row r="24921" spans="18:18">
      <c r="R24921" s="1"/>
    </row>
    <row r="24922" spans="18:18">
      <c r="R24922" s="1"/>
    </row>
    <row r="24923" spans="18:18">
      <c r="R24923" s="1"/>
    </row>
    <row r="24924" spans="18:18">
      <c r="R24924" s="1"/>
    </row>
    <row r="24925" spans="18:18">
      <c r="R24925" s="1"/>
    </row>
    <row r="24926" spans="18:18">
      <c r="R24926" s="1"/>
    </row>
    <row r="24927" spans="18:18">
      <c r="R24927" s="1"/>
    </row>
    <row r="24928" spans="18:18">
      <c r="R24928" s="1"/>
    </row>
    <row r="24929" spans="18:18">
      <c r="R24929" s="1"/>
    </row>
    <row r="24930" spans="18:18">
      <c r="R24930" s="1"/>
    </row>
    <row r="24931" spans="18:18">
      <c r="R24931" s="1"/>
    </row>
    <row r="24932" spans="18:18">
      <c r="R24932" s="1"/>
    </row>
    <row r="24933" spans="18:18">
      <c r="R24933" s="1"/>
    </row>
    <row r="24934" spans="18:18">
      <c r="R24934" s="1"/>
    </row>
    <row r="24935" spans="18:18">
      <c r="R24935" s="1"/>
    </row>
    <row r="24936" spans="18:18">
      <c r="R24936" s="1"/>
    </row>
    <row r="24937" spans="18:18">
      <c r="R24937" s="1"/>
    </row>
    <row r="24938" spans="18:18">
      <c r="R24938" s="1"/>
    </row>
    <row r="24939" spans="18:18">
      <c r="R24939" s="1"/>
    </row>
    <row r="24940" spans="18:18">
      <c r="R24940" s="1"/>
    </row>
    <row r="24941" spans="18:18">
      <c r="R24941" s="1"/>
    </row>
    <row r="24942" spans="18:18">
      <c r="R24942" s="1"/>
    </row>
    <row r="24943" spans="18:18">
      <c r="R24943" s="1"/>
    </row>
    <row r="24944" spans="18:18">
      <c r="R24944" s="1"/>
    </row>
    <row r="24945" spans="18:18">
      <c r="R24945" s="1"/>
    </row>
    <row r="24946" spans="18:18">
      <c r="R24946" s="1"/>
    </row>
    <row r="24947" spans="18:18">
      <c r="R24947" s="1"/>
    </row>
    <row r="24948" spans="18:18">
      <c r="R24948" s="1"/>
    </row>
    <row r="24949" spans="18:18">
      <c r="R24949" s="1"/>
    </row>
    <row r="24950" spans="18:18">
      <c r="R24950" s="1"/>
    </row>
    <row r="24951" spans="18:18">
      <c r="R24951" s="1"/>
    </row>
    <row r="24952" spans="18:18">
      <c r="R24952" s="1"/>
    </row>
    <row r="24953" spans="18:18">
      <c r="R24953" s="1"/>
    </row>
    <row r="24954" spans="18:18">
      <c r="R24954" s="1"/>
    </row>
    <row r="24955" spans="18:18">
      <c r="R24955" s="1"/>
    </row>
    <row r="24956" spans="18:18">
      <c r="R24956" s="1"/>
    </row>
    <row r="24957" spans="18:18">
      <c r="R24957" s="1"/>
    </row>
    <row r="24958" spans="18:18">
      <c r="R24958" s="1"/>
    </row>
    <row r="24959" spans="18:18">
      <c r="R24959" s="1"/>
    </row>
    <row r="24960" spans="18:18">
      <c r="R24960" s="1"/>
    </row>
    <row r="24961" spans="18:18">
      <c r="R24961" s="1"/>
    </row>
    <row r="24962" spans="18:18">
      <c r="R24962" s="1"/>
    </row>
    <row r="24963" spans="18:18">
      <c r="R24963" s="1"/>
    </row>
    <row r="24964" spans="18:18">
      <c r="R24964" s="1"/>
    </row>
    <row r="24965" spans="18:18">
      <c r="R24965" s="1"/>
    </row>
    <row r="24966" spans="18:18">
      <c r="R24966" s="1"/>
    </row>
    <row r="24967" spans="18:18">
      <c r="R24967" s="1"/>
    </row>
    <row r="24968" spans="18:18">
      <c r="R24968" s="1"/>
    </row>
    <row r="24969" spans="18:18">
      <c r="R24969" s="1"/>
    </row>
    <row r="24970" spans="18:18">
      <c r="R24970" s="1"/>
    </row>
    <row r="24971" spans="18:18">
      <c r="R24971" s="1"/>
    </row>
    <row r="24972" spans="18:18">
      <c r="R24972" s="1"/>
    </row>
    <row r="24973" spans="18:18">
      <c r="R24973" s="1"/>
    </row>
    <row r="24974" spans="18:18">
      <c r="R24974" s="1"/>
    </row>
    <row r="24975" spans="18:18">
      <c r="R24975" s="1"/>
    </row>
    <row r="24976" spans="18:18">
      <c r="R24976" s="1"/>
    </row>
    <row r="24977" spans="18:18">
      <c r="R24977" s="1"/>
    </row>
    <row r="24978" spans="18:18">
      <c r="R24978" s="1"/>
    </row>
    <row r="24979" spans="18:18">
      <c r="R24979" s="1"/>
    </row>
    <row r="24980" spans="18:18">
      <c r="R24980" s="1"/>
    </row>
    <row r="24981" spans="18:18">
      <c r="R24981" s="1"/>
    </row>
    <row r="24982" spans="18:18">
      <c r="R24982" s="1"/>
    </row>
    <row r="24983" spans="18:18">
      <c r="R24983" s="1"/>
    </row>
    <row r="24984" spans="18:18">
      <c r="R24984" s="1"/>
    </row>
    <row r="24985" spans="18:18">
      <c r="R24985" s="1"/>
    </row>
    <row r="24986" spans="18:18">
      <c r="R24986" s="1"/>
    </row>
    <row r="24987" spans="18:18">
      <c r="R24987" s="1"/>
    </row>
    <row r="24988" spans="18:18">
      <c r="R24988" s="1"/>
    </row>
    <row r="24989" spans="18:18">
      <c r="R24989" s="1"/>
    </row>
    <row r="24990" spans="18:18">
      <c r="R24990" s="1"/>
    </row>
    <row r="24991" spans="18:18">
      <c r="R24991" s="1"/>
    </row>
    <row r="24992" spans="18:18">
      <c r="R24992" s="1"/>
    </row>
    <row r="24993" spans="18:18">
      <c r="R24993" s="1"/>
    </row>
    <row r="24994" spans="18:18">
      <c r="R24994" s="1"/>
    </row>
    <row r="24995" spans="18:18">
      <c r="R24995" s="1"/>
    </row>
    <row r="24996" spans="18:18">
      <c r="R24996" s="1"/>
    </row>
    <row r="24997" spans="18:18">
      <c r="R24997" s="1"/>
    </row>
    <row r="24998" spans="18:18">
      <c r="R24998" s="1"/>
    </row>
    <row r="24999" spans="18:18">
      <c r="R24999" s="1"/>
    </row>
    <row r="25000" spans="18:18">
      <c r="R25000" s="1"/>
    </row>
    <row r="25001" spans="18:18">
      <c r="R25001" s="1"/>
    </row>
    <row r="25002" spans="18:18">
      <c r="R25002" s="1"/>
    </row>
    <row r="25003" spans="18:18">
      <c r="R25003" s="1"/>
    </row>
    <row r="25004" spans="18:18">
      <c r="R25004" s="1"/>
    </row>
    <row r="25005" spans="18:18">
      <c r="R25005" s="1"/>
    </row>
    <row r="25006" spans="18:18">
      <c r="R25006" s="1"/>
    </row>
    <row r="25007" spans="18:18">
      <c r="R25007" s="1"/>
    </row>
    <row r="25008" spans="18:18">
      <c r="R25008" s="1"/>
    </row>
    <row r="25009" spans="18:18">
      <c r="R25009" s="1"/>
    </row>
    <row r="25010" spans="18:18">
      <c r="R25010" s="1"/>
    </row>
    <row r="25011" spans="18:18">
      <c r="R25011" s="1"/>
    </row>
    <row r="25012" spans="18:18">
      <c r="R25012" s="1"/>
    </row>
    <row r="25013" spans="18:18">
      <c r="R25013" s="1"/>
    </row>
    <row r="25014" spans="18:18">
      <c r="R25014" s="1"/>
    </row>
    <row r="25015" spans="18:18">
      <c r="R25015" s="1"/>
    </row>
    <row r="25016" spans="18:18">
      <c r="R25016" s="1"/>
    </row>
    <row r="25017" spans="18:18">
      <c r="R25017" s="1"/>
    </row>
    <row r="25018" spans="18:18">
      <c r="R25018" s="1"/>
    </row>
    <row r="25019" spans="18:18">
      <c r="R25019" s="1"/>
    </row>
    <row r="25020" spans="18:18">
      <c r="R25020" s="1"/>
    </row>
    <row r="25021" spans="18:18">
      <c r="R25021" s="1"/>
    </row>
    <row r="25022" spans="18:18">
      <c r="R25022" s="1"/>
    </row>
    <row r="25023" spans="18:18">
      <c r="R25023" s="1"/>
    </row>
    <row r="25024" spans="18:18">
      <c r="R25024" s="1"/>
    </row>
    <row r="25025" spans="18:18">
      <c r="R25025" s="1"/>
    </row>
    <row r="25026" spans="18:18">
      <c r="R25026" s="1"/>
    </row>
    <row r="25027" spans="18:18">
      <c r="R25027" s="1"/>
    </row>
    <row r="25028" spans="18:18">
      <c r="R25028" s="1"/>
    </row>
    <row r="25029" spans="18:18">
      <c r="R25029" s="1"/>
    </row>
    <row r="25030" spans="18:18">
      <c r="R25030" s="1"/>
    </row>
    <row r="25031" spans="18:18">
      <c r="R25031" s="1"/>
    </row>
    <row r="25032" spans="18:18">
      <c r="R25032" s="1"/>
    </row>
    <row r="25033" spans="18:18">
      <c r="R25033" s="1"/>
    </row>
    <row r="25034" spans="18:18">
      <c r="R25034" s="1"/>
    </row>
    <row r="25035" spans="18:18">
      <c r="R25035" s="1"/>
    </row>
    <row r="25036" spans="18:18">
      <c r="R25036" s="1"/>
    </row>
    <row r="25037" spans="18:18">
      <c r="R25037" s="1"/>
    </row>
    <row r="25038" spans="18:18">
      <c r="R25038" s="1"/>
    </row>
    <row r="25039" spans="18:18">
      <c r="R25039" s="1"/>
    </row>
    <row r="25040" spans="18:18">
      <c r="R25040" s="1"/>
    </row>
    <row r="25041" spans="18:18">
      <c r="R25041" s="1"/>
    </row>
    <row r="25042" spans="18:18">
      <c r="R25042" s="1"/>
    </row>
    <row r="25043" spans="18:18">
      <c r="R25043" s="1"/>
    </row>
    <row r="25044" spans="18:18">
      <c r="R25044" s="1"/>
    </row>
    <row r="25045" spans="18:18">
      <c r="R25045" s="1"/>
    </row>
    <row r="25046" spans="18:18">
      <c r="R25046" s="1"/>
    </row>
    <row r="25047" spans="18:18">
      <c r="R25047" s="1"/>
    </row>
    <row r="25048" spans="18:18">
      <c r="R25048" s="1"/>
    </row>
    <row r="25049" spans="18:18">
      <c r="R25049" s="1"/>
    </row>
    <row r="25050" spans="18:18">
      <c r="R25050" s="1"/>
    </row>
    <row r="25051" spans="18:18">
      <c r="R25051" s="1"/>
    </row>
    <row r="25052" spans="18:18">
      <c r="R25052" s="1"/>
    </row>
    <row r="25053" spans="18:18">
      <c r="R25053" s="1"/>
    </row>
    <row r="25054" spans="18:18">
      <c r="R25054" s="1"/>
    </row>
    <row r="25055" spans="18:18">
      <c r="R25055" s="1"/>
    </row>
    <row r="25056" spans="18:18">
      <c r="R25056" s="1"/>
    </row>
    <row r="25057" spans="18:18">
      <c r="R25057" s="1"/>
    </row>
    <row r="25058" spans="18:18">
      <c r="R25058" s="1"/>
    </row>
    <row r="25059" spans="18:18">
      <c r="R25059" s="1"/>
    </row>
    <row r="25060" spans="18:18">
      <c r="R25060" s="1"/>
    </row>
    <row r="25061" spans="18:18">
      <c r="R25061" s="1"/>
    </row>
    <row r="25062" spans="18:18">
      <c r="R25062" s="1"/>
    </row>
    <row r="25063" spans="18:18">
      <c r="R25063" s="1"/>
    </row>
    <row r="25064" spans="18:18">
      <c r="R25064" s="1"/>
    </row>
    <row r="25065" spans="18:18">
      <c r="R25065" s="1"/>
    </row>
    <row r="25066" spans="18:18">
      <c r="R25066" s="1"/>
    </row>
    <row r="25067" spans="18:18">
      <c r="R25067" s="1"/>
    </row>
    <row r="25068" spans="18:18">
      <c r="R25068" s="1"/>
    </row>
    <row r="25069" spans="18:18">
      <c r="R25069" s="1"/>
    </row>
    <row r="25070" spans="18:18">
      <c r="R25070" s="1"/>
    </row>
    <row r="25071" spans="18:18">
      <c r="R25071" s="1"/>
    </row>
    <row r="25072" spans="18:18">
      <c r="R25072" s="1"/>
    </row>
    <row r="25073" spans="18:18">
      <c r="R25073" s="1"/>
    </row>
    <row r="25074" spans="18:18">
      <c r="R25074" s="1"/>
    </row>
    <row r="25075" spans="18:18">
      <c r="R25075" s="1"/>
    </row>
    <row r="25076" spans="18:18">
      <c r="R25076" s="1"/>
    </row>
    <row r="25077" spans="18:18">
      <c r="R25077" s="1"/>
    </row>
    <row r="25078" spans="18:18">
      <c r="R25078" s="1"/>
    </row>
    <row r="25079" spans="18:18">
      <c r="R25079" s="1"/>
    </row>
    <row r="25080" spans="18:18">
      <c r="R25080" s="1"/>
    </row>
    <row r="25081" spans="18:18">
      <c r="R25081" s="1"/>
    </row>
    <row r="25082" spans="18:18">
      <c r="R25082" s="1"/>
    </row>
    <row r="25083" spans="18:18">
      <c r="R25083" s="1"/>
    </row>
    <row r="25084" spans="18:18">
      <c r="R25084" s="1"/>
    </row>
    <row r="25085" spans="18:18">
      <c r="R25085" s="1"/>
    </row>
    <row r="25086" spans="18:18">
      <c r="R25086" s="1"/>
    </row>
    <row r="25087" spans="18:18">
      <c r="R25087" s="1"/>
    </row>
    <row r="25088" spans="18:18">
      <c r="R25088" s="1"/>
    </row>
    <row r="25089" spans="18:18">
      <c r="R25089" s="1"/>
    </row>
    <row r="25090" spans="18:18">
      <c r="R25090" s="1"/>
    </row>
    <row r="25091" spans="18:18">
      <c r="R25091" s="1"/>
    </row>
    <row r="25092" spans="18:18">
      <c r="R25092" s="1"/>
    </row>
    <row r="25093" spans="18:18">
      <c r="R25093" s="1"/>
    </row>
    <row r="25094" spans="18:18">
      <c r="R25094" s="1"/>
    </row>
    <row r="25095" spans="18:18">
      <c r="R25095" s="1"/>
    </row>
    <row r="25096" spans="18:18">
      <c r="R25096" s="1"/>
    </row>
    <row r="25097" spans="18:18">
      <c r="R25097" s="1"/>
    </row>
    <row r="25098" spans="18:18">
      <c r="R25098" s="1"/>
    </row>
    <row r="25099" spans="18:18">
      <c r="R25099" s="1"/>
    </row>
    <row r="25100" spans="18:18">
      <c r="R25100" s="1"/>
    </row>
    <row r="25101" spans="18:18">
      <c r="R25101" s="1"/>
    </row>
    <row r="25102" spans="18:18">
      <c r="R25102" s="1"/>
    </row>
    <row r="25103" spans="18:18">
      <c r="R25103" s="1"/>
    </row>
    <row r="25104" spans="18:18">
      <c r="R25104" s="1"/>
    </row>
    <row r="25105" spans="18:18">
      <c r="R25105" s="1"/>
    </row>
    <row r="25106" spans="18:18">
      <c r="R25106" s="1"/>
    </row>
    <row r="25107" spans="18:18">
      <c r="R25107" s="1"/>
    </row>
    <row r="25108" spans="18:18">
      <c r="R25108" s="1"/>
    </row>
    <row r="25109" spans="18:18">
      <c r="R25109" s="1"/>
    </row>
    <row r="25110" spans="18:18">
      <c r="R25110" s="1"/>
    </row>
    <row r="25111" spans="18:18">
      <c r="R25111" s="1"/>
    </row>
    <row r="25112" spans="18:18">
      <c r="R25112" s="1"/>
    </row>
    <row r="25113" spans="18:18">
      <c r="R25113" s="1"/>
    </row>
    <row r="25114" spans="18:18">
      <c r="R25114" s="1"/>
    </row>
    <row r="25115" spans="18:18">
      <c r="R25115" s="1"/>
    </row>
    <row r="25116" spans="18:18">
      <c r="R25116" s="1"/>
    </row>
    <row r="25117" spans="18:18">
      <c r="R25117" s="1"/>
    </row>
    <row r="25118" spans="18:18">
      <c r="R25118" s="1"/>
    </row>
    <row r="25119" spans="18:18">
      <c r="R25119" s="1"/>
    </row>
    <row r="25120" spans="18:18">
      <c r="R25120" s="1"/>
    </row>
    <row r="25121" spans="18:18">
      <c r="R25121" s="1"/>
    </row>
    <row r="25122" spans="18:18">
      <c r="R25122" s="1"/>
    </row>
    <row r="25123" spans="18:18">
      <c r="R25123" s="1"/>
    </row>
    <row r="25124" spans="18:18">
      <c r="R25124" s="1"/>
    </row>
    <row r="25125" spans="18:18">
      <c r="R25125" s="1"/>
    </row>
    <row r="25126" spans="18:18">
      <c r="R25126" s="1"/>
    </row>
    <row r="25127" spans="18:18">
      <c r="R25127" s="1"/>
    </row>
    <row r="25128" spans="18:18">
      <c r="R25128" s="1"/>
    </row>
    <row r="25129" spans="18:18">
      <c r="R25129" s="1"/>
    </row>
    <row r="25130" spans="18:18">
      <c r="R25130" s="1"/>
    </row>
    <row r="25131" spans="18:18">
      <c r="R25131" s="1"/>
    </row>
    <row r="25132" spans="18:18">
      <c r="R25132" s="1"/>
    </row>
    <row r="25133" spans="18:18">
      <c r="R25133" s="1"/>
    </row>
    <row r="25134" spans="18:18">
      <c r="R25134" s="1"/>
    </row>
    <row r="25135" spans="18:18">
      <c r="R25135" s="1"/>
    </row>
    <row r="25136" spans="18:18">
      <c r="R25136" s="1"/>
    </row>
    <row r="25137" spans="18:18">
      <c r="R25137" s="1"/>
    </row>
    <row r="25138" spans="18:18">
      <c r="R25138" s="1"/>
    </row>
    <row r="25139" spans="18:18">
      <c r="R25139" s="1"/>
    </row>
    <row r="25140" spans="18:18">
      <c r="R25140" s="1"/>
    </row>
    <row r="25141" spans="18:18">
      <c r="R25141" s="1"/>
    </row>
    <row r="25142" spans="18:18">
      <c r="R25142" s="1"/>
    </row>
    <row r="25143" spans="18:18">
      <c r="R25143" s="1"/>
    </row>
    <row r="25144" spans="18:18">
      <c r="R25144" s="1"/>
    </row>
    <row r="25145" spans="18:18">
      <c r="R25145" s="1"/>
    </row>
    <row r="25146" spans="18:18">
      <c r="R25146" s="1"/>
    </row>
    <row r="25147" spans="18:18">
      <c r="R25147" s="1"/>
    </row>
    <row r="25148" spans="18:18">
      <c r="R25148" s="1"/>
    </row>
    <row r="25149" spans="18:18">
      <c r="R25149" s="1"/>
    </row>
    <row r="25150" spans="18:18">
      <c r="R25150" s="1"/>
    </row>
    <row r="25151" spans="18:18">
      <c r="R25151" s="1"/>
    </row>
    <row r="25152" spans="18:18">
      <c r="R25152" s="1"/>
    </row>
    <row r="25153" spans="18:18">
      <c r="R25153" s="1"/>
    </row>
    <row r="25154" spans="18:18">
      <c r="R25154" s="1"/>
    </row>
    <row r="25155" spans="18:18">
      <c r="R25155" s="1"/>
    </row>
    <row r="25156" spans="18:18">
      <c r="R25156" s="1"/>
    </row>
    <row r="25157" spans="18:18">
      <c r="R25157" s="1"/>
    </row>
    <row r="25158" spans="18:18">
      <c r="R25158" s="1"/>
    </row>
    <row r="25159" spans="18:18">
      <c r="R25159" s="1"/>
    </row>
    <row r="25160" spans="18:18">
      <c r="R25160" s="1"/>
    </row>
    <row r="25161" spans="18:18">
      <c r="R25161" s="1"/>
    </row>
    <row r="25162" spans="18:18">
      <c r="R25162" s="1"/>
    </row>
    <row r="25163" spans="18:18">
      <c r="R25163" s="1"/>
    </row>
    <row r="25164" spans="18:18">
      <c r="R25164" s="1"/>
    </row>
    <row r="25165" spans="18:18">
      <c r="R25165" s="1"/>
    </row>
    <row r="25166" spans="18:18">
      <c r="R25166" s="1"/>
    </row>
    <row r="25167" spans="18:18">
      <c r="R25167" s="1"/>
    </row>
    <row r="25168" spans="18:18">
      <c r="R25168" s="1"/>
    </row>
    <row r="25169" spans="18:18">
      <c r="R25169" s="1"/>
    </row>
    <row r="25170" spans="18:18">
      <c r="R25170" s="1"/>
    </row>
    <row r="25171" spans="18:18">
      <c r="R25171" s="1"/>
    </row>
    <row r="25172" spans="18:18">
      <c r="R25172" s="1"/>
    </row>
    <row r="25173" spans="18:18">
      <c r="R25173" s="1"/>
    </row>
    <row r="25174" spans="18:18">
      <c r="R25174" s="1"/>
    </row>
    <row r="25175" spans="18:18">
      <c r="R25175" s="1"/>
    </row>
    <row r="25176" spans="18:18">
      <c r="R25176" s="1"/>
    </row>
    <row r="25177" spans="18:18">
      <c r="R25177" s="1"/>
    </row>
    <row r="25178" spans="18:18">
      <c r="R25178" s="1"/>
    </row>
    <row r="25179" spans="18:18">
      <c r="R25179" s="1"/>
    </row>
    <row r="25180" spans="18:18">
      <c r="R25180" s="1"/>
    </row>
    <row r="25181" spans="18:18">
      <c r="R25181" s="1"/>
    </row>
    <row r="25182" spans="18:18">
      <c r="R25182" s="1"/>
    </row>
    <row r="25183" spans="18:18">
      <c r="R25183" s="1"/>
    </row>
    <row r="25184" spans="18:18">
      <c r="R25184" s="1"/>
    </row>
    <row r="25185" spans="18:18">
      <c r="R25185" s="1"/>
    </row>
    <row r="25186" spans="18:18">
      <c r="R25186" s="1"/>
    </row>
    <row r="25187" spans="18:18">
      <c r="R25187" s="1"/>
    </row>
    <row r="25188" spans="18:18">
      <c r="R25188" s="1"/>
    </row>
    <row r="25189" spans="18:18">
      <c r="R25189" s="1"/>
    </row>
    <row r="25190" spans="18:18">
      <c r="R25190" s="1"/>
    </row>
    <row r="25191" spans="18:18">
      <c r="R25191" s="1"/>
    </row>
    <row r="25192" spans="18:18">
      <c r="R25192" s="1"/>
    </row>
    <row r="25193" spans="18:18">
      <c r="R25193" s="1"/>
    </row>
    <row r="25194" spans="18:18">
      <c r="R25194" s="1"/>
    </row>
    <row r="25195" spans="18:18">
      <c r="R25195" s="1"/>
    </row>
    <row r="25196" spans="18:18">
      <c r="R25196" s="1"/>
    </row>
    <row r="25197" spans="18:18">
      <c r="R25197" s="1"/>
    </row>
    <row r="25198" spans="18:18">
      <c r="R25198" s="1"/>
    </row>
    <row r="25199" spans="18:18">
      <c r="R25199" s="1"/>
    </row>
    <row r="25200" spans="18:18">
      <c r="R25200" s="1"/>
    </row>
    <row r="25201" spans="18:18">
      <c r="R25201" s="1"/>
    </row>
    <row r="25202" spans="18:18">
      <c r="R25202" s="1"/>
    </row>
    <row r="25203" spans="18:18">
      <c r="R25203" s="1"/>
    </row>
    <row r="25204" spans="18:18">
      <c r="R25204" s="1"/>
    </row>
    <row r="25205" spans="18:18">
      <c r="R25205" s="1"/>
    </row>
    <row r="25206" spans="18:18">
      <c r="R25206" s="1"/>
    </row>
    <row r="25207" spans="18:18">
      <c r="R25207" s="1"/>
    </row>
    <row r="25208" spans="18:18">
      <c r="R25208" s="1"/>
    </row>
    <row r="25209" spans="18:18">
      <c r="R25209" s="1"/>
    </row>
    <row r="25210" spans="18:18">
      <c r="R25210" s="1"/>
    </row>
    <row r="25211" spans="18:18">
      <c r="R25211" s="1"/>
    </row>
    <row r="25212" spans="18:18">
      <c r="R25212" s="1"/>
    </row>
    <row r="25213" spans="18:18">
      <c r="R25213" s="1"/>
    </row>
    <row r="25214" spans="18:18">
      <c r="R25214" s="1"/>
    </row>
    <row r="25215" spans="18:18">
      <c r="R25215" s="1"/>
    </row>
    <row r="25216" spans="18:18">
      <c r="R25216" s="1"/>
    </row>
    <row r="25217" spans="18:18">
      <c r="R25217" s="1"/>
    </row>
    <row r="25218" spans="18:18">
      <c r="R25218" s="1"/>
    </row>
    <row r="25219" spans="18:18">
      <c r="R25219" s="1"/>
    </row>
    <row r="25220" spans="18:18">
      <c r="R25220" s="1"/>
    </row>
    <row r="25221" spans="18:18">
      <c r="R25221" s="1"/>
    </row>
    <row r="25222" spans="18:18">
      <c r="R25222" s="1"/>
    </row>
    <row r="25223" spans="18:18">
      <c r="R25223" s="1"/>
    </row>
    <row r="25224" spans="18:18">
      <c r="R25224" s="1"/>
    </row>
    <row r="25225" spans="18:18">
      <c r="R25225" s="1"/>
    </row>
    <row r="25226" spans="18:18">
      <c r="R25226" s="1"/>
    </row>
    <row r="25227" spans="18:18">
      <c r="R25227" s="1"/>
    </row>
    <row r="25228" spans="18:18">
      <c r="R25228" s="1"/>
    </row>
    <row r="25229" spans="18:18">
      <c r="R25229" s="1"/>
    </row>
    <row r="25230" spans="18:18">
      <c r="R25230" s="1"/>
    </row>
    <row r="25231" spans="18:18">
      <c r="R25231" s="1"/>
    </row>
    <row r="25232" spans="18:18">
      <c r="R25232" s="1"/>
    </row>
    <row r="25233" spans="18:18">
      <c r="R25233" s="1"/>
    </row>
    <row r="25234" spans="18:18">
      <c r="R25234" s="1"/>
    </row>
    <row r="25235" spans="18:18">
      <c r="R25235" s="1"/>
    </row>
    <row r="25236" spans="18:18">
      <c r="R25236" s="1"/>
    </row>
    <row r="25237" spans="18:18">
      <c r="R25237" s="1"/>
    </row>
    <row r="25238" spans="18:18">
      <c r="R25238" s="1"/>
    </row>
    <row r="25239" spans="18:18">
      <c r="R25239" s="1"/>
    </row>
    <row r="25240" spans="18:18">
      <c r="R25240" s="1"/>
    </row>
    <row r="25241" spans="18:18">
      <c r="R25241" s="1"/>
    </row>
    <row r="25242" spans="18:18">
      <c r="R25242" s="1"/>
    </row>
    <row r="25243" spans="18:18">
      <c r="R25243" s="1"/>
    </row>
    <row r="25244" spans="18:18">
      <c r="R25244" s="1"/>
    </row>
    <row r="25245" spans="18:18">
      <c r="R25245" s="1"/>
    </row>
    <row r="25246" spans="18:18">
      <c r="R25246" s="1"/>
    </row>
    <row r="25247" spans="18:18">
      <c r="R25247" s="1"/>
    </row>
    <row r="25248" spans="18:18">
      <c r="R25248" s="1"/>
    </row>
    <row r="25249" spans="18:18">
      <c r="R25249" s="1"/>
    </row>
    <row r="25250" spans="18:18">
      <c r="R25250" s="1"/>
    </row>
    <row r="25251" spans="18:18">
      <c r="R25251" s="1"/>
    </row>
    <row r="25252" spans="18:18">
      <c r="R25252" s="1"/>
    </row>
    <row r="25253" spans="18:18">
      <c r="R25253" s="1"/>
    </row>
    <row r="25254" spans="18:18">
      <c r="R25254" s="1"/>
    </row>
    <row r="25255" spans="18:18">
      <c r="R25255" s="1"/>
    </row>
    <row r="25256" spans="18:18">
      <c r="R25256" s="1"/>
    </row>
    <row r="25257" spans="18:18">
      <c r="R25257" s="1"/>
    </row>
    <row r="25258" spans="18:18">
      <c r="R25258" s="1"/>
    </row>
    <row r="25259" spans="18:18">
      <c r="R25259" s="1"/>
    </row>
    <row r="25260" spans="18:18">
      <c r="R25260" s="1"/>
    </row>
    <row r="25261" spans="18:18">
      <c r="R25261" s="1"/>
    </row>
    <row r="25262" spans="18:18">
      <c r="R25262" s="1"/>
    </row>
    <row r="25263" spans="18:18">
      <c r="R25263" s="1"/>
    </row>
    <row r="25264" spans="18:18">
      <c r="R25264" s="1"/>
    </row>
    <row r="25265" spans="18:18">
      <c r="R25265" s="1"/>
    </row>
    <row r="25266" spans="18:18">
      <c r="R25266" s="1"/>
    </row>
    <row r="25267" spans="18:18">
      <c r="R25267" s="1"/>
    </row>
    <row r="25268" spans="18:18">
      <c r="R25268" s="1"/>
    </row>
    <row r="25269" spans="18:18">
      <c r="R25269" s="1"/>
    </row>
    <row r="25270" spans="18:18">
      <c r="R25270" s="1"/>
    </row>
    <row r="25271" spans="18:18">
      <c r="R25271" s="1"/>
    </row>
    <row r="25272" spans="18:18">
      <c r="R25272" s="1"/>
    </row>
    <row r="25273" spans="18:18">
      <c r="R25273" s="1"/>
    </row>
    <row r="25274" spans="18:18">
      <c r="R25274" s="1"/>
    </row>
    <row r="25275" spans="18:18">
      <c r="R25275" s="1"/>
    </row>
    <row r="25276" spans="18:18">
      <c r="R25276" s="1"/>
    </row>
    <row r="25277" spans="18:18">
      <c r="R25277" s="1"/>
    </row>
    <row r="25278" spans="18:18">
      <c r="R25278" s="1"/>
    </row>
    <row r="25279" spans="18:18">
      <c r="R25279" s="1"/>
    </row>
    <row r="25280" spans="18:18">
      <c r="R25280" s="1"/>
    </row>
    <row r="25281" spans="18:18">
      <c r="R25281" s="1"/>
    </row>
    <row r="25282" spans="18:18">
      <c r="R25282" s="1"/>
    </row>
    <row r="25283" spans="18:18">
      <c r="R25283" s="1"/>
    </row>
    <row r="25284" spans="18:18">
      <c r="R25284" s="1"/>
    </row>
    <row r="25285" spans="18:18">
      <c r="R25285" s="1"/>
    </row>
    <row r="25286" spans="18:18">
      <c r="R25286" s="1"/>
    </row>
    <row r="25287" spans="18:18">
      <c r="R25287" s="1"/>
    </row>
    <row r="25288" spans="18:18">
      <c r="R25288" s="1"/>
    </row>
    <row r="25289" spans="18:18">
      <c r="R25289" s="1"/>
    </row>
    <row r="25290" spans="18:18">
      <c r="R25290" s="1"/>
    </row>
    <row r="25291" spans="18:18">
      <c r="R25291" s="1"/>
    </row>
    <row r="25292" spans="18:18">
      <c r="R25292" s="1"/>
    </row>
    <row r="25293" spans="18:18">
      <c r="R25293" s="1"/>
    </row>
    <row r="25294" spans="18:18">
      <c r="R25294" s="1"/>
    </row>
    <row r="25295" spans="18:18">
      <c r="R25295" s="1"/>
    </row>
    <row r="25296" spans="18:18">
      <c r="R25296" s="1"/>
    </row>
    <row r="25297" spans="18:18">
      <c r="R25297" s="1"/>
    </row>
    <row r="25298" spans="18:18">
      <c r="R25298" s="1"/>
    </row>
    <row r="25299" spans="18:18">
      <c r="R25299" s="1"/>
    </row>
    <row r="25300" spans="18:18">
      <c r="R25300" s="1"/>
    </row>
    <row r="25301" spans="18:18">
      <c r="R25301" s="1"/>
    </row>
    <row r="25302" spans="18:18">
      <c r="R25302" s="1"/>
    </row>
    <row r="25303" spans="18:18">
      <c r="R25303" s="1"/>
    </row>
    <row r="25304" spans="18:18">
      <c r="R25304" s="1"/>
    </row>
    <row r="25305" spans="18:18">
      <c r="R25305" s="1"/>
    </row>
    <row r="25306" spans="18:18">
      <c r="R25306" s="1"/>
    </row>
    <row r="25307" spans="18:18">
      <c r="R25307" s="1"/>
    </row>
    <row r="25308" spans="18:18">
      <c r="R25308" s="1"/>
    </row>
    <row r="25309" spans="18:18">
      <c r="R25309" s="1"/>
    </row>
    <row r="25310" spans="18:18">
      <c r="R25310" s="1"/>
    </row>
    <row r="25311" spans="18:18">
      <c r="R25311" s="1"/>
    </row>
    <row r="25312" spans="18:18">
      <c r="R25312" s="1"/>
    </row>
    <row r="25313" spans="18:18">
      <c r="R25313" s="1"/>
    </row>
    <row r="25314" spans="18:18">
      <c r="R25314" s="1"/>
    </row>
    <row r="25315" spans="18:18">
      <c r="R25315" s="1"/>
    </row>
    <row r="25316" spans="18:18">
      <c r="R25316" s="1"/>
    </row>
    <row r="25317" spans="18:18">
      <c r="R25317" s="1"/>
    </row>
    <row r="25318" spans="18:18">
      <c r="R25318" s="1"/>
    </row>
    <row r="25319" spans="18:18">
      <c r="R25319" s="1"/>
    </row>
    <row r="25320" spans="18:18">
      <c r="R25320" s="1"/>
    </row>
    <row r="25321" spans="18:18">
      <c r="R25321" s="1"/>
    </row>
    <row r="25322" spans="18:18">
      <c r="R25322" s="1"/>
    </row>
    <row r="25323" spans="18:18">
      <c r="R25323" s="1"/>
    </row>
    <row r="25324" spans="18:18">
      <c r="R25324" s="1"/>
    </row>
    <row r="25325" spans="18:18">
      <c r="R25325" s="1"/>
    </row>
    <row r="25326" spans="18:18">
      <c r="R25326" s="1"/>
    </row>
    <row r="25327" spans="18:18">
      <c r="R25327" s="1"/>
    </row>
    <row r="25328" spans="18:18">
      <c r="R25328" s="1"/>
    </row>
    <row r="25329" spans="18:18">
      <c r="R25329" s="1"/>
    </row>
    <row r="25330" spans="18:18">
      <c r="R25330" s="1"/>
    </row>
    <row r="25331" spans="18:18">
      <c r="R25331" s="1"/>
    </row>
    <row r="25332" spans="18:18">
      <c r="R25332" s="1"/>
    </row>
    <row r="25333" spans="18:18">
      <c r="R25333" s="1"/>
    </row>
    <row r="25334" spans="18:18">
      <c r="R25334" s="1"/>
    </row>
    <row r="25335" spans="18:18">
      <c r="R25335" s="1"/>
    </row>
    <row r="25336" spans="18:18">
      <c r="R25336" s="1"/>
    </row>
    <row r="25337" spans="18:18">
      <c r="R25337" s="1"/>
    </row>
    <row r="25338" spans="18:18">
      <c r="R25338" s="1"/>
    </row>
    <row r="25339" spans="18:18">
      <c r="R25339" s="1"/>
    </row>
    <row r="25340" spans="18:18">
      <c r="R25340" s="1"/>
    </row>
    <row r="25341" spans="18:18">
      <c r="R25341" s="1"/>
    </row>
    <row r="25342" spans="18:18">
      <c r="R25342" s="1"/>
    </row>
    <row r="25343" spans="18:18">
      <c r="R25343" s="1"/>
    </row>
    <row r="25344" spans="18:18">
      <c r="R25344" s="1"/>
    </row>
    <row r="25345" spans="18:18">
      <c r="R25345" s="1"/>
    </row>
    <row r="25346" spans="18:18">
      <c r="R25346" s="1"/>
    </row>
    <row r="25347" spans="18:18">
      <c r="R25347" s="1"/>
    </row>
    <row r="25348" spans="18:18">
      <c r="R25348" s="1"/>
    </row>
    <row r="25349" spans="18:18">
      <c r="R25349" s="1"/>
    </row>
    <row r="25350" spans="18:18">
      <c r="R25350" s="1"/>
    </row>
    <row r="25351" spans="18:18">
      <c r="R25351" s="1"/>
    </row>
    <row r="25352" spans="18:18">
      <c r="R25352" s="1"/>
    </row>
    <row r="25353" spans="18:18">
      <c r="R25353" s="1"/>
    </row>
    <row r="25354" spans="18:18">
      <c r="R25354" s="1"/>
    </row>
    <row r="25355" spans="18:18">
      <c r="R25355" s="1"/>
    </row>
    <row r="25356" spans="18:18">
      <c r="R25356" s="1"/>
    </row>
    <row r="25357" spans="18:18">
      <c r="R25357" s="1"/>
    </row>
    <row r="25358" spans="18:18">
      <c r="R25358" s="1"/>
    </row>
    <row r="25359" spans="18:18">
      <c r="R25359" s="1"/>
    </row>
    <row r="25360" spans="18:18">
      <c r="R25360" s="1"/>
    </row>
    <row r="25361" spans="18:18">
      <c r="R25361" s="1"/>
    </row>
    <row r="25362" spans="18:18">
      <c r="R25362" s="1"/>
    </row>
    <row r="25363" spans="18:18">
      <c r="R25363" s="1"/>
    </row>
    <row r="25364" spans="18:18">
      <c r="R25364" s="1"/>
    </row>
    <row r="25365" spans="18:18">
      <c r="R25365" s="1"/>
    </row>
    <row r="25366" spans="18:18">
      <c r="R25366" s="1"/>
    </row>
    <row r="25367" spans="18:18">
      <c r="R25367" s="1"/>
    </row>
    <row r="25368" spans="18:18">
      <c r="R25368" s="1"/>
    </row>
    <row r="25369" spans="18:18">
      <c r="R25369" s="1"/>
    </row>
    <row r="25370" spans="18:18">
      <c r="R25370" s="1"/>
    </row>
    <row r="25371" spans="18:18">
      <c r="R25371" s="1"/>
    </row>
    <row r="25372" spans="18:18">
      <c r="R25372" s="1"/>
    </row>
    <row r="25373" spans="18:18">
      <c r="R25373" s="1"/>
    </row>
    <row r="25374" spans="18:18">
      <c r="R25374" s="1"/>
    </row>
    <row r="25375" spans="18:18">
      <c r="R25375" s="1"/>
    </row>
    <row r="25376" spans="18:18">
      <c r="R25376" s="1"/>
    </row>
    <row r="25377" spans="18:18">
      <c r="R25377" s="1"/>
    </row>
    <row r="25378" spans="18:18">
      <c r="R25378" s="1"/>
    </row>
    <row r="25379" spans="18:18">
      <c r="R25379" s="1"/>
    </row>
    <row r="25380" spans="18:18">
      <c r="R25380" s="1"/>
    </row>
    <row r="25381" spans="18:18">
      <c r="R25381" s="1"/>
    </row>
    <row r="25382" spans="18:18">
      <c r="R25382" s="1"/>
    </row>
    <row r="25383" spans="18:18">
      <c r="R25383" s="1"/>
    </row>
    <row r="25384" spans="18:18">
      <c r="R25384" s="1"/>
    </row>
    <row r="25385" spans="18:18">
      <c r="R25385" s="1"/>
    </row>
    <row r="25386" spans="18:18">
      <c r="R25386" s="1"/>
    </row>
    <row r="25387" spans="18:18">
      <c r="R25387" s="1"/>
    </row>
    <row r="25388" spans="18:18">
      <c r="R25388" s="1"/>
    </row>
    <row r="25389" spans="18:18">
      <c r="R25389" s="1"/>
    </row>
    <row r="25390" spans="18:18">
      <c r="R25390" s="1"/>
    </row>
    <row r="25391" spans="18:18">
      <c r="R25391" s="1"/>
    </row>
    <row r="25392" spans="18:18">
      <c r="R25392" s="1"/>
    </row>
    <row r="25393" spans="18:18">
      <c r="R25393" s="1"/>
    </row>
    <row r="25394" spans="18:18">
      <c r="R25394" s="1"/>
    </row>
    <row r="25395" spans="18:18">
      <c r="R25395" s="1"/>
    </row>
    <row r="25396" spans="18:18">
      <c r="R25396" s="1"/>
    </row>
    <row r="25397" spans="18:18">
      <c r="R25397" s="1"/>
    </row>
    <row r="25398" spans="18:18">
      <c r="R25398" s="1"/>
    </row>
    <row r="25399" spans="18:18">
      <c r="R25399" s="1"/>
    </row>
    <row r="25400" spans="18:18">
      <c r="R25400" s="1"/>
    </row>
    <row r="25401" spans="18:18">
      <c r="R25401" s="1"/>
    </row>
    <row r="25402" spans="18:18">
      <c r="R25402" s="1"/>
    </row>
    <row r="25403" spans="18:18">
      <c r="R25403" s="1"/>
    </row>
    <row r="25404" spans="18:18">
      <c r="R25404" s="1"/>
    </row>
    <row r="25405" spans="18:18">
      <c r="R25405" s="1"/>
    </row>
    <row r="25406" spans="18:18">
      <c r="R25406" s="1"/>
    </row>
    <row r="25407" spans="18:18">
      <c r="R25407" s="1"/>
    </row>
    <row r="25408" spans="18:18">
      <c r="R25408" s="1"/>
    </row>
    <row r="25409" spans="18:18">
      <c r="R25409" s="1"/>
    </row>
    <row r="25410" spans="18:18">
      <c r="R25410" s="1"/>
    </row>
    <row r="25411" spans="18:18">
      <c r="R25411" s="1"/>
    </row>
    <row r="25412" spans="18:18">
      <c r="R25412" s="1"/>
    </row>
    <row r="25413" spans="18:18">
      <c r="R25413" s="1"/>
    </row>
    <row r="25414" spans="18:18">
      <c r="R25414" s="1"/>
    </row>
    <row r="25415" spans="18:18">
      <c r="R25415" s="1"/>
    </row>
    <row r="25416" spans="18:18">
      <c r="R25416" s="1"/>
    </row>
    <row r="25417" spans="18:18">
      <c r="R25417" s="1"/>
    </row>
    <row r="25418" spans="18:18">
      <c r="R25418" s="1"/>
    </row>
    <row r="25419" spans="18:18">
      <c r="R25419" s="1"/>
    </row>
    <row r="25420" spans="18:18">
      <c r="R25420" s="1"/>
    </row>
    <row r="25421" spans="18:18">
      <c r="R25421" s="1"/>
    </row>
    <row r="25422" spans="18:18">
      <c r="R25422" s="1"/>
    </row>
    <row r="25423" spans="18:18">
      <c r="R25423" s="1"/>
    </row>
    <row r="25424" spans="18:18">
      <c r="R25424" s="1"/>
    </row>
    <row r="25425" spans="18:18">
      <c r="R25425" s="1"/>
    </row>
    <row r="25426" spans="18:18">
      <c r="R25426" s="1"/>
    </row>
    <row r="25427" spans="18:18">
      <c r="R25427" s="1"/>
    </row>
    <row r="25428" spans="18:18">
      <c r="R25428" s="1"/>
    </row>
    <row r="25429" spans="18:18">
      <c r="R25429" s="1"/>
    </row>
    <row r="25430" spans="18:18">
      <c r="R25430" s="1"/>
    </row>
    <row r="25431" spans="18:18">
      <c r="R25431" s="1"/>
    </row>
    <row r="25432" spans="18:18">
      <c r="R25432" s="1"/>
    </row>
    <row r="25433" spans="18:18">
      <c r="R25433" s="1"/>
    </row>
    <row r="25434" spans="18:18">
      <c r="R25434" s="1"/>
    </row>
    <row r="25435" spans="18:18">
      <c r="R25435" s="1"/>
    </row>
    <row r="25436" spans="18:18">
      <c r="R25436" s="1"/>
    </row>
    <row r="25437" spans="18:18">
      <c r="R25437" s="1"/>
    </row>
    <row r="25438" spans="18:18">
      <c r="R25438" s="1"/>
    </row>
    <row r="25439" spans="18:18">
      <c r="R25439" s="1"/>
    </row>
    <row r="25440" spans="18:18">
      <c r="R25440" s="1"/>
    </row>
    <row r="25441" spans="18:18">
      <c r="R25441" s="1"/>
    </row>
    <row r="25442" spans="18:18">
      <c r="R25442" s="1"/>
    </row>
    <row r="25443" spans="18:18">
      <c r="R25443" s="1"/>
    </row>
    <row r="25444" spans="18:18">
      <c r="R25444" s="1"/>
    </row>
    <row r="25445" spans="18:18">
      <c r="R25445" s="1"/>
    </row>
    <row r="25446" spans="18:18">
      <c r="R25446" s="1"/>
    </row>
    <row r="25447" spans="18:18">
      <c r="R25447" s="1"/>
    </row>
    <row r="25448" spans="18:18">
      <c r="R25448" s="1"/>
    </row>
    <row r="25449" spans="18:18">
      <c r="R25449" s="1"/>
    </row>
    <row r="25450" spans="18:18">
      <c r="R25450" s="1"/>
    </row>
    <row r="25451" spans="18:18">
      <c r="R25451" s="1"/>
    </row>
    <row r="25452" spans="18:18">
      <c r="R25452" s="1"/>
    </row>
    <row r="25453" spans="18:18">
      <c r="R25453" s="1"/>
    </row>
    <row r="25454" spans="18:18">
      <c r="R25454" s="1"/>
    </row>
    <row r="25455" spans="18:18">
      <c r="R25455" s="1"/>
    </row>
    <row r="25456" spans="18:18">
      <c r="R25456" s="1"/>
    </row>
    <row r="25457" spans="18:18">
      <c r="R25457" s="1"/>
    </row>
    <row r="25458" spans="18:18">
      <c r="R25458" s="1"/>
    </row>
    <row r="25459" spans="18:18">
      <c r="R25459" s="1"/>
    </row>
    <row r="25460" spans="18:18">
      <c r="R25460" s="1"/>
    </row>
    <row r="25461" spans="18:18">
      <c r="R25461" s="1"/>
    </row>
    <row r="25462" spans="18:18">
      <c r="R25462" s="1"/>
    </row>
    <row r="25463" spans="18:18">
      <c r="R25463" s="1"/>
    </row>
    <row r="25464" spans="18:18">
      <c r="R25464" s="1"/>
    </row>
    <row r="25465" spans="18:18">
      <c r="R25465" s="1"/>
    </row>
    <row r="25466" spans="18:18">
      <c r="R25466" s="1"/>
    </row>
    <row r="25467" spans="18:18">
      <c r="R25467" s="1"/>
    </row>
    <row r="25468" spans="18:18">
      <c r="R25468" s="1"/>
    </row>
    <row r="25469" spans="18:18">
      <c r="R25469" s="1"/>
    </row>
    <row r="25470" spans="18:18">
      <c r="R25470" s="1"/>
    </row>
    <row r="25471" spans="18:18">
      <c r="R25471" s="1"/>
    </row>
    <row r="25472" spans="18:18">
      <c r="R25472" s="1"/>
    </row>
    <row r="25473" spans="18:18">
      <c r="R25473" s="1"/>
    </row>
    <row r="25474" spans="18:18">
      <c r="R25474" s="1"/>
    </row>
    <row r="25475" spans="18:18">
      <c r="R25475" s="1"/>
    </row>
    <row r="25476" spans="18:18">
      <c r="R25476" s="1"/>
    </row>
    <row r="25477" spans="18:18">
      <c r="R25477" s="1"/>
    </row>
    <row r="25478" spans="18:18">
      <c r="R25478" s="1"/>
    </row>
    <row r="25479" spans="18:18">
      <c r="R25479" s="1"/>
    </row>
    <row r="25480" spans="18:18">
      <c r="R25480" s="1"/>
    </row>
    <row r="25481" spans="18:18">
      <c r="R25481" s="1"/>
    </row>
    <row r="25482" spans="18:18">
      <c r="R25482" s="1"/>
    </row>
    <row r="25483" spans="18:18">
      <c r="R25483" s="1"/>
    </row>
    <row r="25484" spans="18:18">
      <c r="R25484" s="1"/>
    </row>
    <row r="25485" spans="18:18">
      <c r="R25485" s="1"/>
    </row>
    <row r="25486" spans="18:18">
      <c r="R25486" s="1"/>
    </row>
    <row r="25487" spans="18:18">
      <c r="R25487" s="1"/>
    </row>
    <row r="25488" spans="18:18">
      <c r="R25488" s="1"/>
    </row>
    <row r="25489" spans="18:18">
      <c r="R25489" s="1"/>
    </row>
    <row r="25490" spans="18:18">
      <c r="R25490" s="1"/>
    </row>
    <row r="25491" spans="18:18">
      <c r="R25491" s="1"/>
    </row>
    <row r="25492" spans="18:18">
      <c r="R25492" s="1"/>
    </row>
    <row r="25493" spans="18:18">
      <c r="R25493" s="1"/>
    </row>
    <row r="25494" spans="18:18">
      <c r="R25494" s="1"/>
    </row>
    <row r="25495" spans="18:18">
      <c r="R25495" s="1"/>
    </row>
    <row r="25496" spans="18:18">
      <c r="R25496" s="1"/>
    </row>
    <row r="25497" spans="18:18">
      <c r="R25497" s="1"/>
    </row>
    <row r="25498" spans="18:18">
      <c r="R25498" s="1"/>
    </row>
    <row r="25499" spans="18:18">
      <c r="R25499" s="1"/>
    </row>
    <row r="25500" spans="18:18">
      <c r="R25500" s="1"/>
    </row>
    <row r="25501" spans="18:18">
      <c r="R25501" s="1"/>
    </row>
    <row r="25502" spans="18:18">
      <c r="R25502" s="1"/>
    </row>
    <row r="25503" spans="18:18">
      <c r="R25503" s="1"/>
    </row>
    <row r="25504" spans="18:18">
      <c r="R25504" s="1"/>
    </row>
    <row r="25505" spans="18:18">
      <c r="R25505" s="1"/>
    </row>
    <row r="25506" spans="18:18">
      <c r="R25506" s="1"/>
    </row>
    <row r="25507" spans="18:18">
      <c r="R25507" s="1"/>
    </row>
    <row r="25508" spans="18:18">
      <c r="R25508" s="1"/>
    </row>
    <row r="25509" spans="18:18">
      <c r="R25509" s="1"/>
    </row>
    <row r="25510" spans="18:18">
      <c r="R25510" s="1"/>
    </row>
    <row r="25511" spans="18:18">
      <c r="R25511" s="1"/>
    </row>
    <row r="25512" spans="18:18">
      <c r="R25512" s="1"/>
    </row>
    <row r="25513" spans="18:18">
      <c r="R25513" s="1"/>
    </row>
    <row r="25514" spans="18:18">
      <c r="R25514" s="1"/>
    </row>
    <row r="25515" spans="18:18">
      <c r="R25515" s="1"/>
    </row>
    <row r="25516" spans="18:18">
      <c r="R25516" s="1"/>
    </row>
    <row r="25517" spans="18:18">
      <c r="R25517" s="1"/>
    </row>
    <row r="25518" spans="18:18">
      <c r="R25518" s="1"/>
    </row>
    <row r="25519" spans="18:18">
      <c r="R25519" s="1"/>
    </row>
    <row r="25520" spans="18:18">
      <c r="R25520" s="1"/>
    </row>
    <row r="25521" spans="18:18">
      <c r="R25521" s="1"/>
    </row>
    <row r="25522" spans="18:18">
      <c r="R25522" s="1"/>
    </row>
    <row r="25523" spans="18:18">
      <c r="R25523" s="1"/>
    </row>
    <row r="25524" spans="18:18">
      <c r="R25524" s="1"/>
    </row>
    <row r="25525" spans="18:18">
      <c r="R25525" s="1"/>
    </row>
    <row r="25526" spans="18:18">
      <c r="R25526" s="1"/>
    </row>
    <row r="25527" spans="18:18">
      <c r="R25527" s="1"/>
    </row>
    <row r="25528" spans="18:18">
      <c r="R25528" s="1"/>
    </row>
    <row r="25529" spans="18:18">
      <c r="R25529" s="1"/>
    </row>
    <row r="25530" spans="18:18">
      <c r="R25530" s="1"/>
    </row>
    <row r="25531" spans="18:18">
      <c r="R25531" s="1"/>
    </row>
    <row r="25532" spans="18:18">
      <c r="R25532" s="1"/>
    </row>
    <row r="25533" spans="18:18">
      <c r="R25533" s="1"/>
    </row>
    <row r="25534" spans="18:18">
      <c r="R25534" s="1"/>
    </row>
    <row r="25535" spans="18:18">
      <c r="R25535" s="1"/>
    </row>
    <row r="25536" spans="18:18">
      <c r="R25536" s="1"/>
    </row>
    <row r="25537" spans="18:18">
      <c r="R25537" s="1"/>
    </row>
    <row r="25538" spans="18:18">
      <c r="R25538" s="1"/>
    </row>
    <row r="25539" spans="18:18">
      <c r="R25539" s="1"/>
    </row>
    <row r="25540" spans="18:18">
      <c r="R25540" s="1"/>
    </row>
    <row r="25541" spans="18:18">
      <c r="R25541" s="1"/>
    </row>
    <row r="25542" spans="18:18">
      <c r="R25542" s="1"/>
    </row>
    <row r="25543" spans="18:18">
      <c r="R25543" s="1"/>
    </row>
    <row r="25544" spans="18:18">
      <c r="R25544" s="1"/>
    </row>
    <row r="25545" spans="18:18">
      <c r="R25545" s="1"/>
    </row>
    <row r="25546" spans="18:18">
      <c r="R25546" s="1"/>
    </row>
    <row r="25547" spans="18:18">
      <c r="R25547" s="1"/>
    </row>
    <row r="25548" spans="18:18">
      <c r="R25548" s="1"/>
    </row>
    <row r="25549" spans="18:18">
      <c r="R25549" s="1"/>
    </row>
    <row r="25550" spans="18:18">
      <c r="R25550" s="1"/>
    </row>
    <row r="25551" spans="18:18">
      <c r="R25551" s="1"/>
    </row>
    <row r="25552" spans="18:18">
      <c r="R25552" s="1"/>
    </row>
    <row r="25553" spans="18:18">
      <c r="R25553" s="1"/>
    </row>
    <row r="25554" spans="18:18">
      <c r="R25554" s="1"/>
    </row>
    <row r="25555" spans="18:18">
      <c r="R25555" s="1"/>
    </row>
    <row r="25556" spans="18:18">
      <c r="R25556" s="1"/>
    </row>
    <row r="25557" spans="18:18">
      <c r="R25557" s="1"/>
    </row>
    <row r="25558" spans="18:18">
      <c r="R25558" s="1"/>
    </row>
    <row r="25559" spans="18:18">
      <c r="R25559" s="1"/>
    </row>
    <row r="25560" spans="18:18">
      <c r="R25560" s="1"/>
    </row>
    <row r="25561" spans="18:18">
      <c r="R25561" s="1"/>
    </row>
    <row r="25562" spans="18:18">
      <c r="R25562" s="1"/>
    </row>
    <row r="25563" spans="18:18">
      <c r="R25563" s="1"/>
    </row>
    <row r="25564" spans="18:18">
      <c r="R25564" s="1"/>
    </row>
    <row r="25565" spans="18:18">
      <c r="R25565" s="1"/>
    </row>
    <row r="25566" spans="18:18">
      <c r="R25566" s="1"/>
    </row>
    <row r="25567" spans="18:18">
      <c r="R25567" s="1"/>
    </row>
    <row r="25568" spans="18:18">
      <c r="R25568" s="1"/>
    </row>
    <row r="25569" spans="18:18">
      <c r="R25569" s="1"/>
    </row>
    <row r="25570" spans="18:18">
      <c r="R25570" s="1"/>
    </row>
    <row r="25571" spans="18:18">
      <c r="R25571" s="1"/>
    </row>
    <row r="25572" spans="18:18">
      <c r="R25572" s="1"/>
    </row>
    <row r="25573" spans="18:18">
      <c r="R25573" s="1"/>
    </row>
    <row r="25574" spans="18:18">
      <c r="R25574" s="1"/>
    </row>
    <row r="25575" spans="18:18">
      <c r="R25575" s="1"/>
    </row>
    <row r="25576" spans="18:18">
      <c r="R25576" s="1"/>
    </row>
    <row r="25577" spans="18:18">
      <c r="R25577" s="1"/>
    </row>
    <row r="25578" spans="18:18">
      <c r="R25578" s="1"/>
    </row>
    <row r="25579" spans="18:18">
      <c r="R25579" s="1"/>
    </row>
    <row r="25580" spans="18:18">
      <c r="R25580" s="1"/>
    </row>
    <row r="25581" spans="18:18">
      <c r="R25581" s="1"/>
    </row>
    <row r="25582" spans="18:18">
      <c r="R25582" s="1"/>
    </row>
    <row r="25583" spans="18:18">
      <c r="R25583" s="1"/>
    </row>
    <row r="25584" spans="18:18">
      <c r="R25584" s="1"/>
    </row>
    <row r="25585" spans="18:18">
      <c r="R25585" s="1"/>
    </row>
    <row r="25586" spans="18:18">
      <c r="R25586" s="1"/>
    </row>
    <row r="25587" spans="18:18">
      <c r="R25587" s="1"/>
    </row>
    <row r="25588" spans="18:18">
      <c r="R25588" s="1"/>
    </row>
    <row r="25589" spans="18:18">
      <c r="R25589" s="1"/>
    </row>
    <row r="25590" spans="18:18">
      <c r="R25590" s="1"/>
    </row>
    <row r="25591" spans="18:18">
      <c r="R25591" s="1"/>
    </row>
    <row r="25592" spans="18:18">
      <c r="R25592" s="1"/>
    </row>
    <row r="25593" spans="18:18">
      <c r="R25593" s="1"/>
    </row>
    <row r="25594" spans="18:18">
      <c r="R25594" s="1"/>
    </row>
    <row r="25595" spans="18:18">
      <c r="R25595" s="1"/>
    </row>
    <row r="25596" spans="18:18">
      <c r="R25596" s="1"/>
    </row>
    <row r="25597" spans="18:18">
      <c r="R25597" s="1"/>
    </row>
    <row r="25598" spans="18:18">
      <c r="R25598" s="1"/>
    </row>
    <row r="25599" spans="18:18">
      <c r="R25599" s="1"/>
    </row>
    <row r="25600" spans="18:18">
      <c r="R25600" s="1"/>
    </row>
    <row r="25601" spans="18:18">
      <c r="R25601" s="1"/>
    </row>
    <row r="25602" spans="18:18">
      <c r="R25602" s="1"/>
    </row>
    <row r="25603" spans="18:18">
      <c r="R25603" s="1"/>
    </row>
    <row r="25604" spans="18:18">
      <c r="R25604" s="1"/>
    </row>
    <row r="25605" spans="18:18">
      <c r="R25605" s="1"/>
    </row>
    <row r="25606" spans="18:18">
      <c r="R25606" s="1"/>
    </row>
    <row r="25607" spans="18:18">
      <c r="R25607" s="1"/>
    </row>
    <row r="25608" spans="18:18">
      <c r="R25608" s="1"/>
    </row>
    <row r="25609" spans="18:18">
      <c r="R25609" s="1"/>
    </row>
    <row r="25610" spans="18:18">
      <c r="R25610" s="1"/>
    </row>
    <row r="25611" spans="18:18">
      <c r="R25611" s="1"/>
    </row>
    <row r="25612" spans="18:18">
      <c r="R25612" s="1"/>
    </row>
    <row r="25613" spans="18:18">
      <c r="R25613" s="1"/>
    </row>
    <row r="25614" spans="18:18">
      <c r="R25614" s="1"/>
    </row>
    <row r="25615" spans="18:18">
      <c r="R25615" s="1"/>
    </row>
    <row r="25616" spans="18:18">
      <c r="R25616" s="1"/>
    </row>
    <row r="25617" spans="18:18">
      <c r="R25617" s="1"/>
    </row>
    <row r="25618" spans="18:18">
      <c r="R25618" s="1"/>
    </row>
    <row r="25619" spans="18:18">
      <c r="R25619" s="1"/>
    </row>
    <row r="25620" spans="18:18">
      <c r="R25620" s="1"/>
    </row>
    <row r="25621" spans="18:18">
      <c r="R25621" s="1"/>
    </row>
    <row r="25622" spans="18:18">
      <c r="R25622" s="1"/>
    </row>
    <row r="25623" spans="18:18">
      <c r="R25623" s="1"/>
    </row>
    <row r="25624" spans="18:18">
      <c r="R25624" s="1"/>
    </row>
    <row r="25625" spans="18:18">
      <c r="R25625" s="1"/>
    </row>
    <row r="25626" spans="18:18">
      <c r="R25626" s="1"/>
    </row>
    <row r="25627" spans="18:18">
      <c r="R25627" s="1"/>
    </row>
    <row r="25628" spans="18:18">
      <c r="R25628" s="1"/>
    </row>
    <row r="25629" spans="18:18">
      <c r="R25629" s="1"/>
    </row>
    <row r="25630" spans="18:18">
      <c r="R25630" s="1"/>
    </row>
    <row r="25631" spans="18:18">
      <c r="R25631" s="1"/>
    </row>
    <row r="25632" spans="18:18">
      <c r="R25632" s="1"/>
    </row>
    <row r="25633" spans="18:18">
      <c r="R25633" s="1"/>
    </row>
    <row r="25634" spans="18:18">
      <c r="R25634" s="1"/>
    </row>
    <row r="25635" spans="18:18">
      <c r="R25635" s="1"/>
    </row>
    <row r="25636" spans="18:18">
      <c r="R25636" s="1"/>
    </row>
    <row r="25637" spans="18:18">
      <c r="R25637" s="1"/>
    </row>
    <row r="25638" spans="18:18">
      <c r="R25638" s="1"/>
    </row>
    <row r="25639" spans="18:18">
      <c r="R25639" s="1"/>
    </row>
    <row r="25640" spans="18:18">
      <c r="R25640" s="1"/>
    </row>
    <row r="25641" spans="18:18">
      <c r="R25641" s="1"/>
    </row>
    <row r="25642" spans="18:18">
      <c r="R25642" s="1"/>
    </row>
    <row r="25643" spans="18:18">
      <c r="R25643" s="1"/>
    </row>
    <row r="25644" spans="18:18">
      <c r="R25644" s="1"/>
    </row>
    <row r="25645" spans="18:18">
      <c r="R25645" s="1"/>
    </row>
    <row r="25646" spans="18:18">
      <c r="R25646" s="1"/>
    </row>
    <row r="25647" spans="18:18">
      <c r="R25647" s="1"/>
    </row>
    <row r="25648" spans="18:18">
      <c r="R25648" s="1"/>
    </row>
    <row r="25649" spans="18:18">
      <c r="R25649" s="1"/>
    </row>
    <row r="25650" spans="18:18">
      <c r="R25650" s="1"/>
    </row>
    <row r="25651" spans="18:18">
      <c r="R25651" s="1"/>
    </row>
    <row r="25652" spans="18:18">
      <c r="R25652" s="1"/>
    </row>
    <row r="25653" spans="18:18">
      <c r="R25653" s="1"/>
    </row>
    <row r="25654" spans="18:18">
      <c r="R25654" s="1"/>
    </row>
    <row r="25655" spans="18:18">
      <c r="R25655" s="1"/>
    </row>
    <row r="25656" spans="18:18">
      <c r="R25656" s="1"/>
    </row>
    <row r="25657" spans="18:18">
      <c r="R25657" s="1"/>
    </row>
    <row r="25658" spans="18:18">
      <c r="R25658" s="1"/>
    </row>
    <row r="25659" spans="18:18">
      <c r="R25659" s="1"/>
    </row>
    <row r="25660" spans="18:18">
      <c r="R25660" s="1"/>
    </row>
    <row r="25661" spans="18:18">
      <c r="R25661" s="1"/>
    </row>
    <row r="25662" spans="18:18">
      <c r="R25662" s="1"/>
    </row>
    <row r="25663" spans="18:18">
      <c r="R25663" s="1"/>
    </row>
    <row r="25664" spans="18:18">
      <c r="R25664" s="1"/>
    </row>
    <row r="25665" spans="18:18">
      <c r="R25665" s="1"/>
    </row>
    <row r="25666" spans="18:18">
      <c r="R25666" s="1"/>
    </row>
    <row r="25667" spans="18:18">
      <c r="R25667" s="1"/>
    </row>
    <row r="25668" spans="18:18">
      <c r="R25668" s="1"/>
    </row>
    <row r="25669" spans="18:18">
      <c r="R25669" s="1"/>
    </row>
    <row r="25670" spans="18:18">
      <c r="R25670" s="1"/>
    </row>
    <row r="25671" spans="18:18">
      <c r="R25671" s="1"/>
    </row>
    <row r="25672" spans="18:18">
      <c r="R25672" s="1"/>
    </row>
    <row r="25673" spans="18:18">
      <c r="R25673" s="1"/>
    </row>
    <row r="25674" spans="18:18">
      <c r="R25674" s="1"/>
    </row>
    <row r="25675" spans="18:18">
      <c r="R25675" s="1"/>
    </row>
    <row r="25676" spans="18:18">
      <c r="R25676" s="1"/>
    </row>
    <row r="25677" spans="18:18">
      <c r="R25677" s="1"/>
    </row>
    <row r="25678" spans="18:18">
      <c r="R25678" s="1"/>
    </row>
    <row r="25679" spans="18:18">
      <c r="R25679" s="1"/>
    </row>
    <row r="25680" spans="18:18">
      <c r="R25680" s="1"/>
    </row>
    <row r="25681" spans="18:18">
      <c r="R25681" s="1"/>
    </row>
    <row r="25682" spans="18:18">
      <c r="R25682" s="1"/>
    </row>
    <row r="25683" spans="18:18">
      <c r="R25683" s="1"/>
    </row>
    <row r="25684" spans="18:18">
      <c r="R25684" s="1"/>
    </row>
    <row r="25685" spans="18:18">
      <c r="R25685" s="1"/>
    </row>
    <row r="25686" spans="18:18">
      <c r="R25686" s="1"/>
    </row>
    <row r="25687" spans="18:18">
      <c r="R25687" s="1"/>
    </row>
    <row r="25688" spans="18:18">
      <c r="R25688" s="1"/>
    </row>
    <row r="25689" spans="18:18">
      <c r="R25689" s="1"/>
    </row>
    <row r="25690" spans="18:18">
      <c r="R25690" s="1"/>
    </row>
    <row r="25691" spans="18:18">
      <c r="R25691" s="1"/>
    </row>
    <row r="25692" spans="18:18">
      <c r="R25692" s="1"/>
    </row>
    <row r="25693" spans="18:18">
      <c r="R25693" s="1"/>
    </row>
    <row r="25694" spans="18:18">
      <c r="R25694" s="1"/>
    </row>
    <row r="25695" spans="18:18">
      <c r="R25695" s="1"/>
    </row>
    <row r="25696" spans="18:18">
      <c r="R25696" s="1"/>
    </row>
    <row r="25697" spans="18:18">
      <c r="R25697" s="1"/>
    </row>
    <row r="25698" spans="18:18">
      <c r="R25698" s="1"/>
    </row>
    <row r="25699" spans="18:18">
      <c r="R25699" s="1"/>
    </row>
    <row r="25700" spans="18:18">
      <c r="R25700" s="1"/>
    </row>
    <row r="25701" spans="18:18">
      <c r="R25701" s="1"/>
    </row>
    <row r="25702" spans="18:18">
      <c r="R25702" s="1"/>
    </row>
    <row r="25703" spans="18:18">
      <c r="R25703" s="1"/>
    </row>
    <row r="25704" spans="18:18">
      <c r="R25704" s="1"/>
    </row>
    <row r="25705" spans="18:18">
      <c r="R25705" s="1"/>
    </row>
    <row r="25706" spans="18:18">
      <c r="R25706" s="1"/>
    </row>
    <row r="25707" spans="18:18">
      <c r="R25707" s="1"/>
    </row>
    <row r="25708" spans="18:18">
      <c r="R25708" s="1"/>
    </row>
    <row r="25709" spans="18:18">
      <c r="R25709" s="1"/>
    </row>
    <row r="25710" spans="18:18">
      <c r="R25710" s="1"/>
    </row>
    <row r="25711" spans="18:18">
      <c r="R25711" s="1"/>
    </row>
    <row r="25712" spans="18:18">
      <c r="R25712" s="1"/>
    </row>
    <row r="25713" spans="18:18">
      <c r="R25713" s="1"/>
    </row>
    <row r="25714" spans="18:18">
      <c r="R25714" s="1"/>
    </row>
    <row r="25715" spans="18:18">
      <c r="R25715" s="1"/>
    </row>
    <row r="25716" spans="18:18">
      <c r="R25716" s="1"/>
    </row>
    <row r="25717" spans="18:18">
      <c r="R25717" s="1"/>
    </row>
    <row r="25718" spans="18:18">
      <c r="R25718" s="1"/>
    </row>
    <row r="25719" spans="18:18">
      <c r="R25719" s="1"/>
    </row>
    <row r="25720" spans="18:18">
      <c r="R25720" s="1"/>
    </row>
    <row r="25721" spans="18:18">
      <c r="R25721" s="1"/>
    </row>
    <row r="25722" spans="18:18">
      <c r="R25722" s="1"/>
    </row>
    <row r="25723" spans="18:18">
      <c r="R25723" s="1"/>
    </row>
    <row r="25724" spans="18:18">
      <c r="R25724" s="1"/>
    </row>
    <row r="25725" spans="18:18">
      <c r="R25725" s="1"/>
    </row>
    <row r="25726" spans="18:18">
      <c r="R25726" s="1"/>
    </row>
    <row r="25727" spans="18:18">
      <c r="R25727" s="1"/>
    </row>
    <row r="25728" spans="18:18">
      <c r="R25728" s="1"/>
    </row>
    <row r="25729" spans="18:18">
      <c r="R25729" s="1"/>
    </row>
    <row r="25730" spans="18:18">
      <c r="R25730" s="1"/>
    </row>
    <row r="25731" spans="18:18">
      <c r="R25731" s="1"/>
    </row>
    <row r="25732" spans="18:18">
      <c r="R25732" s="1"/>
    </row>
    <row r="25733" spans="18:18">
      <c r="R25733" s="1"/>
    </row>
    <row r="25734" spans="18:18">
      <c r="R25734" s="1"/>
    </row>
    <row r="25735" spans="18:18">
      <c r="R25735" s="1"/>
    </row>
    <row r="25736" spans="18:18">
      <c r="R25736" s="1"/>
    </row>
    <row r="25737" spans="18:18">
      <c r="R25737" s="1"/>
    </row>
    <row r="25738" spans="18:18">
      <c r="R25738" s="1"/>
    </row>
    <row r="25739" spans="18:18">
      <c r="R25739" s="1"/>
    </row>
    <row r="25740" spans="18:18">
      <c r="R25740" s="1"/>
    </row>
    <row r="25741" spans="18:18">
      <c r="R25741" s="1"/>
    </row>
    <row r="25742" spans="18:18">
      <c r="R25742" s="1"/>
    </row>
    <row r="25743" spans="18:18">
      <c r="R25743" s="1"/>
    </row>
    <row r="25744" spans="18:18">
      <c r="R25744" s="1"/>
    </row>
    <row r="25745" spans="18:18">
      <c r="R25745" s="1"/>
    </row>
    <row r="25746" spans="18:18">
      <c r="R25746" s="1"/>
    </row>
    <row r="25747" spans="18:18">
      <c r="R25747" s="1"/>
    </row>
    <row r="25748" spans="18:18">
      <c r="R25748" s="1"/>
    </row>
    <row r="25749" spans="18:18">
      <c r="R25749" s="1"/>
    </row>
    <row r="25750" spans="18:18">
      <c r="R25750" s="1"/>
    </row>
    <row r="25751" spans="18:18">
      <c r="R25751" s="1"/>
    </row>
    <row r="25752" spans="18:18">
      <c r="R25752" s="1"/>
    </row>
    <row r="25753" spans="18:18">
      <c r="R25753" s="1"/>
    </row>
    <row r="25754" spans="18:18">
      <c r="R25754" s="1"/>
    </row>
    <row r="25755" spans="18:18">
      <c r="R25755" s="1"/>
    </row>
    <row r="25756" spans="18:18">
      <c r="R25756" s="1"/>
    </row>
    <row r="25757" spans="18:18">
      <c r="R25757" s="1"/>
    </row>
    <row r="25758" spans="18:18">
      <c r="R25758" s="1"/>
    </row>
    <row r="25759" spans="18:18">
      <c r="R25759" s="1"/>
    </row>
    <row r="25760" spans="18:18">
      <c r="R25760" s="1"/>
    </row>
    <row r="25761" spans="18:18">
      <c r="R25761" s="1"/>
    </row>
    <row r="25762" spans="18:18">
      <c r="R25762" s="1"/>
    </row>
    <row r="25763" spans="18:18">
      <c r="R25763" s="1"/>
    </row>
    <row r="25764" spans="18:18">
      <c r="R25764" s="1"/>
    </row>
    <row r="25765" spans="18:18">
      <c r="R25765" s="1"/>
    </row>
    <row r="25766" spans="18:18">
      <c r="R25766" s="1"/>
    </row>
    <row r="25767" spans="18:18">
      <c r="R25767" s="1"/>
    </row>
    <row r="25768" spans="18:18">
      <c r="R25768" s="1"/>
    </row>
    <row r="25769" spans="18:18">
      <c r="R25769" s="1"/>
    </row>
    <row r="25770" spans="18:18">
      <c r="R25770" s="1"/>
    </row>
    <row r="25771" spans="18:18">
      <c r="R25771" s="1"/>
    </row>
    <row r="25772" spans="18:18">
      <c r="R25772" s="1"/>
    </row>
    <row r="25773" spans="18:18">
      <c r="R25773" s="1"/>
    </row>
    <row r="25774" spans="18:18">
      <c r="R25774" s="1"/>
    </row>
    <row r="25775" spans="18:18">
      <c r="R25775" s="1"/>
    </row>
    <row r="25776" spans="18:18">
      <c r="R25776" s="1"/>
    </row>
    <row r="25777" spans="18:18">
      <c r="R25777" s="1"/>
    </row>
    <row r="25778" spans="18:18">
      <c r="R25778" s="1"/>
    </row>
    <row r="25779" spans="18:18">
      <c r="R25779" s="1"/>
    </row>
    <row r="25780" spans="18:18">
      <c r="R25780" s="1"/>
    </row>
    <row r="25781" spans="18:18">
      <c r="R25781" s="1"/>
    </row>
    <row r="25782" spans="18:18">
      <c r="R25782" s="1"/>
    </row>
    <row r="25783" spans="18:18">
      <c r="R25783" s="1"/>
    </row>
    <row r="25784" spans="18:18">
      <c r="R25784" s="1"/>
    </row>
    <row r="25785" spans="18:18">
      <c r="R25785" s="1"/>
    </row>
    <row r="25786" spans="18:18">
      <c r="R25786" s="1"/>
    </row>
    <row r="25787" spans="18:18">
      <c r="R25787" s="1"/>
    </row>
    <row r="25788" spans="18:18">
      <c r="R25788" s="1"/>
    </row>
    <row r="25789" spans="18:18">
      <c r="R25789" s="1"/>
    </row>
    <row r="25790" spans="18:18">
      <c r="R25790" s="1"/>
    </row>
    <row r="25791" spans="18:18">
      <c r="R25791" s="1"/>
    </row>
    <row r="25792" spans="18:18">
      <c r="R25792" s="1"/>
    </row>
    <row r="25793" spans="18:18">
      <c r="R25793" s="1"/>
    </row>
    <row r="25794" spans="18:18">
      <c r="R25794" s="1"/>
    </row>
    <row r="25795" spans="18:18">
      <c r="R25795" s="1"/>
    </row>
    <row r="25796" spans="18:18">
      <c r="R25796" s="1"/>
    </row>
    <row r="25797" spans="18:18">
      <c r="R25797" s="1"/>
    </row>
    <row r="25798" spans="18:18">
      <c r="R25798" s="1"/>
    </row>
    <row r="25799" spans="18:18">
      <c r="R25799" s="1"/>
    </row>
    <row r="25800" spans="18:18">
      <c r="R25800" s="1"/>
    </row>
    <row r="25801" spans="18:18">
      <c r="R25801" s="1"/>
    </row>
    <row r="25802" spans="18:18">
      <c r="R25802" s="1"/>
    </row>
    <row r="25803" spans="18:18">
      <c r="R25803" s="1"/>
    </row>
    <row r="25804" spans="18:18">
      <c r="R25804" s="1"/>
    </row>
    <row r="25805" spans="18:18">
      <c r="R25805" s="1"/>
    </row>
    <row r="25806" spans="18:18">
      <c r="R25806" s="1"/>
    </row>
    <row r="25807" spans="18:18">
      <c r="R25807" s="1"/>
    </row>
    <row r="25808" spans="18:18">
      <c r="R25808" s="1"/>
    </row>
    <row r="25809" spans="18:18">
      <c r="R25809" s="1"/>
    </row>
    <row r="25810" spans="18:18">
      <c r="R25810" s="1"/>
    </row>
    <row r="25811" spans="18:18">
      <c r="R25811" s="1"/>
    </row>
    <row r="25812" spans="18:18">
      <c r="R25812" s="1"/>
    </row>
    <row r="25813" spans="18:18">
      <c r="R25813" s="1"/>
    </row>
    <row r="25814" spans="18:18">
      <c r="R25814" s="1"/>
    </row>
    <row r="25815" spans="18:18">
      <c r="R25815" s="1"/>
    </row>
    <row r="25816" spans="18:18">
      <c r="R25816" s="1"/>
    </row>
    <row r="25817" spans="18:18">
      <c r="R25817" s="1"/>
    </row>
    <row r="25818" spans="18:18">
      <c r="R25818" s="1"/>
    </row>
    <row r="25819" spans="18:18">
      <c r="R25819" s="1"/>
    </row>
    <row r="25820" spans="18:18">
      <c r="R25820" s="1"/>
    </row>
    <row r="25821" spans="18:18">
      <c r="R25821" s="1"/>
    </row>
    <row r="25822" spans="18:18">
      <c r="R25822" s="1"/>
    </row>
    <row r="25823" spans="18:18">
      <c r="R25823" s="1"/>
    </row>
    <row r="25824" spans="18:18">
      <c r="R25824" s="1"/>
    </row>
    <row r="25825" spans="18:18">
      <c r="R25825" s="1"/>
    </row>
    <row r="25826" spans="18:18">
      <c r="R25826" s="1"/>
    </row>
    <row r="25827" spans="18:18">
      <c r="R25827" s="1"/>
    </row>
    <row r="25828" spans="18:18">
      <c r="R25828" s="1"/>
    </row>
    <row r="25829" spans="18:18">
      <c r="R25829" s="1"/>
    </row>
    <row r="25830" spans="18:18">
      <c r="R25830" s="1"/>
    </row>
    <row r="25831" spans="18:18">
      <c r="R25831" s="1"/>
    </row>
    <row r="25832" spans="18:18">
      <c r="R25832" s="1"/>
    </row>
    <row r="25833" spans="18:18">
      <c r="R25833" s="1"/>
    </row>
    <row r="25834" spans="18:18">
      <c r="R25834" s="1"/>
    </row>
    <row r="25835" spans="18:18">
      <c r="R25835" s="1"/>
    </row>
    <row r="25836" spans="18:18">
      <c r="R25836" s="1"/>
    </row>
    <row r="25837" spans="18:18">
      <c r="R25837" s="1"/>
    </row>
    <row r="25838" spans="18:18">
      <c r="R25838" s="1"/>
    </row>
    <row r="25839" spans="18:18">
      <c r="R25839" s="1"/>
    </row>
    <row r="25840" spans="18:18">
      <c r="R25840" s="1"/>
    </row>
    <row r="25841" spans="18:18">
      <c r="R25841" s="1"/>
    </row>
    <row r="25842" spans="18:18">
      <c r="R25842" s="1"/>
    </row>
    <row r="25843" spans="18:18">
      <c r="R25843" s="1"/>
    </row>
    <row r="25844" spans="18:18">
      <c r="R25844" s="1"/>
    </row>
    <row r="25845" spans="18:18">
      <c r="R25845" s="1"/>
    </row>
    <row r="25846" spans="18:18">
      <c r="R25846" s="1"/>
    </row>
    <row r="25847" spans="18:18">
      <c r="R25847" s="1"/>
    </row>
    <row r="25848" spans="18:18">
      <c r="R25848" s="1"/>
    </row>
    <row r="25849" spans="18:18">
      <c r="R25849" s="1"/>
    </row>
    <row r="25850" spans="18:18">
      <c r="R25850" s="1"/>
    </row>
    <row r="25851" spans="18:18">
      <c r="R25851" s="1"/>
    </row>
    <row r="25852" spans="18:18">
      <c r="R25852" s="1"/>
    </row>
    <row r="25853" spans="18:18">
      <c r="R25853" s="1"/>
    </row>
    <row r="25854" spans="18:18">
      <c r="R25854" s="1"/>
    </row>
    <row r="25855" spans="18:18">
      <c r="R25855" s="1"/>
    </row>
    <row r="25856" spans="18:18">
      <c r="R25856" s="1"/>
    </row>
    <row r="25857" spans="18:18">
      <c r="R25857" s="1"/>
    </row>
    <row r="25858" spans="18:18">
      <c r="R25858" s="1"/>
    </row>
    <row r="25859" spans="18:18">
      <c r="R25859" s="1"/>
    </row>
    <row r="25860" spans="18:18">
      <c r="R25860" s="1"/>
    </row>
    <row r="25861" spans="18:18">
      <c r="R25861" s="1"/>
    </row>
    <row r="25862" spans="18:18">
      <c r="R25862" s="1"/>
    </row>
    <row r="25863" spans="18:18">
      <c r="R25863" s="1"/>
    </row>
    <row r="25864" spans="18:18">
      <c r="R25864" s="1"/>
    </row>
    <row r="25865" spans="18:18">
      <c r="R25865" s="1"/>
    </row>
    <row r="25866" spans="18:18">
      <c r="R25866" s="1"/>
    </row>
    <row r="25867" spans="18:18">
      <c r="R25867" s="1"/>
    </row>
    <row r="25868" spans="18:18">
      <c r="R25868" s="1"/>
    </row>
    <row r="25869" spans="18:18">
      <c r="R25869" s="1"/>
    </row>
    <row r="25870" spans="18:18">
      <c r="R25870" s="1"/>
    </row>
    <row r="25871" spans="18:18">
      <c r="R25871" s="1"/>
    </row>
    <row r="25872" spans="18:18">
      <c r="R25872" s="1"/>
    </row>
    <row r="25873" spans="18:18">
      <c r="R25873" s="1"/>
    </row>
    <row r="25874" spans="18:18">
      <c r="R25874" s="1"/>
    </row>
    <row r="25875" spans="18:18">
      <c r="R25875" s="1"/>
    </row>
    <row r="25876" spans="18:18">
      <c r="R25876" s="1"/>
    </row>
    <row r="25877" spans="18:18">
      <c r="R25877" s="1"/>
    </row>
    <row r="25878" spans="18:18">
      <c r="R25878" s="1"/>
    </row>
    <row r="25879" spans="18:18">
      <c r="R25879" s="1"/>
    </row>
    <row r="25880" spans="18:18">
      <c r="R25880" s="1"/>
    </row>
    <row r="25881" spans="18:18">
      <c r="R25881" s="1"/>
    </row>
    <row r="25882" spans="18:18">
      <c r="R25882" s="1"/>
    </row>
    <row r="25883" spans="18:18">
      <c r="R25883" s="1"/>
    </row>
    <row r="25884" spans="18:18">
      <c r="R25884" s="1"/>
    </row>
    <row r="25885" spans="18:18">
      <c r="R25885" s="1"/>
    </row>
    <row r="25886" spans="18:18">
      <c r="R25886" s="1"/>
    </row>
    <row r="25887" spans="18:18">
      <c r="R25887" s="1"/>
    </row>
    <row r="25888" spans="18:18">
      <c r="R25888" s="1"/>
    </row>
    <row r="25889" spans="18:18">
      <c r="R25889" s="1"/>
    </row>
    <row r="25890" spans="18:18">
      <c r="R25890" s="1"/>
    </row>
    <row r="25891" spans="18:18">
      <c r="R25891" s="1"/>
    </row>
    <row r="25892" spans="18:18">
      <c r="R25892" s="1"/>
    </row>
    <row r="25893" spans="18:18">
      <c r="R25893" s="1"/>
    </row>
    <row r="25894" spans="18:18">
      <c r="R25894" s="1"/>
    </row>
    <row r="25895" spans="18:18">
      <c r="R25895" s="1"/>
    </row>
    <row r="25896" spans="18:18">
      <c r="R25896" s="1"/>
    </row>
    <row r="25897" spans="18:18">
      <c r="R25897" s="1"/>
    </row>
    <row r="25898" spans="18:18">
      <c r="R25898" s="1"/>
    </row>
    <row r="25899" spans="18:18">
      <c r="R25899" s="1"/>
    </row>
    <row r="25900" spans="18:18">
      <c r="R25900" s="1"/>
    </row>
    <row r="25901" spans="18:18">
      <c r="R25901" s="1"/>
    </row>
    <row r="25902" spans="18:18">
      <c r="R25902" s="1"/>
    </row>
    <row r="25903" spans="18:18">
      <c r="R25903" s="1"/>
    </row>
    <row r="25904" spans="18:18">
      <c r="R25904" s="1"/>
    </row>
    <row r="25905" spans="18:18">
      <c r="R25905" s="1"/>
    </row>
    <row r="25906" spans="18:18">
      <c r="R25906" s="1"/>
    </row>
    <row r="25907" spans="18:18">
      <c r="R25907" s="1"/>
    </row>
    <row r="25908" spans="18:18">
      <c r="R25908" s="1"/>
    </row>
    <row r="25909" spans="18:18">
      <c r="R25909" s="1"/>
    </row>
    <row r="25910" spans="18:18">
      <c r="R25910" s="1"/>
    </row>
    <row r="25911" spans="18:18">
      <c r="R25911" s="1"/>
    </row>
    <row r="25912" spans="18:18">
      <c r="R25912" s="1"/>
    </row>
    <row r="25913" spans="18:18">
      <c r="R25913" s="1"/>
    </row>
    <row r="25914" spans="18:18">
      <c r="R25914" s="1"/>
    </row>
    <row r="25915" spans="18:18">
      <c r="R25915" s="1"/>
    </row>
    <row r="25916" spans="18:18">
      <c r="R25916" s="1"/>
    </row>
    <row r="25917" spans="18:18">
      <c r="R25917" s="1"/>
    </row>
    <row r="25918" spans="18:18">
      <c r="R25918" s="1"/>
    </row>
    <row r="25919" spans="18:18">
      <c r="R25919" s="1"/>
    </row>
    <row r="25920" spans="18:18">
      <c r="R25920" s="1"/>
    </row>
    <row r="25921" spans="18:18">
      <c r="R25921" s="1"/>
    </row>
    <row r="25922" spans="18:18">
      <c r="R25922" s="1"/>
    </row>
    <row r="25923" spans="18:18">
      <c r="R25923" s="1"/>
    </row>
    <row r="25924" spans="18:18">
      <c r="R25924" s="1"/>
    </row>
    <row r="25925" spans="18:18">
      <c r="R25925" s="1"/>
    </row>
    <row r="25926" spans="18:18">
      <c r="R25926" s="1"/>
    </row>
    <row r="25927" spans="18:18">
      <c r="R25927" s="1"/>
    </row>
    <row r="25928" spans="18:18">
      <c r="R25928" s="1"/>
    </row>
    <row r="25929" spans="18:18">
      <c r="R25929" s="1"/>
    </row>
    <row r="25930" spans="18:18">
      <c r="R25930" s="1"/>
    </row>
    <row r="25931" spans="18:18">
      <c r="R25931" s="1"/>
    </row>
    <row r="25932" spans="18:18">
      <c r="R25932" s="1"/>
    </row>
    <row r="25933" spans="18:18">
      <c r="R25933" s="1"/>
    </row>
    <row r="25934" spans="18:18">
      <c r="R25934" s="1"/>
    </row>
    <row r="25935" spans="18:18">
      <c r="R25935" s="1"/>
    </row>
    <row r="25936" spans="18:18">
      <c r="R25936" s="1"/>
    </row>
    <row r="25937" spans="18:18">
      <c r="R25937" s="1"/>
    </row>
    <row r="25938" spans="18:18">
      <c r="R25938" s="1"/>
    </row>
    <row r="25939" spans="18:18">
      <c r="R25939" s="1"/>
    </row>
    <row r="25940" spans="18:18">
      <c r="R25940" s="1"/>
    </row>
    <row r="25941" spans="18:18">
      <c r="R25941" s="1"/>
    </row>
    <row r="25942" spans="18:18">
      <c r="R25942" s="1"/>
    </row>
    <row r="25943" spans="18:18">
      <c r="R25943" s="1"/>
    </row>
    <row r="25944" spans="18:18">
      <c r="R25944" s="1"/>
    </row>
    <row r="25945" spans="18:18">
      <c r="R25945" s="1"/>
    </row>
    <row r="25946" spans="18:18">
      <c r="R25946" s="1"/>
    </row>
    <row r="25947" spans="18:18">
      <c r="R25947" s="1"/>
    </row>
    <row r="25948" spans="18:18">
      <c r="R25948" s="1"/>
    </row>
    <row r="25949" spans="18:18">
      <c r="R25949" s="1"/>
    </row>
    <row r="25950" spans="18:18">
      <c r="R25950" s="1"/>
    </row>
    <row r="25951" spans="18:18">
      <c r="R25951" s="1"/>
    </row>
    <row r="25952" spans="18:18">
      <c r="R25952" s="1"/>
    </row>
    <row r="25953" spans="18:18">
      <c r="R25953" s="1"/>
    </row>
    <row r="25954" spans="18:18">
      <c r="R25954" s="1"/>
    </row>
    <row r="25955" spans="18:18">
      <c r="R25955" s="1"/>
    </row>
    <row r="25956" spans="18:18">
      <c r="R25956" s="1"/>
    </row>
    <row r="25957" spans="18:18">
      <c r="R25957" s="1"/>
    </row>
    <row r="25958" spans="18:18">
      <c r="R25958" s="1"/>
    </row>
    <row r="25959" spans="18:18">
      <c r="R25959" s="1"/>
    </row>
    <row r="25960" spans="18:18">
      <c r="R25960" s="1"/>
    </row>
    <row r="25961" spans="18:18">
      <c r="R25961" s="1"/>
    </row>
    <row r="25962" spans="18:18">
      <c r="R25962" s="1"/>
    </row>
    <row r="25963" spans="18:18">
      <c r="R25963" s="1"/>
    </row>
    <row r="25964" spans="18:18">
      <c r="R25964" s="1"/>
    </row>
    <row r="25965" spans="18:18">
      <c r="R25965" s="1"/>
    </row>
    <row r="25966" spans="18:18">
      <c r="R25966" s="1"/>
    </row>
    <row r="25967" spans="18:18">
      <c r="R25967" s="1"/>
    </row>
    <row r="25968" spans="18:18">
      <c r="R25968" s="1"/>
    </row>
    <row r="25969" spans="18:18">
      <c r="R25969" s="1"/>
    </row>
    <row r="25970" spans="18:18">
      <c r="R25970" s="1"/>
    </row>
    <row r="25971" spans="18:18">
      <c r="R25971" s="1"/>
    </row>
    <row r="25972" spans="18:18">
      <c r="R25972" s="1"/>
    </row>
    <row r="25973" spans="18:18">
      <c r="R25973" s="1"/>
    </row>
    <row r="25974" spans="18:18">
      <c r="R25974" s="1"/>
    </row>
    <row r="25975" spans="18:18">
      <c r="R25975" s="1"/>
    </row>
    <row r="25976" spans="18:18">
      <c r="R25976" s="1"/>
    </row>
    <row r="25977" spans="18:18">
      <c r="R25977" s="1"/>
    </row>
    <row r="25978" spans="18:18">
      <c r="R25978" s="1"/>
    </row>
    <row r="25979" spans="18:18">
      <c r="R25979" s="1"/>
    </row>
    <row r="25980" spans="18:18">
      <c r="R25980" s="1"/>
    </row>
    <row r="25981" spans="18:18">
      <c r="R25981" s="1"/>
    </row>
    <row r="25982" spans="18:18">
      <c r="R25982" s="1"/>
    </row>
    <row r="25983" spans="18:18">
      <c r="R25983" s="1"/>
    </row>
    <row r="25984" spans="18:18">
      <c r="R25984" s="1"/>
    </row>
    <row r="25985" spans="18:18">
      <c r="R25985" s="1"/>
    </row>
    <row r="25986" spans="18:18">
      <c r="R25986" s="1"/>
    </row>
    <row r="25987" spans="18:18">
      <c r="R25987" s="1"/>
    </row>
    <row r="25988" spans="18:18">
      <c r="R25988" s="1"/>
    </row>
    <row r="25989" spans="18:18">
      <c r="R25989" s="1"/>
    </row>
    <row r="25990" spans="18:18">
      <c r="R25990" s="1"/>
    </row>
    <row r="25991" spans="18:18">
      <c r="R25991" s="1"/>
    </row>
    <row r="25992" spans="18:18">
      <c r="R25992" s="1"/>
    </row>
    <row r="25993" spans="18:18">
      <c r="R25993" s="1"/>
    </row>
    <row r="25994" spans="18:18">
      <c r="R25994" s="1"/>
    </row>
    <row r="25995" spans="18:18">
      <c r="R25995" s="1"/>
    </row>
    <row r="25996" spans="18:18">
      <c r="R25996" s="1"/>
    </row>
    <row r="25997" spans="18:18">
      <c r="R25997" s="1"/>
    </row>
    <row r="25998" spans="18:18">
      <c r="R25998" s="1"/>
    </row>
    <row r="25999" spans="18:18">
      <c r="R25999" s="1"/>
    </row>
    <row r="26000" spans="18:18">
      <c r="R26000" s="1"/>
    </row>
    <row r="26001" spans="18:18">
      <c r="R26001" s="1"/>
    </row>
    <row r="26002" spans="18:18">
      <c r="R26002" s="1"/>
    </row>
    <row r="26003" spans="18:18">
      <c r="R26003" s="1"/>
    </row>
    <row r="26004" spans="18:18">
      <c r="R26004" s="1"/>
    </row>
    <row r="26005" spans="18:18">
      <c r="R26005" s="1"/>
    </row>
    <row r="26006" spans="18:18">
      <c r="R26006" s="1"/>
    </row>
    <row r="26007" spans="18:18">
      <c r="R26007" s="1"/>
    </row>
    <row r="26008" spans="18:18">
      <c r="R26008" s="1"/>
    </row>
    <row r="26009" spans="18:18">
      <c r="R26009" s="1"/>
    </row>
    <row r="26010" spans="18:18">
      <c r="R26010" s="1"/>
    </row>
    <row r="26011" spans="18:18">
      <c r="R26011" s="1"/>
    </row>
    <row r="26012" spans="18:18">
      <c r="R26012" s="1"/>
    </row>
    <row r="26013" spans="18:18">
      <c r="R26013" s="1"/>
    </row>
    <row r="26014" spans="18:18">
      <c r="R26014" s="1"/>
    </row>
    <row r="26015" spans="18:18">
      <c r="R26015" s="1"/>
    </row>
    <row r="26016" spans="18:18">
      <c r="R26016" s="1"/>
    </row>
    <row r="26017" spans="18:18">
      <c r="R26017" s="1"/>
    </row>
    <row r="26018" spans="18:18">
      <c r="R26018" s="1"/>
    </row>
    <row r="26019" spans="18:18">
      <c r="R26019" s="1"/>
    </row>
    <row r="26020" spans="18:18">
      <c r="R26020" s="1"/>
    </row>
    <row r="26021" spans="18:18">
      <c r="R26021" s="1"/>
    </row>
    <row r="26022" spans="18:18">
      <c r="R26022" s="1"/>
    </row>
    <row r="26023" spans="18:18">
      <c r="R26023" s="1"/>
    </row>
    <row r="26024" spans="18:18">
      <c r="R26024" s="1"/>
    </row>
    <row r="26025" spans="18:18">
      <c r="R26025" s="1"/>
    </row>
    <row r="26026" spans="18:18">
      <c r="R26026" s="1"/>
    </row>
    <row r="26027" spans="18:18">
      <c r="R26027" s="1"/>
    </row>
    <row r="26028" spans="18:18">
      <c r="R26028" s="1"/>
    </row>
    <row r="26029" spans="18:18">
      <c r="R26029" s="1"/>
    </row>
    <row r="26030" spans="18:18">
      <c r="R26030" s="1"/>
    </row>
    <row r="26031" spans="18:18">
      <c r="R26031" s="1"/>
    </row>
    <row r="26032" spans="18:18">
      <c r="R26032" s="1"/>
    </row>
    <row r="26033" spans="18:18">
      <c r="R26033" s="1"/>
    </row>
    <row r="26034" spans="18:18">
      <c r="R26034" s="1"/>
    </row>
    <row r="26035" spans="18:18">
      <c r="R26035" s="1"/>
    </row>
    <row r="26036" spans="18:18">
      <c r="R26036" s="1"/>
    </row>
    <row r="26037" spans="18:18">
      <c r="R26037" s="1"/>
    </row>
    <row r="26038" spans="18:18">
      <c r="R26038" s="1"/>
    </row>
    <row r="26039" spans="18:18">
      <c r="R26039" s="1"/>
    </row>
    <row r="26040" spans="18:18">
      <c r="R26040" s="1"/>
    </row>
    <row r="26041" spans="18:18">
      <c r="R26041" s="1"/>
    </row>
    <row r="26042" spans="18:18">
      <c r="R26042" s="1"/>
    </row>
    <row r="26043" spans="18:18">
      <c r="R26043" s="1"/>
    </row>
    <row r="26044" spans="18:18">
      <c r="R26044" s="1"/>
    </row>
    <row r="26045" spans="18:18">
      <c r="R26045" s="1"/>
    </row>
    <row r="26046" spans="18:18">
      <c r="R26046" s="1"/>
    </row>
    <row r="26047" spans="18:18">
      <c r="R26047" s="1"/>
    </row>
    <row r="26048" spans="18:18">
      <c r="R26048" s="1"/>
    </row>
    <row r="26049" spans="18:18">
      <c r="R26049" s="1"/>
    </row>
    <row r="26050" spans="18:18">
      <c r="R26050" s="1"/>
    </row>
    <row r="26051" spans="18:18">
      <c r="R26051" s="1"/>
    </row>
    <row r="26052" spans="18:18">
      <c r="R26052" s="1"/>
    </row>
    <row r="26053" spans="18:18">
      <c r="R26053" s="1"/>
    </row>
    <row r="26054" spans="18:18">
      <c r="R26054" s="1"/>
    </row>
    <row r="26055" spans="18:18">
      <c r="R26055" s="1"/>
    </row>
    <row r="26056" spans="18:18">
      <c r="R26056" s="1"/>
    </row>
    <row r="26057" spans="18:18">
      <c r="R26057" s="1"/>
    </row>
    <row r="26058" spans="18:18">
      <c r="R26058" s="1"/>
    </row>
    <row r="26059" spans="18:18">
      <c r="R26059" s="1"/>
    </row>
    <row r="26060" spans="18:18">
      <c r="R26060" s="1"/>
    </row>
    <row r="26061" spans="18:18">
      <c r="R26061" s="1"/>
    </row>
    <row r="26062" spans="18:18">
      <c r="R26062" s="1"/>
    </row>
    <row r="26063" spans="18:18">
      <c r="R26063" s="1"/>
    </row>
    <row r="26064" spans="18:18">
      <c r="R26064" s="1"/>
    </row>
    <row r="26065" spans="18:18">
      <c r="R26065" s="1"/>
    </row>
    <row r="26066" spans="18:18">
      <c r="R26066" s="1"/>
    </row>
    <row r="26067" spans="18:18">
      <c r="R26067" s="1"/>
    </row>
    <row r="26068" spans="18:18">
      <c r="R26068" s="1"/>
    </row>
    <row r="26069" spans="18:18">
      <c r="R26069" s="1"/>
    </row>
    <row r="26070" spans="18:18">
      <c r="R26070" s="1"/>
    </row>
    <row r="26071" spans="18:18">
      <c r="R26071" s="1"/>
    </row>
    <row r="26072" spans="18:18">
      <c r="R26072" s="1"/>
    </row>
    <row r="26073" spans="18:18">
      <c r="R26073" s="1"/>
    </row>
    <row r="26074" spans="18:18">
      <c r="R26074" s="1"/>
    </row>
    <row r="26075" spans="18:18">
      <c r="R26075" s="1"/>
    </row>
    <row r="26076" spans="18:18">
      <c r="R26076" s="1"/>
    </row>
    <row r="26077" spans="18:18">
      <c r="R26077" s="1"/>
    </row>
    <row r="26078" spans="18:18">
      <c r="R26078" s="1"/>
    </row>
    <row r="26079" spans="18:18">
      <c r="R26079" s="1"/>
    </row>
    <row r="26080" spans="18:18">
      <c r="R26080" s="1"/>
    </row>
    <row r="26081" spans="18:18">
      <c r="R26081" s="1"/>
    </row>
    <row r="26082" spans="18:18">
      <c r="R26082" s="1"/>
    </row>
    <row r="26083" spans="18:18">
      <c r="R26083" s="1"/>
    </row>
    <row r="26084" spans="18:18">
      <c r="R26084" s="1"/>
    </row>
    <row r="26085" spans="18:18">
      <c r="R26085" s="1"/>
    </row>
    <row r="26086" spans="18:18">
      <c r="R26086" s="1"/>
    </row>
    <row r="26087" spans="18:18">
      <c r="R26087" s="1"/>
    </row>
    <row r="26088" spans="18:18">
      <c r="R26088" s="1"/>
    </row>
    <row r="26089" spans="18:18">
      <c r="R26089" s="1"/>
    </row>
    <row r="26090" spans="18:18">
      <c r="R26090" s="1"/>
    </row>
    <row r="26091" spans="18:18">
      <c r="R26091" s="1"/>
    </row>
    <row r="26092" spans="18:18">
      <c r="R26092" s="1"/>
    </row>
    <row r="26093" spans="18:18">
      <c r="R26093" s="1"/>
    </row>
    <row r="26094" spans="18:18">
      <c r="R26094" s="1"/>
    </row>
    <row r="26095" spans="18:18">
      <c r="R26095" s="1"/>
    </row>
    <row r="26096" spans="18:18">
      <c r="R26096" s="1"/>
    </row>
    <row r="26097" spans="18:18">
      <c r="R26097" s="1"/>
    </row>
    <row r="26098" spans="18:18">
      <c r="R26098" s="1"/>
    </row>
    <row r="26099" spans="18:18">
      <c r="R26099" s="1"/>
    </row>
    <row r="26100" spans="18:18">
      <c r="R26100" s="1"/>
    </row>
    <row r="26101" spans="18:18">
      <c r="R26101" s="1"/>
    </row>
    <row r="26102" spans="18:18">
      <c r="R26102" s="1"/>
    </row>
    <row r="26103" spans="18:18">
      <c r="R26103" s="1"/>
    </row>
    <row r="26104" spans="18:18">
      <c r="R26104" s="1"/>
    </row>
    <row r="26105" spans="18:18">
      <c r="R26105" s="1"/>
    </row>
    <row r="26106" spans="18:18">
      <c r="R26106" s="1"/>
    </row>
    <row r="26107" spans="18:18">
      <c r="R26107" s="1"/>
    </row>
    <row r="26108" spans="18:18">
      <c r="R26108" s="1"/>
    </row>
    <row r="26109" spans="18:18">
      <c r="R26109" s="1"/>
    </row>
    <row r="26110" spans="18:18">
      <c r="R26110" s="1"/>
    </row>
    <row r="26111" spans="18:18">
      <c r="R26111" s="1"/>
    </row>
    <row r="26112" spans="18:18">
      <c r="R26112" s="1"/>
    </row>
    <row r="26113" spans="18:18">
      <c r="R26113" s="1"/>
    </row>
    <row r="26114" spans="18:18">
      <c r="R26114" s="1"/>
    </row>
    <row r="26115" spans="18:18">
      <c r="R26115" s="1"/>
    </row>
    <row r="26116" spans="18:18">
      <c r="R26116" s="1"/>
    </row>
    <row r="26117" spans="18:18">
      <c r="R26117" s="1"/>
    </row>
    <row r="26118" spans="18:18">
      <c r="R26118" s="1"/>
    </row>
    <row r="26119" spans="18:18">
      <c r="R26119" s="1"/>
    </row>
    <row r="26120" spans="18:18">
      <c r="R26120" s="1"/>
    </row>
    <row r="26121" spans="18:18">
      <c r="R26121" s="1"/>
    </row>
    <row r="26122" spans="18:18">
      <c r="R26122" s="1"/>
    </row>
    <row r="26123" spans="18:18">
      <c r="R26123" s="1"/>
    </row>
    <row r="26124" spans="18:18">
      <c r="R26124" s="1"/>
    </row>
    <row r="26125" spans="18:18">
      <c r="R26125" s="1"/>
    </row>
    <row r="26126" spans="18:18">
      <c r="R26126" s="1"/>
    </row>
    <row r="26127" spans="18:18">
      <c r="R26127" s="1"/>
    </row>
    <row r="26128" spans="18:18">
      <c r="R26128" s="1"/>
    </row>
    <row r="26129" spans="18:18">
      <c r="R26129" s="1"/>
    </row>
    <row r="26130" spans="18:18">
      <c r="R26130" s="1"/>
    </row>
    <row r="26131" spans="18:18">
      <c r="R26131" s="1"/>
    </row>
    <row r="26132" spans="18:18">
      <c r="R26132" s="1"/>
    </row>
    <row r="26133" spans="18:18">
      <c r="R26133" s="1"/>
    </row>
    <row r="26134" spans="18:18">
      <c r="R26134" s="1"/>
    </row>
    <row r="26135" spans="18:18">
      <c r="R26135" s="1"/>
    </row>
    <row r="26136" spans="18:18">
      <c r="R26136" s="1"/>
    </row>
    <row r="26137" spans="18:18">
      <c r="R26137" s="1"/>
    </row>
    <row r="26138" spans="18:18">
      <c r="R26138" s="1"/>
    </row>
    <row r="26139" spans="18:18">
      <c r="R26139" s="1"/>
    </row>
    <row r="26140" spans="18:18">
      <c r="R26140" s="1"/>
    </row>
    <row r="26141" spans="18:18">
      <c r="R26141" s="1"/>
    </row>
    <row r="26142" spans="18:18">
      <c r="R26142" s="1"/>
    </row>
    <row r="26143" spans="18:18">
      <c r="R26143" s="1"/>
    </row>
    <row r="26144" spans="18:18">
      <c r="R26144" s="1"/>
    </row>
    <row r="26145" spans="18:18">
      <c r="R26145" s="1"/>
    </row>
    <row r="26146" spans="18:18">
      <c r="R26146" s="1"/>
    </row>
    <row r="26147" spans="18:18">
      <c r="R26147" s="1"/>
    </row>
    <row r="26148" spans="18:18">
      <c r="R26148" s="1"/>
    </row>
    <row r="26149" spans="18:18">
      <c r="R26149" s="1"/>
    </row>
    <row r="26150" spans="18:18">
      <c r="R26150" s="1"/>
    </row>
    <row r="26151" spans="18:18">
      <c r="R26151" s="1"/>
    </row>
    <row r="26152" spans="18:18">
      <c r="R26152" s="1"/>
    </row>
    <row r="26153" spans="18:18">
      <c r="R26153" s="1"/>
    </row>
    <row r="26154" spans="18:18">
      <c r="R26154" s="1"/>
    </row>
    <row r="26155" spans="18:18">
      <c r="R26155" s="1"/>
    </row>
    <row r="26156" spans="18:18">
      <c r="R26156" s="1"/>
    </row>
    <row r="26157" spans="18:18">
      <c r="R26157" s="1"/>
    </row>
    <row r="26158" spans="18:18">
      <c r="R26158" s="1"/>
    </row>
    <row r="26159" spans="18:18">
      <c r="R26159" s="1"/>
    </row>
    <row r="26160" spans="18:18">
      <c r="R26160" s="1"/>
    </row>
    <row r="26161" spans="18:18">
      <c r="R26161" s="1"/>
    </row>
    <row r="26162" spans="18:18">
      <c r="R26162" s="1"/>
    </row>
    <row r="26163" spans="18:18">
      <c r="R26163" s="1"/>
    </row>
    <row r="26164" spans="18:18">
      <c r="R26164" s="1"/>
    </row>
    <row r="26165" spans="18:18">
      <c r="R26165" s="1"/>
    </row>
    <row r="26166" spans="18:18">
      <c r="R26166" s="1"/>
    </row>
    <row r="26167" spans="18:18">
      <c r="R26167" s="1"/>
    </row>
    <row r="26168" spans="18:18">
      <c r="R26168" s="1"/>
    </row>
    <row r="26169" spans="18:18">
      <c r="R26169" s="1"/>
    </row>
    <row r="26170" spans="18:18">
      <c r="R26170" s="1"/>
    </row>
    <row r="26171" spans="18:18">
      <c r="R26171" s="1"/>
    </row>
    <row r="26172" spans="18:18">
      <c r="R26172" s="1"/>
    </row>
    <row r="26173" spans="18:18">
      <c r="R26173" s="1"/>
    </row>
    <row r="26174" spans="18:18">
      <c r="R26174" s="1"/>
    </row>
    <row r="26175" spans="18:18">
      <c r="R26175" s="1"/>
    </row>
    <row r="26176" spans="18:18">
      <c r="R26176" s="1"/>
    </row>
    <row r="26177" spans="18:18">
      <c r="R26177" s="1"/>
    </row>
    <row r="26178" spans="18:18">
      <c r="R26178" s="1"/>
    </row>
    <row r="26179" spans="18:18">
      <c r="R26179" s="1"/>
    </row>
    <row r="26180" spans="18:18">
      <c r="R26180" s="1"/>
    </row>
    <row r="26181" spans="18:18">
      <c r="R26181" s="1"/>
    </row>
    <row r="26182" spans="18:18">
      <c r="R26182" s="1"/>
    </row>
    <row r="26183" spans="18:18">
      <c r="R26183" s="1"/>
    </row>
    <row r="26184" spans="18:18">
      <c r="R26184" s="1"/>
    </row>
    <row r="26185" spans="18:18">
      <c r="R26185" s="1"/>
    </row>
    <row r="26186" spans="18:18">
      <c r="R26186" s="1"/>
    </row>
    <row r="26187" spans="18:18">
      <c r="R26187" s="1"/>
    </row>
    <row r="26188" spans="18:18">
      <c r="R26188" s="1"/>
    </row>
    <row r="26189" spans="18:18">
      <c r="R26189" s="1"/>
    </row>
    <row r="26190" spans="18:18">
      <c r="R26190" s="1"/>
    </row>
    <row r="26191" spans="18:18">
      <c r="R26191" s="1"/>
    </row>
    <row r="26192" spans="18:18">
      <c r="R26192" s="1"/>
    </row>
    <row r="26193" spans="18:18">
      <c r="R26193" s="1"/>
    </row>
    <row r="26194" spans="18:18">
      <c r="R26194" s="1"/>
    </row>
    <row r="26195" spans="18:18">
      <c r="R26195" s="1"/>
    </row>
    <row r="26196" spans="18:18">
      <c r="R26196" s="1"/>
    </row>
    <row r="26197" spans="18:18">
      <c r="R26197" s="1"/>
    </row>
    <row r="26198" spans="18:18">
      <c r="R26198" s="1"/>
    </row>
    <row r="26199" spans="18:18">
      <c r="R26199" s="1"/>
    </row>
    <row r="26200" spans="18:18">
      <c r="R26200" s="1"/>
    </row>
    <row r="26201" spans="18:18">
      <c r="R26201" s="1"/>
    </row>
    <row r="26202" spans="18:18">
      <c r="R26202" s="1"/>
    </row>
    <row r="26203" spans="18:18">
      <c r="R26203" s="1"/>
    </row>
    <row r="26204" spans="18:18">
      <c r="R26204" s="1"/>
    </row>
    <row r="26205" spans="18:18">
      <c r="R26205" s="1"/>
    </row>
    <row r="26206" spans="18:18">
      <c r="R26206" s="1"/>
    </row>
    <row r="26207" spans="18:18">
      <c r="R26207" s="1"/>
    </row>
    <row r="26208" spans="18:18">
      <c r="R26208" s="1"/>
    </row>
    <row r="26209" spans="18:18">
      <c r="R26209" s="1"/>
    </row>
    <row r="26210" spans="18:18">
      <c r="R26210" s="1"/>
    </row>
    <row r="26211" spans="18:18">
      <c r="R26211" s="1"/>
    </row>
    <row r="26212" spans="18:18">
      <c r="R26212" s="1"/>
    </row>
    <row r="26213" spans="18:18">
      <c r="R26213" s="1"/>
    </row>
    <row r="26214" spans="18:18">
      <c r="R26214" s="1"/>
    </row>
    <row r="26215" spans="18:18">
      <c r="R26215" s="1"/>
    </row>
    <row r="26216" spans="18:18">
      <c r="R26216" s="1"/>
    </row>
    <row r="26217" spans="18:18">
      <c r="R26217" s="1"/>
    </row>
    <row r="26218" spans="18:18">
      <c r="R26218" s="1"/>
    </row>
    <row r="26219" spans="18:18">
      <c r="R26219" s="1"/>
    </row>
    <row r="26220" spans="18:18">
      <c r="R26220" s="1"/>
    </row>
    <row r="26221" spans="18:18">
      <c r="R26221" s="1"/>
    </row>
    <row r="26222" spans="18:18">
      <c r="R26222" s="1"/>
    </row>
    <row r="26223" spans="18:18">
      <c r="R26223" s="1"/>
    </row>
    <row r="26224" spans="18:18">
      <c r="R26224" s="1"/>
    </row>
    <row r="26225" spans="18:18">
      <c r="R26225" s="1"/>
    </row>
    <row r="26226" spans="18:18">
      <c r="R26226" s="1"/>
    </row>
    <row r="26227" spans="18:18">
      <c r="R26227" s="1"/>
    </row>
    <row r="26228" spans="18:18">
      <c r="R26228" s="1"/>
    </row>
    <row r="26229" spans="18:18">
      <c r="R26229" s="1"/>
    </row>
    <row r="26230" spans="18:18">
      <c r="R26230" s="1"/>
    </row>
    <row r="26231" spans="18:18">
      <c r="R26231" s="1"/>
    </row>
    <row r="26232" spans="18:18">
      <c r="R26232" s="1"/>
    </row>
    <row r="26233" spans="18:18">
      <c r="R26233" s="1"/>
    </row>
    <row r="26234" spans="18:18">
      <c r="R26234" s="1"/>
    </row>
    <row r="26235" spans="18:18">
      <c r="R26235" s="1"/>
    </row>
    <row r="26236" spans="18:18">
      <c r="R26236" s="1"/>
    </row>
    <row r="26237" spans="18:18">
      <c r="R26237" s="1"/>
    </row>
    <row r="26238" spans="18:18">
      <c r="R26238" s="1"/>
    </row>
    <row r="26239" spans="18:18">
      <c r="R26239" s="1"/>
    </row>
    <row r="26240" spans="18:18">
      <c r="R26240" s="1"/>
    </row>
    <row r="26241" spans="18:18">
      <c r="R26241" s="1"/>
    </row>
    <row r="26242" spans="18:18">
      <c r="R26242" s="1"/>
    </row>
    <row r="26243" spans="18:18">
      <c r="R26243" s="1"/>
    </row>
    <row r="26244" spans="18:18">
      <c r="R26244" s="1"/>
    </row>
    <row r="26245" spans="18:18">
      <c r="R26245" s="1"/>
    </row>
    <row r="26246" spans="18:18">
      <c r="R26246" s="1"/>
    </row>
    <row r="26247" spans="18:18">
      <c r="R26247" s="1"/>
    </row>
    <row r="26248" spans="18:18">
      <c r="R26248" s="1"/>
    </row>
    <row r="26249" spans="18:18">
      <c r="R26249" s="1"/>
    </row>
    <row r="26250" spans="18:18">
      <c r="R26250" s="1"/>
    </row>
    <row r="26251" spans="18:18">
      <c r="R26251" s="1"/>
    </row>
    <row r="26252" spans="18:18">
      <c r="R26252" s="1"/>
    </row>
    <row r="26253" spans="18:18">
      <c r="R26253" s="1"/>
    </row>
    <row r="26254" spans="18:18">
      <c r="R26254" s="1"/>
    </row>
    <row r="26255" spans="18:18">
      <c r="R26255" s="1"/>
    </row>
    <row r="26256" spans="18:18">
      <c r="R26256" s="1"/>
    </row>
    <row r="26257" spans="18:18">
      <c r="R26257" s="1"/>
    </row>
    <row r="26258" spans="18:18">
      <c r="R26258" s="1"/>
    </row>
    <row r="26259" spans="18:18">
      <c r="R26259" s="1"/>
    </row>
    <row r="26260" spans="18:18">
      <c r="R26260" s="1"/>
    </row>
    <row r="26261" spans="18:18">
      <c r="R26261" s="1"/>
    </row>
    <row r="26262" spans="18:18">
      <c r="R26262" s="1"/>
    </row>
    <row r="26263" spans="18:18">
      <c r="R26263" s="1"/>
    </row>
    <row r="26264" spans="18:18">
      <c r="R26264" s="1"/>
    </row>
    <row r="26265" spans="18:18">
      <c r="R26265" s="1"/>
    </row>
    <row r="26266" spans="18:18">
      <c r="R26266" s="1"/>
    </row>
    <row r="26267" spans="18:18">
      <c r="R26267" s="1"/>
    </row>
    <row r="26268" spans="18:18">
      <c r="R26268" s="1"/>
    </row>
    <row r="26269" spans="18:18">
      <c r="R26269" s="1"/>
    </row>
    <row r="26270" spans="18:18">
      <c r="R26270" s="1"/>
    </row>
    <row r="26271" spans="18:18">
      <c r="R26271" s="1"/>
    </row>
    <row r="26272" spans="18:18">
      <c r="R26272" s="1"/>
    </row>
    <row r="26273" spans="18:18">
      <c r="R26273" s="1"/>
    </row>
    <row r="26274" spans="18:18">
      <c r="R26274" s="1"/>
    </row>
    <row r="26275" spans="18:18">
      <c r="R26275" s="1"/>
    </row>
    <row r="26276" spans="18:18">
      <c r="R26276" s="1"/>
    </row>
    <row r="26277" spans="18:18">
      <c r="R26277" s="1"/>
    </row>
    <row r="26278" spans="18:18">
      <c r="R26278" s="1"/>
    </row>
    <row r="26279" spans="18:18">
      <c r="R26279" s="1"/>
    </row>
    <row r="26280" spans="18:18">
      <c r="R26280" s="1"/>
    </row>
    <row r="26281" spans="18:18">
      <c r="R26281" s="1"/>
    </row>
    <row r="26282" spans="18:18">
      <c r="R26282" s="1"/>
    </row>
    <row r="26283" spans="18:18">
      <c r="R26283" s="1"/>
    </row>
    <row r="26284" spans="18:18">
      <c r="R26284" s="1"/>
    </row>
    <row r="26285" spans="18:18">
      <c r="R26285" s="1"/>
    </row>
    <row r="26286" spans="18:18">
      <c r="R26286" s="1"/>
    </row>
    <row r="26287" spans="18:18">
      <c r="R26287" s="1"/>
    </row>
    <row r="26288" spans="18:18">
      <c r="R26288" s="1"/>
    </row>
    <row r="26289" spans="18:18">
      <c r="R26289" s="1"/>
    </row>
    <row r="26290" spans="18:18">
      <c r="R26290" s="1"/>
    </row>
    <row r="26291" spans="18:18">
      <c r="R26291" s="1"/>
    </row>
    <row r="26292" spans="18:18">
      <c r="R26292" s="1"/>
    </row>
    <row r="26293" spans="18:18">
      <c r="R26293" s="1"/>
    </row>
    <row r="26294" spans="18:18">
      <c r="R26294" s="1"/>
    </row>
    <row r="26295" spans="18:18">
      <c r="R26295" s="1"/>
    </row>
    <row r="26296" spans="18:18">
      <c r="R26296" s="1"/>
    </row>
    <row r="26297" spans="18:18">
      <c r="R26297" s="1"/>
    </row>
    <row r="26298" spans="18:18">
      <c r="R26298" s="1"/>
    </row>
    <row r="26299" spans="18:18">
      <c r="R26299" s="1"/>
    </row>
    <row r="26300" spans="18:18">
      <c r="R26300" s="1"/>
    </row>
    <row r="26301" spans="18:18">
      <c r="R26301" s="1"/>
    </row>
    <row r="26302" spans="18:18">
      <c r="R26302" s="1"/>
    </row>
    <row r="26303" spans="18:18">
      <c r="R26303" s="1"/>
    </row>
    <row r="26304" spans="18:18">
      <c r="R26304" s="1"/>
    </row>
    <row r="26305" spans="18:18">
      <c r="R26305" s="1"/>
    </row>
    <row r="26306" spans="18:18">
      <c r="R26306" s="1"/>
    </row>
    <row r="26307" spans="18:18">
      <c r="R26307" s="1"/>
    </row>
    <row r="26308" spans="18:18">
      <c r="R26308" s="1"/>
    </row>
    <row r="26309" spans="18:18">
      <c r="R26309" s="1"/>
    </row>
    <row r="26310" spans="18:18">
      <c r="R26310" s="1"/>
    </row>
    <row r="26311" spans="18:18">
      <c r="R26311" s="1"/>
    </row>
    <row r="26312" spans="18:18">
      <c r="R26312" s="1"/>
    </row>
    <row r="26313" spans="18:18">
      <c r="R26313" s="1"/>
    </row>
    <row r="26314" spans="18:18">
      <c r="R26314" s="1"/>
    </row>
    <row r="26315" spans="18:18">
      <c r="R26315" s="1"/>
    </row>
    <row r="26316" spans="18:18">
      <c r="R26316" s="1"/>
    </row>
    <row r="26317" spans="18:18">
      <c r="R26317" s="1"/>
    </row>
    <row r="26318" spans="18:18">
      <c r="R26318" s="1"/>
    </row>
    <row r="26319" spans="18:18">
      <c r="R26319" s="1"/>
    </row>
    <row r="26320" spans="18:18">
      <c r="R26320" s="1"/>
    </row>
    <row r="26321" spans="18:18">
      <c r="R26321" s="1"/>
    </row>
    <row r="26322" spans="18:18">
      <c r="R26322" s="1"/>
    </row>
    <row r="26323" spans="18:18">
      <c r="R26323" s="1"/>
    </row>
    <row r="26324" spans="18:18">
      <c r="R26324" s="1"/>
    </row>
    <row r="26325" spans="18:18">
      <c r="R26325" s="1"/>
    </row>
    <row r="26326" spans="18:18">
      <c r="R26326" s="1"/>
    </row>
    <row r="26327" spans="18:18">
      <c r="R26327" s="1"/>
    </row>
    <row r="26328" spans="18:18">
      <c r="R26328" s="1"/>
    </row>
    <row r="26329" spans="18:18">
      <c r="R26329" s="1"/>
    </row>
    <row r="26330" spans="18:18">
      <c r="R26330" s="1"/>
    </row>
    <row r="26331" spans="18:18">
      <c r="R26331" s="1"/>
    </row>
    <row r="26332" spans="18:18">
      <c r="R26332" s="1"/>
    </row>
    <row r="26333" spans="18:18">
      <c r="R26333" s="1"/>
    </row>
    <row r="26334" spans="18:18">
      <c r="R26334" s="1"/>
    </row>
    <row r="26335" spans="18:18">
      <c r="R26335" s="1"/>
    </row>
    <row r="26336" spans="18:18">
      <c r="R26336" s="1"/>
    </row>
    <row r="26337" spans="18:18">
      <c r="R26337" s="1"/>
    </row>
    <row r="26338" spans="18:18">
      <c r="R26338" s="1"/>
    </row>
    <row r="26339" spans="18:18">
      <c r="R26339" s="1"/>
    </row>
    <row r="26340" spans="18:18">
      <c r="R26340" s="1"/>
    </row>
    <row r="26341" spans="18:18">
      <c r="R26341" s="1"/>
    </row>
    <row r="26342" spans="18:18">
      <c r="R26342" s="1"/>
    </row>
    <row r="26343" spans="18:18">
      <c r="R26343" s="1"/>
    </row>
    <row r="26344" spans="18:18">
      <c r="R26344" s="1"/>
    </row>
    <row r="26345" spans="18:18">
      <c r="R26345" s="1"/>
    </row>
    <row r="26346" spans="18:18">
      <c r="R26346" s="1"/>
    </row>
    <row r="26347" spans="18:18">
      <c r="R26347" s="1"/>
    </row>
    <row r="26348" spans="18:18">
      <c r="R26348" s="1"/>
    </row>
    <row r="26349" spans="18:18">
      <c r="R26349" s="1"/>
    </row>
    <row r="26350" spans="18:18">
      <c r="R26350" s="1"/>
    </row>
    <row r="26351" spans="18:18">
      <c r="R26351" s="1"/>
    </row>
    <row r="26352" spans="18:18">
      <c r="R26352" s="1"/>
    </row>
    <row r="26353" spans="18:18">
      <c r="R26353" s="1"/>
    </row>
    <row r="26354" spans="18:18">
      <c r="R26354" s="1"/>
    </row>
    <row r="26355" spans="18:18">
      <c r="R26355" s="1"/>
    </row>
    <row r="26356" spans="18:18">
      <c r="R26356" s="1"/>
    </row>
    <row r="26357" spans="18:18">
      <c r="R26357" s="1"/>
    </row>
    <row r="26358" spans="18:18">
      <c r="R26358" s="1"/>
    </row>
    <row r="26359" spans="18:18">
      <c r="R26359" s="1"/>
    </row>
    <row r="26360" spans="18:18">
      <c r="R26360" s="1"/>
    </row>
    <row r="26361" spans="18:18">
      <c r="R26361" s="1"/>
    </row>
    <row r="26362" spans="18:18">
      <c r="R26362" s="1"/>
    </row>
    <row r="26363" spans="18:18">
      <c r="R26363" s="1"/>
    </row>
    <row r="26364" spans="18:18">
      <c r="R26364" s="1"/>
    </row>
    <row r="26365" spans="18:18">
      <c r="R26365" s="1"/>
    </row>
    <row r="26366" spans="18:18">
      <c r="R26366" s="1"/>
    </row>
    <row r="26367" spans="18:18">
      <c r="R26367" s="1"/>
    </row>
    <row r="26368" spans="18:18">
      <c r="R26368" s="1"/>
    </row>
    <row r="26369" spans="18:18">
      <c r="R26369" s="1"/>
    </row>
    <row r="26370" spans="18:18">
      <c r="R26370" s="1"/>
    </row>
    <row r="26371" spans="18:18">
      <c r="R26371" s="1"/>
    </row>
    <row r="26372" spans="18:18">
      <c r="R26372" s="1"/>
    </row>
    <row r="26373" spans="18:18">
      <c r="R26373" s="1"/>
    </row>
    <row r="26374" spans="18:18">
      <c r="R26374" s="1"/>
    </row>
    <row r="26375" spans="18:18">
      <c r="R26375" s="1"/>
    </row>
    <row r="26376" spans="18:18">
      <c r="R26376" s="1"/>
    </row>
    <row r="26377" spans="18:18">
      <c r="R26377" s="1"/>
    </row>
    <row r="26378" spans="18:18">
      <c r="R26378" s="1"/>
    </row>
    <row r="26379" spans="18:18">
      <c r="R26379" s="1"/>
    </row>
    <row r="26380" spans="18:18">
      <c r="R26380" s="1"/>
    </row>
    <row r="26381" spans="18:18">
      <c r="R26381" s="1"/>
    </row>
    <row r="26382" spans="18:18">
      <c r="R26382" s="1"/>
    </row>
    <row r="26383" spans="18:18">
      <c r="R26383" s="1"/>
    </row>
    <row r="26384" spans="18:18">
      <c r="R26384" s="1"/>
    </row>
    <row r="26385" spans="18:18">
      <c r="R26385" s="1"/>
    </row>
    <row r="26386" spans="18:18">
      <c r="R26386" s="1"/>
    </row>
    <row r="26387" spans="18:18">
      <c r="R26387" s="1"/>
    </row>
    <row r="26388" spans="18:18">
      <c r="R26388" s="1"/>
    </row>
    <row r="26389" spans="18:18">
      <c r="R26389" s="1"/>
    </row>
    <row r="26390" spans="18:18">
      <c r="R26390" s="1"/>
    </row>
    <row r="26391" spans="18:18">
      <c r="R26391" s="1"/>
    </row>
    <row r="26392" spans="18:18">
      <c r="R26392" s="1"/>
    </row>
    <row r="26393" spans="18:18">
      <c r="R26393" s="1"/>
    </row>
    <row r="26394" spans="18:18">
      <c r="R26394" s="1"/>
    </row>
    <row r="26395" spans="18:18">
      <c r="R26395" s="1"/>
    </row>
    <row r="26396" spans="18:18">
      <c r="R26396" s="1"/>
    </row>
    <row r="26397" spans="18:18">
      <c r="R26397" s="1"/>
    </row>
    <row r="26398" spans="18:18">
      <c r="R26398" s="1"/>
    </row>
    <row r="26399" spans="18:18">
      <c r="R26399" s="1"/>
    </row>
    <row r="26400" spans="18:18">
      <c r="R26400" s="1"/>
    </row>
    <row r="26401" spans="18:18">
      <c r="R26401" s="1"/>
    </row>
    <row r="26402" spans="18:18">
      <c r="R26402" s="1"/>
    </row>
    <row r="26403" spans="18:18">
      <c r="R26403" s="1"/>
    </row>
    <row r="26404" spans="18:18">
      <c r="R26404" s="1"/>
    </row>
    <row r="26405" spans="18:18">
      <c r="R26405" s="1"/>
    </row>
    <row r="26406" spans="18:18">
      <c r="R26406" s="1"/>
    </row>
    <row r="26407" spans="18:18">
      <c r="R26407" s="1"/>
    </row>
    <row r="26408" spans="18:18">
      <c r="R26408" s="1"/>
    </row>
    <row r="26409" spans="18:18">
      <c r="R26409" s="1"/>
    </row>
    <row r="26410" spans="18:18">
      <c r="R26410" s="1"/>
    </row>
    <row r="26411" spans="18:18">
      <c r="R26411" s="1"/>
    </row>
    <row r="26412" spans="18:18">
      <c r="R26412" s="1"/>
    </row>
    <row r="26413" spans="18:18">
      <c r="R26413" s="1"/>
    </row>
    <row r="26414" spans="18:18">
      <c r="R26414" s="1"/>
    </row>
    <row r="26415" spans="18:18">
      <c r="R26415" s="1"/>
    </row>
    <row r="26416" spans="18:18">
      <c r="R26416" s="1"/>
    </row>
    <row r="26417" spans="18:18">
      <c r="R26417" s="1"/>
    </row>
    <row r="26418" spans="18:18">
      <c r="R26418" s="1"/>
    </row>
    <row r="26419" spans="18:18">
      <c r="R26419" s="1"/>
    </row>
    <row r="26420" spans="18:18">
      <c r="R26420" s="1"/>
    </row>
    <row r="26421" spans="18:18">
      <c r="R26421" s="1"/>
    </row>
    <row r="26422" spans="18:18">
      <c r="R26422" s="1"/>
    </row>
    <row r="26423" spans="18:18">
      <c r="R26423" s="1"/>
    </row>
    <row r="26424" spans="18:18">
      <c r="R26424" s="1"/>
    </row>
    <row r="26425" spans="18:18">
      <c r="R26425" s="1"/>
    </row>
    <row r="26426" spans="18:18">
      <c r="R26426" s="1"/>
    </row>
    <row r="26427" spans="18:18">
      <c r="R26427" s="1"/>
    </row>
    <row r="26428" spans="18:18">
      <c r="R26428" s="1"/>
    </row>
    <row r="26429" spans="18:18">
      <c r="R26429" s="1"/>
    </row>
    <row r="26430" spans="18:18">
      <c r="R26430" s="1"/>
    </row>
    <row r="26431" spans="18:18">
      <c r="R26431" s="1"/>
    </row>
    <row r="26432" spans="18:18">
      <c r="R26432" s="1"/>
    </row>
    <row r="26433" spans="18:18">
      <c r="R26433" s="1"/>
    </row>
    <row r="26434" spans="18:18">
      <c r="R26434" s="1"/>
    </row>
    <row r="26435" spans="18:18">
      <c r="R26435" s="1"/>
    </row>
    <row r="26436" spans="18:18">
      <c r="R26436" s="1"/>
    </row>
    <row r="26437" spans="18:18">
      <c r="R26437" s="1"/>
    </row>
    <row r="26438" spans="18:18">
      <c r="R26438" s="1"/>
    </row>
    <row r="26439" spans="18:18">
      <c r="R26439" s="1"/>
    </row>
    <row r="26440" spans="18:18">
      <c r="R26440" s="1"/>
    </row>
    <row r="26441" spans="18:18">
      <c r="R26441" s="1"/>
    </row>
    <row r="26442" spans="18:18">
      <c r="R26442" s="1"/>
    </row>
    <row r="26443" spans="18:18">
      <c r="R26443" s="1"/>
    </row>
    <row r="26444" spans="18:18">
      <c r="R26444" s="1"/>
    </row>
    <row r="26445" spans="18:18">
      <c r="R26445" s="1"/>
    </row>
    <row r="26446" spans="18:18">
      <c r="R26446" s="1"/>
    </row>
    <row r="26447" spans="18:18">
      <c r="R26447" s="1"/>
    </row>
    <row r="26448" spans="18:18">
      <c r="R26448" s="1"/>
    </row>
    <row r="26449" spans="18:18">
      <c r="R26449" s="1"/>
    </row>
    <row r="26450" spans="18:18">
      <c r="R26450" s="1"/>
    </row>
    <row r="26451" spans="18:18">
      <c r="R26451" s="1"/>
    </row>
    <row r="26452" spans="18:18">
      <c r="R26452" s="1"/>
    </row>
    <row r="26453" spans="18:18">
      <c r="R26453" s="1"/>
    </row>
    <row r="26454" spans="18:18">
      <c r="R26454" s="1"/>
    </row>
    <row r="26455" spans="18:18">
      <c r="R26455" s="1"/>
    </row>
    <row r="26456" spans="18:18">
      <c r="R26456" s="1"/>
    </row>
    <row r="26457" spans="18:18">
      <c r="R26457" s="1"/>
    </row>
    <row r="26458" spans="18:18">
      <c r="R26458" s="1"/>
    </row>
    <row r="26459" spans="18:18">
      <c r="R26459" s="1"/>
    </row>
    <row r="26460" spans="18:18">
      <c r="R26460" s="1"/>
    </row>
    <row r="26461" spans="18:18">
      <c r="R26461" s="1"/>
    </row>
    <row r="26462" spans="18:18">
      <c r="R26462" s="1"/>
    </row>
    <row r="26463" spans="18:18">
      <c r="R26463" s="1"/>
    </row>
    <row r="26464" spans="18:18">
      <c r="R26464" s="1"/>
    </row>
    <row r="26465" spans="18:18">
      <c r="R26465" s="1"/>
    </row>
    <row r="26466" spans="18:18">
      <c r="R26466" s="1"/>
    </row>
    <row r="26467" spans="18:18">
      <c r="R26467" s="1"/>
    </row>
    <row r="26468" spans="18:18">
      <c r="R26468" s="1"/>
    </row>
    <row r="26469" spans="18:18">
      <c r="R26469" s="1"/>
    </row>
    <row r="26470" spans="18:18">
      <c r="R26470" s="1"/>
    </row>
    <row r="26471" spans="18:18">
      <c r="R26471" s="1"/>
    </row>
    <row r="26472" spans="18:18">
      <c r="R26472" s="1"/>
    </row>
    <row r="26473" spans="18:18">
      <c r="R26473" s="1"/>
    </row>
    <row r="26474" spans="18:18">
      <c r="R26474" s="1"/>
    </row>
    <row r="26475" spans="18:18">
      <c r="R26475" s="1"/>
    </row>
    <row r="26476" spans="18:18">
      <c r="R26476" s="1"/>
    </row>
    <row r="26477" spans="18:18">
      <c r="R26477" s="1"/>
    </row>
    <row r="26478" spans="18:18">
      <c r="R26478" s="1"/>
    </row>
    <row r="26479" spans="18:18">
      <c r="R26479" s="1"/>
    </row>
    <row r="26480" spans="18:18">
      <c r="R26480" s="1"/>
    </row>
    <row r="26481" spans="18:18">
      <c r="R26481" s="1"/>
    </row>
    <row r="26482" spans="18:18">
      <c r="R26482" s="1"/>
    </row>
    <row r="26483" spans="18:18">
      <c r="R26483" s="1"/>
    </row>
    <row r="26484" spans="18:18">
      <c r="R26484" s="1"/>
    </row>
    <row r="26485" spans="18:18">
      <c r="R26485" s="1"/>
    </row>
    <row r="26486" spans="18:18">
      <c r="R26486" s="1"/>
    </row>
    <row r="26487" spans="18:18">
      <c r="R26487" s="1"/>
    </row>
    <row r="26488" spans="18:18">
      <c r="R26488" s="1"/>
    </row>
    <row r="26489" spans="18:18">
      <c r="R26489" s="1"/>
    </row>
    <row r="26490" spans="18:18">
      <c r="R26490" s="1"/>
    </row>
    <row r="26491" spans="18:18">
      <c r="R26491" s="1"/>
    </row>
    <row r="26492" spans="18:18">
      <c r="R26492" s="1"/>
    </row>
    <row r="26493" spans="18:18">
      <c r="R26493" s="1"/>
    </row>
    <row r="26494" spans="18:18">
      <c r="R26494" s="1"/>
    </row>
    <row r="26495" spans="18:18">
      <c r="R26495" s="1"/>
    </row>
    <row r="26496" spans="18:18">
      <c r="R26496" s="1"/>
    </row>
    <row r="26497" spans="18:18">
      <c r="R26497" s="1"/>
    </row>
    <row r="26498" spans="18:18">
      <c r="R26498" s="1"/>
    </row>
    <row r="26499" spans="18:18">
      <c r="R26499" s="1"/>
    </row>
    <row r="26500" spans="18:18">
      <c r="R26500" s="1"/>
    </row>
    <row r="26501" spans="18:18">
      <c r="R26501" s="1"/>
    </row>
    <row r="26502" spans="18:18">
      <c r="R26502" s="1"/>
    </row>
    <row r="26503" spans="18:18">
      <c r="R26503" s="1"/>
    </row>
    <row r="26504" spans="18:18">
      <c r="R26504" s="1"/>
    </row>
    <row r="26505" spans="18:18">
      <c r="R26505" s="1"/>
    </row>
    <row r="26506" spans="18:18">
      <c r="R26506" s="1"/>
    </row>
    <row r="26507" spans="18:18">
      <c r="R26507" s="1"/>
    </row>
    <row r="26508" spans="18:18">
      <c r="R26508" s="1"/>
    </row>
    <row r="26509" spans="18:18">
      <c r="R26509" s="1"/>
    </row>
    <row r="26510" spans="18:18">
      <c r="R26510" s="1"/>
    </row>
    <row r="26511" spans="18:18">
      <c r="R26511" s="1"/>
    </row>
    <row r="26512" spans="18:18">
      <c r="R26512" s="1"/>
    </row>
    <row r="26513" spans="18:18">
      <c r="R26513" s="1"/>
    </row>
    <row r="26514" spans="18:18">
      <c r="R26514" s="1"/>
    </row>
    <row r="26515" spans="18:18">
      <c r="R26515" s="1"/>
    </row>
    <row r="26516" spans="18:18">
      <c r="R26516" s="1"/>
    </row>
    <row r="26517" spans="18:18">
      <c r="R26517" s="1"/>
    </row>
    <row r="26518" spans="18:18">
      <c r="R26518" s="1"/>
    </row>
    <row r="26519" spans="18:18">
      <c r="R26519" s="1"/>
    </row>
    <row r="26520" spans="18:18">
      <c r="R26520" s="1"/>
    </row>
    <row r="26521" spans="18:18">
      <c r="R26521" s="1"/>
    </row>
    <row r="26522" spans="18:18">
      <c r="R26522" s="1"/>
    </row>
    <row r="26523" spans="18:18">
      <c r="R26523" s="1"/>
    </row>
    <row r="26524" spans="18:18">
      <c r="R26524" s="1"/>
    </row>
    <row r="26525" spans="18:18">
      <c r="R26525" s="1"/>
    </row>
    <row r="26526" spans="18:18">
      <c r="R26526" s="1"/>
    </row>
    <row r="26527" spans="18:18">
      <c r="R26527" s="1"/>
    </row>
    <row r="26528" spans="18:18">
      <c r="R26528" s="1"/>
    </row>
    <row r="26529" spans="18:18">
      <c r="R26529" s="1"/>
    </row>
    <row r="26530" spans="18:18">
      <c r="R26530" s="1"/>
    </row>
    <row r="26531" spans="18:18">
      <c r="R26531" s="1"/>
    </row>
    <row r="26532" spans="18:18">
      <c r="R26532" s="1"/>
    </row>
    <row r="26533" spans="18:18">
      <c r="R26533" s="1"/>
    </row>
    <row r="26534" spans="18:18">
      <c r="R26534" s="1"/>
    </row>
    <row r="26535" spans="18:18">
      <c r="R26535" s="1"/>
    </row>
    <row r="26536" spans="18:18">
      <c r="R26536" s="1"/>
    </row>
    <row r="26537" spans="18:18">
      <c r="R26537" s="1"/>
    </row>
    <row r="26538" spans="18:18">
      <c r="R26538" s="1"/>
    </row>
    <row r="26539" spans="18:18">
      <c r="R26539" s="1"/>
    </row>
    <row r="26540" spans="18:18">
      <c r="R26540" s="1"/>
    </row>
    <row r="26541" spans="18:18">
      <c r="R26541" s="1"/>
    </row>
    <row r="26542" spans="18:18">
      <c r="R26542" s="1"/>
    </row>
    <row r="26543" spans="18:18">
      <c r="R26543" s="1"/>
    </row>
    <row r="26544" spans="18:18">
      <c r="R26544" s="1"/>
    </row>
    <row r="26545" spans="18:18">
      <c r="R26545" s="1"/>
    </row>
    <row r="26546" spans="18:18">
      <c r="R26546" s="1"/>
    </row>
    <row r="26547" spans="18:18">
      <c r="R26547" s="1"/>
    </row>
    <row r="26548" spans="18:18">
      <c r="R26548" s="1"/>
    </row>
    <row r="26549" spans="18:18">
      <c r="R26549" s="1"/>
    </row>
    <row r="26550" spans="18:18">
      <c r="R26550" s="1"/>
    </row>
    <row r="26551" spans="18:18">
      <c r="R26551" s="1"/>
    </row>
    <row r="26552" spans="18:18">
      <c r="R26552" s="1"/>
    </row>
    <row r="26553" spans="18:18">
      <c r="R26553" s="1"/>
    </row>
    <row r="26554" spans="18:18">
      <c r="R26554" s="1"/>
    </row>
    <row r="26555" spans="18:18">
      <c r="R26555" s="1"/>
    </row>
    <row r="26556" spans="18:18">
      <c r="R26556" s="1"/>
    </row>
    <row r="26557" spans="18:18">
      <c r="R26557" s="1"/>
    </row>
    <row r="26558" spans="18:18">
      <c r="R26558" s="1"/>
    </row>
    <row r="26559" spans="18:18">
      <c r="R26559" s="1"/>
    </row>
    <row r="26560" spans="18:18">
      <c r="R26560" s="1"/>
    </row>
    <row r="26561" spans="18:18">
      <c r="R26561" s="1"/>
    </row>
    <row r="26562" spans="18:18">
      <c r="R26562" s="1"/>
    </row>
    <row r="26563" spans="18:18">
      <c r="R26563" s="1"/>
    </row>
    <row r="26564" spans="18:18">
      <c r="R26564" s="1"/>
    </row>
    <row r="26565" spans="18:18">
      <c r="R26565" s="1"/>
    </row>
    <row r="26566" spans="18:18">
      <c r="R26566" s="1"/>
    </row>
    <row r="26567" spans="18:18">
      <c r="R26567" s="1"/>
    </row>
    <row r="26568" spans="18:18">
      <c r="R26568" s="1"/>
    </row>
    <row r="26569" spans="18:18">
      <c r="R26569" s="1"/>
    </row>
    <row r="26570" spans="18:18">
      <c r="R26570" s="1"/>
    </row>
    <row r="26571" spans="18:18">
      <c r="R26571" s="1"/>
    </row>
    <row r="26572" spans="18:18">
      <c r="R26572" s="1"/>
    </row>
    <row r="26573" spans="18:18">
      <c r="R26573" s="1"/>
    </row>
    <row r="26574" spans="18:18">
      <c r="R26574" s="1"/>
    </row>
    <row r="26575" spans="18:18">
      <c r="R26575" s="1"/>
    </row>
    <row r="26576" spans="18:18">
      <c r="R26576" s="1"/>
    </row>
    <row r="26577" spans="18:18">
      <c r="R26577" s="1"/>
    </row>
    <row r="26578" spans="18:18">
      <c r="R26578" s="1"/>
    </row>
    <row r="26579" spans="18:18">
      <c r="R26579" s="1"/>
    </row>
    <row r="26580" spans="18:18">
      <c r="R26580" s="1"/>
    </row>
    <row r="26581" spans="18:18">
      <c r="R26581" s="1"/>
    </row>
    <row r="26582" spans="18:18">
      <c r="R26582" s="1"/>
    </row>
    <row r="26583" spans="18:18">
      <c r="R26583" s="1"/>
    </row>
    <row r="26584" spans="18:18">
      <c r="R26584" s="1"/>
    </row>
    <row r="26585" spans="18:18">
      <c r="R26585" s="1"/>
    </row>
    <row r="26586" spans="18:18">
      <c r="R26586" s="1"/>
    </row>
    <row r="26587" spans="18:18">
      <c r="R26587" s="1"/>
    </row>
    <row r="26588" spans="18:18">
      <c r="R26588" s="1"/>
    </row>
    <row r="26589" spans="18:18">
      <c r="R26589" s="1"/>
    </row>
    <row r="26590" spans="18:18">
      <c r="R26590" s="1"/>
    </row>
    <row r="26591" spans="18:18">
      <c r="R26591" s="1"/>
    </row>
    <row r="26592" spans="18:18">
      <c r="R26592" s="1"/>
    </row>
    <row r="26593" spans="18:18">
      <c r="R26593" s="1"/>
    </row>
    <row r="26594" spans="18:18">
      <c r="R26594" s="1"/>
    </row>
    <row r="26595" spans="18:18">
      <c r="R26595" s="1"/>
    </row>
    <row r="26596" spans="18:18">
      <c r="R26596" s="1"/>
    </row>
    <row r="26597" spans="18:18">
      <c r="R26597" s="1"/>
    </row>
    <row r="26598" spans="18:18">
      <c r="R26598" s="1"/>
    </row>
    <row r="26599" spans="18:18">
      <c r="R26599" s="1"/>
    </row>
    <row r="26600" spans="18:18">
      <c r="R26600" s="1"/>
    </row>
    <row r="26601" spans="18:18">
      <c r="R26601" s="1"/>
    </row>
    <row r="26602" spans="18:18">
      <c r="R26602" s="1"/>
    </row>
    <row r="26603" spans="18:18">
      <c r="R26603" s="1"/>
    </row>
    <row r="26604" spans="18:18">
      <c r="R26604" s="1"/>
    </row>
    <row r="26605" spans="18:18">
      <c r="R26605" s="1"/>
    </row>
    <row r="26606" spans="18:18">
      <c r="R26606" s="1"/>
    </row>
    <row r="26607" spans="18:18">
      <c r="R26607" s="1"/>
    </row>
    <row r="26608" spans="18:18">
      <c r="R26608" s="1"/>
    </row>
    <row r="26609" spans="18:18">
      <c r="R26609" s="1"/>
    </row>
    <row r="26610" spans="18:18">
      <c r="R26610" s="1"/>
    </row>
    <row r="26611" spans="18:18">
      <c r="R26611" s="1"/>
    </row>
    <row r="26612" spans="18:18">
      <c r="R26612" s="1"/>
    </row>
    <row r="26613" spans="18:18">
      <c r="R26613" s="1"/>
    </row>
    <row r="26614" spans="18:18">
      <c r="R26614" s="1"/>
    </row>
    <row r="26615" spans="18:18">
      <c r="R26615" s="1"/>
    </row>
    <row r="26616" spans="18:18">
      <c r="R26616" s="1"/>
    </row>
    <row r="26617" spans="18:18">
      <c r="R26617" s="1"/>
    </row>
    <row r="26618" spans="18:18">
      <c r="R26618" s="1"/>
    </row>
    <row r="26619" spans="18:18">
      <c r="R26619" s="1"/>
    </row>
    <row r="26620" spans="18:18">
      <c r="R26620" s="1"/>
    </row>
    <row r="26621" spans="18:18">
      <c r="R26621" s="1"/>
    </row>
    <row r="26622" spans="18:18">
      <c r="R26622" s="1"/>
    </row>
    <row r="26623" spans="18:18">
      <c r="R26623" s="1"/>
    </row>
    <row r="26624" spans="18:18">
      <c r="R26624" s="1"/>
    </row>
    <row r="26625" spans="18:18">
      <c r="R26625" s="1"/>
    </row>
    <row r="26626" spans="18:18">
      <c r="R26626" s="1"/>
    </row>
    <row r="26627" spans="18:18">
      <c r="R26627" s="1"/>
    </row>
    <row r="26628" spans="18:18">
      <c r="R26628" s="1"/>
    </row>
    <row r="26629" spans="18:18">
      <c r="R26629" s="1"/>
    </row>
    <row r="26630" spans="18:18">
      <c r="R26630" s="1"/>
    </row>
    <row r="26631" spans="18:18">
      <c r="R26631" s="1"/>
    </row>
    <row r="26632" spans="18:18">
      <c r="R26632" s="1"/>
    </row>
    <row r="26633" spans="18:18">
      <c r="R26633" s="1"/>
    </row>
    <row r="26634" spans="18:18">
      <c r="R26634" s="1"/>
    </row>
    <row r="26635" spans="18:18">
      <c r="R26635" s="1"/>
    </row>
    <row r="26636" spans="18:18">
      <c r="R26636" s="1"/>
    </row>
    <row r="26637" spans="18:18">
      <c r="R26637" s="1"/>
    </row>
    <row r="26638" spans="18:18">
      <c r="R26638" s="1"/>
    </row>
    <row r="26639" spans="18:18">
      <c r="R26639" s="1"/>
    </row>
    <row r="26640" spans="18:18">
      <c r="R26640" s="1"/>
    </row>
    <row r="26641" spans="18:18">
      <c r="R26641" s="1"/>
    </row>
    <row r="26642" spans="18:18">
      <c r="R26642" s="1"/>
    </row>
    <row r="26643" spans="18:18">
      <c r="R26643" s="1"/>
    </row>
    <row r="26644" spans="18:18">
      <c r="R26644" s="1"/>
    </row>
    <row r="26645" spans="18:18">
      <c r="R26645" s="1"/>
    </row>
    <row r="26646" spans="18:18">
      <c r="R26646" s="1"/>
    </row>
    <row r="26647" spans="18:18">
      <c r="R26647" s="1"/>
    </row>
    <row r="26648" spans="18:18">
      <c r="R26648" s="1"/>
    </row>
    <row r="26649" spans="18:18">
      <c r="R26649" s="1"/>
    </row>
    <row r="26650" spans="18:18">
      <c r="R26650" s="1"/>
    </row>
    <row r="26651" spans="18:18">
      <c r="R26651" s="1"/>
    </row>
    <row r="26652" spans="18:18">
      <c r="R26652" s="1"/>
    </row>
    <row r="26653" spans="18:18">
      <c r="R26653" s="1"/>
    </row>
    <row r="26654" spans="18:18">
      <c r="R26654" s="1"/>
    </row>
    <row r="26655" spans="18:18">
      <c r="R26655" s="1"/>
    </row>
    <row r="26656" spans="18:18">
      <c r="R26656" s="1"/>
    </row>
    <row r="26657" spans="18:18">
      <c r="R26657" s="1"/>
    </row>
    <row r="26658" spans="18:18">
      <c r="R26658" s="1"/>
    </row>
    <row r="26659" spans="18:18">
      <c r="R26659" s="1"/>
    </row>
    <row r="26660" spans="18:18">
      <c r="R26660" s="1"/>
    </row>
    <row r="26661" spans="18:18">
      <c r="R26661" s="1"/>
    </row>
    <row r="26662" spans="18:18">
      <c r="R26662" s="1"/>
    </row>
    <row r="26663" spans="18:18">
      <c r="R26663" s="1"/>
    </row>
    <row r="26664" spans="18:18">
      <c r="R26664" s="1"/>
    </row>
    <row r="26665" spans="18:18">
      <c r="R26665" s="1"/>
    </row>
    <row r="26666" spans="18:18">
      <c r="R26666" s="1"/>
    </row>
    <row r="26667" spans="18:18">
      <c r="R26667" s="1"/>
    </row>
    <row r="26668" spans="18:18">
      <c r="R26668" s="1"/>
    </row>
    <row r="26669" spans="18:18">
      <c r="R26669" s="1"/>
    </row>
    <row r="26670" spans="18:18">
      <c r="R26670" s="1"/>
    </row>
    <row r="26671" spans="18:18">
      <c r="R26671" s="1"/>
    </row>
    <row r="26672" spans="18:18">
      <c r="R26672" s="1"/>
    </row>
    <row r="26673" spans="18:18">
      <c r="R26673" s="1"/>
    </row>
    <row r="26674" spans="18:18">
      <c r="R26674" s="1"/>
    </row>
    <row r="26675" spans="18:18">
      <c r="R26675" s="1"/>
    </row>
    <row r="26676" spans="18:18">
      <c r="R26676" s="1"/>
    </row>
    <row r="26677" spans="18:18">
      <c r="R26677" s="1"/>
    </row>
    <row r="26678" spans="18:18">
      <c r="R26678" s="1"/>
    </row>
    <row r="26679" spans="18:18">
      <c r="R26679" s="1"/>
    </row>
    <row r="26680" spans="18:18">
      <c r="R26680" s="1"/>
    </row>
    <row r="26681" spans="18:18">
      <c r="R26681" s="1"/>
    </row>
    <row r="26682" spans="18:18">
      <c r="R26682" s="1"/>
    </row>
    <row r="26683" spans="18:18">
      <c r="R26683" s="1"/>
    </row>
    <row r="26684" spans="18:18">
      <c r="R26684" s="1"/>
    </row>
    <row r="26685" spans="18:18">
      <c r="R26685" s="1"/>
    </row>
    <row r="26686" spans="18:18">
      <c r="R26686" s="1"/>
    </row>
    <row r="26687" spans="18:18">
      <c r="R26687" s="1"/>
    </row>
    <row r="26688" spans="18:18">
      <c r="R26688" s="1"/>
    </row>
    <row r="26689" spans="18:18">
      <c r="R26689" s="1"/>
    </row>
    <row r="26690" spans="18:18">
      <c r="R26690" s="1"/>
    </row>
    <row r="26691" spans="18:18">
      <c r="R26691" s="1"/>
    </row>
    <row r="26692" spans="18:18">
      <c r="R26692" s="1"/>
    </row>
    <row r="26693" spans="18:18">
      <c r="R26693" s="1"/>
    </row>
    <row r="26694" spans="18:18">
      <c r="R26694" s="1"/>
    </row>
    <row r="26695" spans="18:18">
      <c r="R26695" s="1"/>
    </row>
    <row r="26696" spans="18:18">
      <c r="R26696" s="1"/>
    </row>
    <row r="26697" spans="18:18">
      <c r="R26697" s="1"/>
    </row>
    <row r="26698" spans="18:18">
      <c r="R26698" s="1"/>
    </row>
    <row r="26699" spans="18:18">
      <c r="R26699" s="1"/>
    </row>
    <row r="26700" spans="18:18">
      <c r="R26700" s="1"/>
    </row>
    <row r="26701" spans="18:18">
      <c r="R26701" s="1"/>
    </row>
    <row r="26702" spans="18:18">
      <c r="R26702" s="1"/>
    </row>
    <row r="26703" spans="18:18">
      <c r="R26703" s="1"/>
    </row>
    <row r="26704" spans="18:18">
      <c r="R26704" s="1"/>
    </row>
    <row r="26705" spans="18:18">
      <c r="R26705" s="1"/>
    </row>
    <row r="26706" spans="18:18">
      <c r="R26706" s="1"/>
    </row>
    <row r="26707" spans="18:18">
      <c r="R26707" s="1"/>
    </row>
    <row r="26708" spans="18:18">
      <c r="R26708" s="1"/>
    </row>
    <row r="26709" spans="18:18">
      <c r="R26709" s="1"/>
    </row>
    <row r="26710" spans="18:18">
      <c r="R26710" s="1"/>
    </row>
    <row r="26711" spans="18:18">
      <c r="R26711" s="1"/>
    </row>
    <row r="26712" spans="18:18">
      <c r="R26712" s="1"/>
    </row>
    <row r="26713" spans="18:18">
      <c r="R26713" s="1"/>
    </row>
    <row r="26714" spans="18:18">
      <c r="R26714" s="1"/>
    </row>
    <row r="26715" spans="18:18">
      <c r="R26715" s="1"/>
    </row>
    <row r="26716" spans="18:18">
      <c r="R26716" s="1"/>
    </row>
    <row r="26717" spans="18:18">
      <c r="R26717" s="1"/>
    </row>
    <row r="26718" spans="18:18">
      <c r="R26718" s="1"/>
    </row>
    <row r="26719" spans="18:18">
      <c r="R26719" s="1"/>
    </row>
    <row r="26720" spans="18:18">
      <c r="R26720" s="1"/>
    </row>
    <row r="26721" spans="18:18">
      <c r="R26721" s="1"/>
    </row>
    <row r="26722" spans="18:18">
      <c r="R26722" s="1"/>
    </row>
    <row r="26723" spans="18:18">
      <c r="R26723" s="1"/>
    </row>
    <row r="26724" spans="18:18">
      <c r="R26724" s="1"/>
    </row>
    <row r="26725" spans="18:18">
      <c r="R26725" s="1"/>
    </row>
    <row r="26726" spans="18:18">
      <c r="R26726" s="1"/>
    </row>
    <row r="26727" spans="18:18">
      <c r="R26727" s="1"/>
    </row>
    <row r="26728" spans="18:18">
      <c r="R26728" s="1"/>
    </row>
    <row r="26729" spans="18:18">
      <c r="R26729" s="1"/>
    </row>
    <row r="26730" spans="18:18">
      <c r="R26730" s="1"/>
    </row>
    <row r="26731" spans="18:18">
      <c r="R26731" s="1"/>
    </row>
    <row r="26732" spans="18:18">
      <c r="R26732" s="1"/>
    </row>
    <row r="26733" spans="18:18">
      <c r="R26733" s="1"/>
    </row>
    <row r="26734" spans="18:18">
      <c r="R26734" s="1"/>
    </row>
    <row r="26735" spans="18:18">
      <c r="R26735" s="1"/>
    </row>
    <row r="26736" spans="18:18">
      <c r="R26736" s="1"/>
    </row>
    <row r="26737" spans="18:18">
      <c r="R26737" s="1"/>
    </row>
    <row r="26738" spans="18:18">
      <c r="R26738" s="1"/>
    </row>
    <row r="26739" spans="18:18">
      <c r="R26739" s="1"/>
    </row>
    <row r="26740" spans="18:18">
      <c r="R26740" s="1"/>
    </row>
    <row r="26741" spans="18:18">
      <c r="R26741" s="1"/>
    </row>
    <row r="26742" spans="18:18">
      <c r="R26742" s="1"/>
    </row>
    <row r="26743" spans="18:18">
      <c r="R26743" s="1"/>
    </row>
    <row r="26744" spans="18:18">
      <c r="R26744" s="1"/>
    </row>
    <row r="26745" spans="18:18">
      <c r="R26745" s="1"/>
    </row>
    <row r="26746" spans="18:18">
      <c r="R26746" s="1"/>
    </row>
    <row r="26747" spans="18:18">
      <c r="R26747" s="1"/>
    </row>
    <row r="26748" spans="18:18">
      <c r="R26748" s="1"/>
    </row>
    <row r="26749" spans="18:18">
      <c r="R26749" s="1"/>
    </row>
    <row r="26750" spans="18:18">
      <c r="R26750" s="1"/>
    </row>
    <row r="26751" spans="18:18">
      <c r="R26751" s="1"/>
    </row>
    <row r="26752" spans="18:18">
      <c r="R26752" s="1"/>
    </row>
    <row r="26753" spans="18:18">
      <c r="R26753" s="1"/>
    </row>
    <row r="26754" spans="18:18">
      <c r="R26754" s="1"/>
    </row>
    <row r="26755" spans="18:18">
      <c r="R26755" s="1"/>
    </row>
    <row r="26756" spans="18:18">
      <c r="R26756" s="1"/>
    </row>
    <row r="26757" spans="18:18">
      <c r="R26757" s="1"/>
    </row>
    <row r="26758" spans="18:18">
      <c r="R26758" s="1"/>
    </row>
    <row r="26759" spans="18:18">
      <c r="R26759" s="1"/>
    </row>
    <row r="26760" spans="18:18">
      <c r="R26760" s="1"/>
    </row>
    <row r="26761" spans="18:18">
      <c r="R26761" s="1"/>
    </row>
    <row r="26762" spans="18:18">
      <c r="R26762" s="1"/>
    </row>
    <row r="26763" spans="18:18">
      <c r="R26763" s="1"/>
    </row>
    <row r="26764" spans="18:18">
      <c r="R26764" s="1"/>
    </row>
    <row r="26765" spans="18:18">
      <c r="R26765" s="1"/>
    </row>
    <row r="26766" spans="18:18">
      <c r="R26766" s="1"/>
    </row>
    <row r="26767" spans="18:18">
      <c r="R26767" s="1"/>
    </row>
    <row r="26768" spans="18:18">
      <c r="R26768" s="1"/>
    </row>
    <row r="26769" spans="18:18">
      <c r="R26769" s="1"/>
    </row>
    <row r="26770" spans="18:18">
      <c r="R26770" s="1"/>
    </row>
    <row r="26771" spans="18:18">
      <c r="R26771" s="1"/>
    </row>
    <row r="26772" spans="18:18">
      <c r="R26772" s="1"/>
    </row>
    <row r="26773" spans="18:18">
      <c r="R26773" s="1"/>
    </row>
    <row r="26774" spans="18:18">
      <c r="R26774" s="1"/>
    </row>
    <row r="26775" spans="18:18">
      <c r="R26775" s="1"/>
    </row>
    <row r="26776" spans="18:18">
      <c r="R26776" s="1"/>
    </row>
    <row r="26777" spans="18:18">
      <c r="R26777" s="1"/>
    </row>
    <row r="26778" spans="18:18">
      <c r="R26778" s="1"/>
    </row>
    <row r="26779" spans="18:18">
      <c r="R26779" s="1"/>
    </row>
    <row r="26780" spans="18:18">
      <c r="R26780" s="1"/>
    </row>
    <row r="26781" spans="18:18">
      <c r="R26781" s="1"/>
    </row>
    <row r="26782" spans="18:18">
      <c r="R26782" s="1"/>
    </row>
    <row r="26783" spans="18:18">
      <c r="R26783" s="1"/>
    </row>
    <row r="26784" spans="18:18">
      <c r="R26784" s="1"/>
    </row>
    <row r="26785" spans="18:18">
      <c r="R26785" s="1"/>
    </row>
    <row r="26786" spans="18:18">
      <c r="R26786" s="1"/>
    </row>
    <row r="26787" spans="18:18">
      <c r="R26787" s="1"/>
    </row>
    <row r="26788" spans="18:18">
      <c r="R26788" s="1"/>
    </row>
    <row r="26789" spans="18:18">
      <c r="R26789" s="1"/>
    </row>
    <row r="26790" spans="18:18">
      <c r="R26790" s="1"/>
    </row>
    <row r="26791" spans="18:18">
      <c r="R26791" s="1"/>
    </row>
    <row r="26792" spans="18:18">
      <c r="R26792" s="1"/>
    </row>
    <row r="26793" spans="18:18">
      <c r="R26793" s="1"/>
    </row>
    <row r="26794" spans="18:18">
      <c r="R26794" s="1"/>
    </row>
    <row r="26795" spans="18:18">
      <c r="R26795" s="1"/>
    </row>
    <row r="26796" spans="18:18">
      <c r="R26796" s="1"/>
    </row>
    <row r="26797" spans="18:18">
      <c r="R26797" s="1"/>
    </row>
    <row r="26798" spans="18:18">
      <c r="R26798" s="1"/>
    </row>
    <row r="26799" spans="18:18">
      <c r="R26799" s="1"/>
    </row>
    <row r="26800" spans="18:18">
      <c r="R26800" s="1"/>
    </row>
    <row r="26801" spans="18:18">
      <c r="R26801" s="1"/>
    </row>
    <row r="26802" spans="18:18">
      <c r="R26802" s="1"/>
    </row>
    <row r="26803" spans="18:18">
      <c r="R26803" s="1"/>
    </row>
    <row r="26804" spans="18:18">
      <c r="R26804" s="1"/>
    </row>
    <row r="26805" spans="18:18">
      <c r="R26805" s="1"/>
    </row>
    <row r="26806" spans="18:18">
      <c r="R26806" s="1"/>
    </row>
    <row r="26807" spans="18:18">
      <c r="R26807" s="1"/>
    </row>
    <row r="26808" spans="18:18">
      <c r="R26808" s="1"/>
    </row>
    <row r="26809" spans="18:18">
      <c r="R26809" s="1"/>
    </row>
    <row r="26810" spans="18:18">
      <c r="R26810" s="1"/>
    </row>
    <row r="26811" spans="18:18">
      <c r="R26811" s="1"/>
    </row>
    <row r="26812" spans="18:18">
      <c r="R26812" s="1"/>
    </row>
    <row r="26813" spans="18:18">
      <c r="R26813" s="1"/>
    </row>
    <row r="26814" spans="18:18">
      <c r="R26814" s="1"/>
    </row>
    <row r="26815" spans="18:18">
      <c r="R26815" s="1"/>
    </row>
    <row r="26816" spans="18:18">
      <c r="R26816" s="1"/>
    </row>
    <row r="26817" spans="18:18">
      <c r="R26817" s="1"/>
    </row>
    <row r="26818" spans="18:18">
      <c r="R26818" s="1"/>
    </row>
    <row r="26819" spans="18:18">
      <c r="R26819" s="1"/>
    </row>
    <row r="26820" spans="18:18">
      <c r="R26820" s="1"/>
    </row>
    <row r="26821" spans="18:18">
      <c r="R26821" s="1"/>
    </row>
    <row r="26822" spans="18:18">
      <c r="R26822" s="1"/>
    </row>
    <row r="26823" spans="18:18">
      <c r="R26823" s="1"/>
    </row>
    <row r="26824" spans="18:18">
      <c r="R26824" s="1"/>
    </row>
    <row r="26825" spans="18:18">
      <c r="R26825" s="1"/>
    </row>
    <row r="26826" spans="18:18">
      <c r="R26826" s="1"/>
    </row>
    <row r="26827" spans="18:18">
      <c r="R26827" s="1"/>
    </row>
    <row r="26828" spans="18:18">
      <c r="R26828" s="1"/>
    </row>
    <row r="26829" spans="18:18">
      <c r="R26829" s="1"/>
    </row>
    <row r="26830" spans="18:18">
      <c r="R26830" s="1"/>
    </row>
    <row r="26831" spans="18:18">
      <c r="R26831" s="1"/>
    </row>
    <row r="26832" spans="18:18">
      <c r="R26832" s="1"/>
    </row>
    <row r="26833" spans="18:18">
      <c r="R26833" s="1"/>
    </row>
    <row r="26834" spans="18:18">
      <c r="R26834" s="1"/>
    </row>
    <row r="26835" spans="18:18">
      <c r="R26835" s="1"/>
    </row>
    <row r="26836" spans="18:18">
      <c r="R26836" s="1"/>
    </row>
    <row r="26837" spans="18:18">
      <c r="R26837" s="1"/>
    </row>
    <row r="26838" spans="18:18">
      <c r="R26838" s="1"/>
    </row>
    <row r="26839" spans="18:18">
      <c r="R26839" s="1"/>
    </row>
    <row r="26840" spans="18:18">
      <c r="R26840" s="1"/>
    </row>
    <row r="26841" spans="18:18">
      <c r="R26841" s="1"/>
    </row>
    <row r="26842" spans="18:18">
      <c r="R26842" s="1"/>
    </row>
    <row r="26843" spans="18:18">
      <c r="R26843" s="1"/>
    </row>
    <row r="26844" spans="18:18">
      <c r="R26844" s="1"/>
    </row>
    <row r="26845" spans="18:18">
      <c r="R26845" s="1"/>
    </row>
    <row r="26846" spans="18:18">
      <c r="R26846" s="1"/>
    </row>
    <row r="26847" spans="18:18">
      <c r="R26847" s="1"/>
    </row>
    <row r="26848" spans="18:18">
      <c r="R26848" s="1"/>
    </row>
    <row r="26849" spans="18:18">
      <c r="R26849" s="1"/>
    </row>
    <row r="26850" spans="18:18">
      <c r="R26850" s="1"/>
    </row>
    <row r="26851" spans="18:18">
      <c r="R26851" s="1"/>
    </row>
    <row r="26852" spans="18:18">
      <c r="R26852" s="1"/>
    </row>
    <row r="26853" spans="18:18">
      <c r="R26853" s="1"/>
    </row>
    <row r="26854" spans="18:18">
      <c r="R26854" s="1"/>
    </row>
    <row r="26855" spans="18:18">
      <c r="R26855" s="1"/>
    </row>
    <row r="26856" spans="18:18">
      <c r="R26856" s="1"/>
    </row>
    <row r="26857" spans="18:18">
      <c r="R26857" s="1"/>
    </row>
    <row r="26858" spans="18:18">
      <c r="R26858" s="1"/>
    </row>
    <row r="26859" spans="18:18">
      <c r="R26859" s="1"/>
    </row>
    <row r="26860" spans="18:18">
      <c r="R26860" s="1"/>
    </row>
    <row r="26861" spans="18:18">
      <c r="R26861" s="1"/>
    </row>
    <row r="26862" spans="18:18">
      <c r="R26862" s="1"/>
    </row>
    <row r="26863" spans="18:18">
      <c r="R26863" s="1"/>
    </row>
    <row r="26864" spans="18:18">
      <c r="R26864" s="1"/>
    </row>
    <row r="26865" spans="18:18">
      <c r="R26865" s="1"/>
    </row>
    <row r="26866" spans="18:18">
      <c r="R26866" s="1"/>
    </row>
    <row r="26867" spans="18:18">
      <c r="R26867" s="1"/>
    </row>
    <row r="26868" spans="18:18">
      <c r="R26868" s="1"/>
    </row>
    <row r="26869" spans="18:18">
      <c r="R26869" s="1"/>
    </row>
    <row r="26870" spans="18:18">
      <c r="R26870" s="1"/>
    </row>
    <row r="26871" spans="18:18">
      <c r="R26871" s="1"/>
    </row>
    <row r="26872" spans="18:18">
      <c r="R26872" s="1"/>
    </row>
    <row r="26873" spans="18:18">
      <c r="R26873" s="1"/>
    </row>
    <row r="26874" spans="18:18">
      <c r="R26874" s="1"/>
    </row>
    <row r="26875" spans="18:18">
      <c r="R26875" s="1"/>
    </row>
    <row r="26876" spans="18:18">
      <c r="R26876" s="1"/>
    </row>
    <row r="26877" spans="18:18">
      <c r="R26877" s="1"/>
    </row>
    <row r="26878" spans="18:18">
      <c r="R26878" s="1"/>
    </row>
    <row r="26879" spans="18:18">
      <c r="R26879" s="1"/>
    </row>
    <row r="26880" spans="18:18">
      <c r="R26880" s="1"/>
    </row>
    <row r="26881" spans="18:18">
      <c r="R26881" s="1"/>
    </row>
    <row r="26882" spans="18:18">
      <c r="R26882" s="1"/>
    </row>
    <row r="26883" spans="18:18">
      <c r="R26883" s="1"/>
    </row>
    <row r="26884" spans="18:18">
      <c r="R26884" s="1"/>
    </row>
    <row r="26885" spans="18:18">
      <c r="R26885" s="1"/>
    </row>
    <row r="26886" spans="18:18">
      <c r="R26886" s="1"/>
    </row>
    <row r="26887" spans="18:18">
      <c r="R26887" s="1"/>
    </row>
    <row r="26888" spans="18:18">
      <c r="R26888" s="1"/>
    </row>
    <row r="26889" spans="18:18">
      <c r="R26889" s="1"/>
    </row>
    <row r="26890" spans="18:18">
      <c r="R26890" s="1"/>
    </row>
    <row r="26891" spans="18:18">
      <c r="R26891" s="1"/>
    </row>
    <row r="26892" spans="18:18">
      <c r="R26892" s="1"/>
    </row>
    <row r="26893" spans="18:18">
      <c r="R26893" s="1"/>
    </row>
    <row r="26894" spans="18:18">
      <c r="R26894" s="1"/>
    </row>
    <row r="26895" spans="18:18">
      <c r="R26895" s="1"/>
    </row>
    <row r="26896" spans="18:18">
      <c r="R26896" s="1"/>
    </row>
    <row r="26897" spans="18:18">
      <c r="R26897" s="1"/>
    </row>
    <row r="26898" spans="18:18">
      <c r="R26898" s="1"/>
    </row>
    <row r="26899" spans="18:18">
      <c r="R26899" s="1"/>
    </row>
    <row r="26900" spans="18:18">
      <c r="R26900" s="1"/>
    </row>
    <row r="26901" spans="18:18">
      <c r="R26901" s="1"/>
    </row>
    <row r="26902" spans="18:18">
      <c r="R26902" s="1"/>
    </row>
    <row r="26903" spans="18:18">
      <c r="R26903" s="1"/>
    </row>
    <row r="26904" spans="18:18">
      <c r="R26904" s="1"/>
    </row>
    <row r="26905" spans="18:18">
      <c r="R26905" s="1"/>
    </row>
    <row r="26906" spans="18:18">
      <c r="R26906" s="1"/>
    </row>
    <row r="26907" spans="18:18">
      <c r="R26907" s="1"/>
    </row>
    <row r="26908" spans="18:18">
      <c r="R26908" s="1"/>
    </row>
    <row r="26909" spans="18:18">
      <c r="R26909" s="1"/>
    </row>
    <row r="26910" spans="18:18">
      <c r="R26910" s="1"/>
    </row>
    <row r="26911" spans="18:18">
      <c r="R26911" s="1"/>
    </row>
    <row r="26912" spans="18:18">
      <c r="R26912" s="1"/>
    </row>
    <row r="26913" spans="18:18">
      <c r="R26913" s="1"/>
    </row>
    <row r="26914" spans="18:18">
      <c r="R26914" s="1"/>
    </row>
    <row r="26915" spans="18:18">
      <c r="R26915" s="1"/>
    </row>
    <row r="26916" spans="18:18">
      <c r="R26916" s="1"/>
    </row>
    <row r="26917" spans="18:18">
      <c r="R26917" s="1"/>
    </row>
    <row r="26918" spans="18:18">
      <c r="R26918" s="1"/>
    </row>
    <row r="26919" spans="18:18">
      <c r="R26919" s="1"/>
    </row>
    <row r="26920" spans="18:18">
      <c r="R26920" s="1"/>
    </row>
    <row r="26921" spans="18:18">
      <c r="R26921" s="1"/>
    </row>
    <row r="26922" spans="18:18">
      <c r="R26922" s="1"/>
    </row>
    <row r="26923" spans="18:18">
      <c r="R26923" s="1"/>
    </row>
    <row r="26924" spans="18:18">
      <c r="R26924" s="1"/>
    </row>
    <row r="26925" spans="18:18">
      <c r="R26925" s="1"/>
    </row>
    <row r="26926" spans="18:18">
      <c r="R26926" s="1"/>
    </row>
    <row r="26927" spans="18:18">
      <c r="R26927" s="1"/>
    </row>
    <row r="26928" spans="18:18">
      <c r="R26928" s="1"/>
    </row>
    <row r="26929" spans="18:18">
      <c r="R26929" s="1"/>
    </row>
    <row r="26930" spans="18:18">
      <c r="R26930" s="1"/>
    </row>
    <row r="26931" spans="18:18">
      <c r="R26931" s="1"/>
    </row>
    <row r="26932" spans="18:18">
      <c r="R26932" s="1"/>
    </row>
    <row r="26933" spans="18:18">
      <c r="R26933" s="1"/>
    </row>
    <row r="26934" spans="18:18">
      <c r="R26934" s="1"/>
    </row>
    <row r="26935" spans="18:18">
      <c r="R26935" s="1"/>
    </row>
    <row r="26936" spans="18:18">
      <c r="R26936" s="1"/>
    </row>
    <row r="26937" spans="18:18">
      <c r="R26937" s="1"/>
    </row>
    <row r="26938" spans="18:18">
      <c r="R26938" s="1"/>
    </row>
    <row r="26939" spans="18:18">
      <c r="R26939" s="1"/>
    </row>
    <row r="26940" spans="18:18">
      <c r="R26940" s="1"/>
    </row>
    <row r="26941" spans="18:18">
      <c r="R26941" s="1"/>
    </row>
    <row r="26942" spans="18:18">
      <c r="R26942" s="1"/>
    </row>
    <row r="26943" spans="18:18">
      <c r="R26943" s="1"/>
    </row>
    <row r="26944" spans="18:18">
      <c r="R26944" s="1"/>
    </row>
    <row r="26945" spans="18:18">
      <c r="R26945" s="1"/>
    </row>
    <row r="26946" spans="18:18">
      <c r="R26946" s="1"/>
    </row>
    <row r="26947" spans="18:18">
      <c r="R26947" s="1"/>
    </row>
    <row r="26948" spans="18:18">
      <c r="R26948" s="1"/>
    </row>
    <row r="26949" spans="18:18">
      <c r="R26949" s="1"/>
    </row>
    <row r="26950" spans="18:18">
      <c r="R26950" s="1"/>
    </row>
    <row r="26951" spans="18:18">
      <c r="R26951" s="1"/>
    </row>
    <row r="26952" spans="18:18">
      <c r="R26952" s="1"/>
    </row>
    <row r="26953" spans="18:18">
      <c r="R26953" s="1"/>
    </row>
    <row r="26954" spans="18:18">
      <c r="R26954" s="1"/>
    </row>
    <row r="26955" spans="18:18">
      <c r="R26955" s="1"/>
    </row>
    <row r="26956" spans="18:18">
      <c r="R26956" s="1"/>
    </row>
    <row r="26957" spans="18:18">
      <c r="R26957" s="1"/>
    </row>
    <row r="26958" spans="18:18">
      <c r="R26958" s="1"/>
    </row>
    <row r="26959" spans="18:18">
      <c r="R26959" s="1"/>
    </row>
    <row r="26960" spans="18:18">
      <c r="R26960" s="1"/>
    </row>
    <row r="26961" spans="18:18">
      <c r="R26961" s="1"/>
    </row>
    <row r="26962" spans="18:18">
      <c r="R26962" s="1"/>
    </row>
    <row r="26963" spans="18:18">
      <c r="R26963" s="1"/>
    </row>
    <row r="26964" spans="18:18">
      <c r="R26964" s="1"/>
    </row>
    <row r="26965" spans="18:18">
      <c r="R26965" s="1"/>
    </row>
    <row r="26966" spans="18:18">
      <c r="R26966" s="1"/>
    </row>
    <row r="26967" spans="18:18">
      <c r="R26967" s="1"/>
    </row>
    <row r="26968" spans="18:18">
      <c r="R26968" s="1"/>
    </row>
    <row r="26969" spans="18:18">
      <c r="R26969" s="1"/>
    </row>
    <row r="26970" spans="18:18">
      <c r="R26970" s="1"/>
    </row>
    <row r="26971" spans="18:18">
      <c r="R26971" s="1"/>
    </row>
    <row r="26972" spans="18:18">
      <c r="R26972" s="1"/>
    </row>
    <row r="26973" spans="18:18">
      <c r="R26973" s="1"/>
    </row>
    <row r="26974" spans="18:18">
      <c r="R26974" s="1"/>
    </row>
    <row r="26975" spans="18:18">
      <c r="R26975" s="1"/>
    </row>
    <row r="26976" spans="18:18">
      <c r="R26976" s="1"/>
    </row>
    <row r="26977" spans="18:18">
      <c r="R26977" s="1"/>
    </row>
    <row r="26978" spans="18:18">
      <c r="R26978" s="1"/>
    </row>
    <row r="26979" spans="18:18">
      <c r="R26979" s="1"/>
    </row>
    <row r="26980" spans="18:18">
      <c r="R26980" s="1"/>
    </row>
    <row r="26981" spans="18:18">
      <c r="R26981" s="1"/>
    </row>
    <row r="26982" spans="18:18">
      <c r="R26982" s="1"/>
    </row>
    <row r="26983" spans="18:18">
      <c r="R26983" s="1"/>
    </row>
    <row r="26984" spans="18:18">
      <c r="R26984" s="1"/>
    </row>
    <row r="26985" spans="18:18">
      <c r="R26985" s="1"/>
    </row>
    <row r="26986" spans="18:18">
      <c r="R26986" s="1"/>
    </row>
    <row r="26987" spans="18:18">
      <c r="R26987" s="1"/>
    </row>
    <row r="26988" spans="18:18">
      <c r="R26988" s="1"/>
    </row>
    <row r="26989" spans="18:18">
      <c r="R26989" s="1"/>
    </row>
    <row r="26990" spans="18:18">
      <c r="R26990" s="1"/>
    </row>
    <row r="26991" spans="18:18">
      <c r="R26991" s="1"/>
    </row>
    <row r="26992" spans="18:18">
      <c r="R26992" s="1"/>
    </row>
    <row r="26993" spans="18:18">
      <c r="R26993" s="1"/>
    </row>
    <row r="26994" spans="18:18">
      <c r="R26994" s="1"/>
    </row>
    <row r="26995" spans="18:18">
      <c r="R26995" s="1"/>
    </row>
    <row r="26996" spans="18:18">
      <c r="R26996" s="1"/>
    </row>
    <row r="26997" spans="18:18">
      <c r="R26997" s="1"/>
    </row>
    <row r="26998" spans="18:18">
      <c r="R26998" s="1"/>
    </row>
    <row r="26999" spans="18:18">
      <c r="R26999" s="1"/>
    </row>
    <row r="27000" spans="18:18">
      <c r="R27000" s="1"/>
    </row>
    <row r="27001" spans="18:18">
      <c r="R27001" s="1"/>
    </row>
    <row r="27002" spans="18:18">
      <c r="R27002" s="1"/>
    </row>
    <row r="27003" spans="18:18">
      <c r="R27003" s="1"/>
    </row>
    <row r="27004" spans="18:18">
      <c r="R27004" s="1"/>
    </row>
    <row r="27005" spans="18:18">
      <c r="R27005" s="1"/>
    </row>
    <row r="27006" spans="18:18">
      <c r="R27006" s="1"/>
    </row>
    <row r="27007" spans="18:18">
      <c r="R27007" s="1"/>
    </row>
    <row r="27008" spans="18:18">
      <c r="R27008" s="1"/>
    </row>
    <row r="27009" spans="18:18">
      <c r="R27009" s="1"/>
    </row>
    <row r="27010" spans="18:18">
      <c r="R27010" s="1"/>
    </row>
    <row r="27011" spans="18:18">
      <c r="R27011" s="1"/>
    </row>
    <row r="27012" spans="18:18">
      <c r="R27012" s="1"/>
    </row>
    <row r="27013" spans="18:18">
      <c r="R27013" s="1"/>
    </row>
    <row r="27014" spans="18:18">
      <c r="R27014" s="1"/>
    </row>
    <row r="27015" spans="18:18">
      <c r="R27015" s="1"/>
    </row>
    <row r="27016" spans="18:18">
      <c r="R27016" s="1"/>
    </row>
    <row r="27017" spans="18:18">
      <c r="R27017" s="1"/>
    </row>
    <row r="27018" spans="18:18">
      <c r="R27018" s="1"/>
    </row>
    <row r="27019" spans="18:18">
      <c r="R27019" s="1"/>
    </row>
    <row r="27020" spans="18:18">
      <c r="R27020" s="1"/>
    </row>
    <row r="27021" spans="18:18">
      <c r="R27021" s="1"/>
    </row>
    <row r="27022" spans="18:18">
      <c r="R27022" s="1"/>
    </row>
    <row r="27023" spans="18:18">
      <c r="R27023" s="1"/>
    </row>
    <row r="27024" spans="18:18">
      <c r="R27024" s="1"/>
    </row>
    <row r="27025" spans="18:18">
      <c r="R27025" s="1"/>
    </row>
    <row r="27026" spans="18:18">
      <c r="R27026" s="1"/>
    </row>
    <row r="27027" spans="18:18">
      <c r="R27027" s="1"/>
    </row>
    <row r="27028" spans="18:18">
      <c r="R27028" s="1"/>
    </row>
    <row r="27029" spans="18:18">
      <c r="R27029" s="1"/>
    </row>
    <row r="27030" spans="18:18">
      <c r="R27030" s="1"/>
    </row>
    <row r="27031" spans="18:18">
      <c r="R27031" s="1"/>
    </row>
    <row r="27032" spans="18:18">
      <c r="R27032" s="1"/>
    </row>
    <row r="27033" spans="18:18">
      <c r="R27033" s="1"/>
    </row>
    <row r="27034" spans="18:18">
      <c r="R27034" s="1"/>
    </row>
    <row r="27035" spans="18:18">
      <c r="R27035" s="1"/>
    </row>
    <row r="27036" spans="18:18">
      <c r="R27036" s="1"/>
    </row>
    <row r="27037" spans="18:18">
      <c r="R27037" s="1"/>
    </row>
    <row r="27038" spans="18:18">
      <c r="R27038" s="1"/>
    </row>
    <row r="27039" spans="18:18">
      <c r="R27039" s="1"/>
    </row>
    <row r="27040" spans="18:18">
      <c r="R27040" s="1"/>
    </row>
    <row r="27041" spans="18:18">
      <c r="R27041" s="1"/>
    </row>
    <row r="27042" spans="18:18">
      <c r="R27042" s="1"/>
    </row>
    <row r="27043" spans="18:18">
      <c r="R27043" s="1"/>
    </row>
    <row r="27044" spans="18:18">
      <c r="R27044" s="1"/>
    </row>
    <row r="27045" spans="18:18">
      <c r="R27045" s="1"/>
    </row>
    <row r="27046" spans="18:18">
      <c r="R27046" s="1"/>
    </row>
    <row r="27047" spans="18:18">
      <c r="R27047" s="1"/>
    </row>
    <row r="27048" spans="18:18">
      <c r="R27048" s="1"/>
    </row>
    <row r="27049" spans="18:18">
      <c r="R27049" s="1"/>
    </row>
    <row r="27050" spans="18:18">
      <c r="R27050" s="1"/>
    </row>
    <row r="27051" spans="18:18">
      <c r="R27051" s="1"/>
    </row>
    <row r="27052" spans="18:18">
      <c r="R27052" s="1"/>
    </row>
    <row r="27053" spans="18:18">
      <c r="R27053" s="1"/>
    </row>
    <row r="27054" spans="18:18">
      <c r="R27054" s="1"/>
    </row>
    <row r="27055" spans="18:18">
      <c r="R27055" s="1"/>
    </row>
    <row r="27056" spans="18:18">
      <c r="R27056" s="1"/>
    </row>
    <row r="27057" spans="18:18">
      <c r="R27057" s="1"/>
    </row>
    <row r="27058" spans="18:18">
      <c r="R27058" s="1"/>
    </row>
    <row r="27059" spans="18:18">
      <c r="R27059" s="1"/>
    </row>
    <row r="27060" spans="18:18">
      <c r="R27060" s="1"/>
    </row>
    <row r="27061" spans="18:18">
      <c r="R27061" s="1"/>
    </row>
    <row r="27062" spans="18:18">
      <c r="R27062" s="1"/>
    </row>
    <row r="27063" spans="18:18">
      <c r="R27063" s="1"/>
    </row>
    <row r="27064" spans="18:18">
      <c r="R27064" s="1"/>
    </row>
    <row r="27065" spans="18:18">
      <c r="R27065" s="1"/>
    </row>
    <row r="27066" spans="18:18">
      <c r="R27066" s="1"/>
    </row>
    <row r="27067" spans="18:18">
      <c r="R27067" s="1"/>
    </row>
    <row r="27068" spans="18:18">
      <c r="R27068" s="1"/>
    </row>
    <row r="27069" spans="18:18">
      <c r="R27069" s="1"/>
    </row>
    <row r="27070" spans="18:18">
      <c r="R27070" s="1"/>
    </row>
    <row r="27071" spans="18:18">
      <c r="R27071" s="1"/>
    </row>
    <row r="27072" spans="18:18">
      <c r="R27072" s="1"/>
    </row>
    <row r="27073" spans="18:18">
      <c r="R27073" s="1"/>
    </row>
    <row r="27074" spans="18:18">
      <c r="R27074" s="1"/>
    </row>
    <row r="27075" spans="18:18">
      <c r="R27075" s="1"/>
    </row>
    <row r="27076" spans="18:18">
      <c r="R27076" s="1"/>
    </row>
    <row r="27077" spans="18:18">
      <c r="R27077" s="1"/>
    </row>
    <row r="27078" spans="18:18">
      <c r="R27078" s="1"/>
    </row>
    <row r="27079" spans="18:18">
      <c r="R27079" s="1"/>
    </row>
    <row r="27080" spans="18:18">
      <c r="R27080" s="1"/>
    </row>
    <row r="27081" spans="18:18">
      <c r="R27081" s="1"/>
    </row>
    <row r="27082" spans="18:18">
      <c r="R27082" s="1"/>
    </row>
    <row r="27083" spans="18:18">
      <c r="R27083" s="1"/>
    </row>
    <row r="27084" spans="18:18">
      <c r="R27084" s="1"/>
    </row>
    <row r="27085" spans="18:18">
      <c r="R27085" s="1"/>
    </row>
    <row r="27086" spans="18:18">
      <c r="R27086" s="1"/>
    </row>
    <row r="27087" spans="18:18">
      <c r="R27087" s="1"/>
    </row>
    <row r="27088" spans="18:18">
      <c r="R27088" s="1"/>
    </row>
    <row r="27089" spans="18:18">
      <c r="R27089" s="1"/>
    </row>
    <row r="27090" spans="18:18">
      <c r="R27090" s="1"/>
    </row>
    <row r="27091" spans="18:18">
      <c r="R27091" s="1"/>
    </row>
    <row r="27092" spans="18:18">
      <c r="R27092" s="1"/>
    </row>
    <row r="27093" spans="18:18">
      <c r="R27093" s="1"/>
    </row>
    <row r="27094" spans="18:18">
      <c r="R27094" s="1"/>
    </row>
    <row r="27095" spans="18:18">
      <c r="R27095" s="1"/>
    </row>
    <row r="27096" spans="18:18">
      <c r="R27096" s="1"/>
    </row>
    <row r="27097" spans="18:18">
      <c r="R27097" s="1"/>
    </row>
    <row r="27098" spans="18:18">
      <c r="R27098" s="1"/>
    </row>
    <row r="27099" spans="18:18">
      <c r="R27099" s="1"/>
    </row>
    <row r="27100" spans="18:18">
      <c r="R27100" s="1"/>
    </row>
    <row r="27101" spans="18:18">
      <c r="R27101" s="1"/>
    </row>
    <row r="27102" spans="18:18">
      <c r="R27102" s="1"/>
    </row>
    <row r="27103" spans="18:18">
      <c r="R27103" s="1"/>
    </row>
    <row r="27104" spans="18:18">
      <c r="R27104" s="1"/>
    </row>
    <row r="27105" spans="18:18">
      <c r="R27105" s="1"/>
    </row>
    <row r="27106" spans="18:18">
      <c r="R27106" s="1"/>
    </row>
    <row r="27107" spans="18:18">
      <c r="R27107" s="1"/>
    </row>
    <row r="27108" spans="18:18">
      <c r="R27108" s="1"/>
    </row>
    <row r="27109" spans="18:18">
      <c r="R27109" s="1"/>
    </row>
    <row r="27110" spans="18:18">
      <c r="R27110" s="1"/>
    </row>
    <row r="27111" spans="18:18">
      <c r="R27111" s="1"/>
    </row>
    <row r="27112" spans="18:18">
      <c r="R27112" s="1"/>
    </row>
    <row r="27113" spans="18:18">
      <c r="R27113" s="1"/>
    </row>
    <row r="27114" spans="18:18">
      <c r="R27114" s="1"/>
    </row>
    <row r="27115" spans="18:18">
      <c r="R27115" s="1"/>
    </row>
    <row r="27116" spans="18:18">
      <c r="R27116" s="1"/>
    </row>
    <row r="27117" spans="18:18">
      <c r="R27117" s="1"/>
    </row>
    <row r="27118" spans="18:18">
      <c r="R27118" s="1"/>
    </row>
    <row r="27119" spans="18:18">
      <c r="R27119" s="1"/>
    </row>
    <row r="27120" spans="18:18">
      <c r="R27120" s="1"/>
    </row>
    <row r="27121" spans="18:18">
      <c r="R27121" s="1"/>
    </row>
    <row r="27122" spans="18:18">
      <c r="R27122" s="1"/>
    </row>
    <row r="27123" spans="18:18">
      <c r="R27123" s="1"/>
    </row>
    <row r="27124" spans="18:18">
      <c r="R27124" s="1"/>
    </row>
    <row r="27125" spans="18:18">
      <c r="R27125" s="1"/>
    </row>
    <row r="27126" spans="18:18">
      <c r="R27126" s="1"/>
    </row>
    <row r="27127" spans="18:18">
      <c r="R27127" s="1"/>
    </row>
    <row r="27128" spans="18:18">
      <c r="R27128" s="1"/>
    </row>
    <row r="27129" spans="18:18">
      <c r="R27129" s="1"/>
    </row>
    <row r="27130" spans="18:18">
      <c r="R27130" s="1"/>
    </row>
    <row r="27131" spans="18:18">
      <c r="R27131" s="1"/>
    </row>
    <row r="27132" spans="18:18">
      <c r="R27132" s="1"/>
    </row>
    <row r="27133" spans="18:18">
      <c r="R27133" s="1"/>
    </row>
    <row r="27134" spans="18:18">
      <c r="R27134" s="1"/>
    </row>
    <row r="27135" spans="18:18">
      <c r="R27135" s="1"/>
    </row>
    <row r="27136" spans="18:18">
      <c r="R27136" s="1"/>
    </row>
    <row r="27137" spans="18:18">
      <c r="R27137" s="1"/>
    </row>
    <row r="27138" spans="18:18">
      <c r="R27138" s="1"/>
    </row>
    <row r="27139" spans="18:18">
      <c r="R27139" s="1"/>
    </row>
    <row r="27140" spans="18:18">
      <c r="R27140" s="1"/>
    </row>
    <row r="27141" spans="18:18">
      <c r="R27141" s="1"/>
    </row>
    <row r="27142" spans="18:18">
      <c r="R27142" s="1"/>
    </row>
    <row r="27143" spans="18:18">
      <c r="R27143" s="1"/>
    </row>
    <row r="27144" spans="18:18">
      <c r="R27144" s="1"/>
    </row>
    <row r="27145" spans="18:18">
      <c r="R27145" s="1"/>
    </row>
    <row r="27146" spans="18:18">
      <c r="R27146" s="1"/>
    </row>
    <row r="27147" spans="18:18">
      <c r="R27147" s="1"/>
    </row>
    <row r="27148" spans="18:18">
      <c r="R27148" s="1"/>
    </row>
    <row r="27149" spans="18:18">
      <c r="R27149" s="1"/>
    </row>
    <row r="27150" spans="18:18">
      <c r="R27150" s="1"/>
    </row>
    <row r="27151" spans="18:18">
      <c r="R27151" s="1"/>
    </row>
    <row r="27152" spans="18:18">
      <c r="R27152" s="1"/>
    </row>
    <row r="27153" spans="18:18">
      <c r="R27153" s="1"/>
    </row>
    <row r="27154" spans="18:18">
      <c r="R27154" s="1"/>
    </row>
    <row r="27155" spans="18:18">
      <c r="R27155" s="1"/>
    </row>
    <row r="27156" spans="18:18">
      <c r="R27156" s="1"/>
    </row>
    <row r="27157" spans="18:18">
      <c r="R27157" s="1"/>
    </row>
    <row r="27158" spans="18:18">
      <c r="R27158" s="1"/>
    </row>
    <row r="27159" spans="18:18">
      <c r="R27159" s="1"/>
    </row>
    <row r="27160" spans="18:18">
      <c r="R27160" s="1"/>
    </row>
    <row r="27161" spans="18:18">
      <c r="R27161" s="1"/>
    </row>
    <row r="27162" spans="18:18">
      <c r="R27162" s="1"/>
    </row>
    <row r="27163" spans="18:18">
      <c r="R27163" s="1"/>
    </row>
    <row r="27164" spans="18:18">
      <c r="R27164" s="1"/>
    </row>
    <row r="27165" spans="18:18">
      <c r="R27165" s="1"/>
    </row>
    <row r="27166" spans="18:18">
      <c r="R27166" s="1"/>
    </row>
    <row r="27167" spans="18:18">
      <c r="R27167" s="1"/>
    </row>
    <row r="27168" spans="18:18">
      <c r="R27168" s="1"/>
    </row>
    <row r="27169" spans="18:18">
      <c r="R27169" s="1"/>
    </row>
    <row r="27170" spans="18:18">
      <c r="R27170" s="1"/>
    </row>
    <row r="27171" spans="18:18">
      <c r="R27171" s="1"/>
    </row>
    <row r="27172" spans="18:18">
      <c r="R27172" s="1"/>
    </row>
    <row r="27173" spans="18:18">
      <c r="R27173" s="1"/>
    </row>
    <row r="27174" spans="18:18">
      <c r="R27174" s="1"/>
    </row>
    <row r="27175" spans="18:18">
      <c r="R27175" s="1"/>
    </row>
    <row r="27176" spans="18:18">
      <c r="R27176" s="1"/>
    </row>
    <row r="27177" spans="18:18">
      <c r="R27177" s="1"/>
    </row>
    <row r="27178" spans="18:18">
      <c r="R27178" s="1"/>
    </row>
    <row r="27179" spans="18:18">
      <c r="R27179" s="1"/>
    </row>
    <row r="27180" spans="18:18">
      <c r="R27180" s="1"/>
    </row>
    <row r="27181" spans="18:18">
      <c r="R27181" s="1"/>
    </row>
    <row r="27182" spans="18:18">
      <c r="R27182" s="1"/>
    </row>
    <row r="27183" spans="18:18">
      <c r="R27183" s="1"/>
    </row>
    <row r="27184" spans="18:18">
      <c r="R27184" s="1"/>
    </row>
    <row r="27185" spans="18:18">
      <c r="R27185" s="1"/>
    </row>
    <row r="27186" spans="18:18">
      <c r="R27186" s="1"/>
    </row>
    <row r="27187" spans="18:18">
      <c r="R27187" s="1"/>
    </row>
    <row r="27188" spans="18:18">
      <c r="R27188" s="1"/>
    </row>
    <row r="27189" spans="18:18">
      <c r="R27189" s="1"/>
    </row>
    <row r="27190" spans="18:18">
      <c r="R27190" s="1"/>
    </row>
    <row r="27191" spans="18:18">
      <c r="R27191" s="1"/>
    </row>
    <row r="27192" spans="18:18">
      <c r="R27192" s="1"/>
    </row>
    <row r="27193" spans="18:18">
      <c r="R27193" s="1"/>
    </row>
    <row r="27194" spans="18:18">
      <c r="R27194" s="1"/>
    </row>
    <row r="27195" spans="18:18">
      <c r="R27195" s="1"/>
    </row>
    <row r="27196" spans="18:18">
      <c r="R27196" s="1"/>
    </row>
    <row r="27197" spans="18:18">
      <c r="R27197" s="1"/>
    </row>
    <row r="27198" spans="18:18">
      <c r="R27198" s="1"/>
    </row>
    <row r="27199" spans="18:18">
      <c r="R27199" s="1"/>
    </row>
    <row r="27200" spans="18:18">
      <c r="R27200" s="1"/>
    </row>
    <row r="27201" spans="18:18">
      <c r="R27201" s="1"/>
    </row>
    <row r="27202" spans="18:18">
      <c r="R27202" s="1"/>
    </row>
    <row r="27203" spans="18:18">
      <c r="R27203" s="1"/>
    </row>
    <row r="27204" spans="18:18">
      <c r="R27204" s="1"/>
    </row>
    <row r="27205" spans="18:18">
      <c r="R27205" s="1"/>
    </row>
    <row r="27206" spans="18:18">
      <c r="R27206" s="1"/>
    </row>
    <row r="27207" spans="18:18">
      <c r="R27207" s="1"/>
    </row>
    <row r="27208" spans="18:18">
      <c r="R27208" s="1"/>
    </row>
    <row r="27209" spans="18:18">
      <c r="R27209" s="1"/>
    </row>
    <row r="27210" spans="18:18">
      <c r="R27210" s="1"/>
    </row>
    <row r="27211" spans="18:18">
      <c r="R27211" s="1"/>
    </row>
    <row r="27212" spans="18:18">
      <c r="R27212" s="1"/>
    </row>
    <row r="27213" spans="18:18">
      <c r="R27213" s="1"/>
    </row>
    <row r="27214" spans="18:18">
      <c r="R27214" s="1"/>
    </row>
    <row r="27215" spans="18:18">
      <c r="R27215" s="1"/>
    </row>
    <row r="27216" spans="18:18">
      <c r="R27216" s="1"/>
    </row>
    <row r="27217" spans="18:18">
      <c r="R27217" s="1"/>
    </row>
    <row r="27218" spans="18:18">
      <c r="R27218" s="1"/>
    </row>
    <row r="27219" spans="18:18">
      <c r="R27219" s="1"/>
    </row>
    <row r="27220" spans="18:18">
      <c r="R27220" s="1"/>
    </row>
    <row r="27221" spans="18:18">
      <c r="R27221" s="1"/>
    </row>
    <row r="27222" spans="18:18">
      <c r="R27222" s="1"/>
    </row>
    <row r="27223" spans="18:18">
      <c r="R27223" s="1"/>
    </row>
    <row r="27224" spans="18:18">
      <c r="R27224" s="1"/>
    </row>
    <row r="27225" spans="18:18">
      <c r="R27225" s="1"/>
    </row>
    <row r="27226" spans="18:18">
      <c r="R27226" s="1"/>
    </row>
    <row r="27227" spans="18:18">
      <c r="R27227" s="1"/>
    </row>
    <row r="27228" spans="18:18">
      <c r="R27228" s="1"/>
    </row>
    <row r="27229" spans="18:18">
      <c r="R27229" s="1"/>
    </row>
    <row r="27230" spans="18:18">
      <c r="R27230" s="1"/>
    </row>
    <row r="27231" spans="18:18">
      <c r="R27231" s="1"/>
    </row>
    <row r="27232" spans="18:18">
      <c r="R27232" s="1"/>
    </row>
    <row r="27233" spans="18:18">
      <c r="R27233" s="1"/>
    </row>
    <row r="27234" spans="18:18">
      <c r="R27234" s="1"/>
    </row>
    <row r="27235" spans="18:18">
      <c r="R27235" s="1"/>
    </row>
    <row r="27236" spans="18:18">
      <c r="R27236" s="1"/>
    </row>
    <row r="27237" spans="18:18">
      <c r="R27237" s="1"/>
    </row>
    <row r="27238" spans="18:18">
      <c r="R27238" s="1"/>
    </row>
    <row r="27239" spans="18:18">
      <c r="R27239" s="1"/>
    </row>
    <row r="27240" spans="18:18">
      <c r="R27240" s="1"/>
    </row>
    <row r="27241" spans="18:18">
      <c r="R27241" s="1"/>
    </row>
    <row r="27242" spans="18:18">
      <c r="R27242" s="1"/>
    </row>
    <row r="27243" spans="18:18">
      <c r="R27243" s="1"/>
    </row>
    <row r="27244" spans="18:18">
      <c r="R27244" s="1"/>
    </row>
    <row r="27245" spans="18:18">
      <c r="R27245" s="1"/>
    </row>
    <row r="27246" spans="18:18">
      <c r="R27246" s="1"/>
    </row>
    <row r="27247" spans="18:18">
      <c r="R27247" s="1"/>
    </row>
    <row r="27248" spans="18:18">
      <c r="R27248" s="1"/>
    </row>
    <row r="27249" spans="18:18">
      <c r="R27249" s="1"/>
    </row>
    <row r="27250" spans="18:18">
      <c r="R27250" s="1"/>
    </row>
    <row r="27251" spans="18:18">
      <c r="R27251" s="1"/>
    </row>
    <row r="27252" spans="18:18">
      <c r="R27252" s="1"/>
    </row>
    <row r="27253" spans="18:18">
      <c r="R27253" s="1"/>
    </row>
    <row r="27254" spans="18:18">
      <c r="R27254" s="1"/>
    </row>
    <row r="27255" spans="18:18">
      <c r="R27255" s="1"/>
    </row>
    <row r="27256" spans="18:18">
      <c r="R27256" s="1"/>
    </row>
    <row r="27257" spans="18:18">
      <c r="R27257" s="1"/>
    </row>
    <row r="27258" spans="18:18">
      <c r="R27258" s="1"/>
    </row>
    <row r="27259" spans="18:18">
      <c r="R27259" s="1"/>
    </row>
    <row r="27260" spans="18:18">
      <c r="R27260" s="1"/>
    </row>
    <row r="27261" spans="18:18">
      <c r="R27261" s="1"/>
    </row>
    <row r="27262" spans="18:18">
      <c r="R27262" s="1"/>
    </row>
    <row r="27263" spans="18:18">
      <c r="R27263" s="1"/>
    </row>
    <row r="27264" spans="18:18">
      <c r="R27264" s="1"/>
    </row>
    <row r="27265" spans="18:18">
      <c r="R27265" s="1"/>
    </row>
    <row r="27266" spans="18:18">
      <c r="R27266" s="1"/>
    </row>
    <row r="27267" spans="18:18">
      <c r="R27267" s="1"/>
    </row>
    <row r="27268" spans="18:18">
      <c r="R27268" s="1"/>
    </row>
    <row r="27269" spans="18:18">
      <c r="R27269" s="1"/>
    </row>
    <row r="27270" spans="18:18">
      <c r="R27270" s="1"/>
    </row>
    <row r="27271" spans="18:18">
      <c r="R27271" s="1"/>
    </row>
    <row r="27272" spans="18:18">
      <c r="R27272" s="1"/>
    </row>
    <row r="27273" spans="18:18">
      <c r="R27273" s="1"/>
    </row>
    <row r="27274" spans="18:18">
      <c r="R27274" s="1"/>
    </row>
    <row r="27275" spans="18:18">
      <c r="R27275" s="1"/>
    </row>
    <row r="27276" spans="18:18">
      <c r="R27276" s="1"/>
    </row>
    <row r="27277" spans="18:18">
      <c r="R27277" s="1"/>
    </row>
    <row r="27278" spans="18:18">
      <c r="R27278" s="1"/>
    </row>
    <row r="27279" spans="18:18">
      <c r="R27279" s="1"/>
    </row>
    <row r="27280" spans="18:18">
      <c r="R27280" s="1"/>
    </row>
    <row r="27281" spans="18:18">
      <c r="R27281" s="1"/>
    </row>
    <row r="27282" spans="18:18">
      <c r="R27282" s="1"/>
    </row>
    <row r="27283" spans="18:18">
      <c r="R27283" s="1"/>
    </row>
    <row r="27284" spans="18:18">
      <c r="R27284" s="1"/>
    </row>
    <row r="27285" spans="18:18">
      <c r="R27285" s="1"/>
    </row>
    <row r="27286" spans="18:18">
      <c r="R27286" s="1"/>
    </row>
    <row r="27287" spans="18:18">
      <c r="R27287" s="1"/>
    </row>
    <row r="27288" spans="18:18">
      <c r="R27288" s="1"/>
    </row>
    <row r="27289" spans="18:18">
      <c r="R27289" s="1"/>
    </row>
    <row r="27290" spans="18:18">
      <c r="R27290" s="1"/>
    </row>
    <row r="27291" spans="18:18">
      <c r="R27291" s="1"/>
    </row>
    <row r="27292" spans="18:18">
      <c r="R27292" s="1"/>
    </row>
    <row r="27293" spans="18:18">
      <c r="R27293" s="1"/>
    </row>
    <row r="27294" spans="18:18">
      <c r="R27294" s="1"/>
    </row>
    <row r="27295" spans="18:18">
      <c r="R27295" s="1"/>
    </row>
    <row r="27296" spans="18:18">
      <c r="R27296" s="1"/>
    </row>
    <row r="27297" spans="18:18">
      <c r="R27297" s="1"/>
    </row>
    <row r="27298" spans="18:18">
      <c r="R27298" s="1"/>
    </row>
    <row r="27299" spans="18:18">
      <c r="R27299" s="1"/>
    </row>
    <row r="27300" spans="18:18">
      <c r="R27300" s="1"/>
    </row>
    <row r="27301" spans="18:18">
      <c r="R27301" s="1"/>
    </row>
    <row r="27302" spans="18:18">
      <c r="R27302" s="1"/>
    </row>
    <row r="27303" spans="18:18">
      <c r="R27303" s="1"/>
    </row>
    <row r="27304" spans="18:18">
      <c r="R27304" s="1"/>
    </row>
    <row r="27305" spans="18:18">
      <c r="R27305" s="1"/>
    </row>
    <row r="27306" spans="18:18">
      <c r="R27306" s="1"/>
    </row>
    <row r="27307" spans="18:18">
      <c r="R27307" s="1"/>
    </row>
    <row r="27308" spans="18:18">
      <c r="R27308" s="1"/>
    </row>
    <row r="27309" spans="18:18">
      <c r="R27309" s="1"/>
    </row>
    <row r="27310" spans="18:18">
      <c r="R27310" s="1"/>
    </row>
    <row r="27311" spans="18:18">
      <c r="R27311" s="1"/>
    </row>
    <row r="27312" spans="18:18">
      <c r="R27312" s="1"/>
    </row>
    <row r="27313" spans="18:18">
      <c r="R27313" s="1"/>
    </row>
    <row r="27314" spans="18:18">
      <c r="R27314" s="1"/>
    </row>
    <row r="27315" spans="18:18">
      <c r="R27315" s="1"/>
    </row>
    <row r="27316" spans="18:18">
      <c r="R27316" s="1"/>
    </row>
    <row r="27317" spans="18:18">
      <c r="R27317" s="1"/>
    </row>
    <row r="27318" spans="18:18">
      <c r="R27318" s="1"/>
    </row>
    <row r="27319" spans="18:18">
      <c r="R27319" s="1"/>
    </row>
    <row r="27320" spans="18:18">
      <c r="R27320" s="1"/>
    </row>
    <row r="27321" spans="18:18">
      <c r="R27321" s="1"/>
    </row>
    <row r="27322" spans="18:18">
      <c r="R27322" s="1"/>
    </row>
    <row r="27323" spans="18:18">
      <c r="R27323" s="1"/>
    </row>
    <row r="27324" spans="18:18">
      <c r="R27324" s="1"/>
    </row>
    <row r="27325" spans="18:18">
      <c r="R27325" s="1"/>
    </row>
    <row r="27326" spans="18:18">
      <c r="R27326" s="1"/>
    </row>
    <row r="27327" spans="18:18">
      <c r="R27327" s="1"/>
    </row>
    <row r="27328" spans="18:18">
      <c r="R27328" s="1"/>
    </row>
    <row r="27329" spans="18:18">
      <c r="R27329" s="1"/>
    </row>
    <row r="27330" spans="18:18">
      <c r="R27330" s="1"/>
    </row>
    <row r="27331" spans="18:18">
      <c r="R27331" s="1"/>
    </row>
    <row r="27332" spans="18:18">
      <c r="R27332" s="1"/>
    </row>
    <row r="27333" spans="18:18">
      <c r="R27333" s="1"/>
    </row>
    <row r="27334" spans="18:18">
      <c r="R27334" s="1"/>
    </row>
    <row r="27335" spans="18:18">
      <c r="R27335" s="1"/>
    </row>
    <row r="27336" spans="18:18">
      <c r="R27336" s="1"/>
    </row>
    <row r="27337" spans="18:18">
      <c r="R27337" s="1"/>
    </row>
    <row r="27338" spans="18:18">
      <c r="R27338" s="1"/>
    </row>
    <row r="27339" spans="18:18">
      <c r="R27339" s="1"/>
    </row>
    <row r="27340" spans="18:18">
      <c r="R27340" s="1"/>
    </row>
    <row r="27341" spans="18:18">
      <c r="R27341" s="1"/>
    </row>
    <row r="27342" spans="18:18">
      <c r="R27342" s="1"/>
    </row>
    <row r="27343" spans="18:18">
      <c r="R27343" s="1"/>
    </row>
    <row r="27344" spans="18:18">
      <c r="R27344" s="1"/>
    </row>
    <row r="27345" spans="18:18">
      <c r="R27345" s="1"/>
    </row>
    <row r="27346" spans="18:18">
      <c r="R27346" s="1"/>
    </row>
    <row r="27347" spans="18:18">
      <c r="R27347" s="1"/>
    </row>
    <row r="27348" spans="18:18">
      <c r="R27348" s="1"/>
    </row>
    <row r="27349" spans="18:18">
      <c r="R27349" s="1"/>
    </row>
    <row r="27350" spans="18:18">
      <c r="R27350" s="1"/>
    </row>
    <row r="27351" spans="18:18">
      <c r="R27351" s="1"/>
    </row>
    <row r="27352" spans="18:18">
      <c r="R27352" s="1"/>
    </row>
    <row r="27353" spans="18:18">
      <c r="R27353" s="1"/>
    </row>
    <row r="27354" spans="18:18">
      <c r="R27354" s="1"/>
    </row>
    <row r="27355" spans="18:18">
      <c r="R27355" s="1"/>
    </row>
    <row r="27356" spans="18:18">
      <c r="R27356" s="1"/>
    </row>
    <row r="27357" spans="18:18">
      <c r="R27357" s="1"/>
    </row>
    <row r="27358" spans="18:18">
      <c r="R27358" s="1"/>
    </row>
    <row r="27359" spans="18:18">
      <c r="R27359" s="1"/>
    </row>
    <row r="27360" spans="18:18">
      <c r="R27360" s="1"/>
    </row>
    <row r="27361" spans="18:18">
      <c r="R27361" s="1"/>
    </row>
    <row r="27362" spans="18:18">
      <c r="R27362" s="1"/>
    </row>
    <row r="27363" spans="18:18">
      <c r="R27363" s="1"/>
    </row>
    <row r="27364" spans="18:18">
      <c r="R27364" s="1"/>
    </row>
    <row r="27365" spans="18:18">
      <c r="R27365" s="1"/>
    </row>
    <row r="27366" spans="18:18">
      <c r="R27366" s="1"/>
    </row>
    <row r="27367" spans="18:18">
      <c r="R27367" s="1"/>
    </row>
    <row r="27368" spans="18:18">
      <c r="R27368" s="1"/>
    </row>
    <row r="27369" spans="18:18">
      <c r="R27369" s="1"/>
    </row>
    <row r="27370" spans="18:18">
      <c r="R27370" s="1"/>
    </row>
    <row r="27371" spans="18:18">
      <c r="R27371" s="1"/>
    </row>
    <row r="27372" spans="18:18">
      <c r="R27372" s="1"/>
    </row>
    <row r="27373" spans="18:18">
      <c r="R27373" s="1"/>
    </row>
    <row r="27374" spans="18:18">
      <c r="R27374" s="1"/>
    </row>
    <row r="27375" spans="18:18">
      <c r="R27375" s="1"/>
    </row>
    <row r="27376" spans="18:18">
      <c r="R27376" s="1"/>
    </row>
    <row r="27377" spans="18:18">
      <c r="R27377" s="1"/>
    </row>
    <row r="27378" spans="18:18">
      <c r="R27378" s="1"/>
    </row>
    <row r="27379" spans="18:18">
      <c r="R27379" s="1"/>
    </row>
    <row r="27380" spans="18:18">
      <c r="R27380" s="1"/>
    </row>
    <row r="27381" spans="18:18">
      <c r="R27381" s="1"/>
    </row>
    <row r="27382" spans="18:18">
      <c r="R27382" s="1"/>
    </row>
    <row r="27383" spans="18:18">
      <c r="R27383" s="1"/>
    </row>
    <row r="27384" spans="18:18">
      <c r="R27384" s="1"/>
    </row>
    <row r="27385" spans="18:18">
      <c r="R27385" s="1"/>
    </row>
    <row r="27386" spans="18:18">
      <c r="R27386" s="1"/>
    </row>
    <row r="27387" spans="18:18">
      <c r="R27387" s="1"/>
    </row>
    <row r="27388" spans="18:18">
      <c r="R27388" s="1"/>
    </row>
    <row r="27389" spans="18:18">
      <c r="R27389" s="1"/>
    </row>
    <row r="27390" spans="18:18">
      <c r="R27390" s="1"/>
    </row>
    <row r="27391" spans="18:18">
      <c r="R27391" s="1"/>
    </row>
    <row r="27392" spans="18:18">
      <c r="R27392" s="1"/>
    </row>
    <row r="27393" spans="18:18">
      <c r="R27393" s="1"/>
    </row>
    <row r="27394" spans="18:18">
      <c r="R27394" s="1"/>
    </row>
    <row r="27395" spans="18:18">
      <c r="R27395" s="1"/>
    </row>
    <row r="27396" spans="18:18">
      <c r="R27396" s="1"/>
    </row>
    <row r="27397" spans="18:18">
      <c r="R27397" s="1"/>
    </row>
    <row r="27398" spans="18:18">
      <c r="R27398" s="1"/>
    </row>
    <row r="27399" spans="18:18">
      <c r="R27399" s="1"/>
    </row>
    <row r="27400" spans="18:18">
      <c r="R27400" s="1"/>
    </row>
    <row r="27401" spans="18:18">
      <c r="R27401" s="1"/>
    </row>
    <row r="27402" spans="18:18">
      <c r="R27402" s="1"/>
    </row>
    <row r="27403" spans="18:18">
      <c r="R27403" s="1"/>
    </row>
    <row r="27404" spans="18:18">
      <c r="R27404" s="1"/>
    </row>
    <row r="27405" spans="18:18">
      <c r="R27405" s="1"/>
    </row>
    <row r="27406" spans="18:18">
      <c r="R27406" s="1"/>
    </row>
    <row r="27407" spans="18:18">
      <c r="R27407" s="1"/>
    </row>
    <row r="27408" spans="18:18">
      <c r="R27408" s="1"/>
    </row>
    <row r="27409" spans="18:18">
      <c r="R27409" s="1"/>
    </row>
    <row r="27410" spans="18:18">
      <c r="R27410" s="1"/>
    </row>
    <row r="27411" spans="18:18">
      <c r="R27411" s="1"/>
    </row>
    <row r="27412" spans="18:18">
      <c r="R27412" s="1"/>
    </row>
    <row r="27413" spans="18:18">
      <c r="R27413" s="1"/>
    </row>
    <row r="27414" spans="18:18">
      <c r="R27414" s="1"/>
    </row>
    <row r="27415" spans="18:18">
      <c r="R27415" s="1"/>
    </row>
    <row r="27416" spans="18:18">
      <c r="R27416" s="1"/>
    </row>
    <row r="27417" spans="18:18">
      <c r="R27417" s="1"/>
    </row>
    <row r="27418" spans="18:18">
      <c r="R27418" s="1"/>
    </row>
    <row r="27419" spans="18:18">
      <c r="R27419" s="1"/>
    </row>
    <row r="27420" spans="18:18">
      <c r="R27420" s="1"/>
    </row>
    <row r="27421" spans="18:18">
      <c r="R27421" s="1"/>
    </row>
    <row r="27422" spans="18:18">
      <c r="R27422" s="1"/>
    </row>
    <row r="27423" spans="18:18">
      <c r="R27423" s="1"/>
    </row>
    <row r="27424" spans="18:18">
      <c r="R27424" s="1"/>
    </row>
    <row r="27425" spans="18:18">
      <c r="R27425" s="1"/>
    </row>
    <row r="27426" spans="18:18">
      <c r="R27426" s="1"/>
    </row>
    <row r="27427" spans="18:18">
      <c r="R27427" s="1"/>
    </row>
    <row r="27428" spans="18:18">
      <c r="R27428" s="1"/>
    </row>
    <row r="27429" spans="18:18">
      <c r="R27429" s="1"/>
    </row>
    <row r="27430" spans="18:18">
      <c r="R27430" s="1"/>
    </row>
    <row r="27431" spans="18:18">
      <c r="R27431" s="1"/>
    </row>
    <row r="27432" spans="18:18">
      <c r="R27432" s="1"/>
    </row>
    <row r="27433" spans="18:18">
      <c r="R27433" s="1"/>
    </row>
    <row r="27434" spans="18:18">
      <c r="R27434" s="1"/>
    </row>
    <row r="27435" spans="18:18">
      <c r="R27435" s="1"/>
    </row>
    <row r="27436" spans="18:18">
      <c r="R27436" s="1"/>
    </row>
    <row r="27437" spans="18:18">
      <c r="R27437" s="1"/>
    </row>
    <row r="27438" spans="18:18">
      <c r="R27438" s="1"/>
    </row>
    <row r="27439" spans="18:18">
      <c r="R27439" s="1"/>
    </row>
    <row r="27440" spans="18:18">
      <c r="R27440" s="1"/>
    </row>
    <row r="27441" spans="18:18">
      <c r="R27441" s="1"/>
    </row>
    <row r="27442" spans="18:18">
      <c r="R27442" s="1"/>
    </row>
    <row r="27443" spans="18:18">
      <c r="R27443" s="1"/>
    </row>
    <row r="27444" spans="18:18">
      <c r="R27444" s="1"/>
    </row>
    <row r="27445" spans="18:18">
      <c r="R27445" s="1"/>
    </row>
    <row r="27446" spans="18:18">
      <c r="R27446" s="1"/>
    </row>
    <row r="27447" spans="18:18">
      <c r="R27447" s="1"/>
    </row>
    <row r="27448" spans="18:18">
      <c r="R27448" s="1"/>
    </row>
    <row r="27449" spans="18:18">
      <c r="R27449" s="1"/>
    </row>
    <row r="27450" spans="18:18">
      <c r="R27450" s="1"/>
    </row>
    <row r="27451" spans="18:18">
      <c r="R27451" s="1"/>
    </row>
    <row r="27452" spans="18:18">
      <c r="R27452" s="1"/>
    </row>
    <row r="27453" spans="18:18">
      <c r="R27453" s="1"/>
    </row>
    <row r="27454" spans="18:18">
      <c r="R27454" s="1"/>
    </row>
    <row r="27455" spans="18:18">
      <c r="R27455" s="1"/>
    </row>
    <row r="27456" spans="18:18">
      <c r="R27456" s="1"/>
    </row>
    <row r="27457" spans="18:18">
      <c r="R27457" s="1"/>
    </row>
    <row r="27458" spans="18:18">
      <c r="R27458" s="1"/>
    </row>
    <row r="27459" spans="18:18">
      <c r="R27459" s="1"/>
    </row>
    <row r="27460" spans="18:18">
      <c r="R27460" s="1"/>
    </row>
    <row r="27461" spans="18:18">
      <c r="R27461" s="1"/>
    </row>
    <row r="27462" spans="18:18">
      <c r="R27462" s="1"/>
    </row>
    <row r="27463" spans="18:18">
      <c r="R27463" s="1"/>
    </row>
    <row r="27464" spans="18:18">
      <c r="R27464" s="1"/>
    </row>
    <row r="27465" spans="18:18">
      <c r="R27465" s="1"/>
    </row>
    <row r="27466" spans="18:18">
      <c r="R27466" s="1"/>
    </row>
    <row r="27467" spans="18:18">
      <c r="R27467" s="1"/>
    </row>
    <row r="27468" spans="18:18">
      <c r="R27468" s="1"/>
    </row>
    <row r="27469" spans="18:18">
      <c r="R27469" s="1"/>
    </row>
    <row r="27470" spans="18:18">
      <c r="R27470" s="1"/>
    </row>
    <row r="27471" spans="18:18">
      <c r="R27471" s="1"/>
    </row>
    <row r="27472" spans="18:18">
      <c r="R27472" s="1"/>
    </row>
    <row r="27473" spans="18:18">
      <c r="R27473" s="1"/>
    </row>
    <row r="27474" spans="18:18">
      <c r="R27474" s="1"/>
    </row>
    <row r="27475" spans="18:18">
      <c r="R27475" s="1"/>
    </row>
    <row r="27476" spans="18:18">
      <c r="R27476" s="1"/>
    </row>
    <row r="27477" spans="18:18">
      <c r="R27477" s="1"/>
    </row>
    <row r="27478" spans="18:18">
      <c r="R27478" s="1"/>
    </row>
    <row r="27479" spans="18:18">
      <c r="R27479" s="1"/>
    </row>
    <row r="27480" spans="18:18">
      <c r="R27480" s="1"/>
    </row>
    <row r="27481" spans="18:18">
      <c r="R27481" s="1"/>
    </row>
    <row r="27482" spans="18:18">
      <c r="R27482" s="1"/>
    </row>
    <row r="27483" spans="18:18">
      <c r="R27483" s="1"/>
    </row>
    <row r="27484" spans="18:18">
      <c r="R27484" s="1"/>
    </row>
    <row r="27485" spans="18:18">
      <c r="R27485" s="1"/>
    </row>
    <row r="27486" spans="18:18">
      <c r="R27486" s="1"/>
    </row>
    <row r="27487" spans="18:18">
      <c r="R27487" s="1"/>
    </row>
    <row r="27488" spans="18:18">
      <c r="R27488" s="1"/>
    </row>
    <row r="27489" spans="18:18">
      <c r="R27489" s="1"/>
    </row>
    <row r="27490" spans="18:18">
      <c r="R27490" s="1"/>
    </row>
    <row r="27491" spans="18:18">
      <c r="R27491" s="1"/>
    </row>
    <row r="27492" spans="18:18">
      <c r="R27492" s="1"/>
    </row>
    <row r="27493" spans="18:18">
      <c r="R27493" s="1"/>
    </row>
    <row r="27494" spans="18:18">
      <c r="R27494" s="1"/>
    </row>
    <row r="27495" spans="18:18">
      <c r="R27495" s="1"/>
    </row>
    <row r="27496" spans="18:18">
      <c r="R27496" s="1"/>
    </row>
    <row r="27497" spans="18:18">
      <c r="R27497" s="1"/>
    </row>
    <row r="27498" spans="18:18">
      <c r="R27498" s="1"/>
    </row>
    <row r="27499" spans="18:18">
      <c r="R27499" s="1"/>
    </row>
    <row r="27500" spans="18:18">
      <c r="R27500" s="1"/>
    </row>
    <row r="27501" spans="18:18">
      <c r="R27501" s="1"/>
    </row>
    <row r="27502" spans="18:18">
      <c r="R27502" s="1"/>
    </row>
    <row r="27503" spans="18:18">
      <c r="R27503" s="1"/>
    </row>
    <row r="27504" spans="18:18">
      <c r="R27504" s="1"/>
    </row>
    <row r="27505" spans="18:18">
      <c r="R27505" s="1"/>
    </row>
    <row r="27506" spans="18:18">
      <c r="R27506" s="1"/>
    </row>
    <row r="27507" spans="18:18">
      <c r="R27507" s="1"/>
    </row>
    <row r="27508" spans="18:18">
      <c r="R27508" s="1"/>
    </row>
    <row r="27509" spans="18:18">
      <c r="R27509" s="1"/>
    </row>
    <row r="27510" spans="18:18">
      <c r="R27510" s="1"/>
    </row>
    <row r="27511" spans="18:18">
      <c r="R27511" s="1"/>
    </row>
    <row r="27512" spans="18:18">
      <c r="R27512" s="1"/>
    </row>
    <row r="27513" spans="18:18">
      <c r="R27513" s="1"/>
    </row>
    <row r="27514" spans="18:18">
      <c r="R27514" s="1"/>
    </row>
    <row r="27515" spans="18:18">
      <c r="R27515" s="1"/>
    </row>
    <row r="27516" spans="18:18">
      <c r="R27516" s="1"/>
    </row>
    <row r="27517" spans="18:18">
      <c r="R27517" s="1"/>
    </row>
    <row r="27518" spans="18:18">
      <c r="R27518" s="1"/>
    </row>
    <row r="27519" spans="18:18">
      <c r="R27519" s="1"/>
    </row>
    <row r="27520" spans="18:18">
      <c r="R27520" s="1"/>
    </row>
    <row r="27521" spans="18:18">
      <c r="R27521" s="1"/>
    </row>
    <row r="27522" spans="18:18">
      <c r="R27522" s="1"/>
    </row>
    <row r="27523" spans="18:18">
      <c r="R27523" s="1"/>
    </row>
    <row r="27524" spans="18:18">
      <c r="R27524" s="1"/>
    </row>
    <row r="27525" spans="18:18">
      <c r="R27525" s="1"/>
    </row>
    <row r="27526" spans="18:18">
      <c r="R27526" s="1"/>
    </row>
    <row r="27527" spans="18:18">
      <c r="R27527" s="1"/>
    </row>
    <row r="27528" spans="18:18">
      <c r="R27528" s="1"/>
    </row>
    <row r="27529" spans="18:18">
      <c r="R27529" s="1"/>
    </row>
    <row r="27530" spans="18:18">
      <c r="R27530" s="1"/>
    </row>
    <row r="27531" spans="18:18">
      <c r="R27531" s="1"/>
    </row>
    <row r="27532" spans="18:18">
      <c r="R27532" s="1"/>
    </row>
    <row r="27533" spans="18:18">
      <c r="R27533" s="1"/>
    </row>
    <row r="27534" spans="18:18">
      <c r="R27534" s="1"/>
    </row>
    <row r="27535" spans="18:18">
      <c r="R27535" s="1"/>
    </row>
    <row r="27536" spans="18:18">
      <c r="R27536" s="1"/>
    </row>
    <row r="27537" spans="18:18">
      <c r="R27537" s="1"/>
    </row>
    <row r="27538" spans="18:18">
      <c r="R27538" s="1"/>
    </row>
    <row r="27539" spans="18:18">
      <c r="R27539" s="1"/>
    </row>
    <row r="27540" spans="18:18">
      <c r="R27540" s="1"/>
    </row>
    <row r="27541" spans="18:18">
      <c r="R27541" s="1"/>
    </row>
    <row r="27542" spans="18:18">
      <c r="R27542" s="1"/>
    </row>
    <row r="27543" spans="18:18">
      <c r="R27543" s="1"/>
    </row>
    <row r="27544" spans="18:18">
      <c r="R27544" s="1"/>
    </row>
    <row r="27545" spans="18:18">
      <c r="R27545" s="1"/>
    </row>
    <row r="27546" spans="18:18">
      <c r="R27546" s="1"/>
    </row>
    <row r="27547" spans="18:18">
      <c r="R27547" s="1"/>
    </row>
    <row r="27548" spans="18:18">
      <c r="R27548" s="1"/>
    </row>
    <row r="27549" spans="18:18">
      <c r="R27549" s="1"/>
    </row>
    <row r="27550" spans="18:18">
      <c r="R27550" s="1"/>
    </row>
    <row r="27551" spans="18:18">
      <c r="R27551" s="1"/>
    </row>
    <row r="27552" spans="18:18">
      <c r="R27552" s="1"/>
    </row>
    <row r="27553" spans="18:18">
      <c r="R27553" s="1"/>
    </row>
    <row r="27554" spans="18:18">
      <c r="R27554" s="1"/>
    </row>
    <row r="27555" spans="18:18">
      <c r="R27555" s="1"/>
    </row>
    <row r="27556" spans="18:18">
      <c r="R27556" s="1"/>
    </row>
    <row r="27557" spans="18:18">
      <c r="R27557" s="1"/>
    </row>
    <row r="27558" spans="18:18">
      <c r="R27558" s="1"/>
    </row>
    <row r="27559" spans="18:18">
      <c r="R27559" s="1"/>
    </row>
    <row r="27560" spans="18:18">
      <c r="R27560" s="1"/>
    </row>
    <row r="27561" spans="18:18">
      <c r="R27561" s="1"/>
    </row>
    <row r="27562" spans="18:18">
      <c r="R27562" s="1"/>
    </row>
    <row r="27563" spans="18:18">
      <c r="R27563" s="1"/>
    </row>
    <row r="27564" spans="18:18">
      <c r="R27564" s="1"/>
    </row>
    <row r="27565" spans="18:18">
      <c r="R27565" s="1"/>
    </row>
    <row r="27566" spans="18:18">
      <c r="R27566" s="1"/>
    </row>
    <row r="27567" spans="18:18">
      <c r="R27567" s="1"/>
    </row>
    <row r="27568" spans="18:18">
      <c r="R27568" s="1"/>
    </row>
    <row r="27569" spans="18:18">
      <c r="R27569" s="1"/>
    </row>
    <row r="27570" spans="18:18">
      <c r="R27570" s="1"/>
    </row>
    <row r="27571" spans="18:18">
      <c r="R27571" s="1"/>
    </row>
    <row r="27572" spans="18:18">
      <c r="R27572" s="1"/>
    </row>
    <row r="27573" spans="18:18">
      <c r="R27573" s="1"/>
    </row>
    <row r="27574" spans="18:18">
      <c r="R27574" s="1"/>
    </row>
    <row r="27575" spans="18:18">
      <c r="R27575" s="1"/>
    </row>
    <row r="27576" spans="18:18">
      <c r="R27576" s="1"/>
    </row>
    <row r="27577" spans="18:18">
      <c r="R27577" s="1"/>
    </row>
    <row r="27578" spans="18:18">
      <c r="R27578" s="1"/>
    </row>
    <row r="27579" spans="18:18">
      <c r="R27579" s="1"/>
    </row>
    <row r="27580" spans="18:18">
      <c r="R27580" s="1"/>
    </row>
    <row r="27581" spans="18:18">
      <c r="R27581" s="1"/>
    </row>
    <row r="27582" spans="18:18">
      <c r="R27582" s="1"/>
    </row>
    <row r="27583" spans="18:18">
      <c r="R27583" s="1"/>
    </row>
    <row r="27584" spans="18:18">
      <c r="R27584" s="1"/>
    </row>
    <row r="27585" spans="18:18">
      <c r="R27585" s="1"/>
    </row>
    <row r="27586" spans="18:18">
      <c r="R27586" s="1"/>
    </row>
    <row r="27587" spans="18:18">
      <c r="R27587" s="1"/>
    </row>
    <row r="27588" spans="18:18">
      <c r="R27588" s="1"/>
    </row>
    <row r="27589" spans="18:18">
      <c r="R27589" s="1"/>
    </row>
    <row r="27590" spans="18:18">
      <c r="R27590" s="1"/>
    </row>
    <row r="27591" spans="18:18">
      <c r="R27591" s="1"/>
    </row>
    <row r="27592" spans="18:18">
      <c r="R27592" s="1"/>
    </row>
    <row r="27593" spans="18:18">
      <c r="R27593" s="1"/>
    </row>
    <row r="27594" spans="18:18">
      <c r="R27594" s="1"/>
    </row>
    <row r="27595" spans="18:18">
      <c r="R27595" s="1"/>
    </row>
    <row r="27596" spans="18:18">
      <c r="R27596" s="1"/>
    </row>
    <row r="27597" spans="18:18">
      <c r="R27597" s="1"/>
    </row>
    <row r="27598" spans="18:18">
      <c r="R27598" s="1"/>
    </row>
    <row r="27599" spans="18:18">
      <c r="R27599" s="1"/>
    </row>
    <row r="27600" spans="18:18">
      <c r="R27600" s="1"/>
    </row>
    <row r="27601" spans="18:18">
      <c r="R27601" s="1"/>
    </row>
    <row r="27602" spans="18:18">
      <c r="R27602" s="1"/>
    </row>
    <row r="27603" spans="18:18">
      <c r="R27603" s="1"/>
    </row>
    <row r="27604" spans="18:18">
      <c r="R27604" s="1"/>
    </row>
    <row r="27605" spans="18:18">
      <c r="R27605" s="1"/>
    </row>
    <row r="27606" spans="18:18">
      <c r="R27606" s="1"/>
    </row>
    <row r="27607" spans="18:18">
      <c r="R27607" s="1"/>
    </row>
    <row r="27608" spans="18:18">
      <c r="R27608" s="1"/>
    </row>
    <row r="27609" spans="18:18">
      <c r="R27609" s="1"/>
    </row>
    <row r="27610" spans="18:18">
      <c r="R27610" s="1"/>
    </row>
    <row r="27611" spans="18:18">
      <c r="R27611" s="1"/>
    </row>
    <row r="27612" spans="18:18">
      <c r="R27612" s="1"/>
    </row>
    <row r="27613" spans="18:18">
      <c r="R27613" s="1"/>
    </row>
    <row r="27614" spans="18:18">
      <c r="R27614" s="1"/>
    </row>
    <row r="27615" spans="18:18">
      <c r="R27615" s="1"/>
    </row>
    <row r="27616" spans="18:18">
      <c r="R27616" s="1"/>
    </row>
    <row r="27617" spans="18:18">
      <c r="R27617" s="1"/>
    </row>
    <row r="27618" spans="18:18">
      <c r="R27618" s="1"/>
    </row>
    <row r="27619" spans="18:18">
      <c r="R27619" s="1"/>
    </row>
    <row r="27620" spans="18:18">
      <c r="R27620" s="1"/>
    </row>
    <row r="27621" spans="18:18">
      <c r="R27621" s="1"/>
    </row>
    <row r="27622" spans="18:18">
      <c r="R27622" s="1"/>
    </row>
    <row r="27623" spans="18:18">
      <c r="R27623" s="1"/>
    </row>
    <row r="27624" spans="18:18">
      <c r="R27624" s="1"/>
    </row>
    <row r="27625" spans="18:18">
      <c r="R27625" s="1"/>
    </row>
    <row r="27626" spans="18:18">
      <c r="R27626" s="1"/>
    </row>
    <row r="27627" spans="18:18">
      <c r="R27627" s="1"/>
    </row>
    <row r="27628" spans="18:18">
      <c r="R27628" s="1"/>
    </row>
    <row r="27629" spans="18:18">
      <c r="R27629" s="1"/>
    </row>
    <row r="27630" spans="18:18">
      <c r="R27630" s="1"/>
    </row>
    <row r="27631" spans="18:18">
      <c r="R27631" s="1"/>
    </row>
    <row r="27632" spans="18:18">
      <c r="R27632" s="1"/>
    </row>
    <row r="27633" spans="18:18">
      <c r="R27633" s="1"/>
    </row>
    <row r="27634" spans="18:18">
      <c r="R27634" s="1"/>
    </row>
    <row r="27635" spans="18:18">
      <c r="R27635" s="1"/>
    </row>
    <row r="27636" spans="18:18">
      <c r="R27636" s="1"/>
    </row>
    <row r="27637" spans="18:18">
      <c r="R27637" s="1"/>
    </row>
    <row r="27638" spans="18:18">
      <c r="R27638" s="1"/>
    </row>
    <row r="27639" spans="18:18">
      <c r="R27639" s="1"/>
    </row>
    <row r="27640" spans="18:18">
      <c r="R27640" s="1"/>
    </row>
    <row r="27641" spans="18:18">
      <c r="R27641" s="1"/>
    </row>
    <row r="27642" spans="18:18">
      <c r="R27642" s="1"/>
    </row>
    <row r="27643" spans="18:18">
      <c r="R27643" s="1"/>
    </row>
    <row r="27644" spans="18:18">
      <c r="R27644" s="1"/>
    </row>
    <row r="27645" spans="18:18">
      <c r="R27645" s="1"/>
    </row>
    <row r="27646" spans="18:18">
      <c r="R27646" s="1"/>
    </row>
    <row r="27647" spans="18:18">
      <c r="R27647" s="1"/>
    </row>
    <row r="27648" spans="18:18">
      <c r="R27648" s="1"/>
    </row>
    <row r="27649" spans="18:18">
      <c r="R27649" s="1"/>
    </row>
    <row r="27650" spans="18:18">
      <c r="R27650" s="1"/>
    </row>
    <row r="27651" spans="18:18">
      <c r="R27651" s="1"/>
    </row>
    <row r="27652" spans="18:18">
      <c r="R27652" s="1"/>
    </row>
    <row r="27653" spans="18:18">
      <c r="R27653" s="1"/>
    </row>
    <row r="27654" spans="18:18">
      <c r="R27654" s="1"/>
    </row>
    <row r="27655" spans="18:18">
      <c r="R27655" s="1"/>
    </row>
    <row r="27656" spans="18:18">
      <c r="R27656" s="1"/>
    </row>
    <row r="27657" spans="18:18">
      <c r="R27657" s="1"/>
    </row>
    <row r="27658" spans="18:18">
      <c r="R27658" s="1"/>
    </row>
    <row r="27659" spans="18:18">
      <c r="R27659" s="1"/>
    </row>
    <row r="27660" spans="18:18">
      <c r="R27660" s="1"/>
    </row>
    <row r="27661" spans="18:18">
      <c r="R27661" s="1"/>
    </row>
    <row r="27662" spans="18:18">
      <c r="R27662" s="1"/>
    </row>
    <row r="27663" spans="18:18">
      <c r="R27663" s="1"/>
    </row>
    <row r="27664" spans="18:18">
      <c r="R27664" s="1"/>
    </row>
    <row r="27665" spans="18:18">
      <c r="R27665" s="1"/>
    </row>
    <row r="27666" spans="18:18">
      <c r="R27666" s="1"/>
    </row>
    <row r="27667" spans="18:18">
      <c r="R27667" s="1"/>
    </row>
    <row r="27668" spans="18:18">
      <c r="R27668" s="1"/>
    </row>
    <row r="27669" spans="18:18">
      <c r="R27669" s="1"/>
    </row>
    <row r="27670" spans="18:18">
      <c r="R27670" s="1"/>
    </row>
    <row r="27671" spans="18:18">
      <c r="R27671" s="1"/>
    </row>
    <row r="27672" spans="18:18">
      <c r="R27672" s="1"/>
    </row>
    <row r="27673" spans="18:18">
      <c r="R27673" s="1"/>
    </row>
    <row r="27674" spans="18:18">
      <c r="R27674" s="1"/>
    </row>
    <row r="27675" spans="18:18">
      <c r="R27675" s="1"/>
    </row>
    <row r="27676" spans="18:18">
      <c r="R27676" s="1"/>
    </row>
    <row r="27677" spans="18:18">
      <c r="R27677" s="1"/>
    </row>
    <row r="27678" spans="18:18">
      <c r="R27678" s="1"/>
    </row>
    <row r="27679" spans="18:18">
      <c r="R27679" s="1"/>
    </row>
    <row r="27680" spans="18:18">
      <c r="R27680" s="1"/>
    </row>
    <row r="27681" spans="18:18">
      <c r="R27681" s="1"/>
    </row>
    <row r="27682" spans="18:18">
      <c r="R27682" s="1"/>
    </row>
    <row r="27683" spans="18:18">
      <c r="R27683" s="1"/>
    </row>
    <row r="27684" spans="18:18">
      <c r="R27684" s="1"/>
    </row>
    <row r="27685" spans="18:18">
      <c r="R27685" s="1"/>
    </row>
    <row r="27686" spans="18:18">
      <c r="R27686" s="1"/>
    </row>
    <row r="27687" spans="18:18">
      <c r="R27687" s="1"/>
    </row>
    <row r="27688" spans="18:18">
      <c r="R27688" s="1"/>
    </row>
    <row r="27689" spans="18:18">
      <c r="R27689" s="1"/>
    </row>
    <row r="27690" spans="18:18">
      <c r="R27690" s="1"/>
    </row>
    <row r="27691" spans="18:18">
      <c r="R27691" s="1"/>
    </row>
    <row r="27692" spans="18:18">
      <c r="R27692" s="1"/>
    </row>
    <row r="27693" spans="18:18">
      <c r="R27693" s="1"/>
    </row>
    <row r="27694" spans="18:18">
      <c r="R27694" s="1"/>
    </row>
    <row r="27695" spans="18:18">
      <c r="R27695" s="1"/>
    </row>
    <row r="27696" spans="18:18">
      <c r="R27696" s="1"/>
    </row>
    <row r="27697" spans="18:18">
      <c r="R27697" s="1"/>
    </row>
    <row r="27698" spans="18:18">
      <c r="R27698" s="1"/>
    </row>
    <row r="27699" spans="18:18">
      <c r="R27699" s="1"/>
    </row>
    <row r="27700" spans="18:18">
      <c r="R27700" s="1"/>
    </row>
    <row r="27701" spans="18:18">
      <c r="R27701" s="1"/>
    </row>
    <row r="27702" spans="18:18">
      <c r="R27702" s="1"/>
    </row>
    <row r="27703" spans="18:18">
      <c r="R27703" s="1"/>
    </row>
    <row r="27704" spans="18:18">
      <c r="R27704" s="1"/>
    </row>
    <row r="27705" spans="18:18">
      <c r="R27705" s="1"/>
    </row>
    <row r="27706" spans="18:18">
      <c r="R27706" s="1"/>
    </row>
    <row r="27707" spans="18:18">
      <c r="R27707" s="1"/>
    </row>
    <row r="27708" spans="18:18">
      <c r="R27708" s="1"/>
    </row>
    <row r="27709" spans="18:18">
      <c r="R27709" s="1"/>
    </row>
    <row r="27710" spans="18:18">
      <c r="R27710" s="1"/>
    </row>
    <row r="27711" spans="18:18">
      <c r="R27711" s="1"/>
    </row>
    <row r="27712" spans="18:18">
      <c r="R27712" s="1"/>
    </row>
    <row r="27713" spans="18:18">
      <c r="R27713" s="1"/>
    </row>
    <row r="27714" spans="18:18">
      <c r="R27714" s="1"/>
    </row>
    <row r="27715" spans="18:18">
      <c r="R27715" s="1"/>
    </row>
    <row r="27716" spans="18:18">
      <c r="R27716" s="1"/>
    </row>
    <row r="27717" spans="18:18">
      <c r="R27717" s="1"/>
    </row>
    <row r="27718" spans="18:18">
      <c r="R27718" s="1"/>
    </row>
    <row r="27719" spans="18:18">
      <c r="R27719" s="1"/>
    </row>
    <row r="27720" spans="18:18">
      <c r="R27720" s="1"/>
    </row>
    <row r="27721" spans="18:18">
      <c r="R27721" s="1"/>
    </row>
    <row r="27722" spans="18:18">
      <c r="R27722" s="1"/>
    </row>
    <row r="27723" spans="18:18">
      <c r="R27723" s="1"/>
    </row>
    <row r="27724" spans="18:18">
      <c r="R27724" s="1"/>
    </row>
    <row r="27725" spans="18:18">
      <c r="R27725" s="1"/>
    </row>
    <row r="27726" spans="18:18">
      <c r="R27726" s="1"/>
    </row>
    <row r="27727" spans="18:18">
      <c r="R27727" s="1"/>
    </row>
    <row r="27728" spans="18:18">
      <c r="R27728" s="1"/>
    </row>
    <row r="27729" spans="18:18">
      <c r="R27729" s="1"/>
    </row>
    <row r="27730" spans="18:18">
      <c r="R27730" s="1"/>
    </row>
    <row r="27731" spans="18:18">
      <c r="R27731" s="1"/>
    </row>
    <row r="27732" spans="18:18">
      <c r="R27732" s="1"/>
    </row>
    <row r="27733" spans="18:18">
      <c r="R27733" s="1"/>
    </row>
    <row r="27734" spans="18:18">
      <c r="R27734" s="1"/>
    </row>
    <row r="27735" spans="18:18">
      <c r="R27735" s="1"/>
    </row>
    <row r="27736" spans="18:18">
      <c r="R27736" s="1"/>
    </row>
    <row r="27737" spans="18:18">
      <c r="R27737" s="1"/>
    </row>
    <row r="27738" spans="18:18">
      <c r="R27738" s="1"/>
    </row>
    <row r="27739" spans="18:18">
      <c r="R27739" s="1"/>
    </row>
    <row r="27740" spans="18:18">
      <c r="R27740" s="1"/>
    </row>
    <row r="27741" spans="18:18">
      <c r="R27741" s="1"/>
    </row>
    <row r="27742" spans="18:18">
      <c r="R27742" s="1"/>
    </row>
    <row r="27743" spans="18:18">
      <c r="R27743" s="1"/>
    </row>
    <row r="27744" spans="18:18">
      <c r="R27744" s="1"/>
    </row>
    <row r="27745" spans="18:18">
      <c r="R27745" s="1"/>
    </row>
    <row r="27746" spans="18:18">
      <c r="R27746" s="1"/>
    </row>
    <row r="27747" spans="18:18">
      <c r="R27747" s="1"/>
    </row>
    <row r="27748" spans="18:18">
      <c r="R27748" s="1"/>
    </row>
    <row r="27749" spans="18:18">
      <c r="R27749" s="1"/>
    </row>
    <row r="27750" spans="18:18">
      <c r="R27750" s="1"/>
    </row>
    <row r="27751" spans="18:18">
      <c r="R27751" s="1"/>
    </row>
    <row r="27752" spans="18:18">
      <c r="R27752" s="1"/>
    </row>
    <row r="27753" spans="18:18">
      <c r="R27753" s="1"/>
    </row>
    <row r="27754" spans="18:18">
      <c r="R27754" s="1"/>
    </row>
    <row r="27755" spans="18:18">
      <c r="R27755" s="1"/>
    </row>
    <row r="27756" spans="18:18">
      <c r="R27756" s="1"/>
    </row>
    <row r="27757" spans="18:18">
      <c r="R27757" s="1"/>
    </row>
    <row r="27758" spans="18:18">
      <c r="R27758" s="1"/>
    </row>
    <row r="27759" spans="18:18">
      <c r="R27759" s="1"/>
    </row>
    <row r="27760" spans="18:18">
      <c r="R27760" s="1"/>
    </row>
    <row r="27761" spans="18:18">
      <c r="R27761" s="1"/>
    </row>
    <row r="27762" spans="18:18">
      <c r="R27762" s="1"/>
    </row>
    <row r="27763" spans="18:18">
      <c r="R27763" s="1"/>
    </row>
    <row r="27764" spans="18:18">
      <c r="R27764" s="1"/>
    </row>
    <row r="27765" spans="18:18">
      <c r="R27765" s="1"/>
    </row>
    <row r="27766" spans="18:18">
      <c r="R27766" s="1"/>
    </row>
    <row r="27767" spans="18:18">
      <c r="R27767" s="1"/>
    </row>
    <row r="27768" spans="18:18">
      <c r="R27768" s="1"/>
    </row>
    <row r="27769" spans="18:18">
      <c r="R27769" s="1"/>
    </row>
    <row r="27770" spans="18:18">
      <c r="R27770" s="1"/>
    </row>
    <row r="27771" spans="18:18">
      <c r="R27771" s="1"/>
    </row>
    <row r="27772" spans="18:18">
      <c r="R27772" s="1"/>
    </row>
    <row r="27773" spans="18:18">
      <c r="R27773" s="1"/>
    </row>
    <row r="27774" spans="18:18">
      <c r="R27774" s="1"/>
    </row>
    <row r="27775" spans="18:18">
      <c r="R27775" s="1"/>
    </row>
    <row r="27776" spans="18:18">
      <c r="R27776" s="1"/>
    </row>
    <row r="27777" spans="18:18">
      <c r="R27777" s="1"/>
    </row>
    <row r="27778" spans="18:18">
      <c r="R27778" s="1"/>
    </row>
    <row r="27779" spans="18:18">
      <c r="R27779" s="1"/>
    </row>
    <row r="27780" spans="18:18">
      <c r="R27780" s="1"/>
    </row>
    <row r="27781" spans="18:18">
      <c r="R27781" s="1"/>
    </row>
    <row r="27782" spans="18:18">
      <c r="R27782" s="1"/>
    </row>
    <row r="27783" spans="18:18">
      <c r="R27783" s="1"/>
    </row>
    <row r="27784" spans="18:18">
      <c r="R27784" s="1"/>
    </row>
    <row r="27785" spans="18:18">
      <c r="R27785" s="1"/>
    </row>
    <row r="27786" spans="18:18">
      <c r="R27786" s="1"/>
    </row>
    <row r="27787" spans="18:18">
      <c r="R27787" s="1"/>
    </row>
    <row r="27788" spans="18:18">
      <c r="R27788" s="1"/>
    </row>
    <row r="27789" spans="18:18">
      <c r="R27789" s="1"/>
    </row>
    <row r="27790" spans="18:18">
      <c r="R27790" s="1"/>
    </row>
    <row r="27791" spans="18:18">
      <c r="R27791" s="1"/>
    </row>
    <row r="27792" spans="18:18">
      <c r="R27792" s="1"/>
    </row>
    <row r="27793" spans="18:18">
      <c r="R27793" s="1"/>
    </row>
    <row r="27794" spans="18:18">
      <c r="R27794" s="1"/>
    </row>
    <row r="27795" spans="18:18">
      <c r="R27795" s="1"/>
    </row>
    <row r="27796" spans="18:18">
      <c r="R27796" s="1"/>
    </row>
    <row r="27797" spans="18:18">
      <c r="R27797" s="1"/>
    </row>
    <row r="27798" spans="18:18">
      <c r="R27798" s="1"/>
    </row>
    <row r="27799" spans="18:18">
      <c r="R27799" s="1"/>
    </row>
    <row r="27800" spans="18:18">
      <c r="R27800" s="1"/>
    </row>
    <row r="27801" spans="18:18">
      <c r="R27801" s="1"/>
    </row>
    <row r="27802" spans="18:18">
      <c r="R27802" s="1"/>
    </row>
    <row r="27803" spans="18:18">
      <c r="R27803" s="1"/>
    </row>
    <row r="27804" spans="18:18">
      <c r="R27804" s="1"/>
    </row>
    <row r="27805" spans="18:18">
      <c r="R27805" s="1"/>
    </row>
    <row r="27806" spans="18:18">
      <c r="R27806" s="1"/>
    </row>
    <row r="27807" spans="18:18">
      <c r="R27807" s="1"/>
    </row>
    <row r="27808" spans="18:18">
      <c r="R27808" s="1"/>
    </row>
    <row r="27809" spans="18:18">
      <c r="R27809" s="1"/>
    </row>
    <row r="27810" spans="18:18">
      <c r="R27810" s="1"/>
    </row>
    <row r="27811" spans="18:18">
      <c r="R27811" s="1"/>
    </row>
    <row r="27812" spans="18:18">
      <c r="R27812" s="1"/>
    </row>
    <row r="27813" spans="18:18">
      <c r="R27813" s="1"/>
    </row>
    <row r="27814" spans="18:18">
      <c r="R27814" s="1"/>
    </row>
    <row r="27815" spans="18:18">
      <c r="R27815" s="1"/>
    </row>
    <row r="27816" spans="18:18">
      <c r="R27816" s="1"/>
    </row>
    <row r="27817" spans="18:18">
      <c r="R27817" s="1"/>
    </row>
    <row r="27818" spans="18:18">
      <c r="R27818" s="1"/>
    </row>
    <row r="27819" spans="18:18">
      <c r="R27819" s="1"/>
    </row>
    <row r="27820" spans="18:18">
      <c r="R27820" s="1"/>
    </row>
    <row r="27821" spans="18:18">
      <c r="R27821" s="1"/>
    </row>
    <row r="27822" spans="18:18">
      <c r="R27822" s="1"/>
    </row>
    <row r="27823" spans="18:18">
      <c r="R27823" s="1"/>
    </row>
    <row r="27824" spans="18:18">
      <c r="R27824" s="1"/>
    </row>
    <row r="27825" spans="18:18">
      <c r="R27825" s="1"/>
    </row>
    <row r="27826" spans="18:18">
      <c r="R27826" s="1"/>
    </row>
    <row r="27827" spans="18:18">
      <c r="R27827" s="1"/>
    </row>
    <row r="27828" spans="18:18">
      <c r="R27828" s="1"/>
    </row>
    <row r="27829" spans="18:18">
      <c r="R27829" s="1"/>
    </row>
    <row r="27830" spans="18:18">
      <c r="R27830" s="1"/>
    </row>
    <row r="27831" spans="18:18">
      <c r="R27831" s="1"/>
    </row>
    <row r="27832" spans="18:18">
      <c r="R27832" s="1"/>
    </row>
    <row r="27833" spans="18:18">
      <c r="R27833" s="1"/>
    </row>
    <row r="27834" spans="18:18">
      <c r="R27834" s="1"/>
    </row>
    <row r="27835" spans="18:18">
      <c r="R27835" s="1"/>
    </row>
    <row r="27836" spans="18:18">
      <c r="R27836" s="1"/>
    </row>
    <row r="27837" spans="18:18">
      <c r="R27837" s="1"/>
    </row>
    <row r="27838" spans="18:18">
      <c r="R27838" s="1"/>
    </row>
    <row r="27839" spans="18:18">
      <c r="R27839" s="1"/>
    </row>
    <row r="27840" spans="18:18">
      <c r="R27840" s="1"/>
    </row>
    <row r="27841" spans="18:18">
      <c r="R27841" s="1"/>
    </row>
    <row r="27842" spans="18:18">
      <c r="R27842" s="1"/>
    </row>
    <row r="27843" spans="18:18">
      <c r="R27843" s="1"/>
    </row>
    <row r="27844" spans="18:18">
      <c r="R27844" s="1"/>
    </row>
    <row r="27845" spans="18:18">
      <c r="R27845" s="1"/>
    </row>
    <row r="27846" spans="18:18">
      <c r="R27846" s="1"/>
    </row>
    <row r="27847" spans="18:18">
      <c r="R27847" s="1"/>
    </row>
    <row r="27848" spans="18:18">
      <c r="R27848" s="1"/>
    </row>
    <row r="27849" spans="18:18">
      <c r="R27849" s="1"/>
    </row>
    <row r="27850" spans="18:18">
      <c r="R27850" s="1"/>
    </row>
    <row r="27851" spans="18:18">
      <c r="R27851" s="1"/>
    </row>
    <row r="27852" spans="18:18">
      <c r="R27852" s="1"/>
    </row>
    <row r="27853" spans="18:18">
      <c r="R27853" s="1"/>
    </row>
    <row r="27854" spans="18:18">
      <c r="R27854" s="1"/>
    </row>
    <row r="27855" spans="18:18">
      <c r="R27855" s="1"/>
    </row>
    <row r="27856" spans="18:18">
      <c r="R27856" s="1"/>
    </row>
    <row r="27857" spans="18:18">
      <c r="R27857" s="1"/>
    </row>
    <row r="27858" spans="18:18">
      <c r="R27858" s="1"/>
    </row>
    <row r="27859" spans="18:18">
      <c r="R27859" s="1"/>
    </row>
    <row r="27860" spans="18:18">
      <c r="R27860" s="1"/>
    </row>
    <row r="27861" spans="18:18">
      <c r="R27861" s="1"/>
    </row>
    <row r="27862" spans="18:18">
      <c r="R27862" s="1"/>
    </row>
    <row r="27863" spans="18:18">
      <c r="R27863" s="1"/>
    </row>
    <row r="27864" spans="18:18">
      <c r="R27864" s="1"/>
    </row>
    <row r="27865" spans="18:18">
      <c r="R27865" s="1"/>
    </row>
    <row r="27866" spans="18:18">
      <c r="R27866" s="1"/>
    </row>
    <row r="27867" spans="18:18">
      <c r="R27867" s="1"/>
    </row>
    <row r="27868" spans="18:18">
      <c r="R27868" s="1"/>
    </row>
    <row r="27869" spans="18:18">
      <c r="R27869" s="1"/>
    </row>
    <row r="27870" spans="18:18">
      <c r="R27870" s="1"/>
    </row>
    <row r="27871" spans="18:18">
      <c r="R27871" s="1"/>
    </row>
    <row r="27872" spans="18:18">
      <c r="R27872" s="1"/>
    </row>
    <row r="27873" spans="18:18">
      <c r="R27873" s="1"/>
    </row>
    <row r="27874" spans="18:18">
      <c r="R27874" s="1"/>
    </row>
    <row r="27875" spans="18:18">
      <c r="R27875" s="1"/>
    </row>
    <row r="27876" spans="18:18">
      <c r="R27876" s="1"/>
    </row>
    <row r="27877" spans="18:18">
      <c r="R27877" s="1"/>
    </row>
    <row r="27878" spans="18:18">
      <c r="R27878" s="1"/>
    </row>
    <row r="27879" spans="18:18">
      <c r="R27879" s="1"/>
    </row>
    <row r="27880" spans="18:18">
      <c r="R27880" s="1"/>
    </row>
    <row r="27881" spans="18:18">
      <c r="R27881" s="1"/>
    </row>
    <row r="27882" spans="18:18">
      <c r="R27882" s="1"/>
    </row>
    <row r="27883" spans="18:18">
      <c r="R27883" s="1"/>
    </row>
    <row r="27884" spans="18:18">
      <c r="R27884" s="1"/>
    </row>
    <row r="27885" spans="18:18">
      <c r="R27885" s="1"/>
    </row>
    <row r="27886" spans="18:18">
      <c r="R27886" s="1"/>
    </row>
    <row r="27887" spans="18:18">
      <c r="R27887" s="1"/>
    </row>
    <row r="27888" spans="18:18">
      <c r="R27888" s="1"/>
    </row>
    <row r="27889" spans="18:18">
      <c r="R27889" s="1"/>
    </row>
    <row r="27890" spans="18:18">
      <c r="R27890" s="1"/>
    </row>
    <row r="27891" spans="18:18">
      <c r="R27891" s="1"/>
    </row>
    <row r="27892" spans="18:18">
      <c r="R27892" s="1"/>
    </row>
    <row r="27893" spans="18:18">
      <c r="R27893" s="1"/>
    </row>
    <row r="27894" spans="18:18">
      <c r="R27894" s="1"/>
    </row>
    <row r="27895" spans="18:18">
      <c r="R27895" s="1"/>
    </row>
    <row r="27896" spans="18:18">
      <c r="R27896" s="1"/>
    </row>
    <row r="27897" spans="18:18">
      <c r="R27897" s="1"/>
    </row>
    <row r="27898" spans="18:18">
      <c r="R27898" s="1"/>
    </row>
    <row r="27899" spans="18:18">
      <c r="R27899" s="1"/>
    </row>
    <row r="27900" spans="18:18">
      <c r="R27900" s="1"/>
    </row>
    <row r="27901" spans="18:18">
      <c r="R27901" s="1"/>
    </row>
    <row r="27902" spans="18:18">
      <c r="R27902" s="1"/>
    </row>
    <row r="27903" spans="18:18">
      <c r="R27903" s="1"/>
    </row>
    <row r="27904" spans="18:18">
      <c r="R27904" s="1"/>
    </row>
    <row r="27905" spans="18:18">
      <c r="R27905" s="1"/>
    </row>
    <row r="27906" spans="18:18">
      <c r="R27906" s="1"/>
    </row>
    <row r="27907" spans="18:18">
      <c r="R27907" s="1"/>
    </row>
    <row r="27908" spans="18:18">
      <c r="R27908" s="1"/>
    </row>
    <row r="27909" spans="18:18">
      <c r="R27909" s="1"/>
    </row>
    <row r="27910" spans="18:18">
      <c r="R27910" s="1"/>
    </row>
    <row r="27911" spans="18:18">
      <c r="R27911" s="1"/>
    </row>
    <row r="27912" spans="18:18">
      <c r="R27912" s="1"/>
    </row>
    <row r="27913" spans="18:18">
      <c r="R27913" s="1"/>
    </row>
    <row r="27914" spans="18:18">
      <c r="R27914" s="1"/>
    </row>
    <row r="27915" spans="18:18">
      <c r="R27915" s="1"/>
    </row>
    <row r="27916" spans="18:18">
      <c r="R27916" s="1"/>
    </row>
    <row r="27917" spans="18:18">
      <c r="R27917" s="1"/>
    </row>
    <row r="27918" spans="18:18">
      <c r="R27918" s="1"/>
    </row>
    <row r="27919" spans="18:18">
      <c r="R27919" s="1"/>
    </row>
    <row r="27920" spans="18:18">
      <c r="R27920" s="1"/>
    </row>
    <row r="27921" spans="18:18">
      <c r="R27921" s="1"/>
    </row>
    <row r="27922" spans="18:18">
      <c r="R27922" s="1"/>
    </row>
    <row r="27923" spans="18:18">
      <c r="R27923" s="1"/>
    </row>
    <row r="27924" spans="18:18">
      <c r="R27924" s="1"/>
    </row>
    <row r="27925" spans="18:18">
      <c r="R27925" s="1"/>
    </row>
    <row r="27926" spans="18:18">
      <c r="R27926" s="1"/>
    </row>
    <row r="27927" spans="18:18">
      <c r="R27927" s="1"/>
    </row>
    <row r="27928" spans="18:18">
      <c r="R27928" s="1"/>
    </row>
    <row r="27929" spans="18:18">
      <c r="R27929" s="1"/>
    </row>
    <row r="27930" spans="18:18">
      <c r="R27930" s="1"/>
    </row>
    <row r="27931" spans="18:18">
      <c r="R27931" s="1"/>
    </row>
    <row r="27932" spans="18:18">
      <c r="R27932" s="1"/>
    </row>
    <row r="27933" spans="18:18">
      <c r="R27933" s="1"/>
    </row>
    <row r="27934" spans="18:18">
      <c r="R27934" s="1"/>
    </row>
    <row r="27935" spans="18:18">
      <c r="R27935" s="1"/>
    </row>
    <row r="27936" spans="18:18">
      <c r="R27936" s="1"/>
    </row>
    <row r="27937" spans="18:18">
      <c r="R27937" s="1"/>
    </row>
    <row r="27938" spans="18:18">
      <c r="R27938" s="1"/>
    </row>
    <row r="27939" spans="18:18">
      <c r="R27939" s="1"/>
    </row>
    <row r="27940" spans="18:18">
      <c r="R27940" s="1"/>
    </row>
    <row r="27941" spans="18:18">
      <c r="R27941" s="1"/>
    </row>
    <row r="27942" spans="18:18">
      <c r="R27942" s="1"/>
    </row>
    <row r="27943" spans="18:18">
      <c r="R27943" s="1"/>
    </row>
    <row r="27944" spans="18:18">
      <c r="R27944" s="1"/>
    </row>
    <row r="27945" spans="18:18">
      <c r="R27945" s="1"/>
    </row>
    <row r="27946" spans="18:18">
      <c r="R27946" s="1"/>
    </row>
    <row r="27947" spans="18:18">
      <c r="R27947" s="1"/>
    </row>
    <row r="27948" spans="18:18">
      <c r="R27948" s="1"/>
    </row>
    <row r="27949" spans="18:18">
      <c r="R27949" s="1"/>
    </row>
    <row r="27950" spans="18:18">
      <c r="R27950" s="1"/>
    </row>
    <row r="27951" spans="18:18">
      <c r="R27951" s="1"/>
    </row>
    <row r="27952" spans="18:18">
      <c r="R27952" s="1"/>
    </row>
    <row r="27953" spans="18:18">
      <c r="R27953" s="1"/>
    </row>
    <row r="27954" spans="18:18">
      <c r="R27954" s="1"/>
    </row>
    <row r="27955" spans="18:18">
      <c r="R27955" s="1"/>
    </row>
    <row r="27956" spans="18:18">
      <c r="R27956" s="1"/>
    </row>
    <row r="27957" spans="18:18">
      <c r="R27957" s="1"/>
    </row>
    <row r="27958" spans="18:18">
      <c r="R27958" s="1"/>
    </row>
    <row r="27959" spans="18:18">
      <c r="R27959" s="1"/>
    </row>
    <row r="27960" spans="18:18">
      <c r="R27960" s="1"/>
    </row>
    <row r="27961" spans="18:18">
      <c r="R27961" s="1"/>
    </row>
    <row r="27962" spans="18:18">
      <c r="R27962" s="1"/>
    </row>
    <row r="27963" spans="18:18">
      <c r="R27963" s="1"/>
    </row>
    <row r="27964" spans="18:18">
      <c r="R27964" s="1"/>
    </row>
    <row r="27965" spans="18:18">
      <c r="R27965" s="1"/>
    </row>
    <row r="27966" spans="18:18">
      <c r="R27966" s="1"/>
    </row>
    <row r="27967" spans="18:18">
      <c r="R27967" s="1"/>
    </row>
    <row r="27968" spans="18:18">
      <c r="R27968" s="1"/>
    </row>
    <row r="27969" spans="18:18">
      <c r="R27969" s="1"/>
    </row>
    <row r="27970" spans="18:18">
      <c r="R27970" s="1"/>
    </row>
    <row r="27971" spans="18:18">
      <c r="R27971" s="1"/>
    </row>
    <row r="27972" spans="18:18">
      <c r="R27972" s="1"/>
    </row>
    <row r="27973" spans="18:18">
      <c r="R27973" s="1"/>
    </row>
    <row r="27974" spans="18:18">
      <c r="R27974" s="1"/>
    </row>
    <row r="27975" spans="18:18">
      <c r="R27975" s="1"/>
    </row>
    <row r="27976" spans="18:18">
      <c r="R27976" s="1"/>
    </row>
    <row r="27977" spans="18:18">
      <c r="R27977" s="1"/>
    </row>
    <row r="27978" spans="18:18">
      <c r="R27978" s="1"/>
    </row>
    <row r="27979" spans="18:18">
      <c r="R27979" s="1"/>
    </row>
    <row r="27980" spans="18:18">
      <c r="R27980" s="1"/>
    </row>
    <row r="27981" spans="18:18">
      <c r="R27981" s="1"/>
    </row>
    <row r="27982" spans="18:18">
      <c r="R27982" s="1"/>
    </row>
    <row r="27983" spans="18:18">
      <c r="R27983" s="1"/>
    </row>
    <row r="27984" spans="18:18">
      <c r="R27984" s="1"/>
    </row>
    <row r="27985" spans="18:18">
      <c r="R27985" s="1"/>
    </row>
    <row r="27986" spans="18:18">
      <c r="R27986" s="1"/>
    </row>
    <row r="27987" spans="18:18">
      <c r="R27987" s="1"/>
    </row>
    <row r="27988" spans="18:18">
      <c r="R27988" s="1"/>
    </row>
    <row r="27989" spans="18:18">
      <c r="R27989" s="1"/>
    </row>
    <row r="27990" spans="18:18">
      <c r="R27990" s="1"/>
    </row>
    <row r="27991" spans="18:18">
      <c r="R27991" s="1"/>
    </row>
    <row r="27992" spans="18:18">
      <c r="R27992" s="1"/>
    </row>
    <row r="27993" spans="18:18">
      <c r="R27993" s="1"/>
    </row>
    <row r="27994" spans="18:18">
      <c r="R27994" s="1"/>
    </row>
    <row r="27995" spans="18:18">
      <c r="R27995" s="1"/>
    </row>
    <row r="27996" spans="18:18">
      <c r="R27996" s="1"/>
    </row>
    <row r="27997" spans="18:18">
      <c r="R27997" s="1"/>
    </row>
    <row r="27998" spans="18:18">
      <c r="R27998" s="1"/>
    </row>
    <row r="27999" spans="18:18">
      <c r="R27999" s="1"/>
    </row>
    <row r="28000" spans="18:18">
      <c r="R28000" s="1"/>
    </row>
    <row r="28001" spans="18:18">
      <c r="R28001" s="1"/>
    </row>
    <row r="28002" spans="18:18">
      <c r="R28002" s="1"/>
    </row>
    <row r="28003" spans="18:18">
      <c r="R28003" s="1"/>
    </row>
    <row r="28004" spans="18:18">
      <c r="R28004" s="1"/>
    </row>
    <row r="28005" spans="18:18">
      <c r="R28005" s="1"/>
    </row>
    <row r="28006" spans="18:18">
      <c r="R28006" s="1"/>
    </row>
    <row r="28007" spans="18:18">
      <c r="R28007" s="1"/>
    </row>
    <row r="28008" spans="18:18">
      <c r="R28008" s="1"/>
    </row>
    <row r="28009" spans="18:18">
      <c r="R28009" s="1"/>
    </row>
    <row r="28010" spans="18:18">
      <c r="R28010" s="1"/>
    </row>
    <row r="28011" spans="18:18">
      <c r="R28011" s="1"/>
    </row>
    <row r="28012" spans="18:18">
      <c r="R28012" s="1"/>
    </row>
    <row r="28013" spans="18:18">
      <c r="R28013" s="1"/>
    </row>
    <row r="28014" spans="18:18">
      <c r="R28014" s="1"/>
    </row>
    <row r="28015" spans="18:18">
      <c r="R28015" s="1"/>
    </row>
    <row r="28016" spans="18:18">
      <c r="R28016" s="1"/>
    </row>
    <row r="28017" spans="18:18">
      <c r="R28017" s="1"/>
    </row>
    <row r="28018" spans="18:18">
      <c r="R28018" s="1"/>
    </row>
    <row r="28019" spans="18:18">
      <c r="R28019" s="1"/>
    </row>
    <row r="28020" spans="18:18">
      <c r="R28020" s="1"/>
    </row>
    <row r="28021" spans="18:18">
      <c r="R28021" s="1"/>
    </row>
    <row r="28022" spans="18:18">
      <c r="R28022" s="1"/>
    </row>
    <row r="28023" spans="18:18">
      <c r="R28023" s="1"/>
    </row>
    <row r="28024" spans="18:18">
      <c r="R28024" s="1"/>
    </row>
    <row r="28025" spans="18:18">
      <c r="R28025" s="1"/>
    </row>
    <row r="28026" spans="18:18">
      <c r="R28026" s="1"/>
    </row>
    <row r="28027" spans="18:18">
      <c r="R28027" s="1"/>
    </row>
    <row r="28028" spans="18:18">
      <c r="R28028" s="1"/>
    </row>
    <row r="28029" spans="18:18">
      <c r="R28029" s="1"/>
    </row>
    <row r="28030" spans="18:18">
      <c r="R28030" s="1"/>
    </row>
    <row r="28031" spans="18:18">
      <c r="R28031" s="1"/>
    </row>
    <row r="28032" spans="18:18">
      <c r="R28032" s="1"/>
    </row>
    <row r="28033" spans="18:18">
      <c r="R28033" s="1"/>
    </row>
    <row r="28034" spans="18:18">
      <c r="R28034" s="1"/>
    </row>
    <row r="28035" spans="18:18">
      <c r="R28035" s="1"/>
    </row>
    <row r="28036" spans="18:18">
      <c r="R28036" s="1"/>
    </row>
    <row r="28037" spans="18:18">
      <c r="R28037" s="1"/>
    </row>
    <row r="28038" spans="18:18">
      <c r="R28038" s="1"/>
    </row>
    <row r="28039" spans="18:18">
      <c r="R28039" s="1"/>
    </row>
    <row r="28040" spans="18:18">
      <c r="R28040" s="1"/>
    </row>
    <row r="28041" spans="18:18">
      <c r="R28041" s="1"/>
    </row>
    <row r="28042" spans="18:18">
      <c r="R28042" s="1"/>
    </row>
    <row r="28043" spans="18:18">
      <c r="R28043" s="1"/>
    </row>
    <row r="28044" spans="18:18">
      <c r="R28044" s="1"/>
    </row>
    <row r="28045" spans="18:18">
      <c r="R28045" s="1"/>
    </row>
    <row r="28046" spans="18:18">
      <c r="R28046" s="1"/>
    </row>
    <row r="28047" spans="18:18">
      <c r="R28047" s="1"/>
    </row>
    <row r="28048" spans="18:18">
      <c r="R28048" s="1"/>
    </row>
    <row r="28049" spans="18:18">
      <c r="R28049" s="1"/>
    </row>
    <row r="28050" spans="18:18">
      <c r="R28050" s="1"/>
    </row>
    <row r="28051" spans="18:18">
      <c r="R28051" s="1"/>
    </row>
    <row r="28052" spans="18:18">
      <c r="R28052" s="1"/>
    </row>
    <row r="28053" spans="18:18">
      <c r="R28053" s="1"/>
    </row>
    <row r="28054" spans="18:18">
      <c r="R28054" s="1"/>
    </row>
    <row r="28055" spans="18:18">
      <c r="R28055" s="1"/>
    </row>
    <row r="28056" spans="18:18">
      <c r="R28056" s="1"/>
    </row>
    <row r="28057" spans="18:18">
      <c r="R28057" s="1"/>
    </row>
    <row r="28058" spans="18:18">
      <c r="R28058" s="1"/>
    </row>
    <row r="28059" spans="18:18">
      <c r="R28059" s="1"/>
    </row>
    <row r="28060" spans="18:18">
      <c r="R28060" s="1"/>
    </row>
    <row r="28061" spans="18:18">
      <c r="R28061" s="1"/>
    </row>
    <row r="28062" spans="18:18">
      <c r="R28062" s="1"/>
    </row>
    <row r="28063" spans="18:18">
      <c r="R28063" s="1"/>
    </row>
    <row r="28064" spans="18:18">
      <c r="R28064" s="1"/>
    </row>
    <row r="28065" spans="18:18">
      <c r="R28065" s="1"/>
    </row>
    <row r="28066" spans="18:18">
      <c r="R28066" s="1"/>
    </row>
    <row r="28067" spans="18:18">
      <c r="R28067" s="1"/>
    </row>
    <row r="28068" spans="18:18">
      <c r="R28068" s="1"/>
    </row>
    <row r="28069" spans="18:18">
      <c r="R28069" s="1"/>
    </row>
    <row r="28070" spans="18:18">
      <c r="R28070" s="1"/>
    </row>
    <row r="28071" spans="18:18">
      <c r="R28071" s="1"/>
    </row>
    <row r="28072" spans="18:18">
      <c r="R28072" s="1"/>
    </row>
    <row r="28073" spans="18:18">
      <c r="R28073" s="1"/>
    </row>
    <row r="28074" spans="18:18">
      <c r="R28074" s="1"/>
    </row>
    <row r="28075" spans="18:18">
      <c r="R28075" s="1"/>
    </row>
    <row r="28076" spans="18:18">
      <c r="R28076" s="1"/>
    </row>
    <row r="28077" spans="18:18">
      <c r="R28077" s="1"/>
    </row>
    <row r="28078" spans="18:18">
      <c r="R28078" s="1"/>
    </row>
    <row r="28079" spans="18:18">
      <c r="R28079" s="1"/>
    </row>
    <row r="28080" spans="18:18">
      <c r="R28080" s="1"/>
    </row>
    <row r="28081" spans="18:18">
      <c r="R28081" s="1"/>
    </row>
    <row r="28082" spans="18:18">
      <c r="R28082" s="1"/>
    </row>
    <row r="28083" spans="18:18">
      <c r="R28083" s="1"/>
    </row>
    <row r="28084" spans="18:18">
      <c r="R28084" s="1"/>
    </row>
    <row r="28085" spans="18:18">
      <c r="R28085" s="1"/>
    </row>
    <row r="28086" spans="18:18">
      <c r="R28086" s="1"/>
    </row>
    <row r="28087" spans="18:18">
      <c r="R28087" s="1"/>
    </row>
    <row r="28088" spans="18:18">
      <c r="R28088" s="1"/>
    </row>
    <row r="28089" spans="18:18">
      <c r="R28089" s="1"/>
    </row>
    <row r="28090" spans="18:18">
      <c r="R28090" s="1"/>
    </row>
    <row r="28091" spans="18:18">
      <c r="R28091" s="1"/>
    </row>
    <row r="28092" spans="18:18">
      <c r="R28092" s="1"/>
    </row>
    <row r="28093" spans="18:18">
      <c r="R28093" s="1"/>
    </row>
    <row r="28094" spans="18:18">
      <c r="R28094" s="1"/>
    </row>
    <row r="28095" spans="18:18">
      <c r="R28095" s="1"/>
    </row>
    <row r="28096" spans="18:18">
      <c r="R28096" s="1"/>
    </row>
    <row r="28097" spans="18:18">
      <c r="R28097" s="1"/>
    </row>
    <row r="28098" spans="18:18">
      <c r="R28098" s="1"/>
    </row>
    <row r="28099" spans="18:18">
      <c r="R28099" s="1"/>
    </row>
    <row r="28100" spans="18:18">
      <c r="R28100" s="1"/>
    </row>
    <row r="28101" spans="18:18">
      <c r="R28101" s="1"/>
    </row>
    <row r="28102" spans="18:18">
      <c r="R28102" s="1"/>
    </row>
    <row r="28103" spans="18:18">
      <c r="R28103" s="1"/>
    </row>
    <row r="28104" spans="18:18">
      <c r="R28104" s="1"/>
    </row>
    <row r="28105" spans="18:18">
      <c r="R28105" s="1"/>
    </row>
    <row r="28106" spans="18:18">
      <c r="R28106" s="1"/>
    </row>
    <row r="28107" spans="18:18">
      <c r="R28107" s="1"/>
    </row>
    <row r="28108" spans="18:18">
      <c r="R28108" s="1"/>
    </row>
    <row r="28109" spans="18:18">
      <c r="R28109" s="1"/>
    </row>
    <row r="28110" spans="18:18">
      <c r="R28110" s="1"/>
    </row>
    <row r="28111" spans="18:18">
      <c r="R28111" s="1"/>
    </row>
    <row r="28112" spans="18:18">
      <c r="R28112" s="1"/>
    </row>
    <row r="28113" spans="18:18">
      <c r="R28113" s="1"/>
    </row>
    <row r="28114" spans="18:18">
      <c r="R28114" s="1"/>
    </row>
    <row r="28115" spans="18:18">
      <c r="R28115" s="1"/>
    </row>
    <row r="28116" spans="18:18">
      <c r="R28116" s="1"/>
    </row>
    <row r="28117" spans="18:18">
      <c r="R28117" s="1"/>
    </row>
    <row r="28118" spans="18:18">
      <c r="R28118" s="1"/>
    </row>
    <row r="28119" spans="18:18">
      <c r="R28119" s="1"/>
    </row>
    <row r="28120" spans="18:18">
      <c r="R28120" s="1"/>
    </row>
    <row r="28121" spans="18:18">
      <c r="R28121" s="1"/>
    </row>
    <row r="28122" spans="18:18">
      <c r="R28122" s="1"/>
    </row>
    <row r="28123" spans="18:18">
      <c r="R28123" s="1"/>
    </row>
    <row r="28124" spans="18:18">
      <c r="R28124" s="1"/>
    </row>
    <row r="28125" spans="18:18">
      <c r="R28125" s="1"/>
    </row>
    <row r="28126" spans="18:18">
      <c r="R28126" s="1"/>
    </row>
    <row r="28127" spans="18:18">
      <c r="R28127" s="1"/>
    </row>
    <row r="28128" spans="18:18">
      <c r="R28128" s="1"/>
    </row>
    <row r="28129" spans="18:18">
      <c r="R28129" s="1"/>
    </row>
    <row r="28130" spans="18:18">
      <c r="R28130" s="1"/>
    </row>
    <row r="28131" spans="18:18">
      <c r="R28131" s="1"/>
    </row>
    <row r="28132" spans="18:18">
      <c r="R28132" s="1"/>
    </row>
    <row r="28133" spans="18:18">
      <c r="R28133" s="1"/>
    </row>
    <row r="28134" spans="18:18">
      <c r="R28134" s="1"/>
    </row>
    <row r="28135" spans="18:18">
      <c r="R28135" s="1"/>
    </row>
    <row r="28136" spans="18:18">
      <c r="R28136" s="1"/>
    </row>
    <row r="28137" spans="18:18">
      <c r="R28137" s="1"/>
    </row>
    <row r="28138" spans="18:18">
      <c r="R28138" s="1"/>
    </row>
    <row r="28139" spans="18:18">
      <c r="R28139" s="1"/>
    </row>
    <row r="28140" spans="18:18">
      <c r="R28140" s="1"/>
    </row>
    <row r="28141" spans="18:18">
      <c r="R28141" s="1"/>
    </row>
    <row r="28142" spans="18:18">
      <c r="R28142" s="1"/>
    </row>
    <row r="28143" spans="18:18">
      <c r="R28143" s="1"/>
    </row>
    <row r="28144" spans="18:18">
      <c r="R28144" s="1"/>
    </row>
    <row r="28145" spans="18:18">
      <c r="R28145" s="1"/>
    </row>
    <row r="28146" spans="18:18">
      <c r="R28146" s="1"/>
    </row>
    <row r="28147" spans="18:18">
      <c r="R28147" s="1"/>
    </row>
    <row r="28148" spans="18:18">
      <c r="R28148" s="1"/>
    </row>
    <row r="28149" spans="18:18">
      <c r="R28149" s="1"/>
    </row>
    <row r="28150" spans="18:18">
      <c r="R28150" s="1"/>
    </row>
    <row r="28151" spans="18:18">
      <c r="R28151" s="1"/>
    </row>
    <row r="28152" spans="18:18">
      <c r="R28152" s="1"/>
    </row>
    <row r="28153" spans="18:18">
      <c r="R28153" s="1"/>
    </row>
    <row r="28154" spans="18:18">
      <c r="R28154" s="1"/>
    </row>
    <row r="28155" spans="18:18">
      <c r="R28155" s="1"/>
    </row>
    <row r="28156" spans="18:18">
      <c r="R28156" s="1"/>
    </row>
    <row r="28157" spans="18:18">
      <c r="R28157" s="1"/>
    </row>
    <row r="28158" spans="18:18">
      <c r="R28158" s="1"/>
    </row>
    <row r="28159" spans="18:18">
      <c r="R28159" s="1"/>
    </row>
    <row r="28160" spans="18:18">
      <c r="R28160" s="1"/>
    </row>
    <row r="28161" spans="18:18">
      <c r="R28161" s="1"/>
    </row>
    <row r="28162" spans="18:18">
      <c r="R28162" s="1"/>
    </row>
    <row r="28163" spans="18:18">
      <c r="R28163" s="1"/>
    </row>
    <row r="28164" spans="18:18">
      <c r="R28164" s="1"/>
    </row>
    <row r="28165" spans="18:18">
      <c r="R28165" s="1"/>
    </row>
    <row r="28166" spans="18:18">
      <c r="R28166" s="1"/>
    </row>
    <row r="28167" spans="18:18">
      <c r="R28167" s="1"/>
    </row>
    <row r="28168" spans="18:18">
      <c r="R28168" s="1"/>
    </row>
    <row r="28169" spans="18:18">
      <c r="R28169" s="1"/>
    </row>
    <row r="28170" spans="18:18">
      <c r="R28170" s="1"/>
    </row>
    <row r="28171" spans="18:18">
      <c r="R28171" s="1"/>
    </row>
    <row r="28172" spans="18:18">
      <c r="R28172" s="1"/>
    </row>
    <row r="28173" spans="18:18">
      <c r="R28173" s="1"/>
    </row>
    <row r="28174" spans="18:18">
      <c r="R28174" s="1"/>
    </row>
    <row r="28175" spans="18:18">
      <c r="R28175" s="1"/>
    </row>
    <row r="28176" spans="18:18">
      <c r="R28176" s="1"/>
    </row>
    <row r="28177" spans="18:18">
      <c r="R28177" s="1"/>
    </row>
    <row r="28178" spans="18:18">
      <c r="R28178" s="1"/>
    </row>
    <row r="28179" spans="18:18">
      <c r="R28179" s="1"/>
    </row>
    <row r="28180" spans="18:18">
      <c r="R28180" s="1"/>
    </row>
    <row r="28181" spans="18:18">
      <c r="R28181" s="1"/>
    </row>
    <row r="28182" spans="18:18">
      <c r="R28182" s="1"/>
    </row>
    <row r="28183" spans="18:18">
      <c r="R28183" s="1"/>
    </row>
    <row r="28184" spans="18:18">
      <c r="R28184" s="1"/>
    </row>
    <row r="28185" spans="18:18">
      <c r="R28185" s="1"/>
    </row>
    <row r="28186" spans="18:18">
      <c r="R28186" s="1"/>
    </row>
    <row r="28187" spans="18:18">
      <c r="R28187" s="1"/>
    </row>
    <row r="28188" spans="18:18">
      <c r="R28188" s="1"/>
    </row>
    <row r="28189" spans="18:18">
      <c r="R28189" s="1"/>
    </row>
    <row r="28190" spans="18:18">
      <c r="R28190" s="1"/>
    </row>
    <row r="28191" spans="18:18">
      <c r="R28191" s="1"/>
    </row>
    <row r="28192" spans="18:18">
      <c r="R28192" s="1"/>
    </row>
    <row r="28193" spans="18:18">
      <c r="R28193" s="1"/>
    </row>
    <row r="28194" spans="18:18">
      <c r="R28194" s="1"/>
    </row>
    <row r="28195" spans="18:18">
      <c r="R28195" s="1"/>
    </row>
    <row r="28196" spans="18:18">
      <c r="R28196" s="1"/>
    </row>
    <row r="28197" spans="18:18">
      <c r="R28197" s="1"/>
    </row>
    <row r="28198" spans="18:18">
      <c r="R28198" s="1"/>
    </row>
    <row r="28199" spans="18:18">
      <c r="R28199" s="1"/>
    </row>
    <row r="28200" spans="18:18">
      <c r="R28200" s="1"/>
    </row>
    <row r="28201" spans="18:18">
      <c r="R28201" s="1"/>
    </row>
    <row r="28202" spans="18:18">
      <c r="R28202" s="1"/>
    </row>
    <row r="28203" spans="18:18">
      <c r="R28203" s="1"/>
    </row>
    <row r="28204" spans="18:18">
      <c r="R28204" s="1"/>
    </row>
    <row r="28205" spans="18:18">
      <c r="R28205" s="1"/>
    </row>
    <row r="28206" spans="18:18">
      <c r="R28206" s="1"/>
    </row>
    <row r="28207" spans="18:18">
      <c r="R28207" s="1"/>
    </row>
    <row r="28208" spans="18:18">
      <c r="R28208" s="1"/>
    </row>
    <row r="28209" spans="18:18">
      <c r="R28209" s="1"/>
    </row>
    <row r="28210" spans="18:18">
      <c r="R28210" s="1"/>
    </row>
    <row r="28211" spans="18:18">
      <c r="R28211" s="1"/>
    </row>
    <row r="28212" spans="18:18">
      <c r="R28212" s="1"/>
    </row>
    <row r="28213" spans="18:18">
      <c r="R28213" s="1"/>
    </row>
    <row r="28214" spans="18:18">
      <c r="R28214" s="1"/>
    </row>
    <row r="28215" spans="18:18">
      <c r="R28215" s="1"/>
    </row>
    <row r="28216" spans="18:18">
      <c r="R28216" s="1"/>
    </row>
    <row r="28217" spans="18:18">
      <c r="R28217" s="1"/>
    </row>
    <row r="28218" spans="18:18">
      <c r="R28218" s="1"/>
    </row>
    <row r="28219" spans="18:18">
      <c r="R28219" s="1"/>
    </row>
    <row r="28220" spans="18:18">
      <c r="R28220" s="1"/>
    </row>
    <row r="28221" spans="18:18">
      <c r="R28221" s="1"/>
    </row>
    <row r="28222" spans="18:18">
      <c r="R28222" s="1"/>
    </row>
    <row r="28223" spans="18:18">
      <c r="R28223" s="1"/>
    </row>
    <row r="28224" spans="18:18">
      <c r="R28224" s="1"/>
    </row>
    <row r="28225" spans="18:18">
      <c r="R28225" s="1"/>
    </row>
    <row r="28226" spans="18:18">
      <c r="R28226" s="1"/>
    </row>
    <row r="28227" spans="18:18">
      <c r="R28227" s="1"/>
    </row>
    <row r="28228" spans="18:18">
      <c r="R28228" s="1"/>
    </row>
    <row r="28229" spans="18:18">
      <c r="R28229" s="1"/>
    </row>
    <row r="28230" spans="18:18">
      <c r="R28230" s="1"/>
    </row>
    <row r="28231" spans="18:18">
      <c r="R28231" s="1"/>
    </row>
    <row r="28232" spans="18:18">
      <c r="R28232" s="1"/>
    </row>
    <row r="28233" spans="18:18">
      <c r="R28233" s="1"/>
    </row>
    <row r="28234" spans="18:18">
      <c r="R28234" s="1"/>
    </row>
    <row r="28235" spans="18:18">
      <c r="R28235" s="1"/>
    </row>
    <row r="28236" spans="18:18">
      <c r="R28236" s="1"/>
    </row>
    <row r="28237" spans="18:18">
      <c r="R28237" s="1"/>
    </row>
    <row r="28238" spans="18:18">
      <c r="R28238" s="1"/>
    </row>
    <row r="28239" spans="18:18">
      <c r="R28239" s="1"/>
    </row>
    <row r="28240" spans="18:18">
      <c r="R28240" s="1"/>
    </row>
    <row r="28241" spans="18:18">
      <c r="R28241" s="1"/>
    </row>
    <row r="28242" spans="18:18">
      <c r="R28242" s="1"/>
    </row>
    <row r="28243" spans="18:18">
      <c r="R28243" s="1"/>
    </row>
    <row r="28244" spans="18:18">
      <c r="R28244" s="1"/>
    </row>
    <row r="28245" spans="18:18">
      <c r="R28245" s="1"/>
    </row>
    <row r="28246" spans="18:18">
      <c r="R28246" s="1"/>
    </row>
    <row r="28247" spans="18:18">
      <c r="R28247" s="1"/>
    </row>
    <row r="28248" spans="18:18">
      <c r="R28248" s="1"/>
    </row>
    <row r="28249" spans="18:18">
      <c r="R28249" s="1"/>
    </row>
    <row r="28250" spans="18:18">
      <c r="R28250" s="1"/>
    </row>
    <row r="28251" spans="18:18">
      <c r="R28251" s="1"/>
    </row>
    <row r="28252" spans="18:18">
      <c r="R28252" s="1"/>
    </row>
    <row r="28253" spans="18:18">
      <c r="R28253" s="1"/>
    </row>
    <row r="28254" spans="18:18">
      <c r="R28254" s="1"/>
    </row>
    <row r="28255" spans="18:18">
      <c r="R28255" s="1"/>
    </row>
    <row r="28256" spans="18:18">
      <c r="R28256" s="1"/>
    </row>
    <row r="28257" spans="18:18">
      <c r="R28257" s="1"/>
    </row>
    <row r="28258" spans="18:18">
      <c r="R28258" s="1"/>
    </row>
    <row r="28259" spans="18:18">
      <c r="R28259" s="1"/>
    </row>
    <row r="28260" spans="18:18">
      <c r="R28260" s="1"/>
    </row>
    <row r="28261" spans="18:18">
      <c r="R28261" s="1"/>
    </row>
    <row r="28262" spans="18:18">
      <c r="R28262" s="1"/>
    </row>
    <row r="28263" spans="18:18">
      <c r="R28263" s="1"/>
    </row>
    <row r="28264" spans="18:18">
      <c r="R28264" s="1"/>
    </row>
    <row r="28265" spans="18:18">
      <c r="R28265" s="1"/>
    </row>
    <row r="28266" spans="18:18">
      <c r="R28266" s="1"/>
    </row>
    <row r="28267" spans="18:18">
      <c r="R28267" s="1"/>
    </row>
    <row r="28268" spans="18:18">
      <c r="R28268" s="1"/>
    </row>
    <row r="28269" spans="18:18">
      <c r="R28269" s="1"/>
    </row>
    <row r="28270" spans="18:18">
      <c r="R28270" s="1"/>
    </row>
    <row r="28271" spans="18:18">
      <c r="R28271" s="1"/>
    </row>
    <row r="28272" spans="18:18">
      <c r="R28272" s="1"/>
    </row>
    <row r="28273" spans="18:18">
      <c r="R28273" s="1"/>
    </row>
    <row r="28274" spans="18:18">
      <c r="R28274" s="1"/>
    </row>
    <row r="28275" spans="18:18">
      <c r="R28275" s="1"/>
    </row>
    <row r="28276" spans="18:18">
      <c r="R28276" s="1"/>
    </row>
    <row r="28277" spans="18:18">
      <c r="R28277" s="1"/>
    </row>
    <row r="28278" spans="18:18">
      <c r="R28278" s="1"/>
    </row>
    <row r="28279" spans="18:18">
      <c r="R28279" s="1"/>
    </row>
    <row r="28280" spans="18:18">
      <c r="R28280" s="1"/>
    </row>
    <row r="28281" spans="18:18">
      <c r="R28281" s="1"/>
    </row>
    <row r="28282" spans="18:18">
      <c r="R28282" s="1"/>
    </row>
    <row r="28283" spans="18:18">
      <c r="R28283" s="1"/>
    </row>
    <row r="28284" spans="18:18">
      <c r="R28284" s="1"/>
    </row>
    <row r="28285" spans="18:18">
      <c r="R28285" s="1"/>
    </row>
    <row r="28286" spans="18:18">
      <c r="R28286" s="1"/>
    </row>
    <row r="28287" spans="18:18">
      <c r="R28287" s="1"/>
    </row>
    <row r="28288" spans="18:18">
      <c r="R28288" s="1"/>
    </row>
    <row r="28289" spans="18:18">
      <c r="R28289" s="1"/>
    </row>
    <row r="28290" spans="18:18">
      <c r="R28290" s="1"/>
    </row>
    <row r="28291" spans="18:18">
      <c r="R28291" s="1"/>
    </row>
    <row r="28292" spans="18:18">
      <c r="R28292" s="1"/>
    </row>
    <row r="28293" spans="18:18">
      <c r="R28293" s="1"/>
    </row>
    <row r="28294" spans="18:18">
      <c r="R28294" s="1"/>
    </row>
    <row r="28295" spans="18:18">
      <c r="R28295" s="1"/>
    </row>
    <row r="28296" spans="18:18">
      <c r="R28296" s="1"/>
    </row>
    <row r="28297" spans="18:18">
      <c r="R28297" s="1"/>
    </row>
    <row r="28298" spans="18:18">
      <c r="R28298" s="1"/>
    </row>
    <row r="28299" spans="18:18">
      <c r="R28299" s="1"/>
    </row>
    <row r="28300" spans="18:18">
      <c r="R28300" s="1"/>
    </row>
    <row r="28301" spans="18:18">
      <c r="R28301" s="1"/>
    </row>
    <row r="28302" spans="18:18">
      <c r="R28302" s="1"/>
    </row>
    <row r="28303" spans="18:18">
      <c r="R28303" s="1"/>
    </row>
    <row r="28304" spans="18:18">
      <c r="R28304" s="1"/>
    </row>
    <row r="28305" spans="18:18">
      <c r="R28305" s="1"/>
    </row>
    <row r="28306" spans="18:18">
      <c r="R28306" s="1"/>
    </row>
    <row r="28307" spans="18:18">
      <c r="R28307" s="1"/>
    </row>
    <row r="28308" spans="18:18">
      <c r="R28308" s="1"/>
    </row>
    <row r="28309" spans="18:18">
      <c r="R28309" s="1"/>
    </row>
    <row r="28310" spans="18:18">
      <c r="R28310" s="1"/>
    </row>
    <row r="28311" spans="18:18">
      <c r="R28311" s="1"/>
    </row>
    <row r="28312" spans="18:18">
      <c r="R28312" s="1"/>
    </row>
    <row r="28313" spans="18:18">
      <c r="R28313" s="1"/>
    </row>
    <row r="28314" spans="18:18">
      <c r="R28314" s="1"/>
    </row>
    <row r="28315" spans="18:18">
      <c r="R28315" s="1"/>
    </row>
    <row r="28316" spans="18:18">
      <c r="R28316" s="1"/>
    </row>
    <row r="28317" spans="18:18">
      <c r="R28317" s="1"/>
    </row>
    <row r="28318" spans="18:18">
      <c r="R28318" s="1"/>
    </row>
    <row r="28319" spans="18:18">
      <c r="R28319" s="1"/>
    </row>
    <row r="28320" spans="18:18">
      <c r="R28320" s="1"/>
    </row>
    <row r="28321" spans="18:18">
      <c r="R28321" s="1"/>
    </row>
    <row r="28322" spans="18:18">
      <c r="R28322" s="1"/>
    </row>
    <row r="28323" spans="18:18">
      <c r="R28323" s="1"/>
    </row>
    <row r="28324" spans="18:18">
      <c r="R28324" s="1"/>
    </row>
    <row r="28325" spans="18:18">
      <c r="R28325" s="1"/>
    </row>
    <row r="28326" spans="18:18">
      <c r="R28326" s="1"/>
    </row>
    <row r="28327" spans="18:18">
      <c r="R28327" s="1"/>
    </row>
    <row r="28328" spans="18:18">
      <c r="R28328" s="1"/>
    </row>
    <row r="28329" spans="18:18">
      <c r="R28329" s="1"/>
    </row>
    <row r="28330" spans="18:18">
      <c r="R28330" s="1"/>
    </row>
    <row r="28331" spans="18:18">
      <c r="R28331" s="1"/>
    </row>
    <row r="28332" spans="18:18">
      <c r="R28332" s="1"/>
    </row>
    <row r="28333" spans="18:18">
      <c r="R28333" s="1"/>
    </row>
    <row r="28334" spans="18:18">
      <c r="R28334" s="1"/>
    </row>
    <row r="28335" spans="18:18">
      <c r="R28335" s="1"/>
    </row>
    <row r="28336" spans="18:18">
      <c r="R28336" s="1"/>
    </row>
    <row r="28337" spans="18:18">
      <c r="R28337" s="1"/>
    </row>
    <row r="28338" spans="18:18">
      <c r="R28338" s="1"/>
    </row>
    <row r="28339" spans="18:18">
      <c r="R28339" s="1"/>
    </row>
    <row r="28340" spans="18:18">
      <c r="R28340" s="1"/>
    </row>
    <row r="28341" spans="18:18">
      <c r="R28341" s="1"/>
    </row>
    <row r="28342" spans="18:18">
      <c r="R28342" s="1"/>
    </row>
    <row r="28343" spans="18:18">
      <c r="R28343" s="1"/>
    </row>
    <row r="28344" spans="18:18">
      <c r="R28344" s="1"/>
    </row>
    <row r="28345" spans="18:18">
      <c r="R28345" s="1"/>
    </row>
    <row r="28346" spans="18:18">
      <c r="R28346" s="1"/>
    </row>
    <row r="28347" spans="18:18">
      <c r="R28347" s="1"/>
    </row>
    <row r="28348" spans="18:18">
      <c r="R28348" s="1"/>
    </row>
    <row r="28349" spans="18:18">
      <c r="R28349" s="1"/>
    </row>
    <row r="28350" spans="18:18">
      <c r="R28350" s="1"/>
    </row>
    <row r="28351" spans="18:18">
      <c r="R28351" s="1"/>
    </row>
    <row r="28352" spans="18:18">
      <c r="R28352" s="1"/>
    </row>
    <row r="28353" spans="18:18">
      <c r="R28353" s="1"/>
    </row>
    <row r="28354" spans="18:18">
      <c r="R28354" s="1"/>
    </row>
    <row r="28355" spans="18:18">
      <c r="R28355" s="1"/>
    </row>
    <row r="28356" spans="18:18">
      <c r="R28356" s="1"/>
    </row>
    <row r="28357" spans="18:18">
      <c r="R28357" s="1"/>
    </row>
    <row r="28358" spans="18:18">
      <c r="R28358" s="1"/>
    </row>
    <row r="28359" spans="18:18">
      <c r="R28359" s="1"/>
    </row>
    <row r="28360" spans="18:18">
      <c r="R28360" s="1"/>
    </row>
    <row r="28361" spans="18:18">
      <c r="R28361" s="1"/>
    </row>
    <row r="28362" spans="18:18">
      <c r="R28362" s="1"/>
    </row>
    <row r="28363" spans="18:18">
      <c r="R28363" s="1"/>
    </row>
    <row r="28364" spans="18:18">
      <c r="R28364" s="1"/>
    </row>
    <row r="28365" spans="18:18">
      <c r="R28365" s="1"/>
    </row>
    <row r="28366" spans="18:18">
      <c r="R28366" s="1"/>
    </row>
    <row r="28367" spans="18:18">
      <c r="R28367" s="1"/>
    </row>
    <row r="28368" spans="18:18">
      <c r="R28368" s="1"/>
    </row>
    <row r="28369" spans="18:18">
      <c r="R28369" s="1"/>
    </row>
    <row r="28370" spans="18:18">
      <c r="R28370" s="1"/>
    </row>
    <row r="28371" spans="18:18">
      <c r="R28371" s="1"/>
    </row>
    <row r="28372" spans="18:18">
      <c r="R28372" s="1"/>
    </row>
    <row r="28373" spans="18:18">
      <c r="R28373" s="1"/>
    </row>
    <row r="28374" spans="18:18">
      <c r="R28374" s="1"/>
    </row>
    <row r="28375" spans="18:18">
      <c r="R28375" s="1"/>
    </row>
    <row r="28376" spans="18:18">
      <c r="R28376" s="1"/>
    </row>
    <row r="28377" spans="18:18">
      <c r="R28377" s="1"/>
    </row>
    <row r="28378" spans="18:18">
      <c r="R28378" s="1"/>
    </row>
    <row r="28379" spans="18:18">
      <c r="R28379" s="1"/>
    </row>
    <row r="28380" spans="18:18">
      <c r="R28380" s="1"/>
    </row>
    <row r="28381" spans="18:18">
      <c r="R28381" s="1"/>
    </row>
    <row r="28382" spans="18:18">
      <c r="R28382" s="1"/>
    </row>
    <row r="28383" spans="18:18">
      <c r="R28383" s="1"/>
    </row>
    <row r="28384" spans="18:18">
      <c r="R28384" s="1"/>
    </row>
    <row r="28385" spans="18:18">
      <c r="R28385" s="1"/>
    </row>
    <row r="28386" spans="18:18">
      <c r="R28386" s="1"/>
    </row>
    <row r="28387" spans="18:18">
      <c r="R28387" s="1"/>
    </row>
    <row r="28388" spans="18:18">
      <c r="R28388" s="1"/>
    </row>
    <row r="28389" spans="18:18">
      <c r="R28389" s="1"/>
    </row>
    <row r="28390" spans="18:18">
      <c r="R28390" s="1"/>
    </row>
    <row r="28391" spans="18:18">
      <c r="R28391" s="1"/>
    </row>
    <row r="28392" spans="18:18">
      <c r="R28392" s="1"/>
    </row>
    <row r="28393" spans="18:18">
      <c r="R28393" s="1"/>
    </row>
    <row r="28394" spans="18:18">
      <c r="R28394" s="1"/>
    </row>
    <row r="28395" spans="18:18">
      <c r="R28395" s="1"/>
    </row>
    <row r="28396" spans="18:18">
      <c r="R28396" s="1"/>
    </row>
    <row r="28397" spans="18:18">
      <c r="R28397" s="1"/>
    </row>
    <row r="28398" spans="18:18">
      <c r="R28398" s="1"/>
    </row>
    <row r="28399" spans="18:18">
      <c r="R28399" s="1"/>
    </row>
    <row r="28400" spans="18:18">
      <c r="R28400" s="1"/>
    </row>
    <row r="28401" spans="18:18">
      <c r="R28401" s="1"/>
    </row>
    <row r="28402" spans="18:18">
      <c r="R28402" s="1"/>
    </row>
    <row r="28403" spans="18:18">
      <c r="R28403" s="1"/>
    </row>
    <row r="28404" spans="18:18">
      <c r="R28404" s="1"/>
    </row>
    <row r="28405" spans="18:18">
      <c r="R28405" s="1"/>
    </row>
    <row r="28406" spans="18:18">
      <c r="R28406" s="1"/>
    </row>
    <row r="28407" spans="18:18">
      <c r="R28407" s="1"/>
    </row>
    <row r="28408" spans="18:18">
      <c r="R28408" s="1"/>
    </row>
    <row r="28409" spans="18:18">
      <c r="R28409" s="1"/>
    </row>
    <row r="28410" spans="18:18">
      <c r="R28410" s="1"/>
    </row>
    <row r="28411" spans="18:18">
      <c r="R28411" s="1"/>
    </row>
    <row r="28412" spans="18:18">
      <c r="R28412" s="1"/>
    </row>
    <row r="28413" spans="18:18">
      <c r="R28413" s="1"/>
    </row>
    <row r="28414" spans="18:18">
      <c r="R28414" s="1"/>
    </row>
    <row r="28415" spans="18:18">
      <c r="R28415" s="1"/>
    </row>
    <row r="28416" spans="18:18">
      <c r="R28416" s="1"/>
    </row>
    <row r="28417" spans="18:18">
      <c r="R28417" s="1"/>
    </row>
    <row r="28418" spans="18:18">
      <c r="R28418" s="1"/>
    </row>
    <row r="28419" spans="18:18">
      <c r="R28419" s="1"/>
    </row>
    <row r="28420" spans="18:18">
      <c r="R28420" s="1"/>
    </row>
    <row r="28421" spans="18:18">
      <c r="R28421" s="1"/>
    </row>
    <row r="28422" spans="18:18">
      <c r="R28422" s="1"/>
    </row>
    <row r="28423" spans="18:18">
      <c r="R28423" s="1"/>
    </row>
    <row r="28424" spans="18:18">
      <c r="R28424" s="1"/>
    </row>
    <row r="28425" spans="18:18">
      <c r="R28425" s="1"/>
    </row>
    <row r="28426" spans="18:18">
      <c r="R28426" s="1"/>
    </row>
    <row r="28427" spans="18:18">
      <c r="R28427" s="1"/>
    </row>
    <row r="28428" spans="18:18">
      <c r="R28428" s="1"/>
    </row>
    <row r="28429" spans="18:18">
      <c r="R28429" s="1"/>
    </row>
    <row r="28430" spans="18:18">
      <c r="R28430" s="1"/>
    </row>
    <row r="28431" spans="18:18">
      <c r="R28431" s="1"/>
    </row>
    <row r="28432" spans="18:18">
      <c r="R28432" s="1"/>
    </row>
    <row r="28433" spans="18:18">
      <c r="R28433" s="1"/>
    </row>
    <row r="28434" spans="18:18">
      <c r="R28434" s="1"/>
    </row>
    <row r="28435" spans="18:18">
      <c r="R28435" s="1"/>
    </row>
    <row r="28436" spans="18:18">
      <c r="R28436" s="1"/>
    </row>
    <row r="28437" spans="18:18">
      <c r="R28437" s="1"/>
    </row>
    <row r="28438" spans="18:18">
      <c r="R28438" s="1"/>
    </row>
    <row r="28439" spans="18:18">
      <c r="R28439" s="1"/>
    </row>
    <row r="28440" spans="18:18">
      <c r="R28440" s="1"/>
    </row>
    <row r="28441" spans="18:18">
      <c r="R28441" s="1"/>
    </row>
    <row r="28442" spans="18:18">
      <c r="R28442" s="1"/>
    </row>
    <row r="28443" spans="18:18">
      <c r="R28443" s="1"/>
    </row>
    <row r="28444" spans="18:18">
      <c r="R28444" s="1"/>
    </row>
    <row r="28445" spans="18:18">
      <c r="R28445" s="1"/>
    </row>
    <row r="28446" spans="18:18">
      <c r="R28446" s="1"/>
    </row>
    <row r="28447" spans="18:18">
      <c r="R28447" s="1"/>
    </row>
    <row r="28448" spans="18:18">
      <c r="R28448" s="1"/>
    </row>
    <row r="28449" spans="18:18">
      <c r="R28449" s="1"/>
    </row>
    <row r="28450" spans="18:18">
      <c r="R28450" s="1"/>
    </row>
    <row r="28451" spans="18:18">
      <c r="R28451" s="1"/>
    </row>
    <row r="28452" spans="18:18">
      <c r="R28452" s="1"/>
    </row>
    <row r="28453" spans="18:18">
      <c r="R28453" s="1"/>
    </row>
    <row r="28454" spans="18:18">
      <c r="R28454" s="1"/>
    </row>
    <row r="28455" spans="18:18">
      <c r="R28455" s="1"/>
    </row>
    <row r="28456" spans="18:18">
      <c r="R28456" s="1"/>
    </row>
    <row r="28457" spans="18:18">
      <c r="R28457" s="1"/>
    </row>
    <row r="28458" spans="18:18">
      <c r="R28458" s="1"/>
    </row>
    <row r="28459" spans="18:18">
      <c r="R28459" s="1"/>
    </row>
    <row r="28460" spans="18:18">
      <c r="R28460" s="1"/>
    </row>
    <row r="28461" spans="18:18">
      <c r="R28461" s="1"/>
    </row>
    <row r="28462" spans="18:18">
      <c r="R28462" s="1"/>
    </row>
    <row r="28463" spans="18:18">
      <c r="R28463" s="1"/>
    </row>
    <row r="28464" spans="18:18">
      <c r="R28464" s="1"/>
    </row>
    <row r="28465" spans="18:18">
      <c r="R28465" s="1"/>
    </row>
    <row r="28466" spans="18:18">
      <c r="R28466" s="1"/>
    </row>
    <row r="28467" spans="18:18">
      <c r="R28467" s="1"/>
    </row>
    <row r="28468" spans="18:18">
      <c r="R28468" s="1"/>
    </row>
    <row r="28469" spans="18:18">
      <c r="R28469" s="1"/>
    </row>
    <row r="28470" spans="18:18">
      <c r="R28470" s="1"/>
    </row>
    <row r="28471" spans="18:18">
      <c r="R28471" s="1"/>
    </row>
    <row r="28472" spans="18:18">
      <c r="R28472" s="1"/>
    </row>
    <row r="28473" spans="18:18">
      <c r="R28473" s="1"/>
    </row>
    <row r="28474" spans="18:18">
      <c r="R28474" s="1"/>
    </row>
    <row r="28475" spans="18:18">
      <c r="R28475" s="1"/>
    </row>
    <row r="28476" spans="18:18">
      <c r="R28476" s="1"/>
    </row>
    <row r="28477" spans="18:18">
      <c r="R28477" s="1"/>
    </row>
    <row r="28478" spans="18:18">
      <c r="R28478" s="1"/>
    </row>
    <row r="28479" spans="18:18">
      <c r="R28479" s="1"/>
    </row>
    <row r="28480" spans="18:18">
      <c r="R28480" s="1"/>
    </row>
    <row r="28481" spans="18:18">
      <c r="R28481" s="1"/>
    </row>
    <row r="28482" spans="18:18">
      <c r="R28482" s="1"/>
    </row>
    <row r="28483" spans="18:18">
      <c r="R28483" s="1"/>
    </row>
    <row r="28484" spans="18:18">
      <c r="R28484" s="1"/>
    </row>
    <row r="28485" spans="18:18">
      <c r="R28485" s="1"/>
    </row>
    <row r="28486" spans="18:18">
      <c r="R28486" s="1"/>
    </row>
    <row r="28487" spans="18:18">
      <c r="R28487" s="1"/>
    </row>
    <row r="28488" spans="18:18">
      <c r="R28488" s="1"/>
    </row>
    <row r="28489" spans="18:18">
      <c r="R28489" s="1"/>
    </row>
    <row r="28490" spans="18:18">
      <c r="R28490" s="1"/>
    </row>
    <row r="28491" spans="18:18">
      <c r="R28491" s="1"/>
    </row>
    <row r="28492" spans="18:18">
      <c r="R28492" s="1"/>
    </row>
    <row r="28493" spans="18:18">
      <c r="R28493" s="1"/>
    </row>
    <row r="28494" spans="18:18">
      <c r="R28494" s="1"/>
    </row>
    <row r="28495" spans="18:18">
      <c r="R28495" s="1"/>
    </row>
    <row r="28496" spans="18:18">
      <c r="R28496" s="1"/>
    </row>
    <row r="28497" spans="18:18">
      <c r="R28497" s="1"/>
    </row>
    <row r="28498" spans="18:18">
      <c r="R28498" s="1"/>
    </row>
    <row r="28499" spans="18:18">
      <c r="R28499" s="1"/>
    </row>
    <row r="28500" spans="18:18">
      <c r="R28500" s="1"/>
    </row>
    <row r="28501" spans="18:18">
      <c r="R28501" s="1"/>
    </row>
    <row r="28502" spans="18:18">
      <c r="R28502" s="1"/>
    </row>
    <row r="28503" spans="18:18">
      <c r="R28503" s="1"/>
    </row>
    <row r="28504" spans="18:18">
      <c r="R28504" s="1"/>
    </row>
    <row r="28505" spans="18:18">
      <c r="R28505" s="1"/>
    </row>
    <row r="28506" spans="18:18">
      <c r="R28506" s="1"/>
    </row>
    <row r="28507" spans="18:18">
      <c r="R28507" s="1"/>
    </row>
    <row r="28508" spans="18:18">
      <c r="R28508" s="1"/>
    </row>
    <row r="28509" spans="18:18">
      <c r="R28509" s="1"/>
    </row>
    <row r="28510" spans="18:18">
      <c r="R28510" s="1"/>
    </row>
    <row r="28511" spans="18:18">
      <c r="R28511" s="1"/>
    </row>
    <row r="28512" spans="18:18">
      <c r="R28512" s="1"/>
    </row>
    <row r="28513" spans="18:18">
      <c r="R28513" s="1"/>
    </row>
    <row r="28514" spans="18:18">
      <c r="R28514" s="1"/>
    </row>
    <row r="28515" spans="18:18">
      <c r="R28515" s="1"/>
    </row>
    <row r="28516" spans="18:18">
      <c r="R28516" s="1"/>
    </row>
    <row r="28517" spans="18:18">
      <c r="R28517" s="1"/>
    </row>
    <row r="28518" spans="18:18">
      <c r="R28518" s="1"/>
    </row>
    <row r="28519" spans="18:18">
      <c r="R28519" s="1"/>
    </row>
    <row r="28520" spans="18:18">
      <c r="R28520" s="1"/>
    </row>
    <row r="28521" spans="18:18">
      <c r="R28521" s="1"/>
    </row>
    <row r="28522" spans="18:18">
      <c r="R28522" s="1"/>
    </row>
    <row r="28523" spans="18:18">
      <c r="R28523" s="1"/>
    </row>
    <row r="28524" spans="18:18">
      <c r="R28524" s="1"/>
    </row>
    <row r="28525" spans="18:18">
      <c r="R28525" s="1"/>
    </row>
    <row r="28526" spans="18:18">
      <c r="R28526" s="1"/>
    </row>
    <row r="28527" spans="18:18">
      <c r="R28527" s="1"/>
    </row>
    <row r="28528" spans="18:18">
      <c r="R28528" s="1"/>
    </row>
    <row r="28529" spans="18:18">
      <c r="R28529" s="1"/>
    </row>
    <row r="28530" spans="18:18">
      <c r="R28530" s="1"/>
    </row>
    <row r="28531" spans="18:18">
      <c r="R28531" s="1"/>
    </row>
    <row r="28532" spans="18:18">
      <c r="R28532" s="1"/>
    </row>
    <row r="28533" spans="18:18">
      <c r="R28533" s="1"/>
    </row>
    <row r="28534" spans="18:18">
      <c r="R28534" s="1"/>
    </row>
    <row r="28535" spans="18:18">
      <c r="R28535" s="1"/>
    </row>
    <row r="28536" spans="18:18">
      <c r="R28536" s="1"/>
    </row>
    <row r="28537" spans="18:18">
      <c r="R28537" s="1"/>
    </row>
    <row r="28538" spans="18:18">
      <c r="R28538" s="1"/>
    </row>
    <row r="28539" spans="18:18">
      <c r="R28539" s="1"/>
    </row>
    <row r="28540" spans="18:18">
      <c r="R28540" s="1"/>
    </row>
    <row r="28541" spans="18:18">
      <c r="R28541" s="1"/>
    </row>
    <row r="28542" spans="18:18">
      <c r="R28542" s="1"/>
    </row>
    <row r="28543" spans="18:18">
      <c r="R28543" s="1"/>
    </row>
    <row r="28544" spans="18:18">
      <c r="R28544" s="1"/>
    </row>
    <row r="28545" spans="18:18">
      <c r="R28545" s="1"/>
    </row>
    <row r="28546" spans="18:18">
      <c r="R28546" s="1"/>
    </row>
    <row r="28547" spans="18:18">
      <c r="R28547" s="1"/>
    </row>
    <row r="28548" spans="18:18">
      <c r="R28548" s="1"/>
    </row>
    <row r="28549" spans="18:18">
      <c r="R28549" s="1"/>
    </row>
    <row r="28550" spans="18:18">
      <c r="R28550" s="1"/>
    </row>
    <row r="28551" spans="18:18">
      <c r="R28551" s="1"/>
    </row>
    <row r="28552" spans="18:18">
      <c r="R28552" s="1"/>
    </row>
    <row r="28553" spans="18:18">
      <c r="R28553" s="1"/>
    </row>
    <row r="28554" spans="18:18">
      <c r="R28554" s="1"/>
    </row>
    <row r="28555" spans="18:18">
      <c r="R28555" s="1"/>
    </row>
    <row r="28556" spans="18:18">
      <c r="R28556" s="1"/>
    </row>
    <row r="28557" spans="18:18">
      <c r="R28557" s="1"/>
    </row>
    <row r="28558" spans="18:18">
      <c r="R28558" s="1"/>
    </row>
    <row r="28559" spans="18:18">
      <c r="R28559" s="1"/>
    </row>
    <row r="28560" spans="18:18">
      <c r="R28560" s="1"/>
    </row>
    <row r="28561" spans="18:18">
      <c r="R28561" s="1"/>
    </row>
    <row r="28562" spans="18:18">
      <c r="R28562" s="1"/>
    </row>
    <row r="28563" spans="18:18">
      <c r="R28563" s="1"/>
    </row>
    <row r="28564" spans="18:18">
      <c r="R28564" s="1"/>
    </row>
    <row r="28565" spans="18:18">
      <c r="R28565" s="1"/>
    </row>
    <row r="28566" spans="18:18">
      <c r="R28566" s="1"/>
    </row>
    <row r="28567" spans="18:18">
      <c r="R28567" s="1"/>
    </row>
    <row r="28568" spans="18:18">
      <c r="R28568" s="1"/>
    </row>
    <row r="28569" spans="18:18">
      <c r="R28569" s="1"/>
    </row>
    <row r="28570" spans="18:18">
      <c r="R28570" s="1"/>
    </row>
    <row r="28571" spans="18:18">
      <c r="R28571" s="1"/>
    </row>
    <row r="28572" spans="18:18">
      <c r="R28572" s="1"/>
    </row>
    <row r="28573" spans="18:18">
      <c r="R28573" s="1"/>
    </row>
    <row r="28574" spans="18:18">
      <c r="R28574" s="1"/>
    </row>
    <row r="28575" spans="18:18">
      <c r="R28575" s="1"/>
    </row>
    <row r="28576" spans="18:18">
      <c r="R28576" s="1"/>
    </row>
    <row r="28577" spans="18:18">
      <c r="R28577" s="1"/>
    </row>
    <row r="28578" spans="18:18">
      <c r="R28578" s="1"/>
    </row>
    <row r="28579" spans="18:18">
      <c r="R28579" s="1"/>
    </row>
    <row r="28580" spans="18:18">
      <c r="R28580" s="1"/>
    </row>
    <row r="28581" spans="18:18">
      <c r="R28581" s="1"/>
    </row>
    <row r="28582" spans="18:18">
      <c r="R28582" s="1"/>
    </row>
    <row r="28583" spans="18:18">
      <c r="R28583" s="1"/>
    </row>
    <row r="28584" spans="18:18">
      <c r="R28584" s="1"/>
    </row>
    <row r="28585" spans="18:18">
      <c r="R28585" s="1"/>
    </row>
    <row r="28586" spans="18:18">
      <c r="R28586" s="1"/>
    </row>
    <row r="28587" spans="18:18">
      <c r="R28587" s="1"/>
    </row>
    <row r="28588" spans="18:18">
      <c r="R28588" s="1"/>
    </row>
    <row r="28589" spans="18:18">
      <c r="R28589" s="1"/>
    </row>
    <row r="28590" spans="18:18">
      <c r="R28590" s="1"/>
    </row>
    <row r="28591" spans="18:18">
      <c r="R28591" s="1"/>
    </row>
    <row r="28592" spans="18:18">
      <c r="R28592" s="1"/>
    </row>
    <row r="28593" spans="18:18">
      <c r="R28593" s="1"/>
    </row>
    <row r="28594" spans="18:18">
      <c r="R28594" s="1"/>
    </row>
    <row r="28595" spans="18:18">
      <c r="R28595" s="1"/>
    </row>
    <row r="28596" spans="18:18">
      <c r="R28596" s="1"/>
    </row>
    <row r="28597" spans="18:18">
      <c r="R28597" s="1"/>
    </row>
    <row r="28598" spans="18:18">
      <c r="R28598" s="1"/>
    </row>
    <row r="28599" spans="18:18">
      <c r="R28599" s="1"/>
    </row>
    <row r="28600" spans="18:18">
      <c r="R28600" s="1"/>
    </row>
    <row r="28601" spans="18:18">
      <c r="R28601" s="1"/>
    </row>
    <row r="28602" spans="18:18">
      <c r="R28602" s="1"/>
    </row>
    <row r="28603" spans="18:18">
      <c r="R28603" s="1"/>
    </row>
    <row r="28604" spans="18:18">
      <c r="R28604" s="1"/>
    </row>
    <row r="28605" spans="18:18">
      <c r="R28605" s="1"/>
    </row>
    <row r="28606" spans="18:18">
      <c r="R28606" s="1"/>
    </row>
    <row r="28607" spans="18:18">
      <c r="R28607" s="1"/>
    </row>
    <row r="28608" spans="18:18">
      <c r="R28608" s="1"/>
    </row>
    <row r="28609" spans="18:18">
      <c r="R28609" s="1"/>
    </row>
    <row r="28610" spans="18:18">
      <c r="R28610" s="1"/>
    </row>
    <row r="28611" spans="18:18">
      <c r="R28611" s="1"/>
    </row>
    <row r="28612" spans="18:18">
      <c r="R28612" s="1"/>
    </row>
    <row r="28613" spans="18:18">
      <c r="R28613" s="1"/>
    </row>
    <row r="28614" spans="18:18">
      <c r="R28614" s="1"/>
    </row>
    <row r="28615" spans="18:18">
      <c r="R28615" s="1"/>
    </row>
    <row r="28616" spans="18:18">
      <c r="R28616" s="1"/>
    </row>
    <row r="28617" spans="18:18">
      <c r="R28617" s="1"/>
    </row>
    <row r="28618" spans="18:18">
      <c r="R28618" s="1"/>
    </row>
    <row r="28619" spans="18:18">
      <c r="R28619" s="1"/>
    </row>
    <row r="28620" spans="18:18">
      <c r="R28620" s="1"/>
    </row>
    <row r="28621" spans="18:18">
      <c r="R28621" s="1"/>
    </row>
    <row r="28622" spans="18:18">
      <c r="R28622" s="1"/>
    </row>
    <row r="28623" spans="18:18">
      <c r="R28623" s="1"/>
    </row>
    <row r="28624" spans="18:18">
      <c r="R28624" s="1"/>
    </row>
    <row r="28625" spans="18:18">
      <c r="R28625" s="1"/>
    </row>
    <row r="28626" spans="18:18">
      <c r="R28626" s="1"/>
    </row>
    <row r="28627" spans="18:18">
      <c r="R28627" s="1"/>
    </row>
    <row r="28628" spans="18:18">
      <c r="R28628" s="1"/>
    </row>
    <row r="28629" spans="18:18">
      <c r="R28629" s="1"/>
    </row>
    <row r="28630" spans="18:18">
      <c r="R28630" s="1"/>
    </row>
    <row r="28631" spans="18:18">
      <c r="R28631" s="1"/>
    </row>
    <row r="28632" spans="18:18">
      <c r="R28632" s="1"/>
    </row>
    <row r="28633" spans="18:18">
      <c r="R28633" s="1"/>
    </row>
    <row r="28634" spans="18:18">
      <c r="R28634" s="1"/>
    </row>
    <row r="28635" spans="18:18">
      <c r="R28635" s="1"/>
    </row>
    <row r="28636" spans="18:18">
      <c r="R28636" s="1"/>
    </row>
    <row r="28637" spans="18:18">
      <c r="R28637" s="1"/>
    </row>
    <row r="28638" spans="18:18">
      <c r="R28638" s="1"/>
    </row>
    <row r="28639" spans="18:18">
      <c r="R28639" s="1"/>
    </row>
    <row r="28640" spans="18:18">
      <c r="R28640" s="1"/>
    </row>
    <row r="28641" spans="18:18">
      <c r="R28641" s="1"/>
    </row>
    <row r="28642" spans="18:18">
      <c r="R28642" s="1"/>
    </row>
    <row r="28643" spans="18:18">
      <c r="R28643" s="1"/>
    </row>
    <row r="28644" spans="18:18">
      <c r="R28644" s="1"/>
    </row>
    <row r="28645" spans="18:18">
      <c r="R28645" s="1"/>
    </row>
    <row r="28646" spans="18:18">
      <c r="R28646" s="1"/>
    </row>
    <row r="28647" spans="18:18">
      <c r="R28647" s="1"/>
    </row>
    <row r="28648" spans="18:18">
      <c r="R28648" s="1"/>
    </row>
    <row r="28649" spans="18:18">
      <c r="R28649" s="1"/>
    </row>
    <row r="28650" spans="18:18">
      <c r="R28650" s="1"/>
    </row>
    <row r="28651" spans="18:18">
      <c r="R28651" s="1"/>
    </row>
    <row r="28652" spans="18:18">
      <c r="R28652" s="1"/>
    </row>
    <row r="28653" spans="18:18">
      <c r="R28653" s="1"/>
    </row>
    <row r="28654" spans="18:18">
      <c r="R28654" s="1"/>
    </row>
    <row r="28655" spans="18:18">
      <c r="R28655" s="1"/>
    </row>
    <row r="28656" spans="18:18">
      <c r="R28656" s="1"/>
    </row>
    <row r="28657" spans="18:18">
      <c r="R28657" s="1"/>
    </row>
    <row r="28658" spans="18:18">
      <c r="R28658" s="1"/>
    </row>
    <row r="28659" spans="18:18">
      <c r="R28659" s="1"/>
    </row>
    <row r="28660" spans="18:18">
      <c r="R28660" s="1"/>
    </row>
    <row r="28661" spans="18:18">
      <c r="R28661" s="1"/>
    </row>
    <row r="28662" spans="18:18">
      <c r="R28662" s="1"/>
    </row>
    <row r="28663" spans="18:18">
      <c r="R28663" s="1"/>
    </row>
    <row r="28664" spans="18:18">
      <c r="R28664" s="1"/>
    </row>
    <row r="28665" spans="18:18">
      <c r="R28665" s="1"/>
    </row>
    <row r="28666" spans="18:18">
      <c r="R28666" s="1"/>
    </row>
    <row r="28667" spans="18:18">
      <c r="R28667" s="1"/>
    </row>
    <row r="28668" spans="18:18">
      <c r="R28668" s="1"/>
    </row>
    <row r="28669" spans="18:18">
      <c r="R28669" s="1"/>
    </row>
    <row r="28670" spans="18:18">
      <c r="R28670" s="1"/>
    </row>
    <row r="28671" spans="18:18">
      <c r="R28671" s="1"/>
    </row>
    <row r="28672" spans="18:18">
      <c r="R28672" s="1"/>
    </row>
    <row r="28673" spans="18:18">
      <c r="R28673" s="1"/>
    </row>
    <row r="28674" spans="18:18">
      <c r="R28674" s="1"/>
    </row>
    <row r="28675" spans="18:18">
      <c r="R28675" s="1"/>
    </row>
    <row r="28676" spans="18:18">
      <c r="R28676" s="1"/>
    </row>
    <row r="28677" spans="18:18">
      <c r="R28677" s="1"/>
    </row>
    <row r="28678" spans="18:18">
      <c r="R28678" s="1"/>
    </row>
    <row r="28679" spans="18:18">
      <c r="R28679" s="1"/>
    </row>
    <row r="28680" spans="18:18">
      <c r="R28680" s="1"/>
    </row>
    <row r="28681" spans="18:18">
      <c r="R28681" s="1"/>
    </row>
    <row r="28682" spans="18:18">
      <c r="R28682" s="1"/>
    </row>
    <row r="28683" spans="18:18">
      <c r="R28683" s="1"/>
    </row>
    <row r="28684" spans="18:18">
      <c r="R28684" s="1"/>
    </row>
    <row r="28685" spans="18:18">
      <c r="R28685" s="1"/>
    </row>
    <row r="28686" spans="18:18">
      <c r="R28686" s="1"/>
    </row>
    <row r="28687" spans="18:18">
      <c r="R28687" s="1"/>
    </row>
    <row r="28688" spans="18:18">
      <c r="R28688" s="1"/>
    </row>
    <row r="28689" spans="18:18">
      <c r="R28689" s="1"/>
    </row>
    <row r="28690" spans="18:18">
      <c r="R28690" s="1"/>
    </row>
    <row r="28691" spans="18:18">
      <c r="R28691" s="1"/>
    </row>
    <row r="28692" spans="18:18">
      <c r="R28692" s="1"/>
    </row>
    <row r="28693" spans="18:18">
      <c r="R28693" s="1"/>
    </row>
    <row r="28694" spans="18:18">
      <c r="R28694" s="1"/>
    </row>
    <row r="28695" spans="18:18">
      <c r="R28695" s="1"/>
    </row>
    <row r="28696" spans="18:18">
      <c r="R28696" s="1"/>
    </row>
    <row r="28697" spans="18:18">
      <c r="R28697" s="1"/>
    </row>
    <row r="28698" spans="18:18">
      <c r="R28698" s="1"/>
    </row>
    <row r="28699" spans="18:18">
      <c r="R28699" s="1"/>
    </row>
    <row r="28700" spans="18:18">
      <c r="R28700" s="1"/>
    </row>
    <row r="28701" spans="18:18">
      <c r="R28701" s="1"/>
    </row>
    <row r="28702" spans="18:18">
      <c r="R28702" s="1"/>
    </row>
    <row r="28703" spans="18:18">
      <c r="R28703" s="1"/>
    </row>
    <row r="28704" spans="18:18">
      <c r="R28704" s="1"/>
    </row>
    <row r="28705" spans="18:18">
      <c r="R28705" s="1"/>
    </row>
    <row r="28706" spans="18:18">
      <c r="R28706" s="1"/>
    </row>
    <row r="28707" spans="18:18">
      <c r="R28707" s="1"/>
    </row>
    <row r="28708" spans="18:18">
      <c r="R28708" s="1"/>
    </row>
    <row r="28709" spans="18:18">
      <c r="R28709" s="1"/>
    </row>
    <row r="28710" spans="18:18">
      <c r="R28710" s="1"/>
    </row>
    <row r="28711" spans="18:18">
      <c r="R28711" s="1"/>
    </row>
    <row r="28712" spans="18:18">
      <c r="R28712" s="1"/>
    </row>
    <row r="28713" spans="18:18">
      <c r="R28713" s="1"/>
    </row>
    <row r="28714" spans="18:18">
      <c r="R28714" s="1"/>
    </row>
    <row r="28715" spans="18:18">
      <c r="R28715" s="1"/>
    </row>
    <row r="28716" spans="18:18">
      <c r="R28716" s="1"/>
    </row>
    <row r="28717" spans="18:18">
      <c r="R28717" s="1"/>
    </row>
    <row r="28718" spans="18:18">
      <c r="R28718" s="1"/>
    </row>
    <row r="28719" spans="18:18">
      <c r="R28719" s="1"/>
    </row>
    <row r="28720" spans="18:18">
      <c r="R28720" s="1"/>
    </row>
    <row r="28721" spans="18:18">
      <c r="R28721" s="1"/>
    </row>
    <row r="28722" spans="18:18">
      <c r="R28722" s="1"/>
    </row>
    <row r="28723" spans="18:18">
      <c r="R28723" s="1"/>
    </row>
    <row r="28724" spans="18:18">
      <c r="R28724" s="1"/>
    </row>
    <row r="28725" spans="18:18">
      <c r="R28725" s="1"/>
    </row>
    <row r="28726" spans="18:18">
      <c r="R28726" s="1"/>
    </row>
    <row r="28727" spans="18:18">
      <c r="R28727" s="1"/>
    </row>
    <row r="28728" spans="18:18">
      <c r="R28728" s="1"/>
    </row>
    <row r="28729" spans="18:18">
      <c r="R28729" s="1"/>
    </row>
    <row r="28730" spans="18:18">
      <c r="R28730" s="1"/>
    </row>
    <row r="28731" spans="18:18">
      <c r="R28731" s="1"/>
    </row>
    <row r="28732" spans="18:18">
      <c r="R28732" s="1"/>
    </row>
    <row r="28733" spans="18:18">
      <c r="R28733" s="1"/>
    </row>
    <row r="28734" spans="18:18">
      <c r="R28734" s="1"/>
    </row>
    <row r="28735" spans="18:18">
      <c r="R28735" s="1"/>
    </row>
    <row r="28736" spans="18:18">
      <c r="R28736" s="1"/>
    </row>
    <row r="28737" spans="18:18">
      <c r="R28737" s="1"/>
    </row>
    <row r="28738" spans="18:18">
      <c r="R28738" s="1"/>
    </row>
    <row r="28739" spans="18:18">
      <c r="R28739" s="1"/>
    </row>
    <row r="28740" spans="18:18">
      <c r="R28740" s="1"/>
    </row>
    <row r="28741" spans="18:18">
      <c r="R28741" s="1"/>
    </row>
    <row r="28742" spans="18:18">
      <c r="R28742" s="1"/>
    </row>
    <row r="28743" spans="18:18">
      <c r="R28743" s="1"/>
    </row>
    <row r="28744" spans="18:18">
      <c r="R28744" s="1"/>
    </row>
    <row r="28745" spans="18:18">
      <c r="R28745" s="1"/>
    </row>
    <row r="28746" spans="18:18">
      <c r="R28746" s="1"/>
    </row>
    <row r="28747" spans="18:18">
      <c r="R28747" s="1"/>
    </row>
    <row r="28748" spans="18:18">
      <c r="R28748" s="1"/>
    </row>
    <row r="28749" spans="18:18">
      <c r="R28749" s="1"/>
    </row>
    <row r="28750" spans="18:18">
      <c r="R28750" s="1"/>
    </row>
    <row r="28751" spans="18:18">
      <c r="R28751" s="1"/>
    </row>
    <row r="28752" spans="18:18">
      <c r="R28752" s="1"/>
    </row>
    <row r="28753" spans="18:18">
      <c r="R28753" s="1"/>
    </row>
    <row r="28754" spans="18:18">
      <c r="R28754" s="1"/>
    </row>
    <row r="28755" spans="18:18">
      <c r="R28755" s="1"/>
    </row>
    <row r="28756" spans="18:18">
      <c r="R28756" s="1"/>
    </row>
    <row r="28757" spans="18:18">
      <c r="R28757" s="1"/>
    </row>
    <row r="28758" spans="18:18">
      <c r="R28758" s="1"/>
    </row>
    <row r="28759" spans="18:18">
      <c r="R28759" s="1"/>
    </row>
    <row r="28760" spans="18:18">
      <c r="R28760" s="1"/>
    </row>
    <row r="28761" spans="18:18">
      <c r="R28761" s="1"/>
    </row>
    <row r="28762" spans="18:18">
      <c r="R28762" s="1"/>
    </row>
    <row r="28763" spans="18:18">
      <c r="R28763" s="1"/>
    </row>
    <row r="28764" spans="18:18">
      <c r="R28764" s="1"/>
    </row>
    <row r="28765" spans="18:18">
      <c r="R28765" s="1"/>
    </row>
    <row r="28766" spans="18:18">
      <c r="R28766" s="1"/>
    </row>
    <row r="28767" spans="18:18">
      <c r="R28767" s="1"/>
    </row>
    <row r="28768" spans="18:18">
      <c r="R28768" s="1"/>
    </row>
    <row r="28769" spans="18:18">
      <c r="R28769" s="1"/>
    </row>
    <row r="28770" spans="18:18">
      <c r="R28770" s="1"/>
    </row>
    <row r="28771" spans="18:18">
      <c r="R28771" s="1"/>
    </row>
    <row r="28772" spans="18:18">
      <c r="R28772" s="1"/>
    </row>
    <row r="28773" spans="18:18">
      <c r="R28773" s="1"/>
    </row>
    <row r="28774" spans="18:18">
      <c r="R28774" s="1"/>
    </row>
    <row r="28775" spans="18:18">
      <c r="R28775" s="1"/>
    </row>
    <row r="28776" spans="18:18">
      <c r="R28776" s="1"/>
    </row>
    <row r="28777" spans="18:18">
      <c r="R28777" s="1"/>
    </row>
    <row r="28778" spans="18:18">
      <c r="R28778" s="1"/>
    </row>
    <row r="28779" spans="18:18">
      <c r="R28779" s="1"/>
    </row>
    <row r="28780" spans="18:18">
      <c r="R28780" s="1"/>
    </row>
    <row r="28781" spans="18:18">
      <c r="R28781" s="1"/>
    </row>
    <row r="28782" spans="18:18">
      <c r="R28782" s="1"/>
    </row>
    <row r="28783" spans="18:18">
      <c r="R28783" s="1"/>
    </row>
    <row r="28784" spans="18:18">
      <c r="R28784" s="1"/>
    </row>
    <row r="28785" spans="18:18">
      <c r="R28785" s="1"/>
    </row>
    <row r="28786" spans="18:18">
      <c r="R28786" s="1"/>
    </row>
    <row r="28787" spans="18:18">
      <c r="R28787" s="1"/>
    </row>
    <row r="28788" spans="18:18">
      <c r="R28788" s="1"/>
    </row>
    <row r="28789" spans="18:18">
      <c r="R28789" s="1"/>
    </row>
    <row r="28790" spans="18:18">
      <c r="R28790" s="1"/>
    </row>
    <row r="28791" spans="18:18">
      <c r="R28791" s="1"/>
    </row>
    <row r="28792" spans="18:18">
      <c r="R28792" s="1"/>
    </row>
    <row r="28793" spans="18:18">
      <c r="R28793" s="1"/>
    </row>
    <row r="28794" spans="18:18">
      <c r="R28794" s="1"/>
    </row>
    <row r="28795" spans="18:18">
      <c r="R28795" s="1"/>
    </row>
    <row r="28796" spans="18:18">
      <c r="R28796" s="1"/>
    </row>
    <row r="28797" spans="18:18">
      <c r="R28797" s="1"/>
    </row>
    <row r="28798" spans="18:18">
      <c r="R28798" s="1"/>
    </row>
    <row r="28799" spans="18:18">
      <c r="R28799" s="1"/>
    </row>
    <row r="28800" spans="18:18">
      <c r="R28800" s="1"/>
    </row>
    <row r="28801" spans="18:18">
      <c r="R28801" s="1"/>
    </row>
    <row r="28802" spans="18:18">
      <c r="R28802" s="1"/>
    </row>
    <row r="28803" spans="18:18">
      <c r="R28803" s="1"/>
    </row>
    <row r="28804" spans="18:18">
      <c r="R28804" s="1"/>
    </row>
    <row r="28805" spans="18:18">
      <c r="R28805" s="1"/>
    </row>
    <row r="28806" spans="18:18">
      <c r="R28806" s="1"/>
    </row>
    <row r="28807" spans="18:18">
      <c r="R28807" s="1"/>
    </row>
    <row r="28808" spans="18:18">
      <c r="R28808" s="1"/>
    </row>
    <row r="28809" spans="18:18">
      <c r="R28809" s="1"/>
    </row>
    <row r="28810" spans="18:18">
      <c r="R28810" s="1"/>
    </row>
    <row r="28811" spans="18:18">
      <c r="R28811" s="1"/>
    </row>
    <row r="28812" spans="18:18">
      <c r="R28812" s="1"/>
    </row>
    <row r="28813" spans="18:18">
      <c r="R28813" s="1"/>
    </row>
    <row r="28814" spans="18:18">
      <c r="R28814" s="1"/>
    </row>
    <row r="28815" spans="18:18">
      <c r="R28815" s="1"/>
    </row>
    <row r="28816" spans="18:18">
      <c r="R28816" s="1"/>
    </row>
    <row r="28817" spans="18:18">
      <c r="R28817" s="1"/>
    </row>
    <row r="28818" spans="18:18">
      <c r="R28818" s="1"/>
    </row>
    <row r="28819" spans="18:18">
      <c r="R28819" s="1"/>
    </row>
    <row r="28820" spans="18:18">
      <c r="R28820" s="1"/>
    </row>
    <row r="28821" spans="18:18">
      <c r="R28821" s="1"/>
    </row>
    <row r="28822" spans="18:18">
      <c r="R28822" s="1"/>
    </row>
    <row r="28823" spans="18:18">
      <c r="R28823" s="1"/>
    </row>
    <row r="28824" spans="18:18">
      <c r="R28824" s="1"/>
    </row>
    <row r="28825" spans="18:18">
      <c r="R28825" s="1"/>
    </row>
    <row r="28826" spans="18:18">
      <c r="R28826" s="1"/>
    </row>
    <row r="28827" spans="18:18">
      <c r="R28827" s="1"/>
    </row>
    <row r="28828" spans="18:18">
      <c r="R28828" s="1"/>
    </row>
    <row r="28829" spans="18:18">
      <c r="R28829" s="1"/>
    </row>
    <row r="28830" spans="18:18">
      <c r="R28830" s="1"/>
    </row>
    <row r="28831" spans="18:18">
      <c r="R28831" s="1"/>
    </row>
    <row r="28832" spans="18:18">
      <c r="R28832" s="1"/>
    </row>
    <row r="28833" spans="18:18">
      <c r="R28833" s="1"/>
    </row>
    <row r="28834" spans="18:18">
      <c r="R28834" s="1"/>
    </row>
    <row r="28835" spans="18:18">
      <c r="R28835" s="1"/>
    </row>
    <row r="28836" spans="18:18">
      <c r="R28836" s="1"/>
    </row>
    <row r="28837" spans="18:18">
      <c r="R28837" s="1"/>
    </row>
    <row r="28838" spans="18:18">
      <c r="R28838" s="1"/>
    </row>
    <row r="28839" spans="18:18">
      <c r="R28839" s="1"/>
    </row>
    <row r="28840" spans="18:18">
      <c r="R28840" s="1"/>
    </row>
    <row r="28841" spans="18:18">
      <c r="R28841" s="1"/>
    </row>
    <row r="28842" spans="18:18">
      <c r="R28842" s="1"/>
    </row>
    <row r="28843" spans="18:18">
      <c r="R28843" s="1"/>
    </row>
    <row r="28844" spans="18:18">
      <c r="R28844" s="1"/>
    </row>
    <row r="28845" spans="18:18">
      <c r="R28845" s="1"/>
    </row>
    <row r="28846" spans="18:18">
      <c r="R28846" s="1"/>
    </row>
    <row r="28847" spans="18:18">
      <c r="R28847" s="1"/>
    </row>
    <row r="28848" spans="18:18">
      <c r="R28848" s="1"/>
    </row>
    <row r="28849" spans="18:18">
      <c r="R28849" s="1"/>
    </row>
    <row r="28850" spans="18:18">
      <c r="R28850" s="1"/>
    </row>
    <row r="28851" spans="18:18">
      <c r="R28851" s="1"/>
    </row>
    <row r="28852" spans="18:18">
      <c r="R28852" s="1"/>
    </row>
    <row r="28853" spans="18:18">
      <c r="R28853" s="1"/>
    </row>
    <row r="28854" spans="18:18">
      <c r="R28854" s="1"/>
    </row>
    <row r="28855" spans="18:18">
      <c r="R28855" s="1"/>
    </row>
    <row r="28856" spans="18:18">
      <c r="R28856" s="1"/>
    </row>
    <row r="28857" spans="18:18">
      <c r="R28857" s="1"/>
    </row>
    <row r="28858" spans="18:18">
      <c r="R28858" s="1"/>
    </row>
    <row r="28859" spans="18:18">
      <c r="R28859" s="1"/>
    </row>
    <row r="28860" spans="18:18">
      <c r="R28860" s="1"/>
    </row>
    <row r="28861" spans="18:18">
      <c r="R28861" s="1"/>
    </row>
    <row r="28862" spans="18:18">
      <c r="R28862" s="1"/>
    </row>
    <row r="28863" spans="18:18">
      <c r="R28863" s="1"/>
    </row>
    <row r="28864" spans="18:18">
      <c r="R28864" s="1"/>
    </row>
    <row r="28865" spans="18:18">
      <c r="R28865" s="1"/>
    </row>
    <row r="28866" spans="18:18">
      <c r="R28866" s="1"/>
    </row>
    <row r="28867" spans="18:18">
      <c r="R28867" s="1"/>
    </row>
    <row r="28868" spans="18:18">
      <c r="R28868" s="1"/>
    </row>
    <row r="28869" spans="18:18">
      <c r="R28869" s="1"/>
    </row>
    <row r="28870" spans="18:18">
      <c r="R28870" s="1"/>
    </row>
    <row r="28871" spans="18:18">
      <c r="R28871" s="1"/>
    </row>
    <row r="28872" spans="18:18">
      <c r="R28872" s="1"/>
    </row>
    <row r="28873" spans="18:18">
      <c r="R28873" s="1"/>
    </row>
    <row r="28874" spans="18:18">
      <c r="R28874" s="1"/>
    </row>
    <row r="28875" spans="18:18">
      <c r="R28875" s="1"/>
    </row>
    <row r="28876" spans="18:18">
      <c r="R28876" s="1"/>
    </row>
    <row r="28877" spans="18:18">
      <c r="R28877" s="1"/>
    </row>
    <row r="28878" spans="18:18">
      <c r="R28878" s="1"/>
    </row>
    <row r="28879" spans="18:18">
      <c r="R28879" s="1"/>
    </row>
    <row r="28880" spans="18:18">
      <c r="R28880" s="1"/>
    </row>
    <row r="28881" spans="18:18">
      <c r="R28881" s="1"/>
    </row>
    <row r="28882" spans="18:18">
      <c r="R28882" s="1"/>
    </row>
    <row r="28883" spans="18:18">
      <c r="R28883" s="1"/>
    </row>
    <row r="28884" spans="18:18">
      <c r="R28884" s="1"/>
    </row>
    <row r="28885" spans="18:18">
      <c r="R28885" s="1"/>
    </row>
    <row r="28886" spans="18:18">
      <c r="R28886" s="1"/>
    </row>
    <row r="28887" spans="18:18">
      <c r="R28887" s="1"/>
    </row>
    <row r="28888" spans="18:18">
      <c r="R28888" s="1"/>
    </row>
    <row r="28889" spans="18:18">
      <c r="R28889" s="1"/>
    </row>
    <row r="28890" spans="18:18">
      <c r="R28890" s="1"/>
    </row>
    <row r="28891" spans="18:18">
      <c r="R28891" s="1"/>
    </row>
    <row r="28892" spans="18:18">
      <c r="R28892" s="1"/>
    </row>
    <row r="28893" spans="18:18">
      <c r="R28893" s="1"/>
    </row>
    <row r="28894" spans="18:18">
      <c r="R28894" s="1"/>
    </row>
    <row r="28895" spans="18:18">
      <c r="R28895" s="1"/>
    </row>
    <row r="28896" spans="18:18">
      <c r="R28896" s="1"/>
    </row>
    <row r="28897" spans="18:18">
      <c r="R28897" s="1"/>
    </row>
    <row r="28898" spans="18:18">
      <c r="R28898" s="1"/>
    </row>
    <row r="28899" spans="18:18">
      <c r="R28899" s="1"/>
    </row>
    <row r="28900" spans="18:18">
      <c r="R28900" s="1"/>
    </row>
    <row r="28901" spans="18:18">
      <c r="R28901" s="1"/>
    </row>
    <row r="28902" spans="18:18">
      <c r="R28902" s="1"/>
    </row>
    <row r="28903" spans="18:18">
      <c r="R28903" s="1"/>
    </row>
    <row r="28904" spans="18:18">
      <c r="R28904" s="1"/>
    </row>
    <row r="28905" spans="18:18">
      <c r="R28905" s="1"/>
    </row>
    <row r="28906" spans="18:18">
      <c r="R28906" s="1"/>
    </row>
    <row r="28907" spans="18:18">
      <c r="R28907" s="1"/>
    </row>
    <row r="28908" spans="18:18">
      <c r="R28908" s="1"/>
    </row>
    <row r="28909" spans="18:18">
      <c r="R28909" s="1"/>
    </row>
    <row r="28910" spans="18:18">
      <c r="R28910" s="1"/>
    </row>
    <row r="28911" spans="18:18">
      <c r="R28911" s="1"/>
    </row>
    <row r="28912" spans="18:18">
      <c r="R28912" s="1"/>
    </row>
    <row r="28913" spans="18:18">
      <c r="R28913" s="1"/>
    </row>
    <row r="28914" spans="18:18">
      <c r="R28914" s="1"/>
    </row>
    <row r="28915" spans="18:18">
      <c r="R28915" s="1"/>
    </row>
    <row r="28916" spans="18:18">
      <c r="R28916" s="1"/>
    </row>
    <row r="28917" spans="18:18">
      <c r="R28917" s="1"/>
    </row>
    <row r="28918" spans="18:18">
      <c r="R28918" s="1"/>
    </row>
    <row r="28919" spans="18:18">
      <c r="R28919" s="1"/>
    </row>
    <row r="28920" spans="18:18">
      <c r="R28920" s="1"/>
    </row>
    <row r="28921" spans="18:18">
      <c r="R28921" s="1"/>
    </row>
    <row r="28922" spans="18:18">
      <c r="R28922" s="1"/>
    </row>
    <row r="28923" spans="18:18">
      <c r="R28923" s="1"/>
    </row>
    <row r="28924" spans="18:18">
      <c r="R28924" s="1"/>
    </row>
    <row r="28925" spans="18:18">
      <c r="R28925" s="1"/>
    </row>
    <row r="28926" spans="18:18">
      <c r="R28926" s="1"/>
    </row>
    <row r="28927" spans="18:18">
      <c r="R28927" s="1"/>
    </row>
    <row r="28928" spans="18:18">
      <c r="R28928" s="1"/>
    </row>
    <row r="28929" spans="18:18">
      <c r="R28929" s="1"/>
    </row>
    <row r="28930" spans="18:18">
      <c r="R28930" s="1"/>
    </row>
    <row r="28931" spans="18:18">
      <c r="R28931" s="1"/>
    </row>
    <row r="28932" spans="18:18">
      <c r="R28932" s="1"/>
    </row>
    <row r="28933" spans="18:18">
      <c r="R28933" s="1"/>
    </row>
    <row r="28934" spans="18:18">
      <c r="R28934" s="1"/>
    </row>
    <row r="28935" spans="18:18">
      <c r="R28935" s="1"/>
    </row>
    <row r="28936" spans="18:18">
      <c r="R28936" s="1"/>
    </row>
    <row r="28937" spans="18:18">
      <c r="R28937" s="1"/>
    </row>
    <row r="28938" spans="18:18">
      <c r="R28938" s="1"/>
    </row>
    <row r="28939" spans="18:18">
      <c r="R28939" s="1"/>
    </row>
    <row r="28940" spans="18:18">
      <c r="R28940" s="1"/>
    </row>
    <row r="28941" spans="18:18">
      <c r="R28941" s="1"/>
    </row>
    <row r="28942" spans="18:18">
      <c r="R28942" s="1"/>
    </row>
    <row r="28943" spans="18:18">
      <c r="R28943" s="1"/>
    </row>
    <row r="28944" spans="18:18">
      <c r="R28944" s="1"/>
    </row>
    <row r="28945" spans="18:18">
      <c r="R28945" s="1"/>
    </row>
    <row r="28946" spans="18:18">
      <c r="R28946" s="1"/>
    </row>
    <row r="28947" spans="18:18">
      <c r="R28947" s="1"/>
    </row>
    <row r="28948" spans="18:18">
      <c r="R28948" s="1"/>
    </row>
    <row r="28949" spans="18:18">
      <c r="R28949" s="1"/>
    </row>
    <row r="28950" spans="18:18">
      <c r="R28950" s="1"/>
    </row>
    <row r="28951" spans="18:18">
      <c r="R28951" s="1"/>
    </row>
    <row r="28952" spans="18:18">
      <c r="R28952" s="1"/>
    </row>
    <row r="28953" spans="18:18">
      <c r="R28953" s="1"/>
    </row>
    <row r="28954" spans="18:18">
      <c r="R28954" s="1"/>
    </row>
    <row r="28955" spans="18:18">
      <c r="R28955" s="1"/>
    </row>
    <row r="28956" spans="18:18">
      <c r="R28956" s="1"/>
    </row>
    <row r="28957" spans="18:18">
      <c r="R28957" s="1"/>
    </row>
    <row r="28958" spans="18:18">
      <c r="R28958" s="1"/>
    </row>
    <row r="28959" spans="18:18">
      <c r="R28959" s="1"/>
    </row>
    <row r="28960" spans="18:18">
      <c r="R28960" s="1"/>
    </row>
    <row r="28961" spans="18:18">
      <c r="R28961" s="1"/>
    </row>
    <row r="28962" spans="18:18">
      <c r="R28962" s="1"/>
    </row>
    <row r="28963" spans="18:18">
      <c r="R28963" s="1"/>
    </row>
    <row r="28964" spans="18:18">
      <c r="R28964" s="1"/>
    </row>
    <row r="28965" spans="18:18">
      <c r="R28965" s="1"/>
    </row>
    <row r="28966" spans="18:18">
      <c r="R28966" s="1"/>
    </row>
    <row r="28967" spans="18:18">
      <c r="R28967" s="1"/>
    </row>
    <row r="28968" spans="18:18">
      <c r="R28968" s="1"/>
    </row>
    <row r="28969" spans="18:18">
      <c r="R28969" s="1"/>
    </row>
    <row r="28970" spans="18:18">
      <c r="R28970" s="1"/>
    </row>
    <row r="28971" spans="18:18">
      <c r="R28971" s="1"/>
    </row>
    <row r="28972" spans="18:18">
      <c r="R28972" s="1"/>
    </row>
    <row r="28973" spans="18:18">
      <c r="R28973" s="1"/>
    </row>
    <row r="28974" spans="18:18">
      <c r="R28974" s="1"/>
    </row>
    <row r="28975" spans="18:18">
      <c r="R28975" s="1"/>
    </row>
    <row r="28976" spans="18:18">
      <c r="R28976" s="1"/>
    </row>
    <row r="28977" spans="18:18">
      <c r="R28977" s="1"/>
    </row>
    <row r="28978" spans="18:18">
      <c r="R28978" s="1"/>
    </row>
    <row r="28979" spans="18:18">
      <c r="R28979" s="1"/>
    </row>
    <row r="28980" spans="18:18">
      <c r="R28980" s="1"/>
    </row>
    <row r="28981" spans="18:18">
      <c r="R28981" s="1"/>
    </row>
    <row r="28982" spans="18:18">
      <c r="R28982" s="1"/>
    </row>
    <row r="28983" spans="18:18">
      <c r="R28983" s="1"/>
    </row>
    <row r="28984" spans="18:18">
      <c r="R28984" s="1"/>
    </row>
    <row r="28985" spans="18:18">
      <c r="R28985" s="1"/>
    </row>
    <row r="28986" spans="18:18">
      <c r="R28986" s="1"/>
    </row>
    <row r="28987" spans="18:18">
      <c r="R28987" s="1"/>
    </row>
    <row r="28988" spans="18:18">
      <c r="R28988" s="1"/>
    </row>
    <row r="28989" spans="18:18">
      <c r="R28989" s="1"/>
    </row>
    <row r="28990" spans="18:18">
      <c r="R28990" s="1"/>
    </row>
    <row r="28991" spans="18:18">
      <c r="R28991" s="1"/>
    </row>
    <row r="28992" spans="18:18">
      <c r="R28992" s="1"/>
    </row>
    <row r="28993" spans="18:18">
      <c r="R28993" s="1"/>
    </row>
    <row r="28994" spans="18:18">
      <c r="R28994" s="1"/>
    </row>
    <row r="28995" spans="18:18">
      <c r="R28995" s="1"/>
    </row>
    <row r="28996" spans="18:18">
      <c r="R28996" s="1"/>
    </row>
    <row r="28997" spans="18:18">
      <c r="R28997" s="1"/>
    </row>
    <row r="28998" spans="18:18">
      <c r="R28998" s="1"/>
    </row>
    <row r="28999" spans="18:18">
      <c r="R28999" s="1"/>
    </row>
    <row r="29000" spans="18:18">
      <c r="R29000" s="1"/>
    </row>
    <row r="29001" spans="18:18">
      <c r="R29001" s="1"/>
    </row>
    <row r="29002" spans="18:18">
      <c r="R29002" s="1"/>
    </row>
    <row r="29003" spans="18:18">
      <c r="R29003" s="1"/>
    </row>
    <row r="29004" spans="18:18">
      <c r="R29004" s="1"/>
    </row>
    <row r="29005" spans="18:18">
      <c r="R29005" s="1"/>
    </row>
    <row r="29006" spans="18:18">
      <c r="R29006" s="1"/>
    </row>
    <row r="29007" spans="18:18">
      <c r="R29007" s="1"/>
    </row>
    <row r="29008" spans="18:18">
      <c r="R29008" s="1"/>
    </row>
    <row r="29009" spans="18:18">
      <c r="R29009" s="1"/>
    </row>
    <row r="29010" spans="18:18">
      <c r="R29010" s="1"/>
    </row>
    <row r="29011" spans="18:18">
      <c r="R29011" s="1"/>
    </row>
    <row r="29012" spans="18:18">
      <c r="R29012" s="1"/>
    </row>
    <row r="29013" spans="18:18">
      <c r="R29013" s="1"/>
    </row>
    <row r="29014" spans="18:18">
      <c r="R29014" s="1"/>
    </row>
    <row r="29015" spans="18:18">
      <c r="R29015" s="1"/>
    </row>
    <row r="29016" spans="18:18">
      <c r="R29016" s="1"/>
    </row>
    <row r="29017" spans="18:18">
      <c r="R29017" s="1"/>
    </row>
    <row r="29018" spans="18:18">
      <c r="R29018" s="1"/>
    </row>
    <row r="29019" spans="18:18">
      <c r="R29019" s="1"/>
    </row>
    <row r="29020" spans="18:18">
      <c r="R29020" s="1"/>
    </row>
    <row r="29021" spans="18:18">
      <c r="R29021" s="1"/>
    </row>
    <row r="29022" spans="18:18">
      <c r="R29022" s="1"/>
    </row>
    <row r="29023" spans="18:18">
      <c r="R29023" s="1"/>
    </row>
    <row r="29024" spans="18:18">
      <c r="R29024" s="1"/>
    </row>
    <row r="29025" spans="18:18">
      <c r="R29025" s="1"/>
    </row>
    <row r="29026" spans="18:18">
      <c r="R29026" s="1"/>
    </row>
    <row r="29027" spans="18:18">
      <c r="R29027" s="1"/>
    </row>
    <row r="29028" spans="18:18">
      <c r="R29028" s="1"/>
    </row>
    <row r="29029" spans="18:18">
      <c r="R29029" s="1"/>
    </row>
    <row r="29030" spans="18:18">
      <c r="R29030" s="1"/>
    </row>
    <row r="29031" spans="18:18">
      <c r="R29031" s="1"/>
    </row>
    <row r="29032" spans="18:18">
      <c r="R29032" s="1"/>
    </row>
    <row r="29033" spans="18:18">
      <c r="R29033" s="1"/>
    </row>
    <row r="29034" spans="18:18">
      <c r="R29034" s="1"/>
    </row>
    <row r="29035" spans="18:18">
      <c r="R29035" s="1"/>
    </row>
    <row r="29036" spans="18:18">
      <c r="R29036" s="1"/>
    </row>
    <row r="29037" spans="18:18">
      <c r="R29037" s="1"/>
    </row>
    <row r="29038" spans="18:18">
      <c r="R29038" s="1"/>
    </row>
    <row r="29039" spans="18:18">
      <c r="R29039" s="1"/>
    </row>
    <row r="29040" spans="18:18">
      <c r="R29040" s="1"/>
    </row>
    <row r="29041" spans="18:18">
      <c r="R29041" s="1"/>
    </row>
    <row r="29042" spans="18:18">
      <c r="R29042" s="1"/>
    </row>
    <row r="29043" spans="18:18">
      <c r="R29043" s="1"/>
    </row>
    <row r="29044" spans="18:18">
      <c r="R29044" s="1"/>
    </row>
    <row r="29045" spans="18:18">
      <c r="R29045" s="1"/>
    </row>
    <row r="29046" spans="18:18">
      <c r="R29046" s="1"/>
    </row>
    <row r="29047" spans="18:18">
      <c r="R29047" s="1"/>
    </row>
    <row r="29048" spans="18:18">
      <c r="R29048" s="1"/>
    </row>
    <row r="29049" spans="18:18">
      <c r="R29049" s="1"/>
    </row>
    <row r="29050" spans="18:18">
      <c r="R29050" s="1"/>
    </row>
    <row r="29051" spans="18:18">
      <c r="R29051" s="1"/>
    </row>
    <row r="29052" spans="18:18">
      <c r="R29052" s="1"/>
    </row>
    <row r="29053" spans="18:18">
      <c r="R29053" s="1"/>
    </row>
    <row r="29054" spans="18:18">
      <c r="R29054" s="1"/>
    </row>
    <row r="29055" spans="18:18">
      <c r="R29055" s="1"/>
    </row>
    <row r="29056" spans="18:18">
      <c r="R29056" s="1"/>
    </row>
    <row r="29057" spans="18:18">
      <c r="R29057" s="1"/>
    </row>
    <row r="29058" spans="18:18">
      <c r="R29058" s="1"/>
    </row>
    <row r="29059" spans="18:18">
      <c r="R29059" s="1"/>
    </row>
    <row r="29060" spans="18:18">
      <c r="R29060" s="1"/>
    </row>
    <row r="29061" spans="18:18">
      <c r="R29061" s="1"/>
    </row>
    <row r="29062" spans="18:18">
      <c r="R29062" s="1"/>
    </row>
    <row r="29063" spans="18:18">
      <c r="R29063" s="1"/>
    </row>
    <row r="29064" spans="18:18">
      <c r="R29064" s="1"/>
    </row>
    <row r="29065" spans="18:18">
      <c r="R29065" s="1"/>
    </row>
    <row r="29066" spans="18:18">
      <c r="R29066" s="1"/>
    </row>
    <row r="29067" spans="18:18">
      <c r="R29067" s="1"/>
    </row>
    <row r="29068" spans="18:18">
      <c r="R29068" s="1"/>
    </row>
    <row r="29069" spans="18:18">
      <c r="R29069" s="1"/>
    </row>
    <row r="29070" spans="18:18">
      <c r="R29070" s="1"/>
    </row>
    <row r="29071" spans="18:18">
      <c r="R29071" s="1"/>
    </row>
    <row r="29072" spans="18:18">
      <c r="R29072" s="1"/>
    </row>
    <row r="29073" spans="18:18">
      <c r="R29073" s="1"/>
    </row>
    <row r="29074" spans="18:18">
      <c r="R29074" s="1"/>
    </row>
    <row r="29075" spans="18:18">
      <c r="R29075" s="1"/>
    </row>
    <row r="29076" spans="18:18">
      <c r="R29076" s="1"/>
    </row>
    <row r="29077" spans="18:18">
      <c r="R29077" s="1"/>
    </row>
    <row r="29078" spans="18:18">
      <c r="R29078" s="1"/>
    </row>
    <row r="29079" spans="18:18">
      <c r="R29079" s="1"/>
    </row>
    <row r="29080" spans="18:18">
      <c r="R29080" s="1"/>
    </row>
    <row r="29081" spans="18:18">
      <c r="R29081" s="1"/>
    </row>
    <row r="29082" spans="18:18">
      <c r="R29082" s="1"/>
    </row>
    <row r="29083" spans="18:18">
      <c r="R29083" s="1"/>
    </row>
    <row r="29084" spans="18:18">
      <c r="R29084" s="1"/>
    </row>
    <row r="29085" spans="18:18">
      <c r="R29085" s="1"/>
    </row>
    <row r="29086" spans="18:18">
      <c r="R29086" s="1"/>
    </row>
    <row r="29087" spans="18:18">
      <c r="R29087" s="1"/>
    </row>
    <row r="29088" spans="18:18">
      <c r="R29088" s="1"/>
    </row>
    <row r="29089" spans="18:18">
      <c r="R29089" s="1"/>
    </row>
    <row r="29090" spans="18:18">
      <c r="R29090" s="1"/>
    </row>
    <row r="29091" spans="18:18">
      <c r="R29091" s="1"/>
    </row>
    <row r="29092" spans="18:18">
      <c r="R29092" s="1"/>
    </row>
    <row r="29093" spans="18:18">
      <c r="R29093" s="1"/>
    </row>
    <row r="29094" spans="18:18">
      <c r="R29094" s="1"/>
    </row>
    <row r="29095" spans="18:18">
      <c r="R29095" s="1"/>
    </row>
    <row r="29096" spans="18:18">
      <c r="R29096" s="1"/>
    </row>
    <row r="29097" spans="18:18">
      <c r="R29097" s="1"/>
    </row>
    <row r="29098" spans="18:18">
      <c r="R29098" s="1"/>
    </row>
    <row r="29099" spans="18:18">
      <c r="R29099" s="1"/>
    </row>
    <row r="29100" spans="18:18">
      <c r="R29100" s="1"/>
    </row>
    <row r="29101" spans="18:18">
      <c r="R29101" s="1"/>
    </row>
    <row r="29102" spans="18:18">
      <c r="R29102" s="1"/>
    </row>
    <row r="29103" spans="18:18">
      <c r="R29103" s="1"/>
    </row>
    <row r="29104" spans="18:18">
      <c r="R29104" s="1"/>
    </row>
    <row r="29105" spans="18:18">
      <c r="R29105" s="1"/>
    </row>
    <row r="29106" spans="18:18">
      <c r="R29106" s="1"/>
    </row>
    <row r="29107" spans="18:18">
      <c r="R29107" s="1"/>
    </row>
    <row r="29108" spans="18:18">
      <c r="R29108" s="1"/>
    </row>
    <row r="29109" spans="18:18">
      <c r="R29109" s="1"/>
    </row>
    <row r="29110" spans="18:18">
      <c r="R29110" s="1"/>
    </row>
    <row r="29111" spans="18:18">
      <c r="R29111" s="1"/>
    </row>
    <row r="29112" spans="18:18">
      <c r="R29112" s="1"/>
    </row>
    <row r="29113" spans="18:18">
      <c r="R29113" s="1"/>
    </row>
    <row r="29114" spans="18:18">
      <c r="R29114" s="1"/>
    </row>
    <row r="29115" spans="18:18">
      <c r="R29115" s="1"/>
    </row>
    <row r="29116" spans="18:18">
      <c r="R29116" s="1"/>
    </row>
    <row r="29117" spans="18:18">
      <c r="R29117" s="1"/>
    </row>
    <row r="29118" spans="18:18">
      <c r="R29118" s="1"/>
    </row>
    <row r="29119" spans="18:18">
      <c r="R29119" s="1"/>
    </row>
    <row r="29120" spans="18:18">
      <c r="R29120" s="1"/>
    </row>
    <row r="29121" spans="18:18">
      <c r="R29121" s="1"/>
    </row>
    <row r="29122" spans="18:18">
      <c r="R29122" s="1"/>
    </row>
    <row r="29123" spans="18:18">
      <c r="R29123" s="1"/>
    </row>
    <row r="29124" spans="18:18">
      <c r="R29124" s="1"/>
    </row>
    <row r="29125" spans="18:18">
      <c r="R29125" s="1"/>
    </row>
    <row r="29126" spans="18:18">
      <c r="R29126" s="1"/>
    </row>
    <row r="29127" spans="18:18">
      <c r="R29127" s="1"/>
    </row>
    <row r="29128" spans="18:18">
      <c r="R29128" s="1"/>
    </row>
    <row r="29129" spans="18:18">
      <c r="R29129" s="1"/>
    </row>
    <row r="29130" spans="18:18">
      <c r="R29130" s="1"/>
    </row>
    <row r="29131" spans="18:18">
      <c r="R29131" s="1"/>
    </row>
    <row r="29132" spans="18:18">
      <c r="R29132" s="1"/>
    </row>
    <row r="29133" spans="18:18">
      <c r="R29133" s="1"/>
    </row>
    <row r="29134" spans="18:18">
      <c r="R29134" s="1"/>
    </row>
    <row r="29135" spans="18:18">
      <c r="R29135" s="1"/>
    </row>
    <row r="29136" spans="18:18">
      <c r="R29136" s="1"/>
    </row>
    <row r="29137" spans="18:18">
      <c r="R29137" s="1"/>
    </row>
    <row r="29138" spans="18:18">
      <c r="R29138" s="1"/>
    </row>
    <row r="29139" spans="18:18">
      <c r="R29139" s="1"/>
    </row>
    <row r="29140" spans="18:18">
      <c r="R29140" s="1"/>
    </row>
    <row r="29141" spans="18:18">
      <c r="R29141" s="1"/>
    </row>
    <row r="29142" spans="18:18">
      <c r="R29142" s="1"/>
    </row>
    <row r="29143" spans="18:18">
      <c r="R29143" s="1"/>
    </row>
    <row r="29144" spans="18:18">
      <c r="R29144" s="1"/>
    </row>
    <row r="29145" spans="18:18">
      <c r="R29145" s="1"/>
    </row>
    <row r="29146" spans="18:18">
      <c r="R29146" s="1"/>
    </row>
    <row r="29147" spans="18:18">
      <c r="R29147" s="1"/>
    </row>
    <row r="29148" spans="18:18">
      <c r="R29148" s="1"/>
    </row>
    <row r="29149" spans="18:18">
      <c r="R29149" s="1"/>
    </row>
    <row r="29150" spans="18:18">
      <c r="R29150" s="1"/>
    </row>
    <row r="29151" spans="18:18">
      <c r="R29151" s="1"/>
    </row>
    <row r="29152" spans="18:18">
      <c r="R29152" s="1"/>
    </row>
    <row r="29153" spans="18:18">
      <c r="R29153" s="1"/>
    </row>
    <row r="29154" spans="18:18">
      <c r="R29154" s="1"/>
    </row>
    <row r="29155" spans="18:18">
      <c r="R29155" s="1"/>
    </row>
    <row r="29156" spans="18:18">
      <c r="R29156" s="1"/>
    </row>
    <row r="29157" spans="18:18">
      <c r="R29157" s="1"/>
    </row>
    <row r="29158" spans="18:18">
      <c r="R29158" s="1"/>
    </row>
    <row r="29159" spans="18:18">
      <c r="R29159" s="1"/>
    </row>
    <row r="29160" spans="18:18">
      <c r="R29160" s="1"/>
    </row>
    <row r="29161" spans="18:18">
      <c r="R29161" s="1"/>
    </row>
    <row r="29162" spans="18:18">
      <c r="R29162" s="1"/>
    </row>
    <row r="29163" spans="18:18">
      <c r="R29163" s="1"/>
    </row>
    <row r="29164" spans="18:18">
      <c r="R29164" s="1"/>
    </row>
    <row r="29165" spans="18:18">
      <c r="R29165" s="1"/>
    </row>
    <row r="29166" spans="18:18">
      <c r="R29166" s="1"/>
    </row>
    <row r="29167" spans="18:18">
      <c r="R29167" s="1"/>
    </row>
    <row r="29168" spans="18:18">
      <c r="R29168" s="1"/>
    </row>
    <row r="29169" spans="18:18">
      <c r="R29169" s="1"/>
    </row>
    <row r="29170" spans="18:18">
      <c r="R29170" s="1"/>
    </row>
    <row r="29171" spans="18:18">
      <c r="R29171" s="1"/>
    </row>
    <row r="29172" spans="18:18">
      <c r="R29172" s="1"/>
    </row>
    <row r="29173" spans="18:18">
      <c r="R29173" s="1"/>
    </row>
    <row r="29174" spans="18:18">
      <c r="R29174" s="1"/>
    </row>
    <row r="29175" spans="18:18">
      <c r="R29175" s="1"/>
    </row>
    <row r="29176" spans="18:18">
      <c r="R29176" s="1"/>
    </row>
    <row r="29177" spans="18:18">
      <c r="R29177" s="1"/>
    </row>
    <row r="29178" spans="18:18">
      <c r="R29178" s="1"/>
    </row>
    <row r="29179" spans="18:18">
      <c r="R29179" s="1"/>
    </row>
    <row r="29180" spans="18:18">
      <c r="R29180" s="1"/>
    </row>
    <row r="29181" spans="18:18">
      <c r="R29181" s="1"/>
    </row>
    <row r="29182" spans="18:18">
      <c r="R29182" s="1"/>
    </row>
    <row r="29183" spans="18:18">
      <c r="R29183" s="1"/>
    </row>
    <row r="29184" spans="18:18">
      <c r="R29184" s="1"/>
    </row>
    <row r="29185" spans="18:18">
      <c r="R29185" s="1"/>
    </row>
    <row r="29186" spans="18:18">
      <c r="R29186" s="1"/>
    </row>
    <row r="29187" spans="18:18">
      <c r="R29187" s="1"/>
    </row>
    <row r="29188" spans="18:18">
      <c r="R29188" s="1"/>
    </row>
    <row r="29189" spans="18:18">
      <c r="R29189" s="1"/>
    </row>
    <row r="29190" spans="18:18">
      <c r="R29190" s="1"/>
    </row>
    <row r="29191" spans="18:18">
      <c r="R29191" s="1"/>
    </row>
    <row r="29192" spans="18:18">
      <c r="R29192" s="1"/>
    </row>
    <row r="29193" spans="18:18">
      <c r="R29193" s="1"/>
    </row>
    <row r="29194" spans="18:18">
      <c r="R29194" s="1"/>
    </row>
    <row r="29195" spans="18:18">
      <c r="R29195" s="1"/>
    </row>
    <row r="29196" spans="18:18">
      <c r="R29196" s="1"/>
    </row>
    <row r="29197" spans="18:18">
      <c r="R29197" s="1"/>
    </row>
    <row r="29198" spans="18:18">
      <c r="R29198" s="1"/>
    </row>
    <row r="29199" spans="18:18">
      <c r="R29199" s="1"/>
    </row>
    <row r="29200" spans="18:18">
      <c r="R29200" s="1"/>
    </row>
    <row r="29201" spans="18:18">
      <c r="R29201" s="1"/>
    </row>
    <row r="29202" spans="18:18">
      <c r="R29202" s="1"/>
    </row>
    <row r="29203" spans="18:18">
      <c r="R29203" s="1"/>
    </row>
    <row r="29204" spans="18:18">
      <c r="R29204" s="1"/>
    </row>
    <row r="29205" spans="18:18">
      <c r="R29205" s="1"/>
    </row>
    <row r="29206" spans="18:18">
      <c r="R29206" s="1"/>
    </row>
    <row r="29207" spans="18:18">
      <c r="R29207" s="1"/>
    </row>
    <row r="29208" spans="18:18">
      <c r="R29208" s="1"/>
    </row>
    <row r="29209" spans="18:18">
      <c r="R29209" s="1"/>
    </row>
    <row r="29210" spans="18:18">
      <c r="R29210" s="1"/>
    </row>
    <row r="29211" spans="18:18">
      <c r="R29211" s="1"/>
    </row>
    <row r="29212" spans="18:18">
      <c r="R29212" s="1"/>
    </row>
    <row r="29213" spans="18:18">
      <c r="R29213" s="1"/>
    </row>
    <row r="29214" spans="18:18">
      <c r="R29214" s="1"/>
    </row>
    <row r="29215" spans="18:18">
      <c r="R29215" s="1"/>
    </row>
    <row r="29216" spans="18:18">
      <c r="R29216" s="1"/>
    </row>
    <row r="29217" spans="18:18">
      <c r="R29217" s="1"/>
    </row>
    <row r="29218" spans="18:18">
      <c r="R29218" s="1"/>
    </row>
    <row r="29219" spans="18:18">
      <c r="R29219" s="1"/>
    </row>
    <row r="29220" spans="18:18">
      <c r="R29220" s="1"/>
    </row>
    <row r="29221" spans="18:18">
      <c r="R29221" s="1"/>
    </row>
    <row r="29222" spans="18:18">
      <c r="R29222" s="1"/>
    </row>
    <row r="29223" spans="18:18">
      <c r="R29223" s="1"/>
    </row>
    <row r="29224" spans="18:18">
      <c r="R29224" s="1"/>
    </row>
    <row r="29225" spans="18:18">
      <c r="R29225" s="1"/>
    </row>
    <row r="29226" spans="18:18">
      <c r="R29226" s="1"/>
    </row>
    <row r="29227" spans="18:18">
      <c r="R29227" s="1"/>
    </row>
    <row r="29228" spans="18:18">
      <c r="R29228" s="1"/>
    </row>
    <row r="29229" spans="18:18">
      <c r="R29229" s="1"/>
    </row>
    <row r="29230" spans="18:18">
      <c r="R29230" s="1"/>
    </row>
    <row r="29231" spans="18:18">
      <c r="R29231" s="1"/>
    </row>
    <row r="29232" spans="18:18">
      <c r="R29232" s="1"/>
    </row>
    <row r="29233" spans="18:18">
      <c r="R29233" s="1"/>
    </row>
    <row r="29234" spans="18:18">
      <c r="R29234" s="1"/>
    </row>
    <row r="29235" spans="18:18">
      <c r="R29235" s="1"/>
    </row>
    <row r="29236" spans="18:18">
      <c r="R29236" s="1"/>
    </row>
    <row r="29237" spans="18:18">
      <c r="R29237" s="1"/>
    </row>
    <row r="29238" spans="18:18">
      <c r="R29238" s="1"/>
    </row>
    <row r="29239" spans="18:18">
      <c r="R29239" s="1"/>
    </row>
    <row r="29240" spans="18:18">
      <c r="R29240" s="1"/>
    </row>
    <row r="29241" spans="18:18">
      <c r="R29241" s="1"/>
    </row>
    <row r="29242" spans="18:18">
      <c r="R29242" s="1"/>
    </row>
    <row r="29243" spans="18:18">
      <c r="R29243" s="1"/>
    </row>
    <row r="29244" spans="18:18">
      <c r="R29244" s="1"/>
    </row>
    <row r="29245" spans="18:18">
      <c r="R29245" s="1"/>
    </row>
    <row r="29246" spans="18:18">
      <c r="R29246" s="1"/>
    </row>
    <row r="29247" spans="18:18">
      <c r="R29247" s="1"/>
    </row>
    <row r="29248" spans="18:18">
      <c r="R29248" s="1"/>
    </row>
    <row r="29249" spans="18:18">
      <c r="R29249" s="1"/>
    </row>
    <row r="29250" spans="18:18">
      <c r="R29250" s="1"/>
    </row>
    <row r="29251" spans="18:18">
      <c r="R29251" s="1"/>
    </row>
    <row r="29252" spans="18:18">
      <c r="R29252" s="1"/>
    </row>
    <row r="29253" spans="18:18">
      <c r="R29253" s="1"/>
    </row>
    <row r="29254" spans="18:18">
      <c r="R29254" s="1"/>
    </row>
    <row r="29255" spans="18:18">
      <c r="R29255" s="1"/>
    </row>
    <row r="29256" spans="18:18">
      <c r="R29256" s="1"/>
    </row>
    <row r="29257" spans="18:18">
      <c r="R29257" s="1"/>
    </row>
    <row r="29258" spans="18:18">
      <c r="R29258" s="1"/>
    </row>
    <row r="29259" spans="18:18">
      <c r="R29259" s="1"/>
    </row>
    <row r="29260" spans="18:18">
      <c r="R29260" s="1"/>
    </row>
    <row r="29261" spans="18:18">
      <c r="R29261" s="1"/>
    </row>
    <row r="29262" spans="18:18">
      <c r="R29262" s="1"/>
    </row>
    <row r="29263" spans="18:18">
      <c r="R29263" s="1"/>
    </row>
    <row r="29264" spans="18:18">
      <c r="R29264" s="1"/>
    </row>
    <row r="29265" spans="18:18">
      <c r="R29265" s="1"/>
    </row>
    <row r="29266" spans="18:18">
      <c r="R29266" s="1"/>
    </row>
    <row r="29267" spans="18:18">
      <c r="R29267" s="1"/>
    </row>
    <row r="29268" spans="18:18">
      <c r="R29268" s="1"/>
    </row>
    <row r="29269" spans="18:18">
      <c r="R29269" s="1"/>
    </row>
    <row r="29270" spans="18:18">
      <c r="R29270" s="1"/>
    </row>
    <row r="29271" spans="18:18">
      <c r="R29271" s="1"/>
    </row>
    <row r="29272" spans="18:18">
      <c r="R29272" s="1"/>
    </row>
    <row r="29273" spans="18:18">
      <c r="R29273" s="1"/>
    </row>
    <row r="29274" spans="18:18">
      <c r="R29274" s="1"/>
    </row>
    <row r="29275" spans="18:18">
      <c r="R29275" s="1"/>
    </row>
    <row r="29276" spans="18:18">
      <c r="R29276" s="1"/>
    </row>
    <row r="29277" spans="18:18">
      <c r="R29277" s="1"/>
    </row>
    <row r="29278" spans="18:18">
      <c r="R29278" s="1"/>
    </row>
    <row r="29279" spans="18:18">
      <c r="R29279" s="1"/>
    </row>
    <row r="29280" spans="18:18">
      <c r="R29280" s="1"/>
    </row>
    <row r="29281" spans="18:18">
      <c r="R29281" s="1"/>
    </row>
    <row r="29282" spans="18:18">
      <c r="R29282" s="1"/>
    </row>
    <row r="29283" spans="18:18">
      <c r="R29283" s="1"/>
    </row>
    <row r="29284" spans="18:18">
      <c r="R29284" s="1"/>
    </row>
    <row r="29285" spans="18:18">
      <c r="R29285" s="1"/>
    </row>
    <row r="29286" spans="18:18">
      <c r="R29286" s="1"/>
    </row>
    <row r="29287" spans="18:18">
      <c r="R29287" s="1"/>
    </row>
    <row r="29288" spans="18:18">
      <c r="R29288" s="1"/>
    </row>
    <row r="29289" spans="18:18">
      <c r="R29289" s="1"/>
    </row>
    <row r="29290" spans="18:18">
      <c r="R29290" s="1"/>
    </row>
    <row r="29291" spans="18:18">
      <c r="R29291" s="1"/>
    </row>
    <row r="29292" spans="18:18">
      <c r="R29292" s="1"/>
    </row>
    <row r="29293" spans="18:18">
      <c r="R29293" s="1"/>
    </row>
    <row r="29294" spans="18:18">
      <c r="R29294" s="1"/>
    </row>
    <row r="29295" spans="18:18">
      <c r="R29295" s="1"/>
    </row>
    <row r="29296" spans="18:18">
      <c r="R29296" s="1"/>
    </row>
    <row r="29297" spans="18:18">
      <c r="R29297" s="1"/>
    </row>
    <row r="29298" spans="18:18">
      <c r="R29298" s="1"/>
    </row>
    <row r="29299" spans="18:18">
      <c r="R29299" s="1"/>
    </row>
    <row r="29300" spans="18:18">
      <c r="R29300" s="1"/>
    </row>
    <row r="29301" spans="18:18">
      <c r="R29301" s="1"/>
    </row>
    <row r="29302" spans="18:18">
      <c r="R29302" s="1"/>
    </row>
    <row r="29303" spans="18:18">
      <c r="R29303" s="1"/>
    </row>
    <row r="29304" spans="18:18">
      <c r="R29304" s="1"/>
    </row>
    <row r="29305" spans="18:18">
      <c r="R29305" s="1"/>
    </row>
    <row r="29306" spans="18:18">
      <c r="R29306" s="1"/>
    </row>
    <row r="29307" spans="18:18">
      <c r="R29307" s="1"/>
    </row>
    <row r="29308" spans="18:18">
      <c r="R29308" s="1"/>
    </row>
    <row r="29309" spans="18:18">
      <c r="R29309" s="1"/>
    </row>
    <row r="29310" spans="18:18">
      <c r="R29310" s="1"/>
    </row>
    <row r="29311" spans="18:18">
      <c r="R29311" s="1"/>
    </row>
    <row r="29312" spans="18:18">
      <c r="R29312" s="1"/>
    </row>
    <row r="29313" spans="18:18">
      <c r="R29313" s="1"/>
    </row>
    <row r="29314" spans="18:18">
      <c r="R29314" s="1"/>
    </row>
    <row r="29315" spans="18:18">
      <c r="R29315" s="1"/>
    </row>
    <row r="29316" spans="18:18">
      <c r="R29316" s="1"/>
    </row>
    <row r="29317" spans="18:18">
      <c r="R29317" s="1"/>
    </row>
    <row r="29318" spans="18:18">
      <c r="R29318" s="1"/>
    </row>
    <row r="29319" spans="18:18">
      <c r="R29319" s="1"/>
    </row>
    <row r="29320" spans="18:18">
      <c r="R29320" s="1"/>
    </row>
    <row r="29321" spans="18:18">
      <c r="R29321" s="1"/>
    </row>
    <row r="29322" spans="18:18">
      <c r="R29322" s="1"/>
    </row>
    <row r="29323" spans="18:18">
      <c r="R29323" s="1"/>
    </row>
    <row r="29324" spans="18:18">
      <c r="R29324" s="1"/>
    </row>
    <row r="29325" spans="18:18">
      <c r="R29325" s="1"/>
    </row>
    <row r="29326" spans="18:18">
      <c r="R29326" s="1"/>
    </row>
    <row r="29327" spans="18:18">
      <c r="R29327" s="1"/>
    </row>
    <row r="29328" spans="18:18">
      <c r="R29328" s="1"/>
    </row>
    <row r="29329" spans="18:18">
      <c r="R29329" s="1"/>
    </row>
    <row r="29330" spans="18:18">
      <c r="R29330" s="1"/>
    </row>
    <row r="29331" spans="18:18">
      <c r="R29331" s="1"/>
    </row>
    <row r="29332" spans="18:18">
      <c r="R29332" s="1"/>
    </row>
    <row r="29333" spans="18:18">
      <c r="R29333" s="1"/>
    </row>
    <row r="29334" spans="18:18">
      <c r="R29334" s="1"/>
    </row>
    <row r="29335" spans="18:18">
      <c r="R29335" s="1"/>
    </row>
    <row r="29336" spans="18:18">
      <c r="R29336" s="1"/>
    </row>
    <row r="29337" spans="18:18">
      <c r="R29337" s="1"/>
    </row>
    <row r="29338" spans="18:18">
      <c r="R29338" s="1"/>
    </row>
    <row r="29339" spans="18:18">
      <c r="R29339" s="1"/>
    </row>
    <row r="29340" spans="18:18">
      <c r="R29340" s="1"/>
    </row>
    <row r="29341" spans="18:18">
      <c r="R29341" s="1"/>
    </row>
    <row r="29342" spans="18:18">
      <c r="R29342" s="1"/>
    </row>
    <row r="29343" spans="18:18">
      <c r="R29343" s="1"/>
    </row>
    <row r="29344" spans="18:18">
      <c r="R29344" s="1"/>
    </row>
    <row r="29345" spans="18:18">
      <c r="R29345" s="1"/>
    </row>
    <row r="29346" spans="18:18">
      <c r="R29346" s="1"/>
    </row>
    <row r="29347" spans="18:18">
      <c r="R29347" s="1"/>
    </row>
    <row r="29348" spans="18:18">
      <c r="R29348" s="1"/>
    </row>
    <row r="29349" spans="18:18">
      <c r="R29349" s="1"/>
    </row>
    <row r="29350" spans="18:18">
      <c r="R29350" s="1"/>
    </row>
    <row r="29351" spans="18:18">
      <c r="R29351" s="1"/>
    </row>
    <row r="29352" spans="18:18">
      <c r="R29352" s="1"/>
    </row>
    <row r="29353" spans="18:18">
      <c r="R29353" s="1"/>
    </row>
    <row r="29354" spans="18:18">
      <c r="R29354" s="1"/>
    </row>
    <row r="29355" spans="18:18">
      <c r="R29355" s="1"/>
    </row>
    <row r="29356" spans="18:18">
      <c r="R29356" s="1"/>
    </row>
    <row r="29357" spans="18:18">
      <c r="R29357" s="1"/>
    </row>
    <row r="29358" spans="18:18">
      <c r="R29358" s="1"/>
    </row>
    <row r="29359" spans="18:18">
      <c r="R29359" s="1"/>
    </row>
    <row r="29360" spans="18:18">
      <c r="R29360" s="1"/>
    </row>
    <row r="29361" spans="18:18">
      <c r="R29361" s="1"/>
    </row>
    <row r="29362" spans="18:18">
      <c r="R29362" s="1"/>
    </row>
    <row r="29363" spans="18:18">
      <c r="R29363" s="1"/>
    </row>
    <row r="29364" spans="18:18">
      <c r="R29364" s="1"/>
    </row>
    <row r="29365" spans="18:18">
      <c r="R29365" s="1"/>
    </row>
    <row r="29366" spans="18:18">
      <c r="R29366" s="1"/>
    </row>
    <row r="29367" spans="18:18">
      <c r="R29367" s="1"/>
    </row>
    <row r="29368" spans="18:18">
      <c r="R29368" s="1"/>
    </row>
    <row r="29369" spans="18:18">
      <c r="R29369" s="1"/>
    </row>
    <row r="29370" spans="18:18">
      <c r="R29370" s="1"/>
    </row>
    <row r="29371" spans="18:18">
      <c r="R29371" s="1"/>
    </row>
    <row r="29372" spans="18:18">
      <c r="R29372" s="1"/>
    </row>
    <row r="29373" spans="18:18">
      <c r="R29373" s="1"/>
    </row>
    <row r="29374" spans="18:18">
      <c r="R29374" s="1"/>
    </row>
    <row r="29375" spans="18:18">
      <c r="R29375" s="1"/>
    </row>
    <row r="29376" spans="18:18">
      <c r="R29376" s="1"/>
    </row>
    <row r="29377" spans="18:18">
      <c r="R29377" s="1"/>
    </row>
    <row r="29378" spans="18:18">
      <c r="R29378" s="1"/>
    </row>
    <row r="29379" spans="18:18">
      <c r="R29379" s="1"/>
    </row>
    <row r="29380" spans="18:18">
      <c r="R29380" s="1"/>
    </row>
    <row r="29381" spans="18:18">
      <c r="R29381" s="1"/>
    </row>
    <row r="29382" spans="18:18">
      <c r="R29382" s="1"/>
    </row>
    <row r="29383" spans="18:18">
      <c r="R29383" s="1"/>
    </row>
    <row r="29384" spans="18:18">
      <c r="R29384" s="1"/>
    </row>
    <row r="29385" spans="18:18">
      <c r="R29385" s="1"/>
    </row>
    <row r="29386" spans="18:18">
      <c r="R29386" s="1"/>
    </row>
    <row r="29387" spans="18:18">
      <c r="R29387" s="1"/>
    </row>
    <row r="29388" spans="18:18">
      <c r="R29388" s="1"/>
    </row>
    <row r="29389" spans="18:18">
      <c r="R29389" s="1"/>
    </row>
    <row r="29390" spans="18:18">
      <c r="R29390" s="1"/>
    </row>
    <row r="29391" spans="18:18">
      <c r="R29391" s="1"/>
    </row>
    <row r="29392" spans="18:18">
      <c r="R29392" s="1"/>
    </row>
    <row r="29393" spans="18:18">
      <c r="R29393" s="1"/>
    </row>
    <row r="29394" spans="18:18">
      <c r="R29394" s="1"/>
    </row>
    <row r="29395" spans="18:18">
      <c r="R29395" s="1"/>
    </row>
    <row r="29396" spans="18:18">
      <c r="R29396" s="1"/>
    </row>
    <row r="29397" spans="18:18">
      <c r="R29397" s="1"/>
    </row>
    <row r="29398" spans="18:18">
      <c r="R29398" s="1"/>
    </row>
    <row r="29399" spans="18:18">
      <c r="R29399" s="1"/>
    </row>
    <row r="29400" spans="18:18">
      <c r="R29400" s="1"/>
    </row>
    <row r="29401" spans="18:18">
      <c r="R29401" s="1"/>
    </row>
    <row r="29402" spans="18:18">
      <c r="R29402" s="1"/>
    </row>
    <row r="29403" spans="18:18">
      <c r="R29403" s="1"/>
    </row>
    <row r="29404" spans="18:18">
      <c r="R29404" s="1"/>
    </row>
    <row r="29405" spans="18:18">
      <c r="R29405" s="1"/>
    </row>
    <row r="29406" spans="18:18">
      <c r="R29406" s="1"/>
    </row>
    <row r="29407" spans="18:18">
      <c r="R29407" s="1"/>
    </row>
    <row r="29408" spans="18:18">
      <c r="R29408" s="1"/>
    </row>
    <row r="29409" spans="18:18">
      <c r="R29409" s="1"/>
    </row>
    <row r="29410" spans="18:18">
      <c r="R29410" s="1"/>
    </row>
    <row r="29411" spans="18:18">
      <c r="R29411" s="1"/>
    </row>
    <row r="29412" spans="18:18">
      <c r="R29412" s="1"/>
    </row>
    <row r="29413" spans="18:18">
      <c r="R29413" s="1"/>
    </row>
    <row r="29414" spans="18:18">
      <c r="R29414" s="1"/>
    </row>
    <row r="29415" spans="18:18">
      <c r="R29415" s="1"/>
    </row>
    <row r="29416" spans="18:18">
      <c r="R29416" s="1"/>
    </row>
    <row r="29417" spans="18:18">
      <c r="R29417" s="1"/>
    </row>
    <row r="29418" spans="18:18">
      <c r="R29418" s="1"/>
    </row>
    <row r="29419" spans="18:18">
      <c r="R29419" s="1"/>
    </row>
    <row r="29420" spans="18:18">
      <c r="R29420" s="1"/>
    </row>
    <row r="29421" spans="18:18">
      <c r="R29421" s="1"/>
    </row>
    <row r="29422" spans="18:18">
      <c r="R29422" s="1"/>
    </row>
    <row r="29423" spans="18:18">
      <c r="R29423" s="1"/>
    </row>
    <row r="29424" spans="18:18">
      <c r="R29424" s="1"/>
    </row>
    <row r="29425" spans="18:18">
      <c r="R29425" s="1"/>
    </row>
    <row r="29426" spans="18:18">
      <c r="R29426" s="1"/>
    </row>
    <row r="29427" spans="18:18">
      <c r="R29427" s="1"/>
    </row>
    <row r="29428" spans="18:18">
      <c r="R29428" s="1"/>
    </row>
    <row r="29429" spans="18:18">
      <c r="R29429" s="1"/>
    </row>
    <row r="29430" spans="18:18">
      <c r="R29430" s="1"/>
    </row>
    <row r="29431" spans="18:18">
      <c r="R29431" s="1"/>
    </row>
    <row r="29432" spans="18:18">
      <c r="R29432" s="1"/>
    </row>
    <row r="29433" spans="18:18">
      <c r="R29433" s="1"/>
    </row>
    <row r="29434" spans="18:18">
      <c r="R29434" s="1"/>
    </row>
    <row r="29435" spans="18:18">
      <c r="R29435" s="1"/>
    </row>
    <row r="29436" spans="18:18">
      <c r="R29436" s="1"/>
    </row>
    <row r="29437" spans="18:18">
      <c r="R29437" s="1"/>
    </row>
    <row r="29438" spans="18:18">
      <c r="R29438" s="1"/>
    </row>
    <row r="29439" spans="18:18">
      <c r="R29439" s="1"/>
    </row>
    <row r="29440" spans="18:18">
      <c r="R29440" s="1"/>
    </row>
    <row r="29441" spans="18:18">
      <c r="R29441" s="1"/>
    </row>
    <row r="29442" spans="18:18">
      <c r="R29442" s="1"/>
    </row>
    <row r="29443" spans="18:18">
      <c r="R29443" s="1"/>
    </row>
    <row r="29444" spans="18:18">
      <c r="R29444" s="1"/>
    </row>
    <row r="29445" spans="18:18">
      <c r="R29445" s="1"/>
    </row>
    <row r="29446" spans="18:18">
      <c r="R29446" s="1"/>
    </row>
    <row r="29447" spans="18:18">
      <c r="R29447" s="1"/>
    </row>
    <row r="29448" spans="18:18">
      <c r="R29448" s="1"/>
    </row>
    <row r="29449" spans="18:18">
      <c r="R29449" s="1"/>
    </row>
    <row r="29450" spans="18:18">
      <c r="R29450" s="1"/>
    </row>
    <row r="29451" spans="18:18">
      <c r="R29451" s="1"/>
    </row>
    <row r="29452" spans="18:18">
      <c r="R29452" s="1"/>
    </row>
    <row r="29453" spans="18:18">
      <c r="R29453" s="1"/>
    </row>
    <row r="29454" spans="18:18">
      <c r="R29454" s="1"/>
    </row>
    <row r="29455" spans="18:18">
      <c r="R29455" s="1"/>
    </row>
    <row r="29456" spans="18:18">
      <c r="R29456" s="1"/>
    </row>
    <row r="29457" spans="18:18">
      <c r="R29457" s="1"/>
    </row>
    <row r="29458" spans="18:18">
      <c r="R29458" s="1"/>
    </row>
    <row r="29459" spans="18:18">
      <c r="R29459" s="1"/>
    </row>
    <row r="29460" spans="18:18">
      <c r="R29460" s="1"/>
    </row>
    <row r="29461" spans="18:18">
      <c r="R29461" s="1"/>
    </row>
    <row r="29462" spans="18:18">
      <c r="R29462" s="1"/>
    </row>
    <row r="29463" spans="18:18">
      <c r="R29463" s="1"/>
    </row>
    <row r="29464" spans="18:18">
      <c r="R29464" s="1"/>
    </row>
    <row r="29465" spans="18:18">
      <c r="R29465" s="1"/>
    </row>
    <row r="29466" spans="18:18">
      <c r="R29466" s="1"/>
    </row>
    <row r="29467" spans="18:18">
      <c r="R29467" s="1"/>
    </row>
    <row r="29468" spans="18:18">
      <c r="R29468" s="1"/>
    </row>
    <row r="29469" spans="18:18">
      <c r="R29469" s="1"/>
    </row>
    <row r="29470" spans="18:18">
      <c r="R29470" s="1"/>
    </row>
    <row r="29471" spans="18:18">
      <c r="R29471" s="1"/>
    </row>
    <row r="29472" spans="18:18">
      <c r="R29472" s="1"/>
    </row>
    <row r="29473" spans="18:18">
      <c r="R29473" s="1"/>
    </row>
    <row r="29474" spans="18:18">
      <c r="R29474" s="1"/>
    </row>
    <row r="29475" spans="18:18">
      <c r="R29475" s="1"/>
    </row>
    <row r="29476" spans="18:18">
      <c r="R29476" s="1"/>
    </row>
    <row r="29477" spans="18:18">
      <c r="R29477" s="1"/>
    </row>
    <row r="29478" spans="18:18">
      <c r="R29478" s="1"/>
    </row>
    <row r="29479" spans="18:18">
      <c r="R29479" s="1"/>
    </row>
    <row r="29480" spans="18:18">
      <c r="R29480" s="1"/>
    </row>
    <row r="29481" spans="18:18">
      <c r="R29481" s="1"/>
    </row>
    <row r="29482" spans="18:18">
      <c r="R29482" s="1"/>
    </row>
    <row r="29483" spans="18:18">
      <c r="R29483" s="1"/>
    </row>
    <row r="29484" spans="18:18">
      <c r="R29484" s="1"/>
    </row>
    <row r="29485" spans="18:18">
      <c r="R29485" s="1"/>
    </row>
    <row r="29486" spans="18:18">
      <c r="R29486" s="1"/>
    </row>
    <row r="29487" spans="18:18">
      <c r="R29487" s="1"/>
    </row>
    <row r="29488" spans="18:18">
      <c r="R29488" s="1"/>
    </row>
    <row r="29489" spans="18:18">
      <c r="R29489" s="1"/>
    </row>
    <row r="29490" spans="18:18">
      <c r="R29490" s="1"/>
    </row>
    <row r="29491" spans="18:18">
      <c r="R29491" s="1"/>
    </row>
    <row r="29492" spans="18:18">
      <c r="R29492" s="1"/>
    </row>
    <row r="29493" spans="18:18">
      <c r="R29493" s="1"/>
    </row>
    <row r="29494" spans="18:18">
      <c r="R29494" s="1"/>
    </row>
    <row r="29495" spans="18:18">
      <c r="R29495" s="1"/>
    </row>
    <row r="29496" spans="18:18">
      <c r="R29496" s="1"/>
    </row>
    <row r="29497" spans="18:18">
      <c r="R29497" s="1"/>
    </row>
    <row r="29498" spans="18:18">
      <c r="R29498" s="1"/>
    </row>
    <row r="29499" spans="18:18">
      <c r="R29499" s="1"/>
    </row>
    <row r="29500" spans="18:18">
      <c r="R29500" s="1"/>
    </row>
    <row r="29501" spans="18:18">
      <c r="R29501" s="1"/>
    </row>
    <row r="29502" spans="18:18">
      <c r="R29502" s="1"/>
    </row>
    <row r="29503" spans="18:18">
      <c r="R29503" s="1"/>
    </row>
    <row r="29504" spans="18:18">
      <c r="R29504" s="1"/>
    </row>
    <row r="29505" spans="18:18">
      <c r="R29505" s="1"/>
    </row>
    <row r="29506" spans="18:18">
      <c r="R29506" s="1"/>
    </row>
    <row r="29507" spans="18:18">
      <c r="R29507" s="1"/>
    </row>
    <row r="29508" spans="18:18">
      <c r="R29508" s="1"/>
    </row>
    <row r="29509" spans="18:18">
      <c r="R29509" s="1"/>
    </row>
    <row r="29510" spans="18:18">
      <c r="R29510" s="1"/>
    </row>
    <row r="29511" spans="18:18">
      <c r="R29511" s="1"/>
    </row>
    <row r="29512" spans="18:18">
      <c r="R29512" s="1"/>
    </row>
    <row r="29513" spans="18:18">
      <c r="R29513" s="1"/>
    </row>
    <row r="29514" spans="18:18">
      <c r="R29514" s="1"/>
    </row>
    <row r="29515" spans="18:18">
      <c r="R29515" s="1"/>
    </row>
    <row r="29516" spans="18:18">
      <c r="R29516" s="1"/>
    </row>
    <row r="29517" spans="18:18">
      <c r="R29517" s="1"/>
    </row>
    <row r="29518" spans="18:18">
      <c r="R29518" s="1"/>
    </row>
    <row r="29519" spans="18:18">
      <c r="R29519" s="1"/>
    </row>
    <row r="29520" spans="18:18">
      <c r="R29520" s="1"/>
    </row>
    <row r="29521" spans="18:18">
      <c r="R29521" s="1"/>
    </row>
    <row r="29522" spans="18:18">
      <c r="R29522" s="1"/>
    </row>
    <row r="29523" spans="18:18">
      <c r="R29523" s="1"/>
    </row>
    <row r="29524" spans="18:18">
      <c r="R29524" s="1"/>
    </row>
    <row r="29525" spans="18:18">
      <c r="R29525" s="1"/>
    </row>
    <row r="29526" spans="18:18">
      <c r="R29526" s="1"/>
    </row>
    <row r="29527" spans="18:18">
      <c r="R29527" s="1"/>
    </row>
    <row r="29528" spans="18:18">
      <c r="R29528" s="1"/>
    </row>
    <row r="29529" spans="18:18">
      <c r="R29529" s="1"/>
    </row>
    <row r="29530" spans="18:18">
      <c r="R29530" s="1"/>
    </row>
    <row r="29531" spans="18:18">
      <c r="R29531" s="1"/>
    </row>
    <row r="29532" spans="18:18">
      <c r="R29532" s="1"/>
    </row>
    <row r="29533" spans="18:18">
      <c r="R29533" s="1"/>
    </row>
    <row r="29534" spans="18:18">
      <c r="R29534" s="1"/>
    </row>
    <row r="29535" spans="18:18">
      <c r="R29535" s="1"/>
    </row>
    <row r="29536" spans="18:18">
      <c r="R29536" s="1"/>
    </row>
    <row r="29537" spans="18:18">
      <c r="R29537" s="1"/>
    </row>
    <row r="29538" spans="18:18">
      <c r="R29538" s="1"/>
    </row>
    <row r="29539" spans="18:18">
      <c r="R29539" s="1"/>
    </row>
    <row r="29540" spans="18:18">
      <c r="R29540" s="1"/>
    </row>
    <row r="29541" spans="18:18">
      <c r="R29541" s="1"/>
    </row>
    <row r="29542" spans="18:18">
      <c r="R29542" s="1"/>
    </row>
    <row r="29543" spans="18:18">
      <c r="R29543" s="1"/>
    </row>
    <row r="29544" spans="18:18">
      <c r="R29544" s="1"/>
    </row>
    <row r="29545" spans="18:18">
      <c r="R29545" s="1"/>
    </row>
    <row r="29546" spans="18:18">
      <c r="R29546" s="1"/>
    </row>
    <row r="29547" spans="18:18">
      <c r="R29547" s="1"/>
    </row>
    <row r="29548" spans="18:18">
      <c r="R29548" s="1"/>
    </row>
    <row r="29549" spans="18:18">
      <c r="R29549" s="1"/>
    </row>
    <row r="29550" spans="18:18">
      <c r="R29550" s="1"/>
    </row>
    <row r="29551" spans="18:18">
      <c r="R29551" s="1"/>
    </row>
    <row r="29552" spans="18:18">
      <c r="R29552" s="1"/>
    </row>
    <row r="29553" spans="18:18">
      <c r="R29553" s="1"/>
    </row>
    <row r="29554" spans="18:18">
      <c r="R29554" s="1"/>
    </row>
    <row r="29555" spans="18:18">
      <c r="R29555" s="1"/>
    </row>
    <row r="29556" spans="18:18">
      <c r="R29556" s="1"/>
    </row>
    <row r="29557" spans="18:18">
      <c r="R29557" s="1"/>
    </row>
    <row r="29558" spans="18:18">
      <c r="R29558" s="1"/>
    </row>
    <row r="29559" spans="18:18">
      <c r="R29559" s="1"/>
    </row>
    <row r="29560" spans="18:18">
      <c r="R29560" s="1"/>
    </row>
    <row r="29561" spans="18:18">
      <c r="R29561" s="1"/>
    </row>
    <row r="29562" spans="18:18">
      <c r="R29562" s="1"/>
    </row>
    <row r="29563" spans="18:18">
      <c r="R29563" s="1"/>
    </row>
    <row r="29564" spans="18:18">
      <c r="R29564" s="1"/>
    </row>
    <row r="29565" spans="18:18">
      <c r="R29565" s="1"/>
    </row>
    <row r="29566" spans="18:18">
      <c r="R29566" s="1"/>
    </row>
    <row r="29567" spans="18:18">
      <c r="R29567" s="1"/>
    </row>
    <row r="29568" spans="18:18">
      <c r="R29568" s="1"/>
    </row>
    <row r="29569" spans="18:18">
      <c r="R29569" s="1"/>
    </row>
    <row r="29570" spans="18:18">
      <c r="R29570" s="1"/>
    </row>
    <row r="29571" spans="18:18">
      <c r="R29571" s="1"/>
    </row>
    <row r="29572" spans="18:18">
      <c r="R29572" s="1"/>
    </row>
    <row r="29573" spans="18:18">
      <c r="R29573" s="1"/>
    </row>
    <row r="29574" spans="18:18">
      <c r="R29574" s="1"/>
    </row>
    <row r="29575" spans="18:18">
      <c r="R29575" s="1"/>
    </row>
    <row r="29576" spans="18:18">
      <c r="R29576" s="1"/>
    </row>
    <row r="29577" spans="18:18">
      <c r="R29577" s="1"/>
    </row>
    <row r="29578" spans="18:18">
      <c r="R29578" s="1"/>
    </row>
    <row r="29579" spans="18:18">
      <c r="R29579" s="1"/>
    </row>
    <row r="29580" spans="18:18">
      <c r="R29580" s="1"/>
    </row>
    <row r="29581" spans="18:18">
      <c r="R29581" s="1"/>
    </row>
    <row r="29582" spans="18:18">
      <c r="R29582" s="1"/>
    </row>
    <row r="29583" spans="18:18">
      <c r="R29583" s="1"/>
    </row>
    <row r="29584" spans="18:18">
      <c r="R29584" s="1"/>
    </row>
    <row r="29585" spans="18:18">
      <c r="R29585" s="1"/>
    </row>
    <row r="29586" spans="18:18">
      <c r="R29586" s="1"/>
    </row>
    <row r="29587" spans="18:18">
      <c r="R29587" s="1"/>
    </row>
    <row r="29588" spans="18:18">
      <c r="R29588" s="1"/>
    </row>
    <row r="29589" spans="18:18">
      <c r="R29589" s="1"/>
    </row>
    <row r="29590" spans="18:18">
      <c r="R29590" s="1"/>
    </row>
    <row r="29591" spans="18:18">
      <c r="R29591" s="1"/>
    </row>
    <row r="29592" spans="18:18">
      <c r="R29592" s="1"/>
    </row>
    <row r="29593" spans="18:18">
      <c r="R29593" s="1"/>
    </row>
    <row r="29594" spans="18:18">
      <c r="R29594" s="1"/>
    </row>
    <row r="29595" spans="18:18">
      <c r="R29595" s="1"/>
    </row>
    <row r="29596" spans="18:18">
      <c r="R29596" s="1"/>
    </row>
    <row r="29597" spans="18:18">
      <c r="R29597" s="1"/>
    </row>
    <row r="29598" spans="18:18">
      <c r="R29598" s="1"/>
    </row>
    <row r="29599" spans="18:18">
      <c r="R29599" s="1"/>
    </row>
    <row r="29600" spans="18:18">
      <c r="R29600" s="1"/>
    </row>
    <row r="29601" spans="18:18">
      <c r="R29601" s="1"/>
    </row>
    <row r="29602" spans="18:18">
      <c r="R29602" s="1"/>
    </row>
    <row r="29603" spans="18:18">
      <c r="R29603" s="1"/>
    </row>
    <row r="29604" spans="18:18">
      <c r="R29604" s="1"/>
    </row>
    <row r="29605" spans="18:18">
      <c r="R29605" s="1"/>
    </row>
    <row r="29606" spans="18:18">
      <c r="R29606" s="1"/>
    </row>
    <row r="29607" spans="18:18">
      <c r="R29607" s="1"/>
    </row>
    <row r="29608" spans="18:18">
      <c r="R29608" s="1"/>
    </row>
    <row r="29609" spans="18:18">
      <c r="R29609" s="1"/>
    </row>
    <row r="29610" spans="18:18">
      <c r="R29610" s="1"/>
    </row>
    <row r="29611" spans="18:18">
      <c r="R29611" s="1"/>
    </row>
    <row r="29612" spans="18:18">
      <c r="R29612" s="1"/>
    </row>
    <row r="29613" spans="18:18">
      <c r="R29613" s="1"/>
    </row>
    <row r="29614" spans="18:18">
      <c r="R29614" s="1"/>
    </row>
    <row r="29615" spans="18:18">
      <c r="R29615" s="1"/>
    </row>
    <row r="29616" spans="18:18">
      <c r="R29616" s="1"/>
    </row>
    <row r="29617" spans="18:18">
      <c r="R29617" s="1"/>
    </row>
    <row r="29618" spans="18:18">
      <c r="R29618" s="1"/>
    </row>
    <row r="29619" spans="18:18">
      <c r="R29619" s="1"/>
    </row>
    <row r="29620" spans="18:18">
      <c r="R29620" s="1"/>
    </row>
    <row r="29621" spans="18:18">
      <c r="R29621" s="1"/>
    </row>
    <row r="29622" spans="18:18">
      <c r="R29622" s="1"/>
    </row>
    <row r="29623" spans="18:18">
      <c r="R29623" s="1"/>
    </row>
    <row r="29624" spans="18:18">
      <c r="R29624" s="1"/>
    </row>
    <row r="29625" spans="18:18">
      <c r="R29625" s="1"/>
    </row>
    <row r="29626" spans="18:18">
      <c r="R29626" s="1"/>
    </row>
    <row r="29627" spans="18:18">
      <c r="R29627" s="1"/>
    </row>
    <row r="29628" spans="18:18">
      <c r="R29628" s="1"/>
    </row>
    <row r="29629" spans="18:18">
      <c r="R29629" s="1"/>
    </row>
    <row r="29630" spans="18:18">
      <c r="R29630" s="1"/>
    </row>
    <row r="29631" spans="18:18">
      <c r="R29631" s="1"/>
    </row>
    <row r="29632" spans="18:18">
      <c r="R29632" s="1"/>
    </row>
    <row r="29633" spans="18:18">
      <c r="R29633" s="1"/>
    </row>
    <row r="29634" spans="18:18">
      <c r="R29634" s="1"/>
    </row>
    <row r="29635" spans="18:18">
      <c r="R29635" s="1"/>
    </row>
    <row r="29636" spans="18:18">
      <c r="R29636" s="1"/>
    </row>
    <row r="29637" spans="18:18">
      <c r="R29637" s="1"/>
    </row>
    <row r="29638" spans="18:18">
      <c r="R29638" s="1"/>
    </row>
    <row r="29639" spans="18:18">
      <c r="R29639" s="1"/>
    </row>
    <row r="29640" spans="18:18">
      <c r="R29640" s="1"/>
    </row>
    <row r="29641" spans="18:18">
      <c r="R29641" s="1"/>
    </row>
    <row r="29642" spans="18:18">
      <c r="R29642" s="1"/>
    </row>
    <row r="29643" spans="18:18">
      <c r="R29643" s="1"/>
    </row>
    <row r="29644" spans="18:18">
      <c r="R29644" s="1"/>
    </row>
    <row r="29645" spans="18:18">
      <c r="R29645" s="1"/>
    </row>
    <row r="29646" spans="18:18">
      <c r="R29646" s="1"/>
    </row>
    <row r="29647" spans="18:18">
      <c r="R29647" s="1"/>
    </row>
    <row r="29648" spans="18:18">
      <c r="R29648" s="1"/>
    </row>
    <row r="29649" spans="18:18">
      <c r="R29649" s="1"/>
    </row>
    <row r="29650" spans="18:18">
      <c r="R29650" s="1"/>
    </row>
    <row r="29651" spans="18:18">
      <c r="R29651" s="1"/>
    </row>
    <row r="29652" spans="18:18">
      <c r="R29652" s="1"/>
    </row>
    <row r="29653" spans="18:18">
      <c r="R29653" s="1"/>
    </row>
    <row r="29654" spans="18:18">
      <c r="R29654" s="1"/>
    </row>
    <row r="29655" spans="18:18">
      <c r="R29655" s="1"/>
    </row>
    <row r="29656" spans="18:18">
      <c r="R29656" s="1"/>
    </row>
    <row r="29657" spans="18:18">
      <c r="R29657" s="1"/>
    </row>
    <row r="29658" spans="18:18">
      <c r="R29658" s="1"/>
    </row>
    <row r="29659" spans="18:18">
      <c r="R29659" s="1"/>
    </row>
    <row r="29660" spans="18:18">
      <c r="R29660" s="1"/>
    </row>
    <row r="29661" spans="18:18">
      <c r="R29661" s="1"/>
    </row>
    <row r="29662" spans="18:18">
      <c r="R29662" s="1"/>
    </row>
    <row r="29663" spans="18:18">
      <c r="R29663" s="1"/>
    </row>
    <row r="29664" spans="18:18">
      <c r="R29664" s="1"/>
    </row>
    <row r="29665" spans="18:18">
      <c r="R29665" s="1"/>
    </row>
    <row r="29666" spans="18:18">
      <c r="R29666" s="1"/>
    </row>
    <row r="29667" spans="18:18">
      <c r="R29667" s="1"/>
    </row>
    <row r="29668" spans="18:18">
      <c r="R29668" s="1"/>
    </row>
    <row r="29669" spans="18:18">
      <c r="R29669" s="1"/>
    </row>
    <row r="29670" spans="18:18">
      <c r="R29670" s="1"/>
    </row>
    <row r="29671" spans="18:18">
      <c r="R29671" s="1"/>
    </row>
    <row r="29672" spans="18:18">
      <c r="R29672" s="1"/>
    </row>
    <row r="29673" spans="18:18">
      <c r="R29673" s="1"/>
    </row>
    <row r="29674" spans="18:18">
      <c r="R29674" s="1"/>
    </row>
    <row r="29675" spans="18:18">
      <c r="R29675" s="1"/>
    </row>
    <row r="29676" spans="18:18">
      <c r="R29676" s="1"/>
    </row>
    <row r="29677" spans="18:18">
      <c r="R29677" s="1"/>
    </row>
    <row r="29678" spans="18:18">
      <c r="R29678" s="1"/>
    </row>
    <row r="29679" spans="18:18">
      <c r="R29679" s="1"/>
    </row>
    <row r="29680" spans="18:18">
      <c r="R29680" s="1"/>
    </row>
    <row r="29681" spans="18:18">
      <c r="R29681" s="1"/>
    </row>
    <row r="29682" spans="18:18">
      <c r="R29682" s="1"/>
    </row>
    <row r="29683" spans="18:18">
      <c r="R29683" s="1"/>
    </row>
    <row r="29684" spans="18:18">
      <c r="R29684" s="1"/>
    </row>
    <row r="29685" spans="18:18">
      <c r="R29685" s="1"/>
    </row>
    <row r="29686" spans="18:18">
      <c r="R29686" s="1"/>
    </row>
    <row r="29687" spans="18:18">
      <c r="R29687" s="1"/>
    </row>
    <row r="29688" spans="18:18">
      <c r="R29688" s="1"/>
    </row>
    <row r="29689" spans="18:18">
      <c r="R29689" s="1"/>
    </row>
    <row r="29690" spans="18:18">
      <c r="R29690" s="1"/>
    </row>
    <row r="29691" spans="18:18">
      <c r="R29691" s="1"/>
    </row>
    <row r="29692" spans="18:18">
      <c r="R29692" s="1"/>
    </row>
    <row r="29693" spans="18:18">
      <c r="R29693" s="1"/>
    </row>
    <row r="29694" spans="18:18">
      <c r="R29694" s="1"/>
    </row>
    <row r="29695" spans="18:18">
      <c r="R29695" s="1"/>
    </row>
    <row r="29696" spans="18:18">
      <c r="R29696" s="1"/>
    </row>
    <row r="29697" spans="18:18">
      <c r="R29697" s="1"/>
    </row>
    <row r="29698" spans="18:18">
      <c r="R29698" s="1"/>
    </row>
    <row r="29699" spans="18:18">
      <c r="R29699" s="1"/>
    </row>
    <row r="29700" spans="18:18">
      <c r="R29700" s="1"/>
    </row>
    <row r="29701" spans="18:18">
      <c r="R29701" s="1"/>
    </row>
    <row r="29702" spans="18:18">
      <c r="R29702" s="1"/>
    </row>
    <row r="29703" spans="18:18">
      <c r="R29703" s="1"/>
    </row>
    <row r="29704" spans="18:18">
      <c r="R29704" s="1"/>
    </row>
    <row r="29705" spans="18:18">
      <c r="R29705" s="1"/>
    </row>
    <row r="29706" spans="18:18">
      <c r="R29706" s="1"/>
    </row>
    <row r="29707" spans="18:18">
      <c r="R29707" s="1"/>
    </row>
    <row r="29708" spans="18:18">
      <c r="R29708" s="1"/>
    </row>
    <row r="29709" spans="18:18">
      <c r="R29709" s="1"/>
    </row>
    <row r="29710" spans="18:18">
      <c r="R29710" s="1"/>
    </row>
    <row r="29711" spans="18:18">
      <c r="R29711" s="1"/>
    </row>
    <row r="29712" spans="18:18">
      <c r="R29712" s="1"/>
    </row>
    <row r="29713" spans="18:18">
      <c r="R29713" s="1"/>
    </row>
    <row r="29714" spans="18:18">
      <c r="R29714" s="1"/>
    </row>
    <row r="29715" spans="18:18">
      <c r="R29715" s="1"/>
    </row>
    <row r="29716" spans="18:18">
      <c r="R29716" s="1"/>
    </row>
    <row r="29717" spans="18:18">
      <c r="R29717" s="1"/>
    </row>
    <row r="29718" spans="18:18">
      <c r="R29718" s="1"/>
    </row>
    <row r="29719" spans="18:18">
      <c r="R29719" s="1"/>
    </row>
    <row r="29720" spans="18:18">
      <c r="R29720" s="1"/>
    </row>
    <row r="29721" spans="18:18">
      <c r="R29721" s="1"/>
    </row>
    <row r="29722" spans="18:18">
      <c r="R29722" s="1"/>
    </row>
    <row r="29723" spans="18:18">
      <c r="R29723" s="1"/>
    </row>
    <row r="29724" spans="18:18">
      <c r="R29724" s="1"/>
    </row>
    <row r="29725" spans="18:18">
      <c r="R29725" s="1"/>
    </row>
    <row r="29726" spans="18:18">
      <c r="R29726" s="1"/>
    </row>
    <row r="29727" spans="18:18">
      <c r="R29727" s="1"/>
    </row>
    <row r="29728" spans="18:18">
      <c r="R29728" s="1"/>
    </row>
    <row r="29729" spans="18:18">
      <c r="R29729" s="1"/>
    </row>
    <row r="29730" spans="18:18">
      <c r="R29730" s="1"/>
    </row>
    <row r="29731" spans="18:18">
      <c r="R29731" s="1"/>
    </row>
    <row r="29732" spans="18:18">
      <c r="R29732" s="1"/>
    </row>
    <row r="29733" spans="18:18">
      <c r="R29733" s="1"/>
    </row>
    <row r="29734" spans="18:18">
      <c r="R29734" s="1"/>
    </row>
    <row r="29735" spans="18:18">
      <c r="R29735" s="1"/>
    </row>
    <row r="29736" spans="18:18">
      <c r="R29736" s="1"/>
    </row>
    <row r="29737" spans="18:18">
      <c r="R29737" s="1"/>
    </row>
    <row r="29738" spans="18:18">
      <c r="R29738" s="1"/>
    </row>
    <row r="29739" spans="18:18">
      <c r="R29739" s="1"/>
    </row>
    <row r="29740" spans="18:18">
      <c r="R29740" s="1"/>
    </row>
    <row r="29741" spans="18:18">
      <c r="R29741" s="1"/>
    </row>
    <row r="29742" spans="18:18">
      <c r="R29742" s="1"/>
    </row>
    <row r="29743" spans="18:18">
      <c r="R29743" s="1"/>
    </row>
    <row r="29744" spans="18:18">
      <c r="R29744" s="1"/>
    </row>
    <row r="29745" spans="18:18">
      <c r="R29745" s="1"/>
    </row>
    <row r="29746" spans="18:18">
      <c r="R29746" s="1"/>
    </row>
    <row r="29747" spans="18:18">
      <c r="R29747" s="1"/>
    </row>
    <row r="29748" spans="18:18">
      <c r="R29748" s="1"/>
    </row>
    <row r="29749" spans="18:18">
      <c r="R29749" s="1"/>
    </row>
    <row r="29750" spans="18:18">
      <c r="R29750" s="1"/>
    </row>
    <row r="29751" spans="18:18">
      <c r="R29751" s="1"/>
    </row>
    <row r="29752" spans="18:18">
      <c r="R29752" s="1"/>
    </row>
    <row r="29753" spans="18:18">
      <c r="R29753" s="1"/>
    </row>
    <row r="29754" spans="18:18">
      <c r="R29754" s="1"/>
    </row>
    <row r="29755" spans="18:18">
      <c r="R29755" s="1"/>
    </row>
    <row r="29756" spans="18:18">
      <c r="R29756" s="1"/>
    </row>
    <row r="29757" spans="18:18">
      <c r="R29757" s="1"/>
    </row>
    <row r="29758" spans="18:18">
      <c r="R29758" s="1"/>
    </row>
    <row r="29759" spans="18:18">
      <c r="R29759" s="1"/>
    </row>
    <row r="29760" spans="18:18">
      <c r="R29760" s="1"/>
    </row>
    <row r="29761" spans="18:18">
      <c r="R29761" s="1"/>
    </row>
    <row r="29762" spans="18:18">
      <c r="R29762" s="1"/>
    </row>
    <row r="29763" spans="18:18">
      <c r="R29763" s="1"/>
    </row>
    <row r="29764" spans="18:18">
      <c r="R29764" s="1"/>
    </row>
    <row r="29765" spans="18:18">
      <c r="R29765" s="1"/>
    </row>
    <row r="29766" spans="18:18">
      <c r="R29766" s="1"/>
    </row>
    <row r="29767" spans="18:18">
      <c r="R29767" s="1"/>
    </row>
    <row r="29768" spans="18:18">
      <c r="R29768" s="1"/>
    </row>
    <row r="29769" spans="18:18">
      <c r="R29769" s="1"/>
    </row>
    <row r="29770" spans="18:18">
      <c r="R29770" s="1"/>
    </row>
    <row r="29771" spans="18:18">
      <c r="R29771" s="1"/>
    </row>
    <row r="29772" spans="18:18">
      <c r="R29772" s="1"/>
    </row>
    <row r="29773" spans="18:18">
      <c r="R29773" s="1"/>
    </row>
    <row r="29774" spans="18:18">
      <c r="R29774" s="1"/>
    </row>
    <row r="29775" spans="18:18">
      <c r="R29775" s="1"/>
    </row>
    <row r="29776" spans="18:18">
      <c r="R29776" s="1"/>
    </row>
    <row r="29777" spans="18:18">
      <c r="R29777" s="1"/>
    </row>
    <row r="29778" spans="18:18">
      <c r="R29778" s="1"/>
    </row>
    <row r="29779" spans="18:18">
      <c r="R29779" s="1"/>
    </row>
    <row r="29780" spans="18:18">
      <c r="R29780" s="1"/>
    </row>
    <row r="29781" spans="18:18">
      <c r="R29781" s="1"/>
    </row>
    <row r="29782" spans="18:18">
      <c r="R29782" s="1"/>
    </row>
    <row r="29783" spans="18:18">
      <c r="R29783" s="1"/>
    </row>
    <row r="29784" spans="18:18">
      <c r="R29784" s="1"/>
    </row>
    <row r="29785" spans="18:18">
      <c r="R29785" s="1"/>
    </row>
    <row r="29786" spans="18:18">
      <c r="R29786" s="1"/>
    </row>
    <row r="29787" spans="18:18">
      <c r="R29787" s="1"/>
    </row>
    <row r="29788" spans="18:18">
      <c r="R29788" s="1"/>
    </row>
    <row r="29789" spans="18:18">
      <c r="R29789" s="1"/>
    </row>
    <row r="29790" spans="18:18">
      <c r="R29790" s="1"/>
    </row>
    <row r="29791" spans="18:18">
      <c r="R29791" s="1"/>
    </row>
    <row r="29792" spans="18:18">
      <c r="R29792" s="1"/>
    </row>
    <row r="29793" spans="18:18">
      <c r="R29793" s="1"/>
    </row>
    <row r="29794" spans="18:18">
      <c r="R29794" s="1"/>
    </row>
    <row r="29795" spans="18:18">
      <c r="R29795" s="1"/>
    </row>
    <row r="29796" spans="18:18">
      <c r="R29796" s="1"/>
    </row>
    <row r="29797" spans="18:18">
      <c r="R29797" s="1"/>
    </row>
    <row r="29798" spans="18:18">
      <c r="R29798" s="1"/>
    </row>
    <row r="29799" spans="18:18">
      <c r="R29799" s="1"/>
    </row>
    <row r="29800" spans="18:18">
      <c r="R29800" s="1"/>
    </row>
    <row r="29801" spans="18:18">
      <c r="R29801" s="1"/>
    </row>
    <row r="29802" spans="18:18">
      <c r="R29802" s="1"/>
    </row>
    <row r="29803" spans="18:18">
      <c r="R29803" s="1"/>
    </row>
    <row r="29804" spans="18:18">
      <c r="R29804" s="1"/>
    </row>
    <row r="29805" spans="18:18">
      <c r="R29805" s="1"/>
    </row>
    <row r="29806" spans="18:18">
      <c r="R29806" s="1"/>
    </row>
    <row r="29807" spans="18:18">
      <c r="R29807" s="1"/>
    </row>
    <row r="29808" spans="18:18">
      <c r="R29808" s="1"/>
    </row>
    <row r="29809" spans="18:18">
      <c r="R29809" s="1"/>
    </row>
    <row r="29810" spans="18:18">
      <c r="R29810" s="1"/>
    </row>
    <row r="29811" spans="18:18">
      <c r="R29811" s="1"/>
    </row>
    <row r="29812" spans="18:18">
      <c r="R29812" s="1"/>
    </row>
    <row r="29813" spans="18:18">
      <c r="R29813" s="1"/>
    </row>
    <row r="29814" spans="18:18">
      <c r="R29814" s="1"/>
    </row>
    <row r="29815" spans="18:18">
      <c r="R29815" s="1"/>
    </row>
    <row r="29816" spans="18:18">
      <c r="R29816" s="1"/>
    </row>
    <row r="29817" spans="18:18">
      <c r="R29817" s="1"/>
    </row>
    <row r="29818" spans="18:18">
      <c r="R29818" s="1"/>
    </row>
    <row r="29819" spans="18:18">
      <c r="R29819" s="1"/>
    </row>
    <row r="29820" spans="18:18">
      <c r="R29820" s="1"/>
    </row>
    <row r="29821" spans="18:18">
      <c r="R29821" s="1"/>
    </row>
    <row r="29822" spans="18:18">
      <c r="R29822" s="1"/>
    </row>
    <row r="29823" spans="18:18">
      <c r="R29823" s="1"/>
    </row>
    <row r="29824" spans="18:18">
      <c r="R29824" s="1"/>
    </row>
    <row r="29825" spans="18:18">
      <c r="R29825" s="1"/>
    </row>
    <row r="29826" spans="18:18">
      <c r="R29826" s="1"/>
    </row>
    <row r="29827" spans="18:18">
      <c r="R29827" s="1"/>
    </row>
    <row r="29828" spans="18:18">
      <c r="R29828" s="1"/>
    </row>
    <row r="29829" spans="18:18">
      <c r="R29829" s="1"/>
    </row>
    <row r="29830" spans="18:18">
      <c r="R29830" s="1"/>
    </row>
    <row r="29831" spans="18:18">
      <c r="R29831" s="1"/>
    </row>
    <row r="29832" spans="18:18">
      <c r="R29832" s="1"/>
    </row>
    <row r="29833" spans="18:18">
      <c r="R29833" s="1"/>
    </row>
    <row r="29834" spans="18:18">
      <c r="R29834" s="1"/>
    </row>
    <row r="29835" spans="18:18">
      <c r="R29835" s="1"/>
    </row>
    <row r="29836" spans="18:18">
      <c r="R29836" s="1"/>
    </row>
    <row r="29837" spans="18:18">
      <c r="R29837" s="1"/>
    </row>
    <row r="29838" spans="18:18">
      <c r="R29838" s="1"/>
    </row>
    <row r="29839" spans="18:18">
      <c r="R29839" s="1"/>
    </row>
    <row r="29840" spans="18:18">
      <c r="R29840" s="1"/>
    </row>
    <row r="29841" spans="18:18">
      <c r="R29841" s="1"/>
    </row>
    <row r="29842" spans="18:18">
      <c r="R29842" s="1"/>
    </row>
    <row r="29843" spans="18:18">
      <c r="R29843" s="1"/>
    </row>
    <row r="29844" spans="18:18">
      <c r="R29844" s="1"/>
    </row>
    <row r="29845" spans="18:18">
      <c r="R29845" s="1"/>
    </row>
    <row r="29846" spans="18:18">
      <c r="R29846" s="1"/>
    </row>
    <row r="29847" spans="18:18">
      <c r="R29847" s="1"/>
    </row>
    <row r="29848" spans="18:18">
      <c r="R29848" s="1"/>
    </row>
    <row r="29849" spans="18:18">
      <c r="R29849" s="1"/>
    </row>
    <row r="29850" spans="18:18">
      <c r="R29850" s="1"/>
    </row>
    <row r="29851" spans="18:18">
      <c r="R29851" s="1"/>
    </row>
    <row r="29852" spans="18:18">
      <c r="R29852" s="1"/>
    </row>
    <row r="29853" spans="18:18">
      <c r="R29853" s="1"/>
    </row>
    <row r="29854" spans="18:18">
      <c r="R29854" s="1"/>
    </row>
    <row r="29855" spans="18:18">
      <c r="R29855" s="1"/>
    </row>
    <row r="29856" spans="18:18">
      <c r="R29856" s="1"/>
    </row>
    <row r="29857" spans="18:18">
      <c r="R29857" s="1"/>
    </row>
    <row r="29858" spans="18:18">
      <c r="R29858" s="1"/>
    </row>
    <row r="29859" spans="18:18">
      <c r="R29859" s="1"/>
    </row>
    <row r="29860" spans="18:18">
      <c r="R29860" s="1"/>
    </row>
    <row r="29861" spans="18:18">
      <c r="R29861" s="1"/>
    </row>
    <row r="29862" spans="18:18">
      <c r="R29862" s="1"/>
    </row>
    <row r="29863" spans="18:18">
      <c r="R29863" s="1"/>
    </row>
    <row r="29864" spans="18:18">
      <c r="R29864" s="1"/>
    </row>
    <row r="29865" spans="18:18">
      <c r="R29865" s="1"/>
    </row>
    <row r="29866" spans="18:18">
      <c r="R29866" s="1"/>
    </row>
    <row r="29867" spans="18:18">
      <c r="R29867" s="1"/>
    </row>
    <row r="29868" spans="18:18">
      <c r="R29868" s="1"/>
    </row>
    <row r="29869" spans="18:18">
      <c r="R29869" s="1"/>
    </row>
    <row r="29870" spans="18:18">
      <c r="R29870" s="1"/>
    </row>
    <row r="29871" spans="18:18">
      <c r="R29871" s="1"/>
    </row>
    <row r="29872" spans="18:18">
      <c r="R29872" s="1"/>
    </row>
    <row r="29873" spans="18:18">
      <c r="R29873" s="1"/>
    </row>
    <row r="29874" spans="18:18">
      <c r="R29874" s="1"/>
    </row>
    <row r="29875" spans="18:18">
      <c r="R29875" s="1"/>
    </row>
    <row r="29876" spans="18:18">
      <c r="R29876" s="1"/>
    </row>
    <row r="29877" spans="18:18">
      <c r="R29877" s="1"/>
    </row>
    <row r="29878" spans="18:18">
      <c r="R29878" s="1"/>
    </row>
    <row r="29879" spans="18:18">
      <c r="R29879" s="1"/>
    </row>
    <row r="29880" spans="18:18">
      <c r="R29880" s="1"/>
    </row>
    <row r="29881" spans="18:18">
      <c r="R29881" s="1"/>
    </row>
    <row r="29882" spans="18:18">
      <c r="R29882" s="1"/>
    </row>
    <row r="29883" spans="18:18">
      <c r="R29883" s="1"/>
    </row>
    <row r="29884" spans="18:18">
      <c r="R29884" s="1"/>
    </row>
    <row r="29885" spans="18:18">
      <c r="R29885" s="1"/>
    </row>
    <row r="29886" spans="18:18">
      <c r="R29886" s="1"/>
    </row>
    <row r="29887" spans="18:18">
      <c r="R29887" s="1"/>
    </row>
    <row r="29888" spans="18:18">
      <c r="R29888" s="1"/>
    </row>
    <row r="29889" spans="18:18">
      <c r="R29889" s="1"/>
    </row>
    <row r="29890" spans="18:18">
      <c r="R29890" s="1"/>
    </row>
    <row r="29891" spans="18:18">
      <c r="R29891" s="1"/>
    </row>
    <row r="29892" spans="18:18">
      <c r="R29892" s="1"/>
    </row>
    <row r="29893" spans="18:18">
      <c r="R29893" s="1"/>
    </row>
    <row r="29894" spans="18:18">
      <c r="R29894" s="1"/>
    </row>
    <row r="29895" spans="18:18">
      <c r="R29895" s="1"/>
    </row>
    <row r="29896" spans="18:18">
      <c r="R29896" s="1"/>
    </row>
    <row r="29897" spans="18:18">
      <c r="R29897" s="1"/>
    </row>
    <row r="29898" spans="18:18">
      <c r="R29898" s="1"/>
    </row>
    <row r="29899" spans="18:18">
      <c r="R29899" s="1"/>
    </row>
    <row r="29900" spans="18:18">
      <c r="R29900" s="1"/>
    </row>
    <row r="29901" spans="18:18">
      <c r="R29901" s="1"/>
    </row>
    <row r="29902" spans="18:18">
      <c r="R29902" s="1"/>
    </row>
    <row r="29903" spans="18:18">
      <c r="R29903" s="1"/>
    </row>
    <row r="29904" spans="18:18">
      <c r="R29904" s="1"/>
    </row>
    <row r="29905" spans="18:18">
      <c r="R29905" s="1"/>
    </row>
    <row r="29906" spans="18:18">
      <c r="R29906" s="1"/>
    </row>
    <row r="29907" spans="18:18">
      <c r="R29907" s="1"/>
    </row>
    <row r="29908" spans="18:18">
      <c r="R29908" s="1"/>
    </row>
    <row r="29909" spans="18:18">
      <c r="R29909" s="1"/>
    </row>
    <row r="29910" spans="18:18">
      <c r="R29910" s="1"/>
    </row>
    <row r="29911" spans="18:18">
      <c r="R29911" s="1"/>
    </row>
    <row r="29912" spans="18:18">
      <c r="R29912" s="1"/>
    </row>
    <row r="29913" spans="18:18">
      <c r="R29913" s="1"/>
    </row>
    <row r="29914" spans="18:18">
      <c r="R29914" s="1"/>
    </row>
    <row r="29915" spans="18:18">
      <c r="R29915" s="1"/>
    </row>
    <row r="29916" spans="18:18">
      <c r="R29916" s="1"/>
    </row>
    <row r="29917" spans="18:18">
      <c r="R29917" s="1"/>
    </row>
    <row r="29918" spans="18:18">
      <c r="R29918" s="1"/>
    </row>
    <row r="29919" spans="18:18">
      <c r="R29919" s="1"/>
    </row>
    <row r="29920" spans="18:18">
      <c r="R29920" s="1"/>
    </row>
    <row r="29921" spans="18:18">
      <c r="R29921" s="1"/>
    </row>
    <row r="29922" spans="18:18">
      <c r="R29922" s="1"/>
    </row>
    <row r="29923" spans="18:18">
      <c r="R29923" s="1"/>
    </row>
    <row r="29924" spans="18:18">
      <c r="R29924" s="1"/>
    </row>
    <row r="29925" spans="18:18">
      <c r="R29925" s="1"/>
    </row>
    <row r="29926" spans="18:18">
      <c r="R29926" s="1"/>
    </row>
    <row r="29927" spans="18:18">
      <c r="R29927" s="1"/>
    </row>
    <row r="29928" spans="18:18">
      <c r="R29928" s="1"/>
    </row>
    <row r="29929" spans="18:18">
      <c r="R29929" s="1"/>
    </row>
    <row r="29930" spans="18:18">
      <c r="R29930" s="1"/>
    </row>
    <row r="29931" spans="18:18">
      <c r="R29931" s="1"/>
    </row>
    <row r="29932" spans="18:18">
      <c r="R29932" s="1"/>
    </row>
    <row r="29933" spans="18:18">
      <c r="R29933" s="1"/>
    </row>
    <row r="29934" spans="18:18">
      <c r="R29934" s="1"/>
    </row>
    <row r="29935" spans="18:18">
      <c r="R29935" s="1"/>
    </row>
    <row r="29936" spans="18:18">
      <c r="R29936" s="1"/>
    </row>
    <row r="29937" spans="18:18">
      <c r="R29937" s="1"/>
    </row>
    <row r="29938" spans="18:18">
      <c r="R29938" s="1"/>
    </row>
    <row r="29939" spans="18:18">
      <c r="R29939" s="1"/>
    </row>
    <row r="29940" spans="18:18">
      <c r="R29940" s="1"/>
    </row>
    <row r="29941" spans="18:18">
      <c r="R29941" s="1"/>
    </row>
    <row r="29942" spans="18:18">
      <c r="R29942" s="1"/>
    </row>
    <row r="29943" spans="18:18">
      <c r="R29943" s="1"/>
    </row>
    <row r="29944" spans="18:18">
      <c r="R29944" s="1"/>
    </row>
    <row r="29945" spans="18:18">
      <c r="R29945" s="1"/>
    </row>
    <row r="29946" spans="18:18">
      <c r="R29946" s="1"/>
    </row>
    <row r="29947" spans="18:18">
      <c r="R29947" s="1"/>
    </row>
    <row r="29948" spans="18:18">
      <c r="R29948" s="1"/>
    </row>
    <row r="29949" spans="18:18">
      <c r="R29949" s="1"/>
    </row>
    <row r="29950" spans="18:18">
      <c r="R29950" s="1"/>
    </row>
    <row r="29951" spans="18:18">
      <c r="R29951" s="1"/>
    </row>
    <row r="29952" spans="18:18">
      <c r="R29952" s="1"/>
    </row>
    <row r="29953" spans="18:18">
      <c r="R29953" s="1"/>
    </row>
    <row r="29954" spans="18:18">
      <c r="R29954" s="1"/>
    </row>
    <row r="29955" spans="18:18">
      <c r="R29955" s="1"/>
    </row>
    <row r="29956" spans="18:18">
      <c r="R29956" s="1"/>
    </row>
    <row r="29957" spans="18:18">
      <c r="R29957" s="1"/>
    </row>
    <row r="29958" spans="18:18">
      <c r="R29958" s="1"/>
    </row>
    <row r="29959" spans="18:18">
      <c r="R29959" s="1"/>
    </row>
    <row r="29960" spans="18:18">
      <c r="R29960" s="1"/>
    </row>
    <row r="29961" spans="18:18">
      <c r="R29961" s="1"/>
    </row>
    <row r="29962" spans="18:18">
      <c r="R29962" s="1"/>
    </row>
    <row r="29963" spans="18:18">
      <c r="R29963" s="1"/>
    </row>
    <row r="29964" spans="18:18">
      <c r="R29964" s="1"/>
    </row>
    <row r="29965" spans="18:18">
      <c r="R29965" s="1"/>
    </row>
    <row r="29966" spans="18:18">
      <c r="R29966" s="1"/>
    </row>
    <row r="29967" spans="18:18">
      <c r="R29967" s="1"/>
    </row>
    <row r="29968" spans="18:18">
      <c r="R29968" s="1"/>
    </row>
    <row r="29969" spans="18:18">
      <c r="R29969" s="1"/>
    </row>
    <row r="29970" spans="18:18">
      <c r="R29970" s="1"/>
    </row>
    <row r="29971" spans="18:18">
      <c r="R29971" s="1"/>
    </row>
    <row r="29972" spans="18:18">
      <c r="R29972" s="1"/>
    </row>
    <row r="29973" spans="18:18">
      <c r="R29973" s="1"/>
    </row>
    <row r="29974" spans="18:18">
      <c r="R29974" s="1"/>
    </row>
    <row r="29975" spans="18:18">
      <c r="R29975" s="1"/>
    </row>
    <row r="29976" spans="18:18">
      <c r="R29976" s="1"/>
    </row>
    <row r="29977" spans="18:18">
      <c r="R29977" s="1"/>
    </row>
    <row r="29978" spans="18:18">
      <c r="R29978" s="1"/>
    </row>
    <row r="29979" spans="18:18">
      <c r="R29979" s="1"/>
    </row>
    <row r="29980" spans="18:18">
      <c r="R29980" s="1"/>
    </row>
    <row r="29981" spans="18:18">
      <c r="R29981" s="1"/>
    </row>
    <row r="29982" spans="18:18">
      <c r="R29982" s="1"/>
    </row>
    <row r="29983" spans="18:18">
      <c r="R29983" s="1"/>
    </row>
    <row r="29984" spans="18:18">
      <c r="R29984" s="1"/>
    </row>
    <row r="29985" spans="18:18">
      <c r="R29985" s="1"/>
    </row>
    <row r="29986" spans="18:18">
      <c r="R29986" s="1"/>
    </row>
    <row r="29987" spans="18:18">
      <c r="R29987" s="1"/>
    </row>
    <row r="29988" spans="18:18">
      <c r="R29988" s="1"/>
    </row>
    <row r="29989" spans="18:18">
      <c r="R29989" s="1"/>
    </row>
    <row r="29990" spans="18:18">
      <c r="R29990" s="1"/>
    </row>
    <row r="29991" spans="18:18">
      <c r="R29991" s="1"/>
    </row>
    <row r="29992" spans="18:18">
      <c r="R29992" s="1"/>
    </row>
    <row r="29993" spans="18:18">
      <c r="R29993" s="1"/>
    </row>
    <row r="29994" spans="18:18">
      <c r="R29994" s="1"/>
    </row>
    <row r="29995" spans="18:18">
      <c r="R29995" s="1"/>
    </row>
    <row r="29996" spans="18:18">
      <c r="R29996" s="1"/>
    </row>
    <row r="29997" spans="18:18">
      <c r="R29997" s="1"/>
    </row>
    <row r="29998" spans="18:18">
      <c r="R29998" s="1"/>
    </row>
    <row r="29999" spans="18:18">
      <c r="R29999" s="1"/>
    </row>
    <row r="30000" spans="18:18">
      <c r="R30000" s="1"/>
    </row>
    <row r="30001" spans="18:18">
      <c r="R30001" s="1"/>
    </row>
    <row r="30002" spans="18:18">
      <c r="R30002" s="1"/>
    </row>
    <row r="30003" spans="18:18">
      <c r="R30003" s="1"/>
    </row>
    <row r="30004" spans="18:18">
      <c r="R30004" s="1"/>
    </row>
    <row r="30005" spans="18:18">
      <c r="R30005" s="1"/>
    </row>
    <row r="30006" spans="18:18">
      <c r="R30006" s="1"/>
    </row>
    <row r="30007" spans="18:18">
      <c r="R30007" s="1"/>
    </row>
    <row r="30008" spans="18:18">
      <c r="R30008" s="1"/>
    </row>
    <row r="30009" spans="18:18">
      <c r="R30009" s="1"/>
    </row>
    <row r="30010" spans="18:18">
      <c r="R30010" s="1"/>
    </row>
    <row r="30011" spans="18:18">
      <c r="R30011" s="1"/>
    </row>
    <row r="30012" spans="18:18">
      <c r="R30012" s="1"/>
    </row>
    <row r="30013" spans="18:18">
      <c r="R30013" s="1"/>
    </row>
    <row r="30014" spans="18:18">
      <c r="R30014" s="1"/>
    </row>
    <row r="30015" spans="18:18">
      <c r="R30015" s="1"/>
    </row>
    <row r="30016" spans="18:18">
      <c r="R30016" s="1"/>
    </row>
    <row r="30017" spans="18:18">
      <c r="R30017" s="1"/>
    </row>
    <row r="30018" spans="18:18">
      <c r="R30018" s="1"/>
    </row>
    <row r="30019" spans="18:18">
      <c r="R30019" s="1"/>
    </row>
    <row r="30020" spans="18:18">
      <c r="R30020" s="1"/>
    </row>
    <row r="30021" spans="18:18">
      <c r="R30021" s="1"/>
    </row>
    <row r="30022" spans="18:18">
      <c r="R30022" s="1"/>
    </row>
    <row r="30023" spans="18:18">
      <c r="R30023" s="1"/>
    </row>
    <row r="30024" spans="18:18">
      <c r="R30024" s="1"/>
    </row>
    <row r="30025" spans="18:18">
      <c r="R30025" s="1"/>
    </row>
    <row r="30026" spans="18:18">
      <c r="R30026" s="1"/>
    </row>
    <row r="30027" spans="18:18">
      <c r="R30027" s="1"/>
    </row>
    <row r="30028" spans="18:18">
      <c r="R30028" s="1"/>
    </row>
    <row r="30029" spans="18:18">
      <c r="R30029" s="1"/>
    </row>
    <row r="30030" spans="18:18">
      <c r="R30030" s="1"/>
    </row>
    <row r="30031" spans="18:18">
      <c r="R30031" s="1"/>
    </row>
    <row r="30032" spans="18:18">
      <c r="R30032" s="1"/>
    </row>
    <row r="30033" spans="18:18">
      <c r="R30033" s="1"/>
    </row>
    <row r="30034" spans="18:18">
      <c r="R30034" s="1"/>
    </row>
    <row r="30035" spans="18:18">
      <c r="R30035" s="1"/>
    </row>
    <row r="30036" spans="18:18">
      <c r="R30036" s="1"/>
    </row>
    <row r="30037" spans="18:18">
      <c r="R30037" s="1"/>
    </row>
    <row r="30038" spans="18:18">
      <c r="R30038" s="1"/>
    </row>
    <row r="30039" spans="18:18">
      <c r="R30039" s="1"/>
    </row>
    <row r="30040" spans="18:18">
      <c r="R30040" s="1"/>
    </row>
    <row r="30041" spans="18:18">
      <c r="R30041" s="1"/>
    </row>
    <row r="30042" spans="18:18">
      <c r="R30042" s="1"/>
    </row>
    <row r="30043" spans="18:18">
      <c r="R30043" s="1"/>
    </row>
    <row r="30044" spans="18:18">
      <c r="R30044" s="1"/>
    </row>
    <row r="30045" spans="18:18">
      <c r="R30045" s="1"/>
    </row>
    <row r="30046" spans="18:18">
      <c r="R30046" s="1"/>
    </row>
    <row r="30047" spans="18:18">
      <c r="R30047" s="1"/>
    </row>
    <row r="30048" spans="18:18">
      <c r="R30048" s="1"/>
    </row>
    <row r="30049" spans="18:18">
      <c r="R30049" s="1"/>
    </row>
    <row r="30050" spans="18:18">
      <c r="R30050" s="1"/>
    </row>
    <row r="30051" spans="18:18">
      <c r="R30051" s="1"/>
    </row>
    <row r="30052" spans="18:18">
      <c r="R30052" s="1"/>
    </row>
    <row r="30053" spans="18:18">
      <c r="R30053" s="1"/>
    </row>
    <row r="30054" spans="18:18">
      <c r="R30054" s="1"/>
    </row>
    <row r="30055" spans="18:18">
      <c r="R30055" s="1"/>
    </row>
    <row r="30056" spans="18:18">
      <c r="R30056" s="1"/>
    </row>
    <row r="30057" spans="18:18">
      <c r="R30057" s="1"/>
    </row>
    <row r="30058" spans="18:18">
      <c r="R30058" s="1"/>
    </row>
    <row r="30059" spans="18:18">
      <c r="R30059" s="1"/>
    </row>
    <row r="30060" spans="18:18">
      <c r="R30060" s="1"/>
    </row>
    <row r="30061" spans="18:18">
      <c r="R30061" s="1"/>
    </row>
    <row r="30062" spans="18:18">
      <c r="R30062" s="1"/>
    </row>
    <row r="30063" spans="18:18">
      <c r="R30063" s="1"/>
    </row>
    <row r="30064" spans="18:18">
      <c r="R30064" s="1"/>
    </row>
    <row r="30065" spans="18:18">
      <c r="R30065" s="1"/>
    </row>
    <row r="30066" spans="18:18">
      <c r="R30066" s="1"/>
    </row>
    <row r="30067" spans="18:18">
      <c r="R30067" s="1"/>
    </row>
    <row r="30068" spans="18:18">
      <c r="R30068" s="1"/>
    </row>
    <row r="30069" spans="18:18">
      <c r="R30069" s="1"/>
    </row>
    <row r="30070" spans="18:18">
      <c r="R30070" s="1"/>
    </row>
    <row r="30071" spans="18:18">
      <c r="R30071" s="1"/>
    </row>
    <row r="30072" spans="18:18">
      <c r="R30072" s="1"/>
    </row>
    <row r="30073" spans="18:18">
      <c r="R30073" s="1"/>
    </row>
    <row r="30074" spans="18:18">
      <c r="R30074" s="1"/>
    </row>
    <row r="30075" spans="18:18">
      <c r="R30075" s="1"/>
    </row>
    <row r="30076" spans="18:18">
      <c r="R30076" s="1"/>
    </row>
    <row r="30077" spans="18:18">
      <c r="R30077" s="1"/>
    </row>
    <row r="30078" spans="18:18">
      <c r="R30078" s="1"/>
    </row>
    <row r="30079" spans="18:18">
      <c r="R30079" s="1"/>
    </row>
    <row r="30080" spans="18:18">
      <c r="R30080" s="1"/>
    </row>
    <row r="30081" spans="18:18">
      <c r="R30081" s="1"/>
    </row>
    <row r="30082" spans="18:18">
      <c r="R30082" s="1"/>
    </row>
    <row r="30083" spans="18:18">
      <c r="R30083" s="1"/>
    </row>
    <row r="30084" spans="18:18">
      <c r="R30084" s="1"/>
    </row>
    <row r="30085" spans="18:18">
      <c r="R30085" s="1"/>
    </row>
    <row r="30086" spans="18:18">
      <c r="R30086" s="1"/>
    </row>
    <row r="30087" spans="18:18">
      <c r="R30087" s="1"/>
    </row>
    <row r="30088" spans="18:18">
      <c r="R30088" s="1"/>
    </row>
    <row r="30089" spans="18:18">
      <c r="R30089" s="1"/>
    </row>
    <row r="30090" spans="18:18">
      <c r="R30090" s="1"/>
    </row>
    <row r="30091" spans="18:18">
      <c r="R30091" s="1"/>
    </row>
    <row r="30092" spans="18:18">
      <c r="R30092" s="1"/>
    </row>
    <row r="30093" spans="18:18">
      <c r="R30093" s="1"/>
    </row>
    <row r="30094" spans="18:18">
      <c r="R30094" s="1"/>
    </row>
    <row r="30095" spans="18:18">
      <c r="R30095" s="1"/>
    </row>
    <row r="30096" spans="18:18">
      <c r="R30096" s="1"/>
    </row>
    <row r="30097" spans="18:18">
      <c r="R30097" s="1"/>
    </row>
    <row r="30098" spans="18:18">
      <c r="R30098" s="1"/>
    </row>
    <row r="30099" spans="18:18">
      <c r="R30099" s="1"/>
    </row>
    <row r="30100" spans="18:18">
      <c r="R30100" s="1"/>
    </row>
    <row r="30101" spans="18:18">
      <c r="R30101" s="1"/>
    </row>
    <row r="30102" spans="18:18">
      <c r="R30102" s="1"/>
    </row>
    <row r="30103" spans="18:18">
      <c r="R30103" s="1"/>
    </row>
    <row r="30104" spans="18:18">
      <c r="R30104" s="1"/>
    </row>
    <row r="30105" spans="18:18">
      <c r="R30105" s="1"/>
    </row>
    <row r="30106" spans="18:18">
      <c r="R30106" s="1"/>
    </row>
    <row r="30107" spans="18:18">
      <c r="R30107" s="1"/>
    </row>
    <row r="30108" spans="18:18">
      <c r="R30108" s="1"/>
    </row>
    <row r="30109" spans="18:18">
      <c r="R30109" s="1"/>
    </row>
    <row r="30110" spans="18:18">
      <c r="R30110" s="1"/>
    </row>
    <row r="30111" spans="18:18">
      <c r="R30111" s="1"/>
    </row>
    <row r="30112" spans="18:18">
      <c r="R30112" s="1"/>
    </row>
    <row r="30113" spans="18:18">
      <c r="R30113" s="1"/>
    </row>
    <row r="30114" spans="18:18">
      <c r="R30114" s="1"/>
    </row>
    <row r="30115" spans="18:18">
      <c r="R30115" s="1"/>
    </row>
    <row r="30116" spans="18:18">
      <c r="R30116" s="1"/>
    </row>
    <row r="30117" spans="18:18">
      <c r="R30117" s="1"/>
    </row>
    <row r="30118" spans="18:18">
      <c r="R30118" s="1"/>
    </row>
    <row r="30119" spans="18:18">
      <c r="R30119" s="1"/>
    </row>
    <row r="30120" spans="18:18">
      <c r="R30120" s="1"/>
    </row>
    <row r="30121" spans="18:18">
      <c r="R30121" s="1"/>
    </row>
    <row r="30122" spans="18:18">
      <c r="R30122" s="1"/>
    </row>
    <row r="30123" spans="18:18">
      <c r="R30123" s="1"/>
    </row>
    <row r="30124" spans="18:18">
      <c r="R30124" s="1"/>
    </row>
    <row r="30125" spans="18:18">
      <c r="R30125" s="1"/>
    </row>
    <row r="30126" spans="18:18">
      <c r="R30126" s="1"/>
    </row>
    <row r="30127" spans="18:18">
      <c r="R30127" s="1"/>
    </row>
    <row r="30128" spans="18:18">
      <c r="R30128" s="1"/>
    </row>
    <row r="30129" spans="18:18">
      <c r="R30129" s="1"/>
    </row>
    <row r="30130" spans="18:18">
      <c r="R30130" s="1"/>
    </row>
    <row r="30131" spans="18:18">
      <c r="R30131" s="1"/>
    </row>
    <row r="30132" spans="18:18">
      <c r="R30132" s="1"/>
    </row>
    <row r="30133" spans="18:18">
      <c r="R30133" s="1"/>
    </row>
    <row r="30134" spans="18:18">
      <c r="R30134" s="1"/>
    </row>
    <row r="30135" spans="18:18">
      <c r="R30135" s="1"/>
    </row>
    <row r="30136" spans="18:18">
      <c r="R30136" s="1"/>
    </row>
    <row r="30137" spans="18:18">
      <c r="R30137" s="1"/>
    </row>
    <row r="30138" spans="18:18">
      <c r="R30138" s="1"/>
    </row>
    <row r="30139" spans="18:18">
      <c r="R30139" s="1"/>
    </row>
    <row r="30140" spans="18:18">
      <c r="R30140" s="1"/>
    </row>
    <row r="30141" spans="18:18">
      <c r="R30141" s="1"/>
    </row>
    <row r="30142" spans="18:18">
      <c r="R30142" s="1"/>
    </row>
    <row r="30143" spans="18:18">
      <c r="R30143" s="1"/>
    </row>
    <row r="30144" spans="18:18">
      <c r="R30144" s="1"/>
    </row>
    <row r="30145" spans="18:18">
      <c r="R30145" s="1"/>
    </row>
    <row r="30146" spans="18:18">
      <c r="R30146" s="1"/>
    </row>
    <row r="30147" spans="18:18">
      <c r="R30147" s="1"/>
    </row>
    <row r="30148" spans="18:18">
      <c r="R30148" s="1"/>
    </row>
    <row r="30149" spans="18:18">
      <c r="R30149" s="1"/>
    </row>
    <row r="30150" spans="18:18">
      <c r="R30150" s="1"/>
    </row>
    <row r="30151" spans="18:18">
      <c r="R30151" s="1"/>
    </row>
    <row r="30152" spans="18:18">
      <c r="R30152" s="1"/>
    </row>
    <row r="30153" spans="18:18">
      <c r="R30153" s="1"/>
    </row>
    <row r="30154" spans="18:18">
      <c r="R30154" s="1"/>
    </row>
    <row r="30155" spans="18:18">
      <c r="R30155" s="1"/>
    </row>
    <row r="30156" spans="18:18">
      <c r="R30156" s="1"/>
    </row>
    <row r="30157" spans="18:18">
      <c r="R30157" s="1"/>
    </row>
    <row r="30158" spans="18:18">
      <c r="R30158" s="1"/>
    </row>
    <row r="30159" spans="18:18">
      <c r="R30159" s="1"/>
    </row>
    <row r="30160" spans="18:18">
      <c r="R30160" s="1"/>
    </row>
    <row r="30161" spans="18:18">
      <c r="R30161" s="1"/>
    </row>
    <row r="30162" spans="18:18">
      <c r="R30162" s="1"/>
    </row>
    <row r="30163" spans="18:18">
      <c r="R30163" s="1"/>
    </row>
    <row r="30164" spans="18:18">
      <c r="R30164" s="1"/>
    </row>
    <row r="30165" spans="18:18">
      <c r="R30165" s="1"/>
    </row>
    <row r="30166" spans="18:18">
      <c r="R30166" s="1"/>
    </row>
    <row r="30167" spans="18:18">
      <c r="R30167" s="1"/>
    </row>
    <row r="30168" spans="18:18">
      <c r="R30168" s="1"/>
    </row>
    <row r="30169" spans="18:18">
      <c r="R30169" s="1"/>
    </row>
    <row r="30170" spans="18:18">
      <c r="R30170" s="1"/>
    </row>
    <row r="30171" spans="18:18">
      <c r="R30171" s="1"/>
    </row>
    <row r="30172" spans="18:18">
      <c r="R30172" s="1"/>
    </row>
    <row r="30173" spans="18:18">
      <c r="R30173" s="1"/>
    </row>
    <row r="30174" spans="18:18">
      <c r="R30174" s="1"/>
    </row>
    <row r="30175" spans="18:18">
      <c r="R30175" s="1"/>
    </row>
    <row r="30176" spans="18:18">
      <c r="R30176" s="1"/>
    </row>
    <row r="30177" spans="18:18">
      <c r="R30177" s="1"/>
    </row>
    <row r="30178" spans="18:18">
      <c r="R30178" s="1"/>
    </row>
    <row r="30179" spans="18:18">
      <c r="R30179" s="1"/>
    </row>
    <row r="30180" spans="18:18">
      <c r="R30180" s="1"/>
    </row>
    <row r="30181" spans="18:18">
      <c r="R30181" s="1"/>
    </row>
    <row r="30182" spans="18:18">
      <c r="R30182" s="1"/>
    </row>
    <row r="30183" spans="18:18">
      <c r="R30183" s="1"/>
    </row>
    <row r="30184" spans="18:18">
      <c r="R30184" s="1"/>
    </row>
    <row r="30185" spans="18:18">
      <c r="R30185" s="1"/>
    </row>
    <row r="30186" spans="18:18">
      <c r="R30186" s="1"/>
    </row>
    <row r="30187" spans="18:18">
      <c r="R30187" s="1"/>
    </row>
    <row r="30188" spans="18:18">
      <c r="R30188" s="1"/>
    </row>
    <row r="30189" spans="18:18">
      <c r="R30189" s="1"/>
    </row>
    <row r="30190" spans="18:18">
      <c r="R30190" s="1"/>
    </row>
    <row r="30191" spans="18:18">
      <c r="R30191" s="1"/>
    </row>
    <row r="30192" spans="18:18">
      <c r="R30192" s="1"/>
    </row>
    <row r="30193" spans="18:18">
      <c r="R30193" s="1"/>
    </row>
    <row r="30194" spans="18:18">
      <c r="R30194" s="1"/>
    </row>
    <row r="30195" spans="18:18">
      <c r="R30195" s="1"/>
    </row>
    <row r="30196" spans="18:18">
      <c r="R30196" s="1"/>
    </row>
    <row r="30197" spans="18:18">
      <c r="R30197" s="1"/>
    </row>
    <row r="30198" spans="18:18">
      <c r="R30198" s="1"/>
    </row>
    <row r="30199" spans="18:18">
      <c r="R30199" s="1"/>
    </row>
    <row r="30200" spans="18:18">
      <c r="R30200" s="1"/>
    </row>
    <row r="30201" spans="18:18">
      <c r="R30201" s="1"/>
    </row>
    <row r="30202" spans="18:18">
      <c r="R30202" s="1"/>
    </row>
    <row r="30203" spans="18:18">
      <c r="R30203" s="1"/>
    </row>
    <row r="30204" spans="18:18">
      <c r="R30204" s="1"/>
    </row>
    <row r="30205" spans="18:18">
      <c r="R30205" s="1"/>
    </row>
    <row r="30206" spans="18:18">
      <c r="R30206" s="1"/>
    </row>
    <row r="30207" spans="18:18">
      <c r="R30207" s="1"/>
    </row>
    <row r="30208" spans="18:18">
      <c r="R30208" s="1"/>
    </row>
    <row r="30209" spans="18:18">
      <c r="R30209" s="1"/>
    </row>
    <row r="30210" spans="18:18">
      <c r="R30210" s="1"/>
    </row>
    <row r="30211" spans="18:18">
      <c r="R30211" s="1"/>
    </row>
    <row r="30212" spans="18:18">
      <c r="R30212" s="1"/>
    </row>
    <row r="30213" spans="18:18">
      <c r="R30213" s="1"/>
    </row>
    <row r="30214" spans="18:18">
      <c r="R30214" s="1"/>
    </row>
    <row r="30215" spans="18:18">
      <c r="R30215" s="1"/>
    </row>
    <row r="30216" spans="18:18">
      <c r="R30216" s="1"/>
    </row>
    <row r="30217" spans="18:18">
      <c r="R30217" s="1"/>
    </row>
    <row r="30218" spans="18:18">
      <c r="R30218" s="1"/>
    </row>
    <row r="30219" spans="18:18">
      <c r="R30219" s="1"/>
    </row>
    <row r="30220" spans="18:18">
      <c r="R30220" s="1"/>
    </row>
    <row r="30221" spans="18:18">
      <c r="R30221" s="1"/>
    </row>
    <row r="30222" spans="18:18">
      <c r="R30222" s="1"/>
    </row>
    <row r="30223" spans="18:18">
      <c r="R30223" s="1"/>
    </row>
    <row r="30224" spans="18:18">
      <c r="R30224" s="1"/>
    </row>
    <row r="30225" spans="18:18">
      <c r="R30225" s="1"/>
    </row>
    <row r="30226" spans="18:18">
      <c r="R30226" s="1"/>
    </row>
    <row r="30227" spans="18:18">
      <c r="R30227" s="1"/>
    </row>
    <row r="30228" spans="18:18">
      <c r="R30228" s="1"/>
    </row>
    <row r="30229" spans="18:18">
      <c r="R30229" s="1"/>
    </row>
    <row r="30230" spans="18:18">
      <c r="R30230" s="1"/>
    </row>
    <row r="30231" spans="18:18">
      <c r="R30231" s="1"/>
    </row>
    <row r="30232" spans="18:18">
      <c r="R30232" s="1"/>
    </row>
    <row r="30233" spans="18:18">
      <c r="R30233" s="1"/>
    </row>
    <row r="30234" spans="18:18">
      <c r="R30234" s="1"/>
    </row>
    <row r="30235" spans="18:18">
      <c r="R30235" s="1"/>
    </row>
    <row r="30236" spans="18:18">
      <c r="R30236" s="1"/>
    </row>
    <row r="30237" spans="18:18">
      <c r="R30237" s="1"/>
    </row>
    <row r="30238" spans="18:18">
      <c r="R30238" s="1"/>
    </row>
    <row r="30239" spans="18:18">
      <c r="R30239" s="1"/>
    </row>
    <row r="30240" spans="18:18">
      <c r="R30240" s="1"/>
    </row>
    <row r="30241" spans="18:18">
      <c r="R30241" s="1"/>
    </row>
    <row r="30242" spans="18:18">
      <c r="R30242" s="1"/>
    </row>
    <row r="30243" spans="18:18">
      <c r="R30243" s="1"/>
    </row>
    <row r="30244" spans="18:18">
      <c r="R30244" s="1"/>
    </row>
    <row r="30245" spans="18:18">
      <c r="R30245" s="1"/>
    </row>
    <row r="30246" spans="18:18">
      <c r="R30246" s="1"/>
    </row>
    <row r="30247" spans="18:18">
      <c r="R30247" s="1"/>
    </row>
    <row r="30248" spans="18:18">
      <c r="R30248" s="1"/>
    </row>
    <row r="30249" spans="18:18">
      <c r="R30249" s="1"/>
    </row>
    <row r="30250" spans="18:18">
      <c r="R30250" s="1"/>
    </row>
    <row r="30251" spans="18:18">
      <c r="R30251" s="1"/>
    </row>
    <row r="30252" spans="18:18">
      <c r="R30252" s="1"/>
    </row>
    <row r="30253" spans="18:18">
      <c r="R30253" s="1"/>
    </row>
    <row r="30254" spans="18:18">
      <c r="R30254" s="1"/>
    </row>
    <row r="30255" spans="18:18">
      <c r="R30255" s="1"/>
    </row>
    <row r="30256" spans="18:18">
      <c r="R30256" s="1"/>
    </row>
    <row r="30257" spans="18:18">
      <c r="R30257" s="1"/>
    </row>
    <row r="30258" spans="18:18">
      <c r="R30258" s="1"/>
    </row>
    <row r="30259" spans="18:18">
      <c r="R30259" s="1"/>
    </row>
    <row r="30260" spans="18:18">
      <c r="R30260" s="1"/>
    </row>
    <row r="30261" spans="18:18">
      <c r="R30261" s="1"/>
    </row>
    <row r="30262" spans="18:18">
      <c r="R30262" s="1"/>
    </row>
    <row r="30263" spans="18:18">
      <c r="R30263" s="1"/>
    </row>
    <row r="30264" spans="18:18">
      <c r="R30264" s="1"/>
    </row>
    <row r="30265" spans="18:18">
      <c r="R30265" s="1"/>
    </row>
    <row r="30266" spans="18:18">
      <c r="R30266" s="1"/>
    </row>
    <row r="30267" spans="18:18">
      <c r="R30267" s="1"/>
    </row>
    <row r="30268" spans="18:18">
      <c r="R30268" s="1"/>
    </row>
    <row r="30269" spans="18:18">
      <c r="R30269" s="1"/>
    </row>
    <row r="30270" spans="18:18">
      <c r="R30270" s="1"/>
    </row>
    <row r="30271" spans="18:18">
      <c r="R30271" s="1"/>
    </row>
    <row r="30272" spans="18:18">
      <c r="R30272" s="1"/>
    </row>
    <row r="30273" spans="18:18">
      <c r="R30273" s="1"/>
    </row>
    <row r="30274" spans="18:18">
      <c r="R30274" s="1"/>
    </row>
    <row r="30275" spans="18:18">
      <c r="R30275" s="1"/>
    </row>
    <row r="30276" spans="18:18">
      <c r="R30276" s="1"/>
    </row>
    <row r="30277" spans="18:18">
      <c r="R30277" s="1"/>
    </row>
    <row r="30278" spans="18:18">
      <c r="R30278" s="1"/>
    </row>
    <row r="30279" spans="18:18">
      <c r="R30279" s="1"/>
    </row>
    <row r="30280" spans="18:18">
      <c r="R30280" s="1"/>
    </row>
    <row r="30281" spans="18:18">
      <c r="R30281" s="1"/>
    </row>
    <row r="30282" spans="18:18">
      <c r="R30282" s="1"/>
    </row>
    <row r="30283" spans="18:18">
      <c r="R30283" s="1"/>
    </row>
    <row r="30284" spans="18:18">
      <c r="R30284" s="1"/>
    </row>
    <row r="30285" spans="18:18">
      <c r="R30285" s="1"/>
    </row>
    <row r="30286" spans="18:18">
      <c r="R30286" s="1"/>
    </row>
    <row r="30287" spans="18:18">
      <c r="R30287" s="1"/>
    </row>
    <row r="30288" spans="18:18">
      <c r="R30288" s="1"/>
    </row>
    <row r="30289" spans="18:18">
      <c r="R30289" s="1"/>
    </row>
    <row r="30290" spans="18:18">
      <c r="R30290" s="1"/>
    </row>
    <row r="30291" spans="18:18">
      <c r="R30291" s="1"/>
    </row>
    <row r="30292" spans="18:18">
      <c r="R30292" s="1"/>
    </row>
    <row r="30293" spans="18:18">
      <c r="R30293" s="1"/>
    </row>
    <row r="30294" spans="18:18">
      <c r="R30294" s="1"/>
    </row>
    <row r="30295" spans="18:18">
      <c r="R30295" s="1"/>
    </row>
    <row r="30296" spans="18:18">
      <c r="R30296" s="1"/>
    </row>
    <row r="30297" spans="18:18">
      <c r="R30297" s="1"/>
    </row>
    <row r="30298" spans="18:18">
      <c r="R30298" s="1"/>
    </row>
    <row r="30299" spans="18:18">
      <c r="R30299" s="1"/>
    </row>
    <row r="30300" spans="18:18">
      <c r="R30300" s="1"/>
    </row>
    <row r="30301" spans="18:18">
      <c r="R30301" s="1"/>
    </row>
    <row r="30302" spans="18:18">
      <c r="R30302" s="1"/>
    </row>
    <row r="30303" spans="18:18">
      <c r="R30303" s="1"/>
    </row>
    <row r="30304" spans="18:18">
      <c r="R30304" s="1"/>
    </row>
    <row r="30305" spans="18:18">
      <c r="R30305" s="1"/>
    </row>
    <row r="30306" spans="18:18">
      <c r="R30306" s="1"/>
    </row>
    <row r="30307" spans="18:18">
      <c r="R30307" s="1"/>
    </row>
    <row r="30308" spans="18:18">
      <c r="R30308" s="1"/>
    </row>
    <row r="30309" spans="18:18">
      <c r="R30309" s="1"/>
    </row>
    <row r="30310" spans="18:18">
      <c r="R30310" s="1"/>
    </row>
    <row r="30311" spans="18:18">
      <c r="R30311" s="1"/>
    </row>
    <row r="30312" spans="18:18">
      <c r="R30312" s="1"/>
    </row>
    <row r="30313" spans="18:18">
      <c r="R30313" s="1"/>
    </row>
    <row r="30314" spans="18:18">
      <c r="R30314" s="1"/>
    </row>
    <row r="30315" spans="18:18">
      <c r="R30315" s="1"/>
    </row>
    <row r="30316" spans="18:18">
      <c r="R30316" s="1"/>
    </row>
    <row r="30317" spans="18:18">
      <c r="R30317" s="1"/>
    </row>
    <row r="30318" spans="18:18">
      <c r="R30318" s="1"/>
    </row>
    <row r="30319" spans="18:18">
      <c r="R30319" s="1"/>
    </row>
    <row r="30320" spans="18:18">
      <c r="R30320" s="1"/>
    </row>
    <row r="30321" spans="18:18">
      <c r="R30321" s="1"/>
    </row>
    <row r="30322" spans="18:18">
      <c r="R30322" s="1"/>
    </row>
    <row r="30323" spans="18:18">
      <c r="R30323" s="1"/>
    </row>
    <row r="30324" spans="18:18">
      <c r="R30324" s="1"/>
    </row>
    <row r="30325" spans="18:18">
      <c r="R30325" s="1"/>
    </row>
    <row r="30326" spans="18:18">
      <c r="R30326" s="1"/>
    </row>
    <row r="30327" spans="18:18">
      <c r="R30327" s="1"/>
    </row>
    <row r="30328" spans="18:18">
      <c r="R30328" s="1"/>
    </row>
    <row r="30329" spans="18:18">
      <c r="R30329" s="1"/>
    </row>
    <row r="30330" spans="18:18">
      <c r="R30330" s="1"/>
    </row>
    <row r="30331" spans="18:18">
      <c r="R30331" s="1"/>
    </row>
    <row r="30332" spans="18:18">
      <c r="R30332" s="1"/>
    </row>
    <row r="30333" spans="18:18">
      <c r="R30333" s="1"/>
    </row>
    <row r="30334" spans="18:18">
      <c r="R30334" s="1"/>
    </row>
    <row r="30335" spans="18:18">
      <c r="R30335" s="1"/>
    </row>
    <row r="30336" spans="18:18">
      <c r="R30336" s="1"/>
    </row>
    <row r="30337" spans="18:18">
      <c r="R30337" s="1"/>
    </row>
    <row r="30338" spans="18:18">
      <c r="R30338" s="1"/>
    </row>
    <row r="30339" spans="18:18">
      <c r="R30339" s="1"/>
    </row>
    <row r="30340" spans="18:18">
      <c r="R30340" s="1"/>
    </row>
    <row r="30341" spans="18:18">
      <c r="R30341" s="1"/>
    </row>
    <row r="30342" spans="18:18">
      <c r="R30342" s="1"/>
    </row>
    <row r="30343" spans="18:18">
      <c r="R30343" s="1"/>
    </row>
    <row r="30344" spans="18:18">
      <c r="R30344" s="1"/>
    </row>
    <row r="30345" spans="18:18">
      <c r="R30345" s="1"/>
    </row>
    <row r="30346" spans="18:18">
      <c r="R30346" s="1"/>
    </row>
    <row r="30347" spans="18:18">
      <c r="R30347" s="1"/>
    </row>
    <row r="30348" spans="18:18">
      <c r="R30348" s="1"/>
    </row>
    <row r="30349" spans="18:18">
      <c r="R30349" s="1"/>
    </row>
    <row r="30350" spans="18:18">
      <c r="R30350" s="1"/>
    </row>
    <row r="30351" spans="18:18">
      <c r="R30351" s="1"/>
    </row>
    <row r="30352" spans="18:18">
      <c r="R30352" s="1"/>
    </row>
    <row r="30353" spans="18:18">
      <c r="R30353" s="1"/>
    </row>
    <row r="30354" spans="18:18">
      <c r="R30354" s="1"/>
    </row>
    <row r="30355" spans="18:18">
      <c r="R30355" s="1"/>
    </row>
    <row r="30356" spans="18:18">
      <c r="R30356" s="1"/>
    </row>
    <row r="30357" spans="18:18">
      <c r="R30357" s="1"/>
    </row>
    <row r="30358" spans="18:18">
      <c r="R30358" s="1"/>
    </row>
    <row r="30359" spans="18:18">
      <c r="R30359" s="1"/>
    </row>
    <row r="30360" spans="18:18">
      <c r="R30360" s="1"/>
    </row>
    <row r="30361" spans="18:18">
      <c r="R30361" s="1"/>
    </row>
    <row r="30362" spans="18:18">
      <c r="R30362" s="1"/>
    </row>
    <row r="30363" spans="18:18">
      <c r="R30363" s="1"/>
    </row>
    <row r="30364" spans="18:18">
      <c r="R30364" s="1"/>
    </row>
    <row r="30365" spans="18:18">
      <c r="R30365" s="1"/>
    </row>
    <row r="30366" spans="18:18">
      <c r="R30366" s="1"/>
    </row>
    <row r="30367" spans="18:18">
      <c r="R30367" s="1"/>
    </row>
    <row r="30368" spans="18:18">
      <c r="R30368" s="1"/>
    </row>
    <row r="30369" spans="18:18">
      <c r="R30369" s="1"/>
    </row>
    <row r="30370" spans="18:18">
      <c r="R30370" s="1"/>
    </row>
    <row r="30371" spans="18:18">
      <c r="R30371" s="1"/>
    </row>
    <row r="30372" spans="18:18">
      <c r="R30372" s="1"/>
    </row>
    <row r="30373" spans="18:18">
      <c r="R30373" s="1"/>
    </row>
    <row r="30374" spans="18:18">
      <c r="R30374" s="1"/>
    </row>
    <row r="30375" spans="18:18">
      <c r="R30375" s="1"/>
    </row>
    <row r="30376" spans="18:18">
      <c r="R30376" s="1"/>
    </row>
    <row r="30377" spans="18:18">
      <c r="R30377" s="1"/>
    </row>
    <row r="30378" spans="18:18">
      <c r="R30378" s="1"/>
    </row>
    <row r="30379" spans="18:18">
      <c r="R30379" s="1"/>
    </row>
    <row r="30380" spans="18:18">
      <c r="R30380" s="1"/>
    </row>
    <row r="30381" spans="18:18">
      <c r="R30381" s="1"/>
    </row>
    <row r="30382" spans="18:18">
      <c r="R30382" s="1"/>
    </row>
    <row r="30383" spans="18:18">
      <c r="R30383" s="1"/>
    </row>
    <row r="30384" spans="18:18">
      <c r="R30384" s="1"/>
    </row>
    <row r="30385" spans="18:18">
      <c r="R30385" s="1"/>
    </row>
    <row r="30386" spans="18:18">
      <c r="R30386" s="1"/>
    </row>
    <row r="30387" spans="18:18">
      <c r="R30387" s="1"/>
    </row>
    <row r="30388" spans="18:18">
      <c r="R30388" s="1"/>
    </row>
    <row r="30389" spans="18:18">
      <c r="R30389" s="1"/>
    </row>
    <row r="30390" spans="18:18">
      <c r="R30390" s="1"/>
    </row>
    <row r="30391" spans="18:18">
      <c r="R30391" s="1"/>
    </row>
    <row r="30392" spans="18:18">
      <c r="R30392" s="1"/>
    </row>
    <row r="30393" spans="18:18">
      <c r="R30393" s="1"/>
    </row>
    <row r="30394" spans="18:18">
      <c r="R30394" s="1"/>
    </row>
    <row r="30395" spans="18:18">
      <c r="R30395" s="1"/>
    </row>
    <row r="30396" spans="18:18">
      <c r="R30396" s="1"/>
    </row>
    <row r="30397" spans="18:18">
      <c r="R30397" s="1"/>
    </row>
    <row r="30398" spans="18:18">
      <c r="R30398" s="1"/>
    </row>
    <row r="30399" spans="18:18">
      <c r="R30399" s="1"/>
    </row>
    <row r="30400" spans="18:18">
      <c r="R30400" s="1"/>
    </row>
    <row r="30401" spans="18:18">
      <c r="R30401" s="1"/>
    </row>
    <row r="30402" spans="18:18">
      <c r="R30402" s="1"/>
    </row>
    <row r="30403" spans="18:18">
      <c r="R30403" s="1"/>
    </row>
    <row r="30404" spans="18:18">
      <c r="R30404" s="1"/>
    </row>
    <row r="30405" spans="18:18">
      <c r="R30405" s="1"/>
    </row>
    <row r="30406" spans="18:18">
      <c r="R30406" s="1"/>
    </row>
    <row r="30407" spans="18:18">
      <c r="R30407" s="1"/>
    </row>
    <row r="30408" spans="18:18">
      <c r="R30408" s="1"/>
    </row>
    <row r="30409" spans="18:18">
      <c r="R30409" s="1"/>
    </row>
    <row r="30410" spans="18:18">
      <c r="R30410" s="1"/>
    </row>
    <row r="30411" spans="18:18">
      <c r="R30411" s="1"/>
    </row>
    <row r="30412" spans="18:18">
      <c r="R30412" s="1"/>
    </row>
    <row r="30413" spans="18:18">
      <c r="R30413" s="1"/>
    </row>
    <row r="30414" spans="18:18">
      <c r="R30414" s="1"/>
    </row>
    <row r="30415" spans="18:18">
      <c r="R30415" s="1"/>
    </row>
    <row r="30416" spans="18:18">
      <c r="R30416" s="1"/>
    </row>
    <row r="30417" spans="18:18">
      <c r="R30417" s="1"/>
    </row>
    <row r="30418" spans="18:18">
      <c r="R30418" s="1"/>
    </row>
    <row r="30419" spans="18:18">
      <c r="R30419" s="1"/>
    </row>
    <row r="30420" spans="18:18">
      <c r="R30420" s="1"/>
    </row>
    <row r="30421" spans="18:18">
      <c r="R30421" s="1"/>
    </row>
    <row r="30422" spans="18:18">
      <c r="R30422" s="1"/>
    </row>
    <row r="30423" spans="18:18">
      <c r="R30423" s="1"/>
    </row>
    <row r="30424" spans="18:18">
      <c r="R30424" s="1"/>
    </row>
    <row r="30425" spans="18:18">
      <c r="R30425" s="1"/>
    </row>
    <row r="30426" spans="18:18">
      <c r="R30426" s="1"/>
    </row>
    <row r="30427" spans="18:18">
      <c r="R30427" s="1"/>
    </row>
    <row r="30428" spans="18:18">
      <c r="R30428" s="1"/>
    </row>
    <row r="30429" spans="18:18">
      <c r="R30429" s="1"/>
    </row>
    <row r="30430" spans="18:18">
      <c r="R30430" s="1"/>
    </row>
    <row r="30431" spans="18:18">
      <c r="R30431" s="1"/>
    </row>
    <row r="30432" spans="18:18">
      <c r="R30432" s="1"/>
    </row>
    <row r="30433" spans="18:18">
      <c r="R30433" s="1"/>
    </row>
    <row r="30434" spans="18:18">
      <c r="R30434" s="1"/>
    </row>
    <row r="30435" spans="18:18">
      <c r="R30435" s="1"/>
    </row>
    <row r="30436" spans="18:18">
      <c r="R30436" s="1"/>
    </row>
    <row r="30437" spans="18:18">
      <c r="R30437" s="1"/>
    </row>
    <row r="30438" spans="18:18">
      <c r="R30438" s="1"/>
    </row>
    <row r="30439" spans="18:18">
      <c r="R30439" s="1"/>
    </row>
    <row r="30440" spans="18:18">
      <c r="R30440" s="1"/>
    </row>
    <row r="30441" spans="18:18">
      <c r="R30441" s="1"/>
    </row>
    <row r="30442" spans="18:18">
      <c r="R30442" s="1"/>
    </row>
    <row r="30443" spans="18:18">
      <c r="R30443" s="1"/>
    </row>
    <row r="30444" spans="18:18">
      <c r="R30444" s="1"/>
    </row>
    <row r="30445" spans="18:18">
      <c r="R30445" s="1"/>
    </row>
    <row r="30446" spans="18:18">
      <c r="R30446" s="1"/>
    </row>
    <row r="30447" spans="18:18">
      <c r="R30447" s="1"/>
    </row>
    <row r="30448" spans="18:18">
      <c r="R30448" s="1"/>
    </row>
    <row r="30449" spans="18:18">
      <c r="R30449" s="1"/>
    </row>
    <row r="30450" spans="18:18">
      <c r="R30450" s="1"/>
    </row>
    <row r="30451" spans="18:18">
      <c r="R30451" s="1"/>
    </row>
    <row r="30452" spans="18:18">
      <c r="R30452" s="1"/>
    </row>
    <row r="30453" spans="18:18">
      <c r="R30453" s="1"/>
    </row>
    <row r="30454" spans="18:18">
      <c r="R30454" s="1"/>
    </row>
    <row r="30455" spans="18:18">
      <c r="R30455" s="1"/>
    </row>
    <row r="30456" spans="18:18">
      <c r="R30456" s="1"/>
    </row>
    <row r="30457" spans="18:18">
      <c r="R30457" s="1"/>
    </row>
    <row r="30458" spans="18:18">
      <c r="R30458" s="1"/>
    </row>
    <row r="30459" spans="18:18">
      <c r="R30459" s="1"/>
    </row>
    <row r="30460" spans="18:18">
      <c r="R30460" s="1"/>
    </row>
    <row r="30461" spans="18:18">
      <c r="R30461" s="1"/>
    </row>
    <row r="30462" spans="18:18">
      <c r="R30462" s="1"/>
    </row>
    <row r="30463" spans="18:18">
      <c r="R30463" s="1"/>
    </row>
    <row r="30464" spans="18:18">
      <c r="R30464" s="1"/>
    </row>
    <row r="30465" spans="18:18">
      <c r="R30465" s="1"/>
    </row>
    <row r="30466" spans="18:18">
      <c r="R30466" s="1"/>
    </row>
    <row r="30467" spans="18:18">
      <c r="R30467" s="1"/>
    </row>
    <row r="30468" spans="18:18">
      <c r="R30468" s="1"/>
    </row>
    <row r="30469" spans="18:18">
      <c r="R30469" s="1"/>
    </row>
    <row r="30470" spans="18:18">
      <c r="R30470" s="1"/>
    </row>
    <row r="30471" spans="18:18">
      <c r="R30471" s="1"/>
    </row>
    <row r="30472" spans="18:18">
      <c r="R30472" s="1"/>
    </row>
    <row r="30473" spans="18:18">
      <c r="R30473" s="1"/>
    </row>
    <row r="30474" spans="18:18">
      <c r="R30474" s="1"/>
    </row>
    <row r="30475" spans="18:18">
      <c r="R30475" s="1"/>
    </row>
    <row r="30476" spans="18:18">
      <c r="R30476" s="1"/>
    </row>
    <row r="30477" spans="18:18">
      <c r="R30477" s="1"/>
    </row>
    <row r="30478" spans="18:18">
      <c r="R30478" s="1"/>
    </row>
    <row r="30479" spans="18:18">
      <c r="R30479" s="1"/>
    </row>
    <row r="30480" spans="18:18">
      <c r="R30480" s="1"/>
    </row>
    <row r="30481" spans="18:18">
      <c r="R30481" s="1"/>
    </row>
    <row r="30482" spans="18:18">
      <c r="R30482" s="1"/>
    </row>
    <row r="30483" spans="18:18">
      <c r="R30483" s="1"/>
    </row>
    <row r="30484" spans="18:18">
      <c r="R30484" s="1"/>
    </row>
    <row r="30485" spans="18:18">
      <c r="R30485" s="1"/>
    </row>
    <row r="30486" spans="18:18">
      <c r="R30486" s="1"/>
    </row>
    <row r="30487" spans="18:18">
      <c r="R30487" s="1"/>
    </row>
    <row r="30488" spans="18:18">
      <c r="R30488" s="1"/>
    </row>
    <row r="30489" spans="18:18">
      <c r="R30489" s="1"/>
    </row>
    <row r="30490" spans="18:18">
      <c r="R30490" s="1"/>
    </row>
    <row r="30491" spans="18:18">
      <c r="R30491" s="1"/>
    </row>
    <row r="30492" spans="18:18">
      <c r="R30492" s="1"/>
    </row>
    <row r="30493" spans="18:18">
      <c r="R30493" s="1"/>
    </row>
    <row r="30494" spans="18:18">
      <c r="R30494" s="1"/>
    </row>
    <row r="30495" spans="18:18">
      <c r="R30495" s="1"/>
    </row>
    <row r="30496" spans="18:18">
      <c r="R30496" s="1"/>
    </row>
    <row r="30497" spans="18:18">
      <c r="R30497" s="1"/>
    </row>
    <row r="30498" spans="18:18">
      <c r="R30498" s="1"/>
    </row>
    <row r="30499" spans="18:18">
      <c r="R30499" s="1"/>
    </row>
    <row r="30500" spans="18:18">
      <c r="R30500" s="1"/>
    </row>
    <row r="30501" spans="18:18">
      <c r="R30501" s="1"/>
    </row>
    <row r="30502" spans="18:18">
      <c r="R30502" s="1"/>
    </row>
    <row r="30503" spans="18:18">
      <c r="R30503" s="1"/>
    </row>
    <row r="30504" spans="18:18">
      <c r="R30504" s="1"/>
    </row>
    <row r="30505" spans="18:18">
      <c r="R30505" s="1"/>
    </row>
    <row r="30506" spans="18:18">
      <c r="R30506" s="1"/>
    </row>
    <row r="30507" spans="18:18">
      <c r="R30507" s="1"/>
    </row>
    <row r="30508" spans="18:18">
      <c r="R30508" s="1"/>
    </row>
    <row r="30509" spans="18:18">
      <c r="R30509" s="1"/>
    </row>
    <row r="30510" spans="18:18">
      <c r="R30510" s="1"/>
    </row>
    <row r="30511" spans="18:18">
      <c r="R30511" s="1"/>
    </row>
    <row r="30512" spans="18:18">
      <c r="R30512" s="1"/>
    </row>
    <row r="30513" spans="18:18">
      <c r="R30513" s="1"/>
    </row>
    <row r="30514" spans="18:18">
      <c r="R30514" s="1"/>
    </row>
    <row r="30515" spans="18:18">
      <c r="R30515" s="1"/>
    </row>
    <row r="30516" spans="18:18">
      <c r="R30516" s="1"/>
    </row>
    <row r="30517" spans="18:18">
      <c r="R30517" s="1"/>
    </row>
    <row r="30518" spans="18:18">
      <c r="R30518" s="1"/>
    </row>
    <row r="30519" spans="18:18">
      <c r="R30519" s="1"/>
    </row>
    <row r="30520" spans="18:18">
      <c r="R30520" s="1"/>
    </row>
    <row r="30521" spans="18:18">
      <c r="R30521" s="1"/>
    </row>
    <row r="30522" spans="18:18">
      <c r="R30522" s="1"/>
    </row>
    <row r="30523" spans="18:18">
      <c r="R30523" s="1"/>
    </row>
    <row r="30524" spans="18:18">
      <c r="R30524" s="1"/>
    </row>
    <row r="30525" spans="18:18">
      <c r="R30525" s="1"/>
    </row>
    <row r="30526" spans="18:18">
      <c r="R30526" s="1"/>
    </row>
    <row r="30527" spans="18:18">
      <c r="R30527" s="1"/>
    </row>
    <row r="30528" spans="18:18">
      <c r="R30528" s="1"/>
    </row>
    <row r="30529" spans="18:18">
      <c r="R30529" s="1"/>
    </row>
    <row r="30530" spans="18:18">
      <c r="R30530" s="1"/>
    </row>
    <row r="30531" spans="18:18">
      <c r="R30531" s="1"/>
    </row>
    <row r="30532" spans="18:18">
      <c r="R30532" s="1"/>
    </row>
    <row r="30533" spans="18:18">
      <c r="R30533" s="1"/>
    </row>
    <row r="30534" spans="18:18">
      <c r="R30534" s="1"/>
    </row>
    <row r="30535" spans="18:18">
      <c r="R30535" s="1"/>
    </row>
    <row r="30536" spans="18:18">
      <c r="R30536" s="1"/>
    </row>
    <row r="30537" spans="18:18">
      <c r="R30537" s="1"/>
    </row>
    <row r="30538" spans="18:18">
      <c r="R30538" s="1"/>
    </row>
    <row r="30539" spans="18:18">
      <c r="R30539" s="1"/>
    </row>
    <row r="30540" spans="18:18">
      <c r="R30540" s="1"/>
    </row>
    <row r="30541" spans="18:18">
      <c r="R30541" s="1"/>
    </row>
    <row r="30542" spans="18:18">
      <c r="R30542" s="1"/>
    </row>
    <row r="30543" spans="18:18">
      <c r="R30543" s="1"/>
    </row>
    <row r="30544" spans="18:18">
      <c r="R30544" s="1"/>
    </row>
    <row r="30545" spans="18:18">
      <c r="R30545" s="1"/>
    </row>
    <row r="30546" spans="18:18">
      <c r="R30546" s="1"/>
    </row>
    <row r="30547" spans="18:18">
      <c r="R30547" s="1"/>
    </row>
    <row r="30548" spans="18:18">
      <c r="R30548" s="1"/>
    </row>
    <row r="30549" spans="18:18">
      <c r="R30549" s="1"/>
    </row>
    <row r="30550" spans="18:18">
      <c r="R30550" s="1"/>
    </row>
    <row r="30551" spans="18:18">
      <c r="R30551" s="1"/>
    </row>
    <row r="30552" spans="18:18">
      <c r="R30552" s="1"/>
    </row>
    <row r="30553" spans="18:18">
      <c r="R30553" s="1"/>
    </row>
    <row r="30554" spans="18:18">
      <c r="R30554" s="1"/>
    </row>
    <row r="30555" spans="18:18">
      <c r="R30555" s="1"/>
    </row>
    <row r="30556" spans="18:18">
      <c r="R30556" s="1"/>
    </row>
    <row r="30557" spans="18:18">
      <c r="R30557" s="1"/>
    </row>
    <row r="30558" spans="18:18">
      <c r="R30558" s="1"/>
    </row>
    <row r="30559" spans="18:18">
      <c r="R30559" s="1"/>
    </row>
    <row r="30560" spans="18:18">
      <c r="R30560" s="1"/>
    </row>
    <row r="30561" spans="18:18">
      <c r="R30561" s="1"/>
    </row>
    <row r="30562" spans="18:18">
      <c r="R30562" s="1"/>
    </row>
    <row r="30563" spans="18:18">
      <c r="R30563" s="1"/>
    </row>
    <row r="30564" spans="18:18">
      <c r="R30564" s="1"/>
    </row>
    <row r="30565" spans="18:18">
      <c r="R30565" s="1"/>
    </row>
    <row r="30566" spans="18:18">
      <c r="R30566" s="1"/>
    </row>
    <row r="30567" spans="18:18">
      <c r="R30567" s="1"/>
    </row>
    <row r="30568" spans="18:18">
      <c r="R30568" s="1"/>
    </row>
    <row r="30569" spans="18:18">
      <c r="R30569" s="1"/>
    </row>
    <row r="30570" spans="18:18">
      <c r="R30570" s="1"/>
    </row>
    <row r="30571" spans="18:18">
      <c r="R30571" s="1"/>
    </row>
    <row r="30572" spans="18:18">
      <c r="R30572" s="1"/>
    </row>
    <row r="30573" spans="18:18">
      <c r="R30573" s="1"/>
    </row>
    <row r="30574" spans="18:18">
      <c r="R30574" s="1"/>
    </row>
    <row r="30575" spans="18:18">
      <c r="R30575" s="1"/>
    </row>
    <row r="30576" spans="18:18">
      <c r="R30576" s="1"/>
    </row>
    <row r="30577" spans="18:18">
      <c r="R30577" s="1"/>
    </row>
    <row r="30578" spans="18:18">
      <c r="R30578" s="1"/>
    </row>
    <row r="30579" spans="18:18">
      <c r="R30579" s="1"/>
    </row>
    <row r="30580" spans="18:18">
      <c r="R30580" s="1"/>
    </row>
    <row r="30581" spans="18:18">
      <c r="R30581" s="1"/>
    </row>
    <row r="30582" spans="18:18">
      <c r="R30582" s="1"/>
    </row>
    <row r="30583" spans="18:18">
      <c r="R30583" s="1"/>
    </row>
    <row r="30584" spans="18:18">
      <c r="R30584" s="1"/>
    </row>
    <row r="30585" spans="18:18">
      <c r="R30585" s="1"/>
    </row>
    <row r="30586" spans="18:18">
      <c r="R30586" s="1"/>
    </row>
    <row r="30587" spans="18:18">
      <c r="R30587" s="1"/>
    </row>
    <row r="30588" spans="18:18">
      <c r="R30588" s="1"/>
    </row>
    <row r="30589" spans="18:18">
      <c r="R30589" s="1"/>
    </row>
    <row r="30590" spans="18:18">
      <c r="R30590" s="1"/>
    </row>
    <row r="30591" spans="18:18">
      <c r="R30591" s="1"/>
    </row>
    <row r="30592" spans="18:18">
      <c r="R30592" s="1"/>
    </row>
    <row r="30593" spans="18:18">
      <c r="R30593" s="1"/>
    </row>
    <row r="30594" spans="18:18">
      <c r="R30594" s="1"/>
    </row>
    <row r="30595" spans="18:18">
      <c r="R30595" s="1"/>
    </row>
    <row r="30596" spans="18:18">
      <c r="R30596" s="1"/>
    </row>
    <row r="30597" spans="18:18">
      <c r="R30597" s="1"/>
    </row>
    <row r="30598" spans="18:18">
      <c r="R30598" s="1"/>
    </row>
    <row r="30599" spans="18:18">
      <c r="R30599" s="1"/>
    </row>
    <row r="30600" spans="18:18">
      <c r="R30600" s="1"/>
    </row>
    <row r="30601" spans="18:18">
      <c r="R30601" s="1"/>
    </row>
    <row r="30602" spans="18:18">
      <c r="R30602" s="1"/>
    </row>
    <row r="30603" spans="18:18">
      <c r="R30603" s="1"/>
    </row>
    <row r="30604" spans="18:18">
      <c r="R30604" s="1"/>
    </row>
    <row r="30605" spans="18:18">
      <c r="R30605" s="1"/>
    </row>
    <row r="30606" spans="18:18">
      <c r="R30606" s="1"/>
    </row>
    <row r="30607" spans="18:18">
      <c r="R30607" s="1"/>
    </row>
    <row r="30608" spans="18:18">
      <c r="R30608" s="1"/>
    </row>
    <row r="30609" spans="18:18">
      <c r="R30609" s="1"/>
    </row>
    <row r="30610" spans="18:18">
      <c r="R30610" s="1"/>
    </row>
    <row r="30611" spans="18:18">
      <c r="R30611" s="1"/>
    </row>
    <row r="30612" spans="18:18">
      <c r="R30612" s="1"/>
    </row>
    <row r="30613" spans="18:18">
      <c r="R30613" s="1"/>
    </row>
    <row r="30614" spans="18:18">
      <c r="R30614" s="1"/>
    </row>
    <row r="30615" spans="18:18">
      <c r="R30615" s="1"/>
    </row>
    <row r="30616" spans="18:18">
      <c r="R30616" s="1"/>
    </row>
    <row r="30617" spans="18:18">
      <c r="R30617" s="1"/>
    </row>
    <row r="30618" spans="18:18">
      <c r="R30618" s="1"/>
    </row>
    <row r="30619" spans="18:18">
      <c r="R30619" s="1"/>
    </row>
    <row r="30620" spans="18:18">
      <c r="R30620" s="1"/>
    </row>
    <row r="30621" spans="18:18">
      <c r="R30621" s="1"/>
    </row>
    <row r="30622" spans="18:18">
      <c r="R30622" s="1"/>
    </row>
    <row r="30623" spans="18:18">
      <c r="R30623" s="1"/>
    </row>
    <row r="30624" spans="18:18">
      <c r="R30624" s="1"/>
    </row>
    <row r="30625" spans="18:18">
      <c r="R30625" s="1"/>
    </row>
    <row r="30626" spans="18:18">
      <c r="R30626" s="1"/>
    </row>
    <row r="30627" spans="18:18">
      <c r="R30627" s="1"/>
    </row>
    <row r="30628" spans="18:18">
      <c r="R30628" s="1"/>
    </row>
    <row r="30629" spans="18:18">
      <c r="R30629" s="1"/>
    </row>
    <row r="30630" spans="18:18">
      <c r="R30630" s="1"/>
    </row>
    <row r="30631" spans="18:18">
      <c r="R30631" s="1"/>
    </row>
    <row r="30632" spans="18:18">
      <c r="R30632" s="1"/>
    </row>
    <row r="30633" spans="18:18">
      <c r="R30633" s="1"/>
    </row>
    <row r="30634" spans="18:18">
      <c r="R30634" s="1"/>
    </row>
    <row r="30635" spans="18:18">
      <c r="R30635" s="1"/>
    </row>
    <row r="30636" spans="18:18">
      <c r="R30636" s="1"/>
    </row>
    <row r="30637" spans="18:18">
      <c r="R30637" s="1"/>
    </row>
    <row r="30638" spans="18:18">
      <c r="R30638" s="1"/>
    </row>
    <row r="30639" spans="18:18">
      <c r="R30639" s="1"/>
    </row>
    <row r="30640" spans="18:18">
      <c r="R30640" s="1"/>
    </row>
    <row r="30641" spans="18:18">
      <c r="R30641" s="1"/>
    </row>
    <row r="30642" spans="18:18">
      <c r="R30642" s="1"/>
    </row>
    <row r="30643" spans="18:18">
      <c r="R30643" s="1"/>
    </row>
    <row r="30644" spans="18:18">
      <c r="R30644" s="1"/>
    </row>
    <row r="30645" spans="18:18">
      <c r="R30645" s="1"/>
    </row>
    <row r="30646" spans="18:18">
      <c r="R30646" s="1"/>
    </row>
    <row r="30647" spans="18:18">
      <c r="R30647" s="1"/>
    </row>
    <row r="30648" spans="18:18">
      <c r="R30648" s="1"/>
    </row>
    <row r="30649" spans="18:18">
      <c r="R30649" s="1"/>
    </row>
    <row r="30650" spans="18:18">
      <c r="R30650" s="1"/>
    </row>
    <row r="30651" spans="18:18">
      <c r="R30651" s="1"/>
    </row>
    <row r="30652" spans="18:18">
      <c r="R30652" s="1"/>
    </row>
    <row r="30653" spans="18:18">
      <c r="R30653" s="1"/>
    </row>
    <row r="30654" spans="18:18">
      <c r="R30654" s="1"/>
    </row>
    <row r="30655" spans="18:18">
      <c r="R30655" s="1"/>
    </row>
    <row r="30656" spans="18:18">
      <c r="R30656" s="1"/>
    </row>
    <row r="30657" spans="18:18">
      <c r="R30657" s="1"/>
    </row>
    <row r="30658" spans="18:18">
      <c r="R30658" s="1"/>
    </row>
    <row r="30659" spans="18:18">
      <c r="R30659" s="1"/>
    </row>
    <row r="30660" spans="18:18">
      <c r="R30660" s="1"/>
    </row>
    <row r="30661" spans="18:18">
      <c r="R30661" s="1"/>
    </row>
    <row r="30662" spans="18:18">
      <c r="R30662" s="1"/>
    </row>
    <row r="30663" spans="18:18">
      <c r="R30663" s="1"/>
    </row>
    <row r="30664" spans="18:18">
      <c r="R30664" s="1"/>
    </row>
    <row r="30665" spans="18:18">
      <c r="R30665" s="1"/>
    </row>
    <row r="30666" spans="18:18">
      <c r="R30666" s="1"/>
    </row>
    <row r="30667" spans="18:18">
      <c r="R30667" s="1"/>
    </row>
    <row r="30668" spans="18:18">
      <c r="R30668" s="1"/>
    </row>
    <row r="30669" spans="18:18">
      <c r="R30669" s="1"/>
    </row>
    <row r="30670" spans="18:18">
      <c r="R30670" s="1"/>
    </row>
    <row r="30671" spans="18:18">
      <c r="R30671" s="1"/>
    </row>
    <row r="30672" spans="18:18">
      <c r="R30672" s="1"/>
    </row>
    <row r="30673" spans="18:18">
      <c r="R30673" s="1"/>
    </row>
    <row r="30674" spans="18:18">
      <c r="R30674" s="1"/>
    </row>
    <row r="30675" spans="18:18">
      <c r="R30675" s="1"/>
    </row>
    <row r="30676" spans="18:18">
      <c r="R30676" s="1"/>
    </row>
    <row r="30677" spans="18:18">
      <c r="R30677" s="1"/>
    </row>
    <row r="30678" spans="18:18">
      <c r="R30678" s="1"/>
    </row>
    <row r="30679" spans="18:18">
      <c r="R30679" s="1"/>
    </row>
    <row r="30680" spans="18:18">
      <c r="R30680" s="1"/>
    </row>
    <row r="30681" spans="18:18">
      <c r="R30681" s="1"/>
    </row>
    <row r="30682" spans="18:18">
      <c r="R30682" s="1"/>
    </row>
    <row r="30683" spans="18:18">
      <c r="R30683" s="1"/>
    </row>
    <row r="30684" spans="18:18">
      <c r="R30684" s="1"/>
    </row>
    <row r="30685" spans="18:18">
      <c r="R30685" s="1"/>
    </row>
    <row r="30686" spans="18:18">
      <c r="R30686" s="1"/>
    </row>
    <row r="30687" spans="18:18">
      <c r="R30687" s="1"/>
    </row>
    <row r="30688" spans="18:18">
      <c r="R30688" s="1"/>
    </row>
    <row r="30689" spans="18:18">
      <c r="R30689" s="1"/>
    </row>
    <row r="30690" spans="18:18">
      <c r="R30690" s="1"/>
    </row>
    <row r="30691" spans="18:18">
      <c r="R30691" s="1"/>
    </row>
    <row r="30692" spans="18:18">
      <c r="R30692" s="1"/>
    </row>
    <row r="30693" spans="18:18">
      <c r="R30693" s="1"/>
    </row>
    <row r="30694" spans="18:18">
      <c r="R30694" s="1"/>
    </row>
    <row r="30695" spans="18:18">
      <c r="R30695" s="1"/>
    </row>
    <row r="30696" spans="18:18">
      <c r="R30696" s="1"/>
    </row>
    <row r="30697" spans="18:18">
      <c r="R30697" s="1"/>
    </row>
    <row r="30698" spans="18:18">
      <c r="R30698" s="1"/>
    </row>
    <row r="30699" spans="18:18">
      <c r="R30699" s="1"/>
    </row>
    <row r="30700" spans="18:18">
      <c r="R30700" s="1"/>
    </row>
    <row r="30701" spans="18:18">
      <c r="R30701" s="1"/>
    </row>
    <row r="30702" spans="18:18">
      <c r="R30702" s="1"/>
    </row>
    <row r="30703" spans="18:18">
      <c r="R30703" s="1"/>
    </row>
    <row r="30704" spans="18:18">
      <c r="R30704" s="1"/>
    </row>
    <row r="30705" spans="18:18">
      <c r="R30705" s="1"/>
    </row>
    <row r="30706" spans="18:18">
      <c r="R30706" s="1"/>
    </row>
    <row r="30707" spans="18:18">
      <c r="R30707" s="1"/>
    </row>
    <row r="30708" spans="18:18">
      <c r="R30708" s="1"/>
    </row>
    <row r="30709" spans="18:18">
      <c r="R30709" s="1"/>
    </row>
    <row r="30710" spans="18:18">
      <c r="R30710" s="1"/>
    </row>
    <row r="30711" spans="18:18">
      <c r="R30711" s="1"/>
    </row>
    <row r="30712" spans="18:18">
      <c r="R30712" s="1"/>
    </row>
    <row r="30713" spans="18:18">
      <c r="R30713" s="1"/>
    </row>
    <row r="30714" spans="18:18">
      <c r="R30714" s="1"/>
    </row>
    <row r="30715" spans="18:18">
      <c r="R30715" s="1"/>
    </row>
    <row r="30716" spans="18:18">
      <c r="R30716" s="1"/>
    </row>
    <row r="30717" spans="18:18">
      <c r="R30717" s="1"/>
    </row>
    <row r="30718" spans="18:18">
      <c r="R30718" s="1"/>
    </row>
    <row r="30719" spans="18:18">
      <c r="R30719" s="1"/>
    </row>
    <row r="30720" spans="18:18">
      <c r="R30720" s="1"/>
    </row>
    <row r="30721" spans="18:18">
      <c r="R30721" s="1"/>
    </row>
    <row r="30722" spans="18:18">
      <c r="R30722" s="1"/>
    </row>
    <row r="30723" spans="18:18">
      <c r="R30723" s="1"/>
    </row>
    <row r="30724" spans="18:18">
      <c r="R30724" s="1"/>
    </row>
    <row r="30725" spans="18:18">
      <c r="R30725" s="1"/>
    </row>
    <row r="30726" spans="18:18">
      <c r="R30726" s="1"/>
    </row>
    <row r="30727" spans="18:18">
      <c r="R30727" s="1"/>
    </row>
    <row r="30728" spans="18:18">
      <c r="R30728" s="1"/>
    </row>
    <row r="30729" spans="18:18">
      <c r="R30729" s="1"/>
    </row>
    <row r="30730" spans="18:18">
      <c r="R30730" s="1"/>
    </row>
    <row r="30731" spans="18:18">
      <c r="R30731" s="1"/>
    </row>
    <row r="30732" spans="18:18">
      <c r="R30732" s="1"/>
    </row>
    <row r="30733" spans="18:18">
      <c r="R30733" s="1"/>
    </row>
    <row r="30734" spans="18:18">
      <c r="R30734" s="1"/>
    </row>
    <row r="30735" spans="18:18">
      <c r="R30735" s="1"/>
    </row>
    <row r="30736" spans="18:18">
      <c r="R30736" s="1"/>
    </row>
    <row r="30737" spans="18:18">
      <c r="R30737" s="1"/>
    </row>
    <row r="30738" spans="18:18">
      <c r="R30738" s="1"/>
    </row>
    <row r="30739" spans="18:18">
      <c r="R30739" s="1"/>
    </row>
    <row r="30740" spans="18:18">
      <c r="R30740" s="1"/>
    </row>
    <row r="30741" spans="18:18">
      <c r="R30741" s="1"/>
    </row>
    <row r="30742" spans="18:18">
      <c r="R30742" s="1"/>
    </row>
    <row r="30743" spans="18:18">
      <c r="R30743" s="1"/>
    </row>
    <row r="30744" spans="18:18">
      <c r="R30744" s="1"/>
    </row>
    <row r="30745" spans="18:18">
      <c r="R30745" s="1"/>
    </row>
    <row r="30746" spans="18:18">
      <c r="R30746" s="1"/>
    </row>
    <row r="30747" spans="18:18">
      <c r="R30747" s="1"/>
    </row>
    <row r="30748" spans="18:18">
      <c r="R30748" s="1"/>
    </row>
    <row r="30749" spans="18:18">
      <c r="R30749" s="1"/>
    </row>
    <row r="30750" spans="18:18">
      <c r="R30750" s="1"/>
    </row>
    <row r="30751" spans="18:18">
      <c r="R30751" s="1"/>
    </row>
    <row r="30752" spans="18:18">
      <c r="R30752" s="1"/>
    </row>
    <row r="30753" spans="18:18">
      <c r="R30753" s="1"/>
    </row>
    <row r="30754" spans="18:18">
      <c r="R30754" s="1"/>
    </row>
    <row r="30755" spans="18:18">
      <c r="R30755" s="1"/>
    </row>
    <row r="30756" spans="18:18">
      <c r="R30756" s="1"/>
    </row>
    <row r="30757" spans="18:18">
      <c r="R30757" s="1"/>
    </row>
    <row r="30758" spans="18:18">
      <c r="R30758" s="1"/>
    </row>
    <row r="30759" spans="18:18">
      <c r="R30759" s="1"/>
    </row>
    <row r="30760" spans="18:18">
      <c r="R30760" s="1"/>
    </row>
    <row r="30761" spans="18:18">
      <c r="R30761" s="1"/>
    </row>
    <row r="30762" spans="18:18">
      <c r="R30762" s="1"/>
    </row>
    <row r="30763" spans="18:18">
      <c r="R30763" s="1"/>
    </row>
    <row r="30764" spans="18:18">
      <c r="R30764" s="1"/>
    </row>
    <row r="30765" spans="18:18">
      <c r="R30765" s="1"/>
    </row>
    <row r="30766" spans="18:18">
      <c r="R30766" s="1"/>
    </row>
    <row r="30767" spans="18:18">
      <c r="R30767" s="1"/>
    </row>
    <row r="30768" spans="18:18">
      <c r="R30768" s="1"/>
    </row>
    <row r="30769" spans="18:18">
      <c r="R30769" s="1"/>
    </row>
    <row r="30770" spans="18:18">
      <c r="R30770" s="1"/>
    </row>
    <row r="30771" spans="18:18">
      <c r="R30771" s="1"/>
    </row>
    <row r="30772" spans="18:18">
      <c r="R30772" s="1"/>
    </row>
    <row r="30773" spans="18:18">
      <c r="R30773" s="1"/>
    </row>
    <row r="30774" spans="18:18">
      <c r="R30774" s="1"/>
    </row>
    <row r="30775" spans="18:18">
      <c r="R30775" s="1"/>
    </row>
    <row r="30776" spans="18:18">
      <c r="R30776" s="1"/>
    </row>
    <row r="30777" spans="18:18">
      <c r="R30777" s="1"/>
    </row>
    <row r="30778" spans="18:18">
      <c r="R30778" s="1"/>
    </row>
    <row r="30779" spans="18:18">
      <c r="R30779" s="1"/>
    </row>
    <row r="30780" spans="18:18">
      <c r="R30780" s="1"/>
    </row>
    <row r="30781" spans="18:18">
      <c r="R30781" s="1"/>
    </row>
    <row r="30782" spans="18:18">
      <c r="R30782" s="1"/>
    </row>
    <row r="30783" spans="18:18">
      <c r="R30783" s="1"/>
    </row>
    <row r="30784" spans="18:18">
      <c r="R30784" s="1"/>
    </row>
    <row r="30785" spans="18:18">
      <c r="R30785" s="1"/>
    </row>
    <row r="30786" spans="18:18">
      <c r="R30786" s="1"/>
    </row>
    <row r="30787" spans="18:18">
      <c r="R30787" s="1"/>
    </row>
    <row r="30788" spans="18:18">
      <c r="R30788" s="1"/>
    </row>
    <row r="30789" spans="18:18">
      <c r="R30789" s="1"/>
    </row>
    <row r="30790" spans="18:18">
      <c r="R30790" s="1"/>
    </row>
    <row r="30791" spans="18:18">
      <c r="R30791" s="1"/>
    </row>
    <row r="30792" spans="18:18">
      <c r="R30792" s="1"/>
    </row>
    <row r="30793" spans="18:18">
      <c r="R30793" s="1"/>
    </row>
    <row r="30794" spans="18:18">
      <c r="R30794" s="1"/>
    </row>
    <row r="30795" spans="18:18">
      <c r="R30795" s="1"/>
    </row>
    <row r="30796" spans="18:18">
      <c r="R30796" s="1"/>
    </row>
    <row r="30797" spans="18:18">
      <c r="R30797" s="1"/>
    </row>
    <row r="30798" spans="18:18">
      <c r="R30798" s="1"/>
    </row>
    <row r="30799" spans="18:18">
      <c r="R30799" s="1"/>
    </row>
    <row r="30800" spans="18:18">
      <c r="R30800" s="1"/>
    </row>
    <row r="30801" spans="18:18">
      <c r="R30801" s="1"/>
    </row>
    <row r="30802" spans="18:18">
      <c r="R30802" s="1"/>
    </row>
    <row r="30803" spans="18:18">
      <c r="R30803" s="1"/>
    </row>
    <row r="30804" spans="18:18">
      <c r="R30804" s="1"/>
    </row>
    <row r="30805" spans="18:18">
      <c r="R30805" s="1"/>
    </row>
    <row r="30806" spans="18:18">
      <c r="R30806" s="1"/>
    </row>
    <row r="30807" spans="18:18">
      <c r="R30807" s="1"/>
    </row>
    <row r="30808" spans="18:18">
      <c r="R30808" s="1"/>
    </row>
    <row r="30809" spans="18:18">
      <c r="R30809" s="1"/>
    </row>
    <row r="30810" spans="18:18">
      <c r="R30810" s="1"/>
    </row>
    <row r="30811" spans="18:18">
      <c r="R30811" s="1"/>
    </row>
    <row r="30812" spans="18:18">
      <c r="R30812" s="1"/>
    </row>
    <row r="30813" spans="18:18">
      <c r="R30813" s="1"/>
    </row>
    <row r="30814" spans="18:18">
      <c r="R30814" s="1"/>
    </row>
    <row r="30815" spans="18:18">
      <c r="R30815" s="1"/>
    </row>
    <row r="30816" spans="18:18">
      <c r="R30816" s="1"/>
    </row>
    <row r="30817" spans="18:18">
      <c r="R30817" s="1"/>
    </row>
    <row r="30818" spans="18:18">
      <c r="R30818" s="1"/>
    </row>
    <row r="30819" spans="18:18">
      <c r="R30819" s="1"/>
    </row>
    <row r="30820" spans="18:18">
      <c r="R30820" s="1"/>
    </row>
    <row r="30821" spans="18:18">
      <c r="R30821" s="1"/>
    </row>
    <row r="30822" spans="18:18">
      <c r="R30822" s="1"/>
    </row>
    <row r="30823" spans="18:18">
      <c r="R30823" s="1"/>
    </row>
    <row r="30824" spans="18:18">
      <c r="R30824" s="1"/>
    </row>
    <row r="30825" spans="18:18">
      <c r="R30825" s="1"/>
    </row>
    <row r="30826" spans="18:18">
      <c r="R30826" s="1"/>
    </row>
    <row r="30827" spans="18:18">
      <c r="R30827" s="1"/>
    </row>
    <row r="30828" spans="18:18">
      <c r="R30828" s="1"/>
    </row>
    <row r="30829" spans="18:18">
      <c r="R30829" s="1"/>
    </row>
    <row r="30830" spans="18:18">
      <c r="R30830" s="1"/>
    </row>
    <row r="30831" spans="18:18">
      <c r="R30831" s="1"/>
    </row>
    <row r="30832" spans="18:18">
      <c r="R30832" s="1"/>
    </row>
    <row r="30833" spans="18:18">
      <c r="R30833" s="1"/>
    </row>
    <row r="30834" spans="18:18">
      <c r="R30834" s="1"/>
    </row>
    <row r="30835" spans="18:18">
      <c r="R30835" s="1"/>
    </row>
    <row r="30836" spans="18:18">
      <c r="R30836" s="1"/>
    </row>
    <row r="30837" spans="18:18">
      <c r="R30837" s="1"/>
    </row>
    <row r="30838" spans="18:18">
      <c r="R30838" s="1"/>
    </row>
    <row r="30839" spans="18:18">
      <c r="R30839" s="1"/>
    </row>
    <row r="30840" spans="18:18">
      <c r="R30840" s="1"/>
    </row>
    <row r="30841" spans="18:18">
      <c r="R30841" s="1"/>
    </row>
    <row r="30842" spans="18:18">
      <c r="R30842" s="1"/>
    </row>
    <row r="30843" spans="18:18">
      <c r="R30843" s="1"/>
    </row>
    <row r="30844" spans="18:18">
      <c r="R30844" s="1"/>
    </row>
    <row r="30845" spans="18:18">
      <c r="R30845" s="1"/>
    </row>
    <row r="30846" spans="18:18">
      <c r="R30846" s="1"/>
    </row>
    <row r="30847" spans="18:18">
      <c r="R30847" s="1"/>
    </row>
    <row r="30848" spans="18:18">
      <c r="R30848" s="1"/>
    </row>
    <row r="30849" spans="18:18">
      <c r="R30849" s="1"/>
    </row>
    <row r="30850" spans="18:18">
      <c r="R30850" s="1"/>
    </row>
    <row r="30851" spans="18:18">
      <c r="R30851" s="1"/>
    </row>
    <row r="30852" spans="18:18">
      <c r="R30852" s="1"/>
    </row>
    <row r="30853" spans="18:18">
      <c r="R30853" s="1"/>
    </row>
    <row r="30854" spans="18:18">
      <c r="R30854" s="1"/>
    </row>
    <row r="30855" spans="18:18">
      <c r="R30855" s="1"/>
    </row>
    <row r="30856" spans="18:18">
      <c r="R30856" s="1"/>
    </row>
    <row r="30857" spans="18:18">
      <c r="R30857" s="1"/>
    </row>
    <row r="30858" spans="18:18">
      <c r="R30858" s="1"/>
    </row>
    <row r="30859" spans="18:18">
      <c r="R30859" s="1"/>
    </row>
    <row r="30860" spans="18:18">
      <c r="R30860" s="1"/>
    </row>
    <row r="30861" spans="18:18">
      <c r="R30861" s="1"/>
    </row>
    <row r="30862" spans="18:18">
      <c r="R30862" s="1"/>
    </row>
    <row r="30863" spans="18:18">
      <c r="R30863" s="1"/>
    </row>
    <row r="30864" spans="18:18">
      <c r="R30864" s="1"/>
    </row>
    <row r="30865" spans="18:18">
      <c r="R30865" s="1"/>
    </row>
    <row r="30866" spans="18:18">
      <c r="R30866" s="1"/>
    </row>
    <row r="30867" spans="18:18">
      <c r="R30867" s="1"/>
    </row>
    <row r="30868" spans="18:18">
      <c r="R30868" s="1"/>
    </row>
    <row r="30869" spans="18:18">
      <c r="R30869" s="1"/>
    </row>
    <row r="30870" spans="18:18">
      <c r="R30870" s="1"/>
    </row>
    <row r="30871" spans="18:18">
      <c r="R30871" s="1"/>
    </row>
    <row r="30872" spans="18:18">
      <c r="R30872" s="1"/>
    </row>
    <row r="30873" spans="18:18">
      <c r="R30873" s="1"/>
    </row>
    <row r="30874" spans="18:18">
      <c r="R30874" s="1"/>
    </row>
    <row r="30875" spans="18:18">
      <c r="R30875" s="1"/>
    </row>
    <row r="30876" spans="18:18">
      <c r="R30876" s="1"/>
    </row>
    <row r="30877" spans="18:18">
      <c r="R30877" s="1"/>
    </row>
    <row r="30878" spans="18:18">
      <c r="R30878" s="1"/>
    </row>
    <row r="30879" spans="18:18">
      <c r="R30879" s="1"/>
    </row>
    <row r="30880" spans="18:18">
      <c r="R30880" s="1"/>
    </row>
    <row r="30881" spans="18:18">
      <c r="R30881" s="1"/>
    </row>
    <row r="30882" spans="18:18">
      <c r="R30882" s="1"/>
    </row>
    <row r="30883" spans="18:18">
      <c r="R30883" s="1"/>
    </row>
    <row r="30884" spans="18:18">
      <c r="R30884" s="1"/>
    </row>
    <row r="30885" spans="18:18">
      <c r="R30885" s="1"/>
    </row>
    <row r="30886" spans="18:18">
      <c r="R30886" s="1"/>
    </row>
    <row r="30887" spans="18:18">
      <c r="R30887" s="1"/>
    </row>
    <row r="30888" spans="18:18">
      <c r="R30888" s="1"/>
    </row>
    <row r="30889" spans="18:18">
      <c r="R30889" s="1"/>
    </row>
    <row r="30890" spans="18:18">
      <c r="R30890" s="1"/>
    </row>
    <row r="30891" spans="18:18">
      <c r="R30891" s="1"/>
    </row>
    <row r="30892" spans="18:18">
      <c r="R30892" s="1"/>
    </row>
    <row r="30893" spans="18:18">
      <c r="R30893" s="1"/>
    </row>
    <row r="30894" spans="18:18">
      <c r="R30894" s="1"/>
    </row>
    <row r="30895" spans="18:18">
      <c r="R30895" s="1"/>
    </row>
    <row r="30896" spans="18:18">
      <c r="R30896" s="1"/>
    </row>
    <row r="30897" spans="18:18">
      <c r="R30897" s="1"/>
    </row>
    <row r="30898" spans="18:18">
      <c r="R30898" s="1"/>
    </row>
    <row r="30899" spans="18:18">
      <c r="R30899" s="1"/>
    </row>
    <row r="30900" spans="18:18">
      <c r="R30900" s="1"/>
    </row>
    <row r="30901" spans="18:18">
      <c r="R30901" s="1"/>
    </row>
    <row r="30902" spans="18:18">
      <c r="R30902" s="1"/>
    </row>
    <row r="30903" spans="18:18">
      <c r="R30903" s="1"/>
    </row>
    <row r="30904" spans="18:18">
      <c r="R30904" s="1"/>
    </row>
    <row r="30905" spans="18:18">
      <c r="R30905" s="1"/>
    </row>
    <row r="30906" spans="18:18">
      <c r="R30906" s="1"/>
    </row>
    <row r="30907" spans="18:18">
      <c r="R30907" s="1"/>
    </row>
    <row r="30908" spans="18:18">
      <c r="R30908" s="1"/>
    </row>
    <row r="30909" spans="18:18">
      <c r="R30909" s="1"/>
    </row>
    <row r="30910" spans="18:18">
      <c r="R30910" s="1"/>
    </row>
    <row r="30911" spans="18:18">
      <c r="R30911" s="1"/>
    </row>
    <row r="30912" spans="18:18">
      <c r="R30912" s="1"/>
    </row>
    <row r="30913" spans="18:18">
      <c r="R30913" s="1"/>
    </row>
    <row r="30914" spans="18:18">
      <c r="R30914" s="1"/>
    </row>
    <row r="30915" spans="18:18">
      <c r="R30915" s="1"/>
    </row>
    <row r="30916" spans="18:18">
      <c r="R30916" s="1"/>
    </row>
    <row r="30917" spans="18:18">
      <c r="R30917" s="1"/>
    </row>
    <row r="30918" spans="18:18">
      <c r="R30918" s="1"/>
    </row>
    <row r="30919" spans="18:18">
      <c r="R30919" s="1"/>
    </row>
    <row r="30920" spans="18:18">
      <c r="R30920" s="1"/>
    </row>
    <row r="30921" spans="18:18">
      <c r="R30921" s="1"/>
    </row>
    <row r="30922" spans="18:18">
      <c r="R30922" s="1"/>
    </row>
    <row r="30923" spans="18:18">
      <c r="R30923" s="1"/>
    </row>
    <row r="30924" spans="18:18">
      <c r="R30924" s="1"/>
    </row>
    <row r="30925" spans="18:18">
      <c r="R30925" s="1"/>
    </row>
    <row r="30926" spans="18:18">
      <c r="R30926" s="1"/>
    </row>
    <row r="30927" spans="18:18">
      <c r="R30927" s="1"/>
    </row>
    <row r="30928" spans="18:18">
      <c r="R30928" s="1"/>
    </row>
    <row r="30929" spans="18:18">
      <c r="R30929" s="1"/>
    </row>
    <row r="30930" spans="18:18">
      <c r="R30930" s="1"/>
    </row>
    <row r="30931" spans="18:18">
      <c r="R30931" s="1"/>
    </row>
    <row r="30932" spans="18:18">
      <c r="R30932" s="1"/>
    </row>
    <row r="30933" spans="18:18">
      <c r="R30933" s="1"/>
    </row>
    <row r="30934" spans="18:18">
      <c r="R30934" s="1"/>
    </row>
    <row r="30935" spans="18:18">
      <c r="R30935" s="1"/>
    </row>
    <row r="30936" spans="18:18">
      <c r="R30936" s="1"/>
    </row>
    <row r="30937" spans="18:18">
      <c r="R30937" s="1"/>
    </row>
    <row r="30938" spans="18:18">
      <c r="R30938" s="1"/>
    </row>
    <row r="30939" spans="18:18">
      <c r="R30939" s="1"/>
    </row>
    <row r="30940" spans="18:18">
      <c r="R30940" s="1"/>
    </row>
    <row r="30941" spans="18:18">
      <c r="R30941" s="1"/>
    </row>
    <row r="30942" spans="18:18">
      <c r="R30942" s="1"/>
    </row>
    <row r="30943" spans="18:18">
      <c r="R30943" s="1"/>
    </row>
    <row r="30944" spans="18:18">
      <c r="R30944" s="1"/>
    </row>
    <row r="30945" spans="18:18">
      <c r="R30945" s="1"/>
    </row>
    <row r="30946" spans="18:18">
      <c r="R30946" s="1"/>
    </row>
    <row r="30947" spans="18:18">
      <c r="R30947" s="1"/>
    </row>
    <row r="30948" spans="18:18">
      <c r="R30948" s="1"/>
    </row>
    <row r="30949" spans="18:18">
      <c r="R30949" s="1"/>
    </row>
    <row r="30950" spans="18:18">
      <c r="R30950" s="1"/>
    </row>
    <row r="30951" spans="18:18">
      <c r="R30951" s="1"/>
    </row>
    <row r="30952" spans="18:18">
      <c r="R30952" s="1"/>
    </row>
    <row r="30953" spans="18:18">
      <c r="R30953" s="1"/>
    </row>
    <row r="30954" spans="18:18">
      <c r="R30954" s="1"/>
    </row>
    <row r="30955" spans="18:18">
      <c r="R30955" s="1"/>
    </row>
    <row r="30956" spans="18:18">
      <c r="R30956" s="1"/>
    </row>
    <row r="30957" spans="18:18">
      <c r="R30957" s="1"/>
    </row>
    <row r="30958" spans="18:18">
      <c r="R30958" s="1"/>
    </row>
    <row r="30959" spans="18:18">
      <c r="R30959" s="1"/>
    </row>
    <row r="30960" spans="18:18">
      <c r="R30960" s="1"/>
    </row>
    <row r="30961" spans="18:18">
      <c r="R30961" s="1"/>
    </row>
    <row r="30962" spans="18:18">
      <c r="R30962" s="1"/>
    </row>
    <row r="30963" spans="18:18">
      <c r="R30963" s="1"/>
    </row>
    <row r="30964" spans="18:18">
      <c r="R30964" s="1"/>
    </row>
    <row r="30965" spans="18:18">
      <c r="R30965" s="1"/>
    </row>
    <row r="30966" spans="18:18">
      <c r="R30966" s="1"/>
    </row>
    <row r="30967" spans="18:18">
      <c r="R30967" s="1"/>
    </row>
    <row r="30968" spans="18:18">
      <c r="R30968" s="1"/>
    </row>
    <row r="30969" spans="18:18">
      <c r="R30969" s="1"/>
    </row>
    <row r="30970" spans="18:18">
      <c r="R30970" s="1"/>
    </row>
    <row r="30971" spans="18:18">
      <c r="R30971" s="1"/>
    </row>
    <row r="30972" spans="18:18">
      <c r="R30972" s="1"/>
    </row>
    <row r="30973" spans="18:18">
      <c r="R30973" s="1"/>
    </row>
    <row r="30974" spans="18:18">
      <c r="R30974" s="1"/>
    </row>
    <row r="30975" spans="18:18">
      <c r="R30975" s="1"/>
    </row>
    <row r="30976" spans="18:18">
      <c r="R30976" s="1"/>
    </row>
    <row r="30977" spans="18:18">
      <c r="R30977" s="1"/>
    </row>
    <row r="30978" spans="18:18">
      <c r="R30978" s="1"/>
    </row>
    <row r="30979" spans="18:18">
      <c r="R30979" s="1"/>
    </row>
    <row r="30980" spans="18:18">
      <c r="R30980" s="1"/>
    </row>
    <row r="30981" spans="18:18">
      <c r="R30981" s="1"/>
    </row>
    <row r="30982" spans="18:18">
      <c r="R30982" s="1"/>
    </row>
    <row r="30983" spans="18:18">
      <c r="R30983" s="1"/>
    </row>
    <row r="30984" spans="18:18">
      <c r="R30984" s="1"/>
    </row>
    <row r="30985" spans="18:18">
      <c r="R30985" s="1"/>
    </row>
    <row r="30986" spans="18:18">
      <c r="R30986" s="1"/>
    </row>
    <row r="30987" spans="18:18">
      <c r="R30987" s="1"/>
    </row>
    <row r="30988" spans="18:18">
      <c r="R30988" s="1"/>
    </row>
    <row r="30989" spans="18:18">
      <c r="R30989" s="1"/>
    </row>
    <row r="30990" spans="18:18">
      <c r="R30990" s="1"/>
    </row>
    <row r="30991" spans="18:18">
      <c r="R30991" s="1"/>
    </row>
    <row r="30992" spans="18:18">
      <c r="R30992" s="1"/>
    </row>
    <row r="30993" spans="18:18">
      <c r="R30993" s="1"/>
    </row>
    <row r="30994" spans="18:18">
      <c r="R30994" s="1"/>
    </row>
    <row r="30995" spans="18:18">
      <c r="R30995" s="1"/>
    </row>
    <row r="30996" spans="18:18">
      <c r="R30996" s="1"/>
    </row>
    <row r="30997" spans="18:18">
      <c r="R30997" s="1"/>
    </row>
    <row r="30998" spans="18:18">
      <c r="R30998" s="1"/>
    </row>
    <row r="30999" spans="18:18">
      <c r="R30999" s="1"/>
    </row>
    <row r="31000" spans="18:18">
      <c r="R31000" s="1"/>
    </row>
    <row r="31001" spans="18:18">
      <c r="R31001" s="1"/>
    </row>
    <row r="31002" spans="18:18">
      <c r="R31002" s="1"/>
    </row>
    <row r="31003" spans="18:18">
      <c r="R31003" s="1"/>
    </row>
    <row r="31004" spans="18:18">
      <c r="R31004" s="1"/>
    </row>
    <row r="31005" spans="18:18">
      <c r="R31005" s="1"/>
    </row>
    <row r="31006" spans="18:18">
      <c r="R31006" s="1"/>
    </row>
    <row r="31007" spans="18:18">
      <c r="R31007" s="1"/>
    </row>
    <row r="31008" spans="18:18">
      <c r="R31008" s="1"/>
    </row>
    <row r="31009" spans="18:18">
      <c r="R31009" s="1"/>
    </row>
    <row r="31010" spans="18:18">
      <c r="R31010" s="1"/>
    </row>
    <row r="31011" spans="18:18">
      <c r="R31011" s="1"/>
    </row>
    <row r="31012" spans="18:18">
      <c r="R31012" s="1"/>
    </row>
    <row r="31013" spans="18:18">
      <c r="R31013" s="1"/>
    </row>
    <row r="31014" spans="18:18">
      <c r="R31014" s="1"/>
    </row>
    <row r="31015" spans="18:18">
      <c r="R31015" s="1"/>
    </row>
    <row r="31016" spans="18:18">
      <c r="R31016" s="1"/>
    </row>
    <row r="31017" spans="18:18">
      <c r="R31017" s="1"/>
    </row>
    <row r="31018" spans="18:18">
      <c r="R31018" s="1"/>
    </row>
    <row r="31019" spans="18:18">
      <c r="R31019" s="1"/>
    </row>
    <row r="31020" spans="18:18">
      <c r="R31020" s="1"/>
    </row>
    <row r="31021" spans="18:18">
      <c r="R31021" s="1"/>
    </row>
    <row r="31022" spans="18:18">
      <c r="R31022" s="1"/>
    </row>
    <row r="31023" spans="18:18">
      <c r="R31023" s="1"/>
    </row>
    <row r="31024" spans="18:18">
      <c r="R31024" s="1"/>
    </row>
    <row r="31025" spans="18:18">
      <c r="R31025" s="1"/>
    </row>
    <row r="31026" spans="18:18">
      <c r="R31026" s="1"/>
    </row>
    <row r="31027" spans="18:18">
      <c r="R31027" s="1"/>
    </row>
    <row r="31028" spans="18:18">
      <c r="R31028" s="1"/>
    </row>
    <row r="31029" spans="18:18">
      <c r="R31029" s="1"/>
    </row>
    <row r="31030" spans="18:18">
      <c r="R31030" s="1"/>
    </row>
    <row r="31031" spans="18:18">
      <c r="R31031" s="1"/>
    </row>
    <row r="31032" spans="18:18">
      <c r="R31032" s="1"/>
    </row>
    <row r="31033" spans="18:18">
      <c r="R31033" s="1"/>
    </row>
    <row r="31034" spans="18:18">
      <c r="R31034" s="1"/>
    </row>
    <row r="31035" spans="18:18">
      <c r="R31035" s="1"/>
    </row>
    <row r="31036" spans="18:18">
      <c r="R31036" s="1"/>
    </row>
    <row r="31037" spans="18:18">
      <c r="R31037" s="1"/>
    </row>
    <row r="31038" spans="18:18">
      <c r="R31038" s="1"/>
    </row>
    <row r="31039" spans="18:18">
      <c r="R31039" s="1"/>
    </row>
    <row r="31040" spans="18:18">
      <c r="R31040" s="1"/>
    </row>
    <row r="31041" spans="18:18">
      <c r="R31041" s="1"/>
    </row>
    <row r="31042" spans="18:18">
      <c r="R31042" s="1"/>
    </row>
    <row r="31043" spans="18:18">
      <c r="R31043" s="1"/>
    </row>
    <row r="31044" spans="18:18">
      <c r="R31044" s="1"/>
    </row>
    <row r="31045" spans="18:18">
      <c r="R31045" s="1"/>
    </row>
    <row r="31046" spans="18:18">
      <c r="R31046" s="1"/>
    </row>
    <row r="31047" spans="18:18">
      <c r="R31047" s="1"/>
    </row>
    <row r="31048" spans="18:18">
      <c r="R31048" s="1"/>
    </row>
    <row r="31049" spans="18:18">
      <c r="R31049" s="1"/>
    </row>
    <row r="31050" spans="18:18">
      <c r="R31050" s="1"/>
    </row>
    <row r="31051" spans="18:18">
      <c r="R31051" s="1"/>
    </row>
    <row r="31052" spans="18:18">
      <c r="R31052" s="1"/>
    </row>
    <row r="31053" spans="18:18">
      <c r="R31053" s="1"/>
    </row>
    <row r="31054" spans="18:18">
      <c r="R31054" s="1"/>
    </row>
    <row r="31055" spans="18:18">
      <c r="R31055" s="1"/>
    </row>
    <row r="31056" spans="18:18">
      <c r="R31056" s="1"/>
    </row>
    <row r="31057" spans="18:18">
      <c r="R31057" s="1"/>
    </row>
    <row r="31058" spans="18:18">
      <c r="R31058" s="1"/>
    </row>
    <row r="31059" spans="18:18">
      <c r="R31059" s="1"/>
    </row>
    <row r="31060" spans="18:18">
      <c r="R31060" s="1"/>
    </row>
    <row r="31061" spans="18:18">
      <c r="R31061" s="1"/>
    </row>
    <row r="31062" spans="18:18">
      <c r="R31062" s="1"/>
    </row>
    <row r="31063" spans="18:18">
      <c r="R31063" s="1"/>
    </row>
    <row r="31064" spans="18:18">
      <c r="R31064" s="1"/>
    </row>
    <row r="31065" spans="18:18">
      <c r="R31065" s="1"/>
    </row>
    <row r="31066" spans="18:18">
      <c r="R31066" s="1"/>
    </row>
    <row r="31067" spans="18:18">
      <c r="R31067" s="1"/>
    </row>
    <row r="31068" spans="18:18">
      <c r="R31068" s="1"/>
    </row>
    <row r="31069" spans="18:18">
      <c r="R31069" s="1"/>
    </row>
    <row r="31070" spans="18:18">
      <c r="R31070" s="1"/>
    </row>
    <row r="31071" spans="18:18">
      <c r="R31071" s="1"/>
    </row>
    <row r="31072" spans="18:18">
      <c r="R31072" s="1"/>
    </row>
    <row r="31073" spans="18:18">
      <c r="R31073" s="1"/>
    </row>
    <row r="31074" spans="18:18">
      <c r="R31074" s="1"/>
    </row>
    <row r="31075" spans="18:18">
      <c r="R31075" s="1"/>
    </row>
    <row r="31076" spans="18:18">
      <c r="R31076" s="1"/>
    </row>
    <row r="31077" spans="18:18">
      <c r="R31077" s="1"/>
    </row>
    <row r="31078" spans="18:18">
      <c r="R31078" s="1"/>
    </row>
    <row r="31079" spans="18:18">
      <c r="R31079" s="1"/>
    </row>
    <row r="31080" spans="18:18">
      <c r="R31080" s="1"/>
    </row>
    <row r="31081" spans="18:18">
      <c r="R31081" s="1"/>
    </row>
    <row r="31082" spans="18:18">
      <c r="R31082" s="1"/>
    </row>
    <row r="31083" spans="18:18">
      <c r="R31083" s="1"/>
    </row>
    <row r="31084" spans="18:18">
      <c r="R31084" s="1"/>
    </row>
    <row r="31085" spans="18:18">
      <c r="R31085" s="1"/>
    </row>
    <row r="31086" spans="18:18">
      <c r="R31086" s="1"/>
    </row>
    <row r="31087" spans="18:18">
      <c r="R31087" s="1"/>
    </row>
    <row r="31088" spans="18:18">
      <c r="R31088" s="1"/>
    </row>
    <row r="31089" spans="18:18">
      <c r="R31089" s="1"/>
    </row>
    <row r="31090" spans="18:18">
      <c r="R31090" s="1"/>
    </row>
    <row r="31091" spans="18:18">
      <c r="R31091" s="1"/>
    </row>
    <row r="31092" spans="18:18">
      <c r="R31092" s="1"/>
    </row>
    <row r="31093" spans="18:18">
      <c r="R31093" s="1"/>
    </row>
    <row r="31094" spans="18:18">
      <c r="R31094" s="1"/>
    </row>
    <row r="31095" spans="18:18">
      <c r="R31095" s="1"/>
    </row>
    <row r="31096" spans="18:18">
      <c r="R31096" s="1"/>
    </row>
    <row r="31097" spans="18:18">
      <c r="R31097" s="1"/>
    </row>
    <row r="31098" spans="18:18">
      <c r="R31098" s="1"/>
    </row>
    <row r="31099" spans="18:18">
      <c r="R31099" s="1"/>
    </row>
    <row r="31100" spans="18:18">
      <c r="R31100" s="1"/>
    </row>
    <row r="31101" spans="18:18">
      <c r="R31101" s="1"/>
    </row>
    <row r="31102" spans="18:18">
      <c r="R31102" s="1"/>
    </row>
    <row r="31103" spans="18:18">
      <c r="R31103" s="1"/>
    </row>
    <row r="31104" spans="18:18">
      <c r="R31104" s="1"/>
    </row>
    <row r="31105" spans="18:18">
      <c r="R31105" s="1"/>
    </row>
    <row r="31106" spans="18:18">
      <c r="R31106" s="1"/>
    </row>
    <row r="31107" spans="18:18">
      <c r="R31107" s="1"/>
    </row>
    <row r="31108" spans="18:18">
      <c r="R31108" s="1"/>
    </row>
    <row r="31109" spans="18:18">
      <c r="R31109" s="1"/>
    </row>
    <row r="31110" spans="18:18">
      <c r="R31110" s="1"/>
    </row>
    <row r="31111" spans="18:18">
      <c r="R31111" s="1"/>
    </row>
    <row r="31112" spans="18:18">
      <c r="R31112" s="1"/>
    </row>
    <row r="31113" spans="18:18">
      <c r="R31113" s="1"/>
    </row>
    <row r="31114" spans="18:18">
      <c r="R31114" s="1"/>
    </row>
    <row r="31115" spans="18:18">
      <c r="R31115" s="1"/>
    </row>
    <row r="31116" spans="18:18">
      <c r="R31116" s="1"/>
    </row>
    <row r="31117" spans="18:18">
      <c r="R31117" s="1"/>
    </row>
    <row r="31118" spans="18:18">
      <c r="R31118" s="1"/>
    </row>
    <row r="31119" spans="18:18">
      <c r="R31119" s="1"/>
    </row>
    <row r="31120" spans="18:18">
      <c r="R31120" s="1"/>
    </row>
    <row r="31121" spans="18:18">
      <c r="R31121" s="1"/>
    </row>
    <row r="31122" spans="18:18">
      <c r="R31122" s="1"/>
    </row>
    <row r="31123" spans="18:18">
      <c r="R31123" s="1"/>
    </row>
    <row r="31124" spans="18:18">
      <c r="R31124" s="1"/>
    </row>
    <row r="31125" spans="18:18">
      <c r="R31125" s="1"/>
    </row>
    <row r="31126" spans="18:18">
      <c r="R31126" s="1"/>
    </row>
    <row r="31127" spans="18:18">
      <c r="R31127" s="1"/>
    </row>
    <row r="31128" spans="18:18">
      <c r="R31128" s="1"/>
    </row>
    <row r="31129" spans="18:18">
      <c r="R31129" s="1"/>
    </row>
    <row r="31130" spans="18:18">
      <c r="R31130" s="1"/>
    </row>
    <row r="31131" spans="18:18">
      <c r="R31131" s="1"/>
    </row>
    <row r="31132" spans="18:18">
      <c r="R31132" s="1"/>
    </row>
    <row r="31133" spans="18:18">
      <c r="R31133" s="1"/>
    </row>
    <row r="31134" spans="18:18">
      <c r="R31134" s="1"/>
    </row>
    <row r="31135" spans="18:18">
      <c r="R31135" s="1"/>
    </row>
    <row r="31136" spans="18:18">
      <c r="R31136" s="1"/>
    </row>
    <row r="31137" spans="18:18">
      <c r="R31137" s="1"/>
    </row>
    <row r="31138" spans="18:18">
      <c r="R31138" s="1"/>
    </row>
    <row r="31139" spans="18:18">
      <c r="R31139" s="1"/>
    </row>
    <row r="31140" spans="18:18">
      <c r="R31140" s="1"/>
    </row>
    <row r="31141" spans="18:18">
      <c r="R31141" s="1"/>
    </row>
    <row r="31142" spans="18:18">
      <c r="R31142" s="1"/>
    </row>
    <row r="31143" spans="18:18">
      <c r="R31143" s="1"/>
    </row>
    <row r="31144" spans="18:18">
      <c r="R31144" s="1"/>
    </row>
    <row r="31145" spans="18:18">
      <c r="R31145" s="1"/>
    </row>
    <row r="31146" spans="18:18">
      <c r="R31146" s="1"/>
    </row>
    <row r="31147" spans="18:18">
      <c r="R31147" s="1"/>
    </row>
    <row r="31148" spans="18:18">
      <c r="R31148" s="1"/>
    </row>
    <row r="31149" spans="18:18">
      <c r="R31149" s="1"/>
    </row>
    <row r="31150" spans="18:18">
      <c r="R31150" s="1"/>
    </row>
    <row r="31151" spans="18:18">
      <c r="R31151" s="1"/>
    </row>
    <row r="31152" spans="18:18">
      <c r="R31152" s="1"/>
    </row>
    <row r="31153" spans="18:18">
      <c r="R31153" s="1"/>
    </row>
    <row r="31154" spans="18:18">
      <c r="R31154" s="1"/>
    </row>
    <row r="31155" spans="18:18">
      <c r="R31155" s="1"/>
    </row>
    <row r="31156" spans="18:18">
      <c r="R31156" s="1"/>
    </row>
    <row r="31157" spans="18:18">
      <c r="R31157" s="1"/>
    </row>
    <row r="31158" spans="18:18">
      <c r="R31158" s="1"/>
    </row>
    <row r="31159" spans="18:18">
      <c r="R31159" s="1"/>
    </row>
    <row r="31160" spans="18:18">
      <c r="R31160" s="1"/>
    </row>
    <row r="31161" spans="18:18">
      <c r="R31161" s="1"/>
    </row>
    <row r="31162" spans="18:18">
      <c r="R31162" s="1"/>
    </row>
    <row r="31163" spans="18:18">
      <c r="R31163" s="1"/>
    </row>
    <row r="31164" spans="18:18">
      <c r="R31164" s="1"/>
    </row>
    <row r="31165" spans="18:18">
      <c r="R31165" s="1"/>
    </row>
    <row r="31166" spans="18:18">
      <c r="R31166" s="1"/>
    </row>
    <row r="31167" spans="18:18">
      <c r="R31167" s="1"/>
    </row>
    <row r="31168" spans="18:18">
      <c r="R31168" s="1"/>
    </row>
    <row r="31169" spans="18:18">
      <c r="R31169" s="1"/>
    </row>
    <row r="31170" spans="18:18">
      <c r="R31170" s="1"/>
    </row>
    <row r="31171" spans="18:18">
      <c r="R31171" s="1"/>
    </row>
    <row r="31172" spans="18:18">
      <c r="R31172" s="1"/>
    </row>
    <row r="31173" spans="18:18">
      <c r="R31173" s="1"/>
    </row>
    <row r="31174" spans="18:18">
      <c r="R31174" s="1"/>
    </row>
    <row r="31175" spans="18:18">
      <c r="R31175" s="1"/>
    </row>
    <row r="31176" spans="18:18">
      <c r="R31176" s="1"/>
    </row>
    <row r="31177" spans="18:18">
      <c r="R31177" s="1"/>
    </row>
    <row r="31178" spans="18:18">
      <c r="R31178" s="1"/>
    </row>
    <row r="31179" spans="18:18">
      <c r="R31179" s="1"/>
    </row>
    <row r="31180" spans="18:18">
      <c r="R31180" s="1"/>
    </row>
    <row r="31181" spans="18:18">
      <c r="R31181" s="1"/>
    </row>
    <row r="31182" spans="18:18">
      <c r="R31182" s="1"/>
    </row>
    <row r="31183" spans="18:18">
      <c r="R31183" s="1"/>
    </row>
    <row r="31184" spans="18:18">
      <c r="R31184" s="1"/>
    </row>
    <row r="31185" spans="18:18">
      <c r="R31185" s="1"/>
    </row>
    <row r="31186" spans="18:18">
      <c r="R31186" s="1"/>
    </row>
    <row r="31187" spans="18:18">
      <c r="R31187" s="1"/>
    </row>
    <row r="31188" spans="18:18">
      <c r="R31188" s="1"/>
    </row>
    <row r="31189" spans="18:18">
      <c r="R31189" s="1"/>
    </row>
    <row r="31190" spans="18:18">
      <c r="R31190" s="1"/>
    </row>
    <row r="31191" spans="18:18">
      <c r="R31191" s="1"/>
    </row>
    <row r="31192" spans="18:18">
      <c r="R31192" s="1"/>
    </row>
    <row r="31193" spans="18:18">
      <c r="R31193" s="1"/>
    </row>
    <row r="31194" spans="18:18">
      <c r="R31194" s="1"/>
    </row>
    <row r="31195" spans="18:18">
      <c r="R31195" s="1"/>
    </row>
    <row r="31196" spans="18:18">
      <c r="R31196" s="1"/>
    </row>
    <row r="31197" spans="18:18">
      <c r="R31197" s="1"/>
    </row>
    <row r="31198" spans="18:18">
      <c r="R31198" s="1"/>
    </row>
    <row r="31199" spans="18:18">
      <c r="R31199" s="1"/>
    </row>
    <row r="31200" spans="18:18">
      <c r="R31200" s="1"/>
    </row>
    <row r="31201" spans="18:18">
      <c r="R31201" s="1"/>
    </row>
    <row r="31202" spans="18:18">
      <c r="R31202" s="1"/>
    </row>
    <row r="31203" spans="18:18">
      <c r="R31203" s="1"/>
    </row>
    <row r="31204" spans="18:18">
      <c r="R31204" s="1"/>
    </row>
    <row r="31205" spans="18:18">
      <c r="R31205" s="1"/>
    </row>
    <row r="31206" spans="18:18">
      <c r="R31206" s="1"/>
    </row>
    <row r="31207" spans="18:18">
      <c r="R31207" s="1"/>
    </row>
    <row r="31208" spans="18:18">
      <c r="R31208" s="1"/>
    </row>
    <row r="31209" spans="18:18">
      <c r="R31209" s="1"/>
    </row>
    <row r="31210" spans="18:18">
      <c r="R31210" s="1"/>
    </row>
    <row r="31211" spans="18:18">
      <c r="R31211" s="1"/>
    </row>
    <row r="31212" spans="18:18">
      <c r="R31212" s="1"/>
    </row>
    <row r="31213" spans="18:18">
      <c r="R31213" s="1"/>
    </row>
    <row r="31214" spans="18:18">
      <c r="R31214" s="1"/>
    </row>
    <row r="31215" spans="18:18">
      <c r="R31215" s="1"/>
    </row>
    <row r="31216" spans="18:18">
      <c r="R31216" s="1"/>
    </row>
    <row r="31217" spans="18:18">
      <c r="R31217" s="1"/>
    </row>
    <row r="31218" spans="18:18">
      <c r="R31218" s="1"/>
    </row>
    <row r="31219" spans="18:18">
      <c r="R31219" s="1"/>
    </row>
    <row r="31220" spans="18:18">
      <c r="R31220" s="1"/>
    </row>
    <row r="31221" spans="18:18">
      <c r="R31221" s="1"/>
    </row>
    <row r="31222" spans="18:18">
      <c r="R31222" s="1"/>
    </row>
    <row r="31223" spans="18:18">
      <c r="R31223" s="1"/>
    </row>
    <row r="31224" spans="18:18">
      <c r="R31224" s="1"/>
    </row>
    <row r="31225" spans="18:18">
      <c r="R31225" s="1"/>
    </row>
    <row r="31226" spans="18:18">
      <c r="R31226" s="1"/>
    </row>
    <row r="31227" spans="18:18">
      <c r="R31227" s="1"/>
    </row>
    <row r="31228" spans="18:18">
      <c r="R31228" s="1"/>
    </row>
    <row r="31229" spans="18:18">
      <c r="R31229" s="1"/>
    </row>
    <row r="31230" spans="18:18">
      <c r="R31230" s="1"/>
    </row>
    <row r="31231" spans="18:18">
      <c r="R31231" s="1"/>
    </row>
    <row r="31232" spans="18:18">
      <c r="R31232" s="1"/>
    </row>
    <row r="31233" spans="18:18">
      <c r="R31233" s="1"/>
    </row>
    <row r="31234" spans="18:18">
      <c r="R31234" s="1"/>
    </row>
    <row r="31235" spans="18:18">
      <c r="R31235" s="1"/>
    </row>
    <row r="31236" spans="18:18">
      <c r="R31236" s="1"/>
    </row>
    <row r="31237" spans="18:18">
      <c r="R31237" s="1"/>
    </row>
    <row r="31238" spans="18:18">
      <c r="R31238" s="1"/>
    </row>
    <row r="31239" spans="18:18">
      <c r="R31239" s="1"/>
    </row>
    <row r="31240" spans="18:18">
      <c r="R31240" s="1"/>
    </row>
    <row r="31241" spans="18:18">
      <c r="R31241" s="1"/>
    </row>
    <row r="31242" spans="18:18">
      <c r="R31242" s="1"/>
    </row>
    <row r="31243" spans="18:18">
      <c r="R31243" s="1"/>
    </row>
    <row r="31244" spans="18:18">
      <c r="R31244" s="1"/>
    </row>
    <row r="31245" spans="18:18">
      <c r="R31245" s="1"/>
    </row>
    <row r="31246" spans="18:18">
      <c r="R31246" s="1"/>
    </row>
    <row r="31247" spans="18:18">
      <c r="R31247" s="1"/>
    </row>
    <row r="31248" spans="18:18">
      <c r="R31248" s="1"/>
    </row>
    <row r="31249" spans="18:18">
      <c r="R31249" s="1"/>
    </row>
    <row r="31250" spans="18:18">
      <c r="R31250" s="1"/>
    </row>
    <row r="31251" spans="18:18">
      <c r="R31251" s="1"/>
    </row>
    <row r="31252" spans="18:18">
      <c r="R31252" s="1"/>
    </row>
    <row r="31253" spans="18:18">
      <c r="R31253" s="1"/>
    </row>
    <row r="31254" spans="18:18">
      <c r="R31254" s="1"/>
    </row>
    <row r="31255" spans="18:18">
      <c r="R31255" s="1"/>
    </row>
    <row r="31256" spans="18:18">
      <c r="R31256" s="1"/>
    </row>
    <row r="31257" spans="18:18">
      <c r="R31257" s="1"/>
    </row>
    <row r="31258" spans="18:18">
      <c r="R31258" s="1"/>
    </row>
    <row r="31259" spans="18:18">
      <c r="R31259" s="1"/>
    </row>
    <row r="31260" spans="18:18">
      <c r="R31260" s="1"/>
    </row>
    <row r="31261" spans="18:18">
      <c r="R31261" s="1"/>
    </row>
    <row r="31262" spans="18:18">
      <c r="R31262" s="1"/>
    </row>
    <row r="31263" spans="18:18">
      <c r="R31263" s="1"/>
    </row>
    <row r="31264" spans="18:18">
      <c r="R31264" s="1"/>
    </row>
    <row r="31265" spans="18:18">
      <c r="R31265" s="1"/>
    </row>
    <row r="31266" spans="18:18">
      <c r="R31266" s="1"/>
    </row>
    <row r="31267" spans="18:18">
      <c r="R31267" s="1"/>
    </row>
    <row r="31268" spans="18:18">
      <c r="R31268" s="1"/>
    </row>
    <row r="31269" spans="18:18">
      <c r="R31269" s="1"/>
    </row>
    <row r="31270" spans="18:18">
      <c r="R31270" s="1"/>
    </row>
    <row r="31271" spans="18:18">
      <c r="R31271" s="1"/>
    </row>
    <row r="31272" spans="18:18">
      <c r="R31272" s="1"/>
    </row>
    <row r="31273" spans="18:18">
      <c r="R31273" s="1"/>
    </row>
    <row r="31274" spans="18:18">
      <c r="R31274" s="1"/>
    </row>
    <row r="31275" spans="18:18">
      <c r="R31275" s="1"/>
    </row>
    <row r="31276" spans="18:18">
      <c r="R31276" s="1"/>
    </row>
    <row r="31277" spans="18:18">
      <c r="R31277" s="1"/>
    </row>
    <row r="31278" spans="18:18">
      <c r="R31278" s="1"/>
    </row>
    <row r="31279" spans="18:18">
      <c r="R31279" s="1"/>
    </row>
    <row r="31280" spans="18:18">
      <c r="R31280" s="1"/>
    </row>
    <row r="31281" spans="18:18">
      <c r="R31281" s="1"/>
    </row>
    <row r="31282" spans="18:18">
      <c r="R31282" s="1"/>
    </row>
    <row r="31283" spans="18:18">
      <c r="R31283" s="1"/>
    </row>
    <row r="31284" spans="18:18">
      <c r="R31284" s="1"/>
    </row>
    <row r="31285" spans="18:18">
      <c r="R31285" s="1"/>
    </row>
    <row r="31286" spans="18:18">
      <c r="R31286" s="1"/>
    </row>
    <row r="31287" spans="18:18">
      <c r="R31287" s="1"/>
    </row>
    <row r="31288" spans="18:18">
      <c r="R31288" s="1"/>
    </row>
    <row r="31289" spans="18:18">
      <c r="R31289" s="1"/>
    </row>
    <row r="31290" spans="18:18">
      <c r="R31290" s="1"/>
    </row>
    <row r="31291" spans="18:18">
      <c r="R31291" s="1"/>
    </row>
    <row r="31292" spans="18:18">
      <c r="R31292" s="1"/>
    </row>
    <row r="31293" spans="18:18">
      <c r="R31293" s="1"/>
    </row>
    <row r="31294" spans="18:18">
      <c r="R31294" s="1"/>
    </row>
    <row r="31295" spans="18:18">
      <c r="R31295" s="1"/>
    </row>
    <row r="31296" spans="18:18">
      <c r="R31296" s="1"/>
    </row>
    <row r="31297" spans="18:18">
      <c r="R31297" s="1"/>
    </row>
    <row r="31298" spans="18:18">
      <c r="R31298" s="1"/>
    </row>
    <row r="31299" spans="18:18">
      <c r="R31299" s="1"/>
    </row>
    <row r="31300" spans="18:18">
      <c r="R31300" s="1"/>
    </row>
    <row r="31301" spans="18:18">
      <c r="R31301" s="1"/>
    </row>
    <row r="31302" spans="18:18">
      <c r="R31302" s="1"/>
    </row>
    <row r="31303" spans="18:18">
      <c r="R31303" s="1"/>
    </row>
    <row r="31304" spans="18:18">
      <c r="R31304" s="1"/>
    </row>
    <row r="31305" spans="18:18">
      <c r="R31305" s="1"/>
    </row>
    <row r="31306" spans="18:18">
      <c r="R31306" s="1"/>
    </row>
    <row r="31307" spans="18:18">
      <c r="R31307" s="1"/>
    </row>
    <row r="31308" spans="18:18">
      <c r="R31308" s="1"/>
    </row>
    <row r="31309" spans="18:18">
      <c r="R31309" s="1"/>
    </row>
    <row r="31310" spans="18:18">
      <c r="R31310" s="1"/>
    </row>
    <row r="31311" spans="18:18">
      <c r="R31311" s="1"/>
    </row>
    <row r="31312" spans="18:18">
      <c r="R31312" s="1"/>
    </row>
    <row r="31313" spans="18:18">
      <c r="R31313" s="1"/>
    </row>
    <row r="31314" spans="18:18">
      <c r="R31314" s="1"/>
    </row>
    <row r="31315" spans="18:18">
      <c r="R31315" s="1"/>
    </row>
    <row r="31316" spans="18:18">
      <c r="R31316" s="1"/>
    </row>
    <row r="31317" spans="18:18">
      <c r="R31317" s="1"/>
    </row>
    <row r="31318" spans="18:18">
      <c r="R31318" s="1"/>
    </row>
    <row r="31319" spans="18:18">
      <c r="R31319" s="1"/>
    </row>
    <row r="31320" spans="18:18">
      <c r="R31320" s="1"/>
    </row>
    <row r="31321" spans="18:18">
      <c r="R31321" s="1"/>
    </row>
    <row r="31322" spans="18:18">
      <c r="R31322" s="1"/>
    </row>
    <row r="31323" spans="18:18">
      <c r="R31323" s="1"/>
    </row>
    <row r="31324" spans="18:18">
      <c r="R31324" s="1"/>
    </row>
    <row r="31325" spans="18:18">
      <c r="R31325" s="1"/>
    </row>
    <row r="31326" spans="18:18">
      <c r="R31326" s="1"/>
    </row>
    <row r="31327" spans="18:18">
      <c r="R31327" s="1"/>
    </row>
    <row r="31328" spans="18:18">
      <c r="R31328" s="1"/>
    </row>
    <row r="31329" spans="18:18">
      <c r="R31329" s="1"/>
    </row>
    <row r="31330" spans="18:18">
      <c r="R31330" s="1"/>
    </row>
    <row r="31331" spans="18:18">
      <c r="R31331" s="1"/>
    </row>
    <row r="31332" spans="18:18">
      <c r="R31332" s="1"/>
    </row>
    <row r="31333" spans="18:18">
      <c r="R31333" s="1"/>
    </row>
    <row r="31334" spans="18:18">
      <c r="R31334" s="1"/>
    </row>
    <row r="31335" spans="18:18">
      <c r="R31335" s="1"/>
    </row>
    <row r="31336" spans="18:18">
      <c r="R31336" s="1"/>
    </row>
    <row r="31337" spans="18:18">
      <c r="R31337" s="1"/>
    </row>
    <row r="31338" spans="18:18">
      <c r="R31338" s="1"/>
    </row>
    <row r="31339" spans="18:18">
      <c r="R31339" s="1"/>
    </row>
    <row r="31340" spans="18:18">
      <c r="R31340" s="1"/>
    </row>
    <row r="31341" spans="18:18">
      <c r="R31341" s="1"/>
    </row>
    <row r="31342" spans="18:18">
      <c r="R31342" s="1"/>
    </row>
    <row r="31343" spans="18:18">
      <c r="R31343" s="1"/>
    </row>
    <row r="31344" spans="18:18">
      <c r="R31344" s="1"/>
    </row>
    <row r="31345" spans="18:18">
      <c r="R31345" s="1"/>
    </row>
    <row r="31346" spans="18:18">
      <c r="R31346" s="1"/>
    </row>
    <row r="31347" spans="18:18">
      <c r="R31347" s="1"/>
    </row>
    <row r="31348" spans="18:18">
      <c r="R31348" s="1"/>
    </row>
    <row r="31349" spans="18:18">
      <c r="R31349" s="1"/>
    </row>
    <row r="31350" spans="18:18">
      <c r="R31350" s="1"/>
    </row>
    <row r="31351" spans="18:18">
      <c r="R31351" s="1"/>
    </row>
    <row r="31352" spans="18:18">
      <c r="R31352" s="1"/>
    </row>
    <row r="31353" spans="18:18">
      <c r="R31353" s="1"/>
    </row>
    <row r="31354" spans="18:18">
      <c r="R31354" s="1"/>
    </row>
    <row r="31355" spans="18:18">
      <c r="R31355" s="1"/>
    </row>
    <row r="31356" spans="18:18">
      <c r="R31356" s="1"/>
    </row>
    <row r="31357" spans="18:18">
      <c r="R31357" s="1"/>
    </row>
    <row r="31358" spans="18:18">
      <c r="R31358" s="1"/>
    </row>
    <row r="31359" spans="18:18">
      <c r="R31359" s="1"/>
    </row>
    <row r="31360" spans="18:18">
      <c r="R31360" s="1"/>
    </row>
    <row r="31361" spans="18:18">
      <c r="R31361" s="1"/>
    </row>
    <row r="31362" spans="18:18">
      <c r="R31362" s="1"/>
    </row>
    <row r="31363" spans="18:18">
      <c r="R31363" s="1"/>
    </row>
    <row r="31364" spans="18:18">
      <c r="R31364" s="1"/>
    </row>
    <row r="31365" spans="18:18">
      <c r="R31365" s="1"/>
    </row>
    <row r="31366" spans="18:18">
      <c r="R31366" s="1"/>
    </row>
    <row r="31367" spans="18:18">
      <c r="R31367" s="1"/>
    </row>
    <row r="31368" spans="18:18">
      <c r="R31368" s="1"/>
    </row>
    <row r="31369" spans="18:18">
      <c r="R31369" s="1"/>
    </row>
    <row r="31370" spans="18:18">
      <c r="R31370" s="1"/>
    </row>
    <row r="31371" spans="18:18">
      <c r="R31371" s="1"/>
    </row>
    <row r="31372" spans="18:18">
      <c r="R31372" s="1"/>
    </row>
    <row r="31373" spans="18:18">
      <c r="R31373" s="1"/>
    </row>
    <row r="31374" spans="18:18">
      <c r="R31374" s="1"/>
    </row>
    <row r="31375" spans="18:18">
      <c r="R31375" s="1"/>
    </row>
    <row r="31376" spans="18:18">
      <c r="R31376" s="1"/>
    </row>
    <row r="31377" spans="18:18">
      <c r="R31377" s="1"/>
    </row>
    <row r="31378" spans="18:18">
      <c r="R31378" s="1"/>
    </row>
    <row r="31379" spans="18:18">
      <c r="R31379" s="1"/>
    </row>
    <row r="31380" spans="18:18">
      <c r="R31380" s="1"/>
    </row>
    <row r="31381" spans="18:18">
      <c r="R31381" s="1"/>
    </row>
    <row r="31382" spans="18:18">
      <c r="R31382" s="1"/>
    </row>
    <row r="31383" spans="18:18">
      <c r="R31383" s="1"/>
    </row>
    <row r="31384" spans="18:18">
      <c r="R31384" s="1"/>
    </row>
    <row r="31385" spans="18:18">
      <c r="R31385" s="1"/>
    </row>
    <row r="31386" spans="18:18">
      <c r="R31386" s="1"/>
    </row>
    <row r="31387" spans="18:18">
      <c r="R31387" s="1"/>
    </row>
    <row r="31388" spans="18:18">
      <c r="R31388" s="1"/>
    </row>
    <row r="31389" spans="18:18">
      <c r="R31389" s="1"/>
    </row>
    <row r="31390" spans="18:18">
      <c r="R31390" s="1"/>
    </row>
    <row r="31391" spans="18:18">
      <c r="R31391" s="1"/>
    </row>
    <row r="31392" spans="18:18">
      <c r="R31392" s="1"/>
    </row>
    <row r="31393" spans="18:18">
      <c r="R31393" s="1"/>
    </row>
    <row r="31394" spans="18:18">
      <c r="R31394" s="1"/>
    </row>
    <row r="31395" spans="18:18">
      <c r="R31395" s="1"/>
    </row>
    <row r="31396" spans="18:18">
      <c r="R31396" s="1"/>
    </row>
    <row r="31397" spans="18:18">
      <c r="R31397" s="1"/>
    </row>
    <row r="31398" spans="18:18">
      <c r="R31398" s="1"/>
    </row>
    <row r="31399" spans="18:18">
      <c r="R31399" s="1"/>
    </row>
    <row r="31400" spans="18:18">
      <c r="R31400" s="1"/>
    </row>
    <row r="31401" spans="18:18">
      <c r="R31401" s="1"/>
    </row>
    <row r="31402" spans="18:18">
      <c r="R31402" s="1"/>
    </row>
    <row r="31403" spans="18:18">
      <c r="R31403" s="1"/>
    </row>
    <row r="31404" spans="18:18">
      <c r="R31404" s="1"/>
    </row>
    <row r="31405" spans="18:18">
      <c r="R31405" s="1"/>
    </row>
    <row r="31406" spans="18:18">
      <c r="R31406" s="1"/>
    </row>
    <row r="31407" spans="18:18">
      <c r="R31407" s="1"/>
    </row>
    <row r="31408" spans="18:18">
      <c r="R31408" s="1"/>
    </row>
    <row r="31409" spans="18:18">
      <c r="R31409" s="1"/>
    </row>
    <row r="31410" spans="18:18">
      <c r="R31410" s="1"/>
    </row>
    <row r="31411" spans="18:18">
      <c r="R31411" s="1"/>
    </row>
    <row r="31412" spans="18:18">
      <c r="R31412" s="1"/>
    </row>
    <row r="31413" spans="18:18">
      <c r="R31413" s="1"/>
    </row>
    <row r="31414" spans="18:18">
      <c r="R31414" s="1"/>
    </row>
    <row r="31415" spans="18:18">
      <c r="R31415" s="1"/>
    </row>
    <row r="31416" spans="18:18">
      <c r="R31416" s="1"/>
    </row>
    <row r="31417" spans="18:18">
      <c r="R31417" s="1"/>
    </row>
    <row r="31418" spans="18:18">
      <c r="R31418" s="1"/>
    </row>
    <row r="31419" spans="18:18">
      <c r="R31419" s="1"/>
    </row>
    <row r="31420" spans="18:18">
      <c r="R31420" s="1"/>
    </row>
    <row r="31421" spans="18:18">
      <c r="R31421" s="1"/>
    </row>
    <row r="31422" spans="18:18">
      <c r="R31422" s="1"/>
    </row>
    <row r="31423" spans="18:18">
      <c r="R31423" s="1"/>
    </row>
    <row r="31424" spans="18:18">
      <c r="R31424" s="1"/>
    </row>
    <row r="31425" spans="18:18">
      <c r="R31425" s="1"/>
    </row>
    <row r="31426" spans="18:18">
      <c r="R31426" s="1"/>
    </row>
    <row r="31427" spans="18:18">
      <c r="R31427" s="1"/>
    </row>
    <row r="31428" spans="18:18">
      <c r="R31428" s="1"/>
    </row>
    <row r="31429" spans="18:18">
      <c r="R31429" s="1"/>
    </row>
    <row r="31430" spans="18:18">
      <c r="R31430" s="1"/>
    </row>
    <row r="31431" spans="18:18">
      <c r="R31431" s="1"/>
    </row>
    <row r="31432" spans="18:18">
      <c r="R31432" s="1"/>
    </row>
    <row r="31433" spans="18:18">
      <c r="R31433" s="1"/>
    </row>
    <row r="31434" spans="18:18">
      <c r="R31434" s="1"/>
    </row>
    <row r="31435" spans="18:18">
      <c r="R31435" s="1"/>
    </row>
    <row r="31436" spans="18:18">
      <c r="R31436" s="1"/>
    </row>
    <row r="31437" spans="18:18">
      <c r="R31437" s="1"/>
    </row>
    <row r="31438" spans="18:18">
      <c r="R31438" s="1"/>
    </row>
    <row r="31439" spans="18:18">
      <c r="R31439" s="1"/>
    </row>
    <row r="31440" spans="18:18">
      <c r="R31440" s="1"/>
    </row>
    <row r="31441" spans="18:18">
      <c r="R31441" s="1"/>
    </row>
    <row r="31442" spans="18:18">
      <c r="R31442" s="1"/>
    </row>
    <row r="31443" spans="18:18">
      <c r="R31443" s="1"/>
    </row>
    <row r="31444" spans="18:18">
      <c r="R31444" s="1"/>
    </row>
    <row r="31445" spans="18:18">
      <c r="R31445" s="1"/>
    </row>
    <row r="31446" spans="18:18">
      <c r="R31446" s="1"/>
    </row>
    <row r="31447" spans="18:18">
      <c r="R31447" s="1"/>
    </row>
    <row r="31448" spans="18:18">
      <c r="R31448" s="1"/>
    </row>
    <row r="31449" spans="18:18">
      <c r="R31449" s="1"/>
    </row>
    <row r="31450" spans="18:18">
      <c r="R31450" s="1"/>
    </row>
    <row r="31451" spans="18:18">
      <c r="R31451" s="1"/>
    </row>
    <row r="31452" spans="18:18">
      <c r="R31452" s="1"/>
    </row>
    <row r="31453" spans="18:18">
      <c r="R31453" s="1"/>
    </row>
    <row r="31454" spans="18:18">
      <c r="R31454" s="1"/>
    </row>
    <row r="31455" spans="18:18">
      <c r="R31455" s="1"/>
    </row>
    <row r="31456" spans="18:18">
      <c r="R31456" s="1"/>
    </row>
    <row r="31457" spans="18:18">
      <c r="R31457" s="1"/>
    </row>
    <row r="31458" spans="18:18">
      <c r="R31458" s="1"/>
    </row>
    <row r="31459" spans="18:18">
      <c r="R31459" s="1"/>
    </row>
    <row r="31460" spans="18:18">
      <c r="R31460" s="1"/>
    </row>
    <row r="31461" spans="18:18">
      <c r="R31461" s="1"/>
    </row>
    <row r="31462" spans="18:18">
      <c r="R31462" s="1"/>
    </row>
    <row r="31463" spans="18:18">
      <c r="R31463" s="1"/>
    </row>
    <row r="31464" spans="18:18">
      <c r="R31464" s="1"/>
    </row>
    <row r="31465" spans="18:18">
      <c r="R31465" s="1"/>
    </row>
    <row r="31466" spans="18:18">
      <c r="R31466" s="1"/>
    </row>
    <row r="31467" spans="18:18">
      <c r="R31467" s="1"/>
    </row>
    <row r="31468" spans="18:18">
      <c r="R31468" s="1"/>
    </row>
    <row r="31469" spans="18:18">
      <c r="R31469" s="1"/>
    </row>
    <row r="31470" spans="18:18">
      <c r="R31470" s="1"/>
    </row>
    <row r="31471" spans="18:18">
      <c r="R31471" s="1"/>
    </row>
    <row r="31472" spans="18:18">
      <c r="R31472" s="1"/>
    </row>
    <row r="31473" spans="18:18">
      <c r="R31473" s="1"/>
    </row>
    <row r="31474" spans="18:18">
      <c r="R31474" s="1"/>
    </row>
    <row r="31475" spans="18:18">
      <c r="R31475" s="1"/>
    </row>
    <row r="31476" spans="18:18">
      <c r="R31476" s="1"/>
    </row>
    <row r="31477" spans="18:18">
      <c r="R31477" s="1"/>
    </row>
    <row r="31478" spans="18:18">
      <c r="R31478" s="1"/>
    </row>
    <row r="31479" spans="18:18">
      <c r="R31479" s="1"/>
    </row>
    <row r="31480" spans="18:18">
      <c r="R31480" s="1"/>
    </row>
    <row r="31481" spans="18:18">
      <c r="R31481" s="1"/>
    </row>
    <row r="31482" spans="18:18">
      <c r="R31482" s="1"/>
    </row>
    <row r="31483" spans="18:18">
      <c r="R31483" s="1"/>
    </row>
    <row r="31484" spans="18:18">
      <c r="R31484" s="1"/>
    </row>
    <row r="31485" spans="18:18">
      <c r="R31485" s="1"/>
    </row>
    <row r="31486" spans="18:18">
      <c r="R31486" s="1"/>
    </row>
    <row r="31487" spans="18:18">
      <c r="R31487" s="1"/>
    </row>
    <row r="31488" spans="18:18">
      <c r="R31488" s="1"/>
    </row>
    <row r="31489" spans="18:18">
      <c r="R31489" s="1"/>
    </row>
    <row r="31490" spans="18:18">
      <c r="R31490" s="1"/>
    </row>
    <row r="31491" spans="18:18">
      <c r="R31491" s="1"/>
    </row>
    <row r="31492" spans="18:18">
      <c r="R31492" s="1"/>
    </row>
    <row r="31493" spans="18:18">
      <c r="R31493" s="1"/>
    </row>
    <row r="31494" spans="18:18">
      <c r="R31494" s="1"/>
    </row>
    <row r="31495" spans="18:18">
      <c r="R31495" s="1"/>
    </row>
    <row r="31496" spans="18:18">
      <c r="R31496" s="1"/>
    </row>
    <row r="31497" spans="18:18">
      <c r="R31497" s="1"/>
    </row>
    <row r="31498" spans="18:18">
      <c r="R31498" s="1"/>
    </row>
    <row r="31499" spans="18:18">
      <c r="R31499" s="1"/>
    </row>
    <row r="31500" spans="18:18">
      <c r="R31500" s="1"/>
    </row>
    <row r="31501" spans="18:18">
      <c r="R31501" s="1"/>
    </row>
    <row r="31502" spans="18:18">
      <c r="R31502" s="1"/>
    </row>
    <row r="31503" spans="18:18">
      <c r="R31503" s="1"/>
    </row>
    <row r="31504" spans="18:18">
      <c r="R31504" s="1"/>
    </row>
    <row r="31505" spans="18:18">
      <c r="R31505" s="1"/>
    </row>
    <row r="31506" spans="18:18">
      <c r="R31506" s="1"/>
    </row>
    <row r="31507" spans="18:18">
      <c r="R31507" s="1"/>
    </row>
    <row r="31508" spans="18:18">
      <c r="R31508" s="1"/>
    </row>
    <row r="31509" spans="18:18">
      <c r="R31509" s="1"/>
    </row>
    <row r="31510" spans="18:18">
      <c r="R31510" s="1"/>
    </row>
    <row r="31511" spans="18:18">
      <c r="R31511" s="1"/>
    </row>
    <row r="31512" spans="18:18">
      <c r="R31512" s="1"/>
    </row>
    <row r="31513" spans="18:18">
      <c r="R31513" s="1"/>
    </row>
    <row r="31514" spans="18:18">
      <c r="R31514" s="1"/>
    </row>
    <row r="31515" spans="18:18">
      <c r="R31515" s="1"/>
    </row>
    <row r="31516" spans="18:18">
      <c r="R31516" s="1"/>
    </row>
    <row r="31517" spans="18:18">
      <c r="R31517" s="1"/>
    </row>
    <row r="31518" spans="18:18">
      <c r="R31518" s="1"/>
    </row>
    <row r="31519" spans="18:18">
      <c r="R31519" s="1"/>
    </row>
    <row r="31520" spans="18:18">
      <c r="R31520" s="1"/>
    </row>
    <row r="31521" spans="18:18">
      <c r="R31521" s="1"/>
    </row>
    <row r="31522" spans="18:18">
      <c r="R31522" s="1"/>
    </row>
    <row r="31523" spans="18:18">
      <c r="R31523" s="1"/>
    </row>
    <row r="31524" spans="18:18">
      <c r="R31524" s="1"/>
    </row>
    <row r="31525" spans="18:18">
      <c r="R31525" s="1"/>
    </row>
    <row r="31526" spans="18:18">
      <c r="R31526" s="1"/>
    </row>
    <row r="31527" spans="18:18">
      <c r="R31527" s="1"/>
    </row>
    <row r="31528" spans="18:18">
      <c r="R31528" s="1"/>
    </row>
    <row r="31529" spans="18:18">
      <c r="R31529" s="1"/>
    </row>
    <row r="31530" spans="18:18">
      <c r="R31530" s="1"/>
    </row>
    <row r="31531" spans="18:18">
      <c r="R31531" s="1"/>
    </row>
    <row r="31532" spans="18:18">
      <c r="R31532" s="1"/>
    </row>
    <row r="31533" spans="18:18">
      <c r="R31533" s="1"/>
    </row>
    <row r="31534" spans="18:18">
      <c r="R31534" s="1"/>
    </row>
    <row r="31535" spans="18:18">
      <c r="R31535" s="1"/>
    </row>
    <row r="31536" spans="18:18">
      <c r="R31536" s="1"/>
    </row>
    <row r="31537" spans="18:18">
      <c r="R31537" s="1"/>
    </row>
    <row r="31538" spans="18:18">
      <c r="R31538" s="1"/>
    </row>
    <row r="31539" spans="18:18">
      <c r="R31539" s="1"/>
    </row>
    <row r="31540" spans="18:18">
      <c r="R31540" s="1"/>
    </row>
    <row r="31541" spans="18:18">
      <c r="R31541" s="1"/>
    </row>
    <row r="31542" spans="18:18">
      <c r="R31542" s="1"/>
    </row>
    <row r="31543" spans="18:18">
      <c r="R31543" s="1"/>
    </row>
    <row r="31544" spans="18:18">
      <c r="R31544" s="1"/>
    </row>
    <row r="31545" spans="18:18">
      <c r="R31545" s="1"/>
    </row>
    <row r="31546" spans="18:18">
      <c r="R31546" s="1"/>
    </row>
    <row r="31547" spans="18:18">
      <c r="R31547" s="1"/>
    </row>
    <row r="31548" spans="18:18">
      <c r="R31548" s="1"/>
    </row>
    <row r="31549" spans="18:18">
      <c r="R31549" s="1"/>
    </row>
    <row r="31550" spans="18:18">
      <c r="R31550" s="1"/>
    </row>
    <row r="31551" spans="18:18">
      <c r="R31551" s="1"/>
    </row>
    <row r="31552" spans="18:18">
      <c r="R31552" s="1"/>
    </row>
    <row r="31553" spans="18:18">
      <c r="R31553" s="1"/>
    </row>
    <row r="31554" spans="18:18">
      <c r="R31554" s="1"/>
    </row>
    <row r="31555" spans="18:18">
      <c r="R31555" s="1"/>
    </row>
    <row r="31556" spans="18:18">
      <c r="R31556" s="1"/>
    </row>
    <row r="31557" spans="18:18">
      <c r="R31557" s="1"/>
    </row>
    <row r="31558" spans="18:18">
      <c r="R31558" s="1"/>
    </row>
    <row r="31559" spans="18:18">
      <c r="R31559" s="1"/>
    </row>
    <row r="31560" spans="18:18">
      <c r="R31560" s="1"/>
    </row>
    <row r="31561" spans="18:18">
      <c r="R31561" s="1"/>
    </row>
    <row r="31562" spans="18:18">
      <c r="R31562" s="1"/>
    </row>
    <row r="31563" spans="18:18">
      <c r="R31563" s="1"/>
    </row>
    <row r="31564" spans="18:18">
      <c r="R31564" s="1"/>
    </row>
    <row r="31565" spans="18:18">
      <c r="R31565" s="1"/>
    </row>
    <row r="31566" spans="18:18">
      <c r="R31566" s="1"/>
    </row>
    <row r="31567" spans="18:18">
      <c r="R31567" s="1"/>
    </row>
    <row r="31568" spans="18:18">
      <c r="R31568" s="1"/>
    </row>
    <row r="31569" spans="18:18">
      <c r="R31569" s="1"/>
    </row>
    <row r="31570" spans="18:18">
      <c r="R31570" s="1"/>
    </row>
    <row r="31571" spans="18:18">
      <c r="R31571" s="1"/>
    </row>
    <row r="31572" spans="18:18">
      <c r="R31572" s="1"/>
    </row>
    <row r="31573" spans="18:18">
      <c r="R31573" s="1"/>
    </row>
    <row r="31574" spans="18:18">
      <c r="R31574" s="1"/>
    </row>
    <row r="31575" spans="18:18">
      <c r="R31575" s="1"/>
    </row>
    <row r="31576" spans="18:18">
      <c r="R31576" s="1"/>
    </row>
    <row r="31577" spans="18:18">
      <c r="R31577" s="1"/>
    </row>
    <row r="31578" spans="18:18">
      <c r="R31578" s="1"/>
    </row>
    <row r="31579" spans="18:18">
      <c r="R31579" s="1"/>
    </row>
    <row r="31580" spans="18:18">
      <c r="R31580" s="1"/>
    </row>
    <row r="31581" spans="18:18">
      <c r="R31581" s="1"/>
    </row>
    <row r="31582" spans="18:18">
      <c r="R31582" s="1"/>
    </row>
    <row r="31583" spans="18:18">
      <c r="R31583" s="1"/>
    </row>
    <row r="31584" spans="18:18">
      <c r="R31584" s="1"/>
    </row>
    <row r="31585" spans="18:18">
      <c r="R31585" s="1"/>
    </row>
    <row r="31586" spans="18:18">
      <c r="R31586" s="1"/>
    </row>
    <row r="31587" spans="18:18">
      <c r="R31587" s="1"/>
    </row>
    <row r="31588" spans="18:18">
      <c r="R31588" s="1"/>
    </row>
    <row r="31589" spans="18:18">
      <c r="R31589" s="1"/>
    </row>
    <row r="31590" spans="18:18">
      <c r="R31590" s="1"/>
    </row>
    <row r="31591" spans="18:18">
      <c r="R31591" s="1"/>
    </row>
    <row r="31592" spans="18:18">
      <c r="R31592" s="1"/>
    </row>
    <row r="31593" spans="18:18">
      <c r="R31593" s="1"/>
    </row>
    <row r="31594" spans="18:18">
      <c r="R31594" s="1"/>
    </row>
    <row r="31595" spans="18:18">
      <c r="R31595" s="1"/>
    </row>
    <row r="31596" spans="18:18">
      <c r="R31596" s="1"/>
    </row>
    <row r="31597" spans="18:18">
      <c r="R31597" s="1"/>
    </row>
    <row r="31598" spans="18:18">
      <c r="R31598" s="1"/>
    </row>
    <row r="31599" spans="18:18">
      <c r="R31599" s="1"/>
    </row>
    <row r="31600" spans="18:18">
      <c r="R31600" s="1"/>
    </row>
    <row r="31601" spans="18:18">
      <c r="R31601" s="1"/>
    </row>
    <row r="31602" spans="18:18">
      <c r="R31602" s="1"/>
    </row>
    <row r="31603" spans="18:18">
      <c r="R31603" s="1"/>
    </row>
    <row r="31604" spans="18:18">
      <c r="R31604" s="1"/>
    </row>
    <row r="31605" spans="18:18">
      <c r="R31605" s="1"/>
    </row>
    <row r="31606" spans="18:18">
      <c r="R31606" s="1"/>
    </row>
    <row r="31607" spans="18:18">
      <c r="R31607" s="1"/>
    </row>
    <row r="31608" spans="18:18">
      <c r="R31608" s="1"/>
    </row>
    <row r="31609" spans="18:18">
      <c r="R31609" s="1"/>
    </row>
    <row r="31610" spans="18:18">
      <c r="R31610" s="1"/>
    </row>
    <row r="31611" spans="18:18">
      <c r="R31611" s="1"/>
    </row>
    <row r="31612" spans="18:18">
      <c r="R31612" s="1"/>
    </row>
    <row r="31613" spans="18:18">
      <c r="R31613" s="1"/>
    </row>
    <row r="31614" spans="18:18">
      <c r="R31614" s="1"/>
    </row>
    <row r="31615" spans="18:18">
      <c r="R31615" s="1"/>
    </row>
    <row r="31616" spans="18:18">
      <c r="R31616" s="1"/>
    </row>
    <row r="31617" spans="18:18">
      <c r="R31617" s="1"/>
    </row>
    <row r="31618" spans="18:18">
      <c r="R31618" s="1"/>
    </row>
    <row r="31619" spans="18:18">
      <c r="R31619" s="1"/>
    </row>
    <row r="31620" spans="18:18">
      <c r="R31620" s="1"/>
    </row>
    <row r="31621" spans="18:18">
      <c r="R31621" s="1"/>
    </row>
    <row r="31622" spans="18:18">
      <c r="R31622" s="1"/>
    </row>
    <row r="31623" spans="18:18">
      <c r="R31623" s="1"/>
    </row>
    <row r="31624" spans="18:18">
      <c r="R31624" s="1"/>
    </row>
    <row r="31625" spans="18:18">
      <c r="R31625" s="1"/>
    </row>
    <row r="31626" spans="18:18">
      <c r="R31626" s="1"/>
    </row>
    <row r="31627" spans="18:18">
      <c r="R31627" s="1"/>
    </row>
    <row r="31628" spans="18:18">
      <c r="R31628" s="1"/>
    </row>
    <row r="31629" spans="18:18">
      <c r="R31629" s="1"/>
    </row>
    <row r="31630" spans="18:18">
      <c r="R31630" s="1"/>
    </row>
    <row r="31631" spans="18:18">
      <c r="R31631" s="1"/>
    </row>
    <row r="31632" spans="18:18">
      <c r="R31632" s="1"/>
    </row>
    <row r="31633" spans="18:18">
      <c r="R31633" s="1"/>
    </row>
    <row r="31634" spans="18:18">
      <c r="R31634" s="1"/>
    </row>
    <row r="31635" spans="18:18">
      <c r="R31635" s="1"/>
    </row>
    <row r="31636" spans="18:18">
      <c r="R31636" s="1"/>
    </row>
    <row r="31637" spans="18:18">
      <c r="R31637" s="1"/>
    </row>
    <row r="31638" spans="18:18">
      <c r="R31638" s="1"/>
    </row>
    <row r="31639" spans="18:18">
      <c r="R31639" s="1"/>
    </row>
    <row r="31640" spans="18:18">
      <c r="R31640" s="1"/>
    </row>
    <row r="31641" spans="18:18">
      <c r="R31641" s="1"/>
    </row>
    <row r="31642" spans="18:18">
      <c r="R31642" s="1"/>
    </row>
    <row r="31643" spans="18:18">
      <c r="R31643" s="1"/>
    </row>
    <row r="31644" spans="18:18">
      <c r="R31644" s="1"/>
    </row>
    <row r="31645" spans="18:18">
      <c r="R31645" s="1"/>
    </row>
    <row r="31646" spans="18:18">
      <c r="R31646" s="1"/>
    </row>
    <row r="31647" spans="18:18">
      <c r="R31647" s="1"/>
    </row>
    <row r="31648" spans="18:18">
      <c r="R31648" s="1"/>
    </row>
    <row r="31649" spans="18:18">
      <c r="R31649" s="1"/>
    </row>
    <row r="31650" spans="18:18">
      <c r="R31650" s="1"/>
    </row>
    <row r="31651" spans="18:18">
      <c r="R31651" s="1"/>
    </row>
    <row r="31652" spans="18:18">
      <c r="R31652" s="1"/>
    </row>
    <row r="31653" spans="18:18">
      <c r="R31653" s="1"/>
    </row>
    <row r="31654" spans="18:18">
      <c r="R31654" s="1"/>
    </row>
    <row r="31655" spans="18:18">
      <c r="R31655" s="1"/>
    </row>
    <row r="31656" spans="18:18">
      <c r="R31656" s="1"/>
    </row>
    <row r="31657" spans="18:18">
      <c r="R31657" s="1"/>
    </row>
    <row r="31658" spans="18:18">
      <c r="R31658" s="1"/>
    </row>
    <row r="31659" spans="18:18">
      <c r="R31659" s="1"/>
    </row>
    <row r="31660" spans="18:18">
      <c r="R31660" s="1"/>
    </row>
    <row r="31661" spans="18:18">
      <c r="R31661" s="1"/>
    </row>
    <row r="31662" spans="18:18">
      <c r="R31662" s="1"/>
    </row>
    <row r="31663" spans="18:18">
      <c r="R31663" s="1"/>
    </row>
    <row r="31664" spans="18:18">
      <c r="R31664" s="1"/>
    </row>
    <row r="31665" spans="18:18">
      <c r="R31665" s="1"/>
    </row>
    <row r="31666" spans="18:18">
      <c r="R31666" s="1"/>
    </row>
    <row r="31667" spans="18:18">
      <c r="R31667" s="1"/>
    </row>
    <row r="31668" spans="18:18">
      <c r="R31668" s="1"/>
    </row>
    <row r="31669" spans="18:18">
      <c r="R31669" s="1"/>
    </row>
    <row r="31670" spans="18:18">
      <c r="R31670" s="1"/>
    </row>
    <row r="31671" spans="18:18">
      <c r="R31671" s="1"/>
    </row>
    <row r="31672" spans="18:18">
      <c r="R31672" s="1"/>
    </row>
    <row r="31673" spans="18:18">
      <c r="R31673" s="1"/>
    </row>
    <row r="31674" spans="18:18">
      <c r="R31674" s="1"/>
    </row>
    <row r="31675" spans="18:18">
      <c r="R31675" s="1"/>
    </row>
    <row r="31676" spans="18:18">
      <c r="R31676" s="1"/>
    </row>
    <row r="31677" spans="18:18">
      <c r="R31677" s="1"/>
    </row>
    <row r="31678" spans="18:18">
      <c r="R31678" s="1"/>
    </row>
    <row r="31679" spans="18:18">
      <c r="R31679" s="1"/>
    </row>
    <row r="31680" spans="18:18">
      <c r="R31680" s="1"/>
    </row>
    <row r="31681" spans="18:18">
      <c r="R31681" s="1"/>
    </row>
    <row r="31682" spans="18:18">
      <c r="R31682" s="1"/>
    </row>
    <row r="31683" spans="18:18">
      <c r="R31683" s="1"/>
    </row>
    <row r="31684" spans="18:18">
      <c r="R31684" s="1"/>
    </row>
    <row r="31685" spans="18:18">
      <c r="R31685" s="1"/>
    </row>
    <row r="31686" spans="18:18">
      <c r="R31686" s="1"/>
    </row>
    <row r="31687" spans="18:18">
      <c r="R31687" s="1"/>
    </row>
    <row r="31688" spans="18:18">
      <c r="R31688" s="1"/>
    </row>
    <row r="31689" spans="18:18">
      <c r="R31689" s="1"/>
    </row>
    <row r="31690" spans="18:18">
      <c r="R31690" s="1"/>
    </row>
    <row r="31691" spans="18:18">
      <c r="R31691" s="1"/>
    </row>
    <row r="31692" spans="18:18">
      <c r="R31692" s="1"/>
    </row>
    <row r="31693" spans="18:18">
      <c r="R31693" s="1"/>
    </row>
    <row r="31694" spans="18:18">
      <c r="R31694" s="1"/>
    </row>
    <row r="31695" spans="18:18">
      <c r="R31695" s="1"/>
    </row>
    <row r="31696" spans="18:18">
      <c r="R31696" s="1"/>
    </row>
    <row r="31697" spans="18:18">
      <c r="R31697" s="1"/>
    </row>
    <row r="31698" spans="18:18">
      <c r="R31698" s="1"/>
    </row>
    <row r="31699" spans="18:18">
      <c r="R31699" s="1"/>
    </row>
    <row r="31700" spans="18:18">
      <c r="R31700" s="1"/>
    </row>
    <row r="31701" spans="18:18">
      <c r="R31701" s="1"/>
    </row>
    <row r="31702" spans="18:18">
      <c r="R31702" s="1"/>
    </row>
    <row r="31703" spans="18:18">
      <c r="R31703" s="1"/>
    </row>
    <row r="31704" spans="18:18">
      <c r="R31704" s="1"/>
    </row>
    <row r="31705" spans="18:18">
      <c r="R31705" s="1"/>
    </row>
    <row r="31706" spans="18:18">
      <c r="R31706" s="1"/>
    </row>
    <row r="31707" spans="18:18">
      <c r="R31707" s="1"/>
    </row>
    <row r="31708" spans="18:18">
      <c r="R31708" s="1"/>
    </row>
    <row r="31709" spans="18:18">
      <c r="R31709" s="1"/>
    </row>
    <row r="31710" spans="18:18">
      <c r="R31710" s="1"/>
    </row>
    <row r="31711" spans="18:18">
      <c r="R31711" s="1"/>
    </row>
    <row r="31712" spans="18:18">
      <c r="R31712" s="1"/>
    </row>
    <row r="31713" spans="18:18">
      <c r="R31713" s="1"/>
    </row>
    <row r="31714" spans="18:18">
      <c r="R31714" s="1"/>
    </row>
    <row r="31715" spans="18:18">
      <c r="R31715" s="1"/>
    </row>
    <row r="31716" spans="18:18">
      <c r="R31716" s="1"/>
    </row>
    <row r="31717" spans="18:18">
      <c r="R31717" s="1"/>
    </row>
    <row r="31718" spans="18:18">
      <c r="R31718" s="1"/>
    </row>
    <row r="31719" spans="18:18">
      <c r="R31719" s="1"/>
    </row>
    <row r="31720" spans="18:18">
      <c r="R31720" s="1"/>
    </row>
    <row r="31721" spans="18:18">
      <c r="R31721" s="1"/>
    </row>
    <row r="31722" spans="18:18">
      <c r="R31722" s="1"/>
    </row>
    <row r="31723" spans="18:18">
      <c r="R31723" s="1"/>
    </row>
    <row r="31724" spans="18:18">
      <c r="R31724" s="1"/>
    </row>
    <row r="31725" spans="18:18">
      <c r="R31725" s="1"/>
    </row>
    <row r="31726" spans="18:18">
      <c r="R31726" s="1"/>
    </row>
    <row r="31727" spans="18:18">
      <c r="R31727" s="1"/>
    </row>
    <row r="31728" spans="18:18">
      <c r="R31728" s="1"/>
    </row>
    <row r="31729" spans="18:18">
      <c r="R31729" s="1"/>
    </row>
    <row r="31730" spans="18:18">
      <c r="R31730" s="1"/>
    </row>
    <row r="31731" spans="18:18">
      <c r="R31731" s="1"/>
    </row>
    <row r="31732" spans="18:18">
      <c r="R31732" s="1"/>
    </row>
    <row r="31733" spans="18:18">
      <c r="R31733" s="1"/>
    </row>
    <row r="31734" spans="18:18">
      <c r="R31734" s="1"/>
    </row>
    <row r="31735" spans="18:18">
      <c r="R31735" s="1"/>
    </row>
    <row r="31736" spans="18:18">
      <c r="R31736" s="1"/>
    </row>
    <row r="31737" spans="18:18">
      <c r="R31737" s="1"/>
    </row>
    <row r="31738" spans="18:18">
      <c r="R31738" s="1"/>
    </row>
    <row r="31739" spans="18:18">
      <c r="R31739" s="1"/>
    </row>
    <row r="31740" spans="18:18">
      <c r="R31740" s="1"/>
    </row>
    <row r="31741" spans="18:18">
      <c r="R31741" s="1"/>
    </row>
    <row r="31742" spans="18:18">
      <c r="R31742" s="1"/>
    </row>
    <row r="31743" spans="18:18">
      <c r="R31743" s="1"/>
    </row>
    <row r="31744" spans="18:18">
      <c r="R31744" s="1"/>
    </row>
    <row r="31745" spans="18:18">
      <c r="R31745" s="1"/>
    </row>
    <row r="31746" spans="18:18">
      <c r="R31746" s="1"/>
    </row>
    <row r="31747" spans="18:18">
      <c r="R31747" s="1"/>
    </row>
    <row r="31748" spans="18:18">
      <c r="R31748" s="1"/>
    </row>
    <row r="31749" spans="18:18">
      <c r="R31749" s="1"/>
    </row>
    <row r="31750" spans="18:18">
      <c r="R31750" s="1"/>
    </row>
    <row r="31751" spans="18:18">
      <c r="R31751" s="1"/>
    </row>
    <row r="31752" spans="18:18">
      <c r="R31752" s="1"/>
    </row>
    <row r="31753" spans="18:18">
      <c r="R31753" s="1"/>
    </row>
    <row r="31754" spans="18:18">
      <c r="R31754" s="1"/>
    </row>
    <row r="31755" spans="18:18">
      <c r="R31755" s="1"/>
    </row>
    <row r="31756" spans="18:18">
      <c r="R31756" s="1"/>
    </row>
    <row r="31757" spans="18:18">
      <c r="R31757" s="1"/>
    </row>
    <row r="31758" spans="18:18">
      <c r="R31758" s="1"/>
    </row>
    <row r="31759" spans="18:18">
      <c r="R31759" s="1"/>
    </row>
    <row r="31760" spans="18:18">
      <c r="R31760" s="1"/>
    </row>
    <row r="31761" spans="18:18">
      <c r="R31761" s="1"/>
    </row>
    <row r="31762" spans="18:18">
      <c r="R31762" s="1"/>
    </row>
    <row r="31763" spans="18:18">
      <c r="R31763" s="1"/>
    </row>
    <row r="31764" spans="18:18">
      <c r="R31764" s="1"/>
    </row>
    <row r="31765" spans="18:18">
      <c r="R31765" s="1"/>
    </row>
    <row r="31766" spans="18:18">
      <c r="R31766" s="1"/>
    </row>
    <row r="31767" spans="18:18">
      <c r="R31767" s="1"/>
    </row>
    <row r="31768" spans="18:18">
      <c r="R31768" s="1"/>
    </row>
    <row r="31769" spans="18:18">
      <c r="R31769" s="1"/>
    </row>
    <row r="31770" spans="18:18">
      <c r="R31770" s="1"/>
    </row>
    <row r="31771" spans="18:18">
      <c r="R31771" s="1"/>
    </row>
    <row r="31772" spans="18:18">
      <c r="R31772" s="1"/>
    </row>
    <row r="31773" spans="18:18">
      <c r="R31773" s="1"/>
    </row>
    <row r="31774" spans="18:18">
      <c r="R31774" s="1"/>
    </row>
    <row r="31775" spans="18:18">
      <c r="R31775" s="1"/>
    </row>
    <row r="31776" spans="18:18">
      <c r="R31776" s="1"/>
    </row>
    <row r="31777" spans="18:18">
      <c r="R31777" s="1"/>
    </row>
    <row r="31778" spans="18:18">
      <c r="R31778" s="1"/>
    </row>
    <row r="31779" spans="18:18">
      <c r="R31779" s="1"/>
    </row>
    <row r="31780" spans="18:18">
      <c r="R31780" s="1"/>
    </row>
    <row r="31781" spans="18:18">
      <c r="R31781" s="1"/>
    </row>
    <row r="31782" spans="18:18">
      <c r="R31782" s="1"/>
    </row>
    <row r="31783" spans="18:18">
      <c r="R31783" s="1"/>
    </row>
    <row r="31784" spans="18:18">
      <c r="R31784" s="1"/>
    </row>
    <row r="31785" spans="18:18">
      <c r="R31785" s="1"/>
    </row>
    <row r="31786" spans="18:18">
      <c r="R31786" s="1"/>
    </row>
    <row r="31787" spans="18:18">
      <c r="R31787" s="1"/>
    </row>
    <row r="31788" spans="18:18">
      <c r="R31788" s="1"/>
    </row>
    <row r="31789" spans="18:18">
      <c r="R31789" s="1"/>
    </row>
    <row r="31790" spans="18:18">
      <c r="R31790" s="1"/>
    </row>
    <row r="31791" spans="18:18">
      <c r="R31791" s="1"/>
    </row>
    <row r="31792" spans="18:18">
      <c r="R31792" s="1"/>
    </row>
    <row r="31793" spans="18:18">
      <c r="R31793" s="1"/>
    </row>
    <row r="31794" spans="18:18">
      <c r="R31794" s="1"/>
    </row>
    <row r="31795" spans="18:18">
      <c r="R31795" s="1"/>
    </row>
    <row r="31796" spans="18:18">
      <c r="R31796" s="1"/>
    </row>
    <row r="31797" spans="18:18">
      <c r="R31797" s="1"/>
    </row>
    <row r="31798" spans="18:18">
      <c r="R31798" s="1"/>
    </row>
    <row r="31799" spans="18:18">
      <c r="R31799" s="1"/>
    </row>
    <row r="31800" spans="18:18">
      <c r="R31800" s="1"/>
    </row>
    <row r="31801" spans="18:18">
      <c r="R31801" s="1"/>
    </row>
    <row r="31802" spans="18:18">
      <c r="R31802" s="1"/>
    </row>
    <row r="31803" spans="18:18">
      <c r="R31803" s="1"/>
    </row>
    <row r="31804" spans="18:18">
      <c r="R31804" s="1"/>
    </row>
    <row r="31805" spans="18:18">
      <c r="R31805" s="1"/>
    </row>
    <row r="31806" spans="18:18">
      <c r="R31806" s="1"/>
    </row>
    <row r="31807" spans="18:18">
      <c r="R31807" s="1"/>
    </row>
    <row r="31808" spans="18:18">
      <c r="R31808" s="1"/>
    </row>
    <row r="31809" spans="18:18">
      <c r="R31809" s="1"/>
    </row>
    <row r="31810" spans="18:18">
      <c r="R31810" s="1"/>
    </row>
    <row r="31811" spans="18:18">
      <c r="R31811" s="1"/>
    </row>
    <row r="31812" spans="18:18">
      <c r="R31812" s="1"/>
    </row>
    <row r="31813" spans="18:18">
      <c r="R31813" s="1"/>
    </row>
    <row r="31814" spans="18:18">
      <c r="R31814" s="1"/>
    </row>
    <row r="31815" spans="18:18">
      <c r="R31815" s="1"/>
    </row>
    <row r="31816" spans="18:18">
      <c r="R31816" s="1"/>
    </row>
    <row r="31817" spans="18:18">
      <c r="R31817" s="1"/>
    </row>
    <row r="31818" spans="18:18">
      <c r="R31818" s="1"/>
    </row>
    <row r="31819" spans="18:18">
      <c r="R31819" s="1"/>
    </row>
    <row r="31820" spans="18:18">
      <c r="R31820" s="1"/>
    </row>
    <row r="31821" spans="18:18">
      <c r="R31821" s="1"/>
    </row>
    <row r="31822" spans="18:18">
      <c r="R31822" s="1"/>
    </row>
    <row r="31823" spans="18:18">
      <c r="R31823" s="1"/>
    </row>
    <row r="31824" spans="18:18">
      <c r="R31824" s="1"/>
    </row>
    <row r="31825" spans="18:18">
      <c r="R31825" s="1"/>
    </row>
    <row r="31826" spans="18:18">
      <c r="R31826" s="1"/>
    </row>
    <row r="31827" spans="18:18">
      <c r="R31827" s="1"/>
    </row>
    <row r="31828" spans="18:18">
      <c r="R31828" s="1"/>
    </row>
    <row r="31829" spans="18:18">
      <c r="R31829" s="1"/>
    </row>
    <row r="31830" spans="18:18">
      <c r="R31830" s="1"/>
    </row>
    <row r="31831" spans="18:18">
      <c r="R31831" s="1"/>
    </row>
    <row r="31832" spans="18:18">
      <c r="R31832" s="1"/>
    </row>
    <row r="31833" spans="18:18">
      <c r="R31833" s="1"/>
    </row>
    <row r="31834" spans="18:18">
      <c r="R31834" s="1"/>
    </row>
    <row r="31835" spans="18:18">
      <c r="R31835" s="1"/>
    </row>
    <row r="31836" spans="18:18">
      <c r="R31836" s="1"/>
    </row>
    <row r="31837" spans="18:18">
      <c r="R31837" s="1"/>
    </row>
    <row r="31838" spans="18:18">
      <c r="R31838" s="1"/>
    </row>
    <row r="31839" spans="18:18">
      <c r="R31839" s="1"/>
    </row>
    <row r="31840" spans="18:18">
      <c r="R31840" s="1"/>
    </row>
    <row r="31841" spans="18:18">
      <c r="R31841" s="1"/>
    </row>
    <row r="31842" spans="18:18">
      <c r="R31842" s="1"/>
    </row>
    <row r="31843" spans="18:18">
      <c r="R31843" s="1"/>
    </row>
    <row r="31844" spans="18:18">
      <c r="R31844" s="1"/>
    </row>
    <row r="31845" spans="18:18">
      <c r="R31845" s="1"/>
    </row>
    <row r="31846" spans="18:18">
      <c r="R31846" s="1"/>
    </row>
    <row r="31847" spans="18:18">
      <c r="R31847" s="1"/>
    </row>
    <row r="31848" spans="18:18">
      <c r="R31848" s="1"/>
    </row>
    <row r="31849" spans="18:18">
      <c r="R31849" s="1"/>
    </row>
    <row r="31850" spans="18:18">
      <c r="R31850" s="1"/>
    </row>
    <row r="31851" spans="18:18">
      <c r="R31851" s="1"/>
    </row>
    <row r="31852" spans="18:18">
      <c r="R31852" s="1"/>
    </row>
    <row r="31853" spans="18:18">
      <c r="R31853" s="1"/>
    </row>
    <row r="31854" spans="18:18">
      <c r="R31854" s="1"/>
    </row>
    <row r="31855" spans="18:18">
      <c r="R31855" s="1"/>
    </row>
    <row r="31856" spans="18:18">
      <c r="R31856" s="1"/>
    </row>
    <row r="31857" spans="18:18">
      <c r="R31857" s="1"/>
    </row>
    <row r="31858" spans="18:18">
      <c r="R31858" s="1"/>
    </row>
    <row r="31859" spans="18:18">
      <c r="R31859" s="1"/>
    </row>
    <row r="31860" spans="18:18">
      <c r="R31860" s="1"/>
    </row>
    <row r="31861" spans="18:18">
      <c r="R31861" s="1"/>
    </row>
    <row r="31862" spans="18:18">
      <c r="R31862" s="1"/>
    </row>
    <row r="31863" spans="18:18">
      <c r="R31863" s="1"/>
    </row>
    <row r="31864" spans="18:18">
      <c r="R31864" s="1"/>
    </row>
    <row r="31865" spans="18:18">
      <c r="R31865" s="1"/>
    </row>
    <row r="31866" spans="18:18">
      <c r="R31866" s="1"/>
    </row>
    <row r="31867" spans="18:18">
      <c r="R31867" s="1"/>
    </row>
    <row r="31868" spans="18:18">
      <c r="R31868" s="1"/>
    </row>
    <row r="31869" spans="18:18">
      <c r="R31869" s="1"/>
    </row>
    <row r="31870" spans="18:18">
      <c r="R31870" s="1"/>
    </row>
    <row r="31871" spans="18:18">
      <c r="R31871" s="1"/>
    </row>
    <row r="31872" spans="18:18">
      <c r="R31872" s="1"/>
    </row>
    <row r="31873" spans="18:18">
      <c r="R31873" s="1"/>
    </row>
    <row r="31874" spans="18:18">
      <c r="R31874" s="1"/>
    </row>
    <row r="31875" spans="18:18">
      <c r="R31875" s="1"/>
    </row>
    <row r="31876" spans="18:18">
      <c r="R31876" s="1"/>
    </row>
    <row r="31877" spans="18:18">
      <c r="R31877" s="1"/>
    </row>
    <row r="31878" spans="18:18">
      <c r="R31878" s="1"/>
    </row>
    <row r="31879" spans="18:18">
      <c r="R31879" s="1"/>
    </row>
    <row r="31880" spans="18:18">
      <c r="R31880" s="1"/>
    </row>
    <row r="31881" spans="18:18">
      <c r="R31881" s="1"/>
    </row>
    <row r="31882" spans="18:18">
      <c r="R31882" s="1"/>
    </row>
    <row r="31883" spans="18:18">
      <c r="R31883" s="1"/>
    </row>
    <row r="31884" spans="18:18">
      <c r="R31884" s="1"/>
    </row>
    <row r="31885" spans="18:18">
      <c r="R31885" s="1"/>
    </row>
    <row r="31886" spans="18:18">
      <c r="R31886" s="1"/>
    </row>
    <row r="31887" spans="18:18">
      <c r="R31887" s="1"/>
    </row>
    <row r="31888" spans="18:18">
      <c r="R31888" s="1"/>
    </row>
    <row r="31889" spans="18:18">
      <c r="R31889" s="1"/>
    </row>
    <row r="31890" spans="18:18">
      <c r="R31890" s="1"/>
    </row>
    <row r="31891" spans="18:18">
      <c r="R31891" s="1"/>
    </row>
    <row r="31892" spans="18:18">
      <c r="R31892" s="1"/>
    </row>
    <row r="31893" spans="18:18">
      <c r="R31893" s="1"/>
    </row>
    <row r="31894" spans="18:18">
      <c r="R31894" s="1"/>
    </row>
    <row r="31895" spans="18:18">
      <c r="R31895" s="1"/>
    </row>
    <row r="31896" spans="18:18">
      <c r="R31896" s="1"/>
    </row>
    <row r="31897" spans="18:18">
      <c r="R31897" s="1"/>
    </row>
    <row r="31898" spans="18:18">
      <c r="R31898" s="1"/>
    </row>
    <row r="31899" spans="18:18">
      <c r="R31899" s="1"/>
    </row>
    <row r="31900" spans="18:18">
      <c r="R31900" s="1"/>
    </row>
    <row r="31901" spans="18:18">
      <c r="R31901" s="1"/>
    </row>
    <row r="31902" spans="18:18">
      <c r="R31902" s="1"/>
    </row>
    <row r="31903" spans="18:18">
      <c r="R31903" s="1"/>
    </row>
    <row r="31904" spans="18:18">
      <c r="R31904" s="1"/>
    </row>
    <row r="31905" spans="18:18">
      <c r="R31905" s="1"/>
    </row>
    <row r="31906" spans="18:18">
      <c r="R31906" s="1"/>
    </row>
    <row r="31907" spans="18:18">
      <c r="R31907" s="1"/>
    </row>
    <row r="31908" spans="18:18">
      <c r="R31908" s="1"/>
    </row>
    <row r="31909" spans="18:18">
      <c r="R31909" s="1"/>
    </row>
    <row r="31910" spans="18:18">
      <c r="R31910" s="1"/>
    </row>
    <row r="31911" spans="18:18">
      <c r="R31911" s="1"/>
    </row>
    <row r="31912" spans="18:18">
      <c r="R31912" s="1"/>
    </row>
    <row r="31913" spans="18:18">
      <c r="R31913" s="1"/>
    </row>
    <row r="31914" spans="18:18">
      <c r="R31914" s="1"/>
    </row>
    <row r="31915" spans="18:18">
      <c r="R31915" s="1"/>
    </row>
    <row r="31916" spans="18:18">
      <c r="R31916" s="1"/>
    </row>
    <row r="31917" spans="18:18">
      <c r="R31917" s="1"/>
    </row>
    <row r="31918" spans="18:18">
      <c r="R31918" s="1"/>
    </row>
    <row r="31919" spans="18:18">
      <c r="R31919" s="1"/>
    </row>
    <row r="31920" spans="18:18">
      <c r="R31920" s="1"/>
    </row>
    <row r="31921" spans="18:18">
      <c r="R31921" s="1"/>
    </row>
    <row r="31922" spans="18:18">
      <c r="R31922" s="1"/>
    </row>
    <row r="31923" spans="18:18">
      <c r="R31923" s="1"/>
    </row>
    <row r="31924" spans="18:18">
      <c r="R31924" s="1"/>
    </row>
    <row r="31925" spans="18:18">
      <c r="R31925" s="1"/>
    </row>
    <row r="31926" spans="18:18">
      <c r="R31926" s="1"/>
    </row>
    <row r="31927" spans="18:18">
      <c r="R31927" s="1"/>
    </row>
    <row r="31928" spans="18:18">
      <c r="R31928" s="1"/>
    </row>
    <row r="31929" spans="18:18">
      <c r="R31929" s="1"/>
    </row>
    <row r="31930" spans="18:18">
      <c r="R31930" s="1"/>
    </row>
    <row r="31931" spans="18:18">
      <c r="R31931" s="1"/>
    </row>
    <row r="31932" spans="18:18">
      <c r="R31932" s="1"/>
    </row>
    <row r="31933" spans="18:18">
      <c r="R31933" s="1"/>
    </row>
    <row r="31934" spans="18:18">
      <c r="R31934" s="1"/>
    </row>
    <row r="31935" spans="18:18">
      <c r="R31935" s="1"/>
    </row>
    <row r="31936" spans="18:18">
      <c r="R31936" s="1"/>
    </row>
    <row r="31937" spans="18:18">
      <c r="R31937" s="1"/>
    </row>
    <row r="31938" spans="18:18">
      <c r="R31938" s="1"/>
    </row>
    <row r="31939" spans="18:18">
      <c r="R31939" s="1"/>
    </row>
    <row r="31940" spans="18:18">
      <c r="R31940" s="1"/>
    </row>
    <row r="31941" spans="18:18">
      <c r="R31941" s="1"/>
    </row>
    <row r="31942" spans="18:18">
      <c r="R31942" s="1"/>
    </row>
    <row r="31943" spans="18:18">
      <c r="R31943" s="1"/>
    </row>
    <row r="31944" spans="18:18">
      <c r="R31944" s="1"/>
    </row>
    <row r="31945" spans="18:18">
      <c r="R31945" s="1"/>
    </row>
    <row r="31946" spans="18:18">
      <c r="R31946" s="1"/>
    </row>
    <row r="31947" spans="18:18">
      <c r="R31947" s="1"/>
    </row>
    <row r="31948" spans="18:18">
      <c r="R31948" s="1"/>
    </row>
    <row r="31949" spans="18:18">
      <c r="R31949" s="1"/>
    </row>
    <row r="31950" spans="18:18">
      <c r="R31950" s="1"/>
    </row>
    <row r="31951" spans="18:18">
      <c r="R31951" s="1"/>
    </row>
    <row r="31952" spans="18:18">
      <c r="R31952" s="1"/>
    </row>
    <row r="31953" spans="18:18">
      <c r="R31953" s="1"/>
    </row>
    <row r="31954" spans="18:18">
      <c r="R31954" s="1"/>
    </row>
    <row r="31955" spans="18:18">
      <c r="R31955" s="1"/>
    </row>
    <row r="31956" spans="18:18">
      <c r="R31956" s="1"/>
    </row>
    <row r="31957" spans="18:18">
      <c r="R31957" s="1"/>
    </row>
    <row r="31958" spans="18:18">
      <c r="R31958" s="1"/>
    </row>
    <row r="31959" spans="18:18">
      <c r="R31959" s="1"/>
    </row>
    <row r="31960" spans="18:18">
      <c r="R31960" s="1"/>
    </row>
    <row r="31961" spans="18:18">
      <c r="R31961" s="1"/>
    </row>
    <row r="31962" spans="18:18">
      <c r="R31962" s="1"/>
    </row>
    <row r="31963" spans="18:18">
      <c r="R31963" s="1"/>
    </row>
    <row r="31964" spans="18:18">
      <c r="R31964" s="1"/>
    </row>
    <row r="31965" spans="18:18">
      <c r="R31965" s="1"/>
    </row>
    <row r="31966" spans="18:18">
      <c r="R31966" s="1"/>
    </row>
    <row r="31967" spans="18:18">
      <c r="R31967" s="1"/>
    </row>
    <row r="31968" spans="18:18">
      <c r="R31968" s="1"/>
    </row>
    <row r="31969" spans="18:18">
      <c r="R31969" s="1"/>
    </row>
    <row r="31970" spans="18:18">
      <c r="R31970" s="1"/>
    </row>
    <row r="31971" spans="18:18">
      <c r="R31971" s="1"/>
    </row>
    <row r="31972" spans="18:18">
      <c r="R31972" s="1"/>
    </row>
    <row r="31973" spans="18:18">
      <c r="R31973" s="1"/>
    </row>
    <row r="31974" spans="18:18">
      <c r="R31974" s="1"/>
    </row>
    <row r="31975" spans="18:18">
      <c r="R31975" s="1"/>
    </row>
    <row r="31976" spans="18:18">
      <c r="R31976" s="1"/>
    </row>
    <row r="31977" spans="18:18">
      <c r="R31977" s="1"/>
    </row>
    <row r="31978" spans="18:18">
      <c r="R31978" s="1"/>
    </row>
    <row r="31979" spans="18:18">
      <c r="R31979" s="1"/>
    </row>
    <row r="31980" spans="18:18">
      <c r="R31980" s="1"/>
    </row>
    <row r="31981" spans="18:18">
      <c r="R31981" s="1"/>
    </row>
    <row r="31982" spans="18:18">
      <c r="R31982" s="1"/>
    </row>
    <row r="31983" spans="18:18">
      <c r="R31983" s="1"/>
    </row>
    <row r="31984" spans="18:18">
      <c r="R31984" s="1"/>
    </row>
    <row r="31985" spans="18:18">
      <c r="R31985" s="1"/>
    </row>
    <row r="31986" spans="18:18">
      <c r="R31986" s="1"/>
    </row>
    <row r="31987" spans="18:18">
      <c r="R31987" s="1"/>
    </row>
    <row r="31988" spans="18:18">
      <c r="R31988" s="1"/>
    </row>
    <row r="31989" spans="18:18">
      <c r="R31989" s="1"/>
    </row>
    <row r="31990" spans="18:18">
      <c r="R31990" s="1"/>
    </row>
    <row r="31991" spans="18:18">
      <c r="R31991" s="1"/>
    </row>
    <row r="31992" spans="18:18">
      <c r="R31992" s="1"/>
    </row>
    <row r="31993" spans="18:18">
      <c r="R31993" s="1"/>
    </row>
    <row r="31994" spans="18:18">
      <c r="R31994" s="1"/>
    </row>
    <row r="31995" spans="18:18">
      <c r="R31995" s="1"/>
    </row>
    <row r="31996" spans="18:18">
      <c r="R31996" s="1"/>
    </row>
    <row r="31997" spans="18:18">
      <c r="R31997" s="1"/>
    </row>
    <row r="31998" spans="18:18">
      <c r="R31998" s="1"/>
    </row>
    <row r="31999" spans="18:18">
      <c r="R31999" s="1"/>
    </row>
    <row r="32000" spans="18:18">
      <c r="R32000" s="1"/>
    </row>
    <row r="32001" spans="18:18">
      <c r="R32001" s="1"/>
    </row>
    <row r="32002" spans="18:18">
      <c r="R32002" s="1"/>
    </row>
    <row r="32003" spans="18:18">
      <c r="R32003" s="1"/>
    </row>
    <row r="32004" spans="18:18">
      <c r="R32004" s="1"/>
    </row>
    <row r="32005" spans="18:18">
      <c r="R32005" s="1"/>
    </row>
    <row r="32006" spans="18:18">
      <c r="R32006" s="1"/>
    </row>
    <row r="32007" spans="18:18">
      <c r="R32007" s="1"/>
    </row>
    <row r="32008" spans="18:18">
      <c r="R32008" s="1"/>
    </row>
    <row r="32009" spans="18:18">
      <c r="R32009" s="1"/>
    </row>
    <row r="32010" spans="18:18">
      <c r="R32010" s="1"/>
    </row>
    <row r="32011" spans="18:18">
      <c r="R32011" s="1"/>
    </row>
    <row r="32012" spans="18:18">
      <c r="R32012" s="1"/>
    </row>
    <row r="32013" spans="18:18">
      <c r="R32013" s="1"/>
    </row>
    <row r="32014" spans="18:18">
      <c r="R32014" s="1"/>
    </row>
    <row r="32015" spans="18:18">
      <c r="R32015" s="1"/>
    </row>
    <row r="32016" spans="18:18">
      <c r="R32016" s="1"/>
    </row>
    <row r="32017" spans="18:18">
      <c r="R32017" s="1"/>
    </row>
    <row r="32018" spans="18:18">
      <c r="R32018" s="1"/>
    </row>
    <row r="32019" spans="18:18">
      <c r="R32019" s="1"/>
    </row>
    <row r="32020" spans="18:18">
      <c r="R32020" s="1"/>
    </row>
    <row r="32021" spans="18:18">
      <c r="R32021" s="1"/>
    </row>
    <row r="32022" spans="18:18">
      <c r="R32022" s="1"/>
    </row>
    <row r="32023" spans="18:18">
      <c r="R32023" s="1"/>
    </row>
    <row r="32024" spans="18:18">
      <c r="R32024" s="1"/>
    </row>
    <row r="32025" spans="18:18">
      <c r="R32025" s="1"/>
    </row>
    <row r="32026" spans="18:18">
      <c r="R32026" s="1"/>
    </row>
    <row r="32027" spans="18:18">
      <c r="R32027" s="1"/>
    </row>
    <row r="32028" spans="18:18">
      <c r="R32028" s="1"/>
    </row>
    <row r="32029" spans="18:18">
      <c r="R32029" s="1"/>
    </row>
    <row r="32030" spans="18:18">
      <c r="R32030" s="1"/>
    </row>
    <row r="32031" spans="18:18">
      <c r="R32031" s="1"/>
    </row>
    <row r="32032" spans="18:18">
      <c r="R32032" s="1"/>
    </row>
    <row r="32033" spans="18:18">
      <c r="R32033" s="1"/>
    </row>
    <row r="32034" spans="18:18">
      <c r="R32034" s="1"/>
    </row>
    <row r="32035" spans="18:18">
      <c r="R32035" s="1"/>
    </row>
    <row r="32036" spans="18:18">
      <c r="R32036" s="1"/>
    </row>
    <row r="32037" spans="18:18">
      <c r="R32037" s="1"/>
    </row>
    <row r="32038" spans="18:18">
      <c r="R32038" s="1"/>
    </row>
    <row r="32039" spans="18:18">
      <c r="R32039" s="1"/>
    </row>
    <row r="32040" spans="18:18">
      <c r="R32040" s="1"/>
    </row>
    <row r="32041" spans="18:18">
      <c r="R32041" s="1"/>
    </row>
    <row r="32042" spans="18:18">
      <c r="R32042" s="1"/>
    </row>
    <row r="32043" spans="18:18">
      <c r="R32043" s="1"/>
    </row>
    <row r="32044" spans="18:18">
      <c r="R32044" s="1"/>
    </row>
    <row r="32045" spans="18:18">
      <c r="R32045" s="1"/>
    </row>
    <row r="32046" spans="18:18">
      <c r="R32046" s="1"/>
    </row>
    <row r="32047" spans="18:18">
      <c r="R32047" s="1"/>
    </row>
    <row r="32048" spans="18:18">
      <c r="R32048" s="1"/>
    </row>
    <row r="32049" spans="18:18">
      <c r="R32049" s="1"/>
    </row>
    <row r="32050" spans="18:18">
      <c r="R32050" s="1"/>
    </row>
    <row r="32051" spans="18:18">
      <c r="R32051" s="1"/>
    </row>
    <row r="32052" spans="18:18">
      <c r="R32052" s="1"/>
    </row>
    <row r="32053" spans="18:18">
      <c r="R32053" s="1"/>
    </row>
    <row r="32054" spans="18:18">
      <c r="R32054" s="1"/>
    </row>
    <row r="32055" spans="18:18">
      <c r="R32055" s="1"/>
    </row>
    <row r="32056" spans="18:18">
      <c r="R32056" s="1"/>
    </row>
    <row r="32057" spans="18:18">
      <c r="R32057" s="1"/>
    </row>
    <row r="32058" spans="18:18">
      <c r="R32058" s="1"/>
    </row>
    <row r="32059" spans="18:18">
      <c r="R32059" s="1"/>
    </row>
    <row r="32060" spans="18:18">
      <c r="R32060" s="1"/>
    </row>
    <row r="32061" spans="18:18">
      <c r="R32061" s="1"/>
    </row>
    <row r="32062" spans="18:18">
      <c r="R32062" s="1"/>
    </row>
    <row r="32063" spans="18:18">
      <c r="R32063" s="1"/>
    </row>
    <row r="32064" spans="18:18">
      <c r="R32064" s="1"/>
    </row>
    <row r="32065" spans="18:18">
      <c r="R32065" s="1"/>
    </row>
    <row r="32066" spans="18:18">
      <c r="R32066" s="1"/>
    </row>
    <row r="32067" spans="18:18">
      <c r="R32067" s="1"/>
    </row>
    <row r="32068" spans="18:18">
      <c r="R32068" s="1"/>
    </row>
    <row r="32069" spans="18:18">
      <c r="R32069" s="1"/>
    </row>
    <row r="32070" spans="18:18">
      <c r="R32070" s="1"/>
    </row>
    <row r="32071" spans="18:18">
      <c r="R32071" s="1"/>
    </row>
    <row r="32072" spans="18:18">
      <c r="R32072" s="1"/>
    </row>
    <row r="32073" spans="18:18">
      <c r="R32073" s="1"/>
    </row>
    <row r="32074" spans="18:18">
      <c r="R32074" s="1"/>
    </row>
    <row r="32075" spans="18:18">
      <c r="R32075" s="1"/>
    </row>
    <row r="32076" spans="18:18">
      <c r="R32076" s="1"/>
    </row>
    <row r="32077" spans="18:18">
      <c r="R32077" s="1"/>
    </row>
    <row r="32078" spans="18:18">
      <c r="R32078" s="1"/>
    </row>
    <row r="32079" spans="18:18">
      <c r="R32079" s="1"/>
    </row>
    <row r="32080" spans="18:18">
      <c r="R32080" s="1"/>
    </row>
    <row r="32081" spans="18:18">
      <c r="R32081" s="1"/>
    </row>
    <row r="32082" spans="18:18">
      <c r="R32082" s="1"/>
    </row>
    <row r="32083" spans="18:18">
      <c r="R32083" s="1"/>
    </row>
    <row r="32084" spans="18:18">
      <c r="R32084" s="1"/>
    </row>
    <row r="32085" spans="18:18">
      <c r="R32085" s="1"/>
    </row>
    <row r="32086" spans="18:18">
      <c r="R32086" s="1"/>
    </row>
    <row r="32087" spans="18:18">
      <c r="R32087" s="1"/>
    </row>
    <row r="32088" spans="18:18">
      <c r="R32088" s="1"/>
    </row>
    <row r="32089" spans="18:18">
      <c r="R32089" s="1"/>
    </row>
    <row r="32090" spans="18:18">
      <c r="R32090" s="1"/>
    </row>
    <row r="32091" spans="18:18">
      <c r="R32091" s="1"/>
    </row>
    <row r="32092" spans="18:18">
      <c r="R32092" s="1"/>
    </row>
    <row r="32093" spans="18:18">
      <c r="R32093" s="1"/>
    </row>
    <row r="32094" spans="18:18">
      <c r="R32094" s="1"/>
    </row>
    <row r="32095" spans="18:18">
      <c r="R32095" s="1"/>
    </row>
    <row r="32096" spans="18:18">
      <c r="R32096" s="1"/>
    </row>
    <row r="32097" spans="18:18">
      <c r="R32097" s="1"/>
    </row>
    <row r="32098" spans="18:18">
      <c r="R32098" s="1"/>
    </row>
    <row r="32099" spans="18:18">
      <c r="R32099" s="1"/>
    </row>
    <row r="32100" spans="18:18">
      <c r="R32100" s="1"/>
    </row>
    <row r="32101" spans="18:18">
      <c r="R32101" s="1"/>
    </row>
    <row r="32102" spans="18:18">
      <c r="R32102" s="1"/>
    </row>
    <row r="32103" spans="18:18">
      <c r="R32103" s="1"/>
    </row>
    <row r="32104" spans="18:18">
      <c r="R32104" s="1"/>
    </row>
    <row r="32105" spans="18:18">
      <c r="R32105" s="1"/>
    </row>
    <row r="32106" spans="18:18">
      <c r="R32106" s="1"/>
    </row>
    <row r="32107" spans="18:18">
      <c r="R32107" s="1"/>
    </row>
    <row r="32108" spans="18:18">
      <c r="R32108" s="1"/>
    </row>
    <row r="32109" spans="18:18">
      <c r="R32109" s="1"/>
    </row>
    <row r="32110" spans="18:18">
      <c r="R32110" s="1"/>
    </row>
    <row r="32111" spans="18:18">
      <c r="R32111" s="1"/>
    </row>
    <row r="32112" spans="18:18">
      <c r="R32112" s="1"/>
    </row>
    <row r="32113" spans="18:18">
      <c r="R32113" s="1"/>
    </row>
    <row r="32114" spans="18:18">
      <c r="R32114" s="1"/>
    </row>
    <row r="32115" spans="18:18">
      <c r="R32115" s="1"/>
    </row>
    <row r="32116" spans="18:18">
      <c r="R32116" s="1"/>
    </row>
    <row r="32117" spans="18:18">
      <c r="R32117" s="1"/>
    </row>
    <row r="32118" spans="18:18">
      <c r="R32118" s="1"/>
    </row>
    <row r="32119" spans="18:18">
      <c r="R32119" s="1"/>
    </row>
    <row r="32120" spans="18:18">
      <c r="R32120" s="1"/>
    </row>
    <row r="32121" spans="18:18">
      <c r="R32121" s="1"/>
    </row>
    <row r="32122" spans="18:18">
      <c r="R32122" s="1"/>
    </row>
    <row r="32123" spans="18:18">
      <c r="R32123" s="1"/>
    </row>
    <row r="32124" spans="18:18">
      <c r="R32124" s="1"/>
    </row>
    <row r="32125" spans="18:18">
      <c r="R32125" s="1"/>
    </row>
    <row r="32126" spans="18:18">
      <c r="R32126" s="1"/>
    </row>
    <row r="32127" spans="18:18">
      <c r="R32127" s="1"/>
    </row>
    <row r="32128" spans="18:18">
      <c r="R32128" s="1"/>
    </row>
    <row r="32129" spans="18:18">
      <c r="R32129" s="1"/>
    </row>
    <row r="32130" spans="18:18">
      <c r="R32130" s="1"/>
    </row>
    <row r="32131" spans="18:18">
      <c r="R32131" s="1"/>
    </row>
    <row r="32132" spans="18:18">
      <c r="R32132" s="1"/>
    </row>
    <row r="32133" spans="18:18">
      <c r="R32133" s="1"/>
    </row>
    <row r="32134" spans="18:18">
      <c r="R32134" s="1"/>
    </row>
    <row r="32135" spans="18:18">
      <c r="R32135" s="1"/>
    </row>
    <row r="32136" spans="18:18">
      <c r="R32136" s="1"/>
    </row>
    <row r="32137" spans="18:18">
      <c r="R32137" s="1"/>
    </row>
    <row r="32138" spans="18:18">
      <c r="R32138" s="1"/>
    </row>
    <row r="32139" spans="18:18">
      <c r="R32139" s="1"/>
    </row>
    <row r="32140" spans="18:18">
      <c r="R32140" s="1"/>
    </row>
    <row r="32141" spans="18:18">
      <c r="R32141" s="1"/>
    </row>
    <row r="32142" spans="18:18">
      <c r="R32142" s="1"/>
    </row>
    <row r="32143" spans="18:18">
      <c r="R32143" s="1"/>
    </row>
    <row r="32144" spans="18:18">
      <c r="R32144" s="1"/>
    </row>
    <row r="32145" spans="18:18">
      <c r="R32145" s="1"/>
    </row>
    <row r="32146" spans="18:18">
      <c r="R32146" s="1"/>
    </row>
    <row r="32147" spans="18:18">
      <c r="R32147" s="1"/>
    </row>
    <row r="32148" spans="18:18">
      <c r="R32148" s="1"/>
    </row>
    <row r="32149" spans="18:18">
      <c r="R32149" s="1"/>
    </row>
    <row r="32150" spans="18:18">
      <c r="R32150" s="1"/>
    </row>
    <row r="32151" spans="18:18">
      <c r="R32151" s="1"/>
    </row>
    <row r="32152" spans="18:18">
      <c r="R32152" s="1"/>
    </row>
    <row r="32153" spans="18:18">
      <c r="R32153" s="1"/>
    </row>
    <row r="32154" spans="18:18">
      <c r="R32154" s="1"/>
    </row>
    <row r="32155" spans="18:18">
      <c r="R32155" s="1"/>
    </row>
    <row r="32156" spans="18:18">
      <c r="R32156" s="1"/>
    </row>
    <row r="32157" spans="18:18">
      <c r="R32157" s="1"/>
    </row>
    <row r="32158" spans="18:18">
      <c r="R32158" s="1"/>
    </row>
    <row r="32159" spans="18:18">
      <c r="R32159" s="1"/>
    </row>
    <row r="32160" spans="18:18">
      <c r="R32160" s="1"/>
    </row>
    <row r="32161" spans="18:18">
      <c r="R32161" s="1"/>
    </row>
    <row r="32162" spans="18:18">
      <c r="R32162" s="1"/>
    </row>
    <row r="32163" spans="18:18">
      <c r="R32163" s="1"/>
    </row>
    <row r="32164" spans="18:18">
      <c r="R32164" s="1"/>
    </row>
    <row r="32165" spans="18:18">
      <c r="R32165" s="1"/>
    </row>
    <row r="32166" spans="18:18">
      <c r="R32166" s="1"/>
    </row>
    <row r="32167" spans="18:18">
      <c r="R32167" s="1"/>
    </row>
    <row r="32168" spans="18:18">
      <c r="R32168" s="1"/>
    </row>
    <row r="32169" spans="18:18">
      <c r="R32169" s="1"/>
    </row>
    <row r="32170" spans="18:18">
      <c r="R32170" s="1"/>
    </row>
    <row r="32171" spans="18:18">
      <c r="R32171" s="1"/>
    </row>
    <row r="32172" spans="18:18">
      <c r="R32172" s="1"/>
    </row>
    <row r="32173" spans="18:18">
      <c r="R32173" s="1"/>
    </row>
    <row r="32174" spans="18:18">
      <c r="R32174" s="1"/>
    </row>
    <row r="32175" spans="18:18">
      <c r="R32175" s="1"/>
    </row>
    <row r="32176" spans="18:18">
      <c r="R32176" s="1"/>
    </row>
    <row r="32177" spans="18:18">
      <c r="R32177" s="1"/>
    </row>
    <row r="32178" spans="18:18">
      <c r="R32178" s="1"/>
    </row>
    <row r="32179" spans="18:18">
      <c r="R32179" s="1"/>
    </row>
    <row r="32180" spans="18:18">
      <c r="R32180" s="1"/>
    </row>
    <row r="32181" spans="18:18">
      <c r="R32181" s="1"/>
    </row>
    <row r="32182" spans="18:18">
      <c r="R32182" s="1"/>
    </row>
    <row r="32183" spans="18:18">
      <c r="R32183" s="1"/>
    </row>
    <row r="32184" spans="18:18">
      <c r="R32184" s="1"/>
    </row>
    <row r="32185" spans="18:18">
      <c r="R32185" s="1"/>
    </row>
    <row r="32186" spans="18:18">
      <c r="R32186" s="1"/>
    </row>
    <row r="32187" spans="18:18">
      <c r="R32187" s="1"/>
    </row>
    <row r="32188" spans="18:18">
      <c r="R32188" s="1"/>
    </row>
    <row r="32189" spans="18:18">
      <c r="R32189" s="1"/>
    </row>
    <row r="32190" spans="18:18">
      <c r="R32190" s="1"/>
    </row>
    <row r="32191" spans="18:18">
      <c r="R32191" s="1"/>
    </row>
    <row r="32192" spans="18:18">
      <c r="R32192" s="1"/>
    </row>
    <row r="32193" spans="18:18">
      <c r="R32193" s="1"/>
    </row>
    <row r="32194" spans="18:18">
      <c r="R32194" s="1"/>
    </row>
    <row r="32195" spans="18:18">
      <c r="R32195" s="1"/>
    </row>
    <row r="32196" spans="18:18">
      <c r="R32196" s="1"/>
    </row>
    <row r="32197" spans="18:18">
      <c r="R32197" s="1"/>
    </row>
    <row r="32198" spans="18:18">
      <c r="R32198" s="1"/>
    </row>
    <row r="32199" spans="18:18">
      <c r="R32199" s="1"/>
    </row>
    <row r="32200" spans="18:18">
      <c r="R32200" s="1"/>
    </row>
    <row r="32201" spans="18:18">
      <c r="R32201" s="1"/>
    </row>
    <row r="32202" spans="18:18">
      <c r="R32202" s="1"/>
    </row>
    <row r="32203" spans="18:18">
      <c r="R32203" s="1"/>
    </row>
    <row r="32204" spans="18:18">
      <c r="R32204" s="1"/>
    </row>
    <row r="32205" spans="18:18">
      <c r="R32205" s="1"/>
    </row>
    <row r="32206" spans="18:18">
      <c r="R32206" s="1"/>
    </row>
    <row r="32207" spans="18:18">
      <c r="R32207" s="1"/>
    </row>
    <row r="32208" spans="18:18">
      <c r="R32208" s="1"/>
    </row>
    <row r="32209" spans="18:18">
      <c r="R32209" s="1"/>
    </row>
    <row r="32210" spans="18:18">
      <c r="R32210" s="1"/>
    </row>
    <row r="32211" spans="18:18">
      <c r="R32211" s="1"/>
    </row>
    <row r="32212" spans="18:18">
      <c r="R32212" s="1"/>
    </row>
    <row r="32213" spans="18:18">
      <c r="R32213" s="1"/>
    </row>
    <row r="32214" spans="18:18">
      <c r="R32214" s="1"/>
    </row>
    <row r="32215" spans="18:18">
      <c r="R32215" s="1"/>
    </row>
    <row r="32216" spans="18:18">
      <c r="R32216" s="1"/>
    </row>
    <row r="32217" spans="18:18">
      <c r="R32217" s="1"/>
    </row>
    <row r="32218" spans="18:18">
      <c r="R32218" s="1"/>
    </row>
    <row r="32219" spans="18:18">
      <c r="R32219" s="1"/>
    </row>
    <row r="32220" spans="18:18">
      <c r="R32220" s="1"/>
    </row>
    <row r="32221" spans="18:18">
      <c r="R32221" s="1"/>
    </row>
    <row r="32222" spans="18:18">
      <c r="R32222" s="1"/>
    </row>
    <row r="32223" spans="18:18">
      <c r="R32223" s="1"/>
    </row>
    <row r="32224" spans="18:18">
      <c r="R32224" s="1"/>
    </row>
    <row r="32225" spans="18:18">
      <c r="R32225" s="1"/>
    </row>
    <row r="32226" spans="18:18">
      <c r="R32226" s="1"/>
    </row>
    <row r="32227" spans="18:18">
      <c r="R32227" s="1"/>
    </row>
    <row r="32228" spans="18:18">
      <c r="R32228" s="1"/>
    </row>
    <row r="32229" spans="18:18">
      <c r="R32229" s="1"/>
    </row>
    <row r="32230" spans="18:18">
      <c r="R32230" s="1"/>
    </row>
    <row r="32231" spans="18:18">
      <c r="R32231" s="1"/>
    </row>
    <row r="32232" spans="18:18">
      <c r="R32232" s="1"/>
    </row>
    <row r="32233" spans="18:18">
      <c r="R32233" s="1"/>
    </row>
    <row r="32234" spans="18:18">
      <c r="R32234" s="1"/>
    </row>
    <row r="32235" spans="18:18">
      <c r="R32235" s="1"/>
    </row>
    <row r="32236" spans="18:18">
      <c r="R32236" s="1"/>
    </row>
    <row r="32237" spans="18:18">
      <c r="R32237" s="1"/>
    </row>
    <row r="32238" spans="18:18">
      <c r="R32238" s="1"/>
    </row>
    <row r="32239" spans="18:18">
      <c r="R32239" s="1"/>
    </row>
    <row r="32240" spans="18:18">
      <c r="R32240" s="1"/>
    </row>
    <row r="32241" spans="18:18">
      <c r="R32241" s="1"/>
    </row>
    <row r="32242" spans="18:18">
      <c r="R32242" s="1"/>
    </row>
    <row r="32243" spans="18:18">
      <c r="R32243" s="1"/>
    </row>
    <row r="32244" spans="18:18">
      <c r="R32244" s="1"/>
    </row>
    <row r="32245" spans="18:18">
      <c r="R32245" s="1"/>
    </row>
    <row r="32246" spans="18:18">
      <c r="R32246" s="1"/>
    </row>
    <row r="32247" spans="18:18">
      <c r="R32247" s="1"/>
    </row>
    <row r="32248" spans="18:18">
      <c r="R32248" s="1"/>
    </row>
    <row r="32249" spans="18:18">
      <c r="R32249" s="1"/>
    </row>
    <row r="32250" spans="18:18">
      <c r="R32250" s="1"/>
    </row>
    <row r="32251" spans="18:18">
      <c r="R32251" s="1"/>
    </row>
    <row r="32252" spans="18:18">
      <c r="R32252" s="1"/>
    </row>
    <row r="32253" spans="18:18">
      <c r="R32253" s="1"/>
    </row>
    <row r="32254" spans="18:18">
      <c r="R32254" s="1"/>
    </row>
    <row r="32255" spans="18:18">
      <c r="R32255" s="1"/>
    </row>
    <row r="32256" spans="18:18">
      <c r="R32256" s="1"/>
    </row>
    <row r="32257" spans="18:18">
      <c r="R32257" s="1"/>
    </row>
    <row r="32258" spans="18:18">
      <c r="R32258" s="1"/>
    </row>
    <row r="32259" spans="18:18">
      <c r="R32259" s="1"/>
    </row>
    <row r="32260" spans="18:18">
      <c r="R32260" s="1"/>
    </row>
    <row r="32261" spans="18:18">
      <c r="R32261" s="1"/>
    </row>
    <row r="32262" spans="18:18">
      <c r="R32262" s="1"/>
    </row>
    <row r="32263" spans="18:18">
      <c r="R32263" s="1"/>
    </row>
    <row r="32264" spans="18:18">
      <c r="R32264" s="1"/>
    </row>
    <row r="32265" spans="18:18">
      <c r="R32265" s="1"/>
    </row>
    <row r="32266" spans="18:18">
      <c r="R32266" s="1"/>
    </row>
    <row r="32267" spans="18:18">
      <c r="R32267" s="1"/>
    </row>
    <row r="32268" spans="18:18">
      <c r="R32268" s="1"/>
    </row>
    <row r="32269" spans="18:18">
      <c r="R32269" s="1"/>
    </row>
    <row r="32270" spans="18:18">
      <c r="R32270" s="1"/>
    </row>
    <row r="32271" spans="18:18">
      <c r="R32271" s="1"/>
    </row>
    <row r="32272" spans="18:18">
      <c r="R32272" s="1"/>
    </row>
    <row r="32273" spans="18:18">
      <c r="R32273" s="1"/>
    </row>
    <row r="32274" spans="18:18">
      <c r="R32274" s="1"/>
    </row>
    <row r="32275" spans="18:18">
      <c r="R32275" s="1"/>
    </row>
    <row r="32276" spans="18:18">
      <c r="R32276" s="1"/>
    </row>
    <row r="32277" spans="18:18">
      <c r="R32277" s="1"/>
    </row>
    <row r="32278" spans="18:18">
      <c r="R32278" s="1"/>
    </row>
    <row r="32279" spans="18:18">
      <c r="R32279" s="1"/>
    </row>
    <row r="32280" spans="18:18">
      <c r="R32280" s="1"/>
    </row>
    <row r="32281" spans="18:18">
      <c r="R32281" s="1"/>
    </row>
    <row r="32282" spans="18:18">
      <c r="R32282" s="1"/>
    </row>
    <row r="32283" spans="18:18">
      <c r="R32283" s="1"/>
    </row>
    <row r="32284" spans="18:18">
      <c r="R32284" s="1"/>
    </row>
    <row r="32285" spans="18:18">
      <c r="R32285" s="1"/>
    </row>
    <row r="32286" spans="18:18">
      <c r="R32286" s="1"/>
    </row>
    <row r="32287" spans="18:18">
      <c r="R32287" s="1"/>
    </row>
    <row r="32288" spans="18:18">
      <c r="R32288" s="1"/>
    </row>
    <row r="32289" spans="18:18">
      <c r="R32289" s="1"/>
    </row>
    <row r="32290" spans="18:18">
      <c r="R32290" s="1"/>
    </row>
    <row r="32291" spans="18:18">
      <c r="R32291" s="1"/>
    </row>
    <row r="32292" spans="18:18">
      <c r="R32292" s="1"/>
    </row>
    <row r="32293" spans="18:18">
      <c r="R32293" s="1"/>
    </row>
    <row r="32294" spans="18:18">
      <c r="R32294" s="1"/>
    </row>
    <row r="32295" spans="18:18">
      <c r="R32295" s="1"/>
    </row>
    <row r="32296" spans="18:18">
      <c r="R32296" s="1"/>
    </row>
    <row r="32297" spans="18:18">
      <c r="R32297" s="1"/>
    </row>
    <row r="32298" spans="18:18">
      <c r="R32298" s="1"/>
    </row>
    <row r="32299" spans="18:18">
      <c r="R32299" s="1"/>
    </row>
    <row r="32300" spans="18:18">
      <c r="R32300" s="1"/>
    </row>
    <row r="32301" spans="18:18">
      <c r="R32301" s="1"/>
    </row>
    <row r="32302" spans="18:18">
      <c r="R32302" s="1"/>
    </row>
    <row r="32303" spans="18:18">
      <c r="R32303" s="1"/>
    </row>
    <row r="32304" spans="18:18">
      <c r="R32304" s="1"/>
    </row>
    <row r="32305" spans="18:18">
      <c r="R32305" s="1"/>
    </row>
    <row r="32306" spans="18:18">
      <c r="R32306" s="1"/>
    </row>
    <row r="32307" spans="18:18">
      <c r="R32307" s="1"/>
    </row>
    <row r="32308" spans="18:18">
      <c r="R32308" s="1"/>
    </row>
    <row r="32309" spans="18:18">
      <c r="R32309" s="1"/>
    </row>
    <row r="32310" spans="18:18">
      <c r="R32310" s="1"/>
    </row>
    <row r="32311" spans="18:18">
      <c r="R32311" s="1"/>
    </row>
    <row r="32312" spans="18:18">
      <c r="R32312" s="1"/>
    </row>
    <row r="32313" spans="18:18">
      <c r="R32313" s="1"/>
    </row>
    <row r="32314" spans="18:18">
      <c r="R32314" s="1"/>
    </row>
    <row r="32315" spans="18:18">
      <c r="R32315" s="1"/>
    </row>
    <row r="32316" spans="18:18">
      <c r="R32316" s="1"/>
    </row>
    <row r="32317" spans="18:18">
      <c r="R32317" s="1"/>
    </row>
    <row r="32318" spans="18:18">
      <c r="R32318" s="1"/>
    </row>
    <row r="32319" spans="18:18">
      <c r="R32319" s="1"/>
    </row>
    <row r="32320" spans="18:18">
      <c r="R32320" s="1"/>
    </row>
    <row r="32321" spans="18:18">
      <c r="R32321" s="1"/>
    </row>
    <row r="32322" spans="18:18">
      <c r="R32322" s="1"/>
    </row>
    <row r="32323" spans="18:18">
      <c r="R32323" s="1"/>
    </row>
    <row r="32324" spans="18:18">
      <c r="R32324" s="1"/>
    </row>
    <row r="32325" spans="18:18">
      <c r="R32325" s="1"/>
    </row>
    <row r="32326" spans="18:18">
      <c r="R32326" s="1"/>
    </row>
    <row r="32327" spans="18:18">
      <c r="R32327" s="1"/>
    </row>
    <row r="32328" spans="18:18">
      <c r="R32328" s="1"/>
    </row>
    <row r="32329" spans="18:18">
      <c r="R32329" s="1"/>
    </row>
    <row r="32330" spans="18:18">
      <c r="R32330" s="1"/>
    </row>
    <row r="32331" spans="18:18">
      <c r="R32331" s="1"/>
    </row>
    <row r="32332" spans="18:18">
      <c r="R32332" s="1"/>
    </row>
    <row r="32333" spans="18:18">
      <c r="R32333" s="1"/>
    </row>
    <row r="32334" spans="18:18">
      <c r="R32334" s="1"/>
    </row>
    <row r="32335" spans="18:18">
      <c r="R32335" s="1"/>
    </row>
    <row r="32336" spans="18:18">
      <c r="R32336" s="1"/>
    </row>
    <row r="32337" spans="18:18">
      <c r="R32337" s="1"/>
    </row>
    <row r="32338" spans="18:18">
      <c r="R32338" s="1"/>
    </row>
    <row r="32339" spans="18:18">
      <c r="R32339" s="1"/>
    </row>
    <row r="32340" spans="18:18">
      <c r="R32340" s="1"/>
    </row>
    <row r="32341" spans="18:18">
      <c r="R32341" s="1"/>
    </row>
    <row r="32342" spans="18:18">
      <c r="R32342" s="1"/>
    </row>
    <row r="32343" spans="18:18">
      <c r="R32343" s="1"/>
    </row>
    <row r="32344" spans="18:18">
      <c r="R32344" s="1"/>
    </row>
    <row r="32345" spans="18:18">
      <c r="R32345" s="1"/>
    </row>
    <row r="32346" spans="18:18">
      <c r="R32346" s="1"/>
    </row>
    <row r="32347" spans="18:18">
      <c r="R32347" s="1"/>
    </row>
    <row r="32348" spans="18:18">
      <c r="R32348" s="1"/>
    </row>
    <row r="32349" spans="18:18">
      <c r="R32349" s="1"/>
    </row>
    <row r="32350" spans="18:18">
      <c r="R32350" s="1"/>
    </row>
    <row r="32351" spans="18:18">
      <c r="R32351" s="1"/>
    </row>
    <row r="32352" spans="18:18">
      <c r="R32352" s="1"/>
    </row>
    <row r="32353" spans="18:18">
      <c r="R32353" s="1"/>
    </row>
    <row r="32354" spans="18:18">
      <c r="R32354" s="1"/>
    </row>
    <row r="32355" spans="18:18">
      <c r="R32355" s="1"/>
    </row>
    <row r="32356" spans="18:18">
      <c r="R32356" s="1"/>
    </row>
    <row r="32357" spans="18:18">
      <c r="R32357" s="1"/>
    </row>
    <row r="32358" spans="18:18">
      <c r="R32358" s="1"/>
    </row>
    <row r="32359" spans="18:18">
      <c r="R32359" s="1"/>
    </row>
    <row r="32360" spans="18:18">
      <c r="R32360" s="1"/>
    </row>
    <row r="32361" spans="18:18">
      <c r="R32361" s="1"/>
    </row>
    <row r="32362" spans="18:18">
      <c r="R32362" s="1"/>
    </row>
    <row r="32363" spans="18:18">
      <c r="R32363" s="1"/>
    </row>
    <row r="32364" spans="18:18">
      <c r="R32364" s="1"/>
    </row>
    <row r="32365" spans="18:18">
      <c r="R32365" s="1"/>
    </row>
    <row r="32366" spans="18:18">
      <c r="R32366" s="1"/>
    </row>
    <row r="32367" spans="18:18">
      <c r="R32367" s="1"/>
    </row>
    <row r="32368" spans="18:18">
      <c r="R32368" s="1"/>
    </row>
    <row r="32369" spans="18:18">
      <c r="R32369" s="1"/>
    </row>
    <row r="32370" spans="18:18">
      <c r="R32370" s="1"/>
    </row>
    <row r="32371" spans="18:18">
      <c r="R32371" s="1"/>
    </row>
    <row r="32372" spans="18:18">
      <c r="R32372" s="1"/>
    </row>
    <row r="32373" spans="18:18">
      <c r="R32373" s="1"/>
    </row>
    <row r="32374" spans="18:18">
      <c r="R32374" s="1"/>
    </row>
    <row r="32375" spans="18:18">
      <c r="R32375" s="1"/>
    </row>
    <row r="32376" spans="18:18">
      <c r="R32376" s="1"/>
    </row>
    <row r="32377" spans="18:18">
      <c r="R32377" s="1"/>
    </row>
    <row r="32378" spans="18:18">
      <c r="R32378" s="1"/>
    </row>
    <row r="32379" spans="18:18">
      <c r="R32379" s="1"/>
    </row>
    <row r="32380" spans="18:18">
      <c r="R32380" s="1"/>
    </row>
    <row r="32381" spans="18:18">
      <c r="R32381" s="1"/>
    </row>
    <row r="32382" spans="18:18">
      <c r="R32382" s="1"/>
    </row>
    <row r="32383" spans="18:18">
      <c r="R32383" s="1"/>
    </row>
    <row r="32384" spans="18:18">
      <c r="R32384" s="1"/>
    </row>
    <row r="32385" spans="18:18">
      <c r="R32385" s="1"/>
    </row>
    <row r="32386" spans="18:18">
      <c r="R32386" s="1"/>
    </row>
    <row r="32387" spans="18:18">
      <c r="R32387" s="1"/>
    </row>
    <row r="32388" spans="18:18">
      <c r="R32388" s="1"/>
    </row>
    <row r="32389" spans="18:18">
      <c r="R32389" s="1"/>
    </row>
    <row r="32390" spans="18:18">
      <c r="R32390" s="1"/>
    </row>
    <row r="32391" spans="18:18">
      <c r="R32391" s="1"/>
    </row>
    <row r="32392" spans="18:18">
      <c r="R32392" s="1"/>
    </row>
    <row r="32393" spans="18:18">
      <c r="R32393" s="1"/>
    </row>
    <row r="32394" spans="18:18">
      <c r="R32394" s="1"/>
    </row>
    <row r="32395" spans="18:18">
      <c r="R32395" s="1"/>
    </row>
    <row r="32396" spans="18:18">
      <c r="R32396" s="1"/>
    </row>
    <row r="32397" spans="18:18">
      <c r="R32397" s="1"/>
    </row>
    <row r="32398" spans="18:18">
      <c r="R32398" s="1"/>
    </row>
    <row r="32399" spans="18:18">
      <c r="R32399" s="1"/>
    </row>
    <row r="32400" spans="18:18">
      <c r="R32400" s="1"/>
    </row>
    <row r="32401" spans="18:18">
      <c r="R32401" s="1"/>
    </row>
    <row r="32402" spans="18:18">
      <c r="R32402" s="1"/>
    </row>
    <row r="32403" spans="18:18">
      <c r="R32403" s="1"/>
    </row>
    <row r="32404" spans="18:18">
      <c r="R32404" s="1"/>
    </row>
    <row r="32405" spans="18:18">
      <c r="R32405" s="1"/>
    </row>
    <row r="32406" spans="18:18">
      <c r="R32406" s="1"/>
    </row>
    <row r="32407" spans="18:18">
      <c r="R32407" s="1"/>
    </row>
    <row r="32408" spans="18:18">
      <c r="R32408" s="1"/>
    </row>
    <row r="32409" spans="18:18">
      <c r="R32409" s="1"/>
    </row>
    <row r="32410" spans="18:18">
      <c r="R32410" s="1"/>
    </row>
    <row r="32411" spans="18:18">
      <c r="R32411" s="1"/>
    </row>
    <row r="32412" spans="18:18">
      <c r="R32412" s="1"/>
    </row>
    <row r="32413" spans="18:18">
      <c r="R32413" s="1"/>
    </row>
    <row r="32414" spans="18:18">
      <c r="R32414" s="1"/>
    </row>
    <row r="32415" spans="18:18">
      <c r="R32415" s="1"/>
    </row>
    <row r="32416" spans="18:18">
      <c r="R32416" s="1"/>
    </row>
    <row r="32417" spans="18:18">
      <c r="R32417" s="1"/>
    </row>
    <row r="32418" spans="18:18">
      <c r="R32418" s="1"/>
    </row>
    <row r="32419" spans="18:18">
      <c r="R32419" s="1"/>
    </row>
    <row r="32420" spans="18:18">
      <c r="R32420" s="1"/>
    </row>
    <row r="32421" spans="18:18">
      <c r="R32421" s="1"/>
    </row>
    <row r="32422" spans="18:18">
      <c r="R32422" s="1"/>
    </row>
    <row r="32423" spans="18:18">
      <c r="R32423" s="1"/>
    </row>
    <row r="32424" spans="18:18">
      <c r="R32424" s="1"/>
    </row>
    <row r="32425" spans="18:18">
      <c r="R32425" s="1"/>
    </row>
    <row r="32426" spans="18:18">
      <c r="R32426" s="1"/>
    </row>
    <row r="32427" spans="18:18">
      <c r="R32427" s="1"/>
    </row>
    <row r="32428" spans="18:18">
      <c r="R32428" s="1"/>
    </row>
    <row r="32429" spans="18:18">
      <c r="R32429" s="1"/>
    </row>
    <row r="32430" spans="18:18">
      <c r="R32430" s="1"/>
    </row>
    <row r="32431" spans="18:18">
      <c r="R32431" s="1"/>
    </row>
    <row r="32432" spans="18:18">
      <c r="R32432" s="1"/>
    </row>
    <row r="32433" spans="18:18">
      <c r="R32433" s="1"/>
    </row>
    <row r="32434" spans="18:18">
      <c r="R32434" s="1"/>
    </row>
    <row r="32435" spans="18:18">
      <c r="R32435" s="1"/>
    </row>
    <row r="32436" spans="18:18">
      <c r="R32436" s="1"/>
    </row>
    <row r="32437" spans="18:18">
      <c r="R32437" s="1"/>
    </row>
    <row r="32438" spans="18:18">
      <c r="R32438" s="1"/>
    </row>
    <row r="32439" spans="18:18">
      <c r="R32439" s="1"/>
    </row>
    <row r="32440" spans="18:18">
      <c r="R32440" s="1"/>
    </row>
    <row r="32441" spans="18:18">
      <c r="R32441" s="1"/>
    </row>
    <row r="32442" spans="18:18">
      <c r="R32442" s="1"/>
    </row>
    <row r="32443" spans="18:18">
      <c r="R32443" s="1"/>
    </row>
    <row r="32444" spans="18:18">
      <c r="R32444" s="1"/>
    </row>
    <row r="32445" spans="18:18">
      <c r="R32445" s="1"/>
    </row>
    <row r="32446" spans="18:18">
      <c r="R32446" s="1"/>
    </row>
    <row r="32447" spans="18:18">
      <c r="R32447" s="1"/>
    </row>
    <row r="32448" spans="18:18">
      <c r="R32448" s="1"/>
    </row>
    <row r="32449" spans="18:18">
      <c r="R32449" s="1"/>
    </row>
    <row r="32450" spans="18:18">
      <c r="R32450" s="1"/>
    </row>
    <row r="32451" spans="18:18">
      <c r="R32451" s="1"/>
    </row>
    <row r="32452" spans="18:18">
      <c r="R32452" s="1"/>
    </row>
    <row r="32453" spans="18:18">
      <c r="R32453" s="1"/>
    </row>
    <row r="32454" spans="18:18">
      <c r="R32454" s="1"/>
    </row>
    <row r="32455" spans="18:18">
      <c r="R32455" s="1"/>
    </row>
    <row r="32456" spans="18:18">
      <c r="R32456" s="1"/>
    </row>
    <row r="32457" spans="18:18">
      <c r="R32457" s="1"/>
    </row>
    <row r="32458" spans="18:18">
      <c r="R32458" s="1"/>
    </row>
    <row r="32459" spans="18:18">
      <c r="R32459" s="1"/>
    </row>
    <row r="32460" spans="18:18">
      <c r="R32460" s="1"/>
    </row>
    <row r="32461" spans="18:18">
      <c r="R32461" s="1"/>
    </row>
    <row r="32462" spans="18:18">
      <c r="R32462" s="1"/>
    </row>
    <row r="32463" spans="18:18">
      <c r="R32463" s="1"/>
    </row>
    <row r="32464" spans="18:18">
      <c r="R32464" s="1"/>
    </row>
    <row r="32465" spans="18:18">
      <c r="R32465" s="1"/>
    </row>
    <row r="32466" spans="18:18">
      <c r="R32466" s="1"/>
    </row>
    <row r="32467" spans="18:18">
      <c r="R32467" s="1"/>
    </row>
    <row r="32468" spans="18:18">
      <c r="R32468" s="1"/>
    </row>
    <row r="32469" spans="18:18">
      <c r="R32469" s="1"/>
    </row>
    <row r="32470" spans="18:18">
      <c r="R32470" s="1"/>
    </row>
    <row r="32471" spans="18:18">
      <c r="R32471" s="1"/>
    </row>
    <row r="32472" spans="18:18">
      <c r="R32472" s="1"/>
    </row>
    <row r="32473" spans="18:18">
      <c r="R32473" s="1"/>
    </row>
    <row r="32474" spans="18:18">
      <c r="R32474" s="1"/>
    </row>
    <row r="32475" spans="18:18">
      <c r="R32475" s="1"/>
    </row>
    <row r="32476" spans="18:18">
      <c r="R32476" s="1"/>
    </row>
    <row r="32477" spans="18:18">
      <c r="R32477" s="1"/>
    </row>
    <row r="32478" spans="18:18">
      <c r="R32478" s="1"/>
    </row>
    <row r="32479" spans="18:18">
      <c r="R32479" s="1"/>
    </row>
    <row r="32480" spans="18:18">
      <c r="R32480" s="1"/>
    </row>
    <row r="32481" spans="18:18">
      <c r="R32481" s="1"/>
    </row>
    <row r="32482" spans="18:18">
      <c r="R32482" s="1"/>
    </row>
    <row r="32483" spans="18:18">
      <c r="R32483" s="1"/>
    </row>
    <row r="32484" spans="18:18">
      <c r="R32484" s="1"/>
    </row>
    <row r="32485" spans="18:18">
      <c r="R32485" s="1"/>
    </row>
    <row r="32486" spans="18:18">
      <c r="R32486" s="1"/>
    </row>
    <row r="32487" spans="18:18">
      <c r="R32487" s="1"/>
    </row>
    <row r="32488" spans="18:18">
      <c r="R32488" s="1"/>
    </row>
    <row r="32489" spans="18:18">
      <c r="R32489" s="1"/>
    </row>
    <row r="32490" spans="18:18">
      <c r="R32490" s="1"/>
    </row>
    <row r="32491" spans="18:18">
      <c r="R32491" s="1"/>
    </row>
    <row r="32492" spans="18:18">
      <c r="R32492" s="1"/>
    </row>
    <row r="32493" spans="18:18">
      <c r="R32493" s="1"/>
    </row>
    <row r="32494" spans="18:18">
      <c r="R32494" s="1"/>
    </row>
    <row r="32495" spans="18:18">
      <c r="R32495" s="1"/>
    </row>
    <row r="32496" spans="18:18">
      <c r="R32496" s="1"/>
    </row>
    <row r="32497" spans="18:18">
      <c r="R32497" s="1"/>
    </row>
    <row r="32498" spans="18:18">
      <c r="R32498" s="1"/>
    </row>
    <row r="32499" spans="18:18">
      <c r="R32499" s="1"/>
    </row>
    <row r="32500" spans="18:18">
      <c r="R32500" s="1"/>
    </row>
    <row r="32501" spans="18:18">
      <c r="R32501" s="1"/>
    </row>
    <row r="32502" spans="18:18">
      <c r="R32502" s="1"/>
    </row>
    <row r="32503" spans="18:18">
      <c r="R32503" s="1"/>
    </row>
    <row r="32504" spans="18:18">
      <c r="R32504" s="1"/>
    </row>
    <row r="32505" spans="18:18">
      <c r="R32505" s="1"/>
    </row>
    <row r="32506" spans="18:18">
      <c r="R32506" s="1"/>
    </row>
    <row r="32507" spans="18:18">
      <c r="R32507" s="1"/>
    </row>
    <row r="32508" spans="18:18">
      <c r="R32508" s="1"/>
    </row>
    <row r="32509" spans="18:18">
      <c r="R32509" s="1"/>
    </row>
    <row r="32510" spans="18:18">
      <c r="R32510" s="1"/>
    </row>
    <row r="32511" spans="18:18">
      <c r="R32511" s="1"/>
    </row>
    <row r="32512" spans="18:18">
      <c r="R32512" s="1"/>
    </row>
    <row r="32513" spans="18:18">
      <c r="R32513" s="1"/>
    </row>
    <row r="32514" spans="18:18">
      <c r="R32514" s="1"/>
    </row>
    <row r="32515" spans="18:18">
      <c r="R32515" s="1"/>
    </row>
    <row r="32516" spans="18:18">
      <c r="R32516" s="1"/>
    </row>
    <row r="32517" spans="18:18">
      <c r="R32517" s="1"/>
    </row>
    <row r="32518" spans="18:18">
      <c r="R32518" s="1"/>
    </row>
    <row r="32519" spans="18:18">
      <c r="R32519" s="1"/>
    </row>
    <row r="32520" spans="18:18">
      <c r="R32520" s="1"/>
    </row>
    <row r="32521" spans="18:18">
      <c r="R32521" s="1"/>
    </row>
    <row r="32522" spans="18:18">
      <c r="R32522" s="1"/>
    </row>
    <row r="32523" spans="18:18">
      <c r="R32523" s="1"/>
    </row>
    <row r="32524" spans="18:18">
      <c r="R32524" s="1"/>
    </row>
    <row r="32525" spans="18:18">
      <c r="R32525" s="1"/>
    </row>
    <row r="32526" spans="18:18">
      <c r="R32526" s="1"/>
    </row>
    <row r="32527" spans="18:18">
      <c r="R32527" s="1"/>
    </row>
    <row r="32528" spans="18:18">
      <c r="R32528" s="1"/>
    </row>
    <row r="32529" spans="18:18">
      <c r="R32529" s="1"/>
    </row>
    <row r="32530" spans="18:18">
      <c r="R32530" s="1"/>
    </row>
    <row r="32531" spans="18:18">
      <c r="R32531" s="1"/>
    </row>
    <row r="32532" spans="18:18">
      <c r="R32532" s="1"/>
    </row>
    <row r="32533" spans="18:18">
      <c r="R32533" s="1"/>
    </row>
    <row r="32534" spans="18:18">
      <c r="R32534" s="1"/>
    </row>
    <row r="32535" spans="18:18">
      <c r="R32535" s="1"/>
    </row>
    <row r="32536" spans="18:18">
      <c r="R32536" s="1"/>
    </row>
    <row r="32537" spans="18:18">
      <c r="R32537" s="1"/>
    </row>
    <row r="32538" spans="18:18">
      <c r="R32538" s="1"/>
    </row>
    <row r="32539" spans="18:18">
      <c r="R32539" s="1"/>
    </row>
    <row r="32540" spans="18:18">
      <c r="R32540" s="1"/>
    </row>
    <row r="32541" spans="18:18">
      <c r="R32541" s="1"/>
    </row>
    <row r="32542" spans="18:18">
      <c r="R32542" s="1"/>
    </row>
    <row r="32543" spans="18:18">
      <c r="R32543" s="1"/>
    </row>
    <row r="32544" spans="18:18">
      <c r="R32544" s="1"/>
    </row>
    <row r="32545" spans="18:18">
      <c r="R32545" s="1"/>
    </row>
    <row r="32546" spans="18:18">
      <c r="R32546" s="1"/>
    </row>
    <row r="32547" spans="18:18">
      <c r="R32547" s="1"/>
    </row>
    <row r="32548" spans="18:18">
      <c r="R32548" s="1"/>
    </row>
    <row r="32549" spans="18:18">
      <c r="R32549" s="1"/>
    </row>
    <row r="32550" spans="18:18">
      <c r="R32550" s="1"/>
    </row>
    <row r="32551" spans="18:18">
      <c r="R32551" s="1"/>
    </row>
    <row r="32552" spans="18:18">
      <c r="R32552" s="1"/>
    </row>
    <row r="32553" spans="18:18">
      <c r="R32553" s="1"/>
    </row>
    <row r="32554" spans="18:18">
      <c r="R32554" s="1"/>
    </row>
    <row r="32555" spans="18:18">
      <c r="R32555" s="1"/>
    </row>
    <row r="32556" spans="18:18">
      <c r="R32556" s="1"/>
    </row>
    <row r="32557" spans="18:18">
      <c r="R32557" s="1"/>
    </row>
    <row r="32558" spans="18:18">
      <c r="R32558" s="1"/>
    </row>
    <row r="32559" spans="18:18">
      <c r="R32559" s="1"/>
    </row>
    <row r="32560" spans="18:18">
      <c r="R32560" s="1"/>
    </row>
    <row r="32561" spans="18:18">
      <c r="R32561" s="1"/>
    </row>
    <row r="32562" spans="18:18">
      <c r="R32562" s="1"/>
    </row>
    <row r="32563" spans="18:18">
      <c r="R32563" s="1"/>
    </row>
    <row r="32564" spans="18:18">
      <c r="R32564" s="1"/>
    </row>
    <row r="32565" spans="18:18">
      <c r="R32565" s="1"/>
    </row>
    <row r="32566" spans="18:18">
      <c r="R32566" s="1"/>
    </row>
    <row r="32567" spans="18:18">
      <c r="R32567" s="1"/>
    </row>
    <row r="32568" spans="18:18">
      <c r="R32568" s="1"/>
    </row>
    <row r="32569" spans="18:18">
      <c r="R32569" s="1"/>
    </row>
    <row r="32570" spans="18:18">
      <c r="R32570" s="1"/>
    </row>
    <row r="32571" spans="18:18">
      <c r="R32571" s="1"/>
    </row>
    <row r="32572" spans="18:18">
      <c r="R32572" s="1"/>
    </row>
    <row r="32573" spans="18:18">
      <c r="R32573" s="1"/>
    </row>
    <row r="32574" spans="18:18">
      <c r="R32574" s="1"/>
    </row>
    <row r="32575" spans="18:18">
      <c r="R32575" s="1"/>
    </row>
    <row r="32576" spans="18:18">
      <c r="R32576" s="1"/>
    </row>
    <row r="32577" spans="18:18">
      <c r="R32577" s="1"/>
    </row>
    <row r="32578" spans="18:18">
      <c r="R32578" s="1"/>
    </row>
    <row r="32579" spans="18:18">
      <c r="R32579" s="1"/>
    </row>
    <row r="32580" spans="18:18">
      <c r="R32580" s="1"/>
    </row>
    <row r="32581" spans="18:18">
      <c r="R32581" s="1"/>
    </row>
    <row r="32582" spans="18:18">
      <c r="R32582" s="1"/>
    </row>
    <row r="32583" spans="18:18">
      <c r="R32583" s="1"/>
    </row>
    <row r="32584" spans="18:18">
      <c r="R32584" s="1"/>
    </row>
    <row r="32585" spans="18:18">
      <c r="R32585" s="1"/>
    </row>
    <row r="32586" spans="18:18">
      <c r="R32586" s="1"/>
    </row>
    <row r="32587" spans="18:18">
      <c r="R32587" s="1"/>
    </row>
    <row r="32588" spans="18:18">
      <c r="R32588" s="1"/>
    </row>
    <row r="32589" spans="18:18">
      <c r="R32589" s="1"/>
    </row>
    <row r="32590" spans="18:18">
      <c r="R32590" s="1"/>
    </row>
    <row r="32591" spans="18:18">
      <c r="R32591" s="1"/>
    </row>
    <row r="32592" spans="18:18">
      <c r="R32592" s="1"/>
    </row>
    <row r="32593" spans="18:18">
      <c r="R32593" s="1"/>
    </row>
    <row r="32594" spans="18:18">
      <c r="R32594" s="1"/>
    </row>
    <row r="32595" spans="18:18">
      <c r="R32595" s="1"/>
    </row>
    <row r="32596" spans="18:18">
      <c r="R32596" s="1"/>
    </row>
    <row r="32597" spans="18:18">
      <c r="R32597" s="1"/>
    </row>
    <row r="32598" spans="18:18">
      <c r="R32598" s="1"/>
    </row>
    <row r="32599" spans="18:18">
      <c r="R32599" s="1"/>
    </row>
    <row r="32600" spans="18:18">
      <c r="R32600" s="1"/>
    </row>
    <row r="32601" spans="18:18">
      <c r="R32601" s="1"/>
    </row>
    <row r="32602" spans="18:18">
      <c r="R32602" s="1"/>
    </row>
    <row r="32603" spans="18:18">
      <c r="R32603" s="1"/>
    </row>
    <row r="32604" spans="18:18">
      <c r="R32604" s="1"/>
    </row>
    <row r="32605" spans="18:18">
      <c r="R32605" s="1"/>
    </row>
    <row r="32606" spans="18:18">
      <c r="R32606" s="1"/>
    </row>
    <row r="32607" spans="18:18">
      <c r="R32607" s="1"/>
    </row>
    <row r="32608" spans="18:18">
      <c r="R32608" s="1"/>
    </row>
    <row r="32609" spans="18:18">
      <c r="R32609" s="1"/>
    </row>
    <row r="32610" spans="18:18">
      <c r="R32610" s="1"/>
    </row>
    <row r="32611" spans="18:18">
      <c r="R32611" s="1"/>
    </row>
    <row r="32612" spans="18:18">
      <c r="R32612" s="1"/>
    </row>
    <row r="32613" spans="18:18">
      <c r="R32613" s="1"/>
    </row>
    <row r="32614" spans="18:18">
      <c r="R32614" s="1"/>
    </row>
    <row r="32615" spans="18:18">
      <c r="R32615" s="1"/>
    </row>
    <row r="32616" spans="18:18">
      <c r="R32616" s="1"/>
    </row>
    <row r="32617" spans="18:18">
      <c r="R32617" s="1"/>
    </row>
    <row r="32618" spans="18:18">
      <c r="R32618" s="1"/>
    </row>
    <row r="32619" spans="18:18">
      <c r="R32619" s="1"/>
    </row>
    <row r="32620" spans="18:18">
      <c r="R32620" s="1"/>
    </row>
    <row r="32621" spans="18:18">
      <c r="R32621" s="1"/>
    </row>
    <row r="32622" spans="18:18">
      <c r="R32622" s="1"/>
    </row>
    <row r="32623" spans="18:18">
      <c r="R32623" s="1"/>
    </row>
    <row r="32624" spans="18:18">
      <c r="R32624" s="1"/>
    </row>
    <row r="32625" spans="18:18">
      <c r="R32625" s="1"/>
    </row>
    <row r="32626" spans="18:18">
      <c r="R32626" s="1"/>
    </row>
    <row r="32627" spans="18:18">
      <c r="R32627" s="1"/>
    </row>
    <row r="32628" spans="18:18">
      <c r="R32628" s="1"/>
    </row>
    <row r="32629" spans="18:18">
      <c r="R32629" s="1"/>
    </row>
    <row r="32630" spans="18:18">
      <c r="R32630" s="1"/>
    </row>
    <row r="32631" spans="18:18">
      <c r="R32631" s="1"/>
    </row>
    <row r="32632" spans="18:18">
      <c r="R32632" s="1"/>
    </row>
    <row r="32633" spans="18:18">
      <c r="R32633" s="1"/>
    </row>
    <row r="32634" spans="18:18">
      <c r="R32634" s="1"/>
    </row>
    <row r="32635" spans="18:18">
      <c r="R32635" s="1"/>
    </row>
    <row r="32636" spans="18:18">
      <c r="R32636" s="1"/>
    </row>
    <row r="32637" spans="18:18">
      <c r="R32637" s="1"/>
    </row>
    <row r="32638" spans="18:18">
      <c r="R32638" s="1"/>
    </row>
    <row r="32639" spans="18:18">
      <c r="R32639" s="1"/>
    </row>
    <row r="32640" spans="18:18">
      <c r="R32640" s="1"/>
    </row>
    <row r="32641" spans="18:18">
      <c r="R32641" s="1"/>
    </row>
    <row r="32642" spans="18:18">
      <c r="R32642" s="1"/>
    </row>
    <row r="32643" spans="18:18">
      <c r="R32643" s="1"/>
    </row>
    <row r="32644" spans="18:18">
      <c r="R32644" s="1"/>
    </row>
    <row r="32645" spans="18:18">
      <c r="R32645" s="1"/>
    </row>
    <row r="32646" spans="18:18">
      <c r="R32646" s="1"/>
    </row>
    <row r="32647" spans="18:18">
      <c r="R32647" s="1"/>
    </row>
    <row r="32648" spans="18:18">
      <c r="R32648" s="1"/>
    </row>
    <row r="32649" spans="18:18">
      <c r="R32649" s="1"/>
    </row>
    <row r="32650" spans="18:18">
      <c r="R32650" s="1"/>
    </row>
    <row r="32651" spans="18:18">
      <c r="R32651" s="1"/>
    </row>
    <row r="32652" spans="18:18">
      <c r="R32652" s="1"/>
    </row>
    <row r="32653" spans="18:18">
      <c r="R32653" s="1"/>
    </row>
    <row r="32654" spans="18:18">
      <c r="R32654" s="1"/>
    </row>
    <row r="32655" spans="18:18">
      <c r="R32655" s="1"/>
    </row>
    <row r="32656" spans="18:18">
      <c r="R32656" s="1"/>
    </row>
    <row r="32657" spans="18:18">
      <c r="R32657" s="1"/>
    </row>
    <row r="32658" spans="18:18">
      <c r="R32658" s="1"/>
    </row>
    <row r="32659" spans="18:18">
      <c r="R32659" s="1"/>
    </row>
    <row r="32660" spans="18:18">
      <c r="R32660" s="1"/>
    </row>
    <row r="32661" spans="18:18">
      <c r="R32661" s="1"/>
    </row>
    <row r="32662" spans="18:18">
      <c r="R32662" s="1"/>
    </row>
    <row r="32663" spans="18:18">
      <c r="R32663" s="1"/>
    </row>
    <row r="32664" spans="18:18">
      <c r="R32664" s="1"/>
    </row>
    <row r="32665" spans="18:18">
      <c r="R32665" s="1"/>
    </row>
    <row r="32666" spans="18:18">
      <c r="R32666" s="1"/>
    </row>
    <row r="32667" spans="18:18">
      <c r="R32667" s="1"/>
    </row>
    <row r="32668" spans="18:18">
      <c r="R32668" s="1"/>
    </row>
    <row r="32669" spans="18:18">
      <c r="R32669" s="1"/>
    </row>
    <row r="32670" spans="18:18">
      <c r="R32670" s="1"/>
    </row>
    <row r="32671" spans="18:18">
      <c r="R32671" s="1"/>
    </row>
    <row r="32672" spans="18:18">
      <c r="R32672" s="1"/>
    </row>
    <row r="32673" spans="18:18">
      <c r="R32673" s="1"/>
    </row>
    <row r="32674" spans="18:18">
      <c r="R32674" s="1"/>
    </row>
    <row r="32675" spans="18:18">
      <c r="R32675" s="1"/>
    </row>
    <row r="32676" spans="18:18">
      <c r="R32676" s="1"/>
    </row>
    <row r="32677" spans="18:18">
      <c r="R32677" s="1"/>
    </row>
    <row r="32678" spans="18:18">
      <c r="R32678" s="1"/>
    </row>
    <row r="32679" spans="18:18">
      <c r="R32679" s="1"/>
    </row>
    <row r="32680" spans="18:18">
      <c r="R32680" s="1"/>
    </row>
    <row r="32681" spans="18:18">
      <c r="R32681" s="1"/>
    </row>
    <row r="32682" spans="18:18">
      <c r="R32682" s="1"/>
    </row>
    <row r="32683" spans="18:18">
      <c r="R32683" s="1"/>
    </row>
    <row r="32684" spans="18:18">
      <c r="R32684" s="1"/>
    </row>
    <row r="32685" spans="18:18">
      <c r="R32685" s="1"/>
    </row>
    <row r="32686" spans="18:18">
      <c r="R32686" s="1"/>
    </row>
    <row r="32687" spans="18:18">
      <c r="R32687" s="1"/>
    </row>
    <row r="32688" spans="18:18">
      <c r="R32688" s="1"/>
    </row>
    <row r="32689" spans="18:18">
      <c r="R32689" s="1"/>
    </row>
    <row r="32690" spans="18:18">
      <c r="R32690" s="1"/>
    </row>
    <row r="32691" spans="18:18">
      <c r="R32691" s="1"/>
    </row>
    <row r="32692" spans="18:18">
      <c r="R32692" s="1"/>
    </row>
    <row r="32693" spans="18:18">
      <c r="R32693" s="1"/>
    </row>
    <row r="32694" spans="18:18">
      <c r="R32694" s="1"/>
    </row>
    <row r="32695" spans="18:18">
      <c r="R32695" s="1"/>
    </row>
    <row r="32696" spans="18:18">
      <c r="R32696" s="1"/>
    </row>
    <row r="32697" spans="18:18">
      <c r="R32697" s="1"/>
    </row>
    <row r="32698" spans="18:18">
      <c r="R32698" s="1"/>
    </row>
    <row r="32699" spans="18:18">
      <c r="R32699" s="1"/>
    </row>
    <row r="32700" spans="18:18">
      <c r="R32700" s="1"/>
    </row>
    <row r="32701" spans="18:18">
      <c r="R32701" s="1"/>
    </row>
    <row r="32702" spans="18:18">
      <c r="R32702" s="1"/>
    </row>
    <row r="32703" spans="18:18">
      <c r="R32703" s="1"/>
    </row>
    <row r="32704" spans="18:18">
      <c r="R32704" s="1"/>
    </row>
    <row r="32705" spans="18:18">
      <c r="R32705" s="1"/>
    </row>
    <row r="32706" spans="18:18">
      <c r="R32706" s="1"/>
    </row>
    <row r="32707" spans="18:18">
      <c r="R32707" s="1"/>
    </row>
    <row r="32708" spans="18:18">
      <c r="R32708" s="1"/>
    </row>
    <row r="32709" spans="18:18">
      <c r="R32709" s="1"/>
    </row>
    <row r="32710" spans="18:18">
      <c r="R32710" s="1"/>
    </row>
    <row r="32711" spans="18:18">
      <c r="R32711" s="1"/>
    </row>
    <row r="32712" spans="18:18">
      <c r="R32712" s="1"/>
    </row>
    <row r="32713" spans="18:18">
      <c r="R32713" s="1"/>
    </row>
    <row r="32714" spans="18:18">
      <c r="R32714" s="1"/>
    </row>
    <row r="32715" spans="18:18">
      <c r="R32715" s="1"/>
    </row>
    <row r="32716" spans="18:18">
      <c r="R32716" s="1"/>
    </row>
    <row r="32717" spans="18:18">
      <c r="R32717" s="1"/>
    </row>
    <row r="32718" spans="18:18">
      <c r="R32718" s="1"/>
    </row>
    <row r="32719" spans="18:18">
      <c r="R32719" s="1"/>
    </row>
    <row r="32720" spans="18:18">
      <c r="R32720" s="1"/>
    </row>
    <row r="32721" spans="18:18">
      <c r="R32721" s="1"/>
    </row>
    <row r="32722" spans="18:18">
      <c r="R32722" s="1"/>
    </row>
    <row r="32723" spans="18:18">
      <c r="R32723" s="1"/>
    </row>
    <row r="32724" spans="18:18">
      <c r="R32724" s="1"/>
    </row>
    <row r="32725" spans="18:18">
      <c r="R32725" s="1"/>
    </row>
    <row r="32726" spans="18:18">
      <c r="R32726" s="1"/>
    </row>
    <row r="32727" spans="18:18">
      <c r="R32727" s="1"/>
    </row>
    <row r="32728" spans="18:18">
      <c r="R32728" s="1"/>
    </row>
    <row r="32729" spans="18:18">
      <c r="R32729" s="1"/>
    </row>
    <row r="32730" spans="18:18">
      <c r="R32730" s="1"/>
    </row>
    <row r="32731" spans="18:18">
      <c r="R32731" s="1"/>
    </row>
    <row r="32732" spans="18:18">
      <c r="R32732" s="1"/>
    </row>
    <row r="32733" spans="18:18">
      <c r="R32733" s="1"/>
    </row>
    <row r="32734" spans="18:18">
      <c r="R32734" s="1"/>
    </row>
    <row r="32735" spans="18:18">
      <c r="R32735" s="1"/>
    </row>
    <row r="32736" spans="18:18">
      <c r="R32736" s="1"/>
    </row>
    <row r="32737" spans="18:18">
      <c r="R32737" s="1"/>
    </row>
    <row r="32738" spans="18:18">
      <c r="R32738" s="1"/>
    </row>
    <row r="32739" spans="18:18">
      <c r="R32739" s="1"/>
    </row>
    <row r="32740" spans="18:18">
      <c r="R32740" s="1"/>
    </row>
    <row r="32741" spans="18:18">
      <c r="R32741" s="1"/>
    </row>
    <row r="32742" spans="18:18">
      <c r="R32742" s="1"/>
    </row>
    <row r="32743" spans="18:18">
      <c r="R32743" s="1"/>
    </row>
    <row r="32744" spans="18:18">
      <c r="R32744" s="1"/>
    </row>
    <row r="32745" spans="18:18">
      <c r="R32745" s="1"/>
    </row>
    <row r="32746" spans="18:18">
      <c r="R32746" s="1"/>
    </row>
    <row r="32747" spans="18:18">
      <c r="R32747" s="1"/>
    </row>
    <row r="32748" spans="18:18">
      <c r="R32748" s="1"/>
    </row>
    <row r="32749" spans="18:18">
      <c r="R32749" s="1"/>
    </row>
    <row r="32750" spans="18:18">
      <c r="R32750" s="1"/>
    </row>
    <row r="32751" spans="18:18">
      <c r="R32751" s="1"/>
    </row>
    <row r="32752" spans="18:18">
      <c r="R32752" s="1"/>
    </row>
    <row r="32753" spans="18:18">
      <c r="R32753" s="1"/>
    </row>
    <row r="32754" spans="18:18">
      <c r="R32754" s="1"/>
    </row>
    <row r="32755" spans="18:18">
      <c r="R32755" s="1"/>
    </row>
    <row r="32756" spans="18:18">
      <c r="R32756" s="1"/>
    </row>
    <row r="32757" spans="18:18">
      <c r="R32757" s="1"/>
    </row>
    <row r="32758" spans="18:18">
      <c r="R32758" s="1"/>
    </row>
    <row r="32759" spans="18:18">
      <c r="R32759" s="1"/>
    </row>
    <row r="32760" spans="18:18">
      <c r="R32760" s="1"/>
    </row>
    <row r="32761" spans="18:18">
      <c r="R32761" s="1"/>
    </row>
    <row r="32762" spans="18:18">
      <c r="R32762" s="1"/>
    </row>
    <row r="32763" spans="18:18">
      <c r="R32763" s="1"/>
    </row>
    <row r="32764" spans="18:18">
      <c r="R32764" s="1"/>
    </row>
    <row r="32765" spans="18:18">
      <c r="R32765" s="1"/>
    </row>
    <row r="32766" spans="18:18">
      <c r="R32766" s="1"/>
    </row>
    <row r="32767" spans="18:18">
      <c r="R32767" s="1"/>
    </row>
    <row r="32768" spans="18:18">
      <c r="R32768" s="1"/>
    </row>
    <row r="32769" spans="18:18">
      <c r="R32769" s="1"/>
    </row>
    <row r="32770" spans="18:18">
      <c r="R32770" s="1"/>
    </row>
    <row r="32771" spans="18:18">
      <c r="R32771" s="1"/>
    </row>
    <row r="32772" spans="18:18">
      <c r="R32772" s="1"/>
    </row>
    <row r="32773" spans="18:18">
      <c r="R32773" s="1"/>
    </row>
    <row r="32774" spans="18:18">
      <c r="R32774" s="1"/>
    </row>
    <row r="32775" spans="18:18">
      <c r="R32775" s="1"/>
    </row>
    <row r="32776" spans="18:18">
      <c r="R32776" s="1"/>
    </row>
    <row r="32777" spans="18:18">
      <c r="R32777" s="1"/>
    </row>
    <row r="32778" spans="18:18">
      <c r="R32778" s="1"/>
    </row>
    <row r="32779" spans="18:18">
      <c r="R32779" s="1"/>
    </row>
    <row r="32780" spans="18:18">
      <c r="R32780" s="1"/>
    </row>
    <row r="32781" spans="18:18">
      <c r="R32781" s="1"/>
    </row>
    <row r="32782" spans="18:18">
      <c r="R32782" s="1"/>
    </row>
    <row r="32783" spans="18:18">
      <c r="R32783" s="1"/>
    </row>
    <row r="32784" spans="18:18">
      <c r="R32784" s="1"/>
    </row>
    <row r="32785" spans="18:18">
      <c r="R32785" s="1"/>
    </row>
    <row r="32786" spans="18:18">
      <c r="R32786" s="1"/>
    </row>
    <row r="32787" spans="18:18">
      <c r="R32787" s="1"/>
    </row>
    <row r="32788" spans="18:18">
      <c r="R32788" s="1"/>
    </row>
    <row r="32789" spans="18:18">
      <c r="R32789" s="1"/>
    </row>
    <row r="32790" spans="18:18">
      <c r="R32790" s="1"/>
    </row>
    <row r="32791" spans="18:18">
      <c r="R32791" s="1"/>
    </row>
    <row r="32792" spans="18:18">
      <c r="R32792" s="1"/>
    </row>
    <row r="32793" spans="18:18">
      <c r="R32793" s="1"/>
    </row>
    <row r="32794" spans="18:18">
      <c r="R32794" s="1"/>
    </row>
    <row r="32795" spans="18:18">
      <c r="R32795" s="1"/>
    </row>
    <row r="32796" spans="18:18">
      <c r="R32796" s="1"/>
    </row>
    <row r="32797" spans="18:18">
      <c r="R32797" s="1"/>
    </row>
    <row r="32798" spans="18:18">
      <c r="R32798" s="1"/>
    </row>
    <row r="32799" spans="18:18">
      <c r="R32799" s="1"/>
    </row>
    <row r="32800" spans="18:18">
      <c r="R32800" s="1"/>
    </row>
    <row r="32801" spans="18:18">
      <c r="R32801" s="1"/>
    </row>
    <row r="32802" spans="18:18">
      <c r="R32802" s="1"/>
    </row>
    <row r="32803" spans="18:18">
      <c r="R32803" s="1"/>
    </row>
    <row r="32804" spans="18:18">
      <c r="R32804" s="1"/>
    </row>
    <row r="32805" spans="18:18">
      <c r="R32805" s="1"/>
    </row>
    <row r="32806" spans="18:18">
      <c r="R32806" s="1"/>
    </row>
    <row r="32807" spans="18:18">
      <c r="R32807" s="1"/>
    </row>
    <row r="32808" spans="18:18">
      <c r="R32808" s="1"/>
    </row>
    <row r="32809" spans="18:18">
      <c r="R32809" s="1"/>
    </row>
    <row r="32810" spans="18:18">
      <c r="R32810" s="1"/>
    </row>
    <row r="32811" spans="18:18">
      <c r="R32811" s="1"/>
    </row>
    <row r="32812" spans="18:18">
      <c r="R32812" s="1"/>
    </row>
    <row r="32813" spans="18:18">
      <c r="R32813" s="1"/>
    </row>
    <row r="32814" spans="18:18">
      <c r="R32814" s="1"/>
    </row>
    <row r="32815" spans="18:18">
      <c r="R32815" s="1"/>
    </row>
    <row r="32816" spans="18:18">
      <c r="R32816" s="1"/>
    </row>
    <row r="32817" spans="18:18">
      <c r="R32817" s="1"/>
    </row>
    <row r="32818" spans="18:18">
      <c r="R32818" s="1"/>
    </row>
    <row r="32819" spans="18:18">
      <c r="R32819" s="1"/>
    </row>
    <row r="32820" spans="18:18">
      <c r="R32820" s="1"/>
    </row>
    <row r="32821" spans="18:18">
      <c r="R32821" s="1"/>
    </row>
    <row r="32822" spans="18:18">
      <c r="R32822" s="1"/>
    </row>
    <row r="32823" spans="18:18">
      <c r="R32823" s="1"/>
    </row>
    <row r="32824" spans="18:18">
      <c r="R32824" s="1"/>
    </row>
    <row r="32825" spans="18:18">
      <c r="R32825" s="1"/>
    </row>
    <row r="32826" spans="18:18">
      <c r="R32826" s="1"/>
    </row>
    <row r="32827" spans="18:18">
      <c r="R32827" s="1"/>
    </row>
    <row r="32828" spans="18:18">
      <c r="R32828" s="1"/>
    </row>
    <row r="32829" spans="18:18">
      <c r="R32829" s="1"/>
    </row>
    <row r="32830" spans="18:18">
      <c r="R32830" s="1"/>
    </row>
    <row r="32831" spans="18:18">
      <c r="R32831" s="1"/>
    </row>
    <row r="32832" spans="18:18">
      <c r="R32832" s="1"/>
    </row>
    <row r="32833" spans="18:18">
      <c r="R32833" s="1"/>
    </row>
    <row r="32834" spans="18:18">
      <c r="R32834" s="1"/>
    </row>
    <row r="32835" spans="18:18">
      <c r="R32835" s="1"/>
    </row>
    <row r="32836" spans="18:18">
      <c r="R32836" s="1"/>
    </row>
    <row r="32837" spans="18:18">
      <c r="R32837" s="1"/>
    </row>
    <row r="32838" spans="18:18">
      <c r="R32838" s="1"/>
    </row>
    <row r="32839" spans="18:18">
      <c r="R32839" s="1"/>
    </row>
    <row r="32840" spans="18:18">
      <c r="R32840" s="1"/>
    </row>
    <row r="32841" spans="18:18">
      <c r="R32841" s="1"/>
    </row>
    <row r="32842" spans="18:18">
      <c r="R32842" s="1"/>
    </row>
    <row r="32843" spans="18:18">
      <c r="R32843" s="1"/>
    </row>
    <row r="32844" spans="18:18">
      <c r="R32844" s="1"/>
    </row>
    <row r="32845" spans="18:18">
      <c r="R32845" s="1"/>
    </row>
    <row r="32846" spans="18:18">
      <c r="R32846" s="1"/>
    </row>
    <row r="32847" spans="18:18">
      <c r="R32847" s="1"/>
    </row>
    <row r="32848" spans="18:18">
      <c r="R32848" s="1"/>
    </row>
    <row r="32849" spans="18:18">
      <c r="R32849" s="1"/>
    </row>
    <row r="32850" spans="18:18">
      <c r="R32850" s="1"/>
    </row>
    <row r="32851" spans="18:18">
      <c r="R32851" s="1"/>
    </row>
    <row r="32852" spans="18:18">
      <c r="R32852" s="1"/>
    </row>
    <row r="32853" spans="18:18">
      <c r="R32853" s="1"/>
    </row>
    <row r="32854" spans="18:18">
      <c r="R32854" s="1"/>
    </row>
    <row r="32855" spans="18:18">
      <c r="R32855" s="1"/>
    </row>
    <row r="32856" spans="18:18">
      <c r="R32856" s="1"/>
    </row>
    <row r="32857" spans="18:18">
      <c r="R32857" s="1"/>
    </row>
    <row r="32858" spans="18:18">
      <c r="R32858" s="1"/>
    </row>
    <row r="32859" spans="18:18">
      <c r="R32859" s="1"/>
    </row>
    <row r="32860" spans="18:18">
      <c r="R32860" s="1"/>
    </row>
    <row r="32861" spans="18:18">
      <c r="R32861" s="1"/>
    </row>
    <row r="32862" spans="18:18">
      <c r="R32862" s="1"/>
    </row>
    <row r="32863" spans="18:18">
      <c r="R32863" s="1"/>
    </row>
    <row r="32864" spans="18:18">
      <c r="R32864" s="1"/>
    </row>
    <row r="32865" spans="18:18">
      <c r="R32865" s="1"/>
    </row>
    <row r="32866" spans="18:18">
      <c r="R32866" s="1"/>
    </row>
    <row r="32867" spans="18:18">
      <c r="R32867" s="1"/>
    </row>
    <row r="32868" spans="18:18">
      <c r="R32868" s="1"/>
    </row>
    <row r="32869" spans="18:18">
      <c r="R32869" s="1"/>
    </row>
    <row r="32870" spans="18:18">
      <c r="R32870" s="1"/>
    </row>
    <row r="32871" spans="18:18">
      <c r="R32871" s="1"/>
    </row>
    <row r="32872" spans="18:18">
      <c r="R32872" s="1"/>
    </row>
    <row r="32873" spans="18:18">
      <c r="R32873" s="1"/>
    </row>
    <row r="32874" spans="18:18">
      <c r="R32874" s="1"/>
    </row>
    <row r="32875" spans="18:18">
      <c r="R32875" s="1"/>
    </row>
    <row r="32876" spans="18:18">
      <c r="R32876" s="1"/>
    </row>
    <row r="32877" spans="18:18">
      <c r="R32877" s="1"/>
    </row>
    <row r="32878" spans="18:18">
      <c r="R32878" s="1"/>
    </row>
    <row r="32879" spans="18:18">
      <c r="R32879" s="1"/>
    </row>
    <row r="32880" spans="18:18">
      <c r="R32880" s="1"/>
    </row>
    <row r="32881" spans="18:18">
      <c r="R32881" s="1"/>
    </row>
    <row r="32882" spans="18:18">
      <c r="R32882" s="1"/>
    </row>
    <row r="32883" spans="18:18">
      <c r="R32883" s="1"/>
    </row>
    <row r="32884" spans="18:18">
      <c r="R32884" s="1"/>
    </row>
    <row r="32885" spans="18:18">
      <c r="R32885" s="1"/>
    </row>
    <row r="32886" spans="18:18">
      <c r="R32886" s="1"/>
    </row>
    <row r="32887" spans="18:18">
      <c r="R32887" s="1"/>
    </row>
    <row r="32888" spans="18:18">
      <c r="R32888" s="1"/>
    </row>
    <row r="32889" spans="18:18">
      <c r="R32889" s="1"/>
    </row>
    <row r="32890" spans="18:18">
      <c r="R32890" s="1"/>
    </row>
    <row r="32891" spans="18:18">
      <c r="R32891" s="1"/>
    </row>
    <row r="32892" spans="18:18">
      <c r="R32892" s="1"/>
    </row>
    <row r="32893" spans="18:18">
      <c r="R32893" s="1"/>
    </row>
    <row r="32894" spans="18:18">
      <c r="R32894" s="1"/>
    </row>
    <row r="32895" spans="18:18">
      <c r="R32895" s="1"/>
    </row>
    <row r="32896" spans="18:18">
      <c r="R32896" s="1"/>
    </row>
    <row r="32897" spans="18:18">
      <c r="R32897" s="1"/>
    </row>
    <row r="32898" spans="18:18">
      <c r="R32898" s="1"/>
    </row>
    <row r="32899" spans="18:18">
      <c r="R32899" s="1"/>
    </row>
    <row r="32900" spans="18:18">
      <c r="R32900" s="1"/>
    </row>
    <row r="32901" spans="18:18">
      <c r="R32901" s="1"/>
    </row>
    <row r="32902" spans="18:18">
      <c r="R32902" s="1"/>
    </row>
    <row r="32903" spans="18:18">
      <c r="R32903" s="1"/>
    </row>
    <row r="32904" spans="18:18">
      <c r="R32904" s="1"/>
    </row>
    <row r="32905" spans="18:18">
      <c r="R32905" s="1"/>
    </row>
    <row r="32906" spans="18:18">
      <c r="R32906" s="1"/>
    </row>
    <row r="32907" spans="18:18">
      <c r="R32907" s="1"/>
    </row>
    <row r="32908" spans="18:18">
      <c r="R32908" s="1"/>
    </row>
    <row r="32909" spans="18:18">
      <c r="R32909" s="1"/>
    </row>
    <row r="32910" spans="18:18">
      <c r="R32910" s="1"/>
    </row>
    <row r="32911" spans="18:18">
      <c r="R32911" s="1"/>
    </row>
    <row r="32912" spans="18:18">
      <c r="R32912" s="1"/>
    </row>
    <row r="32913" spans="18:18">
      <c r="R32913" s="1"/>
    </row>
    <row r="32914" spans="18:18">
      <c r="R32914" s="1"/>
    </row>
    <row r="32915" spans="18:18">
      <c r="R32915" s="1"/>
    </row>
    <row r="32916" spans="18:18">
      <c r="R32916" s="1"/>
    </row>
    <row r="32917" spans="18:18">
      <c r="R32917" s="1"/>
    </row>
    <row r="32918" spans="18:18">
      <c r="R32918" s="1"/>
    </row>
    <row r="32919" spans="18:18">
      <c r="R32919" s="1"/>
    </row>
    <row r="32920" spans="18:18">
      <c r="R32920" s="1"/>
    </row>
    <row r="32921" spans="18:18">
      <c r="R32921" s="1"/>
    </row>
    <row r="32922" spans="18:18">
      <c r="R32922" s="1"/>
    </row>
    <row r="32923" spans="18:18">
      <c r="R32923" s="1"/>
    </row>
    <row r="32924" spans="18:18">
      <c r="R32924" s="1"/>
    </row>
    <row r="32925" spans="18:18">
      <c r="R32925" s="1"/>
    </row>
    <row r="32926" spans="18:18">
      <c r="R32926" s="1"/>
    </row>
    <row r="32927" spans="18:18">
      <c r="R32927" s="1"/>
    </row>
    <row r="32928" spans="18:18">
      <c r="R32928" s="1"/>
    </row>
    <row r="32929" spans="18:18">
      <c r="R32929" s="1"/>
    </row>
    <row r="32930" spans="18:18">
      <c r="R32930" s="1"/>
    </row>
    <row r="32931" spans="18:18">
      <c r="R32931" s="1"/>
    </row>
    <row r="32932" spans="18:18">
      <c r="R32932" s="1"/>
    </row>
    <row r="32933" spans="18:18">
      <c r="R32933" s="1"/>
    </row>
    <row r="32934" spans="18:18">
      <c r="R32934" s="1"/>
    </row>
    <row r="32935" spans="18:18">
      <c r="R32935" s="1"/>
    </row>
    <row r="32936" spans="18:18">
      <c r="R32936" s="1"/>
    </row>
    <row r="32937" spans="18:18">
      <c r="R32937" s="1"/>
    </row>
    <row r="32938" spans="18:18">
      <c r="R32938" s="1"/>
    </row>
    <row r="32939" spans="18:18">
      <c r="R32939" s="1"/>
    </row>
    <row r="32940" spans="18:18">
      <c r="R32940" s="1"/>
    </row>
    <row r="32941" spans="18:18">
      <c r="R32941" s="1"/>
    </row>
    <row r="32942" spans="18:18">
      <c r="R32942" s="1"/>
    </row>
    <row r="32943" spans="18:18">
      <c r="R32943" s="1"/>
    </row>
    <row r="32944" spans="18:18">
      <c r="R32944" s="1"/>
    </row>
    <row r="32945" spans="18:18">
      <c r="R32945" s="1"/>
    </row>
    <row r="32946" spans="18:18">
      <c r="R32946" s="1"/>
    </row>
    <row r="32947" spans="18:18">
      <c r="R32947" s="1"/>
    </row>
    <row r="32948" spans="18:18">
      <c r="R32948" s="1"/>
    </row>
    <row r="32949" spans="18:18">
      <c r="R32949" s="1"/>
    </row>
    <row r="32950" spans="18:18">
      <c r="R32950" s="1"/>
    </row>
    <row r="32951" spans="18:18">
      <c r="R32951" s="1"/>
    </row>
    <row r="32952" spans="18:18">
      <c r="R32952" s="1"/>
    </row>
    <row r="32953" spans="18:18">
      <c r="R32953" s="1"/>
    </row>
    <row r="32954" spans="18:18">
      <c r="R32954" s="1"/>
    </row>
    <row r="32955" spans="18:18">
      <c r="R32955" s="1"/>
    </row>
    <row r="32956" spans="18:18">
      <c r="R32956" s="1"/>
    </row>
    <row r="32957" spans="18:18">
      <c r="R32957" s="1"/>
    </row>
    <row r="32958" spans="18:18">
      <c r="R32958" s="1"/>
    </row>
    <row r="32959" spans="18:18">
      <c r="R32959" s="1"/>
    </row>
    <row r="32960" spans="18:18">
      <c r="R32960" s="1"/>
    </row>
    <row r="32961" spans="18:18">
      <c r="R32961" s="1"/>
    </row>
    <row r="32962" spans="18:18">
      <c r="R32962" s="1"/>
    </row>
    <row r="32963" spans="18:18">
      <c r="R32963" s="1"/>
    </row>
    <row r="32964" spans="18:18">
      <c r="R32964" s="1"/>
    </row>
    <row r="32965" spans="18:18">
      <c r="R32965" s="1"/>
    </row>
    <row r="32966" spans="18:18">
      <c r="R32966" s="1"/>
    </row>
    <row r="32967" spans="18:18">
      <c r="R32967" s="1"/>
    </row>
    <row r="32968" spans="18:18">
      <c r="R32968" s="1"/>
    </row>
    <row r="32969" spans="18:18">
      <c r="R32969" s="1"/>
    </row>
    <row r="32970" spans="18:18">
      <c r="R32970" s="1"/>
    </row>
    <row r="32971" spans="18:18">
      <c r="R32971" s="1"/>
    </row>
    <row r="32972" spans="18:18">
      <c r="R32972" s="1"/>
    </row>
    <row r="32973" spans="18:18">
      <c r="R32973" s="1"/>
    </row>
    <row r="32974" spans="18:18">
      <c r="R32974" s="1"/>
    </row>
    <row r="32975" spans="18:18">
      <c r="R32975" s="1"/>
    </row>
    <row r="32976" spans="18:18">
      <c r="R32976" s="1"/>
    </row>
    <row r="32977" spans="18:18">
      <c r="R32977" s="1"/>
    </row>
    <row r="32978" spans="18:18">
      <c r="R32978" s="1"/>
    </row>
    <row r="32979" spans="18:18">
      <c r="R32979" s="1"/>
    </row>
    <row r="32980" spans="18:18">
      <c r="R32980" s="1"/>
    </row>
    <row r="32981" spans="18:18">
      <c r="R32981" s="1"/>
    </row>
    <row r="32982" spans="18:18">
      <c r="R32982" s="1"/>
    </row>
    <row r="32983" spans="18:18">
      <c r="R32983" s="1"/>
    </row>
    <row r="32984" spans="18:18">
      <c r="R32984" s="1"/>
    </row>
    <row r="32985" spans="18:18">
      <c r="R32985" s="1"/>
    </row>
    <row r="32986" spans="18:18">
      <c r="R32986" s="1"/>
    </row>
    <row r="32987" spans="18:18">
      <c r="R32987" s="1"/>
    </row>
    <row r="32988" spans="18:18">
      <c r="R32988" s="1"/>
    </row>
    <row r="32989" spans="18:18">
      <c r="R32989" s="1"/>
    </row>
    <row r="32990" spans="18:18">
      <c r="R32990" s="1"/>
    </row>
    <row r="32991" spans="18:18">
      <c r="R32991" s="1"/>
    </row>
    <row r="32992" spans="18:18">
      <c r="R32992" s="1"/>
    </row>
    <row r="32993" spans="18:18">
      <c r="R32993" s="1"/>
    </row>
    <row r="32994" spans="18:18">
      <c r="R32994" s="1"/>
    </row>
    <row r="32995" spans="18:18">
      <c r="R32995" s="1"/>
    </row>
    <row r="32996" spans="18:18">
      <c r="R32996" s="1"/>
    </row>
    <row r="32997" spans="18:18">
      <c r="R32997" s="1"/>
    </row>
    <row r="32998" spans="18:18">
      <c r="R32998" s="1"/>
    </row>
    <row r="32999" spans="18:18">
      <c r="R32999" s="1"/>
    </row>
    <row r="33000" spans="18:18">
      <c r="R33000" s="1"/>
    </row>
    <row r="33001" spans="18:18">
      <c r="R33001" s="1"/>
    </row>
    <row r="33002" spans="18:18">
      <c r="R33002" s="1"/>
    </row>
    <row r="33003" spans="18:18">
      <c r="R33003" s="1"/>
    </row>
    <row r="33004" spans="18:18">
      <c r="R33004" s="1"/>
    </row>
    <row r="33005" spans="18:18">
      <c r="R33005" s="1"/>
    </row>
    <row r="33006" spans="18:18">
      <c r="R33006" s="1"/>
    </row>
    <row r="33007" spans="18:18">
      <c r="R33007" s="1"/>
    </row>
    <row r="33008" spans="18:18">
      <c r="R33008" s="1"/>
    </row>
    <row r="33009" spans="18:18">
      <c r="R33009" s="1"/>
    </row>
    <row r="33010" spans="18:18">
      <c r="R33010" s="1"/>
    </row>
    <row r="33011" spans="18:18">
      <c r="R33011" s="1"/>
    </row>
    <row r="33012" spans="18:18">
      <c r="R33012" s="1"/>
    </row>
    <row r="33013" spans="18:18">
      <c r="R33013" s="1"/>
    </row>
    <row r="33014" spans="18:18">
      <c r="R33014" s="1"/>
    </row>
    <row r="33015" spans="18:18">
      <c r="R33015" s="1"/>
    </row>
    <row r="33016" spans="18:18">
      <c r="R33016" s="1"/>
    </row>
    <row r="33017" spans="18:18">
      <c r="R33017" s="1"/>
    </row>
    <row r="33018" spans="18:18">
      <c r="R33018" s="1"/>
    </row>
    <row r="33019" spans="18:18">
      <c r="R33019" s="1"/>
    </row>
    <row r="33020" spans="18:18">
      <c r="R33020" s="1"/>
    </row>
    <row r="33021" spans="18:18">
      <c r="R33021" s="1"/>
    </row>
    <row r="33022" spans="18:18">
      <c r="R33022" s="1"/>
    </row>
    <row r="33023" spans="18:18">
      <c r="R33023" s="1"/>
    </row>
    <row r="33024" spans="18:18">
      <c r="R33024" s="1"/>
    </row>
    <row r="33025" spans="18:18">
      <c r="R33025" s="1"/>
    </row>
    <row r="33026" spans="18:18">
      <c r="R33026" s="1"/>
    </row>
    <row r="33027" spans="18:18">
      <c r="R33027" s="1"/>
    </row>
    <row r="33028" spans="18:18">
      <c r="R33028" s="1"/>
    </row>
    <row r="33029" spans="18:18">
      <c r="R33029" s="1"/>
    </row>
    <row r="33030" spans="18:18">
      <c r="R33030" s="1"/>
    </row>
    <row r="33031" spans="18:18">
      <c r="R33031" s="1"/>
    </row>
    <row r="33032" spans="18:18">
      <c r="R33032" s="1"/>
    </row>
    <row r="33033" spans="18:18">
      <c r="R33033" s="1"/>
    </row>
    <row r="33034" spans="18:18">
      <c r="R33034" s="1"/>
    </row>
    <row r="33035" spans="18:18">
      <c r="R33035" s="1"/>
    </row>
    <row r="33036" spans="18:18">
      <c r="R33036" s="1"/>
    </row>
    <row r="33037" spans="18:18">
      <c r="R33037" s="1"/>
    </row>
    <row r="33038" spans="18:18">
      <c r="R33038" s="1"/>
    </row>
    <row r="33039" spans="18:18">
      <c r="R33039" s="1"/>
    </row>
    <row r="33040" spans="18:18">
      <c r="R33040" s="1"/>
    </row>
    <row r="33041" spans="18:18">
      <c r="R33041" s="1"/>
    </row>
    <row r="33042" spans="18:18">
      <c r="R33042" s="1"/>
    </row>
    <row r="33043" spans="18:18">
      <c r="R33043" s="1"/>
    </row>
    <row r="33044" spans="18:18">
      <c r="R33044" s="1"/>
    </row>
    <row r="33045" spans="18:18">
      <c r="R33045" s="1"/>
    </row>
    <row r="33046" spans="18:18">
      <c r="R33046" s="1"/>
    </row>
    <row r="33047" spans="18:18">
      <c r="R33047" s="1"/>
    </row>
    <row r="33048" spans="18:18">
      <c r="R33048" s="1"/>
    </row>
    <row r="33049" spans="18:18">
      <c r="R33049" s="1"/>
    </row>
    <row r="33050" spans="18:18">
      <c r="R33050" s="1"/>
    </row>
    <row r="33051" spans="18:18">
      <c r="R33051" s="1"/>
    </row>
    <row r="33052" spans="18:18">
      <c r="R33052" s="1"/>
    </row>
    <row r="33053" spans="18:18">
      <c r="R33053" s="1"/>
    </row>
    <row r="33054" spans="18:18">
      <c r="R33054" s="1"/>
    </row>
    <row r="33055" spans="18:18">
      <c r="R33055" s="1"/>
    </row>
    <row r="33056" spans="18:18">
      <c r="R33056" s="1"/>
    </row>
    <row r="33057" spans="18:18">
      <c r="R33057" s="1"/>
    </row>
    <row r="33058" spans="18:18">
      <c r="R33058" s="1"/>
    </row>
    <row r="33059" spans="18:18">
      <c r="R33059" s="1"/>
    </row>
    <row r="33060" spans="18:18">
      <c r="R33060" s="1"/>
    </row>
    <row r="33061" spans="18:18">
      <c r="R33061" s="1"/>
    </row>
    <row r="33062" spans="18:18">
      <c r="R33062" s="1"/>
    </row>
    <row r="33063" spans="18:18">
      <c r="R33063" s="1"/>
    </row>
    <row r="33064" spans="18:18">
      <c r="R33064" s="1"/>
    </row>
    <row r="33065" spans="18:18">
      <c r="R33065" s="1"/>
    </row>
    <row r="33066" spans="18:18">
      <c r="R33066" s="1"/>
    </row>
    <row r="33067" spans="18:18">
      <c r="R33067" s="1"/>
    </row>
    <row r="33068" spans="18:18">
      <c r="R33068" s="1"/>
    </row>
    <row r="33069" spans="18:18">
      <c r="R33069" s="1"/>
    </row>
    <row r="33070" spans="18:18">
      <c r="R33070" s="1"/>
    </row>
    <row r="33071" spans="18:18">
      <c r="R33071" s="1"/>
    </row>
    <row r="33072" spans="18:18">
      <c r="R33072" s="1"/>
    </row>
    <row r="33073" spans="18:18">
      <c r="R33073" s="1"/>
    </row>
    <row r="33074" spans="18:18">
      <c r="R33074" s="1"/>
    </row>
    <row r="33075" spans="18:18">
      <c r="R33075" s="1"/>
    </row>
    <row r="33076" spans="18:18">
      <c r="R33076" s="1"/>
    </row>
    <row r="33077" spans="18:18">
      <c r="R33077" s="1"/>
    </row>
    <row r="33078" spans="18:18">
      <c r="R33078" s="1"/>
    </row>
    <row r="33079" spans="18:18">
      <c r="R33079" s="1"/>
    </row>
    <row r="33080" spans="18:18">
      <c r="R33080" s="1"/>
    </row>
    <row r="33081" spans="18:18">
      <c r="R33081" s="1"/>
    </row>
    <row r="33082" spans="18:18">
      <c r="R33082" s="1"/>
    </row>
    <row r="33083" spans="18:18">
      <c r="R33083" s="1"/>
    </row>
    <row r="33084" spans="18:18">
      <c r="R33084" s="1"/>
    </row>
    <row r="33085" spans="18:18">
      <c r="R33085" s="1"/>
    </row>
    <row r="33086" spans="18:18">
      <c r="R33086" s="1"/>
    </row>
    <row r="33087" spans="18:18">
      <c r="R33087" s="1"/>
    </row>
    <row r="33088" spans="18:18">
      <c r="R33088" s="1"/>
    </row>
    <row r="33089" spans="18:18">
      <c r="R33089" s="1"/>
    </row>
    <row r="33090" spans="18:18">
      <c r="R33090" s="1"/>
    </row>
    <row r="33091" spans="18:18">
      <c r="R33091" s="1"/>
    </row>
    <row r="33092" spans="18:18">
      <c r="R33092" s="1"/>
    </row>
    <row r="33093" spans="18:18">
      <c r="R33093" s="1"/>
    </row>
    <row r="33094" spans="18:18">
      <c r="R33094" s="1"/>
    </row>
    <row r="33095" spans="18:18">
      <c r="R33095" s="1"/>
    </row>
    <row r="33096" spans="18:18">
      <c r="R33096" s="1"/>
    </row>
    <row r="33097" spans="18:18">
      <c r="R33097" s="1"/>
    </row>
    <row r="33098" spans="18:18">
      <c r="R33098" s="1"/>
    </row>
    <row r="33099" spans="18:18">
      <c r="R33099" s="1"/>
    </row>
    <row r="33100" spans="18:18">
      <c r="R33100" s="1"/>
    </row>
    <row r="33101" spans="18:18">
      <c r="R33101" s="1"/>
    </row>
    <row r="33102" spans="18:18">
      <c r="R33102" s="1"/>
    </row>
    <row r="33103" spans="18:18">
      <c r="R33103" s="1"/>
    </row>
    <row r="33104" spans="18:18">
      <c r="R33104" s="1"/>
    </row>
    <row r="33105" spans="18:18">
      <c r="R33105" s="1"/>
    </row>
    <row r="33106" spans="18:18">
      <c r="R33106" s="1"/>
    </row>
    <row r="33107" spans="18:18">
      <c r="R33107" s="1"/>
    </row>
    <row r="33108" spans="18:18">
      <c r="R33108" s="1"/>
    </row>
    <row r="33109" spans="18:18">
      <c r="R33109" s="1"/>
    </row>
    <row r="33110" spans="18:18">
      <c r="R33110" s="1"/>
    </row>
    <row r="33111" spans="18:18">
      <c r="R33111" s="1"/>
    </row>
    <row r="33112" spans="18:18">
      <c r="R33112" s="1"/>
    </row>
    <row r="33113" spans="18:18">
      <c r="R33113" s="1"/>
    </row>
    <row r="33114" spans="18:18">
      <c r="R33114" s="1"/>
    </row>
    <row r="33115" spans="18:18">
      <c r="R33115" s="1"/>
    </row>
    <row r="33116" spans="18:18">
      <c r="R33116" s="1"/>
    </row>
    <row r="33117" spans="18:18">
      <c r="R33117" s="1"/>
    </row>
    <row r="33118" spans="18:18">
      <c r="R33118" s="1"/>
    </row>
    <row r="33119" spans="18:18">
      <c r="R33119" s="1"/>
    </row>
    <row r="33120" spans="18:18">
      <c r="R33120" s="1"/>
    </row>
    <row r="33121" spans="18:18">
      <c r="R33121" s="1"/>
    </row>
    <row r="33122" spans="18:18">
      <c r="R33122" s="1"/>
    </row>
    <row r="33123" spans="18:18">
      <c r="R33123" s="1"/>
    </row>
    <row r="33124" spans="18:18">
      <c r="R33124" s="1"/>
    </row>
    <row r="33125" spans="18:18">
      <c r="R33125" s="1"/>
    </row>
    <row r="33126" spans="18:18">
      <c r="R33126" s="1"/>
    </row>
    <row r="33127" spans="18:18">
      <c r="R33127" s="1"/>
    </row>
    <row r="33128" spans="18:18">
      <c r="R33128" s="1"/>
    </row>
    <row r="33129" spans="18:18">
      <c r="R33129" s="1"/>
    </row>
    <row r="33130" spans="18:18">
      <c r="R33130" s="1"/>
    </row>
    <row r="33131" spans="18:18">
      <c r="R33131" s="1"/>
    </row>
    <row r="33132" spans="18:18">
      <c r="R33132" s="1"/>
    </row>
    <row r="33133" spans="18:18">
      <c r="R33133" s="1"/>
    </row>
    <row r="33134" spans="18:18">
      <c r="R33134" s="1"/>
    </row>
    <row r="33135" spans="18:18">
      <c r="R33135" s="1"/>
    </row>
    <row r="33136" spans="18:18">
      <c r="R33136" s="1"/>
    </row>
    <row r="33137" spans="18:18">
      <c r="R33137" s="1"/>
    </row>
    <row r="33138" spans="18:18">
      <c r="R33138" s="1"/>
    </row>
    <row r="33139" spans="18:18">
      <c r="R33139" s="1"/>
    </row>
    <row r="33140" spans="18:18">
      <c r="R33140" s="1"/>
    </row>
    <row r="33141" spans="18:18">
      <c r="R33141" s="1"/>
    </row>
    <row r="33142" spans="18:18">
      <c r="R33142" s="1"/>
    </row>
    <row r="33143" spans="18:18">
      <c r="R33143" s="1"/>
    </row>
    <row r="33144" spans="18:18">
      <c r="R33144" s="1"/>
    </row>
    <row r="33145" spans="18:18">
      <c r="R33145" s="1"/>
    </row>
    <row r="33146" spans="18:18">
      <c r="R33146" s="1"/>
    </row>
    <row r="33147" spans="18:18">
      <c r="R33147" s="1"/>
    </row>
    <row r="33148" spans="18:18">
      <c r="R33148" s="1"/>
    </row>
    <row r="33149" spans="18:18">
      <c r="R33149" s="1"/>
    </row>
    <row r="33150" spans="18:18">
      <c r="R33150" s="1"/>
    </row>
    <row r="33151" spans="18:18">
      <c r="R33151" s="1"/>
    </row>
    <row r="33152" spans="18:18">
      <c r="R33152" s="1"/>
    </row>
    <row r="33153" spans="18:18">
      <c r="R33153" s="1"/>
    </row>
    <row r="33154" spans="18:18">
      <c r="R33154" s="1"/>
    </row>
    <row r="33155" spans="18:18">
      <c r="R33155" s="1"/>
    </row>
    <row r="33156" spans="18:18">
      <c r="R33156" s="1"/>
    </row>
    <row r="33157" spans="18:18">
      <c r="R33157" s="1"/>
    </row>
    <row r="33158" spans="18:18">
      <c r="R33158" s="1"/>
    </row>
    <row r="33159" spans="18:18">
      <c r="R33159" s="1"/>
    </row>
    <row r="33160" spans="18:18">
      <c r="R33160" s="1"/>
    </row>
    <row r="33161" spans="18:18">
      <c r="R33161" s="1"/>
    </row>
    <row r="33162" spans="18:18">
      <c r="R33162" s="1"/>
    </row>
    <row r="33163" spans="18:18">
      <c r="R33163" s="1"/>
    </row>
    <row r="33164" spans="18:18">
      <c r="R33164" s="1"/>
    </row>
    <row r="33165" spans="18:18">
      <c r="R33165" s="1"/>
    </row>
    <row r="33166" spans="18:18">
      <c r="R33166" s="1"/>
    </row>
    <row r="33167" spans="18:18">
      <c r="R33167" s="1"/>
    </row>
    <row r="33168" spans="18:18">
      <c r="R33168" s="1"/>
    </row>
    <row r="33169" spans="18:18">
      <c r="R33169" s="1"/>
    </row>
    <row r="33170" spans="18:18">
      <c r="R33170" s="1"/>
    </row>
    <row r="33171" spans="18:18">
      <c r="R33171" s="1"/>
    </row>
    <row r="33172" spans="18:18">
      <c r="R33172" s="1"/>
    </row>
    <row r="33173" spans="18:18">
      <c r="R33173" s="1"/>
    </row>
    <row r="33174" spans="18:18">
      <c r="R33174" s="1"/>
    </row>
    <row r="33175" spans="18:18">
      <c r="R33175" s="1"/>
    </row>
    <row r="33176" spans="18:18">
      <c r="R33176" s="1"/>
    </row>
    <row r="33177" spans="18:18">
      <c r="R33177" s="1"/>
    </row>
    <row r="33178" spans="18:18">
      <c r="R33178" s="1"/>
    </row>
    <row r="33179" spans="18:18">
      <c r="R33179" s="1"/>
    </row>
    <row r="33180" spans="18:18">
      <c r="R33180" s="1"/>
    </row>
    <row r="33181" spans="18:18">
      <c r="R33181" s="1"/>
    </row>
    <row r="33182" spans="18:18">
      <c r="R33182" s="1"/>
    </row>
    <row r="33183" spans="18:18">
      <c r="R33183" s="1"/>
    </row>
    <row r="33184" spans="18:18">
      <c r="R33184" s="1"/>
    </row>
    <row r="33185" spans="18:18">
      <c r="R33185" s="1"/>
    </row>
    <row r="33186" spans="18:18">
      <c r="R33186" s="1"/>
    </row>
    <row r="33187" spans="18:18">
      <c r="R33187" s="1"/>
    </row>
    <row r="33188" spans="18:18">
      <c r="R33188" s="1"/>
    </row>
    <row r="33189" spans="18:18">
      <c r="R33189" s="1"/>
    </row>
    <row r="33190" spans="18:18">
      <c r="R33190" s="1"/>
    </row>
    <row r="33191" spans="18:18">
      <c r="R33191" s="1"/>
    </row>
    <row r="33192" spans="18:18">
      <c r="R33192" s="1"/>
    </row>
    <row r="33193" spans="18:18">
      <c r="R33193" s="1"/>
    </row>
    <row r="33194" spans="18:18">
      <c r="R33194" s="1"/>
    </row>
    <row r="33195" spans="18:18">
      <c r="R33195" s="1"/>
    </row>
    <row r="33196" spans="18:18">
      <c r="R33196" s="1"/>
    </row>
    <row r="33197" spans="18:18">
      <c r="R33197" s="1"/>
    </row>
    <row r="33198" spans="18:18">
      <c r="R33198" s="1"/>
    </row>
    <row r="33199" spans="18:18">
      <c r="R33199" s="1"/>
    </row>
    <row r="33200" spans="18:18">
      <c r="R33200" s="1"/>
    </row>
    <row r="33201" spans="18:18">
      <c r="R33201" s="1"/>
    </row>
    <row r="33202" spans="18:18">
      <c r="R33202" s="1"/>
    </row>
    <row r="33203" spans="18:18">
      <c r="R33203" s="1"/>
    </row>
    <row r="33204" spans="18:18">
      <c r="R33204" s="1"/>
    </row>
    <row r="33205" spans="18:18">
      <c r="R33205" s="1"/>
    </row>
    <row r="33206" spans="18:18">
      <c r="R33206" s="1"/>
    </row>
    <row r="33207" spans="18:18">
      <c r="R33207" s="1"/>
    </row>
    <row r="33208" spans="18:18">
      <c r="R33208" s="1"/>
    </row>
    <row r="33209" spans="18:18">
      <c r="R33209" s="1"/>
    </row>
    <row r="33210" spans="18:18">
      <c r="R33210" s="1"/>
    </row>
    <row r="33211" spans="18:18">
      <c r="R33211" s="1"/>
    </row>
    <row r="33212" spans="18:18">
      <c r="R33212" s="1"/>
    </row>
    <row r="33213" spans="18:18">
      <c r="R33213" s="1"/>
    </row>
    <row r="33214" spans="18:18">
      <c r="R33214" s="1"/>
    </row>
    <row r="33215" spans="18:18">
      <c r="R33215" s="1"/>
    </row>
    <row r="33216" spans="18:18">
      <c r="R33216" s="1"/>
    </row>
    <row r="33217" spans="18:18">
      <c r="R33217" s="1"/>
    </row>
    <row r="33218" spans="18:18">
      <c r="R33218" s="1"/>
    </row>
    <row r="33219" spans="18:18">
      <c r="R33219" s="1"/>
    </row>
    <row r="33220" spans="18:18">
      <c r="R33220" s="1"/>
    </row>
    <row r="33221" spans="18:18">
      <c r="R33221" s="1"/>
    </row>
    <row r="33222" spans="18:18">
      <c r="R33222" s="1"/>
    </row>
    <row r="33223" spans="18:18">
      <c r="R33223" s="1"/>
    </row>
    <row r="33224" spans="18:18">
      <c r="R33224" s="1"/>
    </row>
    <row r="33225" spans="18:18">
      <c r="R33225" s="1"/>
    </row>
    <row r="33226" spans="18:18">
      <c r="R33226" s="1"/>
    </row>
    <row r="33227" spans="18:18">
      <c r="R33227" s="1"/>
    </row>
    <row r="33228" spans="18:18">
      <c r="R33228" s="1"/>
    </row>
    <row r="33229" spans="18:18">
      <c r="R33229" s="1"/>
    </row>
    <row r="33230" spans="18:18">
      <c r="R33230" s="1"/>
    </row>
    <row r="33231" spans="18:18">
      <c r="R33231" s="1"/>
    </row>
    <row r="33232" spans="18:18">
      <c r="R33232" s="1"/>
    </row>
    <row r="33233" spans="18:18">
      <c r="R33233" s="1"/>
    </row>
    <row r="33234" spans="18:18">
      <c r="R33234" s="1"/>
    </row>
    <row r="33235" spans="18:18">
      <c r="R33235" s="1"/>
    </row>
    <row r="33236" spans="18:18">
      <c r="R33236" s="1"/>
    </row>
    <row r="33237" spans="18:18">
      <c r="R33237" s="1"/>
    </row>
    <row r="33238" spans="18:18">
      <c r="R33238" s="1"/>
    </row>
    <row r="33239" spans="18:18">
      <c r="R33239" s="1"/>
    </row>
    <row r="33240" spans="18:18">
      <c r="R33240" s="1"/>
    </row>
    <row r="33241" spans="18:18">
      <c r="R33241" s="1"/>
    </row>
    <row r="33242" spans="18:18">
      <c r="R33242" s="1"/>
    </row>
    <row r="33243" spans="18:18">
      <c r="R33243" s="1"/>
    </row>
    <row r="33244" spans="18:18">
      <c r="R33244" s="1"/>
    </row>
    <row r="33245" spans="18:18">
      <c r="R33245" s="1"/>
    </row>
    <row r="33246" spans="18:18">
      <c r="R33246" s="1"/>
    </row>
    <row r="33247" spans="18:18">
      <c r="R33247" s="1"/>
    </row>
    <row r="33248" spans="18:18">
      <c r="R33248" s="1"/>
    </row>
    <row r="33249" spans="18:18">
      <c r="R33249" s="1"/>
    </row>
    <row r="33250" spans="18:18">
      <c r="R33250" s="1"/>
    </row>
    <row r="33251" spans="18:18">
      <c r="R33251" s="1"/>
    </row>
    <row r="33252" spans="18:18">
      <c r="R33252" s="1"/>
    </row>
    <row r="33253" spans="18:18">
      <c r="R33253" s="1"/>
    </row>
    <row r="33254" spans="18:18">
      <c r="R33254" s="1"/>
    </row>
    <row r="33255" spans="18:18">
      <c r="R33255" s="1"/>
    </row>
    <row r="33256" spans="18:18">
      <c r="R33256" s="1"/>
    </row>
    <row r="33257" spans="18:18">
      <c r="R33257" s="1"/>
    </row>
    <row r="33258" spans="18:18">
      <c r="R33258" s="1"/>
    </row>
    <row r="33259" spans="18:18">
      <c r="R33259" s="1"/>
    </row>
    <row r="33260" spans="18:18">
      <c r="R33260" s="1"/>
    </row>
    <row r="33261" spans="18:18">
      <c r="R33261" s="1"/>
    </row>
    <row r="33262" spans="18:18">
      <c r="R33262" s="1"/>
    </row>
    <row r="33263" spans="18:18">
      <c r="R33263" s="1"/>
    </row>
    <row r="33264" spans="18:18">
      <c r="R33264" s="1"/>
    </row>
    <row r="33265" spans="18:18">
      <c r="R33265" s="1"/>
    </row>
    <row r="33266" spans="18:18">
      <c r="R33266" s="1"/>
    </row>
    <row r="33267" spans="18:18">
      <c r="R33267" s="1"/>
    </row>
    <row r="33268" spans="18:18">
      <c r="R33268" s="1"/>
    </row>
    <row r="33269" spans="18:18">
      <c r="R33269" s="1"/>
    </row>
    <row r="33270" spans="18:18">
      <c r="R33270" s="1"/>
    </row>
    <row r="33271" spans="18:18">
      <c r="R33271" s="1"/>
    </row>
    <row r="33272" spans="18:18">
      <c r="R33272" s="1"/>
    </row>
    <row r="33273" spans="18:18">
      <c r="R33273" s="1"/>
    </row>
    <row r="33274" spans="18:18">
      <c r="R33274" s="1"/>
    </row>
    <row r="33275" spans="18:18">
      <c r="R33275" s="1"/>
    </row>
    <row r="33276" spans="18:18">
      <c r="R33276" s="1"/>
    </row>
    <row r="33277" spans="18:18">
      <c r="R33277" s="1"/>
    </row>
    <row r="33278" spans="18:18">
      <c r="R33278" s="1"/>
    </row>
    <row r="33279" spans="18:18">
      <c r="R33279" s="1"/>
    </row>
    <row r="33280" spans="18:18">
      <c r="R33280" s="1"/>
    </row>
    <row r="33281" spans="18:18">
      <c r="R33281" s="1"/>
    </row>
    <row r="33282" spans="18:18">
      <c r="R33282" s="1"/>
    </row>
    <row r="33283" spans="18:18">
      <c r="R33283" s="1"/>
    </row>
    <row r="33284" spans="18:18">
      <c r="R33284" s="1"/>
    </row>
    <row r="33285" spans="18:18">
      <c r="R33285" s="1"/>
    </row>
    <row r="33286" spans="18:18">
      <c r="R33286" s="1"/>
    </row>
    <row r="33287" spans="18:18">
      <c r="R33287" s="1"/>
    </row>
    <row r="33288" spans="18:18">
      <c r="R33288" s="1"/>
    </row>
    <row r="33289" spans="18:18">
      <c r="R33289" s="1"/>
    </row>
    <row r="33290" spans="18:18">
      <c r="R33290" s="1"/>
    </row>
    <row r="33291" spans="18:18">
      <c r="R33291" s="1"/>
    </row>
    <row r="33292" spans="18:18">
      <c r="R33292" s="1"/>
    </row>
    <row r="33293" spans="18:18">
      <c r="R33293" s="1"/>
    </row>
    <row r="33294" spans="18:18">
      <c r="R33294" s="1"/>
    </row>
    <row r="33295" spans="18:18">
      <c r="R33295" s="1"/>
    </row>
    <row r="33296" spans="18:18">
      <c r="R33296" s="1"/>
    </row>
    <row r="33297" spans="18:18">
      <c r="R33297" s="1"/>
    </row>
    <row r="33298" spans="18:18">
      <c r="R33298" s="1"/>
    </row>
    <row r="33299" spans="18:18">
      <c r="R33299" s="1"/>
    </row>
    <row r="33300" spans="18:18">
      <c r="R33300" s="1"/>
    </row>
    <row r="33301" spans="18:18">
      <c r="R33301" s="1"/>
    </row>
    <row r="33302" spans="18:18">
      <c r="R33302" s="1"/>
    </row>
    <row r="33303" spans="18:18">
      <c r="R33303" s="1"/>
    </row>
    <row r="33304" spans="18:18">
      <c r="R33304" s="1"/>
    </row>
    <row r="33305" spans="18:18">
      <c r="R33305" s="1"/>
    </row>
    <row r="33306" spans="18:18">
      <c r="R33306" s="1"/>
    </row>
    <row r="33307" spans="18:18">
      <c r="R33307" s="1"/>
    </row>
    <row r="33308" spans="18:18">
      <c r="R33308" s="1"/>
    </row>
    <row r="33309" spans="18:18">
      <c r="R33309" s="1"/>
    </row>
    <row r="33310" spans="18:18">
      <c r="R33310" s="1"/>
    </row>
    <row r="33311" spans="18:18">
      <c r="R33311" s="1"/>
    </row>
    <row r="33312" spans="18:18">
      <c r="R33312" s="1"/>
    </row>
    <row r="33313" spans="18:18">
      <c r="R33313" s="1"/>
    </row>
    <row r="33314" spans="18:18">
      <c r="R33314" s="1"/>
    </row>
    <row r="33315" spans="18:18">
      <c r="R33315" s="1"/>
    </row>
    <row r="33316" spans="18:18">
      <c r="R33316" s="1"/>
    </row>
    <row r="33317" spans="18:18">
      <c r="R33317" s="1"/>
    </row>
    <row r="33318" spans="18:18">
      <c r="R33318" s="1"/>
    </row>
    <row r="33319" spans="18:18">
      <c r="R33319" s="1"/>
    </row>
    <row r="33320" spans="18:18">
      <c r="R33320" s="1"/>
    </row>
    <row r="33321" spans="18:18">
      <c r="R33321" s="1"/>
    </row>
    <row r="33322" spans="18:18">
      <c r="R33322" s="1"/>
    </row>
    <row r="33323" spans="18:18">
      <c r="R33323" s="1"/>
    </row>
    <row r="33324" spans="18:18">
      <c r="R33324" s="1"/>
    </row>
    <row r="33325" spans="18:18">
      <c r="R33325" s="1"/>
    </row>
    <row r="33326" spans="18:18">
      <c r="R33326" s="1"/>
    </row>
    <row r="33327" spans="18:18">
      <c r="R33327" s="1"/>
    </row>
    <row r="33328" spans="18:18">
      <c r="R33328" s="1"/>
    </row>
    <row r="33329" spans="18:18">
      <c r="R33329" s="1"/>
    </row>
    <row r="33330" spans="18:18">
      <c r="R33330" s="1"/>
    </row>
    <row r="33331" spans="18:18">
      <c r="R33331" s="1"/>
    </row>
    <row r="33332" spans="18:18">
      <c r="R33332" s="1"/>
    </row>
    <row r="33333" spans="18:18">
      <c r="R33333" s="1"/>
    </row>
    <row r="33334" spans="18:18">
      <c r="R33334" s="1"/>
    </row>
    <row r="33335" spans="18:18">
      <c r="R33335" s="1"/>
    </row>
    <row r="33336" spans="18:18">
      <c r="R33336" s="1"/>
    </row>
    <row r="33337" spans="18:18">
      <c r="R33337" s="1"/>
    </row>
    <row r="33338" spans="18:18">
      <c r="R33338" s="1"/>
    </row>
    <row r="33339" spans="18:18">
      <c r="R33339" s="1"/>
    </row>
    <row r="33340" spans="18:18">
      <c r="R33340" s="1"/>
    </row>
    <row r="33341" spans="18:18">
      <c r="R33341" s="1"/>
    </row>
    <row r="33342" spans="18:18">
      <c r="R33342" s="1"/>
    </row>
    <row r="33343" spans="18:18">
      <c r="R33343" s="1"/>
    </row>
    <row r="33344" spans="18:18">
      <c r="R33344" s="1"/>
    </row>
    <row r="33345" spans="18:18">
      <c r="R33345" s="1"/>
    </row>
    <row r="33346" spans="18:18">
      <c r="R33346" s="1"/>
    </row>
    <row r="33347" spans="18:18">
      <c r="R33347" s="1"/>
    </row>
    <row r="33348" spans="18:18">
      <c r="R33348" s="1"/>
    </row>
    <row r="33349" spans="18:18">
      <c r="R33349" s="1"/>
    </row>
    <row r="33350" spans="18:18">
      <c r="R33350" s="1"/>
    </row>
    <row r="33351" spans="18:18">
      <c r="R33351" s="1"/>
    </row>
    <row r="33352" spans="18:18">
      <c r="R33352" s="1"/>
    </row>
    <row r="33353" spans="18:18">
      <c r="R33353" s="1"/>
    </row>
    <row r="33354" spans="18:18">
      <c r="R33354" s="1"/>
    </row>
    <row r="33355" spans="18:18">
      <c r="R33355" s="1"/>
    </row>
    <row r="33356" spans="18:18">
      <c r="R33356" s="1"/>
    </row>
    <row r="33357" spans="18:18">
      <c r="R33357" s="1"/>
    </row>
    <row r="33358" spans="18:18">
      <c r="R33358" s="1"/>
    </row>
    <row r="33359" spans="18:18">
      <c r="R33359" s="1"/>
    </row>
    <row r="33360" spans="18:18">
      <c r="R33360" s="1"/>
    </row>
    <row r="33361" spans="18:18">
      <c r="R33361" s="1"/>
    </row>
    <row r="33362" spans="18:18">
      <c r="R33362" s="1"/>
    </row>
    <row r="33363" spans="18:18">
      <c r="R33363" s="1"/>
    </row>
    <row r="33364" spans="18:18">
      <c r="R33364" s="1"/>
    </row>
    <row r="33365" spans="18:18">
      <c r="R33365" s="1"/>
    </row>
    <row r="33366" spans="18:18">
      <c r="R33366" s="1"/>
    </row>
    <row r="33367" spans="18:18">
      <c r="R33367" s="1"/>
    </row>
    <row r="33368" spans="18:18">
      <c r="R33368" s="1"/>
    </row>
    <row r="33369" spans="18:18">
      <c r="R33369" s="1"/>
    </row>
    <row r="33370" spans="18:18">
      <c r="R33370" s="1"/>
    </row>
    <row r="33371" spans="18:18">
      <c r="R33371" s="1"/>
    </row>
    <row r="33372" spans="18:18">
      <c r="R33372" s="1"/>
    </row>
    <row r="33373" spans="18:18">
      <c r="R33373" s="1"/>
    </row>
    <row r="33374" spans="18:18">
      <c r="R33374" s="1"/>
    </row>
    <row r="33375" spans="18:18">
      <c r="R33375" s="1"/>
    </row>
    <row r="33376" spans="18:18">
      <c r="R33376" s="1"/>
    </row>
    <row r="33377" spans="18:18">
      <c r="R33377" s="1"/>
    </row>
    <row r="33378" spans="18:18">
      <c r="R33378" s="1"/>
    </row>
    <row r="33379" spans="18:18">
      <c r="R33379" s="1"/>
    </row>
    <row r="33380" spans="18:18">
      <c r="R33380" s="1"/>
    </row>
    <row r="33381" spans="18:18">
      <c r="R33381" s="1"/>
    </row>
    <row r="33382" spans="18:18">
      <c r="R33382" s="1"/>
    </row>
    <row r="33383" spans="18:18">
      <c r="R33383" s="1"/>
    </row>
    <row r="33384" spans="18:18">
      <c r="R33384" s="1"/>
    </row>
    <row r="33385" spans="18:18">
      <c r="R33385" s="1"/>
    </row>
    <row r="33386" spans="18:18">
      <c r="R33386" s="1"/>
    </row>
    <row r="33387" spans="18:18">
      <c r="R33387" s="1"/>
    </row>
    <row r="33388" spans="18:18">
      <c r="R33388" s="1"/>
    </row>
    <row r="33389" spans="18:18">
      <c r="R33389" s="1"/>
    </row>
    <row r="33390" spans="18:18">
      <c r="R33390" s="1"/>
    </row>
    <row r="33391" spans="18:18">
      <c r="R33391" s="1"/>
    </row>
    <row r="33392" spans="18:18">
      <c r="R33392" s="1"/>
    </row>
    <row r="33393" spans="18:18">
      <c r="R33393" s="1"/>
    </row>
    <row r="33394" spans="18:18">
      <c r="R33394" s="1"/>
    </row>
    <row r="33395" spans="18:18">
      <c r="R33395" s="1"/>
    </row>
    <row r="33396" spans="18:18">
      <c r="R33396" s="1"/>
    </row>
    <row r="33397" spans="18:18">
      <c r="R33397" s="1"/>
    </row>
    <row r="33398" spans="18:18">
      <c r="R33398" s="1"/>
    </row>
    <row r="33399" spans="18:18">
      <c r="R33399" s="1"/>
    </row>
    <row r="33400" spans="18:18">
      <c r="R33400" s="1"/>
    </row>
    <row r="33401" spans="18:18">
      <c r="R33401" s="1"/>
    </row>
    <row r="33402" spans="18:18">
      <c r="R33402" s="1"/>
    </row>
    <row r="33403" spans="18:18">
      <c r="R33403" s="1"/>
    </row>
    <row r="33404" spans="18:18">
      <c r="R33404" s="1"/>
    </row>
    <row r="33405" spans="18:18">
      <c r="R33405" s="1"/>
    </row>
    <row r="33406" spans="18:18">
      <c r="R33406" s="1"/>
    </row>
    <row r="33407" spans="18:18">
      <c r="R33407" s="1"/>
    </row>
    <row r="33408" spans="18:18">
      <c r="R33408" s="1"/>
    </row>
    <row r="33409" spans="18:18">
      <c r="R33409" s="1"/>
    </row>
    <row r="33410" spans="18:18">
      <c r="R33410" s="1"/>
    </row>
    <row r="33411" spans="18:18">
      <c r="R33411" s="1"/>
    </row>
    <row r="33412" spans="18:18">
      <c r="R33412" s="1"/>
    </row>
    <row r="33413" spans="18:18">
      <c r="R33413" s="1"/>
    </row>
    <row r="33414" spans="18:18">
      <c r="R33414" s="1"/>
    </row>
    <row r="33415" spans="18:18">
      <c r="R33415" s="1"/>
    </row>
    <row r="33416" spans="18:18">
      <c r="R33416" s="1"/>
    </row>
    <row r="33417" spans="18:18">
      <c r="R33417" s="1"/>
    </row>
    <row r="33418" spans="18:18">
      <c r="R33418" s="1"/>
    </row>
    <row r="33419" spans="18:18">
      <c r="R33419" s="1"/>
    </row>
    <row r="33420" spans="18:18">
      <c r="R33420" s="1"/>
    </row>
    <row r="33421" spans="18:18">
      <c r="R33421" s="1"/>
    </row>
    <row r="33422" spans="18:18">
      <c r="R33422" s="1"/>
    </row>
    <row r="33423" spans="18:18">
      <c r="R33423" s="1"/>
    </row>
    <row r="33424" spans="18:18">
      <c r="R33424" s="1"/>
    </row>
    <row r="33425" spans="18:18">
      <c r="R33425" s="1"/>
    </row>
    <row r="33426" spans="18:18">
      <c r="R33426" s="1"/>
    </row>
    <row r="33427" spans="18:18">
      <c r="R33427" s="1"/>
    </row>
    <row r="33428" spans="18:18">
      <c r="R33428" s="1"/>
    </row>
    <row r="33429" spans="18:18">
      <c r="R33429" s="1"/>
    </row>
    <row r="33430" spans="18:18">
      <c r="R33430" s="1"/>
    </row>
    <row r="33431" spans="18:18">
      <c r="R33431" s="1"/>
    </row>
    <row r="33432" spans="18:18">
      <c r="R33432" s="1"/>
    </row>
    <row r="33433" spans="18:18">
      <c r="R33433" s="1"/>
    </row>
    <row r="33434" spans="18:18">
      <c r="R33434" s="1"/>
    </row>
    <row r="33435" spans="18:18">
      <c r="R33435" s="1"/>
    </row>
    <row r="33436" spans="18:18">
      <c r="R33436" s="1"/>
    </row>
    <row r="33437" spans="18:18">
      <c r="R33437" s="1"/>
    </row>
    <row r="33438" spans="18:18">
      <c r="R33438" s="1"/>
    </row>
    <row r="33439" spans="18:18">
      <c r="R33439" s="1"/>
    </row>
    <row r="33440" spans="18:18">
      <c r="R33440" s="1"/>
    </row>
    <row r="33441" spans="18:18">
      <c r="R33441" s="1"/>
    </row>
    <row r="33442" spans="18:18">
      <c r="R33442" s="1"/>
    </row>
    <row r="33443" spans="18:18">
      <c r="R33443" s="1"/>
    </row>
    <row r="33444" spans="18:18">
      <c r="R33444" s="1"/>
    </row>
    <row r="33445" spans="18:18">
      <c r="R33445" s="1"/>
    </row>
    <row r="33446" spans="18:18">
      <c r="R33446" s="1"/>
    </row>
    <row r="33447" spans="18:18">
      <c r="R33447" s="1"/>
    </row>
    <row r="33448" spans="18:18">
      <c r="R33448" s="1"/>
    </row>
    <row r="33449" spans="18:18">
      <c r="R33449" s="1"/>
    </row>
    <row r="33450" spans="18:18">
      <c r="R33450" s="1"/>
    </row>
    <row r="33451" spans="18:18">
      <c r="R33451" s="1"/>
    </row>
    <row r="33452" spans="18:18">
      <c r="R33452" s="1"/>
    </row>
    <row r="33453" spans="18:18">
      <c r="R33453" s="1"/>
    </row>
    <row r="33454" spans="18:18">
      <c r="R33454" s="1"/>
    </row>
    <row r="33455" spans="18:18">
      <c r="R33455" s="1"/>
    </row>
    <row r="33456" spans="18:18">
      <c r="R33456" s="1"/>
    </row>
    <row r="33457" spans="18:18">
      <c r="R33457" s="1"/>
    </row>
    <row r="33458" spans="18:18">
      <c r="R33458" s="1"/>
    </row>
    <row r="33459" spans="18:18">
      <c r="R33459" s="1"/>
    </row>
    <row r="33460" spans="18:18">
      <c r="R33460" s="1"/>
    </row>
    <row r="33461" spans="18:18">
      <c r="R33461" s="1"/>
    </row>
    <row r="33462" spans="18:18">
      <c r="R33462" s="1"/>
    </row>
    <row r="33463" spans="18:18">
      <c r="R33463" s="1"/>
    </row>
    <row r="33464" spans="18:18">
      <c r="R33464" s="1"/>
    </row>
    <row r="33465" spans="18:18">
      <c r="R33465" s="1"/>
    </row>
    <row r="33466" spans="18:18">
      <c r="R33466" s="1"/>
    </row>
    <row r="33467" spans="18:18">
      <c r="R33467" s="1"/>
    </row>
    <row r="33468" spans="18:18">
      <c r="R33468" s="1"/>
    </row>
    <row r="33469" spans="18:18">
      <c r="R33469" s="1"/>
    </row>
    <row r="33470" spans="18:18">
      <c r="R33470" s="1"/>
    </row>
    <row r="33471" spans="18:18">
      <c r="R33471" s="1"/>
    </row>
    <row r="33472" spans="18:18">
      <c r="R33472" s="1"/>
    </row>
    <row r="33473" spans="18:18">
      <c r="R33473" s="1"/>
    </row>
    <row r="33474" spans="18:18">
      <c r="R33474" s="1"/>
    </row>
    <row r="33475" spans="18:18">
      <c r="R33475" s="1"/>
    </row>
    <row r="33476" spans="18:18">
      <c r="R33476" s="1"/>
    </row>
    <row r="33477" spans="18:18">
      <c r="R33477" s="1"/>
    </row>
    <row r="33478" spans="18:18">
      <c r="R33478" s="1"/>
    </row>
    <row r="33479" spans="18:18">
      <c r="R33479" s="1"/>
    </row>
    <row r="33480" spans="18:18">
      <c r="R33480" s="1"/>
    </row>
    <row r="33481" spans="18:18">
      <c r="R33481" s="1"/>
    </row>
    <row r="33482" spans="18:18">
      <c r="R33482" s="1"/>
    </row>
    <row r="33483" spans="18:18">
      <c r="R33483" s="1"/>
    </row>
    <row r="33484" spans="18:18">
      <c r="R33484" s="1"/>
    </row>
    <row r="33485" spans="18:18">
      <c r="R33485" s="1"/>
    </row>
    <row r="33486" spans="18:18">
      <c r="R33486" s="1"/>
    </row>
    <row r="33487" spans="18:18">
      <c r="R33487" s="1"/>
    </row>
    <row r="33488" spans="18:18">
      <c r="R33488" s="1"/>
    </row>
    <row r="33489" spans="18:18">
      <c r="R33489" s="1"/>
    </row>
    <row r="33490" spans="18:18">
      <c r="R33490" s="1"/>
    </row>
    <row r="33491" spans="18:18">
      <c r="R33491" s="1"/>
    </row>
    <row r="33492" spans="18:18">
      <c r="R33492" s="1"/>
    </row>
    <row r="33493" spans="18:18">
      <c r="R33493" s="1"/>
    </row>
    <row r="33494" spans="18:18">
      <c r="R33494" s="1"/>
    </row>
    <row r="33495" spans="18:18">
      <c r="R33495" s="1"/>
    </row>
    <row r="33496" spans="18:18">
      <c r="R33496" s="1"/>
    </row>
    <row r="33497" spans="18:18">
      <c r="R33497" s="1"/>
    </row>
    <row r="33498" spans="18:18">
      <c r="R33498" s="1"/>
    </row>
    <row r="33499" spans="18:18">
      <c r="R33499" s="1"/>
    </row>
    <row r="33500" spans="18:18">
      <c r="R33500" s="1"/>
    </row>
    <row r="33501" spans="18:18">
      <c r="R33501" s="1"/>
    </row>
    <row r="33502" spans="18:18">
      <c r="R33502" s="1"/>
    </row>
    <row r="33503" spans="18:18">
      <c r="R33503" s="1"/>
    </row>
    <row r="33504" spans="18:18">
      <c r="R33504" s="1"/>
    </row>
    <row r="33505" spans="18:18">
      <c r="R33505" s="1"/>
    </row>
    <row r="33506" spans="18:18">
      <c r="R33506" s="1"/>
    </row>
    <row r="33507" spans="18:18">
      <c r="R33507" s="1"/>
    </row>
    <row r="33508" spans="18:18">
      <c r="R33508" s="1"/>
    </row>
    <row r="33509" spans="18:18">
      <c r="R33509" s="1"/>
    </row>
    <row r="33510" spans="18:18">
      <c r="R33510" s="1"/>
    </row>
    <row r="33511" spans="18:18">
      <c r="R33511" s="1"/>
    </row>
    <row r="33512" spans="18:18">
      <c r="R33512" s="1"/>
    </row>
    <row r="33513" spans="18:18">
      <c r="R33513" s="1"/>
    </row>
    <row r="33514" spans="18:18">
      <c r="R33514" s="1"/>
    </row>
    <row r="33515" spans="18:18">
      <c r="R33515" s="1"/>
    </row>
    <row r="33516" spans="18:18">
      <c r="R33516" s="1"/>
    </row>
    <row r="33517" spans="18:18">
      <c r="R33517" s="1"/>
    </row>
    <row r="33518" spans="18:18">
      <c r="R33518" s="1"/>
    </row>
    <row r="33519" spans="18:18">
      <c r="R33519" s="1"/>
    </row>
    <row r="33520" spans="18:18">
      <c r="R33520" s="1"/>
    </row>
    <row r="33521" spans="18:18">
      <c r="R33521" s="1"/>
    </row>
    <row r="33522" spans="18:18">
      <c r="R33522" s="1"/>
    </row>
    <row r="33523" spans="18:18">
      <c r="R33523" s="1"/>
    </row>
    <row r="33524" spans="18:18">
      <c r="R33524" s="1"/>
    </row>
    <row r="33525" spans="18:18">
      <c r="R33525" s="1"/>
    </row>
    <row r="33526" spans="18:18">
      <c r="R33526" s="1"/>
    </row>
    <row r="33527" spans="18:18">
      <c r="R33527" s="1"/>
    </row>
    <row r="33528" spans="18:18">
      <c r="R33528" s="1"/>
    </row>
    <row r="33529" spans="18:18">
      <c r="R33529" s="1"/>
    </row>
    <row r="33530" spans="18:18">
      <c r="R33530" s="1"/>
    </row>
    <row r="33531" spans="18:18">
      <c r="R33531" s="1"/>
    </row>
    <row r="33532" spans="18:18">
      <c r="R33532" s="1"/>
    </row>
    <row r="33533" spans="18:18">
      <c r="R33533" s="1"/>
    </row>
    <row r="33534" spans="18:18">
      <c r="R33534" s="1"/>
    </row>
    <row r="33535" spans="18:18">
      <c r="R33535" s="1"/>
    </row>
    <row r="33536" spans="18:18">
      <c r="R33536" s="1"/>
    </row>
    <row r="33537" spans="18:18">
      <c r="R33537" s="1"/>
    </row>
    <row r="33538" spans="18:18">
      <c r="R33538" s="1"/>
    </row>
    <row r="33539" spans="18:18">
      <c r="R33539" s="1"/>
    </row>
    <row r="33540" spans="18:18">
      <c r="R33540" s="1"/>
    </row>
    <row r="33541" spans="18:18">
      <c r="R33541" s="1"/>
    </row>
    <row r="33542" spans="18:18">
      <c r="R33542" s="1"/>
    </row>
    <row r="33543" spans="18:18">
      <c r="R33543" s="1"/>
    </row>
    <row r="33544" spans="18:18">
      <c r="R33544" s="1"/>
    </row>
    <row r="33545" spans="18:18">
      <c r="R33545" s="1"/>
    </row>
    <row r="33546" spans="18:18">
      <c r="R33546" s="1"/>
    </row>
    <row r="33547" spans="18:18">
      <c r="R33547" s="1"/>
    </row>
    <row r="33548" spans="18:18">
      <c r="R33548" s="1"/>
    </row>
    <row r="33549" spans="18:18">
      <c r="R33549" s="1"/>
    </row>
    <row r="33550" spans="18:18">
      <c r="R33550" s="1"/>
    </row>
    <row r="33551" spans="18:18">
      <c r="R33551" s="1"/>
    </row>
    <row r="33552" spans="18:18">
      <c r="R33552" s="1"/>
    </row>
    <row r="33553" spans="18:18">
      <c r="R33553" s="1"/>
    </row>
    <row r="33554" spans="18:18">
      <c r="R33554" s="1"/>
    </row>
    <row r="33555" spans="18:18">
      <c r="R33555" s="1"/>
    </row>
    <row r="33556" spans="18:18">
      <c r="R33556" s="1"/>
    </row>
    <row r="33557" spans="18:18">
      <c r="R33557" s="1"/>
    </row>
    <row r="33558" spans="18:18">
      <c r="R33558" s="1"/>
    </row>
    <row r="33559" spans="18:18">
      <c r="R33559" s="1"/>
    </row>
    <row r="33560" spans="18:18">
      <c r="R33560" s="1"/>
    </row>
    <row r="33561" spans="18:18">
      <c r="R33561" s="1"/>
    </row>
    <row r="33562" spans="18:18">
      <c r="R33562" s="1"/>
    </row>
    <row r="33563" spans="18:18">
      <c r="R33563" s="1"/>
    </row>
    <row r="33564" spans="18:18">
      <c r="R33564" s="1"/>
    </row>
    <row r="33565" spans="18:18">
      <c r="R33565" s="1"/>
    </row>
    <row r="33566" spans="18:18">
      <c r="R33566" s="1"/>
    </row>
    <row r="33567" spans="18:18">
      <c r="R33567" s="1"/>
    </row>
    <row r="33568" spans="18:18">
      <c r="R33568" s="1"/>
    </row>
    <row r="33569" spans="18:18">
      <c r="R33569" s="1"/>
    </row>
    <row r="33570" spans="18:18">
      <c r="R33570" s="1"/>
    </row>
    <row r="33571" spans="18:18">
      <c r="R33571" s="1"/>
    </row>
    <row r="33572" spans="18:18">
      <c r="R33572" s="1"/>
    </row>
    <row r="33573" spans="18:18">
      <c r="R33573" s="1"/>
    </row>
    <row r="33574" spans="18:18">
      <c r="R33574" s="1"/>
    </row>
    <row r="33575" spans="18:18">
      <c r="R33575" s="1"/>
    </row>
    <row r="33576" spans="18:18">
      <c r="R33576" s="1"/>
    </row>
    <row r="33577" spans="18:18">
      <c r="R33577" s="1"/>
    </row>
    <row r="33578" spans="18:18">
      <c r="R33578" s="1"/>
    </row>
    <row r="33579" spans="18:18">
      <c r="R33579" s="1"/>
    </row>
    <row r="33580" spans="18:18">
      <c r="R33580" s="1"/>
    </row>
    <row r="33581" spans="18:18">
      <c r="R33581" s="1"/>
    </row>
    <row r="33582" spans="18:18">
      <c r="R33582" s="1"/>
    </row>
    <row r="33583" spans="18:18">
      <c r="R33583" s="1"/>
    </row>
    <row r="33584" spans="18:18">
      <c r="R33584" s="1"/>
    </row>
    <row r="33585" spans="18:18">
      <c r="R33585" s="1"/>
    </row>
    <row r="33586" spans="18:18">
      <c r="R33586" s="1"/>
    </row>
    <row r="33587" spans="18:18">
      <c r="R33587" s="1"/>
    </row>
    <row r="33588" spans="18:18">
      <c r="R33588" s="1"/>
    </row>
    <row r="33589" spans="18:18">
      <c r="R33589" s="1"/>
    </row>
    <row r="33590" spans="18:18">
      <c r="R33590" s="1"/>
    </row>
    <row r="33591" spans="18:18">
      <c r="R33591" s="1"/>
    </row>
    <row r="33592" spans="18:18">
      <c r="R33592" s="1"/>
    </row>
    <row r="33593" spans="18:18">
      <c r="R33593" s="1"/>
    </row>
    <row r="33594" spans="18:18">
      <c r="R33594" s="1"/>
    </row>
    <row r="33595" spans="18:18">
      <c r="R33595" s="1"/>
    </row>
    <row r="33596" spans="18:18">
      <c r="R33596" s="1"/>
    </row>
    <row r="33597" spans="18:18">
      <c r="R33597" s="1"/>
    </row>
    <row r="33598" spans="18:18">
      <c r="R33598" s="1"/>
    </row>
    <row r="33599" spans="18:18">
      <c r="R33599" s="1"/>
    </row>
    <row r="33600" spans="18:18">
      <c r="R33600" s="1"/>
    </row>
    <row r="33601" spans="18:18">
      <c r="R33601" s="1"/>
    </row>
    <row r="33602" spans="18:18">
      <c r="R33602" s="1"/>
    </row>
    <row r="33603" spans="18:18">
      <c r="R33603" s="1"/>
    </row>
    <row r="33604" spans="18:18">
      <c r="R33604" s="1"/>
    </row>
    <row r="33605" spans="18:18">
      <c r="R33605" s="1"/>
    </row>
    <row r="33606" spans="18:18">
      <c r="R33606" s="1"/>
    </row>
    <row r="33607" spans="18:18">
      <c r="R33607" s="1"/>
    </row>
    <row r="33608" spans="18:18">
      <c r="R33608" s="1"/>
    </row>
    <row r="33609" spans="18:18">
      <c r="R33609" s="1"/>
    </row>
    <row r="33610" spans="18:18">
      <c r="R33610" s="1"/>
    </row>
    <row r="33611" spans="18:18">
      <c r="R33611" s="1"/>
    </row>
    <row r="33612" spans="18:18">
      <c r="R33612" s="1"/>
    </row>
    <row r="33613" spans="18:18">
      <c r="R33613" s="1"/>
    </row>
    <row r="33614" spans="18:18">
      <c r="R33614" s="1"/>
    </row>
    <row r="33615" spans="18:18">
      <c r="R33615" s="1"/>
    </row>
    <row r="33616" spans="18:18">
      <c r="R33616" s="1"/>
    </row>
    <row r="33617" spans="18:18">
      <c r="R33617" s="1"/>
    </row>
    <row r="33618" spans="18:18">
      <c r="R33618" s="1"/>
    </row>
    <row r="33619" spans="18:18">
      <c r="R33619" s="1"/>
    </row>
    <row r="33620" spans="18:18">
      <c r="R33620" s="1"/>
    </row>
    <row r="33621" spans="18:18">
      <c r="R33621" s="1"/>
    </row>
    <row r="33622" spans="18:18">
      <c r="R33622" s="1"/>
    </row>
    <row r="33623" spans="18:18">
      <c r="R33623" s="1"/>
    </row>
    <row r="33624" spans="18:18">
      <c r="R33624" s="1"/>
    </row>
    <row r="33625" spans="18:18">
      <c r="R33625" s="1"/>
    </row>
    <row r="33626" spans="18:18">
      <c r="R33626" s="1"/>
    </row>
    <row r="33627" spans="18:18">
      <c r="R33627" s="1"/>
    </row>
    <row r="33628" spans="18:18">
      <c r="R33628" s="1"/>
    </row>
    <row r="33629" spans="18:18">
      <c r="R33629" s="1"/>
    </row>
    <row r="33630" spans="18:18">
      <c r="R33630" s="1"/>
    </row>
    <row r="33631" spans="18:18">
      <c r="R33631" s="1"/>
    </row>
    <row r="33632" spans="18:18">
      <c r="R33632" s="1"/>
    </row>
    <row r="33633" spans="18:18">
      <c r="R33633" s="1"/>
    </row>
    <row r="33634" spans="18:18">
      <c r="R33634" s="1"/>
    </row>
    <row r="33635" spans="18:18">
      <c r="R33635" s="1"/>
    </row>
    <row r="33636" spans="18:18">
      <c r="R33636" s="1"/>
    </row>
    <row r="33637" spans="18:18">
      <c r="R33637" s="1"/>
    </row>
    <row r="33638" spans="18:18">
      <c r="R33638" s="1"/>
    </row>
    <row r="33639" spans="18:18">
      <c r="R33639" s="1"/>
    </row>
    <row r="33640" spans="18:18">
      <c r="R33640" s="1"/>
    </row>
    <row r="33641" spans="18:18">
      <c r="R33641" s="1"/>
    </row>
    <row r="33642" spans="18:18">
      <c r="R33642" s="1"/>
    </row>
    <row r="33643" spans="18:18">
      <c r="R33643" s="1"/>
    </row>
    <row r="33644" spans="18:18">
      <c r="R33644" s="1"/>
    </row>
    <row r="33645" spans="18:18">
      <c r="R33645" s="1"/>
    </row>
    <row r="33646" spans="18:18">
      <c r="R33646" s="1"/>
    </row>
    <row r="33647" spans="18:18">
      <c r="R33647" s="1"/>
    </row>
    <row r="33648" spans="18:18">
      <c r="R33648" s="1"/>
    </row>
    <row r="33649" spans="18:18">
      <c r="R33649" s="1"/>
    </row>
    <row r="33650" spans="18:18">
      <c r="R33650" s="1"/>
    </row>
    <row r="33651" spans="18:18">
      <c r="R33651" s="1"/>
    </row>
    <row r="33652" spans="18:18">
      <c r="R33652" s="1"/>
    </row>
    <row r="33653" spans="18:18">
      <c r="R33653" s="1"/>
    </row>
    <row r="33654" spans="18:18">
      <c r="R33654" s="1"/>
    </row>
    <row r="33655" spans="18:18">
      <c r="R33655" s="1"/>
    </row>
    <row r="33656" spans="18:18">
      <c r="R33656" s="1"/>
    </row>
    <row r="33657" spans="18:18">
      <c r="R33657" s="1"/>
    </row>
    <row r="33658" spans="18:18">
      <c r="R33658" s="1"/>
    </row>
    <row r="33659" spans="18:18">
      <c r="R33659" s="1"/>
    </row>
    <row r="33660" spans="18:18">
      <c r="R33660" s="1"/>
    </row>
    <row r="33661" spans="18:18">
      <c r="R33661" s="1"/>
    </row>
    <row r="33662" spans="18:18">
      <c r="R33662" s="1"/>
    </row>
    <row r="33663" spans="18:18">
      <c r="R33663" s="1"/>
    </row>
    <row r="33664" spans="18:18">
      <c r="R33664" s="1"/>
    </row>
    <row r="33665" spans="18:18">
      <c r="R33665" s="1"/>
    </row>
    <row r="33666" spans="18:18">
      <c r="R33666" s="1"/>
    </row>
    <row r="33667" spans="18:18">
      <c r="R33667" s="1"/>
    </row>
    <row r="33668" spans="18:18">
      <c r="R33668" s="1"/>
    </row>
    <row r="33669" spans="18:18">
      <c r="R33669" s="1"/>
    </row>
    <row r="33670" spans="18:18">
      <c r="R33670" s="1"/>
    </row>
    <row r="33671" spans="18:18">
      <c r="R33671" s="1"/>
    </row>
    <row r="33672" spans="18:18">
      <c r="R33672" s="1"/>
    </row>
    <row r="33673" spans="18:18">
      <c r="R33673" s="1"/>
    </row>
    <row r="33674" spans="18:18">
      <c r="R33674" s="1"/>
    </row>
    <row r="33675" spans="18:18">
      <c r="R33675" s="1"/>
    </row>
    <row r="33676" spans="18:18">
      <c r="R33676" s="1"/>
    </row>
    <row r="33677" spans="18:18">
      <c r="R33677" s="1"/>
    </row>
    <row r="33678" spans="18:18">
      <c r="R33678" s="1"/>
    </row>
    <row r="33679" spans="18:18">
      <c r="R33679" s="1"/>
    </row>
    <row r="33680" spans="18:18">
      <c r="R33680" s="1"/>
    </row>
    <row r="33681" spans="18:18">
      <c r="R33681" s="1"/>
    </row>
    <row r="33682" spans="18:18">
      <c r="R33682" s="1"/>
    </row>
    <row r="33683" spans="18:18">
      <c r="R33683" s="1"/>
    </row>
    <row r="33684" spans="18:18">
      <c r="R33684" s="1"/>
    </row>
    <row r="33685" spans="18:18">
      <c r="R33685" s="1"/>
    </row>
    <row r="33686" spans="18:18">
      <c r="R33686" s="1"/>
    </row>
    <row r="33687" spans="18:18">
      <c r="R33687" s="1"/>
    </row>
    <row r="33688" spans="18:18">
      <c r="R33688" s="1"/>
    </row>
    <row r="33689" spans="18:18">
      <c r="R33689" s="1"/>
    </row>
    <row r="33690" spans="18:18">
      <c r="R33690" s="1"/>
    </row>
    <row r="33691" spans="18:18">
      <c r="R33691" s="1"/>
    </row>
    <row r="33692" spans="18:18">
      <c r="R33692" s="1"/>
    </row>
    <row r="33693" spans="18:18">
      <c r="R33693" s="1"/>
    </row>
    <row r="33694" spans="18:18">
      <c r="R33694" s="1"/>
    </row>
    <row r="33695" spans="18:18">
      <c r="R33695" s="1"/>
    </row>
    <row r="33696" spans="18:18">
      <c r="R33696" s="1"/>
    </row>
    <row r="33697" spans="18:18">
      <c r="R33697" s="1"/>
    </row>
    <row r="33698" spans="18:18">
      <c r="R33698" s="1"/>
    </row>
    <row r="33699" spans="18:18">
      <c r="R33699" s="1"/>
    </row>
    <row r="33700" spans="18:18">
      <c r="R33700" s="1"/>
    </row>
    <row r="33701" spans="18:18">
      <c r="R33701" s="1"/>
    </row>
    <row r="33702" spans="18:18">
      <c r="R33702" s="1"/>
    </row>
    <row r="33703" spans="18:18">
      <c r="R33703" s="1"/>
    </row>
    <row r="33704" spans="18:18">
      <c r="R33704" s="1"/>
    </row>
    <row r="33705" spans="18:18">
      <c r="R33705" s="1"/>
    </row>
    <row r="33706" spans="18:18">
      <c r="R33706" s="1"/>
    </row>
    <row r="33707" spans="18:18">
      <c r="R33707" s="1"/>
    </row>
    <row r="33708" spans="18:18">
      <c r="R33708" s="1"/>
    </row>
    <row r="33709" spans="18:18">
      <c r="R33709" s="1"/>
    </row>
    <row r="33710" spans="18:18">
      <c r="R33710" s="1"/>
    </row>
    <row r="33711" spans="18:18">
      <c r="R33711" s="1"/>
    </row>
    <row r="33712" spans="18:18">
      <c r="R33712" s="1"/>
    </row>
    <row r="33713" spans="18:18">
      <c r="R33713" s="1"/>
    </row>
    <row r="33714" spans="18:18">
      <c r="R33714" s="1"/>
    </row>
    <row r="33715" spans="18:18">
      <c r="R33715" s="1"/>
    </row>
    <row r="33716" spans="18:18">
      <c r="R33716" s="1"/>
    </row>
    <row r="33717" spans="18:18">
      <c r="R33717" s="1"/>
    </row>
    <row r="33718" spans="18:18">
      <c r="R33718" s="1"/>
    </row>
    <row r="33719" spans="18:18">
      <c r="R33719" s="1"/>
    </row>
    <row r="33720" spans="18:18">
      <c r="R33720" s="1"/>
    </row>
    <row r="33721" spans="18:18">
      <c r="R33721" s="1"/>
    </row>
    <row r="33722" spans="18:18">
      <c r="R33722" s="1"/>
    </row>
    <row r="33723" spans="18:18">
      <c r="R33723" s="1"/>
    </row>
    <row r="33724" spans="18:18">
      <c r="R33724" s="1"/>
    </row>
    <row r="33725" spans="18:18">
      <c r="R33725" s="1"/>
    </row>
    <row r="33726" spans="18:18">
      <c r="R33726" s="1"/>
    </row>
    <row r="33727" spans="18:18">
      <c r="R33727" s="1"/>
    </row>
    <row r="33728" spans="18:18">
      <c r="R33728" s="1"/>
    </row>
    <row r="33729" spans="18:18">
      <c r="R33729" s="1"/>
    </row>
    <row r="33730" spans="18:18">
      <c r="R33730" s="1"/>
    </row>
    <row r="33731" spans="18:18">
      <c r="R33731" s="1"/>
    </row>
    <row r="33732" spans="18:18">
      <c r="R33732" s="1"/>
    </row>
    <row r="33733" spans="18:18">
      <c r="R33733" s="1"/>
    </row>
    <row r="33734" spans="18:18">
      <c r="R33734" s="1"/>
    </row>
    <row r="33735" spans="18:18">
      <c r="R33735" s="1"/>
    </row>
    <row r="33736" spans="18:18">
      <c r="R33736" s="1"/>
    </row>
    <row r="33737" spans="18:18">
      <c r="R33737" s="1"/>
    </row>
    <row r="33738" spans="18:18">
      <c r="R33738" s="1"/>
    </row>
    <row r="33739" spans="18:18">
      <c r="R33739" s="1"/>
    </row>
    <row r="33740" spans="18:18">
      <c r="R33740" s="1"/>
    </row>
    <row r="33741" spans="18:18">
      <c r="R33741" s="1"/>
    </row>
    <row r="33742" spans="18:18">
      <c r="R33742" s="1"/>
    </row>
    <row r="33743" spans="18:18">
      <c r="R33743" s="1"/>
    </row>
    <row r="33744" spans="18:18">
      <c r="R33744" s="1"/>
    </row>
    <row r="33745" spans="18:18">
      <c r="R33745" s="1"/>
    </row>
    <row r="33746" spans="18:18">
      <c r="R33746" s="1"/>
    </row>
    <row r="33747" spans="18:18">
      <c r="R33747" s="1"/>
    </row>
    <row r="33748" spans="18:18">
      <c r="R33748" s="1"/>
    </row>
    <row r="33749" spans="18:18">
      <c r="R33749" s="1"/>
    </row>
    <row r="33750" spans="18:18">
      <c r="R33750" s="1"/>
    </row>
    <row r="33751" spans="18:18">
      <c r="R33751" s="1"/>
    </row>
    <row r="33752" spans="18:18">
      <c r="R33752" s="1"/>
    </row>
    <row r="33753" spans="18:18">
      <c r="R33753" s="1"/>
    </row>
    <row r="33754" spans="18:18">
      <c r="R33754" s="1"/>
    </row>
    <row r="33755" spans="18:18">
      <c r="R33755" s="1"/>
    </row>
    <row r="33756" spans="18:18">
      <c r="R33756" s="1"/>
    </row>
    <row r="33757" spans="18:18">
      <c r="R33757" s="1"/>
    </row>
    <row r="33758" spans="18:18">
      <c r="R33758" s="1"/>
    </row>
    <row r="33759" spans="18:18">
      <c r="R33759" s="1"/>
    </row>
    <row r="33760" spans="18:18">
      <c r="R33760" s="1"/>
    </row>
    <row r="33761" spans="18:18">
      <c r="R33761" s="1"/>
    </row>
    <row r="33762" spans="18:18">
      <c r="R33762" s="1"/>
    </row>
    <row r="33763" spans="18:18">
      <c r="R33763" s="1"/>
    </row>
    <row r="33764" spans="18:18">
      <c r="R33764" s="1"/>
    </row>
    <row r="33765" spans="18:18">
      <c r="R33765" s="1"/>
    </row>
    <row r="33766" spans="18:18">
      <c r="R33766" s="1"/>
    </row>
    <row r="33767" spans="18:18">
      <c r="R33767" s="1"/>
    </row>
    <row r="33768" spans="18:18">
      <c r="R33768" s="1"/>
    </row>
    <row r="33769" spans="18:18">
      <c r="R33769" s="1"/>
    </row>
    <row r="33770" spans="18:18">
      <c r="R33770" s="1"/>
    </row>
    <row r="33771" spans="18:18">
      <c r="R33771" s="1"/>
    </row>
    <row r="33772" spans="18:18">
      <c r="R33772" s="1"/>
    </row>
    <row r="33773" spans="18:18">
      <c r="R33773" s="1"/>
    </row>
    <row r="33774" spans="18:18">
      <c r="R33774" s="1"/>
    </row>
    <row r="33775" spans="18:18">
      <c r="R33775" s="1"/>
    </row>
    <row r="33776" spans="18:18">
      <c r="R33776" s="1"/>
    </row>
    <row r="33777" spans="18:18">
      <c r="R33777" s="1"/>
    </row>
    <row r="33778" spans="18:18">
      <c r="R33778" s="1"/>
    </row>
    <row r="33779" spans="18:18">
      <c r="R33779" s="1"/>
    </row>
    <row r="33780" spans="18:18">
      <c r="R33780" s="1"/>
    </row>
    <row r="33781" spans="18:18">
      <c r="R33781" s="1"/>
    </row>
    <row r="33782" spans="18:18">
      <c r="R33782" s="1"/>
    </row>
    <row r="33783" spans="18:18">
      <c r="R33783" s="1"/>
    </row>
    <row r="33784" spans="18:18">
      <c r="R33784" s="1"/>
    </row>
    <row r="33785" spans="18:18">
      <c r="R33785" s="1"/>
    </row>
    <row r="33786" spans="18:18">
      <c r="R33786" s="1"/>
    </row>
    <row r="33787" spans="18:18">
      <c r="R33787" s="1"/>
    </row>
    <row r="33788" spans="18:18">
      <c r="R33788" s="1"/>
    </row>
    <row r="33789" spans="18:18">
      <c r="R33789" s="1"/>
    </row>
    <row r="33790" spans="18:18">
      <c r="R33790" s="1"/>
    </row>
    <row r="33791" spans="18:18">
      <c r="R33791" s="1"/>
    </row>
    <row r="33792" spans="18:18">
      <c r="R33792" s="1"/>
    </row>
    <row r="33793" spans="18:18">
      <c r="R33793" s="1"/>
    </row>
    <row r="33794" spans="18:18">
      <c r="R33794" s="1"/>
    </row>
    <row r="33795" spans="18:18">
      <c r="R33795" s="1"/>
    </row>
    <row r="33796" spans="18:18">
      <c r="R33796" s="1"/>
    </row>
    <row r="33797" spans="18:18">
      <c r="R33797" s="1"/>
    </row>
    <row r="33798" spans="18:18">
      <c r="R33798" s="1"/>
    </row>
    <row r="33799" spans="18:18">
      <c r="R33799" s="1"/>
    </row>
    <row r="33800" spans="18:18">
      <c r="R33800" s="1"/>
    </row>
    <row r="33801" spans="18:18">
      <c r="R33801" s="1"/>
    </row>
    <row r="33802" spans="18:18">
      <c r="R33802" s="1"/>
    </row>
    <row r="33803" spans="18:18">
      <c r="R33803" s="1"/>
    </row>
    <row r="33804" spans="18:18">
      <c r="R33804" s="1"/>
    </row>
    <row r="33805" spans="18:18">
      <c r="R33805" s="1"/>
    </row>
    <row r="33806" spans="18:18">
      <c r="R33806" s="1"/>
    </row>
    <row r="33807" spans="18:18">
      <c r="R33807" s="1"/>
    </row>
    <row r="33808" spans="18:18">
      <c r="R33808" s="1"/>
    </row>
    <row r="33809" spans="18:18">
      <c r="R33809" s="1"/>
    </row>
    <row r="33810" spans="18:18">
      <c r="R33810" s="1"/>
    </row>
    <row r="33811" spans="18:18">
      <c r="R33811" s="1"/>
    </row>
    <row r="33812" spans="18:18">
      <c r="R33812" s="1"/>
    </row>
    <row r="33813" spans="18:18">
      <c r="R33813" s="1"/>
    </row>
    <row r="33814" spans="18:18">
      <c r="R33814" s="1"/>
    </row>
    <row r="33815" spans="18:18">
      <c r="R33815" s="1"/>
    </row>
    <row r="33816" spans="18:18">
      <c r="R33816" s="1"/>
    </row>
    <row r="33817" spans="18:18">
      <c r="R33817" s="1"/>
    </row>
    <row r="33818" spans="18:18">
      <c r="R33818" s="1"/>
    </row>
    <row r="33819" spans="18:18">
      <c r="R33819" s="1"/>
    </row>
    <row r="33820" spans="18:18">
      <c r="R33820" s="1"/>
    </row>
    <row r="33821" spans="18:18">
      <c r="R33821" s="1"/>
    </row>
    <row r="33822" spans="18:18">
      <c r="R33822" s="1"/>
    </row>
    <row r="33823" spans="18:18">
      <c r="R33823" s="1"/>
    </row>
    <row r="33824" spans="18:18">
      <c r="R33824" s="1"/>
    </row>
    <row r="33825" spans="18:18">
      <c r="R33825" s="1"/>
    </row>
    <row r="33826" spans="18:18">
      <c r="R33826" s="1"/>
    </row>
    <row r="33827" spans="18:18">
      <c r="R33827" s="1"/>
    </row>
    <row r="33828" spans="18:18">
      <c r="R33828" s="1"/>
    </row>
    <row r="33829" spans="18:18">
      <c r="R33829" s="1"/>
    </row>
    <row r="33830" spans="18:18">
      <c r="R33830" s="1"/>
    </row>
    <row r="33831" spans="18:18">
      <c r="R33831" s="1"/>
    </row>
    <row r="33832" spans="18:18">
      <c r="R33832" s="1"/>
    </row>
    <row r="33833" spans="18:18">
      <c r="R33833" s="1"/>
    </row>
    <row r="33834" spans="18:18">
      <c r="R33834" s="1"/>
    </row>
    <row r="33835" spans="18:18">
      <c r="R33835" s="1"/>
    </row>
    <row r="33836" spans="18:18">
      <c r="R33836" s="1"/>
    </row>
    <row r="33837" spans="18:18">
      <c r="R33837" s="1"/>
    </row>
    <row r="33838" spans="18:18">
      <c r="R33838" s="1"/>
    </row>
    <row r="33839" spans="18:18">
      <c r="R33839" s="1"/>
    </row>
    <row r="33840" spans="18:18">
      <c r="R33840" s="1"/>
    </row>
    <row r="33841" spans="18:18">
      <c r="R33841" s="1"/>
    </row>
    <row r="33842" spans="18:18">
      <c r="R33842" s="1"/>
    </row>
    <row r="33843" spans="18:18">
      <c r="R33843" s="1"/>
    </row>
    <row r="33844" spans="18:18">
      <c r="R33844" s="1"/>
    </row>
    <row r="33845" spans="18:18">
      <c r="R33845" s="1"/>
    </row>
    <row r="33846" spans="18:18">
      <c r="R33846" s="1"/>
    </row>
    <row r="33847" spans="18:18">
      <c r="R33847" s="1"/>
    </row>
    <row r="33848" spans="18:18">
      <c r="R33848" s="1"/>
    </row>
    <row r="33849" spans="18:18">
      <c r="R33849" s="1"/>
    </row>
    <row r="33850" spans="18:18">
      <c r="R33850" s="1"/>
    </row>
    <row r="33851" spans="18:18">
      <c r="R33851" s="1"/>
    </row>
    <row r="33852" spans="18:18">
      <c r="R33852" s="1"/>
    </row>
    <row r="33853" spans="18:18">
      <c r="R33853" s="1"/>
    </row>
    <row r="33854" spans="18:18">
      <c r="R33854" s="1"/>
    </row>
    <row r="33855" spans="18:18">
      <c r="R33855" s="1"/>
    </row>
    <row r="33856" spans="18:18">
      <c r="R33856" s="1"/>
    </row>
    <row r="33857" spans="18:18">
      <c r="R33857" s="1"/>
    </row>
    <row r="33858" spans="18:18">
      <c r="R33858" s="1"/>
    </row>
    <row r="33859" spans="18:18">
      <c r="R33859" s="1"/>
    </row>
    <row r="33860" spans="18:18">
      <c r="R33860" s="1"/>
    </row>
    <row r="33861" spans="18:18">
      <c r="R33861" s="1"/>
    </row>
    <row r="33862" spans="18:18">
      <c r="R33862" s="1"/>
    </row>
    <row r="33863" spans="18:18">
      <c r="R33863" s="1"/>
    </row>
    <row r="33864" spans="18:18">
      <c r="R33864" s="1"/>
    </row>
    <row r="33865" spans="18:18">
      <c r="R33865" s="1"/>
    </row>
    <row r="33866" spans="18:18">
      <c r="R33866" s="1"/>
    </row>
    <row r="33867" spans="18:18">
      <c r="R33867" s="1"/>
    </row>
    <row r="33868" spans="18:18">
      <c r="R33868" s="1"/>
    </row>
    <row r="33869" spans="18:18">
      <c r="R33869" s="1"/>
    </row>
    <row r="33870" spans="18:18">
      <c r="R33870" s="1"/>
    </row>
    <row r="33871" spans="18:18">
      <c r="R33871" s="1"/>
    </row>
    <row r="33872" spans="18:18">
      <c r="R33872" s="1"/>
    </row>
    <row r="33873" spans="18:18">
      <c r="R33873" s="1"/>
    </row>
    <row r="33874" spans="18:18">
      <c r="R33874" s="1"/>
    </row>
    <row r="33875" spans="18:18">
      <c r="R33875" s="1"/>
    </row>
    <row r="33876" spans="18:18">
      <c r="R33876" s="1"/>
    </row>
    <row r="33877" spans="18:18">
      <c r="R33877" s="1"/>
    </row>
    <row r="33878" spans="18:18">
      <c r="R33878" s="1"/>
    </row>
    <row r="33879" spans="18:18">
      <c r="R33879" s="1"/>
    </row>
    <row r="33880" spans="18:18">
      <c r="R33880" s="1"/>
    </row>
    <row r="33881" spans="18:18">
      <c r="R33881" s="1"/>
    </row>
    <row r="33882" spans="18:18">
      <c r="R33882" s="1"/>
    </row>
    <row r="33883" spans="18:18">
      <c r="R33883" s="1"/>
    </row>
    <row r="33884" spans="18:18">
      <c r="R33884" s="1"/>
    </row>
    <row r="33885" spans="18:18">
      <c r="R33885" s="1"/>
    </row>
    <row r="33886" spans="18:18">
      <c r="R33886" s="1"/>
    </row>
    <row r="33887" spans="18:18">
      <c r="R33887" s="1"/>
    </row>
    <row r="33888" spans="18:18">
      <c r="R33888" s="1"/>
    </row>
    <row r="33889" spans="18:18">
      <c r="R33889" s="1"/>
    </row>
    <row r="33890" spans="18:18">
      <c r="R33890" s="1"/>
    </row>
    <row r="33891" spans="18:18">
      <c r="R33891" s="1"/>
    </row>
    <row r="33892" spans="18:18">
      <c r="R33892" s="1"/>
    </row>
    <row r="33893" spans="18:18">
      <c r="R33893" s="1"/>
    </row>
    <row r="33894" spans="18:18">
      <c r="R33894" s="1"/>
    </row>
    <row r="33895" spans="18:18">
      <c r="R33895" s="1"/>
    </row>
    <row r="33896" spans="18:18">
      <c r="R33896" s="1"/>
    </row>
    <row r="33897" spans="18:18">
      <c r="R33897" s="1"/>
    </row>
    <row r="33898" spans="18:18">
      <c r="R33898" s="1"/>
    </row>
    <row r="33899" spans="18:18">
      <c r="R33899" s="1"/>
    </row>
    <row r="33900" spans="18:18">
      <c r="R33900" s="1"/>
    </row>
    <row r="33901" spans="18:18">
      <c r="R33901" s="1"/>
    </row>
    <row r="33902" spans="18:18">
      <c r="R33902" s="1"/>
    </row>
    <row r="33903" spans="18:18">
      <c r="R33903" s="1"/>
    </row>
    <row r="33904" spans="18:18">
      <c r="R33904" s="1"/>
    </row>
    <row r="33905" spans="18:18">
      <c r="R33905" s="1"/>
    </row>
    <row r="33906" spans="18:18">
      <c r="R33906" s="1"/>
    </row>
    <row r="33907" spans="18:18">
      <c r="R33907" s="1"/>
    </row>
    <row r="33908" spans="18:18">
      <c r="R33908" s="1"/>
    </row>
    <row r="33909" spans="18:18">
      <c r="R33909" s="1"/>
    </row>
    <row r="33910" spans="18:18">
      <c r="R33910" s="1"/>
    </row>
    <row r="33911" spans="18:18">
      <c r="R33911" s="1"/>
    </row>
    <row r="33912" spans="18:18">
      <c r="R33912" s="1"/>
    </row>
    <row r="33913" spans="18:18">
      <c r="R33913" s="1"/>
    </row>
    <row r="33914" spans="18:18">
      <c r="R33914" s="1"/>
    </row>
    <row r="33915" spans="18:18">
      <c r="R33915" s="1"/>
    </row>
    <row r="33916" spans="18:18">
      <c r="R33916" s="1"/>
    </row>
    <row r="33917" spans="18:18">
      <c r="R33917" s="1"/>
    </row>
    <row r="33918" spans="18:18">
      <c r="R33918" s="1"/>
    </row>
    <row r="33919" spans="18:18">
      <c r="R33919" s="1"/>
    </row>
    <row r="33920" spans="18:18">
      <c r="R33920" s="1"/>
    </row>
    <row r="33921" spans="18:18">
      <c r="R33921" s="1"/>
    </row>
    <row r="33922" spans="18:18">
      <c r="R33922" s="1"/>
    </row>
    <row r="33923" spans="18:18">
      <c r="R33923" s="1"/>
    </row>
    <row r="33924" spans="18:18">
      <c r="R33924" s="1"/>
    </row>
    <row r="33925" spans="18:18">
      <c r="R33925" s="1"/>
    </row>
    <row r="33926" spans="18:18">
      <c r="R33926" s="1"/>
    </row>
    <row r="33927" spans="18:18">
      <c r="R33927" s="1"/>
    </row>
    <row r="33928" spans="18:18">
      <c r="R33928" s="1"/>
    </row>
    <row r="33929" spans="18:18">
      <c r="R33929" s="1"/>
    </row>
    <row r="33930" spans="18:18">
      <c r="R33930" s="1"/>
    </row>
    <row r="33931" spans="18:18">
      <c r="R33931" s="1"/>
    </row>
    <row r="33932" spans="18:18">
      <c r="R33932" s="1"/>
    </row>
    <row r="33933" spans="18:18">
      <c r="R33933" s="1"/>
    </row>
    <row r="33934" spans="18:18">
      <c r="R33934" s="1"/>
    </row>
    <row r="33935" spans="18:18">
      <c r="R33935" s="1"/>
    </row>
    <row r="33936" spans="18:18">
      <c r="R33936" s="1"/>
    </row>
    <row r="33937" spans="18:18">
      <c r="R33937" s="1"/>
    </row>
    <row r="33938" spans="18:18">
      <c r="R33938" s="1"/>
    </row>
    <row r="33939" spans="18:18">
      <c r="R33939" s="1"/>
    </row>
    <row r="33940" spans="18:18">
      <c r="R33940" s="1"/>
    </row>
    <row r="33941" spans="18:18">
      <c r="R33941" s="1"/>
    </row>
    <row r="33942" spans="18:18">
      <c r="R33942" s="1"/>
    </row>
    <row r="33943" spans="18:18">
      <c r="R33943" s="1"/>
    </row>
    <row r="33944" spans="18:18">
      <c r="R33944" s="1"/>
    </row>
    <row r="33945" spans="18:18">
      <c r="R33945" s="1"/>
    </row>
    <row r="33946" spans="18:18">
      <c r="R33946" s="1"/>
    </row>
    <row r="33947" spans="18:18">
      <c r="R33947" s="1"/>
    </row>
    <row r="33948" spans="18:18">
      <c r="R33948" s="1"/>
    </row>
    <row r="33949" spans="18:18">
      <c r="R33949" s="1"/>
    </row>
    <row r="33950" spans="18:18">
      <c r="R33950" s="1"/>
    </row>
    <row r="33951" spans="18:18">
      <c r="R33951" s="1"/>
    </row>
    <row r="33952" spans="18:18">
      <c r="R33952" s="1"/>
    </row>
    <row r="33953" spans="18:18">
      <c r="R33953" s="1"/>
    </row>
    <row r="33954" spans="18:18">
      <c r="R33954" s="1"/>
    </row>
    <row r="33955" spans="18:18">
      <c r="R33955" s="1"/>
    </row>
    <row r="33956" spans="18:18">
      <c r="R33956" s="1"/>
    </row>
    <row r="33957" spans="18:18">
      <c r="R33957" s="1"/>
    </row>
    <row r="33958" spans="18:18">
      <c r="R33958" s="1"/>
    </row>
    <row r="33959" spans="18:18">
      <c r="R33959" s="1"/>
    </row>
    <row r="33960" spans="18:18">
      <c r="R33960" s="1"/>
    </row>
    <row r="33961" spans="18:18">
      <c r="R33961" s="1"/>
    </row>
    <row r="33962" spans="18:18">
      <c r="R33962" s="1"/>
    </row>
    <row r="33963" spans="18:18">
      <c r="R33963" s="1"/>
    </row>
    <row r="33964" spans="18:18">
      <c r="R33964" s="1"/>
    </row>
    <row r="33965" spans="18:18">
      <c r="R33965" s="1"/>
    </row>
    <row r="33966" spans="18:18">
      <c r="R33966" s="1"/>
    </row>
    <row r="33967" spans="18:18">
      <c r="R33967" s="1"/>
    </row>
    <row r="33968" spans="18:18">
      <c r="R33968" s="1"/>
    </row>
    <row r="33969" spans="18:18">
      <c r="R33969" s="1"/>
    </row>
    <row r="33970" spans="18:18">
      <c r="R33970" s="1"/>
    </row>
    <row r="33971" spans="18:18">
      <c r="R33971" s="1"/>
    </row>
    <row r="33972" spans="18:18">
      <c r="R33972" s="1"/>
    </row>
    <row r="33973" spans="18:18">
      <c r="R33973" s="1"/>
    </row>
    <row r="33974" spans="18:18">
      <c r="R33974" s="1"/>
    </row>
    <row r="33975" spans="18:18">
      <c r="R33975" s="1"/>
    </row>
    <row r="33976" spans="18:18">
      <c r="R33976" s="1"/>
    </row>
    <row r="33977" spans="18:18">
      <c r="R33977" s="1"/>
    </row>
    <row r="33978" spans="18:18">
      <c r="R33978" s="1"/>
    </row>
    <row r="33979" spans="18:18">
      <c r="R33979" s="1"/>
    </row>
    <row r="33980" spans="18:18">
      <c r="R33980" s="1"/>
    </row>
    <row r="33981" spans="18:18">
      <c r="R33981" s="1"/>
    </row>
    <row r="33982" spans="18:18">
      <c r="R33982" s="1"/>
    </row>
    <row r="33983" spans="18:18">
      <c r="R33983" s="1"/>
    </row>
    <row r="33984" spans="18:18">
      <c r="R33984" s="1"/>
    </row>
    <row r="33985" spans="18:18">
      <c r="R33985" s="1"/>
    </row>
    <row r="33986" spans="18:18">
      <c r="R33986" s="1"/>
    </row>
    <row r="33987" spans="18:18">
      <c r="R33987" s="1"/>
    </row>
    <row r="33988" spans="18:18">
      <c r="R33988" s="1"/>
    </row>
    <row r="33989" spans="18:18">
      <c r="R33989" s="1"/>
    </row>
    <row r="33990" spans="18:18">
      <c r="R33990" s="1"/>
    </row>
    <row r="33991" spans="18:18">
      <c r="R33991" s="1"/>
    </row>
    <row r="33992" spans="18:18">
      <c r="R33992" s="1"/>
    </row>
    <row r="33993" spans="18:18">
      <c r="R33993" s="1"/>
    </row>
    <row r="33994" spans="18:18">
      <c r="R33994" s="1"/>
    </row>
    <row r="33995" spans="18:18">
      <c r="R33995" s="1"/>
    </row>
    <row r="33996" spans="18:18">
      <c r="R33996" s="1"/>
    </row>
    <row r="33997" spans="18:18">
      <c r="R33997" s="1"/>
    </row>
    <row r="33998" spans="18:18">
      <c r="R33998" s="1"/>
    </row>
    <row r="33999" spans="18:18">
      <c r="R33999" s="1"/>
    </row>
    <row r="34000" spans="18:18">
      <c r="R34000" s="1"/>
    </row>
    <row r="34001" spans="18:18">
      <c r="R34001" s="1"/>
    </row>
    <row r="34002" spans="18:18">
      <c r="R34002" s="1"/>
    </row>
    <row r="34003" spans="18:18">
      <c r="R34003" s="1"/>
    </row>
    <row r="34004" spans="18:18">
      <c r="R34004" s="1"/>
    </row>
    <row r="34005" spans="18:18">
      <c r="R34005" s="1"/>
    </row>
    <row r="34006" spans="18:18">
      <c r="R34006" s="1"/>
    </row>
    <row r="34007" spans="18:18">
      <c r="R34007" s="1"/>
    </row>
    <row r="34008" spans="18:18">
      <c r="R34008" s="1"/>
    </row>
    <row r="34009" spans="18:18">
      <c r="R34009" s="1"/>
    </row>
    <row r="34010" spans="18:18">
      <c r="R34010" s="1"/>
    </row>
    <row r="34011" spans="18:18">
      <c r="R34011" s="1"/>
    </row>
    <row r="34012" spans="18:18">
      <c r="R34012" s="1"/>
    </row>
    <row r="34013" spans="18:18">
      <c r="R34013" s="1"/>
    </row>
    <row r="34014" spans="18:18">
      <c r="R34014" s="1"/>
    </row>
    <row r="34015" spans="18:18">
      <c r="R34015" s="1"/>
    </row>
    <row r="34016" spans="18:18">
      <c r="R34016" s="1"/>
    </row>
    <row r="34017" spans="18:18">
      <c r="R34017" s="1"/>
    </row>
    <row r="34018" spans="18:18">
      <c r="R34018" s="1"/>
    </row>
    <row r="34019" spans="18:18">
      <c r="R34019" s="1"/>
    </row>
    <row r="34020" spans="18:18">
      <c r="R34020" s="1"/>
    </row>
    <row r="34021" spans="18:18">
      <c r="R34021" s="1"/>
    </row>
    <row r="34022" spans="18:18">
      <c r="R34022" s="1"/>
    </row>
    <row r="34023" spans="18:18">
      <c r="R34023" s="1"/>
    </row>
    <row r="34024" spans="18:18">
      <c r="R34024" s="1"/>
    </row>
    <row r="34025" spans="18:18">
      <c r="R34025" s="1"/>
    </row>
    <row r="34026" spans="18:18">
      <c r="R34026" s="1"/>
    </row>
    <row r="34027" spans="18:18">
      <c r="R34027" s="1"/>
    </row>
    <row r="34028" spans="18:18">
      <c r="R34028" s="1"/>
    </row>
    <row r="34029" spans="18:18">
      <c r="R34029" s="1"/>
    </row>
    <row r="34030" spans="18:18">
      <c r="R34030" s="1"/>
    </row>
    <row r="34031" spans="18:18">
      <c r="R34031" s="1"/>
    </row>
    <row r="34032" spans="18:18">
      <c r="R34032" s="1"/>
    </row>
    <row r="34033" spans="18:18">
      <c r="R34033" s="1"/>
    </row>
    <row r="34034" spans="18:18">
      <c r="R34034" s="1"/>
    </row>
    <row r="34035" spans="18:18">
      <c r="R34035" s="1"/>
    </row>
    <row r="34036" spans="18:18">
      <c r="R34036" s="1"/>
    </row>
    <row r="34037" spans="18:18">
      <c r="R34037" s="1"/>
    </row>
    <row r="34038" spans="18:18">
      <c r="R34038" s="1"/>
    </row>
    <row r="34039" spans="18:18">
      <c r="R34039" s="1"/>
    </row>
    <row r="34040" spans="18:18">
      <c r="R34040" s="1"/>
    </row>
    <row r="34041" spans="18:18">
      <c r="R34041" s="1"/>
    </row>
    <row r="34042" spans="18:18">
      <c r="R34042" s="1"/>
    </row>
    <row r="34043" spans="18:18">
      <c r="R34043" s="1"/>
    </row>
    <row r="34044" spans="18:18">
      <c r="R34044" s="1"/>
    </row>
    <row r="34045" spans="18:18">
      <c r="R34045" s="1"/>
    </row>
    <row r="34046" spans="18:18">
      <c r="R34046" s="1"/>
    </row>
    <row r="34047" spans="18:18">
      <c r="R34047" s="1"/>
    </row>
    <row r="34048" spans="18:18">
      <c r="R34048" s="1"/>
    </row>
    <row r="34049" spans="18:18">
      <c r="R34049" s="1"/>
    </row>
    <row r="34050" spans="18:18">
      <c r="R34050" s="1"/>
    </row>
    <row r="34051" spans="18:18">
      <c r="R34051" s="1"/>
    </row>
    <row r="34052" spans="18:18">
      <c r="R34052" s="1"/>
    </row>
    <row r="34053" spans="18:18">
      <c r="R34053" s="1"/>
    </row>
    <row r="34054" spans="18:18">
      <c r="R34054" s="1"/>
    </row>
    <row r="34055" spans="18:18">
      <c r="R34055" s="1"/>
    </row>
    <row r="34056" spans="18:18">
      <c r="R34056" s="1"/>
    </row>
    <row r="34057" spans="18:18">
      <c r="R34057" s="1"/>
    </row>
    <row r="34058" spans="18:18">
      <c r="R34058" s="1"/>
    </row>
    <row r="34059" spans="18:18">
      <c r="R34059" s="1"/>
    </row>
    <row r="34060" spans="18:18">
      <c r="R34060" s="1"/>
    </row>
    <row r="34061" spans="18:18">
      <c r="R34061" s="1"/>
    </row>
    <row r="34062" spans="18:18">
      <c r="R34062" s="1"/>
    </row>
    <row r="34063" spans="18:18">
      <c r="R34063" s="1"/>
    </row>
    <row r="34064" spans="18:18">
      <c r="R34064" s="1"/>
    </row>
    <row r="34065" spans="18:18">
      <c r="R34065" s="1"/>
    </row>
    <row r="34066" spans="18:18">
      <c r="R34066" s="1"/>
    </row>
    <row r="34067" spans="18:18">
      <c r="R34067" s="1"/>
    </row>
    <row r="34068" spans="18:18">
      <c r="R34068" s="1"/>
    </row>
    <row r="34069" spans="18:18">
      <c r="R34069" s="1"/>
    </row>
    <row r="34070" spans="18:18">
      <c r="R34070" s="1"/>
    </row>
    <row r="34071" spans="18:18">
      <c r="R34071" s="1"/>
    </row>
    <row r="34072" spans="18:18">
      <c r="R34072" s="1"/>
    </row>
    <row r="34073" spans="18:18">
      <c r="R34073" s="1"/>
    </row>
    <row r="34074" spans="18:18">
      <c r="R34074" s="1"/>
    </row>
    <row r="34075" spans="18:18">
      <c r="R34075" s="1"/>
    </row>
    <row r="34076" spans="18:18">
      <c r="R34076" s="1"/>
    </row>
    <row r="34077" spans="18:18">
      <c r="R34077" s="1"/>
    </row>
    <row r="34078" spans="18:18">
      <c r="R34078" s="1"/>
    </row>
    <row r="34079" spans="18:18">
      <c r="R34079" s="1"/>
    </row>
    <row r="34080" spans="18:18">
      <c r="R34080" s="1"/>
    </row>
    <row r="34081" spans="18:18">
      <c r="R34081" s="1"/>
    </row>
    <row r="34082" spans="18:18">
      <c r="R34082" s="1"/>
    </row>
    <row r="34083" spans="18:18">
      <c r="R34083" s="1"/>
    </row>
    <row r="34084" spans="18:18">
      <c r="R34084" s="1"/>
    </row>
    <row r="34085" spans="18:18">
      <c r="R34085" s="1"/>
    </row>
    <row r="34086" spans="18:18">
      <c r="R34086" s="1"/>
    </row>
    <row r="34087" spans="18:18">
      <c r="R34087" s="1"/>
    </row>
    <row r="34088" spans="18:18">
      <c r="R34088" s="1"/>
    </row>
    <row r="34089" spans="18:18">
      <c r="R34089" s="1"/>
    </row>
    <row r="34090" spans="18:18">
      <c r="R34090" s="1"/>
    </row>
    <row r="34091" spans="18:18">
      <c r="R34091" s="1"/>
    </row>
    <row r="34092" spans="18:18">
      <c r="R34092" s="1"/>
    </row>
    <row r="34093" spans="18:18">
      <c r="R34093" s="1"/>
    </row>
    <row r="34094" spans="18:18">
      <c r="R34094" s="1"/>
    </row>
    <row r="34095" spans="18:18">
      <c r="R34095" s="1"/>
    </row>
    <row r="34096" spans="18:18">
      <c r="R34096" s="1"/>
    </row>
    <row r="34097" spans="18:18">
      <c r="R34097" s="1"/>
    </row>
    <row r="34098" spans="18:18">
      <c r="R34098" s="1"/>
    </row>
    <row r="34099" spans="18:18">
      <c r="R34099" s="1"/>
    </row>
    <row r="34100" spans="18:18">
      <c r="R34100" s="1"/>
    </row>
    <row r="34101" spans="18:18">
      <c r="R34101" s="1"/>
    </row>
    <row r="34102" spans="18:18">
      <c r="R34102" s="1"/>
    </row>
    <row r="34103" spans="18:18">
      <c r="R34103" s="1"/>
    </row>
    <row r="34104" spans="18:18">
      <c r="R34104" s="1"/>
    </row>
    <row r="34105" spans="18:18">
      <c r="R34105" s="1"/>
    </row>
    <row r="34106" spans="18:18">
      <c r="R34106" s="1"/>
    </row>
    <row r="34107" spans="18:18">
      <c r="R34107" s="1"/>
    </row>
    <row r="34108" spans="18:18">
      <c r="R34108" s="1"/>
    </row>
    <row r="34109" spans="18:18">
      <c r="R34109" s="1"/>
    </row>
    <row r="34110" spans="18:18">
      <c r="R34110" s="1"/>
    </row>
    <row r="34111" spans="18:18">
      <c r="R34111" s="1"/>
    </row>
    <row r="34112" spans="18:18">
      <c r="R34112" s="1"/>
    </row>
    <row r="34113" spans="18:18">
      <c r="R34113" s="1"/>
    </row>
    <row r="34114" spans="18:18">
      <c r="R34114" s="1"/>
    </row>
    <row r="34115" spans="18:18">
      <c r="R34115" s="1"/>
    </row>
    <row r="34116" spans="18:18">
      <c r="R34116" s="1"/>
    </row>
    <row r="34117" spans="18:18">
      <c r="R34117" s="1"/>
    </row>
    <row r="34118" spans="18:18">
      <c r="R34118" s="1"/>
    </row>
    <row r="34119" spans="18:18">
      <c r="R34119" s="1"/>
    </row>
    <row r="34120" spans="18:18">
      <c r="R34120" s="1"/>
    </row>
    <row r="34121" spans="18:18">
      <c r="R34121" s="1"/>
    </row>
    <row r="34122" spans="18:18">
      <c r="R34122" s="1"/>
    </row>
    <row r="34123" spans="18:18">
      <c r="R34123" s="1"/>
    </row>
    <row r="34124" spans="18:18">
      <c r="R34124" s="1"/>
    </row>
    <row r="34125" spans="18:18">
      <c r="R34125" s="1"/>
    </row>
    <row r="34126" spans="18:18">
      <c r="R34126" s="1"/>
    </row>
    <row r="34127" spans="18:18">
      <c r="R34127" s="1"/>
    </row>
    <row r="34128" spans="18:18">
      <c r="R34128" s="1"/>
    </row>
    <row r="34129" spans="18:18">
      <c r="R34129" s="1"/>
    </row>
    <row r="34130" spans="18:18">
      <c r="R34130" s="1"/>
    </row>
    <row r="34131" spans="18:18">
      <c r="R34131" s="1"/>
    </row>
    <row r="34132" spans="18:18">
      <c r="R34132" s="1"/>
    </row>
    <row r="34133" spans="18:18">
      <c r="R34133" s="1"/>
    </row>
    <row r="34134" spans="18:18">
      <c r="R34134" s="1"/>
    </row>
    <row r="34135" spans="18:18">
      <c r="R34135" s="1"/>
    </row>
    <row r="34136" spans="18:18">
      <c r="R34136" s="1"/>
    </row>
    <row r="34137" spans="18:18">
      <c r="R34137" s="1"/>
    </row>
    <row r="34138" spans="18:18">
      <c r="R34138" s="1"/>
    </row>
    <row r="34139" spans="18:18">
      <c r="R34139" s="1"/>
    </row>
    <row r="34140" spans="18:18">
      <c r="R34140" s="1"/>
    </row>
    <row r="34141" spans="18:18">
      <c r="R34141" s="1"/>
    </row>
    <row r="34142" spans="18:18">
      <c r="R34142" s="1"/>
    </row>
    <row r="34143" spans="18:18">
      <c r="R34143" s="1"/>
    </row>
    <row r="34144" spans="18:18">
      <c r="R34144" s="1"/>
    </row>
    <row r="34145" spans="18:18">
      <c r="R34145" s="1"/>
    </row>
    <row r="34146" spans="18:18">
      <c r="R34146" s="1"/>
    </row>
    <row r="34147" spans="18:18">
      <c r="R34147" s="1"/>
    </row>
    <row r="34148" spans="18:18">
      <c r="R34148" s="1"/>
    </row>
    <row r="34149" spans="18:18">
      <c r="R34149" s="1"/>
    </row>
    <row r="34150" spans="18:18">
      <c r="R34150" s="1"/>
    </row>
    <row r="34151" spans="18:18">
      <c r="R34151" s="1"/>
    </row>
    <row r="34152" spans="18:18">
      <c r="R34152" s="1"/>
    </row>
    <row r="34153" spans="18:18">
      <c r="R34153" s="1"/>
    </row>
    <row r="34154" spans="18:18">
      <c r="R34154" s="1"/>
    </row>
    <row r="34155" spans="18:18">
      <c r="R34155" s="1"/>
    </row>
    <row r="34156" spans="18:18">
      <c r="R34156" s="1"/>
    </row>
    <row r="34157" spans="18:18">
      <c r="R34157" s="1"/>
    </row>
    <row r="34158" spans="18:18">
      <c r="R34158" s="1"/>
    </row>
    <row r="34159" spans="18:18">
      <c r="R34159" s="1"/>
    </row>
    <row r="34160" spans="18:18">
      <c r="R34160" s="1"/>
    </row>
    <row r="34161" spans="18:18">
      <c r="R34161" s="1"/>
    </row>
    <row r="34162" spans="18:18">
      <c r="R34162" s="1"/>
    </row>
    <row r="34163" spans="18:18">
      <c r="R34163" s="1"/>
    </row>
    <row r="34164" spans="18:18">
      <c r="R34164" s="1"/>
    </row>
    <row r="34165" spans="18:18">
      <c r="R34165" s="1"/>
    </row>
    <row r="34166" spans="18:18">
      <c r="R34166" s="1"/>
    </row>
    <row r="34167" spans="18:18">
      <c r="R34167" s="1"/>
    </row>
    <row r="34168" spans="18:18">
      <c r="R34168" s="1"/>
    </row>
    <row r="34169" spans="18:18">
      <c r="R34169" s="1"/>
    </row>
    <row r="34170" spans="18:18">
      <c r="R34170" s="1"/>
    </row>
    <row r="34171" spans="18:18">
      <c r="R34171" s="1"/>
    </row>
    <row r="34172" spans="18:18">
      <c r="R34172" s="1"/>
    </row>
    <row r="34173" spans="18:18">
      <c r="R34173" s="1"/>
    </row>
    <row r="34174" spans="18:18">
      <c r="R34174" s="1"/>
    </row>
    <row r="34175" spans="18:18">
      <c r="R34175" s="1"/>
    </row>
    <row r="34176" spans="18:18">
      <c r="R34176" s="1"/>
    </row>
    <row r="34177" spans="18:18">
      <c r="R34177" s="1"/>
    </row>
    <row r="34178" spans="18:18">
      <c r="R34178" s="1"/>
    </row>
    <row r="34179" spans="18:18">
      <c r="R34179" s="1"/>
    </row>
    <row r="34180" spans="18:18">
      <c r="R34180" s="1"/>
    </row>
    <row r="34181" spans="18:18">
      <c r="R34181" s="1"/>
    </row>
    <row r="34182" spans="18:18">
      <c r="R34182" s="1"/>
    </row>
    <row r="34183" spans="18:18">
      <c r="R34183" s="1"/>
    </row>
    <row r="34184" spans="18:18">
      <c r="R34184" s="1"/>
    </row>
    <row r="34185" spans="18:18">
      <c r="R34185" s="1"/>
    </row>
    <row r="34186" spans="18:18">
      <c r="R34186" s="1"/>
    </row>
    <row r="34187" spans="18:18">
      <c r="R34187" s="1"/>
    </row>
    <row r="34188" spans="18:18">
      <c r="R34188" s="1"/>
    </row>
    <row r="34189" spans="18:18">
      <c r="R34189" s="1"/>
    </row>
    <row r="34190" spans="18:18">
      <c r="R34190" s="1"/>
    </row>
    <row r="34191" spans="18:18">
      <c r="R34191" s="1"/>
    </row>
    <row r="34192" spans="18:18">
      <c r="R34192" s="1"/>
    </row>
    <row r="34193" spans="18:18">
      <c r="R34193" s="1"/>
    </row>
    <row r="34194" spans="18:18">
      <c r="R34194" s="1"/>
    </row>
    <row r="34195" spans="18:18">
      <c r="R34195" s="1"/>
    </row>
    <row r="34196" spans="18:18">
      <c r="R34196" s="1"/>
    </row>
    <row r="34197" spans="18:18">
      <c r="R34197" s="1"/>
    </row>
    <row r="34198" spans="18:18">
      <c r="R34198" s="1"/>
    </row>
    <row r="34199" spans="18:18">
      <c r="R34199" s="1"/>
    </row>
    <row r="34200" spans="18:18">
      <c r="R34200" s="1"/>
    </row>
    <row r="34201" spans="18:18">
      <c r="R34201" s="1"/>
    </row>
    <row r="34202" spans="18:18">
      <c r="R34202" s="1"/>
    </row>
    <row r="34203" spans="18:18">
      <c r="R34203" s="1"/>
    </row>
    <row r="34204" spans="18:18">
      <c r="R34204" s="1"/>
    </row>
    <row r="34205" spans="18:18">
      <c r="R34205" s="1"/>
    </row>
    <row r="34206" spans="18:18">
      <c r="R34206" s="1"/>
    </row>
    <row r="34207" spans="18:18">
      <c r="R34207" s="1"/>
    </row>
    <row r="34208" spans="18:18">
      <c r="R34208" s="1"/>
    </row>
    <row r="34209" spans="18:18">
      <c r="R34209" s="1"/>
    </row>
    <row r="34210" spans="18:18">
      <c r="R34210" s="1"/>
    </row>
    <row r="34211" spans="18:18">
      <c r="R34211" s="1"/>
    </row>
    <row r="34212" spans="18:18">
      <c r="R34212" s="1"/>
    </row>
    <row r="34213" spans="18:18">
      <c r="R34213" s="1"/>
    </row>
    <row r="34214" spans="18:18">
      <c r="R34214" s="1"/>
    </row>
    <row r="34215" spans="18:18">
      <c r="R34215" s="1"/>
    </row>
    <row r="34216" spans="18:18">
      <c r="R34216" s="1"/>
    </row>
    <row r="34217" spans="18:18">
      <c r="R34217" s="1"/>
    </row>
    <row r="34218" spans="18:18">
      <c r="R34218" s="1"/>
    </row>
    <row r="34219" spans="18:18">
      <c r="R34219" s="1"/>
    </row>
    <row r="34220" spans="18:18">
      <c r="R34220" s="1"/>
    </row>
    <row r="34221" spans="18:18">
      <c r="R34221" s="1"/>
    </row>
    <row r="34222" spans="18:18">
      <c r="R34222" s="1"/>
    </row>
    <row r="34223" spans="18:18">
      <c r="R34223" s="1"/>
    </row>
    <row r="34224" spans="18:18">
      <c r="R34224" s="1"/>
    </row>
    <row r="34225" spans="18:18">
      <c r="R34225" s="1"/>
    </row>
    <row r="34226" spans="18:18">
      <c r="R34226" s="1"/>
    </row>
    <row r="34227" spans="18:18">
      <c r="R34227" s="1"/>
    </row>
    <row r="34228" spans="18:18">
      <c r="R34228" s="1"/>
    </row>
    <row r="34229" spans="18:18">
      <c r="R34229" s="1"/>
    </row>
    <row r="34230" spans="18:18">
      <c r="R34230" s="1"/>
    </row>
    <row r="34231" spans="18:18">
      <c r="R34231" s="1"/>
    </row>
    <row r="34232" spans="18:18">
      <c r="R34232" s="1"/>
    </row>
    <row r="34233" spans="18:18">
      <c r="R34233" s="1"/>
    </row>
    <row r="34234" spans="18:18">
      <c r="R34234" s="1"/>
    </row>
    <row r="34235" spans="18:18">
      <c r="R34235" s="1"/>
    </row>
    <row r="34236" spans="18:18">
      <c r="R34236" s="1"/>
    </row>
    <row r="34237" spans="18:18">
      <c r="R34237" s="1"/>
    </row>
    <row r="34238" spans="18:18">
      <c r="R34238" s="1"/>
    </row>
    <row r="34239" spans="18:18">
      <c r="R34239" s="1"/>
    </row>
    <row r="34240" spans="18:18">
      <c r="R34240" s="1"/>
    </row>
    <row r="34241" spans="18:18">
      <c r="R34241" s="1"/>
    </row>
    <row r="34242" spans="18:18">
      <c r="R34242" s="1"/>
    </row>
    <row r="34243" spans="18:18">
      <c r="R34243" s="1"/>
    </row>
    <row r="34244" spans="18:18">
      <c r="R34244" s="1"/>
    </row>
    <row r="34245" spans="18:18">
      <c r="R34245" s="1"/>
    </row>
    <row r="34246" spans="18:18">
      <c r="R34246" s="1"/>
    </row>
    <row r="34247" spans="18:18">
      <c r="R34247" s="1"/>
    </row>
    <row r="34248" spans="18:18">
      <c r="R34248" s="1"/>
    </row>
    <row r="34249" spans="18:18">
      <c r="R34249" s="1"/>
    </row>
    <row r="34250" spans="18:18">
      <c r="R34250" s="1"/>
    </row>
    <row r="34251" spans="18:18">
      <c r="R34251" s="1"/>
    </row>
    <row r="34252" spans="18:18">
      <c r="R34252" s="1"/>
    </row>
    <row r="34253" spans="18:18">
      <c r="R34253" s="1"/>
    </row>
    <row r="34254" spans="18:18">
      <c r="R34254" s="1"/>
    </row>
    <row r="34255" spans="18:18">
      <c r="R34255" s="1"/>
    </row>
    <row r="34256" spans="18:18">
      <c r="R34256" s="1"/>
    </row>
    <row r="34257" spans="18:18">
      <c r="R34257" s="1"/>
    </row>
    <row r="34258" spans="18:18">
      <c r="R34258" s="1"/>
    </row>
    <row r="34259" spans="18:18">
      <c r="R34259" s="1"/>
    </row>
    <row r="34260" spans="18:18">
      <c r="R34260" s="1"/>
    </row>
    <row r="34261" spans="18:18">
      <c r="R34261" s="1"/>
    </row>
    <row r="34262" spans="18:18">
      <c r="R34262" s="1"/>
    </row>
    <row r="34263" spans="18:18">
      <c r="R34263" s="1"/>
    </row>
    <row r="34264" spans="18:18">
      <c r="R34264" s="1"/>
    </row>
    <row r="34265" spans="18:18">
      <c r="R34265" s="1"/>
    </row>
    <row r="34266" spans="18:18">
      <c r="R34266" s="1"/>
    </row>
    <row r="34267" spans="18:18">
      <c r="R34267" s="1"/>
    </row>
    <row r="34268" spans="18:18">
      <c r="R34268" s="1"/>
    </row>
    <row r="34269" spans="18:18">
      <c r="R34269" s="1"/>
    </row>
    <row r="34270" spans="18:18">
      <c r="R34270" s="1"/>
    </row>
    <row r="34271" spans="18:18">
      <c r="R34271" s="1"/>
    </row>
    <row r="34272" spans="18:18">
      <c r="R34272" s="1"/>
    </row>
    <row r="34273" spans="18:18">
      <c r="R34273" s="1"/>
    </row>
    <row r="34274" spans="18:18">
      <c r="R34274" s="1"/>
    </row>
    <row r="34275" spans="18:18">
      <c r="R34275" s="1"/>
    </row>
    <row r="34276" spans="18:18">
      <c r="R34276" s="1"/>
    </row>
    <row r="34277" spans="18:18">
      <c r="R34277" s="1"/>
    </row>
    <row r="34278" spans="18:18">
      <c r="R34278" s="1"/>
    </row>
    <row r="34279" spans="18:18">
      <c r="R34279" s="1"/>
    </row>
    <row r="34280" spans="18:18">
      <c r="R34280" s="1"/>
    </row>
    <row r="34281" spans="18:18">
      <c r="R34281" s="1"/>
    </row>
    <row r="34282" spans="18:18">
      <c r="R34282" s="1"/>
    </row>
    <row r="34283" spans="18:18">
      <c r="R34283" s="1"/>
    </row>
    <row r="34284" spans="18:18">
      <c r="R34284" s="1"/>
    </row>
    <row r="34285" spans="18:18">
      <c r="R34285" s="1"/>
    </row>
    <row r="34286" spans="18:18">
      <c r="R34286" s="1"/>
    </row>
    <row r="34287" spans="18:18">
      <c r="R34287" s="1"/>
    </row>
    <row r="34288" spans="18:18">
      <c r="R34288" s="1"/>
    </row>
    <row r="34289" spans="18:18">
      <c r="R34289" s="1"/>
    </row>
    <row r="34290" spans="18:18">
      <c r="R34290" s="1"/>
    </row>
    <row r="34291" spans="18:18">
      <c r="R34291" s="1"/>
    </row>
    <row r="34292" spans="18:18">
      <c r="R34292" s="1"/>
    </row>
    <row r="34293" spans="18:18">
      <c r="R34293" s="1"/>
    </row>
    <row r="34294" spans="18:18">
      <c r="R34294" s="1"/>
    </row>
    <row r="34295" spans="18:18">
      <c r="R34295" s="1"/>
    </row>
    <row r="34296" spans="18:18">
      <c r="R34296" s="1"/>
    </row>
    <row r="34297" spans="18:18">
      <c r="R34297" s="1"/>
    </row>
    <row r="34298" spans="18:18">
      <c r="R34298" s="1"/>
    </row>
    <row r="34299" spans="18:18">
      <c r="R34299" s="1"/>
    </row>
    <row r="34300" spans="18:18">
      <c r="R34300" s="1"/>
    </row>
    <row r="34301" spans="18:18">
      <c r="R34301" s="1"/>
    </row>
    <row r="34302" spans="18:18">
      <c r="R34302" s="1"/>
    </row>
    <row r="34303" spans="18:18">
      <c r="R34303" s="1"/>
    </row>
    <row r="34304" spans="18:18">
      <c r="R34304" s="1"/>
    </row>
    <row r="34305" spans="18:18">
      <c r="R34305" s="1"/>
    </row>
    <row r="34306" spans="18:18">
      <c r="R34306" s="1"/>
    </row>
    <row r="34307" spans="18:18">
      <c r="R34307" s="1"/>
    </row>
    <row r="34308" spans="18:18">
      <c r="R34308" s="1"/>
    </row>
    <row r="34309" spans="18:18">
      <c r="R34309" s="1"/>
    </row>
    <row r="34310" spans="18:18">
      <c r="R34310" s="1"/>
    </row>
    <row r="34311" spans="18:18">
      <c r="R34311" s="1"/>
    </row>
    <row r="34312" spans="18:18">
      <c r="R34312" s="1"/>
    </row>
    <row r="34313" spans="18:18">
      <c r="R34313" s="1"/>
    </row>
    <row r="34314" spans="18:18">
      <c r="R34314" s="1"/>
    </row>
    <row r="34315" spans="18:18">
      <c r="R34315" s="1"/>
    </row>
    <row r="34316" spans="18:18">
      <c r="R34316" s="1"/>
    </row>
    <row r="34317" spans="18:18">
      <c r="R34317" s="1"/>
    </row>
    <row r="34318" spans="18:18">
      <c r="R34318" s="1"/>
    </row>
    <row r="34319" spans="18:18">
      <c r="R34319" s="1"/>
    </row>
    <row r="34320" spans="18:18">
      <c r="R34320" s="1"/>
    </row>
    <row r="34321" spans="18:18">
      <c r="R34321" s="1"/>
    </row>
    <row r="34322" spans="18:18">
      <c r="R34322" s="1"/>
    </row>
    <row r="34323" spans="18:18">
      <c r="R34323" s="1"/>
    </row>
    <row r="34324" spans="18:18">
      <c r="R34324" s="1"/>
    </row>
    <row r="34325" spans="18:18">
      <c r="R34325" s="1"/>
    </row>
    <row r="34326" spans="18:18">
      <c r="R34326" s="1"/>
    </row>
    <row r="34327" spans="18:18">
      <c r="R34327" s="1"/>
    </row>
    <row r="34328" spans="18:18">
      <c r="R34328" s="1"/>
    </row>
    <row r="34329" spans="18:18">
      <c r="R34329" s="1"/>
    </row>
    <row r="34330" spans="18:18">
      <c r="R34330" s="1"/>
    </row>
    <row r="34331" spans="18:18">
      <c r="R34331" s="1"/>
    </row>
    <row r="34332" spans="18:18">
      <c r="R34332" s="1"/>
    </row>
    <row r="34333" spans="18:18">
      <c r="R34333" s="1"/>
    </row>
    <row r="34334" spans="18:18">
      <c r="R34334" s="1"/>
    </row>
    <row r="34335" spans="18:18">
      <c r="R34335" s="1"/>
    </row>
    <row r="34336" spans="18:18">
      <c r="R34336" s="1"/>
    </row>
    <row r="34337" spans="18:18">
      <c r="R34337" s="1"/>
    </row>
    <row r="34338" spans="18:18">
      <c r="R34338" s="1"/>
    </row>
    <row r="34339" spans="18:18">
      <c r="R34339" s="1"/>
    </row>
    <row r="34340" spans="18:18">
      <c r="R34340" s="1"/>
    </row>
    <row r="34341" spans="18:18">
      <c r="R34341" s="1"/>
    </row>
    <row r="34342" spans="18:18">
      <c r="R34342" s="1"/>
    </row>
    <row r="34343" spans="18:18">
      <c r="R34343" s="1"/>
    </row>
    <row r="34344" spans="18:18">
      <c r="R34344" s="1"/>
    </row>
    <row r="34345" spans="18:18">
      <c r="R34345" s="1"/>
    </row>
    <row r="34346" spans="18:18">
      <c r="R34346" s="1"/>
    </row>
    <row r="34347" spans="18:18">
      <c r="R34347" s="1"/>
    </row>
    <row r="34348" spans="18:18">
      <c r="R34348" s="1"/>
    </row>
    <row r="34349" spans="18:18">
      <c r="R34349" s="1"/>
    </row>
    <row r="34350" spans="18:18">
      <c r="R34350" s="1"/>
    </row>
    <row r="34351" spans="18:18">
      <c r="R34351" s="1"/>
    </row>
    <row r="34352" spans="18:18">
      <c r="R34352" s="1"/>
    </row>
    <row r="34353" spans="18:18">
      <c r="R34353" s="1"/>
    </row>
    <row r="34354" spans="18:18">
      <c r="R34354" s="1"/>
    </row>
    <row r="34355" spans="18:18">
      <c r="R34355" s="1"/>
    </row>
    <row r="34356" spans="18:18">
      <c r="R34356" s="1"/>
    </row>
    <row r="34357" spans="18:18">
      <c r="R34357" s="1"/>
    </row>
    <row r="34358" spans="18:18">
      <c r="R34358" s="1"/>
    </row>
    <row r="34359" spans="18:18">
      <c r="R34359" s="1"/>
    </row>
    <row r="34360" spans="18:18">
      <c r="R34360" s="1"/>
    </row>
    <row r="34361" spans="18:18">
      <c r="R34361" s="1"/>
    </row>
    <row r="34362" spans="18:18">
      <c r="R34362" s="1"/>
    </row>
    <row r="34363" spans="18:18">
      <c r="R34363" s="1"/>
    </row>
    <row r="34364" spans="18:18">
      <c r="R34364" s="1"/>
    </row>
    <row r="34365" spans="18:18">
      <c r="R34365" s="1"/>
    </row>
    <row r="34366" spans="18:18">
      <c r="R34366" s="1"/>
    </row>
    <row r="34367" spans="18:18">
      <c r="R34367" s="1"/>
    </row>
    <row r="34368" spans="18:18">
      <c r="R34368" s="1"/>
    </row>
    <row r="34369" spans="18:18">
      <c r="R34369" s="1"/>
    </row>
    <row r="34370" spans="18:18">
      <c r="R34370" s="1"/>
    </row>
    <row r="34371" spans="18:18">
      <c r="R34371" s="1"/>
    </row>
    <row r="34372" spans="18:18">
      <c r="R34372" s="1"/>
    </row>
    <row r="34373" spans="18:18">
      <c r="R34373" s="1"/>
    </row>
    <row r="34374" spans="18:18">
      <c r="R34374" s="1"/>
    </row>
    <row r="34375" spans="18:18">
      <c r="R34375" s="1"/>
    </row>
    <row r="34376" spans="18:18">
      <c r="R34376" s="1"/>
    </row>
    <row r="34377" spans="18:18">
      <c r="R34377" s="1"/>
    </row>
    <row r="34378" spans="18:18">
      <c r="R34378" s="1"/>
    </row>
    <row r="34379" spans="18:18">
      <c r="R34379" s="1"/>
    </row>
    <row r="34380" spans="18:18">
      <c r="R34380" s="1"/>
    </row>
    <row r="34381" spans="18:18">
      <c r="R34381" s="1"/>
    </row>
    <row r="34382" spans="18:18">
      <c r="R34382" s="1"/>
    </row>
    <row r="34383" spans="18:18">
      <c r="R34383" s="1"/>
    </row>
    <row r="34384" spans="18:18">
      <c r="R34384" s="1"/>
    </row>
    <row r="34385" spans="18:18">
      <c r="R34385" s="1"/>
    </row>
    <row r="34386" spans="18:18">
      <c r="R34386" s="1"/>
    </row>
    <row r="34387" spans="18:18">
      <c r="R34387" s="1"/>
    </row>
    <row r="34388" spans="18:18">
      <c r="R34388" s="1"/>
    </row>
    <row r="34389" spans="18:18">
      <c r="R34389" s="1"/>
    </row>
    <row r="34390" spans="18:18">
      <c r="R34390" s="1"/>
    </row>
    <row r="34391" spans="18:18">
      <c r="R34391" s="1"/>
    </row>
    <row r="34392" spans="18:18">
      <c r="R34392" s="1"/>
    </row>
    <row r="34393" spans="18:18">
      <c r="R34393" s="1"/>
    </row>
    <row r="34394" spans="18:18">
      <c r="R34394" s="1"/>
    </row>
    <row r="34395" spans="18:18">
      <c r="R34395" s="1"/>
    </row>
    <row r="34396" spans="18:18">
      <c r="R34396" s="1"/>
    </row>
    <row r="34397" spans="18:18">
      <c r="R34397" s="1"/>
    </row>
    <row r="34398" spans="18:18">
      <c r="R34398" s="1"/>
    </row>
    <row r="34399" spans="18:18">
      <c r="R34399" s="1"/>
    </row>
    <row r="34400" spans="18:18">
      <c r="R34400" s="1"/>
    </row>
    <row r="34401" spans="18:18">
      <c r="R34401" s="1"/>
    </row>
    <row r="34402" spans="18:18">
      <c r="R34402" s="1"/>
    </row>
    <row r="34403" spans="18:18">
      <c r="R34403" s="1"/>
    </row>
    <row r="34404" spans="18:18">
      <c r="R34404" s="1"/>
    </row>
    <row r="34405" spans="18:18">
      <c r="R34405" s="1"/>
    </row>
    <row r="34406" spans="18:18">
      <c r="R34406" s="1"/>
    </row>
    <row r="34407" spans="18:18">
      <c r="R34407" s="1"/>
    </row>
    <row r="34408" spans="18:18">
      <c r="R34408" s="1"/>
    </row>
    <row r="34409" spans="18:18">
      <c r="R34409" s="1"/>
    </row>
    <row r="34410" spans="18:18">
      <c r="R34410" s="1"/>
    </row>
    <row r="34411" spans="18:18">
      <c r="R34411" s="1"/>
    </row>
    <row r="34412" spans="18:18">
      <c r="R34412" s="1"/>
    </row>
    <row r="34413" spans="18:18">
      <c r="R34413" s="1"/>
    </row>
    <row r="34414" spans="18:18">
      <c r="R34414" s="1"/>
    </row>
    <row r="34415" spans="18:18">
      <c r="R34415" s="1"/>
    </row>
    <row r="34416" spans="18:18">
      <c r="R34416" s="1"/>
    </row>
    <row r="34417" spans="18:18">
      <c r="R34417" s="1"/>
    </row>
    <row r="34418" spans="18:18">
      <c r="R34418" s="1"/>
    </row>
    <row r="34419" spans="18:18">
      <c r="R34419" s="1"/>
    </row>
    <row r="34420" spans="18:18">
      <c r="R34420" s="1"/>
    </row>
    <row r="34421" spans="18:18">
      <c r="R34421" s="1"/>
    </row>
    <row r="34422" spans="18:18">
      <c r="R34422" s="1"/>
    </row>
    <row r="34423" spans="18:18">
      <c r="R34423" s="1"/>
    </row>
    <row r="34424" spans="18:18">
      <c r="R34424" s="1"/>
    </row>
    <row r="34425" spans="18:18">
      <c r="R34425" s="1"/>
    </row>
    <row r="34426" spans="18:18">
      <c r="R34426" s="1"/>
    </row>
    <row r="34427" spans="18:18">
      <c r="R34427" s="1"/>
    </row>
    <row r="34428" spans="18:18">
      <c r="R34428" s="1"/>
    </row>
    <row r="34429" spans="18:18">
      <c r="R34429" s="1"/>
    </row>
    <row r="34430" spans="18:18">
      <c r="R34430" s="1"/>
    </row>
    <row r="34431" spans="18:18">
      <c r="R34431" s="1"/>
    </row>
    <row r="34432" spans="18:18">
      <c r="R34432" s="1"/>
    </row>
    <row r="34433" spans="18:18">
      <c r="R34433" s="1"/>
    </row>
    <row r="34434" spans="18:18">
      <c r="R34434" s="1"/>
    </row>
    <row r="34435" spans="18:18">
      <c r="R34435" s="1"/>
    </row>
    <row r="34436" spans="18:18">
      <c r="R34436" s="1"/>
    </row>
    <row r="34437" spans="18:18">
      <c r="R34437" s="1"/>
    </row>
    <row r="34438" spans="18:18">
      <c r="R34438" s="1"/>
    </row>
    <row r="34439" spans="18:18">
      <c r="R34439" s="1"/>
    </row>
    <row r="34440" spans="18:18">
      <c r="R34440" s="1"/>
    </row>
    <row r="34441" spans="18:18">
      <c r="R34441" s="1"/>
    </row>
    <row r="34442" spans="18:18">
      <c r="R34442" s="1"/>
    </row>
    <row r="34443" spans="18:18">
      <c r="R34443" s="1"/>
    </row>
    <row r="34444" spans="18:18">
      <c r="R34444" s="1"/>
    </row>
    <row r="34445" spans="18:18">
      <c r="R34445" s="1"/>
    </row>
    <row r="34446" spans="18:18">
      <c r="R34446" s="1"/>
    </row>
    <row r="34447" spans="18:18">
      <c r="R34447" s="1"/>
    </row>
    <row r="34448" spans="18:18">
      <c r="R34448" s="1"/>
    </row>
    <row r="34449" spans="18:18">
      <c r="R34449" s="1"/>
    </row>
    <row r="34450" spans="18:18">
      <c r="R34450" s="1"/>
    </row>
    <row r="34451" spans="18:18">
      <c r="R34451" s="1"/>
    </row>
    <row r="34452" spans="18:18">
      <c r="R34452" s="1"/>
    </row>
    <row r="34453" spans="18:18">
      <c r="R34453" s="1"/>
    </row>
    <row r="34454" spans="18:18">
      <c r="R34454" s="1"/>
    </row>
    <row r="34455" spans="18:18">
      <c r="R34455" s="1"/>
    </row>
    <row r="34456" spans="18:18">
      <c r="R34456" s="1"/>
    </row>
    <row r="34457" spans="18:18">
      <c r="R34457" s="1"/>
    </row>
    <row r="34458" spans="18:18">
      <c r="R34458" s="1"/>
    </row>
    <row r="34459" spans="18:18">
      <c r="R34459" s="1"/>
    </row>
    <row r="34460" spans="18:18">
      <c r="R34460" s="1"/>
    </row>
    <row r="34461" spans="18:18">
      <c r="R34461" s="1"/>
    </row>
    <row r="34462" spans="18:18">
      <c r="R34462" s="1"/>
    </row>
    <row r="34463" spans="18:18">
      <c r="R34463" s="1"/>
    </row>
    <row r="34464" spans="18:18">
      <c r="R34464" s="1"/>
    </row>
    <row r="34465" spans="18:18">
      <c r="R34465" s="1"/>
    </row>
    <row r="34466" spans="18:18">
      <c r="R34466" s="1"/>
    </row>
    <row r="34467" spans="18:18">
      <c r="R34467" s="1"/>
    </row>
    <row r="34468" spans="18:18">
      <c r="R34468" s="1"/>
    </row>
    <row r="34469" spans="18:18">
      <c r="R34469" s="1"/>
    </row>
    <row r="34470" spans="18:18">
      <c r="R34470" s="1"/>
    </row>
    <row r="34471" spans="18:18">
      <c r="R34471" s="1"/>
    </row>
    <row r="34472" spans="18:18">
      <c r="R34472" s="1"/>
    </row>
    <row r="34473" spans="18:18">
      <c r="R34473" s="1"/>
    </row>
    <row r="34474" spans="18:18">
      <c r="R34474" s="1"/>
    </row>
    <row r="34475" spans="18:18">
      <c r="R34475" s="1"/>
    </row>
    <row r="34476" spans="18:18">
      <c r="R34476" s="1"/>
    </row>
    <row r="34477" spans="18:18">
      <c r="R34477" s="1"/>
    </row>
    <row r="34478" spans="18:18">
      <c r="R34478" s="1"/>
    </row>
    <row r="34479" spans="18:18">
      <c r="R34479" s="1"/>
    </row>
    <row r="34480" spans="18:18">
      <c r="R34480" s="1"/>
    </row>
    <row r="34481" spans="18:18">
      <c r="R34481" s="1"/>
    </row>
    <row r="34482" spans="18:18">
      <c r="R34482" s="1"/>
    </row>
    <row r="34483" spans="18:18">
      <c r="R34483" s="1"/>
    </row>
    <row r="34484" spans="18:18">
      <c r="R34484" s="1"/>
    </row>
    <row r="34485" spans="18:18">
      <c r="R34485" s="1"/>
    </row>
    <row r="34486" spans="18:18">
      <c r="R34486" s="1"/>
    </row>
    <row r="34487" spans="18:18">
      <c r="R34487" s="1"/>
    </row>
    <row r="34488" spans="18:18">
      <c r="R34488" s="1"/>
    </row>
    <row r="34489" spans="18:18">
      <c r="R34489" s="1"/>
    </row>
    <row r="34490" spans="18:18">
      <c r="R34490" s="1"/>
    </row>
    <row r="34491" spans="18:18">
      <c r="R34491" s="1"/>
    </row>
    <row r="34492" spans="18:18">
      <c r="R34492" s="1"/>
    </row>
    <row r="34493" spans="18:18">
      <c r="R34493" s="1"/>
    </row>
    <row r="34494" spans="18:18">
      <c r="R34494" s="1"/>
    </row>
    <row r="34495" spans="18:18">
      <c r="R34495" s="1"/>
    </row>
    <row r="34496" spans="18:18">
      <c r="R34496" s="1"/>
    </row>
    <row r="34497" spans="18:18">
      <c r="R34497" s="1"/>
    </row>
    <row r="34498" spans="18:18">
      <c r="R34498" s="1"/>
    </row>
    <row r="34499" spans="18:18">
      <c r="R34499" s="1"/>
    </row>
    <row r="34500" spans="18:18">
      <c r="R34500" s="1"/>
    </row>
    <row r="34501" spans="18:18">
      <c r="R34501" s="1"/>
    </row>
    <row r="34502" spans="18:18">
      <c r="R34502" s="1"/>
    </row>
    <row r="34503" spans="18:18">
      <c r="R34503" s="1"/>
    </row>
    <row r="34504" spans="18:18">
      <c r="R34504" s="1"/>
    </row>
    <row r="34505" spans="18:18">
      <c r="R34505" s="1"/>
    </row>
    <row r="34506" spans="18:18">
      <c r="R34506" s="1"/>
    </row>
    <row r="34507" spans="18:18">
      <c r="R34507" s="1"/>
    </row>
    <row r="34508" spans="18:18">
      <c r="R34508" s="1"/>
    </row>
    <row r="34509" spans="18:18">
      <c r="R34509" s="1"/>
    </row>
    <row r="34510" spans="18:18">
      <c r="R34510" s="1"/>
    </row>
    <row r="34511" spans="18:18">
      <c r="R34511" s="1"/>
    </row>
    <row r="34512" spans="18:18">
      <c r="R34512" s="1"/>
    </row>
    <row r="34513" spans="18:18">
      <c r="R34513" s="1"/>
    </row>
    <row r="34514" spans="18:18">
      <c r="R34514" s="1"/>
    </row>
    <row r="34515" spans="18:18">
      <c r="R34515" s="1"/>
    </row>
    <row r="34516" spans="18:18">
      <c r="R34516" s="1"/>
    </row>
    <row r="34517" spans="18:18">
      <c r="R34517" s="1"/>
    </row>
    <row r="34518" spans="18:18">
      <c r="R34518" s="1"/>
    </row>
    <row r="34519" spans="18:18">
      <c r="R34519" s="1"/>
    </row>
    <row r="34520" spans="18:18">
      <c r="R34520" s="1"/>
    </row>
    <row r="34521" spans="18:18">
      <c r="R34521" s="1"/>
    </row>
    <row r="34522" spans="18:18">
      <c r="R34522" s="1"/>
    </row>
    <row r="34523" spans="18:18">
      <c r="R34523" s="1"/>
    </row>
    <row r="34524" spans="18:18">
      <c r="R34524" s="1"/>
    </row>
    <row r="34525" spans="18:18">
      <c r="R34525" s="1"/>
    </row>
    <row r="34526" spans="18:18">
      <c r="R34526" s="1"/>
    </row>
    <row r="34527" spans="18:18">
      <c r="R34527" s="1"/>
    </row>
    <row r="34528" spans="18:18">
      <c r="R34528" s="1"/>
    </row>
    <row r="34529" spans="18:18">
      <c r="R34529" s="1"/>
    </row>
    <row r="34530" spans="18:18">
      <c r="R34530" s="1"/>
    </row>
    <row r="34531" spans="18:18">
      <c r="R34531" s="1"/>
    </row>
    <row r="34532" spans="18:18">
      <c r="R34532" s="1"/>
    </row>
    <row r="34533" spans="18:18">
      <c r="R34533" s="1"/>
    </row>
    <row r="34534" spans="18:18">
      <c r="R34534" s="1"/>
    </row>
    <row r="34535" spans="18:18">
      <c r="R34535" s="1"/>
    </row>
    <row r="34536" spans="18:18">
      <c r="R34536" s="1"/>
    </row>
    <row r="34537" spans="18:18">
      <c r="R34537" s="1"/>
    </row>
    <row r="34538" spans="18:18">
      <c r="R34538" s="1"/>
    </row>
    <row r="34539" spans="18:18">
      <c r="R34539" s="1"/>
    </row>
    <row r="34540" spans="18:18">
      <c r="R34540" s="1"/>
    </row>
    <row r="34541" spans="18:18">
      <c r="R34541" s="1"/>
    </row>
    <row r="34542" spans="18:18">
      <c r="R34542" s="1"/>
    </row>
    <row r="34543" spans="18:18">
      <c r="R34543" s="1"/>
    </row>
    <row r="34544" spans="18:18">
      <c r="R34544" s="1"/>
    </row>
    <row r="34545" spans="18:18">
      <c r="R34545" s="1"/>
    </row>
    <row r="34546" spans="18:18">
      <c r="R34546" s="1"/>
    </row>
    <row r="34547" spans="18:18">
      <c r="R34547" s="1"/>
    </row>
    <row r="34548" spans="18:18">
      <c r="R34548" s="1"/>
    </row>
    <row r="34549" spans="18:18">
      <c r="R34549" s="1"/>
    </row>
    <row r="34550" spans="18:18">
      <c r="R34550" s="1"/>
    </row>
    <row r="34551" spans="18:18">
      <c r="R34551" s="1"/>
    </row>
    <row r="34552" spans="18:18">
      <c r="R34552" s="1"/>
    </row>
    <row r="34553" spans="18:18">
      <c r="R34553" s="1"/>
    </row>
    <row r="34554" spans="18:18">
      <c r="R34554" s="1"/>
    </row>
    <row r="34555" spans="18:18">
      <c r="R34555" s="1"/>
    </row>
    <row r="34556" spans="18:18">
      <c r="R34556" s="1"/>
    </row>
    <row r="34557" spans="18:18">
      <c r="R34557" s="1"/>
    </row>
    <row r="34558" spans="18:18">
      <c r="R34558" s="1"/>
    </row>
    <row r="34559" spans="18:18">
      <c r="R34559" s="1"/>
    </row>
    <row r="34560" spans="18:18">
      <c r="R34560" s="1"/>
    </row>
    <row r="34561" spans="18:18">
      <c r="R34561" s="1"/>
    </row>
    <row r="34562" spans="18:18">
      <c r="R34562" s="1"/>
    </row>
    <row r="34563" spans="18:18">
      <c r="R34563" s="1"/>
    </row>
    <row r="34564" spans="18:18">
      <c r="R34564" s="1"/>
    </row>
    <row r="34565" spans="18:18">
      <c r="R34565" s="1"/>
    </row>
    <row r="34566" spans="18:18">
      <c r="R34566" s="1"/>
    </row>
    <row r="34567" spans="18:18">
      <c r="R34567" s="1"/>
    </row>
    <row r="34568" spans="18:18">
      <c r="R34568" s="1"/>
    </row>
    <row r="34569" spans="18:18">
      <c r="R34569" s="1"/>
    </row>
    <row r="34570" spans="18:18">
      <c r="R34570" s="1"/>
    </row>
    <row r="34571" spans="18:18">
      <c r="R34571" s="1"/>
    </row>
    <row r="34572" spans="18:18">
      <c r="R34572" s="1"/>
    </row>
    <row r="34573" spans="18:18">
      <c r="R34573" s="1"/>
    </row>
    <row r="34574" spans="18:18">
      <c r="R34574" s="1"/>
    </row>
    <row r="34575" spans="18:18">
      <c r="R34575" s="1"/>
    </row>
    <row r="34576" spans="18:18">
      <c r="R34576" s="1"/>
    </row>
    <row r="34577" spans="18:18">
      <c r="R34577" s="1"/>
    </row>
    <row r="34578" spans="18:18">
      <c r="R34578" s="1"/>
    </row>
    <row r="34579" spans="18:18">
      <c r="R34579" s="1"/>
    </row>
    <row r="34580" spans="18:18">
      <c r="R34580" s="1"/>
    </row>
    <row r="34581" spans="18:18">
      <c r="R34581" s="1"/>
    </row>
    <row r="34582" spans="18:18">
      <c r="R34582" s="1"/>
    </row>
    <row r="34583" spans="18:18">
      <c r="R34583" s="1"/>
    </row>
    <row r="34584" spans="18:18">
      <c r="R34584" s="1"/>
    </row>
    <row r="34585" spans="18:18">
      <c r="R34585" s="1"/>
    </row>
    <row r="34586" spans="18:18">
      <c r="R34586" s="1"/>
    </row>
    <row r="34587" spans="18:18">
      <c r="R34587" s="1"/>
    </row>
    <row r="34588" spans="18:18">
      <c r="R34588" s="1"/>
    </row>
    <row r="34589" spans="18:18">
      <c r="R34589" s="1"/>
    </row>
    <row r="34590" spans="18:18">
      <c r="R34590" s="1"/>
    </row>
    <row r="34591" spans="18:18">
      <c r="R34591" s="1"/>
    </row>
    <row r="34592" spans="18:18">
      <c r="R34592" s="1"/>
    </row>
    <row r="34593" spans="18:18">
      <c r="R34593" s="1"/>
    </row>
    <row r="34594" spans="18:18">
      <c r="R34594" s="1"/>
    </row>
    <row r="34595" spans="18:18">
      <c r="R34595" s="1"/>
    </row>
    <row r="34596" spans="18:18">
      <c r="R34596" s="1"/>
    </row>
    <row r="34597" spans="18:18">
      <c r="R34597" s="1"/>
    </row>
    <row r="34598" spans="18:18">
      <c r="R34598" s="1"/>
    </row>
    <row r="34599" spans="18:18">
      <c r="R34599" s="1"/>
    </row>
    <row r="34600" spans="18:18">
      <c r="R34600" s="1"/>
    </row>
    <row r="34601" spans="18:18">
      <c r="R34601" s="1"/>
    </row>
    <row r="34602" spans="18:18">
      <c r="R34602" s="1"/>
    </row>
    <row r="34603" spans="18:18">
      <c r="R34603" s="1"/>
    </row>
    <row r="34604" spans="18:18">
      <c r="R34604" s="1"/>
    </row>
    <row r="34605" spans="18:18">
      <c r="R34605" s="1"/>
    </row>
    <row r="34606" spans="18:18">
      <c r="R34606" s="1"/>
    </row>
    <row r="34607" spans="18:18">
      <c r="R34607" s="1"/>
    </row>
    <row r="34608" spans="18:18">
      <c r="R34608" s="1"/>
    </row>
    <row r="34609" spans="18:18">
      <c r="R34609" s="1"/>
    </row>
    <row r="34610" spans="18:18">
      <c r="R34610" s="1"/>
    </row>
    <row r="34611" spans="18:18">
      <c r="R34611" s="1"/>
    </row>
    <row r="34612" spans="18:18">
      <c r="R34612" s="1"/>
    </row>
    <row r="34613" spans="18:18">
      <c r="R34613" s="1"/>
    </row>
    <row r="34614" spans="18:18">
      <c r="R34614" s="1"/>
    </row>
    <row r="34615" spans="18:18">
      <c r="R34615" s="1"/>
    </row>
    <row r="34616" spans="18:18">
      <c r="R34616" s="1"/>
    </row>
    <row r="34617" spans="18:18">
      <c r="R34617" s="1"/>
    </row>
    <row r="34618" spans="18:18">
      <c r="R34618" s="1"/>
    </row>
    <row r="34619" spans="18:18">
      <c r="R34619" s="1"/>
    </row>
    <row r="34620" spans="18:18">
      <c r="R34620" s="1"/>
    </row>
    <row r="34621" spans="18:18">
      <c r="R34621" s="1"/>
    </row>
    <row r="34622" spans="18:18">
      <c r="R34622" s="1"/>
    </row>
    <row r="34623" spans="18:18">
      <c r="R34623" s="1"/>
    </row>
    <row r="34624" spans="18:18">
      <c r="R34624" s="1"/>
    </row>
    <row r="34625" spans="18:18">
      <c r="R34625" s="1"/>
    </row>
    <row r="34626" spans="18:18">
      <c r="R34626" s="1"/>
    </row>
    <row r="34627" spans="18:18">
      <c r="R34627" s="1"/>
    </row>
    <row r="34628" spans="18:18">
      <c r="R34628" s="1"/>
    </row>
    <row r="34629" spans="18:18">
      <c r="R34629" s="1"/>
    </row>
    <row r="34630" spans="18:18">
      <c r="R34630" s="1"/>
    </row>
    <row r="34631" spans="18:18">
      <c r="R34631" s="1"/>
    </row>
    <row r="34632" spans="18:18">
      <c r="R34632" s="1"/>
    </row>
    <row r="34633" spans="18:18">
      <c r="R34633" s="1"/>
    </row>
    <row r="34634" spans="18:18">
      <c r="R34634" s="1"/>
    </row>
    <row r="34635" spans="18:18">
      <c r="R34635" s="1"/>
    </row>
    <row r="34636" spans="18:18">
      <c r="R34636" s="1"/>
    </row>
    <row r="34637" spans="18:18">
      <c r="R34637" s="1"/>
    </row>
    <row r="34638" spans="18:18">
      <c r="R34638" s="1"/>
    </row>
    <row r="34639" spans="18:18">
      <c r="R34639" s="1"/>
    </row>
    <row r="34640" spans="18:18">
      <c r="R34640" s="1"/>
    </row>
    <row r="34641" spans="18:18">
      <c r="R34641" s="1"/>
    </row>
    <row r="34642" spans="18:18">
      <c r="R34642" s="1"/>
    </row>
    <row r="34643" spans="18:18">
      <c r="R34643" s="1"/>
    </row>
    <row r="34644" spans="18:18">
      <c r="R34644" s="1"/>
    </row>
    <row r="34645" spans="18:18">
      <c r="R34645" s="1"/>
    </row>
    <row r="34646" spans="18:18">
      <c r="R34646" s="1"/>
    </row>
    <row r="34647" spans="18:18">
      <c r="R34647" s="1"/>
    </row>
    <row r="34648" spans="18:18">
      <c r="R34648" s="1"/>
    </row>
    <row r="34649" spans="18:18">
      <c r="R34649" s="1"/>
    </row>
    <row r="34650" spans="18:18">
      <c r="R34650" s="1"/>
    </row>
    <row r="34651" spans="18:18">
      <c r="R34651" s="1"/>
    </row>
    <row r="34652" spans="18:18">
      <c r="R34652" s="1"/>
    </row>
    <row r="34653" spans="18:18">
      <c r="R34653" s="1"/>
    </row>
    <row r="34654" spans="18:18">
      <c r="R34654" s="1"/>
    </row>
    <row r="34655" spans="18:18">
      <c r="R34655" s="1"/>
    </row>
    <row r="34656" spans="18:18">
      <c r="R34656" s="1"/>
    </row>
    <row r="34657" spans="18:18">
      <c r="R34657" s="1"/>
    </row>
    <row r="34658" spans="18:18">
      <c r="R34658" s="1"/>
    </row>
    <row r="34659" spans="18:18">
      <c r="R34659" s="1"/>
    </row>
    <row r="34660" spans="18:18">
      <c r="R34660" s="1"/>
    </row>
    <row r="34661" spans="18:18">
      <c r="R34661" s="1"/>
    </row>
    <row r="34662" spans="18:18">
      <c r="R34662" s="1"/>
    </row>
    <row r="34663" spans="18:18">
      <c r="R34663" s="1"/>
    </row>
    <row r="34664" spans="18:18">
      <c r="R34664" s="1"/>
    </row>
    <row r="34665" spans="18:18">
      <c r="R34665" s="1"/>
    </row>
    <row r="34666" spans="18:18">
      <c r="R34666" s="1"/>
    </row>
    <row r="34667" spans="18:18">
      <c r="R34667" s="1"/>
    </row>
    <row r="34668" spans="18:18">
      <c r="R34668" s="1"/>
    </row>
    <row r="34669" spans="18:18">
      <c r="R34669" s="1"/>
    </row>
    <row r="34670" spans="18:18">
      <c r="R34670" s="1"/>
    </row>
    <row r="34671" spans="18:18">
      <c r="R34671" s="1"/>
    </row>
    <row r="34672" spans="18:18">
      <c r="R34672" s="1"/>
    </row>
    <row r="34673" spans="18:18">
      <c r="R34673" s="1"/>
    </row>
    <row r="34674" spans="18:18">
      <c r="R34674" s="1"/>
    </row>
    <row r="34675" spans="18:18">
      <c r="R34675" s="1"/>
    </row>
    <row r="34676" spans="18:18">
      <c r="R34676" s="1"/>
    </row>
    <row r="34677" spans="18:18">
      <c r="R34677" s="1"/>
    </row>
    <row r="34678" spans="18:18">
      <c r="R34678" s="1"/>
    </row>
    <row r="34679" spans="18:18">
      <c r="R34679" s="1"/>
    </row>
    <row r="34680" spans="18:18">
      <c r="R34680" s="1"/>
    </row>
    <row r="34681" spans="18:18">
      <c r="R34681" s="1"/>
    </row>
    <row r="34682" spans="18:18">
      <c r="R34682" s="1"/>
    </row>
    <row r="34683" spans="18:18">
      <c r="R34683" s="1"/>
    </row>
    <row r="34684" spans="18:18">
      <c r="R34684" s="1"/>
    </row>
    <row r="34685" spans="18:18">
      <c r="R34685" s="1"/>
    </row>
    <row r="34686" spans="18:18">
      <c r="R34686" s="1"/>
    </row>
    <row r="34687" spans="18:18">
      <c r="R34687" s="1"/>
    </row>
    <row r="34688" spans="18:18">
      <c r="R34688" s="1"/>
    </row>
    <row r="34689" spans="18:18">
      <c r="R34689" s="1"/>
    </row>
    <row r="34690" spans="18:18">
      <c r="R34690" s="1"/>
    </row>
    <row r="34691" spans="18:18">
      <c r="R34691" s="1"/>
    </row>
    <row r="34692" spans="18:18">
      <c r="R34692" s="1"/>
    </row>
    <row r="34693" spans="18:18">
      <c r="R34693" s="1"/>
    </row>
    <row r="34694" spans="18:18">
      <c r="R34694" s="1"/>
    </row>
    <row r="34695" spans="18:18">
      <c r="R34695" s="1"/>
    </row>
    <row r="34696" spans="18:18">
      <c r="R34696" s="1"/>
    </row>
    <row r="34697" spans="18:18">
      <c r="R34697" s="1"/>
    </row>
    <row r="34698" spans="18:18">
      <c r="R34698" s="1"/>
    </row>
    <row r="34699" spans="18:18">
      <c r="R34699" s="1"/>
    </row>
    <row r="34700" spans="18:18">
      <c r="R34700" s="1"/>
    </row>
    <row r="34701" spans="18:18">
      <c r="R34701" s="1"/>
    </row>
    <row r="34702" spans="18:18">
      <c r="R34702" s="1"/>
    </row>
    <row r="34703" spans="18:18">
      <c r="R34703" s="1"/>
    </row>
    <row r="34704" spans="18:18">
      <c r="R34704" s="1"/>
    </row>
    <row r="34705" spans="18:18">
      <c r="R34705" s="1"/>
    </row>
    <row r="34706" spans="18:18">
      <c r="R34706" s="1"/>
    </row>
    <row r="34707" spans="18:18">
      <c r="R34707" s="1"/>
    </row>
    <row r="34708" spans="18:18">
      <c r="R34708" s="1"/>
    </row>
    <row r="34709" spans="18:18">
      <c r="R34709" s="1"/>
    </row>
    <row r="34710" spans="18:18">
      <c r="R34710" s="1"/>
    </row>
    <row r="34711" spans="18:18">
      <c r="R34711" s="1"/>
    </row>
    <row r="34712" spans="18:18">
      <c r="R34712" s="1"/>
    </row>
    <row r="34713" spans="18:18">
      <c r="R34713" s="1"/>
    </row>
    <row r="34714" spans="18:18">
      <c r="R34714" s="1"/>
    </row>
    <row r="34715" spans="18:18">
      <c r="R34715" s="1"/>
    </row>
    <row r="34716" spans="18:18">
      <c r="R34716" s="1"/>
    </row>
    <row r="34717" spans="18:18">
      <c r="R34717" s="1"/>
    </row>
    <row r="34718" spans="18:18">
      <c r="R34718" s="1"/>
    </row>
    <row r="34719" spans="18:18">
      <c r="R34719" s="1"/>
    </row>
    <row r="34720" spans="18:18">
      <c r="R34720" s="1"/>
    </row>
    <row r="34721" spans="18:18">
      <c r="R34721" s="1"/>
    </row>
    <row r="34722" spans="18:18">
      <c r="R34722" s="1"/>
    </row>
    <row r="34723" spans="18:18">
      <c r="R34723" s="1"/>
    </row>
    <row r="34724" spans="18:18">
      <c r="R34724" s="1"/>
    </row>
    <row r="34725" spans="18:18">
      <c r="R34725" s="1"/>
    </row>
    <row r="34726" spans="18:18">
      <c r="R34726" s="1"/>
    </row>
    <row r="34727" spans="18:18">
      <c r="R34727" s="1"/>
    </row>
    <row r="34728" spans="18:18">
      <c r="R34728" s="1"/>
    </row>
    <row r="34729" spans="18:18">
      <c r="R34729" s="1"/>
    </row>
    <row r="34730" spans="18:18">
      <c r="R34730" s="1"/>
    </row>
    <row r="34731" spans="18:18">
      <c r="R34731" s="1"/>
    </row>
    <row r="34732" spans="18:18">
      <c r="R34732" s="1"/>
    </row>
    <row r="34733" spans="18:18">
      <c r="R34733" s="1"/>
    </row>
    <row r="34734" spans="18:18">
      <c r="R34734" s="1"/>
    </row>
    <row r="34735" spans="18:18">
      <c r="R34735" s="1"/>
    </row>
    <row r="34736" spans="18:18">
      <c r="R34736" s="1"/>
    </row>
    <row r="34737" spans="18:18">
      <c r="R34737" s="1"/>
    </row>
    <row r="34738" spans="18:18">
      <c r="R34738" s="1"/>
    </row>
    <row r="34739" spans="18:18">
      <c r="R34739" s="1"/>
    </row>
    <row r="34740" spans="18:18">
      <c r="R34740" s="1"/>
    </row>
    <row r="34741" spans="18:18">
      <c r="R34741" s="1"/>
    </row>
    <row r="34742" spans="18:18">
      <c r="R34742" s="1"/>
    </row>
    <row r="34743" spans="18:18">
      <c r="R34743" s="1"/>
    </row>
    <row r="34744" spans="18:18">
      <c r="R34744" s="1"/>
    </row>
    <row r="34745" spans="18:18">
      <c r="R34745" s="1"/>
    </row>
    <row r="34746" spans="18:18">
      <c r="R34746" s="1"/>
    </row>
    <row r="34747" spans="18:18">
      <c r="R34747" s="1"/>
    </row>
    <row r="34748" spans="18:18">
      <c r="R34748" s="1"/>
    </row>
    <row r="34749" spans="18:18">
      <c r="R34749" s="1"/>
    </row>
    <row r="34750" spans="18:18">
      <c r="R34750" s="1"/>
    </row>
    <row r="34751" spans="18:18">
      <c r="R34751" s="1"/>
    </row>
    <row r="34752" spans="18:18">
      <c r="R34752" s="1"/>
    </row>
    <row r="34753" spans="18:18">
      <c r="R34753" s="1"/>
    </row>
    <row r="34754" spans="18:18">
      <c r="R34754" s="1"/>
    </row>
    <row r="34755" spans="18:18">
      <c r="R34755" s="1"/>
    </row>
    <row r="34756" spans="18:18">
      <c r="R34756" s="1"/>
    </row>
    <row r="34757" spans="18:18">
      <c r="R34757" s="1"/>
    </row>
    <row r="34758" spans="18:18">
      <c r="R34758" s="1"/>
    </row>
    <row r="34759" spans="18:18">
      <c r="R34759" s="1"/>
    </row>
    <row r="34760" spans="18:18">
      <c r="R34760" s="1"/>
    </row>
    <row r="34761" spans="18:18">
      <c r="R34761" s="1"/>
    </row>
    <row r="34762" spans="18:18">
      <c r="R34762" s="1"/>
    </row>
    <row r="34763" spans="18:18">
      <c r="R34763" s="1"/>
    </row>
    <row r="34764" spans="18:18">
      <c r="R34764" s="1"/>
    </row>
    <row r="34765" spans="18:18">
      <c r="R34765" s="1"/>
    </row>
    <row r="34766" spans="18:18">
      <c r="R34766" s="1"/>
    </row>
    <row r="34767" spans="18:18">
      <c r="R34767" s="1"/>
    </row>
    <row r="34768" spans="18:18">
      <c r="R34768" s="1"/>
    </row>
    <row r="34769" spans="18:18">
      <c r="R34769" s="1"/>
    </row>
    <row r="34770" spans="18:18">
      <c r="R34770" s="1"/>
    </row>
    <row r="34771" spans="18:18">
      <c r="R34771" s="1"/>
    </row>
    <row r="34772" spans="18:18">
      <c r="R34772" s="1"/>
    </row>
    <row r="34773" spans="18:18">
      <c r="R34773" s="1"/>
    </row>
    <row r="34774" spans="18:18">
      <c r="R34774" s="1"/>
    </row>
    <row r="34775" spans="18:18">
      <c r="R34775" s="1"/>
    </row>
    <row r="34776" spans="18:18">
      <c r="R34776" s="1"/>
    </row>
    <row r="34777" spans="18:18">
      <c r="R34777" s="1"/>
    </row>
    <row r="34778" spans="18:18">
      <c r="R34778" s="1"/>
    </row>
    <row r="34779" spans="18:18">
      <c r="R34779" s="1"/>
    </row>
    <row r="34780" spans="18:18">
      <c r="R34780" s="1"/>
    </row>
    <row r="34781" spans="18:18">
      <c r="R34781" s="1"/>
    </row>
    <row r="34782" spans="18:18">
      <c r="R34782" s="1"/>
    </row>
    <row r="34783" spans="18:18">
      <c r="R34783" s="1"/>
    </row>
    <row r="34784" spans="18:18">
      <c r="R34784" s="1"/>
    </row>
    <row r="34785" spans="18:18">
      <c r="R34785" s="1"/>
    </row>
    <row r="34786" spans="18:18">
      <c r="R34786" s="1"/>
    </row>
    <row r="34787" spans="18:18">
      <c r="R34787" s="1"/>
    </row>
    <row r="34788" spans="18:18">
      <c r="R34788" s="1"/>
    </row>
    <row r="34789" spans="18:18">
      <c r="R34789" s="1"/>
    </row>
    <row r="34790" spans="18:18">
      <c r="R34790" s="1"/>
    </row>
    <row r="34791" spans="18:18">
      <c r="R34791" s="1"/>
    </row>
    <row r="34792" spans="18:18">
      <c r="R34792" s="1"/>
    </row>
    <row r="34793" spans="18:18">
      <c r="R34793" s="1"/>
    </row>
    <row r="34794" spans="18:18">
      <c r="R34794" s="1"/>
    </row>
    <row r="34795" spans="18:18">
      <c r="R34795" s="1"/>
    </row>
    <row r="34796" spans="18:18">
      <c r="R34796" s="1"/>
    </row>
    <row r="34797" spans="18:18">
      <c r="R34797" s="1"/>
    </row>
    <row r="34798" spans="18:18">
      <c r="R34798" s="1"/>
    </row>
    <row r="34799" spans="18:18">
      <c r="R34799" s="1"/>
    </row>
    <row r="34800" spans="18:18">
      <c r="R34800" s="1"/>
    </row>
    <row r="34801" spans="18:18">
      <c r="R34801" s="1"/>
    </row>
    <row r="34802" spans="18:18">
      <c r="R34802" s="1"/>
    </row>
    <row r="34803" spans="18:18">
      <c r="R34803" s="1"/>
    </row>
    <row r="34804" spans="18:18">
      <c r="R34804" s="1"/>
    </row>
    <row r="34805" spans="18:18">
      <c r="R34805" s="1"/>
    </row>
    <row r="34806" spans="18:18">
      <c r="R34806" s="1"/>
    </row>
    <row r="34807" spans="18:18">
      <c r="R34807" s="1"/>
    </row>
    <row r="34808" spans="18:18">
      <c r="R34808" s="1"/>
    </row>
    <row r="34809" spans="18:18">
      <c r="R34809" s="1"/>
    </row>
    <row r="34810" spans="18:18">
      <c r="R34810" s="1"/>
    </row>
    <row r="34811" spans="18:18">
      <c r="R34811" s="1"/>
    </row>
    <row r="34812" spans="18:18">
      <c r="R34812" s="1"/>
    </row>
    <row r="34813" spans="18:18">
      <c r="R34813" s="1"/>
    </row>
    <row r="34814" spans="18:18">
      <c r="R34814" s="1"/>
    </row>
    <row r="34815" spans="18:18">
      <c r="R34815" s="1"/>
    </row>
    <row r="34816" spans="18:18">
      <c r="R34816" s="1"/>
    </row>
    <row r="34817" spans="18:18">
      <c r="R34817" s="1"/>
    </row>
    <row r="34818" spans="18:18">
      <c r="R34818" s="1"/>
    </row>
    <row r="34819" spans="18:18">
      <c r="R34819" s="1"/>
    </row>
    <row r="34820" spans="18:18">
      <c r="R34820" s="1"/>
    </row>
    <row r="34821" spans="18:18">
      <c r="R34821" s="1"/>
    </row>
    <row r="34822" spans="18:18">
      <c r="R34822" s="1"/>
    </row>
    <row r="34823" spans="18:18">
      <c r="R34823" s="1"/>
    </row>
    <row r="34824" spans="18:18">
      <c r="R34824" s="1"/>
    </row>
    <row r="34825" spans="18:18">
      <c r="R34825" s="1"/>
    </row>
    <row r="34826" spans="18:18">
      <c r="R34826" s="1"/>
    </row>
    <row r="34827" spans="18:18">
      <c r="R34827" s="1"/>
    </row>
    <row r="34828" spans="18:18">
      <c r="R34828" s="1"/>
    </row>
    <row r="34829" spans="18:18">
      <c r="R34829" s="1"/>
    </row>
    <row r="34830" spans="18:18">
      <c r="R34830" s="1"/>
    </row>
    <row r="34831" spans="18:18">
      <c r="R34831" s="1"/>
    </row>
    <row r="34832" spans="18:18">
      <c r="R34832" s="1"/>
    </row>
    <row r="34833" spans="18:18">
      <c r="R34833" s="1"/>
    </row>
    <row r="34834" spans="18:18">
      <c r="R34834" s="1"/>
    </row>
    <row r="34835" spans="18:18">
      <c r="R34835" s="1"/>
    </row>
    <row r="34836" spans="18:18">
      <c r="R34836" s="1"/>
    </row>
    <row r="34837" spans="18:18">
      <c r="R34837" s="1"/>
    </row>
    <row r="34838" spans="18:18">
      <c r="R34838" s="1"/>
    </row>
    <row r="34839" spans="18:18">
      <c r="R34839" s="1"/>
    </row>
    <row r="34840" spans="18:18">
      <c r="R34840" s="1"/>
    </row>
    <row r="34841" spans="18:18">
      <c r="R34841" s="1"/>
    </row>
    <row r="34842" spans="18:18">
      <c r="R34842" s="1"/>
    </row>
    <row r="34843" spans="18:18">
      <c r="R34843" s="1"/>
    </row>
    <row r="34844" spans="18:18">
      <c r="R34844" s="1"/>
    </row>
    <row r="34845" spans="18:18">
      <c r="R34845" s="1"/>
    </row>
    <row r="34846" spans="18:18">
      <c r="R34846" s="1"/>
    </row>
    <row r="34847" spans="18:18">
      <c r="R34847" s="1"/>
    </row>
    <row r="34848" spans="18:18">
      <c r="R34848" s="1"/>
    </row>
    <row r="34849" spans="18:18">
      <c r="R34849" s="1"/>
    </row>
    <row r="34850" spans="18:18">
      <c r="R34850" s="1"/>
    </row>
    <row r="34851" spans="18:18">
      <c r="R34851" s="1"/>
    </row>
    <row r="34852" spans="18:18">
      <c r="R34852" s="1"/>
    </row>
    <row r="34853" spans="18:18">
      <c r="R34853" s="1"/>
    </row>
    <row r="34854" spans="18:18">
      <c r="R34854" s="1"/>
    </row>
    <row r="34855" spans="18:18">
      <c r="R34855" s="1"/>
    </row>
    <row r="34856" spans="18:18">
      <c r="R34856" s="1"/>
    </row>
    <row r="34857" spans="18:18">
      <c r="R34857" s="1"/>
    </row>
    <row r="34858" spans="18:18">
      <c r="R34858" s="1"/>
    </row>
    <row r="34859" spans="18:18">
      <c r="R34859" s="1"/>
    </row>
    <row r="34860" spans="18:18">
      <c r="R34860" s="1"/>
    </row>
    <row r="34861" spans="18:18">
      <c r="R34861" s="1"/>
    </row>
    <row r="34862" spans="18:18">
      <c r="R34862" s="1"/>
    </row>
    <row r="34863" spans="18:18">
      <c r="R34863" s="1"/>
    </row>
    <row r="34864" spans="18:18">
      <c r="R34864" s="1"/>
    </row>
    <row r="34865" spans="18:18">
      <c r="R34865" s="1"/>
    </row>
    <row r="34866" spans="18:18">
      <c r="R34866" s="1"/>
    </row>
    <row r="34867" spans="18:18">
      <c r="R34867" s="1"/>
    </row>
    <row r="34868" spans="18:18">
      <c r="R34868" s="1"/>
    </row>
    <row r="34869" spans="18:18">
      <c r="R34869" s="1"/>
    </row>
    <row r="34870" spans="18:18">
      <c r="R34870" s="1"/>
    </row>
    <row r="34871" spans="18:18">
      <c r="R34871" s="1"/>
    </row>
    <row r="34872" spans="18:18">
      <c r="R34872" s="1"/>
    </row>
    <row r="34873" spans="18:18">
      <c r="R34873" s="1"/>
    </row>
    <row r="34874" spans="18:18">
      <c r="R34874" s="1"/>
    </row>
    <row r="34875" spans="18:18">
      <c r="R34875" s="1"/>
    </row>
    <row r="34876" spans="18:18">
      <c r="R34876" s="1"/>
    </row>
    <row r="34877" spans="18:18">
      <c r="R34877" s="1"/>
    </row>
    <row r="34878" spans="18:18">
      <c r="R34878" s="1"/>
    </row>
    <row r="34879" spans="18:18">
      <c r="R34879" s="1"/>
    </row>
    <row r="34880" spans="18:18">
      <c r="R34880" s="1"/>
    </row>
    <row r="34881" spans="18:18">
      <c r="R34881" s="1"/>
    </row>
    <row r="34882" spans="18:18">
      <c r="R34882" s="1"/>
    </row>
    <row r="34883" spans="18:18">
      <c r="R34883" s="1"/>
    </row>
    <row r="34884" spans="18:18">
      <c r="R34884" s="1"/>
    </row>
    <row r="34885" spans="18:18">
      <c r="R34885" s="1"/>
    </row>
    <row r="34886" spans="18:18">
      <c r="R34886" s="1"/>
    </row>
    <row r="34887" spans="18:18">
      <c r="R34887" s="1"/>
    </row>
    <row r="34888" spans="18:18">
      <c r="R34888" s="1"/>
    </row>
    <row r="34889" spans="18:18">
      <c r="R34889" s="1"/>
    </row>
    <row r="34890" spans="18:18">
      <c r="R34890" s="1"/>
    </row>
    <row r="34891" spans="18:18">
      <c r="R34891" s="1"/>
    </row>
    <row r="34892" spans="18:18">
      <c r="R34892" s="1"/>
    </row>
    <row r="34893" spans="18:18">
      <c r="R34893" s="1"/>
    </row>
    <row r="34894" spans="18:18">
      <c r="R34894" s="1"/>
    </row>
    <row r="34895" spans="18:18">
      <c r="R34895" s="1"/>
    </row>
    <row r="34896" spans="18:18">
      <c r="R34896" s="1"/>
    </row>
    <row r="34897" spans="18:18">
      <c r="R34897" s="1"/>
    </row>
    <row r="34898" spans="18:18">
      <c r="R34898" s="1"/>
    </row>
    <row r="34899" spans="18:18">
      <c r="R34899" s="1"/>
    </row>
    <row r="34900" spans="18:18">
      <c r="R34900" s="1"/>
    </row>
    <row r="34901" spans="18:18">
      <c r="R34901" s="1"/>
    </row>
    <row r="34902" spans="18:18">
      <c r="R34902" s="1"/>
    </row>
    <row r="34903" spans="18:18">
      <c r="R34903" s="1"/>
    </row>
    <row r="34904" spans="18:18">
      <c r="R34904" s="1"/>
    </row>
    <row r="34905" spans="18:18">
      <c r="R34905" s="1"/>
    </row>
    <row r="34906" spans="18:18">
      <c r="R34906" s="1"/>
    </row>
    <row r="34907" spans="18:18">
      <c r="R34907" s="1"/>
    </row>
    <row r="34908" spans="18:18">
      <c r="R34908" s="1"/>
    </row>
    <row r="34909" spans="18:18">
      <c r="R34909" s="1"/>
    </row>
    <row r="34910" spans="18:18">
      <c r="R34910" s="1"/>
    </row>
    <row r="34911" spans="18:18">
      <c r="R34911" s="1"/>
    </row>
    <row r="34912" spans="18:18">
      <c r="R34912" s="1"/>
    </row>
    <row r="34913" spans="18:18">
      <c r="R34913" s="1"/>
    </row>
    <row r="34914" spans="18:18">
      <c r="R34914" s="1"/>
    </row>
    <row r="34915" spans="18:18">
      <c r="R34915" s="1"/>
    </row>
    <row r="34916" spans="18:18">
      <c r="R34916" s="1"/>
    </row>
    <row r="34917" spans="18:18">
      <c r="R34917" s="1"/>
    </row>
    <row r="34918" spans="18:18">
      <c r="R34918" s="1"/>
    </row>
    <row r="34919" spans="18:18">
      <c r="R34919" s="1"/>
    </row>
    <row r="34920" spans="18:18">
      <c r="R34920" s="1"/>
    </row>
    <row r="34921" spans="18:18">
      <c r="R34921" s="1"/>
    </row>
    <row r="34922" spans="18:18">
      <c r="R34922" s="1"/>
    </row>
    <row r="34923" spans="18:18">
      <c r="R34923" s="1"/>
    </row>
    <row r="34924" spans="18:18">
      <c r="R34924" s="1"/>
    </row>
    <row r="34925" spans="18:18">
      <c r="R34925" s="1"/>
    </row>
    <row r="34926" spans="18:18">
      <c r="R34926" s="1"/>
    </row>
    <row r="34927" spans="18:18">
      <c r="R34927" s="1"/>
    </row>
    <row r="34928" spans="18:18">
      <c r="R34928" s="1"/>
    </row>
    <row r="34929" spans="18:18">
      <c r="R34929" s="1"/>
    </row>
    <row r="34930" spans="18:18">
      <c r="R34930" s="1"/>
    </row>
    <row r="34931" spans="18:18">
      <c r="R34931" s="1"/>
    </row>
    <row r="34932" spans="18:18">
      <c r="R34932" s="1"/>
    </row>
    <row r="34933" spans="18:18">
      <c r="R34933" s="1"/>
    </row>
    <row r="34934" spans="18:18">
      <c r="R34934" s="1"/>
    </row>
    <row r="34935" spans="18:18">
      <c r="R34935" s="1"/>
    </row>
    <row r="34936" spans="18:18">
      <c r="R34936" s="1"/>
    </row>
    <row r="34937" spans="18:18">
      <c r="R34937" s="1"/>
    </row>
    <row r="34938" spans="18:18">
      <c r="R34938" s="1"/>
    </row>
    <row r="34939" spans="18:18">
      <c r="R34939" s="1"/>
    </row>
    <row r="34940" spans="18:18">
      <c r="R34940" s="1"/>
    </row>
    <row r="34941" spans="18:18">
      <c r="R34941" s="1"/>
    </row>
    <row r="34942" spans="18:18">
      <c r="R34942" s="1"/>
    </row>
    <row r="34943" spans="18:18">
      <c r="R34943" s="1"/>
    </row>
    <row r="34944" spans="18:18">
      <c r="R34944" s="1"/>
    </row>
    <row r="34945" spans="18:18">
      <c r="R34945" s="1"/>
    </row>
    <row r="34946" spans="18:18">
      <c r="R34946" s="1"/>
    </row>
    <row r="34947" spans="18:18">
      <c r="R34947" s="1"/>
    </row>
    <row r="34948" spans="18:18">
      <c r="R34948" s="1"/>
    </row>
    <row r="34949" spans="18:18">
      <c r="R34949" s="1"/>
    </row>
    <row r="34950" spans="18:18">
      <c r="R34950" s="1"/>
    </row>
    <row r="34951" spans="18:18">
      <c r="R34951" s="1"/>
    </row>
    <row r="34952" spans="18:18">
      <c r="R34952" s="1"/>
    </row>
    <row r="34953" spans="18:18">
      <c r="R34953" s="1"/>
    </row>
    <row r="34954" spans="18:18">
      <c r="R34954" s="1"/>
    </row>
    <row r="34955" spans="18:18">
      <c r="R34955" s="1"/>
    </row>
    <row r="34956" spans="18:18">
      <c r="R34956" s="1"/>
    </row>
    <row r="34957" spans="18:18">
      <c r="R34957" s="1"/>
    </row>
    <row r="34958" spans="18:18">
      <c r="R34958" s="1"/>
    </row>
    <row r="34959" spans="18:18">
      <c r="R34959" s="1"/>
    </row>
    <row r="34960" spans="18:18">
      <c r="R34960" s="1"/>
    </row>
    <row r="34961" spans="18:18">
      <c r="R34961" s="1"/>
    </row>
    <row r="34962" spans="18:18">
      <c r="R34962" s="1"/>
    </row>
    <row r="34963" spans="18:18">
      <c r="R34963" s="1"/>
    </row>
    <row r="34964" spans="18:18">
      <c r="R34964" s="1"/>
    </row>
    <row r="34965" spans="18:18">
      <c r="R34965" s="1"/>
    </row>
    <row r="34966" spans="18:18">
      <c r="R34966" s="1"/>
    </row>
    <row r="34967" spans="18:18">
      <c r="R34967" s="1"/>
    </row>
    <row r="34968" spans="18:18">
      <c r="R34968" s="1"/>
    </row>
    <row r="34969" spans="18:18">
      <c r="R34969" s="1"/>
    </row>
    <row r="34970" spans="18:18">
      <c r="R34970" s="1"/>
    </row>
    <row r="34971" spans="18:18">
      <c r="R34971" s="1"/>
    </row>
    <row r="34972" spans="18:18">
      <c r="R34972" s="1"/>
    </row>
    <row r="34973" spans="18:18">
      <c r="R34973" s="1"/>
    </row>
    <row r="34974" spans="18:18">
      <c r="R34974" s="1"/>
    </row>
    <row r="34975" spans="18:18">
      <c r="R34975" s="1"/>
    </row>
    <row r="34976" spans="18:18">
      <c r="R34976" s="1"/>
    </row>
    <row r="34977" spans="18:18">
      <c r="R34977" s="1"/>
    </row>
    <row r="34978" spans="18:18">
      <c r="R34978" s="1"/>
    </row>
    <row r="34979" spans="18:18">
      <c r="R34979" s="1"/>
    </row>
    <row r="34980" spans="18:18">
      <c r="R34980" s="1"/>
    </row>
    <row r="34981" spans="18:18">
      <c r="R34981" s="1"/>
    </row>
    <row r="34982" spans="18:18">
      <c r="R34982" s="1"/>
    </row>
    <row r="34983" spans="18:18">
      <c r="R34983" s="1"/>
    </row>
    <row r="34984" spans="18:18">
      <c r="R34984" s="1"/>
    </row>
    <row r="34985" spans="18:18">
      <c r="R34985" s="1"/>
    </row>
    <row r="34986" spans="18:18">
      <c r="R34986" s="1"/>
    </row>
    <row r="34987" spans="18:18">
      <c r="R34987" s="1"/>
    </row>
    <row r="34988" spans="18:18">
      <c r="R34988" s="1"/>
    </row>
    <row r="34989" spans="18:18">
      <c r="R34989" s="1"/>
    </row>
    <row r="34990" spans="18:18">
      <c r="R34990" s="1"/>
    </row>
    <row r="34991" spans="18:18">
      <c r="R34991" s="1"/>
    </row>
    <row r="34992" spans="18:18">
      <c r="R34992" s="1"/>
    </row>
    <row r="34993" spans="18:18">
      <c r="R34993" s="1"/>
    </row>
    <row r="34994" spans="18:18">
      <c r="R34994" s="1"/>
    </row>
    <row r="34995" spans="18:18">
      <c r="R34995" s="1"/>
    </row>
    <row r="34996" spans="18:18">
      <c r="R34996" s="1"/>
    </row>
    <row r="34997" spans="18:18">
      <c r="R34997" s="1"/>
    </row>
    <row r="34998" spans="18:18">
      <c r="R34998" s="1"/>
    </row>
    <row r="34999" spans="18:18">
      <c r="R34999" s="1"/>
    </row>
    <row r="35000" spans="18:18">
      <c r="R35000" s="1"/>
    </row>
    <row r="35001" spans="18:18">
      <c r="R35001" s="1"/>
    </row>
    <row r="35002" spans="18:18">
      <c r="R35002" s="1"/>
    </row>
    <row r="35003" spans="18:18">
      <c r="R35003" s="1"/>
    </row>
    <row r="35004" spans="18:18">
      <c r="R35004" s="1"/>
    </row>
    <row r="35005" spans="18:18">
      <c r="R35005" s="1"/>
    </row>
    <row r="35006" spans="18:18">
      <c r="R35006" s="1"/>
    </row>
    <row r="35007" spans="18:18">
      <c r="R35007" s="1"/>
    </row>
    <row r="35008" spans="18:18">
      <c r="R35008" s="1"/>
    </row>
    <row r="35009" spans="18:18">
      <c r="R35009" s="1"/>
    </row>
    <row r="35010" spans="18:18">
      <c r="R35010" s="1"/>
    </row>
    <row r="35011" spans="18:18">
      <c r="R35011" s="1"/>
    </row>
    <row r="35012" spans="18:18">
      <c r="R35012" s="1"/>
    </row>
    <row r="35013" spans="18:18">
      <c r="R35013" s="1"/>
    </row>
    <row r="35014" spans="18:18">
      <c r="R35014" s="1"/>
    </row>
    <row r="35015" spans="18:18">
      <c r="R35015" s="1"/>
    </row>
    <row r="35016" spans="18:18">
      <c r="R35016" s="1"/>
    </row>
    <row r="35017" spans="18:18">
      <c r="R35017" s="1"/>
    </row>
    <row r="35018" spans="18:18">
      <c r="R35018" s="1"/>
    </row>
    <row r="35019" spans="18:18">
      <c r="R35019" s="1"/>
    </row>
    <row r="35020" spans="18:18">
      <c r="R35020" s="1"/>
    </row>
    <row r="35021" spans="18:18">
      <c r="R35021" s="1"/>
    </row>
    <row r="35022" spans="18:18">
      <c r="R35022" s="1"/>
    </row>
    <row r="35023" spans="18:18">
      <c r="R35023" s="1"/>
    </row>
    <row r="35024" spans="18:18">
      <c r="R35024" s="1"/>
    </row>
    <row r="35025" spans="18:18">
      <c r="R35025" s="1"/>
    </row>
    <row r="35026" spans="18:18">
      <c r="R35026" s="1"/>
    </row>
    <row r="35027" spans="18:18">
      <c r="R35027" s="1"/>
    </row>
    <row r="35028" spans="18:18">
      <c r="R35028" s="1"/>
    </row>
    <row r="35029" spans="18:18">
      <c r="R35029" s="1"/>
    </row>
    <row r="35030" spans="18:18">
      <c r="R35030" s="1"/>
    </row>
    <row r="35031" spans="18:18">
      <c r="R35031" s="1"/>
    </row>
    <row r="35032" spans="18:18">
      <c r="R35032" s="1"/>
    </row>
    <row r="35033" spans="18:18">
      <c r="R35033" s="1"/>
    </row>
    <row r="35034" spans="18:18">
      <c r="R35034" s="1"/>
    </row>
    <row r="35035" spans="18:18">
      <c r="R35035" s="1"/>
    </row>
    <row r="35036" spans="18:18">
      <c r="R35036" s="1"/>
    </row>
    <row r="35037" spans="18:18">
      <c r="R35037" s="1"/>
    </row>
    <row r="35038" spans="18:18">
      <c r="R35038" s="1"/>
    </row>
    <row r="35039" spans="18:18">
      <c r="R35039" s="1"/>
    </row>
    <row r="35040" spans="18:18">
      <c r="R35040" s="1"/>
    </row>
    <row r="35041" spans="18:18">
      <c r="R35041" s="1"/>
    </row>
    <row r="35042" spans="18:18">
      <c r="R35042" s="1"/>
    </row>
    <row r="35043" spans="18:18">
      <c r="R35043" s="1"/>
    </row>
    <row r="35044" spans="18:18">
      <c r="R35044" s="1"/>
    </row>
    <row r="35045" spans="18:18">
      <c r="R35045" s="1"/>
    </row>
    <row r="35046" spans="18:18">
      <c r="R35046" s="1"/>
    </row>
    <row r="35047" spans="18:18">
      <c r="R35047" s="1"/>
    </row>
    <row r="35048" spans="18:18">
      <c r="R35048" s="1"/>
    </row>
    <row r="35049" spans="18:18">
      <c r="R35049" s="1"/>
    </row>
    <row r="35050" spans="18:18">
      <c r="R35050" s="1"/>
    </row>
    <row r="35051" spans="18:18">
      <c r="R35051" s="1"/>
    </row>
    <row r="35052" spans="18:18">
      <c r="R35052" s="1"/>
    </row>
    <row r="35053" spans="18:18">
      <c r="R35053" s="1"/>
    </row>
    <row r="35054" spans="18:18">
      <c r="R35054" s="1"/>
    </row>
    <row r="35055" spans="18:18">
      <c r="R35055" s="1"/>
    </row>
    <row r="35056" spans="18:18">
      <c r="R35056" s="1"/>
    </row>
    <row r="35057" spans="18:18">
      <c r="R35057" s="1"/>
    </row>
    <row r="35058" spans="18:18">
      <c r="R35058" s="1"/>
    </row>
    <row r="35059" spans="18:18">
      <c r="R35059" s="1"/>
    </row>
    <row r="35060" spans="18:18">
      <c r="R35060" s="1"/>
    </row>
    <row r="35061" spans="18:18">
      <c r="R35061" s="1"/>
    </row>
    <row r="35062" spans="18:18">
      <c r="R35062" s="1"/>
    </row>
    <row r="35063" spans="18:18">
      <c r="R35063" s="1"/>
    </row>
    <row r="35064" spans="18:18">
      <c r="R35064" s="1"/>
    </row>
    <row r="35065" spans="18:18">
      <c r="R35065" s="1"/>
    </row>
    <row r="35066" spans="18:18">
      <c r="R35066" s="1"/>
    </row>
    <row r="35067" spans="18:18">
      <c r="R35067" s="1"/>
    </row>
    <row r="35068" spans="18:18">
      <c r="R35068" s="1"/>
    </row>
    <row r="35069" spans="18:18">
      <c r="R35069" s="1"/>
    </row>
    <row r="35070" spans="18:18">
      <c r="R35070" s="1"/>
    </row>
    <row r="35071" spans="18:18">
      <c r="R35071" s="1"/>
    </row>
    <row r="35072" spans="18:18">
      <c r="R35072" s="1"/>
    </row>
    <row r="35073" spans="18:18">
      <c r="R35073" s="1"/>
    </row>
    <row r="35074" spans="18:18">
      <c r="R35074" s="1"/>
    </row>
    <row r="35075" spans="18:18">
      <c r="R35075" s="1"/>
    </row>
    <row r="35076" spans="18:18">
      <c r="R35076" s="1"/>
    </row>
    <row r="35077" spans="18:18">
      <c r="R35077" s="1"/>
    </row>
    <row r="35078" spans="18:18">
      <c r="R35078" s="1"/>
    </row>
    <row r="35079" spans="18:18">
      <c r="R35079" s="1"/>
    </row>
    <row r="35080" spans="18:18">
      <c r="R35080" s="1"/>
    </row>
    <row r="35081" spans="18:18">
      <c r="R35081" s="1"/>
    </row>
    <row r="35082" spans="18:18">
      <c r="R35082" s="1"/>
    </row>
    <row r="35083" spans="18:18">
      <c r="R35083" s="1"/>
    </row>
    <row r="35084" spans="18:18">
      <c r="R35084" s="1"/>
    </row>
    <row r="35085" spans="18:18">
      <c r="R35085" s="1"/>
    </row>
    <row r="35086" spans="18:18">
      <c r="R35086" s="1"/>
    </row>
    <row r="35087" spans="18:18">
      <c r="R35087" s="1"/>
    </row>
    <row r="35088" spans="18:18">
      <c r="R35088" s="1"/>
    </row>
    <row r="35089" spans="18:18">
      <c r="R35089" s="1"/>
    </row>
    <row r="35090" spans="18:18">
      <c r="R35090" s="1"/>
    </row>
    <row r="35091" spans="18:18">
      <c r="R35091" s="1"/>
    </row>
    <row r="35092" spans="18:18">
      <c r="R35092" s="1"/>
    </row>
    <row r="35093" spans="18:18">
      <c r="R35093" s="1"/>
    </row>
    <row r="35094" spans="18:18">
      <c r="R35094" s="1"/>
    </row>
    <row r="35095" spans="18:18">
      <c r="R35095" s="1"/>
    </row>
    <row r="35096" spans="18:18">
      <c r="R35096" s="1"/>
    </row>
    <row r="35097" spans="18:18">
      <c r="R35097" s="1"/>
    </row>
    <row r="35098" spans="18:18">
      <c r="R35098" s="1"/>
    </row>
    <row r="35099" spans="18:18">
      <c r="R35099" s="1"/>
    </row>
    <row r="35100" spans="18:18">
      <c r="R35100" s="1"/>
    </row>
    <row r="35101" spans="18:18">
      <c r="R35101" s="1"/>
    </row>
    <row r="35102" spans="18:18">
      <c r="R35102" s="1"/>
    </row>
    <row r="35103" spans="18:18">
      <c r="R35103" s="1"/>
    </row>
    <row r="35104" spans="18:18">
      <c r="R35104" s="1"/>
    </row>
    <row r="35105" spans="18:18">
      <c r="R35105" s="1"/>
    </row>
    <row r="35106" spans="18:18">
      <c r="R35106" s="1"/>
    </row>
    <row r="35107" spans="18:18">
      <c r="R35107" s="1"/>
    </row>
    <row r="35108" spans="18:18">
      <c r="R35108" s="1"/>
    </row>
    <row r="35109" spans="18:18">
      <c r="R35109" s="1"/>
    </row>
    <row r="35110" spans="18:18">
      <c r="R35110" s="1"/>
    </row>
    <row r="35111" spans="18:18">
      <c r="R35111" s="1"/>
    </row>
    <row r="35112" spans="18:18">
      <c r="R35112" s="1"/>
    </row>
    <row r="35113" spans="18:18">
      <c r="R35113" s="1"/>
    </row>
    <row r="35114" spans="18:18">
      <c r="R35114" s="1"/>
    </row>
    <row r="35115" spans="18:18">
      <c r="R35115" s="1"/>
    </row>
    <row r="35116" spans="18:18">
      <c r="R35116" s="1"/>
    </row>
    <row r="35117" spans="18:18">
      <c r="R35117" s="1"/>
    </row>
    <row r="35118" spans="18:18">
      <c r="R35118" s="1"/>
    </row>
    <row r="35119" spans="18:18">
      <c r="R35119" s="1"/>
    </row>
    <row r="35120" spans="18:18">
      <c r="R35120" s="1"/>
    </row>
    <row r="35121" spans="18:18">
      <c r="R35121" s="1"/>
    </row>
    <row r="35122" spans="18:18">
      <c r="R35122" s="1"/>
    </row>
    <row r="35123" spans="18:18">
      <c r="R35123" s="1"/>
    </row>
    <row r="35124" spans="18:18">
      <c r="R35124" s="1"/>
    </row>
    <row r="35125" spans="18:18">
      <c r="R35125" s="1"/>
    </row>
    <row r="35126" spans="18:18">
      <c r="R35126" s="1"/>
    </row>
    <row r="35127" spans="18:18">
      <c r="R35127" s="1"/>
    </row>
    <row r="35128" spans="18:18">
      <c r="R35128" s="1"/>
    </row>
    <row r="35129" spans="18:18">
      <c r="R35129" s="1"/>
    </row>
    <row r="35130" spans="18:18">
      <c r="R35130" s="1"/>
    </row>
    <row r="35131" spans="18:18">
      <c r="R35131" s="1"/>
    </row>
    <row r="35132" spans="18:18">
      <c r="R35132" s="1"/>
    </row>
    <row r="35133" spans="18:18">
      <c r="R35133" s="1"/>
    </row>
    <row r="35134" spans="18:18">
      <c r="R35134" s="1"/>
    </row>
    <row r="35135" spans="18:18">
      <c r="R35135" s="1"/>
    </row>
    <row r="35136" spans="18:18">
      <c r="R35136" s="1"/>
    </row>
    <row r="35137" spans="18:18">
      <c r="R35137" s="1"/>
    </row>
    <row r="35138" spans="18:18">
      <c r="R35138" s="1"/>
    </row>
    <row r="35139" spans="18:18">
      <c r="R35139" s="1"/>
    </row>
    <row r="35140" spans="18:18">
      <c r="R35140" s="1"/>
    </row>
    <row r="35141" spans="18:18">
      <c r="R35141" s="1"/>
    </row>
    <row r="35142" spans="18:18">
      <c r="R35142" s="1"/>
    </row>
    <row r="35143" spans="18:18">
      <c r="R35143" s="1"/>
    </row>
    <row r="35144" spans="18:18">
      <c r="R35144" s="1"/>
    </row>
    <row r="35145" spans="18:18">
      <c r="R35145" s="1"/>
    </row>
    <row r="35146" spans="18:18">
      <c r="R35146" s="1"/>
    </row>
    <row r="35147" spans="18:18">
      <c r="R35147" s="1"/>
    </row>
    <row r="35148" spans="18:18">
      <c r="R35148" s="1"/>
    </row>
    <row r="35149" spans="18:18">
      <c r="R35149" s="1"/>
    </row>
    <row r="35150" spans="18:18">
      <c r="R35150" s="1"/>
    </row>
    <row r="35151" spans="18:18">
      <c r="R35151" s="1"/>
    </row>
    <row r="35152" spans="18:18">
      <c r="R35152" s="1"/>
    </row>
    <row r="35153" spans="18:18">
      <c r="R35153" s="1"/>
    </row>
    <row r="35154" spans="18:18">
      <c r="R35154" s="1"/>
    </row>
    <row r="35155" spans="18:18">
      <c r="R35155" s="1"/>
    </row>
    <row r="35156" spans="18:18">
      <c r="R35156" s="1"/>
    </row>
    <row r="35157" spans="18:18">
      <c r="R35157" s="1"/>
    </row>
    <row r="35158" spans="18:18">
      <c r="R35158" s="1"/>
    </row>
    <row r="35159" spans="18:18">
      <c r="R35159" s="1"/>
    </row>
    <row r="35160" spans="18:18">
      <c r="R35160" s="1"/>
    </row>
    <row r="35161" spans="18:18">
      <c r="R35161" s="1"/>
    </row>
    <row r="35162" spans="18:18">
      <c r="R35162" s="1"/>
    </row>
    <row r="35163" spans="18:18">
      <c r="R35163" s="1"/>
    </row>
    <row r="35164" spans="18:18">
      <c r="R35164" s="1"/>
    </row>
    <row r="35165" spans="18:18">
      <c r="R35165" s="1"/>
    </row>
    <row r="35166" spans="18:18">
      <c r="R35166" s="1"/>
    </row>
    <row r="35167" spans="18:18">
      <c r="R35167" s="1"/>
    </row>
    <row r="35168" spans="18:18">
      <c r="R35168" s="1"/>
    </row>
    <row r="35169" spans="18:18">
      <c r="R35169" s="1"/>
    </row>
    <row r="35170" spans="18:18">
      <c r="R35170" s="1"/>
    </row>
    <row r="35171" spans="18:18">
      <c r="R35171" s="1"/>
    </row>
    <row r="35172" spans="18:18">
      <c r="R35172" s="1"/>
    </row>
    <row r="35173" spans="18:18">
      <c r="R35173" s="1"/>
    </row>
    <row r="35174" spans="18:18">
      <c r="R35174" s="1"/>
    </row>
    <row r="35175" spans="18:18">
      <c r="R35175" s="1"/>
    </row>
    <row r="35176" spans="18:18">
      <c r="R35176" s="1"/>
    </row>
    <row r="35177" spans="18:18">
      <c r="R35177" s="1"/>
    </row>
    <row r="35178" spans="18:18">
      <c r="R35178" s="1"/>
    </row>
    <row r="35179" spans="18:18">
      <c r="R35179" s="1"/>
    </row>
    <row r="35180" spans="18:18">
      <c r="R35180" s="1"/>
    </row>
    <row r="35181" spans="18:18">
      <c r="R35181" s="1"/>
    </row>
    <row r="35182" spans="18:18">
      <c r="R35182" s="1"/>
    </row>
    <row r="35183" spans="18:18">
      <c r="R35183" s="1"/>
    </row>
    <row r="35184" spans="18:18">
      <c r="R35184" s="1"/>
    </row>
    <row r="35185" spans="18:18">
      <c r="R35185" s="1"/>
    </row>
    <row r="35186" spans="18:18">
      <c r="R35186" s="1"/>
    </row>
    <row r="35187" spans="18:18">
      <c r="R35187" s="1"/>
    </row>
    <row r="35188" spans="18:18">
      <c r="R35188" s="1"/>
    </row>
    <row r="35189" spans="18:18">
      <c r="R35189" s="1"/>
    </row>
    <row r="35190" spans="18:18">
      <c r="R35190" s="1"/>
    </row>
    <row r="35191" spans="18:18">
      <c r="R35191" s="1"/>
    </row>
    <row r="35192" spans="18:18">
      <c r="R35192" s="1"/>
    </row>
    <row r="35193" spans="18:18">
      <c r="R35193" s="1"/>
    </row>
    <row r="35194" spans="18:18">
      <c r="R35194" s="1"/>
    </row>
    <row r="35195" spans="18:18">
      <c r="R35195" s="1"/>
    </row>
    <row r="35196" spans="18:18">
      <c r="R35196" s="1"/>
    </row>
    <row r="35197" spans="18:18">
      <c r="R35197" s="1"/>
    </row>
    <row r="35198" spans="18:18">
      <c r="R35198" s="1"/>
    </row>
    <row r="35199" spans="18:18">
      <c r="R35199" s="1"/>
    </row>
    <row r="35200" spans="18:18">
      <c r="R35200" s="1"/>
    </row>
    <row r="35201" spans="18:18">
      <c r="R35201" s="1"/>
    </row>
    <row r="35202" spans="18:18">
      <c r="R35202" s="1"/>
    </row>
    <row r="35203" spans="18:18">
      <c r="R35203" s="1"/>
    </row>
    <row r="35204" spans="18:18">
      <c r="R35204" s="1"/>
    </row>
    <row r="35205" spans="18:18">
      <c r="R35205" s="1"/>
    </row>
    <row r="35206" spans="18:18">
      <c r="R35206" s="1"/>
    </row>
    <row r="35207" spans="18:18">
      <c r="R35207" s="1"/>
    </row>
    <row r="35208" spans="18:18">
      <c r="R35208" s="1"/>
    </row>
    <row r="35209" spans="18:18">
      <c r="R35209" s="1"/>
    </row>
    <row r="35210" spans="18:18">
      <c r="R35210" s="1"/>
    </row>
    <row r="35211" spans="18:18">
      <c r="R35211" s="1"/>
    </row>
    <row r="35212" spans="18:18">
      <c r="R35212" s="1"/>
    </row>
    <row r="35213" spans="18:18">
      <c r="R35213" s="1"/>
    </row>
    <row r="35214" spans="18:18">
      <c r="R35214" s="1"/>
    </row>
    <row r="35215" spans="18:18">
      <c r="R35215" s="1"/>
    </row>
    <row r="35216" spans="18:18">
      <c r="R35216" s="1"/>
    </row>
    <row r="35217" spans="18:18">
      <c r="R35217" s="1"/>
    </row>
    <row r="35218" spans="18:18">
      <c r="R35218" s="1"/>
    </row>
    <row r="35219" spans="18:18">
      <c r="R35219" s="1"/>
    </row>
    <row r="35220" spans="18:18">
      <c r="R35220" s="1"/>
    </row>
    <row r="35221" spans="18:18">
      <c r="R35221" s="1"/>
    </row>
    <row r="35222" spans="18:18">
      <c r="R35222" s="1"/>
    </row>
    <row r="35223" spans="18:18">
      <c r="R35223" s="1"/>
    </row>
    <row r="35224" spans="18:18">
      <c r="R35224" s="1"/>
    </row>
    <row r="35225" spans="18:18">
      <c r="R35225" s="1"/>
    </row>
    <row r="35226" spans="18:18">
      <c r="R35226" s="1"/>
    </row>
    <row r="35227" spans="18:18">
      <c r="R35227" s="1"/>
    </row>
    <row r="35228" spans="18:18">
      <c r="R35228" s="1"/>
    </row>
    <row r="35229" spans="18:18">
      <c r="R35229" s="1"/>
    </row>
    <row r="35230" spans="18:18">
      <c r="R35230" s="1"/>
    </row>
    <row r="35231" spans="18:18">
      <c r="R35231" s="1"/>
    </row>
    <row r="35232" spans="18:18">
      <c r="R35232" s="1"/>
    </row>
    <row r="35233" spans="18:18">
      <c r="R35233" s="1"/>
    </row>
    <row r="35234" spans="18:18">
      <c r="R35234" s="1"/>
    </row>
    <row r="35235" spans="18:18">
      <c r="R35235" s="1"/>
    </row>
    <row r="35236" spans="18:18">
      <c r="R35236" s="1"/>
    </row>
    <row r="35237" spans="18:18">
      <c r="R35237" s="1"/>
    </row>
    <row r="35238" spans="18:18">
      <c r="R35238" s="1"/>
    </row>
    <row r="35239" spans="18:18">
      <c r="R35239" s="1"/>
    </row>
    <row r="35240" spans="18:18">
      <c r="R35240" s="1"/>
    </row>
    <row r="35241" spans="18:18">
      <c r="R35241" s="1"/>
    </row>
    <row r="35242" spans="18:18">
      <c r="R35242" s="1"/>
    </row>
    <row r="35243" spans="18:18">
      <c r="R35243" s="1"/>
    </row>
    <row r="35244" spans="18:18">
      <c r="R35244" s="1"/>
    </row>
    <row r="35245" spans="18:18">
      <c r="R35245" s="1"/>
    </row>
    <row r="35246" spans="18:18">
      <c r="R35246" s="1"/>
    </row>
    <row r="35247" spans="18:18">
      <c r="R35247" s="1"/>
    </row>
    <row r="35248" spans="18:18">
      <c r="R35248" s="1"/>
    </row>
    <row r="35249" spans="18:18">
      <c r="R35249" s="1"/>
    </row>
    <row r="35250" spans="18:18">
      <c r="R35250" s="1"/>
    </row>
    <row r="35251" spans="18:18">
      <c r="R35251" s="1"/>
    </row>
    <row r="35252" spans="18:18">
      <c r="R35252" s="1"/>
    </row>
    <row r="35253" spans="18:18">
      <c r="R35253" s="1"/>
    </row>
    <row r="35254" spans="18:18">
      <c r="R35254" s="1"/>
    </row>
    <row r="35255" spans="18:18">
      <c r="R35255" s="1"/>
    </row>
    <row r="35256" spans="18:18">
      <c r="R35256" s="1"/>
    </row>
    <row r="35257" spans="18:18">
      <c r="R35257" s="1"/>
    </row>
    <row r="35258" spans="18:18">
      <c r="R35258" s="1"/>
    </row>
    <row r="35259" spans="18:18">
      <c r="R35259" s="1"/>
    </row>
    <row r="35260" spans="18:18">
      <c r="R35260" s="1"/>
    </row>
    <row r="35261" spans="18:18">
      <c r="R35261" s="1"/>
    </row>
    <row r="35262" spans="18:18">
      <c r="R35262" s="1"/>
    </row>
    <row r="35263" spans="18:18">
      <c r="R35263" s="1"/>
    </row>
    <row r="35264" spans="18:18">
      <c r="R35264" s="1"/>
    </row>
    <row r="35265" spans="18:18">
      <c r="R35265" s="1"/>
    </row>
    <row r="35266" spans="18:18">
      <c r="R35266" s="1"/>
    </row>
    <row r="35267" spans="18:18">
      <c r="R35267" s="1"/>
    </row>
    <row r="35268" spans="18:18">
      <c r="R35268" s="1"/>
    </row>
    <row r="35269" spans="18:18">
      <c r="R35269" s="1"/>
    </row>
    <row r="35270" spans="18:18">
      <c r="R35270" s="1"/>
    </row>
    <row r="35271" spans="18:18">
      <c r="R35271" s="1"/>
    </row>
    <row r="35272" spans="18:18">
      <c r="R35272" s="1"/>
    </row>
    <row r="35273" spans="18:18">
      <c r="R35273" s="1"/>
    </row>
    <row r="35274" spans="18:18">
      <c r="R35274" s="1"/>
    </row>
    <row r="35275" spans="18:18">
      <c r="R35275" s="1"/>
    </row>
    <row r="35276" spans="18:18">
      <c r="R35276" s="1"/>
    </row>
    <row r="35277" spans="18:18">
      <c r="R35277" s="1"/>
    </row>
    <row r="35278" spans="18:18">
      <c r="R35278" s="1"/>
    </row>
    <row r="35279" spans="18:18">
      <c r="R35279" s="1"/>
    </row>
    <row r="35280" spans="18:18">
      <c r="R35280" s="1"/>
    </row>
    <row r="35281" spans="18:18">
      <c r="R35281" s="1"/>
    </row>
    <row r="35282" spans="18:18">
      <c r="R35282" s="1"/>
    </row>
    <row r="35283" spans="18:18">
      <c r="R35283" s="1"/>
    </row>
    <row r="35284" spans="18:18">
      <c r="R35284" s="1"/>
    </row>
    <row r="35285" spans="18:18">
      <c r="R35285" s="1"/>
    </row>
    <row r="35286" spans="18:18">
      <c r="R35286" s="1"/>
    </row>
    <row r="35287" spans="18:18">
      <c r="R35287" s="1"/>
    </row>
    <row r="35288" spans="18:18">
      <c r="R35288" s="1"/>
    </row>
    <row r="35289" spans="18:18">
      <c r="R35289" s="1"/>
    </row>
    <row r="35290" spans="18:18">
      <c r="R35290" s="1"/>
    </row>
    <row r="35291" spans="18:18">
      <c r="R35291" s="1"/>
    </row>
    <row r="35292" spans="18:18">
      <c r="R35292" s="1"/>
    </row>
    <row r="35293" spans="18:18">
      <c r="R35293" s="1"/>
    </row>
    <row r="35294" spans="18:18">
      <c r="R35294" s="1"/>
    </row>
    <row r="35295" spans="18:18">
      <c r="R35295" s="1"/>
    </row>
    <row r="35296" spans="18:18">
      <c r="R35296" s="1"/>
    </row>
    <row r="35297" spans="18:18">
      <c r="R35297" s="1"/>
    </row>
    <row r="35298" spans="18:18">
      <c r="R35298" s="1"/>
    </row>
    <row r="35299" spans="18:18">
      <c r="R35299" s="1"/>
    </row>
    <row r="35300" spans="18:18">
      <c r="R35300" s="1"/>
    </row>
    <row r="35301" spans="18:18">
      <c r="R35301" s="1"/>
    </row>
    <row r="35302" spans="18:18">
      <c r="R35302" s="1"/>
    </row>
    <row r="35303" spans="18:18">
      <c r="R35303" s="1"/>
    </row>
    <row r="35304" spans="18:18">
      <c r="R35304" s="1"/>
    </row>
    <row r="35305" spans="18:18">
      <c r="R35305" s="1"/>
    </row>
    <row r="35306" spans="18:18">
      <c r="R35306" s="1"/>
    </row>
    <row r="35307" spans="18:18">
      <c r="R35307" s="1"/>
    </row>
    <row r="35308" spans="18:18">
      <c r="R35308" s="1"/>
    </row>
    <row r="35309" spans="18:18">
      <c r="R35309" s="1"/>
    </row>
    <row r="35310" spans="18:18">
      <c r="R35310" s="1"/>
    </row>
    <row r="35311" spans="18:18">
      <c r="R35311" s="1"/>
    </row>
    <row r="35312" spans="18:18">
      <c r="R35312" s="1"/>
    </row>
    <row r="35313" spans="18:18">
      <c r="R35313" s="1"/>
    </row>
    <row r="35314" spans="18:18">
      <c r="R35314" s="1"/>
    </row>
    <row r="35315" spans="18:18">
      <c r="R35315" s="1"/>
    </row>
    <row r="35316" spans="18:18">
      <c r="R35316" s="1"/>
    </row>
    <row r="35317" spans="18:18">
      <c r="R35317" s="1"/>
    </row>
    <row r="35318" spans="18:18">
      <c r="R35318" s="1"/>
    </row>
    <row r="35319" spans="18:18">
      <c r="R35319" s="1"/>
    </row>
    <row r="35320" spans="18:18">
      <c r="R35320" s="1"/>
    </row>
    <row r="35321" spans="18:18">
      <c r="R35321" s="1"/>
    </row>
    <row r="35322" spans="18:18">
      <c r="R35322" s="1"/>
    </row>
    <row r="35323" spans="18:18">
      <c r="R35323" s="1"/>
    </row>
    <row r="35324" spans="18:18">
      <c r="R35324" s="1"/>
    </row>
    <row r="35325" spans="18:18">
      <c r="R35325" s="1"/>
    </row>
    <row r="35326" spans="18:18">
      <c r="R35326" s="1"/>
    </row>
    <row r="35327" spans="18:18">
      <c r="R35327" s="1"/>
    </row>
    <row r="35328" spans="18:18">
      <c r="R35328" s="1"/>
    </row>
    <row r="35329" spans="18:18">
      <c r="R35329" s="1"/>
    </row>
    <row r="35330" spans="18:18">
      <c r="R35330" s="1"/>
    </row>
    <row r="35331" spans="18:18">
      <c r="R35331" s="1"/>
    </row>
    <row r="35332" spans="18:18">
      <c r="R35332" s="1"/>
    </row>
    <row r="35333" spans="18:18">
      <c r="R35333" s="1"/>
    </row>
    <row r="35334" spans="18:18">
      <c r="R35334" s="1"/>
    </row>
    <row r="35335" spans="18:18">
      <c r="R35335" s="1"/>
    </row>
    <row r="35336" spans="18:18">
      <c r="R35336" s="1"/>
    </row>
    <row r="35337" spans="18:18">
      <c r="R35337" s="1"/>
    </row>
    <row r="35338" spans="18:18">
      <c r="R35338" s="1"/>
    </row>
    <row r="35339" spans="18:18">
      <c r="R35339" s="1"/>
    </row>
    <row r="35340" spans="18:18">
      <c r="R35340" s="1"/>
    </row>
    <row r="35341" spans="18:18">
      <c r="R35341" s="1"/>
    </row>
    <row r="35342" spans="18:18">
      <c r="R35342" s="1"/>
    </row>
    <row r="35343" spans="18:18">
      <c r="R35343" s="1"/>
    </row>
    <row r="35344" spans="18:18">
      <c r="R35344" s="1"/>
    </row>
    <row r="35345" spans="18:18">
      <c r="R35345" s="1"/>
    </row>
    <row r="35346" spans="18:18">
      <c r="R35346" s="1"/>
    </row>
    <row r="35347" spans="18:18">
      <c r="R35347" s="1"/>
    </row>
    <row r="35348" spans="18:18">
      <c r="R35348" s="1"/>
    </row>
    <row r="35349" spans="18:18">
      <c r="R35349" s="1"/>
    </row>
    <row r="35350" spans="18:18">
      <c r="R35350" s="1"/>
    </row>
    <row r="35351" spans="18:18">
      <c r="R35351" s="1"/>
    </row>
    <row r="35352" spans="18:18">
      <c r="R35352" s="1"/>
    </row>
    <row r="35353" spans="18:18">
      <c r="R35353" s="1"/>
    </row>
    <row r="35354" spans="18:18">
      <c r="R35354" s="1"/>
    </row>
    <row r="35355" spans="18:18">
      <c r="R35355" s="1"/>
    </row>
    <row r="35356" spans="18:18">
      <c r="R35356" s="1"/>
    </row>
    <row r="35357" spans="18:18">
      <c r="R35357" s="1"/>
    </row>
    <row r="35358" spans="18:18">
      <c r="R35358" s="1"/>
    </row>
    <row r="35359" spans="18:18">
      <c r="R35359" s="1"/>
    </row>
    <row r="35360" spans="18:18">
      <c r="R35360" s="1"/>
    </row>
    <row r="35361" spans="18:18">
      <c r="R35361" s="1"/>
    </row>
    <row r="35362" spans="18:18">
      <c r="R35362" s="1"/>
    </row>
    <row r="35363" spans="18:18">
      <c r="R35363" s="1"/>
    </row>
    <row r="35364" spans="18:18">
      <c r="R35364" s="1"/>
    </row>
    <row r="35365" spans="18:18">
      <c r="R35365" s="1"/>
    </row>
    <row r="35366" spans="18:18">
      <c r="R35366" s="1"/>
    </row>
    <row r="35367" spans="18:18">
      <c r="R35367" s="1"/>
    </row>
    <row r="35368" spans="18:18">
      <c r="R35368" s="1"/>
    </row>
    <row r="35369" spans="18:18">
      <c r="R35369" s="1"/>
    </row>
    <row r="35370" spans="18:18">
      <c r="R35370" s="1"/>
    </row>
    <row r="35371" spans="18:18">
      <c r="R35371" s="1"/>
    </row>
    <row r="35372" spans="18:18">
      <c r="R35372" s="1"/>
    </row>
    <row r="35373" spans="18:18">
      <c r="R35373" s="1"/>
    </row>
    <row r="35374" spans="18:18">
      <c r="R35374" s="1"/>
    </row>
    <row r="35375" spans="18:18">
      <c r="R35375" s="1"/>
    </row>
    <row r="35376" spans="18:18">
      <c r="R35376" s="1"/>
    </row>
    <row r="35377" spans="18:18">
      <c r="R35377" s="1"/>
    </row>
    <row r="35378" spans="18:18">
      <c r="R35378" s="1"/>
    </row>
    <row r="35379" spans="18:18">
      <c r="R35379" s="1"/>
    </row>
    <row r="35380" spans="18:18">
      <c r="R35380" s="1"/>
    </row>
    <row r="35381" spans="18:18">
      <c r="R35381" s="1"/>
    </row>
    <row r="35382" spans="18:18">
      <c r="R35382" s="1"/>
    </row>
    <row r="35383" spans="18:18">
      <c r="R35383" s="1"/>
    </row>
    <row r="35384" spans="18:18">
      <c r="R35384" s="1"/>
    </row>
    <row r="35385" spans="18:18">
      <c r="R35385" s="1"/>
    </row>
    <row r="35386" spans="18:18">
      <c r="R35386" s="1"/>
    </row>
    <row r="35387" spans="18:18">
      <c r="R35387" s="1"/>
    </row>
    <row r="35388" spans="18:18">
      <c r="R35388" s="1"/>
    </row>
    <row r="35389" spans="18:18">
      <c r="R35389" s="1"/>
    </row>
    <row r="35390" spans="18:18">
      <c r="R35390" s="1"/>
    </row>
    <row r="35391" spans="18:18">
      <c r="R35391" s="1"/>
    </row>
    <row r="35392" spans="18:18">
      <c r="R35392" s="1"/>
    </row>
    <row r="35393" spans="18:18">
      <c r="R35393" s="1"/>
    </row>
    <row r="35394" spans="18:18">
      <c r="R35394" s="1"/>
    </row>
    <row r="35395" spans="18:18">
      <c r="R35395" s="1"/>
    </row>
    <row r="35396" spans="18:18">
      <c r="R35396" s="1"/>
    </row>
    <row r="35397" spans="18:18">
      <c r="R35397" s="1"/>
    </row>
    <row r="35398" spans="18:18">
      <c r="R35398" s="1"/>
    </row>
    <row r="35399" spans="18:18">
      <c r="R35399" s="1"/>
    </row>
    <row r="35400" spans="18:18">
      <c r="R35400" s="1"/>
    </row>
    <row r="35401" spans="18:18">
      <c r="R35401" s="1"/>
    </row>
    <row r="35402" spans="18:18">
      <c r="R35402" s="1"/>
    </row>
    <row r="35403" spans="18:18">
      <c r="R35403" s="1"/>
    </row>
    <row r="35404" spans="18:18">
      <c r="R35404" s="1"/>
    </row>
    <row r="35405" spans="18:18">
      <c r="R35405" s="1"/>
    </row>
    <row r="35406" spans="18:18">
      <c r="R35406" s="1"/>
    </row>
    <row r="35407" spans="18:18">
      <c r="R35407" s="1"/>
    </row>
    <row r="35408" spans="18:18">
      <c r="R35408" s="1"/>
    </row>
    <row r="35409" spans="18:18">
      <c r="R35409" s="1"/>
    </row>
    <row r="35410" spans="18:18">
      <c r="R35410" s="1"/>
    </row>
    <row r="35411" spans="18:18">
      <c r="R35411" s="1"/>
    </row>
    <row r="35412" spans="18:18">
      <c r="R35412" s="1"/>
    </row>
    <row r="35413" spans="18:18">
      <c r="R35413" s="1"/>
    </row>
    <row r="35414" spans="18:18">
      <c r="R35414" s="1"/>
    </row>
    <row r="35415" spans="18:18">
      <c r="R35415" s="1"/>
    </row>
    <row r="35416" spans="18:18">
      <c r="R35416" s="1"/>
    </row>
    <row r="35417" spans="18:18">
      <c r="R35417" s="1"/>
    </row>
    <row r="35418" spans="18:18">
      <c r="R35418" s="1"/>
    </row>
    <row r="35419" spans="18:18">
      <c r="R35419" s="1"/>
    </row>
    <row r="35420" spans="18:18">
      <c r="R35420" s="1"/>
    </row>
    <row r="35421" spans="18:18">
      <c r="R35421" s="1"/>
    </row>
    <row r="35422" spans="18:18">
      <c r="R35422" s="1"/>
    </row>
    <row r="35423" spans="18:18">
      <c r="R35423" s="1"/>
    </row>
    <row r="35424" spans="18:18">
      <c r="R35424" s="1"/>
    </row>
    <row r="35425" spans="18:18">
      <c r="R35425" s="1"/>
    </row>
    <row r="35426" spans="18:18">
      <c r="R35426" s="1"/>
    </row>
    <row r="35427" spans="18:18">
      <c r="R35427" s="1"/>
    </row>
    <row r="35428" spans="18:18">
      <c r="R35428" s="1"/>
    </row>
    <row r="35429" spans="18:18">
      <c r="R35429" s="1"/>
    </row>
    <row r="35430" spans="18:18">
      <c r="R35430" s="1"/>
    </row>
    <row r="35431" spans="18:18">
      <c r="R35431" s="1"/>
    </row>
    <row r="35432" spans="18:18">
      <c r="R35432" s="1"/>
    </row>
    <row r="35433" spans="18:18">
      <c r="R35433" s="1"/>
    </row>
    <row r="35434" spans="18:18">
      <c r="R35434" s="1"/>
    </row>
    <row r="35435" spans="18:18">
      <c r="R35435" s="1"/>
    </row>
    <row r="35436" spans="18:18">
      <c r="R35436" s="1"/>
    </row>
    <row r="35437" spans="18:18">
      <c r="R35437" s="1"/>
    </row>
    <row r="35438" spans="18:18">
      <c r="R35438" s="1"/>
    </row>
    <row r="35439" spans="18:18">
      <c r="R35439" s="1"/>
    </row>
    <row r="35440" spans="18:18">
      <c r="R35440" s="1"/>
    </row>
    <row r="35441" spans="18:18">
      <c r="R35441" s="1"/>
    </row>
    <row r="35442" spans="18:18">
      <c r="R35442" s="1"/>
    </row>
    <row r="35443" spans="18:18">
      <c r="R35443" s="1"/>
    </row>
    <row r="35444" spans="18:18">
      <c r="R35444" s="1"/>
    </row>
    <row r="35445" spans="18:18">
      <c r="R35445" s="1"/>
    </row>
    <row r="35446" spans="18:18">
      <c r="R35446" s="1"/>
    </row>
    <row r="35447" spans="18:18">
      <c r="R35447" s="1"/>
    </row>
    <row r="35448" spans="18:18">
      <c r="R35448" s="1"/>
    </row>
    <row r="35449" spans="18:18">
      <c r="R35449" s="1"/>
    </row>
    <row r="35450" spans="18:18">
      <c r="R35450" s="1"/>
    </row>
    <row r="35451" spans="18:18">
      <c r="R35451" s="1"/>
    </row>
    <row r="35452" spans="18:18">
      <c r="R35452" s="1"/>
    </row>
    <row r="35453" spans="18:18">
      <c r="R35453" s="1"/>
    </row>
    <row r="35454" spans="18:18">
      <c r="R35454" s="1"/>
    </row>
    <row r="35455" spans="18:18">
      <c r="R35455" s="1"/>
    </row>
    <row r="35456" spans="18:18">
      <c r="R35456" s="1"/>
    </row>
    <row r="35457" spans="18:18">
      <c r="R35457" s="1"/>
    </row>
    <row r="35458" spans="18:18">
      <c r="R35458" s="1"/>
    </row>
    <row r="35459" spans="18:18">
      <c r="R35459" s="1"/>
    </row>
    <row r="35460" spans="18:18">
      <c r="R35460" s="1"/>
    </row>
    <row r="35461" spans="18:18">
      <c r="R35461" s="1"/>
    </row>
    <row r="35462" spans="18:18">
      <c r="R35462" s="1"/>
    </row>
    <row r="35463" spans="18:18">
      <c r="R35463" s="1"/>
    </row>
    <row r="35464" spans="18:18">
      <c r="R35464" s="1"/>
    </row>
    <row r="35465" spans="18:18">
      <c r="R35465" s="1"/>
    </row>
    <row r="35466" spans="18:18">
      <c r="R35466" s="1"/>
    </row>
    <row r="35467" spans="18:18">
      <c r="R35467" s="1"/>
    </row>
    <row r="35468" spans="18:18">
      <c r="R35468" s="1"/>
    </row>
    <row r="35469" spans="18:18">
      <c r="R35469" s="1"/>
    </row>
    <row r="35470" spans="18:18">
      <c r="R35470" s="1"/>
    </row>
    <row r="35471" spans="18:18">
      <c r="R35471" s="1"/>
    </row>
    <row r="35472" spans="18:18">
      <c r="R35472" s="1"/>
    </row>
    <row r="35473" spans="18:18">
      <c r="R35473" s="1"/>
    </row>
    <row r="35474" spans="18:18">
      <c r="R35474" s="1"/>
    </row>
    <row r="35475" spans="18:18">
      <c r="R35475" s="1"/>
    </row>
    <row r="35476" spans="18:18">
      <c r="R35476" s="1"/>
    </row>
    <row r="35477" spans="18:18">
      <c r="R35477" s="1"/>
    </row>
    <row r="35478" spans="18:18">
      <c r="R35478" s="1"/>
    </row>
    <row r="35479" spans="18:18">
      <c r="R35479" s="1"/>
    </row>
    <row r="35480" spans="18:18">
      <c r="R35480" s="1"/>
    </row>
    <row r="35481" spans="18:18">
      <c r="R35481" s="1"/>
    </row>
    <row r="35482" spans="18:18">
      <c r="R35482" s="1"/>
    </row>
    <row r="35483" spans="18:18">
      <c r="R35483" s="1"/>
    </row>
    <row r="35484" spans="18:18">
      <c r="R35484" s="1"/>
    </row>
    <row r="35485" spans="18:18">
      <c r="R35485" s="1"/>
    </row>
    <row r="35486" spans="18:18">
      <c r="R35486" s="1"/>
    </row>
    <row r="35487" spans="18:18">
      <c r="R35487" s="1"/>
    </row>
    <row r="35488" spans="18:18">
      <c r="R35488" s="1"/>
    </row>
    <row r="35489" spans="18:18">
      <c r="R35489" s="1"/>
    </row>
    <row r="35490" spans="18:18">
      <c r="R35490" s="1"/>
    </row>
    <row r="35491" spans="18:18">
      <c r="R35491" s="1"/>
    </row>
    <row r="35492" spans="18:18">
      <c r="R35492" s="1"/>
    </row>
    <row r="35493" spans="18:18">
      <c r="R35493" s="1"/>
    </row>
    <row r="35494" spans="18:18">
      <c r="R35494" s="1"/>
    </row>
    <row r="35495" spans="18:18">
      <c r="R35495" s="1"/>
    </row>
    <row r="35496" spans="18:18">
      <c r="R35496" s="1"/>
    </row>
    <row r="35497" spans="18:18">
      <c r="R35497" s="1"/>
    </row>
    <row r="35498" spans="18:18">
      <c r="R35498" s="1"/>
    </row>
    <row r="35499" spans="18:18">
      <c r="R35499" s="1"/>
    </row>
    <row r="35500" spans="18:18">
      <c r="R35500" s="1"/>
    </row>
    <row r="35501" spans="18:18">
      <c r="R35501" s="1"/>
    </row>
    <row r="35502" spans="18:18">
      <c r="R35502" s="1"/>
    </row>
    <row r="35503" spans="18:18">
      <c r="R35503" s="1"/>
    </row>
    <row r="35504" spans="18:18">
      <c r="R35504" s="1"/>
    </row>
    <row r="35505" spans="18:18">
      <c r="R35505" s="1"/>
    </row>
    <row r="35506" spans="18:18">
      <c r="R35506" s="1"/>
    </row>
    <row r="35507" spans="18:18">
      <c r="R35507" s="1"/>
    </row>
    <row r="35508" spans="18:18">
      <c r="R35508" s="1"/>
    </row>
    <row r="35509" spans="18:18">
      <c r="R35509" s="1"/>
    </row>
    <row r="35510" spans="18:18">
      <c r="R35510" s="1"/>
    </row>
    <row r="35511" spans="18:18">
      <c r="R35511" s="1"/>
    </row>
    <row r="35512" spans="18:18">
      <c r="R35512" s="1"/>
    </row>
    <row r="35513" spans="18:18">
      <c r="R35513" s="1"/>
    </row>
    <row r="35514" spans="18:18">
      <c r="R35514" s="1"/>
    </row>
    <row r="35515" spans="18:18">
      <c r="R35515" s="1"/>
    </row>
    <row r="35516" spans="18:18">
      <c r="R35516" s="1"/>
    </row>
    <row r="35517" spans="18:18">
      <c r="R35517" s="1"/>
    </row>
    <row r="35518" spans="18:18">
      <c r="R35518" s="1"/>
    </row>
    <row r="35519" spans="18:18">
      <c r="R35519" s="1"/>
    </row>
    <row r="35520" spans="18:18">
      <c r="R35520" s="1"/>
    </row>
    <row r="35521" spans="18:18">
      <c r="R35521" s="1"/>
    </row>
    <row r="35522" spans="18:18">
      <c r="R35522" s="1"/>
    </row>
    <row r="35523" spans="18:18">
      <c r="R35523" s="1"/>
    </row>
    <row r="35524" spans="18:18">
      <c r="R35524" s="1"/>
    </row>
    <row r="35525" spans="18:18">
      <c r="R35525" s="1"/>
    </row>
    <row r="35526" spans="18:18">
      <c r="R35526" s="1"/>
    </row>
    <row r="35527" spans="18:18">
      <c r="R35527" s="1"/>
    </row>
    <row r="35528" spans="18:18">
      <c r="R35528" s="1"/>
    </row>
    <row r="35529" spans="18:18">
      <c r="R35529" s="1"/>
    </row>
    <row r="35530" spans="18:18">
      <c r="R35530" s="1"/>
    </row>
    <row r="35531" spans="18:18">
      <c r="R35531" s="1"/>
    </row>
    <row r="35532" spans="18:18">
      <c r="R35532" s="1"/>
    </row>
    <row r="35533" spans="18:18">
      <c r="R35533" s="1"/>
    </row>
    <row r="35534" spans="18:18">
      <c r="R35534" s="1"/>
    </row>
    <row r="35535" spans="18:18">
      <c r="R35535" s="1"/>
    </row>
    <row r="35536" spans="18:18">
      <c r="R35536" s="1"/>
    </row>
    <row r="35537" spans="18:18">
      <c r="R35537" s="1"/>
    </row>
    <row r="35538" spans="18:18">
      <c r="R35538" s="1"/>
    </row>
    <row r="35539" spans="18:18">
      <c r="R35539" s="1"/>
    </row>
    <row r="35540" spans="18:18">
      <c r="R35540" s="1"/>
    </row>
    <row r="35541" spans="18:18">
      <c r="R35541" s="1"/>
    </row>
    <row r="35542" spans="18:18">
      <c r="R35542" s="1"/>
    </row>
    <row r="35543" spans="18:18">
      <c r="R35543" s="1"/>
    </row>
    <row r="35544" spans="18:18">
      <c r="R35544" s="1"/>
    </row>
    <row r="35545" spans="18:18">
      <c r="R35545" s="1"/>
    </row>
    <row r="35546" spans="18:18">
      <c r="R35546" s="1"/>
    </row>
    <row r="35547" spans="18:18">
      <c r="R35547" s="1"/>
    </row>
    <row r="35548" spans="18:18">
      <c r="R35548" s="1"/>
    </row>
    <row r="35549" spans="18:18">
      <c r="R35549" s="1"/>
    </row>
    <row r="35550" spans="18:18">
      <c r="R35550" s="1"/>
    </row>
    <row r="35551" spans="18:18">
      <c r="R35551" s="1"/>
    </row>
    <row r="35552" spans="18:18">
      <c r="R35552" s="1"/>
    </row>
    <row r="35553" spans="18:18">
      <c r="R35553" s="1"/>
    </row>
    <row r="35554" spans="18:18">
      <c r="R35554" s="1"/>
    </row>
    <row r="35555" spans="18:18">
      <c r="R35555" s="1"/>
    </row>
    <row r="35556" spans="18:18">
      <c r="R35556" s="1"/>
    </row>
    <row r="35557" spans="18:18">
      <c r="R35557" s="1"/>
    </row>
    <row r="35558" spans="18:18">
      <c r="R35558" s="1"/>
    </row>
    <row r="35559" spans="18:18">
      <c r="R35559" s="1"/>
    </row>
    <row r="35560" spans="18:18">
      <c r="R35560" s="1"/>
    </row>
    <row r="35561" spans="18:18">
      <c r="R35561" s="1"/>
    </row>
    <row r="35562" spans="18:18">
      <c r="R35562" s="1"/>
    </row>
    <row r="35563" spans="18:18">
      <c r="R35563" s="1"/>
    </row>
    <row r="35564" spans="18:18">
      <c r="R35564" s="1"/>
    </row>
    <row r="35565" spans="18:18">
      <c r="R35565" s="1"/>
    </row>
    <row r="35566" spans="18:18">
      <c r="R35566" s="1"/>
    </row>
    <row r="35567" spans="18:18">
      <c r="R35567" s="1"/>
    </row>
    <row r="35568" spans="18:18">
      <c r="R35568" s="1"/>
    </row>
    <row r="35569" spans="18:18">
      <c r="R35569" s="1"/>
    </row>
    <row r="35570" spans="18:18">
      <c r="R35570" s="1"/>
    </row>
    <row r="35571" spans="18:18">
      <c r="R35571" s="1"/>
    </row>
    <row r="35572" spans="18:18">
      <c r="R35572" s="1"/>
    </row>
    <row r="35573" spans="18:18">
      <c r="R35573" s="1"/>
    </row>
    <row r="35574" spans="18:18">
      <c r="R35574" s="1"/>
    </row>
    <row r="35575" spans="18:18">
      <c r="R35575" s="1"/>
    </row>
    <row r="35576" spans="18:18">
      <c r="R35576" s="1"/>
    </row>
    <row r="35577" spans="18:18">
      <c r="R35577" s="1"/>
    </row>
    <row r="35578" spans="18:18">
      <c r="R35578" s="1"/>
    </row>
    <row r="35579" spans="18:18">
      <c r="R35579" s="1"/>
    </row>
    <row r="35580" spans="18:18">
      <c r="R35580" s="1"/>
    </row>
    <row r="35581" spans="18:18">
      <c r="R35581" s="1"/>
    </row>
    <row r="35582" spans="18:18">
      <c r="R35582" s="1"/>
    </row>
    <row r="35583" spans="18:18">
      <c r="R35583" s="1"/>
    </row>
    <row r="35584" spans="18:18">
      <c r="R35584" s="1"/>
    </row>
    <row r="35585" spans="18:18">
      <c r="R35585" s="1"/>
    </row>
    <row r="35586" spans="18:18">
      <c r="R35586" s="1"/>
    </row>
    <row r="35587" spans="18:18">
      <c r="R35587" s="1"/>
    </row>
    <row r="35588" spans="18:18">
      <c r="R35588" s="1"/>
    </row>
    <row r="35589" spans="18:18">
      <c r="R35589" s="1"/>
    </row>
    <row r="35590" spans="18:18">
      <c r="R35590" s="1"/>
    </row>
    <row r="35591" spans="18:18">
      <c r="R35591" s="1"/>
    </row>
    <row r="35592" spans="18:18">
      <c r="R35592" s="1"/>
    </row>
    <row r="35593" spans="18:18">
      <c r="R35593" s="1"/>
    </row>
    <row r="35594" spans="18:18">
      <c r="R35594" s="1"/>
    </row>
    <row r="35595" spans="18:18">
      <c r="R35595" s="1"/>
    </row>
    <row r="35596" spans="18:18">
      <c r="R35596" s="1"/>
    </row>
    <row r="35597" spans="18:18">
      <c r="R35597" s="1"/>
    </row>
    <row r="35598" spans="18:18">
      <c r="R35598" s="1"/>
    </row>
    <row r="35599" spans="18:18">
      <c r="R35599" s="1"/>
    </row>
    <row r="35600" spans="18:18">
      <c r="R35600" s="1"/>
    </row>
    <row r="35601" spans="18:18">
      <c r="R35601" s="1"/>
    </row>
    <row r="35602" spans="18:18">
      <c r="R35602" s="1"/>
    </row>
    <row r="35603" spans="18:18">
      <c r="R35603" s="1"/>
    </row>
    <row r="35604" spans="18:18">
      <c r="R35604" s="1"/>
    </row>
    <row r="35605" spans="18:18">
      <c r="R35605" s="1"/>
    </row>
    <row r="35606" spans="18:18">
      <c r="R35606" s="1"/>
    </row>
    <row r="35607" spans="18:18">
      <c r="R35607" s="1"/>
    </row>
    <row r="35608" spans="18:18">
      <c r="R35608" s="1"/>
    </row>
    <row r="35609" spans="18:18">
      <c r="R35609" s="1"/>
    </row>
    <row r="35610" spans="18:18">
      <c r="R35610" s="1"/>
    </row>
    <row r="35611" spans="18:18">
      <c r="R35611" s="1"/>
    </row>
    <row r="35612" spans="18:18">
      <c r="R35612" s="1"/>
    </row>
    <row r="35613" spans="18:18">
      <c r="R35613" s="1"/>
    </row>
    <row r="35614" spans="18:18">
      <c r="R35614" s="1"/>
    </row>
    <row r="35615" spans="18:18">
      <c r="R35615" s="1"/>
    </row>
    <row r="35616" spans="18:18">
      <c r="R35616" s="1"/>
    </row>
    <row r="35617" spans="18:18">
      <c r="R35617" s="1"/>
    </row>
    <row r="35618" spans="18:18">
      <c r="R35618" s="1"/>
    </row>
    <row r="35619" spans="18:18">
      <c r="R35619" s="1"/>
    </row>
    <row r="35620" spans="18:18">
      <c r="R35620" s="1"/>
    </row>
    <row r="35621" spans="18:18">
      <c r="R35621" s="1"/>
    </row>
    <row r="35622" spans="18:18">
      <c r="R35622" s="1"/>
    </row>
    <row r="35623" spans="18:18">
      <c r="R35623" s="1"/>
    </row>
    <row r="35624" spans="18:18">
      <c r="R35624" s="1"/>
    </row>
    <row r="35625" spans="18:18">
      <c r="R35625" s="1"/>
    </row>
    <row r="35626" spans="18:18">
      <c r="R35626" s="1"/>
    </row>
    <row r="35627" spans="18:18">
      <c r="R35627" s="1"/>
    </row>
    <row r="35628" spans="18:18">
      <c r="R35628" s="1"/>
    </row>
    <row r="35629" spans="18:18">
      <c r="R35629" s="1"/>
    </row>
    <row r="35630" spans="18:18">
      <c r="R35630" s="1"/>
    </row>
    <row r="35631" spans="18:18">
      <c r="R35631" s="1"/>
    </row>
    <row r="35632" spans="18:18">
      <c r="R35632" s="1"/>
    </row>
    <row r="35633" spans="18:18">
      <c r="R35633" s="1"/>
    </row>
    <row r="35634" spans="18:18">
      <c r="R35634" s="1"/>
    </row>
    <row r="35635" spans="18:18">
      <c r="R35635" s="1"/>
    </row>
    <row r="35636" spans="18:18">
      <c r="R35636" s="1"/>
    </row>
    <row r="35637" spans="18:18">
      <c r="R35637" s="1"/>
    </row>
    <row r="35638" spans="18:18">
      <c r="R35638" s="1"/>
    </row>
    <row r="35639" spans="18:18">
      <c r="R35639" s="1"/>
    </row>
    <row r="35640" spans="18:18">
      <c r="R35640" s="1"/>
    </row>
    <row r="35641" spans="18:18">
      <c r="R35641" s="1"/>
    </row>
    <row r="35642" spans="18:18">
      <c r="R35642" s="1"/>
    </row>
    <row r="35643" spans="18:18">
      <c r="R35643" s="1"/>
    </row>
    <row r="35644" spans="18:18">
      <c r="R35644" s="1"/>
    </row>
    <row r="35645" spans="18:18">
      <c r="R35645" s="1"/>
    </row>
    <row r="35646" spans="18:18">
      <c r="R35646" s="1"/>
    </row>
    <row r="35647" spans="18:18">
      <c r="R35647" s="1"/>
    </row>
    <row r="35648" spans="18:18">
      <c r="R35648" s="1"/>
    </row>
    <row r="35649" spans="18:18">
      <c r="R35649" s="1"/>
    </row>
    <row r="35650" spans="18:18">
      <c r="R35650" s="1"/>
    </row>
    <row r="35651" spans="18:18">
      <c r="R35651" s="1"/>
    </row>
    <row r="35652" spans="18:18">
      <c r="R35652" s="1"/>
    </row>
    <row r="35653" spans="18:18">
      <c r="R35653" s="1"/>
    </row>
    <row r="35654" spans="18:18">
      <c r="R35654" s="1"/>
    </row>
    <row r="35655" spans="18:18">
      <c r="R35655" s="1"/>
    </row>
    <row r="35656" spans="18:18">
      <c r="R35656" s="1"/>
    </row>
    <row r="35657" spans="18:18">
      <c r="R35657" s="1"/>
    </row>
    <row r="35658" spans="18:18">
      <c r="R35658" s="1"/>
    </row>
    <row r="35659" spans="18:18">
      <c r="R35659" s="1"/>
    </row>
    <row r="35660" spans="18:18">
      <c r="R35660" s="1"/>
    </row>
    <row r="35661" spans="18:18">
      <c r="R35661" s="1"/>
    </row>
    <row r="35662" spans="18:18">
      <c r="R35662" s="1"/>
    </row>
    <row r="35663" spans="18:18">
      <c r="R35663" s="1"/>
    </row>
    <row r="35664" spans="18:18">
      <c r="R35664" s="1"/>
    </row>
    <row r="35665" spans="18:18">
      <c r="R35665" s="1"/>
    </row>
    <row r="35666" spans="18:18">
      <c r="R35666" s="1"/>
    </row>
    <row r="35667" spans="18:18">
      <c r="R35667" s="1"/>
    </row>
    <row r="35668" spans="18:18">
      <c r="R35668" s="1"/>
    </row>
    <row r="35669" spans="18:18">
      <c r="R35669" s="1"/>
    </row>
    <row r="35670" spans="18:18">
      <c r="R35670" s="1"/>
    </row>
    <row r="35671" spans="18:18">
      <c r="R35671" s="1"/>
    </row>
    <row r="35672" spans="18:18">
      <c r="R35672" s="1"/>
    </row>
    <row r="35673" spans="18:18">
      <c r="R35673" s="1"/>
    </row>
    <row r="35674" spans="18:18">
      <c r="R35674" s="1"/>
    </row>
    <row r="35675" spans="18:18">
      <c r="R35675" s="1"/>
    </row>
    <row r="35676" spans="18:18">
      <c r="R35676" s="1"/>
    </row>
    <row r="35677" spans="18:18">
      <c r="R35677" s="1"/>
    </row>
    <row r="35678" spans="18:18">
      <c r="R35678" s="1"/>
    </row>
    <row r="35679" spans="18:18">
      <c r="R35679" s="1"/>
    </row>
    <row r="35680" spans="18:18">
      <c r="R35680" s="1"/>
    </row>
    <row r="35681" spans="18:18">
      <c r="R35681" s="1"/>
    </row>
    <row r="35682" spans="18:18">
      <c r="R35682" s="1"/>
    </row>
    <row r="35683" spans="18:18">
      <c r="R35683" s="1"/>
    </row>
    <row r="35684" spans="18:18">
      <c r="R35684" s="1"/>
    </row>
    <row r="35685" spans="18:18">
      <c r="R35685" s="1"/>
    </row>
    <row r="35686" spans="18:18">
      <c r="R35686" s="1"/>
    </row>
    <row r="35687" spans="18:18">
      <c r="R35687" s="1"/>
    </row>
    <row r="35688" spans="18:18">
      <c r="R35688" s="1"/>
    </row>
    <row r="35689" spans="18:18">
      <c r="R35689" s="1"/>
    </row>
    <row r="35690" spans="18:18">
      <c r="R35690" s="1"/>
    </row>
    <row r="35691" spans="18:18">
      <c r="R35691" s="1"/>
    </row>
    <row r="35692" spans="18:18">
      <c r="R35692" s="1"/>
    </row>
    <row r="35693" spans="18:18">
      <c r="R35693" s="1"/>
    </row>
    <row r="35694" spans="18:18">
      <c r="R35694" s="1"/>
    </row>
    <row r="35695" spans="18:18">
      <c r="R35695" s="1"/>
    </row>
    <row r="35696" spans="18:18">
      <c r="R35696" s="1"/>
    </row>
    <row r="35697" spans="18:18">
      <c r="R35697" s="1"/>
    </row>
    <row r="35698" spans="18:18">
      <c r="R35698" s="1"/>
    </row>
    <row r="35699" spans="18:18">
      <c r="R35699" s="1"/>
    </row>
    <row r="35700" spans="18:18">
      <c r="R35700" s="1"/>
    </row>
    <row r="35701" spans="18:18">
      <c r="R35701" s="1"/>
    </row>
    <row r="35702" spans="18:18">
      <c r="R35702" s="1"/>
    </row>
    <row r="35703" spans="18:18">
      <c r="R35703" s="1"/>
    </row>
    <row r="35704" spans="18:18">
      <c r="R35704" s="1"/>
    </row>
    <row r="35705" spans="18:18">
      <c r="R35705" s="1"/>
    </row>
    <row r="35706" spans="18:18">
      <c r="R35706" s="1"/>
    </row>
    <row r="35707" spans="18:18">
      <c r="R35707" s="1"/>
    </row>
    <row r="35708" spans="18:18">
      <c r="R35708" s="1"/>
    </row>
    <row r="35709" spans="18:18">
      <c r="R35709" s="1"/>
    </row>
    <row r="35710" spans="18:18">
      <c r="R35710" s="1"/>
    </row>
    <row r="35711" spans="18:18">
      <c r="R35711" s="1"/>
    </row>
    <row r="35712" spans="18:18">
      <c r="R35712" s="1"/>
    </row>
    <row r="35713" spans="18:18">
      <c r="R35713" s="1"/>
    </row>
    <row r="35714" spans="18:18">
      <c r="R35714" s="1"/>
    </row>
    <row r="35715" spans="18:18">
      <c r="R35715" s="1"/>
    </row>
    <row r="35716" spans="18:18">
      <c r="R35716" s="1"/>
    </row>
    <row r="35717" spans="18:18">
      <c r="R35717" s="1"/>
    </row>
    <row r="35718" spans="18:18">
      <c r="R35718" s="1"/>
    </row>
    <row r="35719" spans="18:18">
      <c r="R35719" s="1"/>
    </row>
    <row r="35720" spans="18:18">
      <c r="R35720" s="1"/>
    </row>
    <row r="35721" spans="18:18">
      <c r="R35721" s="1"/>
    </row>
    <row r="35722" spans="18:18">
      <c r="R35722" s="1"/>
    </row>
    <row r="35723" spans="18:18">
      <c r="R35723" s="1"/>
    </row>
    <row r="35724" spans="18:18">
      <c r="R35724" s="1"/>
    </row>
    <row r="35725" spans="18:18">
      <c r="R35725" s="1"/>
    </row>
    <row r="35726" spans="18:18">
      <c r="R35726" s="1"/>
    </row>
    <row r="35727" spans="18:18">
      <c r="R35727" s="1"/>
    </row>
    <row r="35728" spans="18:18">
      <c r="R35728" s="1"/>
    </row>
    <row r="35729" spans="18:18">
      <c r="R35729" s="1"/>
    </row>
    <row r="35730" spans="18:18">
      <c r="R35730" s="1"/>
    </row>
    <row r="35731" spans="18:18">
      <c r="R35731" s="1"/>
    </row>
    <row r="35732" spans="18:18">
      <c r="R35732" s="1"/>
    </row>
    <row r="35733" spans="18:18">
      <c r="R35733" s="1"/>
    </row>
    <row r="35734" spans="18:18">
      <c r="R35734" s="1"/>
    </row>
    <row r="35735" spans="18:18">
      <c r="R35735" s="1"/>
    </row>
    <row r="35736" spans="18:18">
      <c r="R35736" s="1"/>
    </row>
    <row r="35737" spans="18:18">
      <c r="R35737" s="1"/>
    </row>
    <row r="35738" spans="18:18">
      <c r="R35738" s="1"/>
    </row>
    <row r="35739" spans="18:18">
      <c r="R35739" s="1"/>
    </row>
    <row r="35740" spans="18:18">
      <c r="R35740" s="1"/>
    </row>
    <row r="35741" spans="18:18">
      <c r="R35741" s="1"/>
    </row>
    <row r="35742" spans="18:18">
      <c r="R35742" s="1"/>
    </row>
    <row r="35743" spans="18:18">
      <c r="R35743" s="1"/>
    </row>
    <row r="35744" spans="18:18">
      <c r="R35744" s="1"/>
    </row>
    <row r="35745" spans="18:18">
      <c r="R35745" s="1"/>
    </row>
    <row r="35746" spans="18:18">
      <c r="R35746" s="1"/>
    </row>
    <row r="35747" spans="18:18">
      <c r="R35747" s="1"/>
    </row>
    <row r="35748" spans="18:18">
      <c r="R35748" s="1"/>
    </row>
    <row r="35749" spans="18:18">
      <c r="R35749" s="1"/>
    </row>
    <row r="35750" spans="18:18">
      <c r="R35750" s="1"/>
    </row>
    <row r="35751" spans="18:18">
      <c r="R35751" s="1"/>
    </row>
    <row r="35752" spans="18:18">
      <c r="R35752" s="1"/>
    </row>
    <row r="35753" spans="18:18">
      <c r="R35753" s="1"/>
    </row>
    <row r="35754" spans="18:18">
      <c r="R35754" s="1"/>
    </row>
    <row r="35755" spans="18:18">
      <c r="R35755" s="1"/>
    </row>
    <row r="35756" spans="18:18">
      <c r="R35756" s="1"/>
    </row>
    <row r="35757" spans="18:18">
      <c r="R35757" s="1"/>
    </row>
    <row r="35758" spans="18:18">
      <c r="R35758" s="1"/>
    </row>
    <row r="35759" spans="18:18">
      <c r="R35759" s="1"/>
    </row>
    <row r="35760" spans="18:18">
      <c r="R35760" s="1"/>
    </row>
    <row r="35761" spans="18:18">
      <c r="R35761" s="1"/>
    </row>
    <row r="35762" spans="18:18">
      <c r="R35762" s="1"/>
    </row>
    <row r="35763" spans="18:18">
      <c r="R35763" s="1"/>
    </row>
    <row r="35764" spans="18:18">
      <c r="R35764" s="1"/>
    </row>
    <row r="35765" spans="18:18">
      <c r="R35765" s="1"/>
    </row>
    <row r="35766" spans="18:18">
      <c r="R35766" s="1"/>
    </row>
    <row r="35767" spans="18:18">
      <c r="R35767" s="1"/>
    </row>
    <row r="35768" spans="18:18">
      <c r="R35768" s="1"/>
    </row>
    <row r="35769" spans="18:18">
      <c r="R35769" s="1"/>
    </row>
    <row r="35770" spans="18:18">
      <c r="R35770" s="1"/>
    </row>
    <row r="35771" spans="18:18">
      <c r="R35771" s="1"/>
    </row>
    <row r="35772" spans="18:18">
      <c r="R35772" s="1"/>
    </row>
    <row r="35773" spans="18:18">
      <c r="R35773" s="1"/>
    </row>
    <row r="35774" spans="18:18">
      <c r="R35774" s="1"/>
    </row>
    <row r="35775" spans="18:18">
      <c r="R35775" s="1"/>
    </row>
    <row r="35776" spans="18:18">
      <c r="R35776" s="1"/>
    </row>
    <row r="35777" spans="18:18">
      <c r="R35777" s="1"/>
    </row>
    <row r="35778" spans="18:18">
      <c r="R35778" s="1"/>
    </row>
    <row r="35779" spans="18:18">
      <c r="R35779" s="1"/>
    </row>
    <row r="35780" spans="18:18">
      <c r="R35780" s="1"/>
    </row>
    <row r="35781" spans="18:18">
      <c r="R35781" s="1"/>
    </row>
    <row r="35782" spans="18:18">
      <c r="R35782" s="1"/>
    </row>
    <row r="35783" spans="18:18">
      <c r="R35783" s="1"/>
    </row>
    <row r="35784" spans="18:18">
      <c r="R35784" s="1"/>
    </row>
    <row r="35785" spans="18:18">
      <c r="R35785" s="1"/>
    </row>
    <row r="35786" spans="18:18">
      <c r="R35786" s="1"/>
    </row>
    <row r="35787" spans="18:18">
      <c r="R35787" s="1"/>
    </row>
    <row r="35788" spans="18:18">
      <c r="R35788" s="1"/>
    </row>
    <row r="35789" spans="18:18">
      <c r="R35789" s="1"/>
    </row>
    <row r="35790" spans="18:18">
      <c r="R35790" s="1"/>
    </row>
    <row r="35791" spans="18:18">
      <c r="R35791" s="1"/>
    </row>
    <row r="35792" spans="18:18">
      <c r="R35792" s="1"/>
    </row>
    <row r="35793" spans="18:18">
      <c r="R35793" s="1"/>
    </row>
    <row r="35794" spans="18:18">
      <c r="R35794" s="1"/>
    </row>
    <row r="35795" spans="18:18">
      <c r="R35795" s="1"/>
    </row>
    <row r="35796" spans="18:18">
      <c r="R35796" s="1"/>
    </row>
    <row r="35797" spans="18:18">
      <c r="R35797" s="1"/>
    </row>
    <row r="35798" spans="18:18">
      <c r="R35798" s="1"/>
    </row>
    <row r="35799" spans="18:18">
      <c r="R35799" s="1"/>
    </row>
    <row r="35800" spans="18:18">
      <c r="R35800" s="1"/>
    </row>
    <row r="35801" spans="18:18">
      <c r="R35801" s="1"/>
    </row>
    <row r="35802" spans="18:18">
      <c r="R35802" s="1"/>
    </row>
    <row r="35803" spans="18:18">
      <c r="R35803" s="1"/>
    </row>
    <row r="35804" spans="18:18">
      <c r="R35804" s="1"/>
    </row>
    <row r="35805" spans="18:18">
      <c r="R35805" s="1"/>
    </row>
    <row r="35806" spans="18:18">
      <c r="R35806" s="1"/>
    </row>
    <row r="35807" spans="18:18">
      <c r="R35807" s="1"/>
    </row>
    <row r="35808" spans="18:18">
      <c r="R35808" s="1"/>
    </row>
    <row r="35809" spans="18:18">
      <c r="R35809" s="1"/>
    </row>
    <row r="35810" spans="18:18">
      <c r="R35810" s="1"/>
    </row>
    <row r="35811" spans="18:18">
      <c r="R35811" s="1"/>
    </row>
    <row r="35812" spans="18:18">
      <c r="R35812" s="1"/>
    </row>
    <row r="35813" spans="18:18">
      <c r="R35813" s="1"/>
    </row>
    <row r="35814" spans="18:18">
      <c r="R35814" s="1"/>
    </row>
    <row r="35815" spans="18:18">
      <c r="R35815" s="1"/>
    </row>
    <row r="35816" spans="18:18">
      <c r="R35816" s="1"/>
    </row>
    <row r="35817" spans="18:18">
      <c r="R35817" s="1"/>
    </row>
    <row r="35818" spans="18:18">
      <c r="R35818" s="1"/>
    </row>
    <row r="35819" spans="18:18">
      <c r="R35819" s="1"/>
    </row>
    <row r="35820" spans="18:18">
      <c r="R35820" s="1"/>
    </row>
    <row r="35821" spans="18:18">
      <c r="R35821" s="1"/>
    </row>
    <row r="35822" spans="18:18">
      <c r="R35822" s="1"/>
    </row>
    <row r="35823" spans="18:18">
      <c r="R35823" s="1"/>
    </row>
    <row r="35824" spans="18:18">
      <c r="R35824" s="1"/>
    </row>
    <row r="35825" spans="18:18">
      <c r="R35825" s="1"/>
    </row>
    <row r="35826" spans="18:18">
      <c r="R35826" s="1"/>
    </row>
    <row r="35827" spans="18:18">
      <c r="R35827" s="1"/>
    </row>
    <row r="35828" spans="18:18">
      <c r="R35828" s="1"/>
    </row>
    <row r="35829" spans="18:18">
      <c r="R35829" s="1"/>
    </row>
    <row r="35830" spans="18:18">
      <c r="R35830" s="1"/>
    </row>
    <row r="35831" spans="18:18">
      <c r="R35831" s="1"/>
    </row>
    <row r="35832" spans="18:18">
      <c r="R35832" s="1"/>
    </row>
    <row r="35833" spans="18:18">
      <c r="R35833" s="1"/>
    </row>
    <row r="35834" spans="18:18">
      <c r="R35834" s="1"/>
    </row>
    <row r="35835" spans="18:18">
      <c r="R35835" s="1"/>
    </row>
    <row r="35836" spans="18:18">
      <c r="R35836" s="1"/>
    </row>
    <row r="35837" spans="18:18">
      <c r="R35837" s="1"/>
    </row>
    <row r="35838" spans="18:18">
      <c r="R35838" s="1"/>
    </row>
    <row r="35839" spans="18:18">
      <c r="R35839" s="1"/>
    </row>
    <row r="35840" spans="18:18">
      <c r="R35840" s="1"/>
    </row>
    <row r="35841" spans="18:18">
      <c r="R35841" s="1"/>
    </row>
    <row r="35842" spans="18:18">
      <c r="R35842" s="1"/>
    </row>
    <row r="35843" spans="18:18">
      <c r="R35843" s="1"/>
    </row>
    <row r="35844" spans="18:18">
      <c r="R35844" s="1"/>
    </row>
    <row r="35845" spans="18:18">
      <c r="R35845" s="1"/>
    </row>
    <row r="35846" spans="18:18">
      <c r="R35846" s="1"/>
    </row>
    <row r="35847" spans="18:18">
      <c r="R35847" s="1"/>
    </row>
    <row r="35848" spans="18:18">
      <c r="R35848" s="1"/>
    </row>
    <row r="35849" spans="18:18">
      <c r="R35849" s="1"/>
    </row>
    <row r="35850" spans="18:18">
      <c r="R35850" s="1"/>
    </row>
    <row r="35851" spans="18:18">
      <c r="R35851" s="1"/>
    </row>
    <row r="35852" spans="18:18">
      <c r="R35852" s="1"/>
    </row>
    <row r="35853" spans="18:18">
      <c r="R35853" s="1"/>
    </row>
    <row r="35854" spans="18:18">
      <c r="R35854" s="1"/>
    </row>
    <row r="35855" spans="18:18">
      <c r="R35855" s="1"/>
    </row>
    <row r="35856" spans="18:18">
      <c r="R35856" s="1"/>
    </row>
    <row r="35857" spans="18:18">
      <c r="R35857" s="1"/>
    </row>
    <row r="35858" spans="18:18">
      <c r="R35858" s="1"/>
    </row>
    <row r="35859" spans="18:18">
      <c r="R35859" s="1"/>
    </row>
    <row r="35860" spans="18:18">
      <c r="R35860" s="1"/>
    </row>
    <row r="35861" spans="18:18">
      <c r="R35861" s="1"/>
    </row>
    <row r="35862" spans="18:18">
      <c r="R35862" s="1"/>
    </row>
    <row r="35863" spans="18:18">
      <c r="R35863" s="1"/>
    </row>
    <row r="35864" spans="18:18">
      <c r="R35864" s="1"/>
    </row>
    <row r="35865" spans="18:18">
      <c r="R35865" s="1"/>
    </row>
    <row r="35866" spans="18:18">
      <c r="R35866" s="1"/>
    </row>
    <row r="35867" spans="18:18">
      <c r="R35867" s="1"/>
    </row>
    <row r="35868" spans="18:18">
      <c r="R35868" s="1"/>
    </row>
    <row r="35869" spans="18:18">
      <c r="R35869" s="1"/>
    </row>
    <row r="35870" spans="18:18">
      <c r="R35870" s="1"/>
    </row>
    <row r="35871" spans="18:18">
      <c r="R35871" s="1"/>
    </row>
    <row r="35872" spans="18:18">
      <c r="R35872" s="1"/>
    </row>
    <row r="35873" spans="18:18">
      <c r="R35873" s="1"/>
    </row>
    <row r="35874" spans="18:18">
      <c r="R35874" s="1"/>
    </row>
    <row r="35875" spans="18:18">
      <c r="R35875" s="1"/>
    </row>
    <row r="35876" spans="18:18">
      <c r="R35876" s="1"/>
    </row>
    <row r="35877" spans="18:18">
      <c r="R35877" s="1"/>
    </row>
    <row r="35878" spans="18:18">
      <c r="R35878" s="1"/>
    </row>
    <row r="35879" spans="18:18">
      <c r="R35879" s="1"/>
    </row>
    <row r="35880" spans="18:18">
      <c r="R35880" s="1"/>
    </row>
    <row r="35881" spans="18:18">
      <c r="R35881" s="1"/>
    </row>
    <row r="35882" spans="18:18">
      <c r="R35882" s="1"/>
    </row>
    <row r="35883" spans="18:18">
      <c r="R35883" s="1"/>
    </row>
    <row r="35884" spans="18:18">
      <c r="R35884" s="1"/>
    </row>
    <row r="35885" spans="18:18">
      <c r="R35885" s="1"/>
    </row>
    <row r="35886" spans="18:18">
      <c r="R35886" s="1"/>
    </row>
    <row r="35887" spans="18:18">
      <c r="R35887" s="1"/>
    </row>
    <row r="35888" spans="18:18">
      <c r="R35888" s="1"/>
    </row>
    <row r="35889" spans="18:18">
      <c r="R35889" s="1"/>
    </row>
    <row r="35890" spans="18:18">
      <c r="R35890" s="1"/>
    </row>
    <row r="35891" spans="18:18">
      <c r="R35891" s="1"/>
    </row>
    <row r="35892" spans="18:18">
      <c r="R35892" s="1"/>
    </row>
    <row r="35893" spans="18:18">
      <c r="R35893" s="1"/>
    </row>
    <row r="35894" spans="18:18">
      <c r="R35894" s="1"/>
    </row>
    <row r="35895" spans="18:18">
      <c r="R35895" s="1"/>
    </row>
    <row r="35896" spans="18:18">
      <c r="R35896" s="1"/>
    </row>
    <row r="35897" spans="18:18">
      <c r="R35897" s="1"/>
    </row>
    <row r="35898" spans="18:18">
      <c r="R35898" s="1"/>
    </row>
    <row r="35899" spans="18:18">
      <c r="R35899" s="1"/>
    </row>
    <row r="35900" spans="18:18">
      <c r="R35900" s="1"/>
    </row>
    <row r="35901" spans="18:18">
      <c r="R35901" s="1"/>
    </row>
    <row r="35902" spans="18:18">
      <c r="R35902" s="1"/>
    </row>
    <row r="35903" spans="18:18">
      <c r="R35903" s="1"/>
    </row>
    <row r="35904" spans="18:18">
      <c r="R35904" s="1"/>
    </row>
    <row r="35905" spans="18:18">
      <c r="R35905" s="1"/>
    </row>
    <row r="35906" spans="18:18">
      <c r="R35906" s="1"/>
    </row>
    <row r="35907" spans="18:18">
      <c r="R35907" s="1"/>
    </row>
    <row r="35908" spans="18:18">
      <c r="R35908" s="1"/>
    </row>
    <row r="35909" spans="18:18">
      <c r="R35909" s="1"/>
    </row>
    <row r="35910" spans="18:18">
      <c r="R35910" s="1"/>
    </row>
    <row r="35911" spans="18:18">
      <c r="R35911" s="1"/>
    </row>
    <row r="35912" spans="18:18">
      <c r="R35912" s="1"/>
    </row>
    <row r="35913" spans="18:18">
      <c r="R35913" s="1"/>
    </row>
    <row r="35914" spans="18:18">
      <c r="R35914" s="1"/>
    </row>
    <row r="35915" spans="18:18">
      <c r="R35915" s="1"/>
    </row>
    <row r="35916" spans="18:18">
      <c r="R35916" s="1"/>
    </row>
    <row r="35917" spans="18:18">
      <c r="R35917" s="1"/>
    </row>
    <row r="35918" spans="18:18">
      <c r="R35918" s="1"/>
    </row>
    <row r="35919" spans="18:18">
      <c r="R35919" s="1"/>
    </row>
    <row r="35920" spans="18:18">
      <c r="R35920" s="1"/>
    </row>
    <row r="35921" spans="18:18">
      <c r="R35921" s="1"/>
    </row>
    <row r="35922" spans="18:18">
      <c r="R35922" s="1"/>
    </row>
    <row r="35923" spans="18:18">
      <c r="R35923" s="1"/>
    </row>
    <row r="35924" spans="18:18">
      <c r="R35924" s="1"/>
    </row>
    <row r="35925" spans="18:18">
      <c r="R35925" s="1"/>
    </row>
    <row r="35926" spans="18:18">
      <c r="R35926" s="1"/>
    </row>
    <row r="35927" spans="18:18">
      <c r="R35927" s="1"/>
    </row>
    <row r="35928" spans="18:18">
      <c r="R35928" s="1"/>
    </row>
    <row r="35929" spans="18:18">
      <c r="R35929" s="1"/>
    </row>
    <row r="35930" spans="18:18">
      <c r="R35930" s="1"/>
    </row>
    <row r="35931" spans="18:18">
      <c r="R35931" s="1"/>
    </row>
    <row r="35932" spans="18:18">
      <c r="R35932" s="1"/>
    </row>
    <row r="35933" spans="18:18">
      <c r="R35933" s="1"/>
    </row>
    <row r="35934" spans="18:18">
      <c r="R35934" s="1"/>
    </row>
    <row r="35935" spans="18:18">
      <c r="R35935" s="1"/>
    </row>
    <row r="35936" spans="18:18">
      <c r="R35936" s="1"/>
    </row>
    <row r="35937" spans="18:18">
      <c r="R35937" s="1"/>
    </row>
    <row r="35938" spans="18:18">
      <c r="R35938" s="1"/>
    </row>
    <row r="35939" spans="18:18">
      <c r="R35939" s="1"/>
    </row>
    <row r="35940" spans="18:18">
      <c r="R35940" s="1"/>
    </row>
    <row r="35941" spans="18:18">
      <c r="R35941" s="1"/>
    </row>
    <row r="35942" spans="18:18">
      <c r="R35942" s="1"/>
    </row>
    <row r="35943" spans="18:18">
      <c r="R35943" s="1"/>
    </row>
    <row r="35944" spans="18:18">
      <c r="R35944" s="1"/>
    </row>
    <row r="35945" spans="18:18">
      <c r="R35945" s="1"/>
    </row>
    <row r="35946" spans="18:18">
      <c r="R35946" s="1"/>
    </row>
    <row r="35947" spans="18:18">
      <c r="R35947" s="1"/>
    </row>
    <row r="35948" spans="18:18">
      <c r="R35948" s="1"/>
    </row>
    <row r="35949" spans="18:18">
      <c r="R35949" s="1"/>
    </row>
    <row r="35950" spans="18:18">
      <c r="R35950" s="1"/>
    </row>
    <row r="35951" spans="18:18">
      <c r="R35951" s="1"/>
    </row>
    <row r="35952" spans="18:18">
      <c r="R35952" s="1"/>
    </row>
    <row r="35953" spans="18:18">
      <c r="R35953" s="1"/>
    </row>
    <row r="35954" spans="18:18">
      <c r="R35954" s="1"/>
    </row>
    <row r="35955" spans="18:18">
      <c r="R35955" s="1"/>
    </row>
    <row r="35956" spans="18:18">
      <c r="R35956" s="1"/>
    </row>
    <row r="35957" spans="18:18">
      <c r="R35957" s="1"/>
    </row>
    <row r="35958" spans="18:18">
      <c r="R35958" s="1"/>
    </row>
    <row r="35959" spans="18:18">
      <c r="R35959" s="1"/>
    </row>
    <row r="35960" spans="18:18">
      <c r="R35960" s="1"/>
    </row>
    <row r="35961" spans="18:18">
      <c r="R35961" s="1"/>
    </row>
    <row r="35962" spans="18:18">
      <c r="R35962" s="1"/>
    </row>
    <row r="35963" spans="18:18">
      <c r="R35963" s="1"/>
    </row>
    <row r="35964" spans="18:18">
      <c r="R35964" s="1"/>
    </row>
    <row r="35965" spans="18:18">
      <c r="R35965" s="1"/>
    </row>
    <row r="35966" spans="18:18">
      <c r="R35966" s="1"/>
    </row>
    <row r="35967" spans="18:18">
      <c r="R35967" s="1"/>
    </row>
    <row r="35968" spans="18:18">
      <c r="R35968" s="1"/>
    </row>
    <row r="35969" spans="18:18">
      <c r="R35969" s="1"/>
    </row>
    <row r="35970" spans="18:18">
      <c r="R35970" s="1"/>
    </row>
    <row r="35971" spans="18:18">
      <c r="R35971" s="1"/>
    </row>
    <row r="35972" spans="18:18">
      <c r="R35972" s="1"/>
    </row>
    <row r="35973" spans="18:18">
      <c r="R35973" s="1"/>
    </row>
    <row r="35974" spans="18:18">
      <c r="R35974" s="1"/>
    </row>
    <row r="35975" spans="18:18">
      <c r="R35975" s="1"/>
    </row>
    <row r="35976" spans="18:18">
      <c r="R35976" s="1"/>
    </row>
    <row r="35977" spans="18:18">
      <c r="R35977" s="1"/>
    </row>
    <row r="35978" spans="18:18">
      <c r="R35978" s="1"/>
    </row>
    <row r="35979" spans="18:18">
      <c r="R35979" s="1"/>
    </row>
    <row r="35980" spans="18:18">
      <c r="R35980" s="1"/>
    </row>
    <row r="35981" spans="18:18">
      <c r="R35981" s="1"/>
    </row>
    <row r="35982" spans="18:18">
      <c r="R35982" s="1"/>
    </row>
    <row r="35983" spans="18:18">
      <c r="R35983" s="1"/>
    </row>
    <row r="35984" spans="18:18">
      <c r="R35984" s="1"/>
    </row>
    <row r="35985" spans="18:18">
      <c r="R35985" s="1"/>
    </row>
    <row r="35986" spans="18:18">
      <c r="R35986" s="1"/>
    </row>
    <row r="35987" spans="18:18">
      <c r="R35987" s="1"/>
    </row>
    <row r="35988" spans="18:18">
      <c r="R35988" s="1"/>
    </row>
    <row r="35989" spans="18:18">
      <c r="R35989" s="1"/>
    </row>
    <row r="35990" spans="18:18">
      <c r="R35990" s="1"/>
    </row>
    <row r="35991" spans="18:18">
      <c r="R35991" s="1"/>
    </row>
    <row r="35992" spans="18:18">
      <c r="R35992" s="1"/>
    </row>
    <row r="35993" spans="18:18">
      <c r="R35993" s="1"/>
    </row>
    <row r="35994" spans="18:18">
      <c r="R35994" s="1"/>
    </row>
    <row r="35995" spans="18:18">
      <c r="R35995" s="1"/>
    </row>
    <row r="35996" spans="18:18">
      <c r="R35996" s="1"/>
    </row>
    <row r="35997" spans="18:18">
      <c r="R35997" s="1"/>
    </row>
    <row r="35998" spans="18:18">
      <c r="R35998" s="1"/>
    </row>
    <row r="35999" spans="18:18">
      <c r="R35999" s="1"/>
    </row>
    <row r="36000" spans="18:18">
      <c r="R36000" s="1"/>
    </row>
    <row r="36001" spans="18:18">
      <c r="R36001" s="1"/>
    </row>
    <row r="36002" spans="18:18">
      <c r="R36002" s="1"/>
    </row>
    <row r="36003" spans="18:18">
      <c r="R36003" s="1"/>
    </row>
    <row r="36004" spans="18:18">
      <c r="R36004" s="1"/>
    </row>
    <row r="36005" spans="18:18">
      <c r="R36005" s="1"/>
    </row>
    <row r="36006" spans="18:18">
      <c r="R36006" s="1"/>
    </row>
    <row r="36007" spans="18:18">
      <c r="R36007" s="1"/>
    </row>
    <row r="36008" spans="18:18">
      <c r="R36008" s="1"/>
    </row>
    <row r="36009" spans="18:18">
      <c r="R36009" s="1"/>
    </row>
    <row r="36010" spans="18:18">
      <c r="R36010" s="1"/>
    </row>
    <row r="36011" spans="18:18">
      <c r="R36011" s="1"/>
    </row>
    <row r="36012" spans="18:18">
      <c r="R36012" s="1"/>
    </row>
    <row r="36013" spans="18:18">
      <c r="R36013" s="1"/>
    </row>
    <row r="36014" spans="18:18">
      <c r="R36014" s="1"/>
    </row>
    <row r="36015" spans="18:18">
      <c r="R36015" s="1"/>
    </row>
    <row r="36016" spans="18:18">
      <c r="R36016" s="1"/>
    </row>
    <row r="36017" spans="18:18">
      <c r="R36017" s="1"/>
    </row>
    <row r="36018" spans="18:18">
      <c r="R36018" s="1"/>
    </row>
    <row r="36019" spans="18:18">
      <c r="R36019" s="1"/>
    </row>
    <row r="36020" spans="18:18">
      <c r="R36020" s="1"/>
    </row>
    <row r="36021" spans="18:18">
      <c r="R36021" s="1"/>
    </row>
    <row r="36022" spans="18:18">
      <c r="R36022" s="1"/>
    </row>
    <row r="36023" spans="18:18">
      <c r="R36023" s="1"/>
    </row>
    <row r="36024" spans="18:18">
      <c r="R36024" s="1"/>
    </row>
    <row r="36025" spans="18:18">
      <c r="R36025" s="1"/>
    </row>
    <row r="36026" spans="18:18">
      <c r="R36026" s="1"/>
    </row>
    <row r="36027" spans="18:18">
      <c r="R36027" s="1"/>
    </row>
    <row r="36028" spans="18:18">
      <c r="R36028" s="1"/>
    </row>
    <row r="36029" spans="18:18">
      <c r="R36029" s="1"/>
    </row>
    <row r="36030" spans="18:18">
      <c r="R36030" s="1"/>
    </row>
    <row r="36031" spans="18:18">
      <c r="R36031" s="1"/>
    </row>
    <row r="36032" spans="18:18">
      <c r="R36032" s="1"/>
    </row>
    <row r="36033" spans="18:18">
      <c r="R36033" s="1"/>
    </row>
    <row r="36034" spans="18:18">
      <c r="R36034" s="1"/>
    </row>
    <row r="36035" spans="18:18">
      <c r="R36035" s="1"/>
    </row>
    <row r="36036" spans="18:18">
      <c r="R36036" s="1"/>
    </row>
    <row r="36037" spans="18:18">
      <c r="R36037" s="1"/>
    </row>
    <row r="36038" spans="18:18">
      <c r="R36038" s="1"/>
    </row>
    <row r="36039" spans="18:18">
      <c r="R36039" s="1"/>
    </row>
    <row r="36040" spans="18:18">
      <c r="R36040" s="1"/>
    </row>
    <row r="36041" spans="18:18">
      <c r="R36041" s="1"/>
    </row>
    <row r="36042" spans="18:18">
      <c r="R36042" s="1"/>
    </row>
    <row r="36043" spans="18:18">
      <c r="R36043" s="1"/>
    </row>
    <row r="36044" spans="18:18">
      <c r="R36044" s="1"/>
    </row>
    <row r="36045" spans="18:18">
      <c r="R36045" s="1"/>
    </row>
    <row r="36046" spans="18:18">
      <c r="R36046" s="1"/>
    </row>
    <row r="36047" spans="18:18">
      <c r="R36047" s="1"/>
    </row>
    <row r="36048" spans="18:18">
      <c r="R36048" s="1"/>
    </row>
    <row r="36049" spans="18:18">
      <c r="R36049" s="1"/>
    </row>
    <row r="36050" spans="18:18">
      <c r="R36050" s="1"/>
    </row>
    <row r="36051" spans="18:18">
      <c r="R36051" s="1"/>
    </row>
    <row r="36052" spans="18:18">
      <c r="R36052" s="1"/>
    </row>
    <row r="36053" spans="18:18">
      <c r="R36053" s="1"/>
    </row>
    <row r="36054" spans="18:18">
      <c r="R36054" s="1"/>
    </row>
    <row r="36055" spans="18:18">
      <c r="R36055" s="1"/>
    </row>
    <row r="36056" spans="18:18">
      <c r="R36056" s="1"/>
    </row>
    <row r="36057" spans="18:18">
      <c r="R36057" s="1"/>
    </row>
    <row r="36058" spans="18:18">
      <c r="R36058" s="1"/>
    </row>
    <row r="36059" spans="18:18">
      <c r="R36059" s="1"/>
    </row>
    <row r="36060" spans="18:18">
      <c r="R36060" s="1"/>
    </row>
    <row r="36061" spans="18:18">
      <c r="R36061" s="1"/>
    </row>
    <row r="36062" spans="18:18">
      <c r="R36062" s="1"/>
    </row>
    <row r="36063" spans="18:18">
      <c r="R36063" s="1"/>
    </row>
    <row r="36064" spans="18:18">
      <c r="R36064" s="1"/>
    </row>
    <row r="36065" spans="18:18">
      <c r="R36065" s="1"/>
    </row>
    <row r="36066" spans="18:18">
      <c r="R36066" s="1"/>
    </row>
    <row r="36067" spans="18:18">
      <c r="R36067" s="1"/>
    </row>
    <row r="36068" spans="18:18">
      <c r="R36068" s="1"/>
    </row>
    <row r="36069" spans="18:18">
      <c r="R36069" s="1"/>
    </row>
    <row r="36070" spans="18:18">
      <c r="R36070" s="1"/>
    </row>
    <row r="36071" spans="18:18">
      <c r="R36071" s="1"/>
    </row>
    <row r="36072" spans="18:18">
      <c r="R36072" s="1"/>
    </row>
    <row r="36073" spans="18:18">
      <c r="R36073" s="1"/>
    </row>
    <row r="36074" spans="18:18">
      <c r="R36074" s="1"/>
    </row>
    <row r="36075" spans="18:18">
      <c r="R36075" s="1"/>
    </row>
    <row r="36076" spans="18:18">
      <c r="R36076" s="1"/>
    </row>
    <row r="36077" spans="18:18">
      <c r="R36077" s="1"/>
    </row>
    <row r="36078" spans="18:18">
      <c r="R36078" s="1"/>
    </row>
    <row r="36079" spans="18:18">
      <c r="R36079" s="1"/>
    </row>
    <row r="36080" spans="18:18">
      <c r="R36080" s="1"/>
    </row>
    <row r="36081" spans="18:18">
      <c r="R36081" s="1"/>
    </row>
    <row r="36082" spans="18:18">
      <c r="R36082" s="1"/>
    </row>
    <row r="36083" spans="18:18">
      <c r="R36083" s="1"/>
    </row>
    <row r="36084" spans="18:18">
      <c r="R36084" s="1"/>
    </row>
    <row r="36085" spans="18:18">
      <c r="R36085" s="1"/>
    </row>
    <row r="36086" spans="18:18">
      <c r="R36086" s="1"/>
    </row>
    <row r="36087" spans="18:18">
      <c r="R36087" s="1"/>
    </row>
    <row r="36088" spans="18:18">
      <c r="R36088" s="1"/>
    </row>
    <row r="36089" spans="18:18">
      <c r="R36089" s="1"/>
    </row>
    <row r="36090" spans="18:18">
      <c r="R36090" s="1"/>
    </row>
    <row r="36091" spans="18:18">
      <c r="R36091" s="1"/>
    </row>
    <row r="36092" spans="18:18">
      <c r="R36092" s="1"/>
    </row>
    <row r="36093" spans="18:18">
      <c r="R36093" s="1"/>
    </row>
    <row r="36094" spans="18:18">
      <c r="R36094" s="1"/>
    </row>
    <row r="36095" spans="18:18">
      <c r="R36095" s="1"/>
    </row>
    <row r="36096" spans="18:18">
      <c r="R36096" s="1"/>
    </row>
    <row r="36097" spans="18:18">
      <c r="R36097" s="1"/>
    </row>
    <row r="36098" spans="18:18">
      <c r="R36098" s="1"/>
    </row>
    <row r="36099" spans="18:18">
      <c r="R36099" s="1"/>
    </row>
    <row r="36100" spans="18:18">
      <c r="R36100" s="1"/>
    </row>
    <row r="36101" spans="18:18">
      <c r="R36101" s="1"/>
    </row>
    <row r="36102" spans="18:18">
      <c r="R36102" s="1"/>
    </row>
    <row r="36103" spans="18:18">
      <c r="R36103" s="1"/>
    </row>
    <row r="36104" spans="18:18">
      <c r="R36104" s="1"/>
    </row>
    <row r="36105" spans="18:18">
      <c r="R36105" s="1"/>
    </row>
    <row r="36106" spans="18:18">
      <c r="R36106" s="1"/>
    </row>
    <row r="36107" spans="18:18">
      <c r="R36107" s="1"/>
    </row>
    <row r="36108" spans="18:18">
      <c r="R36108" s="1"/>
    </row>
    <row r="36109" spans="18:18">
      <c r="R36109" s="1"/>
    </row>
    <row r="36110" spans="18:18">
      <c r="R36110" s="1"/>
    </row>
    <row r="36111" spans="18:18">
      <c r="R36111" s="1"/>
    </row>
    <row r="36112" spans="18:18">
      <c r="R36112" s="1"/>
    </row>
    <row r="36113" spans="18:18">
      <c r="R36113" s="1"/>
    </row>
    <row r="36114" spans="18:18">
      <c r="R36114" s="1"/>
    </row>
    <row r="36115" spans="18:18">
      <c r="R36115" s="1"/>
    </row>
    <row r="36116" spans="18:18">
      <c r="R36116" s="1"/>
    </row>
    <row r="36117" spans="18:18">
      <c r="R36117" s="1"/>
    </row>
    <row r="36118" spans="18:18">
      <c r="R36118" s="1"/>
    </row>
    <row r="36119" spans="18:18">
      <c r="R36119" s="1"/>
    </row>
    <row r="36120" spans="18:18">
      <c r="R36120" s="1"/>
    </row>
    <row r="36121" spans="18:18">
      <c r="R36121" s="1"/>
    </row>
    <row r="36122" spans="18:18">
      <c r="R36122" s="1"/>
    </row>
    <row r="36123" spans="18:18">
      <c r="R36123" s="1"/>
    </row>
    <row r="36124" spans="18:18">
      <c r="R36124" s="1"/>
    </row>
    <row r="36125" spans="18:18">
      <c r="R36125" s="1"/>
    </row>
    <row r="36126" spans="18:18">
      <c r="R36126" s="1"/>
    </row>
    <row r="36127" spans="18:18">
      <c r="R36127" s="1"/>
    </row>
    <row r="36128" spans="18:18">
      <c r="R36128" s="1"/>
    </row>
    <row r="36129" spans="18:18">
      <c r="R36129" s="1"/>
    </row>
    <row r="36130" spans="18:18">
      <c r="R36130" s="1"/>
    </row>
    <row r="36131" spans="18:18">
      <c r="R36131" s="1"/>
    </row>
    <row r="36132" spans="18:18">
      <c r="R36132" s="1"/>
    </row>
    <row r="36133" spans="18:18">
      <c r="R36133" s="1"/>
    </row>
    <row r="36134" spans="18:18">
      <c r="R36134" s="1"/>
    </row>
    <row r="36135" spans="18:18">
      <c r="R36135" s="1"/>
    </row>
    <row r="36136" spans="18:18">
      <c r="R36136" s="1"/>
    </row>
    <row r="36137" spans="18:18">
      <c r="R36137" s="1"/>
    </row>
    <row r="36138" spans="18:18">
      <c r="R36138" s="1"/>
    </row>
    <row r="36139" spans="18:18">
      <c r="R36139" s="1"/>
    </row>
    <row r="36140" spans="18:18">
      <c r="R36140" s="1"/>
    </row>
    <row r="36141" spans="18:18">
      <c r="R36141" s="1"/>
    </row>
    <row r="36142" spans="18:18">
      <c r="R36142" s="1"/>
    </row>
    <row r="36143" spans="18:18">
      <c r="R36143" s="1"/>
    </row>
    <row r="36144" spans="18:18">
      <c r="R36144" s="1"/>
    </row>
    <row r="36145" spans="18:18">
      <c r="R36145" s="1"/>
    </row>
    <row r="36146" spans="18:18">
      <c r="R36146" s="1"/>
    </row>
    <row r="36147" spans="18:18">
      <c r="R36147" s="1"/>
    </row>
    <row r="36148" spans="18:18">
      <c r="R36148" s="1"/>
    </row>
    <row r="36149" spans="18:18">
      <c r="R36149" s="1"/>
    </row>
    <row r="36150" spans="18:18">
      <c r="R36150" s="1"/>
    </row>
    <row r="36151" spans="18:18">
      <c r="R36151" s="1"/>
    </row>
    <row r="36152" spans="18:18">
      <c r="R36152" s="1"/>
    </row>
    <row r="36153" spans="18:18">
      <c r="R36153" s="1"/>
    </row>
    <row r="36154" spans="18:18">
      <c r="R36154" s="1"/>
    </row>
    <row r="36155" spans="18:18">
      <c r="R36155" s="1"/>
    </row>
    <row r="36156" spans="18:18">
      <c r="R36156" s="1"/>
    </row>
    <row r="36157" spans="18:18">
      <c r="R36157" s="1"/>
    </row>
    <row r="36158" spans="18:18">
      <c r="R36158" s="1"/>
    </row>
    <row r="36159" spans="18:18">
      <c r="R36159" s="1"/>
    </row>
    <row r="36160" spans="18:18">
      <c r="R36160" s="1"/>
    </row>
    <row r="36161" spans="18:18">
      <c r="R36161" s="1"/>
    </row>
    <row r="36162" spans="18:18">
      <c r="R36162" s="1"/>
    </row>
    <row r="36163" spans="18:18">
      <c r="R36163" s="1"/>
    </row>
    <row r="36164" spans="18:18">
      <c r="R36164" s="1"/>
    </row>
    <row r="36165" spans="18:18">
      <c r="R36165" s="1"/>
    </row>
    <row r="36166" spans="18:18">
      <c r="R36166" s="1"/>
    </row>
    <row r="36167" spans="18:18">
      <c r="R36167" s="1"/>
    </row>
    <row r="36168" spans="18:18">
      <c r="R36168" s="1"/>
    </row>
    <row r="36169" spans="18:18">
      <c r="R36169" s="1"/>
    </row>
    <row r="36170" spans="18:18">
      <c r="R36170" s="1"/>
    </row>
    <row r="36171" spans="18:18">
      <c r="R36171" s="1"/>
    </row>
    <row r="36172" spans="18:18">
      <c r="R36172" s="1"/>
    </row>
    <row r="36173" spans="18:18">
      <c r="R36173" s="1"/>
    </row>
    <row r="36174" spans="18:18">
      <c r="R36174" s="1"/>
    </row>
    <row r="36175" spans="18:18">
      <c r="R36175" s="1"/>
    </row>
    <row r="36176" spans="18:18">
      <c r="R36176" s="1"/>
    </row>
    <row r="36177" spans="18:18">
      <c r="R36177" s="1"/>
    </row>
    <row r="36178" spans="18:18">
      <c r="R36178" s="1"/>
    </row>
    <row r="36179" spans="18:18">
      <c r="R36179" s="1"/>
    </row>
    <row r="36180" spans="18:18">
      <c r="R36180" s="1"/>
    </row>
    <row r="36181" spans="18:18">
      <c r="R36181" s="1"/>
    </row>
    <row r="36182" spans="18:18">
      <c r="R36182" s="1"/>
    </row>
    <row r="36183" spans="18:18">
      <c r="R36183" s="1"/>
    </row>
    <row r="36184" spans="18:18">
      <c r="R36184" s="1"/>
    </row>
    <row r="36185" spans="18:18">
      <c r="R36185" s="1"/>
    </row>
    <row r="36186" spans="18:18">
      <c r="R36186" s="1"/>
    </row>
    <row r="36187" spans="18:18">
      <c r="R36187" s="1"/>
    </row>
    <row r="36188" spans="18:18">
      <c r="R36188" s="1"/>
    </row>
    <row r="36189" spans="18:18">
      <c r="R36189" s="1"/>
    </row>
    <row r="36190" spans="18:18">
      <c r="R36190" s="1"/>
    </row>
    <row r="36191" spans="18:18">
      <c r="R36191" s="1"/>
    </row>
    <row r="36192" spans="18:18">
      <c r="R36192" s="1"/>
    </row>
    <row r="36193" spans="18:18">
      <c r="R36193" s="1"/>
    </row>
    <row r="36194" spans="18:18">
      <c r="R36194" s="1"/>
    </row>
    <row r="36195" spans="18:18">
      <c r="R36195" s="1"/>
    </row>
    <row r="36196" spans="18:18">
      <c r="R36196" s="1"/>
    </row>
    <row r="36197" spans="18:18">
      <c r="R36197" s="1"/>
    </row>
    <row r="36198" spans="18:18">
      <c r="R36198" s="1"/>
    </row>
    <row r="36199" spans="18:18">
      <c r="R36199" s="1"/>
    </row>
    <row r="36200" spans="18:18">
      <c r="R36200" s="1"/>
    </row>
    <row r="36201" spans="18:18">
      <c r="R36201" s="1"/>
    </row>
    <row r="36202" spans="18:18">
      <c r="R36202" s="1"/>
    </row>
    <row r="36203" spans="18:18">
      <c r="R36203" s="1"/>
    </row>
    <row r="36204" spans="18:18">
      <c r="R36204" s="1"/>
    </row>
    <row r="36205" spans="18:18">
      <c r="R36205" s="1"/>
    </row>
    <row r="36206" spans="18:18">
      <c r="R36206" s="1"/>
    </row>
    <row r="36207" spans="18:18">
      <c r="R36207" s="1"/>
    </row>
    <row r="36208" spans="18:18">
      <c r="R36208" s="1"/>
    </row>
    <row r="36209" spans="18:18">
      <c r="R36209" s="1"/>
    </row>
    <row r="36210" spans="18:18">
      <c r="R36210" s="1"/>
    </row>
    <row r="36211" spans="18:18">
      <c r="R36211" s="1"/>
    </row>
    <row r="36212" spans="18:18">
      <c r="R36212" s="1"/>
    </row>
    <row r="36213" spans="18:18">
      <c r="R36213" s="1"/>
    </row>
    <row r="36214" spans="18:18">
      <c r="R36214" s="1"/>
    </row>
    <row r="36215" spans="18:18">
      <c r="R36215" s="1"/>
    </row>
    <row r="36216" spans="18:18">
      <c r="R36216" s="1"/>
    </row>
    <row r="36217" spans="18:18">
      <c r="R36217" s="1"/>
    </row>
    <row r="36218" spans="18:18">
      <c r="R36218" s="1"/>
    </row>
    <row r="36219" spans="18:18">
      <c r="R36219" s="1"/>
    </row>
    <row r="36220" spans="18:18">
      <c r="R36220" s="1"/>
    </row>
    <row r="36221" spans="18:18">
      <c r="R36221" s="1"/>
    </row>
    <row r="36222" spans="18:18">
      <c r="R36222" s="1"/>
    </row>
    <row r="36223" spans="18:18">
      <c r="R36223" s="1"/>
    </row>
    <row r="36224" spans="18:18">
      <c r="R36224" s="1"/>
    </row>
    <row r="36225" spans="18:18">
      <c r="R36225" s="1"/>
    </row>
    <row r="36226" spans="18:18">
      <c r="R36226" s="1"/>
    </row>
    <row r="36227" spans="18:18">
      <c r="R36227" s="1"/>
    </row>
    <row r="36228" spans="18:18">
      <c r="R36228" s="1"/>
    </row>
    <row r="36229" spans="18:18">
      <c r="R36229" s="1"/>
    </row>
    <row r="36230" spans="18:18">
      <c r="R36230" s="1"/>
    </row>
    <row r="36231" spans="18:18">
      <c r="R36231" s="1"/>
    </row>
    <row r="36232" spans="18:18">
      <c r="R36232" s="1"/>
    </row>
    <row r="36233" spans="18:18">
      <c r="R36233" s="1"/>
    </row>
    <row r="36234" spans="18:18">
      <c r="R36234" s="1"/>
    </row>
    <row r="36235" spans="18:18">
      <c r="R36235" s="1"/>
    </row>
    <row r="36236" spans="18:18">
      <c r="R36236" s="1"/>
    </row>
    <row r="36237" spans="18:18">
      <c r="R36237" s="1"/>
    </row>
    <row r="36238" spans="18:18">
      <c r="R36238" s="1"/>
    </row>
    <row r="36239" spans="18:18">
      <c r="R36239" s="1"/>
    </row>
    <row r="36240" spans="18:18">
      <c r="R36240" s="1"/>
    </row>
    <row r="36241" spans="18:18">
      <c r="R36241" s="1"/>
    </row>
    <row r="36242" spans="18:18">
      <c r="R36242" s="1"/>
    </row>
    <row r="36243" spans="18:18">
      <c r="R36243" s="1"/>
    </row>
    <row r="36244" spans="18:18">
      <c r="R36244" s="1"/>
    </row>
    <row r="36245" spans="18:18">
      <c r="R36245" s="1"/>
    </row>
    <row r="36246" spans="18:18">
      <c r="R36246" s="1"/>
    </row>
    <row r="36247" spans="18:18">
      <c r="R36247" s="1"/>
    </row>
    <row r="36248" spans="18:18">
      <c r="R36248" s="1"/>
    </row>
    <row r="36249" spans="18:18">
      <c r="R36249" s="1"/>
    </row>
    <row r="36250" spans="18:18">
      <c r="R36250" s="1"/>
    </row>
    <row r="36251" spans="18:18">
      <c r="R36251" s="1"/>
    </row>
    <row r="36252" spans="18:18">
      <c r="R36252" s="1"/>
    </row>
    <row r="36253" spans="18:18">
      <c r="R36253" s="1"/>
    </row>
    <row r="36254" spans="18:18">
      <c r="R36254" s="1"/>
    </row>
    <row r="36255" spans="18:18">
      <c r="R36255" s="1"/>
    </row>
    <row r="36256" spans="18:18">
      <c r="R36256" s="1"/>
    </row>
    <row r="36257" spans="18:18">
      <c r="R36257" s="1"/>
    </row>
    <row r="36258" spans="18:18">
      <c r="R36258" s="1"/>
    </row>
    <row r="36259" spans="18:18">
      <c r="R36259" s="1"/>
    </row>
    <row r="36260" spans="18:18">
      <c r="R36260" s="1"/>
    </row>
    <row r="36261" spans="18:18">
      <c r="R36261" s="1"/>
    </row>
    <row r="36262" spans="18:18">
      <c r="R36262" s="1"/>
    </row>
    <row r="36263" spans="18:18">
      <c r="R36263" s="1"/>
    </row>
    <row r="36264" spans="18:18">
      <c r="R36264" s="1"/>
    </row>
    <row r="36265" spans="18:18">
      <c r="R36265" s="1"/>
    </row>
    <row r="36266" spans="18:18">
      <c r="R36266" s="1"/>
    </row>
    <row r="36267" spans="18:18">
      <c r="R36267" s="1"/>
    </row>
    <row r="36268" spans="18:18">
      <c r="R36268" s="1"/>
    </row>
    <row r="36269" spans="18:18">
      <c r="R36269" s="1"/>
    </row>
    <row r="36270" spans="18:18">
      <c r="R36270" s="1"/>
    </row>
    <row r="36271" spans="18:18">
      <c r="R36271" s="1"/>
    </row>
    <row r="36272" spans="18:18">
      <c r="R36272" s="1"/>
    </row>
    <row r="36273" spans="18:18">
      <c r="R36273" s="1"/>
    </row>
    <row r="36274" spans="18:18">
      <c r="R36274" s="1"/>
    </row>
    <row r="36275" spans="18:18">
      <c r="R36275" s="1"/>
    </row>
    <row r="36276" spans="18:18">
      <c r="R36276" s="1"/>
    </row>
    <row r="36277" spans="18:18">
      <c r="R36277" s="1"/>
    </row>
    <row r="36278" spans="18:18">
      <c r="R36278" s="1"/>
    </row>
    <row r="36279" spans="18:18">
      <c r="R36279" s="1"/>
    </row>
    <row r="36280" spans="18:18">
      <c r="R36280" s="1"/>
    </row>
    <row r="36281" spans="18:18">
      <c r="R36281" s="1"/>
    </row>
    <row r="36282" spans="18:18">
      <c r="R36282" s="1"/>
    </row>
    <row r="36283" spans="18:18">
      <c r="R36283" s="1"/>
    </row>
    <row r="36284" spans="18:18">
      <c r="R36284" s="1"/>
    </row>
    <row r="36285" spans="18:18">
      <c r="R36285" s="1"/>
    </row>
    <row r="36286" spans="18:18">
      <c r="R36286" s="1"/>
    </row>
    <row r="36287" spans="18:18">
      <c r="R36287" s="1"/>
    </row>
    <row r="36288" spans="18:18">
      <c r="R36288" s="1"/>
    </row>
    <row r="36289" spans="18:18">
      <c r="R36289" s="1"/>
    </row>
    <row r="36290" spans="18:18">
      <c r="R36290" s="1"/>
    </row>
    <row r="36291" spans="18:18">
      <c r="R36291" s="1"/>
    </row>
    <row r="36292" spans="18:18">
      <c r="R36292" s="1"/>
    </row>
    <row r="36293" spans="18:18">
      <c r="R36293" s="1"/>
    </row>
    <row r="36294" spans="18:18">
      <c r="R36294" s="1"/>
    </row>
    <row r="36295" spans="18:18">
      <c r="R36295" s="1"/>
    </row>
    <row r="36296" spans="18:18">
      <c r="R36296" s="1"/>
    </row>
    <row r="36297" spans="18:18">
      <c r="R36297" s="1"/>
    </row>
    <row r="36298" spans="18:18">
      <c r="R36298" s="1"/>
    </row>
    <row r="36299" spans="18:18">
      <c r="R36299" s="1"/>
    </row>
    <row r="36300" spans="18:18">
      <c r="R36300" s="1"/>
    </row>
    <row r="36301" spans="18:18">
      <c r="R36301" s="1"/>
    </row>
    <row r="36302" spans="18:18">
      <c r="R36302" s="1"/>
    </row>
    <row r="36303" spans="18:18">
      <c r="R36303" s="1"/>
    </row>
    <row r="36304" spans="18:18">
      <c r="R36304" s="1"/>
    </row>
    <row r="36305" spans="18:18">
      <c r="R36305" s="1"/>
    </row>
    <row r="36306" spans="18:18">
      <c r="R36306" s="1"/>
    </row>
    <row r="36307" spans="18:18">
      <c r="R36307" s="1"/>
    </row>
    <row r="36308" spans="18:18">
      <c r="R36308" s="1"/>
    </row>
    <row r="36309" spans="18:18">
      <c r="R36309" s="1"/>
    </row>
    <row r="36310" spans="18:18">
      <c r="R36310" s="1"/>
    </row>
    <row r="36311" spans="18:18">
      <c r="R36311" s="1"/>
    </row>
    <row r="36312" spans="18:18">
      <c r="R36312" s="1"/>
    </row>
    <row r="36313" spans="18:18">
      <c r="R36313" s="1"/>
    </row>
    <row r="36314" spans="18:18">
      <c r="R36314" s="1"/>
    </row>
    <row r="36315" spans="18:18">
      <c r="R36315" s="1"/>
    </row>
    <row r="36316" spans="18:18">
      <c r="R36316" s="1"/>
    </row>
    <row r="36317" spans="18:18">
      <c r="R36317" s="1"/>
    </row>
    <row r="36318" spans="18:18">
      <c r="R36318" s="1"/>
    </row>
    <row r="36319" spans="18:18">
      <c r="R36319" s="1"/>
    </row>
    <row r="36320" spans="18:18">
      <c r="R36320" s="1"/>
    </row>
    <row r="36321" spans="18:18">
      <c r="R36321" s="1"/>
    </row>
    <row r="36322" spans="18:18">
      <c r="R36322" s="1"/>
    </row>
    <row r="36323" spans="18:18">
      <c r="R36323" s="1"/>
    </row>
    <row r="36324" spans="18:18">
      <c r="R36324" s="1"/>
    </row>
    <row r="36325" spans="18:18">
      <c r="R36325" s="1"/>
    </row>
    <row r="36326" spans="18:18">
      <c r="R36326" s="1"/>
    </row>
    <row r="36327" spans="18:18">
      <c r="R36327" s="1"/>
    </row>
    <row r="36328" spans="18:18">
      <c r="R36328" s="1"/>
    </row>
    <row r="36329" spans="18:18">
      <c r="R36329" s="1"/>
    </row>
    <row r="36330" spans="18:18">
      <c r="R36330" s="1"/>
    </row>
    <row r="36331" spans="18:18">
      <c r="R36331" s="1"/>
    </row>
    <row r="36332" spans="18:18">
      <c r="R36332" s="1"/>
    </row>
    <row r="36333" spans="18:18">
      <c r="R36333" s="1"/>
    </row>
    <row r="36334" spans="18:18">
      <c r="R36334" s="1"/>
    </row>
    <row r="36335" spans="18:18">
      <c r="R36335" s="1"/>
    </row>
    <row r="36336" spans="18:18">
      <c r="R36336" s="1"/>
    </row>
    <row r="36337" spans="18:18">
      <c r="R36337" s="1"/>
    </row>
    <row r="36338" spans="18:18">
      <c r="R36338" s="1"/>
    </row>
    <row r="36339" spans="18:18">
      <c r="R36339" s="1"/>
    </row>
    <row r="36340" spans="18:18">
      <c r="R36340" s="1"/>
    </row>
    <row r="36341" spans="18:18">
      <c r="R36341" s="1"/>
    </row>
    <row r="36342" spans="18:18">
      <c r="R36342" s="1"/>
    </row>
    <row r="36343" spans="18:18">
      <c r="R36343" s="1"/>
    </row>
    <row r="36344" spans="18:18">
      <c r="R36344" s="1"/>
    </row>
    <row r="36345" spans="18:18">
      <c r="R36345" s="1"/>
    </row>
    <row r="36346" spans="18:18">
      <c r="R36346" s="1"/>
    </row>
    <row r="36347" spans="18:18">
      <c r="R36347" s="1"/>
    </row>
    <row r="36348" spans="18:18">
      <c r="R36348" s="1"/>
    </row>
    <row r="36349" spans="18:18">
      <c r="R36349" s="1"/>
    </row>
    <row r="36350" spans="18:18">
      <c r="R36350" s="1"/>
    </row>
    <row r="36351" spans="18:18">
      <c r="R36351" s="1"/>
    </row>
    <row r="36352" spans="18:18">
      <c r="R36352" s="1"/>
    </row>
    <row r="36353" spans="18:18">
      <c r="R36353" s="1"/>
    </row>
    <row r="36354" spans="18:18">
      <c r="R36354" s="1"/>
    </row>
    <row r="36355" spans="18:18">
      <c r="R36355" s="1"/>
    </row>
    <row r="36356" spans="18:18">
      <c r="R36356" s="1"/>
    </row>
    <row r="36357" spans="18:18">
      <c r="R36357" s="1"/>
    </row>
    <row r="36358" spans="18:18">
      <c r="R36358" s="1"/>
    </row>
    <row r="36359" spans="18:18">
      <c r="R36359" s="1"/>
    </row>
    <row r="36360" spans="18:18">
      <c r="R36360" s="1"/>
    </row>
    <row r="36361" spans="18:18">
      <c r="R36361" s="1"/>
    </row>
    <row r="36362" spans="18:18">
      <c r="R36362" s="1"/>
    </row>
    <row r="36363" spans="18:18">
      <c r="R36363" s="1"/>
    </row>
    <row r="36364" spans="18:18">
      <c r="R36364" s="1"/>
    </row>
    <row r="36365" spans="18:18">
      <c r="R36365" s="1"/>
    </row>
    <row r="36366" spans="18:18">
      <c r="R36366" s="1"/>
    </row>
    <row r="36367" spans="18:18">
      <c r="R36367" s="1"/>
    </row>
    <row r="36368" spans="18:18">
      <c r="R36368" s="1"/>
    </row>
    <row r="36369" spans="18:18">
      <c r="R36369" s="1"/>
    </row>
    <row r="36370" spans="18:18">
      <c r="R36370" s="1"/>
    </row>
    <row r="36371" spans="18:18">
      <c r="R36371" s="1"/>
    </row>
    <row r="36372" spans="18:18">
      <c r="R36372" s="1"/>
    </row>
    <row r="36373" spans="18:18">
      <c r="R36373" s="1"/>
    </row>
    <row r="36374" spans="18:18">
      <c r="R36374" s="1"/>
    </row>
    <row r="36375" spans="18:18">
      <c r="R36375" s="1"/>
    </row>
    <row r="36376" spans="18:18">
      <c r="R36376" s="1"/>
    </row>
    <row r="36377" spans="18:18">
      <c r="R36377" s="1"/>
    </row>
    <row r="36378" spans="18:18">
      <c r="R36378" s="1"/>
    </row>
    <row r="36379" spans="18:18">
      <c r="R36379" s="1"/>
    </row>
    <row r="36380" spans="18:18">
      <c r="R36380" s="1"/>
    </row>
    <row r="36381" spans="18:18">
      <c r="R36381" s="1"/>
    </row>
    <row r="36382" spans="18:18">
      <c r="R36382" s="1"/>
    </row>
    <row r="36383" spans="18:18">
      <c r="R36383" s="1"/>
    </row>
    <row r="36384" spans="18:18">
      <c r="R36384" s="1"/>
    </row>
    <row r="36385" spans="18:18">
      <c r="R36385" s="1"/>
    </row>
    <row r="36386" spans="18:18">
      <c r="R36386" s="1"/>
    </row>
    <row r="36387" spans="18:18">
      <c r="R36387" s="1"/>
    </row>
    <row r="36388" spans="18:18">
      <c r="R36388" s="1"/>
    </row>
    <row r="36389" spans="18:18">
      <c r="R36389" s="1"/>
    </row>
    <row r="36390" spans="18:18">
      <c r="R36390" s="1"/>
    </row>
    <row r="36391" spans="18:18">
      <c r="R36391" s="1"/>
    </row>
    <row r="36392" spans="18:18">
      <c r="R36392" s="1"/>
    </row>
    <row r="36393" spans="18:18">
      <c r="R36393" s="1"/>
    </row>
    <row r="36394" spans="18:18">
      <c r="R36394" s="1"/>
    </row>
    <row r="36395" spans="18:18">
      <c r="R36395" s="1"/>
    </row>
    <row r="36396" spans="18:18">
      <c r="R36396" s="1"/>
    </row>
    <row r="36397" spans="18:18">
      <c r="R36397" s="1"/>
    </row>
    <row r="36398" spans="18:18">
      <c r="R36398" s="1"/>
    </row>
    <row r="36399" spans="18:18">
      <c r="R36399" s="1"/>
    </row>
    <row r="36400" spans="18:18">
      <c r="R36400" s="1"/>
    </row>
    <row r="36401" spans="18:18">
      <c r="R36401" s="1"/>
    </row>
    <row r="36402" spans="18:18">
      <c r="R36402" s="1"/>
    </row>
    <row r="36403" spans="18:18">
      <c r="R36403" s="1"/>
    </row>
    <row r="36404" spans="18:18">
      <c r="R36404" s="1"/>
    </row>
    <row r="36405" spans="18:18">
      <c r="R36405" s="1"/>
    </row>
    <row r="36406" spans="18:18">
      <c r="R36406" s="1"/>
    </row>
    <row r="36407" spans="18:18">
      <c r="R36407" s="1"/>
    </row>
    <row r="36408" spans="18:18">
      <c r="R36408" s="1"/>
    </row>
    <row r="36409" spans="18:18">
      <c r="R36409" s="1"/>
    </row>
    <row r="36410" spans="18:18">
      <c r="R36410" s="1"/>
    </row>
    <row r="36411" spans="18:18">
      <c r="R36411" s="1"/>
    </row>
    <row r="36412" spans="18:18">
      <c r="R36412" s="1"/>
    </row>
    <row r="36413" spans="18:18">
      <c r="R36413" s="1"/>
    </row>
    <row r="36414" spans="18:18">
      <c r="R36414" s="1"/>
    </row>
    <row r="36415" spans="18:18">
      <c r="R36415" s="1"/>
    </row>
    <row r="36416" spans="18:18">
      <c r="R36416" s="1"/>
    </row>
    <row r="36417" spans="18:18">
      <c r="R36417" s="1"/>
    </row>
    <row r="36418" spans="18:18">
      <c r="R36418" s="1"/>
    </row>
    <row r="36419" spans="18:18">
      <c r="R36419" s="1"/>
    </row>
    <row r="36420" spans="18:18">
      <c r="R36420" s="1"/>
    </row>
    <row r="36421" spans="18:18">
      <c r="R36421" s="1"/>
    </row>
    <row r="36422" spans="18:18">
      <c r="R36422" s="1"/>
    </row>
    <row r="36423" spans="18:18">
      <c r="R36423" s="1"/>
    </row>
    <row r="36424" spans="18:18">
      <c r="R36424" s="1"/>
    </row>
    <row r="36425" spans="18:18">
      <c r="R36425" s="1"/>
    </row>
    <row r="36426" spans="18:18">
      <c r="R36426" s="1"/>
    </row>
    <row r="36427" spans="18:18">
      <c r="R36427" s="1"/>
    </row>
    <row r="36428" spans="18:18">
      <c r="R36428" s="1"/>
    </row>
    <row r="36429" spans="18:18">
      <c r="R36429" s="1"/>
    </row>
    <row r="36430" spans="18:18">
      <c r="R36430" s="1"/>
    </row>
    <row r="36431" spans="18:18">
      <c r="R36431" s="1"/>
    </row>
    <row r="36432" spans="18:18">
      <c r="R36432" s="1"/>
    </row>
    <row r="36433" spans="18:18">
      <c r="R36433" s="1"/>
    </row>
    <row r="36434" spans="18:18">
      <c r="R36434" s="1"/>
    </row>
    <row r="36435" spans="18:18">
      <c r="R36435" s="1"/>
    </row>
    <row r="36436" spans="18:18">
      <c r="R36436" s="1"/>
    </row>
    <row r="36437" spans="18:18">
      <c r="R36437" s="1"/>
    </row>
    <row r="36438" spans="18:18">
      <c r="R36438" s="1"/>
    </row>
    <row r="36439" spans="18:18">
      <c r="R36439" s="1"/>
    </row>
    <row r="36440" spans="18:18">
      <c r="R36440" s="1"/>
    </row>
    <row r="36441" spans="18:18">
      <c r="R36441" s="1"/>
    </row>
    <row r="36442" spans="18:18">
      <c r="R36442" s="1"/>
    </row>
    <row r="36443" spans="18:18">
      <c r="R36443" s="1"/>
    </row>
    <row r="36444" spans="18:18">
      <c r="R36444" s="1"/>
    </row>
    <row r="36445" spans="18:18">
      <c r="R36445" s="1"/>
    </row>
    <row r="36446" spans="18:18">
      <c r="R36446" s="1"/>
    </row>
    <row r="36447" spans="18:18">
      <c r="R36447" s="1"/>
    </row>
    <row r="36448" spans="18:18">
      <c r="R36448" s="1"/>
    </row>
    <row r="36449" spans="18:18">
      <c r="R36449" s="1"/>
    </row>
    <row r="36450" spans="18:18">
      <c r="R36450" s="1"/>
    </row>
    <row r="36451" spans="18:18">
      <c r="R36451" s="1"/>
    </row>
    <row r="36452" spans="18:18">
      <c r="R36452" s="1"/>
    </row>
    <row r="36453" spans="18:18">
      <c r="R36453" s="1"/>
    </row>
    <row r="36454" spans="18:18">
      <c r="R36454" s="1"/>
    </row>
    <row r="36455" spans="18:18">
      <c r="R36455" s="1"/>
    </row>
    <row r="36456" spans="18:18">
      <c r="R36456" s="1"/>
    </row>
    <row r="36457" spans="18:18">
      <c r="R36457" s="1"/>
    </row>
    <row r="36458" spans="18:18">
      <c r="R36458" s="1"/>
    </row>
    <row r="36459" spans="18:18">
      <c r="R36459" s="1"/>
    </row>
    <row r="36460" spans="18:18">
      <c r="R36460" s="1"/>
    </row>
    <row r="36461" spans="18:18">
      <c r="R36461" s="1"/>
    </row>
    <row r="36462" spans="18:18">
      <c r="R36462" s="1"/>
    </row>
    <row r="36463" spans="18:18">
      <c r="R36463" s="1"/>
    </row>
    <row r="36464" spans="18:18">
      <c r="R36464" s="1"/>
    </row>
    <row r="36465" spans="18:18">
      <c r="R36465" s="1"/>
    </row>
    <row r="36466" spans="18:18">
      <c r="R36466" s="1"/>
    </row>
    <row r="36467" spans="18:18">
      <c r="R36467" s="1"/>
    </row>
    <row r="36468" spans="18:18">
      <c r="R36468" s="1"/>
    </row>
    <row r="36469" spans="18:18">
      <c r="R36469" s="1"/>
    </row>
    <row r="36470" spans="18:18">
      <c r="R36470" s="1"/>
    </row>
    <row r="36471" spans="18:18">
      <c r="R36471" s="1"/>
    </row>
    <row r="36472" spans="18:18">
      <c r="R36472" s="1"/>
    </row>
    <row r="36473" spans="18:18">
      <c r="R36473" s="1"/>
    </row>
    <row r="36474" spans="18:18">
      <c r="R36474" s="1"/>
    </row>
    <row r="36475" spans="18:18">
      <c r="R36475" s="1"/>
    </row>
    <row r="36476" spans="18:18">
      <c r="R36476" s="1"/>
    </row>
    <row r="36477" spans="18:18">
      <c r="R36477" s="1"/>
    </row>
    <row r="36478" spans="18:18">
      <c r="R36478" s="1"/>
    </row>
    <row r="36479" spans="18:18">
      <c r="R36479" s="1"/>
    </row>
    <row r="36480" spans="18:18">
      <c r="R36480" s="1"/>
    </row>
    <row r="36481" spans="18:18">
      <c r="R36481" s="1"/>
    </row>
    <row r="36482" spans="18:18">
      <c r="R36482" s="1"/>
    </row>
    <row r="36483" spans="18:18">
      <c r="R36483" s="1"/>
    </row>
    <row r="36484" spans="18:18">
      <c r="R36484" s="1"/>
    </row>
    <row r="36485" spans="18:18">
      <c r="R36485" s="1"/>
    </row>
    <row r="36486" spans="18:18">
      <c r="R36486" s="1"/>
    </row>
    <row r="36487" spans="18:18">
      <c r="R36487" s="1"/>
    </row>
    <row r="36488" spans="18:18">
      <c r="R36488" s="1"/>
    </row>
    <row r="36489" spans="18:18">
      <c r="R36489" s="1"/>
    </row>
    <row r="36490" spans="18:18">
      <c r="R36490" s="1"/>
    </row>
    <row r="36491" spans="18:18">
      <c r="R36491" s="1"/>
    </row>
    <row r="36492" spans="18:18">
      <c r="R36492" s="1"/>
    </row>
    <row r="36493" spans="18:18">
      <c r="R36493" s="1"/>
    </row>
    <row r="36494" spans="18:18">
      <c r="R36494" s="1"/>
    </row>
    <row r="36495" spans="18:18">
      <c r="R36495" s="1"/>
    </row>
    <row r="36496" spans="18:18">
      <c r="R36496" s="1"/>
    </row>
    <row r="36497" spans="18:18">
      <c r="R36497" s="1"/>
    </row>
    <row r="36498" spans="18:18">
      <c r="R36498" s="1"/>
    </row>
    <row r="36499" spans="18:18">
      <c r="R36499" s="1"/>
    </row>
    <row r="36500" spans="18:18">
      <c r="R36500" s="1"/>
    </row>
    <row r="36501" spans="18:18">
      <c r="R36501" s="1"/>
    </row>
    <row r="36502" spans="18:18">
      <c r="R36502" s="1"/>
    </row>
    <row r="36503" spans="18:18">
      <c r="R36503" s="1"/>
    </row>
    <row r="36504" spans="18:18">
      <c r="R36504" s="1"/>
    </row>
    <row r="36505" spans="18:18">
      <c r="R36505" s="1"/>
    </row>
    <row r="36506" spans="18:18">
      <c r="R36506" s="1"/>
    </row>
    <row r="36507" spans="18:18">
      <c r="R36507" s="1"/>
    </row>
    <row r="36508" spans="18:18">
      <c r="R36508" s="1"/>
    </row>
    <row r="36509" spans="18:18">
      <c r="R36509" s="1"/>
    </row>
    <row r="36510" spans="18:18">
      <c r="R36510" s="1"/>
    </row>
    <row r="36511" spans="18:18">
      <c r="R36511" s="1"/>
    </row>
    <row r="36512" spans="18:18">
      <c r="R36512" s="1"/>
    </row>
    <row r="36513" spans="18:18">
      <c r="R36513" s="1"/>
    </row>
    <row r="36514" spans="18:18">
      <c r="R36514" s="1"/>
    </row>
    <row r="36515" spans="18:18">
      <c r="R36515" s="1"/>
    </row>
    <row r="36516" spans="18:18">
      <c r="R36516" s="1"/>
    </row>
    <row r="36517" spans="18:18">
      <c r="R36517" s="1"/>
    </row>
    <row r="36518" spans="18:18">
      <c r="R36518" s="1"/>
    </row>
    <row r="36519" spans="18:18">
      <c r="R36519" s="1"/>
    </row>
    <row r="36520" spans="18:18">
      <c r="R36520" s="1"/>
    </row>
    <row r="36521" spans="18:18">
      <c r="R36521" s="1"/>
    </row>
    <row r="36522" spans="18:18">
      <c r="R36522" s="1"/>
    </row>
    <row r="36523" spans="18:18">
      <c r="R36523" s="1"/>
    </row>
    <row r="36524" spans="18:18">
      <c r="R36524" s="1"/>
    </row>
    <row r="36525" spans="18:18">
      <c r="R36525" s="1"/>
    </row>
    <row r="36526" spans="18:18">
      <c r="R36526" s="1"/>
    </row>
    <row r="36527" spans="18:18">
      <c r="R36527" s="1"/>
    </row>
    <row r="36528" spans="18:18">
      <c r="R36528" s="1"/>
    </row>
    <row r="36529" spans="18:18">
      <c r="R36529" s="1"/>
    </row>
    <row r="36530" spans="18:18">
      <c r="R36530" s="1"/>
    </row>
    <row r="36531" spans="18:18">
      <c r="R36531" s="1"/>
    </row>
    <row r="36532" spans="18:18">
      <c r="R36532" s="1"/>
    </row>
    <row r="36533" spans="18:18">
      <c r="R36533" s="1"/>
    </row>
    <row r="36534" spans="18:18">
      <c r="R36534" s="1"/>
    </row>
    <row r="36535" spans="18:18">
      <c r="R36535" s="1"/>
    </row>
    <row r="36536" spans="18:18">
      <c r="R36536" s="1"/>
    </row>
    <row r="36537" spans="18:18">
      <c r="R36537" s="1"/>
    </row>
    <row r="36538" spans="18:18">
      <c r="R36538" s="1"/>
    </row>
    <row r="36539" spans="18:18">
      <c r="R36539" s="1"/>
    </row>
    <row r="36540" spans="18:18">
      <c r="R36540" s="1"/>
    </row>
    <row r="36541" spans="18:18">
      <c r="R36541" s="1"/>
    </row>
    <row r="36542" spans="18:18">
      <c r="R36542" s="1"/>
    </row>
    <row r="36543" spans="18:18">
      <c r="R36543" s="1"/>
    </row>
    <row r="36544" spans="18:18">
      <c r="R36544" s="1"/>
    </row>
    <row r="36545" spans="18:18">
      <c r="R36545" s="1"/>
    </row>
    <row r="36546" spans="18:18">
      <c r="R36546" s="1"/>
    </row>
    <row r="36547" spans="18:18">
      <c r="R36547" s="1"/>
    </row>
    <row r="36548" spans="18:18">
      <c r="R36548" s="1"/>
    </row>
    <row r="36549" spans="18:18">
      <c r="R36549" s="1"/>
    </row>
    <row r="36550" spans="18:18">
      <c r="R36550" s="1"/>
    </row>
    <row r="36551" spans="18:18">
      <c r="R36551" s="1"/>
    </row>
    <row r="36552" spans="18:18">
      <c r="R36552" s="1"/>
    </row>
    <row r="36553" spans="18:18">
      <c r="R36553" s="1"/>
    </row>
    <row r="36554" spans="18:18">
      <c r="R36554" s="1"/>
    </row>
    <row r="36555" spans="18:18">
      <c r="R36555" s="1"/>
    </row>
    <row r="36556" spans="18:18">
      <c r="R36556" s="1"/>
    </row>
    <row r="36557" spans="18:18">
      <c r="R36557" s="1"/>
    </row>
    <row r="36558" spans="18:18">
      <c r="R36558" s="1"/>
    </row>
    <row r="36559" spans="18:18">
      <c r="R36559" s="1"/>
    </row>
    <row r="36560" spans="18:18">
      <c r="R36560" s="1"/>
    </row>
    <row r="36561" spans="18:18">
      <c r="R36561" s="1"/>
    </row>
    <row r="36562" spans="18:18">
      <c r="R36562" s="1"/>
    </row>
    <row r="36563" spans="18:18">
      <c r="R36563" s="1"/>
    </row>
    <row r="36564" spans="18:18">
      <c r="R36564" s="1"/>
    </row>
    <row r="36565" spans="18:18">
      <c r="R36565" s="1"/>
    </row>
    <row r="36566" spans="18:18">
      <c r="R36566" s="1"/>
    </row>
    <row r="36567" spans="18:18">
      <c r="R36567" s="1"/>
    </row>
    <row r="36568" spans="18:18">
      <c r="R36568" s="1"/>
    </row>
    <row r="36569" spans="18:18">
      <c r="R36569" s="1"/>
    </row>
    <row r="36570" spans="18:18">
      <c r="R36570" s="1"/>
    </row>
    <row r="36571" spans="18:18">
      <c r="R36571" s="1"/>
    </row>
    <row r="36572" spans="18:18">
      <c r="R36572" s="1"/>
    </row>
    <row r="36573" spans="18:18">
      <c r="R36573" s="1"/>
    </row>
    <row r="36574" spans="18:18">
      <c r="R36574" s="1"/>
    </row>
    <row r="36575" spans="18:18">
      <c r="R36575" s="1"/>
    </row>
    <row r="36576" spans="18:18">
      <c r="R36576" s="1"/>
    </row>
    <row r="36577" spans="18:18">
      <c r="R36577" s="1"/>
    </row>
    <row r="36578" spans="18:18">
      <c r="R36578" s="1"/>
    </row>
    <row r="36579" spans="18:18">
      <c r="R36579" s="1"/>
    </row>
    <row r="36580" spans="18:18">
      <c r="R36580" s="1"/>
    </row>
    <row r="36581" spans="18:18">
      <c r="R36581" s="1"/>
    </row>
    <row r="36582" spans="18:18">
      <c r="R36582" s="1"/>
    </row>
    <row r="36583" spans="18:18">
      <c r="R36583" s="1"/>
    </row>
    <row r="36584" spans="18:18">
      <c r="R36584" s="1"/>
    </row>
    <row r="36585" spans="18:18">
      <c r="R36585" s="1"/>
    </row>
    <row r="36586" spans="18:18">
      <c r="R36586" s="1"/>
    </row>
    <row r="36587" spans="18:18">
      <c r="R36587" s="1"/>
    </row>
    <row r="36588" spans="18:18">
      <c r="R36588" s="1"/>
    </row>
    <row r="36589" spans="18:18">
      <c r="R36589" s="1"/>
    </row>
    <row r="36590" spans="18:18">
      <c r="R36590" s="1"/>
    </row>
    <row r="36591" spans="18:18">
      <c r="R36591" s="1"/>
    </row>
    <row r="36592" spans="18:18">
      <c r="R36592" s="1"/>
    </row>
    <row r="36593" spans="18:18">
      <c r="R36593" s="1"/>
    </row>
    <row r="36594" spans="18:18">
      <c r="R36594" s="1"/>
    </row>
    <row r="36595" spans="18:18">
      <c r="R36595" s="1"/>
    </row>
    <row r="36596" spans="18:18">
      <c r="R36596" s="1"/>
    </row>
    <row r="36597" spans="18:18">
      <c r="R36597" s="1"/>
    </row>
    <row r="36598" spans="18:18">
      <c r="R36598" s="1"/>
    </row>
    <row r="36599" spans="18:18">
      <c r="R36599" s="1"/>
    </row>
    <row r="36600" spans="18:18">
      <c r="R36600" s="1"/>
    </row>
    <row r="36601" spans="18:18">
      <c r="R36601" s="1"/>
    </row>
    <row r="36602" spans="18:18">
      <c r="R36602" s="1"/>
    </row>
    <row r="36603" spans="18:18">
      <c r="R36603" s="1"/>
    </row>
    <row r="36604" spans="18:18">
      <c r="R36604" s="1"/>
    </row>
    <row r="36605" spans="18:18">
      <c r="R36605" s="1"/>
    </row>
    <row r="36606" spans="18:18">
      <c r="R36606" s="1"/>
    </row>
    <row r="36607" spans="18:18">
      <c r="R36607" s="1"/>
    </row>
    <row r="36608" spans="18:18">
      <c r="R36608" s="1"/>
    </row>
    <row r="36609" spans="18:18">
      <c r="R36609" s="1"/>
    </row>
    <row r="36610" spans="18:18">
      <c r="R36610" s="1"/>
    </row>
    <row r="36611" spans="18:18">
      <c r="R36611" s="1"/>
    </row>
    <row r="36612" spans="18:18">
      <c r="R36612" s="1"/>
    </row>
    <row r="36613" spans="18:18">
      <c r="R36613" s="1"/>
    </row>
    <row r="36614" spans="18:18">
      <c r="R36614" s="1"/>
    </row>
    <row r="36615" spans="18:18">
      <c r="R36615" s="1"/>
    </row>
    <row r="36616" spans="18:18">
      <c r="R36616" s="1"/>
    </row>
    <row r="36617" spans="18:18">
      <c r="R36617" s="1"/>
    </row>
    <row r="36618" spans="18:18">
      <c r="R36618" s="1"/>
    </row>
    <row r="36619" spans="18:18">
      <c r="R36619" s="1"/>
    </row>
    <row r="36620" spans="18:18">
      <c r="R36620" s="1"/>
    </row>
    <row r="36621" spans="18:18">
      <c r="R36621" s="1"/>
    </row>
    <row r="36622" spans="18:18">
      <c r="R36622" s="1"/>
    </row>
    <row r="36623" spans="18:18">
      <c r="R36623" s="1"/>
    </row>
    <row r="36624" spans="18:18">
      <c r="R36624" s="1"/>
    </row>
    <row r="36625" spans="18:18">
      <c r="R36625" s="1"/>
    </row>
    <row r="36626" spans="18:18">
      <c r="R36626" s="1"/>
    </row>
    <row r="36627" spans="18:18">
      <c r="R36627" s="1"/>
    </row>
    <row r="36628" spans="18:18">
      <c r="R36628" s="1"/>
    </row>
    <row r="36629" spans="18:18">
      <c r="R36629" s="1"/>
    </row>
    <row r="36630" spans="18:18">
      <c r="R36630" s="1"/>
    </row>
    <row r="36631" spans="18:18">
      <c r="R36631" s="1"/>
    </row>
    <row r="36632" spans="18:18">
      <c r="R36632" s="1"/>
    </row>
    <row r="36633" spans="18:18">
      <c r="R36633" s="1"/>
    </row>
    <row r="36634" spans="18:18">
      <c r="R36634" s="1"/>
    </row>
    <row r="36635" spans="18:18">
      <c r="R36635" s="1"/>
    </row>
    <row r="36636" spans="18:18">
      <c r="R36636" s="1"/>
    </row>
    <row r="36637" spans="18:18">
      <c r="R36637" s="1"/>
    </row>
    <row r="36638" spans="18:18">
      <c r="R36638" s="1"/>
    </row>
    <row r="36639" spans="18:18">
      <c r="R36639" s="1"/>
    </row>
    <row r="36640" spans="18:18">
      <c r="R36640" s="1"/>
    </row>
    <row r="36641" spans="18:18">
      <c r="R36641" s="1"/>
    </row>
    <row r="36642" spans="18:18">
      <c r="R36642" s="1"/>
    </row>
    <row r="36643" spans="18:18">
      <c r="R36643" s="1"/>
    </row>
    <row r="36644" spans="18:18">
      <c r="R36644" s="1"/>
    </row>
    <row r="36645" spans="18:18">
      <c r="R36645" s="1"/>
    </row>
    <row r="36646" spans="18:18">
      <c r="R36646" s="1"/>
    </row>
    <row r="36647" spans="18:18">
      <c r="R36647" s="1"/>
    </row>
    <row r="36648" spans="18:18">
      <c r="R36648" s="1"/>
    </row>
    <row r="36649" spans="18:18">
      <c r="R36649" s="1"/>
    </row>
    <row r="36650" spans="18:18">
      <c r="R36650" s="1"/>
    </row>
    <row r="36651" spans="18:18">
      <c r="R36651" s="1"/>
    </row>
    <row r="36652" spans="18:18">
      <c r="R36652" s="1"/>
    </row>
    <row r="36653" spans="18:18">
      <c r="R36653" s="1"/>
    </row>
    <row r="36654" spans="18:18">
      <c r="R36654" s="1"/>
    </row>
    <row r="36655" spans="18:18">
      <c r="R36655" s="1"/>
    </row>
    <row r="36656" spans="18:18">
      <c r="R36656" s="1"/>
    </row>
    <row r="36657" spans="18:18">
      <c r="R36657" s="1"/>
    </row>
    <row r="36658" spans="18:18">
      <c r="R36658" s="1"/>
    </row>
    <row r="36659" spans="18:18">
      <c r="R36659" s="1"/>
    </row>
    <row r="36660" spans="18:18">
      <c r="R36660" s="1"/>
    </row>
    <row r="36661" spans="18:18">
      <c r="R36661" s="1"/>
    </row>
    <row r="36662" spans="18:18">
      <c r="R36662" s="1"/>
    </row>
    <row r="36663" spans="18:18">
      <c r="R36663" s="1"/>
    </row>
    <row r="36664" spans="18:18">
      <c r="R36664" s="1"/>
    </row>
    <row r="36665" spans="18:18">
      <c r="R36665" s="1"/>
    </row>
    <row r="36666" spans="18:18">
      <c r="R36666" s="1"/>
    </row>
    <row r="36667" spans="18:18">
      <c r="R36667" s="1"/>
    </row>
    <row r="36668" spans="18:18">
      <c r="R36668" s="1"/>
    </row>
    <row r="36669" spans="18:18">
      <c r="R36669" s="1"/>
    </row>
    <row r="36670" spans="18:18">
      <c r="R36670" s="1"/>
    </row>
    <row r="36671" spans="18:18">
      <c r="R36671" s="1"/>
    </row>
    <row r="36672" spans="18:18">
      <c r="R36672" s="1"/>
    </row>
    <row r="36673" spans="18:18">
      <c r="R36673" s="1"/>
    </row>
    <row r="36674" spans="18:18">
      <c r="R36674" s="1"/>
    </row>
    <row r="36675" spans="18:18">
      <c r="R36675" s="1"/>
    </row>
    <row r="36676" spans="18:18">
      <c r="R36676" s="1"/>
    </row>
    <row r="36677" spans="18:18">
      <c r="R36677" s="1"/>
    </row>
    <row r="36678" spans="18:18">
      <c r="R36678" s="1"/>
    </row>
    <row r="36679" spans="18:18">
      <c r="R36679" s="1"/>
    </row>
    <row r="36680" spans="18:18">
      <c r="R36680" s="1"/>
    </row>
    <row r="36681" spans="18:18">
      <c r="R36681" s="1"/>
    </row>
    <row r="36682" spans="18:18">
      <c r="R36682" s="1"/>
    </row>
    <row r="36683" spans="18:18">
      <c r="R36683" s="1"/>
    </row>
    <row r="36684" spans="18:18">
      <c r="R36684" s="1"/>
    </row>
    <row r="36685" spans="18:18">
      <c r="R36685" s="1"/>
    </row>
    <row r="36686" spans="18:18">
      <c r="R36686" s="1"/>
    </row>
    <row r="36687" spans="18:18">
      <c r="R36687" s="1"/>
    </row>
    <row r="36688" spans="18:18">
      <c r="R36688" s="1"/>
    </row>
    <row r="36689" spans="18:18">
      <c r="R36689" s="1"/>
    </row>
    <row r="36690" spans="18:18">
      <c r="R36690" s="1"/>
    </row>
    <row r="36691" spans="18:18">
      <c r="R36691" s="1"/>
    </row>
    <row r="36692" spans="18:18">
      <c r="R36692" s="1"/>
    </row>
    <row r="36693" spans="18:18">
      <c r="R36693" s="1"/>
    </row>
    <row r="36694" spans="18:18">
      <c r="R36694" s="1"/>
    </row>
    <row r="36695" spans="18:18">
      <c r="R36695" s="1"/>
    </row>
    <row r="36696" spans="18:18">
      <c r="R36696" s="1"/>
    </row>
    <row r="36697" spans="18:18">
      <c r="R36697" s="1"/>
    </row>
    <row r="36698" spans="18:18">
      <c r="R36698" s="1"/>
    </row>
    <row r="36699" spans="18:18">
      <c r="R36699" s="1"/>
    </row>
    <row r="36700" spans="18:18">
      <c r="R36700" s="1"/>
    </row>
    <row r="36701" spans="18:18">
      <c r="R36701" s="1"/>
    </row>
    <row r="36702" spans="18:18">
      <c r="R36702" s="1"/>
    </row>
    <row r="36703" spans="18:18">
      <c r="R36703" s="1"/>
    </row>
    <row r="36704" spans="18:18">
      <c r="R36704" s="1"/>
    </row>
    <row r="36705" spans="18:18">
      <c r="R36705" s="1"/>
    </row>
    <row r="36706" spans="18:18">
      <c r="R36706" s="1"/>
    </row>
    <row r="36707" spans="18:18">
      <c r="R36707" s="1"/>
    </row>
    <row r="36708" spans="18:18">
      <c r="R36708" s="1"/>
    </row>
    <row r="36709" spans="18:18">
      <c r="R36709" s="1"/>
    </row>
    <row r="36710" spans="18:18">
      <c r="R36710" s="1"/>
    </row>
    <row r="36711" spans="18:18">
      <c r="R36711" s="1"/>
    </row>
    <row r="36712" spans="18:18">
      <c r="R36712" s="1"/>
    </row>
    <row r="36713" spans="18:18">
      <c r="R36713" s="1"/>
    </row>
    <row r="36714" spans="18:18">
      <c r="R36714" s="1"/>
    </row>
    <row r="36715" spans="18:18">
      <c r="R36715" s="1"/>
    </row>
    <row r="36716" spans="18:18">
      <c r="R36716" s="1"/>
    </row>
    <row r="36717" spans="18:18">
      <c r="R36717" s="1"/>
    </row>
    <row r="36718" spans="18:18">
      <c r="R36718" s="1"/>
    </row>
    <row r="36719" spans="18:18">
      <c r="R36719" s="1"/>
    </row>
    <row r="36720" spans="18:18">
      <c r="R36720" s="1"/>
    </row>
    <row r="36721" spans="18:18">
      <c r="R36721" s="1"/>
    </row>
    <row r="36722" spans="18:18">
      <c r="R36722" s="1"/>
    </row>
    <row r="36723" spans="18:18">
      <c r="R36723" s="1"/>
    </row>
    <row r="36724" spans="18:18">
      <c r="R36724" s="1"/>
    </row>
    <row r="36725" spans="18:18">
      <c r="R36725" s="1"/>
    </row>
    <row r="36726" spans="18:18">
      <c r="R36726" s="1"/>
    </row>
    <row r="36727" spans="18:18">
      <c r="R36727" s="1"/>
    </row>
    <row r="36728" spans="18:18">
      <c r="R36728" s="1"/>
    </row>
    <row r="36729" spans="18:18">
      <c r="R36729" s="1"/>
    </row>
    <row r="36730" spans="18:18">
      <c r="R36730" s="1"/>
    </row>
    <row r="36731" spans="18:18">
      <c r="R36731" s="1"/>
    </row>
    <row r="36732" spans="18:18">
      <c r="R36732" s="1"/>
    </row>
    <row r="36733" spans="18:18">
      <c r="R36733" s="1"/>
    </row>
    <row r="36734" spans="18:18">
      <c r="R36734" s="1"/>
    </row>
    <row r="36735" spans="18:18">
      <c r="R36735" s="1"/>
    </row>
    <row r="36736" spans="18:18">
      <c r="R36736" s="1"/>
    </row>
    <row r="36737" spans="18:18">
      <c r="R36737" s="1"/>
    </row>
    <row r="36738" spans="18:18">
      <c r="R36738" s="1"/>
    </row>
    <row r="36739" spans="18:18">
      <c r="R36739" s="1"/>
    </row>
    <row r="36740" spans="18:18">
      <c r="R36740" s="1"/>
    </row>
    <row r="36741" spans="18:18">
      <c r="R36741" s="1"/>
    </row>
    <row r="36742" spans="18:18">
      <c r="R36742" s="1"/>
    </row>
    <row r="36743" spans="18:18">
      <c r="R36743" s="1"/>
    </row>
    <row r="36744" spans="18:18">
      <c r="R36744" s="1"/>
    </row>
    <row r="36745" spans="18:18">
      <c r="R36745" s="1"/>
    </row>
    <row r="36746" spans="18:18">
      <c r="R36746" s="1"/>
    </row>
    <row r="36747" spans="18:18">
      <c r="R36747" s="1"/>
    </row>
    <row r="36748" spans="18:18">
      <c r="R36748" s="1"/>
    </row>
    <row r="36749" spans="18:18">
      <c r="R36749" s="1"/>
    </row>
    <row r="36750" spans="18:18">
      <c r="R36750" s="1"/>
    </row>
    <row r="36751" spans="18:18">
      <c r="R36751" s="1"/>
    </row>
    <row r="36752" spans="18:18">
      <c r="R36752" s="1"/>
    </row>
    <row r="36753" spans="18:18">
      <c r="R36753" s="1"/>
    </row>
    <row r="36754" spans="18:18">
      <c r="R36754" s="1"/>
    </row>
    <row r="36755" spans="18:18">
      <c r="R36755" s="1"/>
    </row>
    <row r="36756" spans="18:18">
      <c r="R36756" s="1"/>
    </row>
    <row r="36757" spans="18:18">
      <c r="R36757" s="1"/>
    </row>
    <row r="36758" spans="18:18">
      <c r="R36758" s="1"/>
    </row>
    <row r="36759" spans="18:18">
      <c r="R36759" s="1"/>
    </row>
    <row r="36760" spans="18:18">
      <c r="R36760" s="1"/>
    </row>
    <row r="36761" spans="18:18">
      <c r="R36761" s="1"/>
    </row>
    <row r="36762" spans="18:18">
      <c r="R36762" s="1"/>
    </row>
    <row r="36763" spans="18:18">
      <c r="R36763" s="1"/>
    </row>
    <row r="36764" spans="18:18">
      <c r="R36764" s="1"/>
    </row>
    <row r="36765" spans="18:18">
      <c r="R36765" s="1"/>
    </row>
    <row r="36766" spans="18:18">
      <c r="R36766" s="1"/>
    </row>
    <row r="36767" spans="18:18">
      <c r="R36767" s="1"/>
    </row>
    <row r="36768" spans="18:18">
      <c r="R36768" s="1"/>
    </row>
    <row r="36769" spans="18:18">
      <c r="R36769" s="1"/>
    </row>
    <row r="36770" spans="18:18">
      <c r="R36770" s="1"/>
    </row>
    <row r="36771" spans="18:18">
      <c r="R36771" s="1"/>
    </row>
    <row r="36772" spans="18:18">
      <c r="R36772" s="1"/>
    </row>
    <row r="36773" spans="18:18">
      <c r="R36773" s="1"/>
    </row>
    <row r="36774" spans="18:18">
      <c r="R36774" s="1"/>
    </row>
    <row r="36775" spans="18:18">
      <c r="R36775" s="1"/>
    </row>
    <row r="36776" spans="18:18">
      <c r="R36776" s="1"/>
    </row>
    <row r="36777" spans="18:18">
      <c r="R36777" s="1"/>
    </row>
    <row r="36778" spans="18:18">
      <c r="R36778" s="1"/>
    </row>
    <row r="36779" spans="18:18">
      <c r="R36779" s="1"/>
    </row>
    <row r="36780" spans="18:18">
      <c r="R36780" s="1"/>
    </row>
    <row r="36781" spans="18:18">
      <c r="R36781" s="1"/>
    </row>
    <row r="36782" spans="18:18">
      <c r="R36782" s="1"/>
    </row>
    <row r="36783" spans="18:18">
      <c r="R36783" s="1"/>
    </row>
    <row r="36784" spans="18:18">
      <c r="R36784" s="1"/>
    </row>
    <row r="36785" spans="18:18">
      <c r="R36785" s="1"/>
    </row>
    <row r="36786" spans="18:18">
      <c r="R36786" s="1"/>
    </row>
    <row r="36787" spans="18:18">
      <c r="R36787" s="1"/>
    </row>
    <row r="36788" spans="18:18">
      <c r="R36788" s="1"/>
    </row>
    <row r="36789" spans="18:18">
      <c r="R36789" s="1"/>
    </row>
    <row r="36790" spans="18:18">
      <c r="R36790" s="1"/>
    </row>
    <row r="36791" spans="18:18">
      <c r="R36791" s="1"/>
    </row>
    <row r="36792" spans="18:18">
      <c r="R36792" s="1"/>
    </row>
    <row r="36793" spans="18:18">
      <c r="R36793" s="1"/>
    </row>
    <row r="36794" spans="18:18">
      <c r="R36794" s="1"/>
    </row>
    <row r="36795" spans="18:18">
      <c r="R36795" s="1"/>
    </row>
    <row r="36796" spans="18:18">
      <c r="R36796" s="1"/>
    </row>
    <row r="36797" spans="18:18">
      <c r="R36797" s="1"/>
    </row>
    <row r="36798" spans="18:18">
      <c r="R36798" s="1"/>
    </row>
    <row r="36799" spans="18:18">
      <c r="R36799" s="1"/>
    </row>
    <row r="36800" spans="18:18">
      <c r="R36800" s="1"/>
    </row>
    <row r="36801" spans="18:18">
      <c r="R36801" s="1"/>
    </row>
    <row r="36802" spans="18:18">
      <c r="R36802" s="1"/>
    </row>
    <row r="36803" spans="18:18">
      <c r="R36803" s="1"/>
    </row>
    <row r="36804" spans="18:18">
      <c r="R36804" s="1"/>
    </row>
    <row r="36805" spans="18:18">
      <c r="R36805" s="1"/>
    </row>
    <row r="36806" spans="18:18">
      <c r="R36806" s="1"/>
    </row>
    <row r="36807" spans="18:18">
      <c r="R36807" s="1"/>
    </row>
    <row r="36808" spans="18:18">
      <c r="R36808" s="1"/>
    </row>
    <row r="36809" spans="18:18">
      <c r="R36809" s="1"/>
    </row>
    <row r="36810" spans="18:18">
      <c r="R36810" s="1"/>
    </row>
    <row r="36811" spans="18:18">
      <c r="R36811" s="1"/>
    </row>
    <row r="36812" spans="18:18">
      <c r="R36812" s="1"/>
    </row>
    <row r="36813" spans="18:18">
      <c r="R36813" s="1"/>
    </row>
    <row r="36814" spans="18:18">
      <c r="R36814" s="1"/>
    </row>
    <row r="36815" spans="18:18">
      <c r="R36815" s="1"/>
    </row>
    <row r="36816" spans="18:18">
      <c r="R36816" s="1"/>
    </row>
    <row r="36817" spans="18:18">
      <c r="R36817" s="1"/>
    </row>
    <row r="36818" spans="18:18">
      <c r="R36818" s="1"/>
    </row>
    <row r="36819" spans="18:18">
      <c r="R36819" s="1"/>
    </row>
    <row r="36820" spans="18:18">
      <c r="R36820" s="1"/>
    </row>
    <row r="36821" spans="18:18">
      <c r="R36821" s="1"/>
    </row>
    <row r="36822" spans="18:18">
      <c r="R36822" s="1"/>
    </row>
    <row r="36823" spans="18:18">
      <c r="R36823" s="1"/>
    </row>
    <row r="36824" spans="18:18">
      <c r="R36824" s="1"/>
    </row>
    <row r="36825" spans="18:18">
      <c r="R36825" s="1"/>
    </row>
    <row r="36826" spans="18:18">
      <c r="R36826" s="1"/>
    </row>
    <row r="36827" spans="18:18">
      <c r="R36827" s="1"/>
    </row>
    <row r="36828" spans="18:18">
      <c r="R36828" s="1"/>
    </row>
    <row r="36829" spans="18:18">
      <c r="R36829" s="1"/>
    </row>
    <row r="36830" spans="18:18">
      <c r="R36830" s="1"/>
    </row>
    <row r="36831" spans="18:18">
      <c r="R36831" s="1"/>
    </row>
    <row r="36832" spans="18:18">
      <c r="R36832" s="1"/>
    </row>
    <row r="36833" spans="18:18">
      <c r="R36833" s="1"/>
    </row>
    <row r="36834" spans="18:18">
      <c r="R36834" s="1"/>
    </row>
    <row r="36835" spans="18:18">
      <c r="R36835" s="1"/>
    </row>
    <row r="36836" spans="18:18">
      <c r="R36836" s="1"/>
    </row>
    <row r="36837" spans="18:18">
      <c r="R36837" s="1"/>
    </row>
    <row r="36838" spans="18:18">
      <c r="R36838" s="1"/>
    </row>
    <row r="36839" spans="18:18">
      <c r="R36839" s="1"/>
    </row>
    <row r="36840" spans="18:18">
      <c r="R36840" s="1"/>
    </row>
    <row r="36841" spans="18:18">
      <c r="R36841" s="1"/>
    </row>
    <row r="36842" spans="18:18">
      <c r="R36842" s="1"/>
    </row>
    <row r="36843" spans="18:18">
      <c r="R36843" s="1"/>
    </row>
    <row r="36844" spans="18:18">
      <c r="R36844" s="1"/>
    </row>
    <row r="36845" spans="18:18">
      <c r="R36845" s="1"/>
    </row>
    <row r="36846" spans="18:18">
      <c r="R36846" s="1"/>
    </row>
    <row r="36847" spans="18:18">
      <c r="R36847" s="1"/>
    </row>
    <row r="36848" spans="18:18">
      <c r="R36848" s="1"/>
    </row>
    <row r="36849" spans="18:18">
      <c r="R36849" s="1"/>
    </row>
    <row r="36850" spans="18:18">
      <c r="R36850" s="1"/>
    </row>
    <row r="36851" spans="18:18">
      <c r="R36851" s="1"/>
    </row>
    <row r="36852" spans="18:18">
      <c r="R36852" s="1"/>
    </row>
    <row r="36853" spans="18:18">
      <c r="R36853" s="1"/>
    </row>
    <row r="36854" spans="18:18">
      <c r="R36854" s="1"/>
    </row>
    <row r="36855" spans="18:18">
      <c r="R36855" s="1"/>
    </row>
    <row r="36856" spans="18:18">
      <c r="R36856" s="1"/>
    </row>
    <row r="36857" spans="18:18">
      <c r="R36857" s="1"/>
    </row>
    <row r="36858" spans="18:18">
      <c r="R36858" s="1"/>
    </row>
    <row r="36859" spans="18:18">
      <c r="R36859" s="1"/>
    </row>
    <row r="36860" spans="18:18">
      <c r="R36860" s="1"/>
    </row>
    <row r="36861" spans="18:18">
      <c r="R36861" s="1"/>
    </row>
    <row r="36862" spans="18:18">
      <c r="R36862" s="1"/>
    </row>
    <row r="36863" spans="18:18">
      <c r="R36863" s="1"/>
    </row>
    <row r="36864" spans="18:18">
      <c r="R36864" s="1"/>
    </row>
    <row r="36865" spans="18:18">
      <c r="R36865" s="1"/>
    </row>
    <row r="36866" spans="18:18">
      <c r="R36866" s="1"/>
    </row>
    <row r="36867" spans="18:18">
      <c r="R36867" s="1"/>
    </row>
    <row r="36868" spans="18:18">
      <c r="R36868" s="1"/>
    </row>
    <row r="36869" spans="18:18">
      <c r="R36869" s="1"/>
    </row>
    <row r="36870" spans="18:18">
      <c r="R36870" s="1"/>
    </row>
    <row r="36871" spans="18:18">
      <c r="R36871" s="1"/>
    </row>
    <row r="36872" spans="18:18">
      <c r="R36872" s="1"/>
    </row>
    <row r="36873" spans="18:18">
      <c r="R36873" s="1"/>
    </row>
    <row r="36874" spans="18:18">
      <c r="R36874" s="1"/>
    </row>
    <row r="36875" spans="18:18">
      <c r="R36875" s="1"/>
    </row>
    <row r="36876" spans="18:18">
      <c r="R36876" s="1"/>
    </row>
    <row r="36877" spans="18:18">
      <c r="R36877" s="1"/>
    </row>
    <row r="36878" spans="18:18">
      <c r="R36878" s="1"/>
    </row>
    <row r="36879" spans="18:18">
      <c r="R36879" s="1"/>
    </row>
    <row r="36880" spans="18:18">
      <c r="R36880" s="1"/>
    </row>
    <row r="36881" spans="18:18">
      <c r="R36881" s="1"/>
    </row>
    <row r="36882" spans="18:18">
      <c r="R36882" s="1"/>
    </row>
    <row r="36883" spans="18:18">
      <c r="R36883" s="1"/>
    </row>
    <row r="36884" spans="18:18">
      <c r="R36884" s="1"/>
    </row>
    <row r="36885" spans="18:18">
      <c r="R36885" s="1"/>
    </row>
    <row r="36886" spans="18:18">
      <c r="R36886" s="1"/>
    </row>
    <row r="36887" spans="18:18">
      <c r="R36887" s="1"/>
    </row>
    <row r="36888" spans="18:18">
      <c r="R36888" s="1"/>
    </row>
    <row r="36889" spans="18:18">
      <c r="R36889" s="1"/>
    </row>
    <row r="36890" spans="18:18">
      <c r="R36890" s="1"/>
    </row>
    <row r="36891" spans="18:18">
      <c r="R36891" s="1"/>
    </row>
    <row r="36892" spans="18:18">
      <c r="R36892" s="1"/>
    </row>
    <row r="36893" spans="18:18">
      <c r="R36893" s="1"/>
    </row>
    <row r="36894" spans="18:18">
      <c r="R36894" s="1"/>
    </row>
    <row r="36895" spans="18:18">
      <c r="R36895" s="1"/>
    </row>
    <row r="36896" spans="18:18">
      <c r="R36896" s="1"/>
    </row>
    <row r="36897" spans="18:18">
      <c r="R36897" s="1"/>
    </row>
    <row r="36898" spans="18:18">
      <c r="R36898" s="1"/>
    </row>
    <row r="36899" spans="18:18">
      <c r="R36899" s="1"/>
    </row>
    <row r="36900" spans="18:18">
      <c r="R36900" s="1"/>
    </row>
    <row r="36901" spans="18:18">
      <c r="R36901" s="1"/>
    </row>
    <row r="36902" spans="18:18">
      <c r="R36902" s="1"/>
    </row>
    <row r="36903" spans="18:18">
      <c r="R36903" s="1"/>
    </row>
    <row r="36904" spans="18:18">
      <c r="R36904" s="1"/>
    </row>
    <row r="36905" spans="18:18">
      <c r="R36905" s="1"/>
    </row>
    <row r="36906" spans="18:18">
      <c r="R36906" s="1"/>
    </row>
    <row r="36907" spans="18:18">
      <c r="R36907" s="1"/>
    </row>
    <row r="36908" spans="18:18">
      <c r="R36908" s="1"/>
    </row>
    <row r="36909" spans="18:18">
      <c r="R36909" s="1"/>
    </row>
    <row r="36910" spans="18:18">
      <c r="R36910" s="1"/>
    </row>
    <row r="36911" spans="18:18">
      <c r="R36911" s="1"/>
    </row>
    <row r="36912" spans="18:18">
      <c r="R36912" s="1"/>
    </row>
    <row r="36913" spans="18:18">
      <c r="R36913" s="1"/>
    </row>
    <row r="36914" spans="18:18">
      <c r="R36914" s="1"/>
    </row>
    <row r="36915" spans="18:18">
      <c r="R36915" s="1"/>
    </row>
    <row r="36916" spans="18:18">
      <c r="R36916" s="1"/>
    </row>
    <row r="36917" spans="18:18">
      <c r="R36917" s="1"/>
    </row>
    <row r="36918" spans="18:18">
      <c r="R36918" s="1"/>
    </row>
    <row r="36919" spans="18:18">
      <c r="R36919" s="1"/>
    </row>
    <row r="36920" spans="18:18">
      <c r="R36920" s="1"/>
    </row>
    <row r="36921" spans="18:18">
      <c r="R36921" s="1"/>
    </row>
    <row r="36922" spans="18:18">
      <c r="R36922" s="1"/>
    </row>
    <row r="36923" spans="18:18">
      <c r="R36923" s="1"/>
    </row>
    <row r="36924" spans="18:18">
      <c r="R36924" s="1"/>
    </row>
    <row r="36925" spans="18:18">
      <c r="R36925" s="1"/>
    </row>
    <row r="36926" spans="18:18">
      <c r="R36926" s="1"/>
    </row>
    <row r="36927" spans="18:18">
      <c r="R36927" s="1"/>
    </row>
    <row r="36928" spans="18:18">
      <c r="R36928" s="1"/>
    </row>
    <row r="36929" spans="18:18">
      <c r="R36929" s="1"/>
    </row>
    <row r="36930" spans="18:18">
      <c r="R36930" s="1"/>
    </row>
    <row r="36931" spans="18:18">
      <c r="R36931" s="1"/>
    </row>
    <row r="36932" spans="18:18">
      <c r="R36932" s="1"/>
    </row>
    <row r="36933" spans="18:18">
      <c r="R36933" s="1"/>
    </row>
    <row r="36934" spans="18:18">
      <c r="R36934" s="1"/>
    </row>
    <row r="36935" spans="18:18">
      <c r="R36935" s="1"/>
    </row>
    <row r="36936" spans="18:18">
      <c r="R36936" s="1"/>
    </row>
    <row r="36937" spans="18:18">
      <c r="R36937" s="1"/>
    </row>
    <row r="36938" spans="18:18">
      <c r="R36938" s="1"/>
    </row>
    <row r="36939" spans="18:18">
      <c r="R36939" s="1"/>
    </row>
    <row r="36940" spans="18:18">
      <c r="R36940" s="1"/>
    </row>
    <row r="36941" spans="18:18">
      <c r="R36941" s="1"/>
    </row>
    <row r="36942" spans="18:18">
      <c r="R36942" s="1"/>
    </row>
    <row r="36943" spans="18:18">
      <c r="R36943" s="1"/>
    </row>
    <row r="36944" spans="18:18">
      <c r="R36944" s="1"/>
    </row>
    <row r="36945" spans="18:18">
      <c r="R36945" s="1"/>
    </row>
    <row r="36946" spans="18:18">
      <c r="R36946" s="1"/>
    </row>
    <row r="36947" spans="18:18">
      <c r="R36947" s="1"/>
    </row>
    <row r="36948" spans="18:18">
      <c r="R36948" s="1"/>
    </row>
    <row r="36949" spans="18:18">
      <c r="R36949" s="1"/>
    </row>
    <row r="36950" spans="18:18">
      <c r="R36950" s="1"/>
    </row>
    <row r="36951" spans="18:18">
      <c r="R36951" s="1"/>
    </row>
    <row r="36952" spans="18:18">
      <c r="R36952" s="1"/>
    </row>
    <row r="36953" spans="18:18">
      <c r="R36953" s="1"/>
    </row>
    <row r="36954" spans="18:18">
      <c r="R36954" s="1"/>
    </row>
    <row r="36955" spans="18:18">
      <c r="R36955" s="1"/>
    </row>
    <row r="36956" spans="18:18">
      <c r="R36956" s="1"/>
    </row>
    <row r="36957" spans="18:18">
      <c r="R36957" s="1"/>
    </row>
    <row r="36958" spans="18:18">
      <c r="R36958" s="1"/>
    </row>
    <row r="36959" spans="18:18">
      <c r="R36959" s="1"/>
    </row>
    <row r="36960" spans="18:18">
      <c r="R36960" s="1"/>
    </row>
    <row r="36961" spans="18:18">
      <c r="R36961" s="1"/>
    </row>
    <row r="36962" spans="18:18">
      <c r="R36962" s="1"/>
    </row>
    <row r="36963" spans="18:18">
      <c r="R36963" s="1"/>
    </row>
    <row r="36964" spans="18:18">
      <c r="R36964" s="1"/>
    </row>
    <row r="36965" spans="18:18">
      <c r="R36965" s="1"/>
    </row>
    <row r="36966" spans="18:18">
      <c r="R36966" s="1"/>
    </row>
    <row r="36967" spans="18:18">
      <c r="R36967" s="1"/>
    </row>
    <row r="36968" spans="18:18">
      <c r="R36968" s="1"/>
    </row>
    <row r="36969" spans="18:18">
      <c r="R36969" s="1"/>
    </row>
    <row r="36970" spans="18:18">
      <c r="R36970" s="1"/>
    </row>
    <row r="36971" spans="18:18">
      <c r="R36971" s="1"/>
    </row>
    <row r="36972" spans="18:18">
      <c r="R36972" s="1"/>
    </row>
    <row r="36973" spans="18:18">
      <c r="R36973" s="1"/>
    </row>
    <row r="36974" spans="18:18">
      <c r="R36974" s="1"/>
    </row>
    <row r="36975" spans="18:18">
      <c r="R36975" s="1"/>
    </row>
    <row r="36976" spans="18:18">
      <c r="R36976" s="1"/>
    </row>
    <row r="36977" spans="18:18">
      <c r="R36977" s="1"/>
    </row>
    <row r="36978" spans="18:18">
      <c r="R36978" s="1"/>
    </row>
    <row r="36979" spans="18:18">
      <c r="R36979" s="1"/>
    </row>
    <row r="36980" spans="18:18">
      <c r="R36980" s="1"/>
    </row>
    <row r="36981" spans="18:18">
      <c r="R36981" s="1"/>
    </row>
    <row r="36982" spans="18:18">
      <c r="R36982" s="1"/>
    </row>
    <row r="36983" spans="18:18">
      <c r="R36983" s="1"/>
    </row>
    <row r="36984" spans="18:18">
      <c r="R36984" s="1"/>
    </row>
    <row r="36985" spans="18:18">
      <c r="R36985" s="1"/>
    </row>
    <row r="36986" spans="18:18">
      <c r="R36986" s="1"/>
    </row>
    <row r="36987" spans="18:18">
      <c r="R36987" s="1"/>
    </row>
    <row r="36988" spans="18:18">
      <c r="R36988" s="1"/>
    </row>
    <row r="36989" spans="18:18">
      <c r="R36989" s="1"/>
    </row>
    <row r="36990" spans="18:18">
      <c r="R36990" s="1"/>
    </row>
    <row r="36991" spans="18:18">
      <c r="R36991" s="1"/>
    </row>
    <row r="36992" spans="18:18">
      <c r="R36992" s="1"/>
    </row>
    <row r="36993" spans="18:18">
      <c r="R36993" s="1"/>
    </row>
    <row r="36994" spans="18:18">
      <c r="R36994" s="1"/>
    </row>
    <row r="36995" spans="18:18">
      <c r="R36995" s="1"/>
    </row>
    <row r="36996" spans="18:18">
      <c r="R36996" s="1"/>
    </row>
    <row r="36997" spans="18:18">
      <c r="R36997" s="1"/>
    </row>
    <row r="36998" spans="18:18">
      <c r="R36998" s="1"/>
    </row>
    <row r="36999" spans="18:18">
      <c r="R36999" s="1"/>
    </row>
    <row r="37000" spans="18:18">
      <c r="R37000" s="1"/>
    </row>
    <row r="37001" spans="18:18">
      <c r="R37001" s="1"/>
    </row>
    <row r="37002" spans="18:18">
      <c r="R37002" s="1"/>
    </row>
    <row r="37003" spans="18:18">
      <c r="R37003" s="1"/>
    </row>
    <row r="37004" spans="18:18">
      <c r="R37004" s="1"/>
    </row>
    <row r="37005" spans="18:18">
      <c r="R37005" s="1"/>
    </row>
    <row r="37006" spans="18:18">
      <c r="R37006" s="1"/>
    </row>
    <row r="37007" spans="18:18">
      <c r="R37007" s="1"/>
    </row>
    <row r="37008" spans="18:18">
      <c r="R37008" s="1"/>
    </row>
    <row r="37009" spans="18:18">
      <c r="R37009" s="1"/>
    </row>
    <row r="37010" spans="18:18">
      <c r="R37010" s="1"/>
    </row>
    <row r="37011" spans="18:18">
      <c r="R37011" s="1"/>
    </row>
    <row r="37012" spans="18:18">
      <c r="R37012" s="1"/>
    </row>
    <row r="37013" spans="18:18">
      <c r="R37013" s="1"/>
    </row>
    <row r="37014" spans="18:18">
      <c r="R37014" s="1"/>
    </row>
    <row r="37015" spans="18:18">
      <c r="R37015" s="1"/>
    </row>
    <row r="37016" spans="18:18">
      <c r="R37016" s="1"/>
    </row>
    <row r="37017" spans="18:18">
      <c r="R37017" s="1"/>
    </row>
    <row r="37018" spans="18:18">
      <c r="R37018" s="1"/>
    </row>
    <row r="37019" spans="18:18">
      <c r="R37019" s="1"/>
    </row>
    <row r="37020" spans="18:18">
      <c r="R37020" s="1"/>
    </row>
    <row r="37021" spans="18:18">
      <c r="R37021" s="1"/>
    </row>
    <row r="37022" spans="18:18">
      <c r="R37022" s="1"/>
    </row>
    <row r="37023" spans="18:18">
      <c r="R37023" s="1"/>
    </row>
    <row r="37024" spans="18:18">
      <c r="R37024" s="1"/>
    </row>
    <row r="37025" spans="18:18">
      <c r="R37025" s="1"/>
    </row>
    <row r="37026" spans="18:18">
      <c r="R37026" s="1"/>
    </row>
    <row r="37027" spans="18:18">
      <c r="R37027" s="1"/>
    </row>
    <row r="37028" spans="18:18">
      <c r="R37028" s="1"/>
    </row>
    <row r="37029" spans="18:18">
      <c r="R37029" s="1"/>
    </row>
    <row r="37030" spans="18:18">
      <c r="R37030" s="1"/>
    </row>
    <row r="37031" spans="18:18">
      <c r="R37031" s="1"/>
    </row>
    <row r="37032" spans="18:18">
      <c r="R37032" s="1"/>
    </row>
    <row r="37033" spans="18:18">
      <c r="R37033" s="1"/>
    </row>
    <row r="37034" spans="18:18">
      <c r="R37034" s="1"/>
    </row>
    <row r="37035" spans="18:18">
      <c r="R37035" s="1"/>
    </row>
    <row r="37036" spans="18:18">
      <c r="R37036" s="1"/>
    </row>
    <row r="37037" spans="18:18">
      <c r="R37037" s="1"/>
    </row>
    <row r="37038" spans="18:18">
      <c r="R37038" s="1"/>
    </row>
    <row r="37039" spans="18:18">
      <c r="R37039" s="1"/>
    </row>
    <row r="37040" spans="18:18">
      <c r="R37040" s="1"/>
    </row>
    <row r="37041" spans="18:18">
      <c r="R37041" s="1"/>
    </row>
    <row r="37042" spans="18:18">
      <c r="R37042" s="1"/>
    </row>
    <row r="37043" spans="18:18">
      <c r="R37043" s="1"/>
    </row>
    <row r="37044" spans="18:18">
      <c r="R37044" s="1"/>
    </row>
    <row r="37045" spans="18:18">
      <c r="R37045" s="1"/>
    </row>
    <row r="37046" spans="18:18">
      <c r="R37046" s="1"/>
    </row>
    <row r="37047" spans="18:18">
      <c r="R37047" s="1"/>
    </row>
    <row r="37048" spans="18:18">
      <c r="R37048" s="1"/>
    </row>
    <row r="37049" spans="18:18">
      <c r="R37049" s="1"/>
    </row>
    <row r="37050" spans="18:18">
      <c r="R37050" s="1"/>
    </row>
    <row r="37051" spans="18:18">
      <c r="R37051" s="1"/>
    </row>
    <row r="37052" spans="18:18">
      <c r="R37052" s="1"/>
    </row>
    <row r="37053" spans="18:18">
      <c r="R37053" s="1"/>
    </row>
    <row r="37054" spans="18:18">
      <c r="R37054" s="1"/>
    </row>
    <row r="37055" spans="18:18">
      <c r="R37055" s="1"/>
    </row>
    <row r="37056" spans="18:18">
      <c r="R37056" s="1"/>
    </row>
    <row r="37057" spans="18:18">
      <c r="R37057" s="1"/>
    </row>
    <row r="37058" spans="18:18">
      <c r="R37058" s="1"/>
    </row>
    <row r="37059" spans="18:18">
      <c r="R37059" s="1"/>
    </row>
    <row r="37060" spans="18:18">
      <c r="R37060" s="1"/>
    </row>
    <row r="37061" spans="18:18">
      <c r="R37061" s="1"/>
    </row>
    <row r="37062" spans="18:18">
      <c r="R37062" s="1"/>
    </row>
    <row r="37063" spans="18:18">
      <c r="R37063" s="1"/>
    </row>
    <row r="37064" spans="18:18">
      <c r="R37064" s="1"/>
    </row>
    <row r="37065" spans="18:18">
      <c r="R37065" s="1"/>
    </row>
    <row r="37066" spans="18:18">
      <c r="R37066" s="1"/>
    </row>
    <row r="37067" spans="18:18">
      <c r="R37067" s="1"/>
    </row>
    <row r="37068" spans="18:18">
      <c r="R37068" s="1"/>
    </row>
    <row r="37069" spans="18:18">
      <c r="R37069" s="1"/>
    </row>
    <row r="37070" spans="18:18">
      <c r="R37070" s="1"/>
    </row>
    <row r="37071" spans="18:18">
      <c r="R37071" s="1"/>
    </row>
    <row r="37072" spans="18:18">
      <c r="R37072" s="1"/>
    </row>
    <row r="37073" spans="18:18">
      <c r="R37073" s="1"/>
    </row>
    <row r="37074" spans="18:18">
      <c r="R37074" s="1"/>
    </row>
    <row r="37075" spans="18:18">
      <c r="R37075" s="1"/>
    </row>
    <row r="37076" spans="18:18">
      <c r="R37076" s="1"/>
    </row>
    <row r="37077" spans="18:18">
      <c r="R37077" s="1"/>
    </row>
    <row r="37078" spans="18:18">
      <c r="R37078" s="1"/>
    </row>
    <row r="37079" spans="18:18">
      <c r="R37079" s="1"/>
    </row>
    <row r="37080" spans="18:18">
      <c r="R37080" s="1"/>
    </row>
    <row r="37081" spans="18:18">
      <c r="R37081" s="1"/>
    </row>
    <row r="37082" spans="18:18">
      <c r="R37082" s="1"/>
    </row>
    <row r="37083" spans="18:18">
      <c r="R37083" s="1"/>
    </row>
    <row r="37084" spans="18:18">
      <c r="R37084" s="1"/>
    </row>
    <row r="37085" spans="18:18">
      <c r="R37085" s="1"/>
    </row>
    <row r="37086" spans="18:18">
      <c r="R37086" s="1"/>
    </row>
    <row r="37087" spans="18:18">
      <c r="R37087" s="1"/>
    </row>
    <row r="37088" spans="18:18">
      <c r="R37088" s="1"/>
    </row>
    <row r="37089" spans="18:18">
      <c r="R37089" s="1"/>
    </row>
    <row r="37090" spans="18:18">
      <c r="R37090" s="1"/>
    </row>
    <row r="37091" spans="18:18">
      <c r="R37091" s="1"/>
    </row>
    <row r="37092" spans="18:18">
      <c r="R37092" s="1"/>
    </row>
    <row r="37093" spans="18:18">
      <c r="R37093" s="1"/>
    </row>
    <row r="37094" spans="18:18">
      <c r="R37094" s="1"/>
    </row>
    <row r="37095" spans="18:18">
      <c r="R37095" s="1"/>
    </row>
    <row r="37096" spans="18:18">
      <c r="R37096" s="1"/>
    </row>
    <row r="37097" spans="18:18">
      <c r="R37097" s="1"/>
    </row>
    <row r="37098" spans="18:18">
      <c r="R37098" s="1"/>
    </row>
    <row r="37099" spans="18:18">
      <c r="R37099" s="1"/>
    </row>
    <row r="37100" spans="18:18">
      <c r="R37100" s="1"/>
    </row>
    <row r="37101" spans="18:18">
      <c r="R37101" s="1"/>
    </row>
    <row r="37102" spans="18:18">
      <c r="R37102" s="1"/>
    </row>
    <row r="37103" spans="18:18">
      <c r="R37103" s="1"/>
    </row>
    <row r="37104" spans="18:18">
      <c r="R37104" s="1"/>
    </row>
    <row r="37105" spans="18:18">
      <c r="R37105" s="1"/>
    </row>
    <row r="37106" spans="18:18">
      <c r="R37106" s="1"/>
    </row>
    <row r="37107" spans="18:18">
      <c r="R37107" s="1"/>
    </row>
    <row r="37108" spans="18:18">
      <c r="R37108" s="1"/>
    </row>
    <row r="37109" spans="18:18">
      <c r="R37109" s="1"/>
    </row>
    <row r="37110" spans="18:18">
      <c r="R37110" s="1"/>
    </row>
    <row r="37111" spans="18:18">
      <c r="R37111" s="1"/>
    </row>
    <row r="37112" spans="18:18">
      <c r="R37112" s="1"/>
    </row>
    <row r="37113" spans="18:18">
      <c r="R37113" s="1"/>
    </row>
    <row r="37114" spans="18:18">
      <c r="R37114" s="1"/>
    </row>
    <row r="37115" spans="18:18">
      <c r="R37115" s="1"/>
    </row>
    <row r="37116" spans="18:18">
      <c r="R37116" s="1"/>
    </row>
    <row r="37117" spans="18:18">
      <c r="R37117" s="1"/>
    </row>
    <row r="37118" spans="18:18">
      <c r="R37118" s="1"/>
    </row>
    <row r="37119" spans="18:18">
      <c r="R37119" s="1"/>
    </row>
    <row r="37120" spans="18:18">
      <c r="R37120" s="1"/>
    </row>
    <row r="37121" spans="18:18">
      <c r="R37121" s="1"/>
    </row>
    <row r="37122" spans="18:18">
      <c r="R37122" s="1"/>
    </row>
    <row r="37123" spans="18:18">
      <c r="R37123" s="1"/>
    </row>
    <row r="37124" spans="18:18">
      <c r="R37124" s="1"/>
    </row>
    <row r="37125" spans="18:18">
      <c r="R37125" s="1"/>
    </row>
    <row r="37126" spans="18:18">
      <c r="R37126" s="1"/>
    </row>
    <row r="37127" spans="18:18">
      <c r="R37127" s="1"/>
    </row>
    <row r="37128" spans="18:18">
      <c r="R37128" s="1"/>
    </row>
    <row r="37129" spans="18:18">
      <c r="R37129" s="1"/>
    </row>
    <row r="37130" spans="18:18">
      <c r="R37130" s="1"/>
    </row>
    <row r="37131" spans="18:18">
      <c r="R37131" s="1"/>
    </row>
    <row r="37132" spans="18:18">
      <c r="R37132" s="1"/>
    </row>
    <row r="37133" spans="18:18">
      <c r="R37133" s="1"/>
    </row>
    <row r="37134" spans="18:18">
      <c r="R37134" s="1"/>
    </row>
    <row r="37135" spans="18:18">
      <c r="R37135" s="1"/>
    </row>
    <row r="37136" spans="18:18">
      <c r="R37136" s="1"/>
    </row>
    <row r="37137" spans="18:18">
      <c r="R37137" s="1"/>
    </row>
    <row r="37138" spans="18:18">
      <c r="R37138" s="1"/>
    </row>
    <row r="37139" spans="18:18">
      <c r="R37139" s="1"/>
    </row>
    <row r="37140" spans="18:18">
      <c r="R37140" s="1"/>
    </row>
    <row r="37141" spans="18:18">
      <c r="R37141" s="1"/>
    </row>
    <row r="37142" spans="18:18">
      <c r="R37142" s="1"/>
    </row>
    <row r="37143" spans="18:18">
      <c r="R37143" s="1"/>
    </row>
    <row r="37144" spans="18:18">
      <c r="R37144" s="1"/>
    </row>
    <row r="37145" spans="18:18">
      <c r="R37145" s="1"/>
    </row>
    <row r="37146" spans="18:18">
      <c r="R37146" s="1"/>
    </row>
    <row r="37147" spans="18:18">
      <c r="R37147" s="1"/>
    </row>
    <row r="37148" spans="18:18">
      <c r="R37148" s="1"/>
    </row>
    <row r="37149" spans="18:18">
      <c r="R37149" s="1"/>
    </row>
    <row r="37150" spans="18:18">
      <c r="R37150" s="1"/>
    </row>
    <row r="37151" spans="18:18">
      <c r="R37151" s="1"/>
    </row>
    <row r="37152" spans="18:18">
      <c r="R37152" s="1"/>
    </row>
    <row r="37153" spans="18:18">
      <c r="R37153" s="1"/>
    </row>
    <row r="37154" spans="18:18">
      <c r="R37154" s="1"/>
    </row>
    <row r="37155" spans="18:18">
      <c r="R37155" s="1"/>
    </row>
    <row r="37156" spans="18:18">
      <c r="R37156" s="1"/>
    </row>
    <row r="37157" spans="18:18">
      <c r="R37157" s="1"/>
    </row>
    <row r="37158" spans="18:18">
      <c r="R37158" s="1"/>
    </row>
    <row r="37159" spans="18:18">
      <c r="R37159" s="1"/>
    </row>
    <row r="37160" spans="18:18">
      <c r="R37160" s="1"/>
    </row>
    <row r="37161" spans="18:18">
      <c r="R37161" s="1"/>
    </row>
    <row r="37162" spans="18:18">
      <c r="R37162" s="1"/>
    </row>
    <row r="37163" spans="18:18">
      <c r="R37163" s="1"/>
    </row>
    <row r="37164" spans="18:18">
      <c r="R37164" s="1"/>
    </row>
    <row r="37165" spans="18:18">
      <c r="R37165" s="1"/>
    </row>
    <row r="37166" spans="18:18">
      <c r="R37166" s="1"/>
    </row>
    <row r="37167" spans="18:18">
      <c r="R37167" s="1"/>
    </row>
    <row r="37168" spans="18:18">
      <c r="R37168" s="1"/>
    </row>
    <row r="37169" spans="18:18">
      <c r="R37169" s="1"/>
    </row>
    <row r="37170" spans="18:18">
      <c r="R37170" s="1"/>
    </row>
    <row r="37171" spans="18:18">
      <c r="R37171" s="1"/>
    </row>
    <row r="37172" spans="18:18">
      <c r="R37172" s="1"/>
    </row>
    <row r="37173" spans="18:18">
      <c r="R37173" s="1"/>
    </row>
    <row r="37174" spans="18:18">
      <c r="R37174" s="1"/>
    </row>
    <row r="37175" spans="18:18">
      <c r="R37175" s="1"/>
    </row>
    <row r="37176" spans="18:18">
      <c r="R37176" s="1"/>
    </row>
    <row r="37177" spans="18:18">
      <c r="R37177" s="1"/>
    </row>
    <row r="37178" spans="18:18">
      <c r="R37178" s="1"/>
    </row>
    <row r="37179" spans="18:18">
      <c r="R37179" s="1"/>
    </row>
    <row r="37180" spans="18:18">
      <c r="R37180" s="1"/>
    </row>
    <row r="37181" spans="18:18">
      <c r="R37181" s="1"/>
    </row>
    <row r="37182" spans="18:18">
      <c r="R37182" s="1"/>
    </row>
    <row r="37183" spans="18:18">
      <c r="R37183" s="1"/>
    </row>
    <row r="37184" spans="18:18">
      <c r="R37184" s="1"/>
    </row>
    <row r="37185" spans="18:18">
      <c r="R37185" s="1"/>
    </row>
    <row r="37186" spans="18:18">
      <c r="R37186" s="1"/>
    </row>
    <row r="37187" spans="18:18">
      <c r="R37187" s="1"/>
    </row>
    <row r="37188" spans="18:18">
      <c r="R37188" s="1"/>
    </row>
    <row r="37189" spans="18:18">
      <c r="R37189" s="1"/>
    </row>
    <row r="37190" spans="18:18">
      <c r="R37190" s="1"/>
    </row>
    <row r="37191" spans="18:18">
      <c r="R37191" s="1"/>
    </row>
    <row r="37192" spans="18:18">
      <c r="R37192" s="1"/>
    </row>
    <row r="37193" spans="18:18">
      <c r="R37193" s="1"/>
    </row>
    <row r="37194" spans="18:18">
      <c r="R37194" s="1"/>
    </row>
    <row r="37195" spans="18:18">
      <c r="R37195" s="1"/>
    </row>
    <row r="37196" spans="18:18">
      <c r="R37196" s="1"/>
    </row>
    <row r="37197" spans="18:18">
      <c r="R37197" s="1"/>
    </row>
    <row r="37198" spans="18:18">
      <c r="R37198" s="1"/>
    </row>
    <row r="37199" spans="18:18">
      <c r="R37199" s="1"/>
    </row>
    <row r="37200" spans="18:18">
      <c r="R37200" s="1"/>
    </row>
    <row r="37201" spans="18:18">
      <c r="R37201" s="1"/>
    </row>
    <row r="37202" spans="18:18">
      <c r="R37202" s="1"/>
    </row>
    <row r="37203" spans="18:18">
      <c r="R37203" s="1"/>
    </row>
    <row r="37204" spans="18:18">
      <c r="R37204" s="1"/>
    </row>
    <row r="37205" spans="18:18">
      <c r="R37205" s="1"/>
    </row>
    <row r="37206" spans="18:18">
      <c r="R37206" s="1"/>
    </row>
    <row r="37207" spans="18:18">
      <c r="R37207" s="1"/>
    </row>
    <row r="37208" spans="18:18">
      <c r="R37208" s="1"/>
    </row>
    <row r="37209" spans="18:18">
      <c r="R37209" s="1"/>
    </row>
    <row r="37210" spans="18:18">
      <c r="R37210" s="1"/>
    </row>
    <row r="37211" spans="18:18">
      <c r="R37211" s="1"/>
    </row>
    <row r="37212" spans="18:18">
      <c r="R37212" s="1"/>
    </row>
    <row r="37213" spans="18:18">
      <c r="R37213" s="1"/>
    </row>
    <row r="37214" spans="18:18">
      <c r="R37214" s="1"/>
    </row>
    <row r="37215" spans="18:18">
      <c r="R37215" s="1"/>
    </row>
    <row r="37216" spans="18:18">
      <c r="R37216" s="1"/>
    </row>
    <row r="37217" spans="18:18">
      <c r="R37217" s="1"/>
    </row>
    <row r="37218" spans="18:18">
      <c r="R37218" s="1"/>
    </row>
    <row r="37219" spans="18:18">
      <c r="R37219" s="1"/>
    </row>
    <row r="37220" spans="18:18">
      <c r="R37220" s="1"/>
    </row>
    <row r="37221" spans="18:18">
      <c r="R37221" s="1"/>
    </row>
    <row r="37222" spans="18:18">
      <c r="R37222" s="1"/>
    </row>
    <row r="37223" spans="18:18">
      <c r="R37223" s="1"/>
    </row>
    <row r="37224" spans="18:18">
      <c r="R37224" s="1"/>
    </row>
    <row r="37225" spans="18:18">
      <c r="R37225" s="1"/>
    </row>
    <row r="37226" spans="18:18">
      <c r="R37226" s="1"/>
    </row>
    <row r="37227" spans="18:18">
      <c r="R37227" s="1"/>
    </row>
    <row r="37228" spans="18:18">
      <c r="R37228" s="1"/>
    </row>
    <row r="37229" spans="18:18">
      <c r="R37229" s="1"/>
    </row>
    <row r="37230" spans="18:18">
      <c r="R37230" s="1"/>
    </row>
    <row r="37231" spans="18:18">
      <c r="R37231" s="1"/>
    </row>
    <row r="37232" spans="18:18">
      <c r="R37232" s="1"/>
    </row>
    <row r="37233" spans="18:18">
      <c r="R37233" s="1"/>
    </row>
    <row r="37234" spans="18:18">
      <c r="R37234" s="1"/>
    </row>
    <row r="37235" spans="18:18">
      <c r="R37235" s="1"/>
    </row>
    <row r="37236" spans="18:18">
      <c r="R37236" s="1"/>
    </row>
    <row r="37237" spans="18:18">
      <c r="R37237" s="1"/>
    </row>
    <row r="37238" spans="18:18">
      <c r="R37238" s="1"/>
    </row>
    <row r="37239" spans="18:18">
      <c r="R37239" s="1"/>
    </row>
    <row r="37240" spans="18:18">
      <c r="R37240" s="1"/>
    </row>
    <row r="37241" spans="18:18">
      <c r="R37241" s="1"/>
    </row>
    <row r="37242" spans="18:18">
      <c r="R37242" s="1"/>
    </row>
    <row r="37243" spans="18:18">
      <c r="R37243" s="1"/>
    </row>
    <row r="37244" spans="18:18">
      <c r="R37244" s="1"/>
    </row>
    <row r="37245" spans="18:18">
      <c r="R37245" s="1"/>
    </row>
    <row r="37246" spans="18:18">
      <c r="R37246" s="1"/>
    </row>
    <row r="37247" spans="18:18">
      <c r="R37247" s="1"/>
    </row>
    <row r="37248" spans="18:18">
      <c r="R37248" s="1"/>
    </row>
    <row r="37249" spans="18:18">
      <c r="R37249" s="1"/>
    </row>
    <row r="37250" spans="18:18">
      <c r="R37250" s="1"/>
    </row>
    <row r="37251" spans="18:18">
      <c r="R37251" s="1"/>
    </row>
    <row r="37252" spans="18:18">
      <c r="R37252" s="1"/>
    </row>
    <row r="37253" spans="18:18">
      <c r="R37253" s="1"/>
    </row>
    <row r="37254" spans="18:18">
      <c r="R37254" s="1"/>
    </row>
    <row r="37255" spans="18:18">
      <c r="R37255" s="1"/>
    </row>
    <row r="37256" spans="18:18">
      <c r="R37256" s="1"/>
    </row>
    <row r="37257" spans="18:18">
      <c r="R37257" s="1"/>
    </row>
    <row r="37258" spans="18:18">
      <c r="R37258" s="1"/>
    </row>
    <row r="37259" spans="18:18">
      <c r="R37259" s="1"/>
    </row>
    <row r="37260" spans="18:18">
      <c r="R37260" s="1"/>
    </row>
    <row r="37261" spans="18:18">
      <c r="R37261" s="1"/>
    </row>
    <row r="37262" spans="18:18">
      <c r="R37262" s="1"/>
    </row>
    <row r="37263" spans="18:18">
      <c r="R37263" s="1"/>
    </row>
    <row r="37264" spans="18:18">
      <c r="R37264" s="1"/>
    </row>
    <row r="37265" spans="18:18">
      <c r="R37265" s="1"/>
    </row>
    <row r="37266" spans="18:18">
      <c r="R37266" s="1"/>
    </row>
    <row r="37267" spans="18:18">
      <c r="R37267" s="1"/>
    </row>
    <row r="37268" spans="18:18">
      <c r="R37268" s="1"/>
    </row>
    <row r="37269" spans="18:18">
      <c r="R37269" s="1"/>
    </row>
    <row r="37270" spans="18:18">
      <c r="R37270" s="1"/>
    </row>
    <row r="37271" spans="18:18">
      <c r="R37271" s="1"/>
    </row>
    <row r="37272" spans="18:18">
      <c r="R37272" s="1"/>
    </row>
    <row r="37273" spans="18:18">
      <c r="R37273" s="1"/>
    </row>
    <row r="37274" spans="18:18">
      <c r="R37274" s="1"/>
    </row>
    <row r="37275" spans="18:18">
      <c r="R37275" s="1"/>
    </row>
    <row r="37276" spans="18:18">
      <c r="R37276" s="1"/>
    </row>
    <row r="37277" spans="18:18">
      <c r="R37277" s="1"/>
    </row>
    <row r="37278" spans="18:18">
      <c r="R37278" s="1"/>
    </row>
    <row r="37279" spans="18:18">
      <c r="R37279" s="1"/>
    </row>
    <row r="37280" spans="18:18">
      <c r="R37280" s="1"/>
    </row>
    <row r="37281" spans="18:18">
      <c r="R37281" s="1"/>
    </row>
    <row r="37282" spans="18:18">
      <c r="R37282" s="1"/>
    </row>
    <row r="37283" spans="18:18">
      <c r="R37283" s="1"/>
    </row>
    <row r="37284" spans="18:18">
      <c r="R37284" s="1"/>
    </row>
    <row r="37285" spans="18:18">
      <c r="R37285" s="1"/>
    </row>
    <row r="37286" spans="18:18">
      <c r="R37286" s="1"/>
    </row>
    <row r="37287" spans="18:18">
      <c r="R37287" s="1"/>
    </row>
    <row r="37288" spans="18:18">
      <c r="R37288" s="1"/>
    </row>
    <row r="37289" spans="18:18">
      <c r="R37289" s="1"/>
    </row>
    <row r="37290" spans="18:18">
      <c r="R37290" s="1"/>
    </row>
    <row r="37291" spans="18:18">
      <c r="R37291" s="1"/>
    </row>
    <row r="37292" spans="18:18">
      <c r="R37292" s="1"/>
    </row>
    <row r="37293" spans="18:18">
      <c r="R37293" s="1"/>
    </row>
    <row r="37294" spans="18:18">
      <c r="R37294" s="1"/>
    </row>
    <row r="37295" spans="18:18">
      <c r="R37295" s="1"/>
    </row>
    <row r="37296" spans="18:18">
      <c r="R37296" s="1"/>
    </row>
    <row r="37297" spans="18:18">
      <c r="R37297" s="1"/>
    </row>
    <row r="37298" spans="18:18">
      <c r="R37298" s="1"/>
    </row>
    <row r="37299" spans="18:18">
      <c r="R37299" s="1"/>
    </row>
    <row r="37300" spans="18:18">
      <c r="R37300" s="1"/>
    </row>
    <row r="37301" spans="18:18">
      <c r="R37301" s="1"/>
    </row>
    <row r="37302" spans="18:18">
      <c r="R37302" s="1"/>
    </row>
    <row r="37303" spans="18:18">
      <c r="R37303" s="1"/>
    </row>
    <row r="37304" spans="18:18">
      <c r="R37304" s="1"/>
    </row>
    <row r="37305" spans="18:18">
      <c r="R37305" s="1"/>
    </row>
    <row r="37306" spans="18:18">
      <c r="R37306" s="1"/>
    </row>
    <row r="37307" spans="18:18">
      <c r="R37307" s="1"/>
    </row>
    <row r="37308" spans="18:18">
      <c r="R37308" s="1"/>
    </row>
    <row r="37309" spans="18:18">
      <c r="R37309" s="1"/>
    </row>
    <row r="37310" spans="18:18">
      <c r="R37310" s="1"/>
    </row>
    <row r="37311" spans="18:18">
      <c r="R37311" s="1"/>
    </row>
    <row r="37312" spans="18:18">
      <c r="R37312" s="1"/>
    </row>
    <row r="37313" spans="18:18">
      <c r="R37313" s="1"/>
    </row>
    <row r="37314" spans="18:18">
      <c r="R37314" s="1"/>
    </row>
    <row r="37315" spans="18:18">
      <c r="R37315" s="1"/>
    </row>
    <row r="37316" spans="18:18">
      <c r="R37316" s="1"/>
    </row>
    <row r="37317" spans="18:18">
      <c r="R37317" s="1"/>
    </row>
    <row r="37318" spans="18:18">
      <c r="R37318" s="1"/>
    </row>
    <row r="37319" spans="18:18">
      <c r="R37319" s="1"/>
    </row>
    <row r="37320" spans="18:18">
      <c r="R37320" s="1"/>
    </row>
    <row r="37321" spans="18:18">
      <c r="R37321" s="1"/>
    </row>
    <row r="37322" spans="18:18">
      <c r="R37322" s="1"/>
    </row>
    <row r="37323" spans="18:18">
      <c r="R37323" s="1"/>
    </row>
    <row r="37324" spans="18:18">
      <c r="R37324" s="1"/>
    </row>
    <row r="37325" spans="18:18">
      <c r="R37325" s="1"/>
    </row>
    <row r="37326" spans="18:18">
      <c r="R37326" s="1"/>
    </row>
    <row r="37327" spans="18:18">
      <c r="R37327" s="1"/>
    </row>
    <row r="37328" spans="18:18">
      <c r="R37328" s="1"/>
    </row>
    <row r="37329" spans="18:18">
      <c r="R37329" s="1"/>
    </row>
    <row r="37330" spans="18:18">
      <c r="R37330" s="1"/>
    </row>
    <row r="37331" spans="18:18">
      <c r="R37331" s="1"/>
    </row>
    <row r="37332" spans="18:18">
      <c r="R37332" s="1"/>
    </row>
    <row r="37333" spans="18:18">
      <c r="R37333" s="1"/>
    </row>
    <row r="37334" spans="18:18">
      <c r="R37334" s="1"/>
    </row>
    <row r="37335" spans="18:18">
      <c r="R37335" s="1"/>
    </row>
    <row r="37336" spans="18:18">
      <c r="R37336" s="1"/>
    </row>
    <row r="37337" spans="18:18">
      <c r="R37337" s="1"/>
    </row>
    <row r="37338" spans="18:18">
      <c r="R37338" s="1"/>
    </row>
    <row r="37339" spans="18:18">
      <c r="R37339" s="1"/>
    </row>
    <row r="37340" spans="18:18">
      <c r="R37340" s="1"/>
    </row>
    <row r="37341" spans="18:18">
      <c r="R37341" s="1"/>
    </row>
    <row r="37342" spans="18:18">
      <c r="R37342" s="1"/>
    </row>
    <row r="37343" spans="18:18">
      <c r="R37343" s="1"/>
    </row>
    <row r="37344" spans="18:18">
      <c r="R37344" s="1"/>
    </row>
    <row r="37345" spans="18:18">
      <c r="R37345" s="1"/>
    </row>
    <row r="37346" spans="18:18">
      <c r="R37346" s="1"/>
    </row>
    <row r="37347" spans="18:18">
      <c r="R37347" s="1"/>
    </row>
    <row r="37348" spans="18:18">
      <c r="R37348" s="1"/>
    </row>
    <row r="37349" spans="18:18">
      <c r="R37349" s="1"/>
    </row>
    <row r="37350" spans="18:18">
      <c r="R37350" s="1"/>
    </row>
    <row r="37351" spans="18:18">
      <c r="R37351" s="1"/>
    </row>
    <row r="37352" spans="18:18">
      <c r="R37352" s="1"/>
    </row>
    <row r="37353" spans="18:18">
      <c r="R37353" s="1"/>
    </row>
    <row r="37354" spans="18:18">
      <c r="R37354" s="1"/>
    </row>
    <row r="37355" spans="18:18">
      <c r="R37355" s="1"/>
    </row>
    <row r="37356" spans="18:18">
      <c r="R37356" s="1"/>
    </row>
    <row r="37357" spans="18:18">
      <c r="R37357" s="1"/>
    </row>
    <row r="37358" spans="18:18">
      <c r="R37358" s="1"/>
    </row>
    <row r="37359" spans="18:18">
      <c r="R37359" s="1"/>
    </row>
    <row r="37360" spans="18:18">
      <c r="R37360" s="1"/>
    </row>
    <row r="37361" spans="18:18">
      <c r="R37361" s="1"/>
    </row>
    <row r="37362" spans="18:18">
      <c r="R37362" s="1"/>
    </row>
    <row r="37363" spans="18:18">
      <c r="R37363" s="1"/>
    </row>
    <row r="37364" spans="18:18">
      <c r="R37364" s="1"/>
    </row>
    <row r="37365" spans="18:18">
      <c r="R37365" s="1"/>
    </row>
    <row r="37366" spans="18:18">
      <c r="R37366" s="1"/>
    </row>
    <row r="37367" spans="18:18">
      <c r="R37367" s="1"/>
    </row>
    <row r="37368" spans="18:18">
      <c r="R37368" s="1"/>
    </row>
    <row r="37369" spans="18:18">
      <c r="R37369" s="1"/>
    </row>
    <row r="37370" spans="18:18">
      <c r="R37370" s="1"/>
    </row>
    <row r="37371" spans="18:18">
      <c r="R37371" s="1"/>
    </row>
    <row r="37372" spans="18:18">
      <c r="R37372" s="1"/>
    </row>
    <row r="37373" spans="18:18">
      <c r="R37373" s="1"/>
    </row>
    <row r="37374" spans="18:18">
      <c r="R37374" s="1"/>
    </row>
    <row r="37375" spans="18:18">
      <c r="R37375" s="1"/>
    </row>
    <row r="37376" spans="18:18">
      <c r="R37376" s="1"/>
    </row>
    <row r="37377" spans="18:18">
      <c r="R37377" s="1"/>
    </row>
    <row r="37378" spans="18:18">
      <c r="R37378" s="1"/>
    </row>
    <row r="37379" spans="18:18">
      <c r="R37379" s="1"/>
    </row>
    <row r="37380" spans="18:18">
      <c r="R37380" s="1"/>
    </row>
    <row r="37381" spans="18:18">
      <c r="R37381" s="1"/>
    </row>
    <row r="37382" spans="18:18">
      <c r="R37382" s="1"/>
    </row>
    <row r="37383" spans="18:18">
      <c r="R37383" s="1"/>
    </row>
    <row r="37384" spans="18:18">
      <c r="R37384" s="1"/>
    </row>
    <row r="37385" spans="18:18">
      <c r="R37385" s="1"/>
    </row>
    <row r="37386" spans="18:18">
      <c r="R37386" s="1"/>
    </row>
    <row r="37387" spans="18:18">
      <c r="R37387" s="1"/>
    </row>
    <row r="37388" spans="18:18">
      <c r="R37388" s="1"/>
    </row>
    <row r="37389" spans="18:18">
      <c r="R37389" s="1"/>
    </row>
    <row r="37390" spans="18:18">
      <c r="R37390" s="1"/>
    </row>
    <row r="37391" spans="18:18">
      <c r="R37391" s="1"/>
    </row>
    <row r="37392" spans="18:18">
      <c r="R37392" s="1"/>
    </row>
    <row r="37393" spans="18:18">
      <c r="R37393" s="1"/>
    </row>
    <row r="37394" spans="18:18">
      <c r="R37394" s="1"/>
    </row>
    <row r="37395" spans="18:18">
      <c r="R37395" s="1"/>
    </row>
    <row r="37396" spans="18:18">
      <c r="R37396" s="1"/>
    </row>
    <row r="37397" spans="18:18">
      <c r="R37397" s="1"/>
    </row>
    <row r="37398" spans="18:18">
      <c r="R37398" s="1"/>
    </row>
    <row r="37399" spans="18:18">
      <c r="R37399" s="1"/>
    </row>
    <row r="37400" spans="18:18">
      <c r="R37400" s="1"/>
    </row>
    <row r="37401" spans="18:18">
      <c r="R37401" s="1"/>
    </row>
    <row r="37402" spans="18:18">
      <c r="R37402" s="1"/>
    </row>
    <row r="37403" spans="18:18">
      <c r="R37403" s="1"/>
    </row>
    <row r="37404" spans="18:18">
      <c r="R37404" s="1"/>
    </row>
    <row r="37405" spans="18:18">
      <c r="R37405" s="1"/>
    </row>
    <row r="37406" spans="18:18">
      <c r="R37406" s="1"/>
    </row>
    <row r="37407" spans="18:18">
      <c r="R37407" s="1"/>
    </row>
    <row r="37408" spans="18:18">
      <c r="R37408" s="1"/>
    </row>
    <row r="37409" spans="18:18">
      <c r="R37409" s="1"/>
    </row>
    <row r="37410" spans="18:18">
      <c r="R37410" s="1"/>
    </row>
    <row r="37411" spans="18:18">
      <c r="R37411" s="1"/>
    </row>
    <row r="37412" spans="18:18">
      <c r="R37412" s="1"/>
    </row>
    <row r="37413" spans="18:18">
      <c r="R37413" s="1"/>
    </row>
    <row r="37414" spans="18:18">
      <c r="R37414" s="1"/>
    </row>
    <row r="37415" spans="18:18">
      <c r="R37415" s="1"/>
    </row>
    <row r="37416" spans="18:18">
      <c r="R37416" s="1"/>
    </row>
    <row r="37417" spans="18:18">
      <c r="R37417" s="1"/>
    </row>
    <row r="37418" spans="18:18">
      <c r="R37418" s="1"/>
    </row>
    <row r="37419" spans="18:18">
      <c r="R37419" s="1"/>
    </row>
    <row r="37420" spans="18:18">
      <c r="R37420" s="1"/>
    </row>
    <row r="37421" spans="18:18">
      <c r="R37421" s="1"/>
    </row>
    <row r="37422" spans="18:18">
      <c r="R37422" s="1"/>
    </row>
    <row r="37423" spans="18:18">
      <c r="R37423" s="1"/>
    </row>
    <row r="37424" spans="18:18">
      <c r="R37424" s="1"/>
    </row>
    <row r="37425" spans="18:18">
      <c r="R37425" s="1"/>
    </row>
    <row r="37426" spans="18:18">
      <c r="R37426" s="1"/>
    </row>
    <row r="37427" spans="18:18">
      <c r="R37427" s="1"/>
    </row>
    <row r="37428" spans="18:18">
      <c r="R37428" s="1"/>
    </row>
    <row r="37429" spans="18:18">
      <c r="R37429" s="1"/>
    </row>
    <row r="37430" spans="18:18">
      <c r="R37430" s="1"/>
    </row>
    <row r="37431" spans="18:18">
      <c r="R37431" s="1"/>
    </row>
    <row r="37432" spans="18:18">
      <c r="R37432" s="1"/>
    </row>
    <row r="37433" spans="18:18">
      <c r="R37433" s="1"/>
    </row>
    <row r="37434" spans="18:18">
      <c r="R37434" s="1"/>
    </row>
    <row r="37435" spans="18:18">
      <c r="R37435" s="1"/>
    </row>
    <row r="37436" spans="18:18">
      <c r="R37436" s="1"/>
    </row>
    <row r="37437" spans="18:18">
      <c r="R37437" s="1"/>
    </row>
    <row r="37438" spans="18:18">
      <c r="R37438" s="1"/>
    </row>
    <row r="37439" spans="18:18">
      <c r="R37439" s="1"/>
    </row>
    <row r="37440" spans="18:18">
      <c r="R37440" s="1"/>
    </row>
    <row r="37441" spans="18:18">
      <c r="R37441" s="1"/>
    </row>
    <row r="37442" spans="18:18">
      <c r="R37442" s="1"/>
    </row>
    <row r="37443" spans="18:18">
      <c r="R37443" s="1"/>
    </row>
    <row r="37444" spans="18:18">
      <c r="R37444" s="1"/>
    </row>
    <row r="37445" spans="18:18">
      <c r="R37445" s="1"/>
    </row>
    <row r="37446" spans="18:18">
      <c r="R37446" s="1"/>
    </row>
    <row r="37447" spans="18:18">
      <c r="R37447" s="1"/>
    </row>
    <row r="37448" spans="18:18">
      <c r="R37448" s="1"/>
    </row>
    <row r="37449" spans="18:18">
      <c r="R37449" s="1"/>
    </row>
    <row r="37450" spans="18:18">
      <c r="R37450" s="1"/>
    </row>
    <row r="37451" spans="18:18">
      <c r="R37451" s="1"/>
    </row>
    <row r="37452" spans="18:18">
      <c r="R37452" s="1"/>
    </row>
    <row r="37453" spans="18:18">
      <c r="R37453" s="1"/>
    </row>
    <row r="37454" spans="18:18">
      <c r="R37454" s="1"/>
    </row>
    <row r="37455" spans="18:18">
      <c r="R37455" s="1"/>
    </row>
    <row r="37456" spans="18:18">
      <c r="R37456" s="1"/>
    </row>
    <row r="37457" spans="18:18">
      <c r="R37457" s="1"/>
    </row>
    <row r="37458" spans="18:18">
      <c r="R37458" s="1"/>
    </row>
    <row r="37459" spans="18:18">
      <c r="R37459" s="1"/>
    </row>
    <row r="37460" spans="18:18">
      <c r="R37460" s="1"/>
    </row>
    <row r="37461" spans="18:18">
      <c r="R37461" s="1"/>
    </row>
    <row r="37462" spans="18:18">
      <c r="R37462" s="1"/>
    </row>
    <row r="37463" spans="18:18">
      <c r="R37463" s="1"/>
    </row>
    <row r="37464" spans="18:18">
      <c r="R37464" s="1"/>
    </row>
    <row r="37465" spans="18:18">
      <c r="R37465" s="1"/>
    </row>
    <row r="37466" spans="18:18">
      <c r="R37466" s="1"/>
    </row>
    <row r="37467" spans="18:18">
      <c r="R37467" s="1"/>
    </row>
    <row r="37468" spans="18:18">
      <c r="R37468" s="1"/>
    </row>
    <row r="37469" spans="18:18">
      <c r="R37469" s="1"/>
    </row>
    <row r="37470" spans="18:18">
      <c r="R37470" s="1"/>
    </row>
    <row r="37471" spans="18:18">
      <c r="R37471" s="1"/>
    </row>
    <row r="37472" spans="18:18">
      <c r="R37472" s="1"/>
    </row>
    <row r="37473" spans="18:18">
      <c r="R37473" s="1"/>
    </row>
    <row r="37474" spans="18:18">
      <c r="R37474" s="1"/>
    </row>
    <row r="37475" spans="18:18">
      <c r="R37475" s="1"/>
    </row>
    <row r="37476" spans="18:18">
      <c r="R37476" s="1"/>
    </row>
    <row r="37477" spans="18:18">
      <c r="R37477" s="1"/>
    </row>
    <row r="37478" spans="18:18">
      <c r="R37478" s="1"/>
    </row>
    <row r="37479" spans="18:18">
      <c r="R37479" s="1"/>
    </row>
    <row r="37480" spans="18:18">
      <c r="R37480" s="1"/>
    </row>
    <row r="37481" spans="18:18">
      <c r="R37481" s="1"/>
    </row>
    <row r="37482" spans="18:18">
      <c r="R37482" s="1"/>
    </row>
    <row r="37483" spans="18:18">
      <c r="R37483" s="1"/>
    </row>
    <row r="37484" spans="18:18">
      <c r="R37484" s="1"/>
    </row>
    <row r="37485" spans="18:18">
      <c r="R37485" s="1"/>
    </row>
    <row r="37486" spans="18:18">
      <c r="R37486" s="1"/>
    </row>
    <row r="37487" spans="18:18">
      <c r="R37487" s="1"/>
    </row>
    <row r="37488" spans="18:18">
      <c r="R37488" s="1"/>
    </row>
    <row r="37489" spans="18:18">
      <c r="R37489" s="1"/>
    </row>
    <row r="37490" spans="18:18">
      <c r="R37490" s="1"/>
    </row>
    <row r="37491" spans="18:18">
      <c r="R37491" s="1"/>
    </row>
    <row r="37492" spans="18:18">
      <c r="R37492" s="1"/>
    </row>
    <row r="37493" spans="18:18">
      <c r="R37493" s="1"/>
    </row>
    <row r="37494" spans="18:18">
      <c r="R37494" s="1"/>
    </row>
    <row r="37495" spans="18:18">
      <c r="R37495" s="1"/>
    </row>
    <row r="37496" spans="18:18">
      <c r="R37496" s="1"/>
    </row>
    <row r="37497" spans="18:18">
      <c r="R37497" s="1"/>
    </row>
    <row r="37498" spans="18:18">
      <c r="R37498" s="1"/>
    </row>
    <row r="37499" spans="18:18">
      <c r="R37499" s="1"/>
    </row>
    <row r="37500" spans="18:18">
      <c r="R37500" s="1"/>
    </row>
    <row r="37501" spans="18:18">
      <c r="R37501" s="1"/>
    </row>
    <row r="37502" spans="18:18">
      <c r="R37502" s="1"/>
    </row>
    <row r="37503" spans="18:18">
      <c r="R37503" s="1"/>
    </row>
    <row r="37504" spans="18:18">
      <c r="R37504" s="1"/>
    </row>
    <row r="37505" spans="18:18">
      <c r="R37505" s="1"/>
    </row>
    <row r="37506" spans="18:18">
      <c r="R37506" s="1"/>
    </row>
    <row r="37507" spans="18:18">
      <c r="R37507" s="1"/>
    </row>
    <row r="37508" spans="18:18">
      <c r="R37508" s="1"/>
    </row>
    <row r="37509" spans="18:18">
      <c r="R37509" s="1"/>
    </row>
    <row r="37510" spans="18:18">
      <c r="R37510" s="1"/>
    </row>
    <row r="37511" spans="18:18">
      <c r="R37511" s="1"/>
    </row>
    <row r="37512" spans="18:18">
      <c r="R37512" s="1"/>
    </row>
    <row r="37513" spans="18:18">
      <c r="R37513" s="1"/>
    </row>
    <row r="37514" spans="18:18">
      <c r="R37514" s="1"/>
    </row>
    <row r="37515" spans="18:18">
      <c r="R37515" s="1"/>
    </row>
    <row r="37516" spans="18:18">
      <c r="R37516" s="1"/>
    </row>
    <row r="37517" spans="18:18">
      <c r="R37517" s="1"/>
    </row>
    <row r="37518" spans="18:18">
      <c r="R37518" s="1"/>
    </row>
    <row r="37519" spans="18:18">
      <c r="R37519" s="1"/>
    </row>
    <row r="37520" spans="18:18">
      <c r="R37520" s="1"/>
    </row>
    <row r="37521" spans="18:18">
      <c r="R37521" s="1"/>
    </row>
    <row r="37522" spans="18:18">
      <c r="R37522" s="1"/>
    </row>
    <row r="37523" spans="18:18">
      <c r="R37523" s="1"/>
    </row>
    <row r="37524" spans="18:18">
      <c r="R37524" s="1"/>
    </row>
    <row r="37525" spans="18:18">
      <c r="R37525" s="1"/>
    </row>
    <row r="37526" spans="18:18">
      <c r="R37526" s="1"/>
    </row>
    <row r="37527" spans="18:18">
      <c r="R37527" s="1"/>
    </row>
    <row r="37528" spans="18:18">
      <c r="R37528" s="1"/>
    </row>
    <row r="37529" spans="18:18">
      <c r="R37529" s="1"/>
    </row>
    <row r="37530" spans="18:18">
      <c r="R37530" s="1"/>
    </row>
    <row r="37531" spans="18:18">
      <c r="R37531" s="1"/>
    </row>
    <row r="37532" spans="18:18">
      <c r="R37532" s="1"/>
    </row>
    <row r="37533" spans="18:18">
      <c r="R37533" s="1"/>
    </row>
    <row r="37534" spans="18:18">
      <c r="R37534" s="1"/>
    </row>
    <row r="37535" spans="18:18">
      <c r="R37535" s="1"/>
    </row>
    <row r="37536" spans="18:18">
      <c r="R37536" s="1"/>
    </row>
    <row r="37537" spans="18:18">
      <c r="R37537" s="1"/>
    </row>
    <row r="37538" spans="18:18">
      <c r="R37538" s="1"/>
    </row>
    <row r="37539" spans="18:18">
      <c r="R37539" s="1"/>
    </row>
    <row r="37540" spans="18:18">
      <c r="R37540" s="1"/>
    </row>
    <row r="37541" spans="18:18">
      <c r="R37541" s="1"/>
    </row>
    <row r="37542" spans="18:18">
      <c r="R37542" s="1"/>
    </row>
    <row r="37543" spans="18:18">
      <c r="R37543" s="1"/>
    </row>
    <row r="37544" spans="18:18">
      <c r="R37544" s="1"/>
    </row>
    <row r="37545" spans="18:18">
      <c r="R37545" s="1"/>
    </row>
    <row r="37546" spans="18:18">
      <c r="R37546" s="1"/>
    </row>
    <row r="37547" spans="18:18">
      <c r="R37547" s="1"/>
    </row>
    <row r="37548" spans="18:18">
      <c r="R37548" s="1"/>
    </row>
    <row r="37549" spans="18:18">
      <c r="R37549" s="1"/>
    </row>
    <row r="37550" spans="18:18">
      <c r="R37550" s="1"/>
    </row>
    <row r="37551" spans="18:18">
      <c r="R37551" s="1"/>
    </row>
    <row r="37552" spans="18:18">
      <c r="R37552" s="1"/>
    </row>
    <row r="37553" spans="18:18">
      <c r="R37553" s="1"/>
    </row>
    <row r="37554" spans="18:18">
      <c r="R37554" s="1"/>
    </row>
    <row r="37555" spans="18:18">
      <c r="R37555" s="1"/>
    </row>
    <row r="37556" spans="18:18">
      <c r="R37556" s="1"/>
    </row>
    <row r="37557" spans="18:18">
      <c r="R37557" s="1"/>
    </row>
    <row r="37558" spans="18:18">
      <c r="R37558" s="1"/>
    </row>
    <row r="37559" spans="18:18">
      <c r="R37559" s="1"/>
    </row>
    <row r="37560" spans="18:18">
      <c r="R37560" s="1"/>
    </row>
    <row r="37561" spans="18:18">
      <c r="R37561" s="1"/>
    </row>
    <row r="37562" spans="18:18">
      <c r="R37562" s="1"/>
    </row>
    <row r="37563" spans="18:18">
      <c r="R37563" s="1"/>
    </row>
    <row r="37564" spans="18:18">
      <c r="R37564" s="1"/>
    </row>
    <row r="37565" spans="18:18">
      <c r="R37565" s="1"/>
    </row>
    <row r="37566" spans="18:18">
      <c r="R37566" s="1"/>
    </row>
    <row r="37567" spans="18:18">
      <c r="R37567" s="1"/>
    </row>
    <row r="37568" spans="18:18">
      <c r="R37568" s="1"/>
    </row>
    <row r="37569" spans="18:18">
      <c r="R37569" s="1"/>
    </row>
    <row r="37570" spans="18:18">
      <c r="R37570" s="1"/>
    </row>
    <row r="37571" spans="18:18">
      <c r="R37571" s="1"/>
    </row>
    <row r="37572" spans="18:18">
      <c r="R37572" s="1"/>
    </row>
    <row r="37573" spans="18:18">
      <c r="R37573" s="1"/>
    </row>
    <row r="37574" spans="18:18">
      <c r="R37574" s="1"/>
    </row>
    <row r="37575" spans="18:18">
      <c r="R37575" s="1"/>
    </row>
    <row r="37576" spans="18:18">
      <c r="R37576" s="1"/>
    </row>
    <row r="37577" spans="18:18">
      <c r="R37577" s="1"/>
    </row>
    <row r="37578" spans="18:18">
      <c r="R37578" s="1"/>
    </row>
    <row r="37579" spans="18:18">
      <c r="R37579" s="1"/>
    </row>
    <row r="37580" spans="18:18">
      <c r="R37580" s="1"/>
    </row>
    <row r="37581" spans="18:18">
      <c r="R37581" s="1"/>
    </row>
    <row r="37582" spans="18:18">
      <c r="R37582" s="1"/>
    </row>
    <row r="37583" spans="18:18">
      <c r="R37583" s="1"/>
    </row>
    <row r="37584" spans="18:18">
      <c r="R37584" s="1"/>
    </row>
    <row r="37585" spans="18:18">
      <c r="R37585" s="1"/>
    </row>
    <row r="37586" spans="18:18">
      <c r="R37586" s="1"/>
    </row>
    <row r="37587" spans="18:18">
      <c r="R37587" s="1"/>
    </row>
    <row r="37588" spans="18:18">
      <c r="R37588" s="1"/>
    </row>
    <row r="37589" spans="18:18">
      <c r="R37589" s="1"/>
    </row>
    <row r="37590" spans="18:18">
      <c r="R37590" s="1"/>
    </row>
    <row r="37591" spans="18:18">
      <c r="R37591" s="1"/>
    </row>
    <row r="37592" spans="18:18">
      <c r="R37592" s="1"/>
    </row>
    <row r="37593" spans="18:18">
      <c r="R37593" s="1"/>
    </row>
    <row r="37594" spans="18:18">
      <c r="R37594" s="1"/>
    </row>
    <row r="37595" spans="18:18">
      <c r="R37595" s="1"/>
    </row>
    <row r="37596" spans="18:18">
      <c r="R37596" s="1"/>
    </row>
    <row r="37597" spans="18:18">
      <c r="R37597" s="1"/>
    </row>
    <row r="37598" spans="18:18">
      <c r="R37598" s="1"/>
    </row>
    <row r="37599" spans="18:18">
      <c r="R37599" s="1"/>
    </row>
    <row r="37600" spans="18:18">
      <c r="R37600" s="1"/>
    </row>
    <row r="37601" spans="18:18">
      <c r="R37601" s="1"/>
    </row>
    <row r="37602" spans="18:18">
      <c r="R37602" s="1"/>
    </row>
    <row r="37603" spans="18:18">
      <c r="R37603" s="1"/>
    </row>
    <row r="37604" spans="18:18">
      <c r="R37604" s="1"/>
    </row>
    <row r="37605" spans="18:18">
      <c r="R37605" s="1"/>
    </row>
    <row r="37606" spans="18:18">
      <c r="R37606" s="1"/>
    </row>
    <row r="37607" spans="18:18">
      <c r="R37607" s="1"/>
    </row>
    <row r="37608" spans="18:18">
      <c r="R37608" s="1"/>
    </row>
    <row r="37609" spans="18:18">
      <c r="R37609" s="1"/>
    </row>
    <row r="37610" spans="18:18">
      <c r="R37610" s="1"/>
    </row>
    <row r="37611" spans="18:18">
      <c r="R37611" s="1"/>
    </row>
    <row r="37612" spans="18:18">
      <c r="R37612" s="1"/>
    </row>
    <row r="37613" spans="18:18">
      <c r="R37613" s="1"/>
    </row>
    <row r="37614" spans="18:18">
      <c r="R37614" s="1"/>
    </row>
    <row r="37615" spans="18:18">
      <c r="R37615" s="1"/>
    </row>
    <row r="37616" spans="18:18">
      <c r="R37616" s="1"/>
    </row>
    <row r="37617" spans="18:18">
      <c r="R37617" s="1"/>
    </row>
    <row r="37618" spans="18:18">
      <c r="R37618" s="1"/>
    </row>
    <row r="37619" spans="18:18">
      <c r="R37619" s="1"/>
    </row>
    <row r="37620" spans="18:18">
      <c r="R37620" s="1"/>
    </row>
    <row r="37621" spans="18:18">
      <c r="R37621" s="1"/>
    </row>
    <row r="37622" spans="18:18">
      <c r="R37622" s="1"/>
    </row>
    <row r="37623" spans="18:18">
      <c r="R37623" s="1"/>
    </row>
    <row r="37624" spans="18:18">
      <c r="R37624" s="1"/>
    </row>
    <row r="37625" spans="18:18">
      <c r="R37625" s="1"/>
    </row>
    <row r="37626" spans="18:18">
      <c r="R37626" s="1"/>
    </row>
    <row r="37627" spans="18:18">
      <c r="R37627" s="1"/>
    </row>
    <row r="37628" spans="18:18">
      <c r="R37628" s="1"/>
    </row>
    <row r="37629" spans="18:18">
      <c r="R37629" s="1"/>
    </row>
    <row r="37630" spans="18:18">
      <c r="R37630" s="1"/>
    </row>
    <row r="37631" spans="18:18">
      <c r="R37631" s="1"/>
    </row>
    <row r="37632" spans="18:18">
      <c r="R37632" s="1"/>
    </row>
    <row r="37633" spans="18:18">
      <c r="R37633" s="1"/>
    </row>
    <row r="37634" spans="18:18">
      <c r="R37634" s="1"/>
    </row>
    <row r="37635" spans="18:18">
      <c r="R37635" s="1"/>
    </row>
    <row r="37636" spans="18:18">
      <c r="R37636" s="1"/>
    </row>
    <row r="37637" spans="18:18">
      <c r="R37637" s="1"/>
    </row>
    <row r="37638" spans="18:18">
      <c r="R37638" s="1"/>
    </row>
    <row r="37639" spans="18:18">
      <c r="R37639" s="1"/>
    </row>
    <row r="37640" spans="18:18">
      <c r="R37640" s="1"/>
    </row>
    <row r="37641" spans="18:18">
      <c r="R37641" s="1"/>
    </row>
    <row r="37642" spans="18:18">
      <c r="R37642" s="1"/>
    </row>
    <row r="37643" spans="18:18">
      <c r="R37643" s="1"/>
    </row>
    <row r="37644" spans="18:18">
      <c r="R37644" s="1"/>
    </row>
    <row r="37645" spans="18:18">
      <c r="R37645" s="1"/>
    </row>
    <row r="37646" spans="18:18">
      <c r="R37646" s="1"/>
    </row>
    <row r="37647" spans="18:18">
      <c r="R37647" s="1"/>
    </row>
    <row r="37648" spans="18:18">
      <c r="R37648" s="1"/>
    </row>
    <row r="37649" spans="18:18">
      <c r="R37649" s="1"/>
    </row>
    <row r="37650" spans="18:18">
      <c r="R37650" s="1"/>
    </row>
    <row r="37651" spans="18:18">
      <c r="R37651" s="1"/>
    </row>
    <row r="37652" spans="18:18">
      <c r="R37652" s="1"/>
    </row>
    <row r="37653" spans="18:18">
      <c r="R37653" s="1"/>
    </row>
    <row r="37654" spans="18:18">
      <c r="R37654" s="1"/>
    </row>
    <row r="37655" spans="18:18">
      <c r="R37655" s="1"/>
    </row>
    <row r="37656" spans="18:18">
      <c r="R37656" s="1"/>
    </row>
    <row r="37657" spans="18:18">
      <c r="R37657" s="1"/>
    </row>
    <row r="37658" spans="18:18">
      <c r="R37658" s="1"/>
    </row>
    <row r="37659" spans="18:18">
      <c r="R37659" s="1"/>
    </row>
    <row r="37660" spans="18:18">
      <c r="R37660" s="1"/>
    </row>
    <row r="37661" spans="18:18">
      <c r="R37661" s="1"/>
    </row>
    <row r="37662" spans="18:18">
      <c r="R37662" s="1"/>
    </row>
    <row r="37663" spans="18:18">
      <c r="R37663" s="1"/>
    </row>
    <row r="37664" spans="18:18">
      <c r="R37664" s="1"/>
    </row>
    <row r="37665" spans="18:18">
      <c r="R37665" s="1"/>
    </row>
    <row r="37666" spans="18:18">
      <c r="R37666" s="1"/>
    </row>
    <row r="37667" spans="18:18">
      <c r="R37667" s="1"/>
    </row>
    <row r="37668" spans="18:18">
      <c r="R37668" s="1"/>
    </row>
    <row r="37669" spans="18:18">
      <c r="R37669" s="1"/>
    </row>
    <row r="37670" spans="18:18">
      <c r="R37670" s="1"/>
    </row>
    <row r="37671" spans="18:18">
      <c r="R37671" s="1"/>
    </row>
    <row r="37672" spans="18:18">
      <c r="R37672" s="1"/>
    </row>
    <row r="37673" spans="18:18">
      <c r="R37673" s="1"/>
    </row>
    <row r="37674" spans="18:18">
      <c r="R37674" s="1"/>
    </row>
    <row r="37675" spans="18:18">
      <c r="R37675" s="1"/>
    </row>
    <row r="37676" spans="18:18">
      <c r="R37676" s="1"/>
    </row>
    <row r="37677" spans="18:18">
      <c r="R37677" s="1"/>
    </row>
    <row r="37678" spans="18:18">
      <c r="R37678" s="1"/>
    </row>
    <row r="37679" spans="18:18">
      <c r="R37679" s="1"/>
    </row>
    <row r="37680" spans="18:18">
      <c r="R37680" s="1"/>
    </row>
    <row r="37681" spans="18:18">
      <c r="R37681" s="1"/>
    </row>
    <row r="37682" spans="18:18">
      <c r="R37682" s="1"/>
    </row>
    <row r="37683" spans="18:18">
      <c r="R37683" s="1"/>
    </row>
    <row r="37684" spans="18:18">
      <c r="R37684" s="1"/>
    </row>
    <row r="37685" spans="18:18">
      <c r="R37685" s="1"/>
    </row>
    <row r="37686" spans="18:18">
      <c r="R37686" s="1"/>
    </row>
    <row r="37687" spans="18:18">
      <c r="R37687" s="1"/>
    </row>
    <row r="37688" spans="18:18">
      <c r="R37688" s="1"/>
    </row>
    <row r="37689" spans="18:18">
      <c r="R37689" s="1"/>
    </row>
    <row r="37690" spans="18:18">
      <c r="R37690" s="1"/>
    </row>
    <row r="37691" spans="18:18">
      <c r="R37691" s="1"/>
    </row>
    <row r="37692" spans="18:18">
      <c r="R37692" s="1"/>
    </row>
    <row r="37693" spans="18:18">
      <c r="R37693" s="1"/>
    </row>
    <row r="37694" spans="18:18">
      <c r="R37694" s="1"/>
    </row>
    <row r="37695" spans="18:18">
      <c r="R37695" s="1"/>
    </row>
    <row r="37696" spans="18:18">
      <c r="R37696" s="1"/>
    </row>
    <row r="37697" spans="18:18">
      <c r="R37697" s="1"/>
    </row>
    <row r="37698" spans="18:18">
      <c r="R37698" s="1"/>
    </row>
    <row r="37699" spans="18:18">
      <c r="R37699" s="1"/>
    </row>
    <row r="37700" spans="18:18">
      <c r="R37700" s="1"/>
    </row>
    <row r="37701" spans="18:18">
      <c r="R37701" s="1"/>
    </row>
    <row r="37702" spans="18:18">
      <c r="R37702" s="1"/>
    </row>
    <row r="37703" spans="18:18">
      <c r="R37703" s="1"/>
    </row>
    <row r="37704" spans="18:18">
      <c r="R37704" s="1"/>
    </row>
    <row r="37705" spans="18:18">
      <c r="R37705" s="1"/>
    </row>
    <row r="37706" spans="18:18">
      <c r="R37706" s="1"/>
    </row>
    <row r="37707" spans="18:18">
      <c r="R37707" s="1"/>
    </row>
    <row r="37708" spans="18:18">
      <c r="R37708" s="1"/>
    </row>
    <row r="37709" spans="18:18">
      <c r="R37709" s="1"/>
    </row>
    <row r="37710" spans="18:18">
      <c r="R37710" s="1"/>
    </row>
    <row r="37711" spans="18:18">
      <c r="R37711" s="1"/>
    </row>
    <row r="37712" spans="18:18">
      <c r="R37712" s="1"/>
    </row>
    <row r="37713" spans="18:18">
      <c r="R37713" s="1"/>
    </row>
    <row r="37714" spans="18:18">
      <c r="R37714" s="1"/>
    </row>
    <row r="37715" spans="18:18">
      <c r="R37715" s="1"/>
    </row>
    <row r="37716" spans="18:18">
      <c r="R37716" s="1"/>
    </row>
    <row r="37717" spans="18:18">
      <c r="R37717" s="1"/>
    </row>
    <row r="37718" spans="18:18">
      <c r="R37718" s="1"/>
    </row>
    <row r="37719" spans="18:18">
      <c r="R37719" s="1"/>
    </row>
    <row r="37720" spans="18:18">
      <c r="R37720" s="1"/>
    </row>
    <row r="37721" spans="18:18">
      <c r="R37721" s="1"/>
    </row>
    <row r="37722" spans="18:18">
      <c r="R37722" s="1"/>
    </row>
    <row r="37723" spans="18:18">
      <c r="R37723" s="1"/>
    </row>
    <row r="37724" spans="18:18">
      <c r="R37724" s="1"/>
    </row>
    <row r="37725" spans="18:18">
      <c r="R37725" s="1"/>
    </row>
    <row r="37726" spans="18:18">
      <c r="R37726" s="1"/>
    </row>
    <row r="37727" spans="18:18">
      <c r="R37727" s="1"/>
    </row>
    <row r="37728" spans="18:18">
      <c r="R37728" s="1"/>
    </row>
    <row r="37729" spans="18:18">
      <c r="R37729" s="1"/>
    </row>
    <row r="37730" spans="18:18">
      <c r="R37730" s="1"/>
    </row>
    <row r="37731" spans="18:18">
      <c r="R37731" s="1"/>
    </row>
    <row r="37732" spans="18:18">
      <c r="R37732" s="1"/>
    </row>
    <row r="37733" spans="18:18">
      <c r="R37733" s="1"/>
    </row>
    <row r="37734" spans="18:18">
      <c r="R37734" s="1"/>
    </row>
    <row r="37735" spans="18:18">
      <c r="R37735" s="1"/>
    </row>
    <row r="37736" spans="18:18">
      <c r="R37736" s="1"/>
    </row>
    <row r="37737" spans="18:18">
      <c r="R37737" s="1"/>
    </row>
    <row r="37738" spans="18:18">
      <c r="R37738" s="1"/>
    </row>
    <row r="37739" spans="18:18">
      <c r="R37739" s="1"/>
    </row>
    <row r="37740" spans="18:18">
      <c r="R37740" s="1"/>
    </row>
    <row r="37741" spans="18:18">
      <c r="R37741" s="1"/>
    </row>
    <row r="37742" spans="18:18">
      <c r="R37742" s="1"/>
    </row>
    <row r="37743" spans="18:18">
      <c r="R37743" s="1"/>
    </row>
    <row r="37744" spans="18:18">
      <c r="R37744" s="1"/>
    </row>
    <row r="37745" spans="18:18">
      <c r="R37745" s="1"/>
    </row>
    <row r="37746" spans="18:18">
      <c r="R37746" s="1"/>
    </row>
    <row r="37747" spans="18:18">
      <c r="R37747" s="1"/>
    </row>
    <row r="37748" spans="18:18">
      <c r="R37748" s="1"/>
    </row>
    <row r="37749" spans="18:18">
      <c r="R37749" s="1"/>
    </row>
    <row r="37750" spans="18:18">
      <c r="R37750" s="1"/>
    </row>
    <row r="37751" spans="18:18">
      <c r="R37751" s="1"/>
    </row>
    <row r="37752" spans="18:18">
      <c r="R37752" s="1"/>
    </row>
    <row r="37753" spans="18:18">
      <c r="R37753" s="1"/>
    </row>
    <row r="37754" spans="18:18">
      <c r="R37754" s="1"/>
    </row>
    <row r="37755" spans="18:18">
      <c r="R37755" s="1"/>
    </row>
    <row r="37756" spans="18:18">
      <c r="R37756" s="1"/>
    </row>
    <row r="37757" spans="18:18">
      <c r="R37757" s="1"/>
    </row>
    <row r="37758" spans="18:18">
      <c r="R37758" s="1"/>
    </row>
    <row r="37759" spans="18:18">
      <c r="R37759" s="1"/>
    </row>
    <row r="37760" spans="18:18">
      <c r="R37760" s="1"/>
    </row>
    <row r="37761" spans="18:18">
      <c r="R37761" s="1"/>
    </row>
    <row r="37762" spans="18:18">
      <c r="R37762" s="1"/>
    </row>
    <row r="37763" spans="18:18">
      <c r="R37763" s="1"/>
    </row>
    <row r="37764" spans="18:18">
      <c r="R37764" s="1"/>
    </row>
    <row r="37765" spans="18:18">
      <c r="R37765" s="1"/>
    </row>
    <row r="37766" spans="18:18">
      <c r="R37766" s="1"/>
    </row>
    <row r="37767" spans="18:18">
      <c r="R37767" s="1"/>
    </row>
    <row r="37768" spans="18:18">
      <c r="R37768" s="1"/>
    </row>
    <row r="37769" spans="18:18">
      <c r="R37769" s="1"/>
    </row>
    <row r="37770" spans="18:18">
      <c r="R37770" s="1"/>
    </row>
    <row r="37771" spans="18:18">
      <c r="R37771" s="1"/>
    </row>
    <row r="37772" spans="18:18">
      <c r="R37772" s="1"/>
    </row>
    <row r="37773" spans="18:18">
      <c r="R37773" s="1"/>
    </row>
    <row r="37774" spans="18:18">
      <c r="R37774" s="1"/>
    </row>
    <row r="37775" spans="18:18">
      <c r="R37775" s="1"/>
    </row>
    <row r="37776" spans="18:18">
      <c r="R37776" s="1"/>
    </row>
    <row r="37777" spans="18:18">
      <c r="R37777" s="1"/>
    </row>
    <row r="37778" spans="18:18">
      <c r="R37778" s="1"/>
    </row>
    <row r="37779" spans="18:18">
      <c r="R37779" s="1"/>
    </row>
    <row r="37780" spans="18:18">
      <c r="R37780" s="1"/>
    </row>
    <row r="37781" spans="18:18">
      <c r="R37781" s="1"/>
    </row>
    <row r="37782" spans="18:18">
      <c r="R37782" s="1"/>
    </row>
    <row r="37783" spans="18:18">
      <c r="R37783" s="1"/>
    </row>
    <row r="37784" spans="18:18">
      <c r="R37784" s="1"/>
    </row>
    <row r="37785" spans="18:18">
      <c r="R37785" s="1"/>
    </row>
    <row r="37786" spans="18:18">
      <c r="R37786" s="1"/>
    </row>
    <row r="37787" spans="18:18">
      <c r="R37787" s="1"/>
    </row>
    <row r="37788" spans="18:18">
      <c r="R37788" s="1"/>
    </row>
    <row r="37789" spans="18:18">
      <c r="R37789" s="1"/>
    </row>
    <row r="37790" spans="18:18">
      <c r="R37790" s="1"/>
    </row>
    <row r="37791" spans="18:18">
      <c r="R37791" s="1"/>
    </row>
    <row r="37792" spans="18:18">
      <c r="R37792" s="1"/>
    </row>
    <row r="37793" spans="18:18">
      <c r="R37793" s="1"/>
    </row>
    <row r="37794" spans="18:18">
      <c r="R37794" s="1"/>
    </row>
    <row r="37795" spans="18:18">
      <c r="R37795" s="1"/>
    </row>
    <row r="37796" spans="18:18">
      <c r="R37796" s="1"/>
    </row>
    <row r="37797" spans="18:18">
      <c r="R37797" s="1"/>
    </row>
    <row r="37798" spans="18:18">
      <c r="R37798" s="1"/>
    </row>
    <row r="37799" spans="18:18">
      <c r="R37799" s="1"/>
    </row>
    <row r="37800" spans="18:18">
      <c r="R37800" s="1"/>
    </row>
    <row r="37801" spans="18:18">
      <c r="R37801" s="1"/>
    </row>
    <row r="37802" spans="18:18">
      <c r="R37802" s="1"/>
    </row>
    <row r="37803" spans="18:18">
      <c r="R37803" s="1"/>
    </row>
    <row r="37804" spans="18:18">
      <c r="R37804" s="1"/>
    </row>
    <row r="37805" spans="18:18">
      <c r="R37805" s="1"/>
    </row>
    <row r="37806" spans="18:18">
      <c r="R37806" s="1"/>
    </row>
    <row r="37807" spans="18:18">
      <c r="R37807" s="1"/>
    </row>
    <row r="37808" spans="18:18">
      <c r="R37808" s="1"/>
    </row>
    <row r="37809" spans="18:18">
      <c r="R37809" s="1"/>
    </row>
    <row r="37810" spans="18:18">
      <c r="R37810" s="1"/>
    </row>
    <row r="37811" spans="18:18">
      <c r="R37811" s="1"/>
    </row>
    <row r="37812" spans="18:18">
      <c r="R37812" s="1"/>
    </row>
    <row r="37813" spans="18:18">
      <c r="R37813" s="1"/>
    </row>
    <row r="37814" spans="18:18">
      <c r="R37814" s="1"/>
    </row>
    <row r="37815" spans="18:18">
      <c r="R37815" s="1"/>
    </row>
    <row r="37816" spans="18:18">
      <c r="R37816" s="1"/>
    </row>
    <row r="37817" spans="18:18">
      <c r="R37817" s="1"/>
    </row>
    <row r="37818" spans="18:18">
      <c r="R37818" s="1"/>
    </row>
    <row r="37819" spans="18:18">
      <c r="R37819" s="1"/>
    </row>
    <row r="37820" spans="18:18">
      <c r="R37820" s="1"/>
    </row>
    <row r="37821" spans="18:18">
      <c r="R37821" s="1"/>
    </row>
    <row r="37822" spans="18:18">
      <c r="R37822" s="1"/>
    </row>
    <row r="37823" spans="18:18">
      <c r="R37823" s="1"/>
    </row>
    <row r="37824" spans="18:18">
      <c r="R37824" s="1"/>
    </row>
    <row r="37825" spans="18:18">
      <c r="R37825" s="1"/>
    </row>
    <row r="37826" spans="18:18">
      <c r="R37826" s="1"/>
    </row>
    <row r="37827" spans="18:18">
      <c r="R37827" s="1"/>
    </row>
    <row r="37828" spans="18:18">
      <c r="R37828" s="1"/>
    </row>
    <row r="37829" spans="18:18">
      <c r="R37829" s="1"/>
    </row>
    <row r="37830" spans="18:18">
      <c r="R37830" s="1"/>
    </row>
    <row r="37831" spans="18:18">
      <c r="R37831" s="1"/>
    </row>
    <row r="37832" spans="18:18">
      <c r="R37832" s="1"/>
    </row>
    <row r="37833" spans="18:18">
      <c r="R37833" s="1"/>
    </row>
    <row r="37834" spans="18:18">
      <c r="R37834" s="1"/>
    </row>
    <row r="37835" spans="18:18">
      <c r="R37835" s="1"/>
    </row>
    <row r="37836" spans="18:18">
      <c r="R37836" s="1"/>
    </row>
    <row r="37837" spans="18:18">
      <c r="R37837" s="1"/>
    </row>
    <row r="37838" spans="18:18">
      <c r="R37838" s="1"/>
    </row>
    <row r="37839" spans="18:18">
      <c r="R37839" s="1"/>
    </row>
    <row r="37840" spans="18:18">
      <c r="R37840" s="1"/>
    </row>
    <row r="37841" spans="18:18">
      <c r="R37841" s="1"/>
    </row>
    <row r="37842" spans="18:18">
      <c r="R37842" s="1"/>
    </row>
    <row r="37843" spans="18:18">
      <c r="R37843" s="1"/>
    </row>
    <row r="37844" spans="18:18">
      <c r="R37844" s="1"/>
    </row>
    <row r="37845" spans="18:18">
      <c r="R37845" s="1"/>
    </row>
    <row r="37846" spans="18:18">
      <c r="R37846" s="1"/>
    </row>
    <row r="37847" spans="18:18">
      <c r="R37847" s="1"/>
    </row>
    <row r="37848" spans="18:18">
      <c r="R37848" s="1"/>
    </row>
    <row r="37849" spans="18:18">
      <c r="R37849" s="1"/>
    </row>
    <row r="37850" spans="18:18">
      <c r="R37850" s="1"/>
    </row>
    <row r="37851" spans="18:18">
      <c r="R37851" s="1"/>
    </row>
    <row r="37852" spans="18:18">
      <c r="R37852" s="1"/>
    </row>
    <row r="37853" spans="18:18">
      <c r="R37853" s="1"/>
    </row>
    <row r="37854" spans="18:18">
      <c r="R37854" s="1"/>
    </row>
    <row r="37855" spans="18:18">
      <c r="R37855" s="1"/>
    </row>
    <row r="37856" spans="18:18">
      <c r="R37856" s="1"/>
    </row>
    <row r="37857" spans="18:18">
      <c r="R37857" s="1"/>
    </row>
    <row r="37858" spans="18:18">
      <c r="R37858" s="1"/>
    </row>
    <row r="37859" spans="18:18">
      <c r="R37859" s="1"/>
    </row>
    <row r="37860" spans="18:18">
      <c r="R37860" s="1"/>
    </row>
    <row r="37861" spans="18:18">
      <c r="R37861" s="1"/>
    </row>
    <row r="37862" spans="18:18">
      <c r="R37862" s="1"/>
    </row>
    <row r="37863" spans="18:18">
      <c r="R37863" s="1"/>
    </row>
    <row r="37864" spans="18:18">
      <c r="R37864" s="1"/>
    </row>
    <row r="37865" spans="18:18">
      <c r="R37865" s="1"/>
    </row>
    <row r="37866" spans="18:18">
      <c r="R37866" s="1"/>
    </row>
    <row r="37867" spans="18:18">
      <c r="R37867" s="1"/>
    </row>
    <row r="37868" spans="18:18">
      <c r="R37868" s="1"/>
    </row>
    <row r="37869" spans="18:18">
      <c r="R37869" s="1"/>
    </row>
    <row r="37870" spans="18:18">
      <c r="R37870" s="1"/>
    </row>
    <row r="37871" spans="18:18">
      <c r="R37871" s="1"/>
    </row>
    <row r="37872" spans="18:18">
      <c r="R37872" s="1"/>
    </row>
    <row r="37873" spans="18:18">
      <c r="R37873" s="1"/>
    </row>
    <row r="37874" spans="18:18">
      <c r="R37874" s="1"/>
    </row>
    <row r="37875" spans="18:18">
      <c r="R37875" s="1"/>
    </row>
    <row r="37876" spans="18:18">
      <c r="R37876" s="1"/>
    </row>
    <row r="37877" spans="18:18">
      <c r="R37877" s="1"/>
    </row>
    <row r="37878" spans="18:18">
      <c r="R37878" s="1"/>
    </row>
    <row r="37879" spans="18:18">
      <c r="R37879" s="1"/>
    </row>
    <row r="37880" spans="18:18">
      <c r="R37880" s="1"/>
    </row>
    <row r="37881" spans="18:18">
      <c r="R37881" s="1"/>
    </row>
    <row r="37882" spans="18:18">
      <c r="R37882" s="1"/>
    </row>
    <row r="37883" spans="18:18">
      <c r="R37883" s="1"/>
    </row>
    <row r="37884" spans="18:18">
      <c r="R37884" s="1"/>
    </row>
    <row r="37885" spans="18:18">
      <c r="R37885" s="1"/>
    </row>
    <row r="37886" spans="18:18">
      <c r="R37886" s="1"/>
    </row>
    <row r="37887" spans="18:18">
      <c r="R37887" s="1"/>
    </row>
    <row r="37888" spans="18:18">
      <c r="R37888" s="1"/>
    </row>
    <row r="37889" spans="18:18">
      <c r="R37889" s="1"/>
    </row>
    <row r="37890" spans="18:18">
      <c r="R37890" s="1"/>
    </row>
    <row r="37891" spans="18:18">
      <c r="R37891" s="1"/>
    </row>
    <row r="37892" spans="18:18">
      <c r="R37892" s="1"/>
    </row>
    <row r="37893" spans="18:18">
      <c r="R37893" s="1"/>
    </row>
    <row r="37894" spans="18:18">
      <c r="R37894" s="1"/>
    </row>
    <row r="37895" spans="18:18">
      <c r="R37895" s="1"/>
    </row>
    <row r="37896" spans="18:18">
      <c r="R37896" s="1"/>
    </row>
    <row r="37897" spans="18:18">
      <c r="R37897" s="1"/>
    </row>
    <row r="37898" spans="18:18">
      <c r="R37898" s="1"/>
    </row>
    <row r="37899" spans="18:18">
      <c r="R37899" s="1"/>
    </row>
    <row r="37900" spans="18:18">
      <c r="R37900" s="1"/>
    </row>
    <row r="37901" spans="18:18">
      <c r="R37901" s="1"/>
    </row>
    <row r="37902" spans="18:18">
      <c r="R37902" s="1"/>
    </row>
    <row r="37903" spans="18:18">
      <c r="R37903" s="1"/>
    </row>
    <row r="37904" spans="18:18">
      <c r="R37904" s="1"/>
    </row>
    <row r="37905" spans="18:18">
      <c r="R37905" s="1"/>
    </row>
    <row r="37906" spans="18:18">
      <c r="R37906" s="1"/>
    </row>
    <row r="37907" spans="18:18">
      <c r="R37907" s="1"/>
    </row>
    <row r="37908" spans="18:18">
      <c r="R37908" s="1"/>
    </row>
    <row r="37909" spans="18:18">
      <c r="R37909" s="1"/>
    </row>
    <row r="37910" spans="18:18">
      <c r="R37910" s="1"/>
    </row>
    <row r="37911" spans="18:18">
      <c r="R37911" s="1"/>
    </row>
    <row r="37912" spans="18:18">
      <c r="R37912" s="1"/>
    </row>
    <row r="37913" spans="18:18">
      <c r="R37913" s="1"/>
    </row>
    <row r="37914" spans="18:18">
      <c r="R37914" s="1"/>
    </row>
    <row r="37915" spans="18:18">
      <c r="R37915" s="1"/>
    </row>
    <row r="37916" spans="18:18">
      <c r="R37916" s="1"/>
    </row>
    <row r="37917" spans="18:18">
      <c r="R37917" s="1"/>
    </row>
    <row r="37918" spans="18:18">
      <c r="R37918" s="1"/>
    </row>
    <row r="37919" spans="18:18">
      <c r="R37919" s="1"/>
    </row>
    <row r="37920" spans="18:18">
      <c r="R37920" s="1"/>
    </row>
    <row r="37921" spans="18:18">
      <c r="R37921" s="1"/>
    </row>
    <row r="37922" spans="18:18">
      <c r="R37922" s="1"/>
    </row>
    <row r="37923" spans="18:18">
      <c r="R37923" s="1"/>
    </row>
    <row r="37924" spans="18:18">
      <c r="R37924" s="1"/>
    </row>
    <row r="37925" spans="18:18">
      <c r="R37925" s="1"/>
    </row>
    <row r="37926" spans="18:18">
      <c r="R37926" s="1"/>
    </row>
    <row r="37927" spans="18:18">
      <c r="R37927" s="1"/>
    </row>
    <row r="37928" spans="18:18">
      <c r="R37928" s="1"/>
    </row>
    <row r="37929" spans="18:18">
      <c r="R37929" s="1"/>
    </row>
    <row r="37930" spans="18:18">
      <c r="R37930" s="1"/>
    </row>
    <row r="37931" spans="18:18">
      <c r="R37931" s="1"/>
    </row>
    <row r="37932" spans="18:18">
      <c r="R37932" s="1"/>
    </row>
    <row r="37933" spans="18:18">
      <c r="R37933" s="1"/>
    </row>
    <row r="37934" spans="18:18">
      <c r="R37934" s="1"/>
    </row>
    <row r="37935" spans="18:18">
      <c r="R37935" s="1"/>
    </row>
    <row r="37936" spans="18:18">
      <c r="R37936" s="1"/>
    </row>
    <row r="37937" spans="18:18">
      <c r="R37937" s="1"/>
    </row>
    <row r="37938" spans="18:18">
      <c r="R37938" s="1"/>
    </row>
    <row r="37939" spans="18:18">
      <c r="R37939" s="1"/>
    </row>
    <row r="37940" spans="18:18">
      <c r="R37940" s="1"/>
    </row>
    <row r="37941" spans="18:18">
      <c r="R37941" s="1"/>
    </row>
    <row r="37942" spans="18:18">
      <c r="R37942" s="1"/>
    </row>
    <row r="37943" spans="18:18">
      <c r="R37943" s="1"/>
    </row>
    <row r="37944" spans="18:18">
      <c r="R37944" s="1"/>
    </row>
    <row r="37945" spans="18:18">
      <c r="R37945" s="1"/>
    </row>
    <row r="37946" spans="18:18">
      <c r="R37946" s="1"/>
    </row>
    <row r="37947" spans="18:18">
      <c r="R37947" s="1"/>
    </row>
    <row r="37948" spans="18:18">
      <c r="R37948" s="1"/>
    </row>
    <row r="37949" spans="18:18">
      <c r="R37949" s="1"/>
    </row>
    <row r="37950" spans="18:18">
      <c r="R37950" s="1"/>
    </row>
    <row r="37951" spans="18:18">
      <c r="R37951" s="1"/>
    </row>
    <row r="37952" spans="18:18">
      <c r="R37952" s="1"/>
    </row>
    <row r="37953" spans="18:18">
      <c r="R37953" s="1"/>
    </row>
    <row r="37954" spans="18:18">
      <c r="R37954" s="1"/>
    </row>
    <row r="37955" spans="18:18">
      <c r="R37955" s="1"/>
    </row>
    <row r="37956" spans="18:18">
      <c r="R37956" s="1"/>
    </row>
    <row r="37957" spans="18:18">
      <c r="R37957" s="1"/>
    </row>
    <row r="37958" spans="18:18">
      <c r="R37958" s="1"/>
    </row>
    <row r="37959" spans="18:18">
      <c r="R37959" s="1"/>
    </row>
    <row r="37960" spans="18:18">
      <c r="R37960" s="1"/>
    </row>
    <row r="37961" spans="18:18">
      <c r="R37961" s="1"/>
    </row>
    <row r="37962" spans="18:18">
      <c r="R37962" s="1"/>
    </row>
    <row r="37963" spans="18:18">
      <c r="R37963" s="1"/>
    </row>
    <row r="37964" spans="18:18">
      <c r="R37964" s="1"/>
    </row>
    <row r="37965" spans="18:18">
      <c r="R37965" s="1"/>
    </row>
    <row r="37966" spans="18:18">
      <c r="R37966" s="1"/>
    </row>
    <row r="37967" spans="18:18">
      <c r="R37967" s="1"/>
    </row>
    <row r="37968" spans="18:18">
      <c r="R37968" s="1"/>
    </row>
    <row r="37969" spans="18:18">
      <c r="R37969" s="1"/>
    </row>
    <row r="37970" spans="18:18">
      <c r="R37970" s="1"/>
    </row>
    <row r="37971" spans="18:18">
      <c r="R37971" s="1"/>
    </row>
    <row r="37972" spans="18:18">
      <c r="R37972" s="1"/>
    </row>
    <row r="37973" spans="18:18">
      <c r="R37973" s="1"/>
    </row>
    <row r="37974" spans="18:18">
      <c r="R37974" s="1"/>
    </row>
    <row r="37975" spans="18:18">
      <c r="R37975" s="1"/>
    </row>
    <row r="37976" spans="18:18">
      <c r="R37976" s="1"/>
    </row>
    <row r="37977" spans="18:18">
      <c r="R37977" s="1"/>
    </row>
    <row r="37978" spans="18:18">
      <c r="R37978" s="1"/>
    </row>
    <row r="37979" spans="18:18">
      <c r="R37979" s="1"/>
    </row>
    <row r="37980" spans="18:18">
      <c r="R37980" s="1"/>
    </row>
    <row r="37981" spans="18:18">
      <c r="R37981" s="1"/>
    </row>
    <row r="37982" spans="18:18">
      <c r="R37982" s="1"/>
    </row>
    <row r="37983" spans="18:18">
      <c r="R37983" s="1"/>
    </row>
    <row r="37984" spans="18:18">
      <c r="R37984" s="1"/>
    </row>
    <row r="37985" spans="18:18">
      <c r="R37985" s="1"/>
    </row>
    <row r="37986" spans="18:18">
      <c r="R37986" s="1"/>
    </row>
    <row r="37987" spans="18:18">
      <c r="R37987" s="1"/>
    </row>
    <row r="37988" spans="18:18">
      <c r="R37988" s="1"/>
    </row>
    <row r="37989" spans="18:18">
      <c r="R37989" s="1"/>
    </row>
    <row r="37990" spans="18:18">
      <c r="R37990" s="1"/>
    </row>
    <row r="37991" spans="18:18">
      <c r="R37991" s="1"/>
    </row>
    <row r="37992" spans="18:18">
      <c r="R37992" s="1"/>
    </row>
    <row r="37993" spans="18:18">
      <c r="R37993" s="1"/>
    </row>
    <row r="37994" spans="18:18">
      <c r="R37994" s="1"/>
    </row>
    <row r="37995" spans="18:18">
      <c r="R37995" s="1"/>
    </row>
    <row r="37996" spans="18:18">
      <c r="R37996" s="1"/>
    </row>
    <row r="37997" spans="18:18">
      <c r="R37997" s="1"/>
    </row>
    <row r="37998" spans="18:18">
      <c r="R37998" s="1"/>
    </row>
    <row r="37999" spans="18:18">
      <c r="R37999" s="1"/>
    </row>
    <row r="38000" spans="18:18">
      <c r="R38000" s="1"/>
    </row>
    <row r="38001" spans="18:18">
      <c r="R38001" s="1"/>
    </row>
    <row r="38002" spans="18:18">
      <c r="R38002" s="1"/>
    </row>
    <row r="38003" spans="18:18">
      <c r="R38003" s="1"/>
    </row>
    <row r="38004" spans="18:18">
      <c r="R38004" s="1"/>
    </row>
    <row r="38005" spans="18:18">
      <c r="R38005" s="1"/>
    </row>
    <row r="38006" spans="18:18">
      <c r="R38006" s="1"/>
    </row>
    <row r="38007" spans="18:18">
      <c r="R38007" s="1"/>
    </row>
    <row r="38008" spans="18:18">
      <c r="R38008" s="1"/>
    </row>
    <row r="38009" spans="18:18">
      <c r="R38009" s="1"/>
    </row>
    <row r="38010" spans="18:18">
      <c r="R38010" s="1"/>
    </row>
    <row r="38011" spans="18:18">
      <c r="R38011" s="1"/>
    </row>
    <row r="38012" spans="18:18">
      <c r="R38012" s="1"/>
    </row>
    <row r="38013" spans="18:18">
      <c r="R38013" s="1"/>
    </row>
    <row r="38014" spans="18:18">
      <c r="R38014" s="1"/>
    </row>
    <row r="38015" spans="18:18">
      <c r="R38015" s="1"/>
    </row>
    <row r="38016" spans="18:18">
      <c r="R38016" s="1"/>
    </row>
    <row r="38017" spans="18:18">
      <c r="R38017" s="1"/>
    </row>
    <row r="38018" spans="18:18">
      <c r="R38018" s="1"/>
    </row>
    <row r="38019" spans="18:18">
      <c r="R38019" s="1"/>
    </row>
    <row r="38020" spans="18:18">
      <c r="R38020" s="1"/>
    </row>
    <row r="38021" spans="18:18">
      <c r="R38021" s="1"/>
    </row>
    <row r="38022" spans="18:18">
      <c r="R38022" s="1"/>
    </row>
    <row r="38023" spans="18:18">
      <c r="R38023" s="1"/>
    </row>
    <row r="38024" spans="18:18">
      <c r="R38024" s="1"/>
    </row>
    <row r="38025" spans="18:18">
      <c r="R38025" s="1"/>
    </row>
    <row r="38026" spans="18:18">
      <c r="R38026" s="1"/>
    </row>
    <row r="38027" spans="18:18">
      <c r="R38027" s="1"/>
    </row>
    <row r="38028" spans="18:18">
      <c r="R38028" s="1"/>
    </row>
    <row r="38029" spans="18:18">
      <c r="R38029" s="1"/>
    </row>
    <row r="38030" spans="18:18">
      <c r="R38030" s="1"/>
    </row>
    <row r="38031" spans="18:18">
      <c r="R38031" s="1"/>
    </row>
    <row r="38032" spans="18:18">
      <c r="R38032" s="1"/>
    </row>
    <row r="38033" spans="18:18">
      <c r="R38033" s="1"/>
    </row>
    <row r="38034" spans="18:18">
      <c r="R38034" s="1"/>
    </row>
    <row r="38035" spans="18:18">
      <c r="R38035" s="1"/>
    </row>
    <row r="38036" spans="18:18">
      <c r="R38036" s="1"/>
    </row>
    <row r="38037" spans="18:18">
      <c r="R38037" s="1"/>
    </row>
    <row r="38038" spans="18:18">
      <c r="R38038" s="1"/>
    </row>
    <row r="38039" spans="18:18">
      <c r="R38039" s="1"/>
    </row>
    <row r="38040" spans="18:18">
      <c r="R38040" s="1"/>
    </row>
    <row r="38041" spans="18:18">
      <c r="R38041" s="1"/>
    </row>
    <row r="38042" spans="18:18">
      <c r="R38042" s="1"/>
    </row>
    <row r="38043" spans="18:18">
      <c r="R38043" s="1"/>
    </row>
    <row r="38044" spans="18:18">
      <c r="R38044" s="1"/>
    </row>
    <row r="38045" spans="18:18">
      <c r="R38045" s="1"/>
    </row>
    <row r="38046" spans="18:18">
      <c r="R38046" s="1"/>
    </row>
    <row r="38047" spans="18:18">
      <c r="R38047" s="1"/>
    </row>
    <row r="38048" spans="18:18">
      <c r="R38048" s="1"/>
    </row>
    <row r="38049" spans="18:18">
      <c r="R38049" s="1"/>
    </row>
    <row r="38050" spans="18:18">
      <c r="R38050" s="1"/>
    </row>
    <row r="38051" spans="18:18">
      <c r="R38051" s="1"/>
    </row>
    <row r="38052" spans="18:18">
      <c r="R38052" s="1"/>
    </row>
    <row r="38053" spans="18:18">
      <c r="R38053" s="1"/>
    </row>
    <row r="38054" spans="18:18">
      <c r="R38054" s="1"/>
    </row>
    <row r="38055" spans="18:18">
      <c r="R38055" s="1"/>
    </row>
    <row r="38056" spans="18:18">
      <c r="R38056" s="1"/>
    </row>
    <row r="38057" spans="18:18">
      <c r="R38057" s="1"/>
    </row>
    <row r="38058" spans="18:18">
      <c r="R38058" s="1"/>
    </row>
    <row r="38059" spans="18:18">
      <c r="R38059" s="1"/>
    </row>
    <row r="38060" spans="18:18">
      <c r="R38060" s="1"/>
    </row>
    <row r="38061" spans="18:18">
      <c r="R38061" s="1"/>
    </row>
    <row r="38062" spans="18:18">
      <c r="R38062" s="1"/>
    </row>
    <row r="38063" spans="18:18">
      <c r="R38063" s="1"/>
    </row>
    <row r="38064" spans="18:18">
      <c r="R38064" s="1"/>
    </row>
    <row r="38065" spans="18:18">
      <c r="R38065" s="1"/>
    </row>
    <row r="38066" spans="18:18">
      <c r="R38066" s="1"/>
    </row>
    <row r="38067" spans="18:18">
      <c r="R38067" s="1"/>
    </row>
    <row r="38068" spans="18:18">
      <c r="R38068" s="1"/>
    </row>
    <row r="38069" spans="18:18">
      <c r="R38069" s="1"/>
    </row>
    <row r="38070" spans="18:18">
      <c r="R38070" s="1"/>
    </row>
    <row r="38071" spans="18:18">
      <c r="R38071" s="1"/>
    </row>
    <row r="38072" spans="18:18">
      <c r="R38072" s="1"/>
    </row>
    <row r="38073" spans="18:18">
      <c r="R38073" s="1"/>
    </row>
    <row r="38074" spans="18:18">
      <c r="R38074" s="1"/>
    </row>
    <row r="38075" spans="18:18">
      <c r="R38075" s="1"/>
    </row>
    <row r="38076" spans="18:18">
      <c r="R38076" s="1"/>
    </row>
    <row r="38077" spans="18:18">
      <c r="R38077" s="1"/>
    </row>
    <row r="38078" spans="18:18">
      <c r="R38078" s="1"/>
    </row>
    <row r="38079" spans="18:18">
      <c r="R38079" s="1"/>
    </row>
    <row r="38080" spans="18:18">
      <c r="R38080" s="1"/>
    </row>
    <row r="38081" spans="18:18">
      <c r="R38081" s="1"/>
    </row>
    <row r="38082" spans="18:18">
      <c r="R38082" s="1"/>
    </row>
    <row r="38083" spans="18:18">
      <c r="R38083" s="1"/>
    </row>
    <row r="38084" spans="18:18">
      <c r="R38084" s="1"/>
    </row>
    <row r="38085" spans="18:18">
      <c r="R38085" s="1"/>
    </row>
    <row r="38086" spans="18:18">
      <c r="R38086" s="1"/>
    </row>
    <row r="38087" spans="18:18">
      <c r="R38087" s="1"/>
    </row>
    <row r="38088" spans="18:18">
      <c r="R38088" s="1"/>
    </row>
    <row r="38089" spans="18:18">
      <c r="R38089" s="1"/>
    </row>
    <row r="38090" spans="18:18">
      <c r="R38090" s="1"/>
    </row>
    <row r="38091" spans="18:18">
      <c r="R38091" s="1"/>
    </row>
    <row r="38092" spans="18:18">
      <c r="R38092" s="1"/>
    </row>
    <row r="38093" spans="18:18">
      <c r="R38093" s="1"/>
    </row>
    <row r="38094" spans="18:18">
      <c r="R38094" s="1"/>
    </row>
    <row r="38095" spans="18:18">
      <c r="R38095" s="1"/>
    </row>
    <row r="38096" spans="18:18">
      <c r="R38096" s="1"/>
    </row>
    <row r="38097" spans="18:18">
      <c r="R38097" s="1"/>
    </row>
    <row r="38098" spans="18:18">
      <c r="R38098" s="1"/>
    </row>
    <row r="38099" spans="18:18">
      <c r="R38099" s="1"/>
    </row>
    <row r="38100" spans="18:18">
      <c r="R38100" s="1"/>
    </row>
    <row r="38101" spans="18:18">
      <c r="R38101" s="1"/>
    </row>
    <row r="38102" spans="18:18">
      <c r="R38102" s="1"/>
    </row>
    <row r="38103" spans="18:18">
      <c r="R38103" s="1"/>
    </row>
    <row r="38104" spans="18:18">
      <c r="R38104" s="1"/>
    </row>
    <row r="38105" spans="18:18">
      <c r="R38105" s="1"/>
    </row>
    <row r="38106" spans="18:18">
      <c r="R38106" s="1"/>
    </row>
    <row r="38107" spans="18:18">
      <c r="R38107" s="1"/>
    </row>
    <row r="38108" spans="18:18">
      <c r="R38108" s="1"/>
    </row>
    <row r="38109" spans="18:18">
      <c r="R38109" s="1"/>
    </row>
    <row r="38110" spans="18:18">
      <c r="R38110" s="1"/>
    </row>
    <row r="38111" spans="18:18">
      <c r="R38111" s="1"/>
    </row>
    <row r="38112" spans="18:18">
      <c r="R38112" s="1"/>
    </row>
    <row r="38113" spans="18:18">
      <c r="R38113" s="1"/>
    </row>
    <row r="38114" spans="18:18">
      <c r="R38114" s="1"/>
    </row>
    <row r="38115" spans="18:18">
      <c r="R38115" s="1"/>
    </row>
    <row r="38116" spans="18:18">
      <c r="R38116" s="1"/>
    </row>
    <row r="38117" spans="18:18">
      <c r="R38117" s="1"/>
    </row>
    <row r="38118" spans="18:18">
      <c r="R38118" s="1"/>
    </row>
    <row r="38119" spans="18:18">
      <c r="R38119" s="1"/>
    </row>
    <row r="38120" spans="18:18">
      <c r="R38120" s="1"/>
    </row>
    <row r="38121" spans="18:18">
      <c r="R38121" s="1"/>
    </row>
    <row r="38122" spans="18:18">
      <c r="R38122" s="1"/>
    </row>
    <row r="38123" spans="18:18">
      <c r="R38123" s="1"/>
    </row>
    <row r="38124" spans="18:18">
      <c r="R38124" s="1"/>
    </row>
    <row r="38125" spans="18:18">
      <c r="R38125" s="1"/>
    </row>
    <row r="38126" spans="18:18">
      <c r="R38126" s="1"/>
    </row>
    <row r="38127" spans="18:18">
      <c r="R38127" s="1"/>
    </row>
    <row r="38128" spans="18:18">
      <c r="R38128" s="1"/>
    </row>
    <row r="38129" spans="18:18">
      <c r="R38129" s="1"/>
    </row>
    <row r="38130" spans="18:18">
      <c r="R38130" s="1"/>
    </row>
    <row r="38131" spans="18:18">
      <c r="R38131" s="1"/>
    </row>
    <row r="38132" spans="18:18">
      <c r="R38132" s="1"/>
    </row>
    <row r="38133" spans="18:18">
      <c r="R38133" s="1"/>
    </row>
    <row r="38134" spans="18:18">
      <c r="R38134" s="1"/>
    </row>
    <row r="38135" spans="18:18">
      <c r="R38135" s="1"/>
    </row>
    <row r="38136" spans="18:18">
      <c r="R38136" s="1"/>
    </row>
    <row r="38137" spans="18:18">
      <c r="R38137" s="1"/>
    </row>
    <row r="38138" spans="18:18">
      <c r="R38138" s="1"/>
    </row>
    <row r="38139" spans="18:18">
      <c r="R38139" s="1"/>
    </row>
    <row r="38140" spans="18:18">
      <c r="R38140" s="1"/>
    </row>
    <row r="38141" spans="18:18">
      <c r="R38141" s="1"/>
    </row>
    <row r="38142" spans="18:18">
      <c r="R38142" s="1"/>
    </row>
    <row r="38143" spans="18:18">
      <c r="R38143" s="1"/>
    </row>
    <row r="38144" spans="18:18">
      <c r="R38144" s="1"/>
    </row>
    <row r="38145" spans="18:18">
      <c r="R38145" s="1"/>
    </row>
    <row r="38146" spans="18:18">
      <c r="R38146" s="1"/>
    </row>
    <row r="38147" spans="18:18">
      <c r="R38147" s="1"/>
    </row>
    <row r="38148" spans="18:18">
      <c r="R38148" s="1"/>
    </row>
    <row r="38149" spans="18:18">
      <c r="R38149" s="1"/>
    </row>
    <row r="38150" spans="18:18">
      <c r="R38150" s="1"/>
    </row>
    <row r="38151" spans="18:18">
      <c r="R38151" s="1"/>
    </row>
    <row r="38152" spans="18:18">
      <c r="R38152" s="1"/>
    </row>
    <row r="38153" spans="18:18">
      <c r="R38153" s="1"/>
    </row>
    <row r="38154" spans="18:18">
      <c r="R38154" s="1"/>
    </row>
    <row r="38155" spans="18:18">
      <c r="R38155" s="1"/>
    </row>
    <row r="38156" spans="18:18">
      <c r="R38156" s="1"/>
    </row>
    <row r="38157" spans="18:18">
      <c r="R38157" s="1"/>
    </row>
    <row r="38158" spans="18:18">
      <c r="R38158" s="1"/>
    </row>
    <row r="38159" spans="18:18">
      <c r="R38159" s="1"/>
    </row>
    <row r="38160" spans="18:18">
      <c r="R38160" s="1"/>
    </row>
    <row r="38161" spans="18:18">
      <c r="R38161" s="1"/>
    </row>
    <row r="38162" spans="18:18">
      <c r="R38162" s="1"/>
    </row>
    <row r="38163" spans="18:18">
      <c r="R38163" s="1"/>
    </row>
    <row r="38164" spans="18:18">
      <c r="R38164" s="1"/>
    </row>
    <row r="38165" spans="18:18">
      <c r="R38165" s="1"/>
    </row>
    <row r="38166" spans="18:18">
      <c r="R38166" s="1"/>
    </row>
    <row r="38167" spans="18:18">
      <c r="R38167" s="1"/>
    </row>
    <row r="38168" spans="18:18">
      <c r="R38168" s="1"/>
    </row>
    <row r="38169" spans="18:18">
      <c r="R38169" s="1"/>
    </row>
    <row r="38170" spans="18:18">
      <c r="R38170" s="1"/>
    </row>
    <row r="38171" spans="18:18">
      <c r="R38171" s="1"/>
    </row>
    <row r="38172" spans="18:18">
      <c r="R38172" s="1"/>
    </row>
    <row r="38173" spans="18:18">
      <c r="R38173" s="1"/>
    </row>
    <row r="38174" spans="18:18">
      <c r="R38174" s="1"/>
    </row>
    <row r="38175" spans="18:18">
      <c r="R38175" s="1"/>
    </row>
    <row r="38176" spans="18:18">
      <c r="R38176" s="1"/>
    </row>
    <row r="38177" spans="18:18">
      <c r="R38177" s="1"/>
    </row>
    <row r="38178" spans="18:18">
      <c r="R38178" s="1"/>
    </row>
    <row r="38179" spans="18:18">
      <c r="R38179" s="1"/>
    </row>
    <row r="38180" spans="18:18">
      <c r="R38180" s="1"/>
    </row>
    <row r="38181" spans="18:18">
      <c r="R38181" s="1"/>
    </row>
    <row r="38182" spans="18:18">
      <c r="R38182" s="1"/>
    </row>
    <row r="38183" spans="18:18">
      <c r="R38183" s="1"/>
    </row>
    <row r="38184" spans="18:18">
      <c r="R38184" s="1"/>
    </row>
    <row r="38185" spans="18:18">
      <c r="R38185" s="1"/>
    </row>
    <row r="38186" spans="18:18">
      <c r="R38186" s="1"/>
    </row>
    <row r="38187" spans="18:18">
      <c r="R38187" s="1"/>
    </row>
    <row r="38188" spans="18:18">
      <c r="R38188" s="1"/>
    </row>
    <row r="38189" spans="18:18">
      <c r="R38189" s="1"/>
    </row>
    <row r="38190" spans="18:18">
      <c r="R38190" s="1"/>
    </row>
    <row r="38191" spans="18:18">
      <c r="R38191" s="1"/>
    </row>
    <row r="38192" spans="18:18">
      <c r="R38192" s="1"/>
    </row>
    <row r="38193" spans="18:18">
      <c r="R38193" s="1"/>
    </row>
    <row r="38194" spans="18:18">
      <c r="R38194" s="1"/>
    </row>
    <row r="38195" spans="18:18">
      <c r="R38195" s="1"/>
    </row>
    <row r="38196" spans="18:18">
      <c r="R38196" s="1"/>
    </row>
    <row r="38197" spans="18:18">
      <c r="R38197" s="1"/>
    </row>
    <row r="38198" spans="18:18">
      <c r="R38198" s="1"/>
    </row>
    <row r="38199" spans="18:18">
      <c r="R38199" s="1"/>
    </row>
    <row r="38200" spans="18:18">
      <c r="R38200" s="1"/>
    </row>
    <row r="38201" spans="18:18">
      <c r="R38201" s="1"/>
    </row>
    <row r="38202" spans="18:18">
      <c r="R38202" s="1"/>
    </row>
    <row r="38203" spans="18:18">
      <c r="R38203" s="1"/>
    </row>
    <row r="38204" spans="18:18">
      <c r="R38204" s="1"/>
    </row>
    <row r="38205" spans="18:18">
      <c r="R38205" s="1"/>
    </row>
    <row r="38206" spans="18:18">
      <c r="R38206" s="1"/>
    </row>
    <row r="38207" spans="18:18">
      <c r="R38207" s="1"/>
    </row>
    <row r="38208" spans="18:18">
      <c r="R38208" s="1"/>
    </row>
    <row r="38209" spans="18:18">
      <c r="R38209" s="1"/>
    </row>
    <row r="38210" spans="18:18">
      <c r="R38210" s="1"/>
    </row>
    <row r="38211" spans="18:18">
      <c r="R38211" s="1"/>
    </row>
    <row r="38212" spans="18:18">
      <c r="R38212" s="1"/>
    </row>
    <row r="38213" spans="18:18">
      <c r="R38213" s="1"/>
    </row>
    <row r="38214" spans="18:18">
      <c r="R38214" s="1"/>
    </row>
    <row r="38215" spans="18:18">
      <c r="R38215" s="1"/>
    </row>
    <row r="38216" spans="18:18">
      <c r="R38216" s="1"/>
    </row>
    <row r="38217" spans="18:18">
      <c r="R38217" s="1"/>
    </row>
    <row r="38218" spans="18:18">
      <c r="R38218" s="1"/>
    </row>
    <row r="38219" spans="18:18">
      <c r="R38219" s="1"/>
    </row>
    <row r="38220" spans="18:18">
      <c r="R38220" s="1"/>
    </row>
    <row r="38221" spans="18:18">
      <c r="R38221" s="1"/>
    </row>
    <row r="38222" spans="18:18">
      <c r="R38222" s="1"/>
    </row>
    <row r="38223" spans="18:18">
      <c r="R38223" s="1"/>
    </row>
    <row r="38224" spans="18:18">
      <c r="R38224" s="1"/>
    </row>
    <row r="38225" spans="18:18">
      <c r="R38225" s="1"/>
    </row>
    <row r="38226" spans="18:18">
      <c r="R38226" s="1"/>
    </row>
    <row r="38227" spans="18:18">
      <c r="R38227" s="1"/>
    </row>
    <row r="38228" spans="18:18">
      <c r="R38228" s="1"/>
    </row>
    <row r="38229" spans="18:18">
      <c r="R38229" s="1"/>
    </row>
    <row r="38230" spans="18:18">
      <c r="R38230" s="1"/>
    </row>
    <row r="38231" spans="18:18">
      <c r="R38231" s="1"/>
    </row>
    <row r="38232" spans="18:18">
      <c r="R38232" s="1"/>
    </row>
    <row r="38233" spans="18:18">
      <c r="R38233" s="1"/>
    </row>
    <row r="38234" spans="18:18">
      <c r="R38234" s="1"/>
    </row>
    <row r="38235" spans="18:18">
      <c r="R38235" s="1"/>
    </row>
    <row r="38236" spans="18:18">
      <c r="R38236" s="1"/>
    </row>
    <row r="38237" spans="18:18">
      <c r="R38237" s="1"/>
    </row>
    <row r="38238" spans="18:18">
      <c r="R38238" s="1"/>
    </row>
    <row r="38239" spans="18:18">
      <c r="R38239" s="1"/>
    </row>
    <row r="38240" spans="18:18">
      <c r="R38240" s="1"/>
    </row>
    <row r="38241" spans="18:18">
      <c r="R38241" s="1"/>
    </row>
    <row r="38242" spans="18:18">
      <c r="R38242" s="1"/>
    </row>
    <row r="38243" spans="18:18">
      <c r="R38243" s="1"/>
    </row>
    <row r="38244" spans="18:18">
      <c r="R38244" s="1"/>
    </row>
    <row r="38245" spans="18:18">
      <c r="R38245" s="1"/>
    </row>
    <row r="38246" spans="18:18">
      <c r="R38246" s="1"/>
    </row>
    <row r="38247" spans="18:18">
      <c r="R38247" s="1"/>
    </row>
    <row r="38248" spans="18:18">
      <c r="R38248" s="1"/>
    </row>
    <row r="38249" spans="18:18">
      <c r="R38249" s="1"/>
    </row>
    <row r="38250" spans="18:18">
      <c r="R38250" s="1"/>
    </row>
    <row r="38251" spans="18:18">
      <c r="R38251" s="1"/>
    </row>
    <row r="38252" spans="18:18">
      <c r="R38252" s="1"/>
    </row>
    <row r="38253" spans="18:18">
      <c r="R38253" s="1"/>
    </row>
    <row r="38254" spans="18:18">
      <c r="R38254" s="1"/>
    </row>
    <row r="38255" spans="18:18">
      <c r="R38255" s="1"/>
    </row>
    <row r="38256" spans="18:18">
      <c r="R38256" s="1"/>
    </row>
    <row r="38257" spans="18:18">
      <c r="R38257" s="1"/>
    </row>
    <row r="38258" spans="18:18">
      <c r="R38258" s="1"/>
    </row>
    <row r="38259" spans="18:18">
      <c r="R38259" s="1"/>
    </row>
    <row r="38260" spans="18:18">
      <c r="R38260" s="1"/>
    </row>
    <row r="38261" spans="18:18">
      <c r="R38261" s="1"/>
    </row>
    <row r="38262" spans="18:18">
      <c r="R38262" s="1"/>
    </row>
    <row r="38263" spans="18:18">
      <c r="R38263" s="1"/>
    </row>
    <row r="38264" spans="18:18">
      <c r="R38264" s="1"/>
    </row>
    <row r="38265" spans="18:18">
      <c r="R38265" s="1"/>
    </row>
    <row r="38266" spans="18:18">
      <c r="R38266" s="1"/>
    </row>
    <row r="38267" spans="18:18">
      <c r="R38267" s="1"/>
    </row>
    <row r="38268" spans="18:18">
      <c r="R38268" s="1"/>
    </row>
    <row r="38269" spans="18:18">
      <c r="R38269" s="1"/>
    </row>
    <row r="38270" spans="18:18">
      <c r="R38270" s="1"/>
    </row>
    <row r="38271" spans="18:18">
      <c r="R38271" s="1"/>
    </row>
    <row r="38272" spans="18:18">
      <c r="R38272" s="1"/>
    </row>
    <row r="38273" spans="18:18">
      <c r="R38273" s="1"/>
    </row>
    <row r="38274" spans="18:18">
      <c r="R38274" s="1"/>
    </row>
    <row r="38275" spans="18:18">
      <c r="R38275" s="1"/>
    </row>
    <row r="38276" spans="18:18">
      <c r="R38276" s="1"/>
    </row>
    <row r="38277" spans="18:18">
      <c r="R38277" s="1"/>
    </row>
    <row r="38278" spans="18:18">
      <c r="R38278" s="1"/>
    </row>
    <row r="38279" spans="18:18">
      <c r="R38279" s="1"/>
    </row>
    <row r="38280" spans="18:18">
      <c r="R38280" s="1"/>
    </row>
    <row r="38281" spans="18:18">
      <c r="R38281" s="1"/>
    </row>
    <row r="38282" spans="18:18">
      <c r="R38282" s="1"/>
    </row>
    <row r="38283" spans="18:18">
      <c r="R38283" s="1"/>
    </row>
    <row r="38284" spans="18:18">
      <c r="R38284" s="1"/>
    </row>
    <row r="38285" spans="18:18">
      <c r="R38285" s="1"/>
    </row>
    <row r="38286" spans="18:18">
      <c r="R38286" s="1"/>
    </row>
    <row r="38287" spans="18:18">
      <c r="R38287" s="1"/>
    </row>
    <row r="38288" spans="18:18">
      <c r="R38288" s="1"/>
    </row>
    <row r="38289" spans="18:18">
      <c r="R38289" s="1"/>
    </row>
    <row r="38290" spans="18:18">
      <c r="R38290" s="1"/>
    </row>
    <row r="38291" spans="18:18">
      <c r="R38291" s="1"/>
    </row>
    <row r="38292" spans="18:18">
      <c r="R38292" s="1"/>
    </row>
    <row r="38293" spans="18:18">
      <c r="R38293" s="1"/>
    </row>
    <row r="38294" spans="18:18">
      <c r="R38294" s="1"/>
    </row>
    <row r="38295" spans="18:18">
      <c r="R38295" s="1"/>
    </row>
    <row r="38296" spans="18:18">
      <c r="R38296" s="1"/>
    </row>
    <row r="38297" spans="18:18">
      <c r="R38297" s="1"/>
    </row>
    <row r="38298" spans="18:18">
      <c r="R38298" s="1"/>
    </row>
    <row r="38299" spans="18:18">
      <c r="R38299" s="1"/>
    </row>
    <row r="38300" spans="18:18">
      <c r="R38300" s="1"/>
    </row>
    <row r="38301" spans="18:18">
      <c r="R38301" s="1"/>
    </row>
    <row r="38302" spans="18:18">
      <c r="R38302" s="1"/>
    </row>
    <row r="38303" spans="18:18">
      <c r="R38303" s="1"/>
    </row>
    <row r="38304" spans="18:18">
      <c r="R38304" s="1"/>
    </row>
    <row r="38305" spans="18:18">
      <c r="R38305" s="1"/>
    </row>
    <row r="38306" spans="18:18">
      <c r="R38306" s="1"/>
    </row>
    <row r="38307" spans="18:18">
      <c r="R38307" s="1"/>
    </row>
    <row r="38308" spans="18:18">
      <c r="R38308" s="1"/>
    </row>
    <row r="38309" spans="18:18">
      <c r="R38309" s="1"/>
    </row>
    <row r="38310" spans="18:18">
      <c r="R38310" s="1"/>
    </row>
    <row r="38311" spans="18:18">
      <c r="R38311" s="1"/>
    </row>
    <row r="38312" spans="18:18">
      <c r="R38312" s="1"/>
    </row>
    <row r="38313" spans="18:18">
      <c r="R38313" s="1"/>
    </row>
    <row r="38314" spans="18:18">
      <c r="R38314" s="1"/>
    </row>
    <row r="38315" spans="18:18">
      <c r="R38315" s="1"/>
    </row>
    <row r="38316" spans="18:18">
      <c r="R38316" s="1"/>
    </row>
    <row r="38317" spans="18:18">
      <c r="R38317" s="1"/>
    </row>
    <row r="38318" spans="18:18">
      <c r="R38318" s="1"/>
    </row>
    <row r="38319" spans="18:18">
      <c r="R38319" s="1"/>
    </row>
    <row r="38320" spans="18:18">
      <c r="R38320" s="1"/>
    </row>
    <row r="38321" spans="18:18">
      <c r="R38321" s="1"/>
    </row>
    <row r="38322" spans="18:18">
      <c r="R38322" s="1"/>
    </row>
    <row r="38323" spans="18:18">
      <c r="R38323" s="1"/>
    </row>
    <row r="38324" spans="18:18">
      <c r="R38324" s="1"/>
    </row>
    <row r="38325" spans="18:18">
      <c r="R38325" s="1"/>
    </row>
    <row r="38326" spans="18:18">
      <c r="R38326" s="1"/>
    </row>
    <row r="38327" spans="18:18">
      <c r="R38327" s="1"/>
    </row>
    <row r="38328" spans="18:18">
      <c r="R38328" s="1"/>
    </row>
    <row r="38329" spans="18:18">
      <c r="R38329" s="1"/>
    </row>
    <row r="38330" spans="18:18">
      <c r="R38330" s="1"/>
    </row>
    <row r="38331" spans="18:18">
      <c r="R38331" s="1"/>
    </row>
    <row r="38332" spans="18:18">
      <c r="R38332" s="1"/>
    </row>
    <row r="38333" spans="18:18">
      <c r="R38333" s="1"/>
    </row>
    <row r="38334" spans="18:18">
      <c r="R38334" s="1"/>
    </row>
    <row r="38335" spans="18:18">
      <c r="R38335" s="1"/>
    </row>
    <row r="38336" spans="18:18">
      <c r="R38336" s="1"/>
    </row>
    <row r="38337" spans="18:18">
      <c r="R38337" s="1"/>
    </row>
    <row r="38338" spans="18:18">
      <c r="R38338" s="1"/>
    </row>
    <row r="38339" spans="18:18">
      <c r="R38339" s="1"/>
    </row>
    <row r="38340" spans="18:18">
      <c r="R38340" s="1"/>
    </row>
    <row r="38341" spans="18:18">
      <c r="R38341" s="1"/>
    </row>
    <row r="38342" spans="18:18">
      <c r="R38342" s="1"/>
    </row>
    <row r="38343" spans="18:18">
      <c r="R38343" s="1"/>
    </row>
    <row r="38344" spans="18:18">
      <c r="R38344" s="1"/>
    </row>
    <row r="38345" spans="18:18">
      <c r="R38345" s="1"/>
    </row>
    <row r="38346" spans="18:18">
      <c r="R38346" s="1"/>
    </row>
    <row r="38347" spans="18:18">
      <c r="R38347" s="1"/>
    </row>
    <row r="38348" spans="18:18">
      <c r="R38348" s="1"/>
    </row>
    <row r="38349" spans="18:18">
      <c r="R38349" s="1"/>
    </row>
    <row r="38350" spans="18:18">
      <c r="R38350" s="1"/>
    </row>
    <row r="38351" spans="18:18">
      <c r="R38351" s="1"/>
    </row>
    <row r="38352" spans="18:18">
      <c r="R38352" s="1"/>
    </row>
    <row r="38353" spans="18:18">
      <c r="R38353" s="1"/>
    </row>
    <row r="38354" spans="18:18">
      <c r="R38354" s="1"/>
    </row>
    <row r="38355" spans="18:18">
      <c r="R38355" s="1"/>
    </row>
    <row r="38356" spans="18:18">
      <c r="R38356" s="1"/>
    </row>
    <row r="38357" spans="18:18">
      <c r="R38357" s="1"/>
    </row>
    <row r="38358" spans="18:18">
      <c r="R38358" s="1"/>
    </row>
    <row r="38359" spans="18:18">
      <c r="R38359" s="1"/>
    </row>
    <row r="38360" spans="18:18">
      <c r="R38360" s="1"/>
    </row>
    <row r="38361" spans="18:18">
      <c r="R38361" s="1"/>
    </row>
    <row r="38362" spans="18:18">
      <c r="R38362" s="1"/>
    </row>
    <row r="38363" spans="18:18">
      <c r="R38363" s="1"/>
    </row>
    <row r="38364" spans="18:18">
      <c r="R38364" s="1"/>
    </row>
    <row r="38365" spans="18:18">
      <c r="R38365" s="1"/>
    </row>
    <row r="38366" spans="18:18">
      <c r="R38366" s="1"/>
    </row>
    <row r="38367" spans="18:18">
      <c r="R38367" s="1"/>
    </row>
    <row r="38368" spans="18:18">
      <c r="R38368" s="1"/>
    </row>
    <row r="38369" spans="18:18">
      <c r="R38369" s="1"/>
    </row>
    <row r="38370" spans="18:18">
      <c r="R38370" s="1"/>
    </row>
    <row r="38371" spans="18:18">
      <c r="R38371" s="1"/>
    </row>
    <row r="38372" spans="18:18">
      <c r="R38372" s="1"/>
    </row>
    <row r="38373" spans="18:18">
      <c r="R38373" s="1"/>
    </row>
    <row r="38374" spans="18:18">
      <c r="R38374" s="1"/>
    </row>
    <row r="38375" spans="18:18">
      <c r="R38375" s="1"/>
    </row>
    <row r="38376" spans="18:18">
      <c r="R38376" s="1"/>
    </row>
    <row r="38377" spans="18:18">
      <c r="R38377" s="1"/>
    </row>
    <row r="38378" spans="18:18">
      <c r="R38378" s="1"/>
    </row>
    <row r="38379" spans="18:18">
      <c r="R38379" s="1"/>
    </row>
    <row r="38380" spans="18:18">
      <c r="R38380" s="1"/>
    </row>
    <row r="38381" spans="18:18">
      <c r="R38381" s="1"/>
    </row>
    <row r="38382" spans="18:18">
      <c r="R38382" s="1"/>
    </row>
    <row r="38383" spans="18:18">
      <c r="R38383" s="1"/>
    </row>
    <row r="38384" spans="18:18">
      <c r="R38384" s="1"/>
    </row>
    <row r="38385" spans="18:18">
      <c r="R38385" s="1"/>
    </row>
    <row r="38386" spans="18:18">
      <c r="R38386" s="1"/>
    </row>
    <row r="38387" spans="18:18">
      <c r="R38387" s="1"/>
    </row>
    <row r="38388" spans="18:18">
      <c r="R38388" s="1"/>
    </row>
    <row r="38389" spans="18:18">
      <c r="R38389" s="1"/>
    </row>
    <row r="38390" spans="18:18">
      <c r="R38390" s="1"/>
    </row>
    <row r="38391" spans="18:18">
      <c r="R38391" s="1"/>
    </row>
    <row r="38392" spans="18:18">
      <c r="R38392" s="1"/>
    </row>
    <row r="38393" spans="18:18">
      <c r="R38393" s="1"/>
    </row>
    <row r="38394" spans="18:18">
      <c r="R38394" s="1"/>
    </row>
    <row r="38395" spans="18:18">
      <c r="R38395" s="1"/>
    </row>
    <row r="38396" spans="18:18">
      <c r="R38396" s="1"/>
    </row>
    <row r="38397" spans="18:18">
      <c r="R38397" s="1"/>
    </row>
    <row r="38398" spans="18:18">
      <c r="R38398" s="1"/>
    </row>
    <row r="38399" spans="18:18">
      <c r="R38399" s="1"/>
    </row>
    <row r="38400" spans="18:18">
      <c r="R38400" s="1"/>
    </row>
    <row r="38401" spans="18:18">
      <c r="R38401" s="1"/>
    </row>
    <row r="38402" spans="18:18">
      <c r="R38402" s="1"/>
    </row>
    <row r="38403" spans="18:18">
      <c r="R38403" s="1"/>
    </row>
    <row r="38404" spans="18:18">
      <c r="R38404" s="1"/>
    </row>
    <row r="38405" spans="18:18">
      <c r="R38405" s="1"/>
    </row>
    <row r="38406" spans="18:18">
      <c r="R38406" s="1"/>
    </row>
    <row r="38407" spans="18:18">
      <c r="R38407" s="1"/>
    </row>
    <row r="38408" spans="18:18">
      <c r="R38408" s="1"/>
    </row>
    <row r="38409" spans="18:18">
      <c r="R38409" s="1"/>
    </row>
    <row r="38410" spans="18:18">
      <c r="R38410" s="1"/>
    </row>
    <row r="38411" spans="18:18">
      <c r="R38411" s="1"/>
    </row>
    <row r="38412" spans="18:18">
      <c r="R38412" s="1"/>
    </row>
    <row r="38413" spans="18:18">
      <c r="R38413" s="1"/>
    </row>
    <row r="38414" spans="18:18">
      <c r="R38414" s="1"/>
    </row>
    <row r="38415" spans="18:18">
      <c r="R38415" s="1"/>
    </row>
    <row r="38416" spans="18:18">
      <c r="R38416" s="1"/>
    </row>
    <row r="38417" spans="18:18">
      <c r="R38417" s="1"/>
    </row>
    <row r="38418" spans="18:18">
      <c r="R38418" s="1"/>
    </row>
    <row r="38419" spans="18:18">
      <c r="R38419" s="1"/>
    </row>
    <row r="38420" spans="18:18">
      <c r="R38420" s="1"/>
    </row>
    <row r="38421" spans="18:18">
      <c r="R38421" s="1"/>
    </row>
    <row r="38422" spans="18:18">
      <c r="R38422" s="1"/>
    </row>
    <row r="38423" spans="18:18">
      <c r="R38423" s="1"/>
    </row>
    <row r="38424" spans="18:18">
      <c r="R38424" s="1"/>
    </row>
    <row r="38425" spans="18:18">
      <c r="R38425" s="1"/>
    </row>
    <row r="38426" spans="18:18">
      <c r="R38426" s="1"/>
    </row>
    <row r="38427" spans="18:18">
      <c r="R38427" s="1"/>
    </row>
    <row r="38428" spans="18:18">
      <c r="R38428" s="1"/>
    </row>
    <row r="38429" spans="18:18">
      <c r="R38429" s="1"/>
    </row>
    <row r="38430" spans="18:18">
      <c r="R38430" s="1"/>
    </row>
    <row r="38431" spans="18:18">
      <c r="R38431" s="1"/>
    </row>
    <row r="38432" spans="18:18">
      <c r="R38432" s="1"/>
    </row>
    <row r="38433" spans="18:18">
      <c r="R38433" s="1"/>
    </row>
    <row r="38434" spans="18:18">
      <c r="R38434" s="1"/>
    </row>
    <row r="38435" spans="18:18">
      <c r="R38435" s="1"/>
    </row>
    <row r="38436" spans="18:18">
      <c r="R38436" s="1"/>
    </row>
    <row r="38437" spans="18:18">
      <c r="R38437" s="1"/>
    </row>
    <row r="38438" spans="18:18">
      <c r="R38438" s="1"/>
    </row>
    <row r="38439" spans="18:18">
      <c r="R38439" s="1"/>
    </row>
    <row r="38440" spans="18:18">
      <c r="R38440" s="1"/>
    </row>
    <row r="38441" spans="18:18">
      <c r="R38441" s="1"/>
    </row>
    <row r="38442" spans="18:18">
      <c r="R38442" s="1"/>
    </row>
    <row r="38443" spans="18:18">
      <c r="R38443" s="1"/>
    </row>
    <row r="38444" spans="18:18">
      <c r="R38444" s="1"/>
    </row>
    <row r="38445" spans="18:18">
      <c r="R38445" s="1"/>
    </row>
    <row r="38446" spans="18:18">
      <c r="R38446" s="1"/>
    </row>
    <row r="38447" spans="18:18">
      <c r="R38447" s="1"/>
    </row>
    <row r="38448" spans="18:18">
      <c r="R38448" s="1"/>
    </row>
    <row r="38449" spans="18:18">
      <c r="R38449" s="1"/>
    </row>
    <row r="38450" spans="18:18">
      <c r="R38450" s="1"/>
    </row>
    <row r="38451" spans="18:18">
      <c r="R38451" s="1"/>
    </row>
    <row r="38452" spans="18:18">
      <c r="R38452" s="1"/>
    </row>
    <row r="38453" spans="18:18">
      <c r="R38453" s="1"/>
    </row>
    <row r="38454" spans="18:18">
      <c r="R38454" s="1"/>
    </row>
    <row r="38455" spans="18:18">
      <c r="R38455" s="1"/>
    </row>
    <row r="38456" spans="18:18">
      <c r="R38456" s="1"/>
    </row>
    <row r="38457" spans="18:18">
      <c r="R38457" s="1"/>
    </row>
    <row r="38458" spans="18:18">
      <c r="R38458" s="1"/>
    </row>
    <row r="38459" spans="18:18">
      <c r="R38459" s="1"/>
    </row>
    <row r="38460" spans="18:18">
      <c r="R38460" s="1"/>
    </row>
    <row r="38461" spans="18:18">
      <c r="R38461" s="1"/>
    </row>
    <row r="38462" spans="18:18">
      <c r="R38462" s="1"/>
    </row>
    <row r="38463" spans="18:18">
      <c r="R38463" s="1"/>
    </row>
    <row r="38464" spans="18:18">
      <c r="R38464" s="1"/>
    </row>
    <row r="38465" spans="18:18">
      <c r="R38465" s="1"/>
    </row>
    <row r="38466" spans="18:18">
      <c r="R38466" s="1"/>
    </row>
    <row r="38467" spans="18:18">
      <c r="R38467" s="1"/>
    </row>
    <row r="38468" spans="18:18">
      <c r="R38468" s="1"/>
    </row>
    <row r="38469" spans="18:18">
      <c r="R38469" s="1"/>
    </row>
    <row r="38470" spans="18:18">
      <c r="R38470" s="1"/>
    </row>
    <row r="38471" spans="18:18">
      <c r="R38471" s="1"/>
    </row>
    <row r="38472" spans="18:18">
      <c r="R38472" s="1"/>
    </row>
    <row r="38473" spans="18:18">
      <c r="R38473" s="1"/>
    </row>
    <row r="38474" spans="18:18">
      <c r="R38474" s="1"/>
    </row>
    <row r="38475" spans="18:18">
      <c r="R38475" s="1"/>
    </row>
    <row r="38476" spans="18:18">
      <c r="R38476" s="1"/>
    </row>
    <row r="38477" spans="18:18">
      <c r="R38477" s="1"/>
    </row>
    <row r="38478" spans="18:18">
      <c r="R38478" s="1"/>
    </row>
    <row r="38479" spans="18:18">
      <c r="R38479" s="1"/>
    </row>
    <row r="38480" spans="18:18">
      <c r="R38480" s="1"/>
    </row>
    <row r="38481" spans="18:18">
      <c r="R38481" s="1"/>
    </row>
    <row r="38482" spans="18:18">
      <c r="R38482" s="1"/>
    </row>
    <row r="38483" spans="18:18">
      <c r="R38483" s="1"/>
    </row>
    <row r="38484" spans="18:18">
      <c r="R38484" s="1"/>
    </row>
    <row r="38485" spans="18:18">
      <c r="R38485" s="1"/>
    </row>
    <row r="38486" spans="18:18">
      <c r="R38486" s="1"/>
    </row>
    <row r="38487" spans="18:18">
      <c r="R38487" s="1"/>
    </row>
    <row r="38488" spans="18:18">
      <c r="R38488" s="1"/>
    </row>
    <row r="38489" spans="18:18">
      <c r="R38489" s="1"/>
    </row>
    <row r="38490" spans="18:18">
      <c r="R38490" s="1"/>
    </row>
    <row r="38491" spans="18:18">
      <c r="R38491" s="1"/>
    </row>
    <row r="38492" spans="18:18">
      <c r="R38492" s="1"/>
    </row>
    <row r="38493" spans="18:18">
      <c r="R38493" s="1"/>
    </row>
    <row r="38494" spans="18:18">
      <c r="R38494" s="1"/>
    </row>
    <row r="38495" spans="18:18">
      <c r="R38495" s="1"/>
    </row>
    <row r="38496" spans="18:18">
      <c r="R38496" s="1"/>
    </row>
    <row r="38497" spans="18:18">
      <c r="R38497" s="1"/>
    </row>
    <row r="38498" spans="18:18">
      <c r="R38498" s="1"/>
    </row>
    <row r="38499" spans="18:18">
      <c r="R38499" s="1"/>
    </row>
    <row r="38500" spans="18:18">
      <c r="R38500" s="1"/>
    </row>
    <row r="38501" spans="18:18">
      <c r="R38501" s="1"/>
    </row>
    <row r="38502" spans="18:18">
      <c r="R38502" s="1"/>
    </row>
    <row r="38503" spans="18:18">
      <c r="R38503" s="1"/>
    </row>
    <row r="38504" spans="18:18">
      <c r="R38504" s="1"/>
    </row>
    <row r="38505" spans="18:18">
      <c r="R38505" s="1"/>
    </row>
    <row r="38506" spans="18:18">
      <c r="R38506" s="1"/>
    </row>
    <row r="38507" spans="18:18">
      <c r="R38507" s="1"/>
    </row>
    <row r="38508" spans="18:18">
      <c r="R38508" s="1"/>
    </row>
    <row r="38509" spans="18:18">
      <c r="R38509" s="1"/>
    </row>
    <row r="38510" spans="18:18">
      <c r="R38510" s="1"/>
    </row>
    <row r="38511" spans="18:18">
      <c r="R38511" s="1"/>
    </row>
    <row r="38512" spans="18:18">
      <c r="R38512" s="1"/>
    </row>
    <row r="38513" spans="18:18">
      <c r="R38513" s="1"/>
    </row>
    <row r="38514" spans="18:18">
      <c r="R38514" s="1"/>
    </row>
    <row r="38515" spans="18:18">
      <c r="R38515" s="1"/>
    </row>
    <row r="38516" spans="18:18">
      <c r="R38516" s="1"/>
    </row>
    <row r="38517" spans="18:18">
      <c r="R38517" s="1"/>
    </row>
    <row r="38518" spans="18:18">
      <c r="R38518" s="1"/>
    </row>
    <row r="38519" spans="18:18">
      <c r="R38519" s="1"/>
    </row>
    <row r="38520" spans="18:18">
      <c r="R38520" s="1"/>
    </row>
    <row r="38521" spans="18:18">
      <c r="R38521" s="1"/>
    </row>
    <row r="38522" spans="18:18">
      <c r="R38522" s="1"/>
    </row>
    <row r="38523" spans="18:18">
      <c r="R38523" s="1"/>
    </row>
    <row r="38524" spans="18:18">
      <c r="R38524" s="1"/>
    </row>
    <row r="38525" spans="18:18">
      <c r="R38525" s="1"/>
    </row>
    <row r="38526" spans="18:18">
      <c r="R38526" s="1"/>
    </row>
    <row r="38527" spans="18:18">
      <c r="R38527" s="1"/>
    </row>
    <row r="38528" spans="18:18">
      <c r="R38528" s="1"/>
    </row>
    <row r="38529" spans="18:18">
      <c r="R38529" s="1"/>
    </row>
    <row r="38530" spans="18:18">
      <c r="R38530" s="1"/>
    </row>
    <row r="38531" spans="18:18">
      <c r="R38531" s="1"/>
    </row>
    <row r="38532" spans="18:18">
      <c r="R38532" s="1"/>
    </row>
    <row r="38533" spans="18:18">
      <c r="R38533" s="1"/>
    </row>
    <row r="38534" spans="18:18">
      <c r="R38534" s="1"/>
    </row>
    <row r="38535" spans="18:18">
      <c r="R38535" s="1"/>
    </row>
    <row r="38536" spans="18:18">
      <c r="R38536" s="1"/>
    </row>
    <row r="38537" spans="18:18">
      <c r="R38537" s="1"/>
    </row>
    <row r="38538" spans="18:18">
      <c r="R38538" s="1"/>
    </row>
    <row r="38539" spans="18:18">
      <c r="R38539" s="1"/>
    </row>
    <row r="38540" spans="18:18">
      <c r="R38540" s="1"/>
    </row>
    <row r="38541" spans="18:18">
      <c r="R38541" s="1"/>
    </row>
    <row r="38542" spans="18:18">
      <c r="R38542" s="1"/>
    </row>
    <row r="38543" spans="18:18">
      <c r="R38543" s="1"/>
    </row>
    <row r="38544" spans="18:18">
      <c r="R38544" s="1"/>
    </row>
    <row r="38545" spans="18:18">
      <c r="R38545" s="1"/>
    </row>
    <row r="38546" spans="18:18">
      <c r="R38546" s="1"/>
    </row>
    <row r="38547" spans="18:18">
      <c r="R38547" s="1"/>
    </row>
    <row r="38548" spans="18:18">
      <c r="R38548" s="1"/>
    </row>
    <row r="38549" spans="18:18">
      <c r="R38549" s="1"/>
    </row>
    <row r="38550" spans="18:18">
      <c r="R38550" s="1"/>
    </row>
    <row r="38551" spans="18:18">
      <c r="R38551" s="1"/>
    </row>
    <row r="38552" spans="18:18">
      <c r="R38552" s="1"/>
    </row>
    <row r="38553" spans="18:18">
      <c r="R38553" s="1"/>
    </row>
    <row r="38554" spans="18:18">
      <c r="R38554" s="1"/>
    </row>
    <row r="38555" spans="18:18">
      <c r="R38555" s="1"/>
    </row>
    <row r="38556" spans="18:18">
      <c r="R38556" s="1"/>
    </row>
    <row r="38557" spans="18:18">
      <c r="R38557" s="1"/>
    </row>
    <row r="38558" spans="18:18">
      <c r="R38558" s="1"/>
    </row>
    <row r="38559" spans="18:18">
      <c r="R38559" s="1"/>
    </row>
    <row r="38560" spans="18:18">
      <c r="R38560" s="1"/>
    </row>
    <row r="38561" spans="18:18">
      <c r="R38561" s="1"/>
    </row>
    <row r="38562" spans="18:18">
      <c r="R38562" s="1"/>
    </row>
    <row r="38563" spans="18:18">
      <c r="R38563" s="1"/>
    </row>
    <row r="38564" spans="18:18">
      <c r="R38564" s="1"/>
    </row>
    <row r="38565" spans="18:18">
      <c r="R38565" s="1"/>
    </row>
    <row r="38566" spans="18:18">
      <c r="R38566" s="1"/>
    </row>
    <row r="38567" spans="18:18">
      <c r="R38567" s="1"/>
    </row>
    <row r="38568" spans="18:18">
      <c r="R38568" s="1"/>
    </row>
    <row r="38569" spans="18:18">
      <c r="R38569" s="1"/>
    </row>
    <row r="38570" spans="18:18">
      <c r="R38570" s="1"/>
    </row>
    <row r="38571" spans="18:18">
      <c r="R38571" s="1"/>
    </row>
    <row r="38572" spans="18:18">
      <c r="R38572" s="1"/>
    </row>
    <row r="38573" spans="18:18">
      <c r="R38573" s="1"/>
    </row>
    <row r="38574" spans="18:18">
      <c r="R38574" s="1"/>
    </row>
    <row r="38575" spans="18:18">
      <c r="R38575" s="1"/>
    </row>
    <row r="38576" spans="18:18">
      <c r="R38576" s="1"/>
    </row>
    <row r="38577" spans="18:18">
      <c r="R38577" s="1"/>
    </row>
    <row r="38578" spans="18:18">
      <c r="R38578" s="1"/>
    </row>
    <row r="38579" spans="18:18">
      <c r="R38579" s="1"/>
    </row>
    <row r="38580" spans="18:18">
      <c r="R38580" s="1"/>
    </row>
    <row r="38581" spans="18:18">
      <c r="R38581" s="1"/>
    </row>
    <row r="38582" spans="18:18">
      <c r="R38582" s="1"/>
    </row>
    <row r="38583" spans="18:18">
      <c r="R38583" s="1"/>
    </row>
    <row r="38584" spans="18:18">
      <c r="R38584" s="1"/>
    </row>
    <row r="38585" spans="18:18">
      <c r="R38585" s="1"/>
    </row>
    <row r="38586" spans="18:18">
      <c r="R38586" s="1"/>
    </row>
    <row r="38587" spans="18:18">
      <c r="R38587" s="1"/>
    </row>
    <row r="38588" spans="18:18">
      <c r="R38588" s="1"/>
    </row>
    <row r="38589" spans="18:18">
      <c r="R38589" s="1"/>
    </row>
    <row r="38590" spans="18:18">
      <c r="R38590" s="1"/>
    </row>
    <row r="38591" spans="18:18">
      <c r="R38591" s="1"/>
    </row>
    <row r="38592" spans="18:18">
      <c r="R38592" s="1"/>
    </row>
    <row r="38593" spans="18:18">
      <c r="R38593" s="1"/>
    </row>
    <row r="38594" spans="18:18">
      <c r="R38594" s="1"/>
    </row>
    <row r="38595" spans="18:18">
      <c r="R38595" s="1"/>
    </row>
    <row r="38596" spans="18:18">
      <c r="R38596" s="1"/>
    </row>
    <row r="38597" spans="18:18">
      <c r="R38597" s="1"/>
    </row>
    <row r="38598" spans="18:18">
      <c r="R38598" s="1"/>
    </row>
    <row r="38599" spans="18:18">
      <c r="R38599" s="1"/>
    </row>
    <row r="38600" spans="18:18">
      <c r="R38600" s="1"/>
    </row>
    <row r="38601" spans="18:18">
      <c r="R38601" s="1"/>
    </row>
    <row r="38602" spans="18:18">
      <c r="R38602" s="1"/>
    </row>
    <row r="38603" spans="18:18">
      <c r="R38603" s="1"/>
    </row>
    <row r="38604" spans="18:18">
      <c r="R38604" s="1"/>
    </row>
    <row r="38605" spans="18:18">
      <c r="R38605" s="1"/>
    </row>
    <row r="38606" spans="18:18">
      <c r="R38606" s="1"/>
    </row>
    <row r="38607" spans="18:18">
      <c r="R38607" s="1"/>
    </row>
    <row r="38608" spans="18:18">
      <c r="R38608" s="1"/>
    </row>
    <row r="38609" spans="18:18">
      <c r="R38609" s="1"/>
    </row>
    <row r="38610" spans="18:18">
      <c r="R38610" s="1"/>
    </row>
    <row r="38611" spans="18:18">
      <c r="R38611" s="1"/>
    </row>
    <row r="38612" spans="18:18">
      <c r="R38612" s="1"/>
    </row>
    <row r="38613" spans="18:18">
      <c r="R38613" s="1"/>
    </row>
    <row r="38614" spans="18:18">
      <c r="R38614" s="1"/>
    </row>
    <row r="38615" spans="18:18">
      <c r="R38615" s="1"/>
    </row>
    <row r="38616" spans="18:18">
      <c r="R38616" s="1"/>
    </row>
    <row r="38617" spans="18:18">
      <c r="R38617" s="1"/>
    </row>
    <row r="38618" spans="18:18">
      <c r="R38618" s="1"/>
    </row>
    <row r="38619" spans="18:18">
      <c r="R38619" s="1"/>
    </row>
    <row r="38620" spans="18:18">
      <c r="R38620" s="1"/>
    </row>
    <row r="38621" spans="18:18">
      <c r="R38621" s="1"/>
    </row>
    <row r="38622" spans="18:18">
      <c r="R38622" s="1"/>
    </row>
    <row r="38623" spans="18:18">
      <c r="R38623" s="1"/>
    </row>
    <row r="38624" spans="18:18">
      <c r="R38624" s="1"/>
    </row>
    <row r="38625" spans="18:18">
      <c r="R38625" s="1"/>
    </row>
    <row r="38626" spans="18:18">
      <c r="R38626" s="1"/>
    </row>
    <row r="38627" spans="18:18">
      <c r="R38627" s="1"/>
    </row>
    <row r="38628" spans="18:18">
      <c r="R38628" s="1"/>
    </row>
    <row r="38629" spans="18:18">
      <c r="R38629" s="1"/>
    </row>
    <row r="38630" spans="18:18">
      <c r="R38630" s="1"/>
    </row>
    <row r="38631" spans="18:18">
      <c r="R38631" s="1"/>
    </row>
    <row r="38632" spans="18:18">
      <c r="R38632" s="1"/>
    </row>
    <row r="38633" spans="18:18">
      <c r="R38633" s="1"/>
    </row>
    <row r="38634" spans="18:18">
      <c r="R38634" s="1"/>
    </row>
    <row r="38635" spans="18:18">
      <c r="R38635" s="1"/>
    </row>
    <row r="38636" spans="18:18">
      <c r="R38636" s="1"/>
    </row>
    <row r="38637" spans="18:18">
      <c r="R38637" s="1"/>
    </row>
    <row r="38638" spans="18:18">
      <c r="R38638" s="1"/>
    </row>
    <row r="38639" spans="18:18">
      <c r="R38639" s="1"/>
    </row>
    <row r="38640" spans="18:18">
      <c r="R38640" s="1"/>
    </row>
    <row r="38641" spans="18:18">
      <c r="R38641" s="1"/>
    </row>
    <row r="38642" spans="18:18">
      <c r="R38642" s="1"/>
    </row>
    <row r="38643" spans="18:18">
      <c r="R38643" s="1"/>
    </row>
    <row r="38644" spans="18:18">
      <c r="R38644" s="1"/>
    </row>
    <row r="38645" spans="18:18">
      <c r="R38645" s="1"/>
    </row>
    <row r="38646" spans="18:18">
      <c r="R38646" s="1"/>
    </row>
    <row r="38647" spans="18:18">
      <c r="R38647" s="1"/>
    </row>
    <row r="38648" spans="18:18">
      <c r="R38648" s="1"/>
    </row>
    <row r="38649" spans="18:18">
      <c r="R38649" s="1"/>
    </row>
    <row r="38650" spans="18:18">
      <c r="R38650" s="1"/>
    </row>
    <row r="38651" spans="18:18">
      <c r="R38651" s="1"/>
    </row>
    <row r="38652" spans="18:18">
      <c r="R38652" s="1"/>
    </row>
    <row r="38653" spans="18:18">
      <c r="R38653" s="1"/>
    </row>
    <row r="38654" spans="18:18">
      <c r="R38654" s="1"/>
    </row>
    <row r="38655" spans="18:18">
      <c r="R38655" s="1"/>
    </row>
    <row r="38656" spans="18:18">
      <c r="R38656" s="1"/>
    </row>
    <row r="38657" spans="18:18">
      <c r="R38657" s="1"/>
    </row>
    <row r="38658" spans="18:18">
      <c r="R38658" s="1"/>
    </row>
    <row r="38659" spans="18:18">
      <c r="R38659" s="1"/>
    </row>
    <row r="38660" spans="18:18">
      <c r="R38660" s="1"/>
    </row>
    <row r="38661" spans="18:18">
      <c r="R38661" s="1"/>
    </row>
    <row r="38662" spans="18:18">
      <c r="R38662" s="1"/>
    </row>
    <row r="38663" spans="18:18">
      <c r="R38663" s="1"/>
    </row>
    <row r="38664" spans="18:18">
      <c r="R38664" s="1"/>
    </row>
    <row r="38665" spans="18:18">
      <c r="R38665" s="1"/>
    </row>
    <row r="38666" spans="18:18">
      <c r="R38666" s="1"/>
    </row>
    <row r="38667" spans="18:18">
      <c r="R38667" s="1"/>
    </row>
    <row r="38668" spans="18:18">
      <c r="R38668" s="1"/>
    </row>
    <row r="38669" spans="18:18">
      <c r="R38669" s="1"/>
    </row>
    <row r="38670" spans="18:18">
      <c r="R38670" s="1"/>
    </row>
    <row r="38671" spans="18:18">
      <c r="R38671" s="1"/>
    </row>
    <row r="38672" spans="18:18">
      <c r="R38672" s="1"/>
    </row>
    <row r="38673" spans="18:18">
      <c r="R38673" s="1"/>
    </row>
    <row r="38674" spans="18:18">
      <c r="R38674" s="1"/>
    </row>
    <row r="38675" spans="18:18">
      <c r="R38675" s="1"/>
    </row>
    <row r="38676" spans="18:18">
      <c r="R38676" s="1"/>
    </row>
    <row r="38677" spans="18:18">
      <c r="R38677" s="1"/>
    </row>
    <row r="38678" spans="18:18">
      <c r="R38678" s="1"/>
    </row>
    <row r="38679" spans="18:18">
      <c r="R38679" s="1"/>
    </row>
    <row r="38680" spans="18:18">
      <c r="R38680" s="1"/>
    </row>
    <row r="38681" spans="18:18">
      <c r="R38681" s="1"/>
    </row>
    <row r="38682" spans="18:18">
      <c r="R38682" s="1"/>
    </row>
    <row r="38683" spans="18:18">
      <c r="R38683" s="1"/>
    </row>
    <row r="38684" spans="18:18">
      <c r="R38684" s="1"/>
    </row>
    <row r="38685" spans="18:18">
      <c r="R38685" s="1"/>
    </row>
    <row r="38686" spans="18:18">
      <c r="R38686" s="1"/>
    </row>
    <row r="38687" spans="18:18">
      <c r="R38687" s="1"/>
    </row>
    <row r="38688" spans="18:18">
      <c r="R38688" s="1"/>
    </row>
    <row r="38689" spans="18:18">
      <c r="R38689" s="1"/>
    </row>
    <row r="38690" spans="18:18">
      <c r="R38690" s="1"/>
    </row>
    <row r="38691" spans="18:18">
      <c r="R38691" s="1"/>
    </row>
    <row r="38692" spans="18:18">
      <c r="R38692" s="1"/>
    </row>
    <row r="38693" spans="18:18">
      <c r="R38693" s="1"/>
    </row>
    <row r="38694" spans="18:18">
      <c r="R38694" s="1"/>
    </row>
    <row r="38695" spans="18:18">
      <c r="R38695" s="1"/>
    </row>
    <row r="38696" spans="18:18">
      <c r="R38696" s="1"/>
    </row>
    <row r="38697" spans="18:18">
      <c r="R38697" s="1"/>
    </row>
    <row r="38698" spans="18:18">
      <c r="R38698" s="1"/>
    </row>
    <row r="38699" spans="18:18">
      <c r="R38699" s="1"/>
    </row>
    <row r="38700" spans="18:18">
      <c r="R38700" s="1"/>
    </row>
    <row r="38701" spans="18:18">
      <c r="R38701" s="1"/>
    </row>
    <row r="38702" spans="18:18">
      <c r="R38702" s="1"/>
    </row>
    <row r="38703" spans="18:18">
      <c r="R38703" s="1"/>
    </row>
    <row r="38704" spans="18:18">
      <c r="R38704" s="1"/>
    </row>
    <row r="38705" spans="18:18">
      <c r="R38705" s="1"/>
    </row>
    <row r="38706" spans="18:18">
      <c r="R38706" s="1"/>
    </row>
    <row r="38707" spans="18:18">
      <c r="R38707" s="1"/>
    </row>
    <row r="38708" spans="18:18">
      <c r="R38708" s="1"/>
    </row>
    <row r="38709" spans="18:18">
      <c r="R38709" s="1"/>
    </row>
    <row r="38710" spans="18:18">
      <c r="R38710" s="1"/>
    </row>
    <row r="38711" spans="18:18">
      <c r="R38711" s="1"/>
    </row>
    <row r="38712" spans="18:18">
      <c r="R38712" s="1"/>
    </row>
    <row r="38713" spans="18:18">
      <c r="R38713" s="1"/>
    </row>
    <row r="38714" spans="18:18">
      <c r="R38714" s="1"/>
    </row>
    <row r="38715" spans="18:18">
      <c r="R38715" s="1"/>
    </row>
    <row r="38716" spans="18:18">
      <c r="R38716" s="1"/>
    </row>
    <row r="38717" spans="18:18">
      <c r="R38717" s="1"/>
    </row>
    <row r="38718" spans="18:18">
      <c r="R38718" s="1"/>
    </row>
    <row r="38719" spans="18:18">
      <c r="R38719" s="1"/>
    </row>
    <row r="38720" spans="18:18">
      <c r="R38720" s="1"/>
    </row>
    <row r="38721" spans="18:18">
      <c r="R38721" s="1"/>
    </row>
    <row r="38722" spans="18:18">
      <c r="R38722" s="1"/>
    </row>
    <row r="38723" spans="18:18">
      <c r="R38723" s="1"/>
    </row>
    <row r="38724" spans="18:18">
      <c r="R38724" s="1"/>
    </row>
    <row r="38725" spans="18:18">
      <c r="R38725" s="1"/>
    </row>
    <row r="38726" spans="18:18">
      <c r="R38726" s="1"/>
    </row>
    <row r="38727" spans="18:18">
      <c r="R38727" s="1"/>
    </row>
    <row r="38728" spans="18:18">
      <c r="R38728" s="1"/>
    </row>
    <row r="38729" spans="18:18">
      <c r="R38729" s="1"/>
    </row>
    <row r="38730" spans="18:18">
      <c r="R38730" s="1"/>
    </row>
    <row r="38731" spans="18:18">
      <c r="R38731" s="1"/>
    </row>
    <row r="38732" spans="18:18">
      <c r="R38732" s="1"/>
    </row>
    <row r="38733" spans="18:18">
      <c r="R38733" s="1"/>
    </row>
    <row r="38734" spans="18:18">
      <c r="R38734" s="1"/>
    </row>
    <row r="38735" spans="18:18">
      <c r="R38735" s="1"/>
    </row>
    <row r="38736" spans="18:18">
      <c r="R38736" s="1"/>
    </row>
    <row r="38737" spans="18:18">
      <c r="R38737" s="1"/>
    </row>
    <row r="38738" spans="18:18">
      <c r="R38738" s="1"/>
    </row>
    <row r="38739" spans="18:18">
      <c r="R38739" s="1"/>
    </row>
    <row r="38740" spans="18:18">
      <c r="R38740" s="1"/>
    </row>
    <row r="38741" spans="18:18">
      <c r="R38741" s="1"/>
    </row>
    <row r="38742" spans="18:18">
      <c r="R38742" s="1"/>
    </row>
    <row r="38743" spans="18:18">
      <c r="R38743" s="1"/>
    </row>
    <row r="38744" spans="18:18">
      <c r="R38744" s="1"/>
    </row>
    <row r="38745" spans="18:18">
      <c r="R38745" s="1"/>
    </row>
    <row r="38746" spans="18:18">
      <c r="R38746" s="1"/>
    </row>
    <row r="38747" spans="18:18">
      <c r="R38747" s="1"/>
    </row>
    <row r="38748" spans="18:18">
      <c r="R38748" s="1"/>
    </row>
    <row r="38749" spans="18:18">
      <c r="R38749" s="1"/>
    </row>
    <row r="38750" spans="18:18">
      <c r="R38750" s="1"/>
    </row>
    <row r="38751" spans="18:18">
      <c r="R38751" s="1"/>
    </row>
    <row r="38752" spans="18:18">
      <c r="R38752" s="1"/>
    </row>
    <row r="38753" spans="18:18">
      <c r="R38753" s="1"/>
    </row>
    <row r="38754" spans="18:18">
      <c r="R38754" s="1"/>
    </row>
    <row r="38755" spans="18:18">
      <c r="R38755" s="1"/>
    </row>
    <row r="38756" spans="18:18">
      <c r="R38756" s="1"/>
    </row>
    <row r="38757" spans="18:18">
      <c r="R38757" s="1"/>
    </row>
    <row r="38758" spans="18:18">
      <c r="R38758" s="1"/>
    </row>
    <row r="38759" spans="18:18">
      <c r="R38759" s="1"/>
    </row>
    <row r="38760" spans="18:18">
      <c r="R38760" s="1"/>
    </row>
    <row r="38761" spans="18:18">
      <c r="R38761" s="1"/>
    </row>
    <row r="38762" spans="18:18">
      <c r="R38762" s="1"/>
    </row>
    <row r="38763" spans="18:18">
      <c r="R38763" s="1"/>
    </row>
    <row r="38764" spans="18:18">
      <c r="R38764" s="1"/>
    </row>
    <row r="38765" spans="18:18">
      <c r="R38765" s="1"/>
    </row>
    <row r="38766" spans="18:18">
      <c r="R38766" s="1"/>
    </row>
    <row r="38767" spans="18:18">
      <c r="R38767" s="1"/>
    </row>
    <row r="38768" spans="18:18">
      <c r="R38768" s="1"/>
    </row>
    <row r="38769" spans="18:18">
      <c r="R38769" s="1"/>
    </row>
    <row r="38770" spans="18:18">
      <c r="R38770" s="1"/>
    </row>
    <row r="38771" spans="18:18">
      <c r="R38771" s="1"/>
    </row>
    <row r="38772" spans="18:18">
      <c r="R38772" s="1"/>
    </row>
    <row r="38773" spans="18:18">
      <c r="R38773" s="1"/>
    </row>
    <row r="38774" spans="18:18">
      <c r="R38774" s="1"/>
    </row>
    <row r="38775" spans="18:18">
      <c r="R38775" s="1"/>
    </row>
    <row r="38776" spans="18:18">
      <c r="R38776" s="1"/>
    </row>
    <row r="38777" spans="18:18">
      <c r="R38777" s="1"/>
    </row>
    <row r="38778" spans="18:18">
      <c r="R38778" s="1"/>
    </row>
    <row r="38779" spans="18:18">
      <c r="R38779" s="1"/>
    </row>
    <row r="38780" spans="18:18">
      <c r="R38780" s="1"/>
    </row>
    <row r="38781" spans="18:18">
      <c r="R38781" s="1"/>
    </row>
    <row r="38782" spans="18:18">
      <c r="R38782" s="1"/>
    </row>
    <row r="38783" spans="18:18">
      <c r="R38783" s="1"/>
    </row>
    <row r="38784" spans="18:18">
      <c r="R38784" s="1"/>
    </row>
    <row r="38785" spans="18:18">
      <c r="R38785" s="1"/>
    </row>
    <row r="38786" spans="18:18">
      <c r="R38786" s="1"/>
    </row>
    <row r="38787" spans="18:18">
      <c r="R38787" s="1"/>
    </row>
    <row r="38788" spans="18:18">
      <c r="R38788" s="1"/>
    </row>
    <row r="38789" spans="18:18">
      <c r="R38789" s="1"/>
    </row>
    <row r="38790" spans="18:18">
      <c r="R38790" s="1"/>
    </row>
    <row r="38791" spans="18:18">
      <c r="R38791" s="1"/>
    </row>
    <row r="38792" spans="18:18">
      <c r="R38792" s="1"/>
    </row>
    <row r="38793" spans="18:18">
      <c r="R38793" s="1"/>
    </row>
    <row r="38794" spans="18:18">
      <c r="R38794" s="1"/>
    </row>
    <row r="38795" spans="18:18">
      <c r="R38795" s="1"/>
    </row>
    <row r="38796" spans="18:18">
      <c r="R38796" s="1"/>
    </row>
    <row r="38797" spans="18:18">
      <c r="R38797" s="1"/>
    </row>
    <row r="38798" spans="18:18">
      <c r="R38798" s="1"/>
    </row>
    <row r="38799" spans="18:18">
      <c r="R38799" s="1"/>
    </row>
    <row r="38800" spans="18:18">
      <c r="R38800" s="1"/>
    </row>
    <row r="38801" spans="18:18">
      <c r="R38801" s="1"/>
    </row>
    <row r="38802" spans="18:18">
      <c r="R38802" s="1"/>
    </row>
    <row r="38803" spans="18:18">
      <c r="R38803" s="1"/>
    </row>
    <row r="38804" spans="18:18">
      <c r="R38804" s="1"/>
    </row>
    <row r="38805" spans="18:18">
      <c r="R38805" s="1"/>
    </row>
    <row r="38806" spans="18:18">
      <c r="R38806" s="1"/>
    </row>
    <row r="38807" spans="18:18">
      <c r="R38807" s="1"/>
    </row>
    <row r="38808" spans="18:18">
      <c r="R38808" s="1"/>
    </row>
    <row r="38809" spans="18:18">
      <c r="R38809" s="1"/>
    </row>
    <row r="38810" spans="18:18">
      <c r="R38810" s="1"/>
    </row>
    <row r="38811" spans="18:18">
      <c r="R38811" s="1"/>
    </row>
    <row r="38812" spans="18:18">
      <c r="R38812" s="1"/>
    </row>
    <row r="38813" spans="18:18">
      <c r="R38813" s="1"/>
    </row>
    <row r="38814" spans="18:18">
      <c r="R38814" s="1"/>
    </row>
    <row r="38815" spans="18:18">
      <c r="R38815" s="1"/>
    </row>
    <row r="38816" spans="18:18">
      <c r="R38816" s="1"/>
    </row>
    <row r="38817" spans="18:18">
      <c r="R38817" s="1"/>
    </row>
    <row r="38818" spans="18:18">
      <c r="R38818" s="1"/>
    </row>
    <row r="38819" spans="18:18">
      <c r="R38819" s="1"/>
    </row>
    <row r="38820" spans="18:18">
      <c r="R38820" s="1"/>
    </row>
    <row r="38821" spans="18:18">
      <c r="R38821" s="1"/>
    </row>
    <row r="38822" spans="18:18">
      <c r="R38822" s="1"/>
    </row>
    <row r="38823" spans="18:18">
      <c r="R38823" s="1"/>
    </row>
    <row r="38824" spans="18:18">
      <c r="R38824" s="1"/>
    </row>
    <row r="38825" spans="18:18">
      <c r="R38825" s="1"/>
    </row>
    <row r="38826" spans="18:18">
      <c r="R38826" s="1"/>
    </row>
    <row r="38827" spans="18:18">
      <c r="R38827" s="1"/>
    </row>
    <row r="38828" spans="18:18">
      <c r="R38828" s="1"/>
    </row>
    <row r="38829" spans="18:18">
      <c r="R38829" s="1"/>
    </row>
    <row r="38830" spans="18:18">
      <c r="R38830" s="1"/>
    </row>
    <row r="38831" spans="18:18">
      <c r="R38831" s="1"/>
    </row>
    <row r="38832" spans="18:18">
      <c r="R38832" s="1"/>
    </row>
    <row r="38833" spans="18:18">
      <c r="R38833" s="1"/>
    </row>
    <row r="38834" spans="18:18">
      <c r="R38834" s="1"/>
    </row>
    <row r="38835" spans="18:18">
      <c r="R38835" s="1"/>
    </row>
    <row r="38836" spans="18:18">
      <c r="R38836" s="1"/>
    </row>
    <row r="38837" spans="18:18">
      <c r="R38837" s="1"/>
    </row>
    <row r="38838" spans="18:18">
      <c r="R38838" s="1"/>
    </row>
    <row r="38839" spans="18:18">
      <c r="R38839" s="1"/>
    </row>
    <row r="38840" spans="18:18">
      <c r="R38840" s="1"/>
    </row>
    <row r="38841" spans="18:18">
      <c r="R38841" s="1"/>
    </row>
    <row r="38842" spans="18:18">
      <c r="R38842" s="1"/>
    </row>
    <row r="38843" spans="18:18">
      <c r="R38843" s="1"/>
    </row>
    <row r="38844" spans="18:18">
      <c r="R38844" s="1"/>
    </row>
    <row r="38845" spans="18:18">
      <c r="R38845" s="1"/>
    </row>
    <row r="38846" spans="18:18">
      <c r="R38846" s="1"/>
    </row>
    <row r="38847" spans="18:18">
      <c r="R38847" s="1"/>
    </row>
    <row r="38848" spans="18:18">
      <c r="R38848" s="1"/>
    </row>
    <row r="38849" spans="18:18">
      <c r="R38849" s="1"/>
    </row>
    <row r="38850" spans="18:18">
      <c r="R38850" s="1"/>
    </row>
    <row r="38851" spans="18:18">
      <c r="R38851" s="1"/>
    </row>
    <row r="38852" spans="18:18">
      <c r="R38852" s="1"/>
    </row>
    <row r="38853" spans="18:18">
      <c r="R38853" s="1"/>
    </row>
    <row r="38854" spans="18:18">
      <c r="R38854" s="1"/>
    </row>
    <row r="38855" spans="18:18">
      <c r="R38855" s="1"/>
    </row>
    <row r="38856" spans="18:18">
      <c r="R38856" s="1"/>
    </row>
    <row r="38857" spans="18:18">
      <c r="R38857" s="1"/>
    </row>
    <row r="38858" spans="18:18">
      <c r="R38858" s="1"/>
    </row>
    <row r="38859" spans="18:18">
      <c r="R38859" s="1"/>
    </row>
    <row r="38860" spans="18:18">
      <c r="R38860" s="1"/>
    </row>
    <row r="38861" spans="18:18">
      <c r="R38861" s="1"/>
    </row>
    <row r="38862" spans="18:18">
      <c r="R38862" s="1"/>
    </row>
    <row r="38863" spans="18:18">
      <c r="R38863" s="1"/>
    </row>
    <row r="38864" spans="18:18">
      <c r="R38864" s="1"/>
    </row>
    <row r="38865" spans="18:18">
      <c r="R38865" s="1"/>
    </row>
    <row r="38866" spans="18:18">
      <c r="R38866" s="1"/>
    </row>
    <row r="38867" spans="18:18">
      <c r="R38867" s="1"/>
    </row>
    <row r="38868" spans="18:18">
      <c r="R38868" s="1"/>
    </row>
    <row r="38869" spans="18:18">
      <c r="R38869" s="1"/>
    </row>
    <row r="38870" spans="18:18">
      <c r="R38870" s="1"/>
    </row>
    <row r="38871" spans="18:18">
      <c r="R38871" s="1"/>
    </row>
    <row r="38872" spans="18:18">
      <c r="R38872" s="1"/>
    </row>
    <row r="38873" spans="18:18">
      <c r="R38873" s="1"/>
    </row>
    <row r="38874" spans="18:18">
      <c r="R38874" s="1"/>
    </row>
    <row r="38875" spans="18:18">
      <c r="R38875" s="1"/>
    </row>
    <row r="38876" spans="18:18">
      <c r="R38876" s="1"/>
    </row>
    <row r="38877" spans="18:18">
      <c r="R38877" s="1"/>
    </row>
    <row r="38878" spans="18:18">
      <c r="R38878" s="1"/>
    </row>
    <row r="38879" spans="18:18">
      <c r="R38879" s="1"/>
    </row>
    <row r="38880" spans="18:18">
      <c r="R38880" s="1"/>
    </row>
    <row r="38881" spans="18:18">
      <c r="R38881" s="1"/>
    </row>
    <row r="38882" spans="18:18">
      <c r="R38882" s="1"/>
    </row>
    <row r="38883" spans="18:18">
      <c r="R38883" s="1"/>
    </row>
    <row r="38884" spans="18:18">
      <c r="R38884" s="1"/>
    </row>
    <row r="38885" spans="18:18">
      <c r="R38885" s="1"/>
    </row>
    <row r="38886" spans="18:18">
      <c r="R38886" s="1"/>
    </row>
    <row r="38887" spans="18:18">
      <c r="R38887" s="1"/>
    </row>
    <row r="38888" spans="18:18">
      <c r="R38888" s="1"/>
    </row>
    <row r="38889" spans="18:18">
      <c r="R38889" s="1"/>
    </row>
    <row r="38890" spans="18:18">
      <c r="R38890" s="1"/>
    </row>
    <row r="38891" spans="18:18">
      <c r="R38891" s="1"/>
    </row>
    <row r="38892" spans="18:18">
      <c r="R38892" s="1"/>
    </row>
    <row r="38893" spans="18:18">
      <c r="R38893" s="1"/>
    </row>
    <row r="38894" spans="18:18">
      <c r="R38894" s="1"/>
    </row>
    <row r="38895" spans="18:18">
      <c r="R38895" s="1"/>
    </row>
    <row r="38896" spans="18:18">
      <c r="R38896" s="1"/>
    </row>
    <row r="38897" spans="18:18">
      <c r="R38897" s="1"/>
    </row>
    <row r="38898" spans="18:18">
      <c r="R38898" s="1"/>
    </row>
    <row r="38899" spans="18:18">
      <c r="R38899" s="1"/>
    </row>
    <row r="38900" spans="18:18">
      <c r="R38900" s="1"/>
    </row>
    <row r="38901" spans="18:18">
      <c r="R38901" s="1"/>
    </row>
    <row r="38902" spans="18:18">
      <c r="R38902" s="1"/>
    </row>
    <row r="38903" spans="18:18">
      <c r="R38903" s="1"/>
    </row>
    <row r="38904" spans="18:18">
      <c r="R38904" s="1"/>
    </row>
    <row r="38905" spans="18:18">
      <c r="R38905" s="1"/>
    </row>
    <row r="38906" spans="18:18">
      <c r="R38906" s="1"/>
    </row>
    <row r="38907" spans="18:18">
      <c r="R38907" s="1"/>
    </row>
    <row r="38908" spans="18:18">
      <c r="R38908" s="1"/>
    </row>
    <row r="38909" spans="18:18">
      <c r="R38909" s="1"/>
    </row>
    <row r="38910" spans="18:18">
      <c r="R38910" s="1"/>
    </row>
    <row r="38911" spans="18:18">
      <c r="R38911" s="1"/>
    </row>
    <row r="38912" spans="18:18">
      <c r="R38912" s="1"/>
    </row>
    <row r="38913" spans="18:18">
      <c r="R38913" s="1"/>
    </row>
    <row r="38914" spans="18:18">
      <c r="R38914" s="1"/>
    </row>
    <row r="38915" spans="18:18">
      <c r="R38915" s="1"/>
    </row>
    <row r="38916" spans="18:18">
      <c r="R38916" s="1"/>
    </row>
    <row r="38917" spans="18:18">
      <c r="R38917" s="1"/>
    </row>
    <row r="38918" spans="18:18">
      <c r="R38918" s="1"/>
    </row>
    <row r="38919" spans="18:18">
      <c r="R38919" s="1"/>
    </row>
    <row r="38920" spans="18:18">
      <c r="R38920" s="1"/>
    </row>
    <row r="38921" spans="18:18">
      <c r="R38921" s="1"/>
    </row>
    <row r="38922" spans="18:18">
      <c r="R38922" s="1"/>
    </row>
    <row r="38923" spans="18:18">
      <c r="R38923" s="1"/>
    </row>
    <row r="38924" spans="18:18">
      <c r="R38924" s="1"/>
    </row>
    <row r="38925" spans="18:18">
      <c r="R38925" s="1"/>
    </row>
    <row r="38926" spans="18:18">
      <c r="R38926" s="1"/>
    </row>
    <row r="38927" spans="18:18">
      <c r="R38927" s="1"/>
    </row>
    <row r="38928" spans="18:18">
      <c r="R38928" s="1"/>
    </row>
    <row r="38929" spans="18:18">
      <c r="R38929" s="1"/>
    </row>
    <row r="38930" spans="18:18">
      <c r="R38930" s="1"/>
    </row>
    <row r="38931" spans="18:18">
      <c r="R38931" s="1"/>
    </row>
    <row r="38932" spans="18:18">
      <c r="R38932" s="1"/>
    </row>
    <row r="38933" spans="18:18">
      <c r="R38933" s="1"/>
    </row>
    <row r="38934" spans="18:18">
      <c r="R38934" s="1"/>
    </row>
    <row r="38935" spans="18:18">
      <c r="R38935" s="1"/>
    </row>
    <row r="38936" spans="18:18">
      <c r="R38936" s="1"/>
    </row>
    <row r="38937" spans="18:18">
      <c r="R38937" s="1"/>
    </row>
    <row r="38938" spans="18:18">
      <c r="R38938" s="1"/>
    </row>
    <row r="38939" spans="18:18">
      <c r="R38939" s="1"/>
    </row>
    <row r="38940" spans="18:18">
      <c r="R38940" s="1"/>
    </row>
    <row r="38941" spans="18:18">
      <c r="R38941" s="1"/>
    </row>
    <row r="38942" spans="18:18">
      <c r="R38942" s="1"/>
    </row>
    <row r="38943" spans="18:18">
      <c r="R38943" s="1"/>
    </row>
    <row r="38944" spans="18:18">
      <c r="R38944" s="1"/>
    </row>
    <row r="38945" spans="18:18">
      <c r="R38945" s="1"/>
    </row>
    <row r="38946" spans="18:18">
      <c r="R38946" s="1"/>
    </row>
    <row r="38947" spans="18:18">
      <c r="R38947" s="1"/>
    </row>
    <row r="38948" spans="18:18">
      <c r="R38948" s="1"/>
    </row>
    <row r="38949" spans="18:18">
      <c r="R38949" s="1"/>
    </row>
    <row r="38950" spans="18:18">
      <c r="R38950" s="1"/>
    </row>
    <row r="38951" spans="18:18">
      <c r="R38951" s="1"/>
    </row>
    <row r="38952" spans="18:18">
      <c r="R38952" s="1"/>
    </row>
    <row r="38953" spans="18:18">
      <c r="R38953" s="1"/>
    </row>
    <row r="38954" spans="18:18">
      <c r="R38954" s="1"/>
    </row>
    <row r="38955" spans="18:18">
      <c r="R38955" s="1"/>
    </row>
    <row r="38956" spans="18:18">
      <c r="R38956" s="1"/>
    </row>
    <row r="38957" spans="18:18">
      <c r="R38957" s="1"/>
    </row>
    <row r="38958" spans="18:18">
      <c r="R38958" s="1"/>
    </row>
    <row r="38959" spans="18:18">
      <c r="R38959" s="1"/>
    </row>
    <row r="38960" spans="18:18">
      <c r="R38960" s="1"/>
    </row>
    <row r="38961" spans="18:18">
      <c r="R38961" s="1"/>
    </row>
    <row r="38962" spans="18:18">
      <c r="R38962" s="1"/>
    </row>
    <row r="38963" spans="18:18">
      <c r="R38963" s="1"/>
    </row>
    <row r="38964" spans="18:18">
      <c r="R38964" s="1"/>
    </row>
    <row r="38965" spans="18:18">
      <c r="R38965" s="1"/>
    </row>
    <row r="38966" spans="18:18">
      <c r="R38966" s="1"/>
    </row>
    <row r="38967" spans="18:18">
      <c r="R38967" s="1"/>
    </row>
    <row r="38968" spans="18:18">
      <c r="R38968" s="1"/>
    </row>
    <row r="38969" spans="18:18">
      <c r="R38969" s="1"/>
    </row>
    <row r="38970" spans="18:18">
      <c r="R38970" s="1"/>
    </row>
    <row r="38971" spans="18:18">
      <c r="R38971" s="1"/>
    </row>
    <row r="38972" spans="18:18">
      <c r="R38972" s="1"/>
    </row>
    <row r="38973" spans="18:18">
      <c r="R38973" s="1"/>
    </row>
    <row r="38974" spans="18:18">
      <c r="R38974" s="1"/>
    </row>
    <row r="38975" spans="18:18">
      <c r="R38975" s="1"/>
    </row>
    <row r="38976" spans="18:18">
      <c r="R38976" s="1"/>
    </row>
    <row r="38977" spans="18:18">
      <c r="R38977" s="1"/>
    </row>
    <row r="38978" spans="18:18">
      <c r="R38978" s="1"/>
    </row>
    <row r="38979" spans="18:18">
      <c r="R38979" s="1"/>
    </row>
    <row r="38980" spans="18:18">
      <c r="R38980" s="1"/>
    </row>
    <row r="38981" spans="18:18">
      <c r="R38981" s="1"/>
    </row>
    <row r="38982" spans="18:18">
      <c r="R38982" s="1"/>
    </row>
    <row r="38983" spans="18:18">
      <c r="R38983" s="1"/>
    </row>
    <row r="38984" spans="18:18">
      <c r="R38984" s="1"/>
    </row>
    <row r="38985" spans="18:18">
      <c r="R38985" s="1"/>
    </row>
    <row r="38986" spans="18:18">
      <c r="R38986" s="1"/>
    </row>
    <row r="38987" spans="18:18">
      <c r="R38987" s="1"/>
    </row>
    <row r="38988" spans="18:18">
      <c r="R38988" s="1"/>
    </row>
    <row r="38989" spans="18:18">
      <c r="R38989" s="1"/>
    </row>
    <row r="38990" spans="18:18">
      <c r="R38990" s="1"/>
    </row>
    <row r="38991" spans="18:18">
      <c r="R38991" s="1"/>
    </row>
    <row r="38992" spans="18:18">
      <c r="R38992" s="1"/>
    </row>
    <row r="38993" spans="18:18">
      <c r="R38993" s="1"/>
    </row>
    <row r="38994" spans="18:18">
      <c r="R38994" s="1"/>
    </row>
    <row r="38995" spans="18:18">
      <c r="R38995" s="1"/>
    </row>
    <row r="38996" spans="18:18">
      <c r="R38996" s="1"/>
    </row>
    <row r="38997" spans="18:18">
      <c r="R38997" s="1"/>
    </row>
    <row r="38998" spans="18:18">
      <c r="R38998" s="1"/>
    </row>
    <row r="38999" spans="18:18">
      <c r="R38999" s="1"/>
    </row>
    <row r="39000" spans="18:18">
      <c r="R39000" s="1"/>
    </row>
    <row r="39001" spans="18:18">
      <c r="R39001" s="1"/>
    </row>
    <row r="39002" spans="18:18">
      <c r="R39002" s="1"/>
    </row>
    <row r="39003" spans="18:18">
      <c r="R39003" s="1"/>
    </row>
    <row r="39004" spans="18:18">
      <c r="R39004" s="1"/>
    </row>
    <row r="39005" spans="18:18">
      <c r="R39005" s="1"/>
    </row>
    <row r="39006" spans="18:18">
      <c r="R39006" s="1"/>
    </row>
    <row r="39007" spans="18:18">
      <c r="R39007" s="1"/>
    </row>
    <row r="39008" spans="18:18">
      <c r="R39008" s="1"/>
    </row>
    <row r="39009" spans="18:18">
      <c r="R39009" s="1"/>
    </row>
    <row r="39010" spans="18:18">
      <c r="R39010" s="1"/>
    </row>
    <row r="39011" spans="18:18">
      <c r="R39011" s="1"/>
    </row>
    <row r="39012" spans="18:18">
      <c r="R39012" s="1"/>
    </row>
    <row r="39013" spans="18:18">
      <c r="R39013" s="1"/>
    </row>
    <row r="39014" spans="18:18">
      <c r="R39014" s="1"/>
    </row>
    <row r="39015" spans="18:18">
      <c r="R39015" s="1"/>
    </row>
    <row r="39016" spans="18:18">
      <c r="R39016" s="1"/>
    </row>
    <row r="39017" spans="18:18">
      <c r="R39017" s="1"/>
    </row>
    <row r="39018" spans="18:18">
      <c r="R39018" s="1"/>
    </row>
    <row r="39019" spans="18:18">
      <c r="R39019" s="1"/>
    </row>
    <row r="39020" spans="18:18">
      <c r="R39020" s="1"/>
    </row>
    <row r="39021" spans="18:18">
      <c r="R39021" s="1"/>
    </row>
    <row r="39022" spans="18:18">
      <c r="R39022" s="1"/>
    </row>
    <row r="39023" spans="18:18">
      <c r="R39023" s="1"/>
    </row>
    <row r="39024" spans="18:18">
      <c r="R39024" s="1"/>
    </row>
    <row r="39025" spans="18:18">
      <c r="R39025" s="1"/>
    </row>
    <row r="39026" spans="18:18">
      <c r="R39026" s="1"/>
    </row>
    <row r="39027" spans="18:18">
      <c r="R39027" s="1"/>
    </row>
    <row r="39028" spans="18:18">
      <c r="R39028" s="1"/>
    </row>
    <row r="39029" spans="18:18">
      <c r="R39029" s="1"/>
    </row>
    <row r="39030" spans="18:18">
      <c r="R39030" s="1"/>
    </row>
    <row r="39031" spans="18:18">
      <c r="R39031" s="1"/>
    </row>
    <row r="39032" spans="18:18">
      <c r="R39032" s="1"/>
    </row>
    <row r="39033" spans="18:18">
      <c r="R39033" s="1"/>
    </row>
    <row r="39034" spans="18:18">
      <c r="R39034" s="1"/>
    </row>
    <row r="39035" spans="18:18">
      <c r="R39035" s="1"/>
    </row>
    <row r="39036" spans="18:18">
      <c r="R39036" s="1"/>
    </row>
    <row r="39037" spans="18:18">
      <c r="R39037" s="1"/>
    </row>
    <row r="39038" spans="18:18">
      <c r="R39038" s="1"/>
    </row>
    <row r="39039" spans="18:18">
      <c r="R39039" s="1"/>
    </row>
    <row r="39040" spans="18:18">
      <c r="R39040" s="1"/>
    </row>
    <row r="39041" spans="18:18">
      <c r="R39041" s="1"/>
    </row>
    <row r="39042" spans="18:18">
      <c r="R39042" s="1"/>
    </row>
    <row r="39043" spans="18:18">
      <c r="R39043" s="1"/>
    </row>
    <row r="39044" spans="18:18">
      <c r="R39044" s="1"/>
    </row>
    <row r="39045" spans="18:18">
      <c r="R39045" s="1"/>
    </row>
    <row r="39046" spans="18:18">
      <c r="R39046" s="1"/>
    </row>
    <row r="39047" spans="18:18">
      <c r="R39047" s="1"/>
    </row>
    <row r="39048" spans="18:18">
      <c r="R39048" s="1"/>
    </row>
    <row r="39049" spans="18:18">
      <c r="R39049" s="1"/>
    </row>
    <row r="39050" spans="18:18">
      <c r="R39050" s="1"/>
    </row>
    <row r="39051" spans="18:18">
      <c r="R39051" s="1"/>
    </row>
    <row r="39052" spans="18:18">
      <c r="R39052" s="1"/>
    </row>
    <row r="39053" spans="18:18">
      <c r="R39053" s="1"/>
    </row>
    <row r="39054" spans="18:18">
      <c r="R39054" s="1"/>
    </row>
    <row r="39055" spans="18:18">
      <c r="R39055" s="1"/>
    </row>
    <row r="39056" spans="18:18">
      <c r="R39056" s="1"/>
    </row>
    <row r="39057" spans="18:18">
      <c r="R39057" s="1"/>
    </row>
    <row r="39058" spans="18:18">
      <c r="R39058" s="1"/>
    </row>
    <row r="39059" spans="18:18">
      <c r="R39059" s="1"/>
    </row>
    <row r="39060" spans="18:18">
      <c r="R39060" s="1"/>
    </row>
    <row r="39061" spans="18:18">
      <c r="R39061" s="1"/>
    </row>
    <row r="39062" spans="18:18">
      <c r="R39062" s="1"/>
    </row>
    <row r="39063" spans="18:18">
      <c r="R39063" s="1"/>
    </row>
    <row r="39064" spans="18:18">
      <c r="R39064" s="1"/>
    </row>
    <row r="39065" spans="18:18">
      <c r="R39065" s="1"/>
    </row>
    <row r="39066" spans="18:18">
      <c r="R39066" s="1"/>
    </row>
    <row r="39067" spans="18:18">
      <c r="R39067" s="1"/>
    </row>
    <row r="39068" spans="18:18">
      <c r="R39068" s="1"/>
    </row>
    <row r="39069" spans="18:18">
      <c r="R39069" s="1"/>
    </row>
    <row r="39070" spans="18:18">
      <c r="R39070" s="1"/>
    </row>
    <row r="39071" spans="18:18">
      <c r="R39071" s="1"/>
    </row>
    <row r="39072" spans="18:18">
      <c r="R39072" s="1"/>
    </row>
    <row r="39073" spans="18:18">
      <c r="R39073" s="1"/>
    </row>
    <row r="39074" spans="18:18">
      <c r="R39074" s="1"/>
    </row>
    <row r="39075" spans="18:18">
      <c r="R39075" s="1"/>
    </row>
    <row r="39076" spans="18:18">
      <c r="R39076" s="1"/>
    </row>
    <row r="39077" spans="18:18">
      <c r="R39077" s="1"/>
    </row>
    <row r="39078" spans="18:18">
      <c r="R39078" s="1"/>
    </row>
    <row r="39079" spans="18:18">
      <c r="R39079" s="1"/>
    </row>
    <row r="39080" spans="18:18">
      <c r="R39080" s="1"/>
    </row>
    <row r="39081" spans="18:18">
      <c r="R39081" s="1"/>
    </row>
    <row r="39082" spans="18:18">
      <c r="R39082" s="1"/>
    </row>
    <row r="39083" spans="18:18">
      <c r="R39083" s="1"/>
    </row>
    <row r="39084" spans="18:18">
      <c r="R39084" s="1"/>
    </row>
    <row r="39085" spans="18:18">
      <c r="R39085" s="1"/>
    </row>
    <row r="39086" spans="18:18">
      <c r="R39086" s="1"/>
    </row>
    <row r="39087" spans="18:18">
      <c r="R39087" s="1"/>
    </row>
    <row r="39088" spans="18:18">
      <c r="R39088" s="1"/>
    </row>
    <row r="39089" spans="18:18">
      <c r="R39089" s="1"/>
    </row>
    <row r="39090" spans="18:18">
      <c r="R39090" s="1"/>
    </row>
    <row r="39091" spans="18:18">
      <c r="R39091" s="1"/>
    </row>
    <row r="39092" spans="18:18">
      <c r="R39092" s="1"/>
    </row>
    <row r="39093" spans="18:18">
      <c r="R39093" s="1"/>
    </row>
    <row r="39094" spans="18:18">
      <c r="R39094" s="1"/>
    </row>
    <row r="39095" spans="18:18">
      <c r="R39095" s="1"/>
    </row>
    <row r="39096" spans="18:18">
      <c r="R39096" s="1"/>
    </row>
    <row r="39097" spans="18:18">
      <c r="R39097" s="1"/>
    </row>
    <row r="39098" spans="18:18">
      <c r="R39098" s="1"/>
    </row>
    <row r="39099" spans="18:18">
      <c r="R39099" s="1"/>
    </row>
    <row r="39100" spans="18:18">
      <c r="R39100" s="1"/>
    </row>
    <row r="39101" spans="18:18">
      <c r="R39101" s="1"/>
    </row>
    <row r="39102" spans="18:18">
      <c r="R39102" s="1"/>
    </row>
    <row r="39103" spans="18:18">
      <c r="R39103" s="1"/>
    </row>
    <row r="39104" spans="18:18">
      <c r="R39104" s="1"/>
    </row>
    <row r="39105" spans="18:18">
      <c r="R39105" s="1"/>
    </row>
    <row r="39106" spans="18:18">
      <c r="R39106" s="1"/>
    </row>
    <row r="39107" spans="18:18">
      <c r="R39107" s="1"/>
    </row>
    <row r="39108" spans="18:18">
      <c r="R39108" s="1"/>
    </row>
    <row r="39109" spans="18:18">
      <c r="R39109" s="1"/>
    </row>
    <row r="39110" spans="18:18">
      <c r="R39110" s="1"/>
    </row>
    <row r="39111" spans="18:18">
      <c r="R39111" s="1"/>
    </row>
    <row r="39112" spans="18:18">
      <c r="R39112" s="1"/>
    </row>
    <row r="39113" spans="18:18">
      <c r="R39113" s="1"/>
    </row>
    <row r="39114" spans="18:18">
      <c r="R39114" s="1"/>
    </row>
    <row r="39115" spans="18:18">
      <c r="R39115" s="1"/>
    </row>
    <row r="39116" spans="18:18">
      <c r="R39116" s="1"/>
    </row>
    <row r="39117" spans="18:18">
      <c r="R39117" s="1"/>
    </row>
    <row r="39118" spans="18:18">
      <c r="R39118" s="1"/>
    </row>
    <row r="39119" spans="18:18">
      <c r="R39119" s="1"/>
    </row>
    <row r="39120" spans="18:18">
      <c r="R39120" s="1"/>
    </row>
    <row r="39121" spans="18:18">
      <c r="R39121" s="1"/>
    </row>
    <row r="39122" spans="18:18">
      <c r="R39122" s="1"/>
    </row>
    <row r="39123" spans="18:18">
      <c r="R39123" s="1"/>
    </row>
    <row r="39124" spans="18:18">
      <c r="R39124" s="1"/>
    </row>
    <row r="39125" spans="18:18">
      <c r="R39125" s="1"/>
    </row>
    <row r="39126" spans="18:18">
      <c r="R39126" s="1"/>
    </row>
    <row r="39127" spans="18:18">
      <c r="R39127" s="1"/>
    </row>
    <row r="39128" spans="18:18">
      <c r="R39128" s="1"/>
    </row>
    <row r="39129" spans="18:18">
      <c r="R39129" s="1"/>
    </row>
    <row r="39130" spans="18:18">
      <c r="R39130" s="1"/>
    </row>
    <row r="39131" spans="18:18">
      <c r="R39131" s="1"/>
    </row>
    <row r="39132" spans="18:18">
      <c r="R39132" s="1"/>
    </row>
    <row r="39133" spans="18:18">
      <c r="R39133" s="1"/>
    </row>
    <row r="39134" spans="18:18">
      <c r="R39134" s="1"/>
    </row>
    <row r="39135" spans="18:18">
      <c r="R39135" s="1"/>
    </row>
    <row r="39136" spans="18:18">
      <c r="R39136" s="1"/>
    </row>
    <row r="39137" spans="18:18">
      <c r="R39137" s="1"/>
    </row>
    <row r="39138" spans="18:18">
      <c r="R39138" s="1"/>
    </row>
    <row r="39139" spans="18:18">
      <c r="R39139" s="1"/>
    </row>
    <row r="39140" spans="18:18">
      <c r="R39140" s="1"/>
    </row>
    <row r="39141" spans="18:18">
      <c r="R39141" s="1"/>
    </row>
    <row r="39142" spans="18:18">
      <c r="R39142" s="1"/>
    </row>
    <row r="39143" spans="18:18">
      <c r="R39143" s="1"/>
    </row>
    <row r="39144" spans="18:18">
      <c r="R39144" s="1"/>
    </row>
    <row r="39145" spans="18:18">
      <c r="R39145" s="1"/>
    </row>
    <row r="39146" spans="18:18">
      <c r="R39146" s="1"/>
    </row>
    <row r="39147" spans="18:18">
      <c r="R39147" s="1"/>
    </row>
    <row r="39148" spans="18:18">
      <c r="R39148" s="1"/>
    </row>
    <row r="39149" spans="18:18">
      <c r="R39149" s="1"/>
    </row>
    <row r="39150" spans="18:18">
      <c r="R39150" s="1"/>
    </row>
    <row r="39151" spans="18:18">
      <c r="R39151" s="1"/>
    </row>
    <row r="39152" spans="18:18">
      <c r="R39152" s="1"/>
    </row>
    <row r="39153" spans="18:18">
      <c r="R39153" s="1"/>
    </row>
    <row r="39154" spans="18:18">
      <c r="R39154" s="1"/>
    </row>
    <row r="39155" spans="18:18">
      <c r="R39155" s="1"/>
    </row>
    <row r="39156" spans="18:18">
      <c r="R39156" s="1"/>
    </row>
    <row r="39157" spans="18:18">
      <c r="R39157" s="1"/>
    </row>
    <row r="39158" spans="18:18">
      <c r="R39158" s="1"/>
    </row>
    <row r="39159" spans="18:18">
      <c r="R39159" s="1"/>
    </row>
    <row r="39160" spans="18:18">
      <c r="R39160" s="1"/>
    </row>
    <row r="39161" spans="18:18">
      <c r="R39161" s="1"/>
    </row>
    <row r="39162" spans="18:18">
      <c r="R39162" s="1"/>
    </row>
    <row r="39163" spans="18:18">
      <c r="R39163" s="1"/>
    </row>
    <row r="39164" spans="18:18">
      <c r="R39164" s="1"/>
    </row>
    <row r="39165" spans="18:18">
      <c r="R39165" s="1"/>
    </row>
    <row r="39166" spans="18:18">
      <c r="R39166" s="1"/>
    </row>
    <row r="39167" spans="18:18">
      <c r="R39167" s="1"/>
    </row>
    <row r="39168" spans="18:18">
      <c r="R39168" s="1"/>
    </row>
    <row r="39169" spans="18:18">
      <c r="R39169" s="1"/>
    </row>
    <row r="39170" spans="18:18">
      <c r="R39170" s="1"/>
    </row>
    <row r="39171" spans="18:18">
      <c r="R39171" s="1"/>
    </row>
    <row r="39172" spans="18:18">
      <c r="R39172" s="1"/>
    </row>
    <row r="39173" spans="18:18">
      <c r="R39173" s="1"/>
    </row>
    <row r="39174" spans="18:18">
      <c r="R39174" s="1"/>
    </row>
    <row r="39175" spans="18:18">
      <c r="R39175" s="1"/>
    </row>
    <row r="39176" spans="18:18">
      <c r="R39176" s="1"/>
    </row>
    <row r="39177" spans="18:18">
      <c r="R39177" s="1"/>
    </row>
    <row r="39178" spans="18:18">
      <c r="R39178" s="1"/>
    </row>
    <row r="39179" spans="18:18">
      <c r="R39179" s="1"/>
    </row>
    <row r="39180" spans="18:18">
      <c r="R39180" s="1"/>
    </row>
    <row r="39181" spans="18:18">
      <c r="R39181" s="1"/>
    </row>
    <row r="39182" spans="18:18">
      <c r="R39182" s="1"/>
    </row>
    <row r="39183" spans="18:18">
      <c r="R39183" s="1"/>
    </row>
    <row r="39184" spans="18:18">
      <c r="R39184" s="1"/>
    </row>
    <row r="39185" spans="18:18">
      <c r="R39185" s="1"/>
    </row>
    <row r="39186" spans="18:18">
      <c r="R39186" s="1"/>
    </row>
    <row r="39187" spans="18:18">
      <c r="R39187" s="1"/>
    </row>
    <row r="39188" spans="18:18">
      <c r="R39188" s="1"/>
    </row>
    <row r="39189" spans="18:18">
      <c r="R39189" s="1"/>
    </row>
    <row r="39190" spans="18:18">
      <c r="R39190" s="1"/>
    </row>
    <row r="39191" spans="18:18">
      <c r="R39191" s="1"/>
    </row>
    <row r="39192" spans="18:18">
      <c r="R39192" s="1"/>
    </row>
    <row r="39193" spans="18:18">
      <c r="R39193" s="1"/>
    </row>
    <row r="39194" spans="18:18">
      <c r="R39194" s="1"/>
    </row>
    <row r="39195" spans="18:18">
      <c r="R39195" s="1"/>
    </row>
    <row r="39196" spans="18:18">
      <c r="R39196" s="1"/>
    </row>
    <row r="39197" spans="18:18">
      <c r="R39197" s="1"/>
    </row>
    <row r="39198" spans="18:18">
      <c r="R39198" s="1"/>
    </row>
    <row r="39199" spans="18:18">
      <c r="R39199" s="1"/>
    </row>
    <row r="39200" spans="18:18">
      <c r="R39200" s="1"/>
    </row>
    <row r="39201" spans="18:18">
      <c r="R39201" s="1"/>
    </row>
    <row r="39202" spans="18:18">
      <c r="R39202" s="1"/>
    </row>
    <row r="39203" spans="18:18">
      <c r="R39203" s="1"/>
    </row>
    <row r="39204" spans="18:18">
      <c r="R39204" s="1"/>
    </row>
    <row r="39205" spans="18:18">
      <c r="R39205" s="1"/>
    </row>
    <row r="39206" spans="18:18">
      <c r="R39206" s="1"/>
    </row>
    <row r="39207" spans="18:18">
      <c r="R39207" s="1"/>
    </row>
    <row r="39208" spans="18:18">
      <c r="R39208" s="1"/>
    </row>
    <row r="39209" spans="18:18">
      <c r="R39209" s="1"/>
    </row>
    <row r="39210" spans="18:18">
      <c r="R39210" s="1"/>
    </row>
    <row r="39211" spans="18:18">
      <c r="R39211" s="1"/>
    </row>
    <row r="39212" spans="18:18">
      <c r="R39212" s="1"/>
    </row>
    <row r="39213" spans="18:18">
      <c r="R39213" s="1"/>
    </row>
    <row r="39214" spans="18:18">
      <c r="R39214" s="1"/>
    </row>
    <row r="39215" spans="18:18">
      <c r="R39215" s="1"/>
    </row>
    <row r="39216" spans="18:18">
      <c r="R39216" s="1"/>
    </row>
    <row r="39217" spans="18:18">
      <c r="R39217" s="1"/>
    </row>
    <row r="39218" spans="18:18">
      <c r="R39218" s="1"/>
    </row>
    <row r="39219" spans="18:18">
      <c r="R39219" s="1"/>
    </row>
    <row r="39220" spans="18:18">
      <c r="R39220" s="1"/>
    </row>
    <row r="39221" spans="18:18">
      <c r="R39221" s="1"/>
    </row>
    <row r="39222" spans="18:18">
      <c r="R39222" s="1"/>
    </row>
    <row r="39223" spans="18:18">
      <c r="R39223" s="1"/>
    </row>
    <row r="39224" spans="18:18">
      <c r="R39224" s="1"/>
    </row>
    <row r="39225" spans="18:18">
      <c r="R39225" s="1"/>
    </row>
    <row r="39226" spans="18:18">
      <c r="R39226" s="1"/>
    </row>
    <row r="39227" spans="18:18">
      <c r="R39227" s="1"/>
    </row>
    <row r="39228" spans="18:18">
      <c r="R39228" s="1"/>
    </row>
    <row r="39229" spans="18:18">
      <c r="R39229" s="1"/>
    </row>
    <row r="39230" spans="18:18">
      <c r="R39230" s="1"/>
    </row>
    <row r="39231" spans="18:18">
      <c r="R39231" s="1"/>
    </row>
    <row r="39232" spans="18:18">
      <c r="R39232" s="1"/>
    </row>
    <row r="39233" spans="18:18">
      <c r="R39233" s="1"/>
    </row>
    <row r="39234" spans="18:18">
      <c r="R39234" s="1"/>
    </row>
    <row r="39235" spans="18:18">
      <c r="R39235" s="1"/>
    </row>
    <row r="39236" spans="18:18">
      <c r="R39236" s="1"/>
    </row>
    <row r="39237" spans="18:18">
      <c r="R39237" s="1"/>
    </row>
    <row r="39238" spans="18:18">
      <c r="R39238" s="1"/>
    </row>
    <row r="39239" spans="18:18">
      <c r="R39239" s="1"/>
    </row>
    <row r="39240" spans="18:18">
      <c r="R39240" s="1"/>
    </row>
    <row r="39241" spans="18:18">
      <c r="R39241" s="1"/>
    </row>
    <row r="39242" spans="18:18">
      <c r="R39242" s="1"/>
    </row>
    <row r="39243" spans="18:18">
      <c r="R39243" s="1"/>
    </row>
    <row r="39244" spans="18:18">
      <c r="R39244" s="1"/>
    </row>
    <row r="39245" spans="18:18">
      <c r="R39245" s="1"/>
    </row>
    <row r="39246" spans="18:18">
      <c r="R39246" s="1"/>
    </row>
    <row r="39247" spans="18:18">
      <c r="R39247" s="1"/>
    </row>
    <row r="39248" spans="18:18">
      <c r="R39248" s="1"/>
    </row>
    <row r="39249" spans="18:18">
      <c r="R39249" s="1"/>
    </row>
    <row r="39250" spans="18:18">
      <c r="R39250" s="1"/>
    </row>
    <row r="39251" spans="18:18">
      <c r="R39251" s="1"/>
    </row>
    <row r="39252" spans="18:18">
      <c r="R39252" s="1"/>
    </row>
    <row r="39253" spans="18:18">
      <c r="R39253" s="1"/>
    </row>
    <row r="39254" spans="18:18">
      <c r="R39254" s="1"/>
    </row>
    <row r="39255" spans="18:18">
      <c r="R39255" s="1"/>
    </row>
    <row r="39256" spans="18:18">
      <c r="R39256" s="1"/>
    </row>
    <row r="39257" spans="18:18">
      <c r="R39257" s="1"/>
    </row>
    <row r="39258" spans="18:18">
      <c r="R39258" s="1"/>
    </row>
    <row r="39259" spans="18:18">
      <c r="R39259" s="1"/>
    </row>
    <row r="39260" spans="18:18">
      <c r="R39260" s="1"/>
    </row>
    <row r="39261" spans="18:18">
      <c r="R39261" s="1"/>
    </row>
    <row r="39262" spans="18:18">
      <c r="R39262" s="1"/>
    </row>
    <row r="39263" spans="18:18">
      <c r="R39263" s="1"/>
    </row>
    <row r="39264" spans="18:18">
      <c r="R39264" s="1"/>
    </row>
    <row r="39265" spans="18:18">
      <c r="R39265" s="1"/>
    </row>
    <row r="39266" spans="18:18">
      <c r="R39266" s="1"/>
    </row>
    <row r="39267" spans="18:18">
      <c r="R39267" s="1"/>
    </row>
    <row r="39268" spans="18:18">
      <c r="R39268" s="1"/>
    </row>
    <row r="39269" spans="18:18">
      <c r="R39269" s="1"/>
    </row>
    <row r="39270" spans="18:18">
      <c r="R39270" s="1"/>
    </row>
    <row r="39271" spans="18:18">
      <c r="R39271" s="1"/>
    </row>
    <row r="39272" spans="18:18">
      <c r="R39272" s="1"/>
    </row>
    <row r="39273" spans="18:18">
      <c r="R39273" s="1"/>
    </row>
    <row r="39274" spans="18:18">
      <c r="R39274" s="1"/>
    </row>
    <row r="39275" spans="18:18">
      <c r="R39275" s="1"/>
    </row>
    <row r="39276" spans="18:18">
      <c r="R39276" s="1"/>
    </row>
    <row r="39277" spans="18:18">
      <c r="R39277" s="1"/>
    </row>
    <row r="39278" spans="18:18">
      <c r="R39278" s="1"/>
    </row>
    <row r="39279" spans="18:18">
      <c r="R39279" s="1"/>
    </row>
    <row r="39280" spans="18:18">
      <c r="R39280" s="1"/>
    </row>
    <row r="39281" spans="18:18">
      <c r="R39281" s="1"/>
    </row>
    <row r="39282" spans="18:18">
      <c r="R39282" s="1"/>
    </row>
    <row r="39283" spans="18:18">
      <c r="R39283" s="1"/>
    </row>
    <row r="39284" spans="18:18">
      <c r="R39284" s="1"/>
    </row>
    <row r="39285" spans="18:18">
      <c r="R39285" s="1"/>
    </row>
    <row r="39286" spans="18:18">
      <c r="R39286" s="1"/>
    </row>
    <row r="39287" spans="18:18">
      <c r="R39287" s="1"/>
    </row>
    <row r="39288" spans="18:18">
      <c r="R39288" s="1"/>
    </row>
    <row r="39289" spans="18:18">
      <c r="R39289" s="1"/>
    </row>
    <row r="39290" spans="18:18">
      <c r="R39290" s="1"/>
    </row>
    <row r="39291" spans="18:18">
      <c r="R39291" s="1"/>
    </row>
    <row r="39292" spans="18:18">
      <c r="R39292" s="1"/>
    </row>
    <row r="39293" spans="18:18">
      <c r="R39293" s="1"/>
    </row>
    <row r="39294" spans="18:18">
      <c r="R39294" s="1"/>
    </row>
    <row r="39295" spans="18:18">
      <c r="R39295" s="1"/>
    </row>
    <row r="39296" spans="18:18">
      <c r="R39296" s="1"/>
    </row>
    <row r="39297" spans="18:18">
      <c r="R39297" s="1"/>
    </row>
    <row r="39298" spans="18:18">
      <c r="R39298" s="1"/>
    </row>
    <row r="39299" spans="18:18">
      <c r="R39299" s="1"/>
    </row>
    <row r="39300" spans="18:18">
      <c r="R39300" s="1"/>
    </row>
    <row r="39301" spans="18:18">
      <c r="R39301" s="1"/>
    </row>
    <row r="39302" spans="18:18">
      <c r="R39302" s="1"/>
    </row>
    <row r="39303" spans="18:18">
      <c r="R39303" s="1"/>
    </row>
    <row r="39304" spans="18:18">
      <c r="R39304" s="1"/>
    </row>
    <row r="39305" spans="18:18">
      <c r="R39305" s="1"/>
    </row>
    <row r="39306" spans="18:18">
      <c r="R39306" s="1"/>
    </row>
    <row r="39307" spans="18:18">
      <c r="R39307" s="1"/>
    </row>
    <row r="39308" spans="18:18">
      <c r="R39308" s="1"/>
    </row>
    <row r="39309" spans="18:18">
      <c r="R39309" s="1"/>
    </row>
    <row r="39310" spans="18:18">
      <c r="R39310" s="1"/>
    </row>
    <row r="39311" spans="18:18">
      <c r="R39311" s="1"/>
    </row>
    <row r="39312" spans="18:18">
      <c r="R39312" s="1"/>
    </row>
    <row r="39313" spans="18:18">
      <c r="R39313" s="1"/>
    </row>
    <row r="39314" spans="18:18">
      <c r="R39314" s="1"/>
    </row>
    <row r="39315" spans="18:18">
      <c r="R39315" s="1"/>
    </row>
    <row r="39316" spans="18:18">
      <c r="R39316" s="1"/>
    </row>
    <row r="39317" spans="18:18">
      <c r="R39317" s="1"/>
    </row>
    <row r="39318" spans="18:18">
      <c r="R39318" s="1"/>
    </row>
    <row r="39319" spans="18:18">
      <c r="R39319" s="1"/>
    </row>
    <row r="39320" spans="18:18">
      <c r="R39320" s="1"/>
    </row>
    <row r="39321" spans="18:18">
      <c r="R39321" s="1"/>
    </row>
    <row r="39322" spans="18:18">
      <c r="R39322" s="1"/>
    </row>
    <row r="39323" spans="18:18">
      <c r="R39323" s="1"/>
    </row>
    <row r="39324" spans="18:18">
      <c r="R39324" s="1"/>
    </row>
    <row r="39325" spans="18:18">
      <c r="R39325" s="1"/>
    </row>
    <row r="39326" spans="18:18">
      <c r="R39326" s="1"/>
    </row>
    <row r="39327" spans="18:18">
      <c r="R39327" s="1"/>
    </row>
    <row r="39328" spans="18:18">
      <c r="R39328" s="1"/>
    </row>
    <row r="39329" spans="18:18">
      <c r="R39329" s="1"/>
    </row>
    <row r="39330" spans="18:18">
      <c r="R39330" s="1"/>
    </row>
    <row r="39331" spans="18:18">
      <c r="R39331" s="1"/>
    </row>
    <row r="39332" spans="18:18">
      <c r="R39332" s="1"/>
    </row>
    <row r="39333" spans="18:18">
      <c r="R39333" s="1"/>
    </row>
    <row r="39334" spans="18:18">
      <c r="R39334" s="1"/>
    </row>
    <row r="39335" spans="18:18">
      <c r="R39335" s="1"/>
    </row>
    <row r="39336" spans="18:18">
      <c r="R39336" s="1"/>
    </row>
    <row r="39337" spans="18:18">
      <c r="R39337" s="1"/>
    </row>
    <row r="39338" spans="18:18">
      <c r="R39338" s="1"/>
    </row>
    <row r="39339" spans="18:18">
      <c r="R39339" s="1"/>
    </row>
    <row r="39340" spans="18:18">
      <c r="R39340" s="1"/>
    </row>
    <row r="39341" spans="18:18">
      <c r="R39341" s="1"/>
    </row>
    <row r="39342" spans="18:18">
      <c r="R39342" s="1"/>
    </row>
    <row r="39343" spans="18:18">
      <c r="R39343" s="1"/>
    </row>
    <row r="39344" spans="18:18">
      <c r="R39344" s="1"/>
    </row>
    <row r="39345" spans="18:18">
      <c r="R39345" s="1"/>
    </row>
    <row r="39346" spans="18:18">
      <c r="R39346" s="1"/>
    </row>
    <row r="39347" spans="18:18">
      <c r="R39347" s="1"/>
    </row>
    <row r="39348" spans="18:18">
      <c r="R39348" s="1"/>
    </row>
    <row r="39349" spans="18:18">
      <c r="R39349" s="1"/>
    </row>
    <row r="39350" spans="18:18">
      <c r="R39350" s="1"/>
    </row>
    <row r="39351" spans="18:18">
      <c r="R39351" s="1"/>
    </row>
    <row r="39352" spans="18:18">
      <c r="R39352" s="1"/>
    </row>
    <row r="39353" spans="18:18">
      <c r="R39353" s="1"/>
    </row>
    <row r="39354" spans="18:18">
      <c r="R39354" s="1"/>
    </row>
    <row r="39355" spans="18:18">
      <c r="R39355" s="1"/>
    </row>
    <row r="39356" spans="18:18">
      <c r="R39356" s="1"/>
    </row>
    <row r="39357" spans="18:18">
      <c r="R39357" s="1"/>
    </row>
    <row r="39358" spans="18:18">
      <c r="R39358" s="1"/>
    </row>
    <row r="39359" spans="18:18">
      <c r="R39359" s="1"/>
    </row>
    <row r="39360" spans="18:18">
      <c r="R39360" s="1"/>
    </row>
    <row r="39361" spans="18:18">
      <c r="R39361" s="1"/>
    </row>
    <row r="39362" spans="18:18">
      <c r="R39362" s="1"/>
    </row>
    <row r="39363" spans="18:18">
      <c r="R39363" s="1"/>
    </row>
    <row r="39364" spans="18:18">
      <c r="R39364" s="1"/>
    </row>
    <row r="39365" spans="18:18">
      <c r="R39365" s="1"/>
    </row>
    <row r="39366" spans="18:18">
      <c r="R39366" s="1"/>
    </row>
    <row r="39367" spans="18:18">
      <c r="R39367" s="1"/>
    </row>
    <row r="39368" spans="18:18">
      <c r="R39368" s="1"/>
    </row>
    <row r="39369" spans="18:18">
      <c r="R39369" s="1"/>
    </row>
    <row r="39370" spans="18:18">
      <c r="R39370" s="1"/>
    </row>
    <row r="39371" spans="18:18">
      <c r="R39371" s="1"/>
    </row>
    <row r="39372" spans="18:18">
      <c r="R39372" s="1"/>
    </row>
    <row r="39373" spans="18:18">
      <c r="R39373" s="1"/>
    </row>
    <row r="39374" spans="18:18">
      <c r="R39374" s="1"/>
    </row>
    <row r="39375" spans="18:18">
      <c r="R39375" s="1"/>
    </row>
    <row r="39376" spans="18:18">
      <c r="R39376" s="1"/>
    </row>
    <row r="39377" spans="18:18">
      <c r="R39377" s="1"/>
    </row>
    <row r="39378" spans="18:18">
      <c r="R39378" s="1"/>
    </row>
    <row r="39379" spans="18:18">
      <c r="R39379" s="1"/>
    </row>
    <row r="39380" spans="18:18">
      <c r="R39380" s="1"/>
    </row>
    <row r="39381" spans="18:18">
      <c r="R39381" s="1"/>
    </row>
    <row r="39382" spans="18:18">
      <c r="R39382" s="1"/>
    </row>
    <row r="39383" spans="18:18">
      <c r="R39383" s="1"/>
    </row>
    <row r="39384" spans="18:18">
      <c r="R39384" s="1"/>
    </row>
    <row r="39385" spans="18:18">
      <c r="R39385" s="1"/>
    </row>
    <row r="39386" spans="18:18">
      <c r="R39386" s="1"/>
    </row>
    <row r="39387" spans="18:18">
      <c r="R39387" s="1"/>
    </row>
    <row r="39388" spans="18:18">
      <c r="R39388" s="1"/>
    </row>
    <row r="39389" spans="18:18">
      <c r="R39389" s="1"/>
    </row>
    <row r="39390" spans="18:18">
      <c r="R39390" s="1"/>
    </row>
    <row r="39391" spans="18:18">
      <c r="R39391" s="1"/>
    </row>
    <row r="39392" spans="18:18">
      <c r="R39392" s="1"/>
    </row>
    <row r="39393" spans="18:18">
      <c r="R39393" s="1"/>
    </row>
    <row r="39394" spans="18:18">
      <c r="R39394" s="1"/>
    </row>
    <row r="39395" spans="18:18">
      <c r="R39395" s="1"/>
    </row>
    <row r="39396" spans="18:18">
      <c r="R39396" s="1"/>
    </row>
    <row r="39397" spans="18:18">
      <c r="R39397" s="1"/>
    </row>
    <row r="39398" spans="18:18">
      <c r="R39398" s="1"/>
    </row>
    <row r="39399" spans="18:18">
      <c r="R39399" s="1"/>
    </row>
    <row r="39400" spans="18:18">
      <c r="R39400" s="1"/>
    </row>
    <row r="39401" spans="18:18">
      <c r="R39401" s="1"/>
    </row>
    <row r="39402" spans="18:18">
      <c r="R39402" s="1"/>
    </row>
    <row r="39403" spans="18:18">
      <c r="R39403" s="1"/>
    </row>
    <row r="39404" spans="18:18">
      <c r="R39404" s="1"/>
    </row>
    <row r="39405" spans="18:18">
      <c r="R39405" s="1"/>
    </row>
    <row r="39406" spans="18:18">
      <c r="R39406" s="1"/>
    </row>
    <row r="39407" spans="18:18">
      <c r="R39407" s="1"/>
    </row>
    <row r="39408" spans="18:18">
      <c r="R39408" s="1"/>
    </row>
    <row r="39409" spans="18:18">
      <c r="R39409" s="1"/>
    </row>
    <row r="39410" spans="18:18">
      <c r="R39410" s="1"/>
    </row>
    <row r="39411" spans="18:18">
      <c r="R39411" s="1"/>
    </row>
    <row r="39412" spans="18:18">
      <c r="R39412" s="1"/>
    </row>
    <row r="39413" spans="18:18">
      <c r="R39413" s="1"/>
    </row>
    <row r="39414" spans="18:18">
      <c r="R39414" s="1"/>
    </row>
    <row r="39415" spans="18:18">
      <c r="R39415" s="1"/>
    </row>
    <row r="39416" spans="18:18">
      <c r="R39416" s="1"/>
    </row>
    <row r="39417" spans="18:18">
      <c r="R39417" s="1"/>
    </row>
    <row r="39418" spans="18:18">
      <c r="R39418" s="1"/>
    </row>
    <row r="39419" spans="18:18">
      <c r="R39419" s="1"/>
    </row>
    <row r="39420" spans="18:18">
      <c r="R39420" s="1"/>
    </row>
    <row r="39421" spans="18:18">
      <c r="R39421" s="1"/>
    </row>
    <row r="39422" spans="18:18">
      <c r="R39422" s="1"/>
    </row>
    <row r="39423" spans="18:18">
      <c r="R39423" s="1"/>
    </row>
    <row r="39424" spans="18:18">
      <c r="R39424" s="1"/>
    </row>
    <row r="39425" spans="18:18">
      <c r="R39425" s="1"/>
    </row>
    <row r="39426" spans="18:18">
      <c r="R39426" s="1"/>
    </row>
    <row r="39427" spans="18:18">
      <c r="R39427" s="1"/>
    </row>
    <row r="39428" spans="18:18">
      <c r="R39428" s="1"/>
    </row>
    <row r="39429" spans="18:18">
      <c r="R39429" s="1"/>
    </row>
    <row r="39430" spans="18:18">
      <c r="R39430" s="1"/>
    </row>
    <row r="39431" spans="18:18">
      <c r="R39431" s="1"/>
    </row>
    <row r="39432" spans="18:18">
      <c r="R39432" s="1"/>
    </row>
    <row r="39433" spans="18:18">
      <c r="R39433" s="1"/>
    </row>
    <row r="39434" spans="18:18">
      <c r="R39434" s="1"/>
    </row>
    <row r="39435" spans="18:18">
      <c r="R39435" s="1"/>
    </row>
    <row r="39436" spans="18:18">
      <c r="R39436" s="1"/>
    </row>
    <row r="39437" spans="18:18">
      <c r="R39437" s="1"/>
    </row>
    <row r="39438" spans="18:18">
      <c r="R39438" s="1"/>
    </row>
    <row r="39439" spans="18:18">
      <c r="R39439" s="1"/>
    </row>
    <row r="39440" spans="18:18">
      <c r="R39440" s="1"/>
    </row>
    <row r="39441" spans="18:18">
      <c r="R39441" s="1"/>
    </row>
    <row r="39442" spans="18:18">
      <c r="R39442" s="1"/>
    </row>
    <row r="39443" spans="18:18">
      <c r="R39443" s="1"/>
    </row>
    <row r="39444" spans="18:18">
      <c r="R39444" s="1"/>
    </row>
    <row r="39445" spans="18:18">
      <c r="R39445" s="1"/>
    </row>
    <row r="39446" spans="18:18">
      <c r="R39446" s="1"/>
    </row>
    <row r="39447" spans="18:18">
      <c r="R39447" s="1"/>
    </row>
    <row r="39448" spans="18:18">
      <c r="R39448" s="1"/>
    </row>
    <row r="39449" spans="18:18">
      <c r="R39449" s="1"/>
    </row>
    <row r="39450" spans="18:18">
      <c r="R39450" s="1"/>
    </row>
    <row r="39451" spans="18:18">
      <c r="R39451" s="1"/>
    </row>
    <row r="39452" spans="18:18">
      <c r="R39452" s="1"/>
    </row>
    <row r="39453" spans="18:18">
      <c r="R39453" s="1"/>
    </row>
    <row r="39454" spans="18:18">
      <c r="R39454" s="1"/>
    </row>
    <row r="39455" spans="18:18">
      <c r="R39455" s="1"/>
    </row>
    <row r="39456" spans="18:18">
      <c r="R39456" s="1"/>
    </row>
    <row r="39457" spans="18:18">
      <c r="R39457" s="1"/>
    </row>
    <row r="39458" spans="18:18">
      <c r="R39458" s="1"/>
    </row>
    <row r="39459" spans="18:18">
      <c r="R39459" s="1"/>
    </row>
    <row r="39460" spans="18:18">
      <c r="R39460" s="1"/>
    </row>
    <row r="39461" spans="18:18">
      <c r="R39461" s="1"/>
    </row>
    <row r="39462" spans="18:18">
      <c r="R39462" s="1"/>
    </row>
    <row r="39463" spans="18:18">
      <c r="R39463" s="1"/>
    </row>
    <row r="39464" spans="18:18">
      <c r="R39464" s="1"/>
    </row>
    <row r="39465" spans="18:18">
      <c r="R39465" s="1"/>
    </row>
    <row r="39466" spans="18:18">
      <c r="R39466" s="1"/>
    </row>
    <row r="39467" spans="18:18">
      <c r="R39467" s="1"/>
    </row>
    <row r="39468" spans="18:18">
      <c r="R39468" s="1"/>
    </row>
    <row r="39469" spans="18:18">
      <c r="R39469" s="1"/>
    </row>
    <row r="39470" spans="18:18">
      <c r="R39470" s="1"/>
    </row>
    <row r="39471" spans="18:18">
      <c r="R39471" s="1"/>
    </row>
    <row r="39472" spans="18:18">
      <c r="R39472" s="1"/>
    </row>
    <row r="39473" spans="18:18">
      <c r="R39473" s="1"/>
    </row>
    <row r="39474" spans="18:18">
      <c r="R39474" s="1"/>
    </row>
    <row r="39475" spans="18:18">
      <c r="R39475" s="1"/>
    </row>
    <row r="39476" spans="18:18">
      <c r="R39476" s="1"/>
    </row>
    <row r="39477" spans="18:18">
      <c r="R39477" s="1"/>
    </row>
    <row r="39478" spans="18:18">
      <c r="R39478" s="1"/>
    </row>
    <row r="39479" spans="18:18">
      <c r="R39479" s="1"/>
    </row>
    <row r="39480" spans="18:18">
      <c r="R39480" s="1"/>
    </row>
    <row r="39481" spans="18:18">
      <c r="R39481" s="1"/>
    </row>
    <row r="39482" spans="18:18">
      <c r="R39482" s="1"/>
    </row>
    <row r="39483" spans="18:18">
      <c r="R39483" s="1"/>
    </row>
    <row r="39484" spans="18:18">
      <c r="R39484" s="1"/>
    </row>
    <row r="39485" spans="18:18">
      <c r="R39485" s="1"/>
    </row>
    <row r="39486" spans="18:18">
      <c r="R39486" s="1"/>
    </row>
    <row r="39487" spans="18:18">
      <c r="R39487" s="1"/>
    </row>
    <row r="39488" spans="18:18">
      <c r="R39488" s="1"/>
    </row>
    <row r="39489" spans="18:18">
      <c r="R39489" s="1"/>
    </row>
    <row r="39490" spans="18:18">
      <c r="R39490" s="1"/>
    </row>
    <row r="39491" spans="18:18">
      <c r="R39491" s="1"/>
    </row>
    <row r="39492" spans="18:18">
      <c r="R39492" s="1"/>
    </row>
    <row r="39493" spans="18:18">
      <c r="R39493" s="1"/>
    </row>
    <row r="39494" spans="18:18">
      <c r="R39494" s="1"/>
    </row>
    <row r="39495" spans="18:18">
      <c r="R39495" s="1"/>
    </row>
    <row r="39496" spans="18:18">
      <c r="R39496" s="1"/>
    </row>
    <row r="39497" spans="18:18">
      <c r="R39497" s="1"/>
    </row>
    <row r="39498" spans="18:18">
      <c r="R39498" s="1"/>
    </row>
    <row r="39499" spans="18:18">
      <c r="R39499" s="1"/>
    </row>
    <row r="39500" spans="18:18">
      <c r="R39500" s="1"/>
    </row>
    <row r="39501" spans="18:18">
      <c r="R39501" s="1"/>
    </row>
    <row r="39502" spans="18:18">
      <c r="R39502" s="1"/>
    </row>
    <row r="39503" spans="18:18">
      <c r="R39503" s="1"/>
    </row>
    <row r="39504" spans="18:18">
      <c r="R39504" s="1"/>
    </row>
    <row r="39505" spans="18:18">
      <c r="R39505" s="1"/>
    </row>
    <row r="39506" spans="18:18">
      <c r="R39506" s="1"/>
    </row>
    <row r="39507" spans="18:18">
      <c r="R39507" s="1"/>
    </row>
    <row r="39508" spans="18:18">
      <c r="R39508" s="1"/>
    </row>
    <row r="39509" spans="18:18">
      <c r="R39509" s="1"/>
    </row>
    <row r="39510" spans="18:18">
      <c r="R39510" s="1"/>
    </row>
    <row r="39511" spans="18:18">
      <c r="R39511" s="1"/>
    </row>
    <row r="39512" spans="18:18">
      <c r="R39512" s="1"/>
    </row>
    <row r="39513" spans="18:18">
      <c r="R39513" s="1"/>
    </row>
    <row r="39514" spans="18:18">
      <c r="R39514" s="1"/>
    </row>
    <row r="39515" spans="18:18">
      <c r="R39515" s="1"/>
    </row>
    <row r="39516" spans="18:18">
      <c r="R39516" s="1"/>
    </row>
    <row r="39517" spans="18:18">
      <c r="R39517" s="1"/>
    </row>
    <row r="39518" spans="18:18">
      <c r="R39518" s="1"/>
    </row>
    <row r="39519" spans="18:18">
      <c r="R39519" s="1"/>
    </row>
    <row r="39520" spans="18:18">
      <c r="R39520" s="1"/>
    </row>
    <row r="39521" spans="18:18">
      <c r="R39521" s="1"/>
    </row>
    <row r="39522" spans="18:18">
      <c r="R39522" s="1"/>
    </row>
    <row r="39523" spans="18:18">
      <c r="R39523" s="1"/>
    </row>
    <row r="39524" spans="18:18">
      <c r="R39524" s="1"/>
    </row>
    <row r="39525" spans="18:18">
      <c r="R39525" s="1"/>
    </row>
    <row r="39526" spans="18:18">
      <c r="R39526" s="1"/>
    </row>
    <row r="39527" spans="18:18">
      <c r="R39527" s="1"/>
    </row>
    <row r="39528" spans="18:18">
      <c r="R39528" s="1"/>
    </row>
    <row r="39529" spans="18:18">
      <c r="R39529" s="1"/>
    </row>
    <row r="39530" spans="18:18">
      <c r="R39530" s="1"/>
    </row>
    <row r="39531" spans="18:18">
      <c r="R39531" s="1"/>
    </row>
    <row r="39532" spans="18:18">
      <c r="R39532" s="1"/>
    </row>
    <row r="39533" spans="18:18">
      <c r="R39533" s="1"/>
    </row>
    <row r="39534" spans="18:18">
      <c r="R39534" s="1"/>
    </row>
    <row r="39535" spans="18:18">
      <c r="R39535" s="1"/>
    </row>
    <row r="39536" spans="18:18">
      <c r="R39536" s="1"/>
    </row>
    <row r="39537" spans="18:18">
      <c r="R39537" s="1"/>
    </row>
    <row r="39538" spans="18:18">
      <c r="R39538" s="1"/>
    </row>
    <row r="39539" spans="18:18">
      <c r="R39539" s="1"/>
    </row>
    <row r="39540" spans="18:18">
      <c r="R39540" s="1"/>
    </row>
    <row r="39541" spans="18:18">
      <c r="R39541" s="1"/>
    </row>
    <row r="39542" spans="18:18">
      <c r="R39542" s="1"/>
    </row>
    <row r="39543" spans="18:18">
      <c r="R39543" s="1"/>
    </row>
    <row r="39544" spans="18:18">
      <c r="R39544" s="1"/>
    </row>
    <row r="39545" spans="18:18">
      <c r="R39545" s="1"/>
    </row>
    <row r="39546" spans="18:18">
      <c r="R39546" s="1"/>
    </row>
    <row r="39547" spans="18:18">
      <c r="R39547" s="1"/>
    </row>
    <row r="39548" spans="18:18">
      <c r="R39548" s="1"/>
    </row>
    <row r="39549" spans="18:18">
      <c r="R39549" s="1"/>
    </row>
    <row r="39550" spans="18:18">
      <c r="R39550" s="1"/>
    </row>
    <row r="39551" spans="18:18">
      <c r="R39551" s="1"/>
    </row>
    <row r="39552" spans="18:18">
      <c r="R39552" s="1"/>
    </row>
    <row r="39553" spans="18:18">
      <c r="R39553" s="1"/>
    </row>
    <row r="39554" spans="18:18">
      <c r="R39554" s="1"/>
    </row>
    <row r="39555" spans="18:18">
      <c r="R39555" s="1"/>
    </row>
    <row r="39556" spans="18:18">
      <c r="R39556" s="1"/>
    </row>
    <row r="39557" spans="18:18">
      <c r="R39557" s="1"/>
    </row>
    <row r="39558" spans="18:18">
      <c r="R39558" s="1"/>
    </row>
    <row r="39559" spans="18:18">
      <c r="R39559" s="1"/>
    </row>
    <row r="39560" spans="18:18">
      <c r="R39560" s="1"/>
    </row>
    <row r="39561" spans="18:18">
      <c r="R39561" s="1"/>
    </row>
    <row r="39562" spans="18:18">
      <c r="R39562" s="1"/>
    </row>
    <row r="39563" spans="18:18">
      <c r="R39563" s="1"/>
    </row>
    <row r="39564" spans="18:18">
      <c r="R39564" s="1"/>
    </row>
    <row r="39565" spans="18:18">
      <c r="R39565" s="1"/>
    </row>
    <row r="39566" spans="18:18">
      <c r="R39566" s="1"/>
    </row>
    <row r="39567" spans="18:18">
      <c r="R39567" s="1"/>
    </row>
    <row r="39568" spans="18:18">
      <c r="R39568" s="1"/>
    </row>
    <row r="39569" spans="18:18">
      <c r="R39569" s="1"/>
    </row>
    <row r="39570" spans="18:18">
      <c r="R39570" s="1"/>
    </row>
    <row r="39571" spans="18:18">
      <c r="R39571" s="1"/>
    </row>
    <row r="39572" spans="18:18">
      <c r="R39572" s="1"/>
    </row>
    <row r="39573" spans="18:18">
      <c r="R39573" s="1"/>
    </row>
    <row r="39574" spans="18:18">
      <c r="R39574" s="1"/>
    </row>
    <row r="39575" spans="18:18">
      <c r="R39575" s="1"/>
    </row>
    <row r="39576" spans="18:18">
      <c r="R39576" s="1"/>
    </row>
    <row r="39577" spans="18:18">
      <c r="R39577" s="1"/>
    </row>
    <row r="39578" spans="18:18">
      <c r="R39578" s="1"/>
    </row>
    <row r="39579" spans="18:18">
      <c r="R39579" s="1"/>
    </row>
    <row r="39580" spans="18:18">
      <c r="R39580" s="1"/>
    </row>
    <row r="39581" spans="18:18">
      <c r="R39581" s="1"/>
    </row>
    <row r="39582" spans="18:18">
      <c r="R39582" s="1"/>
    </row>
    <row r="39583" spans="18:18">
      <c r="R39583" s="1"/>
    </row>
    <row r="39584" spans="18:18">
      <c r="R39584" s="1"/>
    </row>
    <row r="39585" spans="18:18">
      <c r="R39585" s="1"/>
    </row>
    <row r="39586" spans="18:18">
      <c r="R39586" s="1"/>
    </row>
    <row r="39587" spans="18:18">
      <c r="R39587" s="1"/>
    </row>
    <row r="39588" spans="18:18">
      <c r="R39588" s="1"/>
    </row>
    <row r="39589" spans="18:18">
      <c r="R39589" s="1"/>
    </row>
    <row r="39590" spans="18:18">
      <c r="R39590" s="1"/>
    </row>
    <row r="39591" spans="18:18">
      <c r="R39591" s="1"/>
    </row>
    <row r="39592" spans="18:18">
      <c r="R39592" s="1"/>
    </row>
    <row r="39593" spans="18:18">
      <c r="R39593" s="1"/>
    </row>
    <row r="39594" spans="18:18">
      <c r="R39594" s="1"/>
    </row>
    <row r="39595" spans="18:18">
      <c r="R39595" s="1"/>
    </row>
    <row r="39596" spans="18:18">
      <c r="R39596" s="1"/>
    </row>
    <row r="39597" spans="18:18">
      <c r="R39597" s="1"/>
    </row>
    <row r="39598" spans="18:18">
      <c r="R39598" s="1"/>
    </row>
    <row r="39599" spans="18:18">
      <c r="R39599" s="1"/>
    </row>
    <row r="39600" spans="18:18">
      <c r="R39600" s="1"/>
    </row>
    <row r="39601" spans="18:18">
      <c r="R39601" s="1"/>
    </row>
    <row r="39602" spans="18:18">
      <c r="R39602" s="1"/>
    </row>
    <row r="39603" spans="18:18">
      <c r="R39603" s="1"/>
    </row>
    <row r="39604" spans="18:18">
      <c r="R39604" s="1"/>
    </row>
    <row r="39605" spans="18:18">
      <c r="R39605" s="1"/>
    </row>
    <row r="39606" spans="18:18">
      <c r="R39606" s="1"/>
    </row>
    <row r="39607" spans="18:18">
      <c r="R39607" s="1"/>
    </row>
    <row r="39608" spans="18:18">
      <c r="R39608" s="1"/>
    </row>
    <row r="39609" spans="18:18">
      <c r="R39609" s="1"/>
    </row>
    <row r="39610" spans="18:18">
      <c r="R39610" s="1"/>
    </row>
    <row r="39611" spans="18:18">
      <c r="R39611" s="1"/>
    </row>
    <row r="39612" spans="18:18">
      <c r="R39612" s="1"/>
    </row>
    <row r="39613" spans="18:18">
      <c r="R39613" s="1"/>
    </row>
    <row r="39614" spans="18:18">
      <c r="R39614" s="1"/>
    </row>
    <row r="39615" spans="18:18">
      <c r="R39615" s="1"/>
    </row>
    <row r="39616" spans="18:18">
      <c r="R39616" s="1"/>
    </row>
    <row r="39617" spans="18:18">
      <c r="R39617" s="1"/>
    </row>
    <row r="39618" spans="18:18">
      <c r="R39618" s="1"/>
    </row>
    <row r="39619" spans="18:18">
      <c r="R39619" s="1"/>
    </row>
    <row r="39620" spans="18:18">
      <c r="R39620" s="1"/>
    </row>
    <row r="39621" spans="18:18">
      <c r="R39621" s="1"/>
    </row>
    <row r="39622" spans="18:18">
      <c r="R39622" s="1"/>
    </row>
    <row r="39623" spans="18:18">
      <c r="R39623" s="1"/>
    </row>
    <row r="39624" spans="18:18">
      <c r="R39624" s="1"/>
    </row>
    <row r="39625" spans="18:18">
      <c r="R39625" s="1"/>
    </row>
    <row r="39626" spans="18:18">
      <c r="R39626" s="1"/>
    </row>
    <row r="39627" spans="18:18">
      <c r="R39627" s="1"/>
    </row>
    <row r="39628" spans="18:18">
      <c r="R39628" s="1"/>
    </row>
    <row r="39629" spans="18:18">
      <c r="R39629" s="1"/>
    </row>
    <row r="39630" spans="18:18">
      <c r="R39630" s="1"/>
    </row>
    <row r="39631" spans="18:18">
      <c r="R39631" s="1"/>
    </row>
    <row r="39632" spans="18:18">
      <c r="R39632" s="1"/>
    </row>
    <row r="39633" spans="18:18">
      <c r="R39633" s="1"/>
    </row>
    <row r="39634" spans="18:18">
      <c r="R39634" s="1"/>
    </row>
    <row r="39635" spans="18:18">
      <c r="R39635" s="1"/>
    </row>
    <row r="39636" spans="18:18">
      <c r="R39636" s="1"/>
    </row>
    <row r="39637" spans="18:18">
      <c r="R39637" s="1"/>
    </row>
    <row r="39638" spans="18:18">
      <c r="R39638" s="1"/>
    </row>
    <row r="39639" spans="18:18">
      <c r="R39639" s="1"/>
    </row>
    <row r="39640" spans="18:18">
      <c r="R39640" s="1"/>
    </row>
    <row r="39641" spans="18:18">
      <c r="R39641" s="1"/>
    </row>
    <row r="39642" spans="18:18">
      <c r="R39642" s="1"/>
    </row>
    <row r="39643" spans="18:18">
      <c r="R39643" s="1"/>
    </row>
    <row r="39644" spans="18:18">
      <c r="R39644" s="1"/>
    </row>
    <row r="39645" spans="18:18">
      <c r="R39645" s="1"/>
    </row>
    <row r="39646" spans="18:18">
      <c r="R39646" s="1"/>
    </row>
    <row r="39647" spans="18:18">
      <c r="R39647" s="1"/>
    </row>
    <row r="39648" spans="18:18">
      <c r="R39648" s="1"/>
    </row>
    <row r="39649" spans="18:18">
      <c r="R39649" s="1"/>
    </row>
    <row r="39650" spans="18:18">
      <c r="R39650" s="1"/>
    </row>
    <row r="39651" spans="18:18">
      <c r="R39651" s="1"/>
    </row>
    <row r="39652" spans="18:18">
      <c r="R39652" s="1"/>
    </row>
    <row r="39653" spans="18:18">
      <c r="R39653" s="1"/>
    </row>
    <row r="39654" spans="18:18">
      <c r="R39654" s="1"/>
    </row>
    <row r="39655" spans="18:18">
      <c r="R39655" s="1"/>
    </row>
    <row r="39656" spans="18:18">
      <c r="R39656" s="1"/>
    </row>
    <row r="39657" spans="18:18">
      <c r="R39657" s="1"/>
    </row>
    <row r="39658" spans="18:18">
      <c r="R39658" s="1"/>
    </row>
    <row r="39659" spans="18:18">
      <c r="R39659" s="1"/>
    </row>
    <row r="39660" spans="18:18">
      <c r="R39660" s="1"/>
    </row>
    <row r="39661" spans="18:18">
      <c r="R39661" s="1"/>
    </row>
    <row r="39662" spans="18:18">
      <c r="R39662" s="1"/>
    </row>
    <row r="39663" spans="18:18">
      <c r="R39663" s="1"/>
    </row>
    <row r="39664" spans="18:18">
      <c r="R39664" s="1"/>
    </row>
    <row r="39665" spans="18:18">
      <c r="R39665" s="1"/>
    </row>
    <row r="39666" spans="18:18">
      <c r="R39666" s="1"/>
    </row>
    <row r="39667" spans="18:18">
      <c r="R39667" s="1"/>
    </row>
    <row r="39668" spans="18:18">
      <c r="R39668" s="1"/>
    </row>
    <row r="39669" spans="18:18">
      <c r="R39669" s="1"/>
    </row>
    <row r="39670" spans="18:18">
      <c r="R39670" s="1"/>
    </row>
    <row r="39671" spans="18:18">
      <c r="R39671" s="1"/>
    </row>
    <row r="39672" spans="18:18">
      <c r="R39672" s="1"/>
    </row>
    <row r="39673" spans="18:18">
      <c r="R39673" s="1"/>
    </row>
    <row r="39674" spans="18:18">
      <c r="R39674" s="1"/>
    </row>
    <row r="39675" spans="18:18">
      <c r="R39675" s="1"/>
    </row>
    <row r="39676" spans="18:18">
      <c r="R39676" s="1"/>
    </row>
    <row r="39677" spans="18:18">
      <c r="R39677" s="1"/>
    </row>
    <row r="39678" spans="18:18">
      <c r="R39678" s="1"/>
    </row>
    <row r="39679" spans="18:18">
      <c r="R39679" s="1"/>
    </row>
    <row r="39680" spans="18:18">
      <c r="R39680" s="1"/>
    </row>
    <row r="39681" spans="18:18">
      <c r="R39681" s="1"/>
    </row>
    <row r="39682" spans="18:18">
      <c r="R39682" s="1"/>
    </row>
    <row r="39683" spans="18:18">
      <c r="R39683" s="1"/>
    </row>
    <row r="39684" spans="18:18">
      <c r="R39684" s="1"/>
    </row>
    <row r="39685" spans="18:18">
      <c r="R39685" s="1"/>
    </row>
    <row r="39686" spans="18:18">
      <c r="R39686" s="1"/>
    </row>
    <row r="39687" spans="18:18">
      <c r="R39687" s="1"/>
    </row>
    <row r="39688" spans="18:18">
      <c r="R39688" s="1"/>
    </row>
    <row r="39689" spans="18:18">
      <c r="R39689" s="1"/>
    </row>
    <row r="39690" spans="18:18">
      <c r="R39690" s="1"/>
    </row>
    <row r="39691" spans="18:18">
      <c r="R39691" s="1"/>
    </row>
    <row r="39692" spans="18:18">
      <c r="R39692" s="1"/>
    </row>
    <row r="39693" spans="18:18">
      <c r="R39693" s="1"/>
    </row>
    <row r="39694" spans="18:18">
      <c r="R39694" s="1"/>
    </row>
    <row r="39695" spans="18:18">
      <c r="R39695" s="1"/>
    </row>
    <row r="39696" spans="18:18">
      <c r="R39696" s="1"/>
    </row>
    <row r="39697" spans="18:18">
      <c r="R39697" s="1"/>
    </row>
    <row r="39698" spans="18:18">
      <c r="R39698" s="1"/>
    </row>
    <row r="39699" spans="18:18">
      <c r="R39699" s="1"/>
    </row>
    <row r="39700" spans="18:18">
      <c r="R39700" s="1"/>
    </row>
    <row r="39701" spans="18:18">
      <c r="R39701" s="1"/>
    </row>
    <row r="39702" spans="18:18">
      <c r="R39702" s="1"/>
    </row>
    <row r="39703" spans="18:18">
      <c r="R39703" s="1"/>
    </row>
    <row r="39704" spans="18:18">
      <c r="R39704" s="1"/>
    </row>
    <row r="39705" spans="18:18">
      <c r="R39705" s="1"/>
    </row>
    <row r="39706" spans="18:18">
      <c r="R39706" s="1"/>
    </row>
    <row r="39707" spans="18:18">
      <c r="R39707" s="1"/>
    </row>
    <row r="39708" spans="18:18">
      <c r="R39708" s="1"/>
    </row>
    <row r="39709" spans="18:18">
      <c r="R39709" s="1"/>
    </row>
    <row r="39710" spans="18:18">
      <c r="R39710" s="1"/>
    </row>
    <row r="39711" spans="18:18">
      <c r="R39711" s="1"/>
    </row>
    <row r="39712" spans="18:18">
      <c r="R39712" s="1"/>
    </row>
    <row r="39713" spans="18:18">
      <c r="R39713" s="1"/>
    </row>
    <row r="39714" spans="18:18">
      <c r="R39714" s="1"/>
    </row>
    <row r="39715" spans="18:18">
      <c r="R39715" s="1"/>
    </row>
    <row r="39716" spans="18:18">
      <c r="R39716" s="1"/>
    </row>
    <row r="39717" spans="18:18">
      <c r="R39717" s="1"/>
    </row>
    <row r="39718" spans="18:18">
      <c r="R39718" s="1"/>
    </row>
    <row r="39719" spans="18:18">
      <c r="R39719" s="1"/>
    </row>
    <row r="39720" spans="18:18">
      <c r="R39720" s="1"/>
    </row>
    <row r="39721" spans="18:18">
      <c r="R39721" s="1"/>
    </row>
    <row r="39722" spans="18:18">
      <c r="R39722" s="1"/>
    </row>
    <row r="39723" spans="18:18">
      <c r="R39723" s="1"/>
    </row>
    <row r="39724" spans="18:18">
      <c r="R39724" s="1"/>
    </row>
    <row r="39725" spans="18:18">
      <c r="R39725" s="1"/>
    </row>
    <row r="39726" spans="18:18">
      <c r="R39726" s="1"/>
    </row>
    <row r="39727" spans="18:18">
      <c r="R39727" s="1"/>
    </row>
    <row r="39728" spans="18:18">
      <c r="R39728" s="1"/>
    </row>
    <row r="39729" spans="18:18">
      <c r="R39729" s="1"/>
    </row>
    <row r="39730" spans="18:18">
      <c r="R39730" s="1"/>
    </row>
    <row r="39731" spans="18:18">
      <c r="R39731" s="1"/>
    </row>
    <row r="39732" spans="18:18">
      <c r="R39732" s="1"/>
    </row>
    <row r="39733" spans="18:18">
      <c r="R39733" s="1"/>
    </row>
    <row r="39734" spans="18:18">
      <c r="R39734" s="1"/>
    </row>
    <row r="39735" spans="18:18">
      <c r="R39735" s="1"/>
    </row>
    <row r="39736" spans="18:18">
      <c r="R39736" s="1"/>
    </row>
    <row r="39737" spans="18:18">
      <c r="R39737" s="1"/>
    </row>
    <row r="39738" spans="18:18">
      <c r="R39738" s="1"/>
    </row>
    <row r="39739" spans="18:18">
      <c r="R39739" s="1"/>
    </row>
    <row r="39740" spans="18:18">
      <c r="R39740" s="1"/>
    </row>
    <row r="39741" spans="18:18">
      <c r="R39741" s="1"/>
    </row>
    <row r="39742" spans="18:18">
      <c r="R39742" s="1"/>
    </row>
    <row r="39743" spans="18:18">
      <c r="R39743" s="1"/>
    </row>
    <row r="39744" spans="18:18">
      <c r="R39744" s="1"/>
    </row>
    <row r="39745" spans="18:18">
      <c r="R39745" s="1"/>
    </row>
    <row r="39746" spans="18:18">
      <c r="R39746" s="1"/>
    </row>
    <row r="39747" spans="18:18">
      <c r="R39747" s="1"/>
    </row>
    <row r="39748" spans="18:18">
      <c r="R39748" s="1"/>
    </row>
    <row r="39749" spans="18:18">
      <c r="R39749" s="1"/>
    </row>
    <row r="39750" spans="18:18">
      <c r="R39750" s="1"/>
    </row>
    <row r="39751" spans="18:18">
      <c r="R39751" s="1"/>
    </row>
    <row r="39752" spans="18:18">
      <c r="R39752" s="1"/>
    </row>
    <row r="39753" spans="18:18">
      <c r="R39753" s="1"/>
    </row>
    <row r="39754" spans="18:18">
      <c r="R39754" s="1"/>
    </row>
    <row r="39755" spans="18:18">
      <c r="R39755" s="1"/>
    </row>
    <row r="39756" spans="18:18">
      <c r="R39756" s="1"/>
    </row>
    <row r="39757" spans="18:18">
      <c r="R39757" s="1"/>
    </row>
    <row r="39758" spans="18:18">
      <c r="R39758" s="1"/>
    </row>
    <row r="39759" spans="18:18">
      <c r="R39759" s="1"/>
    </row>
    <row r="39760" spans="18:18">
      <c r="R39760" s="1"/>
    </row>
    <row r="39761" spans="18:18">
      <c r="R39761" s="1"/>
    </row>
    <row r="39762" spans="18:18">
      <c r="R39762" s="1"/>
    </row>
    <row r="39763" spans="18:18">
      <c r="R39763" s="1"/>
    </row>
    <row r="39764" spans="18:18">
      <c r="R39764" s="1"/>
    </row>
    <row r="39765" spans="18:18">
      <c r="R39765" s="1"/>
    </row>
    <row r="39766" spans="18:18">
      <c r="R39766" s="1"/>
    </row>
    <row r="39767" spans="18:18">
      <c r="R39767" s="1"/>
    </row>
    <row r="39768" spans="18:18">
      <c r="R39768" s="1"/>
    </row>
    <row r="39769" spans="18:18">
      <c r="R39769" s="1"/>
    </row>
    <row r="39770" spans="18:18">
      <c r="R39770" s="1"/>
    </row>
    <row r="39771" spans="18:18">
      <c r="R39771" s="1"/>
    </row>
    <row r="39772" spans="18:18">
      <c r="R39772" s="1"/>
    </row>
    <row r="39773" spans="18:18">
      <c r="R39773" s="1"/>
    </row>
    <row r="39774" spans="18:18">
      <c r="R39774" s="1"/>
    </row>
    <row r="39775" spans="18:18">
      <c r="R39775" s="1"/>
    </row>
    <row r="39776" spans="18:18">
      <c r="R39776" s="1"/>
    </row>
    <row r="39777" spans="18:18">
      <c r="R39777" s="1"/>
    </row>
    <row r="39778" spans="18:18">
      <c r="R39778" s="1"/>
    </row>
    <row r="39779" spans="18:18">
      <c r="R39779" s="1"/>
    </row>
    <row r="39780" spans="18:18">
      <c r="R39780" s="1"/>
    </row>
    <row r="39781" spans="18:18">
      <c r="R39781" s="1"/>
    </row>
    <row r="39782" spans="18:18">
      <c r="R39782" s="1"/>
    </row>
    <row r="39783" spans="18:18">
      <c r="R39783" s="1"/>
    </row>
    <row r="39784" spans="18:18">
      <c r="R39784" s="1"/>
    </row>
    <row r="39785" spans="18:18">
      <c r="R39785" s="1"/>
    </row>
    <row r="39786" spans="18:18">
      <c r="R39786" s="1"/>
    </row>
    <row r="39787" spans="18:18">
      <c r="R39787" s="1"/>
    </row>
    <row r="39788" spans="18:18">
      <c r="R39788" s="1"/>
    </row>
    <row r="39789" spans="18:18">
      <c r="R39789" s="1"/>
    </row>
    <row r="39790" spans="18:18">
      <c r="R39790" s="1"/>
    </row>
    <row r="39791" spans="18:18">
      <c r="R39791" s="1"/>
    </row>
    <row r="39792" spans="18:18">
      <c r="R39792" s="1"/>
    </row>
    <row r="39793" spans="18:18">
      <c r="R39793" s="1"/>
    </row>
    <row r="39794" spans="18:18">
      <c r="R39794" s="1"/>
    </row>
    <row r="39795" spans="18:18">
      <c r="R39795" s="1"/>
    </row>
    <row r="39796" spans="18:18">
      <c r="R39796" s="1"/>
    </row>
    <row r="39797" spans="18:18">
      <c r="R39797" s="1"/>
    </row>
    <row r="39798" spans="18:18">
      <c r="R39798" s="1"/>
    </row>
    <row r="39799" spans="18:18">
      <c r="R39799" s="1"/>
    </row>
    <row r="39800" spans="18:18">
      <c r="R39800" s="1"/>
    </row>
    <row r="39801" spans="18:18">
      <c r="R39801" s="1"/>
    </row>
    <row r="39802" spans="18:18">
      <c r="R39802" s="1"/>
    </row>
    <row r="39803" spans="18:18">
      <c r="R39803" s="1"/>
    </row>
    <row r="39804" spans="18:18">
      <c r="R39804" s="1"/>
    </row>
    <row r="39805" spans="18:18">
      <c r="R39805" s="1"/>
    </row>
    <row r="39806" spans="18:18">
      <c r="R39806" s="1"/>
    </row>
    <row r="39807" spans="18:18">
      <c r="R39807" s="1"/>
    </row>
    <row r="39808" spans="18:18">
      <c r="R39808" s="1"/>
    </row>
    <row r="39809" spans="18:18">
      <c r="R39809" s="1"/>
    </row>
    <row r="39810" spans="18:18">
      <c r="R39810" s="1"/>
    </row>
    <row r="39811" spans="18:18">
      <c r="R39811" s="1"/>
    </row>
    <row r="39812" spans="18:18">
      <c r="R39812" s="1"/>
    </row>
    <row r="39813" spans="18:18">
      <c r="R39813" s="1"/>
    </row>
    <row r="39814" spans="18:18">
      <c r="R39814" s="1"/>
    </row>
    <row r="39815" spans="18:18">
      <c r="R39815" s="1"/>
    </row>
    <row r="39816" spans="18:18">
      <c r="R39816" s="1"/>
    </row>
    <row r="39817" spans="18:18">
      <c r="R39817" s="1"/>
    </row>
    <row r="39818" spans="18:18">
      <c r="R39818" s="1"/>
    </row>
    <row r="39819" spans="18:18">
      <c r="R39819" s="1"/>
    </row>
    <row r="39820" spans="18:18">
      <c r="R39820" s="1"/>
    </row>
    <row r="39821" spans="18:18">
      <c r="R39821" s="1"/>
    </row>
    <row r="39822" spans="18:18">
      <c r="R39822" s="1"/>
    </row>
    <row r="39823" spans="18:18">
      <c r="R39823" s="1"/>
    </row>
    <row r="39824" spans="18:18">
      <c r="R39824" s="1"/>
    </row>
    <row r="39825" spans="18:18">
      <c r="R39825" s="1"/>
    </row>
    <row r="39826" spans="18:18">
      <c r="R39826" s="1"/>
    </row>
    <row r="39827" spans="18:18">
      <c r="R39827" s="1"/>
    </row>
    <row r="39828" spans="18:18">
      <c r="R39828" s="1"/>
    </row>
    <row r="39829" spans="18:18">
      <c r="R39829" s="1"/>
    </row>
    <row r="39830" spans="18:18">
      <c r="R39830" s="1"/>
    </row>
    <row r="39831" spans="18:18">
      <c r="R39831" s="1"/>
    </row>
    <row r="39832" spans="18:18">
      <c r="R39832" s="1"/>
    </row>
    <row r="39833" spans="18:18">
      <c r="R39833" s="1"/>
    </row>
    <row r="39834" spans="18:18">
      <c r="R39834" s="1"/>
    </row>
    <row r="39835" spans="18:18">
      <c r="R39835" s="1"/>
    </row>
    <row r="39836" spans="18:18">
      <c r="R39836" s="1"/>
    </row>
    <row r="39837" spans="18:18">
      <c r="R39837" s="1"/>
    </row>
    <row r="39838" spans="18:18">
      <c r="R39838" s="1"/>
    </row>
    <row r="39839" spans="18:18">
      <c r="R39839" s="1"/>
    </row>
    <row r="39840" spans="18:18">
      <c r="R39840" s="1"/>
    </row>
    <row r="39841" spans="18:18">
      <c r="R39841" s="1"/>
    </row>
    <row r="39842" spans="18:18">
      <c r="R39842" s="1"/>
    </row>
    <row r="39843" spans="18:18">
      <c r="R39843" s="1"/>
    </row>
    <row r="39844" spans="18:18">
      <c r="R39844" s="1"/>
    </row>
    <row r="39845" spans="18:18">
      <c r="R39845" s="1"/>
    </row>
    <row r="39846" spans="18:18">
      <c r="R39846" s="1"/>
    </row>
    <row r="39847" spans="18:18">
      <c r="R39847" s="1"/>
    </row>
    <row r="39848" spans="18:18">
      <c r="R39848" s="1"/>
    </row>
    <row r="39849" spans="18:18">
      <c r="R39849" s="1"/>
    </row>
    <row r="39850" spans="18:18">
      <c r="R39850" s="1"/>
    </row>
    <row r="39851" spans="18:18">
      <c r="R39851" s="1"/>
    </row>
    <row r="39852" spans="18:18">
      <c r="R39852" s="1"/>
    </row>
    <row r="39853" spans="18:18">
      <c r="R39853" s="1"/>
    </row>
    <row r="39854" spans="18:18">
      <c r="R39854" s="1"/>
    </row>
    <row r="39855" spans="18:18">
      <c r="R39855" s="1"/>
    </row>
    <row r="39856" spans="18:18">
      <c r="R39856" s="1"/>
    </row>
    <row r="39857" spans="18:18">
      <c r="R39857" s="1"/>
    </row>
    <row r="39858" spans="18:18">
      <c r="R39858" s="1"/>
    </row>
    <row r="39859" spans="18:18">
      <c r="R39859" s="1"/>
    </row>
    <row r="39860" spans="18:18">
      <c r="R39860" s="1"/>
    </row>
    <row r="39861" spans="18:18">
      <c r="R39861" s="1"/>
    </row>
    <row r="39862" spans="18:18">
      <c r="R39862" s="1"/>
    </row>
    <row r="39863" spans="18:18">
      <c r="R39863" s="1"/>
    </row>
    <row r="39864" spans="18:18">
      <c r="R39864" s="1"/>
    </row>
    <row r="39865" spans="18:18">
      <c r="R39865" s="1"/>
    </row>
    <row r="39866" spans="18:18">
      <c r="R39866" s="1"/>
    </row>
    <row r="39867" spans="18:18">
      <c r="R39867" s="1"/>
    </row>
    <row r="39868" spans="18:18">
      <c r="R39868" s="1"/>
    </row>
    <row r="39869" spans="18:18">
      <c r="R39869" s="1"/>
    </row>
    <row r="39870" spans="18:18">
      <c r="R39870" s="1"/>
    </row>
    <row r="39871" spans="18:18">
      <c r="R39871" s="1"/>
    </row>
    <row r="39872" spans="18:18">
      <c r="R39872" s="1"/>
    </row>
    <row r="39873" spans="18:18">
      <c r="R39873" s="1"/>
    </row>
    <row r="39874" spans="18:18">
      <c r="R39874" s="1"/>
    </row>
    <row r="39875" spans="18:18">
      <c r="R39875" s="1"/>
    </row>
    <row r="39876" spans="18:18">
      <c r="R39876" s="1"/>
    </row>
    <row r="39877" spans="18:18">
      <c r="R39877" s="1"/>
    </row>
    <row r="39878" spans="18:18">
      <c r="R39878" s="1"/>
    </row>
    <row r="39879" spans="18:18">
      <c r="R39879" s="1"/>
    </row>
    <row r="39880" spans="18:18">
      <c r="R39880" s="1"/>
    </row>
    <row r="39881" spans="18:18">
      <c r="R39881" s="1"/>
    </row>
    <row r="39882" spans="18:18">
      <c r="R39882" s="1"/>
    </row>
    <row r="39883" spans="18:18">
      <c r="R39883" s="1"/>
    </row>
    <row r="39884" spans="18:18">
      <c r="R39884" s="1"/>
    </row>
    <row r="39885" spans="18:18">
      <c r="R39885" s="1"/>
    </row>
    <row r="39886" spans="18:18">
      <c r="R39886" s="1"/>
    </row>
    <row r="39887" spans="18:18">
      <c r="R39887" s="1"/>
    </row>
    <row r="39888" spans="18:18">
      <c r="R39888" s="1"/>
    </row>
    <row r="39889" spans="18:18">
      <c r="R39889" s="1"/>
    </row>
    <row r="39890" spans="18:18">
      <c r="R39890" s="1"/>
    </row>
    <row r="39891" spans="18:18">
      <c r="R39891" s="1"/>
    </row>
    <row r="39892" spans="18:18">
      <c r="R39892" s="1"/>
    </row>
    <row r="39893" spans="18:18">
      <c r="R39893" s="1"/>
    </row>
    <row r="39894" spans="18:18">
      <c r="R39894" s="1"/>
    </row>
    <row r="39895" spans="18:18">
      <c r="R39895" s="1"/>
    </row>
    <row r="39896" spans="18:18">
      <c r="R39896" s="1"/>
    </row>
    <row r="39897" spans="18:18">
      <c r="R39897" s="1"/>
    </row>
    <row r="39898" spans="18:18">
      <c r="R39898" s="1"/>
    </row>
    <row r="39899" spans="18:18">
      <c r="R39899" s="1"/>
    </row>
    <row r="39900" spans="18:18">
      <c r="R39900" s="1"/>
    </row>
    <row r="39901" spans="18:18">
      <c r="R39901" s="1"/>
    </row>
    <row r="39902" spans="18:18">
      <c r="R39902" s="1"/>
    </row>
    <row r="39903" spans="18:18">
      <c r="R39903" s="1"/>
    </row>
    <row r="39904" spans="18:18">
      <c r="R39904" s="1"/>
    </row>
    <row r="39905" spans="18:18">
      <c r="R39905" s="1"/>
    </row>
    <row r="39906" spans="18:18">
      <c r="R39906" s="1"/>
    </row>
    <row r="39907" spans="18:18">
      <c r="R39907" s="1"/>
    </row>
    <row r="39908" spans="18:18">
      <c r="R39908" s="1"/>
    </row>
    <row r="39909" spans="18:18">
      <c r="R39909" s="1"/>
    </row>
    <row r="39910" spans="18:18">
      <c r="R39910" s="1"/>
    </row>
    <row r="39911" spans="18:18">
      <c r="R39911" s="1"/>
    </row>
    <row r="39912" spans="18:18">
      <c r="R39912" s="1"/>
    </row>
    <row r="39913" spans="18:18">
      <c r="R39913" s="1"/>
    </row>
    <row r="39914" spans="18:18">
      <c r="R39914" s="1"/>
    </row>
    <row r="39915" spans="18:18">
      <c r="R39915" s="1"/>
    </row>
    <row r="39916" spans="18:18">
      <c r="R39916" s="1"/>
    </row>
    <row r="39917" spans="18:18">
      <c r="R39917" s="1"/>
    </row>
    <row r="39918" spans="18:18">
      <c r="R39918" s="1"/>
    </row>
    <row r="39919" spans="18:18">
      <c r="R39919" s="1"/>
    </row>
    <row r="39920" spans="18:18">
      <c r="R39920" s="1"/>
    </row>
    <row r="39921" spans="18:18">
      <c r="R39921" s="1"/>
    </row>
    <row r="39922" spans="18:18">
      <c r="R39922" s="1"/>
    </row>
    <row r="39923" spans="18:18">
      <c r="R39923" s="1"/>
    </row>
    <row r="39924" spans="18:18">
      <c r="R39924" s="1"/>
    </row>
    <row r="39925" spans="18:18">
      <c r="R39925" s="1"/>
    </row>
    <row r="39926" spans="18:18">
      <c r="R39926" s="1"/>
    </row>
    <row r="39927" spans="18:18">
      <c r="R39927" s="1"/>
    </row>
    <row r="39928" spans="18:18">
      <c r="R39928" s="1"/>
    </row>
    <row r="39929" spans="18:18">
      <c r="R39929" s="1"/>
    </row>
    <row r="39930" spans="18:18">
      <c r="R39930" s="1"/>
    </row>
    <row r="39931" spans="18:18">
      <c r="R39931" s="1"/>
    </row>
    <row r="39932" spans="18:18">
      <c r="R39932" s="1"/>
    </row>
    <row r="39933" spans="18:18">
      <c r="R39933" s="1"/>
    </row>
    <row r="39934" spans="18:18">
      <c r="R39934" s="1"/>
    </row>
    <row r="39935" spans="18:18">
      <c r="R39935" s="1"/>
    </row>
    <row r="39936" spans="18:18">
      <c r="R39936" s="1"/>
    </row>
    <row r="39937" spans="18:18">
      <c r="R39937" s="1"/>
    </row>
    <row r="39938" spans="18:18">
      <c r="R39938" s="1"/>
    </row>
    <row r="39939" spans="18:18">
      <c r="R39939" s="1"/>
    </row>
    <row r="39940" spans="18:18">
      <c r="R39940" s="1"/>
    </row>
    <row r="39941" spans="18:18">
      <c r="R39941" s="1"/>
    </row>
    <row r="39942" spans="18:18">
      <c r="R39942" s="1"/>
    </row>
    <row r="39943" spans="18:18">
      <c r="R39943" s="1"/>
    </row>
    <row r="39944" spans="18:18">
      <c r="R39944" s="1"/>
    </row>
    <row r="39945" spans="18:18">
      <c r="R39945" s="1"/>
    </row>
    <row r="39946" spans="18:18">
      <c r="R39946" s="1"/>
    </row>
    <row r="39947" spans="18:18">
      <c r="R39947" s="1"/>
    </row>
    <row r="39948" spans="18:18">
      <c r="R39948" s="1"/>
    </row>
    <row r="39949" spans="18:18">
      <c r="R39949" s="1"/>
    </row>
    <row r="39950" spans="18:18">
      <c r="R39950" s="1"/>
    </row>
    <row r="39951" spans="18:18">
      <c r="R39951" s="1"/>
    </row>
    <row r="39952" spans="18:18">
      <c r="R39952" s="1"/>
    </row>
    <row r="39953" spans="18:18">
      <c r="R39953" s="1"/>
    </row>
    <row r="39954" spans="18:18">
      <c r="R39954" s="1"/>
    </row>
    <row r="39955" spans="18:18">
      <c r="R39955" s="1"/>
    </row>
    <row r="39956" spans="18:18">
      <c r="R39956" s="1"/>
    </row>
    <row r="39957" spans="18:18">
      <c r="R39957" s="1"/>
    </row>
    <row r="39958" spans="18:18">
      <c r="R39958" s="1"/>
    </row>
    <row r="39959" spans="18:18">
      <c r="R39959" s="1"/>
    </row>
    <row r="39960" spans="18:18">
      <c r="R39960" s="1"/>
    </row>
    <row r="39961" spans="18:18">
      <c r="R39961" s="1"/>
    </row>
    <row r="39962" spans="18:18">
      <c r="R39962" s="1"/>
    </row>
    <row r="39963" spans="18:18">
      <c r="R39963" s="1"/>
    </row>
    <row r="39964" spans="18:18">
      <c r="R39964" s="1"/>
    </row>
    <row r="39965" spans="18:18">
      <c r="R39965" s="1"/>
    </row>
    <row r="39966" spans="18:18">
      <c r="R39966" s="1"/>
    </row>
    <row r="39967" spans="18:18">
      <c r="R39967" s="1"/>
    </row>
    <row r="39968" spans="18:18">
      <c r="R39968" s="1"/>
    </row>
    <row r="39969" spans="18:18">
      <c r="R39969" s="1"/>
    </row>
    <row r="39970" spans="18:18">
      <c r="R39970" s="1"/>
    </row>
    <row r="39971" spans="18:18">
      <c r="R39971" s="1"/>
    </row>
    <row r="39972" spans="18:18">
      <c r="R39972" s="1"/>
    </row>
    <row r="39973" spans="18:18">
      <c r="R39973" s="1"/>
    </row>
    <row r="39974" spans="18:18">
      <c r="R39974" s="1"/>
    </row>
    <row r="39975" spans="18:18">
      <c r="R39975" s="1"/>
    </row>
    <row r="39976" spans="18:18">
      <c r="R39976" s="1"/>
    </row>
    <row r="39977" spans="18:18">
      <c r="R39977" s="1"/>
    </row>
    <row r="39978" spans="18:18">
      <c r="R39978" s="1"/>
    </row>
    <row r="39979" spans="18:18">
      <c r="R39979" s="1"/>
    </row>
    <row r="39980" spans="18:18">
      <c r="R39980" s="1"/>
    </row>
    <row r="39981" spans="18:18">
      <c r="R39981" s="1"/>
    </row>
    <row r="39982" spans="18:18">
      <c r="R39982" s="1"/>
    </row>
    <row r="39983" spans="18:18">
      <c r="R39983" s="1"/>
    </row>
    <row r="39984" spans="18:18">
      <c r="R39984" s="1"/>
    </row>
    <row r="39985" spans="18:18">
      <c r="R39985" s="1"/>
    </row>
    <row r="39986" spans="18:18">
      <c r="R39986" s="1"/>
    </row>
    <row r="39987" spans="18:18">
      <c r="R39987" s="1"/>
    </row>
    <row r="39988" spans="18:18">
      <c r="R39988" s="1"/>
    </row>
    <row r="39989" spans="18:18">
      <c r="R39989" s="1"/>
    </row>
    <row r="39990" spans="18:18">
      <c r="R39990" s="1"/>
    </row>
    <row r="39991" spans="18:18">
      <c r="R39991" s="1"/>
    </row>
    <row r="39992" spans="18:18">
      <c r="R39992" s="1"/>
    </row>
    <row r="39993" spans="18:18">
      <c r="R39993" s="1"/>
    </row>
    <row r="39994" spans="18:18">
      <c r="R39994" s="1"/>
    </row>
    <row r="39995" spans="18:18">
      <c r="R39995" s="1"/>
    </row>
    <row r="39996" spans="18:18">
      <c r="R39996" s="1"/>
    </row>
    <row r="39997" spans="18:18">
      <c r="R39997" s="1"/>
    </row>
    <row r="39998" spans="18:18">
      <c r="R39998" s="1"/>
    </row>
    <row r="39999" spans="18:18">
      <c r="R39999" s="1"/>
    </row>
    <row r="40000" spans="18:18">
      <c r="R40000" s="1"/>
    </row>
    <row r="40001" spans="18:18">
      <c r="R40001" s="1"/>
    </row>
    <row r="40002" spans="18:18">
      <c r="R40002" s="1"/>
    </row>
    <row r="40003" spans="18:18">
      <c r="R40003" s="1"/>
    </row>
    <row r="40004" spans="18:18">
      <c r="R40004" s="1"/>
    </row>
    <row r="40005" spans="18:18">
      <c r="R40005" s="1"/>
    </row>
    <row r="40006" spans="18:18">
      <c r="R40006" s="1"/>
    </row>
    <row r="40007" spans="18:18">
      <c r="R40007" s="1"/>
    </row>
    <row r="40008" spans="18:18">
      <c r="R40008" s="1"/>
    </row>
    <row r="40009" spans="18:18">
      <c r="R40009" s="1"/>
    </row>
    <row r="40010" spans="18:18">
      <c r="R40010" s="1"/>
    </row>
    <row r="40011" spans="18:18">
      <c r="R40011" s="1"/>
    </row>
    <row r="40012" spans="18:18">
      <c r="R40012" s="1"/>
    </row>
    <row r="40013" spans="18:18">
      <c r="R40013" s="1"/>
    </row>
    <row r="40014" spans="18:18">
      <c r="R40014" s="1"/>
    </row>
    <row r="40015" spans="18:18">
      <c r="R40015" s="1"/>
    </row>
    <row r="40016" spans="18:18">
      <c r="R40016" s="1"/>
    </row>
    <row r="40017" spans="18:18">
      <c r="R40017" s="1"/>
    </row>
    <row r="40018" spans="18:18">
      <c r="R40018" s="1"/>
    </row>
    <row r="40019" spans="18:18">
      <c r="R40019" s="1"/>
    </row>
    <row r="40020" spans="18:18">
      <c r="R40020" s="1"/>
    </row>
    <row r="40021" spans="18:18">
      <c r="R40021" s="1"/>
    </row>
    <row r="40022" spans="18:18">
      <c r="R40022" s="1"/>
    </row>
    <row r="40023" spans="18:18">
      <c r="R40023" s="1"/>
    </row>
    <row r="40024" spans="18:18">
      <c r="R40024" s="1"/>
    </row>
    <row r="40025" spans="18:18">
      <c r="R40025" s="1"/>
    </row>
    <row r="40026" spans="18:18">
      <c r="R40026" s="1"/>
    </row>
    <row r="40027" spans="18:18">
      <c r="R40027" s="1"/>
    </row>
    <row r="40028" spans="18:18">
      <c r="R40028" s="1"/>
    </row>
    <row r="40029" spans="18:18">
      <c r="R40029" s="1"/>
    </row>
    <row r="40030" spans="18:18">
      <c r="R40030" s="1"/>
    </row>
    <row r="40031" spans="18:18">
      <c r="R40031" s="1"/>
    </row>
    <row r="40032" spans="18:18">
      <c r="R40032" s="1"/>
    </row>
    <row r="40033" spans="18:18">
      <c r="R40033" s="1"/>
    </row>
    <row r="40034" spans="18:18">
      <c r="R40034" s="1"/>
    </row>
    <row r="40035" spans="18:18">
      <c r="R40035" s="1"/>
    </row>
    <row r="40036" spans="18:18">
      <c r="R40036" s="1"/>
    </row>
    <row r="40037" spans="18:18">
      <c r="R40037" s="1"/>
    </row>
    <row r="40038" spans="18:18">
      <c r="R40038" s="1"/>
    </row>
    <row r="40039" spans="18:18">
      <c r="R40039" s="1"/>
    </row>
    <row r="40040" spans="18:18">
      <c r="R40040" s="1"/>
    </row>
    <row r="40041" spans="18:18">
      <c r="R40041" s="1"/>
    </row>
    <row r="40042" spans="18:18">
      <c r="R40042" s="1"/>
    </row>
    <row r="40043" spans="18:18">
      <c r="R40043" s="1"/>
    </row>
    <row r="40044" spans="18:18">
      <c r="R40044" s="1"/>
    </row>
    <row r="40045" spans="18:18">
      <c r="R40045" s="1"/>
    </row>
    <row r="40046" spans="18:18">
      <c r="R40046" s="1"/>
    </row>
    <row r="40047" spans="18:18">
      <c r="R40047" s="1"/>
    </row>
    <row r="40048" spans="18:18">
      <c r="R40048" s="1"/>
    </row>
    <row r="40049" spans="18:18">
      <c r="R40049" s="1"/>
    </row>
    <row r="40050" spans="18:18">
      <c r="R40050" s="1"/>
    </row>
    <row r="40051" spans="18:18">
      <c r="R40051" s="1"/>
    </row>
    <row r="40052" spans="18:18">
      <c r="R40052" s="1"/>
    </row>
    <row r="40053" spans="18:18">
      <c r="R40053" s="1"/>
    </row>
    <row r="40054" spans="18:18">
      <c r="R40054" s="1"/>
    </row>
    <row r="40055" spans="18:18">
      <c r="R40055" s="1"/>
    </row>
    <row r="40056" spans="18:18">
      <c r="R40056" s="1"/>
    </row>
    <row r="40057" spans="18:18">
      <c r="R40057" s="1"/>
    </row>
    <row r="40058" spans="18:18">
      <c r="R40058" s="1"/>
    </row>
    <row r="40059" spans="18:18">
      <c r="R40059" s="1"/>
    </row>
    <row r="40060" spans="18:18">
      <c r="R40060" s="1"/>
    </row>
    <row r="40061" spans="18:18">
      <c r="R40061" s="1"/>
    </row>
    <row r="40062" spans="18:18">
      <c r="R40062" s="1"/>
    </row>
    <row r="40063" spans="18:18">
      <c r="R40063" s="1"/>
    </row>
    <row r="40064" spans="18:18">
      <c r="R40064" s="1"/>
    </row>
    <row r="40065" spans="18:18">
      <c r="R40065" s="1"/>
    </row>
    <row r="40066" spans="18:18">
      <c r="R40066" s="1"/>
    </row>
    <row r="40067" spans="18:18">
      <c r="R40067" s="1"/>
    </row>
    <row r="40068" spans="18:18">
      <c r="R40068" s="1"/>
    </row>
    <row r="40069" spans="18:18">
      <c r="R40069" s="1"/>
    </row>
    <row r="40070" spans="18:18">
      <c r="R40070" s="1"/>
    </row>
    <row r="40071" spans="18:18">
      <c r="R40071" s="1"/>
    </row>
    <row r="40072" spans="18:18">
      <c r="R40072" s="1"/>
    </row>
    <row r="40073" spans="18:18">
      <c r="R40073" s="1"/>
    </row>
    <row r="40074" spans="18:18">
      <c r="R40074" s="1"/>
    </row>
    <row r="40075" spans="18:18">
      <c r="R40075" s="1"/>
    </row>
    <row r="40076" spans="18:18">
      <c r="R40076" s="1"/>
    </row>
    <row r="40077" spans="18:18">
      <c r="R40077" s="1"/>
    </row>
    <row r="40078" spans="18:18">
      <c r="R40078" s="1"/>
    </row>
    <row r="40079" spans="18:18">
      <c r="R40079" s="1"/>
    </row>
    <row r="40080" spans="18:18">
      <c r="R40080" s="1"/>
    </row>
    <row r="40081" spans="18:18">
      <c r="R40081" s="1"/>
    </row>
    <row r="40082" spans="18:18">
      <c r="R40082" s="1"/>
    </row>
    <row r="40083" spans="18:18">
      <c r="R40083" s="1"/>
    </row>
    <row r="40084" spans="18:18">
      <c r="R40084" s="1"/>
    </row>
    <row r="40085" spans="18:18">
      <c r="R40085" s="1"/>
    </row>
    <row r="40086" spans="18:18">
      <c r="R40086" s="1"/>
    </row>
    <row r="40087" spans="18:18">
      <c r="R40087" s="1"/>
    </row>
    <row r="40088" spans="18:18">
      <c r="R40088" s="1"/>
    </row>
    <row r="40089" spans="18:18">
      <c r="R40089" s="1"/>
    </row>
    <row r="40090" spans="18:18">
      <c r="R40090" s="1"/>
    </row>
    <row r="40091" spans="18:18">
      <c r="R40091" s="1"/>
    </row>
    <row r="40092" spans="18:18">
      <c r="R40092" s="1"/>
    </row>
    <row r="40093" spans="18:18">
      <c r="R40093" s="1"/>
    </row>
    <row r="40094" spans="18:18">
      <c r="R40094" s="1"/>
    </row>
    <row r="40095" spans="18:18">
      <c r="R40095" s="1"/>
    </row>
    <row r="40096" spans="18:18">
      <c r="R40096" s="1"/>
    </row>
    <row r="40097" spans="18:18">
      <c r="R40097" s="1"/>
    </row>
    <row r="40098" spans="18:18">
      <c r="R40098" s="1"/>
    </row>
    <row r="40099" spans="18:18">
      <c r="R40099" s="1"/>
    </row>
    <row r="40100" spans="18:18">
      <c r="R40100" s="1"/>
    </row>
    <row r="40101" spans="18:18">
      <c r="R40101" s="1"/>
    </row>
    <row r="40102" spans="18:18">
      <c r="R40102" s="1"/>
    </row>
    <row r="40103" spans="18:18">
      <c r="R40103" s="1"/>
    </row>
    <row r="40104" spans="18:18">
      <c r="R40104" s="1"/>
    </row>
    <row r="40105" spans="18:18">
      <c r="R40105" s="1"/>
    </row>
    <row r="40106" spans="18:18">
      <c r="R40106" s="1"/>
    </row>
    <row r="40107" spans="18:18">
      <c r="R40107" s="1"/>
    </row>
    <row r="40108" spans="18:18">
      <c r="R40108" s="1"/>
    </row>
    <row r="40109" spans="18:18">
      <c r="R40109" s="1"/>
    </row>
    <row r="40110" spans="18:18">
      <c r="R40110" s="1"/>
    </row>
    <row r="40111" spans="18:18">
      <c r="R40111" s="1"/>
    </row>
    <row r="40112" spans="18:18">
      <c r="R40112" s="1"/>
    </row>
    <row r="40113" spans="18:18">
      <c r="R40113" s="1"/>
    </row>
    <row r="40114" spans="18:18">
      <c r="R40114" s="1"/>
    </row>
    <row r="40115" spans="18:18">
      <c r="R40115" s="1"/>
    </row>
    <row r="40116" spans="18:18">
      <c r="R40116" s="1"/>
    </row>
    <row r="40117" spans="18:18">
      <c r="R40117" s="1"/>
    </row>
    <row r="40118" spans="18:18">
      <c r="R40118" s="1"/>
    </row>
    <row r="40119" spans="18:18">
      <c r="R40119" s="1"/>
    </row>
    <row r="40120" spans="18:18">
      <c r="R40120" s="1"/>
    </row>
    <row r="40121" spans="18:18">
      <c r="R40121" s="1"/>
    </row>
    <row r="40122" spans="18:18">
      <c r="R40122" s="1"/>
    </row>
    <row r="40123" spans="18:18">
      <c r="R40123" s="1"/>
    </row>
    <row r="40124" spans="18:18">
      <c r="R40124" s="1"/>
    </row>
    <row r="40125" spans="18:18">
      <c r="R40125" s="1"/>
    </row>
    <row r="40126" spans="18:18">
      <c r="R40126" s="1"/>
    </row>
    <row r="40127" spans="18:18">
      <c r="R40127" s="1"/>
    </row>
    <row r="40128" spans="18:18">
      <c r="R40128" s="1"/>
    </row>
    <row r="40129" spans="18:18">
      <c r="R40129" s="1"/>
    </row>
    <row r="40130" spans="18:18">
      <c r="R40130" s="1"/>
    </row>
    <row r="40131" spans="18:18">
      <c r="R40131" s="1"/>
    </row>
    <row r="40132" spans="18:18">
      <c r="R40132" s="1"/>
    </row>
    <row r="40133" spans="18:18">
      <c r="R40133" s="1"/>
    </row>
    <row r="40134" spans="18:18">
      <c r="R40134" s="1"/>
    </row>
    <row r="40135" spans="18:18">
      <c r="R40135" s="1"/>
    </row>
    <row r="40136" spans="18:18">
      <c r="R40136" s="1"/>
    </row>
    <row r="40137" spans="18:18">
      <c r="R40137" s="1"/>
    </row>
    <row r="40138" spans="18:18">
      <c r="R40138" s="1"/>
    </row>
    <row r="40139" spans="18:18">
      <c r="R40139" s="1"/>
    </row>
    <row r="40140" spans="18:18">
      <c r="R40140" s="1"/>
    </row>
    <row r="40141" spans="18:18">
      <c r="R40141" s="1"/>
    </row>
    <row r="40142" spans="18:18">
      <c r="R40142" s="1"/>
    </row>
    <row r="40143" spans="18:18">
      <c r="R40143" s="1"/>
    </row>
    <row r="40144" spans="18:18">
      <c r="R40144" s="1"/>
    </row>
    <row r="40145" spans="18:18">
      <c r="R40145" s="1"/>
    </row>
    <row r="40146" spans="18:18">
      <c r="R40146" s="1"/>
    </row>
    <row r="40147" spans="18:18">
      <c r="R40147" s="1"/>
    </row>
    <row r="40148" spans="18:18">
      <c r="R40148" s="1"/>
    </row>
    <row r="40149" spans="18:18">
      <c r="R40149" s="1"/>
    </row>
    <row r="40150" spans="18:18">
      <c r="R40150" s="1"/>
    </row>
    <row r="40151" spans="18:18">
      <c r="R40151" s="1"/>
    </row>
    <row r="40152" spans="18:18">
      <c r="R40152" s="1"/>
    </row>
    <row r="40153" spans="18:18">
      <c r="R40153" s="1"/>
    </row>
    <row r="40154" spans="18:18">
      <c r="R40154" s="1"/>
    </row>
    <row r="40155" spans="18:18">
      <c r="R40155" s="1"/>
    </row>
    <row r="40156" spans="18:18">
      <c r="R40156" s="1"/>
    </row>
    <row r="40157" spans="18:18">
      <c r="R40157" s="1"/>
    </row>
    <row r="40158" spans="18:18">
      <c r="R40158" s="1"/>
    </row>
    <row r="40159" spans="18:18">
      <c r="R40159" s="1"/>
    </row>
    <row r="40160" spans="18:18">
      <c r="R40160" s="1"/>
    </row>
    <row r="40161" spans="18:18">
      <c r="R40161" s="1"/>
    </row>
    <row r="40162" spans="18:18">
      <c r="R40162" s="1"/>
    </row>
    <row r="40163" spans="18:18">
      <c r="R40163" s="1"/>
    </row>
    <row r="40164" spans="18:18">
      <c r="R40164" s="1"/>
    </row>
    <row r="40165" spans="18:18">
      <c r="R40165" s="1"/>
    </row>
    <row r="40166" spans="18:18">
      <c r="R40166" s="1"/>
    </row>
    <row r="40167" spans="18:18">
      <c r="R40167" s="1"/>
    </row>
    <row r="40168" spans="18:18">
      <c r="R40168" s="1"/>
    </row>
    <row r="40169" spans="18:18">
      <c r="R40169" s="1"/>
    </row>
    <row r="40170" spans="18:18">
      <c r="R40170" s="1"/>
    </row>
    <row r="40171" spans="18:18">
      <c r="R40171" s="1"/>
    </row>
    <row r="40172" spans="18:18">
      <c r="R40172" s="1"/>
    </row>
    <row r="40173" spans="18:18">
      <c r="R40173" s="1"/>
    </row>
    <row r="40174" spans="18:18">
      <c r="R40174" s="1"/>
    </row>
    <row r="40175" spans="18:18">
      <c r="R40175" s="1"/>
    </row>
    <row r="40176" spans="18:18">
      <c r="R40176" s="1"/>
    </row>
    <row r="40177" spans="18:18">
      <c r="R40177" s="1"/>
    </row>
    <row r="40178" spans="18:18">
      <c r="R40178" s="1"/>
    </row>
    <row r="40179" spans="18:18">
      <c r="R40179" s="1"/>
    </row>
    <row r="40180" spans="18:18">
      <c r="R40180" s="1"/>
    </row>
    <row r="40181" spans="18:18">
      <c r="R40181" s="1"/>
    </row>
    <row r="40182" spans="18:18">
      <c r="R40182" s="1"/>
    </row>
    <row r="40183" spans="18:18">
      <c r="R40183" s="1"/>
    </row>
    <row r="40184" spans="18:18">
      <c r="R40184" s="1"/>
    </row>
    <row r="40185" spans="18:18">
      <c r="R40185" s="1"/>
    </row>
    <row r="40186" spans="18:18">
      <c r="R40186" s="1"/>
    </row>
    <row r="40187" spans="18:18">
      <c r="R40187" s="1"/>
    </row>
    <row r="40188" spans="18:18">
      <c r="R40188" s="1"/>
    </row>
    <row r="40189" spans="18:18">
      <c r="R40189" s="1"/>
    </row>
    <row r="40190" spans="18:18">
      <c r="R40190" s="1"/>
    </row>
    <row r="40191" spans="18:18">
      <c r="R40191" s="1"/>
    </row>
    <row r="40192" spans="18:18">
      <c r="R40192" s="1"/>
    </row>
    <row r="40193" spans="18:18">
      <c r="R40193" s="1"/>
    </row>
    <row r="40194" spans="18:18">
      <c r="R40194" s="1"/>
    </row>
    <row r="40195" spans="18:18">
      <c r="R40195" s="1"/>
    </row>
    <row r="40196" spans="18:18">
      <c r="R40196" s="1"/>
    </row>
    <row r="40197" spans="18:18">
      <c r="R40197" s="1"/>
    </row>
    <row r="40198" spans="18:18">
      <c r="R40198" s="1"/>
    </row>
    <row r="40199" spans="18:18">
      <c r="R40199" s="1"/>
    </row>
    <row r="40200" spans="18:18">
      <c r="R40200" s="1"/>
    </row>
    <row r="40201" spans="18:18">
      <c r="R40201" s="1"/>
    </row>
    <row r="40202" spans="18:18">
      <c r="R40202" s="1"/>
    </row>
    <row r="40203" spans="18:18">
      <c r="R40203" s="1"/>
    </row>
    <row r="40204" spans="18:18">
      <c r="R40204" s="1"/>
    </row>
    <row r="40205" spans="18:18">
      <c r="R40205" s="1"/>
    </row>
    <row r="40206" spans="18:18">
      <c r="R40206" s="1"/>
    </row>
    <row r="40207" spans="18:18">
      <c r="R40207" s="1"/>
    </row>
    <row r="40208" spans="18:18">
      <c r="R40208" s="1"/>
    </row>
    <row r="40209" spans="18:18">
      <c r="R40209" s="1"/>
    </row>
    <row r="40210" spans="18:18">
      <c r="R40210" s="1"/>
    </row>
    <row r="40211" spans="18:18">
      <c r="R40211" s="1"/>
    </row>
    <row r="40212" spans="18:18">
      <c r="R40212" s="1"/>
    </row>
    <row r="40213" spans="18:18">
      <c r="R40213" s="1"/>
    </row>
    <row r="40214" spans="18:18">
      <c r="R40214" s="1"/>
    </row>
    <row r="40215" spans="18:18">
      <c r="R40215" s="1"/>
    </row>
    <row r="40216" spans="18:18">
      <c r="R40216" s="1"/>
    </row>
    <row r="40217" spans="18:18">
      <c r="R40217" s="1"/>
    </row>
    <row r="40218" spans="18:18">
      <c r="R40218" s="1"/>
    </row>
    <row r="40219" spans="18:18">
      <c r="R40219" s="1"/>
    </row>
    <row r="40220" spans="18:18">
      <c r="R40220" s="1"/>
    </row>
    <row r="40221" spans="18:18">
      <c r="R40221" s="1"/>
    </row>
    <row r="40222" spans="18:18">
      <c r="R40222" s="1"/>
    </row>
    <row r="40223" spans="18:18">
      <c r="R40223" s="1"/>
    </row>
    <row r="40224" spans="18:18">
      <c r="R40224" s="1"/>
    </row>
    <row r="40225" spans="18:18">
      <c r="R40225" s="1"/>
    </row>
    <row r="40226" spans="18:18">
      <c r="R40226" s="1"/>
    </row>
    <row r="40227" spans="18:18">
      <c r="R40227" s="1"/>
    </row>
    <row r="40228" spans="18:18">
      <c r="R40228" s="1"/>
    </row>
    <row r="40229" spans="18:18">
      <c r="R40229" s="1"/>
    </row>
    <row r="40230" spans="18:18">
      <c r="R40230" s="1"/>
    </row>
    <row r="40231" spans="18:18">
      <c r="R40231" s="1"/>
    </row>
    <row r="40232" spans="18:18">
      <c r="R40232" s="1"/>
    </row>
    <row r="40233" spans="18:18">
      <c r="R40233" s="1"/>
    </row>
    <row r="40234" spans="18:18">
      <c r="R40234" s="1"/>
    </row>
    <row r="40235" spans="18:18">
      <c r="R40235" s="1"/>
    </row>
    <row r="40236" spans="18:18">
      <c r="R40236" s="1"/>
    </row>
    <row r="40237" spans="18:18">
      <c r="R40237" s="1"/>
    </row>
    <row r="40238" spans="18:18">
      <c r="R40238" s="1"/>
    </row>
    <row r="40239" spans="18:18">
      <c r="R40239" s="1"/>
    </row>
    <row r="40240" spans="18:18">
      <c r="R40240" s="1"/>
    </row>
    <row r="40241" spans="18:18">
      <c r="R40241" s="1"/>
    </row>
    <row r="40242" spans="18:18">
      <c r="R40242" s="1"/>
    </row>
    <row r="40243" spans="18:18">
      <c r="R40243" s="1"/>
    </row>
    <row r="40244" spans="18:18">
      <c r="R40244" s="1"/>
    </row>
    <row r="40245" spans="18:18">
      <c r="R40245" s="1"/>
    </row>
    <row r="40246" spans="18:18">
      <c r="R40246" s="1"/>
    </row>
    <row r="40247" spans="18:18">
      <c r="R40247" s="1"/>
    </row>
    <row r="40248" spans="18:18">
      <c r="R40248" s="1"/>
    </row>
    <row r="40249" spans="18:18">
      <c r="R40249" s="1"/>
    </row>
    <row r="40250" spans="18:18">
      <c r="R40250" s="1"/>
    </row>
    <row r="40251" spans="18:18">
      <c r="R40251" s="1"/>
    </row>
    <row r="40252" spans="18:18">
      <c r="R40252" s="1"/>
    </row>
    <row r="40253" spans="18:18">
      <c r="R40253" s="1"/>
    </row>
    <row r="40254" spans="18:18">
      <c r="R40254" s="1"/>
    </row>
    <row r="40255" spans="18:18">
      <c r="R40255" s="1"/>
    </row>
    <row r="40256" spans="18:18">
      <c r="R40256" s="1"/>
    </row>
    <row r="40257" spans="18:18">
      <c r="R40257" s="1"/>
    </row>
    <row r="40258" spans="18:18">
      <c r="R40258" s="1"/>
    </row>
    <row r="40259" spans="18:18">
      <c r="R40259" s="1"/>
    </row>
    <row r="40260" spans="18:18">
      <c r="R40260" s="1"/>
    </row>
    <row r="40261" spans="18:18">
      <c r="R40261" s="1"/>
    </row>
    <row r="40262" spans="18:18">
      <c r="R40262" s="1"/>
    </row>
    <row r="40263" spans="18:18">
      <c r="R40263" s="1"/>
    </row>
    <row r="40264" spans="18:18">
      <c r="R40264" s="1"/>
    </row>
    <row r="40265" spans="18:18">
      <c r="R40265" s="1"/>
    </row>
    <row r="40266" spans="18:18">
      <c r="R40266" s="1"/>
    </row>
    <row r="40267" spans="18:18">
      <c r="R40267" s="1"/>
    </row>
    <row r="40268" spans="18:18">
      <c r="R40268" s="1"/>
    </row>
    <row r="40269" spans="18:18">
      <c r="R40269" s="1"/>
    </row>
    <row r="40270" spans="18:18">
      <c r="R40270" s="1"/>
    </row>
    <row r="40271" spans="18:18">
      <c r="R40271" s="1"/>
    </row>
    <row r="40272" spans="18:18">
      <c r="R40272" s="1"/>
    </row>
    <row r="40273" spans="18:18">
      <c r="R40273" s="1"/>
    </row>
    <row r="40274" spans="18:18">
      <c r="R40274" s="1"/>
    </row>
    <row r="40275" spans="18:18">
      <c r="R40275" s="1"/>
    </row>
    <row r="40276" spans="18:18">
      <c r="R40276" s="1"/>
    </row>
    <row r="40277" spans="18:18">
      <c r="R40277" s="1"/>
    </row>
    <row r="40278" spans="18:18">
      <c r="R40278" s="1"/>
    </row>
    <row r="40279" spans="18:18">
      <c r="R40279" s="1"/>
    </row>
    <row r="40280" spans="18:18">
      <c r="R40280" s="1"/>
    </row>
    <row r="40281" spans="18:18">
      <c r="R40281" s="1"/>
    </row>
    <row r="40282" spans="18:18">
      <c r="R40282" s="1"/>
    </row>
    <row r="40283" spans="18:18">
      <c r="R40283" s="1"/>
    </row>
    <row r="40284" spans="18:18">
      <c r="R40284" s="1"/>
    </row>
    <row r="40285" spans="18:18">
      <c r="R40285" s="1"/>
    </row>
    <row r="40286" spans="18:18">
      <c r="R40286" s="1"/>
    </row>
    <row r="40287" spans="18:18">
      <c r="R40287" s="1"/>
    </row>
    <row r="40288" spans="18:18">
      <c r="R40288" s="1"/>
    </row>
    <row r="40289" spans="18:18">
      <c r="R40289" s="1"/>
    </row>
    <row r="40290" spans="18:18">
      <c r="R40290" s="1"/>
    </row>
    <row r="40291" spans="18:18">
      <c r="R40291" s="1"/>
    </row>
    <row r="40292" spans="18:18">
      <c r="R40292" s="1"/>
    </row>
    <row r="40293" spans="18:18">
      <c r="R40293" s="1"/>
    </row>
    <row r="40294" spans="18:18">
      <c r="R40294" s="1"/>
    </row>
    <row r="40295" spans="18:18">
      <c r="R40295" s="1"/>
    </row>
    <row r="40296" spans="18:18">
      <c r="R40296" s="1"/>
    </row>
    <row r="40297" spans="18:18">
      <c r="R40297" s="1"/>
    </row>
    <row r="40298" spans="18:18">
      <c r="R40298" s="1"/>
    </row>
    <row r="40299" spans="18:18">
      <c r="R40299" s="1"/>
    </row>
    <row r="40300" spans="18:18">
      <c r="R40300" s="1"/>
    </row>
    <row r="40301" spans="18:18">
      <c r="R40301" s="1"/>
    </row>
    <row r="40302" spans="18:18">
      <c r="R40302" s="1"/>
    </row>
    <row r="40303" spans="18:18">
      <c r="R40303" s="1"/>
    </row>
    <row r="40304" spans="18:18">
      <c r="R40304" s="1"/>
    </row>
    <row r="40305" spans="18:18">
      <c r="R40305" s="1"/>
    </row>
    <row r="40306" spans="18:18">
      <c r="R40306" s="1"/>
    </row>
    <row r="40307" spans="18:18">
      <c r="R40307" s="1"/>
    </row>
    <row r="40308" spans="18:18">
      <c r="R40308" s="1"/>
    </row>
    <row r="40309" spans="18:18">
      <c r="R40309" s="1"/>
    </row>
    <row r="40310" spans="18:18">
      <c r="R40310" s="1"/>
    </row>
    <row r="40311" spans="18:18">
      <c r="R40311" s="1"/>
    </row>
    <row r="40312" spans="18:18">
      <c r="R40312" s="1"/>
    </row>
    <row r="40313" spans="18:18">
      <c r="R40313" s="1"/>
    </row>
    <row r="40314" spans="18:18">
      <c r="R40314" s="1"/>
    </row>
    <row r="40315" spans="18:18">
      <c r="R40315" s="1"/>
    </row>
    <row r="40316" spans="18:18">
      <c r="R40316" s="1"/>
    </row>
    <row r="40317" spans="18:18">
      <c r="R40317" s="1"/>
    </row>
    <row r="40318" spans="18:18">
      <c r="R40318" s="1"/>
    </row>
    <row r="40319" spans="18:18">
      <c r="R40319" s="1"/>
    </row>
    <row r="40320" spans="18:18">
      <c r="R40320" s="1"/>
    </row>
    <row r="40321" spans="18:18">
      <c r="R40321" s="1"/>
    </row>
    <row r="40322" spans="18:18">
      <c r="R40322" s="1"/>
    </row>
    <row r="40323" spans="18:18">
      <c r="R40323" s="1"/>
    </row>
    <row r="40324" spans="18:18">
      <c r="R40324" s="1"/>
    </row>
    <row r="40325" spans="18:18">
      <c r="R40325" s="1"/>
    </row>
    <row r="40326" spans="18:18">
      <c r="R40326" s="1"/>
    </row>
    <row r="40327" spans="18:18">
      <c r="R40327" s="1"/>
    </row>
    <row r="40328" spans="18:18">
      <c r="R40328" s="1"/>
    </row>
    <row r="40329" spans="18:18">
      <c r="R40329" s="1"/>
    </row>
    <row r="40330" spans="18:18">
      <c r="R40330" s="1"/>
    </row>
    <row r="40331" spans="18:18">
      <c r="R40331" s="1"/>
    </row>
    <row r="40332" spans="18:18">
      <c r="R40332" s="1"/>
    </row>
    <row r="40333" spans="18:18">
      <c r="R40333" s="1"/>
    </row>
    <row r="40334" spans="18:18">
      <c r="R40334" s="1"/>
    </row>
    <row r="40335" spans="18:18">
      <c r="R40335" s="1"/>
    </row>
    <row r="40336" spans="18:18">
      <c r="R40336" s="1"/>
    </row>
    <row r="40337" spans="18:18">
      <c r="R40337" s="1"/>
    </row>
    <row r="40338" spans="18:18">
      <c r="R40338" s="1"/>
    </row>
    <row r="40339" spans="18:18">
      <c r="R40339" s="1"/>
    </row>
    <row r="40340" spans="18:18">
      <c r="R40340" s="1"/>
    </row>
    <row r="40341" spans="18:18">
      <c r="R40341" s="1"/>
    </row>
    <row r="40342" spans="18:18">
      <c r="R40342" s="1"/>
    </row>
    <row r="40343" spans="18:18">
      <c r="R40343" s="1"/>
    </row>
    <row r="40344" spans="18:18">
      <c r="R40344" s="1"/>
    </row>
    <row r="40345" spans="18:18">
      <c r="R40345" s="1"/>
    </row>
    <row r="40346" spans="18:18">
      <c r="R40346" s="1"/>
    </row>
    <row r="40347" spans="18:18">
      <c r="R40347" s="1"/>
    </row>
    <row r="40348" spans="18:18">
      <c r="R40348" s="1"/>
    </row>
    <row r="40349" spans="18:18">
      <c r="R40349" s="1"/>
    </row>
    <row r="40350" spans="18:18">
      <c r="R40350" s="1"/>
    </row>
    <row r="40351" spans="18:18">
      <c r="R40351" s="1"/>
    </row>
    <row r="40352" spans="18:18">
      <c r="R40352" s="1"/>
    </row>
    <row r="40353" spans="18:18">
      <c r="R40353" s="1"/>
    </row>
    <row r="40354" spans="18:18">
      <c r="R40354" s="1"/>
    </row>
    <row r="40355" spans="18:18">
      <c r="R40355" s="1"/>
    </row>
    <row r="40356" spans="18:18">
      <c r="R40356" s="1"/>
    </row>
    <row r="40357" spans="18:18">
      <c r="R40357" s="1"/>
    </row>
    <row r="40358" spans="18:18">
      <c r="R40358" s="1"/>
    </row>
    <row r="40359" spans="18:18">
      <c r="R40359" s="1"/>
    </row>
    <row r="40360" spans="18:18">
      <c r="R40360" s="1"/>
    </row>
    <row r="40361" spans="18:18">
      <c r="R40361" s="1"/>
    </row>
    <row r="40362" spans="18:18">
      <c r="R40362" s="1"/>
    </row>
    <row r="40363" spans="18:18">
      <c r="R40363" s="1"/>
    </row>
    <row r="40364" spans="18:18">
      <c r="R40364" s="1"/>
    </row>
    <row r="40365" spans="18:18">
      <c r="R40365" s="1"/>
    </row>
    <row r="40366" spans="18:18">
      <c r="R40366" s="1"/>
    </row>
    <row r="40367" spans="18:18">
      <c r="R40367" s="1"/>
    </row>
    <row r="40368" spans="18:18">
      <c r="R40368" s="1"/>
    </row>
    <row r="40369" spans="18:18">
      <c r="R40369" s="1"/>
    </row>
    <row r="40370" spans="18:18">
      <c r="R40370" s="1"/>
    </row>
    <row r="40371" spans="18:18">
      <c r="R40371" s="1"/>
    </row>
    <row r="40372" spans="18:18">
      <c r="R40372" s="1"/>
    </row>
    <row r="40373" spans="18:18">
      <c r="R40373" s="1"/>
    </row>
    <row r="40374" spans="18:18">
      <c r="R40374" s="1"/>
    </row>
    <row r="40375" spans="18:18">
      <c r="R40375" s="1"/>
    </row>
    <row r="40376" spans="18:18">
      <c r="R40376" s="1"/>
    </row>
    <row r="40377" spans="18:18">
      <c r="R40377" s="1"/>
    </row>
    <row r="40378" spans="18:18">
      <c r="R40378" s="1"/>
    </row>
    <row r="40379" spans="18:18">
      <c r="R40379" s="1"/>
    </row>
    <row r="40380" spans="18:18">
      <c r="R40380" s="1"/>
    </row>
    <row r="40381" spans="18:18">
      <c r="R40381" s="1"/>
    </row>
    <row r="40382" spans="18:18">
      <c r="R40382" s="1"/>
    </row>
    <row r="40383" spans="18:18">
      <c r="R40383" s="1"/>
    </row>
    <row r="40384" spans="18:18">
      <c r="R40384" s="1"/>
    </row>
    <row r="40385" spans="18:18">
      <c r="R40385" s="1"/>
    </row>
    <row r="40386" spans="18:18">
      <c r="R40386" s="1"/>
    </row>
    <row r="40387" spans="18:18">
      <c r="R40387" s="1"/>
    </row>
    <row r="40388" spans="18:18">
      <c r="R40388" s="1"/>
    </row>
    <row r="40389" spans="18:18">
      <c r="R40389" s="1"/>
    </row>
    <row r="40390" spans="18:18">
      <c r="R40390" s="1"/>
    </row>
    <row r="40391" spans="18:18">
      <c r="R40391" s="1"/>
    </row>
    <row r="40392" spans="18:18">
      <c r="R40392" s="1"/>
    </row>
    <row r="40393" spans="18:18">
      <c r="R40393" s="1"/>
    </row>
    <row r="40394" spans="18:18">
      <c r="R40394" s="1"/>
    </row>
    <row r="40395" spans="18:18">
      <c r="R40395" s="1"/>
    </row>
    <row r="40396" spans="18:18">
      <c r="R40396" s="1"/>
    </row>
    <row r="40397" spans="18:18">
      <c r="R40397" s="1"/>
    </row>
    <row r="40398" spans="18:18">
      <c r="R40398" s="1"/>
    </row>
    <row r="40399" spans="18:18">
      <c r="R40399" s="1"/>
    </row>
    <row r="40400" spans="18:18">
      <c r="R40400" s="1"/>
    </row>
    <row r="40401" spans="18:18">
      <c r="R40401" s="1"/>
    </row>
    <row r="40402" spans="18:18">
      <c r="R40402" s="1"/>
    </row>
    <row r="40403" spans="18:18">
      <c r="R40403" s="1"/>
    </row>
    <row r="40404" spans="18:18">
      <c r="R40404" s="1"/>
    </row>
    <row r="40405" spans="18:18">
      <c r="R40405" s="1"/>
    </row>
    <row r="40406" spans="18:18">
      <c r="R40406" s="1"/>
    </row>
    <row r="40407" spans="18:18">
      <c r="R40407" s="1"/>
    </row>
    <row r="40408" spans="18:18">
      <c r="R40408" s="1"/>
    </row>
    <row r="40409" spans="18:18">
      <c r="R40409" s="1"/>
    </row>
    <row r="40410" spans="18:18">
      <c r="R40410" s="1"/>
    </row>
    <row r="40411" spans="18:18">
      <c r="R40411" s="1"/>
    </row>
    <row r="40412" spans="18:18">
      <c r="R40412" s="1"/>
    </row>
    <row r="40413" spans="18:18">
      <c r="R40413" s="1"/>
    </row>
    <row r="40414" spans="18:18">
      <c r="R40414" s="1"/>
    </row>
    <row r="40415" spans="18:18">
      <c r="R40415" s="1"/>
    </row>
    <row r="40416" spans="18:18">
      <c r="R40416" s="1"/>
    </row>
    <row r="40417" spans="18:18">
      <c r="R40417" s="1"/>
    </row>
    <row r="40418" spans="18:18">
      <c r="R40418" s="1"/>
    </row>
    <row r="40419" spans="18:18">
      <c r="R40419" s="1"/>
    </row>
    <row r="40420" spans="18:18">
      <c r="R40420" s="1"/>
    </row>
    <row r="40421" spans="18:18">
      <c r="R40421" s="1"/>
    </row>
    <row r="40422" spans="18:18">
      <c r="R40422" s="1"/>
    </row>
    <row r="40423" spans="18:18">
      <c r="R40423" s="1"/>
    </row>
    <row r="40424" spans="18:18">
      <c r="R40424" s="1"/>
    </row>
    <row r="40425" spans="18:18">
      <c r="R40425" s="1"/>
    </row>
    <row r="40426" spans="18:18">
      <c r="R40426" s="1"/>
    </row>
    <row r="40427" spans="18:18">
      <c r="R40427" s="1"/>
    </row>
    <row r="40428" spans="18:18">
      <c r="R40428" s="1"/>
    </row>
    <row r="40429" spans="18:18">
      <c r="R40429" s="1"/>
    </row>
    <row r="40430" spans="18:18">
      <c r="R40430" s="1"/>
    </row>
    <row r="40431" spans="18:18">
      <c r="R40431" s="1"/>
    </row>
    <row r="40432" spans="18:18">
      <c r="R40432" s="1"/>
    </row>
    <row r="40433" spans="18:18">
      <c r="R40433" s="1"/>
    </row>
    <row r="40434" spans="18:18">
      <c r="R40434" s="1"/>
    </row>
    <row r="40435" spans="18:18">
      <c r="R40435" s="1"/>
    </row>
    <row r="40436" spans="18:18">
      <c r="R40436" s="1"/>
    </row>
    <row r="40437" spans="18:18">
      <c r="R40437" s="1"/>
    </row>
    <row r="40438" spans="18:18">
      <c r="R40438" s="1"/>
    </row>
    <row r="40439" spans="18:18">
      <c r="R40439" s="1"/>
    </row>
    <row r="40440" spans="18:18">
      <c r="R40440" s="1"/>
    </row>
    <row r="40441" spans="18:18">
      <c r="R40441" s="1"/>
    </row>
    <row r="40442" spans="18:18">
      <c r="R40442" s="1"/>
    </row>
    <row r="40443" spans="18:18">
      <c r="R40443" s="1"/>
    </row>
    <row r="40444" spans="18:18">
      <c r="R40444" s="1"/>
    </row>
    <row r="40445" spans="18:18">
      <c r="R40445" s="1"/>
    </row>
    <row r="40446" spans="18:18">
      <c r="R40446" s="1"/>
    </row>
    <row r="40447" spans="18:18">
      <c r="R40447" s="1"/>
    </row>
    <row r="40448" spans="18:18">
      <c r="R40448" s="1"/>
    </row>
    <row r="40449" spans="18:18">
      <c r="R40449" s="1"/>
    </row>
    <row r="40450" spans="18:18">
      <c r="R40450" s="1"/>
    </row>
    <row r="40451" spans="18:18">
      <c r="R40451" s="1"/>
    </row>
    <row r="40452" spans="18:18">
      <c r="R40452" s="1"/>
    </row>
    <row r="40453" spans="18:18">
      <c r="R40453" s="1"/>
    </row>
    <row r="40454" spans="18:18">
      <c r="R40454" s="1"/>
    </row>
    <row r="40455" spans="18:18">
      <c r="R40455" s="1"/>
    </row>
    <row r="40456" spans="18:18">
      <c r="R40456" s="1"/>
    </row>
    <row r="40457" spans="18:18">
      <c r="R40457" s="1"/>
    </row>
    <row r="40458" spans="18:18">
      <c r="R40458" s="1"/>
    </row>
    <row r="40459" spans="18:18">
      <c r="R40459" s="1"/>
    </row>
    <row r="40460" spans="18:18">
      <c r="R40460" s="1"/>
    </row>
    <row r="40461" spans="18:18">
      <c r="R40461" s="1"/>
    </row>
    <row r="40462" spans="18:18">
      <c r="R40462" s="1"/>
    </row>
    <row r="40463" spans="18:18">
      <c r="R40463" s="1"/>
    </row>
    <row r="40464" spans="18:18">
      <c r="R40464" s="1"/>
    </row>
    <row r="40465" spans="18:18">
      <c r="R40465" s="1"/>
    </row>
    <row r="40466" spans="18:18">
      <c r="R40466" s="1"/>
    </row>
    <row r="40467" spans="18:18">
      <c r="R40467" s="1"/>
    </row>
    <row r="40468" spans="18:18">
      <c r="R40468" s="1"/>
    </row>
    <row r="40469" spans="18:18">
      <c r="R40469" s="1"/>
    </row>
    <row r="40470" spans="18:18">
      <c r="R40470" s="1"/>
    </row>
    <row r="40471" spans="18:18">
      <c r="R40471" s="1"/>
    </row>
    <row r="40472" spans="18:18">
      <c r="R40472" s="1"/>
    </row>
    <row r="40473" spans="18:18">
      <c r="R40473" s="1"/>
    </row>
    <row r="40474" spans="18:18">
      <c r="R40474" s="1"/>
    </row>
    <row r="40475" spans="18:18">
      <c r="R40475" s="1"/>
    </row>
    <row r="40476" spans="18:18">
      <c r="R40476" s="1"/>
    </row>
    <row r="40477" spans="18:18">
      <c r="R40477" s="1"/>
    </row>
    <row r="40478" spans="18:18">
      <c r="R40478" s="1"/>
    </row>
    <row r="40479" spans="18:18">
      <c r="R40479" s="1"/>
    </row>
    <row r="40480" spans="18:18">
      <c r="R40480" s="1"/>
    </row>
    <row r="40481" spans="18:18">
      <c r="R40481" s="1"/>
    </row>
    <row r="40482" spans="18:18">
      <c r="R40482" s="1"/>
    </row>
    <row r="40483" spans="18:18">
      <c r="R40483" s="1"/>
    </row>
    <row r="40484" spans="18:18">
      <c r="R40484" s="1"/>
    </row>
    <row r="40485" spans="18:18">
      <c r="R40485" s="1"/>
    </row>
    <row r="40486" spans="18:18">
      <c r="R40486" s="1"/>
    </row>
    <row r="40487" spans="18:18">
      <c r="R40487" s="1"/>
    </row>
    <row r="40488" spans="18:18">
      <c r="R40488" s="1"/>
    </row>
    <row r="40489" spans="18:18">
      <c r="R40489" s="1"/>
    </row>
    <row r="40490" spans="18:18">
      <c r="R40490" s="1"/>
    </row>
    <row r="40491" spans="18:18">
      <c r="R40491" s="1"/>
    </row>
    <row r="40492" spans="18:18">
      <c r="R40492" s="1"/>
    </row>
    <row r="40493" spans="18:18">
      <c r="R40493" s="1"/>
    </row>
    <row r="40494" spans="18:18">
      <c r="R40494" s="1"/>
    </row>
    <row r="40495" spans="18:18">
      <c r="R40495" s="1"/>
    </row>
    <row r="40496" spans="18:18">
      <c r="R40496" s="1"/>
    </row>
    <row r="40497" spans="18:18">
      <c r="R40497" s="1"/>
    </row>
    <row r="40498" spans="18:18">
      <c r="R40498" s="1"/>
    </row>
    <row r="40499" spans="18:18">
      <c r="R40499" s="1"/>
    </row>
    <row r="40500" spans="18:18">
      <c r="R40500" s="1"/>
    </row>
    <row r="40501" spans="18:18">
      <c r="R40501" s="1"/>
    </row>
    <row r="40502" spans="18:18">
      <c r="R40502" s="1"/>
    </row>
    <row r="40503" spans="18:18">
      <c r="R40503" s="1"/>
    </row>
    <row r="40504" spans="18:18">
      <c r="R40504" s="1"/>
    </row>
    <row r="40505" spans="18:18">
      <c r="R40505" s="1"/>
    </row>
    <row r="40506" spans="18:18">
      <c r="R40506" s="1"/>
    </row>
    <row r="40507" spans="18:18">
      <c r="R40507" s="1"/>
    </row>
    <row r="40508" spans="18:18">
      <c r="R40508" s="1"/>
    </row>
    <row r="40509" spans="18:18">
      <c r="R40509" s="1"/>
    </row>
    <row r="40510" spans="18:18">
      <c r="R40510" s="1"/>
    </row>
    <row r="40511" spans="18:18">
      <c r="R40511" s="1"/>
    </row>
    <row r="40512" spans="18:18">
      <c r="R40512" s="1"/>
    </row>
    <row r="40513" spans="18:18">
      <c r="R40513" s="1"/>
    </row>
    <row r="40514" spans="18:18">
      <c r="R40514" s="1"/>
    </row>
    <row r="40515" spans="18:18">
      <c r="R40515" s="1"/>
    </row>
    <row r="40516" spans="18:18">
      <c r="R40516" s="1"/>
    </row>
    <row r="40517" spans="18:18">
      <c r="R40517" s="1"/>
    </row>
    <row r="40518" spans="18:18">
      <c r="R40518" s="1"/>
    </row>
    <row r="40519" spans="18:18">
      <c r="R40519" s="1"/>
    </row>
    <row r="40520" spans="18:18">
      <c r="R40520" s="1"/>
    </row>
    <row r="40521" spans="18:18">
      <c r="R40521" s="1"/>
    </row>
    <row r="40522" spans="18:18">
      <c r="R40522" s="1"/>
    </row>
    <row r="40523" spans="18:18">
      <c r="R40523" s="1"/>
    </row>
    <row r="40524" spans="18:18">
      <c r="R40524" s="1"/>
    </row>
    <row r="40525" spans="18:18">
      <c r="R40525" s="1"/>
    </row>
    <row r="40526" spans="18:18">
      <c r="R40526" s="1"/>
    </row>
    <row r="40527" spans="18:18">
      <c r="R40527" s="1"/>
    </row>
    <row r="40528" spans="18:18">
      <c r="R40528" s="1"/>
    </row>
    <row r="40529" spans="18:18">
      <c r="R40529" s="1"/>
    </row>
    <row r="40530" spans="18:18">
      <c r="R40530" s="1"/>
    </row>
    <row r="40531" spans="18:18">
      <c r="R40531" s="1"/>
    </row>
    <row r="40532" spans="18:18">
      <c r="R40532" s="1"/>
    </row>
    <row r="40533" spans="18:18">
      <c r="R40533" s="1"/>
    </row>
    <row r="40534" spans="18:18">
      <c r="R40534" s="1"/>
    </row>
    <row r="40535" spans="18:18">
      <c r="R40535" s="1"/>
    </row>
    <row r="40536" spans="18:18">
      <c r="R40536" s="1"/>
    </row>
    <row r="40537" spans="18:18">
      <c r="R40537" s="1"/>
    </row>
    <row r="40538" spans="18:18">
      <c r="R40538" s="1"/>
    </row>
    <row r="40539" spans="18:18">
      <c r="R40539" s="1"/>
    </row>
    <row r="40540" spans="18:18">
      <c r="R40540" s="1"/>
    </row>
    <row r="40541" spans="18:18">
      <c r="R40541" s="1"/>
    </row>
    <row r="40542" spans="18:18">
      <c r="R40542" s="1"/>
    </row>
    <row r="40543" spans="18:18">
      <c r="R40543" s="1"/>
    </row>
    <row r="40544" spans="18:18">
      <c r="R40544" s="1"/>
    </row>
    <row r="40545" spans="18:18">
      <c r="R40545" s="1"/>
    </row>
    <row r="40546" spans="18:18">
      <c r="R40546" s="1"/>
    </row>
    <row r="40547" spans="18:18">
      <c r="R40547" s="1"/>
    </row>
    <row r="40548" spans="18:18">
      <c r="R40548" s="1"/>
    </row>
    <row r="40549" spans="18:18">
      <c r="R40549" s="1"/>
    </row>
    <row r="40550" spans="18:18">
      <c r="R40550" s="1"/>
    </row>
    <row r="40551" spans="18:18">
      <c r="R40551" s="1"/>
    </row>
    <row r="40552" spans="18:18">
      <c r="R40552" s="1"/>
    </row>
    <row r="40553" spans="18:18">
      <c r="R40553" s="1"/>
    </row>
    <row r="40554" spans="18:18">
      <c r="R40554" s="1"/>
    </row>
    <row r="40555" spans="18:18">
      <c r="R40555" s="1"/>
    </row>
    <row r="40556" spans="18:18">
      <c r="R40556" s="1"/>
    </row>
    <row r="40557" spans="18:18">
      <c r="R40557" s="1"/>
    </row>
    <row r="40558" spans="18:18">
      <c r="R40558" s="1"/>
    </row>
    <row r="40559" spans="18:18">
      <c r="R40559" s="1"/>
    </row>
    <row r="40560" spans="18:18">
      <c r="R40560" s="1"/>
    </row>
    <row r="40561" spans="18:18">
      <c r="R40561" s="1"/>
    </row>
    <row r="40562" spans="18:18">
      <c r="R40562" s="1"/>
    </row>
    <row r="40563" spans="18:18">
      <c r="R40563" s="1"/>
    </row>
    <row r="40564" spans="18:18">
      <c r="R40564" s="1"/>
    </row>
    <row r="40565" spans="18:18">
      <c r="R40565" s="1"/>
    </row>
    <row r="40566" spans="18:18">
      <c r="R40566" s="1"/>
    </row>
    <row r="40567" spans="18:18">
      <c r="R40567" s="1"/>
    </row>
    <row r="40568" spans="18:18">
      <c r="R40568" s="1"/>
    </row>
    <row r="40569" spans="18:18">
      <c r="R40569" s="1"/>
    </row>
    <row r="40570" spans="18:18">
      <c r="R40570" s="1"/>
    </row>
    <row r="40571" spans="18:18">
      <c r="R40571" s="1"/>
    </row>
    <row r="40572" spans="18:18">
      <c r="R40572" s="1"/>
    </row>
    <row r="40573" spans="18:18">
      <c r="R40573" s="1"/>
    </row>
    <row r="40574" spans="18:18">
      <c r="R40574" s="1"/>
    </row>
    <row r="40575" spans="18:18">
      <c r="R40575" s="1"/>
    </row>
    <row r="40576" spans="18:18">
      <c r="R40576" s="1"/>
    </row>
    <row r="40577" spans="18:18">
      <c r="R40577" s="1"/>
    </row>
    <row r="40578" spans="18:18">
      <c r="R40578" s="1"/>
    </row>
    <row r="40579" spans="18:18">
      <c r="R40579" s="1"/>
    </row>
    <row r="40580" spans="18:18">
      <c r="R40580" s="1"/>
    </row>
    <row r="40581" spans="18:18">
      <c r="R40581" s="1"/>
    </row>
    <row r="40582" spans="18:18">
      <c r="R40582" s="1"/>
    </row>
    <row r="40583" spans="18:18">
      <c r="R40583" s="1"/>
    </row>
    <row r="40584" spans="18:18">
      <c r="R40584" s="1"/>
    </row>
    <row r="40585" spans="18:18">
      <c r="R40585" s="1"/>
    </row>
    <row r="40586" spans="18:18">
      <c r="R40586" s="1"/>
    </row>
    <row r="40587" spans="18:18">
      <c r="R40587" s="1"/>
    </row>
    <row r="40588" spans="18:18">
      <c r="R40588" s="1"/>
    </row>
    <row r="40589" spans="18:18">
      <c r="R40589" s="1"/>
    </row>
    <row r="40590" spans="18:18">
      <c r="R40590" s="1"/>
    </row>
    <row r="40591" spans="18:18">
      <c r="R40591" s="1"/>
    </row>
    <row r="40592" spans="18:18">
      <c r="R40592" s="1"/>
    </row>
    <row r="40593" spans="18:18">
      <c r="R40593" s="1"/>
    </row>
    <row r="40594" spans="18:18">
      <c r="R40594" s="1"/>
    </row>
    <row r="40595" spans="18:18">
      <c r="R40595" s="1"/>
    </row>
    <row r="40596" spans="18:18">
      <c r="R40596" s="1"/>
    </row>
    <row r="40597" spans="18:18">
      <c r="R40597" s="1"/>
    </row>
    <row r="40598" spans="18:18">
      <c r="R40598" s="1"/>
    </row>
    <row r="40599" spans="18:18">
      <c r="R40599" s="1"/>
    </row>
    <row r="40600" spans="18:18">
      <c r="R40600" s="1"/>
    </row>
    <row r="40601" spans="18:18">
      <c r="R40601" s="1"/>
    </row>
    <row r="40602" spans="18:18">
      <c r="R40602" s="1"/>
    </row>
    <row r="40603" spans="18:18">
      <c r="R40603" s="1"/>
    </row>
    <row r="40604" spans="18:18">
      <c r="R40604" s="1"/>
    </row>
    <row r="40605" spans="18:18">
      <c r="R40605" s="1"/>
    </row>
    <row r="40606" spans="18:18">
      <c r="R40606" s="1"/>
    </row>
    <row r="40607" spans="18:18">
      <c r="R40607" s="1"/>
    </row>
    <row r="40608" spans="18:18">
      <c r="R40608" s="1"/>
    </row>
    <row r="40609" spans="18:18">
      <c r="R40609" s="1"/>
    </row>
    <row r="40610" spans="18:18">
      <c r="R40610" s="1"/>
    </row>
    <row r="40611" spans="18:18">
      <c r="R40611" s="1"/>
    </row>
    <row r="40612" spans="18:18">
      <c r="R40612" s="1"/>
    </row>
    <row r="40613" spans="18:18">
      <c r="R40613" s="1"/>
    </row>
    <row r="40614" spans="18:18">
      <c r="R40614" s="1"/>
    </row>
    <row r="40615" spans="18:18">
      <c r="R40615" s="1"/>
    </row>
    <row r="40616" spans="18:18">
      <c r="R40616" s="1"/>
    </row>
    <row r="40617" spans="18:18">
      <c r="R40617" s="1"/>
    </row>
    <row r="40618" spans="18:18">
      <c r="R40618" s="1"/>
    </row>
    <row r="40619" spans="18:18">
      <c r="R40619" s="1"/>
    </row>
    <row r="40620" spans="18:18">
      <c r="R40620" s="1"/>
    </row>
    <row r="40621" spans="18:18">
      <c r="R40621" s="1"/>
    </row>
    <row r="40622" spans="18:18">
      <c r="R40622" s="1"/>
    </row>
    <row r="40623" spans="18:18">
      <c r="R40623" s="1"/>
    </row>
    <row r="40624" spans="18:18">
      <c r="R40624" s="1"/>
    </row>
    <row r="40625" spans="18:18">
      <c r="R40625" s="1"/>
    </row>
    <row r="40626" spans="18:18">
      <c r="R40626" s="1"/>
    </row>
    <row r="40627" spans="18:18">
      <c r="R40627" s="1"/>
    </row>
    <row r="40628" spans="18:18">
      <c r="R40628" s="1"/>
    </row>
    <row r="40629" spans="18:18">
      <c r="R40629" s="1"/>
    </row>
    <row r="40630" spans="18:18">
      <c r="R40630" s="1"/>
    </row>
    <row r="40631" spans="18:18">
      <c r="R40631" s="1"/>
    </row>
    <row r="40632" spans="18:18">
      <c r="R40632" s="1"/>
    </row>
    <row r="40633" spans="18:18">
      <c r="R40633" s="1"/>
    </row>
    <row r="40634" spans="18:18">
      <c r="R40634" s="1"/>
    </row>
    <row r="40635" spans="18:18">
      <c r="R40635" s="1"/>
    </row>
    <row r="40636" spans="18:18">
      <c r="R40636" s="1"/>
    </row>
    <row r="40637" spans="18:18">
      <c r="R40637" s="1"/>
    </row>
    <row r="40638" spans="18:18">
      <c r="R40638" s="1"/>
    </row>
    <row r="40639" spans="18:18">
      <c r="R40639" s="1"/>
    </row>
    <row r="40640" spans="18:18">
      <c r="R40640" s="1"/>
    </row>
    <row r="40641" spans="18:18">
      <c r="R40641" s="1"/>
    </row>
    <row r="40642" spans="18:18">
      <c r="R40642" s="1"/>
    </row>
    <row r="40643" spans="18:18">
      <c r="R40643" s="1"/>
    </row>
    <row r="40644" spans="18:18">
      <c r="R40644" s="1"/>
    </row>
    <row r="40645" spans="18:18">
      <c r="R40645" s="1"/>
    </row>
    <row r="40646" spans="18:18">
      <c r="R40646" s="1"/>
    </row>
    <row r="40647" spans="18:18">
      <c r="R40647" s="1"/>
    </row>
    <row r="40648" spans="18:18">
      <c r="R40648" s="1"/>
    </row>
    <row r="40649" spans="18:18">
      <c r="R40649" s="1"/>
    </row>
    <row r="40650" spans="18:18">
      <c r="R40650" s="1"/>
    </row>
    <row r="40651" spans="18:18">
      <c r="R40651" s="1"/>
    </row>
    <row r="40652" spans="18:18">
      <c r="R40652" s="1"/>
    </row>
    <row r="40653" spans="18:18">
      <c r="R40653" s="1"/>
    </row>
    <row r="40654" spans="18:18">
      <c r="R40654" s="1"/>
    </row>
    <row r="40655" spans="18:18">
      <c r="R40655" s="1"/>
    </row>
    <row r="40656" spans="18:18">
      <c r="R40656" s="1"/>
    </row>
    <row r="40657" spans="18:18">
      <c r="R40657" s="1"/>
    </row>
    <row r="40658" spans="18:18">
      <c r="R40658" s="1"/>
    </row>
    <row r="40659" spans="18:18">
      <c r="R40659" s="1"/>
    </row>
    <row r="40660" spans="18:18">
      <c r="R40660" s="1"/>
    </row>
    <row r="40661" spans="18:18">
      <c r="R40661" s="1"/>
    </row>
    <row r="40662" spans="18:18">
      <c r="R40662" s="1"/>
    </row>
    <row r="40663" spans="18:18">
      <c r="R40663" s="1"/>
    </row>
    <row r="40664" spans="18:18">
      <c r="R40664" s="1"/>
    </row>
    <row r="40665" spans="18:18">
      <c r="R40665" s="1"/>
    </row>
    <row r="40666" spans="18:18">
      <c r="R40666" s="1"/>
    </row>
    <row r="40667" spans="18:18">
      <c r="R40667" s="1"/>
    </row>
    <row r="40668" spans="18:18">
      <c r="R40668" s="1"/>
    </row>
    <row r="40669" spans="18:18">
      <c r="R40669" s="1"/>
    </row>
    <row r="40670" spans="18:18">
      <c r="R40670" s="1"/>
    </row>
    <row r="40671" spans="18:18">
      <c r="R40671" s="1"/>
    </row>
    <row r="40672" spans="18:18">
      <c r="R40672" s="1"/>
    </row>
    <row r="40673" spans="18:18">
      <c r="R40673" s="1"/>
    </row>
    <row r="40674" spans="18:18">
      <c r="R40674" s="1"/>
    </row>
    <row r="40675" spans="18:18">
      <c r="R40675" s="1"/>
    </row>
    <row r="40676" spans="18:18">
      <c r="R40676" s="1"/>
    </row>
    <row r="40677" spans="18:18">
      <c r="R40677" s="1"/>
    </row>
    <row r="40678" spans="18:18">
      <c r="R40678" s="1"/>
    </row>
    <row r="40679" spans="18:18">
      <c r="R40679" s="1"/>
    </row>
    <row r="40680" spans="18:18">
      <c r="R40680" s="1"/>
    </row>
    <row r="40681" spans="18:18">
      <c r="R40681" s="1"/>
    </row>
    <row r="40682" spans="18:18">
      <c r="R40682" s="1"/>
    </row>
    <row r="40683" spans="18:18">
      <c r="R40683" s="1"/>
    </row>
    <row r="40684" spans="18:18">
      <c r="R40684" s="1"/>
    </row>
    <row r="40685" spans="18:18">
      <c r="R40685" s="1"/>
    </row>
    <row r="40686" spans="18:18">
      <c r="R40686" s="1"/>
    </row>
    <row r="40687" spans="18:18">
      <c r="R40687" s="1"/>
    </row>
    <row r="40688" spans="18:18">
      <c r="R40688" s="1"/>
    </row>
    <row r="40689" spans="18:18">
      <c r="R40689" s="1"/>
    </row>
    <row r="40690" spans="18:18">
      <c r="R40690" s="1"/>
    </row>
    <row r="40691" spans="18:18">
      <c r="R40691" s="1"/>
    </row>
    <row r="40692" spans="18:18">
      <c r="R40692" s="1"/>
    </row>
    <row r="40693" spans="18:18">
      <c r="R40693" s="1"/>
    </row>
    <row r="40694" spans="18:18">
      <c r="R40694" s="1"/>
    </row>
    <row r="40695" spans="18:18">
      <c r="R40695" s="1"/>
    </row>
    <row r="40696" spans="18:18">
      <c r="R40696" s="1"/>
    </row>
    <row r="40697" spans="18:18">
      <c r="R40697" s="1"/>
    </row>
    <row r="40698" spans="18:18">
      <c r="R40698" s="1"/>
    </row>
    <row r="40699" spans="18:18">
      <c r="R40699" s="1"/>
    </row>
    <row r="40700" spans="18:18">
      <c r="R40700" s="1"/>
    </row>
    <row r="40701" spans="18:18">
      <c r="R40701" s="1"/>
    </row>
    <row r="40702" spans="18:18">
      <c r="R40702" s="1"/>
    </row>
    <row r="40703" spans="18:18">
      <c r="R40703" s="1"/>
    </row>
    <row r="40704" spans="18:18">
      <c r="R40704" s="1"/>
    </row>
    <row r="40705" spans="18:18">
      <c r="R40705" s="1"/>
    </row>
    <row r="40706" spans="18:18">
      <c r="R40706" s="1"/>
    </row>
    <row r="40707" spans="18:18">
      <c r="R40707" s="1"/>
    </row>
    <row r="40708" spans="18:18">
      <c r="R40708" s="1"/>
    </row>
    <row r="40709" spans="18:18">
      <c r="R40709" s="1"/>
    </row>
    <row r="40710" spans="18:18">
      <c r="R40710" s="1"/>
    </row>
    <row r="40711" spans="18:18">
      <c r="R40711" s="1"/>
    </row>
    <row r="40712" spans="18:18">
      <c r="R40712" s="1"/>
    </row>
    <row r="40713" spans="18:18">
      <c r="R40713" s="1"/>
    </row>
    <row r="40714" spans="18:18">
      <c r="R40714" s="1"/>
    </row>
    <row r="40715" spans="18:18">
      <c r="R40715" s="1"/>
    </row>
    <row r="40716" spans="18:18">
      <c r="R40716" s="1"/>
    </row>
    <row r="40717" spans="18:18">
      <c r="R40717" s="1"/>
    </row>
    <row r="40718" spans="18:18">
      <c r="R40718" s="1"/>
    </row>
    <row r="40719" spans="18:18">
      <c r="R40719" s="1"/>
    </row>
    <row r="40720" spans="18:18">
      <c r="R40720" s="1"/>
    </row>
    <row r="40721" spans="18:18">
      <c r="R40721" s="1"/>
    </row>
    <row r="40722" spans="18:18">
      <c r="R40722" s="1"/>
    </row>
    <row r="40723" spans="18:18">
      <c r="R40723" s="1"/>
    </row>
    <row r="40724" spans="18:18">
      <c r="R40724" s="1"/>
    </row>
    <row r="40725" spans="18:18">
      <c r="R40725" s="1"/>
    </row>
    <row r="40726" spans="18:18">
      <c r="R40726" s="1"/>
    </row>
    <row r="40727" spans="18:18">
      <c r="R40727" s="1"/>
    </row>
    <row r="40728" spans="18:18">
      <c r="R40728" s="1"/>
    </row>
    <row r="40729" spans="18:18">
      <c r="R40729" s="1"/>
    </row>
    <row r="40730" spans="18:18">
      <c r="R40730" s="1"/>
    </row>
    <row r="40731" spans="18:18">
      <c r="R40731" s="1"/>
    </row>
    <row r="40732" spans="18:18">
      <c r="R40732" s="1"/>
    </row>
    <row r="40733" spans="18:18">
      <c r="R40733" s="1"/>
    </row>
    <row r="40734" spans="18:18">
      <c r="R40734" s="1"/>
    </row>
    <row r="40735" spans="18:18">
      <c r="R40735" s="1"/>
    </row>
    <row r="40736" spans="18:18">
      <c r="R40736" s="1"/>
    </row>
    <row r="40737" spans="18:18">
      <c r="R40737" s="1"/>
    </row>
    <row r="40738" spans="18:18">
      <c r="R40738" s="1"/>
    </row>
    <row r="40739" spans="18:18">
      <c r="R40739" s="1"/>
    </row>
    <row r="40740" spans="18:18">
      <c r="R40740" s="1"/>
    </row>
    <row r="40741" spans="18:18">
      <c r="R40741" s="1"/>
    </row>
    <row r="40742" spans="18:18">
      <c r="R40742" s="1"/>
    </row>
    <row r="40743" spans="18:18">
      <c r="R40743" s="1"/>
    </row>
    <row r="40744" spans="18:18">
      <c r="R40744" s="1"/>
    </row>
    <row r="40745" spans="18:18">
      <c r="R40745" s="1"/>
    </row>
    <row r="40746" spans="18:18">
      <c r="R40746" s="1"/>
    </row>
    <row r="40747" spans="18:18">
      <c r="R40747" s="1"/>
    </row>
    <row r="40748" spans="18:18">
      <c r="R40748" s="1"/>
    </row>
    <row r="40749" spans="18:18">
      <c r="R40749" s="1"/>
    </row>
    <row r="40750" spans="18:18">
      <c r="R40750" s="1"/>
    </row>
    <row r="40751" spans="18:18">
      <c r="R40751" s="1"/>
    </row>
    <row r="40752" spans="18:18">
      <c r="R40752" s="1"/>
    </row>
    <row r="40753" spans="18:18">
      <c r="R40753" s="1"/>
    </row>
    <row r="40754" spans="18:18">
      <c r="R40754" s="1"/>
    </row>
    <row r="40755" spans="18:18">
      <c r="R40755" s="1"/>
    </row>
    <row r="40756" spans="18:18">
      <c r="R40756" s="1"/>
    </row>
    <row r="40757" spans="18:18">
      <c r="R40757" s="1"/>
    </row>
    <row r="40758" spans="18:18">
      <c r="R40758" s="1"/>
    </row>
    <row r="40759" spans="18:18">
      <c r="R40759" s="1"/>
    </row>
    <row r="40760" spans="18:18">
      <c r="R40760" s="1"/>
    </row>
    <row r="40761" spans="18:18">
      <c r="R40761" s="1"/>
    </row>
    <row r="40762" spans="18:18">
      <c r="R40762" s="1"/>
    </row>
    <row r="40763" spans="18:18">
      <c r="R40763" s="1"/>
    </row>
    <row r="40764" spans="18:18">
      <c r="R40764" s="1"/>
    </row>
    <row r="40765" spans="18:18">
      <c r="R40765" s="1"/>
    </row>
    <row r="40766" spans="18:18">
      <c r="R40766" s="1"/>
    </row>
    <row r="40767" spans="18:18">
      <c r="R40767" s="1"/>
    </row>
    <row r="40768" spans="18:18">
      <c r="R40768" s="1"/>
    </row>
    <row r="40769" spans="18:18">
      <c r="R40769" s="1"/>
    </row>
    <row r="40770" spans="18:18">
      <c r="R40770" s="1"/>
    </row>
    <row r="40771" spans="18:18">
      <c r="R40771" s="1"/>
    </row>
    <row r="40772" spans="18:18">
      <c r="R40772" s="1"/>
    </row>
    <row r="40773" spans="18:18">
      <c r="R40773" s="1"/>
    </row>
    <row r="40774" spans="18:18">
      <c r="R40774" s="1"/>
    </row>
    <row r="40775" spans="18:18">
      <c r="R40775" s="1"/>
    </row>
    <row r="40776" spans="18:18">
      <c r="R40776" s="1"/>
    </row>
    <row r="40777" spans="18:18">
      <c r="R40777" s="1"/>
    </row>
    <row r="40778" spans="18:18">
      <c r="R40778" s="1"/>
    </row>
    <row r="40779" spans="18:18">
      <c r="R40779" s="1"/>
    </row>
    <row r="40780" spans="18:18">
      <c r="R40780" s="1"/>
    </row>
    <row r="40781" spans="18:18">
      <c r="R40781" s="1"/>
    </row>
    <row r="40782" spans="18:18">
      <c r="R40782" s="1"/>
    </row>
    <row r="40783" spans="18:18">
      <c r="R40783" s="1"/>
    </row>
    <row r="40784" spans="18:18">
      <c r="R40784" s="1"/>
    </row>
    <row r="40785" spans="18:18">
      <c r="R40785" s="1"/>
    </row>
    <row r="40786" spans="18:18">
      <c r="R40786" s="1"/>
    </row>
    <row r="40787" spans="18:18">
      <c r="R40787" s="1"/>
    </row>
    <row r="40788" spans="18:18">
      <c r="R40788" s="1"/>
    </row>
    <row r="40789" spans="18:18">
      <c r="R40789" s="1"/>
    </row>
    <row r="40790" spans="18:18">
      <c r="R40790" s="1"/>
    </row>
    <row r="40791" spans="18:18">
      <c r="R40791" s="1"/>
    </row>
    <row r="40792" spans="18:18">
      <c r="R40792" s="1"/>
    </row>
    <row r="40793" spans="18:18">
      <c r="R40793" s="1"/>
    </row>
    <row r="40794" spans="18:18">
      <c r="R40794" s="1"/>
    </row>
    <row r="40795" spans="18:18">
      <c r="R40795" s="1"/>
    </row>
    <row r="40796" spans="18:18">
      <c r="R40796" s="1"/>
    </row>
    <row r="40797" spans="18:18">
      <c r="R40797" s="1"/>
    </row>
    <row r="40798" spans="18:18">
      <c r="R40798" s="1"/>
    </row>
    <row r="40799" spans="18:18">
      <c r="R40799" s="1"/>
    </row>
    <row r="40800" spans="18:18">
      <c r="R40800" s="1"/>
    </row>
    <row r="40801" spans="18:18">
      <c r="R40801" s="1"/>
    </row>
    <row r="40802" spans="18:18">
      <c r="R40802" s="1"/>
    </row>
    <row r="40803" spans="18:18">
      <c r="R40803" s="1"/>
    </row>
    <row r="40804" spans="18:18">
      <c r="R40804" s="1"/>
    </row>
    <row r="40805" spans="18:18">
      <c r="R40805" s="1"/>
    </row>
    <row r="40806" spans="18:18">
      <c r="R40806" s="1"/>
    </row>
    <row r="40807" spans="18:18">
      <c r="R40807" s="1"/>
    </row>
    <row r="40808" spans="18:18">
      <c r="R40808" s="1"/>
    </row>
    <row r="40809" spans="18:18">
      <c r="R40809" s="1"/>
    </row>
    <row r="40810" spans="18:18">
      <c r="R40810" s="1"/>
    </row>
    <row r="40811" spans="18:18">
      <c r="R40811" s="1"/>
    </row>
    <row r="40812" spans="18:18">
      <c r="R40812" s="1"/>
    </row>
    <row r="40813" spans="18:18">
      <c r="R40813" s="1"/>
    </row>
    <row r="40814" spans="18:18">
      <c r="R40814" s="1"/>
    </row>
    <row r="40815" spans="18:18">
      <c r="R40815" s="1"/>
    </row>
    <row r="40816" spans="18:18">
      <c r="R40816" s="1"/>
    </row>
    <row r="40817" spans="18:18">
      <c r="R40817" s="1"/>
    </row>
    <row r="40818" spans="18:18">
      <c r="R40818" s="1"/>
    </row>
    <row r="40819" spans="18:18">
      <c r="R40819" s="1"/>
    </row>
    <row r="40820" spans="18:18">
      <c r="R40820" s="1"/>
    </row>
    <row r="40821" spans="18:18">
      <c r="R40821" s="1"/>
    </row>
    <row r="40822" spans="18:18">
      <c r="R40822" s="1"/>
    </row>
    <row r="40823" spans="18:18">
      <c r="R40823" s="1"/>
    </row>
    <row r="40824" spans="18:18">
      <c r="R40824" s="1"/>
    </row>
    <row r="40825" spans="18:18">
      <c r="R40825" s="1"/>
    </row>
    <row r="40826" spans="18:18">
      <c r="R40826" s="1"/>
    </row>
    <row r="40827" spans="18:18">
      <c r="R40827" s="1"/>
    </row>
    <row r="40828" spans="18:18">
      <c r="R40828" s="1"/>
    </row>
    <row r="40829" spans="18:18">
      <c r="R40829" s="1"/>
    </row>
    <row r="40830" spans="18:18">
      <c r="R40830" s="1"/>
    </row>
    <row r="40831" spans="18:18">
      <c r="R40831" s="1"/>
    </row>
    <row r="40832" spans="18:18">
      <c r="R40832" s="1"/>
    </row>
    <row r="40833" spans="18:18">
      <c r="R40833" s="1"/>
    </row>
    <row r="40834" spans="18:18">
      <c r="R40834" s="1"/>
    </row>
    <row r="40835" spans="18:18">
      <c r="R40835" s="1"/>
    </row>
    <row r="40836" spans="18:18">
      <c r="R40836" s="1"/>
    </row>
    <row r="40837" spans="18:18">
      <c r="R40837" s="1"/>
    </row>
    <row r="40838" spans="18:18">
      <c r="R40838" s="1"/>
    </row>
    <row r="40839" spans="18:18">
      <c r="R40839" s="1"/>
    </row>
    <row r="40840" spans="18:18">
      <c r="R40840" s="1"/>
    </row>
    <row r="40841" spans="18:18">
      <c r="R40841" s="1"/>
    </row>
    <row r="40842" spans="18:18">
      <c r="R40842" s="1"/>
    </row>
    <row r="40843" spans="18:18">
      <c r="R40843" s="1"/>
    </row>
    <row r="40844" spans="18:18">
      <c r="R40844" s="1"/>
    </row>
    <row r="40845" spans="18:18">
      <c r="R40845" s="1"/>
    </row>
    <row r="40846" spans="18:18">
      <c r="R40846" s="1"/>
    </row>
    <row r="40847" spans="18:18">
      <c r="R40847" s="1"/>
    </row>
    <row r="40848" spans="18:18">
      <c r="R40848" s="1"/>
    </row>
    <row r="40849" spans="18:18">
      <c r="R40849" s="1"/>
    </row>
    <row r="40850" spans="18:18">
      <c r="R40850" s="1"/>
    </row>
    <row r="40851" spans="18:18">
      <c r="R40851" s="1"/>
    </row>
    <row r="40852" spans="18:18">
      <c r="R40852" s="1"/>
    </row>
    <row r="40853" spans="18:18">
      <c r="R40853" s="1"/>
    </row>
    <row r="40854" spans="18:18">
      <c r="R40854" s="1"/>
    </row>
    <row r="40855" spans="18:18">
      <c r="R40855" s="1"/>
    </row>
    <row r="40856" spans="18:18">
      <c r="R40856" s="1"/>
    </row>
    <row r="40857" spans="18:18">
      <c r="R40857" s="1"/>
    </row>
    <row r="40858" spans="18:18">
      <c r="R40858" s="1"/>
    </row>
    <row r="40859" spans="18:18">
      <c r="R40859" s="1"/>
    </row>
    <row r="40860" spans="18:18">
      <c r="R40860" s="1"/>
    </row>
    <row r="40861" spans="18:18">
      <c r="R40861" s="1"/>
    </row>
    <row r="40862" spans="18:18">
      <c r="R40862" s="1"/>
    </row>
    <row r="40863" spans="18:18">
      <c r="R40863" s="1"/>
    </row>
    <row r="40864" spans="18:18">
      <c r="R40864" s="1"/>
    </row>
    <row r="40865" spans="18:18">
      <c r="R40865" s="1"/>
    </row>
    <row r="40866" spans="18:18">
      <c r="R40866" s="1"/>
    </row>
    <row r="40867" spans="18:18">
      <c r="R40867" s="1"/>
    </row>
    <row r="40868" spans="18:18">
      <c r="R40868" s="1"/>
    </row>
    <row r="40869" spans="18:18">
      <c r="R40869" s="1"/>
    </row>
    <row r="40870" spans="18:18">
      <c r="R40870" s="1"/>
    </row>
    <row r="40871" spans="18:18">
      <c r="R40871" s="1"/>
    </row>
    <row r="40872" spans="18:18">
      <c r="R40872" s="1"/>
    </row>
    <row r="40873" spans="18:18">
      <c r="R40873" s="1"/>
    </row>
    <row r="40874" spans="18:18">
      <c r="R40874" s="1"/>
    </row>
    <row r="40875" spans="18:18">
      <c r="R40875" s="1"/>
    </row>
    <row r="40876" spans="18:18">
      <c r="R40876" s="1"/>
    </row>
    <row r="40877" spans="18:18">
      <c r="R40877" s="1"/>
    </row>
    <row r="40878" spans="18:18">
      <c r="R40878" s="1"/>
    </row>
    <row r="40879" spans="18:18">
      <c r="R40879" s="1"/>
    </row>
    <row r="40880" spans="18:18">
      <c r="R40880" s="1"/>
    </row>
    <row r="40881" spans="18:18">
      <c r="R40881" s="1"/>
    </row>
    <row r="40882" spans="18:18">
      <c r="R40882" s="1"/>
    </row>
    <row r="40883" spans="18:18">
      <c r="R40883" s="1"/>
    </row>
    <row r="40884" spans="18:18">
      <c r="R40884" s="1"/>
    </row>
    <row r="40885" spans="18:18">
      <c r="R40885" s="1"/>
    </row>
    <row r="40886" spans="18:18">
      <c r="R40886" s="1"/>
    </row>
    <row r="40887" spans="18:18">
      <c r="R40887" s="1"/>
    </row>
    <row r="40888" spans="18:18">
      <c r="R40888" s="1"/>
    </row>
    <row r="40889" spans="18:18">
      <c r="R40889" s="1"/>
    </row>
    <row r="40890" spans="18:18">
      <c r="R40890" s="1"/>
    </row>
    <row r="40891" spans="18:18">
      <c r="R40891" s="1"/>
    </row>
    <row r="40892" spans="18:18">
      <c r="R40892" s="1"/>
    </row>
    <row r="40893" spans="18:18">
      <c r="R40893" s="1"/>
    </row>
    <row r="40894" spans="18:18">
      <c r="R40894" s="1"/>
    </row>
    <row r="40895" spans="18:18">
      <c r="R40895" s="1"/>
    </row>
    <row r="40896" spans="18:18">
      <c r="R40896" s="1"/>
    </row>
    <row r="40897" spans="18:18">
      <c r="R40897" s="1"/>
    </row>
    <row r="40898" spans="18:18">
      <c r="R40898" s="1"/>
    </row>
    <row r="40899" spans="18:18">
      <c r="R40899" s="1"/>
    </row>
    <row r="40900" spans="18:18">
      <c r="R40900" s="1"/>
    </row>
    <row r="40901" spans="18:18">
      <c r="R40901" s="1"/>
    </row>
    <row r="40902" spans="18:18">
      <c r="R40902" s="1"/>
    </row>
    <row r="40903" spans="18:18">
      <c r="R40903" s="1"/>
    </row>
    <row r="40904" spans="18:18">
      <c r="R40904" s="1"/>
    </row>
    <row r="40905" spans="18:18">
      <c r="R40905" s="1"/>
    </row>
    <row r="40906" spans="18:18">
      <c r="R40906" s="1"/>
    </row>
    <row r="40907" spans="18:18">
      <c r="R40907" s="1"/>
    </row>
    <row r="40908" spans="18:18">
      <c r="R40908" s="1"/>
    </row>
    <row r="40909" spans="18:18">
      <c r="R40909" s="1"/>
    </row>
    <row r="40910" spans="18:18">
      <c r="R40910" s="1"/>
    </row>
    <row r="40911" spans="18:18">
      <c r="R40911" s="1"/>
    </row>
    <row r="40912" spans="18:18">
      <c r="R40912" s="1"/>
    </row>
    <row r="40913" spans="18:18">
      <c r="R40913" s="1"/>
    </row>
    <row r="40914" spans="18:18">
      <c r="R40914" s="1"/>
    </row>
    <row r="40915" spans="18:18">
      <c r="R40915" s="1"/>
    </row>
    <row r="40916" spans="18:18">
      <c r="R40916" s="1"/>
    </row>
    <row r="40917" spans="18:18">
      <c r="R40917" s="1"/>
    </row>
    <row r="40918" spans="18:18">
      <c r="R40918" s="1"/>
    </row>
    <row r="40919" spans="18:18">
      <c r="R40919" s="1"/>
    </row>
    <row r="40920" spans="18:18">
      <c r="R40920" s="1"/>
    </row>
    <row r="40921" spans="18:18">
      <c r="R40921" s="1"/>
    </row>
    <row r="40922" spans="18:18">
      <c r="R40922" s="1"/>
    </row>
    <row r="40923" spans="18:18">
      <c r="R40923" s="1"/>
    </row>
    <row r="40924" spans="18:18">
      <c r="R40924" s="1"/>
    </row>
    <row r="40925" spans="18:18">
      <c r="R40925" s="1"/>
    </row>
    <row r="40926" spans="18:18">
      <c r="R40926" s="1"/>
    </row>
    <row r="40927" spans="18:18">
      <c r="R40927" s="1"/>
    </row>
    <row r="40928" spans="18:18">
      <c r="R40928" s="1"/>
    </row>
    <row r="40929" spans="18:18">
      <c r="R40929" s="1"/>
    </row>
    <row r="40930" spans="18:18">
      <c r="R40930" s="1"/>
    </row>
    <row r="40931" spans="18:18">
      <c r="R40931" s="1"/>
    </row>
    <row r="40932" spans="18:18">
      <c r="R40932" s="1"/>
    </row>
    <row r="40933" spans="18:18">
      <c r="R40933" s="1"/>
    </row>
    <row r="40934" spans="18:18">
      <c r="R40934" s="1"/>
    </row>
    <row r="40935" spans="18:18">
      <c r="R40935" s="1"/>
    </row>
    <row r="40936" spans="18:18">
      <c r="R40936" s="1"/>
    </row>
    <row r="40937" spans="18:18">
      <c r="R40937" s="1"/>
    </row>
    <row r="40938" spans="18:18">
      <c r="R40938" s="1"/>
    </row>
    <row r="40939" spans="18:18">
      <c r="R40939" s="1"/>
    </row>
    <row r="40940" spans="18:18">
      <c r="R40940" s="1"/>
    </row>
    <row r="40941" spans="18:18">
      <c r="R40941" s="1"/>
    </row>
    <row r="40942" spans="18:18">
      <c r="R40942" s="1"/>
    </row>
    <row r="40943" spans="18:18">
      <c r="R40943" s="1"/>
    </row>
    <row r="40944" spans="18:18">
      <c r="R40944" s="1"/>
    </row>
    <row r="40945" spans="18:18">
      <c r="R40945" s="1"/>
    </row>
    <row r="40946" spans="18:18">
      <c r="R40946" s="1"/>
    </row>
    <row r="40947" spans="18:18">
      <c r="R40947" s="1"/>
    </row>
    <row r="40948" spans="18:18">
      <c r="R40948" s="1"/>
    </row>
    <row r="40949" spans="18:18">
      <c r="R40949" s="1"/>
    </row>
    <row r="40950" spans="18:18">
      <c r="R40950" s="1"/>
    </row>
    <row r="40951" spans="18:18">
      <c r="R40951" s="1"/>
    </row>
    <row r="40952" spans="18:18">
      <c r="R40952" s="1"/>
    </row>
    <row r="40953" spans="18:18">
      <c r="R40953" s="1"/>
    </row>
    <row r="40954" spans="18:18">
      <c r="R40954" s="1"/>
    </row>
    <row r="40955" spans="18:18">
      <c r="R40955" s="1"/>
    </row>
    <row r="40956" spans="18:18">
      <c r="R40956" s="1"/>
    </row>
    <row r="40957" spans="18:18">
      <c r="R40957" s="1"/>
    </row>
    <row r="40958" spans="18:18">
      <c r="R40958" s="1"/>
    </row>
    <row r="40959" spans="18:18">
      <c r="R40959" s="1"/>
    </row>
    <row r="40960" spans="18:18">
      <c r="R40960" s="1"/>
    </row>
    <row r="40961" spans="18:18">
      <c r="R40961" s="1"/>
    </row>
    <row r="40962" spans="18:18">
      <c r="R40962" s="1"/>
    </row>
    <row r="40963" spans="18:18">
      <c r="R40963" s="1"/>
    </row>
    <row r="40964" spans="18:18">
      <c r="R40964" s="1"/>
    </row>
    <row r="40965" spans="18:18">
      <c r="R40965" s="1"/>
    </row>
    <row r="40966" spans="18:18">
      <c r="R40966" s="1"/>
    </row>
    <row r="40967" spans="18:18">
      <c r="R40967" s="1"/>
    </row>
    <row r="40968" spans="18:18">
      <c r="R40968" s="1"/>
    </row>
    <row r="40969" spans="18:18">
      <c r="R40969" s="1"/>
    </row>
    <row r="40970" spans="18:18">
      <c r="R40970" s="1"/>
    </row>
    <row r="40971" spans="18:18">
      <c r="R40971" s="1"/>
    </row>
    <row r="40972" spans="18:18">
      <c r="R40972" s="1"/>
    </row>
    <row r="40973" spans="18:18">
      <c r="R40973" s="1"/>
    </row>
    <row r="40974" spans="18:18">
      <c r="R40974" s="1"/>
    </row>
    <row r="40975" spans="18:18">
      <c r="R40975" s="1"/>
    </row>
    <row r="40976" spans="18:18">
      <c r="R40976" s="1"/>
    </row>
    <row r="40977" spans="18:18">
      <c r="R40977" s="1"/>
    </row>
    <row r="40978" spans="18:18">
      <c r="R40978" s="1"/>
    </row>
    <row r="40979" spans="18:18">
      <c r="R40979" s="1"/>
    </row>
    <row r="40980" spans="18:18">
      <c r="R40980" s="1"/>
    </row>
    <row r="40981" spans="18:18">
      <c r="R40981" s="1"/>
    </row>
    <row r="40982" spans="18:18">
      <c r="R40982" s="1"/>
    </row>
    <row r="40983" spans="18:18">
      <c r="R40983" s="1"/>
    </row>
    <row r="40984" spans="18:18">
      <c r="R40984" s="1"/>
    </row>
    <row r="40985" spans="18:18">
      <c r="R40985" s="1"/>
    </row>
    <row r="40986" spans="18:18">
      <c r="R40986" s="1"/>
    </row>
    <row r="40987" spans="18:18">
      <c r="R40987" s="1"/>
    </row>
    <row r="40988" spans="18:18">
      <c r="R40988" s="1"/>
    </row>
    <row r="40989" spans="18:18">
      <c r="R40989" s="1"/>
    </row>
    <row r="40990" spans="18:18">
      <c r="R40990" s="1"/>
    </row>
    <row r="40991" spans="18:18">
      <c r="R40991" s="1"/>
    </row>
    <row r="40992" spans="18:18">
      <c r="R40992" s="1"/>
    </row>
    <row r="40993" spans="18:18">
      <c r="R40993" s="1"/>
    </row>
    <row r="40994" spans="18:18">
      <c r="R40994" s="1"/>
    </row>
    <row r="40995" spans="18:18">
      <c r="R40995" s="1"/>
    </row>
    <row r="40996" spans="18:18">
      <c r="R40996" s="1"/>
    </row>
    <row r="40997" spans="18:18">
      <c r="R40997" s="1"/>
    </row>
    <row r="40998" spans="18:18">
      <c r="R40998" s="1"/>
    </row>
    <row r="40999" spans="18:18">
      <c r="R40999" s="1"/>
    </row>
    <row r="41000" spans="18:18">
      <c r="R41000" s="1"/>
    </row>
    <row r="41001" spans="18:18">
      <c r="R41001" s="1"/>
    </row>
    <row r="41002" spans="18:18">
      <c r="R41002" s="1"/>
    </row>
    <row r="41003" spans="18:18">
      <c r="R41003" s="1"/>
    </row>
    <row r="41004" spans="18:18">
      <c r="R41004" s="1"/>
    </row>
    <row r="41005" spans="18:18">
      <c r="R41005" s="1"/>
    </row>
    <row r="41006" spans="18:18">
      <c r="R41006" s="1"/>
    </row>
    <row r="41007" spans="18:18">
      <c r="R41007" s="1"/>
    </row>
    <row r="41008" spans="18:18">
      <c r="R41008" s="1"/>
    </row>
    <row r="41009" spans="18:18">
      <c r="R41009" s="1"/>
    </row>
    <row r="41010" spans="18:18">
      <c r="R41010" s="1"/>
    </row>
    <row r="41011" spans="18:18">
      <c r="R41011" s="1"/>
    </row>
    <row r="41012" spans="18:18">
      <c r="R41012" s="1"/>
    </row>
    <row r="41013" spans="18:18">
      <c r="R41013" s="1"/>
    </row>
    <row r="41014" spans="18:18">
      <c r="R41014" s="1"/>
    </row>
    <row r="41015" spans="18:18">
      <c r="R41015" s="1"/>
    </row>
    <row r="41016" spans="18:18">
      <c r="R41016" s="1"/>
    </row>
    <row r="41017" spans="18:18">
      <c r="R41017" s="1"/>
    </row>
    <row r="41018" spans="18:18">
      <c r="R41018" s="1"/>
    </row>
    <row r="41019" spans="18:18">
      <c r="R41019" s="1"/>
    </row>
    <row r="41020" spans="18:18">
      <c r="R41020" s="1"/>
    </row>
    <row r="41021" spans="18:18">
      <c r="R41021" s="1"/>
    </row>
    <row r="41022" spans="18:18">
      <c r="R41022" s="1"/>
    </row>
    <row r="41023" spans="18:18">
      <c r="R41023" s="1"/>
    </row>
    <row r="41024" spans="18:18">
      <c r="R41024" s="1"/>
    </row>
    <row r="41025" spans="18:18">
      <c r="R41025" s="1"/>
    </row>
    <row r="41026" spans="18:18">
      <c r="R41026" s="1"/>
    </row>
    <row r="41027" spans="18:18">
      <c r="R41027" s="1"/>
    </row>
    <row r="41028" spans="18:18">
      <c r="R41028" s="1"/>
    </row>
    <row r="41029" spans="18:18">
      <c r="R41029" s="1"/>
    </row>
    <row r="41030" spans="18:18">
      <c r="R41030" s="1"/>
    </row>
    <row r="41031" spans="18:18">
      <c r="R41031" s="1"/>
    </row>
    <row r="41032" spans="18:18">
      <c r="R41032" s="1"/>
    </row>
    <row r="41033" spans="18:18">
      <c r="R41033" s="1"/>
    </row>
    <row r="41034" spans="18:18">
      <c r="R41034" s="1"/>
    </row>
    <row r="41035" spans="18:18">
      <c r="R41035" s="1"/>
    </row>
    <row r="41036" spans="18:18">
      <c r="R41036" s="1"/>
    </row>
    <row r="41037" spans="18:18">
      <c r="R41037" s="1"/>
    </row>
    <row r="41038" spans="18:18">
      <c r="R41038" s="1"/>
    </row>
    <row r="41039" spans="18:18">
      <c r="R41039" s="1"/>
    </row>
    <row r="41040" spans="18:18">
      <c r="R41040" s="1"/>
    </row>
    <row r="41041" spans="18:18">
      <c r="R41041" s="1"/>
    </row>
    <row r="41042" spans="18:18">
      <c r="R41042" s="1"/>
    </row>
    <row r="41043" spans="18:18">
      <c r="R41043" s="1"/>
    </row>
    <row r="41044" spans="18:18">
      <c r="R41044" s="1"/>
    </row>
    <row r="41045" spans="18:18">
      <c r="R41045" s="1"/>
    </row>
    <row r="41046" spans="18:18">
      <c r="R41046" s="1"/>
    </row>
    <row r="41047" spans="18:18">
      <c r="R41047" s="1"/>
    </row>
    <row r="41048" spans="18:18">
      <c r="R41048" s="1"/>
    </row>
    <row r="41049" spans="18:18">
      <c r="R41049" s="1"/>
    </row>
    <row r="41050" spans="18:18">
      <c r="R41050" s="1"/>
    </row>
    <row r="41051" spans="18:18">
      <c r="R41051" s="1"/>
    </row>
    <row r="41052" spans="18:18">
      <c r="R41052" s="1"/>
    </row>
    <row r="41053" spans="18:18">
      <c r="R41053" s="1"/>
    </row>
    <row r="41054" spans="18:18">
      <c r="R41054" s="1"/>
    </row>
    <row r="41055" spans="18:18">
      <c r="R41055" s="1"/>
    </row>
    <row r="41056" spans="18:18">
      <c r="R41056" s="1"/>
    </row>
    <row r="41057" spans="18:18">
      <c r="R41057" s="1"/>
    </row>
    <row r="41058" spans="18:18">
      <c r="R41058" s="1"/>
    </row>
    <row r="41059" spans="18:18">
      <c r="R41059" s="1"/>
    </row>
    <row r="41060" spans="18:18">
      <c r="R41060" s="1"/>
    </row>
    <row r="41061" spans="18:18">
      <c r="R41061" s="1"/>
    </row>
    <row r="41062" spans="18:18">
      <c r="R41062" s="1"/>
    </row>
    <row r="41063" spans="18:18">
      <c r="R41063" s="1"/>
    </row>
    <row r="41064" spans="18:18">
      <c r="R41064" s="1"/>
    </row>
    <row r="41065" spans="18:18">
      <c r="R41065" s="1"/>
    </row>
    <row r="41066" spans="18:18">
      <c r="R41066" s="1"/>
    </row>
    <row r="41067" spans="18:18">
      <c r="R41067" s="1"/>
    </row>
    <row r="41068" spans="18:18">
      <c r="R41068" s="1"/>
    </row>
    <row r="41069" spans="18:18">
      <c r="R41069" s="1"/>
    </row>
    <row r="41070" spans="18:18">
      <c r="R41070" s="1"/>
    </row>
    <row r="41071" spans="18:18">
      <c r="R41071" s="1"/>
    </row>
    <row r="41072" spans="18:18">
      <c r="R41072" s="1"/>
    </row>
    <row r="41073" spans="18:18">
      <c r="R41073" s="1"/>
    </row>
    <row r="41074" spans="18:18">
      <c r="R41074" s="1"/>
    </row>
    <row r="41075" spans="18:18">
      <c r="R41075" s="1"/>
    </row>
    <row r="41076" spans="18:18">
      <c r="R41076" s="1"/>
    </row>
    <row r="41077" spans="18:18">
      <c r="R41077" s="1"/>
    </row>
    <row r="41078" spans="18:18">
      <c r="R41078" s="1"/>
    </row>
    <row r="41079" spans="18:18">
      <c r="R41079" s="1"/>
    </row>
    <row r="41080" spans="18:18">
      <c r="R41080" s="1"/>
    </row>
    <row r="41081" spans="18:18">
      <c r="R41081" s="1"/>
    </row>
    <row r="41082" spans="18:18">
      <c r="R41082" s="1"/>
    </row>
    <row r="41083" spans="18:18">
      <c r="R41083" s="1"/>
    </row>
    <row r="41084" spans="18:18">
      <c r="R41084" s="1"/>
    </row>
    <row r="41085" spans="18:18">
      <c r="R41085" s="1"/>
    </row>
    <row r="41086" spans="18:18">
      <c r="R41086" s="1"/>
    </row>
    <row r="41087" spans="18:18">
      <c r="R41087" s="1"/>
    </row>
    <row r="41088" spans="18:18">
      <c r="R41088" s="1"/>
    </row>
    <row r="41089" spans="18:18">
      <c r="R41089" s="1"/>
    </row>
    <row r="41090" spans="18:18">
      <c r="R41090" s="1"/>
    </row>
    <row r="41091" spans="18:18">
      <c r="R41091" s="1"/>
    </row>
    <row r="41092" spans="18:18">
      <c r="R41092" s="1"/>
    </row>
    <row r="41093" spans="18:18">
      <c r="R41093" s="1"/>
    </row>
    <row r="41094" spans="18:18">
      <c r="R41094" s="1"/>
    </row>
    <row r="41095" spans="18:18">
      <c r="R41095" s="1"/>
    </row>
    <row r="41096" spans="18:18">
      <c r="R41096" s="1"/>
    </row>
    <row r="41097" spans="18:18">
      <c r="R41097" s="1"/>
    </row>
    <row r="41098" spans="18:18">
      <c r="R41098" s="1"/>
    </row>
    <row r="41099" spans="18:18">
      <c r="R41099" s="1"/>
    </row>
    <row r="41100" spans="18:18">
      <c r="R41100" s="1"/>
    </row>
    <row r="41101" spans="18:18">
      <c r="R41101" s="1"/>
    </row>
    <row r="41102" spans="18:18">
      <c r="R41102" s="1"/>
    </row>
    <row r="41103" spans="18:18">
      <c r="R41103" s="1"/>
    </row>
    <row r="41104" spans="18:18">
      <c r="R41104" s="1"/>
    </row>
    <row r="41105" spans="18:18">
      <c r="R41105" s="1"/>
    </row>
    <row r="41106" spans="18:18">
      <c r="R41106" s="1"/>
    </row>
    <row r="41107" spans="18:18">
      <c r="R41107" s="1"/>
    </row>
    <row r="41108" spans="18:18">
      <c r="R41108" s="1"/>
    </row>
    <row r="41109" spans="18:18">
      <c r="R41109" s="1"/>
    </row>
    <row r="41110" spans="18:18">
      <c r="R41110" s="1"/>
    </row>
    <row r="41111" spans="18:18">
      <c r="R41111" s="1"/>
    </row>
    <row r="41112" spans="18:18">
      <c r="R41112" s="1"/>
    </row>
    <row r="41113" spans="18:18">
      <c r="R41113" s="1"/>
    </row>
    <row r="41114" spans="18:18">
      <c r="R41114" s="1"/>
    </row>
    <row r="41115" spans="18:18">
      <c r="R41115" s="1"/>
    </row>
    <row r="41116" spans="18:18">
      <c r="R41116" s="1"/>
    </row>
    <row r="41117" spans="18:18">
      <c r="R41117" s="1"/>
    </row>
    <row r="41118" spans="18:18">
      <c r="R41118" s="1"/>
    </row>
    <row r="41119" spans="18:18">
      <c r="R41119" s="1"/>
    </row>
    <row r="41120" spans="18:18">
      <c r="R41120" s="1"/>
    </row>
    <row r="41121" spans="18:18">
      <c r="R41121" s="1"/>
    </row>
    <row r="41122" spans="18:18">
      <c r="R41122" s="1"/>
    </row>
    <row r="41123" spans="18:18">
      <c r="R41123" s="1"/>
    </row>
    <row r="41124" spans="18:18">
      <c r="R41124" s="1"/>
    </row>
    <row r="41125" spans="18:18">
      <c r="R41125" s="1"/>
    </row>
    <row r="41126" spans="18:18">
      <c r="R41126" s="1"/>
    </row>
    <row r="41127" spans="18:18">
      <c r="R41127" s="1"/>
    </row>
    <row r="41128" spans="18:18">
      <c r="R41128" s="1"/>
    </row>
    <row r="41129" spans="18:18">
      <c r="R41129" s="1"/>
    </row>
    <row r="41130" spans="18:18">
      <c r="R41130" s="1"/>
    </row>
    <row r="41131" spans="18:18">
      <c r="R41131" s="1"/>
    </row>
    <row r="41132" spans="18:18">
      <c r="R41132" s="1"/>
    </row>
    <row r="41133" spans="18:18">
      <c r="R41133" s="1"/>
    </row>
    <row r="41134" spans="18:18">
      <c r="R41134" s="1"/>
    </row>
    <row r="41135" spans="18:18">
      <c r="R41135" s="1"/>
    </row>
    <row r="41136" spans="18:18">
      <c r="R41136" s="1"/>
    </row>
    <row r="41137" spans="18:18">
      <c r="R41137" s="1"/>
    </row>
    <row r="41138" spans="18:18">
      <c r="R41138" s="1"/>
    </row>
    <row r="41139" spans="18:18">
      <c r="R41139" s="1"/>
    </row>
    <row r="41140" spans="18:18">
      <c r="R41140" s="1"/>
    </row>
    <row r="41141" spans="18:18">
      <c r="R41141" s="1"/>
    </row>
    <row r="41142" spans="18:18">
      <c r="R41142" s="1"/>
    </row>
    <row r="41143" spans="18:18">
      <c r="R41143" s="1"/>
    </row>
    <row r="41144" spans="18:18">
      <c r="R41144" s="1"/>
    </row>
    <row r="41145" spans="18:18">
      <c r="R41145" s="1"/>
    </row>
    <row r="41146" spans="18:18">
      <c r="R41146" s="1"/>
    </row>
    <row r="41147" spans="18:18">
      <c r="R41147" s="1"/>
    </row>
    <row r="41148" spans="18:18">
      <c r="R41148" s="1"/>
    </row>
    <row r="41149" spans="18:18">
      <c r="R41149" s="1"/>
    </row>
    <row r="41150" spans="18:18">
      <c r="R41150" s="1"/>
    </row>
    <row r="41151" spans="18:18">
      <c r="R41151" s="1"/>
    </row>
    <row r="41152" spans="18:18">
      <c r="R41152" s="1"/>
    </row>
    <row r="41153" spans="18:18">
      <c r="R41153" s="1"/>
    </row>
    <row r="41154" spans="18:18">
      <c r="R41154" s="1"/>
    </row>
    <row r="41155" spans="18:18">
      <c r="R41155" s="1"/>
    </row>
    <row r="41156" spans="18:18">
      <c r="R41156" s="1"/>
    </row>
    <row r="41157" spans="18:18">
      <c r="R41157" s="1"/>
    </row>
    <row r="41158" spans="18:18">
      <c r="R41158" s="1"/>
    </row>
    <row r="41159" spans="18:18">
      <c r="R41159" s="1"/>
    </row>
    <row r="41160" spans="18:18">
      <c r="R41160" s="1"/>
    </row>
    <row r="41161" spans="18:18">
      <c r="R41161" s="1"/>
    </row>
    <row r="41162" spans="18:18">
      <c r="R41162" s="1"/>
    </row>
    <row r="41163" spans="18:18">
      <c r="R41163" s="1"/>
    </row>
    <row r="41164" spans="18:18">
      <c r="R41164" s="1"/>
    </row>
    <row r="41165" spans="18:18">
      <c r="R41165" s="1"/>
    </row>
    <row r="41166" spans="18:18">
      <c r="R41166" s="1"/>
    </row>
    <row r="41167" spans="18:18">
      <c r="R41167" s="1"/>
    </row>
    <row r="41168" spans="18:18">
      <c r="R41168" s="1"/>
    </row>
    <row r="41169" spans="18:18">
      <c r="R41169" s="1"/>
    </row>
    <row r="41170" spans="18:18">
      <c r="R41170" s="1"/>
    </row>
    <row r="41171" spans="18:18">
      <c r="R41171" s="1"/>
    </row>
    <row r="41172" spans="18:18">
      <c r="R41172" s="1"/>
    </row>
    <row r="41173" spans="18:18">
      <c r="R41173" s="1"/>
    </row>
    <row r="41174" spans="18:18">
      <c r="R41174" s="1"/>
    </row>
    <row r="41175" spans="18:18">
      <c r="R41175" s="1"/>
    </row>
    <row r="41176" spans="18:18">
      <c r="R41176" s="1"/>
    </row>
    <row r="41177" spans="18:18">
      <c r="R41177" s="1"/>
    </row>
    <row r="41178" spans="18:18">
      <c r="R41178" s="1"/>
    </row>
    <row r="41179" spans="18:18">
      <c r="R41179" s="1"/>
    </row>
    <row r="41180" spans="18:18">
      <c r="R41180" s="1"/>
    </row>
    <row r="41181" spans="18:18">
      <c r="R41181" s="1"/>
    </row>
    <row r="41182" spans="18:18">
      <c r="R41182" s="1"/>
    </row>
    <row r="41183" spans="18:18">
      <c r="R41183" s="1"/>
    </row>
    <row r="41184" spans="18:18">
      <c r="R41184" s="1"/>
    </row>
    <row r="41185" spans="18:18">
      <c r="R41185" s="1"/>
    </row>
    <row r="41186" spans="18:18">
      <c r="R41186" s="1"/>
    </row>
    <row r="41187" spans="18:18">
      <c r="R41187" s="1"/>
    </row>
    <row r="41188" spans="18:18">
      <c r="R41188" s="1"/>
    </row>
    <row r="41189" spans="18:18">
      <c r="R41189" s="1"/>
    </row>
    <row r="41190" spans="18:18">
      <c r="R41190" s="1"/>
    </row>
    <row r="41191" spans="18:18">
      <c r="R41191" s="1"/>
    </row>
    <row r="41192" spans="18:18">
      <c r="R41192" s="1"/>
    </row>
    <row r="41193" spans="18:18">
      <c r="R41193" s="1"/>
    </row>
    <row r="41194" spans="18:18">
      <c r="R41194" s="1"/>
    </row>
    <row r="41195" spans="18:18">
      <c r="R41195" s="1"/>
    </row>
    <row r="41196" spans="18:18">
      <c r="R41196" s="1"/>
    </row>
    <row r="41197" spans="18:18">
      <c r="R41197" s="1"/>
    </row>
    <row r="41198" spans="18:18">
      <c r="R41198" s="1"/>
    </row>
    <row r="41199" spans="18:18">
      <c r="R41199" s="1"/>
    </row>
    <row r="41200" spans="18:18">
      <c r="R41200" s="1"/>
    </row>
    <row r="41201" spans="18:18">
      <c r="R41201" s="1"/>
    </row>
    <row r="41202" spans="18:18">
      <c r="R41202" s="1"/>
    </row>
    <row r="41203" spans="18:18">
      <c r="R41203" s="1"/>
    </row>
    <row r="41204" spans="18:18">
      <c r="R41204" s="1"/>
    </row>
    <row r="41205" spans="18:18">
      <c r="R41205" s="1"/>
    </row>
    <row r="41206" spans="18:18">
      <c r="R41206" s="1"/>
    </row>
    <row r="41207" spans="18:18">
      <c r="R41207" s="1"/>
    </row>
    <row r="41208" spans="18:18">
      <c r="R41208" s="1"/>
    </row>
    <row r="41209" spans="18:18">
      <c r="R41209" s="1"/>
    </row>
    <row r="41210" spans="18:18">
      <c r="R41210" s="1"/>
    </row>
    <row r="41211" spans="18:18">
      <c r="R41211" s="1"/>
    </row>
    <row r="41212" spans="18:18">
      <c r="R41212" s="1"/>
    </row>
    <row r="41213" spans="18:18">
      <c r="R41213" s="1"/>
    </row>
    <row r="41214" spans="18:18">
      <c r="R41214" s="1"/>
    </row>
    <row r="41215" spans="18:18">
      <c r="R41215" s="1"/>
    </row>
    <row r="41216" spans="18:18">
      <c r="R41216" s="1"/>
    </row>
    <row r="41217" spans="18:18">
      <c r="R41217" s="1"/>
    </row>
    <row r="41218" spans="18:18">
      <c r="R41218" s="1"/>
    </row>
    <row r="41219" spans="18:18">
      <c r="R41219" s="1"/>
    </row>
    <row r="41220" spans="18:18">
      <c r="R41220" s="1"/>
    </row>
    <row r="41221" spans="18:18">
      <c r="R41221" s="1"/>
    </row>
    <row r="41222" spans="18:18">
      <c r="R41222" s="1"/>
    </row>
    <row r="41223" spans="18:18">
      <c r="R41223" s="1"/>
    </row>
    <row r="41224" spans="18:18">
      <c r="R41224" s="1"/>
    </row>
    <row r="41225" spans="18:18">
      <c r="R41225" s="1"/>
    </row>
    <row r="41226" spans="18:18">
      <c r="R41226" s="1"/>
    </row>
    <row r="41227" spans="18:18">
      <c r="R41227" s="1"/>
    </row>
    <row r="41228" spans="18:18">
      <c r="R41228" s="1"/>
    </row>
    <row r="41229" spans="18:18">
      <c r="R41229" s="1"/>
    </row>
    <row r="41230" spans="18:18">
      <c r="R41230" s="1"/>
    </row>
    <row r="41231" spans="18:18">
      <c r="R41231" s="1"/>
    </row>
    <row r="41232" spans="18:18">
      <c r="R41232" s="1"/>
    </row>
    <row r="41233" spans="18:18">
      <c r="R41233" s="1"/>
    </row>
    <row r="41234" spans="18:18">
      <c r="R41234" s="1"/>
    </row>
    <row r="41235" spans="18:18">
      <c r="R41235" s="1"/>
    </row>
    <row r="41236" spans="18:18">
      <c r="R41236" s="1"/>
    </row>
    <row r="41237" spans="18:18">
      <c r="R41237" s="1"/>
    </row>
    <row r="41238" spans="18:18">
      <c r="R41238" s="1"/>
    </row>
    <row r="41239" spans="18:18">
      <c r="R41239" s="1"/>
    </row>
    <row r="41240" spans="18:18">
      <c r="R41240" s="1"/>
    </row>
    <row r="41241" spans="18:18">
      <c r="R41241" s="1"/>
    </row>
    <row r="41242" spans="18:18">
      <c r="R41242" s="1"/>
    </row>
    <row r="41243" spans="18:18">
      <c r="R41243" s="1"/>
    </row>
    <row r="41244" spans="18:18">
      <c r="R41244" s="1"/>
    </row>
    <row r="41245" spans="18:18">
      <c r="R41245" s="1"/>
    </row>
    <row r="41246" spans="18:18">
      <c r="R41246" s="1"/>
    </row>
    <row r="41247" spans="18:18">
      <c r="R41247" s="1"/>
    </row>
    <row r="41248" spans="18:18">
      <c r="R41248" s="1"/>
    </row>
    <row r="41249" spans="18:18">
      <c r="R41249" s="1"/>
    </row>
    <row r="41250" spans="18:18">
      <c r="R41250" s="1"/>
    </row>
    <row r="41251" spans="18:18">
      <c r="R41251" s="1"/>
    </row>
    <row r="41252" spans="18:18">
      <c r="R41252" s="1"/>
    </row>
    <row r="41253" spans="18:18">
      <c r="R41253" s="1"/>
    </row>
    <row r="41254" spans="18:18">
      <c r="R41254" s="1"/>
    </row>
    <row r="41255" spans="18:18">
      <c r="R41255" s="1"/>
    </row>
    <row r="41256" spans="18:18">
      <c r="R41256" s="1"/>
    </row>
    <row r="41257" spans="18:18">
      <c r="R41257" s="1"/>
    </row>
    <row r="41258" spans="18:18">
      <c r="R41258" s="1"/>
    </row>
    <row r="41259" spans="18:18">
      <c r="R41259" s="1"/>
    </row>
    <row r="41260" spans="18:18">
      <c r="R41260" s="1"/>
    </row>
    <row r="41261" spans="18:18">
      <c r="R41261" s="1"/>
    </row>
    <row r="41262" spans="18:18">
      <c r="R41262" s="1"/>
    </row>
    <row r="41263" spans="18:18">
      <c r="R41263" s="1"/>
    </row>
    <row r="41264" spans="18:18">
      <c r="R41264" s="1"/>
    </row>
    <row r="41265" spans="18:18">
      <c r="R41265" s="1"/>
    </row>
    <row r="41266" spans="18:18">
      <c r="R41266" s="1"/>
    </row>
    <row r="41267" spans="18:18">
      <c r="R41267" s="1"/>
    </row>
    <row r="41268" spans="18:18">
      <c r="R41268" s="1"/>
    </row>
    <row r="41269" spans="18:18">
      <c r="R41269" s="1"/>
    </row>
    <row r="41270" spans="18:18">
      <c r="R41270" s="1"/>
    </row>
    <row r="41271" spans="18:18">
      <c r="R41271" s="1"/>
    </row>
    <row r="41272" spans="18:18">
      <c r="R41272" s="1"/>
    </row>
    <row r="41273" spans="18:18">
      <c r="R41273" s="1"/>
    </row>
    <row r="41274" spans="18:18">
      <c r="R41274" s="1"/>
    </row>
    <row r="41275" spans="18:18">
      <c r="R41275" s="1"/>
    </row>
    <row r="41276" spans="18:18">
      <c r="R41276" s="1"/>
    </row>
    <row r="41277" spans="18:18">
      <c r="R41277" s="1"/>
    </row>
    <row r="41278" spans="18:18">
      <c r="R41278" s="1"/>
    </row>
    <row r="41279" spans="18:18">
      <c r="R41279" s="1"/>
    </row>
    <row r="41280" spans="18:18">
      <c r="R41280" s="1"/>
    </row>
    <row r="41281" spans="18:18">
      <c r="R41281" s="1"/>
    </row>
    <row r="41282" spans="18:18">
      <c r="R41282" s="1"/>
    </row>
    <row r="41283" spans="18:18">
      <c r="R41283" s="1"/>
    </row>
    <row r="41284" spans="18:18">
      <c r="R41284" s="1"/>
    </row>
    <row r="41285" spans="18:18">
      <c r="R41285" s="1"/>
    </row>
    <row r="41286" spans="18:18">
      <c r="R41286" s="1"/>
    </row>
    <row r="41287" spans="18:18">
      <c r="R41287" s="1"/>
    </row>
    <row r="41288" spans="18:18">
      <c r="R41288" s="1"/>
    </row>
    <row r="41289" spans="18:18">
      <c r="R41289" s="1"/>
    </row>
    <row r="41290" spans="18:18">
      <c r="R41290" s="1"/>
    </row>
    <row r="41291" spans="18:18">
      <c r="R41291" s="1"/>
    </row>
    <row r="41292" spans="18:18">
      <c r="R41292" s="1"/>
    </row>
    <row r="41293" spans="18:18">
      <c r="R41293" s="1"/>
    </row>
    <row r="41294" spans="18:18">
      <c r="R41294" s="1"/>
    </row>
    <row r="41295" spans="18:18">
      <c r="R41295" s="1"/>
    </row>
    <row r="41296" spans="18:18">
      <c r="R41296" s="1"/>
    </row>
    <row r="41297" spans="18:18">
      <c r="R41297" s="1"/>
    </row>
    <row r="41298" spans="18:18">
      <c r="R41298" s="1"/>
    </row>
    <row r="41299" spans="18:18">
      <c r="R41299" s="1"/>
    </row>
    <row r="41300" spans="18:18">
      <c r="R41300" s="1"/>
    </row>
    <row r="41301" spans="18:18">
      <c r="R41301" s="1"/>
    </row>
    <row r="41302" spans="18:18">
      <c r="R41302" s="1"/>
    </row>
    <row r="41303" spans="18:18">
      <c r="R41303" s="1"/>
    </row>
    <row r="41304" spans="18:18">
      <c r="R41304" s="1"/>
    </row>
    <row r="41305" spans="18:18">
      <c r="R41305" s="1"/>
    </row>
    <row r="41306" spans="18:18">
      <c r="R41306" s="1"/>
    </row>
    <row r="41307" spans="18:18">
      <c r="R41307" s="1"/>
    </row>
    <row r="41308" spans="18:18">
      <c r="R41308" s="1"/>
    </row>
    <row r="41309" spans="18:18">
      <c r="R41309" s="1"/>
    </row>
    <row r="41310" spans="18:18">
      <c r="R41310" s="1"/>
    </row>
    <row r="41311" spans="18:18">
      <c r="R41311" s="1"/>
    </row>
    <row r="41312" spans="18:18">
      <c r="R41312" s="1"/>
    </row>
    <row r="41313" spans="18:18">
      <c r="R41313" s="1"/>
    </row>
    <row r="41314" spans="18:18">
      <c r="R41314" s="1"/>
    </row>
    <row r="41315" spans="18:18">
      <c r="R41315" s="1"/>
    </row>
    <row r="41316" spans="18:18">
      <c r="R41316" s="1"/>
    </row>
    <row r="41317" spans="18:18">
      <c r="R41317" s="1"/>
    </row>
    <row r="41318" spans="18:18">
      <c r="R41318" s="1"/>
    </row>
    <row r="41319" spans="18:18">
      <c r="R41319" s="1"/>
    </row>
    <row r="41320" spans="18:18">
      <c r="R41320" s="1"/>
    </row>
    <row r="41321" spans="18:18">
      <c r="R41321" s="1"/>
    </row>
    <row r="41322" spans="18:18">
      <c r="R41322" s="1"/>
    </row>
    <row r="41323" spans="18:18">
      <c r="R41323" s="1"/>
    </row>
    <row r="41324" spans="18:18">
      <c r="R41324" s="1"/>
    </row>
    <row r="41325" spans="18:18">
      <c r="R41325" s="1"/>
    </row>
    <row r="41326" spans="18:18">
      <c r="R41326" s="1"/>
    </row>
    <row r="41327" spans="18:18">
      <c r="R41327" s="1"/>
    </row>
    <row r="41328" spans="18:18">
      <c r="R41328" s="1"/>
    </row>
    <row r="41329" spans="18:18">
      <c r="R41329" s="1"/>
    </row>
    <row r="41330" spans="18:18">
      <c r="R41330" s="1"/>
    </row>
    <row r="41331" spans="18:18">
      <c r="R41331" s="1"/>
    </row>
    <row r="41332" spans="18:18">
      <c r="R41332" s="1"/>
    </row>
    <row r="41333" spans="18:18">
      <c r="R41333" s="1"/>
    </row>
    <row r="41334" spans="18:18">
      <c r="R41334" s="1"/>
    </row>
    <row r="41335" spans="18:18">
      <c r="R41335" s="1"/>
    </row>
    <row r="41336" spans="18:18">
      <c r="R41336" s="1"/>
    </row>
    <row r="41337" spans="18:18">
      <c r="R41337" s="1"/>
    </row>
    <row r="41338" spans="18:18">
      <c r="R41338" s="1"/>
    </row>
    <row r="41339" spans="18:18">
      <c r="R41339" s="1"/>
    </row>
    <row r="41340" spans="18:18">
      <c r="R41340" s="1"/>
    </row>
    <row r="41341" spans="18:18">
      <c r="R41341" s="1"/>
    </row>
    <row r="41342" spans="18:18">
      <c r="R41342" s="1"/>
    </row>
    <row r="41343" spans="18:18">
      <c r="R41343" s="1"/>
    </row>
    <row r="41344" spans="18:18">
      <c r="R41344" s="1"/>
    </row>
    <row r="41345" spans="18:18">
      <c r="R41345" s="1"/>
    </row>
    <row r="41346" spans="18:18">
      <c r="R41346" s="1"/>
    </row>
    <row r="41347" spans="18:18">
      <c r="R41347" s="1"/>
    </row>
    <row r="41348" spans="18:18">
      <c r="R41348" s="1"/>
    </row>
    <row r="41349" spans="18:18">
      <c r="R41349" s="1"/>
    </row>
    <row r="41350" spans="18:18">
      <c r="R41350" s="1"/>
    </row>
    <row r="41351" spans="18:18">
      <c r="R41351" s="1"/>
    </row>
    <row r="41352" spans="18:18">
      <c r="R41352" s="1"/>
    </row>
    <row r="41353" spans="18:18">
      <c r="R41353" s="1"/>
    </row>
    <row r="41354" spans="18:18">
      <c r="R41354" s="1"/>
    </row>
    <row r="41355" spans="18:18">
      <c r="R41355" s="1"/>
    </row>
    <row r="41356" spans="18:18">
      <c r="R41356" s="1"/>
    </row>
    <row r="41357" spans="18:18">
      <c r="R41357" s="1"/>
    </row>
    <row r="41358" spans="18:18">
      <c r="R41358" s="1"/>
    </row>
    <row r="41359" spans="18:18">
      <c r="R41359" s="1"/>
    </row>
    <row r="41360" spans="18:18">
      <c r="R41360" s="1"/>
    </row>
    <row r="41361" spans="18:18">
      <c r="R41361" s="1"/>
    </row>
    <row r="41362" spans="18:18">
      <c r="R41362" s="1"/>
    </row>
    <row r="41363" spans="18:18">
      <c r="R41363" s="1"/>
    </row>
    <row r="41364" spans="18:18">
      <c r="R41364" s="1"/>
    </row>
    <row r="41365" spans="18:18">
      <c r="R41365" s="1"/>
    </row>
    <row r="41366" spans="18:18">
      <c r="R41366" s="1"/>
    </row>
    <row r="41367" spans="18:18">
      <c r="R41367" s="1"/>
    </row>
    <row r="41368" spans="18:18">
      <c r="R41368" s="1"/>
    </row>
    <row r="41369" spans="18:18">
      <c r="R41369" s="1"/>
    </row>
    <row r="41370" spans="18:18">
      <c r="R41370" s="1"/>
    </row>
    <row r="41371" spans="18:18">
      <c r="R41371" s="1"/>
    </row>
    <row r="41372" spans="18:18">
      <c r="R41372" s="1"/>
    </row>
    <row r="41373" spans="18:18">
      <c r="R41373" s="1"/>
    </row>
    <row r="41374" spans="18:18">
      <c r="R41374" s="1"/>
    </row>
    <row r="41375" spans="18:18">
      <c r="R41375" s="1"/>
    </row>
    <row r="41376" spans="18:18">
      <c r="R41376" s="1"/>
    </row>
    <row r="41377" spans="18:18">
      <c r="R41377" s="1"/>
    </row>
    <row r="41378" spans="18:18">
      <c r="R41378" s="1"/>
    </row>
    <row r="41379" spans="18:18">
      <c r="R41379" s="1"/>
    </row>
    <row r="41380" spans="18:18">
      <c r="R41380" s="1"/>
    </row>
    <row r="41381" spans="18:18">
      <c r="R41381" s="1"/>
    </row>
    <row r="41382" spans="18:18">
      <c r="R41382" s="1"/>
    </row>
    <row r="41383" spans="18:18">
      <c r="R41383" s="1"/>
    </row>
    <row r="41384" spans="18:18">
      <c r="R41384" s="1"/>
    </row>
    <row r="41385" spans="18:18">
      <c r="R41385" s="1"/>
    </row>
    <row r="41386" spans="18:18">
      <c r="R41386" s="1"/>
    </row>
    <row r="41387" spans="18:18">
      <c r="R41387" s="1"/>
    </row>
    <row r="41388" spans="18:18">
      <c r="R41388" s="1"/>
    </row>
    <row r="41389" spans="18:18">
      <c r="R41389" s="1"/>
    </row>
    <row r="41390" spans="18:18">
      <c r="R41390" s="1"/>
    </row>
    <row r="41391" spans="18:18">
      <c r="R41391" s="1"/>
    </row>
    <row r="41392" spans="18:18">
      <c r="R41392" s="1"/>
    </row>
    <row r="41393" spans="18:18">
      <c r="R41393" s="1"/>
    </row>
    <row r="41394" spans="18:18">
      <c r="R41394" s="1"/>
    </row>
    <row r="41395" spans="18:18">
      <c r="R41395" s="1"/>
    </row>
    <row r="41396" spans="18:18">
      <c r="R41396" s="1"/>
    </row>
    <row r="41397" spans="18:18">
      <c r="R41397" s="1"/>
    </row>
    <row r="41398" spans="18:18">
      <c r="R41398" s="1"/>
    </row>
    <row r="41399" spans="18:18">
      <c r="R41399" s="1"/>
    </row>
    <row r="41400" spans="18:18">
      <c r="R41400" s="1"/>
    </row>
    <row r="41401" spans="18:18">
      <c r="R41401" s="1"/>
    </row>
    <row r="41402" spans="18:18">
      <c r="R41402" s="1"/>
    </row>
    <row r="41403" spans="18:18">
      <c r="R41403" s="1"/>
    </row>
    <row r="41404" spans="18:18">
      <c r="R41404" s="1"/>
    </row>
    <row r="41405" spans="18:18">
      <c r="R41405" s="1"/>
    </row>
    <row r="41406" spans="18:18">
      <c r="R41406" s="1"/>
    </row>
    <row r="41407" spans="18:18">
      <c r="R41407" s="1"/>
    </row>
    <row r="41408" spans="18:18">
      <c r="R41408" s="1"/>
    </row>
    <row r="41409" spans="18:18">
      <c r="R41409" s="1"/>
    </row>
    <row r="41410" spans="18:18">
      <c r="R41410" s="1"/>
    </row>
    <row r="41411" spans="18:18">
      <c r="R41411" s="1"/>
    </row>
    <row r="41412" spans="18:18">
      <c r="R41412" s="1"/>
    </row>
    <row r="41413" spans="18:18">
      <c r="R41413" s="1"/>
    </row>
    <row r="41414" spans="18:18">
      <c r="R41414" s="1"/>
    </row>
    <row r="41415" spans="18:18">
      <c r="R41415" s="1"/>
    </row>
    <row r="41416" spans="18:18">
      <c r="R41416" s="1"/>
    </row>
    <row r="41417" spans="18:18">
      <c r="R41417" s="1"/>
    </row>
    <row r="41418" spans="18:18">
      <c r="R41418" s="1"/>
    </row>
    <row r="41419" spans="18:18">
      <c r="R41419" s="1"/>
    </row>
    <row r="41420" spans="18:18">
      <c r="R41420" s="1"/>
    </row>
    <row r="41421" spans="18:18">
      <c r="R41421" s="1"/>
    </row>
    <row r="41422" spans="18:18">
      <c r="R41422" s="1"/>
    </row>
    <row r="41423" spans="18:18">
      <c r="R41423" s="1"/>
    </row>
    <row r="41424" spans="18:18">
      <c r="R41424" s="1"/>
    </row>
    <row r="41425" spans="18:18">
      <c r="R41425" s="1"/>
    </row>
    <row r="41426" spans="18:18">
      <c r="R41426" s="1"/>
    </row>
    <row r="41427" spans="18:18">
      <c r="R41427" s="1"/>
    </row>
    <row r="41428" spans="18:18">
      <c r="R41428" s="1"/>
    </row>
    <row r="41429" spans="18:18">
      <c r="R41429" s="1"/>
    </row>
    <row r="41430" spans="18:18">
      <c r="R41430" s="1"/>
    </row>
    <row r="41431" spans="18:18">
      <c r="R41431" s="1"/>
    </row>
    <row r="41432" spans="18:18">
      <c r="R41432" s="1"/>
    </row>
    <row r="41433" spans="18:18">
      <c r="R41433" s="1"/>
    </row>
    <row r="41434" spans="18:18">
      <c r="R41434" s="1"/>
    </row>
    <row r="41435" spans="18:18">
      <c r="R41435" s="1"/>
    </row>
    <row r="41436" spans="18:18">
      <c r="R41436" s="1"/>
    </row>
    <row r="41437" spans="18:18">
      <c r="R41437" s="1"/>
    </row>
    <row r="41438" spans="18:18">
      <c r="R41438" s="1"/>
    </row>
    <row r="41439" spans="18:18">
      <c r="R41439" s="1"/>
    </row>
    <row r="41440" spans="18:18">
      <c r="R41440" s="1"/>
    </row>
    <row r="41441" spans="18:18">
      <c r="R41441" s="1"/>
    </row>
    <row r="41442" spans="18:18">
      <c r="R41442" s="1"/>
    </row>
    <row r="41443" spans="18:18">
      <c r="R41443" s="1"/>
    </row>
    <row r="41444" spans="18:18">
      <c r="R41444" s="1"/>
    </row>
    <row r="41445" spans="18:18">
      <c r="R41445" s="1"/>
    </row>
    <row r="41446" spans="18:18">
      <c r="R41446" s="1"/>
    </row>
    <row r="41447" spans="18:18">
      <c r="R41447" s="1"/>
    </row>
    <row r="41448" spans="18:18">
      <c r="R41448" s="1"/>
    </row>
    <row r="41449" spans="18:18">
      <c r="R41449" s="1"/>
    </row>
    <row r="41450" spans="18:18">
      <c r="R41450" s="1"/>
    </row>
    <row r="41451" spans="18:18">
      <c r="R41451" s="1"/>
    </row>
    <row r="41452" spans="18:18">
      <c r="R41452" s="1"/>
    </row>
    <row r="41453" spans="18:18">
      <c r="R41453" s="1"/>
    </row>
    <row r="41454" spans="18:18">
      <c r="R41454" s="1"/>
    </row>
    <row r="41455" spans="18:18">
      <c r="R41455" s="1"/>
    </row>
    <row r="41456" spans="18:18">
      <c r="R41456" s="1"/>
    </row>
    <row r="41457" spans="18:18">
      <c r="R41457" s="1"/>
    </row>
    <row r="41458" spans="18:18">
      <c r="R41458" s="1"/>
    </row>
    <row r="41459" spans="18:18">
      <c r="R41459" s="1"/>
    </row>
    <row r="41460" spans="18:18">
      <c r="R41460" s="1"/>
    </row>
    <row r="41461" spans="18:18">
      <c r="R41461" s="1"/>
    </row>
    <row r="41462" spans="18:18">
      <c r="R41462" s="1"/>
    </row>
    <row r="41463" spans="18:18">
      <c r="R41463" s="1"/>
    </row>
    <row r="41464" spans="18:18">
      <c r="R41464" s="1"/>
    </row>
    <row r="41465" spans="18:18">
      <c r="R41465" s="1"/>
    </row>
    <row r="41466" spans="18:18">
      <c r="R41466" s="1"/>
    </row>
    <row r="41467" spans="18:18">
      <c r="R41467" s="1"/>
    </row>
    <row r="41468" spans="18:18">
      <c r="R41468" s="1"/>
    </row>
    <row r="41469" spans="18:18">
      <c r="R41469" s="1"/>
    </row>
    <row r="41470" spans="18:18">
      <c r="R41470" s="1"/>
    </row>
    <row r="41471" spans="18:18">
      <c r="R41471" s="1"/>
    </row>
    <row r="41472" spans="18:18">
      <c r="R41472" s="1"/>
    </row>
    <row r="41473" spans="18:18">
      <c r="R41473" s="1"/>
    </row>
    <row r="41474" spans="18:18">
      <c r="R41474" s="1"/>
    </row>
    <row r="41475" spans="18:18">
      <c r="R41475" s="1"/>
    </row>
    <row r="41476" spans="18:18">
      <c r="R41476" s="1"/>
    </row>
    <row r="41477" spans="18:18">
      <c r="R41477" s="1"/>
    </row>
    <row r="41478" spans="18:18">
      <c r="R41478" s="1"/>
    </row>
    <row r="41479" spans="18:18">
      <c r="R41479" s="1"/>
    </row>
    <row r="41480" spans="18:18">
      <c r="R41480" s="1"/>
    </row>
    <row r="41481" spans="18:18">
      <c r="R41481" s="1"/>
    </row>
    <row r="41482" spans="18:18">
      <c r="R41482" s="1"/>
    </row>
    <row r="41483" spans="18:18">
      <c r="R41483" s="1"/>
    </row>
    <row r="41484" spans="18:18">
      <c r="R41484" s="1"/>
    </row>
    <row r="41485" spans="18:18">
      <c r="R41485" s="1"/>
    </row>
    <row r="41486" spans="18:18">
      <c r="R41486" s="1"/>
    </row>
    <row r="41487" spans="18:18">
      <c r="R41487" s="1"/>
    </row>
    <row r="41488" spans="18:18">
      <c r="R41488" s="1"/>
    </row>
    <row r="41489" spans="18:18">
      <c r="R41489" s="1"/>
    </row>
    <row r="41490" spans="18:18">
      <c r="R41490" s="1"/>
    </row>
    <row r="41491" spans="18:18">
      <c r="R41491" s="1"/>
    </row>
    <row r="41492" spans="18:18">
      <c r="R41492" s="1"/>
    </row>
    <row r="41493" spans="18:18">
      <c r="R41493" s="1"/>
    </row>
    <row r="41494" spans="18:18">
      <c r="R41494" s="1"/>
    </row>
    <row r="41495" spans="18:18">
      <c r="R41495" s="1"/>
    </row>
    <row r="41496" spans="18:18">
      <c r="R41496" s="1"/>
    </row>
    <row r="41497" spans="18:18">
      <c r="R41497" s="1"/>
    </row>
    <row r="41498" spans="18:18">
      <c r="R41498" s="1"/>
    </row>
    <row r="41499" spans="18:18">
      <c r="R41499" s="1"/>
    </row>
    <row r="41500" spans="18:18">
      <c r="R41500" s="1"/>
    </row>
    <row r="41501" spans="18:18">
      <c r="R41501" s="1"/>
    </row>
    <row r="41502" spans="18:18">
      <c r="R41502" s="1"/>
    </row>
    <row r="41503" spans="18:18">
      <c r="R41503" s="1"/>
    </row>
    <row r="41504" spans="18:18">
      <c r="R41504" s="1"/>
    </row>
    <row r="41505" spans="18:18">
      <c r="R41505" s="1"/>
    </row>
    <row r="41506" spans="18:18">
      <c r="R41506" s="1"/>
    </row>
    <row r="41507" spans="18:18">
      <c r="R41507" s="1"/>
    </row>
    <row r="41508" spans="18:18">
      <c r="R41508" s="1"/>
    </row>
    <row r="41509" spans="18:18">
      <c r="R41509" s="1"/>
    </row>
    <row r="41510" spans="18:18">
      <c r="R41510" s="1"/>
    </row>
    <row r="41511" spans="18:18">
      <c r="R41511" s="1"/>
    </row>
    <row r="41512" spans="18:18">
      <c r="R41512" s="1"/>
    </row>
    <row r="41513" spans="18:18">
      <c r="R41513" s="1"/>
    </row>
    <row r="41514" spans="18:18">
      <c r="R41514" s="1"/>
    </row>
    <row r="41515" spans="18:18">
      <c r="R41515" s="1"/>
    </row>
    <row r="41516" spans="18:18">
      <c r="R41516" s="1"/>
    </row>
    <row r="41517" spans="18:18">
      <c r="R41517" s="1"/>
    </row>
    <row r="41518" spans="18:18">
      <c r="R41518" s="1"/>
    </row>
    <row r="41519" spans="18:18">
      <c r="R41519" s="1"/>
    </row>
    <row r="41520" spans="18:18">
      <c r="R41520" s="1"/>
    </row>
    <row r="41521" spans="18:18">
      <c r="R41521" s="1"/>
    </row>
    <row r="41522" spans="18:18">
      <c r="R41522" s="1"/>
    </row>
    <row r="41523" spans="18:18">
      <c r="R41523" s="1"/>
    </row>
    <row r="41524" spans="18:18">
      <c r="R41524" s="1"/>
    </row>
    <row r="41525" spans="18:18">
      <c r="R41525" s="1"/>
    </row>
    <row r="41526" spans="18:18">
      <c r="R41526" s="1"/>
    </row>
    <row r="41527" spans="18:18">
      <c r="R41527" s="1"/>
    </row>
    <row r="41528" spans="18:18">
      <c r="R41528" s="1"/>
    </row>
    <row r="41529" spans="18:18">
      <c r="R41529" s="1"/>
    </row>
    <row r="41530" spans="18:18">
      <c r="R41530" s="1"/>
    </row>
    <row r="41531" spans="18:18">
      <c r="R41531" s="1"/>
    </row>
    <row r="41532" spans="18:18">
      <c r="R41532" s="1"/>
    </row>
    <row r="41533" spans="18:18">
      <c r="R41533" s="1"/>
    </row>
    <row r="41534" spans="18:18">
      <c r="R41534" s="1"/>
    </row>
    <row r="41535" spans="18:18">
      <c r="R41535" s="1"/>
    </row>
    <row r="41536" spans="18:18">
      <c r="R41536" s="1"/>
    </row>
    <row r="41537" spans="18:18">
      <c r="R41537" s="1"/>
    </row>
    <row r="41538" spans="18:18">
      <c r="R41538" s="1"/>
    </row>
    <row r="41539" spans="18:18">
      <c r="R41539" s="1"/>
    </row>
    <row r="41540" spans="18:18">
      <c r="R41540" s="1"/>
    </row>
    <row r="41541" spans="18:18">
      <c r="R41541" s="1"/>
    </row>
    <row r="41542" spans="18:18">
      <c r="R41542" s="1"/>
    </row>
    <row r="41543" spans="18:18">
      <c r="R41543" s="1"/>
    </row>
    <row r="41544" spans="18:18">
      <c r="R41544" s="1"/>
    </row>
    <row r="41545" spans="18:18">
      <c r="R41545" s="1"/>
    </row>
    <row r="41546" spans="18:18">
      <c r="R41546" s="1"/>
    </row>
    <row r="41547" spans="18:18">
      <c r="R41547" s="1"/>
    </row>
    <row r="41548" spans="18:18">
      <c r="R41548" s="1"/>
    </row>
    <row r="41549" spans="18:18">
      <c r="R41549" s="1"/>
    </row>
    <row r="41550" spans="18:18">
      <c r="R41550" s="1"/>
    </row>
    <row r="41551" spans="18:18">
      <c r="R41551" s="1"/>
    </row>
    <row r="41552" spans="18:18">
      <c r="R41552" s="1"/>
    </row>
    <row r="41553" spans="18:18">
      <c r="R41553" s="1"/>
    </row>
    <row r="41554" spans="18:18">
      <c r="R41554" s="1"/>
    </row>
    <row r="41555" spans="18:18">
      <c r="R41555" s="1"/>
    </row>
    <row r="41556" spans="18:18">
      <c r="R41556" s="1"/>
    </row>
    <row r="41557" spans="18:18">
      <c r="R41557" s="1"/>
    </row>
    <row r="41558" spans="18:18">
      <c r="R41558" s="1"/>
    </row>
    <row r="41559" spans="18:18">
      <c r="R41559" s="1"/>
    </row>
    <row r="41560" spans="18:18">
      <c r="R41560" s="1"/>
    </row>
    <row r="41561" spans="18:18">
      <c r="R41561" s="1"/>
    </row>
    <row r="41562" spans="18:18">
      <c r="R41562" s="1"/>
    </row>
    <row r="41563" spans="18:18">
      <c r="R41563" s="1"/>
    </row>
    <row r="41564" spans="18:18">
      <c r="R41564" s="1"/>
    </row>
    <row r="41565" spans="18:18">
      <c r="R41565" s="1"/>
    </row>
    <row r="41566" spans="18:18">
      <c r="R41566" s="1"/>
    </row>
    <row r="41567" spans="18:18">
      <c r="R41567" s="1"/>
    </row>
    <row r="41568" spans="18:18">
      <c r="R41568" s="1"/>
    </row>
    <row r="41569" spans="18:18">
      <c r="R41569" s="1"/>
    </row>
    <row r="41570" spans="18:18">
      <c r="R41570" s="1"/>
    </row>
    <row r="41571" spans="18:18">
      <c r="R41571" s="1"/>
    </row>
    <row r="41572" spans="18:18">
      <c r="R41572" s="1"/>
    </row>
    <row r="41573" spans="18:18">
      <c r="R41573" s="1"/>
    </row>
    <row r="41574" spans="18:18">
      <c r="R41574" s="1"/>
    </row>
    <row r="41575" spans="18:18">
      <c r="R41575" s="1"/>
    </row>
    <row r="41576" spans="18:18">
      <c r="R41576" s="1"/>
    </row>
    <row r="41577" spans="18:18">
      <c r="R41577" s="1"/>
    </row>
    <row r="41578" spans="18:18">
      <c r="R41578" s="1"/>
    </row>
    <row r="41579" spans="18:18">
      <c r="R41579" s="1"/>
    </row>
    <row r="41580" spans="18:18">
      <c r="R41580" s="1"/>
    </row>
    <row r="41581" spans="18:18">
      <c r="R41581" s="1"/>
    </row>
    <row r="41582" spans="18:18">
      <c r="R41582" s="1"/>
    </row>
    <row r="41583" spans="18:18">
      <c r="R41583" s="1"/>
    </row>
    <row r="41584" spans="18:18">
      <c r="R41584" s="1"/>
    </row>
    <row r="41585" spans="18:18">
      <c r="R41585" s="1"/>
    </row>
    <row r="41586" spans="18:18">
      <c r="R41586" s="1"/>
    </row>
    <row r="41587" spans="18:18">
      <c r="R41587" s="1"/>
    </row>
    <row r="41588" spans="18:18">
      <c r="R41588" s="1"/>
    </row>
    <row r="41589" spans="18:18">
      <c r="R41589" s="1"/>
    </row>
    <row r="41590" spans="18:18">
      <c r="R41590" s="1"/>
    </row>
    <row r="41591" spans="18:18">
      <c r="R41591" s="1"/>
    </row>
    <row r="41592" spans="18:18">
      <c r="R41592" s="1"/>
    </row>
    <row r="41593" spans="18:18">
      <c r="R41593" s="1"/>
    </row>
    <row r="41594" spans="18:18">
      <c r="R41594" s="1"/>
    </row>
    <row r="41595" spans="18:18">
      <c r="R41595" s="1"/>
    </row>
    <row r="41596" spans="18:18">
      <c r="R41596" s="1"/>
    </row>
    <row r="41597" spans="18:18">
      <c r="R41597" s="1"/>
    </row>
    <row r="41598" spans="18:18">
      <c r="R41598" s="1"/>
    </row>
    <row r="41599" spans="18:18">
      <c r="R41599" s="1"/>
    </row>
    <row r="41600" spans="18:18">
      <c r="R41600" s="1"/>
    </row>
    <row r="41601" spans="18:18">
      <c r="R41601" s="1"/>
    </row>
    <row r="41602" spans="18:18">
      <c r="R41602" s="1"/>
    </row>
    <row r="41603" spans="18:18">
      <c r="R41603" s="1"/>
    </row>
    <row r="41604" spans="18:18">
      <c r="R41604" s="1"/>
    </row>
    <row r="41605" spans="18:18">
      <c r="R41605" s="1"/>
    </row>
    <row r="41606" spans="18:18">
      <c r="R41606" s="1"/>
    </row>
    <row r="41607" spans="18:18">
      <c r="R41607" s="1"/>
    </row>
    <row r="41608" spans="18:18">
      <c r="R41608" s="1"/>
    </row>
    <row r="41609" spans="18:18">
      <c r="R41609" s="1"/>
    </row>
    <row r="41610" spans="18:18">
      <c r="R41610" s="1"/>
    </row>
    <row r="41611" spans="18:18">
      <c r="R41611" s="1"/>
    </row>
    <row r="41612" spans="18:18">
      <c r="R41612" s="1"/>
    </row>
    <row r="41613" spans="18:18">
      <c r="R41613" s="1"/>
    </row>
    <row r="41614" spans="18:18">
      <c r="R41614" s="1"/>
    </row>
    <row r="41615" spans="18:18">
      <c r="R41615" s="1"/>
    </row>
    <row r="41616" spans="18:18">
      <c r="R41616" s="1"/>
    </row>
    <row r="41617" spans="18:18">
      <c r="R41617" s="1"/>
    </row>
    <row r="41618" spans="18:18">
      <c r="R41618" s="1"/>
    </row>
    <row r="41619" spans="18:18">
      <c r="R41619" s="1"/>
    </row>
    <row r="41620" spans="18:18">
      <c r="R41620" s="1"/>
    </row>
    <row r="41621" spans="18:18">
      <c r="R41621" s="1"/>
    </row>
    <row r="41622" spans="18:18">
      <c r="R41622" s="1"/>
    </row>
    <row r="41623" spans="18:18">
      <c r="R41623" s="1"/>
    </row>
    <row r="41624" spans="18:18">
      <c r="R41624" s="1"/>
    </row>
    <row r="41625" spans="18:18">
      <c r="R41625" s="1"/>
    </row>
    <row r="41626" spans="18:18">
      <c r="R41626" s="1"/>
    </row>
    <row r="41627" spans="18:18">
      <c r="R41627" s="1"/>
    </row>
    <row r="41628" spans="18:18">
      <c r="R41628" s="1"/>
    </row>
    <row r="41629" spans="18:18">
      <c r="R41629" s="1"/>
    </row>
    <row r="41630" spans="18:18">
      <c r="R41630" s="1"/>
    </row>
    <row r="41631" spans="18:18">
      <c r="R41631" s="1"/>
    </row>
    <row r="41632" spans="18:18">
      <c r="R41632" s="1"/>
    </row>
    <row r="41633" spans="18:18">
      <c r="R41633" s="1"/>
    </row>
    <row r="41634" spans="18:18">
      <c r="R41634" s="1"/>
    </row>
    <row r="41635" spans="18:18">
      <c r="R41635" s="1"/>
    </row>
    <row r="41636" spans="18:18">
      <c r="R41636" s="1"/>
    </row>
    <row r="41637" spans="18:18">
      <c r="R41637" s="1"/>
    </row>
    <row r="41638" spans="18:18">
      <c r="R41638" s="1"/>
    </row>
    <row r="41639" spans="18:18">
      <c r="R41639" s="1"/>
    </row>
    <row r="41640" spans="18:18">
      <c r="R41640" s="1"/>
    </row>
    <row r="41641" spans="18:18">
      <c r="R41641" s="1"/>
    </row>
    <row r="41642" spans="18:18">
      <c r="R41642" s="1"/>
    </row>
    <row r="41643" spans="18:18">
      <c r="R41643" s="1"/>
    </row>
    <row r="41644" spans="18:18">
      <c r="R41644" s="1"/>
    </row>
    <row r="41645" spans="18:18">
      <c r="R41645" s="1"/>
    </row>
    <row r="41646" spans="18:18">
      <c r="R41646" s="1"/>
    </row>
    <row r="41647" spans="18:18">
      <c r="R41647" s="1"/>
    </row>
    <row r="41648" spans="18:18">
      <c r="R41648" s="1"/>
    </row>
    <row r="41649" spans="18:18">
      <c r="R41649" s="1"/>
    </row>
    <row r="41650" spans="18:18">
      <c r="R41650" s="1"/>
    </row>
    <row r="41651" spans="18:18">
      <c r="R41651" s="1"/>
    </row>
    <row r="41652" spans="18:18">
      <c r="R41652" s="1"/>
    </row>
    <row r="41653" spans="18:18">
      <c r="R41653" s="1"/>
    </row>
    <row r="41654" spans="18:18">
      <c r="R41654" s="1"/>
    </row>
    <row r="41655" spans="18:18">
      <c r="R41655" s="1"/>
    </row>
    <row r="41656" spans="18:18">
      <c r="R41656" s="1"/>
    </row>
    <row r="41657" spans="18:18">
      <c r="R41657" s="1"/>
    </row>
    <row r="41658" spans="18:18">
      <c r="R41658" s="1"/>
    </row>
    <row r="41659" spans="18:18">
      <c r="R41659" s="1"/>
    </row>
    <row r="41660" spans="18:18">
      <c r="R41660" s="1"/>
    </row>
    <row r="41661" spans="18:18">
      <c r="R41661" s="1"/>
    </row>
    <row r="41662" spans="18:18">
      <c r="R41662" s="1"/>
    </row>
    <row r="41663" spans="18:18">
      <c r="R41663" s="1"/>
    </row>
    <row r="41664" spans="18:18">
      <c r="R41664" s="1"/>
    </row>
    <row r="41665" spans="18:18">
      <c r="R41665" s="1"/>
    </row>
    <row r="41666" spans="18:18">
      <c r="R41666" s="1"/>
    </row>
    <row r="41667" spans="18:18">
      <c r="R41667" s="1"/>
    </row>
    <row r="41668" spans="18:18">
      <c r="R41668" s="1"/>
    </row>
    <row r="41669" spans="18:18">
      <c r="R41669" s="1"/>
    </row>
    <row r="41670" spans="18:18">
      <c r="R41670" s="1"/>
    </row>
    <row r="41671" spans="18:18">
      <c r="R41671" s="1"/>
    </row>
    <row r="41672" spans="18:18">
      <c r="R41672" s="1"/>
    </row>
    <row r="41673" spans="18:18">
      <c r="R41673" s="1"/>
    </row>
    <row r="41674" spans="18:18">
      <c r="R41674" s="1"/>
    </row>
    <row r="41675" spans="18:18">
      <c r="R41675" s="1"/>
    </row>
    <row r="41676" spans="18:18">
      <c r="R41676" s="1"/>
    </row>
    <row r="41677" spans="18:18">
      <c r="R41677" s="1"/>
    </row>
    <row r="41678" spans="18:18">
      <c r="R41678" s="1"/>
    </row>
    <row r="41679" spans="18:18">
      <c r="R41679" s="1"/>
    </row>
    <row r="41680" spans="18:18">
      <c r="R41680" s="1"/>
    </row>
    <row r="41681" spans="18:18">
      <c r="R41681" s="1"/>
    </row>
    <row r="41682" spans="18:18">
      <c r="R41682" s="1"/>
    </row>
    <row r="41683" spans="18:18">
      <c r="R41683" s="1"/>
    </row>
    <row r="41684" spans="18:18">
      <c r="R41684" s="1"/>
    </row>
    <row r="41685" spans="18:18">
      <c r="R41685" s="1"/>
    </row>
    <row r="41686" spans="18:18">
      <c r="R41686" s="1"/>
    </row>
    <row r="41687" spans="18:18">
      <c r="R41687" s="1"/>
    </row>
    <row r="41688" spans="18:18">
      <c r="R41688" s="1"/>
    </row>
    <row r="41689" spans="18:18">
      <c r="R41689" s="1"/>
    </row>
    <row r="41690" spans="18:18">
      <c r="R41690" s="1"/>
    </row>
    <row r="41691" spans="18:18">
      <c r="R41691" s="1"/>
    </row>
    <row r="41692" spans="18:18">
      <c r="R41692" s="1"/>
    </row>
    <row r="41693" spans="18:18">
      <c r="R41693" s="1"/>
    </row>
    <row r="41694" spans="18:18">
      <c r="R41694" s="1"/>
    </row>
    <row r="41695" spans="18:18">
      <c r="R41695" s="1"/>
    </row>
    <row r="41696" spans="18:18">
      <c r="R41696" s="1"/>
    </row>
    <row r="41697" spans="18:18">
      <c r="R41697" s="1"/>
    </row>
    <row r="41698" spans="18:18">
      <c r="R41698" s="1"/>
    </row>
    <row r="41699" spans="18:18">
      <c r="R41699" s="1"/>
    </row>
    <row r="41700" spans="18:18">
      <c r="R41700" s="1"/>
    </row>
    <row r="41701" spans="18:18">
      <c r="R41701" s="1"/>
    </row>
    <row r="41702" spans="18:18">
      <c r="R41702" s="1"/>
    </row>
    <row r="41703" spans="18:18">
      <c r="R41703" s="1"/>
    </row>
    <row r="41704" spans="18:18">
      <c r="R41704" s="1"/>
    </row>
    <row r="41705" spans="18:18">
      <c r="R41705" s="1"/>
    </row>
    <row r="41706" spans="18:18">
      <c r="R41706" s="1"/>
    </row>
    <row r="41707" spans="18:18">
      <c r="R41707" s="1"/>
    </row>
    <row r="41708" spans="18:18">
      <c r="R41708" s="1"/>
    </row>
    <row r="41709" spans="18:18">
      <c r="R41709" s="1"/>
    </row>
    <row r="41710" spans="18:18">
      <c r="R41710" s="1"/>
    </row>
    <row r="41711" spans="18:18">
      <c r="R41711" s="1"/>
    </row>
    <row r="41712" spans="18:18">
      <c r="R41712" s="1"/>
    </row>
    <row r="41713" spans="18:18">
      <c r="R41713" s="1"/>
    </row>
    <row r="41714" spans="18:18">
      <c r="R41714" s="1"/>
    </row>
    <row r="41715" spans="18:18">
      <c r="R41715" s="1"/>
    </row>
    <row r="41716" spans="18:18">
      <c r="R41716" s="1"/>
    </row>
    <row r="41717" spans="18:18">
      <c r="R41717" s="1"/>
    </row>
    <row r="41718" spans="18:18">
      <c r="R41718" s="1"/>
    </row>
    <row r="41719" spans="18:18">
      <c r="R41719" s="1"/>
    </row>
    <row r="41720" spans="18:18">
      <c r="R41720" s="1"/>
    </row>
    <row r="41721" spans="18:18">
      <c r="R41721" s="1"/>
    </row>
    <row r="41722" spans="18:18">
      <c r="R41722" s="1"/>
    </row>
    <row r="41723" spans="18:18">
      <c r="R41723" s="1"/>
    </row>
    <row r="41724" spans="18:18">
      <c r="R41724" s="1"/>
    </row>
    <row r="41725" spans="18:18">
      <c r="R41725" s="1"/>
    </row>
    <row r="41726" spans="18:18">
      <c r="R41726" s="1"/>
    </row>
    <row r="41727" spans="18:18">
      <c r="R41727" s="1"/>
    </row>
    <row r="41728" spans="18:18">
      <c r="R41728" s="1"/>
    </row>
    <row r="41729" spans="18:18">
      <c r="R41729" s="1"/>
    </row>
    <row r="41730" spans="18:18">
      <c r="R41730" s="1"/>
    </row>
    <row r="41731" spans="18:18">
      <c r="R41731" s="1"/>
    </row>
    <row r="41732" spans="18:18">
      <c r="R41732" s="1"/>
    </row>
    <row r="41733" spans="18:18">
      <c r="R41733" s="1"/>
    </row>
    <row r="41734" spans="18:18">
      <c r="R41734" s="1"/>
    </row>
    <row r="41735" spans="18:18">
      <c r="R41735" s="1"/>
    </row>
    <row r="41736" spans="18:18">
      <c r="R41736" s="1"/>
    </row>
    <row r="41737" spans="18:18">
      <c r="R41737" s="1"/>
    </row>
    <row r="41738" spans="18:18">
      <c r="R41738" s="1"/>
    </row>
    <row r="41739" spans="18:18">
      <c r="R41739" s="1"/>
    </row>
    <row r="41740" spans="18:18">
      <c r="R41740" s="1"/>
    </row>
    <row r="41741" spans="18:18">
      <c r="R41741" s="1"/>
    </row>
    <row r="41742" spans="18:18">
      <c r="R41742" s="1"/>
    </row>
    <row r="41743" spans="18:18">
      <c r="R41743" s="1"/>
    </row>
    <row r="41744" spans="18:18">
      <c r="R41744" s="1"/>
    </row>
    <row r="41745" spans="18:18">
      <c r="R41745" s="1"/>
    </row>
    <row r="41746" spans="18:18">
      <c r="R41746" s="1"/>
    </row>
    <row r="41747" spans="18:18">
      <c r="R41747" s="1"/>
    </row>
    <row r="41748" spans="18:18">
      <c r="R41748" s="1"/>
    </row>
    <row r="41749" spans="18:18">
      <c r="R41749" s="1"/>
    </row>
    <row r="41750" spans="18:18">
      <c r="R41750" s="1"/>
    </row>
    <row r="41751" spans="18:18">
      <c r="R41751" s="1"/>
    </row>
    <row r="41752" spans="18:18">
      <c r="R41752" s="1"/>
    </row>
    <row r="41753" spans="18:18">
      <c r="R41753" s="1"/>
    </row>
    <row r="41754" spans="18:18">
      <c r="R41754" s="1"/>
    </row>
    <row r="41755" spans="18:18">
      <c r="R41755" s="1"/>
    </row>
    <row r="41756" spans="18:18">
      <c r="R41756" s="1"/>
    </row>
    <row r="41757" spans="18:18">
      <c r="R41757" s="1"/>
    </row>
    <row r="41758" spans="18:18">
      <c r="R41758" s="1"/>
    </row>
    <row r="41759" spans="18:18">
      <c r="R41759" s="1"/>
    </row>
    <row r="41760" spans="18:18">
      <c r="R41760" s="1"/>
    </row>
    <row r="41761" spans="18:18">
      <c r="R41761" s="1"/>
    </row>
    <row r="41762" spans="18:18">
      <c r="R41762" s="1"/>
    </row>
    <row r="41763" spans="18:18">
      <c r="R41763" s="1"/>
    </row>
    <row r="41764" spans="18:18">
      <c r="R41764" s="1"/>
    </row>
    <row r="41765" spans="18:18">
      <c r="R41765" s="1"/>
    </row>
    <row r="41766" spans="18:18">
      <c r="R41766" s="1"/>
    </row>
    <row r="41767" spans="18:18">
      <c r="R41767" s="1"/>
    </row>
    <row r="41768" spans="18:18">
      <c r="R41768" s="1"/>
    </row>
    <row r="41769" spans="18:18">
      <c r="R41769" s="1"/>
    </row>
    <row r="41770" spans="18:18">
      <c r="R41770" s="1"/>
    </row>
    <row r="41771" spans="18:18">
      <c r="R41771" s="1"/>
    </row>
    <row r="41772" spans="18:18">
      <c r="R41772" s="1"/>
    </row>
    <row r="41773" spans="18:18">
      <c r="R41773" s="1"/>
    </row>
    <row r="41774" spans="18:18">
      <c r="R41774" s="1"/>
    </row>
    <row r="41775" spans="18:18">
      <c r="R41775" s="1"/>
    </row>
    <row r="41776" spans="18:18">
      <c r="R41776" s="1"/>
    </row>
    <row r="41777" spans="18:18">
      <c r="R41777" s="1"/>
    </row>
    <row r="41778" spans="18:18">
      <c r="R41778" s="1"/>
    </row>
    <row r="41779" spans="18:18">
      <c r="R41779" s="1"/>
    </row>
    <row r="41780" spans="18:18">
      <c r="R41780" s="1"/>
    </row>
    <row r="41781" spans="18:18">
      <c r="R41781" s="1"/>
    </row>
    <row r="41782" spans="18:18">
      <c r="R41782" s="1"/>
    </row>
    <row r="41783" spans="18:18">
      <c r="R41783" s="1"/>
    </row>
    <row r="41784" spans="18:18">
      <c r="R41784" s="1"/>
    </row>
    <row r="41785" spans="18:18">
      <c r="R41785" s="1"/>
    </row>
    <row r="41786" spans="18:18">
      <c r="R41786" s="1"/>
    </row>
    <row r="41787" spans="18:18">
      <c r="R41787" s="1"/>
    </row>
    <row r="41788" spans="18:18">
      <c r="R41788" s="1"/>
    </row>
    <row r="41789" spans="18:18">
      <c r="R41789" s="1"/>
    </row>
    <row r="41790" spans="18:18">
      <c r="R41790" s="1"/>
    </row>
    <row r="41791" spans="18:18">
      <c r="R41791" s="1"/>
    </row>
    <row r="41792" spans="18:18">
      <c r="R41792" s="1"/>
    </row>
    <row r="41793" spans="18:18">
      <c r="R41793" s="1"/>
    </row>
    <row r="41794" spans="18:18">
      <c r="R41794" s="1"/>
    </row>
    <row r="41795" spans="18:18">
      <c r="R41795" s="1"/>
    </row>
    <row r="41796" spans="18:18">
      <c r="R41796" s="1"/>
    </row>
    <row r="41797" spans="18:18">
      <c r="R41797" s="1"/>
    </row>
    <row r="41798" spans="18:18">
      <c r="R41798" s="1"/>
    </row>
    <row r="41799" spans="18:18">
      <c r="R41799" s="1"/>
    </row>
    <row r="41800" spans="18:18">
      <c r="R41800" s="1"/>
    </row>
    <row r="41801" spans="18:18">
      <c r="R41801" s="1"/>
    </row>
    <row r="41802" spans="18:18">
      <c r="R41802" s="1"/>
    </row>
    <row r="41803" spans="18:18">
      <c r="R41803" s="1"/>
    </row>
    <row r="41804" spans="18:18">
      <c r="R41804" s="1"/>
    </row>
    <row r="41805" spans="18:18">
      <c r="R41805" s="1"/>
    </row>
    <row r="41806" spans="18:18">
      <c r="R41806" s="1"/>
    </row>
    <row r="41807" spans="18:18">
      <c r="R41807" s="1"/>
    </row>
    <row r="41808" spans="18:18">
      <c r="R41808" s="1"/>
    </row>
    <row r="41809" spans="18:18">
      <c r="R41809" s="1"/>
    </row>
    <row r="41810" spans="18:18">
      <c r="R41810" s="1"/>
    </row>
    <row r="41811" spans="18:18">
      <c r="R41811" s="1"/>
    </row>
    <row r="41812" spans="18:18">
      <c r="R41812" s="1"/>
    </row>
    <row r="41813" spans="18:18">
      <c r="R41813" s="1"/>
    </row>
    <row r="41814" spans="18:18">
      <c r="R41814" s="1"/>
    </row>
    <row r="41815" spans="18:18">
      <c r="R41815" s="1"/>
    </row>
    <row r="41816" spans="18:18">
      <c r="R41816" s="1"/>
    </row>
    <row r="41817" spans="18:18">
      <c r="R41817" s="1"/>
    </row>
    <row r="41818" spans="18:18">
      <c r="R41818" s="1"/>
    </row>
    <row r="41819" spans="18:18">
      <c r="R41819" s="1"/>
    </row>
    <row r="41820" spans="18:18">
      <c r="R41820" s="1"/>
    </row>
    <row r="41821" spans="18:18">
      <c r="R41821" s="1"/>
    </row>
    <row r="41822" spans="18:18">
      <c r="R41822" s="1"/>
    </row>
    <row r="41823" spans="18:18">
      <c r="R41823" s="1"/>
    </row>
    <row r="41824" spans="18:18">
      <c r="R41824" s="1"/>
    </row>
    <row r="41825" spans="18:18">
      <c r="R41825" s="1"/>
    </row>
    <row r="41826" spans="18:18">
      <c r="R41826" s="1"/>
    </row>
    <row r="41827" spans="18:18">
      <c r="R41827" s="1"/>
    </row>
    <row r="41828" spans="18:18">
      <c r="R41828" s="1"/>
    </row>
    <row r="41829" spans="18:18">
      <c r="R41829" s="1"/>
    </row>
    <row r="41830" spans="18:18">
      <c r="R41830" s="1"/>
    </row>
    <row r="41831" spans="18:18">
      <c r="R41831" s="1"/>
    </row>
    <row r="41832" spans="18:18">
      <c r="R41832" s="1"/>
    </row>
    <row r="41833" spans="18:18">
      <c r="R41833" s="1"/>
    </row>
    <row r="41834" spans="18:18">
      <c r="R41834" s="1"/>
    </row>
    <row r="41835" spans="18:18">
      <c r="R41835" s="1"/>
    </row>
    <row r="41836" spans="18:18">
      <c r="R41836" s="1"/>
    </row>
    <row r="41837" spans="18:18">
      <c r="R41837" s="1"/>
    </row>
    <row r="41838" spans="18:18">
      <c r="R41838" s="1"/>
    </row>
    <row r="41839" spans="18:18">
      <c r="R41839" s="1"/>
    </row>
    <row r="41840" spans="18:18">
      <c r="R41840" s="1"/>
    </row>
    <row r="41841" spans="18:18">
      <c r="R41841" s="1"/>
    </row>
    <row r="41842" spans="18:18">
      <c r="R41842" s="1"/>
    </row>
    <row r="41843" spans="18:18">
      <c r="R41843" s="1"/>
    </row>
    <row r="41844" spans="18:18">
      <c r="R41844" s="1"/>
    </row>
    <row r="41845" spans="18:18">
      <c r="R41845" s="1"/>
    </row>
    <row r="41846" spans="18:18">
      <c r="R41846" s="1"/>
    </row>
    <row r="41847" spans="18:18">
      <c r="R41847" s="1"/>
    </row>
    <row r="41848" spans="18:18">
      <c r="R41848" s="1"/>
    </row>
    <row r="41849" spans="18:18">
      <c r="R41849" s="1"/>
    </row>
    <row r="41850" spans="18:18">
      <c r="R41850" s="1"/>
    </row>
    <row r="41851" spans="18:18">
      <c r="R41851" s="1"/>
    </row>
    <row r="41852" spans="18:18">
      <c r="R41852" s="1"/>
    </row>
    <row r="41853" spans="18:18">
      <c r="R41853" s="1"/>
    </row>
    <row r="41854" spans="18:18">
      <c r="R41854" s="1"/>
    </row>
    <row r="41855" spans="18:18">
      <c r="R41855" s="1"/>
    </row>
    <row r="41856" spans="18:18">
      <c r="R41856" s="1"/>
    </row>
    <row r="41857" spans="18:18">
      <c r="R41857" s="1"/>
    </row>
    <row r="41858" spans="18:18">
      <c r="R41858" s="1"/>
    </row>
    <row r="41859" spans="18:18">
      <c r="R41859" s="1"/>
    </row>
    <row r="41860" spans="18:18">
      <c r="R41860" s="1"/>
    </row>
    <row r="41861" spans="18:18">
      <c r="R41861" s="1"/>
    </row>
    <row r="41862" spans="18:18">
      <c r="R41862" s="1"/>
    </row>
    <row r="41863" spans="18:18">
      <c r="R41863" s="1"/>
    </row>
    <row r="41864" spans="18:18">
      <c r="R41864" s="1"/>
    </row>
    <row r="41865" spans="18:18">
      <c r="R41865" s="1"/>
    </row>
    <row r="41866" spans="18:18">
      <c r="R41866" s="1"/>
    </row>
    <row r="41867" spans="18:18">
      <c r="R41867" s="1"/>
    </row>
    <row r="41868" spans="18:18">
      <c r="R41868" s="1"/>
    </row>
    <row r="41869" spans="18:18">
      <c r="R41869" s="1"/>
    </row>
    <row r="41870" spans="18:18">
      <c r="R41870" s="1"/>
    </row>
    <row r="41871" spans="18:18">
      <c r="R41871" s="1"/>
    </row>
    <row r="41872" spans="18:18">
      <c r="R41872" s="1"/>
    </row>
    <row r="41873" spans="18:18">
      <c r="R41873" s="1"/>
    </row>
    <row r="41874" spans="18:18">
      <c r="R41874" s="1"/>
    </row>
    <row r="41875" spans="18:18">
      <c r="R41875" s="1"/>
    </row>
    <row r="41876" spans="18:18">
      <c r="R41876" s="1"/>
    </row>
    <row r="41877" spans="18:18">
      <c r="R41877" s="1"/>
    </row>
    <row r="41878" spans="18:18">
      <c r="R41878" s="1"/>
    </row>
    <row r="41879" spans="18:18">
      <c r="R41879" s="1"/>
    </row>
    <row r="41880" spans="18:18">
      <c r="R41880" s="1"/>
    </row>
    <row r="41881" spans="18:18">
      <c r="R41881" s="1"/>
    </row>
    <row r="41882" spans="18:18">
      <c r="R41882" s="1"/>
    </row>
    <row r="41883" spans="18:18">
      <c r="R41883" s="1"/>
    </row>
    <row r="41884" spans="18:18">
      <c r="R41884" s="1"/>
    </row>
    <row r="41885" spans="18:18">
      <c r="R41885" s="1"/>
    </row>
    <row r="41886" spans="18:18">
      <c r="R41886" s="1"/>
    </row>
    <row r="41887" spans="18:18">
      <c r="R41887" s="1"/>
    </row>
    <row r="41888" spans="18:18">
      <c r="R41888" s="1"/>
    </row>
    <row r="41889" spans="18:18">
      <c r="R41889" s="1"/>
    </row>
    <row r="41890" spans="18:18">
      <c r="R41890" s="1"/>
    </row>
    <row r="41891" spans="18:18">
      <c r="R41891" s="1"/>
    </row>
    <row r="41892" spans="18:18">
      <c r="R41892" s="1"/>
    </row>
    <row r="41893" spans="18:18">
      <c r="R41893" s="1"/>
    </row>
    <row r="41894" spans="18:18">
      <c r="R41894" s="1"/>
    </row>
    <row r="41895" spans="18:18">
      <c r="R41895" s="1"/>
    </row>
    <row r="41896" spans="18:18">
      <c r="R41896" s="1"/>
    </row>
    <row r="41897" spans="18:18">
      <c r="R41897" s="1"/>
    </row>
    <row r="41898" spans="18:18">
      <c r="R41898" s="1"/>
    </row>
    <row r="41899" spans="18:18">
      <c r="R41899" s="1"/>
    </row>
    <row r="41900" spans="18:18">
      <c r="R41900" s="1"/>
    </row>
    <row r="41901" spans="18:18">
      <c r="R41901" s="1"/>
    </row>
    <row r="41902" spans="18:18">
      <c r="R41902" s="1"/>
    </row>
    <row r="41903" spans="18:18">
      <c r="R41903" s="1"/>
    </row>
    <row r="41904" spans="18:18">
      <c r="R41904" s="1"/>
    </row>
    <row r="41905" spans="18:18">
      <c r="R41905" s="1"/>
    </row>
    <row r="41906" spans="18:18">
      <c r="R41906" s="1"/>
    </row>
    <row r="41907" spans="18:18">
      <c r="R41907" s="1"/>
    </row>
    <row r="41908" spans="18:18">
      <c r="R41908" s="1"/>
    </row>
    <row r="41909" spans="18:18">
      <c r="R41909" s="1"/>
    </row>
    <row r="41910" spans="18:18">
      <c r="R41910" s="1"/>
    </row>
    <row r="41911" spans="18:18">
      <c r="R41911" s="1"/>
    </row>
    <row r="41912" spans="18:18">
      <c r="R41912" s="1"/>
    </row>
    <row r="41913" spans="18:18">
      <c r="R41913" s="1"/>
    </row>
    <row r="41914" spans="18:18">
      <c r="R41914" s="1"/>
    </row>
    <row r="41915" spans="18:18">
      <c r="R41915" s="1"/>
    </row>
    <row r="41916" spans="18:18">
      <c r="R41916" s="1"/>
    </row>
    <row r="41917" spans="18:18">
      <c r="R41917" s="1"/>
    </row>
    <row r="41918" spans="18:18">
      <c r="R41918" s="1"/>
    </row>
    <row r="41919" spans="18:18">
      <c r="R41919" s="1"/>
    </row>
    <row r="41920" spans="18:18">
      <c r="R41920" s="1"/>
    </row>
    <row r="41921" spans="18:18">
      <c r="R41921" s="1"/>
    </row>
    <row r="41922" spans="18:18">
      <c r="R41922" s="1"/>
    </row>
    <row r="41923" spans="18:18">
      <c r="R41923" s="1"/>
    </row>
    <row r="41924" spans="18:18">
      <c r="R41924" s="1"/>
    </row>
    <row r="41925" spans="18:18">
      <c r="R41925" s="1"/>
    </row>
    <row r="41926" spans="18:18">
      <c r="R41926" s="1"/>
    </row>
    <row r="41927" spans="18:18">
      <c r="R41927" s="1"/>
    </row>
    <row r="41928" spans="18:18">
      <c r="R41928" s="1"/>
    </row>
    <row r="41929" spans="18:18">
      <c r="R41929" s="1"/>
    </row>
    <row r="41930" spans="18:18">
      <c r="R41930" s="1"/>
    </row>
    <row r="41931" spans="18:18">
      <c r="R41931" s="1"/>
    </row>
    <row r="41932" spans="18:18">
      <c r="R41932" s="1"/>
    </row>
    <row r="41933" spans="18:18">
      <c r="R41933" s="1"/>
    </row>
    <row r="41934" spans="18:18">
      <c r="R41934" s="1"/>
    </row>
    <row r="41935" spans="18:18">
      <c r="R41935" s="1"/>
    </row>
    <row r="41936" spans="18:18">
      <c r="R41936" s="1"/>
    </row>
    <row r="41937" spans="18:18">
      <c r="R41937" s="1"/>
    </row>
    <row r="41938" spans="18:18">
      <c r="R41938" s="1"/>
    </row>
    <row r="41939" spans="18:18">
      <c r="R41939" s="1"/>
    </row>
    <row r="41940" spans="18:18">
      <c r="R41940" s="1"/>
    </row>
    <row r="41941" spans="18:18">
      <c r="R41941" s="1"/>
    </row>
    <row r="41942" spans="18:18">
      <c r="R41942" s="1"/>
    </row>
    <row r="41943" spans="18:18">
      <c r="R41943" s="1"/>
    </row>
    <row r="41944" spans="18:18">
      <c r="R41944" s="1"/>
    </row>
    <row r="41945" spans="18:18">
      <c r="R41945" s="1"/>
    </row>
    <row r="41946" spans="18:18">
      <c r="R41946" s="1"/>
    </row>
    <row r="41947" spans="18:18">
      <c r="R41947" s="1"/>
    </row>
    <row r="41948" spans="18:18">
      <c r="R41948" s="1"/>
    </row>
    <row r="41949" spans="18:18">
      <c r="R41949" s="1"/>
    </row>
    <row r="41950" spans="18:18">
      <c r="R41950" s="1"/>
    </row>
    <row r="41951" spans="18:18">
      <c r="R41951" s="1"/>
    </row>
    <row r="41952" spans="18:18">
      <c r="R41952" s="1"/>
    </row>
    <row r="41953" spans="18:18">
      <c r="R41953" s="1"/>
    </row>
    <row r="41954" spans="18:18">
      <c r="R41954" s="1"/>
    </row>
    <row r="41955" spans="18:18">
      <c r="R41955" s="1"/>
    </row>
    <row r="41956" spans="18:18">
      <c r="R41956" s="1"/>
    </row>
    <row r="41957" spans="18:18">
      <c r="R41957" s="1"/>
    </row>
    <row r="41958" spans="18:18">
      <c r="R41958" s="1"/>
    </row>
    <row r="41959" spans="18:18">
      <c r="R41959" s="1"/>
    </row>
    <row r="41960" spans="18:18">
      <c r="R41960" s="1"/>
    </row>
    <row r="41961" spans="18:18">
      <c r="R41961" s="1"/>
    </row>
    <row r="41962" spans="18:18">
      <c r="R41962" s="1"/>
    </row>
    <row r="41963" spans="18:18">
      <c r="R41963" s="1"/>
    </row>
    <row r="41964" spans="18:18">
      <c r="R41964" s="1"/>
    </row>
    <row r="41965" spans="18:18">
      <c r="R41965" s="1"/>
    </row>
    <row r="41966" spans="18:18">
      <c r="R41966" s="1"/>
    </row>
    <row r="41967" spans="18:18">
      <c r="R41967" s="1"/>
    </row>
    <row r="41968" spans="18:18">
      <c r="R41968" s="1"/>
    </row>
    <row r="41969" spans="18:18">
      <c r="R41969" s="1"/>
    </row>
    <row r="41970" spans="18:18">
      <c r="R41970" s="1"/>
    </row>
    <row r="41971" spans="18:18">
      <c r="R41971" s="1"/>
    </row>
    <row r="41972" spans="18:18">
      <c r="R41972" s="1"/>
    </row>
    <row r="41973" spans="18:18">
      <c r="R41973" s="1"/>
    </row>
    <row r="41974" spans="18:18">
      <c r="R41974" s="1"/>
    </row>
    <row r="41975" spans="18:18">
      <c r="R41975" s="1"/>
    </row>
    <row r="41976" spans="18:18">
      <c r="R41976" s="1"/>
    </row>
    <row r="41977" spans="18:18">
      <c r="R41977" s="1"/>
    </row>
    <row r="41978" spans="18:18">
      <c r="R41978" s="1"/>
    </row>
    <row r="41979" spans="18:18">
      <c r="R41979" s="1"/>
    </row>
    <row r="41980" spans="18:18">
      <c r="R41980" s="1"/>
    </row>
    <row r="41981" spans="18:18">
      <c r="R41981" s="1"/>
    </row>
    <row r="41982" spans="18:18">
      <c r="R41982" s="1"/>
    </row>
    <row r="41983" spans="18:18">
      <c r="R41983" s="1"/>
    </row>
    <row r="41984" spans="18:18">
      <c r="R41984" s="1"/>
    </row>
    <row r="41985" spans="18:18">
      <c r="R41985" s="1"/>
    </row>
    <row r="41986" spans="18:18">
      <c r="R41986" s="1"/>
    </row>
    <row r="41987" spans="18:18">
      <c r="R41987" s="1"/>
    </row>
    <row r="41988" spans="18:18">
      <c r="R41988" s="1"/>
    </row>
    <row r="41989" spans="18:18">
      <c r="R41989" s="1"/>
    </row>
    <row r="41990" spans="18:18">
      <c r="R41990" s="1"/>
    </row>
    <row r="41991" spans="18:18">
      <c r="R41991" s="1"/>
    </row>
    <row r="41992" spans="18:18">
      <c r="R41992" s="1"/>
    </row>
    <row r="41993" spans="18:18">
      <c r="R41993" s="1"/>
    </row>
    <row r="41994" spans="18:18">
      <c r="R41994" s="1"/>
    </row>
    <row r="41995" spans="18:18">
      <c r="R41995" s="1"/>
    </row>
    <row r="41996" spans="18:18">
      <c r="R41996" s="1"/>
    </row>
    <row r="41997" spans="18:18">
      <c r="R41997" s="1"/>
    </row>
    <row r="41998" spans="18:18">
      <c r="R41998" s="1"/>
    </row>
    <row r="41999" spans="18:18">
      <c r="R41999" s="1"/>
    </row>
    <row r="42000" spans="18:18">
      <c r="R42000" s="1"/>
    </row>
    <row r="42001" spans="18:18">
      <c r="R42001" s="1"/>
    </row>
    <row r="42002" spans="18:18">
      <c r="R42002" s="1"/>
    </row>
    <row r="42003" spans="18:18">
      <c r="R42003" s="1"/>
    </row>
    <row r="42004" spans="18:18">
      <c r="R42004" s="1"/>
    </row>
    <row r="42005" spans="18:18">
      <c r="R42005" s="1"/>
    </row>
    <row r="42006" spans="18:18">
      <c r="R42006" s="1"/>
    </row>
    <row r="42007" spans="18:18">
      <c r="R42007" s="1"/>
    </row>
    <row r="42008" spans="18:18">
      <c r="R42008" s="1"/>
    </row>
    <row r="42009" spans="18:18">
      <c r="R42009" s="1"/>
    </row>
    <row r="42010" spans="18:18">
      <c r="R42010" s="1"/>
    </row>
    <row r="42011" spans="18:18">
      <c r="R42011" s="1"/>
    </row>
    <row r="42012" spans="18:18">
      <c r="R42012" s="1"/>
    </row>
    <row r="42013" spans="18:18">
      <c r="R42013" s="1"/>
    </row>
    <row r="42014" spans="18:18">
      <c r="R42014" s="1"/>
    </row>
    <row r="42015" spans="18:18">
      <c r="R42015" s="1"/>
    </row>
    <row r="42016" spans="18:18">
      <c r="R42016" s="1"/>
    </row>
    <row r="42017" spans="18:18">
      <c r="R42017" s="1"/>
    </row>
    <row r="42018" spans="18:18">
      <c r="R42018" s="1"/>
    </row>
    <row r="42019" spans="18:18">
      <c r="R42019" s="1"/>
    </row>
    <row r="42020" spans="18:18">
      <c r="R42020" s="1"/>
    </row>
    <row r="42021" spans="18:18">
      <c r="R42021" s="1"/>
    </row>
    <row r="42022" spans="18:18">
      <c r="R42022" s="1"/>
    </row>
    <row r="42023" spans="18:18">
      <c r="R42023" s="1"/>
    </row>
    <row r="42024" spans="18:18">
      <c r="R42024" s="1"/>
    </row>
    <row r="42025" spans="18:18">
      <c r="R42025" s="1"/>
    </row>
    <row r="42026" spans="18:18">
      <c r="R42026" s="1"/>
    </row>
    <row r="42027" spans="18:18">
      <c r="R42027" s="1"/>
    </row>
    <row r="42028" spans="18:18">
      <c r="R42028" s="1"/>
    </row>
    <row r="42029" spans="18:18">
      <c r="R42029" s="1"/>
    </row>
    <row r="42030" spans="18:18">
      <c r="R42030" s="1"/>
    </row>
    <row r="42031" spans="18:18">
      <c r="R42031" s="1"/>
    </row>
    <row r="42032" spans="18:18">
      <c r="R42032" s="1"/>
    </row>
    <row r="42033" spans="18:18">
      <c r="R42033" s="1"/>
    </row>
    <row r="42034" spans="18:18">
      <c r="R42034" s="1"/>
    </row>
    <row r="42035" spans="18:18">
      <c r="R42035" s="1"/>
    </row>
    <row r="42036" spans="18:18">
      <c r="R42036" s="1"/>
    </row>
    <row r="42037" spans="18:18">
      <c r="R42037" s="1"/>
    </row>
    <row r="42038" spans="18:18">
      <c r="R42038" s="1"/>
    </row>
    <row r="42039" spans="18:18">
      <c r="R42039" s="1"/>
    </row>
    <row r="42040" spans="18:18">
      <c r="R42040" s="1"/>
    </row>
    <row r="42041" spans="18:18">
      <c r="R42041" s="1"/>
    </row>
    <row r="42042" spans="18:18">
      <c r="R42042" s="1"/>
    </row>
    <row r="42043" spans="18:18">
      <c r="R42043" s="1"/>
    </row>
    <row r="42044" spans="18:18">
      <c r="R42044" s="1"/>
    </row>
    <row r="42045" spans="18:18">
      <c r="R42045" s="1"/>
    </row>
    <row r="42046" spans="18:18">
      <c r="R42046" s="1"/>
    </row>
    <row r="42047" spans="18:18">
      <c r="R42047" s="1"/>
    </row>
    <row r="42048" spans="18:18">
      <c r="R42048" s="1"/>
    </row>
    <row r="42049" spans="18:18">
      <c r="R42049" s="1"/>
    </row>
    <row r="42050" spans="18:18">
      <c r="R42050" s="1"/>
    </row>
    <row r="42051" spans="18:18">
      <c r="R42051" s="1"/>
    </row>
    <row r="42052" spans="18:18">
      <c r="R42052" s="1"/>
    </row>
    <row r="42053" spans="18:18">
      <c r="R42053" s="1"/>
    </row>
    <row r="42054" spans="18:18">
      <c r="R42054" s="1"/>
    </row>
    <row r="42055" spans="18:18">
      <c r="R42055" s="1"/>
    </row>
    <row r="42056" spans="18:18">
      <c r="R42056" s="1"/>
    </row>
    <row r="42057" spans="18:18">
      <c r="R42057" s="1"/>
    </row>
    <row r="42058" spans="18:18">
      <c r="R42058" s="1"/>
    </row>
    <row r="42059" spans="18:18">
      <c r="R42059" s="1"/>
    </row>
    <row r="42060" spans="18:18">
      <c r="R42060" s="1"/>
    </row>
    <row r="42061" spans="18:18">
      <c r="R42061" s="1"/>
    </row>
    <row r="42062" spans="18:18">
      <c r="R42062" s="1"/>
    </row>
    <row r="42063" spans="18:18">
      <c r="R42063" s="1"/>
    </row>
    <row r="42064" spans="18:18">
      <c r="R42064" s="1"/>
    </row>
    <row r="42065" spans="18:18">
      <c r="R42065" s="1"/>
    </row>
    <row r="42066" spans="18:18">
      <c r="R42066" s="1"/>
    </row>
    <row r="42067" spans="18:18">
      <c r="R42067" s="1"/>
    </row>
    <row r="42068" spans="18:18">
      <c r="R42068" s="1"/>
    </row>
    <row r="42069" spans="18:18">
      <c r="R42069" s="1"/>
    </row>
    <row r="42070" spans="18:18">
      <c r="R42070" s="1"/>
    </row>
    <row r="42071" spans="18:18">
      <c r="R42071" s="1"/>
    </row>
    <row r="42072" spans="18:18">
      <c r="R42072" s="1"/>
    </row>
    <row r="42073" spans="18:18">
      <c r="R42073" s="1"/>
    </row>
    <row r="42074" spans="18:18">
      <c r="R42074" s="1"/>
    </row>
    <row r="42075" spans="18:18">
      <c r="R42075" s="1"/>
    </row>
    <row r="42076" spans="18:18">
      <c r="R42076" s="1"/>
    </row>
    <row r="42077" spans="18:18">
      <c r="R42077" s="1"/>
    </row>
    <row r="42078" spans="18:18">
      <c r="R42078" s="1"/>
    </row>
    <row r="42079" spans="18:18">
      <c r="R42079" s="1"/>
    </row>
    <row r="42080" spans="18:18">
      <c r="R42080" s="1"/>
    </row>
    <row r="42081" spans="18:18">
      <c r="R42081" s="1"/>
    </row>
    <row r="42082" spans="18:18">
      <c r="R42082" s="1"/>
    </row>
    <row r="42083" spans="18:18">
      <c r="R42083" s="1"/>
    </row>
    <row r="42084" spans="18:18">
      <c r="R42084" s="1"/>
    </row>
    <row r="42085" spans="18:18">
      <c r="R42085" s="1"/>
    </row>
    <row r="42086" spans="18:18">
      <c r="R42086" s="1"/>
    </row>
    <row r="42087" spans="18:18">
      <c r="R42087" s="1"/>
    </row>
    <row r="42088" spans="18:18">
      <c r="R42088" s="1"/>
    </row>
    <row r="42089" spans="18:18">
      <c r="R42089" s="1"/>
    </row>
    <row r="42090" spans="18:18">
      <c r="R42090" s="1"/>
    </row>
    <row r="42091" spans="18:18">
      <c r="R42091" s="1"/>
    </row>
    <row r="42092" spans="18:18">
      <c r="R42092" s="1"/>
    </row>
    <row r="42093" spans="18:18">
      <c r="R42093" s="1"/>
    </row>
    <row r="42094" spans="18:18">
      <c r="R42094" s="1"/>
    </row>
    <row r="42095" spans="18:18">
      <c r="R42095" s="1"/>
    </row>
    <row r="42096" spans="18:18">
      <c r="R42096" s="1"/>
    </row>
    <row r="42097" spans="18:18">
      <c r="R42097" s="1"/>
    </row>
    <row r="42098" spans="18:18">
      <c r="R42098" s="1"/>
    </row>
    <row r="42099" spans="18:18">
      <c r="R42099" s="1"/>
    </row>
    <row r="42100" spans="18:18">
      <c r="R42100" s="1"/>
    </row>
    <row r="42101" spans="18:18">
      <c r="R42101" s="1"/>
    </row>
    <row r="42102" spans="18:18">
      <c r="R42102" s="1"/>
    </row>
    <row r="42103" spans="18:18">
      <c r="R42103" s="1"/>
    </row>
    <row r="42104" spans="18:18">
      <c r="R42104" s="1"/>
    </row>
    <row r="42105" spans="18:18">
      <c r="R42105" s="1"/>
    </row>
    <row r="42106" spans="18:18">
      <c r="R42106" s="1"/>
    </row>
    <row r="42107" spans="18:18">
      <c r="R42107" s="1"/>
    </row>
    <row r="42108" spans="18:18">
      <c r="R42108" s="1"/>
    </row>
    <row r="42109" spans="18:18">
      <c r="R42109" s="1"/>
    </row>
    <row r="42110" spans="18:18">
      <c r="R42110" s="1"/>
    </row>
    <row r="42111" spans="18:18">
      <c r="R42111" s="1"/>
    </row>
    <row r="42112" spans="18:18">
      <c r="R42112" s="1"/>
    </row>
    <row r="42113" spans="18:18">
      <c r="R42113" s="1"/>
    </row>
    <row r="42114" spans="18:18">
      <c r="R42114" s="1"/>
    </row>
    <row r="42115" spans="18:18">
      <c r="R42115" s="1"/>
    </row>
    <row r="42116" spans="18:18">
      <c r="R42116" s="1"/>
    </row>
    <row r="42117" spans="18:18">
      <c r="R42117" s="1"/>
    </row>
    <row r="42118" spans="18:18">
      <c r="R42118" s="1"/>
    </row>
    <row r="42119" spans="18:18">
      <c r="R42119" s="1"/>
    </row>
    <row r="42120" spans="18:18">
      <c r="R42120" s="1"/>
    </row>
    <row r="42121" spans="18:18">
      <c r="R42121" s="1"/>
    </row>
    <row r="42122" spans="18:18">
      <c r="R42122" s="1"/>
    </row>
    <row r="42123" spans="18:18">
      <c r="R42123" s="1"/>
    </row>
    <row r="42124" spans="18:18">
      <c r="R42124" s="1"/>
    </row>
    <row r="42125" spans="18:18">
      <c r="R42125" s="1"/>
    </row>
    <row r="42126" spans="18:18">
      <c r="R42126" s="1"/>
    </row>
    <row r="42127" spans="18:18">
      <c r="R42127" s="1"/>
    </row>
    <row r="42128" spans="18:18">
      <c r="R42128" s="1"/>
    </row>
    <row r="42129" spans="18:18">
      <c r="R42129" s="1"/>
    </row>
    <row r="42130" spans="18:18">
      <c r="R42130" s="1"/>
    </row>
    <row r="42131" spans="18:18">
      <c r="R42131" s="1"/>
    </row>
    <row r="42132" spans="18:18">
      <c r="R42132" s="1"/>
    </row>
    <row r="42133" spans="18:18">
      <c r="R42133" s="1"/>
    </row>
    <row r="42134" spans="18:18">
      <c r="R42134" s="1"/>
    </row>
    <row r="42135" spans="18:18">
      <c r="R42135" s="1"/>
    </row>
    <row r="42136" spans="18:18">
      <c r="R42136" s="1"/>
    </row>
    <row r="42137" spans="18:18">
      <c r="R42137" s="1"/>
    </row>
    <row r="42138" spans="18:18">
      <c r="R42138" s="1"/>
    </row>
    <row r="42139" spans="18:18">
      <c r="R42139" s="1"/>
    </row>
    <row r="42140" spans="18:18">
      <c r="R42140" s="1"/>
    </row>
    <row r="42141" spans="18:18">
      <c r="R42141" s="1"/>
    </row>
    <row r="42142" spans="18:18">
      <c r="R42142" s="1"/>
    </row>
    <row r="42143" spans="18:18">
      <c r="R42143" s="1"/>
    </row>
    <row r="42144" spans="18:18">
      <c r="R42144" s="1"/>
    </row>
    <row r="42145" spans="18:18">
      <c r="R42145" s="1"/>
    </row>
    <row r="42146" spans="18:18">
      <c r="R42146" s="1"/>
    </row>
    <row r="42147" spans="18:18">
      <c r="R42147" s="1"/>
    </row>
    <row r="42148" spans="18:18">
      <c r="R42148" s="1"/>
    </row>
    <row r="42149" spans="18:18">
      <c r="R42149" s="1"/>
    </row>
    <row r="42150" spans="18:18">
      <c r="R42150" s="1"/>
    </row>
    <row r="42151" spans="18:18">
      <c r="R42151" s="1"/>
    </row>
    <row r="42152" spans="18:18">
      <c r="R42152" s="1"/>
    </row>
    <row r="42153" spans="18:18">
      <c r="R42153" s="1"/>
    </row>
    <row r="42154" spans="18:18">
      <c r="R42154" s="1"/>
    </row>
    <row r="42155" spans="18:18">
      <c r="R42155" s="1"/>
    </row>
    <row r="42156" spans="18:18">
      <c r="R42156" s="1"/>
    </row>
    <row r="42157" spans="18:18">
      <c r="R42157" s="1"/>
    </row>
    <row r="42158" spans="18:18">
      <c r="R42158" s="1"/>
    </row>
    <row r="42159" spans="18:18">
      <c r="R42159" s="1"/>
    </row>
    <row r="42160" spans="18:18">
      <c r="R42160" s="1"/>
    </row>
    <row r="42161" spans="18:18">
      <c r="R42161" s="1"/>
    </row>
    <row r="42162" spans="18:18">
      <c r="R42162" s="1"/>
    </row>
    <row r="42163" spans="18:18">
      <c r="R42163" s="1"/>
    </row>
    <row r="42164" spans="18:18">
      <c r="R42164" s="1"/>
    </row>
    <row r="42165" spans="18:18">
      <c r="R42165" s="1"/>
    </row>
    <row r="42166" spans="18:18">
      <c r="R42166" s="1"/>
    </row>
    <row r="42167" spans="18:18">
      <c r="R42167" s="1"/>
    </row>
    <row r="42168" spans="18:18">
      <c r="R42168" s="1"/>
    </row>
    <row r="42169" spans="18:18">
      <c r="R42169" s="1"/>
    </row>
    <row r="42170" spans="18:18">
      <c r="R42170" s="1"/>
    </row>
    <row r="42171" spans="18:18">
      <c r="R42171" s="1"/>
    </row>
    <row r="42172" spans="18:18">
      <c r="R42172" s="1"/>
    </row>
    <row r="42173" spans="18:18">
      <c r="R42173" s="1"/>
    </row>
    <row r="42174" spans="18:18">
      <c r="R42174" s="1"/>
    </row>
    <row r="42175" spans="18:18">
      <c r="R42175" s="1"/>
    </row>
    <row r="42176" spans="18:18">
      <c r="R42176" s="1"/>
    </row>
    <row r="42177" spans="18:18">
      <c r="R42177" s="1"/>
    </row>
    <row r="42178" spans="18:18">
      <c r="R42178" s="1"/>
    </row>
    <row r="42179" spans="18:18">
      <c r="R42179" s="1"/>
    </row>
    <row r="42180" spans="18:18">
      <c r="R42180" s="1"/>
    </row>
    <row r="42181" spans="18:18">
      <c r="R42181" s="1"/>
    </row>
    <row r="42182" spans="18:18">
      <c r="R42182" s="1"/>
    </row>
    <row r="42183" spans="18:18">
      <c r="R42183" s="1"/>
    </row>
    <row r="42184" spans="18:18">
      <c r="R42184" s="1"/>
    </row>
    <row r="42185" spans="18:18">
      <c r="R42185" s="1"/>
    </row>
    <row r="42186" spans="18:18">
      <c r="R42186" s="1"/>
    </row>
    <row r="42187" spans="18:18">
      <c r="R42187" s="1"/>
    </row>
    <row r="42188" spans="18:18">
      <c r="R42188" s="1"/>
    </row>
    <row r="42189" spans="18:18">
      <c r="R42189" s="1"/>
    </row>
    <row r="42190" spans="18:18">
      <c r="R42190" s="1"/>
    </row>
    <row r="42191" spans="18:18">
      <c r="R42191" s="1"/>
    </row>
    <row r="42192" spans="18:18">
      <c r="R42192" s="1"/>
    </row>
    <row r="42193" spans="18:18">
      <c r="R42193" s="1"/>
    </row>
    <row r="42194" spans="18:18">
      <c r="R42194" s="1"/>
    </row>
    <row r="42195" spans="18:18">
      <c r="R42195" s="1"/>
    </row>
    <row r="42196" spans="18:18">
      <c r="R42196" s="1"/>
    </row>
    <row r="42197" spans="18:18">
      <c r="R42197" s="1"/>
    </row>
    <row r="42198" spans="18:18">
      <c r="R42198" s="1"/>
    </row>
    <row r="42199" spans="18:18">
      <c r="R42199" s="1"/>
    </row>
    <row r="42200" spans="18:18">
      <c r="R42200" s="1"/>
    </row>
    <row r="42201" spans="18:18">
      <c r="R42201" s="1"/>
    </row>
    <row r="42202" spans="18:18">
      <c r="R42202" s="1"/>
    </row>
    <row r="42203" spans="18:18">
      <c r="R42203" s="1"/>
    </row>
    <row r="42204" spans="18:18">
      <c r="R42204" s="1"/>
    </row>
    <row r="42205" spans="18:18">
      <c r="R42205" s="1"/>
    </row>
    <row r="42206" spans="18:18">
      <c r="R42206" s="1"/>
    </row>
    <row r="42207" spans="18:18">
      <c r="R42207" s="1"/>
    </row>
    <row r="42208" spans="18:18">
      <c r="R42208" s="1"/>
    </row>
    <row r="42209" spans="18:18">
      <c r="R42209" s="1"/>
    </row>
    <row r="42210" spans="18:18">
      <c r="R42210" s="1"/>
    </row>
    <row r="42211" spans="18:18">
      <c r="R42211" s="1"/>
    </row>
    <row r="42212" spans="18:18">
      <c r="R42212" s="1"/>
    </row>
    <row r="42213" spans="18:18">
      <c r="R42213" s="1"/>
    </row>
    <row r="42214" spans="18:18">
      <c r="R42214" s="1"/>
    </row>
    <row r="42215" spans="18:18">
      <c r="R42215" s="1"/>
    </row>
    <row r="42216" spans="18:18">
      <c r="R42216" s="1"/>
    </row>
    <row r="42217" spans="18:18">
      <c r="R42217" s="1"/>
    </row>
    <row r="42218" spans="18:18">
      <c r="R42218" s="1"/>
    </row>
    <row r="42219" spans="18:18">
      <c r="R42219" s="1"/>
    </row>
    <row r="42220" spans="18:18">
      <c r="R42220" s="1"/>
    </row>
    <row r="42221" spans="18:18">
      <c r="R42221" s="1"/>
    </row>
    <row r="42222" spans="18:18">
      <c r="R42222" s="1"/>
    </row>
    <row r="42223" spans="18:18">
      <c r="R42223" s="1"/>
    </row>
    <row r="42224" spans="18:18">
      <c r="R42224" s="1"/>
    </row>
    <row r="42225" spans="18:18">
      <c r="R42225" s="1"/>
    </row>
    <row r="42226" spans="18:18">
      <c r="R42226" s="1"/>
    </row>
    <row r="42227" spans="18:18">
      <c r="R42227" s="1"/>
    </row>
    <row r="42228" spans="18:18">
      <c r="R42228" s="1"/>
    </row>
    <row r="42229" spans="18:18">
      <c r="R42229" s="1"/>
    </row>
    <row r="42230" spans="18:18">
      <c r="R42230" s="1"/>
    </row>
    <row r="42231" spans="18:18">
      <c r="R42231" s="1"/>
    </row>
    <row r="42232" spans="18:18">
      <c r="R42232" s="1"/>
    </row>
    <row r="42233" spans="18:18">
      <c r="R42233" s="1"/>
    </row>
    <row r="42234" spans="18:18">
      <c r="R42234" s="1"/>
    </row>
    <row r="42235" spans="18:18">
      <c r="R42235" s="1"/>
    </row>
    <row r="42236" spans="18:18">
      <c r="R42236" s="1"/>
    </row>
    <row r="42237" spans="18:18">
      <c r="R42237" s="1"/>
    </row>
    <row r="42238" spans="18:18">
      <c r="R42238" s="1"/>
    </row>
    <row r="42239" spans="18:18">
      <c r="R42239" s="1"/>
    </row>
    <row r="42240" spans="18:18">
      <c r="R42240" s="1"/>
    </row>
    <row r="42241" spans="18:18">
      <c r="R42241" s="1"/>
    </row>
    <row r="42242" spans="18:18">
      <c r="R42242" s="1"/>
    </row>
    <row r="42243" spans="18:18">
      <c r="R42243" s="1"/>
    </row>
    <row r="42244" spans="18:18">
      <c r="R42244" s="1"/>
    </row>
    <row r="42245" spans="18:18">
      <c r="R42245" s="1"/>
    </row>
    <row r="42246" spans="18:18">
      <c r="R42246" s="1"/>
    </row>
    <row r="42247" spans="18:18">
      <c r="R42247" s="1"/>
    </row>
    <row r="42248" spans="18:18">
      <c r="R42248" s="1"/>
    </row>
    <row r="42249" spans="18:18">
      <c r="R42249" s="1"/>
    </row>
    <row r="42250" spans="18:18">
      <c r="R42250" s="1"/>
    </row>
    <row r="42251" spans="18:18">
      <c r="R42251" s="1"/>
    </row>
    <row r="42252" spans="18:18">
      <c r="R42252" s="1"/>
    </row>
    <row r="42253" spans="18:18">
      <c r="R42253" s="1"/>
    </row>
    <row r="42254" spans="18:18">
      <c r="R42254" s="1"/>
    </row>
    <row r="42255" spans="18:18">
      <c r="R42255" s="1"/>
    </row>
    <row r="42256" spans="18:18">
      <c r="R42256" s="1"/>
    </row>
    <row r="42257" spans="18:18">
      <c r="R42257" s="1"/>
    </row>
    <row r="42258" spans="18:18">
      <c r="R42258" s="1"/>
    </row>
    <row r="42259" spans="18:18">
      <c r="R42259" s="1"/>
    </row>
    <row r="42260" spans="18:18">
      <c r="R42260" s="1"/>
    </row>
    <row r="42261" spans="18:18">
      <c r="R42261" s="1"/>
    </row>
    <row r="42262" spans="18:18">
      <c r="R42262" s="1"/>
    </row>
    <row r="42263" spans="18:18">
      <c r="R42263" s="1"/>
    </row>
    <row r="42264" spans="18:18">
      <c r="R42264" s="1"/>
    </row>
    <row r="42265" spans="18:18">
      <c r="R42265" s="1"/>
    </row>
    <row r="42266" spans="18:18">
      <c r="R42266" s="1"/>
    </row>
    <row r="42267" spans="18:18">
      <c r="R42267" s="1"/>
    </row>
    <row r="42268" spans="18:18">
      <c r="R42268" s="1"/>
    </row>
    <row r="42269" spans="18:18">
      <c r="R42269" s="1"/>
    </row>
    <row r="42270" spans="18:18">
      <c r="R42270" s="1"/>
    </row>
    <row r="42271" spans="18:18">
      <c r="R42271" s="1"/>
    </row>
    <row r="42272" spans="18:18">
      <c r="R42272" s="1"/>
    </row>
    <row r="42273" spans="18:18">
      <c r="R42273" s="1"/>
    </row>
    <row r="42274" spans="18:18">
      <c r="R42274" s="1"/>
    </row>
    <row r="42275" spans="18:18">
      <c r="R42275" s="1"/>
    </row>
    <row r="42276" spans="18:18">
      <c r="R42276" s="1"/>
    </row>
    <row r="42277" spans="18:18">
      <c r="R42277" s="1"/>
    </row>
    <row r="42278" spans="18:18">
      <c r="R42278" s="1"/>
    </row>
    <row r="42279" spans="18:18">
      <c r="R42279" s="1"/>
    </row>
    <row r="42280" spans="18:18">
      <c r="R42280" s="1"/>
    </row>
    <row r="42281" spans="18:18">
      <c r="R42281" s="1"/>
    </row>
    <row r="42282" spans="18:18">
      <c r="R42282" s="1"/>
    </row>
    <row r="42283" spans="18:18">
      <c r="R42283" s="1"/>
    </row>
    <row r="42284" spans="18:18">
      <c r="R42284" s="1"/>
    </row>
    <row r="42285" spans="18:18">
      <c r="R42285" s="1"/>
    </row>
    <row r="42286" spans="18:18">
      <c r="R42286" s="1"/>
    </row>
    <row r="42287" spans="18:18">
      <c r="R42287" s="1"/>
    </row>
    <row r="42288" spans="18:18">
      <c r="R42288" s="1"/>
    </row>
    <row r="42289" spans="18:18">
      <c r="R42289" s="1"/>
    </row>
    <row r="42290" spans="18:18">
      <c r="R42290" s="1"/>
    </row>
    <row r="42291" spans="18:18">
      <c r="R42291" s="1"/>
    </row>
    <row r="42292" spans="18:18">
      <c r="R42292" s="1"/>
    </row>
    <row r="42293" spans="18:18">
      <c r="R42293" s="1"/>
    </row>
    <row r="42294" spans="18:18">
      <c r="R42294" s="1"/>
    </row>
    <row r="42295" spans="18:18">
      <c r="R42295" s="1"/>
    </row>
    <row r="42296" spans="18:18">
      <c r="R42296" s="1"/>
    </row>
    <row r="42297" spans="18:18">
      <c r="R42297" s="1"/>
    </row>
    <row r="42298" spans="18:18">
      <c r="R42298" s="1"/>
    </row>
    <row r="42299" spans="18:18">
      <c r="R42299" s="1"/>
    </row>
    <row r="42300" spans="18:18">
      <c r="R42300" s="1"/>
    </row>
    <row r="42301" spans="18:18">
      <c r="R42301" s="1"/>
    </row>
    <row r="42302" spans="18:18">
      <c r="R42302" s="1"/>
    </row>
    <row r="42303" spans="18:18">
      <c r="R42303" s="1"/>
    </row>
    <row r="42304" spans="18:18">
      <c r="R42304" s="1"/>
    </row>
    <row r="42305" spans="18:18">
      <c r="R42305" s="1"/>
    </row>
    <row r="42306" spans="18:18">
      <c r="R42306" s="1"/>
    </row>
    <row r="42307" spans="18:18">
      <c r="R42307" s="1"/>
    </row>
    <row r="42308" spans="18:18">
      <c r="R42308" s="1"/>
    </row>
    <row r="42309" spans="18:18">
      <c r="R42309" s="1"/>
    </row>
    <row r="42310" spans="18:18">
      <c r="R42310" s="1"/>
    </row>
    <row r="42311" spans="18:18">
      <c r="R42311" s="1"/>
    </row>
    <row r="42312" spans="18:18">
      <c r="R42312" s="1"/>
    </row>
    <row r="42313" spans="18:18">
      <c r="R42313" s="1"/>
    </row>
    <row r="42314" spans="18:18">
      <c r="R42314" s="1"/>
    </row>
    <row r="42315" spans="18:18">
      <c r="R42315" s="1"/>
    </row>
    <row r="42316" spans="18:18">
      <c r="R42316" s="1"/>
    </row>
    <row r="42317" spans="18:18">
      <c r="R42317" s="1"/>
    </row>
    <row r="42318" spans="18:18">
      <c r="R42318" s="1"/>
    </row>
    <row r="42319" spans="18:18">
      <c r="R42319" s="1"/>
    </row>
    <row r="42320" spans="18:18">
      <c r="R42320" s="1"/>
    </row>
    <row r="42321" spans="18:18">
      <c r="R42321" s="1"/>
    </row>
    <row r="42322" spans="18:18">
      <c r="R42322" s="1"/>
    </row>
    <row r="42323" spans="18:18">
      <c r="R42323" s="1"/>
    </row>
    <row r="42324" spans="18:18">
      <c r="R42324" s="1"/>
    </row>
    <row r="42325" spans="18:18">
      <c r="R42325" s="1"/>
    </row>
    <row r="42326" spans="18:18">
      <c r="R42326" s="1"/>
    </row>
    <row r="42327" spans="18:18">
      <c r="R42327" s="1"/>
    </row>
    <row r="42328" spans="18:18">
      <c r="R42328" s="1"/>
    </row>
    <row r="42329" spans="18:18">
      <c r="R42329" s="1"/>
    </row>
    <row r="42330" spans="18:18">
      <c r="R42330" s="1"/>
    </row>
    <row r="42331" spans="18:18">
      <c r="R42331" s="1"/>
    </row>
    <row r="42332" spans="18:18">
      <c r="R42332" s="1"/>
    </row>
    <row r="42333" spans="18:18">
      <c r="R42333" s="1"/>
    </row>
    <row r="42334" spans="18:18">
      <c r="R42334" s="1"/>
    </row>
    <row r="42335" spans="18:18">
      <c r="R42335" s="1"/>
    </row>
    <row r="42336" spans="18:18">
      <c r="R42336" s="1"/>
    </row>
    <row r="42337" spans="18:18">
      <c r="R42337" s="1"/>
    </row>
    <row r="42338" spans="18:18">
      <c r="R42338" s="1"/>
    </row>
    <row r="42339" spans="18:18">
      <c r="R42339" s="1"/>
    </row>
    <row r="42340" spans="18:18">
      <c r="R42340" s="1"/>
    </row>
    <row r="42341" spans="18:18">
      <c r="R42341" s="1"/>
    </row>
    <row r="42342" spans="18:18">
      <c r="R42342" s="1"/>
    </row>
    <row r="42343" spans="18:18">
      <c r="R42343" s="1"/>
    </row>
    <row r="42344" spans="18:18">
      <c r="R42344" s="1"/>
    </row>
    <row r="42345" spans="18:18">
      <c r="R42345" s="1"/>
    </row>
    <row r="42346" spans="18:18">
      <c r="R42346" s="1"/>
    </row>
    <row r="42347" spans="18:18">
      <c r="R42347" s="1"/>
    </row>
    <row r="42348" spans="18:18">
      <c r="R42348" s="1"/>
    </row>
    <row r="42349" spans="18:18">
      <c r="R42349" s="1"/>
    </row>
    <row r="42350" spans="18:18">
      <c r="R42350" s="1"/>
    </row>
    <row r="42351" spans="18:18">
      <c r="R42351" s="1"/>
    </row>
    <row r="42352" spans="18:18">
      <c r="R42352" s="1"/>
    </row>
    <row r="42353" spans="18:18">
      <c r="R42353" s="1"/>
    </row>
    <row r="42354" spans="18:18">
      <c r="R42354" s="1"/>
    </row>
    <row r="42355" spans="18:18">
      <c r="R42355" s="1"/>
    </row>
    <row r="42356" spans="18:18">
      <c r="R42356" s="1"/>
    </row>
    <row r="42357" spans="18:18">
      <c r="R42357" s="1"/>
    </row>
    <row r="42358" spans="18:18">
      <c r="R42358" s="1"/>
    </row>
    <row r="42359" spans="18:18">
      <c r="R42359" s="1"/>
    </row>
    <row r="42360" spans="18:18">
      <c r="R42360" s="1"/>
    </row>
    <row r="42361" spans="18:18">
      <c r="R42361" s="1"/>
    </row>
    <row r="42362" spans="18:18">
      <c r="R42362" s="1"/>
    </row>
    <row r="42363" spans="18:18">
      <c r="R42363" s="1"/>
    </row>
    <row r="42364" spans="18:18">
      <c r="R42364" s="1"/>
    </row>
    <row r="42365" spans="18:18">
      <c r="R42365" s="1"/>
    </row>
    <row r="42366" spans="18:18">
      <c r="R42366" s="1"/>
    </row>
    <row r="42367" spans="18:18">
      <c r="R42367" s="1"/>
    </row>
    <row r="42368" spans="18:18">
      <c r="R42368" s="1"/>
    </row>
    <row r="42369" spans="18:18">
      <c r="R42369" s="1"/>
    </row>
    <row r="42370" spans="18:18">
      <c r="R42370" s="1"/>
    </row>
    <row r="42371" spans="18:18">
      <c r="R42371" s="1"/>
    </row>
    <row r="42372" spans="18:18">
      <c r="R42372" s="1"/>
    </row>
    <row r="42373" spans="18:18">
      <c r="R42373" s="1"/>
    </row>
    <row r="42374" spans="18:18">
      <c r="R42374" s="1"/>
    </row>
    <row r="42375" spans="18:18">
      <c r="R42375" s="1"/>
    </row>
    <row r="42376" spans="18:18">
      <c r="R42376" s="1"/>
    </row>
    <row r="42377" spans="18:18">
      <c r="R42377" s="1"/>
    </row>
    <row r="42378" spans="18:18">
      <c r="R42378" s="1"/>
    </row>
    <row r="42379" spans="18:18">
      <c r="R42379" s="1"/>
    </row>
    <row r="42380" spans="18:18">
      <c r="R42380" s="1"/>
    </row>
    <row r="42381" spans="18:18">
      <c r="R42381" s="1"/>
    </row>
    <row r="42382" spans="18:18">
      <c r="R42382" s="1"/>
    </row>
    <row r="42383" spans="18:18">
      <c r="R42383" s="1"/>
    </row>
    <row r="42384" spans="18:18">
      <c r="R42384" s="1"/>
    </row>
    <row r="42385" spans="18:18">
      <c r="R42385" s="1"/>
    </row>
    <row r="42386" spans="18:18">
      <c r="R42386" s="1"/>
    </row>
    <row r="42387" spans="18:18">
      <c r="R42387" s="1"/>
    </row>
    <row r="42388" spans="18:18">
      <c r="R42388" s="1"/>
    </row>
    <row r="42389" spans="18:18">
      <c r="R42389" s="1"/>
    </row>
    <row r="42390" spans="18:18">
      <c r="R42390" s="1"/>
    </row>
    <row r="42391" spans="18:18">
      <c r="R42391" s="1"/>
    </row>
    <row r="42392" spans="18:18">
      <c r="R42392" s="1"/>
    </row>
    <row r="42393" spans="18:18">
      <c r="R42393" s="1"/>
    </row>
    <row r="42394" spans="18:18">
      <c r="R42394" s="1"/>
    </row>
    <row r="42395" spans="18:18">
      <c r="R42395" s="1"/>
    </row>
    <row r="42396" spans="18:18">
      <c r="R42396" s="1"/>
    </row>
    <row r="42397" spans="18:18">
      <c r="R42397" s="1"/>
    </row>
    <row r="42398" spans="18:18">
      <c r="R42398" s="1"/>
    </row>
    <row r="42399" spans="18:18">
      <c r="R42399" s="1"/>
    </row>
    <row r="42400" spans="18:18">
      <c r="R42400" s="1"/>
    </row>
    <row r="42401" spans="18:18">
      <c r="R42401" s="1"/>
    </row>
    <row r="42402" spans="18:18">
      <c r="R42402" s="1"/>
    </row>
    <row r="42403" spans="18:18">
      <c r="R42403" s="1"/>
    </row>
    <row r="42404" spans="18:18">
      <c r="R42404" s="1"/>
    </row>
    <row r="42405" spans="18:18">
      <c r="R42405" s="1"/>
    </row>
    <row r="42406" spans="18:18">
      <c r="R42406" s="1"/>
    </row>
    <row r="42407" spans="18:18">
      <c r="R42407" s="1"/>
    </row>
    <row r="42408" spans="18:18">
      <c r="R42408" s="1"/>
    </row>
    <row r="42409" spans="18:18">
      <c r="R42409" s="1"/>
    </row>
    <row r="42410" spans="18:18">
      <c r="R42410" s="1"/>
    </row>
    <row r="42411" spans="18:18">
      <c r="R42411" s="1"/>
    </row>
    <row r="42412" spans="18:18">
      <c r="R42412" s="1"/>
    </row>
    <row r="42413" spans="18:18">
      <c r="R42413" s="1"/>
    </row>
    <row r="42414" spans="18:18">
      <c r="R42414" s="1"/>
    </row>
    <row r="42415" spans="18:18">
      <c r="R42415" s="1"/>
    </row>
    <row r="42416" spans="18:18">
      <c r="R42416" s="1"/>
    </row>
    <row r="42417" spans="18:18">
      <c r="R42417" s="1"/>
    </row>
    <row r="42418" spans="18:18">
      <c r="R42418" s="1"/>
    </row>
    <row r="42419" spans="18:18">
      <c r="R42419" s="1"/>
    </row>
    <row r="42420" spans="18:18">
      <c r="R42420" s="1"/>
    </row>
    <row r="42421" spans="18:18">
      <c r="R42421" s="1"/>
    </row>
    <row r="42422" spans="18:18">
      <c r="R42422" s="1"/>
    </row>
    <row r="42423" spans="18:18">
      <c r="R42423" s="1"/>
    </row>
    <row r="42424" spans="18:18">
      <c r="R42424" s="1"/>
    </row>
    <row r="42425" spans="18:18">
      <c r="R42425" s="1"/>
    </row>
    <row r="42426" spans="18:18">
      <c r="R42426" s="1"/>
    </row>
    <row r="42427" spans="18:18">
      <c r="R42427" s="1"/>
    </row>
    <row r="42428" spans="18:18">
      <c r="R42428" s="1"/>
    </row>
    <row r="42429" spans="18:18">
      <c r="R42429" s="1"/>
    </row>
    <row r="42430" spans="18:18">
      <c r="R42430" s="1"/>
    </row>
    <row r="42431" spans="18:18">
      <c r="R42431" s="1"/>
    </row>
    <row r="42432" spans="18:18">
      <c r="R42432" s="1"/>
    </row>
    <row r="42433" spans="18:18">
      <c r="R42433" s="1"/>
    </row>
    <row r="42434" spans="18:18">
      <c r="R42434" s="1"/>
    </row>
    <row r="42435" spans="18:18">
      <c r="R42435" s="1"/>
    </row>
    <row r="42436" spans="18:18">
      <c r="R42436" s="1"/>
    </row>
    <row r="42437" spans="18:18">
      <c r="R42437" s="1"/>
    </row>
    <row r="42438" spans="18:18">
      <c r="R42438" s="1"/>
    </row>
    <row r="42439" spans="18:18">
      <c r="R42439" s="1"/>
    </row>
    <row r="42440" spans="18:18">
      <c r="R42440" s="1"/>
    </row>
    <row r="42441" spans="18:18">
      <c r="R42441" s="1"/>
    </row>
    <row r="42442" spans="18:18">
      <c r="R42442" s="1"/>
    </row>
    <row r="42443" spans="18:18">
      <c r="R42443" s="1"/>
    </row>
    <row r="42444" spans="18:18">
      <c r="R42444" s="1"/>
    </row>
    <row r="42445" spans="18:18">
      <c r="R42445" s="1"/>
    </row>
    <row r="42446" spans="18:18">
      <c r="R42446" s="1"/>
    </row>
    <row r="42447" spans="18:18">
      <c r="R42447" s="1"/>
    </row>
    <row r="42448" spans="18:18">
      <c r="R42448" s="1"/>
    </row>
    <row r="42449" spans="18:18">
      <c r="R42449" s="1"/>
    </row>
    <row r="42450" spans="18:18">
      <c r="R42450" s="1"/>
    </row>
    <row r="42451" spans="18:18">
      <c r="R42451" s="1"/>
    </row>
    <row r="42452" spans="18:18">
      <c r="R42452" s="1"/>
    </row>
    <row r="42453" spans="18:18">
      <c r="R42453" s="1"/>
    </row>
    <row r="42454" spans="18:18">
      <c r="R42454" s="1"/>
    </row>
    <row r="42455" spans="18:18">
      <c r="R42455" s="1"/>
    </row>
    <row r="42456" spans="18:18">
      <c r="R42456" s="1"/>
    </row>
    <row r="42457" spans="18:18">
      <c r="R42457" s="1"/>
    </row>
    <row r="42458" spans="18:18">
      <c r="R42458" s="1"/>
    </row>
    <row r="42459" spans="18:18">
      <c r="R42459" s="1"/>
    </row>
    <row r="42460" spans="18:18">
      <c r="R42460" s="1"/>
    </row>
    <row r="42461" spans="18:18">
      <c r="R42461" s="1"/>
    </row>
    <row r="42462" spans="18:18">
      <c r="R42462" s="1"/>
    </row>
    <row r="42463" spans="18:18">
      <c r="R42463" s="1"/>
    </row>
    <row r="42464" spans="18:18">
      <c r="R42464" s="1"/>
    </row>
    <row r="42465" spans="18:18">
      <c r="R42465" s="1"/>
    </row>
    <row r="42466" spans="18:18">
      <c r="R42466" s="1"/>
    </row>
    <row r="42467" spans="18:18">
      <c r="R42467" s="1"/>
    </row>
    <row r="42468" spans="18:18">
      <c r="R42468" s="1"/>
    </row>
    <row r="42469" spans="18:18">
      <c r="R42469" s="1"/>
    </row>
    <row r="42470" spans="18:18">
      <c r="R42470" s="1"/>
    </row>
    <row r="42471" spans="18:18">
      <c r="R42471" s="1"/>
    </row>
    <row r="42472" spans="18:18">
      <c r="R42472" s="1"/>
    </row>
    <row r="42473" spans="18:18">
      <c r="R42473" s="1"/>
    </row>
    <row r="42474" spans="18:18">
      <c r="R42474" s="1"/>
    </row>
    <row r="42475" spans="18:18">
      <c r="R42475" s="1"/>
    </row>
    <row r="42476" spans="18:18">
      <c r="R42476" s="1"/>
    </row>
    <row r="42477" spans="18:18">
      <c r="R42477" s="1"/>
    </row>
    <row r="42478" spans="18:18">
      <c r="R42478" s="1"/>
    </row>
    <row r="42479" spans="18:18">
      <c r="R42479" s="1"/>
    </row>
    <row r="42480" spans="18:18">
      <c r="R42480" s="1"/>
    </row>
    <row r="42481" spans="18:18">
      <c r="R42481" s="1"/>
    </row>
    <row r="42482" spans="18:18">
      <c r="R42482" s="1"/>
    </row>
    <row r="42483" spans="18:18">
      <c r="R42483" s="1"/>
    </row>
    <row r="42484" spans="18:18">
      <c r="R42484" s="1"/>
    </row>
    <row r="42485" spans="18:18">
      <c r="R42485" s="1"/>
    </row>
    <row r="42486" spans="18:18">
      <c r="R42486" s="1"/>
    </row>
    <row r="42487" spans="18:18">
      <c r="R42487" s="1"/>
    </row>
    <row r="42488" spans="18:18">
      <c r="R42488" s="1"/>
    </row>
    <row r="42489" spans="18:18">
      <c r="R42489" s="1"/>
    </row>
    <row r="42490" spans="18:18">
      <c r="R42490" s="1"/>
    </row>
    <row r="42491" spans="18:18">
      <c r="R42491" s="1"/>
    </row>
    <row r="42492" spans="18:18">
      <c r="R42492" s="1"/>
    </row>
    <row r="42493" spans="18:18">
      <c r="R42493" s="1"/>
    </row>
    <row r="42494" spans="18:18">
      <c r="R42494" s="1"/>
    </row>
    <row r="42495" spans="18:18">
      <c r="R42495" s="1"/>
    </row>
    <row r="42496" spans="18:18">
      <c r="R42496" s="1"/>
    </row>
    <row r="42497" spans="18:18">
      <c r="R42497" s="1"/>
    </row>
    <row r="42498" spans="18:18">
      <c r="R42498" s="1"/>
    </row>
    <row r="42499" spans="18:18">
      <c r="R42499" s="1"/>
    </row>
    <row r="42500" spans="18:18">
      <c r="R42500" s="1"/>
    </row>
    <row r="42501" spans="18:18">
      <c r="R42501" s="1"/>
    </row>
    <row r="42502" spans="18:18">
      <c r="R42502" s="1"/>
    </row>
    <row r="42503" spans="18:18">
      <c r="R42503" s="1"/>
    </row>
    <row r="42504" spans="18:18">
      <c r="R42504" s="1"/>
    </row>
    <row r="42505" spans="18:18">
      <c r="R42505" s="1"/>
    </row>
    <row r="42506" spans="18:18">
      <c r="R42506" s="1"/>
    </row>
    <row r="42507" spans="18:18">
      <c r="R42507" s="1"/>
    </row>
    <row r="42508" spans="18:18">
      <c r="R42508" s="1"/>
    </row>
    <row r="42509" spans="18:18">
      <c r="R42509" s="1"/>
    </row>
    <row r="42510" spans="18:18">
      <c r="R42510" s="1"/>
    </row>
    <row r="42511" spans="18:18">
      <c r="R42511" s="1"/>
    </row>
    <row r="42512" spans="18:18">
      <c r="R42512" s="1"/>
    </row>
    <row r="42513" spans="18:18">
      <c r="R42513" s="1"/>
    </row>
    <row r="42514" spans="18:18">
      <c r="R42514" s="1"/>
    </row>
    <row r="42515" spans="18:18">
      <c r="R42515" s="1"/>
    </row>
    <row r="42516" spans="18:18">
      <c r="R42516" s="1"/>
    </row>
    <row r="42517" spans="18:18">
      <c r="R42517" s="1"/>
    </row>
    <row r="42518" spans="18:18">
      <c r="R42518" s="1"/>
    </row>
    <row r="42519" spans="18:18">
      <c r="R42519" s="1"/>
    </row>
    <row r="42520" spans="18:18">
      <c r="R42520" s="1"/>
    </row>
    <row r="42521" spans="18:18">
      <c r="R42521" s="1"/>
    </row>
    <row r="42522" spans="18:18">
      <c r="R42522" s="1"/>
    </row>
    <row r="42523" spans="18:18">
      <c r="R42523" s="1"/>
    </row>
    <row r="42524" spans="18:18">
      <c r="R42524" s="1"/>
    </row>
    <row r="42525" spans="18:18">
      <c r="R42525" s="1"/>
    </row>
    <row r="42526" spans="18:18">
      <c r="R42526" s="1"/>
    </row>
    <row r="42527" spans="18:18">
      <c r="R42527" s="1"/>
    </row>
    <row r="42528" spans="18:18">
      <c r="R42528" s="1"/>
    </row>
    <row r="42529" spans="18:18">
      <c r="R42529" s="1"/>
    </row>
    <row r="42530" spans="18:18">
      <c r="R42530" s="1"/>
    </row>
    <row r="42531" spans="18:18">
      <c r="R42531" s="1"/>
    </row>
    <row r="42532" spans="18:18">
      <c r="R42532" s="1"/>
    </row>
    <row r="42533" spans="18:18">
      <c r="R42533" s="1"/>
    </row>
    <row r="42534" spans="18:18">
      <c r="R42534" s="1"/>
    </row>
    <row r="42535" spans="18:18">
      <c r="R42535" s="1"/>
    </row>
    <row r="42536" spans="18:18">
      <c r="R42536" s="1"/>
    </row>
    <row r="42537" spans="18:18">
      <c r="R42537" s="1"/>
    </row>
    <row r="42538" spans="18:18">
      <c r="R42538" s="1"/>
    </row>
    <row r="42539" spans="18:18">
      <c r="R42539" s="1"/>
    </row>
    <row r="42540" spans="18:18">
      <c r="R42540" s="1"/>
    </row>
    <row r="42541" spans="18:18">
      <c r="R42541" s="1"/>
    </row>
    <row r="42542" spans="18:18">
      <c r="R42542" s="1"/>
    </row>
    <row r="42543" spans="18:18">
      <c r="R42543" s="1"/>
    </row>
    <row r="42544" spans="18:18">
      <c r="R42544" s="1"/>
    </row>
    <row r="42545" spans="18:18">
      <c r="R42545" s="1"/>
    </row>
    <row r="42546" spans="18:18">
      <c r="R42546" s="1"/>
    </row>
    <row r="42547" spans="18:18">
      <c r="R42547" s="1"/>
    </row>
    <row r="42548" spans="18:18">
      <c r="R42548" s="1"/>
    </row>
    <row r="42549" spans="18:18">
      <c r="R42549" s="1"/>
    </row>
    <row r="42550" spans="18:18">
      <c r="R42550" s="1"/>
    </row>
    <row r="42551" spans="18:18">
      <c r="R42551" s="1"/>
    </row>
    <row r="42552" spans="18:18">
      <c r="R42552" s="1"/>
    </row>
    <row r="42553" spans="18:18">
      <c r="R42553" s="1"/>
    </row>
    <row r="42554" spans="18:18">
      <c r="R42554" s="1"/>
    </row>
    <row r="42555" spans="18:18">
      <c r="R42555" s="1"/>
    </row>
    <row r="42556" spans="18:18">
      <c r="R42556" s="1"/>
    </row>
    <row r="42557" spans="18:18">
      <c r="R42557" s="1"/>
    </row>
    <row r="42558" spans="18:18">
      <c r="R42558" s="1"/>
    </row>
    <row r="42559" spans="18:18">
      <c r="R42559" s="1"/>
    </row>
    <row r="42560" spans="18:18">
      <c r="R42560" s="1"/>
    </row>
    <row r="42561" spans="18:18">
      <c r="R42561" s="1"/>
    </row>
    <row r="42562" spans="18:18">
      <c r="R42562" s="1"/>
    </row>
    <row r="42563" spans="18:18">
      <c r="R42563" s="1"/>
    </row>
    <row r="42564" spans="18:18">
      <c r="R42564" s="1"/>
    </row>
    <row r="42565" spans="18:18">
      <c r="R42565" s="1"/>
    </row>
    <row r="42566" spans="18:18">
      <c r="R42566" s="1"/>
    </row>
    <row r="42567" spans="18:18">
      <c r="R42567" s="1"/>
    </row>
    <row r="42568" spans="18:18">
      <c r="R42568" s="1"/>
    </row>
    <row r="42569" spans="18:18">
      <c r="R42569" s="1"/>
    </row>
    <row r="42570" spans="18:18">
      <c r="R42570" s="1"/>
    </row>
    <row r="42571" spans="18:18">
      <c r="R42571" s="1"/>
    </row>
    <row r="42572" spans="18:18">
      <c r="R42572" s="1"/>
    </row>
    <row r="42573" spans="18:18">
      <c r="R42573" s="1"/>
    </row>
    <row r="42574" spans="18:18">
      <c r="R42574" s="1"/>
    </row>
    <row r="42575" spans="18:18">
      <c r="R42575" s="1"/>
    </row>
    <row r="42576" spans="18:18">
      <c r="R42576" s="1"/>
    </row>
    <row r="42577" spans="18:18">
      <c r="R42577" s="1"/>
    </row>
    <row r="42578" spans="18:18">
      <c r="R42578" s="1"/>
    </row>
    <row r="42579" spans="18:18">
      <c r="R42579" s="1"/>
    </row>
    <row r="42580" spans="18:18">
      <c r="R42580" s="1"/>
    </row>
    <row r="42581" spans="18:18">
      <c r="R42581" s="1"/>
    </row>
    <row r="42582" spans="18:18">
      <c r="R42582" s="1"/>
    </row>
    <row r="42583" spans="18:18">
      <c r="R42583" s="1"/>
    </row>
    <row r="42584" spans="18:18">
      <c r="R42584" s="1"/>
    </row>
    <row r="42585" spans="18:18">
      <c r="R42585" s="1"/>
    </row>
    <row r="42586" spans="18:18">
      <c r="R42586" s="1"/>
    </row>
    <row r="42587" spans="18:18">
      <c r="R42587" s="1"/>
    </row>
    <row r="42588" spans="18:18">
      <c r="R42588" s="1"/>
    </row>
    <row r="42589" spans="18:18">
      <c r="R42589" s="1"/>
    </row>
    <row r="42590" spans="18:18">
      <c r="R42590" s="1"/>
    </row>
    <row r="42591" spans="18:18">
      <c r="R42591" s="1"/>
    </row>
    <row r="42592" spans="18:18">
      <c r="R42592" s="1"/>
    </row>
    <row r="42593" spans="18:18">
      <c r="R42593" s="1"/>
    </row>
    <row r="42594" spans="18:18">
      <c r="R42594" s="1"/>
    </row>
    <row r="42595" spans="18:18">
      <c r="R42595" s="1"/>
    </row>
    <row r="42596" spans="18:18">
      <c r="R42596" s="1"/>
    </row>
    <row r="42597" spans="18:18">
      <c r="R42597" s="1"/>
    </row>
    <row r="42598" spans="18:18">
      <c r="R42598" s="1"/>
    </row>
    <row r="42599" spans="18:18">
      <c r="R42599" s="1"/>
    </row>
    <row r="42600" spans="18:18">
      <c r="R42600" s="1"/>
    </row>
    <row r="42601" spans="18:18">
      <c r="R42601" s="1"/>
    </row>
    <row r="42602" spans="18:18">
      <c r="R42602" s="1"/>
    </row>
    <row r="42603" spans="18:18">
      <c r="R42603" s="1"/>
    </row>
    <row r="42604" spans="18:18">
      <c r="R42604" s="1"/>
    </row>
    <row r="42605" spans="18:18">
      <c r="R42605" s="1"/>
    </row>
    <row r="42606" spans="18:18">
      <c r="R42606" s="1"/>
    </row>
    <row r="42607" spans="18:18">
      <c r="R42607" s="1"/>
    </row>
    <row r="42608" spans="18:18">
      <c r="R42608" s="1"/>
    </row>
    <row r="42609" spans="18:18">
      <c r="R42609" s="1"/>
    </row>
    <row r="42610" spans="18:18">
      <c r="R42610" s="1"/>
    </row>
    <row r="42611" spans="18:18">
      <c r="R42611" s="1"/>
    </row>
    <row r="42612" spans="18:18">
      <c r="R42612" s="1"/>
    </row>
    <row r="42613" spans="18:18">
      <c r="R42613" s="1"/>
    </row>
    <row r="42614" spans="18:18">
      <c r="R42614" s="1"/>
    </row>
    <row r="42615" spans="18:18">
      <c r="R42615" s="1"/>
    </row>
    <row r="42616" spans="18:18">
      <c r="R42616" s="1"/>
    </row>
    <row r="42617" spans="18:18">
      <c r="R42617" s="1"/>
    </row>
    <row r="42618" spans="18:18">
      <c r="R42618" s="1"/>
    </row>
    <row r="42619" spans="18:18">
      <c r="R42619" s="1"/>
    </row>
    <row r="42620" spans="18:18">
      <c r="R42620" s="1"/>
    </row>
    <row r="42621" spans="18:18">
      <c r="R42621" s="1"/>
    </row>
    <row r="42622" spans="18:18">
      <c r="R42622" s="1"/>
    </row>
    <row r="42623" spans="18:18">
      <c r="R42623" s="1"/>
    </row>
    <row r="42624" spans="18:18">
      <c r="R42624" s="1"/>
    </row>
    <row r="42625" spans="18:18">
      <c r="R42625" s="1"/>
    </row>
    <row r="42626" spans="18:18">
      <c r="R42626" s="1"/>
    </row>
    <row r="42627" spans="18:18">
      <c r="R42627" s="1"/>
    </row>
    <row r="42628" spans="18:18">
      <c r="R42628" s="1"/>
    </row>
    <row r="42629" spans="18:18">
      <c r="R42629" s="1"/>
    </row>
    <row r="42630" spans="18:18">
      <c r="R42630" s="1"/>
    </row>
    <row r="42631" spans="18:18">
      <c r="R42631" s="1"/>
    </row>
    <row r="42632" spans="18:18">
      <c r="R42632" s="1"/>
    </row>
    <row r="42633" spans="18:18">
      <c r="R42633" s="1"/>
    </row>
    <row r="42634" spans="18:18">
      <c r="R42634" s="1"/>
    </row>
    <row r="42635" spans="18:18">
      <c r="R42635" s="1"/>
    </row>
    <row r="42636" spans="18:18">
      <c r="R42636" s="1"/>
    </row>
    <row r="42637" spans="18:18">
      <c r="R42637" s="1"/>
    </row>
    <row r="42638" spans="18:18">
      <c r="R42638" s="1"/>
    </row>
    <row r="42639" spans="18:18">
      <c r="R42639" s="1"/>
    </row>
    <row r="42640" spans="18:18">
      <c r="R42640" s="1"/>
    </row>
    <row r="42641" spans="18:18">
      <c r="R42641" s="1"/>
    </row>
    <row r="42642" spans="18:18">
      <c r="R42642" s="1"/>
    </row>
    <row r="42643" spans="18:18">
      <c r="R42643" s="1"/>
    </row>
    <row r="42644" spans="18:18">
      <c r="R42644" s="1"/>
    </row>
    <row r="42645" spans="18:18">
      <c r="R42645" s="1"/>
    </row>
    <row r="42646" spans="18:18">
      <c r="R42646" s="1"/>
    </row>
    <row r="42647" spans="18:18">
      <c r="R42647" s="1"/>
    </row>
    <row r="42648" spans="18:18">
      <c r="R42648" s="1"/>
    </row>
    <row r="42649" spans="18:18">
      <c r="R42649" s="1"/>
    </row>
    <row r="42650" spans="18:18">
      <c r="R42650" s="1"/>
    </row>
    <row r="42651" spans="18:18">
      <c r="R42651" s="1"/>
    </row>
    <row r="42652" spans="18:18">
      <c r="R42652" s="1"/>
    </row>
    <row r="42653" spans="18:18">
      <c r="R42653" s="1"/>
    </row>
    <row r="42654" spans="18:18">
      <c r="R42654" s="1"/>
    </row>
    <row r="42655" spans="18:18">
      <c r="R42655" s="1"/>
    </row>
    <row r="42656" spans="18:18">
      <c r="R42656" s="1"/>
    </row>
    <row r="42657" spans="18:18">
      <c r="R42657" s="1"/>
    </row>
    <row r="42658" spans="18:18">
      <c r="R42658" s="1"/>
    </row>
    <row r="42659" spans="18:18">
      <c r="R42659" s="1"/>
    </row>
    <row r="42660" spans="18:18">
      <c r="R42660" s="1"/>
    </row>
    <row r="42661" spans="18:18">
      <c r="R42661" s="1"/>
    </row>
    <row r="42662" spans="18:18">
      <c r="R42662" s="1"/>
    </row>
    <row r="42663" spans="18:18">
      <c r="R42663" s="1"/>
    </row>
    <row r="42664" spans="18:18">
      <c r="R42664" s="1"/>
    </row>
    <row r="42665" spans="18:18">
      <c r="R42665" s="1"/>
    </row>
    <row r="42666" spans="18:18">
      <c r="R42666" s="1"/>
    </row>
    <row r="42667" spans="18:18">
      <c r="R42667" s="1"/>
    </row>
    <row r="42668" spans="18:18">
      <c r="R42668" s="1"/>
    </row>
    <row r="42669" spans="18:18">
      <c r="R42669" s="1"/>
    </row>
    <row r="42670" spans="18:18">
      <c r="R42670" s="1"/>
    </row>
    <row r="42671" spans="18:18">
      <c r="R42671" s="1"/>
    </row>
    <row r="42672" spans="18:18">
      <c r="R42672" s="1"/>
    </row>
    <row r="42673" spans="18:18">
      <c r="R42673" s="1"/>
    </row>
    <row r="42674" spans="18:18">
      <c r="R42674" s="1"/>
    </row>
    <row r="42675" spans="18:18">
      <c r="R42675" s="1"/>
    </row>
    <row r="42676" spans="18:18">
      <c r="R42676" s="1"/>
    </row>
    <row r="42677" spans="18:18">
      <c r="R42677" s="1"/>
    </row>
    <row r="42678" spans="18:18">
      <c r="R42678" s="1"/>
    </row>
    <row r="42679" spans="18:18">
      <c r="R42679" s="1"/>
    </row>
    <row r="42680" spans="18:18">
      <c r="R42680" s="1"/>
    </row>
    <row r="42681" spans="18:18">
      <c r="R42681" s="1"/>
    </row>
    <row r="42682" spans="18:18">
      <c r="R42682" s="1"/>
    </row>
    <row r="42683" spans="18:18">
      <c r="R42683" s="1"/>
    </row>
    <row r="42684" spans="18:18">
      <c r="R42684" s="1"/>
    </row>
    <row r="42685" spans="18:18">
      <c r="R42685" s="1"/>
    </row>
    <row r="42686" spans="18:18">
      <c r="R42686" s="1"/>
    </row>
    <row r="42687" spans="18:18">
      <c r="R42687" s="1"/>
    </row>
    <row r="42688" spans="18:18">
      <c r="R42688" s="1"/>
    </row>
    <row r="42689" spans="18:18">
      <c r="R42689" s="1"/>
    </row>
    <row r="42690" spans="18:18">
      <c r="R42690" s="1"/>
    </row>
    <row r="42691" spans="18:18">
      <c r="R42691" s="1"/>
    </row>
    <row r="42692" spans="18:18">
      <c r="R42692" s="1"/>
    </row>
    <row r="42693" spans="18:18">
      <c r="R42693" s="1"/>
    </row>
    <row r="42694" spans="18:18">
      <c r="R42694" s="1"/>
    </row>
    <row r="42695" spans="18:18">
      <c r="R42695" s="1"/>
    </row>
    <row r="42696" spans="18:18">
      <c r="R42696" s="1"/>
    </row>
    <row r="42697" spans="18:18">
      <c r="R42697" s="1"/>
    </row>
    <row r="42698" spans="18:18">
      <c r="R42698" s="1"/>
    </row>
    <row r="42699" spans="18:18">
      <c r="R42699" s="1"/>
    </row>
    <row r="42700" spans="18:18">
      <c r="R42700" s="1"/>
    </row>
    <row r="42701" spans="18:18">
      <c r="R42701" s="1"/>
    </row>
    <row r="42702" spans="18:18">
      <c r="R42702" s="1"/>
    </row>
    <row r="42703" spans="18:18">
      <c r="R42703" s="1"/>
    </row>
    <row r="42704" spans="18:18">
      <c r="R42704" s="1"/>
    </row>
    <row r="42705" spans="18:18">
      <c r="R42705" s="1"/>
    </row>
    <row r="42706" spans="18:18">
      <c r="R42706" s="1"/>
    </row>
    <row r="42707" spans="18:18">
      <c r="R42707" s="1"/>
    </row>
    <row r="42708" spans="18:18">
      <c r="R42708" s="1"/>
    </row>
    <row r="42709" spans="18:18">
      <c r="R42709" s="1"/>
    </row>
    <row r="42710" spans="18:18">
      <c r="R42710" s="1"/>
    </row>
    <row r="42711" spans="18:18">
      <c r="R42711" s="1"/>
    </row>
    <row r="42712" spans="18:18">
      <c r="R42712" s="1"/>
    </row>
    <row r="42713" spans="18:18">
      <c r="R42713" s="1"/>
    </row>
    <row r="42714" spans="18:18">
      <c r="R42714" s="1"/>
    </row>
    <row r="42715" spans="18:18">
      <c r="R42715" s="1"/>
    </row>
    <row r="42716" spans="18:18">
      <c r="R42716" s="1"/>
    </row>
    <row r="42717" spans="18:18">
      <c r="R42717" s="1"/>
    </row>
    <row r="42718" spans="18:18">
      <c r="R42718" s="1"/>
    </row>
    <row r="42719" spans="18:18">
      <c r="R42719" s="1"/>
    </row>
    <row r="42720" spans="18:18">
      <c r="R42720" s="1"/>
    </row>
    <row r="42721" spans="18:18">
      <c r="R42721" s="1"/>
    </row>
    <row r="42722" spans="18:18">
      <c r="R42722" s="1"/>
    </row>
    <row r="42723" spans="18:18">
      <c r="R42723" s="1"/>
    </row>
    <row r="42724" spans="18:18">
      <c r="R42724" s="1"/>
    </row>
    <row r="42725" spans="18:18">
      <c r="R42725" s="1"/>
    </row>
    <row r="42726" spans="18:18">
      <c r="R42726" s="1"/>
    </row>
    <row r="42727" spans="18:18">
      <c r="R42727" s="1"/>
    </row>
    <row r="42728" spans="18:18">
      <c r="R42728" s="1"/>
    </row>
    <row r="42729" spans="18:18">
      <c r="R42729" s="1"/>
    </row>
    <row r="42730" spans="18:18">
      <c r="R42730" s="1"/>
    </row>
    <row r="42731" spans="18:18">
      <c r="R42731" s="1"/>
    </row>
    <row r="42732" spans="18:18">
      <c r="R42732" s="1"/>
    </row>
    <row r="42733" spans="18:18">
      <c r="R42733" s="1"/>
    </row>
    <row r="42734" spans="18:18">
      <c r="R42734" s="1"/>
    </row>
    <row r="42735" spans="18:18">
      <c r="R42735" s="1"/>
    </row>
    <row r="42736" spans="18:18">
      <c r="R42736" s="1"/>
    </row>
    <row r="42737" spans="18:18">
      <c r="R42737" s="1"/>
    </row>
    <row r="42738" spans="18:18">
      <c r="R42738" s="1"/>
    </row>
    <row r="42739" spans="18:18">
      <c r="R42739" s="1"/>
    </row>
    <row r="42740" spans="18:18">
      <c r="R42740" s="1"/>
    </row>
    <row r="42741" spans="18:18">
      <c r="R42741" s="1"/>
    </row>
    <row r="42742" spans="18:18">
      <c r="R42742" s="1"/>
    </row>
    <row r="42743" spans="18:18">
      <c r="R42743" s="1"/>
    </row>
    <row r="42744" spans="18:18">
      <c r="R42744" s="1"/>
    </row>
    <row r="42745" spans="18:18">
      <c r="R42745" s="1"/>
    </row>
    <row r="42746" spans="18:18">
      <c r="R42746" s="1"/>
    </row>
    <row r="42747" spans="18:18">
      <c r="R42747" s="1"/>
    </row>
    <row r="42748" spans="18:18">
      <c r="R42748" s="1"/>
    </row>
    <row r="42749" spans="18:18">
      <c r="R42749" s="1"/>
    </row>
    <row r="42750" spans="18:18">
      <c r="R42750" s="1"/>
    </row>
    <row r="42751" spans="18:18">
      <c r="R42751" s="1"/>
    </row>
    <row r="42752" spans="18:18">
      <c r="R42752" s="1"/>
    </row>
    <row r="42753" spans="18:18">
      <c r="R42753" s="1"/>
    </row>
    <row r="42754" spans="18:18">
      <c r="R42754" s="1"/>
    </row>
    <row r="42755" spans="18:18">
      <c r="R42755" s="1"/>
    </row>
    <row r="42756" spans="18:18">
      <c r="R42756" s="1"/>
    </row>
    <row r="42757" spans="18:18">
      <c r="R42757" s="1"/>
    </row>
    <row r="42758" spans="18:18">
      <c r="R42758" s="1"/>
    </row>
    <row r="42759" spans="18:18">
      <c r="R42759" s="1"/>
    </row>
    <row r="42760" spans="18:18">
      <c r="R42760" s="1"/>
    </row>
    <row r="42761" spans="18:18">
      <c r="R42761" s="1"/>
    </row>
    <row r="42762" spans="18:18">
      <c r="R42762" s="1"/>
    </row>
    <row r="42763" spans="18:18">
      <c r="R42763" s="1"/>
    </row>
    <row r="42764" spans="18:18">
      <c r="R42764" s="1"/>
    </row>
    <row r="42765" spans="18:18">
      <c r="R42765" s="1"/>
    </row>
    <row r="42766" spans="18:18">
      <c r="R42766" s="1"/>
    </row>
    <row r="42767" spans="18:18">
      <c r="R42767" s="1"/>
    </row>
    <row r="42768" spans="18:18">
      <c r="R42768" s="1"/>
    </row>
    <row r="42769" spans="18:18">
      <c r="R42769" s="1"/>
    </row>
    <row r="42770" spans="18:18">
      <c r="R42770" s="1"/>
    </row>
    <row r="42771" spans="18:18">
      <c r="R42771" s="1"/>
    </row>
    <row r="42772" spans="18:18">
      <c r="R42772" s="1"/>
    </row>
    <row r="42773" spans="18:18">
      <c r="R42773" s="1"/>
    </row>
    <row r="42774" spans="18:18">
      <c r="R42774" s="1"/>
    </row>
    <row r="42775" spans="18:18">
      <c r="R42775" s="1"/>
    </row>
    <row r="42776" spans="18:18">
      <c r="R42776" s="1"/>
    </row>
    <row r="42777" spans="18:18">
      <c r="R42777" s="1"/>
    </row>
    <row r="42778" spans="18:18">
      <c r="R42778" s="1"/>
    </row>
    <row r="42779" spans="18:18">
      <c r="R42779" s="1"/>
    </row>
    <row r="42780" spans="18:18">
      <c r="R42780" s="1"/>
    </row>
    <row r="42781" spans="18:18">
      <c r="R42781" s="1"/>
    </row>
    <row r="42782" spans="18:18">
      <c r="R42782" s="1"/>
    </row>
    <row r="42783" spans="18:18">
      <c r="R42783" s="1"/>
    </row>
    <row r="42784" spans="18:18">
      <c r="R42784" s="1"/>
    </row>
    <row r="42785" spans="18:18">
      <c r="R42785" s="1"/>
    </row>
    <row r="42786" spans="18:18">
      <c r="R42786" s="1"/>
    </row>
    <row r="42787" spans="18:18">
      <c r="R42787" s="1"/>
    </row>
    <row r="42788" spans="18:18">
      <c r="R42788" s="1"/>
    </row>
    <row r="42789" spans="18:18">
      <c r="R42789" s="1"/>
    </row>
    <row r="42790" spans="18:18">
      <c r="R42790" s="1"/>
    </row>
    <row r="42791" spans="18:18">
      <c r="R42791" s="1"/>
    </row>
    <row r="42792" spans="18:18">
      <c r="R42792" s="1"/>
    </row>
    <row r="42793" spans="18:18">
      <c r="R42793" s="1"/>
    </row>
    <row r="42794" spans="18:18">
      <c r="R42794" s="1"/>
    </row>
    <row r="42795" spans="18:18">
      <c r="R42795" s="1"/>
    </row>
    <row r="42796" spans="18:18">
      <c r="R42796" s="1"/>
    </row>
    <row r="42797" spans="18:18">
      <c r="R42797" s="1"/>
    </row>
    <row r="42798" spans="18:18">
      <c r="R42798" s="1"/>
    </row>
    <row r="42799" spans="18:18">
      <c r="R42799" s="1"/>
    </row>
    <row r="42800" spans="18:18">
      <c r="R42800" s="1"/>
    </row>
    <row r="42801" spans="18:18">
      <c r="R42801" s="1"/>
    </row>
    <row r="42802" spans="18:18">
      <c r="R42802" s="1"/>
    </row>
    <row r="42803" spans="18:18">
      <c r="R42803" s="1"/>
    </row>
    <row r="42804" spans="18:18">
      <c r="R42804" s="1"/>
    </row>
    <row r="42805" spans="18:18">
      <c r="R42805" s="1"/>
    </row>
    <row r="42806" spans="18:18">
      <c r="R42806" s="1"/>
    </row>
    <row r="42807" spans="18:18">
      <c r="R42807" s="1"/>
    </row>
    <row r="42808" spans="18:18">
      <c r="R42808" s="1"/>
    </row>
    <row r="42809" spans="18:18">
      <c r="R42809" s="1"/>
    </row>
    <row r="42810" spans="18:18">
      <c r="R42810" s="1"/>
    </row>
    <row r="42811" spans="18:18">
      <c r="R42811" s="1"/>
    </row>
    <row r="42812" spans="18:18">
      <c r="R42812" s="1"/>
    </row>
    <row r="42813" spans="18:18">
      <c r="R42813" s="1"/>
    </row>
    <row r="42814" spans="18:18">
      <c r="R42814" s="1"/>
    </row>
    <row r="42815" spans="18:18">
      <c r="R42815" s="1"/>
    </row>
    <row r="42816" spans="18:18">
      <c r="R42816" s="1"/>
    </row>
    <row r="42817" spans="18:18">
      <c r="R42817" s="1"/>
    </row>
    <row r="42818" spans="18:18">
      <c r="R42818" s="1"/>
    </row>
    <row r="42819" spans="18:18">
      <c r="R42819" s="1"/>
    </row>
    <row r="42820" spans="18:18">
      <c r="R42820" s="1"/>
    </row>
    <row r="42821" spans="18:18">
      <c r="R42821" s="1"/>
    </row>
    <row r="42822" spans="18:18">
      <c r="R42822" s="1"/>
    </row>
    <row r="42823" spans="18:18">
      <c r="R42823" s="1"/>
    </row>
    <row r="42824" spans="18:18">
      <c r="R42824" s="1"/>
    </row>
    <row r="42825" spans="18:18">
      <c r="R42825" s="1"/>
    </row>
    <row r="42826" spans="18:18">
      <c r="R42826" s="1"/>
    </row>
    <row r="42827" spans="18:18">
      <c r="R42827" s="1"/>
    </row>
    <row r="42828" spans="18:18">
      <c r="R42828" s="1"/>
    </row>
    <row r="42829" spans="18:18">
      <c r="R42829" s="1"/>
    </row>
    <row r="42830" spans="18:18">
      <c r="R42830" s="1"/>
    </row>
    <row r="42831" spans="18:18">
      <c r="R42831" s="1"/>
    </row>
    <row r="42832" spans="18:18">
      <c r="R42832" s="1"/>
    </row>
    <row r="42833" spans="18:18">
      <c r="R42833" s="1"/>
    </row>
    <row r="42834" spans="18:18">
      <c r="R42834" s="1"/>
    </row>
    <row r="42835" spans="18:18">
      <c r="R42835" s="1"/>
    </row>
    <row r="42836" spans="18:18">
      <c r="R42836" s="1"/>
    </row>
    <row r="42837" spans="18:18">
      <c r="R42837" s="1"/>
    </row>
    <row r="42838" spans="18:18">
      <c r="R42838" s="1"/>
    </row>
    <row r="42839" spans="18:18">
      <c r="R42839" s="1"/>
    </row>
    <row r="42840" spans="18:18">
      <c r="R42840" s="1"/>
    </row>
    <row r="42841" spans="18:18">
      <c r="R42841" s="1"/>
    </row>
    <row r="42842" spans="18:18">
      <c r="R42842" s="1"/>
    </row>
    <row r="42843" spans="18:18">
      <c r="R42843" s="1"/>
    </row>
    <row r="42844" spans="18:18">
      <c r="R42844" s="1"/>
    </row>
    <row r="42845" spans="18:18">
      <c r="R42845" s="1"/>
    </row>
    <row r="42846" spans="18:18">
      <c r="R42846" s="1"/>
    </row>
    <row r="42847" spans="18:18">
      <c r="R42847" s="1"/>
    </row>
    <row r="42848" spans="18:18">
      <c r="R42848" s="1"/>
    </row>
    <row r="42849" spans="18:18">
      <c r="R42849" s="1"/>
    </row>
    <row r="42850" spans="18:18">
      <c r="R42850" s="1"/>
    </row>
    <row r="42851" spans="18:18">
      <c r="R42851" s="1"/>
    </row>
    <row r="42852" spans="18:18">
      <c r="R42852" s="1"/>
    </row>
    <row r="42853" spans="18:18">
      <c r="R42853" s="1"/>
    </row>
    <row r="42854" spans="18:18">
      <c r="R42854" s="1"/>
    </row>
    <row r="42855" spans="18:18">
      <c r="R42855" s="1"/>
    </row>
    <row r="42856" spans="18:18">
      <c r="R42856" s="1"/>
    </row>
    <row r="42857" spans="18:18">
      <c r="R42857" s="1"/>
    </row>
    <row r="42858" spans="18:18">
      <c r="R42858" s="1"/>
    </row>
    <row r="42859" spans="18:18">
      <c r="R42859" s="1"/>
    </row>
    <row r="42860" spans="18:18">
      <c r="R42860" s="1"/>
    </row>
    <row r="42861" spans="18:18">
      <c r="R42861" s="1"/>
    </row>
    <row r="42862" spans="18:18">
      <c r="R42862" s="1"/>
    </row>
    <row r="42863" spans="18:18">
      <c r="R42863" s="1"/>
    </row>
    <row r="42864" spans="18:18">
      <c r="R42864" s="1"/>
    </row>
    <row r="42865" spans="18:18">
      <c r="R42865" s="1"/>
    </row>
    <row r="42866" spans="18:18">
      <c r="R42866" s="1"/>
    </row>
    <row r="42867" spans="18:18">
      <c r="R42867" s="1"/>
    </row>
    <row r="42868" spans="18:18">
      <c r="R42868" s="1"/>
    </row>
    <row r="42869" spans="18:18">
      <c r="R42869" s="1"/>
    </row>
    <row r="42870" spans="18:18">
      <c r="R42870" s="1"/>
    </row>
    <row r="42871" spans="18:18">
      <c r="R42871" s="1"/>
    </row>
    <row r="42872" spans="18:18">
      <c r="R42872" s="1"/>
    </row>
    <row r="42873" spans="18:18">
      <c r="R42873" s="1"/>
    </row>
    <row r="42874" spans="18:18">
      <c r="R42874" s="1"/>
    </row>
    <row r="42875" spans="18:18">
      <c r="R42875" s="1"/>
    </row>
    <row r="42876" spans="18:18">
      <c r="R42876" s="1"/>
    </row>
    <row r="42877" spans="18:18">
      <c r="R42877" s="1"/>
    </row>
    <row r="42878" spans="18:18">
      <c r="R42878" s="1"/>
    </row>
    <row r="42879" spans="18:18">
      <c r="R42879" s="1"/>
    </row>
    <row r="42880" spans="18:18">
      <c r="R42880" s="1"/>
    </row>
    <row r="42881" spans="18:18">
      <c r="R42881" s="1"/>
    </row>
    <row r="42882" spans="18:18">
      <c r="R42882" s="1"/>
    </row>
    <row r="42883" spans="18:18">
      <c r="R42883" s="1"/>
    </row>
    <row r="42884" spans="18:18">
      <c r="R42884" s="1"/>
    </row>
    <row r="42885" spans="18:18">
      <c r="R42885" s="1"/>
    </row>
    <row r="42886" spans="18:18">
      <c r="R42886" s="1"/>
    </row>
    <row r="42887" spans="18:18">
      <c r="R42887" s="1"/>
    </row>
    <row r="42888" spans="18:18">
      <c r="R42888" s="1"/>
    </row>
    <row r="42889" spans="18:18">
      <c r="R42889" s="1"/>
    </row>
    <row r="42890" spans="18:18">
      <c r="R42890" s="1"/>
    </row>
    <row r="42891" spans="18:18">
      <c r="R42891" s="1"/>
    </row>
    <row r="42892" spans="18:18">
      <c r="R42892" s="1"/>
    </row>
    <row r="42893" spans="18:18">
      <c r="R42893" s="1"/>
    </row>
    <row r="42894" spans="18:18">
      <c r="R42894" s="1"/>
    </row>
    <row r="42895" spans="18:18">
      <c r="R42895" s="1"/>
    </row>
    <row r="42896" spans="18:18">
      <c r="R42896" s="1"/>
    </row>
    <row r="42897" spans="18:18">
      <c r="R42897" s="1"/>
    </row>
    <row r="42898" spans="18:18">
      <c r="R42898" s="1"/>
    </row>
    <row r="42899" spans="18:18">
      <c r="R42899" s="1"/>
    </row>
    <row r="42900" spans="18:18">
      <c r="R42900" s="1"/>
    </row>
    <row r="42901" spans="18:18">
      <c r="R42901" s="1"/>
    </row>
    <row r="42902" spans="18:18">
      <c r="R42902" s="1"/>
    </row>
    <row r="42903" spans="18:18">
      <c r="R42903" s="1"/>
    </row>
    <row r="42904" spans="18:18">
      <c r="R42904" s="1"/>
    </row>
    <row r="42905" spans="18:18">
      <c r="R42905" s="1"/>
    </row>
    <row r="42906" spans="18:18">
      <c r="R42906" s="1"/>
    </row>
    <row r="42907" spans="18:18">
      <c r="R42907" s="1"/>
    </row>
    <row r="42908" spans="18:18">
      <c r="R42908" s="1"/>
    </row>
    <row r="42909" spans="18:18">
      <c r="R42909" s="1"/>
    </row>
    <row r="42910" spans="18:18">
      <c r="R42910" s="1"/>
    </row>
    <row r="42911" spans="18:18">
      <c r="R42911" s="1"/>
    </row>
    <row r="42912" spans="18:18">
      <c r="R42912" s="1"/>
    </row>
    <row r="42913" spans="18:18">
      <c r="R42913" s="1"/>
    </row>
    <row r="42914" spans="18:18">
      <c r="R42914" s="1"/>
    </row>
    <row r="42915" spans="18:18">
      <c r="R42915" s="1"/>
    </row>
    <row r="42916" spans="18:18">
      <c r="R42916" s="1"/>
    </row>
    <row r="42917" spans="18:18">
      <c r="R42917" s="1"/>
    </row>
    <row r="42918" spans="18:18">
      <c r="R42918" s="1"/>
    </row>
    <row r="42919" spans="18:18">
      <c r="R42919" s="1"/>
    </row>
    <row r="42920" spans="18:18">
      <c r="R42920" s="1"/>
    </row>
    <row r="42921" spans="18:18">
      <c r="R42921" s="1"/>
    </row>
    <row r="42922" spans="18:18">
      <c r="R42922" s="1"/>
    </row>
    <row r="42923" spans="18:18">
      <c r="R42923" s="1"/>
    </row>
    <row r="42924" spans="18:18">
      <c r="R42924" s="1"/>
    </row>
    <row r="42925" spans="18:18">
      <c r="R42925" s="1"/>
    </row>
    <row r="42926" spans="18:18">
      <c r="R42926" s="1"/>
    </row>
    <row r="42927" spans="18:18">
      <c r="R42927" s="1"/>
    </row>
    <row r="42928" spans="18:18">
      <c r="R42928" s="1"/>
    </row>
    <row r="42929" spans="18:18">
      <c r="R42929" s="1"/>
    </row>
    <row r="42930" spans="18:18">
      <c r="R42930" s="1"/>
    </row>
    <row r="42931" spans="18:18">
      <c r="R42931" s="1"/>
    </row>
    <row r="42932" spans="18:18">
      <c r="R42932" s="1"/>
    </row>
    <row r="42933" spans="18:18">
      <c r="R42933" s="1"/>
    </row>
    <row r="42934" spans="18:18">
      <c r="R42934" s="1"/>
    </row>
    <row r="42935" spans="18:18">
      <c r="R42935" s="1"/>
    </row>
    <row r="42936" spans="18:18">
      <c r="R42936" s="1"/>
    </row>
    <row r="42937" spans="18:18">
      <c r="R42937" s="1"/>
    </row>
    <row r="42938" spans="18:18">
      <c r="R42938" s="1"/>
    </row>
    <row r="42939" spans="18:18">
      <c r="R42939" s="1"/>
    </row>
    <row r="42940" spans="18:18">
      <c r="R42940" s="1"/>
    </row>
    <row r="42941" spans="18:18">
      <c r="R42941" s="1"/>
    </row>
    <row r="42942" spans="18:18">
      <c r="R42942" s="1"/>
    </row>
    <row r="42943" spans="18:18">
      <c r="R42943" s="1"/>
    </row>
    <row r="42944" spans="18:18">
      <c r="R42944" s="1"/>
    </row>
    <row r="42945" spans="18:18">
      <c r="R42945" s="1"/>
    </row>
    <row r="42946" spans="18:18">
      <c r="R42946" s="1"/>
    </row>
    <row r="42947" spans="18:18">
      <c r="R42947" s="1"/>
    </row>
    <row r="42948" spans="18:18">
      <c r="R42948" s="1"/>
    </row>
    <row r="42949" spans="18:18">
      <c r="R42949" s="1"/>
    </row>
    <row r="42950" spans="18:18">
      <c r="R42950" s="1"/>
    </row>
    <row r="42951" spans="18:18">
      <c r="R42951" s="1"/>
    </row>
    <row r="42952" spans="18:18">
      <c r="R42952" s="1"/>
    </row>
    <row r="42953" spans="18:18">
      <c r="R42953" s="1"/>
    </row>
    <row r="42954" spans="18:18">
      <c r="R42954" s="1"/>
    </row>
    <row r="42955" spans="18:18">
      <c r="R42955" s="1"/>
    </row>
    <row r="42956" spans="18:18">
      <c r="R42956" s="1"/>
    </row>
    <row r="42957" spans="18:18">
      <c r="R42957" s="1"/>
    </row>
    <row r="42958" spans="18:18">
      <c r="R42958" s="1"/>
    </row>
    <row r="42959" spans="18:18">
      <c r="R42959" s="1"/>
    </row>
    <row r="42960" spans="18:18">
      <c r="R42960" s="1"/>
    </row>
    <row r="42961" spans="18:18">
      <c r="R42961" s="1"/>
    </row>
    <row r="42962" spans="18:18">
      <c r="R42962" s="1"/>
    </row>
    <row r="42963" spans="18:18">
      <c r="R42963" s="1"/>
    </row>
    <row r="42964" spans="18:18">
      <c r="R42964" s="1"/>
    </row>
    <row r="42965" spans="18:18">
      <c r="R42965" s="1"/>
    </row>
    <row r="42966" spans="18:18">
      <c r="R42966" s="1"/>
    </row>
    <row r="42967" spans="18:18">
      <c r="R42967" s="1"/>
    </row>
    <row r="42968" spans="18:18">
      <c r="R42968" s="1"/>
    </row>
    <row r="42969" spans="18:18">
      <c r="R42969" s="1"/>
    </row>
    <row r="42970" spans="18:18">
      <c r="R42970" s="1"/>
    </row>
    <row r="42971" spans="18:18">
      <c r="R42971" s="1"/>
    </row>
    <row r="42972" spans="18:18">
      <c r="R42972" s="1"/>
    </row>
    <row r="42973" spans="18:18">
      <c r="R42973" s="1"/>
    </row>
    <row r="42974" spans="18:18">
      <c r="R42974" s="1"/>
    </row>
    <row r="42975" spans="18:18">
      <c r="R42975" s="1"/>
    </row>
    <row r="42976" spans="18:18">
      <c r="R42976" s="1"/>
    </row>
    <row r="42977" spans="18:18">
      <c r="R42977" s="1"/>
    </row>
    <row r="42978" spans="18:18">
      <c r="R42978" s="1"/>
    </row>
    <row r="42979" spans="18:18">
      <c r="R42979" s="1"/>
    </row>
    <row r="42980" spans="18:18">
      <c r="R42980" s="1"/>
    </row>
    <row r="42981" spans="18:18">
      <c r="R42981" s="1"/>
    </row>
    <row r="42982" spans="18:18">
      <c r="R42982" s="1"/>
    </row>
    <row r="42983" spans="18:18">
      <c r="R42983" s="1"/>
    </row>
    <row r="42984" spans="18:18">
      <c r="R42984" s="1"/>
    </row>
    <row r="42985" spans="18:18">
      <c r="R42985" s="1"/>
    </row>
    <row r="42986" spans="18:18">
      <c r="R42986" s="1"/>
    </row>
    <row r="42987" spans="18:18">
      <c r="R42987" s="1"/>
    </row>
    <row r="42988" spans="18:18">
      <c r="R42988" s="1"/>
    </row>
    <row r="42989" spans="18:18">
      <c r="R42989" s="1"/>
    </row>
    <row r="42990" spans="18:18">
      <c r="R42990" s="1"/>
    </row>
    <row r="42991" spans="18:18">
      <c r="R42991" s="1"/>
    </row>
    <row r="42992" spans="18:18">
      <c r="R42992" s="1"/>
    </row>
    <row r="42993" spans="18:18">
      <c r="R42993" s="1"/>
    </row>
    <row r="42994" spans="18:18">
      <c r="R42994" s="1"/>
    </row>
    <row r="42995" spans="18:18">
      <c r="R42995" s="1"/>
    </row>
    <row r="42996" spans="18:18">
      <c r="R42996" s="1"/>
    </row>
    <row r="42997" spans="18:18">
      <c r="R42997" s="1"/>
    </row>
    <row r="42998" spans="18:18">
      <c r="R42998" s="1"/>
    </row>
    <row r="42999" spans="18:18">
      <c r="R42999" s="1"/>
    </row>
    <row r="43000" spans="18:18">
      <c r="R43000" s="1"/>
    </row>
    <row r="43001" spans="18:18">
      <c r="R43001" s="1"/>
    </row>
    <row r="43002" spans="18:18">
      <c r="R43002" s="1"/>
    </row>
    <row r="43003" spans="18:18">
      <c r="R43003" s="1"/>
    </row>
    <row r="43004" spans="18:18">
      <c r="R43004" s="1"/>
    </row>
    <row r="43005" spans="18:18">
      <c r="R43005" s="1"/>
    </row>
    <row r="43006" spans="18:18">
      <c r="R43006" s="1"/>
    </row>
    <row r="43007" spans="18:18">
      <c r="R43007" s="1"/>
    </row>
    <row r="43008" spans="18:18">
      <c r="R43008" s="1"/>
    </row>
    <row r="43009" spans="18:18">
      <c r="R43009" s="1"/>
    </row>
    <row r="43010" spans="18:18">
      <c r="R43010" s="1"/>
    </row>
    <row r="43011" spans="18:18">
      <c r="R43011" s="1"/>
    </row>
    <row r="43012" spans="18:18">
      <c r="R43012" s="1"/>
    </row>
    <row r="43013" spans="18:18">
      <c r="R43013" s="1"/>
    </row>
    <row r="43014" spans="18:18">
      <c r="R43014" s="1"/>
    </row>
    <row r="43015" spans="18:18">
      <c r="R43015" s="1"/>
    </row>
    <row r="43016" spans="18:18">
      <c r="R43016" s="1"/>
    </row>
    <row r="43017" spans="18:18">
      <c r="R43017" s="1"/>
    </row>
    <row r="43018" spans="18:18">
      <c r="R43018" s="1"/>
    </row>
    <row r="43019" spans="18:18">
      <c r="R43019" s="1"/>
    </row>
    <row r="43020" spans="18:18">
      <c r="R43020" s="1"/>
    </row>
    <row r="43021" spans="18:18">
      <c r="R43021" s="1"/>
    </row>
    <row r="43022" spans="18:18">
      <c r="R43022" s="1"/>
    </row>
    <row r="43023" spans="18:18">
      <c r="R43023" s="1"/>
    </row>
    <row r="43024" spans="18:18">
      <c r="R43024" s="1"/>
    </row>
    <row r="43025" spans="18:18">
      <c r="R43025" s="1"/>
    </row>
    <row r="43026" spans="18:18">
      <c r="R43026" s="1"/>
    </row>
    <row r="43027" spans="18:18">
      <c r="R43027" s="1"/>
    </row>
    <row r="43028" spans="18:18">
      <c r="R43028" s="1"/>
    </row>
    <row r="43029" spans="18:18">
      <c r="R43029" s="1"/>
    </row>
    <row r="43030" spans="18:18">
      <c r="R43030" s="1"/>
    </row>
    <row r="43031" spans="18:18">
      <c r="R43031" s="1"/>
    </row>
    <row r="43032" spans="18:18">
      <c r="R43032" s="1"/>
    </row>
    <row r="43033" spans="18:18">
      <c r="R43033" s="1"/>
    </row>
    <row r="43034" spans="18:18">
      <c r="R43034" s="1"/>
    </row>
    <row r="43035" spans="18:18">
      <c r="R43035" s="1"/>
    </row>
    <row r="43036" spans="18:18">
      <c r="R43036" s="1"/>
    </row>
    <row r="43037" spans="18:18">
      <c r="R43037" s="1"/>
    </row>
    <row r="43038" spans="18:18">
      <c r="R43038" s="1"/>
    </row>
    <row r="43039" spans="18:18">
      <c r="R43039" s="1"/>
    </row>
    <row r="43040" spans="18:18">
      <c r="R43040" s="1"/>
    </row>
    <row r="43041" spans="18:18">
      <c r="R43041" s="1"/>
    </row>
    <row r="43042" spans="18:18">
      <c r="R43042" s="1"/>
    </row>
    <row r="43043" spans="18:18">
      <c r="R43043" s="1"/>
    </row>
    <row r="43044" spans="18:18">
      <c r="R43044" s="1"/>
    </row>
    <row r="43045" spans="18:18">
      <c r="R43045" s="1"/>
    </row>
    <row r="43046" spans="18:18">
      <c r="R43046" s="1"/>
    </row>
    <row r="43047" spans="18:18">
      <c r="R43047" s="1"/>
    </row>
    <row r="43048" spans="18:18">
      <c r="R43048" s="1"/>
    </row>
    <row r="43049" spans="18:18">
      <c r="R43049" s="1"/>
    </row>
    <row r="43050" spans="18:18">
      <c r="R43050" s="1"/>
    </row>
    <row r="43051" spans="18:18">
      <c r="R43051" s="1"/>
    </row>
    <row r="43052" spans="18:18">
      <c r="R43052" s="1"/>
    </row>
    <row r="43053" spans="18:18">
      <c r="R43053" s="1"/>
    </row>
    <row r="43054" spans="18:18">
      <c r="R43054" s="1"/>
    </row>
    <row r="43055" spans="18:18">
      <c r="R43055" s="1"/>
    </row>
    <row r="43056" spans="18:18">
      <c r="R43056" s="1"/>
    </row>
    <row r="43057" spans="18:18">
      <c r="R43057" s="1"/>
    </row>
    <row r="43058" spans="18:18">
      <c r="R43058" s="1"/>
    </row>
    <row r="43059" spans="18:18">
      <c r="R43059" s="1"/>
    </row>
    <row r="43060" spans="18:18">
      <c r="R43060" s="1"/>
    </row>
    <row r="43061" spans="18:18">
      <c r="R43061" s="1"/>
    </row>
    <row r="43062" spans="18:18">
      <c r="R43062" s="1"/>
    </row>
    <row r="43063" spans="18:18">
      <c r="R43063" s="1"/>
    </row>
    <row r="43064" spans="18:18">
      <c r="R43064" s="1"/>
    </row>
    <row r="43065" spans="18:18">
      <c r="R43065" s="1"/>
    </row>
    <row r="43066" spans="18:18">
      <c r="R43066" s="1"/>
    </row>
    <row r="43067" spans="18:18">
      <c r="R43067" s="1"/>
    </row>
    <row r="43068" spans="18:18">
      <c r="R43068" s="1"/>
    </row>
    <row r="43069" spans="18:18">
      <c r="R43069" s="1"/>
    </row>
    <row r="43070" spans="18:18">
      <c r="R43070" s="1"/>
    </row>
    <row r="43071" spans="18:18">
      <c r="R43071" s="1"/>
    </row>
    <row r="43072" spans="18:18">
      <c r="R43072" s="1"/>
    </row>
    <row r="43073" spans="18:18">
      <c r="R43073" s="1"/>
    </row>
    <row r="43074" spans="18:18">
      <c r="R43074" s="1"/>
    </row>
    <row r="43075" spans="18:18">
      <c r="R43075" s="1"/>
    </row>
    <row r="43076" spans="18:18">
      <c r="R43076" s="1"/>
    </row>
    <row r="43077" spans="18:18">
      <c r="R43077" s="1"/>
    </row>
    <row r="43078" spans="18:18">
      <c r="R43078" s="1"/>
    </row>
    <row r="43079" spans="18:18">
      <c r="R43079" s="1"/>
    </row>
    <row r="43080" spans="18:18">
      <c r="R43080" s="1"/>
    </row>
    <row r="43081" spans="18:18">
      <c r="R43081" s="1"/>
    </row>
    <row r="43082" spans="18:18">
      <c r="R43082" s="1"/>
    </row>
    <row r="43083" spans="18:18">
      <c r="R43083" s="1"/>
    </row>
    <row r="43084" spans="18:18">
      <c r="R43084" s="1"/>
    </row>
    <row r="43085" spans="18:18">
      <c r="R43085" s="1"/>
    </row>
    <row r="43086" spans="18:18">
      <c r="R43086" s="1"/>
    </row>
    <row r="43087" spans="18:18">
      <c r="R43087" s="1"/>
    </row>
    <row r="43088" spans="18:18">
      <c r="R43088" s="1"/>
    </row>
    <row r="43089" spans="18:18">
      <c r="R43089" s="1"/>
    </row>
    <row r="43090" spans="18:18">
      <c r="R43090" s="1"/>
    </row>
    <row r="43091" spans="18:18">
      <c r="R43091" s="1"/>
    </row>
    <row r="43092" spans="18:18">
      <c r="R43092" s="1"/>
    </row>
    <row r="43093" spans="18:18">
      <c r="R43093" s="1"/>
    </row>
    <row r="43094" spans="18:18">
      <c r="R43094" s="1"/>
    </row>
    <row r="43095" spans="18:18">
      <c r="R43095" s="1"/>
    </row>
    <row r="43096" spans="18:18">
      <c r="R43096" s="1"/>
    </row>
    <row r="43097" spans="18:18">
      <c r="R43097" s="1"/>
    </row>
    <row r="43098" spans="18:18">
      <c r="R43098" s="1"/>
    </row>
    <row r="43099" spans="18:18">
      <c r="R43099" s="1"/>
    </row>
    <row r="43100" spans="18:18">
      <c r="R43100" s="1"/>
    </row>
    <row r="43101" spans="18:18">
      <c r="R43101" s="1"/>
    </row>
    <row r="43102" spans="18:18">
      <c r="R43102" s="1"/>
    </row>
    <row r="43103" spans="18:18">
      <c r="R43103" s="1"/>
    </row>
    <row r="43104" spans="18:18">
      <c r="R43104" s="1"/>
    </row>
    <row r="43105" spans="18:18">
      <c r="R43105" s="1"/>
    </row>
    <row r="43106" spans="18:18">
      <c r="R43106" s="1"/>
    </row>
    <row r="43107" spans="18:18">
      <c r="R43107" s="1"/>
    </row>
    <row r="43108" spans="18:18">
      <c r="R43108" s="1"/>
    </row>
    <row r="43109" spans="18:18">
      <c r="R43109" s="1"/>
    </row>
    <row r="43110" spans="18:18">
      <c r="R43110" s="1"/>
    </row>
    <row r="43111" spans="18:18">
      <c r="R43111" s="1"/>
    </row>
    <row r="43112" spans="18:18">
      <c r="R43112" s="1"/>
    </row>
    <row r="43113" spans="18:18">
      <c r="R43113" s="1"/>
    </row>
    <row r="43114" spans="18:18">
      <c r="R43114" s="1"/>
    </row>
    <row r="43115" spans="18:18">
      <c r="R43115" s="1"/>
    </row>
    <row r="43116" spans="18:18">
      <c r="R43116" s="1"/>
    </row>
    <row r="43117" spans="18:18">
      <c r="R43117" s="1"/>
    </row>
    <row r="43118" spans="18:18">
      <c r="R43118" s="1"/>
    </row>
    <row r="43119" spans="18:18">
      <c r="R43119" s="1"/>
    </row>
    <row r="43120" spans="18:18">
      <c r="R43120" s="1"/>
    </row>
    <row r="43121" spans="18:18">
      <c r="R43121" s="1"/>
    </row>
    <row r="43122" spans="18:18">
      <c r="R43122" s="1"/>
    </row>
    <row r="43123" spans="18:18">
      <c r="R43123" s="1"/>
    </row>
    <row r="43124" spans="18:18">
      <c r="R43124" s="1"/>
    </row>
    <row r="43125" spans="18:18">
      <c r="R43125" s="1"/>
    </row>
    <row r="43126" spans="18:18">
      <c r="R43126" s="1"/>
    </row>
    <row r="43127" spans="18:18">
      <c r="R43127" s="1"/>
    </row>
    <row r="43128" spans="18:18">
      <c r="R43128" s="1"/>
    </row>
    <row r="43129" spans="18:18">
      <c r="R43129" s="1"/>
    </row>
    <row r="43130" spans="18:18">
      <c r="R43130" s="1"/>
    </row>
    <row r="43131" spans="18:18">
      <c r="R43131" s="1"/>
    </row>
    <row r="43132" spans="18:18">
      <c r="R43132" s="1"/>
    </row>
    <row r="43133" spans="18:18">
      <c r="R43133" s="1"/>
    </row>
    <row r="43134" spans="18:18">
      <c r="R43134" s="1"/>
    </row>
    <row r="43135" spans="18:18">
      <c r="R43135" s="1"/>
    </row>
    <row r="43136" spans="18:18">
      <c r="R43136" s="1"/>
    </row>
    <row r="43137" spans="18:18">
      <c r="R43137" s="1"/>
    </row>
    <row r="43138" spans="18:18">
      <c r="R43138" s="1"/>
    </row>
    <row r="43139" spans="18:18">
      <c r="R43139" s="1"/>
    </row>
    <row r="43140" spans="18:18">
      <c r="R43140" s="1"/>
    </row>
    <row r="43141" spans="18:18">
      <c r="R43141" s="1"/>
    </row>
    <row r="43142" spans="18:18">
      <c r="R43142" s="1"/>
    </row>
    <row r="43143" spans="18:18">
      <c r="R43143" s="1"/>
    </row>
    <row r="43144" spans="18:18">
      <c r="R43144" s="1"/>
    </row>
    <row r="43145" spans="18:18">
      <c r="R43145" s="1"/>
    </row>
    <row r="43146" spans="18:18">
      <c r="R43146" s="1"/>
    </row>
    <row r="43147" spans="18:18">
      <c r="R43147" s="1"/>
    </row>
    <row r="43148" spans="18:18">
      <c r="R43148" s="1"/>
    </row>
    <row r="43149" spans="18:18">
      <c r="R43149" s="1"/>
    </row>
    <row r="43150" spans="18:18">
      <c r="R43150" s="1"/>
    </row>
    <row r="43151" spans="18:18">
      <c r="R43151" s="1"/>
    </row>
    <row r="43152" spans="18:18">
      <c r="R43152" s="1"/>
    </row>
    <row r="43153" spans="18:18">
      <c r="R43153" s="1"/>
    </row>
    <row r="43154" spans="18:18">
      <c r="R43154" s="1"/>
    </row>
    <row r="43155" spans="18:18">
      <c r="R43155" s="1"/>
    </row>
    <row r="43156" spans="18:18">
      <c r="R43156" s="1"/>
    </row>
    <row r="43157" spans="18:18">
      <c r="R43157" s="1"/>
    </row>
    <row r="43158" spans="18:18">
      <c r="R43158" s="1"/>
    </row>
    <row r="43159" spans="18:18">
      <c r="R43159" s="1"/>
    </row>
    <row r="43160" spans="18:18">
      <c r="R43160" s="1"/>
    </row>
    <row r="43161" spans="18:18">
      <c r="R43161" s="1"/>
    </row>
    <row r="43162" spans="18:18">
      <c r="R43162" s="1"/>
    </row>
    <row r="43163" spans="18:18">
      <c r="R43163" s="1"/>
    </row>
    <row r="43164" spans="18:18">
      <c r="R43164" s="1"/>
    </row>
    <row r="43165" spans="18:18">
      <c r="R43165" s="1"/>
    </row>
    <row r="43166" spans="18:18">
      <c r="R43166" s="1"/>
    </row>
    <row r="43167" spans="18:18">
      <c r="R43167" s="1"/>
    </row>
    <row r="43168" spans="18:18">
      <c r="R43168" s="1"/>
    </row>
    <row r="43169" spans="18:18">
      <c r="R43169" s="1"/>
    </row>
    <row r="43170" spans="18:18">
      <c r="R43170" s="1"/>
    </row>
    <row r="43171" spans="18:18">
      <c r="R43171" s="1"/>
    </row>
    <row r="43172" spans="18:18">
      <c r="R43172" s="1"/>
    </row>
    <row r="43173" spans="18:18">
      <c r="R43173" s="1"/>
    </row>
    <row r="43174" spans="18:18">
      <c r="R43174" s="1"/>
    </row>
    <row r="43175" spans="18:18">
      <c r="R43175" s="1"/>
    </row>
    <row r="43176" spans="18:18">
      <c r="R43176" s="1"/>
    </row>
    <row r="43177" spans="18:18">
      <c r="R43177" s="1"/>
    </row>
    <row r="43178" spans="18:18">
      <c r="R43178" s="1"/>
    </row>
    <row r="43179" spans="18:18">
      <c r="R43179" s="1"/>
    </row>
    <row r="43180" spans="18:18">
      <c r="R43180" s="1"/>
    </row>
    <row r="43181" spans="18:18">
      <c r="R43181" s="1"/>
    </row>
    <row r="43182" spans="18:18">
      <c r="R43182" s="1"/>
    </row>
    <row r="43183" spans="18:18">
      <c r="R43183" s="1"/>
    </row>
    <row r="43184" spans="18:18">
      <c r="R43184" s="1"/>
    </row>
    <row r="43185" spans="18:18">
      <c r="R43185" s="1"/>
    </row>
    <row r="43186" spans="18:18">
      <c r="R43186" s="1"/>
    </row>
    <row r="43187" spans="18:18">
      <c r="R43187" s="1"/>
    </row>
    <row r="43188" spans="18:18">
      <c r="R43188" s="1"/>
    </row>
    <row r="43189" spans="18:18">
      <c r="R43189" s="1"/>
    </row>
    <row r="43190" spans="18:18">
      <c r="R43190" s="1"/>
    </row>
    <row r="43191" spans="18:18">
      <c r="R43191" s="1"/>
    </row>
    <row r="43192" spans="18:18">
      <c r="R43192" s="1"/>
    </row>
    <row r="43193" spans="18:18">
      <c r="R43193" s="1"/>
    </row>
    <row r="43194" spans="18:18">
      <c r="R43194" s="1"/>
    </row>
    <row r="43195" spans="18:18">
      <c r="R43195" s="1"/>
    </row>
    <row r="43196" spans="18:18">
      <c r="R43196" s="1"/>
    </row>
    <row r="43197" spans="18:18">
      <c r="R43197" s="1"/>
    </row>
    <row r="43198" spans="18:18">
      <c r="R43198" s="1"/>
    </row>
    <row r="43199" spans="18:18">
      <c r="R43199" s="1"/>
    </row>
    <row r="43200" spans="18:18">
      <c r="R43200" s="1"/>
    </row>
    <row r="43201" spans="18:18">
      <c r="R43201" s="1"/>
    </row>
    <row r="43202" spans="18:18">
      <c r="R43202" s="1"/>
    </row>
    <row r="43203" spans="18:18">
      <c r="R43203" s="1"/>
    </row>
    <row r="43204" spans="18:18">
      <c r="R43204" s="1"/>
    </row>
    <row r="43205" spans="18:18">
      <c r="R43205" s="1"/>
    </row>
    <row r="43206" spans="18:18">
      <c r="R43206" s="1"/>
    </row>
    <row r="43207" spans="18:18">
      <c r="R43207" s="1"/>
    </row>
    <row r="43208" spans="18:18">
      <c r="R43208" s="1"/>
    </row>
    <row r="43209" spans="18:18">
      <c r="R43209" s="1"/>
    </row>
    <row r="43210" spans="18:18">
      <c r="R43210" s="1"/>
    </row>
    <row r="43211" spans="18:18">
      <c r="R43211" s="1"/>
    </row>
    <row r="43212" spans="18:18">
      <c r="R43212" s="1"/>
    </row>
    <row r="43213" spans="18:18">
      <c r="R43213" s="1"/>
    </row>
    <row r="43214" spans="18:18">
      <c r="R43214" s="1"/>
    </row>
    <row r="43215" spans="18:18">
      <c r="R43215" s="1"/>
    </row>
    <row r="43216" spans="18:18">
      <c r="R43216" s="1"/>
    </row>
    <row r="43217" spans="18:18">
      <c r="R43217" s="1"/>
    </row>
    <row r="43218" spans="18:18">
      <c r="R43218" s="1"/>
    </row>
    <row r="43219" spans="18:18">
      <c r="R43219" s="1"/>
    </row>
    <row r="43220" spans="18:18">
      <c r="R43220" s="1"/>
    </row>
    <row r="43221" spans="18:18">
      <c r="R43221" s="1"/>
    </row>
    <row r="43222" spans="18:18">
      <c r="R43222" s="1"/>
    </row>
    <row r="43223" spans="18:18">
      <c r="R43223" s="1"/>
    </row>
    <row r="43224" spans="18:18">
      <c r="R43224" s="1"/>
    </row>
    <row r="43225" spans="18:18">
      <c r="R43225" s="1"/>
    </row>
    <row r="43226" spans="18:18">
      <c r="R43226" s="1"/>
    </row>
    <row r="43227" spans="18:18">
      <c r="R43227" s="1"/>
    </row>
    <row r="43228" spans="18:18">
      <c r="R43228" s="1"/>
    </row>
    <row r="43229" spans="18:18">
      <c r="R43229" s="1"/>
    </row>
    <row r="43230" spans="18:18">
      <c r="R43230" s="1"/>
    </row>
    <row r="43231" spans="18:18">
      <c r="R43231" s="1"/>
    </row>
    <row r="43232" spans="18:18">
      <c r="R43232" s="1"/>
    </row>
    <row r="43233" spans="18:18">
      <c r="R43233" s="1"/>
    </row>
    <row r="43234" spans="18:18">
      <c r="R43234" s="1"/>
    </row>
    <row r="43235" spans="18:18">
      <c r="R43235" s="1"/>
    </row>
    <row r="43236" spans="18:18">
      <c r="R43236" s="1"/>
    </row>
    <row r="43237" spans="18:18">
      <c r="R43237" s="1"/>
    </row>
    <row r="43238" spans="18:18">
      <c r="R43238" s="1"/>
    </row>
    <row r="43239" spans="18:18">
      <c r="R43239" s="1"/>
    </row>
    <row r="43240" spans="18:18">
      <c r="R43240" s="1"/>
    </row>
    <row r="43241" spans="18:18">
      <c r="R43241" s="1"/>
    </row>
    <row r="43242" spans="18:18">
      <c r="R43242" s="1"/>
    </row>
    <row r="43243" spans="18:18">
      <c r="R43243" s="1"/>
    </row>
    <row r="43244" spans="18:18">
      <c r="R43244" s="1"/>
    </row>
    <row r="43245" spans="18:18">
      <c r="R43245" s="1"/>
    </row>
    <row r="43246" spans="18:18">
      <c r="R43246" s="1"/>
    </row>
    <row r="43247" spans="18:18">
      <c r="R43247" s="1"/>
    </row>
    <row r="43248" spans="18:18">
      <c r="R43248" s="1"/>
    </row>
    <row r="43249" spans="18:18">
      <c r="R43249" s="1"/>
    </row>
    <row r="43250" spans="18:18">
      <c r="R43250" s="1"/>
    </row>
    <row r="43251" spans="18:18">
      <c r="R43251" s="1"/>
    </row>
    <row r="43252" spans="18:18">
      <c r="R43252" s="1"/>
    </row>
    <row r="43253" spans="18:18">
      <c r="R43253" s="1"/>
    </row>
    <row r="43254" spans="18:18">
      <c r="R43254" s="1"/>
    </row>
    <row r="43255" spans="18:18">
      <c r="R43255" s="1"/>
    </row>
    <row r="43256" spans="18:18">
      <c r="R43256" s="1"/>
    </row>
    <row r="43257" spans="18:18">
      <c r="R43257" s="1"/>
    </row>
    <row r="43258" spans="18:18">
      <c r="R43258" s="1"/>
    </row>
    <row r="43259" spans="18:18">
      <c r="R43259" s="1"/>
    </row>
    <row r="43260" spans="18:18">
      <c r="R43260" s="1"/>
    </row>
    <row r="43261" spans="18:18">
      <c r="R43261" s="1"/>
    </row>
    <row r="43262" spans="18:18">
      <c r="R43262" s="1"/>
    </row>
    <row r="43263" spans="18:18">
      <c r="R43263" s="1"/>
    </row>
    <row r="43264" spans="18:18">
      <c r="R43264" s="1"/>
    </row>
    <row r="43265" spans="18:18">
      <c r="R43265" s="1"/>
    </row>
    <row r="43266" spans="18:18">
      <c r="R43266" s="1"/>
    </row>
    <row r="43267" spans="18:18">
      <c r="R43267" s="1"/>
    </row>
    <row r="43268" spans="18:18">
      <c r="R43268" s="1"/>
    </row>
    <row r="43269" spans="18:18">
      <c r="R43269" s="1"/>
    </row>
    <row r="43270" spans="18:18">
      <c r="R43270" s="1"/>
    </row>
    <row r="43271" spans="18:18">
      <c r="R43271" s="1"/>
    </row>
    <row r="43272" spans="18:18">
      <c r="R43272" s="1"/>
    </row>
    <row r="43273" spans="18:18">
      <c r="R43273" s="1"/>
    </row>
    <row r="43274" spans="18:18">
      <c r="R43274" s="1"/>
    </row>
    <row r="43275" spans="18:18">
      <c r="R43275" s="1"/>
    </row>
    <row r="43276" spans="18:18">
      <c r="R43276" s="1"/>
    </row>
    <row r="43277" spans="18:18">
      <c r="R43277" s="1"/>
    </row>
    <row r="43278" spans="18:18">
      <c r="R43278" s="1"/>
    </row>
    <row r="43279" spans="18:18">
      <c r="R43279" s="1"/>
    </row>
    <row r="43280" spans="18:18">
      <c r="R43280" s="1"/>
    </row>
    <row r="43281" spans="18:18">
      <c r="R43281" s="1"/>
    </row>
    <row r="43282" spans="18:18">
      <c r="R43282" s="1"/>
    </row>
    <row r="43283" spans="18:18">
      <c r="R43283" s="1"/>
    </row>
    <row r="43284" spans="18:18">
      <c r="R43284" s="1"/>
    </row>
    <row r="43285" spans="18:18">
      <c r="R43285" s="1"/>
    </row>
    <row r="43286" spans="18:18">
      <c r="R43286" s="1"/>
    </row>
    <row r="43287" spans="18:18">
      <c r="R43287" s="1"/>
    </row>
    <row r="43288" spans="18:18">
      <c r="R43288" s="1"/>
    </row>
    <row r="43289" spans="18:18">
      <c r="R43289" s="1"/>
    </row>
    <row r="43290" spans="18:18">
      <c r="R43290" s="1"/>
    </row>
    <row r="43291" spans="18:18">
      <c r="R43291" s="1"/>
    </row>
    <row r="43292" spans="18:18">
      <c r="R43292" s="1"/>
    </row>
    <row r="43293" spans="18:18">
      <c r="R43293" s="1"/>
    </row>
    <row r="43294" spans="18:18">
      <c r="R43294" s="1"/>
    </row>
    <row r="43295" spans="18:18">
      <c r="R43295" s="1"/>
    </row>
    <row r="43296" spans="18:18">
      <c r="R43296" s="1"/>
    </row>
    <row r="43297" spans="18:18">
      <c r="R43297" s="1"/>
    </row>
    <row r="43298" spans="18:18">
      <c r="R43298" s="1"/>
    </row>
    <row r="43299" spans="18:18">
      <c r="R43299" s="1"/>
    </row>
    <row r="43300" spans="18:18">
      <c r="R43300" s="1"/>
    </row>
    <row r="43301" spans="18:18">
      <c r="R43301" s="1"/>
    </row>
    <row r="43302" spans="18:18">
      <c r="R43302" s="1"/>
    </row>
    <row r="43303" spans="18:18">
      <c r="R43303" s="1"/>
    </row>
    <row r="43304" spans="18:18">
      <c r="R43304" s="1"/>
    </row>
    <row r="43305" spans="18:18">
      <c r="R43305" s="1"/>
    </row>
    <row r="43306" spans="18:18">
      <c r="R43306" s="1"/>
    </row>
    <row r="43307" spans="18:18">
      <c r="R43307" s="1"/>
    </row>
    <row r="43308" spans="18:18">
      <c r="R43308" s="1"/>
    </row>
    <row r="43309" spans="18:18">
      <c r="R43309" s="1"/>
    </row>
    <row r="43310" spans="18:18">
      <c r="R43310" s="1"/>
    </row>
    <row r="43311" spans="18:18">
      <c r="R43311" s="1"/>
    </row>
    <row r="43312" spans="18:18">
      <c r="R43312" s="1"/>
    </row>
    <row r="43313" spans="18:18">
      <c r="R43313" s="1"/>
    </row>
    <row r="43314" spans="18:18">
      <c r="R43314" s="1"/>
    </row>
    <row r="43315" spans="18:18">
      <c r="R43315" s="1"/>
    </row>
    <row r="43316" spans="18:18">
      <c r="R43316" s="1"/>
    </row>
    <row r="43317" spans="18:18">
      <c r="R43317" s="1"/>
    </row>
    <row r="43318" spans="18:18">
      <c r="R43318" s="1"/>
    </row>
    <row r="43319" spans="18:18">
      <c r="R43319" s="1"/>
    </row>
    <row r="43320" spans="18:18">
      <c r="R43320" s="1"/>
    </row>
    <row r="43321" spans="18:18">
      <c r="R43321" s="1"/>
    </row>
    <row r="43322" spans="18:18">
      <c r="R43322" s="1"/>
    </row>
    <row r="43323" spans="18:18">
      <c r="R43323" s="1"/>
    </row>
    <row r="43324" spans="18:18">
      <c r="R43324" s="1"/>
    </row>
    <row r="43325" spans="18:18">
      <c r="R43325" s="1"/>
    </row>
    <row r="43326" spans="18:18">
      <c r="R43326" s="1"/>
    </row>
    <row r="43327" spans="18:18">
      <c r="R43327" s="1"/>
    </row>
    <row r="43328" spans="18:18">
      <c r="R43328" s="1"/>
    </row>
    <row r="43329" spans="18:18">
      <c r="R43329" s="1"/>
    </row>
    <row r="43330" spans="18:18">
      <c r="R43330" s="1"/>
    </row>
    <row r="43331" spans="18:18">
      <c r="R43331" s="1"/>
    </row>
    <row r="43332" spans="18:18">
      <c r="R43332" s="1"/>
    </row>
    <row r="43333" spans="18:18">
      <c r="R43333" s="1"/>
    </row>
    <row r="43334" spans="18:18">
      <c r="R43334" s="1"/>
    </row>
    <row r="43335" spans="18:18">
      <c r="R43335" s="1"/>
    </row>
    <row r="43336" spans="18:18">
      <c r="R43336" s="1"/>
    </row>
    <row r="43337" spans="18:18">
      <c r="R43337" s="1"/>
    </row>
    <row r="43338" spans="18:18">
      <c r="R43338" s="1"/>
    </row>
    <row r="43339" spans="18:18">
      <c r="R43339" s="1"/>
    </row>
    <row r="43340" spans="18:18">
      <c r="R43340" s="1"/>
    </row>
    <row r="43341" spans="18:18">
      <c r="R43341" s="1"/>
    </row>
    <row r="43342" spans="18:18">
      <c r="R43342" s="1"/>
    </row>
    <row r="43343" spans="18:18">
      <c r="R43343" s="1"/>
    </row>
    <row r="43344" spans="18:18">
      <c r="R43344" s="1"/>
    </row>
    <row r="43345" spans="18:18">
      <c r="R43345" s="1"/>
    </row>
    <row r="43346" spans="18:18">
      <c r="R43346" s="1"/>
    </row>
    <row r="43347" spans="18:18">
      <c r="R43347" s="1"/>
    </row>
    <row r="43348" spans="18:18">
      <c r="R43348" s="1"/>
    </row>
    <row r="43349" spans="18:18">
      <c r="R43349" s="1"/>
    </row>
    <row r="43350" spans="18:18">
      <c r="R43350" s="1"/>
    </row>
    <row r="43351" spans="18:18">
      <c r="R43351" s="1"/>
    </row>
    <row r="43352" spans="18:18">
      <c r="R43352" s="1"/>
    </row>
    <row r="43353" spans="18:18">
      <c r="R43353" s="1"/>
    </row>
    <row r="43354" spans="18:18">
      <c r="R43354" s="1"/>
    </row>
    <row r="43355" spans="18:18">
      <c r="R43355" s="1"/>
    </row>
    <row r="43356" spans="18:18">
      <c r="R43356" s="1"/>
    </row>
    <row r="43357" spans="18:18">
      <c r="R43357" s="1"/>
    </row>
    <row r="43358" spans="18:18">
      <c r="R43358" s="1"/>
    </row>
    <row r="43359" spans="18:18">
      <c r="R43359" s="1"/>
    </row>
    <row r="43360" spans="18:18">
      <c r="R43360" s="1"/>
    </row>
    <row r="43361" spans="18:18">
      <c r="R43361" s="1"/>
    </row>
    <row r="43362" spans="18:18">
      <c r="R43362" s="1"/>
    </row>
    <row r="43363" spans="18:18">
      <c r="R43363" s="1"/>
    </row>
    <row r="43364" spans="18:18">
      <c r="R43364" s="1"/>
    </row>
    <row r="43365" spans="18:18">
      <c r="R43365" s="1"/>
    </row>
    <row r="43366" spans="18:18">
      <c r="R43366" s="1"/>
    </row>
    <row r="43367" spans="18:18">
      <c r="R43367" s="1"/>
    </row>
    <row r="43368" spans="18:18">
      <c r="R43368" s="1"/>
    </row>
    <row r="43369" spans="18:18">
      <c r="R43369" s="1"/>
    </row>
    <row r="43370" spans="18:18">
      <c r="R43370" s="1"/>
    </row>
    <row r="43371" spans="18:18">
      <c r="R43371" s="1"/>
    </row>
    <row r="43372" spans="18:18">
      <c r="R43372" s="1"/>
    </row>
    <row r="43373" spans="18:18">
      <c r="R43373" s="1"/>
    </row>
    <row r="43374" spans="18:18">
      <c r="R43374" s="1"/>
    </row>
    <row r="43375" spans="18:18">
      <c r="R43375" s="1"/>
    </row>
    <row r="43376" spans="18:18">
      <c r="R43376" s="1"/>
    </row>
    <row r="43377" spans="18:18">
      <c r="R43377" s="1"/>
    </row>
    <row r="43378" spans="18:18">
      <c r="R43378" s="1"/>
    </row>
    <row r="43379" spans="18:18">
      <c r="R43379" s="1"/>
    </row>
    <row r="43380" spans="18:18">
      <c r="R43380" s="1"/>
    </row>
    <row r="43381" spans="18:18">
      <c r="R43381" s="1"/>
    </row>
    <row r="43382" spans="18:18">
      <c r="R43382" s="1"/>
    </row>
    <row r="43383" spans="18:18">
      <c r="R43383" s="1"/>
    </row>
    <row r="43384" spans="18:18">
      <c r="R43384" s="1"/>
    </row>
    <row r="43385" spans="18:18">
      <c r="R43385" s="1"/>
    </row>
    <row r="43386" spans="18:18">
      <c r="R43386" s="1"/>
    </row>
    <row r="43387" spans="18:18">
      <c r="R43387" s="1"/>
    </row>
    <row r="43388" spans="18:18">
      <c r="R43388" s="1"/>
    </row>
    <row r="43389" spans="18:18">
      <c r="R43389" s="1"/>
    </row>
    <row r="43390" spans="18:18">
      <c r="R43390" s="1"/>
    </row>
    <row r="43391" spans="18:18">
      <c r="R43391" s="1"/>
    </row>
    <row r="43392" spans="18:18">
      <c r="R43392" s="1"/>
    </row>
    <row r="43393" spans="18:18">
      <c r="R43393" s="1"/>
    </row>
    <row r="43394" spans="18:18">
      <c r="R43394" s="1"/>
    </row>
    <row r="43395" spans="18:18">
      <c r="R43395" s="1"/>
    </row>
    <row r="43396" spans="18:18">
      <c r="R43396" s="1"/>
    </row>
    <row r="43397" spans="18:18">
      <c r="R43397" s="1"/>
    </row>
    <row r="43398" spans="18:18">
      <c r="R43398" s="1"/>
    </row>
    <row r="43399" spans="18:18">
      <c r="R43399" s="1"/>
    </row>
    <row r="43400" spans="18:18">
      <c r="R43400" s="1"/>
    </row>
    <row r="43401" spans="18:18">
      <c r="R43401" s="1"/>
    </row>
    <row r="43402" spans="18:18">
      <c r="R43402" s="1"/>
    </row>
    <row r="43403" spans="18:18">
      <c r="R43403" s="1"/>
    </row>
    <row r="43404" spans="18:18">
      <c r="R43404" s="1"/>
    </row>
    <row r="43405" spans="18:18">
      <c r="R43405" s="1"/>
    </row>
    <row r="43406" spans="18:18">
      <c r="R43406" s="1"/>
    </row>
    <row r="43407" spans="18:18">
      <c r="R43407" s="1"/>
    </row>
    <row r="43408" spans="18:18">
      <c r="R43408" s="1"/>
    </row>
    <row r="43409" spans="18:18">
      <c r="R43409" s="1"/>
    </row>
    <row r="43410" spans="18:18">
      <c r="R43410" s="1"/>
    </row>
    <row r="43411" spans="18:18">
      <c r="R43411" s="1"/>
    </row>
    <row r="43412" spans="18:18">
      <c r="R43412" s="1"/>
    </row>
    <row r="43413" spans="18:18">
      <c r="R43413" s="1"/>
    </row>
    <row r="43414" spans="18:18">
      <c r="R43414" s="1"/>
    </row>
    <row r="43415" spans="18:18">
      <c r="R43415" s="1"/>
    </row>
    <row r="43416" spans="18:18">
      <c r="R43416" s="1"/>
    </row>
    <row r="43417" spans="18:18">
      <c r="R43417" s="1"/>
    </row>
    <row r="43418" spans="18:18">
      <c r="R43418" s="1"/>
    </row>
    <row r="43419" spans="18:18">
      <c r="R43419" s="1"/>
    </row>
    <row r="43420" spans="18:18">
      <c r="R43420" s="1"/>
    </row>
    <row r="43421" spans="18:18">
      <c r="R43421" s="1"/>
    </row>
    <row r="43422" spans="18:18">
      <c r="R43422" s="1"/>
    </row>
    <row r="43423" spans="18:18">
      <c r="R43423" s="1"/>
    </row>
    <row r="43424" spans="18:18">
      <c r="R43424" s="1"/>
    </row>
    <row r="43425" spans="18:18">
      <c r="R43425" s="1"/>
    </row>
    <row r="43426" spans="18:18">
      <c r="R43426" s="1"/>
    </row>
    <row r="43427" spans="18:18">
      <c r="R43427" s="1"/>
    </row>
    <row r="43428" spans="18:18">
      <c r="R43428" s="1"/>
    </row>
    <row r="43429" spans="18:18">
      <c r="R43429" s="1"/>
    </row>
    <row r="43430" spans="18:18">
      <c r="R43430" s="1"/>
    </row>
    <row r="43431" spans="18:18">
      <c r="R43431" s="1"/>
    </row>
    <row r="43432" spans="18:18">
      <c r="R43432" s="1"/>
    </row>
    <row r="43433" spans="18:18">
      <c r="R43433" s="1"/>
    </row>
    <row r="43434" spans="18:18">
      <c r="R43434" s="1"/>
    </row>
    <row r="43435" spans="18:18">
      <c r="R43435" s="1"/>
    </row>
    <row r="43436" spans="18:18">
      <c r="R43436" s="1"/>
    </row>
    <row r="43437" spans="18:18">
      <c r="R43437" s="1"/>
    </row>
    <row r="43438" spans="18:18">
      <c r="R43438" s="1"/>
    </row>
    <row r="43439" spans="18:18">
      <c r="R43439" s="1"/>
    </row>
    <row r="43440" spans="18:18">
      <c r="R43440" s="1"/>
    </row>
    <row r="43441" spans="18:18">
      <c r="R43441" s="1"/>
    </row>
    <row r="43442" spans="18:18">
      <c r="R43442" s="1"/>
    </row>
    <row r="43443" spans="18:18">
      <c r="R43443" s="1"/>
    </row>
    <row r="43444" spans="18:18">
      <c r="R43444" s="1"/>
    </row>
    <row r="43445" spans="18:18">
      <c r="R43445" s="1"/>
    </row>
    <row r="43446" spans="18:18">
      <c r="R43446" s="1"/>
    </row>
    <row r="43447" spans="18:18">
      <c r="R43447" s="1"/>
    </row>
    <row r="43448" spans="18:18">
      <c r="R43448" s="1"/>
    </row>
    <row r="43449" spans="18:18">
      <c r="R43449" s="1"/>
    </row>
    <row r="43450" spans="18:18">
      <c r="R43450" s="1"/>
    </row>
    <row r="43451" spans="18:18">
      <c r="R43451" s="1"/>
    </row>
    <row r="43452" spans="18:18">
      <c r="R43452" s="1"/>
    </row>
    <row r="43453" spans="18:18">
      <c r="R43453" s="1"/>
    </row>
    <row r="43454" spans="18:18">
      <c r="R43454" s="1"/>
    </row>
    <row r="43455" spans="18:18">
      <c r="R43455" s="1"/>
    </row>
    <row r="43456" spans="18:18">
      <c r="R43456" s="1"/>
    </row>
    <row r="43457" spans="18:18">
      <c r="R43457" s="1"/>
    </row>
    <row r="43458" spans="18:18">
      <c r="R43458" s="1"/>
    </row>
    <row r="43459" spans="18:18">
      <c r="R43459" s="1"/>
    </row>
    <row r="43460" spans="18:18">
      <c r="R43460" s="1"/>
    </row>
    <row r="43461" spans="18:18">
      <c r="R43461" s="1"/>
    </row>
    <row r="43462" spans="18:18">
      <c r="R43462" s="1"/>
    </row>
    <row r="43463" spans="18:18">
      <c r="R43463" s="1"/>
    </row>
    <row r="43464" spans="18:18">
      <c r="R43464" s="1"/>
    </row>
    <row r="43465" spans="18:18">
      <c r="R43465" s="1"/>
    </row>
    <row r="43466" spans="18:18">
      <c r="R43466" s="1"/>
    </row>
    <row r="43467" spans="18:18">
      <c r="R43467" s="1"/>
    </row>
    <row r="43468" spans="18:18">
      <c r="R43468" s="1"/>
    </row>
    <row r="43469" spans="18:18">
      <c r="R43469" s="1"/>
    </row>
    <row r="43470" spans="18:18">
      <c r="R43470" s="1"/>
    </row>
    <row r="43471" spans="18:18">
      <c r="R43471" s="1"/>
    </row>
    <row r="43472" spans="18:18">
      <c r="R43472" s="1"/>
    </row>
    <row r="43473" spans="18:18">
      <c r="R43473" s="1"/>
    </row>
    <row r="43474" spans="18:18">
      <c r="R43474" s="1"/>
    </row>
    <row r="43475" spans="18:18">
      <c r="R43475" s="1"/>
    </row>
    <row r="43476" spans="18:18">
      <c r="R43476" s="1"/>
    </row>
    <row r="43477" spans="18:18">
      <c r="R43477" s="1"/>
    </row>
    <row r="43478" spans="18:18">
      <c r="R43478" s="1"/>
    </row>
    <row r="43479" spans="18:18">
      <c r="R43479" s="1"/>
    </row>
    <row r="43480" spans="18:18">
      <c r="R43480" s="1"/>
    </row>
    <row r="43481" spans="18:18">
      <c r="R43481" s="1"/>
    </row>
    <row r="43482" spans="18:18">
      <c r="R43482" s="1"/>
    </row>
    <row r="43483" spans="18:18">
      <c r="R43483" s="1"/>
    </row>
    <row r="43484" spans="18:18">
      <c r="R43484" s="1"/>
    </row>
    <row r="43485" spans="18:18">
      <c r="R43485" s="1"/>
    </row>
    <row r="43486" spans="18:18">
      <c r="R43486" s="1"/>
    </row>
    <row r="43487" spans="18:18">
      <c r="R43487" s="1"/>
    </row>
    <row r="43488" spans="18:18">
      <c r="R43488" s="1"/>
    </row>
    <row r="43489" spans="18:18">
      <c r="R43489" s="1"/>
    </row>
    <row r="43490" spans="18:18">
      <c r="R43490" s="1"/>
    </row>
    <row r="43491" spans="18:18">
      <c r="R43491" s="1"/>
    </row>
    <row r="43492" spans="18:18">
      <c r="R43492" s="1"/>
    </row>
    <row r="43493" spans="18:18">
      <c r="R43493" s="1"/>
    </row>
    <row r="43494" spans="18:18">
      <c r="R43494" s="1"/>
    </row>
    <row r="43495" spans="18:18">
      <c r="R43495" s="1"/>
    </row>
    <row r="43496" spans="18:18">
      <c r="R43496" s="1"/>
    </row>
    <row r="43497" spans="18:18">
      <c r="R43497" s="1"/>
    </row>
    <row r="43498" spans="18:18">
      <c r="R43498" s="1"/>
    </row>
    <row r="43499" spans="18:18">
      <c r="R43499" s="1"/>
    </row>
    <row r="43500" spans="18:18">
      <c r="R43500" s="1"/>
    </row>
    <row r="43501" spans="18:18">
      <c r="R43501" s="1"/>
    </row>
    <row r="43502" spans="18:18">
      <c r="R43502" s="1"/>
    </row>
    <row r="43503" spans="18:18">
      <c r="R43503" s="1"/>
    </row>
    <row r="43504" spans="18:18">
      <c r="R43504" s="1"/>
    </row>
    <row r="43505" spans="18:18">
      <c r="R43505" s="1"/>
    </row>
    <row r="43506" spans="18:18">
      <c r="R43506" s="1"/>
    </row>
    <row r="43507" spans="18:18">
      <c r="R43507" s="1"/>
    </row>
    <row r="43508" spans="18:18">
      <c r="R43508" s="1"/>
    </row>
    <row r="43509" spans="18:18">
      <c r="R43509" s="1"/>
    </row>
    <row r="43510" spans="18:18">
      <c r="R43510" s="1"/>
    </row>
    <row r="43511" spans="18:18">
      <c r="R43511" s="1"/>
    </row>
    <row r="43512" spans="18:18">
      <c r="R43512" s="1"/>
    </row>
    <row r="43513" spans="18:18">
      <c r="R43513" s="1"/>
    </row>
    <row r="43514" spans="18:18">
      <c r="R43514" s="1"/>
    </row>
    <row r="43515" spans="18:18">
      <c r="R43515" s="1"/>
    </row>
    <row r="43516" spans="18:18">
      <c r="R43516" s="1"/>
    </row>
    <row r="43517" spans="18:18">
      <c r="R43517" s="1"/>
    </row>
    <row r="43518" spans="18:18">
      <c r="R43518" s="1"/>
    </row>
    <row r="43519" spans="18:18">
      <c r="R43519" s="1"/>
    </row>
    <row r="43520" spans="18:18">
      <c r="R43520" s="1"/>
    </row>
    <row r="43521" spans="18:18">
      <c r="R43521" s="1"/>
    </row>
    <row r="43522" spans="18:18">
      <c r="R43522" s="1"/>
    </row>
    <row r="43523" spans="18:18">
      <c r="R43523" s="1"/>
    </row>
    <row r="43524" spans="18:18">
      <c r="R43524" s="1"/>
    </row>
    <row r="43525" spans="18:18">
      <c r="R43525" s="1"/>
    </row>
    <row r="43526" spans="18:18">
      <c r="R43526" s="1"/>
    </row>
    <row r="43527" spans="18:18">
      <c r="R43527" s="1"/>
    </row>
    <row r="43528" spans="18:18">
      <c r="R43528" s="1"/>
    </row>
    <row r="43529" spans="18:18">
      <c r="R43529" s="1"/>
    </row>
    <row r="43530" spans="18:18">
      <c r="R43530" s="1"/>
    </row>
    <row r="43531" spans="18:18">
      <c r="R43531" s="1"/>
    </row>
    <row r="43532" spans="18:18">
      <c r="R43532" s="1"/>
    </row>
    <row r="43533" spans="18:18">
      <c r="R43533" s="1"/>
    </row>
    <row r="43534" spans="18:18">
      <c r="R43534" s="1"/>
    </row>
    <row r="43535" spans="18:18">
      <c r="R43535" s="1"/>
    </row>
    <row r="43536" spans="18:18">
      <c r="R43536" s="1"/>
    </row>
    <row r="43537" spans="18:18">
      <c r="R43537" s="1"/>
    </row>
    <row r="43538" spans="18:18">
      <c r="R43538" s="1"/>
    </row>
    <row r="43539" spans="18:18">
      <c r="R43539" s="1"/>
    </row>
    <row r="43540" spans="18:18">
      <c r="R43540" s="1"/>
    </row>
    <row r="43541" spans="18:18">
      <c r="R43541" s="1"/>
    </row>
    <row r="43542" spans="18:18">
      <c r="R43542" s="1"/>
    </row>
    <row r="43543" spans="18:18">
      <c r="R43543" s="1"/>
    </row>
    <row r="43544" spans="18:18">
      <c r="R43544" s="1"/>
    </row>
    <row r="43545" spans="18:18">
      <c r="R43545" s="1"/>
    </row>
    <row r="43546" spans="18:18">
      <c r="R43546" s="1"/>
    </row>
    <row r="43547" spans="18:18">
      <c r="R43547" s="1"/>
    </row>
    <row r="43548" spans="18:18">
      <c r="R43548" s="1"/>
    </row>
    <row r="43549" spans="18:18">
      <c r="R43549" s="1"/>
    </row>
    <row r="43550" spans="18:18">
      <c r="R43550" s="1"/>
    </row>
    <row r="43551" spans="18:18">
      <c r="R43551" s="1"/>
    </row>
    <row r="43552" spans="18:18">
      <c r="R43552" s="1"/>
    </row>
    <row r="43553" spans="18:18">
      <c r="R43553" s="1"/>
    </row>
    <row r="43554" spans="18:18">
      <c r="R43554" s="1"/>
    </row>
    <row r="43555" spans="18:18">
      <c r="R43555" s="1"/>
    </row>
    <row r="43556" spans="18:18">
      <c r="R43556" s="1"/>
    </row>
    <row r="43557" spans="18:18">
      <c r="R43557" s="1"/>
    </row>
    <row r="43558" spans="18:18">
      <c r="R43558" s="1"/>
    </row>
    <row r="43559" spans="18:18">
      <c r="R43559" s="1"/>
    </row>
    <row r="43560" spans="18:18">
      <c r="R43560" s="1"/>
    </row>
    <row r="43561" spans="18:18">
      <c r="R43561" s="1"/>
    </row>
    <row r="43562" spans="18:18">
      <c r="R43562" s="1"/>
    </row>
    <row r="43563" spans="18:18">
      <c r="R43563" s="1"/>
    </row>
    <row r="43564" spans="18:18">
      <c r="R43564" s="1"/>
    </row>
    <row r="43565" spans="18:18">
      <c r="R43565" s="1"/>
    </row>
    <row r="43566" spans="18:18">
      <c r="R43566" s="1"/>
    </row>
    <row r="43567" spans="18:18">
      <c r="R43567" s="1"/>
    </row>
    <row r="43568" spans="18:18">
      <c r="R43568" s="1"/>
    </row>
    <row r="43569" spans="18:18">
      <c r="R43569" s="1"/>
    </row>
    <row r="43570" spans="18:18">
      <c r="R43570" s="1"/>
    </row>
    <row r="43571" spans="18:18">
      <c r="R43571" s="1"/>
    </row>
    <row r="43572" spans="18:18">
      <c r="R43572" s="1"/>
    </row>
    <row r="43573" spans="18:18">
      <c r="R43573" s="1"/>
    </row>
    <row r="43574" spans="18:18">
      <c r="R43574" s="1"/>
    </row>
    <row r="43575" spans="18:18">
      <c r="R43575" s="1"/>
    </row>
    <row r="43576" spans="18:18">
      <c r="R43576" s="1"/>
    </row>
    <row r="43577" spans="18:18">
      <c r="R43577" s="1"/>
    </row>
    <row r="43578" spans="18:18">
      <c r="R43578" s="1"/>
    </row>
    <row r="43579" spans="18:18">
      <c r="R43579" s="1"/>
    </row>
    <row r="43580" spans="18:18">
      <c r="R43580" s="1"/>
    </row>
    <row r="43581" spans="18:18">
      <c r="R43581" s="1"/>
    </row>
    <row r="43582" spans="18:18">
      <c r="R43582" s="1"/>
    </row>
    <row r="43583" spans="18:18">
      <c r="R43583" s="1"/>
    </row>
    <row r="43584" spans="18:18">
      <c r="R43584" s="1"/>
    </row>
    <row r="43585" spans="18:18">
      <c r="R43585" s="1"/>
    </row>
    <row r="43586" spans="18:18">
      <c r="R43586" s="1"/>
    </row>
    <row r="43587" spans="18:18">
      <c r="R43587" s="1"/>
    </row>
    <row r="43588" spans="18:18">
      <c r="R43588" s="1"/>
    </row>
    <row r="43589" spans="18:18">
      <c r="R43589" s="1"/>
    </row>
    <row r="43590" spans="18:18">
      <c r="R43590" s="1"/>
    </row>
    <row r="43591" spans="18:18">
      <c r="R43591" s="1"/>
    </row>
    <row r="43592" spans="18:18">
      <c r="R43592" s="1"/>
    </row>
    <row r="43593" spans="18:18">
      <c r="R43593" s="1"/>
    </row>
    <row r="43594" spans="18:18">
      <c r="R43594" s="1"/>
    </row>
    <row r="43595" spans="18:18">
      <c r="R43595" s="1"/>
    </row>
    <row r="43596" spans="18:18">
      <c r="R43596" s="1"/>
    </row>
    <row r="43597" spans="18:18">
      <c r="R43597" s="1"/>
    </row>
    <row r="43598" spans="18:18">
      <c r="R43598" s="1"/>
    </row>
    <row r="43599" spans="18:18">
      <c r="R43599" s="1"/>
    </row>
    <row r="43600" spans="18:18">
      <c r="R43600" s="1"/>
    </row>
    <row r="43601" spans="18:18">
      <c r="R43601" s="1"/>
    </row>
    <row r="43602" spans="18:18">
      <c r="R43602" s="1"/>
    </row>
    <row r="43603" spans="18:18">
      <c r="R43603" s="1"/>
    </row>
    <row r="43604" spans="18:18">
      <c r="R43604" s="1"/>
    </row>
    <row r="43605" spans="18:18">
      <c r="R43605" s="1"/>
    </row>
    <row r="43606" spans="18:18">
      <c r="R43606" s="1"/>
    </row>
    <row r="43607" spans="18:18">
      <c r="R43607" s="1"/>
    </row>
    <row r="43608" spans="18:18">
      <c r="R43608" s="1"/>
    </row>
    <row r="43609" spans="18:18">
      <c r="R43609" s="1"/>
    </row>
    <row r="43610" spans="18:18">
      <c r="R43610" s="1"/>
    </row>
    <row r="43611" spans="18:18">
      <c r="R43611" s="1"/>
    </row>
    <row r="43612" spans="18:18">
      <c r="R43612" s="1"/>
    </row>
    <row r="43613" spans="18:18">
      <c r="R43613" s="1"/>
    </row>
    <row r="43614" spans="18:18">
      <c r="R43614" s="1"/>
    </row>
    <row r="43615" spans="18:18">
      <c r="R43615" s="1"/>
    </row>
    <row r="43616" spans="18:18">
      <c r="R43616" s="1"/>
    </row>
    <row r="43617" spans="18:18">
      <c r="R43617" s="1"/>
    </row>
    <row r="43618" spans="18:18">
      <c r="R43618" s="1"/>
    </row>
    <row r="43619" spans="18:18">
      <c r="R43619" s="1"/>
    </row>
    <row r="43620" spans="18:18">
      <c r="R43620" s="1"/>
    </row>
    <row r="43621" spans="18:18">
      <c r="R43621" s="1"/>
    </row>
    <row r="43622" spans="18:18">
      <c r="R43622" s="1"/>
    </row>
    <row r="43623" spans="18:18">
      <c r="R43623" s="1"/>
    </row>
    <row r="43624" spans="18:18">
      <c r="R43624" s="1"/>
    </row>
    <row r="43625" spans="18:18">
      <c r="R43625" s="1"/>
    </row>
    <row r="43626" spans="18:18">
      <c r="R43626" s="1"/>
    </row>
    <row r="43627" spans="18:18">
      <c r="R43627" s="1"/>
    </row>
    <row r="43628" spans="18:18">
      <c r="R43628" s="1"/>
    </row>
    <row r="43629" spans="18:18">
      <c r="R43629" s="1"/>
    </row>
    <row r="43630" spans="18:18">
      <c r="R43630" s="1"/>
    </row>
    <row r="43631" spans="18:18">
      <c r="R43631" s="1"/>
    </row>
    <row r="43632" spans="18:18">
      <c r="R43632" s="1"/>
    </row>
    <row r="43633" spans="18:18">
      <c r="R43633" s="1"/>
    </row>
    <row r="43634" spans="18:18">
      <c r="R43634" s="1"/>
    </row>
    <row r="43635" spans="18:18">
      <c r="R43635" s="1"/>
    </row>
    <row r="43636" spans="18:18">
      <c r="R43636" s="1"/>
    </row>
    <row r="43637" spans="18:18">
      <c r="R43637" s="1"/>
    </row>
    <row r="43638" spans="18:18">
      <c r="R43638" s="1"/>
    </row>
    <row r="43639" spans="18:18">
      <c r="R43639" s="1"/>
    </row>
    <row r="43640" spans="18:18">
      <c r="R43640" s="1"/>
    </row>
    <row r="43641" spans="18:18">
      <c r="R43641" s="1"/>
    </row>
    <row r="43642" spans="18:18">
      <c r="R43642" s="1"/>
    </row>
    <row r="43643" spans="18:18">
      <c r="R43643" s="1"/>
    </row>
    <row r="43644" spans="18:18">
      <c r="R43644" s="1"/>
    </row>
    <row r="43645" spans="18:18">
      <c r="R43645" s="1"/>
    </row>
    <row r="43646" spans="18:18">
      <c r="R43646" s="1"/>
    </row>
    <row r="43647" spans="18:18">
      <c r="R43647" s="1"/>
    </row>
    <row r="43648" spans="18:18">
      <c r="R43648" s="1"/>
    </row>
    <row r="43649" spans="18:18">
      <c r="R43649" s="1"/>
    </row>
    <row r="43650" spans="18:18">
      <c r="R43650" s="1"/>
    </row>
    <row r="43651" spans="18:18">
      <c r="R43651" s="1"/>
    </row>
    <row r="43652" spans="18:18">
      <c r="R43652" s="1"/>
    </row>
    <row r="43653" spans="18:18">
      <c r="R43653" s="1"/>
    </row>
    <row r="43654" spans="18:18">
      <c r="R43654" s="1"/>
    </row>
    <row r="43655" spans="18:18">
      <c r="R43655" s="1"/>
    </row>
    <row r="43656" spans="18:18">
      <c r="R43656" s="1"/>
    </row>
    <row r="43657" spans="18:18">
      <c r="R43657" s="1"/>
    </row>
    <row r="43658" spans="18:18">
      <c r="R43658" s="1"/>
    </row>
    <row r="43659" spans="18:18">
      <c r="R43659" s="1"/>
    </row>
    <row r="43660" spans="18:18">
      <c r="R43660" s="1"/>
    </row>
    <row r="43661" spans="18:18">
      <c r="R43661" s="1"/>
    </row>
    <row r="43662" spans="18:18">
      <c r="R43662" s="1"/>
    </row>
    <row r="43663" spans="18:18">
      <c r="R43663" s="1"/>
    </row>
    <row r="43664" spans="18:18">
      <c r="R43664" s="1"/>
    </row>
    <row r="43665" spans="18:18">
      <c r="R43665" s="1"/>
    </row>
    <row r="43666" spans="18:18">
      <c r="R43666" s="1"/>
    </row>
    <row r="43667" spans="18:18">
      <c r="R43667" s="1"/>
    </row>
    <row r="43668" spans="18:18">
      <c r="R43668" s="1"/>
    </row>
    <row r="43669" spans="18:18">
      <c r="R43669" s="1"/>
    </row>
    <row r="43670" spans="18:18">
      <c r="R43670" s="1"/>
    </row>
    <row r="43671" spans="18:18">
      <c r="R43671" s="1"/>
    </row>
    <row r="43672" spans="18:18">
      <c r="R43672" s="1"/>
    </row>
    <row r="43673" spans="18:18">
      <c r="R43673" s="1"/>
    </row>
    <row r="43674" spans="18:18">
      <c r="R43674" s="1"/>
    </row>
    <row r="43675" spans="18:18">
      <c r="R43675" s="1"/>
    </row>
    <row r="43676" spans="18:18">
      <c r="R43676" s="1"/>
    </row>
    <row r="43677" spans="18:18">
      <c r="R43677" s="1"/>
    </row>
    <row r="43678" spans="18:18">
      <c r="R43678" s="1"/>
    </row>
    <row r="43679" spans="18:18">
      <c r="R43679" s="1"/>
    </row>
    <row r="43680" spans="18:18">
      <c r="R43680" s="1"/>
    </row>
    <row r="43681" spans="18:18">
      <c r="R43681" s="1"/>
    </row>
    <row r="43682" spans="18:18">
      <c r="R43682" s="1"/>
    </row>
    <row r="43683" spans="18:18">
      <c r="R43683" s="1"/>
    </row>
    <row r="43684" spans="18:18">
      <c r="R43684" s="1"/>
    </row>
    <row r="43685" spans="18:18">
      <c r="R43685" s="1"/>
    </row>
    <row r="43686" spans="18:18">
      <c r="R43686" s="1"/>
    </row>
    <row r="43687" spans="18:18">
      <c r="R43687" s="1"/>
    </row>
    <row r="43688" spans="18:18">
      <c r="R43688" s="1"/>
    </row>
    <row r="43689" spans="18:18">
      <c r="R43689" s="1"/>
    </row>
    <row r="43690" spans="18:18">
      <c r="R43690" s="1"/>
    </row>
    <row r="43691" spans="18:18">
      <c r="R43691" s="1"/>
    </row>
    <row r="43692" spans="18:18">
      <c r="R43692" s="1"/>
    </row>
    <row r="43693" spans="18:18">
      <c r="R43693" s="1"/>
    </row>
    <row r="43694" spans="18:18">
      <c r="R43694" s="1"/>
    </row>
    <row r="43695" spans="18:18">
      <c r="R43695" s="1"/>
    </row>
    <row r="43696" spans="18:18">
      <c r="R43696" s="1"/>
    </row>
    <row r="43697" spans="18:18">
      <c r="R43697" s="1"/>
    </row>
    <row r="43698" spans="18:18">
      <c r="R43698" s="1"/>
    </row>
    <row r="43699" spans="18:18">
      <c r="R43699" s="1"/>
    </row>
    <row r="43700" spans="18:18">
      <c r="R43700" s="1"/>
    </row>
    <row r="43701" spans="18:18">
      <c r="R43701" s="1"/>
    </row>
    <row r="43702" spans="18:18">
      <c r="R43702" s="1"/>
    </row>
    <row r="43703" spans="18:18">
      <c r="R43703" s="1"/>
    </row>
    <row r="43704" spans="18:18">
      <c r="R43704" s="1"/>
    </row>
    <row r="43705" spans="18:18">
      <c r="R43705" s="1"/>
    </row>
    <row r="43706" spans="18:18">
      <c r="R43706" s="1"/>
    </row>
    <row r="43707" spans="18:18">
      <c r="R43707" s="1"/>
    </row>
    <row r="43708" spans="18:18">
      <c r="R43708" s="1"/>
    </row>
    <row r="43709" spans="18:18">
      <c r="R43709" s="1"/>
    </row>
    <row r="43710" spans="18:18">
      <c r="R43710" s="1"/>
    </row>
    <row r="43711" spans="18:18">
      <c r="R43711" s="1"/>
    </row>
    <row r="43712" spans="18:18">
      <c r="R43712" s="1"/>
    </row>
    <row r="43713" spans="18:18">
      <c r="R43713" s="1"/>
    </row>
    <row r="43714" spans="18:18">
      <c r="R43714" s="1"/>
    </row>
    <row r="43715" spans="18:18">
      <c r="R43715" s="1"/>
    </row>
    <row r="43716" spans="18:18">
      <c r="R43716" s="1"/>
    </row>
    <row r="43717" spans="18:18">
      <c r="R43717" s="1"/>
    </row>
    <row r="43718" spans="18:18">
      <c r="R43718" s="1"/>
    </row>
    <row r="43719" spans="18:18">
      <c r="R43719" s="1"/>
    </row>
    <row r="43720" spans="18:18">
      <c r="R43720" s="1"/>
    </row>
    <row r="43721" spans="18:18">
      <c r="R43721" s="1"/>
    </row>
    <row r="43722" spans="18:18">
      <c r="R43722" s="1"/>
    </row>
    <row r="43723" spans="18:18">
      <c r="R43723" s="1"/>
    </row>
    <row r="43724" spans="18:18">
      <c r="R43724" s="1"/>
    </row>
    <row r="43725" spans="18:18">
      <c r="R43725" s="1"/>
    </row>
    <row r="43726" spans="18:18">
      <c r="R43726" s="1"/>
    </row>
    <row r="43727" spans="18:18">
      <c r="R43727" s="1"/>
    </row>
    <row r="43728" spans="18:18">
      <c r="R43728" s="1"/>
    </row>
    <row r="43729" spans="18:18">
      <c r="R43729" s="1"/>
    </row>
    <row r="43730" spans="18:18">
      <c r="R43730" s="1"/>
    </row>
    <row r="43731" spans="18:18">
      <c r="R43731" s="1"/>
    </row>
    <row r="43732" spans="18:18">
      <c r="R43732" s="1"/>
    </row>
    <row r="43733" spans="18:18">
      <c r="R43733" s="1"/>
    </row>
    <row r="43734" spans="18:18">
      <c r="R43734" s="1"/>
    </row>
    <row r="43735" spans="18:18">
      <c r="R43735" s="1"/>
    </row>
    <row r="43736" spans="18:18">
      <c r="R43736" s="1"/>
    </row>
    <row r="43737" spans="18:18">
      <c r="R43737" s="1"/>
    </row>
    <row r="43738" spans="18:18">
      <c r="R43738" s="1"/>
    </row>
    <row r="43739" spans="18:18">
      <c r="R43739" s="1"/>
    </row>
    <row r="43740" spans="18:18">
      <c r="R43740" s="1"/>
    </row>
    <row r="43741" spans="18:18">
      <c r="R43741" s="1"/>
    </row>
    <row r="43742" spans="18:18">
      <c r="R43742" s="1"/>
    </row>
    <row r="43743" spans="18:18">
      <c r="R43743" s="1"/>
    </row>
    <row r="43744" spans="18:18">
      <c r="R43744" s="1"/>
    </row>
    <row r="43745" spans="18:18">
      <c r="R43745" s="1"/>
    </row>
    <row r="43746" spans="18:18">
      <c r="R43746" s="1"/>
    </row>
    <row r="43747" spans="18:18">
      <c r="R43747" s="1"/>
    </row>
    <row r="43748" spans="18:18">
      <c r="R43748" s="1"/>
    </row>
    <row r="43749" spans="18:18">
      <c r="R43749" s="1"/>
    </row>
    <row r="43750" spans="18:18">
      <c r="R43750" s="1"/>
    </row>
    <row r="43751" spans="18:18">
      <c r="R43751" s="1"/>
    </row>
    <row r="43752" spans="18:18">
      <c r="R43752" s="1"/>
    </row>
    <row r="43753" spans="18:18">
      <c r="R43753" s="1"/>
    </row>
    <row r="43754" spans="18:18">
      <c r="R43754" s="1"/>
    </row>
    <row r="43755" spans="18:18">
      <c r="R43755" s="1"/>
    </row>
    <row r="43756" spans="18:18">
      <c r="R43756" s="1"/>
    </row>
    <row r="43757" spans="18:18">
      <c r="R43757" s="1"/>
    </row>
    <row r="43758" spans="18:18">
      <c r="R43758" s="1"/>
    </row>
    <row r="43759" spans="18:18">
      <c r="R43759" s="1"/>
    </row>
    <row r="43760" spans="18:18">
      <c r="R43760" s="1"/>
    </row>
    <row r="43761" spans="18:18">
      <c r="R43761" s="1"/>
    </row>
    <row r="43762" spans="18:18">
      <c r="R43762" s="1"/>
    </row>
    <row r="43763" spans="18:18">
      <c r="R43763" s="1"/>
    </row>
    <row r="43764" spans="18:18">
      <c r="R43764" s="1"/>
    </row>
    <row r="43765" spans="18:18">
      <c r="R43765" s="1"/>
    </row>
    <row r="43766" spans="18:18">
      <c r="R43766" s="1"/>
    </row>
    <row r="43767" spans="18:18">
      <c r="R43767" s="1"/>
    </row>
    <row r="43768" spans="18:18">
      <c r="R43768" s="1"/>
    </row>
    <row r="43769" spans="18:18">
      <c r="R43769" s="1"/>
    </row>
    <row r="43770" spans="18:18">
      <c r="R43770" s="1"/>
    </row>
    <row r="43771" spans="18:18">
      <c r="R43771" s="1"/>
    </row>
    <row r="43772" spans="18:18">
      <c r="R43772" s="1"/>
    </row>
    <row r="43773" spans="18:18">
      <c r="R43773" s="1"/>
    </row>
    <row r="43774" spans="18:18">
      <c r="R43774" s="1"/>
    </row>
    <row r="43775" spans="18:18">
      <c r="R43775" s="1"/>
    </row>
    <row r="43776" spans="18:18">
      <c r="R43776" s="1"/>
    </row>
    <row r="43777" spans="18:18">
      <c r="R43777" s="1"/>
    </row>
    <row r="43778" spans="18:18">
      <c r="R43778" s="1"/>
    </row>
    <row r="43779" spans="18:18">
      <c r="R43779" s="1"/>
    </row>
    <row r="43780" spans="18:18">
      <c r="R43780" s="1"/>
    </row>
    <row r="43781" spans="18:18">
      <c r="R43781" s="1"/>
    </row>
    <row r="43782" spans="18:18">
      <c r="R43782" s="1"/>
    </row>
    <row r="43783" spans="18:18">
      <c r="R43783" s="1"/>
    </row>
    <row r="43784" spans="18:18">
      <c r="R43784" s="1"/>
    </row>
    <row r="43785" spans="18:18">
      <c r="R43785" s="1"/>
    </row>
    <row r="43786" spans="18:18">
      <c r="R43786" s="1"/>
    </row>
    <row r="43787" spans="18:18">
      <c r="R43787" s="1"/>
    </row>
    <row r="43788" spans="18:18">
      <c r="R43788" s="1"/>
    </row>
    <row r="43789" spans="18:18">
      <c r="R43789" s="1"/>
    </row>
    <row r="43790" spans="18:18">
      <c r="R43790" s="1"/>
    </row>
    <row r="43791" spans="18:18">
      <c r="R43791" s="1"/>
    </row>
    <row r="43792" spans="18:18">
      <c r="R43792" s="1"/>
    </row>
    <row r="43793" spans="18:18">
      <c r="R43793" s="1"/>
    </row>
    <row r="43794" spans="18:18">
      <c r="R43794" s="1"/>
    </row>
    <row r="43795" spans="18:18">
      <c r="R43795" s="1"/>
    </row>
    <row r="43796" spans="18:18">
      <c r="R43796" s="1"/>
    </row>
    <row r="43797" spans="18:18">
      <c r="R43797" s="1"/>
    </row>
    <row r="43798" spans="18:18">
      <c r="R43798" s="1"/>
    </row>
    <row r="43799" spans="18:18">
      <c r="R43799" s="1"/>
    </row>
    <row r="43800" spans="18:18">
      <c r="R43800" s="1"/>
    </row>
    <row r="43801" spans="18:18">
      <c r="R43801" s="1"/>
    </row>
    <row r="43802" spans="18:18">
      <c r="R43802" s="1"/>
    </row>
    <row r="43803" spans="18:18">
      <c r="R43803" s="1"/>
    </row>
    <row r="43804" spans="18:18">
      <c r="R43804" s="1"/>
    </row>
    <row r="43805" spans="18:18">
      <c r="R43805" s="1"/>
    </row>
    <row r="43806" spans="18:18">
      <c r="R43806" s="1"/>
    </row>
    <row r="43807" spans="18:18">
      <c r="R43807" s="1"/>
    </row>
    <row r="43808" spans="18:18">
      <c r="R43808" s="1"/>
    </row>
    <row r="43809" spans="18:18">
      <c r="R43809" s="1"/>
    </row>
    <row r="43810" spans="18:18">
      <c r="R43810" s="1"/>
    </row>
    <row r="43811" spans="18:18">
      <c r="R43811" s="1"/>
    </row>
    <row r="43812" spans="18:18">
      <c r="R43812" s="1"/>
    </row>
    <row r="43813" spans="18:18">
      <c r="R43813" s="1"/>
    </row>
    <row r="43814" spans="18:18">
      <c r="R43814" s="1"/>
    </row>
    <row r="43815" spans="18:18">
      <c r="R43815" s="1"/>
    </row>
    <row r="43816" spans="18:18">
      <c r="R43816" s="1"/>
    </row>
    <row r="43817" spans="18:18">
      <c r="R43817" s="1"/>
    </row>
    <row r="43818" spans="18:18">
      <c r="R43818" s="1"/>
    </row>
    <row r="43819" spans="18:18">
      <c r="R43819" s="1"/>
    </row>
    <row r="43820" spans="18:18">
      <c r="R43820" s="1"/>
    </row>
    <row r="43821" spans="18:18">
      <c r="R43821" s="1"/>
    </row>
    <row r="43822" spans="18:18">
      <c r="R43822" s="1"/>
    </row>
    <row r="43823" spans="18:18">
      <c r="R43823" s="1"/>
    </row>
    <row r="43824" spans="18:18">
      <c r="R43824" s="1"/>
    </row>
    <row r="43825" spans="18:18">
      <c r="R43825" s="1"/>
    </row>
    <row r="43826" spans="18:18">
      <c r="R43826" s="1"/>
    </row>
    <row r="43827" spans="18:18">
      <c r="R43827" s="1"/>
    </row>
    <row r="43828" spans="18:18">
      <c r="R43828" s="1"/>
    </row>
    <row r="43829" spans="18:18">
      <c r="R43829" s="1"/>
    </row>
    <row r="43830" spans="18:18">
      <c r="R43830" s="1"/>
    </row>
    <row r="43831" spans="18:18">
      <c r="R43831" s="1"/>
    </row>
    <row r="43832" spans="18:18">
      <c r="R43832" s="1"/>
    </row>
    <row r="43833" spans="18:18">
      <c r="R43833" s="1"/>
    </row>
    <row r="43834" spans="18:18">
      <c r="R43834" s="1"/>
    </row>
    <row r="43835" spans="18:18">
      <c r="R43835" s="1"/>
    </row>
    <row r="43836" spans="18:18">
      <c r="R43836" s="1"/>
    </row>
    <row r="43837" spans="18:18">
      <c r="R43837" s="1"/>
    </row>
    <row r="43838" spans="18:18">
      <c r="R43838" s="1"/>
    </row>
    <row r="43839" spans="18:18">
      <c r="R43839" s="1"/>
    </row>
    <row r="43840" spans="18:18">
      <c r="R43840" s="1"/>
    </row>
    <row r="43841" spans="18:18">
      <c r="R43841" s="1"/>
    </row>
    <row r="43842" spans="18:18">
      <c r="R43842" s="1"/>
    </row>
    <row r="43843" spans="18:18">
      <c r="R43843" s="1"/>
    </row>
    <row r="43844" spans="18:18">
      <c r="R43844" s="1"/>
    </row>
    <row r="43845" spans="18:18">
      <c r="R43845" s="1"/>
    </row>
    <row r="43846" spans="18:18">
      <c r="R43846" s="1"/>
    </row>
    <row r="43847" spans="18:18">
      <c r="R43847" s="1"/>
    </row>
    <row r="43848" spans="18:18">
      <c r="R43848" s="1"/>
    </row>
    <row r="43849" spans="18:18">
      <c r="R43849" s="1"/>
    </row>
    <row r="43850" spans="18:18">
      <c r="R43850" s="1"/>
    </row>
    <row r="43851" spans="18:18">
      <c r="R43851" s="1"/>
    </row>
    <row r="43852" spans="18:18">
      <c r="R43852" s="1"/>
    </row>
    <row r="43853" spans="18:18">
      <c r="R43853" s="1"/>
    </row>
    <row r="43854" spans="18:18">
      <c r="R43854" s="1"/>
    </row>
    <row r="43855" spans="18:18">
      <c r="R43855" s="1"/>
    </row>
    <row r="43856" spans="18:18">
      <c r="R43856" s="1"/>
    </row>
    <row r="43857" spans="18:18">
      <c r="R43857" s="1"/>
    </row>
    <row r="43858" spans="18:18">
      <c r="R43858" s="1"/>
    </row>
    <row r="43859" spans="18:18">
      <c r="R43859" s="1"/>
    </row>
    <row r="43860" spans="18:18">
      <c r="R43860" s="1"/>
    </row>
    <row r="43861" spans="18:18">
      <c r="R43861" s="1"/>
    </row>
    <row r="43862" spans="18:18">
      <c r="R43862" s="1"/>
    </row>
    <row r="43863" spans="18:18">
      <c r="R43863" s="1"/>
    </row>
    <row r="43864" spans="18:18">
      <c r="R43864" s="1"/>
    </row>
    <row r="43865" spans="18:18">
      <c r="R43865" s="1"/>
    </row>
    <row r="43866" spans="18:18">
      <c r="R43866" s="1"/>
    </row>
    <row r="43867" spans="18:18">
      <c r="R43867" s="1"/>
    </row>
    <row r="43868" spans="18:18">
      <c r="R43868" s="1"/>
    </row>
    <row r="43869" spans="18:18">
      <c r="R43869" s="1"/>
    </row>
    <row r="43870" spans="18:18">
      <c r="R43870" s="1"/>
    </row>
    <row r="43871" spans="18:18">
      <c r="R43871" s="1"/>
    </row>
    <row r="43872" spans="18:18">
      <c r="R43872" s="1"/>
    </row>
    <row r="43873" spans="18:18">
      <c r="R43873" s="1"/>
    </row>
    <row r="43874" spans="18:18">
      <c r="R43874" s="1"/>
    </row>
    <row r="43875" spans="18:18">
      <c r="R43875" s="1"/>
    </row>
    <row r="43876" spans="18:18">
      <c r="R43876" s="1"/>
    </row>
    <row r="43877" spans="18:18">
      <c r="R43877" s="1"/>
    </row>
    <row r="43878" spans="18:18">
      <c r="R43878" s="1"/>
    </row>
    <row r="43879" spans="18:18">
      <c r="R43879" s="1"/>
    </row>
    <row r="43880" spans="18:18">
      <c r="R43880" s="1"/>
    </row>
    <row r="43881" spans="18:18">
      <c r="R43881" s="1"/>
    </row>
    <row r="43882" spans="18:18">
      <c r="R43882" s="1"/>
    </row>
    <row r="43883" spans="18:18">
      <c r="R43883" s="1"/>
    </row>
    <row r="43884" spans="18:18">
      <c r="R43884" s="1"/>
    </row>
    <row r="43885" spans="18:18">
      <c r="R43885" s="1"/>
    </row>
    <row r="43886" spans="18:18">
      <c r="R43886" s="1"/>
    </row>
    <row r="43887" spans="18:18">
      <c r="R43887" s="1"/>
    </row>
    <row r="43888" spans="18:18">
      <c r="R43888" s="1"/>
    </row>
    <row r="43889" spans="18:18">
      <c r="R43889" s="1"/>
    </row>
    <row r="43890" spans="18:18">
      <c r="R43890" s="1"/>
    </row>
    <row r="43891" spans="18:18">
      <c r="R43891" s="1"/>
    </row>
    <row r="43892" spans="18:18">
      <c r="R43892" s="1"/>
    </row>
    <row r="43893" spans="18:18">
      <c r="R43893" s="1"/>
    </row>
    <row r="43894" spans="18:18">
      <c r="R43894" s="1"/>
    </row>
    <row r="43895" spans="18:18">
      <c r="R43895" s="1"/>
    </row>
    <row r="43896" spans="18:18">
      <c r="R43896" s="1"/>
    </row>
    <row r="43897" spans="18:18">
      <c r="R43897" s="1"/>
    </row>
    <row r="43898" spans="18:18">
      <c r="R43898" s="1"/>
    </row>
    <row r="43899" spans="18:18">
      <c r="R43899" s="1"/>
    </row>
    <row r="43900" spans="18:18">
      <c r="R43900" s="1"/>
    </row>
    <row r="43901" spans="18:18">
      <c r="R43901" s="1"/>
    </row>
    <row r="43902" spans="18:18">
      <c r="R43902" s="1"/>
    </row>
    <row r="43903" spans="18:18">
      <c r="R43903" s="1"/>
    </row>
    <row r="43904" spans="18:18">
      <c r="R43904" s="1"/>
    </row>
    <row r="43905" spans="18:18">
      <c r="R43905" s="1"/>
    </row>
    <row r="43906" spans="18:18">
      <c r="R43906" s="1"/>
    </row>
    <row r="43907" spans="18:18">
      <c r="R43907" s="1"/>
    </row>
    <row r="43908" spans="18:18">
      <c r="R43908" s="1"/>
    </row>
    <row r="43909" spans="18:18">
      <c r="R43909" s="1"/>
    </row>
    <row r="43910" spans="18:18">
      <c r="R43910" s="1"/>
    </row>
    <row r="43911" spans="18:18">
      <c r="R43911" s="1"/>
    </row>
    <row r="43912" spans="18:18">
      <c r="R43912" s="1"/>
    </row>
    <row r="43913" spans="18:18">
      <c r="R43913" s="1"/>
    </row>
    <row r="43914" spans="18:18">
      <c r="R43914" s="1"/>
    </row>
    <row r="43915" spans="18:18">
      <c r="R43915" s="1"/>
    </row>
    <row r="43916" spans="18:18">
      <c r="R43916" s="1"/>
    </row>
    <row r="43917" spans="18:18">
      <c r="R43917" s="1"/>
    </row>
    <row r="43918" spans="18:18">
      <c r="R43918" s="1"/>
    </row>
    <row r="43919" spans="18:18">
      <c r="R43919" s="1"/>
    </row>
    <row r="43920" spans="18:18">
      <c r="R43920" s="1"/>
    </row>
    <row r="43921" spans="18:18">
      <c r="R43921" s="1"/>
    </row>
    <row r="43922" spans="18:18">
      <c r="R43922" s="1"/>
    </row>
    <row r="43923" spans="18:18">
      <c r="R43923" s="1"/>
    </row>
    <row r="43924" spans="18:18">
      <c r="R43924" s="1"/>
    </row>
    <row r="43925" spans="18:18">
      <c r="R43925" s="1"/>
    </row>
    <row r="43926" spans="18:18">
      <c r="R43926" s="1"/>
    </row>
    <row r="43927" spans="18:18">
      <c r="R43927" s="1"/>
    </row>
    <row r="43928" spans="18:18">
      <c r="R43928" s="1"/>
    </row>
    <row r="43929" spans="18:18">
      <c r="R43929" s="1"/>
    </row>
    <row r="43930" spans="18:18">
      <c r="R43930" s="1"/>
    </row>
    <row r="43931" spans="18:18">
      <c r="R43931" s="1"/>
    </row>
    <row r="43932" spans="18:18">
      <c r="R43932" s="1"/>
    </row>
    <row r="43933" spans="18:18">
      <c r="R43933" s="1"/>
    </row>
    <row r="43934" spans="18:18">
      <c r="R43934" s="1"/>
    </row>
    <row r="43935" spans="18:18">
      <c r="R43935" s="1"/>
    </row>
    <row r="43936" spans="18:18">
      <c r="R43936" s="1"/>
    </row>
    <row r="43937" spans="18:18">
      <c r="R43937" s="1"/>
    </row>
    <row r="43938" spans="18:18">
      <c r="R43938" s="1"/>
    </row>
    <row r="43939" spans="18:18">
      <c r="R43939" s="1"/>
    </row>
    <row r="43940" spans="18:18">
      <c r="R43940" s="1"/>
    </row>
    <row r="43941" spans="18:18">
      <c r="R43941" s="1"/>
    </row>
    <row r="43942" spans="18:18">
      <c r="R43942" s="1"/>
    </row>
    <row r="43943" spans="18:18">
      <c r="R43943" s="1"/>
    </row>
    <row r="43944" spans="18:18">
      <c r="R43944" s="1"/>
    </row>
    <row r="43945" spans="18:18">
      <c r="R43945" s="1"/>
    </row>
    <row r="43946" spans="18:18">
      <c r="R43946" s="1"/>
    </row>
    <row r="43947" spans="18:18">
      <c r="R43947" s="1"/>
    </row>
    <row r="43948" spans="18:18">
      <c r="R43948" s="1"/>
    </row>
    <row r="43949" spans="18:18">
      <c r="R43949" s="1"/>
    </row>
    <row r="43950" spans="18:18">
      <c r="R43950" s="1"/>
    </row>
    <row r="43951" spans="18:18">
      <c r="R43951" s="1"/>
    </row>
    <row r="43952" spans="18:18">
      <c r="R43952" s="1"/>
    </row>
    <row r="43953" spans="18:18">
      <c r="R43953" s="1"/>
    </row>
    <row r="43954" spans="18:18">
      <c r="R43954" s="1"/>
    </row>
    <row r="43955" spans="18:18">
      <c r="R43955" s="1"/>
    </row>
    <row r="43956" spans="18:18">
      <c r="R43956" s="1"/>
    </row>
    <row r="43957" spans="18:18">
      <c r="R43957" s="1"/>
    </row>
    <row r="43958" spans="18:18">
      <c r="R43958" s="1"/>
    </row>
    <row r="43959" spans="18:18">
      <c r="R43959" s="1"/>
    </row>
    <row r="43960" spans="18:18">
      <c r="R43960" s="1"/>
    </row>
    <row r="43961" spans="18:18">
      <c r="R43961" s="1"/>
    </row>
    <row r="43962" spans="18:18">
      <c r="R43962" s="1"/>
    </row>
    <row r="43963" spans="18:18">
      <c r="R43963" s="1"/>
    </row>
    <row r="43964" spans="18:18">
      <c r="R43964" s="1"/>
    </row>
    <row r="43965" spans="18:18">
      <c r="R43965" s="1"/>
    </row>
    <row r="43966" spans="18:18">
      <c r="R43966" s="1"/>
    </row>
    <row r="43967" spans="18:18">
      <c r="R43967" s="1"/>
    </row>
    <row r="43968" spans="18:18">
      <c r="R43968" s="1"/>
    </row>
    <row r="43969" spans="18:18">
      <c r="R43969" s="1"/>
    </row>
    <row r="43970" spans="18:18">
      <c r="R43970" s="1"/>
    </row>
    <row r="43971" spans="18:18">
      <c r="R43971" s="1"/>
    </row>
    <row r="43972" spans="18:18">
      <c r="R43972" s="1"/>
    </row>
    <row r="43973" spans="18:18">
      <c r="R43973" s="1"/>
    </row>
    <row r="43974" spans="18:18">
      <c r="R43974" s="1"/>
    </row>
    <row r="43975" spans="18:18">
      <c r="R43975" s="1"/>
    </row>
    <row r="43976" spans="18:18">
      <c r="R43976" s="1"/>
    </row>
    <row r="43977" spans="18:18">
      <c r="R43977" s="1"/>
    </row>
    <row r="43978" spans="18:18">
      <c r="R43978" s="1"/>
    </row>
    <row r="43979" spans="18:18">
      <c r="R43979" s="1"/>
    </row>
    <row r="43980" spans="18:18">
      <c r="R43980" s="1"/>
    </row>
    <row r="43981" spans="18:18">
      <c r="R43981" s="1"/>
    </row>
    <row r="43982" spans="18:18">
      <c r="R43982" s="1"/>
    </row>
    <row r="43983" spans="18:18">
      <c r="R43983" s="1"/>
    </row>
    <row r="43984" spans="18:18">
      <c r="R43984" s="1"/>
    </row>
    <row r="43985" spans="18:18">
      <c r="R43985" s="1"/>
    </row>
    <row r="43986" spans="18:18">
      <c r="R43986" s="1"/>
    </row>
    <row r="43987" spans="18:18">
      <c r="R43987" s="1"/>
    </row>
    <row r="43988" spans="18:18">
      <c r="R43988" s="1"/>
    </row>
    <row r="43989" spans="18:18">
      <c r="R43989" s="1"/>
    </row>
    <row r="43990" spans="18:18">
      <c r="R43990" s="1"/>
    </row>
    <row r="43991" spans="18:18">
      <c r="R43991" s="1"/>
    </row>
    <row r="43992" spans="18:18">
      <c r="R43992" s="1"/>
    </row>
    <row r="43993" spans="18:18">
      <c r="R43993" s="1"/>
    </row>
    <row r="43994" spans="18:18">
      <c r="R43994" s="1"/>
    </row>
    <row r="43995" spans="18:18">
      <c r="R43995" s="1"/>
    </row>
    <row r="43996" spans="18:18">
      <c r="R43996" s="1"/>
    </row>
    <row r="43997" spans="18:18">
      <c r="R43997" s="1"/>
    </row>
    <row r="43998" spans="18:18">
      <c r="R43998" s="1"/>
    </row>
    <row r="43999" spans="18:18">
      <c r="R43999" s="1"/>
    </row>
    <row r="44000" spans="18:18">
      <c r="R44000" s="1"/>
    </row>
    <row r="44001" spans="18:18">
      <c r="R44001" s="1"/>
    </row>
    <row r="44002" spans="18:18">
      <c r="R44002" s="1"/>
    </row>
    <row r="44003" spans="18:18">
      <c r="R44003" s="1"/>
    </row>
    <row r="44004" spans="18:18">
      <c r="R44004" s="1"/>
    </row>
    <row r="44005" spans="18:18">
      <c r="R44005" s="1"/>
    </row>
    <row r="44006" spans="18:18">
      <c r="R44006" s="1"/>
    </row>
    <row r="44007" spans="18:18">
      <c r="R44007" s="1"/>
    </row>
    <row r="44008" spans="18:18">
      <c r="R44008" s="1"/>
    </row>
    <row r="44009" spans="18:18">
      <c r="R44009" s="1"/>
    </row>
    <row r="44010" spans="18:18">
      <c r="R44010" s="1"/>
    </row>
    <row r="44011" spans="18:18">
      <c r="R44011" s="1"/>
    </row>
    <row r="44012" spans="18:18">
      <c r="R44012" s="1"/>
    </row>
    <row r="44013" spans="18:18">
      <c r="R44013" s="1"/>
    </row>
    <row r="44014" spans="18:18">
      <c r="R44014" s="1"/>
    </row>
    <row r="44015" spans="18:18">
      <c r="R44015" s="1"/>
    </row>
    <row r="44016" spans="18:18">
      <c r="R44016" s="1"/>
    </row>
    <row r="44017" spans="18:18">
      <c r="R44017" s="1"/>
    </row>
    <row r="44018" spans="18:18">
      <c r="R44018" s="1"/>
    </row>
    <row r="44019" spans="18:18">
      <c r="R44019" s="1"/>
    </row>
    <row r="44020" spans="18:18">
      <c r="R44020" s="1"/>
    </row>
    <row r="44021" spans="18:18">
      <c r="R44021" s="1"/>
    </row>
    <row r="44022" spans="18:18">
      <c r="R44022" s="1"/>
    </row>
    <row r="44023" spans="18:18">
      <c r="R44023" s="1"/>
    </row>
    <row r="44024" spans="18:18">
      <c r="R44024" s="1"/>
    </row>
    <row r="44025" spans="18:18">
      <c r="R44025" s="1"/>
    </row>
    <row r="44026" spans="18:18">
      <c r="R44026" s="1"/>
    </row>
    <row r="44027" spans="18:18">
      <c r="R44027" s="1"/>
    </row>
    <row r="44028" spans="18:18">
      <c r="R44028" s="1"/>
    </row>
    <row r="44029" spans="18:18">
      <c r="R44029" s="1"/>
    </row>
    <row r="44030" spans="18:18">
      <c r="R44030" s="1"/>
    </row>
    <row r="44031" spans="18:18">
      <c r="R44031" s="1"/>
    </row>
    <row r="44032" spans="18:18">
      <c r="R44032" s="1"/>
    </row>
    <row r="44033" spans="18:18">
      <c r="R44033" s="1"/>
    </row>
    <row r="44034" spans="18:18">
      <c r="R44034" s="1"/>
    </row>
    <row r="44035" spans="18:18">
      <c r="R44035" s="1"/>
    </row>
    <row r="44036" spans="18:18">
      <c r="R44036" s="1"/>
    </row>
    <row r="44037" spans="18:18">
      <c r="R44037" s="1"/>
    </row>
    <row r="44038" spans="18:18">
      <c r="R44038" s="1"/>
    </row>
    <row r="44039" spans="18:18">
      <c r="R44039" s="1"/>
    </row>
    <row r="44040" spans="18:18">
      <c r="R44040" s="1"/>
    </row>
    <row r="44041" spans="18:18">
      <c r="R44041" s="1"/>
    </row>
    <row r="44042" spans="18:18">
      <c r="R44042" s="1"/>
    </row>
    <row r="44043" spans="18:18">
      <c r="R44043" s="1"/>
    </row>
    <row r="44044" spans="18:18">
      <c r="R44044" s="1"/>
    </row>
    <row r="44045" spans="18:18">
      <c r="R44045" s="1"/>
    </row>
    <row r="44046" spans="18:18">
      <c r="R44046" s="1"/>
    </row>
    <row r="44047" spans="18:18">
      <c r="R44047" s="1"/>
    </row>
    <row r="44048" spans="18:18">
      <c r="R44048" s="1"/>
    </row>
    <row r="44049" spans="18:18">
      <c r="R44049" s="1"/>
    </row>
    <row r="44050" spans="18:18">
      <c r="R44050" s="1"/>
    </row>
    <row r="44051" spans="18:18">
      <c r="R44051" s="1"/>
    </row>
    <row r="44052" spans="18:18">
      <c r="R44052" s="1"/>
    </row>
    <row r="44053" spans="18:18">
      <c r="R44053" s="1"/>
    </row>
    <row r="44054" spans="18:18">
      <c r="R44054" s="1"/>
    </row>
    <row r="44055" spans="18:18">
      <c r="R44055" s="1"/>
    </row>
    <row r="44056" spans="18:18">
      <c r="R44056" s="1"/>
    </row>
    <row r="44057" spans="18:18">
      <c r="R44057" s="1"/>
    </row>
    <row r="44058" spans="18:18">
      <c r="R44058" s="1"/>
    </row>
    <row r="44059" spans="18:18">
      <c r="R44059" s="1"/>
    </row>
    <row r="44060" spans="18:18">
      <c r="R44060" s="1"/>
    </row>
    <row r="44061" spans="18:18">
      <c r="R44061" s="1"/>
    </row>
    <row r="44062" spans="18:18">
      <c r="R44062" s="1"/>
    </row>
    <row r="44063" spans="18:18">
      <c r="R44063" s="1"/>
    </row>
    <row r="44064" spans="18:18">
      <c r="R44064" s="1"/>
    </row>
    <row r="44065" spans="18:18">
      <c r="R44065" s="1"/>
    </row>
    <row r="44066" spans="18:18">
      <c r="R44066" s="1"/>
    </row>
    <row r="44067" spans="18:18">
      <c r="R44067" s="1"/>
    </row>
    <row r="44068" spans="18:18">
      <c r="R44068" s="1"/>
    </row>
    <row r="44069" spans="18:18">
      <c r="R44069" s="1"/>
    </row>
    <row r="44070" spans="18:18">
      <c r="R44070" s="1"/>
    </row>
    <row r="44071" spans="18:18">
      <c r="R44071" s="1"/>
    </row>
    <row r="44072" spans="18:18">
      <c r="R44072" s="1"/>
    </row>
    <row r="44073" spans="18:18">
      <c r="R44073" s="1"/>
    </row>
    <row r="44074" spans="18:18">
      <c r="R44074" s="1"/>
    </row>
    <row r="44075" spans="18:18">
      <c r="R44075" s="1"/>
    </row>
    <row r="44076" spans="18:18">
      <c r="R44076" s="1"/>
    </row>
    <row r="44077" spans="18:18">
      <c r="R44077" s="1"/>
    </row>
    <row r="44078" spans="18:18">
      <c r="R44078" s="1"/>
    </row>
    <row r="44079" spans="18:18">
      <c r="R44079" s="1"/>
    </row>
    <row r="44080" spans="18:18">
      <c r="R44080" s="1"/>
    </row>
    <row r="44081" spans="18:18">
      <c r="R44081" s="1"/>
    </row>
    <row r="44082" spans="18:18">
      <c r="R44082" s="1"/>
    </row>
    <row r="44083" spans="18:18">
      <c r="R44083" s="1"/>
    </row>
    <row r="44084" spans="18:18">
      <c r="R44084" s="1"/>
    </row>
    <row r="44085" spans="18:18">
      <c r="R44085" s="1"/>
    </row>
    <row r="44086" spans="18:18">
      <c r="R44086" s="1"/>
    </row>
    <row r="44087" spans="18:18">
      <c r="R44087" s="1"/>
    </row>
    <row r="44088" spans="18:18">
      <c r="R44088" s="1"/>
    </row>
    <row r="44089" spans="18:18">
      <c r="R44089" s="1"/>
    </row>
    <row r="44090" spans="18:18">
      <c r="R44090" s="1"/>
    </row>
    <row r="44091" spans="18:18">
      <c r="R44091" s="1"/>
    </row>
    <row r="44092" spans="18:18">
      <c r="R44092" s="1"/>
    </row>
    <row r="44093" spans="18:18">
      <c r="R44093" s="1"/>
    </row>
    <row r="44094" spans="18:18">
      <c r="R44094" s="1"/>
    </row>
    <row r="44095" spans="18:18">
      <c r="R44095" s="1"/>
    </row>
    <row r="44096" spans="18:18">
      <c r="R44096" s="1"/>
    </row>
    <row r="44097" spans="18:18">
      <c r="R44097" s="1"/>
    </row>
    <row r="44098" spans="18:18">
      <c r="R44098" s="1"/>
    </row>
    <row r="44099" spans="18:18">
      <c r="R44099" s="1"/>
    </row>
    <row r="44100" spans="18:18">
      <c r="R44100" s="1"/>
    </row>
    <row r="44101" spans="18:18">
      <c r="R44101" s="1"/>
    </row>
    <row r="44102" spans="18:18">
      <c r="R44102" s="1"/>
    </row>
    <row r="44103" spans="18:18">
      <c r="R44103" s="1"/>
    </row>
    <row r="44104" spans="18:18">
      <c r="R44104" s="1"/>
    </row>
    <row r="44105" spans="18:18">
      <c r="R44105" s="1"/>
    </row>
    <row r="44106" spans="18:18">
      <c r="R44106" s="1"/>
    </row>
    <row r="44107" spans="18:18">
      <c r="R44107" s="1"/>
    </row>
    <row r="44108" spans="18:18">
      <c r="R44108" s="1"/>
    </row>
    <row r="44109" spans="18:18">
      <c r="R44109" s="1"/>
    </row>
    <row r="44110" spans="18:18">
      <c r="R44110" s="1"/>
    </row>
    <row r="44111" spans="18:18">
      <c r="R44111" s="1"/>
    </row>
    <row r="44112" spans="18:18">
      <c r="R44112" s="1"/>
    </row>
    <row r="44113" spans="18:18">
      <c r="R44113" s="1"/>
    </row>
    <row r="44114" spans="18:18">
      <c r="R44114" s="1"/>
    </row>
    <row r="44115" spans="18:18">
      <c r="R44115" s="1"/>
    </row>
    <row r="44116" spans="18:18">
      <c r="R44116" s="1"/>
    </row>
    <row r="44117" spans="18:18">
      <c r="R44117" s="1"/>
    </row>
    <row r="44118" spans="18:18">
      <c r="R44118" s="1"/>
    </row>
    <row r="44119" spans="18:18">
      <c r="R44119" s="1"/>
    </row>
    <row r="44120" spans="18:18">
      <c r="R44120" s="1"/>
    </row>
    <row r="44121" spans="18:18">
      <c r="R44121" s="1"/>
    </row>
    <row r="44122" spans="18:18">
      <c r="R44122" s="1"/>
    </row>
    <row r="44123" spans="18:18">
      <c r="R44123" s="1"/>
    </row>
    <row r="44124" spans="18:18">
      <c r="R44124" s="1"/>
    </row>
    <row r="44125" spans="18:18">
      <c r="R44125" s="1"/>
    </row>
    <row r="44126" spans="18:18">
      <c r="R44126" s="1"/>
    </row>
    <row r="44127" spans="18:18">
      <c r="R44127" s="1"/>
    </row>
    <row r="44128" spans="18:18">
      <c r="R44128" s="1"/>
    </row>
    <row r="44129" spans="18:18">
      <c r="R44129" s="1"/>
    </row>
    <row r="44130" spans="18:18">
      <c r="R44130" s="1"/>
    </row>
    <row r="44131" spans="18:18">
      <c r="R44131" s="1"/>
    </row>
    <row r="44132" spans="18:18">
      <c r="R44132" s="1"/>
    </row>
    <row r="44133" spans="18:18">
      <c r="R44133" s="1"/>
    </row>
    <row r="44134" spans="18:18">
      <c r="R44134" s="1"/>
    </row>
    <row r="44135" spans="18:18">
      <c r="R44135" s="1"/>
    </row>
    <row r="44136" spans="18:18">
      <c r="R44136" s="1"/>
    </row>
    <row r="44137" spans="18:18">
      <c r="R44137" s="1"/>
    </row>
    <row r="44138" spans="18:18">
      <c r="R44138" s="1"/>
    </row>
    <row r="44139" spans="18:18">
      <c r="R44139" s="1"/>
    </row>
    <row r="44140" spans="18:18">
      <c r="R44140" s="1"/>
    </row>
    <row r="44141" spans="18:18">
      <c r="R44141" s="1"/>
    </row>
    <row r="44142" spans="18:18">
      <c r="R44142" s="1"/>
    </row>
    <row r="44143" spans="18:18">
      <c r="R44143" s="1"/>
    </row>
    <row r="44144" spans="18:18">
      <c r="R44144" s="1"/>
    </row>
    <row r="44145" spans="18:18">
      <c r="R44145" s="1"/>
    </row>
    <row r="44146" spans="18:18">
      <c r="R44146" s="1"/>
    </row>
    <row r="44147" spans="18:18">
      <c r="R44147" s="1"/>
    </row>
    <row r="44148" spans="18:18">
      <c r="R44148" s="1"/>
    </row>
    <row r="44149" spans="18:18">
      <c r="R44149" s="1"/>
    </row>
    <row r="44150" spans="18:18">
      <c r="R44150" s="1"/>
    </row>
    <row r="44151" spans="18:18">
      <c r="R44151" s="1"/>
    </row>
    <row r="44152" spans="18:18">
      <c r="R44152" s="1"/>
    </row>
    <row r="44153" spans="18:18">
      <c r="R44153" s="1"/>
    </row>
    <row r="44154" spans="18:18">
      <c r="R44154" s="1"/>
    </row>
    <row r="44155" spans="18:18">
      <c r="R44155" s="1"/>
    </row>
    <row r="44156" spans="18:18">
      <c r="R44156" s="1"/>
    </row>
    <row r="44157" spans="18:18">
      <c r="R44157" s="1"/>
    </row>
    <row r="44158" spans="18:18">
      <c r="R44158" s="1"/>
    </row>
    <row r="44159" spans="18:18">
      <c r="R44159" s="1"/>
    </row>
    <row r="44160" spans="18:18">
      <c r="R44160" s="1"/>
    </row>
    <row r="44161" spans="18:18">
      <c r="R44161" s="1"/>
    </row>
    <row r="44162" spans="18:18">
      <c r="R44162" s="1"/>
    </row>
    <row r="44163" spans="18:18">
      <c r="R44163" s="1"/>
    </row>
    <row r="44164" spans="18:18">
      <c r="R44164" s="1"/>
    </row>
    <row r="44165" spans="18:18">
      <c r="R44165" s="1"/>
    </row>
    <row r="44166" spans="18:18">
      <c r="R44166" s="1"/>
    </row>
    <row r="44167" spans="18:18">
      <c r="R44167" s="1"/>
    </row>
    <row r="44168" spans="18:18">
      <c r="R44168" s="1"/>
    </row>
    <row r="44169" spans="18:18">
      <c r="R44169" s="1"/>
    </row>
    <row r="44170" spans="18:18">
      <c r="R44170" s="1"/>
    </row>
    <row r="44171" spans="18:18">
      <c r="R44171" s="1"/>
    </row>
    <row r="44172" spans="18:18">
      <c r="R44172" s="1"/>
    </row>
    <row r="44173" spans="18:18">
      <c r="R44173" s="1"/>
    </row>
    <row r="44174" spans="18:18">
      <c r="R44174" s="1"/>
    </row>
    <row r="44175" spans="18:18">
      <c r="R44175" s="1"/>
    </row>
    <row r="44176" spans="18:18">
      <c r="R44176" s="1"/>
    </row>
    <row r="44177" spans="18:18">
      <c r="R44177" s="1"/>
    </row>
    <row r="44178" spans="18:18">
      <c r="R44178" s="1"/>
    </row>
    <row r="44179" spans="18:18">
      <c r="R44179" s="1"/>
    </row>
    <row r="44180" spans="18:18">
      <c r="R44180" s="1"/>
    </row>
    <row r="44181" spans="18:18">
      <c r="R44181" s="1"/>
    </row>
    <row r="44182" spans="18:18">
      <c r="R44182" s="1"/>
    </row>
    <row r="44183" spans="18:18">
      <c r="R44183" s="1"/>
    </row>
    <row r="44184" spans="18:18">
      <c r="R44184" s="1"/>
    </row>
    <row r="44185" spans="18:18">
      <c r="R44185" s="1"/>
    </row>
    <row r="44186" spans="18:18">
      <c r="R44186" s="1"/>
    </row>
    <row r="44187" spans="18:18">
      <c r="R44187" s="1"/>
    </row>
    <row r="44188" spans="18:18">
      <c r="R44188" s="1"/>
    </row>
    <row r="44189" spans="18:18">
      <c r="R44189" s="1"/>
    </row>
    <row r="44190" spans="18:18">
      <c r="R44190" s="1"/>
    </row>
    <row r="44191" spans="18:18">
      <c r="R44191" s="1"/>
    </row>
    <row r="44192" spans="18:18">
      <c r="R44192" s="1"/>
    </row>
    <row r="44193" spans="18:18">
      <c r="R44193" s="1"/>
    </row>
    <row r="44194" spans="18:18">
      <c r="R44194" s="1"/>
    </row>
    <row r="44195" spans="18:18">
      <c r="R44195" s="1"/>
    </row>
    <row r="44196" spans="18:18">
      <c r="R44196" s="1"/>
    </row>
    <row r="44197" spans="18:18">
      <c r="R44197" s="1"/>
    </row>
    <row r="44198" spans="18:18">
      <c r="R44198" s="1"/>
    </row>
    <row r="44199" spans="18:18">
      <c r="R44199" s="1"/>
    </row>
    <row r="44200" spans="18:18">
      <c r="R44200" s="1"/>
    </row>
    <row r="44201" spans="18:18">
      <c r="R44201" s="1"/>
    </row>
    <row r="44202" spans="18:18">
      <c r="R44202" s="1"/>
    </row>
    <row r="44203" spans="18:18">
      <c r="R44203" s="1"/>
    </row>
    <row r="44204" spans="18:18">
      <c r="R44204" s="1"/>
    </row>
    <row r="44205" spans="18:18">
      <c r="R44205" s="1"/>
    </row>
    <row r="44206" spans="18:18">
      <c r="R44206" s="1"/>
    </row>
    <row r="44207" spans="18:18">
      <c r="R44207" s="1"/>
    </row>
    <row r="44208" spans="18:18">
      <c r="R44208" s="1"/>
    </row>
    <row r="44209" spans="18:18">
      <c r="R44209" s="1"/>
    </row>
    <row r="44210" spans="18:18">
      <c r="R44210" s="1"/>
    </row>
    <row r="44211" spans="18:18">
      <c r="R44211" s="1"/>
    </row>
    <row r="44212" spans="18:18">
      <c r="R44212" s="1"/>
    </row>
    <row r="44213" spans="18:18">
      <c r="R44213" s="1"/>
    </row>
    <row r="44214" spans="18:18">
      <c r="R44214" s="1"/>
    </row>
    <row r="44215" spans="18:18">
      <c r="R44215" s="1"/>
    </row>
    <row r="44216" spans="18:18">
      <c r="R44216" s="1"/>
    </row>
    <row r="44217" spans="18:18">
      <c r="R44217" s="1"/>
    </row>
    <row r="44218" spans="18:18">
      <c r="R44218" s="1"/>
    </row>
    <row r="44219" spans="18:18">
      <c r="R44219" s="1"/>
    </row>
    <row r="44220" spans="18:18">
      <c r="R44220" s="1"/>
    </row>
    <row r="44221" spans="18:18">
      <c r="R44221" s="1"/>
    </row>
    <row r="44222" spans="18:18">
      <c r="R44222" s="1"/>
    </row>
    <row r="44223" spans="18:18">
      <c r="R44223" s="1"/>
    </row>
    <row r="44224" spans="18:18">
      <c r="R44224" s="1"/>
    </row>
    <row r="44225" spans="18:18">
      <c r="R44225" s="1"/>
    </row>
    <row r="44226" spans="18:18">
      <c r="R44226" s="1"/>
    </row>
    <row r="44227" spans="18:18">
      <c r="R44227" s="1"/>
    </row>
    <row r="44228" spans="18:18">
      <c r="R44228" s="1"/>
    </row>
    <row r="44229" spans="18:18">
      <c r="R44229" s="1"/>
    </row>
    <row r="44230" spans="18:18">
      <c r="R44230" s="1"/>
    </row>
    <row r="44231" spans="18:18">
      <c r="R44231" s="1"/>
    </row>
    <row r="44232" spans="18:18">
      <c r="R44232" s="1"/>
    </row>
    <row r="44233" spans="18:18">
      <c r="R44233" s="1"/>
    </row>
    <row r="44234" spans="18:18">
      <c r="R44234" s="1"/>
    </row>
    <row r="44235" spans="18:18">
      <c r="R44235" s="1"/>
    </row>
    <row r="44236" spans="18:18">
      <c r="R44236" s="1"/>
    </row>
    <row r="44237" spans="18:18">
      <c r="R44237" s="1"/>
    </row>
    <row r="44238" spans="18:18">
      <c r="R44238" s="1"/>
    </row>
    <row r="44239" spans="18:18">
      <c r="R44239" s="1"/>
    </row>
    <row r="44240" spans="18:18">
      <c r="R44240" s="1"/>
    </row>
    <row r="44241" spans="18:18">
      <c r="R44241" s="1"/>
    </row>
    <row r="44242" spans="18:18">
      <c r="R44242" s="1"/>
    </row>
    <row r="44243" spans="18:18">
      <c r="R44243" s="1"/>
    </row>
    <row r="44244" spans="18:18">
      <c r="R44244" s="1"/>
    </row>
    <row r="44245" spans="18:18">
      <c r="R44245" s="1"/>
    </row>
    <row r="44246" spans="18:18">
      <c r="R44246" s="1"/>
    </row>
    <row r="44247" spans="18:18">
      <c r="R44247" s="1"/>
    </row>
    <row r="44248" spans="18:18">
      <c r="R44248" s="1"/>
    </row>
    <row r="44249" spans="18:18">
      <c r="R44249" s="1"/>
    </row>
    <row r="44250" spans="18:18">
      <c r="R44250" s="1"/>
    </row>
    <row r="44251" spans="18:18">
      <c r="R44251" s="1"/>
    </row>
    <row r="44252" spans="18:18">
      <c r="R44252" s="1"/>
    </row>
    <row r="44253" spans="18:18">
      <c r="R44253" s="1"/>
    </row>
    <row r="44254" spans="18:18">
      <c r="R44254" s="1"/>
    </row>
    <row r="44255" spans="18:18">
      <c r="R44255" s="1"/>
    </row>
    <row r="44256" spans="18:18">
      <c r="R44256" s="1"/>
    </row>
    <row r="44257" spans="18:18">
      <c r="R44257" s="1"/>
    </row>
    <row r="44258" spans="18:18">
      <c r="R44258" s="1"/>
    </row>
    <row r="44259" spans="18:18">
      <c r="R44259" s="1"/>
    </row>
    <row r="44260" spans="18:18">
      <c r="R44260" s="1"/>
    </row>
    <row r="44261" spans="18:18">
      <c r="R44261" s="1"/>
    </row>
    <row r="44262" spans="18:18">
      <c r="R44262" s="1"/>
    </row>
    <row r="44263" spans="18:18">
      <c r="R44263" s="1"/>
    </row>
    <row r="44264" spans="18:18">
      <c r="R44264" s="1"/>
    </row>
    <row r="44265" spans="18:18">
      <c r="R44265" s="1"/>
    </row>
    <row r="44266" spans="18:18">
      <c r="R44266" s="1"/>
    </row>
    <row r="44267" spans="18:18">
      <c r="R44267" s="1"/>
    </row>
    <row r="44268" spans="18:18">
      <c r="R44268" s="1"/>
    </row>
    <row r="44269" spans="18:18">
      <c r="R44269" s="1"/>
    </row>
    <row r="44270" spans="18:18">
      <c r="R44270" s="1"/>
    </row>
    <row r="44271" spans="18:18">
      <c r="R44271" s="1"/>
    </row>
    <row r="44272" spans="18:18">
      <c r="R44272" s="1"/>
    </row>
    <row r="44273" spans="18:18">
      <c r="R44273" s="1"/>
    </row>
    <row r="44274" spans="18:18">
      <c r="R44274" s="1"/>
    </row>
    <row r="44275" spans="18:18">
      <c r="R44275" s="1"/>
    </row>
    <row r="44276" spans="18:18">
      <c r="R44276" s="1"/>
    </row>
    <row r="44277" spans="18:18">
      <c r="R44277" s="1"/>
    </row>
    <row r="44278" spans="18:18">
      <c r="R44278" s="1"/>
    </row>
    <row r="44279" spans="18:18">
      <c r="R44279" s="1"/>
    </row>
    <row r="44280" spans="18:18">
      <c r="R44280" s="1"/>
    </row>
    <row r="44281" spans="18:18">
      <c r="R44281" s="1"/>
    </row>
    <row r="44282" spans="18:18">
      <c r="R44282" s="1"/>
    </row>
    <row r="44283" spans="18:18">
      <c r="R44283" s="1"/>
    </row>
    <row r="44284" spans="18:18">
      <c r="R44284" s="1"/>
    </row>
    <row r="44285" spans="18:18">
      <c r="R44285" s="1"/>
    </row>
    <row r="44286" spans="18:18">
      <c r="R44286" s="1"/>
    </row>
    <row r="44287" spans="18:18">
      <c r="R44287" s="1"/>
    </row>
    <row r="44288" spans="18:18">
      <c r="R44288" s="1"/>
    </row>
    <row r="44289" spans="18:18">
      <c r="R44289" s="1"/>
    </row>
    <row r="44290" spans="18:18">
      <c r="R44290" s="1"/>
    </row>
    <row r="44291" spans="18:18">
      <c r="R44291" s="1"/>
    </row>
    <row r="44292" spans="18:18">
      <c r="R44292" s="1"/>
    </row>
    <row r="44293" spans="18:18">
      <c r="R44293" s="1"/>
    </row>
    <row r="44294" spans="18:18">
      <c r="R44294" s="1"/>
    </row>
    <row r="44295" spans="18:18">
      <c r="R44295" s="1"/>
    </row>
    <row r="44296" spans="18:18">
      <c r="R44296" s="1"/>
    </row>
    <row r="44297" spans="18:18">
      <c r="R44297" s="1"/>
    </row>
    <row r="44298" spans="18:18">
      <c r="R44298" s="1"/>
    </row>
    <row r="44299" spans="18:18">
      <c r="R44299" s="1"/>
    </row>
    <row r="44300" spans="18:18">
      <c r="R44300" s="1"/>
    </row>
    <row r="44301" spans="18:18">
      <c r="R44301" s="1"/>
    </row>
    <row r="44302" spans="18:18">
      <c r="R44302" s="1"/>
    </row>
    <row r="44303" spans="18:18">
      <c r="R44303" s="1"/>
    </row>
    <row r="44304" spans="18:18">
      <c r="R44304" s="1"/>
    </row>
    <row r="44305" spans="18:18">
      <c r="R44305" s="1"/>
    </row>
    <row r="44306" spans="18:18">
      <c r="R44306" s="1"/>
    </row>
    <row r="44307" spans="18:18">
      <c r="R44307" s="1"/>
    </row>
    <row r="44308" spans="18:18">
      <c r="R44308" s="1"/>
    </row>
    <row r="44309" spans="18:18">
      <c r="R44309" s="1"/>
    </row>
    <row r="44310" spans="18:18">
      <c r="R44310" s="1"/>
    </row>
    <row r="44311" spans="18:18">
      <c r="R44311" s="1"/>
    </row>
    <row r="44312" spans="18:18">
      <c r="R44312" s="1"/>
    </row>
    <row r="44313" spans="18:18">
      <c r="R44313" s="1"/>
    </row>
    <row r="44314" spans="18:18">
      <c r="R44314" s="1"/>
    </row>
    <row r="44315" spans="18:18">
      <c r="R44315" s="1"/>
    </row>
    <row r="44316" spans="18:18">
      <c r="R44316" s="1"/>
    </row>
    <row r="44317" spans="18:18">
      <c r="R44317" s="1"/>
    </row>
    <row r="44318" spans="18:18">
      <c r="R44318" s="1"/>
    </row>
    <row r="44319" spans="18:18">
      <c r="R44319" s="1"/>
    </row>
    <row r="44320" spans="18:18">
      <c r="R44320" s="1"/>
    </row>
    <row r="44321" spans="18:18">
      <c r="R44321" s="1"/>
    </row>
    <row r="44322" spans="18:18">
      <c r="R44322" s="1"/>
    </row>
    <row r="44323" spans="18:18">
      <c r="R44323" s="1"/>
    </row>
    <row r="44324" spans="18:18">
      <c r="R44324" s="1"/>
    </row>
    <row r="44325" spans="18:18">
      <c r="R44325" s="1"/>
    </row>
    <row r="44326" spans="18:18">
      <c r="R44326" s="1"/>
    </row>
    <row r="44327" spans="18:18">
      <c r="R44327" s="1"/>
    </row>
    <row r="44328" spans="18:18">
      <c r="R44328" s="1"/>
    </row>
    <row r="44329" spans="18:18">
      <c r="R44329" s="1"/>
    </row>
    <row r="44330" spans="18:18">
      <c r="R44330" s="1"/>
    </row>
    <row r="44331" spans="18:18">
      <c r="R44331" s="1"/>
    </row>
    <row r="44332" spans="18:18">
      <c r="R44332" s="1"/>
    </row>
    <row r="44333" spans="18:18">
      <c r="R44333" s="1"/>
    </row>
    <row r="44334" spans="18:18">
      <c r="R44334" s="1"/>
    </row>
    <row r="44335" spans="18:18">
      <c r="R44335" s="1"/>
    </row>
    <row r="44336" spans="18:18">
      <c r="R44336" s="1"/>
    </row>
    <row r="44337" spans="18:18">
      <c r="R44337" s="1"/>
    </row>
    <row r="44338" spans="18:18">
      <c r="R44338" s="1"/>
    </row>
    <row r="44339" spans="18:18">
      <c r="R44339" s="1"/>
    </row>
    <row r="44340" spans="18:18">
      <c r="R44340" s="1"/>
    </row>
    <row r="44341" spans="18:18">
      <c r="R44341" s="1"/>
    </row>
    <row r="44342" spans="18:18">
      <c r="R44342" s="1"/>
    </row>
    <row r="44343" spans="18:18">
      <c r="R44343" s="1"/>
    </row>
    <row r="44344" spans="18:18">
      <c r="R44344" s="1"/>
    </row>
    <row r="44345" spans="18:18">
      <c r="R44345" s="1"/>
    </row>
    <row r="44346" spans="18:18">
      <c r="R44346" s="1"/>
    </row>
    <row r="44347" spans="18:18">
      <c r="R44347" s="1"/>
    </row>
    <row r="44348" spans="18:18">
      <c r="R44348" s="1"/>
    </row>
    <row r="44349" spans="18:18">
      <c r="R44349" s="1"/>
    </row>
    <row r="44350" spans="18:18">
      <c r="R44350" s="1"/>
    </row>
    <row r="44351" spans="18:18">
      <c r="R44351" s="1"/>
    </row>
    <row r="44352" spans="18:18">
      <c r="R44352" s="1"/>
    </row>
    <row r="44353" spans="18:18">
      <c r="R44353" s="1"/>
    </row>
    <row r="44354" spans="18:18">
      <c r="R44354" s="1"/>
    </row>
    <row r="44355" spans="18:18">
      <c r="R44355" s="1"/>
    </row>
    <row r="44356" spans="18:18">
      <c r="R44356" s="1"/>
    </row>
    <row r="44357" spans="18:18">
      <c r="R44357" s="1"/>
    </row>
    <row r="44358" spans="18:18">
      <c r="R44358" s="1"/>
    </row>
    <row r="44359" spans="18:18">
      <c r="R44359" s="1"/>
    </row>
    <row r="44360" spans="18:18">
      <c r="R44360" s="1"/>
    </row>
    <row r="44361" spans="18:18">
      <c r="R44361" s="1"/>
    </row>
    <row r="44362" spans="18:18">
      <c r="R44362" s="1"/>
    </row>
    <row r="44363" spans="18:18">
      <c r="R44363" s="1"/>
    </row>
    <row r="44364" spans="18:18">
      <c r="R44364" s="1"/>
    </row>
    <row r="44365" spans="18:18">
      <c r="R44365" s="1"/>
    </row>
    <row r="44366" spans="18:18">
      <c r="R44366" s="1"/>
    </row>
    <row r="44367" spans="18:18">
      <c r="R44367" s="1"/>
    </row>
    <row r="44368" spans="18:18">
      <c r="R44368" s="1"/>
    </row>
    <row r="44369" spans="18:18">
      <c r="R44369" s="1"/>
    </row>
    <row r="44370" spans="18:18">
      <c r="R44370" s="1"/>
    </row>
    <row r="44371" spans="18:18">
      <c r="R44371" s="1"/>
    </row>
    <row r="44372" spans="18:18">
      <c r="R44372" s="1"/>
    </row>
    <row r="44373" spans="18:18">
      <c r="R44373" s="1"/>
    </row>
    <row r="44374" spans="18:18">
      <c r="R44374" s="1"/>
    </row>
    <row r="44375" spans="18:18">
      <c r="R44375" s="1"/>
    </row>
    <row r="44376" spans="18:18">
      <c r="R44376" s="1"/>
    </row>
    <row r="44377" spans="18:18">
      <c r="R44377" s="1"/>
    </row>
    <row r="44378" spans="18:18">
      <c r="R44378" s="1"/>
    </row>
    <row r="44379" spans="18:18">
      <c r="R44379" s="1"/>
    </row>
    <row r="44380" spans="18:18">
      <c r="R44380" s="1"/>
    </row>
    <row r="44381" spans="18:18">
      <c r="R44381" s="1"/>
    </row>
    <row r="44382" spans="18:18">
      <c r="R44382" s="1"/>
    </row>
    <row r="44383" spans="18:18">
      <c r="R44383" s="1"/>
    </row>
    <row r="44384" spans="18:18">
      <c r="R44384" s="1"/>
    </row>
    <row r="44385" spans="18:18">
      <c r="R44385" s="1"/>
    </row>
    <row r="44386" spans="18:18">
      <c r="R44386" s="1"/>
    </row>
    <row r="44387" spans="18:18">
      <c r="R44387" s="1"/>
    </row>
    <row r="44388" spans="18:18">
      <c r="R44388" s="1"/>
    </row>
    <row r="44389" spans="18:18">
      <c r="R44389" s="1"/>
    </row>
    <row r="44390" spans="18:18">
      <c r="R44390" s="1"/>
    </row>
    <row r="44391" spans="18:18">
      <c r="R44391" s="1"/>
    </row>
    <row r="44392" spans="18:18">
      <c r="R44392" s="1"/>
    </row>
    <row r="44393" spans="18:18">
      <c r="R44393" s="1"/>
    </row>
    <row r="44394" spans="18:18">
      <c r="R44394" s="1"/>
    </row>
    <row r="44395" spans="18:18">
      <c r="R44395" s="1"/>
    </row>
    <row r="44396" spans="18:18">
      <c r="R44396" s="1"/>
    </row>
    <row r="44397" spans="18:18">
      <c r="R44397" s="1"/>
    </row>
    <row r="44398" spans="18:18">
      <c r="R44398" s="1"/>
    </row>
    <row r="44399" spans="18:18">
      <c r="R44399" s="1"/>
    </row>
    <row r="44400" spans="18:18">
      <c r="R44400" s="1"/>
    </row>
    <row r="44401" spans="18:18">
      <c r="R44401" s="1"/>
    </row>
    <row r="44402" spans="18:18">
      <c r="R44402" s="1"/>
    </row>
    <row r="44403" spans="18:18">
      <c r="R44403" s="1"/>
    </row>
    <row r="44404" spans="18:18">
      <c r="R44404" s="1"/>
    </row>
    <row r="44405" spans="18:18">
      <c r="R44405" s="1"/>
    </row>
    <row r="44406" spans="18:18">
      <c r="R44406" s="1"/>
    </row>
    <row r="44407" spans="18:18">
      <c r="R44407" s="1"/>
    </row>
    <row r="44408" spans="18:18">
      <c r="R44408" s="1"/>
    </row>
    <row r="44409" spans="18:18">
      <c r="R44409" s="1"/>
    </row>
    <row r="44410" spans="18:18">
      <c r="R44410" s="1"/>
    </row>
    <row r="44411" spans="18:18">
      <c r="R44411" s="1"/>
    </row>
    <row r="44412" spans="18:18">
      <c r="R44412" s="1"/>
    </row>
    <row r="44413" spans="18:18">
      <c r="R44413" s="1"/>
    </row>
    <row r="44414" spans="18:18">
      <c r="R44414" s="1"/>
    </row>
    <row r="44415" spans="18:18">
      <c r="R44415" s="1"/>
    </row>
    <row r="44416" spans="18:18">
      <c r="R44416" s="1"/>
    </row>
    <row r="44417" spans="18:18">
      <c r="R44417" s="1"/>
    </row>
    <row r="44418" spans="18:18">
      <c r="R44418" s="1"/>
    </row>
    <row r="44419" spans="18:18">
      <c r="R44419" s="1"/>
    </row>
    <row r="44420" spans="18:18">
      <c r="R44420" s="1"/>
    </row>
    <row r="44421" spans="18:18">
      <c r="R44421" s="1"/>
    </row>
    <row r="44422" spans="18:18">
      <c r="R44422" s="1"/>
    </row>
    <row r="44423" spans="18:18">
      <c r="R44423" s="1"/>
    </row>
    <row r="44424" spans="18:18">
      <c r="R44424" s="1"/>
    </row>
    <row r="44425" spans="18:18">
      <c r="R44425" s="1"/>
    </row>
    <row r="44426" spans="18:18">
      <c r="R44426" s="1"/>
    </row>
    <row r="44427" spans="18:18">
      <c r="R44427" s="1"/>
    </row>
    <row r="44428" spans="18:18">
      <c r="R44428" s="1"/>
    </row>
    <row r="44429" spans="18:18">
      <c r="R44429" s="1"/>
    </row>
    <row r="44430" spans="18:18">
      <c r="R44430" s="1"/>
    </row>
    <row r="44431" spans="18:18">
      <c r="R44431" s="1"/>
    </row>
    <row r="44432" spans="18:18">
      <c r="R44432" s="1"/>
    </row>
    <row r="44433" spans="18:18">
      <c r="R44433" s="1"/>
    </row>
    <row r="44434" spans="18:18">
      <c r="R44434" s="1"/>
    </row>
    <row r="44435" spans="18:18">
      <c r="R44435" s="1"/>
    </row>
    <row r="44436" spans="18:18">
      <c r="R44436" s="1"/>
    </row>
    <row r="44437" spans="18:18">
      <c r="R44437" s="1"/>
    </row>
    <row r="44438" spans="18:18">
      <c r="R44438" s="1"/>
    </row>
    <row r="44439" spans="18:18">
      <c r="R44439" s="1"/>
    </row>
    <row r="44440" spans="18:18">
      <c r="R44440" s="1"/>
    </row>
    <row r="44441" spans="18:18">
      <c r="R44441" s="1"/>
    </row>
    <row r="44442" spans="18:18">
      <c r="R44442" s="1"/>
    </row>
    <row r="44443" spans="18:18">
      <c r="R44443" s="1"/>
    </row>
    <row r="44444" spans="18:18">
      <c r="R44444" s="1"/>
    </row>
    <row r="44445" spans="18:18">
      <c r="R44445" s="1"/>
    </row>
    <row r="44446" spans="18:18">
      <c r="R44446" s="1"/>
    </row>
    <row r="44447" spans="18:18">
      <c r="R44447" s="1"/>
    </row>
    <row r="44448" spans="18:18">
      <c r="R44448" s="1"/>
    </row>
    <row r="44449" spans="18:18">
      <c r="R44449" s="1"/>
    </row>
    <row r="44450" spans="18:18">
      <c r="R44450" s="1"/>
    </row>
    <row r="44451" spans="18:18">
      <c r="R44451" s="1"/>
    </row>
    <row r="44452" spans="18:18">
      <c r="R44452" s="1"/>
    </row>
    <row r="44453" spans="18:18">
      <c r="R44453" s="1"/>
    </row>
    <row r="44454" spans="18:18">
      <c r="R44454" s="1"/>
    </row>
    <row r="44455" spans="18:18">
      <c r="R44455" s="1"/>
    </row>
    <row r="44456" spans="18:18">
      <c r="R44456" s="1"/>
    </row>
    <row r="44457" spans="18:18">
      <c r="R44457" s="1"/>
    </row>
    <row r="44458" spans="18:18">
      <c r="R44458" s="1"/>
    </row>
    <row r="44459" spans="18:18">
      <c r="R44459" s="1"/>
    </row>
    <row r="44460" spans="18:18">
      <c r="R44460" s="1"/>
    </row>
    <row r="44461" spans="18:18">
      <c r="R44461" s="1"/>
    </row>
    <row r="44462" spans="18:18">
      <c r="R44462" s="1"/>
    </row>
    <row r="44463" spans="18:18">
      <c r="R44463" s="1"/>
    </row>
    <row r="44464" spans="18:18">
      <c r="R44464" s="1"/>
    </row>
    <row r="44465" spans="18:18">
      <c r="R44465" s="1"/>
    </row>
    <row r="44466" spans="18:18">
      <c r="R44466" s="1"/>
    </row>
    <row r="44467" spans="18:18">
      <c r="R44467" s="1"/>
    </row>
    <row r="44468" spans="18:18">
      <c r="R44468" s="1"/>
    </row>
    <row r="44469" spans="18:18">
      <c r="R44469" s="1"/>
    </row>
    <row r="44470" spans="18:18">
      <c r="R44470" s="1"/>
    </row>
    <row r="44471" spans="18:18">
      <c r="R44471" s="1"/>
    </row>
    <row r="44472" spans="18:18">
      <c r="R44472" s="1"/>
    </row>
    <row r="44473" spans="18:18">
      <c r="R44473" s="1"/>
    </row>
    <row r="44474" spans="18:18">
      <c r="R44474" s="1"/>
    </row>
    <row r="44475" spans="18:18">
      <c r="R44475" s="1"/>
    </row>
    <row r="44476" spans="18:18">
      <c r="R44476" s="1"/>
    </row>
    <row r="44477" spans="18:18">
      <c r="R44477" s="1"/>
    </row>
    <row r="44478" spans="18:18">
      <c r="R44478" s="1"/>
    </row>
    <row r="44479" spans="18:18">
      <c r="R44479" s="1"/>
    </row>
    <row r="44480" spans="18:18">
      <c r="R44480" s="1"/>
    </row>
    <row r="44481" spans="18:18">
      <c r="R44481" s="1"/>
    </row>
    <row r="44482" spans="18:18">
      <c r="R44482" s="1"/>
    </row>
    <row r="44483" spans="18:18">
      <c r="R44483" s="1"/>
    </row>
    <row r="44484" spans="18:18">
      <c r="R44484" s="1"/>
    </row>
    <row r="44485" spans="18:18">
      <c r="R44485" s="1"/>
    </row>
    <row r="44486" spans="18:18">
      <c r="R44486" s="1"/>
    </row>
    <row r="44487" spans="18:18">
      <c r="R44487" s="1"/>
    </row>
    <row r="44488" spans="18:18">
      <c r="R44488" s="1"/>
    </row>
    <row r="44489" spans="18:18">
      <c r="R44489" s="1"/>
    </row>
    <row r="44490" spans="18:18">
      <c r="R44490" s="1"/>
    </row>
    <row r="44491" spans="18:18">
      <c r="R44491" s="1"/>
    </row>
    <row r="44492" spans="18:18">
      <c r="R44492" s="1"/>
    </row>
    <row r="44493" spans="18:18">
      <c r="R44493" s="1"/>
    </row>
    <row r="44494" spans="18:18">
      <c r="R44494" s="1"/>
    </row>
    <row r="44495" spans="18:18">
      <c r="R44495" s="1"/>
    </row>
    <row r="44496" spans="18:18">
      <c r="R44496" s="1"/>
    </row>
    <row r="44497" spans="18:18">
      <c r="R44497" s="1"/>
    </row>
    <row r="44498" spans="18:18">
      <c r="R44498" s="1"/>
    </row>
    <row r="44499" spans="18:18">
      <c r="R44499" s="1"/>
    </row>
    <row r="44500" spans="18:18">
      <c r="R44500" s="1"/>
    </row>
    <row r="44501" spans="18:18">
      <c r="R44501" s="1"/>
    </row>
    <row r="44502" spans="18:18">
      <c r="R44502" s="1"/>
    </row>
    <row r="44503" spans="18:18">
      <c r="R44503" s="1"/>
    </row>
    <row r="44504" spans="18:18">
      <c r="R44504" s="1"/>
    </row>
    <row r="44505" spans="18:18">
      <c r="R44505" s="1"/>
    </row>
    <row r="44506" spans="18:18">
      <c r="R44506" s="1"/>
    </row>
    <row r="44507" spans="18:18">
      <c r="R44507" s="1"/>
    </row>
    <row r="44508" spans="18:18">
      <c r="R44508" s="1"/>
    </row>
    <row r="44509" spans="18:18">
      <c r="R44509" s="1"/>
    </row>
    <row r="44510" spans="18:18">
      <c r="R44510" s="1"/>
    </row>
    <row r="44511" spans="18:18">
      <c r="R44511" s="1"/>
    </row>
    <row r="44512" spans="18:18">
      <c r="R44512" s="1"/>
    </row>
    <row r="44513" spans="18:18">
      <c r="R44513" s="1"/>
    </row>
    <row r="44514" spans="18:18">
      <c r="R44514" s="1"/>
    </row>
    <row r="44515" spans="18:18">
      <c r="R44515" s="1"/>
    </row>
    <row r="44516" spans="18:18">
      <c r="R44516" s="1"/>
    </row>
    <row r="44517" spans="18:18">
      <c r="R44517" s="1"/>
    </row>
    <row r="44518" spans="18:18">
      <c r="R44518" s="1"/>
    </row>
    <row r="44519" spans="18:18">
      <c r="R44519" s="1"/>
    </row>
    <row r="44520" spans="18:18">
      <c r="R44520" s="1"/>
    </row>
    <row r="44521" spans="18:18">
      <c r="R44521" s="1"/>
    </row>
    <row r="44522" spans="18:18">
      <c r="R44522" s="1"/>
    </row>
    <row r="44523" spans="18:18">
      <c r="R44523" s="1"/>
    </row>
    <row r="44524" spans="18:18">
      <c r="R44524" s="1"/>
    </row>
    <row r="44525" spans="18:18">
      <c r="R44525" s="1"/>
    </row>
    <row r="44526" spans="18:18">
      <c r="R44526" s="1"/>
    </row>
    <row r="44527" spans="18:18">
      <c r="R44527" s="1"/>
    </row>
    <row r="44528" spans="18:18">
      <c r="R44528" s="1"/>
    </row>
    <row r="44529" spans="18:18">
      <c r="R44529" s="1"/>
    </row>
    <row r="44530" spans="18:18">
      <c r="R44530" s="1"/>
    </row>
    <row r="44531" spans="18:18">
      <c r="R44531" s="1"/>
    </row>
    <row r="44532" spans="18:18">
      <c r="R44532" s="1"/>
    </row>
    <row r="44533" spans="18:18">
      <c r="R44533" s="1"/>
    </row>
    <row r="44534" spans="18:18">
      <c r="R44534" s="1"/>
    </row>
    <row r="44535" spans="18:18">
      <c r="R44535" s="1"/>
    </row>
    <row r="44536" spans="18:18">
      <c r="R44536" s="1"/>
    </row>
    <row r="44537" spans="18:18">
      <c r="R44537" s="1"/>
    </row>
    <row r="44538" spans="18:18">
      <c r="R44538" s="1"/>
    </row>
    <row r="44539" spans="18:18">
      <c r="R44539" s="1"/>
    </row>
    <row r="44540" spans="18:18">
      <c r="R44540" s="1"/>
    </row>
    <row r="44541" spans="18:18">
      <c r="R44541" s="1"/>
    </row>
    <row r="44542" spans="18:18">
      <c r="R44542" s="1"/>
    </row>
    <row r="44543" spans="18:18">
      <c r="R44543" s="1"/>
    </row>
    <row r="44544" spans="18:18">
      <c r="R44544" s="1"/>
    </row>
    <row r="44545" spans="18:18">
      <c r="R44545" s="1"/>
    </row>
    <row r="44546" spans="18:18">
      <c r="R44546" s="1"/>
    </row>
    <row r="44547" spans="18:18">
      <c r="R44547" s="1"/>
    </row>
    <row r="44548" spans="18:18">
      <c r="R44548" s="1"/>
    </row>
    <row r="44549" spans="18:18">
      <c r="R44549" s="1"/>
    </row>
    <row r="44550" spans="18:18">
      <c r="R44550" s="1"/>
    </row>
    <row r="44551" spans="18:18">
      <c r="R44551" s="1"/>
    </row>
    <row r="44552" spans="18:18">
      <c r="R44552" s="1"/>
    </row>
    <row r="44553" spans="18:18">
      <c r="R44553" s="1"/>
    </row>
    <row r="44554" spans="18:18">
      <c r="R44554" s="1"/>
    </row>
    <row r="44555" spans="18:18">
      <c r="R44555" s="1"/>
    </row>
    <row r="44556" spans="18:18">
      <c r="R44556" s="1"/>
    </row>
    <row r="44557" spans="18:18">
      <c r="R44557" s="1"/>
    </row>
    <row r="44558" spans="18:18">
      <c r="R44558" s="1"/>
    </row>
    <row r="44559" spans="18:18">
      <c r="R44559" s="1"/>
    </row>
    <row r="44560" spans="18:18">
      <c r="R44560" s="1"/>
    </row>
    <row r="44561" spans="18:18">
      <c r="R44561" s="1"/>
    </row>
    <row r="44562" spans="18:18">
      <c r="R44562" s="1"/>
    </row>
    <row r="44563" spans="18:18">
      <c r="R44563" s="1"/>
    </row>
    <row r="44564" spans="18:18">
      <c r="R44564" s="1"/>
    </row>
    <row r="44565" spans="18:18">
      <c r="R44565" s="1"/>
    </row>
    <row r="44566" spans="18:18">
      <c r="R44566" s="1"/>
    </row>
    <row r="44567" spans="18:18">
      <c r="R44567" s="1"/>
    </row>
    <row r="44568" spans="18:18">
      <c r="R44568" s="1"/>
    </row>
    <row r="44569" spans="18:18">
      <c r="R44569" s="1"/>
    </row>
    <row r="44570" spans="18:18">
      <c r="R44570" s="1"/>
    </row>
    <row r="44571" spans="18:18">
      <c r="R44571" s="1"/>
    </row>
    <row r="44572" spans="18:18">
      <c r="R44572" s="1"/>
    </row>
    <row r="44573" spans="18:18">
      <c r="R44573" s="1"/>
    </row>
    <row r="44574" spans="18:18">
      <c r="R44574" s="1"/>
    </row>
    <row r="44575" spans="18:18">
      <c r="R44575" s="1"/>
    </row>
    <row r="44576" spans="18:18">
      <c r="R44576" s="1"/>
    </row>
    <row r="44577" spans="18:18">
      <c r="R44577" s="1"/>
    </row>
    <row r="44578" spans="18:18">
      <c r="R44578" s="1"/>
    </row>
    <row r="44579" spans="18:18">
      <c r="R44579" s="1"/>
    </row>
    <row r="44580" spans="18:18">
      <c r="R44580" s="1"/>
    </row>
    <row r="44581" spans="18:18">
      <c r="R44581" s="1"/>
    </row>
    <row r="44582" spans="18:18">
      <c r="R44582" s="1"/>
    </row>
    <row r="44583" spans="18:18">
      <c r="R44583" s="1"/>
    </row>
    <row r="44584" spans="18:18">
      <c r="R44584" s="1"/>
    </row>
    <row r="44585" spans="18:18">
      <c r="R44585" s="1"/>
    </row>
    <row r="44586" spans="18:18">
      <c r="R44586" s="1"/>
    </row>
    <row r="44587" spans="18:18">
      <c r="R44587" s="1"/>
    </row>
    <row r="44588" spans="18:18">
      <c r="R44588" s="1"/>
    </row>
    <row r="44589" spans="18:18">
      <c r="R44589" s="1"/>
    </row>
    <row r="44590" spans="18:18">
      <c r="R44590" s="1"/>
    </row>
    <row r="44591" spans="18:18">
      <c r="R44591" s="1"/>
    </row>
    <row r="44592" spans="18:18">
      <c r="R44592" s="1"/>
    </row>
    <row r="44593" spans="18:18">
      <c r="R44593" s="1"/>
    </row>
    <row r="44594" spans="18:18">
      <c r="R44594" s="1"/>
    </row>
    <row r="44595" spans="18:18">
      <c r="R44595" s="1"/>
    </row>
    <row r="44596" spans="18:18">
      <c r="R44596" s="1"/>
    </row>
    <row r="44597" spans="18:18">
      <c r="R44597" s="1"/>
    </row>
    <row r="44598" spans="18:18">
      <c r="R44598" s="1"/>
    </row>
    <row r="44599" spans="18:18">
      <c r="R44599" s="1"/>
    </row>
    <row r="44600" spans="18:18">
      <c r="R44600" s="1"/>
    </row>
    <row r="44601" spans="18:18">
      <c r="R44601" s="1"/>
    </row>
    <row r="44602" spans="18:18">
      <c r="R44602" s="1"/>
    </row>
    <row r="44603" spans="18:18">
      <c r="R44603" s="1"/>
    </row>
    <row r="44604" spans="18:18">
      <c r="R44604" s="1"/>
    </row>
    <row r="44605" spans="18:18">
      <c r="R44605" s="1"/>
    </row>
    <row r="44606" spans="18:18">
      <c r="R44606" s="1"/>
    </row>
    <row r="44607" spans="18:18">
      <c r="R44607" s="1"/>
    </row>
    <row r="44608" spans="18:18">
      <c r="R44608" s="1"/>
    </row>
    <row r="44609" spans="18:18">
      <c r="R44609" s="1"/>
    </row>
    <row r="44610" spans="18:18">
      <c r="R44610" s="1"/>
    </row>
    <row r="44611" spans="18:18">
      <c r="R44611" s="1"/>
    </row>
    <row r="44612" spans="18:18">
      <c r="R44612" s="1"/>
    </row>
    <row r="44613" spans="18:18">
      <c r="R44613" s="1"/>
    </row>
    <row r="44614" spans="18:18">
      <c r="R44614" s="1"/>
    </row>
    <row r="44615" spans="18:18">
      <c r="R44615" s="1"/>
    </row>
    <row r="44616" spans="18:18">
      <c r="R44616" s="1"/>
    </row>
    <row r="44617" spans="18:18">
      <c r="R44617" s="1"/>
    </row>
    <row r="44618" spans="18:18">
      <c r="R44618" s="1"/>
    </row>
    <row r="44619" spans="18:18">
      <c r="R44619" s="1"/>
    </row>
    <row r="44620" spans="18:18">
      <c r="R44620" s="1"/>
    </row>
    <row r="44621" spans="18:18">
      <c r="R44621" s="1"/>
    </row>
    <row r="44622" spans="18:18">
      <c r="R44622" s="1"/>
    </row>
    <row r="44623" spans="18:18">
      <c r="R44623" s="1"/>
    </row>
    <row r="44624" spans="18:18">
      <c r="R44624" s="1"/>
    </row>
    <row r="44625" spans="18:18">
      <c r="R44625" s="1"/>
    </row>
    <row r="44626" spans="18:18">
      <c r="R44626" s="1"/>
    </row>
    <row r="44627" spans="18:18">
      <c r="R44627" s="1"/>
    </row>
    <row r="44628" spans="18:18">
      <c r="R44628" s="1"/>
    </row>
    <row r="44629" spans="18:18">
      <c r="R44629" s="1"/>
    </row>
    <row r="44630" spans="18:18">
      <c r="R44630" s="1"/>
    </row>
    <row r="44631" spans="18:18">
      <c r="R44631" s="1"/>
    </row>
    <row r="44632" spans="18:18">
      <c r="R44632" s="1"/>
    </row>
    <row r="44633" spans="18:18">
      <c r="R44633" s="1"/>
    </row>
    <row r="44634" spans="18:18">
      <c r="R44634" s="1"/>
    </row>
    <row r="44635" spans="18:18">
      <c r="R44635" s="1"/>
    </row>
    <row r="44636" spans="18:18">
      <c r="R44636" s="1"/>
    </row>
    <row r="44637" spans="18:18">
      <c r="R44637" s="1"/>
    </row>
    <row r="44638" spans="18:18">
      <c r="R44638" s="1"/>
    </row>
    <row r="44639" spans="18:18">
      <c r="R44639" s="1"/>
    </row>
    <row r="44640" spans="18:18">
      <c r="R44640" s="1"/>
    </row>
    <row r="44641" spans="18:18">
      <c r="R44641" s="1"/>
    </row>
    <row r="44642" spans="18:18">
      <c r="R44642" s="1"/>
    </row>
    <row r="44643" spans="18:18">
      <c r="R44643" s="1"/>
    </row>
    <row r="44644" spans="18:18">
      <c r="R44644" s="1"/>
    </row>
    <row r="44645" spans="18:18">
      <c r="R44645" s="1"/>
    </row>
    <row r="44646" spans="18:18">
      <c r="R44646" s="1"/>
    </row>
    <row r="44647" spans="18:18">
      <c r="R44647" s="1"/>
    </row>
    <row r="44648" spans="18:18">
      <c r="R44648" s="1"/>
    </row>
    <row r="44649" spans="18:18">
      <c r="R44649" s="1"/>
    </row>
    <row r="44650" spans="18:18">
      <c r="R44650" s="1"/>
    </row>
    <row r="44651" spans="18:18">
      <c r="R44651" s="1"/>
    </row>
    <row r="44652" spans="18:18">
      <c r="R44652" s="1"/>
    </row>
    <row r="44653" spans="18:18">
      <c r="R44653" s="1"/>
    </row>
    <row r="44654" spans="18:18">
      <c r="R44654" s="1"/>
    </row>
    <row r="44655" spans="18:18">
      <c r="R44655" s="1"/>
    </row>
    <row r="44656" spans="18:18">
      <c r="R44656" s="1"/>
    </row>
    <row r="44657" spans="18:18">
      <c r="R44657" s="1"/>
    </row>
    <row r="44658" spans="18:18">
      <c r="R44658" s="1"/>
    </row>
    <row r="44659" spans="18:18">
      <c r="R44659" s="1"/>
    </row>
    <row r="44660" spans="18:18">
      <c r="R44660" s="1"/>
    </row>
    <row r="44661" spans="18:18">
      <c r="R44661" s="1"/>
    </row>
    <row r="44662" spans="18:18">
      <c r="R44662" s="1"/>
    </row>
    <row r="44663" spans="18:18">
      <c r="R44663" s="1"/>
    </row>
    <row r="44664" spans="18:18">
      <c r="R44664" s="1"/>
    </row>
    <row r="44665" spans="18:18">
      <c r="R44665" s="1"/>
    </row>
    <row r="44666" spans="18:18">
      <c r="R44666" s="1"/>
    </row>
    <row r="44667" spans="18:18">
      <c r="R44667" s="1"/>
    </row>
    <row r="44668" spans="18:18">
      <c r="R44668" s="1"/>
    </row>
    <row r="44669" spans="18:18">
      <c r="R44669" s="1"/>
    </row>
    <row r="44670" spans="18:18">
      <c r="R44670" s="1"/>
    </row>
    <row r="44671" spans="18:18">
      <c r="R44671" s="1"/>
    </row>
    <row r="44672" spans="18:18">
      <c r="R44672" s="1"/>
    </row>
    <row r="44673" spans="18:18">
      <c r="R44673" s="1"/>
    </row>
    <row r="44674" spans="18:18">
      <c r="R44674" s="1"/>
    </row>
    <row r="44675" spans="18:18">
      <c r="R44675" s="1"/>
    </row>
    <row r="44676" spans="18:18">
      <c r="R44676" s="1"/>
    </row>
    <row r="44677" spans="18:18">
      <c r="R44677" s="1"/>
    </row>
    <row r="44678" spans="18:18">
      <c r="R44678" s="1"/>
    </row>
    <row r="44679" spans="18:18">
      <c r="R44679" s="1"/>
    </row>
    <row r="44680" spans="18:18">
      <c r="R44680" s="1"/>
    </row>
    <row r="44681" spans="18:18">
      <c r="R44681" s="1"/>
    </row>
    <row r="44682" spans="18:18">
      <c r="R44682" s="1"/>
    </row>
    <row r="44683" spans="18:18">
      <c r="R44683" s="1"/>
    </row>
    <row r="44684" spans="18:18">
      <c r="R44684" s="1"/>
    </row>
    <row r="44685" spans="18:18">
      <c r="R44685" s="1"/>
    </row>
    <row r="44686" spans="18:18">
      <c r="R44686" s="1"/>
    </row>
    <row r="44687" spans="18:18">
      <c r="R44687" s="1"/>
    </row>
    <row r="44688" spans="18:18">
      <c r="R44688" s="1"/>
    </row>
    <row r="44689" spans="18:18">
      <c r="R44689" s="1"/>
    </row>
    <row r="44690" spans="18:18">
      <c r="R44690" s="1"/>
    </row>
    <row r="44691" spans="18:18">
      <c r="R44691" s="1"/>
    </row>
    <row r="44692" spans="18:18">
      <c r="R44692" s="1"/>
    </row>
    <row r="44693" spans="18:18">
      <c r="R44693" s="1"/>
    </row>
    <row r="44694" spans="18:18">
      <c r="R44694" s="1"/>
    </row>
    <row r="44695" spans="18:18">
      <c r="R44695" s="1"/>
    </row>
    <row r="44696" spans="18:18">
      <c r="R44696" s="1"/>
    </row>
    <row r="44697" spans="18:18">
      <c r="R44697" s="1"/>
    </row>
    <row r="44698" spans="18:18">
      <c r="R44698" s="1"/>
    </row>
    <row r="44699" spans="18:18">
      <c r="R44699" s="1"/>
    </row>
    <row r="44700" spans="18:18">
      <c r="R44700" s="1"/>
    </row>
    <row r="44701" spans="18:18">
      <c r="R44701" s="1"/>
    </row>
    <row r="44702" spans="18:18">
      <c r="R44702" s="1"/>
    </row>
    <row r="44703" spans="18:18">
      <c r="R44703" s="1"/>
    </row>
    <row r="44704" spans="18:18">
      <c r="R44704" s="1"/>
    </row>
    <row r="44705" spans="18:18">
      <c r="R44705" s="1"/>
    </row>
    <row r="44706" spans="18:18">
      <c r="R44706" s="1"/>
    </row>
    <row r="44707" spans="18:18">
      <c r="R44707" s="1"/>
    </row>
    <row r="44708" spans="18:18">
      <c r="R44708" s="1"/>
    </row>
    <row r="44709" spans="18:18">
      <c r="R44709" s="1"/>
    </row>
    <row r="44710" spans="18:18">
      <c r="R44710" s="1"/>
    </row>
    <row r="44711" spans="18:18">
      <c r="R44711" s="1"/>
    </row>
    <row r="44712" spans="18:18">
      <c r="R44712" s="1"/>
    </row>
    <row r="44713" spans="18:18">
      <c r="R44713" s="1"/>
    </row>
    <row r="44714" spans="18:18">
      <c r="R44714" s="1"/>
    </row>
    <row r="44715" spans="18:18">
      <c r="R44715" s="1"/>
    </row>
    <row r="44716" spans="18:18">
      <c r="R44716" s="1"/>
    </row>
    <row r="44717" spans="18:18">
      <c r="R44717" s="1"/>
    </row>
    <row r="44718" spans="18:18">
      <c r="R44718" s="1"/>
    </row>
    <row r="44719" spans="18:18">
      <c r="R44719" s="1"/>
    </row>
    <row r="44720" spans="18:18">
      <c r="R44720" s="1"/>
    </row>
    <row r="44721" spans="18:18">
      <c r="R44721" s="1"/>
    </row>
    <row r="44722" spans="18:18">
      <c r="R44722" s="1"/>
    </row>
    <row r="44723" spans="18:18">
      <c r="R44723" s="1"/>
    </row>
    <row r="44724" spans="18:18">
      <c r="R44724" s="1"/>
    </row>
    <row r="44725" spans="18:18">
      <c r="R44725" s="1"/>
    </row>
    <row r="44726" spans="18:18">
      <c r="R44726" s="1"/>
    </row>
    <row r="44727" spans="18:18">
      <c r="R44727" s="1"/>
    </row>
    <row r="44728" spans="18:18">
      <c r="R44728" s="1"/>
    </row>
    <row r="44729" spans="18:18">
      <c r="R44729" s="1"/>
    </row>
    <row r="44730" spans="18:18">
      <c r="R44730" s="1"/>
    </row>
    <row r="44731" spans="18:18">
      <c r="R44731" s="1"/>
    </row>
    <row r="44732" spans="18:18">
      <c r="R44732" s="1"/>
    </row>
    <row r="44733" spans="18:18">
      <c r="R44733" s="1"/>
    </row>
    <row r="44734" spans="18:18">
      <c r="R44734" s="1"/>
    </row>
    <row r="44735" spans="18:18">
      <c r="R44735" s="1"/>
    </row>
    <row r="44736" spans="18:18">
      <c r="R44736" s="1"/>
    </row>
    <row r="44737" spans="18:18">
      <c r="R44737" s="1"/>
    </row>
    <row r="44738" spans="18:18">
      <c r="R44738" s="1"/>
    </row>
    <row r="44739" spans="18:18">
      <c r="R44739" s="1"/>
    </row>
    <row r="44740" spans="18:18">
      <c r="R44740" s="1"/>
    </row>
    <row r="44741" spans="18:18">
      <c r="R44741" s="1"/>
    </row>
    <row r="44742" spans="18:18">
      <c r="R44742" s="1"/>
    </row>
    <row r="44743" spans="18:18">
      <c r="R44743" s="1"/>
    </row>
    <row r="44744" spans="18:18">
      <c r="R44744" s="1"/>
    </row>
    <row r="44745" spans="18:18">
      <c r="R44745" s="1"/>
    </row>
    <row r="44746" spans="18:18">
      <c r="R44746" s="1"/>
    </row>
    <row r="44747" spans="18:18">
      <c r="R44747" s="1"/>
    </row>
    <row r="44748" spans="18:18">
      <c r="R44748" s="1"/>
    </row>
    <row r="44749" spans="18:18">
      <c r="R44749" s="1"/>
    </row>
    <row r="44750" spans="18:18">
      <c r="R44750" s="1"/>
    </row>
    <row r="44751" spans="18:18">
      <c r="R44751" s="1"/>
    </row>
    <row r="44752" spans="18:18">
      <c r="R44752" s="1"/>
    </row>
    <row r="44753" spans="18:18">
      <c r="R44753" s="1"/>
    </row>
    <row r="44754" spans="18:18">
      <c r="R44754" s="1"/>
    </row>
    <row r="44755" spans="18:18">
      <c r="R44755" s="1"/>
    </row>
    <row r="44756" spans="18:18">
      <c r="R44756" s="1"/>
    </row>
    <row r="44757" spans="18:18">
      <c r="R44757" s="1"/>
    </row>
    <row r="44758" spans="18:18">
      <c r="R44758" s="1"/>
    </row>
    <row r="44759" spans="18:18">
      <c r="R44759" s="1"/>
    </row>
    <row r="44760" spans="18:18">
      <c r="R44760" s="1"/>
    </row>
    <row r="44761" spans="18:18">
      <c r="R44761" s="1"/>
    </row>
    <row r="44762" spans="18:18">
      <c r="R44762" s="1"/>
    </row>
    <row r="44763" spans="18:18">
      <c r="R44763" s="1"/>
    </row>
    <row r="44764" spans="18:18">
      <c r="R44764" s="1"/>
    </row>
    <row r="44765" spans="18:18">
      <c r="R44765" s="1"/>
    </row>
    <row r="44766" spans="18:18">
      <c r="R44766" s="1"/>
    </row>
    <row r="44767" spans="18:18">
      <c r="R44767" s="1"/>
    </row>
    <row r="44768" spans="18:18">
      <c r="R44768" s="1"/>
    </row>
    <row r="44769" spans="18:18">
      <c r="R44769" s="1"/>
    </row>
    <row r="44770" spans="18:18">
      <c r="R44770" s="1"/>
    </row>
    <row r="44771" spans="18:18">
      <c r="R44771" s="1"/>
    </row>
    <row r="44772" spans="18:18">
      <c r="R44772" s="1"/>
    </row>
    <row r="44773" spans="18:18">
      <c r="R44773" s="1"/>
    </row>
    <row r="44774" spans="18:18">
      <c r="R44774" s="1"/>
    </row>
    <row r="44775" spans="18:18">
      <c r="R44775" s="1"/>
    </row>
    <row r="44776" spans="18:18">
      <c r="R44776" s="1"/>
    </row>
    <row r="44777" spans="18:18">
      <c r="R44777" s="1"/>
    </row>
    <row r="44778" spans="18:18">
      <c r="R44778" s="1"/>
    </row>
    <row r="44779" spans="18:18">
      <c r="R44779" s="1"/>
    </row>
    <row r="44780" spans="18:18">
      <c r="R44780" s="1"/>
    </row>
    <row r="44781" spans="18:18">
      <c r="R44781" s="1"/>
    </row>
    <row r="44782" spans="18:18">
      <c r="R44782" s="1"/>
    </row>
    <row r="44783" spans="18:18">
      <c r="R44783" s="1"/>
    </row>
    <row r="44784" spans="18:18">
      <c r="R44784" s="1"/>
    </row>
    <row r="44785" spans="18:18">
      <c r="R44785" s="1"/>
    </row>
    <row r="44786" spans="18:18">
      <c r="R44786" s="1"/>
    </row>
    <row r="44787" spans="18:18">
      <c r="R44787" s="1"/>
    </row>
    <row r="44788" spans="18:18">
      <c r="R44788" s="1"/>
    </row>
    <row r="44789" spans="18:18">
      <c r="R44789" s="1"/>
    </row>
    <row r="44790" spans="18:18">
      <c r="R44790" s="1"/>
    </row>
    <row r="44791" spans="18:18">
      <c r="R44791" s="1"/>
    </row>
    <row r="44792" spans="18:18">
      <c r="R44792" s="1"/>
    </row>
    <row r="44793" spans="18:18">
      <c r="R44793" s="1"/>
    </row>
    <row r="44794" spans="18:18">
      <c r="R44794" s="1"/>
    </row>
    <row r="44795" spans="18:18">
      <c r="R44795" s="1"/>
    </row>
    <row r="44796" spans="18:18">
      <c r="R44796" s="1"/>
    </row>
    <row r="44797" spans="18:18">
      <c r="R44797" s="1"/>
    </row>
    <row r="44798" spans="18:18">
      <c r="R44798" s="1"/>
    </row>
    <row r="44799" spans="18:18">
      <c r="R44799" s="1"/>
    </row>
    <row r="44800" spans="18:18">
      <c r="R44800" s="1"/>
    </row>
    <row r="44801" spans="18:18">
      <c r="R44801" s="1"/>
    </row>
    <row r="44802" spans="18:18">
      <c r="R44802" s="1"/>
    </row>
    <row r="44803" spans="18:18">
      <c r="R44803" s="1"/>
    </row>
    <row r="44804" spans="18:18">
      <c r="R44804" s="1"/>
    </row>
    <row r="44805" spans="18:18">
      <c r="R44805" s="1"/>
    </row>
    <row r="44806" spans="18:18">
      <c r="R44806" s="1"/>
    </row>
    <row r="44807" spans="18:18">
      <c r="R44807" s="1"/>
    </row>
    <row r="44808" spans="18:18">
      <c r="R44808" s="1"/>
    </row>
    <row r="44809" spans="18:18">
      <c r="R44809" s="1"/>
    </row>
    <row r="44810" spans="18:18">
      <c r="R44810" s="1"/>
    </row>
    <row r="44811" spans="18:18">
      <c r="R44811" s="1"/>
    </row>
    <row r="44812" spans="18:18">
      <c r="R44812" s="1"/>
    </row>
    <row r="44813" spans="18:18">
      <c r="R44813" s="1"/>
    </row>
    <row r="44814" spans="18:18">
      <c r="R44814" s="1"/>
    </row>
    <row r="44815" spans="18:18">
      <c r="R44815" s="1"/>
    </row>
    <row r="44816" spans="18:18">
      <c r="R44816" s="1"/>
    </row>
    <row r="44817" spans="18:18">
      <c r="R44817" s="1"/>
    </row>
    <row r="44818" spans="18:18">
      <c r="R44818" s="1"/>
    </row>
    <row r="44819" spans="18:18">
      <c r="R44819" s="1"/>
    </row>
    <row r="44820" spans="18:18">
      <c r="R44820" s="1"/>
    </row>
    <row r="44821" spans="18:18">
      <c r="R44821" s="1"/>
    </row>
    <row r="44822" spans="18:18">
      <c r="R44822" s="1"/>
    </row>
    <row r="44823" spans="18:18">
      <c r="R44823" s="1"/>
    </row>
    <row r="44824" spans="18:18">
      <c r="R44824" s="1"/>
    </row>
    <row r="44825" spans="18:18">
      <c r="R44825" s="1"/>
    </row>
    <row r="44826" spans="18:18">
      <c r="R44826" s="1"/>
    </row>
    <row r="44827" spans="18:18">
      <c r="R44827" s="1"/>
    </row>
    <row r="44828" spans="18:18">
      <c r="R44828" s="1"/>
    </row>
    <row r="44829" spans="18:18">
      <c r="R44829" s="1"/>
    </row>
    <row r="44830" spans="18:18">
      <c r="R44830" s="1"/>
    </row>
    <row r="44831" spans="18:18">
      <c r="R44831" s="1"/>
    </row>
    <row r="44832" spans="18:18">
      <c r="R44832" s="1"/>
    </row>
    <row r="44833" spans="18:18">
      <c r="R44833" s="1"/>
    </row>
    <row r="44834" spans="18:18">
      <c r="R44834" s="1"/>
    </row>
    <row r="44835" spans="18:18">
      <c r="R44835" s="1"/>
    </row>
    <row r="44836" spans="18:18">
      <c r="R44836" s="1"/>
    </row>
    <row r="44837" spans="18:18">
      <c r="R44837" s="1"/>
    </row>
    <row r="44838" spans="18:18">
      <c r="R44838" s="1"/>
    </row>
    <row r="44839" spans="18:18">
      <c r="R44839" s="1"/>
    </row>
    <row r="44840" spans="18:18">
      <c r="R44840" s="1"/>
    </row>
    <row r="44841" spans="18:18">
      <c r="R44841" s="1"/>
    </row>
    <row r="44842" spans="18:18">
      <c r="R44842" s="1"/>
    </row>
    <row r="44843" spans="18:18">
      <c r="R44843" s="1"/>
    </row>
    <row r="44844" spans="18:18">
      <c r="R44844" s="1"/>
    </row>
    <row r="44845" spans="18:18">
      <c r="R44845" s="1"/>
    </row>
    <row r="44846" spans="18:18">
      <c r="R44846" s="1"/>
    </row>
    <row r="44847" spans="18:18">
      <c r="R44847" s="1"/>
    </row>
    <row r="44848" spans="18:18">
      <c r="R44848" s="1"/>
    </row>
    <row r="44849" spans="18:18">
      <c r="R44849" s="1"/>
    </row>
    <row r="44850" spans="18:18">
      <c r="R44850" s="1"/>
    </row>
    <row r="44851" spans="18:18">
      <c r="R44851" s="1"/>
    </row>
    <row r="44852" spans="18:18">
      <c r="R44852" s="1"/>
    </row>
    <row r="44853" spans="18:18">
      <c r="R44853" s="1"/>
    </row>
    <row r="44854" spans="18:18">
      <c r="R44854" s="1"/>
    </row>
    <row r="44855" spans="18:18">
      <c r="R44855" s="1"/>
    </row>
    <row r="44856" spans="18:18">
      <c r="R44856" s="1"/>
    </row>
    <row r="44857" spans="18:18">
      <c r="R44857" s="1"/>
    </row>
    <row r="44858" spans="18:18">
      <c r="R44858" s="1"/>
    </row>
    <row r="44859" spans="18:18">
      <c r="R44859" s="1"/>
    </row>
    <row r="44860" spans="18:18">
      <c r="R44860" s="1"/>
    </row>
    <row r="44861" spans="18:18">
      <c r="R44861" s="1"/>
    </row>
    <row r="44862" spans="18:18">
      <c r="R44862" s="1"/>
    </row>
    <row r="44863" spans="18:18">
      <c r="R44863" s="1"/>
    </row>
    <row r="44864" spans="18:18">
      <c r="R44864" s="1"/>
    </row>
    <row r="44865" spans="18:18">
      <c r="R44865" s="1"/>
    </row>
    <row r="44866" spans="18:18">
      <c r="R44866" s="1"/>
    </row>
    <row r="44867" spans="18:18">
      <c r="R44867" s="1"/>
    </row>
    <row r="44868" spans="18:18">
      <c r="R44868" s="1"/>
    </row>
    <row r="44869" spans="18:18">
      <c r="R44869" s="1"/>
    </row>
    <row r="44870" spans="18:18">
      <c r="R44870" s="1"/>
    </row>
    <row r="44871" spans="18:18">
      <c r="R44871" s="1"/>
    </row>
    <row r="44872" spans="18:18">
      <c r="R44872" s="1"/>
    </row>
    <row r="44873" spans="18:18">
      <c r="R44873" s="1"/>
    </row>
    <row r="44874" spans="18:18">
      <c r="R44874" s="1"/>
    </row>
    <row r="44875" spans="18:18">
      <c r="R44875" s="1"/>
    </row>
    <row r="44876" spans="18:18">
      <c r="R44876" s="1"/>
    </row>
    <row r="44877" spans="18:18">
      <c r="R44877" s="1"/>
    </row>
    <row r="44878" spans="18:18">
      <c r="R44878" s="1"/>
    </row>
    <row r="44879" spans="18:18">
      <c r="R44879" s="1"/>
    </row>
    <row r="44880" spans="18:18">
      <c r="R44880" s="1"/>
    </row>
    <row r="44881" spans="18:18">
      <c r="R44881" s="1"/>
    </row>
    <row r="44882" spans="18:18">
      <c r="R44882" s="1"/>
    </row>
    <row r="44883" spans="18:18">
      <c r="R44883" s="1"/>
    </row>
    <row r="44884" spans="18:18">
      <c r="R44884" s="1"/>
    </row>
    <row r="44885" spans="18:18">
      <c r="R44885" s="1"/>
    </row>
    <row r="44886" spans="18:18">
      <c r="R44886" s="1"/>
    </row>
    <row r="44887" spans="18:18">
      <c r="R44887" s="1"/>
    </row>
    <row r="44888" spans="18:18">
      <c r="R44888" s="1"/>
    </row>
    <row r="44889" spans="18:18">
      <c r="R44889" s="1"/>
    </row>
    <row r="44890" spans="18:18">
      <c r="R44890" s="1"/>
    </row>
    <row r="44891" spans="18:18">
      <c r="R44891" s="1"/>
    </row>
    <row r="44892" spans="18:18">
      <c r="R44892" s="1"/>
    </row>
    <row r="44893" spans="18:18">
      <c r="R44893" s="1"/>
    </row>
    <row r="44894" spans="18:18">
      <c r="R44894" s="1"/>
    </row>
    <row r="44895" spans="18:18">
      <c r="R44895" s="1"/>
    </row>
    <row r="44896" spans="18:18">
      <c r="R44896" s="1"/>
    </row>
    <row r="44897" spans="18:18">
      <c r="R44897" s="1"/>
    </row>
    <row r="44898" spans="18:18">
      <c r="R44898" s="1"/>
    </row>
    <row r="44899" spans="18:18">
      <c r="R44899" s="1"/>
    </row>
    <row r="44900" spans="18:18">
      <c r="R44900" s="1"/>
    </row>
    <row r="44901" spans="18:18">
      <c r="R44901" s="1"/>
    </row>
    <row r="44902" spans="18:18">
      <c r="R44902" s="1"/>
    </row>
    <row r="44903" spans="18:18">
      <c r="R44903" s="1"/>
    </row>
    <row r="44904" spans="18:18">
      <c r="R44904" s="1"/>
    </row>
    <row r="44905" spans="18:18">
      <c r="R44905" s="1"/>
    </row>
    <row r="44906" spans="18:18">
      <c r="R44906" s="1"/>
    </row>
    <row r="44907" spans="18:18">
      <c r="R44907" s="1"/>
    </row>
    <row r="44908" spans="18:18">
      <c r="R44908" s="1"/>
    </row>
    <row r="44909" spans="18:18">
      <c r="R44909" s="1"/>
    </row>
    <row r="44910" spans="18:18">
      <c r="R44910" s="1"/>
    </row>
    <row r="44911" spans="18:18">
      <c r="R44911" s="1"/>
    </row>
    <row r="44912" spans="18:18">
      <c r="R44912" s="1"/>
    </row>
    <row r="44913" spans="18:18">
      <c r="R44913" s="1"/>
    </row>
    <row r="44914" spans="18:18">
      <c r="R44914" s="1"/>
    </row>
    <row r="44915" spans="18:18">
      <c r="R44915" s="1"/>
    </row>
    <row r="44916" spans="18:18">
      <c r="R44916" s="1"/>
    </row>
    <row r="44917" spans="18:18">
      <c r="R44917" s="1"/>
    </row>
    <row r="44918" spans="18:18">
      <c r="R44918" s="1"/>
    </row>
    <row r="44919" spans="18:18">
      <c r="R44919" s="1"/>
    </row>
    <row r="44920" spans="18:18">
      <c r="R44920" s="1"/>
    </row>
    <row r="44921" spans="18:18">
      <c r="R44921" s="1"/>
    </row>
    <row r="44922" spans="18:18">
      <c r="R44922" s="1"/>
    </row>
    <row r="44923" spans="18:18">
      <c r="R44923" s="1"/>
    </row>
    <row r="44924" spans="18:18">
      <c r="R44924" s="1"/>
    </row>
    <row r="44925" spans="18:18">
      <c r="R44925" s="1"/>
    </row>
    <row r="44926" spans="18:18">
      <c r="R44926" s="1"/>
    </row>
    <row r="44927" spans="18:18">
      <c r="R44927" s="1"/>
    </row>
    <row r="44928" spans="18:18">
      <c r="R44928" s="1"/>
    </row>
    <row r="44929" spans="18:18">
      <c r="R44929" s="1"/>
    </row>
    <row r="44930" spans="18:18">
      <c r="R44930" s="1"/>
    </row>
    <row r="44931" spans="18:18">
      <c r="R44931" s="1"/>
    </row>
    <row r="44932" spans="18:18">
      <c r="R44932" s="1"/>
    </row>
    <row r="44933" spans="18:18">
      <c r="R44933" s="1"/>
    </row>
    <row r="44934" spans="18:18">
      <c r="R44934" s="1"/>
    </row>
    <row r="44935" spans="18:18">
      <c r="R44935" s="1"/>
    </row>
    <row r="44936" spans="18:18">
      <c r="R44936" s="1"/>
    </row>
    <row r="44937" spans="18:18">
      <c r="R44937" s="1"/>
    </row>
    <row r="44938" spans="18:18">
      <c r="R44938" s="1"/>
    </row>
    <row r="44939" spans="18:18">
      <c r="R44939" s="1"/>
    </row>
    <row r="44940" spans="18:18">
      <c r="R44940" s="1"/>
    </row>
    <row r="44941" spans="18:18">
      <c r="R44941" s="1"/>
    </row>
    <row r="44942" spans="18:18">
      <c r="R44942" s="1"/>
    </row>
    <row r="44943" spans="18:18">
      <c r="R44943" s="1"/>
    </row>
    <row r="44944" spans="18:18">
      <c r="R44944" s="1"/>
    </row>
    <row r="44945" spans="18:18">
      <c r="R44945" s="1"/>
    </row>
    <row r="44946" spans="18:18">
      <c r="R44946" s="1"/>
    </row>
    <row r="44947" spans="18:18">
      <c r="R44947" s="1"/>
    </row>
    <row r="44948" spans="18:18">
      <c r="R44948" s="1"/>
    </row>
    <row r="44949" spans="18:18">
      <c r="R44949" s="1"/>
    </row>
    <row r="44950" spans="18:18">
      <c r="R44950" s="1"/>
    </row>
    <row r="44951" spans="18:18">
      <c r="R44951" s="1"/>
    </row>
    <row r="44952" spans="18:18">
      <c r="R44952" s="1"/>
    </row>
    <row r="44953" spans="18:18">
      <c r="R44953" s="1"/>
    </row>
    <row r="44954" spans="18:18">
      <c r="R44954" s="1"/>
    </row>
    <row r="44955" spans="18:18">
      <c r="R44955" s="1"/>
    </row>
    <row r="44956" spans="18:18">
      <c r="R44956" s="1"/>
    </row>
    <row r="44957" spans="18:18">
      <c r="R44957" s="1"/>
    </row>
    <row r="44958" spans="18:18">
      <c r="R44958" s="1"/>
    </row>
    <row r="44959" spans="18:18">
      <c r="R44959" s="1"/>
    </row>
    <row r="44960" spans="18:18">
      <c r="R44960" s="1"/>
    </row>
    <row r="44961" spans="18:18">
      <c r="R44961" s="1"/>
    </row>
    <row r="44962" spans="18:18">
      <c r="R44962" s="1"/>
    </row>
    <row r="44963" spans="18:18">
      <c r="R44963" s="1"/>
    </row>
    <row r="44964" spans="18:18">
      <c r="R44964" s="1"/>
    </row>
    <row r="44965" spans="18:18">
      <c r="R44965" s="1"/>
    </row>
    <row r="44966" spans="18:18">
      <c r="R44966" s="1"/>
    </row>
    <row r="44967" spans="18:18">
      <c r="R44967" s="1"/>
    </row>
    <row r="44968" spans="18:18">
      <c r="R44968" s="1"/>
    </row>
    <row r="44969" spans="18:18">
      <c r="R44969" s="1"/>
    </row>
    <row r="44970" spans="18:18">
      <c r="R44970" s="1"/>
    </row>
    <row r="44971" spans="18:18">
      <c r="R44971" s="1"/>
    </row>
    <row r="44972" spans="18:18">
      <c r="R44972" s="1"/>
    </row>
    <row r="44973" spans="18:18">
      <c r="R44973" s="1"/>
    </row>
    <row r="44974" spans="18:18">
      <c r="R44974" s="1"/>
    </row>
    <row r="44975" spans="18:18">
      <c r="R44975" s="1"/>
    </row>
    <row r="44976" spans="18:18">
      <c r="R44976" s="1"/>
    </row>
    <row r="44977" spans="18:18">
      <c r="R44977" s="1"/>
    </row>
    <row r="44978" spans="18:18">
      <c r="R44978" s="1"/>
    </row>
    <row r="44979" spans="18:18">
      <c r="R44979" s="1"/>
    </row>
    <row r="44980" spans="18:18">
      <c r="R44980" s="1"/>
    </row>
    <row r="44981" spans="18:18">
      <c r="R44981" s="1"/>
    </row>
    <row r="44982" spans="18:18">
      <c r="R44982" s="1"/>
    </row>
    <row r="44983" spans="18:18">
      <c r="R44983" s="1"/>
    </row>
    <row r="44984" spans="18:18">
      <c r="R44984" s="1"/>
    </row>
    <row r="44985" spans="18:18">
      <c r="R44985" s="1"/>
    </row>
    <row r="44986" spans="18:18">
      <c r="R44986" s="1"/>
    </row>
    <row r="44987" spans="18:18">
      <c r="R44987" s="1"/>
    </row>
    <row r="44988" spans="18:18">
      <c r="R44988" s="1"/>
    </row>
    <row r="44989" spans="18:18">
      <c r="R44989" s="1"/>
    </row>
    <row r="44990" spans="18:18">
      <c r="R44990" s="1"/>
    </row>
    <row r="44991" spans="18:18">
      <c r="R44991" s="1"/>
    </row>
    <row r="44992" spans="18:18">
      <c r="R44992" s="1"/>
    </row>
    <row r="44993" spans="18:18">
      <c r="R44993" s="1"/>
    </row>
    <row r="44994" spans="18:18">
      <c r="R44994" s="1"/>
    </row>
    <row r="44995" spans="18:18">
      <c r="R44995" s="1"/>
    </row>
    <row r="44996" spans="18:18">
      <c r="R44996" s="1"/>
    </row>
    <row r="44997" spans="18:18">
      <c r="R44997" s="1"/>
    </row>
    <row r="44998" spans="18:18">
      <c r="R44998" s="1"/>
    </row>
    <row r="44999" spans="18:18">
      <c r="R44999" s="1"/>
    </row>
    <row r="45000" spans="18:18">
      <c r="R45000" s="1"/>
    </row>
    <row r="45001" spans="18:18">
      <c r="R45001" s="1"/>
    </row>
    <row r="45002" spans="18:18">
      <c r="R45002" s="1"/>
    </row>
    <row r="45003" spans="18:18">
      <c r="R45003" s="1"/>
    </row>
    <row r="45004" spans="18:18">
      <c r="R45004" s="1"/>
    </row>
    <row r="45005" spans="18:18">
      <c r="R45005" s="1"/>
    </row>
    <row r="45006" spans="18:18">
      <c r="R45006" s="1"/>
    </row>
    <row r="45007" spans="18:18">
      <c r="R45007" s="1"/>
    </row>
    <row r="45008" spans="18:18">
      <c r="R45008" s="1"/>
    </row>
    <row r="45009" spans="18:18">
      <c r="R45009" s="1"/>
    </row>
    <row r="45010" spans="18:18">
      <c r="R45010" s="1"/>
    </row>
    <row r="45011" spans="18:18">
      <c r="R45011" s="1"/>
    </row>
    <row r="45012" spans="18:18">
      <c r="R45012" s="1"/>
    </row>
    <row r="45013" spans="18:18">
      <c r="R45013" s="1"/>
    </row>
    <row r="45014" spans="18:18">
      <c r="R45014" s="1"/>
    </row>
    <row r="45015" spans="18:18">
      <c r="R45015" s="1"/>
    </row>
    <row r="45016" spans="18:18">
      <c r="R45016" s="1"/>
    </row>
    <row r="45017" spans="18:18">
      <c r="R45017" s="1"/>
    </row>
    <row r="45018" spans="18:18">
      <c r="R45018" s="1"/>
    </row>
    <row r="45019" spans="18:18">
      <c r="R45019" s="1"/>
    </row>
    <row r="45020" spans="18:18">
      <c r="R45020" s="1"/>
    </row>
    <row r="45021" spans="18:18">
      <c r="R45021" s="1"/>
    </row>
    <row r="45022" spans="18:18">
      <c r="R45022" s="1"/>
    </row>
    <row r="45023" spans="18:18">
      <c r="R45023" s="1"/>
    </row>
    <row r="45024" spans="18:18">
      <c r="R45024" s="1"/>
    </row>
    <row r="45025" spans="18:18">
      <c r="R45025" s="1"/>
    </row>
    <row r="45026" spans="18:18">
      <c r="R45026" s="1"/>
    </row>
    <row r="45027" spans="18:18">
      <c r="R45027" s="1"/>
    </row>
    <row r="45028" spans="18:18">
      <c r="R45028" s="1"/>
    </row>
    <row r="45029" spans="18:18">
      <c r="R45029" s="1"/>
    </row>
    <row r="45030" spans="18:18">
      <c r="R45030" s="1"/>
    </row>
    <row r="45031" spans="18:18">
      <c r="R45031" s="1"/>
    </row>
    <row r="45032" spans="18:18">
      <c r="R45032" s="1"/>
    </row>
    <row r="45033" spans="18:18">
      <c r="R45033" s="1"/>
    </row>
    <row r="45034" spans="18:18">
      <c r="R45034" s="1"/>
    </row>
    <row r="45035" spans="18:18">
      <c r="R45035" s="1"/>
    </row>
    <row r="45036" spans="18:18">
      <c r="R45036" s="1"/>
    </row>
    <row r="45037" spans="18:18">
      <c r="R45037" s="1"/>
    </row>
    <row r="45038" spans="18:18">
      <c r="R45038" s="1"/>
    </row>
    <row r="45039" spans="18:18">
      <c r="R45039" s="1"/>
    </row>
    <row r="45040" spans="18:18">
      <c r="R45040" s="1"/>
    </row>
    <row r="45041" spans="18:18">
      <c r="R45041" s="1"/>
    </row>
    <row r="45042" spans="18:18">
      <c r="R45042" s="1"/>
    </row>
    <row r="45043" spans="18:18">
      <c r="R45043" s="1"/>
    </row>
    <row r="45044" spans="18:18">
      <c r="R45044" s="1"/>
    </row>
    <row r="45045" spans="18:18">
      <c r="R45045" s="1"/>
    </row>
    <row r="45046" spans="18:18">
      <c r="R45046" s="1"/>
    </row>
    <row r="45047" spans="18:18">
      <c r="R45047" s="1"/>
    </row>
    <row r="45048" spans="18:18">
      <c r="R45048" s="1"/>
    </row>
    <row r="45049" spans="18:18">
      <c r="R45049" s="1"/>
    </row>
    <row r="45050" spans="18:18">
      <c r="R45050" s="1"/>
    </row>
    <row r="45051" spans="18:18">
      <c r="R45051" s="1"/>
    </row>
    <row r="45052" spans="18:18">
      <c r="R45052" s="1"/>
    </row>
    <row r="45053" spans="18:18">
      <c r="R45053" s="1"/>
    </row>
    <row r="45054" spans="18:18">
      <c r="R45054" s="1"/>
    </row>
    <row r="45055" spans="18:18">
      <c r="R45055" s="1"/>
    </row>
    <row r="45056" spans="18:18">
      <c r="R45056" s="1"/>
    </row>
    <row r="45057" spans="18:18">
      <c r="R45057" s="1"/>
    </row>
    <row r="45058" spans="18:18">
      <c r="R45058" s="1"/>
    </row>
    <row r="45059" spans="18:18">
      <c r="R45059" s="1"/>
    </row>
    <row r="45060" spans="18:18">
      <c r="R45060" s="1"/>
    </row>
    <row r="45061" spans="18:18">
      <c r="R45061" s="1"/>
    </row>
    <row r="45062" spans="18:18">
      <c r="R45062" s="1"/>
    </row>
    <row r="45063" spans="18:18">
      <c r="R45063" s="1"/>
    </row>
    <row r="45064" spans="18:18">
      <c r="R45064" s="1"/>
    </row>
    <row r="45065" spans="18:18">
      <c r="R45065" s="1"/>
    </row>
    <row r="45066" spans="18:18">
      <c r="R45066" s="1"/>
    </row>
    <row r="45067" spans="18:18">
      <c r="R45067" s="1"/>
    </row>
    <row r="45068" spans="18:18">
      <c r="R45068" s="1"/>
    </row>
    <row r="45069" spans="18:18">
      <c r="R45069" s="1"/>
    </row>
    <row r="45070" spans="18:18">
      <c r="R45070" s="1"/>
    </row>
    <row r="45071" spans="18:18">
      <c r="R45071" s="1"/>
    </row>
    <row r="45072" spans="18:18">
      <c r="R45072" s="1"/>
    </row>
    <row r="45073" spans="18:18">
      <c r="R45073" s="1"/>
    </row>
    <row r="45074" spans="18:18">
      <c r="R45074" s="1"/>
    </row>
    <row r="45075" spans="18:18">
      <c r="R45075" s="1"/>
    </row>
    <row r="45076" spans="18:18">
      <c r="R45076" s="1"/>
    </row>
    <row r="45077" spans="18:18">
      <c r="R45077" s="1"/>
    </row>
    <row r="45078" spans="18:18">
      <c r="R45078" s="1"/>
    </row>
    <row r="45079" spans="18:18">
      <c r="R45079" s="1"/>
    </row>
    <row r="45080" spans="18:18">
      <c r="R45080" s="1"/>
    </row>
    <row r="45081" spans="18:18">
      <c r="R45081" s="1"/>
    </row>
    <row r="45082" spans="18:18">
      <c r="R45082" s="1"/>
    </row>
    <row r="45083" spans="18:18">
      <c r="R45083" s="1"/>
    </row>
    <row r="45084" spans="18:18">
      <c r="R45084" s="1"/>
    </row>
    <row r="45085" spans="18:18">
      <c r="R45085" s="1"/>
    </row>
    <row r="45086" spans="18:18">
      <c r="R45086" s="1"/>
    </row>
    <row r="45087" spans="18:18">
      <c r="R45087" s="1"/>
    </row>
    <row r="45088" spans="18:18">
      <c r="R45088" s="1"/>
    </row>
    <row r="45089" spans="18:18">
      <c r="R45089" s="1"/>
    </row>
    <row r="45090" spans="18:18">
      <c r="R45090" s="1"/>
    </row>
    <row r="45091" spans="18:18">
      <c r="R45091" s="1"/>
    </row>
    <row r="45092" spans="18:18">
      <c r="R45092" s="1"/>
    </row>
    <row r="45093" spans="18:18">
      <c r="R45093" s="1"/>
    </row>
    <row r="45094" spans="18:18">
      <c r="R45094" s="1"/>
    </row>
    <row r="45095" spans="18:18">
      <c r="R45095" s="1"/>
    </row>
    <row r="45096" spans="18:18">
      <c r="R45096" s="1"/>
    </row>
    <row r="45097" spans="18:18">
      <c r="R45097" s="1"/>
    </row>
    <row r="45098" spans="18:18">
      <c r="R45098" s="1"/>
    </row>
    <row r="45099" spans="18:18">
      <c r="R45099" s="1"/>
    </row>
    <row r="45100" spans="18:18">
      <c r="R45100" s="1"/>
    </row>
    <row r="45101" spans="18:18">
      <c r="R45101" s="1"/>
    </row>
    <row r="45102" spans="18:18">
      <c r="R45102" s="1"/>
    </row>
    <row r="45103" spans="18:18">
      <c r="R45103" s="1"/>
    </row>
    <row r="45104" spans="18:18">
      <c r="R45104" s="1"/>
    </row>
    <row r="45105" spans="18:18">
      <c r="R45105" s="1"/>
    </row>
    <row r="45106" spans="18:18">
      <c r="R45106" s="1"/>
    </row>
    <row r="45107" spans="18:18">
      <c r="R45107" s="1"/>
    </row>
    <row r="45108" spans="18:18">
      <c r="R45108" s="1"/>
    </row>
    <row r="45109" spans="18:18">
      <c r="R45109" s="1"/>
    </row>
    <row r="45110" spans="18:18">
      <c r="R45110" s="1"/>
    </row>
    <row r="45111" spans="18:18">
      <c r="R45111" s="1"/>
    </row>
    <row r="45112" spans="18:18">
      <c r="R45112" s="1"/>
    </row>
    <row r="45113" spans="18:18">
      <c r="R45113" s="1"/>
    </row>
    <row r="45114" spans="18:18">
      <c r="R45114" s="1"/>
    </row>
    <row r="45115" spans="18:18">
      <c r="R45115" s="1"/>
    </row>
    <row r="45116" spans="18:18">
      <c r="R45116" s="1"/>
    </row>
    <row r="45117" spans="18:18">
      <c r="R45117" s="1"/>
    </row>
    <row r="45118" spans="18:18">
      <c r="R45118" s="1"/>
    </row>
    <row r="45119" spans="18:18">
      <c r="R45119" s="1"/>
    </row>
    <row r="45120" spans="18:18">
      <c r="R45120" s="1"/>
    </row>
    <row r="45121" spans="18:18">
      <c r="R45121" s="1"/>
    </row>
    <row r="45122" spans="18:18">
      <c r="R45122" s="1"/>
    </row>
    <row r="45123" spans="18:18">
      <c r="R45123" s="1"/>
    </row>
    <row r="45124" spans="18:18">
      <c r="R45124" s="1"/>
    </row>
    <row r="45125" spans="18:18">
      <c r="R45125" s="1"/>
    </row>
    <row r="45126" spans="18:18">
      <c r="R45126" s="1"/>
    </row>
    <row r="45127" spans="18:18">
      <c r="R45127" s="1"/>
    </row>
    <row r="45128" spans="18:18">
      <c r="R45128" s="1"/>
    </row>
    <row r="45129" spans="18:18">
      <c r="R45129" s="1"/>
    </row>
    <row r="45130" spans="18:18">
      <c r="R45130" s="1"/>
    </row>
    <row r="45131" spans="18:18">
      <c r="R45131" s="1"/>
    </row>
    <row r="45132" spans="18:18">
      <c r="R45132" s="1"/>
    </row>
    <row r="45133" spans="18:18">
      <c r="R45133" s="1"/>
    </row>
    <row r="45134" spans="18:18">
      <c r="R45134" s="1"/>
    </row>
    <row r="45135" spans="18:18">
      <c r="R45135" s="1"/>
    </row>
    <row r="45136" spans="18:18">
      <c r="R45136" s="1"/>
    </row>
    <row r="45137" spans="18:18">
      <c r="R45137" s="1"/>
    </row>
    <row r="45138" spans="18:18">
      <c r="R45138" s="1"/>
    </row>
    <row r="45139" spans="18:18">
      <c r="R45139" s="1"/>
    </row>
    <row r="45140" spans="18:18">
      <c r="R45140" s="1"/>
    </row>
    <row r="45141" spans="18:18">
      <c r="R45141" s="1"/>
    </row>
    <row r="45142" spans="18:18">
      <c r="R45142" s="1"/>
    </row>
    <row r="45143" spans="18:18">
      <c r="R45143" s="1"/>
    </row>
    <row r="45144" spans="18:18">
      <c r="R45144" s="1"/>
    </row>
    <row r="45145" spans="18:18">
      <c r="R45145" s="1"/>
    </row>
    <row r="45146" spans="18:18">
      <c r="R45146" s="1"/>
    </row>
    <row r="45147" spans="18:18">
      <c r="R45147" s="1"/>
    </row>
    <row r="45148" spans="18:18">
      <c r="R45148" s="1"/>
    </row>
    <row r="45149" spans="18:18">
      <c r="R45149" s="1"/>
    </row>
    <row r="45150" spans="18:18">
      <c r="R45150" s="1"/>
    </row>
    <row r="45151" spans="18:18">
      <c r="R45151" s="1"/>
    </row>
    <row r="45152" spans="18:18">
      <c r="R45152" s="1"/>
    </row>
    <row r="45153" spans="18:18">
      <c r="R45153" s="1"/>
    </row>
    <row r="45154" spans="18:18">
      <c r="R45154" s="1"/>
    </row>
    <row r="45155" spans="18:18">
      <c r="R45155" s="1"/>
    </row>
    <row r="45156" spans="18:18">
      <c r="R45156" s="1"/>
    </row>
    <row r="45157" spans="18:18">
      <c r="R45157" s="1"/>
    </row>
    <row r="45158" spans="18:18">
      <c r="R45158" s="1"/>
    </row>
    <row r="45159" spans="18:18">
      <c r="R45159" s="1"/>
    </row>
    <row r="45160" spans="18:18">
      <c r="R45160" s="1"/>
    </row>
    <row r="45161" spans="18:18">
      <c r="R45161" s="1"/>
    </row>
    <row r="45162" spans="18:18">
      <c r="R45162" s="1"/>
    </row>
    <row r="45163" spans="18:18">
      <c r="R45163" s="1"/>
    </row>
    <row r="45164" spans="18:18">
      <c r="R45164" s="1"/>
    </row>
    <row r="45165" spans="18:18">
      <c r="R45165" s="1"/>
    </row>
    <row r="45166" spans="18:18">
      <c r="R45166" s="1"/>
    </row>
    <row r="45167" spans="18:18">
      <c r="R45167" s="1"/>
    </row>
    <row r="45168" spans="18:18">
      <c r="R45168" s="1"/>
    </row>
    <row r="45169" spans="18:18">
      <c r="R45169" s="1"/>
    </row>
    <row r="45170" spans="18:18">
      <c r="R45170" s="1"/>
    </row>
    <row r="45171" spans="18:18">
      <c r="R45171" s="1"/>
    </row>
    <row r="45172" spans="18:18">
      <c r="R45172" s="1"/>
    </row>
    <row r="45173" spans="18:18">
      <c r="R45173" s="1"/>
    </row>
    <row r="45174" spans="18:18">
      <c r="R45174" s="1"/>
    </row>
    <row r="45175" spans="18:18">
      <c r="R45175" s="1"/>
    </row>
    <row r="45176" spans="18:18">
      <c r="R45176" s="1"/>
    </row>
    <row r="45177" spans="18:18">
      <c r="R45177" s="1"/>
    </row>
    <row r="45178" spans="18:18">
      <c r="R45178" s="1"/>
    </row>
    <row r="45179" spans="18:18">
      <c r="R45179" s="1"/>
    </row>
    <row r="45180" spans="18:18">
      <c r="R45180" s="1"/>
    </row>
    <row r="45181" spans="18:18">
      <c r="R45181" s="1"/>
    </row>
    <row r="45182" spans="18:18">
      <c r="R45182" s="1"/>
    </row>
    <row r="45183" spans="18:18">
      <c r="R45183" s="1"/>
    </row>
    <row r="45184" spans="18:18">
      <c r="R45184" s="1"/>
    </row>
    <row r="45185" spans="18:18">
      <c r="R45185" s="1"/>
    </row>
    <row r="45186" spans="18:18">
      <c r="R45186" s="1"/>
    </row>
    <row r="45187" spans="18:18">
      <c r="R45187" s="1"/>
    </row>
    <row r="45188" spans="18:18">
      <c r="R45188" s="1"/>
    </row>
    <row r="45189" spans="18:18">
      <c r="R45189" s="1"/>
    </row>
    <row r="45190" spans="18:18">
      <c r="R45190" s="1"/>
    </row>
    <row r="45191" spans="18:18">
      <c r="R45191" s="1"/>
    </row>
    <row r="45192" spans="18:18">
      <c r="R45192" s="1"/>
    </row>
    <row r="45193" spans="18:18">
      <c r="R45193" s="1"/>
    </row>
    <row r="45194" spans="18:18">
      <c r="R45194" s="1"/>
    </row>
    <row r="45195" spans="18:18">
      <c r="R45195" s="1"/>
    </row>
    <row r="45196" spans="18:18">
      <c r="R45196" s="1"/>
    </row>
    <row r="45197" spans="18:18">
      <c r="R45197" s="1"/>
    </row>
    <row r="45198" spans="18:18">
      <c r="R45198" s="1"/>
    </row>
    <row r="45199" spans="18:18">
      <c r="R45199" s="1"/>
    </row>
    <row r="45200" spans="18:18">
      <c r="R45200" s="1"/>
    </row>
    <row r="45201" spans="18:18">
      <c r="R45201" s="1"/>
    </row>
    <row r="45202" spans="18:18">
      <c r="R45202" s="1"/>
    </row>
    <row r="45203" spans="18:18">
      <c r="R45203" s="1"/>
    </row>
    <row r="45204" spans="18:18">
      <c r="R45204" s="1"/>
    </row>
    <row r="45205" spans="18:18">
      <c r="R45205" s="1"/>
    </row>
    <row r="45206" spans="18:18">
      <c r="R45206" s="1"/>
    </row>
    <row r="45207" spans="18:18">
      <c r="R45207" s="1"/>
    </row>
    <row r="45208" spans="18:18">
      <c r="R45208" s="1"/>
    </row>
    <row r="45209" spans="18:18">
      <c r="R45209" s="1"/>
    </row>
    <row r="45210" spans="18:18">
      <c r="R45210" s="1"/>
    </row>
    <row r="45211" spans="18:18">
      <c r="R45211" s="1"/>
    </row>
    <row r="45212" spans="18:18">
      <c r="R45212" s="1"/>
    </row>
    <row r="45213" spans="18:18">
      <c r="R45213" s="1"/>
    </row>
    <row r="45214" spans="18:18">
      <c r="R45214" s="1"/>
    </row>
    <row r="45215" spans="18:18">
      <c r="R45215" s="1"/>
    </row>
    <row r="45216" spans="18:18">
      <c r="R45216" s="1"/>
    </row>
    <row r="45217" spans="18:18">
      <c r="R45217" s="1"/>
    </row>
    <row r="45218" spans="18:18">
      <c r="R45218" s="1"/>
    </row>
    <row r="45219" spans="18:18">
      <c r="R45219" s="1"/>
    </row>
    <row r="45220" spans="18:18">
      <c r="R45220" s="1"/>
    </row>
    <row r="45221" spans="18:18">
      <c r="R45221" s="1"/>
    </row>
    <row r="45222" spans="18:18">
      <c r="R45222" s="1"/>
    </row>
    <row r="45223" spans="18:18">
      <c r="R45223" s="1"/>
    </row>
    <row r="45224" spans="18:18">
      <c r="R45224" s="1"/>
    </row>
    <row r="45225" spans="18:18">
      <c r="R45225" s="1"/>
    </row>
    <row r="45226" spans="18:18">
      <c r="R45226" s="1"/>
    </row>
    <row r="45227" spans="18:18">
      <c r="R45227" s="1"/>
    </row>
    <row r="45228" spans="18:18">
      <c r="R45228" s="1"/>
    </row>
    <row r="45229" spans="18:18">
      <c r="R45229" s="1"/>
    </row>
    <row r="45230" spans="18:18">
      <c r="R45230" s="1"/>
    </row>
    <row r="45231" spans="18:18">
      <c r="R45231" s="1"/>
    </row>
    <row r="45232" spans="18:18">
      <c r="R45232" s="1"/>
    </row>
    <row r="45233" spans="18:18">
      <c r="R45233" s="1"/>
    </row>
    <row r="45234" spans="18:18">
      <c r="R45234" s="1"/>
    </row>
    <row r="45235" spans="18:18">
      <c r="R45235" s="1"/>
    </row>
    <row r="45236" spans="18:18">
      <c r="R45236" s="1"/>
    </row>
    <row r="45237" spans="18:18">
      <c r="R45237" s="1"/>
    </row>
    <row r="45238" spans="18:18">
      <c r="R45238" s="1"/>
    </row>
    <row r="45239" spans="18:18">
      <c r="R45239" s="1"/>
    </row>
    <row r="45240" spans="18:18">
      <c r="R45240" s="1"/>
    </row>
    <row r="45241" spans="18:18">
      <c r="R45241" s="1"/>
    </row>
    <row r="45242" spans="18:18">
      <c r="R45242" s="1"/>
    </row>
    <row r="45243" spans="18:18">
      <c r="R45243" s="1"/>
    </row>
    <row r="45244" spans="18:18">
      <c r="R45244" s="1"/>
    </row>
    <row r="45245" spans="18:18">
      <c r="R45245" s="1"/>
    </row>
    <row r="45246" spans="18:18">
      <c r="R45246" s="1"/>
    </row>
    <row r="45247" spans="18:18">
      <c r="R45247" s="1"/>
    </row>
    <row r="45248" spans="18:18">
      <c r="R45248" s="1"/>
    </row>
    <row r="45249" spans="18:18">
      <c r="R45249" s="1"/>
    </row>
    <row r="45250" spans="18:18">
      <c r="R45250" s="1"/>
    </row>
    <row r="45251" spans="18:18">
      <c r="R45251" s="1"/>
    </row>
    <row r="45252" spans="18:18">
      <c r="R45252" s="1"/>
    </row>
    <row r="45253" spans="18:18">
      <c r="R45253" s="1"/>
    </row>
    <row r="45254" spans="18:18">
      <c r="R45254" s="1"/>
    </row>
    <row r="45255" spans="18:18">
      <c r="R45255" s="1"/>
    </row>
    <row r="45256" spans="18:18">
      <c r="R45256" s="1"/>
    </row>
    <row r="45257" spans="18:18">
      <c r="R45257" s="1"/>
    </row>
    <row r="45258" spans="18:18">
      <c r="R45258" s="1"/>
    </row>
    <row r="45259" spans="18:18">
      <c r="R45259" s="1"/>
    </row>
    <row r="45260" spans="18:18">
      <c r="R45260" s="1"/>
    </row>
    <row r="45261" spans="18:18">
      <c r="R45261" s="1"/>
    </row>
    <row r="45262" spans="18:18">
      <c r="R45262" s="1"/>
    </row>
    <row r="45263" spans="18:18">
      <c r="R45263" s="1"/>
    </row>
    <row r="45264" spans="18:18">
      <c r="R45264" s="1"/>
    </row>
    <row r="45265" spans="18:18">
      <c r="R45265" s="1"/>
    </row>
    <row r="45266" spans="18:18">
      <c r="R45266" s="1"/>
    </row>
    <row r="45267" spans="18:18">
      <c r="R45267" s="1"/>
    </row>
    <row r="45268" spans="18:18">
      <c r="R45268" s="1"/>
    </row>
    <row r="45269" spans="18:18">
      <c r="R45269" s="1"/>
    </row>
    <row r="45270" spans="18:18">
      <c r="R45270" s="1"/>
    </row>
    <row r="45271" spans="18:18">
      <c r="R45271" s="1"/>
    </row>
    <row r="45272" spans="18:18">
      <c r="R45272" s="1"/>
    </row>
    <row r="45273" spans="18:18">
      <c r="R45273" s="1"/>
    </row>
    <row r="45274" spans="18:18">
      <c r="R45274" s="1"/>
    </row>
    <row r="45275" spans="18:18">
      <c r="R45275" s="1"/>
    </row>
    <row r="45276" spans="18:18">
      <c r="R45276" s="1"/>
    </row>
    <row r="45277" spans="18:18">
      <c r="R45277" s="1"/>
    </row>
    <row r="45278" spans="18:18">
      <c r="R45278" s="1"/>
    </row>
    <row r="45279" spans="18:18">
      <c r="R45279" s="1"/>
    </row>
    <row r="45280" spans="18:18">
      <c r="R45280" s="1"/>
    </row>
    <row r="45281" spans="18:18">
      <c r="R45281" s="1"/>
    </row>
    <row r="45282" spans="18:18">
      <c r="R45282" s="1"/>
    </row>
    <row r="45283" spans="18:18">
      <c r="R45283" s="1"/>
    </row>
    <row r="45284" spans="18:18">
      <c r="R45284" s="1"/>
    </row>
    <row r="45285" spans="18:18">
      <c r="R45285" s="1"/>
    </row>
    <row r="45286" spans="18:18">
      <c r="R45286" s="1"/>
    </row>
    <row r="45287" spans="18:18">
      <c r="R45287" s="1"/>
    </row>
    <row r="45288" spans="18:18">
      <c r="R45288" s="1"/>
    </row>
    <row r="45289" spans="18:18">
      <c r="R45289" s="1"/>
    </row>
    <row r="45290" spans="18:18">
      <c r="R45290" s="1"/>
    </row>
    <row r="45291" spans="18:18">
      <c r="R45291" s="1"/>
    </row>
    <row r="45292" spans="18:18">
      <c r="R45292" s="1"/>
    </row>
    <row r="45293" spans="18:18">
      <c r="R45293" s="1"/>
    </row>
    <row r="45294" spans="18:18">
      <c r="R45294" s="1"/>
    </row>
    <row r="45295" spans="18:18">
      <c r="R45295" s="1"/>
    </row>
    <row r="45296" spans="18:18">
      <c r="R45296" s="1"/>
    </row>
    <row r="45297" spans="18:18">
      <c r="R45297" s="1"/>
    </row>
    <row r="45298" spans="18:18">
      <c r="R45298" s="1"/>
    </row>
    <row r="45299" spans="18:18">
      <c r="R45299" s="1"/>
    </row>
    <row r="45300" spans="18:18">
      <c r="R45300" s="1"/>
    </row>
    <row r="45301" spans="18:18">
      <c r="R45301" s="1"/>
    </row>
    <row r="45302" spans="18:18">
      <c r="R45302" s="1"/>
    </row>
    <row r="45303" spans="18:18">
      <c r="R45303" s="1"/>
    </row>
    <row r="45304" spans="18:18">
      <c r="R45304" s="1"/>
    </row>
    <row r="45305" spans="18:18">
      <c r="R45305" s="1"/>
    </row>
    <row r="45306" spans="18:18">
      <c r="R45306" s="1"/>
    </row>
    <row r="45307" spans="18:18">
      <c r="R45307" s="1"/>
    </row>
    <row r="45308" spans="18:18">
      <c r="R45308" s="1"/>
    </row>
    <row r="45309" spans="18:18">
      <c r="R45309" s="1"/>
    </row>
    <row r="45310" spans="18:18">
      <c r="R45310" s="1"/>
    </row>
    <row r="45311" spans="18:18">
      <c r="R45311" s="1"/>
    </row>
    <row r="45312" spans="18:18">
      <c r="R45312" s="1"/>
    </row>
    <row r="45313" spans="18:18">
      <c r="R45313" s="1"/>
    </row>
    <row r="45314" spans="18:18">
      <c r="R45314" s="1"/>
    </row>
    <row r="45315" spans="18:18">
      <c r="R45315" s="1"/>
    </row>
    <row r="45316" spans="18:18">
      <c r="R45316" s="1"/>
    </row>
    <row r="45317" spans="18:18">
      <c r="R45317" s="1"/>
    </row>
    <row r="45318" spans="18:18">
      <c r="R45318" s="1"/>
    </row>
    <row r="45319" spans="18:18">
      <c r="R45319" s="1"/>
    </row>
    <row r="45320" spans="18:18">
      <c r="R45320" s="1"/>
    </row>
    <row r="45321" spans="18:18">
      <c r="R45321" s="1"/>
    </row>
    <row r="45322" spans="18:18">
      <c r="R45322" s="1"/>
    </row>
    <row r="45323" spans="18:18">
      <c r="R45323" s="1"/>
    </row>
    <row r="45324" spans="18:18">
      <c r="R45324" s="1"/>
    </row>
    <row r="45325" spans="18:18">
      <c r="R45325" s="1"/>
    </row>
    <row r="45326" spans="18:18">
      <c r="R45326" s="1"/>
    </row>
    <row r="45327" spans="18:18">
      <c r="R45327" s="1"/>
    </row>
    <row r="45328" spans="18:18">
      <c r="R45328" s="1"/>
    </row>
    <row r="45329" spans="18:18">
      <c r="R45329" s="1"/>
    </row>
    <row r="45330" spans="18:18">
      <c r="R45330" s="1"/>
    </row>
    <row r="45331" spans="18:18">
      <c r="R45331" s="1"/>
    </row>
    <row r="45332" spans="18:18">
      <c r="R45332" s="1"/>
    </row>
    <row r="45333" spans="18:18">
      <c r="R45333" s="1"/>
    </row>
    <row r="45334" spans="18:18">
      <c r="R45334" s="1"/>
    </row>
    <row r="45335" spans="18:18">
      <c r="R45335" s="1"/>
    </row>
    <row r="45336" spans="18:18">
      <c r="R45336" s="1"/>
    </row>
    <row r="45337" spans="18:18">
      <c r="R45337" s="1"/>
    </row>
    <row r="45338" spans="18:18">
      <c r="R45338" s="1"/>
    </row>
    <row r="45339" spans="18:18">
      <c r="R45339" s="1"/>
    </row>
    <row r="45340" spans="18:18">
      <c r="R45340" s="1"/>
    </row>
    <row r="45341" spans="18:18">
      <c r="R45341" s="1"/>
    </row>
    <row r="45342" spans="18:18">
      <c r="R45342" s="1"/>
    </row>
    <row r="45343" spans="18:18">
      <c r="R45343" s="1"/>
    </row>
    <row r="45344" spans="18:18">
      <c r="R45344" s="1"/>
    </row>
    <row r="45345" spans="18:18">
      <c r="R45345" s="1"/>
    </row>
    <row r="45346" spans="18:18">
      <c r="R45346" s="1"/>
    </row>
    <row r="45347" spans="18:18">
      <c r="R45347" s="1"/>
    </row>
    <row r="45348" spans="18:18">
      <c r="R45348" s="1"/>
    </row>
    <row r="45349" spans="18:18">
      <c r="R45349" s="1"/>
    </row>
    <row r="45350" spans="18:18">
      <c r="R45350" s="1"/>
    </row>
    <row r="45351" spans="18:18">
      <c r="R45351" s="1"/>
    </row>
    <row r="45352" spans="18:18">
      <c r="R45352" s="1"/>
    </row>
    <row r="45353" spans="18:18">
      <c r="R45353" s="1"/>
    </row>
    <row r="45354" spans="18:18">
      <c r="R45354" s="1"/>
    </row>
    <row r="45355" spans="18:18">
      <c r="R45355" s="1"/>
    </row>
    <row r="45356" spans="18:18">
      <c r="R45356" s="1"/>
    </row>
    <row r="45357" spans="18:18">
      <c r="R45357" s="1"/>
    </row>
    <row r="45358" spans="18:18">
      <c r="R45358" s="1"/>
    </row>
    <row r="45359" spans="18:18">
      <c r="R45359" s="1"/>
    </row>
    <row r="45360" spans="18:18">
      <c r="R45360" s="1"/>
    </row>
    <row r="45361" spans="18:18">
      <c r="R45361" s="1"/>
    </row>
    <row r="45362" spans="18:18">
      <c r="R45362" s="1"/>
    </row>
    <row r="45363" spans="18:18">
      <c r="R45363" s="1"/>
    </row>
    <row r="45364" spans="18:18">
      <c r="R45364" s="1"/>
    </row>
    <row r="45365" spans="18:18">
      <c r="R45365" s="1"/>
    </row>
    <row r="45366" spans="18:18">
      <c r="R45366" s="1"/>
    </row>
    <row r="45367" spans="18:18">
      <c r="R45367" s="1"/>
    </row>
    <row r="45368" spans="18:18">
      <c r="R45368" s="1"/>
    </row>
    <row r="45369" spans="18:18">
      <c r="R45369" s="1"/>
    </row>
    <row r="45370" spans="18:18">
      <c r="R45370" s="1"/>
    </row>
    <row r="45371" spans="18:18">
      <c r="R45371" s="1"/>
    </row>
    <row r="45372" spans="18:18">
      <c r="R45372" s="1"/>
    </row>
    <row r="45373" spans="18:18">
      <c r="R45373" s="1"/>
    </row>
    <row r="45374" spans="18:18">
      <c r="R45374" s="1"/>
    </row>
    <row r="45375" spans="18:18">
      <c r="R45375" s="1"/>
    </row>
    <row r="45376" spans="18:18">
      <c r="R45376" s="1"/>
    </row>
    <row r="45377" spans="18:18">
      <c r="R45377" s="1"/>
    </row>
    <row r="45378" spans="18:18">
      <c r="R45378" s="1"/>
    </row>
    <row r="45379" spans="18:18">
      <c r="R45379" s="1"/>
    </row>
    <row r="45380" spans="18:18">
      <c r="R45380" s="1"/>
    </row>
    <row r="45381" spans="18:18">
      <c r="R45381" s="1"/>
    </row>
    <row r="45382" spans="18:18">
      <c r="R45382" s="1"/>
    </row>
    <row r="45383" spans="18:18">
      <c r="R45383" s="1"/>
    </row>
    <row r="45384" spans="18:18">
      <c r="R45384" s="1"/>
    </row>
    <row r="45385" spans="18:18">
      <c r="R45385" s="1"/>
    </row>
    <row r="45386" spans="18:18">
      <c r="R45386" s="1"/>
    </row>
    <row r="45387" spans="18:18">
      <c r="R45387" s="1"/>
    </row>
    <row r="45388" spans="18:18">
      <c r="R45388" s="1"/>
    </row>
    <row r="45389" spans="18:18">
      <c r="R45389" s="1"/>
    </row>
    <row r="45390" spans="18:18">
      <c r="R45390" s="1"/>
    </row>
    <row r="45391" spans="18:18">
      <c r="R45391" s="1"/>
    </row>
    <row r="45392" spans="18:18">
      <c r="R45392" s="1"/>
    </row>
    <row r="45393" spans="18:18">
      <c r="R45393" s="1"/>
    </row>
    <row r="45394" spans="18:18">
      <c r="R45394" s="1"/>
    </row>
    <row r="45395" spans="18:18">
      <c r="R45395" s="1"/>
    </row>
    <row r="45396" spans="18:18">
      <c r="R45396" s="1"/>
    </row>
    <row r="45397" spans="18:18">
      <c r="R45397" s="1"/>
    </row>
    <row r="45398" spans="18:18">
      <c r="R45398" s="1"/>
    </row>
    <row r="45399" spans="18:18">
      <c r="R45399" s="1"/>
    </row>
    <row r="45400" spans="18:18">
      <c r="R45400" s="1"/>
    </row>
    <row r="45401" spans="18:18">
      <c r="R45401" s="1"/>
    </row>
    <row r="45402" spans="18:18">
      <c r="R45402" s="1"/>
    </row>
    <row r="45403" spans="18:18">
      <c r="R45403" s="1"/>
    </row>
    <row r="45404" spans="18:18">
      <c r="R45404" s="1"/>
    </row>
    <row r="45405" spans="18:18">
      <c r="R45405" s="1"/>
    </row>
    <row r="45406" spans="18:18">
      <c r="R45406" s="1"/>
    </row>
    <row r="45407" spans="18:18">
      <c r="R45407" s="1"/>
    </row>
    <row r="45408" spans="18:18">
      <c r="R45408" s="1"/>
    </row>
    <row r="45409" spans="18:18">
      <c r="R45409" s="1"/>
    </row>
    <row r="45410" spans="18:18">
      <c r="R45410" s="1"/>
    </row>
    <row r="45411" spans="18:18">
      <c r="R45411" s="1"/>
    </row>
    <row r="45412" spans="18:18">
      <c r="R45412" s="1"/>
    </row>
    <row r="45413" spans="18:18">
      <c r="R45413" s="1"/>
    </row>
    <row r="45414" spans="18:18">
      <c r="R45414" s="1"/>
    </row>
    <row r="45415" spans="18:18">
      <c r="R45415" s="1"/>
    </row>
    <row r="45416" spans="18:18">
      <c r="R45416" s="1"/>
    </row>
    <row r="45417" spans="18:18">
      <c r="R45417" s="1"/>
    </row>
    <row r="45418" spans="18:18">
      <c r="R45418" s="1"/>
    </row>
    <row r="45419" spans="18:18">
      <c r="R45419" s="1"/>
    </row>
    <row r="45420" spans="18:18">
      <c r="R45420" s="1"/>
    </row>
    <row r="45421" spans="18:18">
      <c r="R45421" s="1"/>
    </row>
    <row r="45422" spans="18:18">
      <c r="R45422" s="1"/>
    </row>
    <row r="45423" spans="18:18">
      <c r="R45423" s="1"/>
    </row>
    <row r="45424" spans="18:18">
      <c r="R45424" s="1"/>
    </row>
    <row r="45425" spans="18:18">
      <c r="R45425" s="1"/>
    </row>
    <row r="45426" spans="18:18">
      <c r="R45426" s="1"/>
    </row>
    <row r="45427" spans="18:18">
      <c r="R45427" s="1"/>
    </row>
    <row r="45428" spans="18:18">
      <c r="R45428" s="1"/>
    </row>
    <row r="45429" spans="18:18">
      <c r="R45429" s="1"/>
    </row>
    <row r="45430" spans="18:18">
      <c r="R45430" s="1"/>
    </row>
    <row r="45431" spans="18:18">
      <c r="R45431" s="1"/>
    </row>
    <row r="45432" spans="18:18">
      <c r="R45432" s="1"/>
    </row>
    <row r="45433" spans="18:18">
      <c r="R45433" s="1"/>
    </row>
    <row r="45434" spans="18:18">
      <c r="R45434" s="1"/>
    </row>
    <row r="45435" spans="18:18">
      <c r="R45435" s="1"/>
    </row>
    <row r="45436" spans="18:18">
      <c r="R45436" s="1"/>
    </row>
    <row r="45437" spans="18:18">
      <c r="R45437" s="1"/>
    </row>
    <row r="45438" spans="18:18">
      <c r="R45438" s="1"/>
    </row>
    <row r="45439" spans="18:18">
      <c r="R45439" s="1"/>
    </row>
    <row r="45440" spans="18:18">
      <c r="R45440" s="1"/>
    </row>
    <row r="45441" spans="18:18">
      <c r="R45441" s="1"/>
    </row>
    <row r="45442" spans="18:18">
      <c r="R45442" s="1"/>
    </row>
    <row r="45443" spans="18:18">
      <c r="R45443" s="1"/>
    </row>
    <row r="45444" spans="18:18">
      <c r="R45444" s="1"/>
    </row>
    <row r="45445" spans="18:18">
      <c r="R45445" s="1"/>
    </row>
    <row r="45446" spans="18:18">
      <c r="R45446" s="1"/>
    </row>
    <row r="45447" spans="18:18">
      <c r="R45447" s="1"/>
    </row>
    <row r="45448" spans="18:18">
      <c r="R45448" s="1"/>
    </row>
    <row r="45449" spans="18:18">
      <c r="R45449" s="1"/>
    </row>
    <row r="45450" spans="18:18">
      <c r="R45450" s="1"/>
    </row>
    <row r="45451" spans="18:18">
      <c r="R45451" s="1"/>
    </row>
    <row r="45452" spans="18:18">
      <c r="R45452" s="1"/>
    </row>
    <row r="45453" spans="18:18">
      <c r="R45453" s="1"/>
    </row>
    <row r="45454" spans="18:18">
      <c r="R45454" s="1"/>
    </row>
    <row r="45455" spans="18:18">
      <c r="R45455" s="1"/>
    </row>
    <row r="45456" spans="18:18">
      <c r="R45456" s="1"/>
    </row>
    <row r="45457" spans="18:18">
      <c r="R45457" s="1"/>
    </row>
    <row r="45458" spans="18:18">
      <c r="R45458" s="1"/>
    </row>
    <row r="45459" spans="18:18">
      <c r="R45459" s="1"/>
    </row>
    <row r="45460" spans="18:18">
      <c r="R45460" s="1"/>
    </row>
    <row r="45461" spans="18:18">
      <c r="R45461" s="1"/>
    </row>
    <row r="45462" spans="18:18">
      <c r="R45462" s="1"/>
    </row>
    <row r="45463" spans="18:18">
      <c r="R45463" s="1"/>
    </row>
    <row r="45464" spans="18:18">
      <c r="R45464" s="1"/>
    </row>
    <row r="45465" spans="18:18">
      <c r="R45465" s="1"/>
    </row>
    <row r="45466" spans="18:18">
      <c r="R45466" s="1"/>
    </row>
    <row r="45467" spans="18:18">
      <c r="R45467" s="1"/>
    </row>
    <row r="45468" spans="18:18">
      <c r="R45468" s="1"/>
    </row>
    <row r="45469" spans="18:18">
      <c r="R45469" s="1"/>
    </row>
    <row r="45470" spans="18:18">
      <c r="R45470" s="1"/>
    </row>
    <row r="45471" spans="18:18">
      <c r="R45471" s="1"/>
    </row>
    <row r="45472" spans="18:18">
      <c r="R45472" s="1"/>
    </row>
    <row r="45473" spans="18:18">
      <c r="R45473" s="1"/>
    </row>
    <row r="45474" spans="18:18">
      <c r="R45474" s="1"/>
    </row>
    <row r="45475" spans="18:18">
      <c r="R45475" s="1"/>
    </row>
    <row r="45476" spans="18:18">
      <c r="R45476" s="1"/>
    </row>
    <row r="45477" spans="18:18">
      <c r="R45477" s="1"/>
    </row>
    <row r="45478" spans="18:18">
      <c r="R45478" s="1"/>
    </row>
    <row r="45479" spans="18:18">
      <c r="R45479" s="1"/>
    </row>
    <row r="45480" spans="18:18">
      <c r="R45480" s="1"/>
    </row>
    <row r="45481" spans="18:18">
      <c r="R45481" s="1"/>
    </row>
    <row r="45482" spans="18:18">
      <c r="R45482" s="1"/>
    </row>
    <row r="45483" spans="18:18">
      <c r="R45483" s="1"/>
    </row>
    <row r="45484" spans="18:18">
      <c r="R45484" s="1"/>
    </row>
    <row r="45485" spans="18:18">
      <c r="R45485" s="1"/>
    </row>
    <row r="45486" spans="18:18">
      <c r="R45486" s="1"/>
    </row>
    <row r="45487" spans="18:18">
      <c r="R45487" s="1"/>
    </row>
    <row r="45488" spans="18:18">
      <c r="R45488" s="1"/>
    </row>
    <row r="45489" spans="18:18">
      <c r="R45489" s="1"/>
    </row>
    <row r="45490" spans="18:18">
      <c r="R45490" s="1"/>
    </row>
    <row r="45491" spans="18:18">
      <c r="R45491" s="1"/>
    </row>
    <row r="45492" spans="18:18">
      <c r="R45492" s="1"/>
    </row>
    <row r="45493" spans="18:18">
      <c r="R45493" s="1"/>
    </row>
    <row r="45494" spans="18:18">
      <c r="R45494" s="1"/>
    </row>
    <row r="45495" spans="18:18">
      <c r="R45495" s="1"/>
    </row>
    <row r="45496" spans="18:18">
      <c r="R45496" s="1"/>
    </row>
    <row r="45497" spans="18:18">
      <c r="R45497" s="1"/>
    </row>
    <row r="45498" spans="18:18">
      <c r="R45498" s="1"/>
    </row>
    <row r="45499" spans="18:18">
      <c r="R45499" s="1"/>
    </row>
    <row r="45500" spans="18:18">
      <c r="R45500" s="1"/>
    </row>
    <row r="45501" spans="18:18">
      <c r="R45501" s="1"/>
    </row>
    <row r="45502" spans="18:18">
      <c r="R45502" s="1"/>
    </row>
    <row r="45503" spans="18:18">
      <c r="R45503" s="1"/>
    </row>
    <row r="45504" spans="18:18">
      <c r="R45504" s="1"/>
    </row>
    <row r="45505" spans="18:18">
      <c r="R45505" s="1"/>
    </row>
    <row r="45506" spans="18:18">
      <c r="R45506" s="1"/>
    </row>
    <row r="45507" spans="18:18">
      <c r="R45507" s="1"/>
    </row>
    <row r="45508" spans="18:18">
      <c r="R45508" s="1"/>
    </row>
    <row r="45509" spans="18:18">
      <c r="R45509" s="1"/>
    </row>
    <row r="45510" spans="18:18">
      <c r="R45510" s="1"/>
    </row>
    <row r="45511" spans="18:18">
      <c r="R45511" s="1"/>
    </row>
    <row r="45512" spans="18:18">
      <c r="R45512" s="1"/>
    </row>
    <row r="45513" spans="18:18">
      <c r="R45513" s="1"/>
    </row>
    <row r="45514" spans="18:18">
      <c r="R45514" s="1"/>
    </row>
    <row r="45515" spans="18:18">
      <c r="R45515" s="1"/>
    </row>
    <row r="45516" spans="18:18">
      <c r="R45516" s="1"/>
    </row>
    <row r="45517" spans="18:18">
      <c r="R45517" s="1"/>
    </row>
    <row r="45518" spans="18:18">
      <c r="R45518" s="1"/>
    </row>
    <row r="45519" spans="18:18">
      <c r="R45519" s="1"/>
    </row>
    <row r="45520" spans="18:18">
      <c r="R45520" s="1"/>
    </row>
    <row r="45521" spans="18:18">
      <c r="R45521" s="1"/>
    </row>
    <row r="45522" spans="18:18">
      <c r="R45522" s="1"/>
    </row>
    <row r="45523" spans="18:18">
      <c r="R45523" s="1"/>
    </row>
    <row r="45524" spans="18:18">
      <c r="R45524" s="1"/>
    </row>
    <row r="45525" spans="18:18">
      <c r="R45525" s="1"/>
    </row>
    <row r="45526" spans="18:18">
      <c r="R45526" s="1"/>
    </row>
    <row r="45527" spans="18:18">
      <c r="R45527" s="1"/>
    </row>
    <row r="45528" spans="18:18">
      <c r="R45528" s="1"/>
    </row>
    <row r="45529" spans="18:18">
      <c r="R45529" s="1"/>
    </row>
    <row r="45530" spans="18:18">
      <c r="R45530" s="1"/>
    </row>
    <row r="45531" spans="18:18">
      <c r="R45531" s="1"/>
    </row>
    <row r="45532" spans="18:18">
      <c r="R45532" s="1"/>
    </row>
    <row r="45533" spans="18:18">
      <c r="R45533" s="1"/>
    </row>
    <row r="45534" spans="18:18">
      <c r="R45534" s="1"/>
    </row>
    <row r="45535" spans="18:18">
      <c r="R45535" s="1"/>
    </row>
    <row r="45536" spans="18:18">
      <c r="R45536" s="1"/>
    </row>
    <row r="45537" spans="18:18">
      <c r="R45537" s="1"/>
    </row>
    <row r="45538" spans="18:18">
      <c r="R45538" s="1"/>
    </row>
    <row r="45539" spans="18:18">
      <c r="R45539" s="1"/>
    </row>
    <row r="45540" spans="18:18">
      <c r="R45540" s="1"/>
    </row>
    <row r="45541" spans="18:18">
      <c r="R45541" s="1"/>
    </row>
    <row r="45542" spans="18:18">
      <c r="R45542" s="1"/>
    </row>
    <row r="45543" spans="18:18">
      <c r="R45543" s="1"/>
    </row>
    <row r="45544" spans="18:18">
      <c r="R45544" s="1"/>
    </row>
    <row r="45545" spans="18:18">
      <c r="R45545" s="1"/>
    </row>
    <row r="45546" spans="18:18">
      <c r="R45546" s="1"/>
    </row>
    <row r="45547" spans="18:18">
      <c r="R45547" s="1"/>
    </row>
    <row r="45548" spans="18:18">
      <c r="R45548" s="1"/>
    </row>
    <row r="45549" spans="18:18">
      <c r="R45549" s="1"/>
    </row>
    <row r="45550" spans="18:18">
      <c r="R45550" s="1"/>
    </row>
    <row r="45551" spans="18:18">
      <c r="R45551" s="1"/>
    </row>
    <row r="45552" spans="18:18">
      <c r="R45552" s="1"/>
    </row>
    <row r="45553" spans="18:18">
      <c r="R45553" s="1"/>
    </row>
    <row r="45554" spans="18:18">
      <c r="R45554" s="1"/>
    </row>
    <row r="45555" spans="18:18">
      <c r="R45555" s="1"/>
    </row>
    <row r="45556" spans="18:18">
      <c r="R45556" s="1"/>
    </row>
    <row r="45557" spans="18:18">
      <c r="R45557" s="1"/>
    </row>
    <row r="45558" spans="18:18">
      <c r="R45558" s="1"/>
    </row>
    <row r="45559" spans="18:18">
      <c r="R45559" s="1"/>
    </row>
    <row r="45560" spans="18:18">
      <c r="R45560" s="1"/>
    </row>
    <row r="45561" spans="18:18">
      <c r="R45561" s="1"/>
    </row>
    <row r="45562" spans="18:18">
      <c r="R45562" s="1"/>
    </row>
    <row r="45563" spans="18:18">
      <c r="R45563" s="1"/>
    </row>
    <row r="45564" spans="18:18">
      <c r="R45564" s="1"/>
    </row>
    <row r="45565" spans="18:18">
      <c r="R45565" s="1"/>
    </row>
    <row r="45566" spans="18:18">
      <c r="R45566" s="1"/>
    </row>
    <row r="45567" spans="18:18">
      <c r="R45567" s="1"/>
    </row>
    <row r="45568" spans="18:18">
      <c r="R45568" s="1"/>
    </row>
    <row r="45569" spans="18:18">
      <c r="R45569" s="1"/>
    </row>
    <row r="45570" spans="18:18">
      <c r="R45570" s="1"/>
    </row>
    <row r="45571" spans="18:18">
      <c r="R45571" s="1"/>
    </row>
    <row r="45572" spans="18:18">
      <c r="R45572" s="1"/>
    </row>
    <row r="45573" spans="18:18">
      <c r="R45573" s="1"/>
    </row>
    <row r="45574" spans="18:18">
      <c r="R45574" s="1"/>
    </row>
    <row r="45575" spans="18:18">
      <c r="R45575" s="1"/>
    </row>
    <row r="45576" spans="18:18">
      <c r="R45576" s="1"/>
    </row>
    <row r="45577" spans="18:18">
      <c r="R45577" s="1"/>
    </row>
    <row r="45578" spans="18:18">
      <c r="R45578" s="1"/>
    </row>
    <row r="45579" spans="18:18">
      <c r="R45579" s="1"/>
    </row>
    <row r="45580" spans="18:18">
      <c r="R45580" s="1"/>
    </row>
    <row r="45581" spans="18:18">
      <c r="R45581" s="1"/>
    </row>
    <row r="45582" spans="18:18">
      <c r="R45582" s="1"/>
    </row>
    <row r="45583" spans="18:18">
      <c r="R45583" s="1"/>
    </row>
    <row r="45584" spans="18:18">
      <c r="R45584" s="1"/>
    </row>
    <row r="45585" spans="18:18">
      <c r="R45585" s="1"/>
    </row>
    <row r="45586" spans="18:18">
      <c r="R45586" s="1"/>
    </row>
    <row r="45587" spans="18:18">
      <c r="R45587" s="1"/>
    </row>
    <row r="45588" spans="18:18">
      <c r="R45588" s="1"/>
    </row>
    <row r="45589" spans="18:18">
      <c r="R45589" s="1"/>
    </row>
    <row r="45590" spans="18:18">
      <c r="R45590" s="1"/>
    </row>
    <row r="45591" spans="18:18">
      <c r="R45591" s="1"/>
    </row>
    <row r="45592" spans="18:18">
      <c r="R45592" s="1"/>
    </row>
    <row r="45593" spans="18:18">
      <c r="R45593" s="1"/>
    </row>
    <row r="45594" spans="18:18">
      <c r="R45594" s="1"/>
    </row>
    <row r="45595" spans="18:18">
      <c r="R45595" s="1"/>
    </row>
    <row r="45596" spans="18:18">
      <c r="R45596" s="1"/>
    </row>
    <row r="45597" spans="18:18">
      <c r="R45597" s="1"/>
    </row>
    <row r="45598" spans="18:18">
      <c r="R45598" s="1"/>
    </row>
    <row r="45599" spans="18:18">
      <c r="R45599" s="1"/>
    </row>
    <row r="45600" spans="18:18">
      <c r="R45600" s="1"/>
    </row>
    <row r="45601" spans="18:18">
      <c r="R45601" s="1"/>
    </row>
    <row r="45602" spans="18:18">
      <c r="R45602" s="1"/>
    </row>
    <row r="45603" spans="18:18">
      <c r="R45603" s="1"/>
    </row>
    <row r="45604" spans="18:18">
      <c r="R45604" s="1"/>
    </row>
    <row r="45605" spans="18:18">
      <c r="R45605" s="1"/>
    </row>
    <row r="45606" spans="18:18">
      <c r="R45606" s="1"/>
    </row>
    <row r="45607" spans="18:18">
      <c r="R45607" s="1"/>
    </row>
    <row r="45608" spans="18:18">
      <c r="R45608" s="1"/>
    </row>
    <row r="45609" spans="18:18">
      <c r="R45609" s="1"/>
    </row>
    <row r="45610" spans="18:18">
      <c r="R45610" s="1"/>
    </row>
    <row r="45611" spans="18:18">
      <c r="R45611" s="1"/>
    </row>
    <row r="45612" spans="18:18">
      <c r="R45612" s="1"/>
    </row>
    <row r="45613" spans="18:18">
      <c r="R45613" s="1"/>
    </row>
    <row r="45614" spans="18:18">
      <c r="R45614" s="1"/>
    </row>
    <row r="45615" spans="18:18">
      <c r="R45615" s="1"/>
    </row>
    <row r="45616" spans="18:18">
      <c r="R45616" s="1"/>
    </row>
    <row r="45617" spans="18:18">
      <c r="R45617" s="1"/>
    </row>
    <row r="45618" spans="18:18">
      <c r="R45618" s="1"/>
    </row>
    <row r="45619" spans="18:18">
      <c r="R45619" s="1"/>
    </row>
    <row r="45620" spans="18:18">
      <c r="R45620" s="1"/>
    </row>
    <row r="45621" spans="18:18">
      <c r="R45621" s="1"/>
    </row>
    <row r="45622" spans="18:18">
      <c r="R45622" s="1"/>
    </row>
    <row r="45623" spans="18:18">
      <c r="R45623" s="1"/>
    </row>
    <row r="45624" spans="18:18">
      <c r="R45624" s="1"/>
    </row>
    <row r="45625" spans="18:18">
      <c r="R45625" s="1"/>
    </row>
    <row r="45626" spans="18:18">
      <c r="R45626" s="1"/>
    </row>
    <row r="45627" spans="18:18">
      <c r="R45627" s="1"/>
    </row>
    <row r="45628" spans="18:18">
      <c r="R45628" s="1"/>
    </row>
    <row r="45629" spans="18:18">
      <c r="R45629" s="1"/>
    </row>
    <row r="45630" spans="18:18">
      <c r="R45630" s="1"/>
    </row>
    <row r="45631" spans="18:18">
      <c r="R45631" s="1"/>
    </row>
    <row r="45632" spans="18:18">
      <c r="R45632" s="1"/>
    </row>
    <row r="45633" spans="18:18">
      <c r="R45633" s="1"/>
    </row>
    <row r="45634" spans="18:18">
      <c r="R45634" s="1"/>
    </row>
    <row r="45635" spans="18:18">
      <c r="R45635" s="1"/>
    </row>
    <row r="45636" spans="18:18">
      <c r="R45636" s="1"/>
    </row>
    <row r="45637" spans="18:18">
      <c r="R45637" s="1"/>
    </row>
    <row r="45638" spans="18:18">
      <c r="R45638" s="1"/>
    </row>
    <row r="45639" spans="18:18">
      <c r="R45639" s="1"/>
    </row>
    <row r="45640" spans="18:18">
      <c r="R45640" s="1"/>
    </row>
    <row r="45641" spans="18:18">
      <c r="R45641" s="1"/>
    </row>
    <row r="45642" spans="18:18">
      <c r="R45642" s="1"/>
    </row>
    <row r="45643" spans="18:18">
      <c r="R45643" s="1"/>
    </row>
    <row r="45644" spans="18:18">
      <c r="R45644" s="1"/>
    </row>
    <row r="45645" spans="18:18">
      <c r="R45645" s="1"/>
    </row>
    <row r="45646" spans="18:18">
      <c r="R45646" s="1"/>
    </row>
    <row r="45647" spans="18:18">
      <c r="R45647" s="1"/>
    </row>
    <row r="45648" spans="18:18">
      <c r="R45648" s="1"/>
    </row>
    <row r="45649" spans="18:18">
      <c r="R45649" s="1"/>
    </row>
    <row r="45650" spans="18:18">
      <c r="R45650" s="1"/>
    </row>
    <row r="45651" spans="18:18">
      <c r="R45651" s="1"/>
    </row>
    <row r="45652" spans="18:18">
      <c r="R45652" s="1"/>
    </row>
    <row r="45653" spans="18:18">
      <c r="R45653" s="1"/>
    </row>
    <row r="45654" spans="18:18">
      <c r="R45654" s="1"/>
    </row>
    <row r="45655" spans="18:18">
      <c r="R45655" s="1"/>
    </row>
    <row r="45656" spans="18:18">
      <c r="R45656" s="1"/>
    </row>
    <row r="45657" spans="18:18">
      <c r="R45657" s="1"/>
    </row>
    <row r="45658" spans="18:18">
      <c r="R45658" s="1"/>
    </row>
    <row r="45659" spans="18:18">
      <c r="R45659" s="1"/>
    </row>
    <row r="45660" spans="18:18">
      <c r="R45660" s="1"/>
    </row>
    <row r="45661" spans="18:18">
      <c r="R45661" s="1"/>
    </row>
    <row r="45662" spans="18:18">
      <c r="R45662" s="1"/>
    </row>
    <row r="45663" spans="18:18">
      <c r="R45663" s="1"/>
    </row>
    <row r="45664" spans="18:18">
      <c r="R45664" s="1"/>
    </row>
    <row r="45665" spans="18:18">
      <c r="R45665" s="1"/>
    </row>
    <row r="45666" spans="18:18">
      <c r="R45666" s="1"/>
    </row>
    <row r="45667" spans="18:18">
      <c r="R45667" s="1"/>
    </row>
    <row r="45668" spans="18:18">
      <c r="R45668" s="1"/>
    </row>
    <row r="45669" spans="18:18">
      <c r="R45669" s="1"/>
    </row>
    <row r="45670" spans="18:18">
      <c r="R45670" s="1"/>
    </row>
    <row r="45671" spans="18:18">
      <c r="R45671" s="1"/>
    </row>
    <row r="45672" spans="18:18">
      <c r="R45672" s="1"/>
    </row>
    <row r="45673" spans="18:18">
      <c r="R45673" s="1"/>
    </row>
    <row r="45674" spans="18:18">
      <c r="R45674" s="1"/>
    </row>
    <row r="45675" spans="18:18">
      <c r="R45675" s="1"/>
    </row>
    <row r="45676" spans="18:18">
      <c r="R45676" s="1"/>
    </row>
    <row r="45677" spans="18:18">
      <c r="R45677" s="1"/>
    </row>
    <row r="45678" spans="18:18">
      <c r="R45678" s="1"/>
    </row>
    <row r="45679" spans="18:18">
      <c r="R45679" s="1"/>
    </row>
    <row r="45680" spans="18:18">
      <c r="R45680" s="1"/>
    </row>
    <row r="45681" spans="18:18">
      <c r="R45681" s="1"/>
    </row>
    <row r="45682" spans="18:18">
      <c r="R45682" s="1"/>
    </row>
    <row r="45683" spans="18:18">
      <c r="R45683" s="1"/>
    </row>
    <row r="45684" spans="18:18">
      <c r="R45684" s="1"/>
    </row>
    <row r="45685" spans="18:18">
      <c r="R45685" s="1"/>
    </row>
    <row r="45686" spans="18:18">
      <c r="R45686" s="1"/>
    </row>
    <row r="45687" spans="18:18">
      <c r="R45687" s="1"/>
    </row>
    <row r="45688" spans="18:18">
      <c r="R45688" s="1"/>
    </row>
    <row r="45689" spans="18:18">
      <c r="R45689" s="1"/>
    </row>
    <row r="45690" spans="18:18">
      <c r="R45690" s="1"/>
    </row>
    <row r="45691" spans="18:18">
      <c r="R45691" s="1"/>
    </row>
    <row r="45692" spans="18:18">
      <c r="R45692" s="1"/>
    </row>
    <row r="45693" spans="18:18">
      <c r="R45693" s="1"/>
    </row>
    <row r="45694" spans="18:18">
      <c r="R45694" s="1"/>
    </row>
    <row r="45695" spans="18:18">
      <c r="R45695" s="1"/>
    </row>
    <row r="45696" spans="18:18">
      <c r="R45696" s="1"/>
    </row>
    <row r="45697" spans="18:18">
      <c r="R45697" s="1"/>
    </row>
    <row r="45698" spans="18:18">
      <c r="R45698" s="1"/>
    </row>
    <row r="45699" spans="18:18">
      <c r="R45699" s="1"/>
    </row>
    <row r="45700" spans="18:18">
      <c r="R45700" s="1"/>
    </row>
    <row r="45701" spans="18:18">
      <c r="R45701" s="1"/>
    </row>
    <row r="45702" spans="18:18">
      <c r="R45702" s="1"/>
    </row>
    <row r="45703" spans="18:18">
      <c r="R45703" s="1"/>
    </row>
    <row r="45704" spans="18:18">
      <c r="R45704" s="1"/>
    </row>
    <row r="45705" spans="18:18">
      <c r="R45705" s="1"/>
    </row>
    <row r="45706" spans="18:18">
      <c r="R45706" s="1"/>
    </row>
    <row r="45707" spans="18:18">
      <c r="R45707" s="1"/>
    </row>
    <row r="45708" spans="18:18">
      <c r="R45708" s="1"/>
    </row>
    <row r="45709" spans="18:18">
      <c r="R45709" s="1"/>
    </row>
    <row r="45710" spans="18:18">
      <c r="R45710" s="1"/>
    </row>
    <row r="45711" spans="18:18">
      <c r="R45711" s="1"/>
    </row>
    <row r="45712" spans="18:18">
      <c r="R45712" s="1"/>
    </row>
    <row r="45713" spans="18:18">
      <c r="R45713" s="1"/>
    </row>
    <row r="45714" spans="18:18">
      <c r="R45714" s="1"/>
    </row>
    <row r="45715" spans="18:18">
      <c r="R45715" s="1"/>
    </row>
    <row r="45716" spans="18:18">
      <c r="R45716" s="1"/>
    </row>
    <row r="45717" spans="18:18">
      <c r="R45717" s="1"/>
    </row>
    <row r="45718" spans="18:18">
      <c r="R45718" s="1"/>
    </row>
    <row r="45719" spans="18:18">
      <c r="R45719" s="1"/>
    </row>
    <row r="45720" spans="18:18">
      <c r="R45720" s="1"/>
    </row>
    <row r="45721" spans="18:18">
      <c r="R45721" s="1"/>
    </row>
    <row r="45722" spans="18:18">
      <c r="R45722" s="1"/>
    </row>
    <row r="45723" spans="18:18">
      <c r="R45723" s="1"/>
    </row>
    <row r="45724" spans="18:18">
      <c r="R45724" s="1"/>
    </row>
    <row r="45725" spans="18:18">
      <c r="R45725" s="1"/>
    </row>
    <row r="45726" spans="18:18">
      <c r="R45726" s="1"/>
    </row>
    <row r="45727" spans="18:18">
      <c r="R45727" s="1"/>
    </row>
    <row r="45728" spans="18:18">
      <c r="R45728" s="1"/>
    </row>
    <row r="45729" spans="18:18">
      <c r="R45729" s="1"/>
    </row>
    <row r="45730" spans="18:18">
      <c r="R45730" s="1"/>
    </row>
    <row r="45731" spans="18:18">
      <c r="R45731" s="1"/>
    </row>
    <row r="45732" spans="18:18">
      <c r="R45732" s="1"/>
    </row>
    <row r="45733" spans="18:18">
      <c r="R45733" s="1"/>
    </row>
    <row r="45734" spans="18:18">
      <c r="R45734" s="1"/>
    </row>
    <row r="45735" spans="18:18">
      <c r="R45735" s="1"/>
    </row>
    <row r="45736" spans="18:18">
      <c r="R45736" s="1"/>
    </row>
    <row r="45737" spans="18:18">
      <c r="R45737" s="1"/>
    </row>
    <row r="45738" spans="18:18">
      <c r="R45738" s="1"/>
    </row>
    <row r="45739" spans="18:18">
      <c r="R45739" s="1"/>
    </row>
    <row r="45740" spans="18:18">
      <c r="R45740" s="1"/>
    </row>
    <row r="45741" spans="18:18">
      <c r="R45741" s="1"/>
    </row>
    <row r="45742" spans="18:18">
      <c r="R45742" s="1"/>
    </row>
    <row r="45743" spans="18:18">
      <c r="R45743" s="1"/>
    </row>
    <row r="45744" spans="18:18">
      <c r="R45744" s="1"/>
    </row>
    <row r="45745" spans="18:18">
      <c r="R45745" s="1"/>
    </row>
    <row r="45746" spans="18:18">
      <c r="R45746" s="1"/>
    </row>
    <row r="45747" spans="18:18">
      <c r="R45747" s="1"/>
    </row>
    <row r="45748" spans="18:18">
      <c r="R45748" s="1"/>
    </row>
    <row r="45749" spans="18:18">
      <c r="R45749" s="1"/>
    </row>
    <row r="45750" spans="18:18">
      <c r="R45750" s="1"/>
    </row>
    <row r="45751" spans="18:18">
      <c r="R45751" s="1"/>
    </row>
    <row r="45752" spans="18:18">
      <c r="R45752" s="1"/>
    </row>
    <row r="45753" spans="18:18">
      <c r="R45753" s="1"/>
    </row>
    <row r="45754" spans="18:18">
      <c r="R45754" s="1"/>
    </row>
    <row r="45755" spans="18:18">
      <c r="R45755" s="1"/>
    </row>
    <row r="45756" spans="18:18">
      <c r="R45756" s="1"/>
    </row>
    <row r="45757" spans="18:18">
      <c r="R45757" s="1"/>
    </row>
    <row r="45758" spans="18:18">
      <c r="R45758" s="1"/>
    </row>
    <row r="45759" spans="18:18">
      <c r="R45759" s="1"/>
    </row>
    <row r="45760" spans="18:18">
      <c r="R45760" s="1"/>
    </row>
    <row r="45761" spans="18:18">
      <c r="R45761" s="1"/>
    </row>
    <row r="45762" spans="18:18">
      <c r="R45762" s="1"/>
    </row>
    <row r="45763" spans="18:18">
      <c r="R45763" s="1"/>
    </row>
    <row r="45764" spans="18:18">
      <c r="R45764" s="1"/>
    </row>
    <row r="45765" spans="18:18">
      <c r="R45765" s="1"/>
    </row>
    <row r="45766" spans="18:18">
      <c r="R45766" s="1"/>
    </row>
    <row r="45767" spans="18:18">
      <c r="R45767" s="1"/>
    </row>
    <row r="45768" spans="18:18">
      <c r="R45768" s="1"/>
    </row>
    <row r="45769" spans="18:18">
      <c r="R45769" s="1"/>
    </row>
    <row r="45770" spans="18:18">
      <c r="R45770" s="1"/>
    </row>
    <row r="45771" spans="18:18">
      <c r="R45771" s="1"/>
    </row>
    <row r="45772" spans="18:18">
      <c r="R45772" s="1"/>
    </row>
    <row r="45773" spans="18:18">
      <c r="R45773" s="1"/>
    </row>
    <row r="45774" spans="18:18">
      <c r="R45774" s="1"/>
    </row>
    <row r="45775" spans="18:18">
      <c r="R45775" s="1"/>
    </row>
    <row r="45776" spans="18:18">
      <c r="R45776" s="1"/>
    </row>
    <row r="45777" spans="18:18">
      <c r="R45777" s="1"/>
    </row>
    <row r="45778" spans="18:18">
      <c r="R45778" s="1"/>
    </row>
    <row r="45779" spans="18:18">
      <c r="R45779" s="1"/>
    </row>
    <row r="45780" spans="18:18">
      <c r="R45780" s="1"/>
    </row>
    <row r="45781" spans="18:18">
      <c r="R45781" s="1"/>
    </row>
    <row r="45782" spans="18:18">
      <c r="R45782" s="1"/>
    </row>
    <row r="45783" spans="18:18">
      <c r="R45783" s="1"/>
    </row>
    <row r="45784" spans="18:18">
      <c r="R45784" s="1"/>
    </row>
    <row r="45785" spans="18:18">
      <c r="R45785" s="1"/>
    </row>
    <row r="45786" spans="18:18">
      <c r="R45786" s="1"/>
    </row>
    <row r="45787" spans="18:18">
      <c r="R45787" s="1"/>
    </row>
    <row r="45788" spans="18:18">
      <c r="R45788" s="1"/>
    </row>
    <row r="45789" spans="18:18">
      <c r="R45789" s="1"/>
    </row>
    <row r="45790" spans="18:18">
      <c r="R45790" s="1"/>
    </row>
    <row r="45791" spans="18:18">
      <c r="R45791" s="1"/>
    </row>
    <row r="45792" spans="18:18">
      <c r="R45792" s="1"/>
    </row>
    <row r="45793" spans="18:18">
      <c r="R45793" s="1"/>
    </row>
    <row r="45794" spans="18:18">
      <c r="R45794" s="1"/>
    </row>
    <row r="45795" spans="18:18">
      <c r="R45795" s="1"/>
    </row>
    <row r="45796" spans="18:18">
      <c r="R45796" s="1"/>
    </row>
    <row r="45797" spans="18:18">
      <c r="R45797" s="1"/>
    </row>
    <row r="45798" spans="18:18">
      <c r="R45798" s="1"/>
    </row>
    <row r="45799" spans="18:18">
      <c r="R45799" s="1"/>
    </row>
    <row r="45800" spans="18:18">
      <c r="R45800" s="1"/>
    </row>
    <row r="45801" spans="18:18">
      <c r="R45801" s="1"/>
    </row>
    <row r="45802" spans="18:18">
      <c r="R45802" s="1"/>
    </row>
    <row r="45803" spans="18:18">
      <c r="R45803" s="1"/>
    </row>
    <row r="45804" spans="18:18">
      <c r="R45804" s="1"/>
    </row>
    <row r="45805" spans="18:18">
      <c r="R45805" s="1"/>
    </row>
    <row r="45806" spans="18:18">
      <c r="R45806" s="1"/>
    </row>
    <row r="45807" spans="18:18">
      <c r="R45807" s="1"/>
    </row>
    <row r="45808" spans="18:18">
      <c r="R45808" s="1"/>
    </row>
    <row r="45809" spans="18:18">
      <c r="R45809" s="1"/>
    </row>
    <row r="45810" spans="18:18">
      <c r="R45810" s="1"/>
    </row>
    <row r="45811" spans="18:18">
      <c r="R45811" s="1"/>
    </row>
    <row r="45812" spans="18:18">
      <c r="R45812" s="1"/>
    </row>
    <row r="45813" spans="18:18">
      <c r="R45813" s="1"/>
    </row>
    <row r="45814" spans="18:18">
      <c r="R45814" s="1"/>
    </row>
    <row r="45815" spans="18:18">
      <c r="R45815" s="1"/>
    </row>
    <row r="45816" spans="18:18">
      <c r="R45816" s="1"/>
    </row>
    <row r="45817" spans="18:18">
      <c r="R45817" s="1"/>
    </row>
    <row r="45818" spans="18:18">
      <c r="R45818" s="1"/>
    </row>
    <row r="45819" spans="18:18">
      <c r="R45819" s="1"/>
    </row>
    <row r="45820" spans="18:18">
      <c r="R45820" s="1"/>
    </row>
    <row r="45821" spans="18:18">
      <c r="R45821" s="1"/>
    </row>
    <row r="45822" spans="18:18">
      <c r="R45822" s="1"/>
    </row>
    <row r="45823" spans="18:18">
      <c r="R45823" s="1"/>
    </row>
    <row r="45824" spans="18:18">
      <c r="R45824" s="1"/>
    </row>
    <row r="45825" spans="18:18">
      <c r="R45825" s="1"/>
    </row>
    <row r="45826" spans="18:18">
      <c r="R45826" s="1"/>
    </row>
    <row r="45827" spans="18:18">
      <c r="R45827" s="1"/>
    </row>
    <row r="45828" spans="18:18">
      <c r="R45828" s="1"/>
    </row>
    <row r="45829" spans="18:18">
      <c r="R45829" s="1"/>
    </row>
    <row r="45830" spans="18:18">
      <c r="R45830" s="1"/>
    </row>
    <row r="45831" spans="18:18">
      <c r="R45831" s="1"/>
    </row>
    <row r="45832" spans="18:18">
      <c r="R45832" s="1"/>
    </row>
    <row r="45833" spans="18:18">
      <c r="R45833" s="1"/>
    </row>
    <row r="45834" spans="18:18">
      <c r="R45834" s="1"/>
    </row>
    <row r="45835" spans="18:18">
      <c r="R45835" s="1"/>
    </row>
    <row r="45836" spans="18:18">
      <c r="R45836" s="1"/>
    </row>
    <row r="45837" spans="18:18">
      <c r="R45837" s="1"/>
    </row>
    <row r="45838" spans="18:18">
      <c r="R45838" s="1"/>
    </row>
    <row r="45839" spans="18:18">
      <c r="R45839" s="1"/>
    </row>
    <row r="45840" spans="18:18">
      <c r="R45840" s="1"/>
    </row>
    <row r="45841" spans="18:18">
      <c r="R45841" s="1"/>
    </row>
    <row r="45842" spans="18:18">
      <c r="R45842" s="1"/>
    </row>
    <row r="45843" spans="18:18">
      <c r="R45843" s="1"/>
    </row>
    <row r="45844" spans="18:18">
      <c r="R45844" s="1"/>
    </row>
    <row r="45845" spans="18:18">
      <c r="R45845" s="1"/>
    </row>
    <row r="45846" spans="18:18">
      <c r="R45846" s="1"/>
    </row>
    <row r="45847" spans="18:18">
      <c r="R45847" s="1"/>
    </row>
    <row r="45848" spans="18:18">
      <c r="R45848" s="1"/>
    </row>
    <row r="45849" spans="18:18">
      <c r="R45849" s="1"/>
    </row>
    <row r="45850" spans="18:18">
      <c r="R45850" s="1"/>
    </row>
    <row r="45851" spans="18:18">
      <c r="R45851" s="1"/>
    </row>
    <row r="45852" spans="18:18">
      <c r="R45852" s="1"/>
    </row>
    <row r="45853" spans="18:18">
      <c r="R45853" s="1"/>
    </row>
    <row r="45854" spans="18:18">
      <c r="R45854" s="1"/>
    </row>
    <row r="45855" spans="18:18">
      <c r="R45855" s="1"/>
    </row>
    <row r="45856" spans="18:18">
      <c r="R45856" s="1"/>
    </row>
    <row r="45857" spans="18:18">
      <c r="R45857" s="1"/>
    </row>
    <row r="45858" spans="18:18">
      <c r="R45858" s="1"/>
    </row>
    <row r="45859" spans="18:18">
      <c r="R45859" s="1"/>
    </row>
    <row r="45860" spans="18:18">
      <c r="R45860" s="1"/>
    </row>
    <row r="45861" spans="18:18">
      <c r="R45861" s="1"/>
    </row>
    <row r="45862" spans="18:18">
      <c r="R45862" s="1"/>
    </row>
    <row r="45863" spans="18:18">
      <c r="R45863" s="1"/>
    </row>
    <row r="45864" spans="18:18">
      <c r="R45864" s="1"/>
    </row>
    <row r="45865" spans="18:18">
      <c r="R45865" s="1"/>
    </row>
    <row r="45866" spans="18:18">
      <c r="R45866" s="1"/>
    </row>
    <row r="45867" spans="18:18">
      <c r="R45867" s="1"/>
    </row>
    <row r="45868" spans="18:18">
      <c r="R45868" s="1"/>
    </row>
    <row r="45869" spans="18:18">
      <c r="R45869" s="1"/>
    </row>
    <row r="45870" spans="18:18">
      <c r="R45870" s="1"/>
    </row>
    <row r="45871" spans="18:18">
      <c r="R45871" s="1"/>
    </row>
    <row r="45872" spans="18:18">
      <c r="R45872" s="1"/>
    </row>
    <row r="45873" spans="18:18">
      <c r="R45873" s="1"/>
    </row>
    <row r="45874" spans="18:18">
      <c r="R45874" s="1"/>
    </row>
    <row r="45875" spans="18:18">
      <c r="R45875" s="1"/>
    </row>
    <row r="45876" spans="18:18">
      <c r="R45876" s="1"/>
    </row>
    <row r="45877" spans="18:18">
      <c r="R45877" s="1"/>
    </row>
    <row r="45878" spans="18:18">
      <c r="R45878" s="1"/>
    </row>
    <row r="45879" spans="18:18">
      <c r="R45879" s="1"/>
    </row>
    <row r="45880" spans="18:18">
      <c r="R45880" s="1"/>
    </row>
    <row r="45881" spans="18:18">
      <c r="R45881" s="1"/>
    </row>
    <row r="45882" spans="18:18">
      <c r="R45882" s="1"/>
    </row>
    <row r="45883" spans="18:18">
      <c r="R45883" s="1"/>
    </row>
    <row r="45884" spans="18:18">
      <c r="R45884" s="1"/>
    </row>
    <row r="45885" spans="18:18">
      <c r="R45885" s="1"/>
    </row>
    <row r="45886" spans="18:18">
      <c r="R45886" s="1"/>
    </row>
    <row r="45887" spans="18:18">
      <c r="R45887" s="1"/>
    </row>
    <row r="45888" spans="18:18">
      <c r="R45888" s="1"/>
    </row>
    <row r="45889" spans="18:18">
      <c r="R45889" s="1"/>
    </row>
    <row r="45890" spans="18:18">
      <c r="R45890" s="1"/>
    </row>
    <row r="45891" spans="18:18">
      <c r="R45891" s="1"/>
    </row>
    <row r="45892" spans="18:18">
      <c r="R45892" s="1"/>
    </row>
    <row r="45893" spans="18:18">
      <c r="R45893" s="1"/>
    </row>
    <row r="45894" spans="18:18">
      <c r="R45894" s="1"/>
    </row>
    <row r="45895" spans="18:18">
      <c r="R45895" s="1"/>
    </row>
    <row r="45896" spans="18:18">
      <c r="R45896" s="1"/>
    </row>
    <row r="45897" spans="18:18">
      <c r="R45897" s="1"/>
    </row>
    <row r="45898" spans="18:18">
      <c r="R45898" s="1"/>
    </row>
    <row r="45899" spans="18:18">
      <c r="R45899" s="1"/>
    </row>
    <row r="45900" spans="18:18">
      <c r="R45900" s="1"/>
    </row>
    <row r="45901" spans="18:18">
      <c r="R45901" s="1"/>
    </row>
    <row r="45902" spans="18:18">
      <c r="R45902" s="1"/>
    </row>
    <row r="45903" spans="18:18">
      <c r="R45903" s="1"/>
    </row>
    <row r="45904" spans="18:18">
      <c r="R45904" s="1"/>
    </row>
    <row r="45905" spans="18:18">
      <c r="R45905" s="1"/>
    </row>
    <row r="45906" spans="18:18">
      <c r="R45906" s="1"/>
    </row>
    <row r="45907" spans="18:18">
      <c r="R45907" s="1"/>
    </row>
    <row r="45908" spans="18:18">
      <c r="R45908" s="1"/>
    </row>
    <row r="45909" spans="18:18">
      <c r="R45909" s="1"/>
    </row>
    <row r="45910" spans="18:18">
      <c r="R45910" s="1"/>
    </row>
    <row r="45911" spans="18:18">
      <c r="R45911" s="1"/>
    </row>
    <row r="45912" spans="18:18">
      <c r="R45912" s="1"/>
    </row>
    <row r="45913" spans="18:18">
      <c r="R45913" s="1"/>
    </row>
    <row r="45914" spans="18:18">
      <c r="R45914" s="1"/>
    </row>
    <row r="45915" spans="18:18">
      <c r="R45915" s="1"/>
    </row>
    <row r="45916" spans="18:18">
      <c r="R45916" s="1"/>
    </row>
    <row r="45917" spans="18:18">
      <c r="R45917" s="1"/>
    </row>
    <row r="45918" spans="18:18">
      <c r="R45918" s="1"/>
    </row>
    <row r="45919" spans="18:18">
      <c r="R45919" s="1"/>
    </row>
    <row r="45920" spans="18:18">
      <c r="R45920" s="1"/>
    </row>
    <row r="45921" spans="18:18">
      <c r="R45921" s="1"/>
    </row>
    <row r="45922" spans="18:18">
      <c r="R45922" s="1"/>
    </row>
    <row r="45923" spans="18:18">
      <c r="R45923" s="1"/>
    </row>
    <row r="45924" spans="18:18">
      <c r="R45924" s="1"/>
    </row>
    <row r="45925" spans="18:18">
      <c r="R45925" s="1"/>
    </row>
    <row r="45926" spans="18:18">
      <c r="R45926" s="1"/>
    </row>
    <row r="45927" spans="18:18">
      <c r="R45927" s="1"/>
    </row>
    <row r="45928" spans="18:18">
      <c r="R45928" s="1"/>
    </row>
    <row r="45929" spans="18:18">
      <c r="R45929" s="1"/>
    </row>
    <row r="45930" spans="18:18">
      <c r="R45930" s="1"/>
    </row>
    <row r="45931" spans="18:18">
      <c r="R45931" s="1"/>
    </row>
    <row r="45932" spans="18:18">
      <c r="R45932" s="1"/>
    </row>
    <row r="45933" spans="18:18">
      <c r="R45933" s="1"/>
    </row>
    <row r="45934" spans="18:18">
      <c r="R45934" s="1"/>
    </row>
    <row r="45935" spans="18:18">
      <c r="R45935" s="1"/>
    </row>
    <row r="45936" spans="18:18">
      <c r="R45936" s="1"/>
    </row>
    <row r="45937" spans="18:18">
      <c r="R45937" s="1"/>
    </row>
    <row r="45938" spans="18:18">
      <c r="R45938" s="1"/>
    </row>
    <row r="45939" spans="18:18">
      <c r="R45939" s="1"/>
    </row>
    <row r="45940" spans="18:18">
      <c r="R45940" s="1"/>
    </row>
    <row r="45941" spans="18:18">
      <c r="R45941" s="1"/>
    </row>
    <row r="45942" spans="18:18">
      <c r="R45942" s="1"/>
    </row>
    <row r="45943" spans="18:18">
      <c r="R45943" s="1"/>
    </row>
    <row r="45944" spans="18:18">
      <c r="R45944" s="1"/>
    </row>
    <row r="45945" spans="18:18">
      <c r="R45945" s="1"/>
    </row>
    <row r="45946" spans="18:18">
      <c r="R45946" s="1"/>
    </row>
    <row r="45947" spans="18:18">
      <c r="R45947" s="1"/>
    </row>
    <row r="45948" spans="18:18">
      <c r="R45948" s="1"/>
    </row>
    <row r="45949" spans="18:18">
      <c r="R45949" s="1"/>
    </row>
    <row r="45950" spans="18:18">
      <c r="R45950" s="1"/>
    </row>
    <row r="45951" spans="18:18">
      <c r="R45951" s="1"/>
    </row>
    <row r="45952" spans="18:18">
      <c r="R45952" s="1"/>
    </row>
    <row r="45953" spans="18:18">
      <c r="R45953" s="1"/>
    </row>
    <row r="45954" spans="18:18">
      <c r="R45954" s="1"/>
    </row>
    <row r="45955" spans="18:18">
      <c r="R45955" s="1"/>
    </row>
    <row r="45956" spans="18:18">
      <c r="R45956" s="1"/>
    </row>
    <row r="45957" spans="18:18">
      <c r="R45957" s="1"/>
    </row>
    <row r="45958" spans="18:18">
      <c r="R45958" s="1"/>
    </row>
    <row r="45959" spans="18:18">
      <c r="R45959" s="1"/>
    </row>
    <row r="45960" spans="18:18">
      <c r="R45960" s="1"/>
    </row>
    <row r="45961" spans="18:18">
      <c r="R45961" s="1"/>
    </row>
    <row r="45962" spans="18:18">
      <c r="R45962" s="1"/>
    </row>
    <row r="45963" spans="18:18">
      <c r="R45963" s="1"/>
    </row>
    <row r="45964" spans="18:18">
      <c r="R45964" s="1"/>
    </row>
    <row r="45965" spans="18:18">
      <c r="R45965" s="1"/>
    </row>
    <row r="45966" spans="18:18">
      <c r="R45966" s="1"/>
    </row>
    <row r="45967" spans="18:18">
      <c r="R45967" s="1"/>
    </row>
    <row r="45968" spans="18:18">
      <c r="R45968" s="1"/>
    </row>
    <row r="45969" spans="18:18">
      <c r="R45969" s="1"/>
    </row>
    <row r="45970" spans="18:18">
      <c r="R45970" s="1"/>
    </row>
    <row r="45971" spans="18:18">
      <c r="R45971" s="1"/>
    </row>
    <row r="45972" spans="18:18">
      <c r="R45972" s="1"/>
    </row>
    <row r="45973" spans="18:18">
      <c r="R45973" s="1"/>
    </row>
    <row r="45974" spans="18:18">
      <c r="R45974" s="1"/>
    </row>
    <row r="45975" spans="18:18">
      <c r="R45975" s="1"/>
    </row>
    <row r="45976" spans="18:18">
      <c r="R45976" s="1"/>
    </row>
    <row r="45977" spans="18:18">
      <c r="R45977" s="1"/>
    </row>
    <row r="45978" spans="18:18">
      <c r="R45978" s="1"/>
    </row>
    <row r="45979" spans="18:18">
      <c r="R45979" s="1"/>
    </row>
    <row r="45980" spans="18:18">
      <c r="R45980" s="1"/>
    </row>
    <row r="45981" spans="18:18">
      <c r="R45981" s="1"/>
    </row>
    <row r="45982" spans="18:18">
      <c r="R45982" s="1"/>
    </row>
    <row r="45983" spans="18:18">
      <c r="R45983" s="1"/>
    </row>
    <row r="45984" spans="18:18">
      <c r="R45984" s="1"/>
    </row>
    <row r="45985" spans="18:18">
      <c r="R45985" s="1"/>
    </row>
    <row r="45986" spans="18:18">
      <c r="R45986" s="1"/>
    </row>
    <row r="45987" spans="18:18">
      <c r="R45987" s="1"/>
    </row>
    <row r="45988" spans="18:18">
      <c r="R45988" s="1"/>
    </row>
    <row r="45989" spans="18:18">
      <c r="R45989" s="1"/>
    </row>
    <row r="45990" spans="18:18">
      <c r="R45990" s="1"/>
    </row>
    <row r="45991" spans="18:18">
      <c r="R45991" s="1"/>
    </row>
    <row r="45992" spans="18:18">
      <c r="R45992" s="1"/>
    </row>
    <row r="45993" spans="18:18">
      <c r="R45993" s="1"/>
    </row>
    <row r="45994" spans="18:18">
      <c r="R45994" s="1"/>
    </row>
    <row r="45995" spans="18:18">
      <c r="R45995" s="1"/>
    </row>
    <row r="45996" spans="18:18">
      <c r="R45996" s="1"/>
    </row>
    <row r="45997" spans="18:18">
      <c r="R45997" s="1"/>
    </row>
    <row r="45998" spans="18:18">
      <c r="R45998" s="1"/>
    </row>
    <row r="45999" spans="18:18">
      <c r="R45999" s="1"/>
    </row>
    <row r="46000" spans="18:18">
      <c r="R46000" s="1"/>
    </row>
    <row r="46001" spans="18:18">
      <c r="R46001" s="1"/>
    </row>
    <row r="46002" spans="18:18">
      <c r="R46002" s="1"/>
    </row>
    <row r="46003" spans="18:18">
      <c r="R46003" s="1"/>
    </row>
    <row r="46004" spans="18:18">
      <c r="R46004" s="1"/>
    </row>
    <row r="46005" spans="18:18">
      <c r="R46005" s="1"/>
    </row>
    <row r="46006" spans="18:18">
      <c r="R46006" s="1"/>
    </row>
    <row r="46007" spans="18:18">
      <c r="R46007" s="1"/>
    </row>
    <row r="46008" spans="18:18">
      <c r="R46008" s="1"/>
    </row>
    <row r="46009" spans="18:18">
      <c r="R46009" s="1"/>
    </row>
    <row r="46010" spans="18:18">
      <c r="R46010" s="1"/>
    </row>
    <row r="46011" spans="18:18">
      <c r="R46011" s="1"/>
    </row>
    <row r="46012" spans="18:18">
      <c r="R46012" s="1"/>
    </row>
    <row r="46013" spans="18:18">
      <c r="R46013" s="1"/>
    </row>
    <row r="46014" spans="18:18">
      <c r="R46014" s="1"/>
    </row>
    <row r="46015" spans="18:18">
      <c r="R46015" s="1"/>
    </row>
    <row r="46016" spans="18:18">
      <c r="R46016" s="1"/>
    </row>
    <row r="46017" spans="18:18">
      <c r="R46017" s="1"/>
    </row>
    <row r="46018" spans="18:18">
      <c r="R46018" s="1"/>
    </row>
    <row r="46019" spans="18:18">
      <c r="R46019" s="1"/>
    </row>
    <row r="46020" spans="18:18">
      <c r="R46020" s="1"/>
    </row>
    <row r="46021" spans="18:18">
      <c r="R46021" s="1"/>
    </row>
    <row r="46022" spans="18:18">
      <c r="R46022" s="1"/>
    </row>
    <row r="46023" spans="18:18">
      <c r="R46023" s="1"/>
    </row>
    <row r="46024" spans="18:18">
      <c r="R46024" s="1"/>
    </row>
    <row r="46025" spans="18:18">
      <c r="R46025" s="1"/>
    </row>
    <row r="46026" spans="18:18">
      <c r="R46026" s="1"/>
    </row>
    <row r="46027" spans="18:18">
      <c r="R46027" s="1"/>
    </row>
    <row r="46028" spans="18:18">
      <c r="R46028" s="1"/>
    </row>
    <row r="46029" spans="18:18">
      <c r="R46029" s="1"/>
    </row>
    <row r="46030" spans="18:18">
      <c r="R46030" s="1"/>
    </row>
    <row r="46031" spans="18:18">
      <c r="R46031" s="1"/>
    </row>
    <row r="46032" spans="18:18">
      <c r="R46032" s="1"/>
    </row>
    <row r="46033" spans="18:18">
      <c r="R46033" s="1"/>
    </row>
    <row r="46034" spans="18:18">
      <c r="R46034" s="1"/>
    </row>
    <row r="46035" spans="18:18">
      <c r="R46035" s="1"/>
    </row>
    <row r="46036" spans="18:18">
      <c r="R46036" s="1"/>
    </row>
    <row r="46037" spans="18:18">
      <c r="R46037" s="1"/>
    </row>
    <row r="46038" spans="18:18">
      <c r="R46038" s="1"/>
    </row>
    <row r="46039" spans="18:18">
      <c r="R46039" s="1"/>
    </row>
    <row r="46040" spans="18:18">
      <c r="R46040" s="1"/>
    </row>
    <row r="46041" spans="18:18">
      <c r="R46041" s="1"/>
    </row>
    <row r="46042" spans="18:18">
      <c r="R46042" s="1"/>
    </row>
    <row r="46043" spans="18:18">
      <c r="R46043" s="1"/>
    </row>
    <row r="46044" spans="18:18">
      <c r="R46044" s="1"/>
    </row>
    <row r="46045" spans="18:18">
      <c r="R46045" s="1"/>
    </row>
    <row r="46046" spans="18:18">
      <c r="R46046" s="1"/>
    </row>
    <row r="46047" spans="18:18">
      <c r="R46047" s="1"/>
    </row>
    <row r="46048" spans="18:18">
      <c r="R46048" s="1"/>
    </row>
    <row r="46049" spans="18:18">
      <c r="R46049" s="1"/>
    </row>
    <row r="46050" spans="18:18">
      <c r="R46050" s="1"/>
    </row>
    <row r="46051" spans="18:18">
      <c r="R46051" s="1"/>
    </row>
    <row r="46052" spans="18:18">
      <c r="R46052" s="1"/>
    </row>
    <row r="46053" spans="18:18">
      <c r="R46053" s="1"/>
    </row>
    <row r="46054" spans="18:18">
      <c r="R46054" s="1"/>
    </row>
    <row r="46055" spans="18:18">
      <c r="R46055" s="1"/>
    </row>
    <row r="46056" spans="18:18">
      <c r="R46056" s="1"/>
    </row>
    <row r="46057" spans="18:18">
      <c r="R46057" s="1"/>
    </row>
    <row r="46058" spans="18:18">
      <c r="R46058" s="1"/>
    </row>
    <row r="46059" spans="18:18">
      <c r="R46059" s="1"/>
    </row>
    <row r="46060" spans="18:18">
      <c r="R46060" s="1"/>
    </row>
    <row r="46061" spans="18:18">
      <c r="R46061" s="1"/>
    </row>
    <row r="46062" spans="18:18">
      <c r="R46062" s="1"/>
    </row>
    <row r="46063" spans="18:18">
      <c r="R46063" s="1"/>
    </row>
    <row r="46064" spans="18:18">
      <c r="R46064" s="1"/>
    </row>
    <row r="46065" spans="18:18">
      <c r="R46065" s="1"/>
    </row>
    <row r="46066" spans="18:18">
      <c r="R46066" s="1"/>
    </row>
    <row r="46067" spans="18:18">
      <c r="R46067" s="1"/>
    </row>
    <row r="46068" spans="18:18">
      <c r="R46068" s="1"/>
    </row>
    <row r="46069" spans="18:18">
      <c r="R46069" s="1"/>
    </row>
    <row r="46070" spans="18:18">
      <c r="R46070" s="1"/>
    </row>
    <row r="46071" spans="18:18">
      <c r="R46071" s="1"/>
    </row>
    <row r="46072" spans="18:18">
      <c r="R46072" s="1"/>
    </row>
    <row r="46073" spans="18:18">
      <c r="R46073" s="1"/>
    </row>
    <row r="46074" spans="18:18">
      <c r="R46074" s="1"/>
    </row>
    <row r="46075" spans="18:18">
      <c r="R46075" s="1"/>
    </row>
    <row r="46076" spans="18:18">
      <c r="R46076" s="1"/>
    </row>
    <row r="46077" spans="18:18">
      <c r="R46077" s="1"/>
    </row>
    <row r="46078" spans="18:18">
      <c r="R46078" s="1"/>
    </row>
    <row r="46079" spans="18:18">
      <c r="R46079" s="1"/>
    </row>
    <row r="46080" spans="18:18">
      <c r="R46080" s="1"/>
    </row>
    <row r="46081" spans="18:18">
      <c r="R46081" s="1"/>
    </row>
    <row r="46082" spans="18:18">
      <c r="R46082" s="1"/>
    </row>
    <row r="46083" spans="18:18">
      <c r="R46083" s="1"/>
    </row>
    <row r="46084" spans="18:18">
      <c r="R46084" s="1"/>
    </row>
    <row r="46085" spans="18:18">
      <c r="R46085" s="1"/>
    </row>
    <row r="46086" spans="18:18">
      <c r="R46086" s="1"/>
    </row>
    <row r="46087" spans="18:18">
      <c r="R46087" s="1"/>
    </row>
    <row r="46088" spans="18:18">
      <c r="R46088" s="1"/>
    </row>
    <row r="46089" spans="18:18">
      <c r="R46089" s="1"/>
    </row>
    <row r="46090" spans="18:18">
      <c r="R46090" s="1"/>
    </row>
    <row r="46091" spans="18:18">
      <c r="R46091" s="1"/>
    </row>
    <row r="46092" spans="18:18">
      <c r="R46092" s="1"/>
    </row>
    <row r="46093" spans="18:18">
      <c r="R46093" s="1"/>
    </row>
    <row r="46094" spans="18:18">
      <c r="R46094" s="1"/>
    </row>
    <row r="46095" spans="18:18">
      <c r="R46095" s="1"/>
    </row>
    <row r="46096" spans="18:18">
      <c r="R46096" s="1"/>
    </row>
    <row r="46097" spans="18:18">
      <c r="R46097" s="1"/>
    </row>
    <row r="46098" spans="18:18">
      <c r="R46098" s="1"/>
    </row>
    <row r="46099" spans="18:18">
      <c r="R46099" s="1"/>
    </row>
    <row r="46100" spans="18:18">
      <c r="R46100" s="1"/>
    </row>
    <row r="46101" spans="18:18">
      <c r="R46101" s="1"/>
    </row>
    <row r="46102" spans="18:18">
      <c r="R46102" s="1"/>
    </row>
    <row r="46103" spans="18:18">
      <c r="R46103" s="1"/>
    </row>
    <row r="46104" spans="18:18">
      <c r="R46104" s="1"/>
    </row>
    <row r="46105" spans="18:18">
      <c r="R46105" s="1"/>
    </row>
    <row r="46106" spans="18:18">
      <c r="R46106" s="1"/>
    </row>
    <row r="46107" spans="18:18">
      <c r="R46107" s="1"/>
    </row>
    <row r="46108" spans="18:18">
      <c r="R46108" s="1"/>
    </row>
    <row r="46109" spans="18:18">
      <c r="R46109" s="1"/>
    </row>
    <row r="46110" spans="18:18">
      <c r="R46110" s="1"/>
    </row>
    <row r="46111" spans="18:18">
      <c r="R46111" s="1"/>
    </row>
    <row r="46112" spans="18:18">
      <c r="R46112" s="1"/>
    </row>
    <row r="46113" spans="18:18">
      <c r="R46113" s="1"/>
    </row>
    <row r="46114" spans="18:18">
      <c r="R46114" s="1"/>
    </row>
    <row r="46115" spans="18:18">
      <c r="R46115" s="1"/>
    </row>
    <row r="46116" spans="18:18">
      <c r="R46116" s="1"/>
    </row>
    <row r="46117" spans="18:18">
      <c r="R46117" s="1"/>
    </row>
    <row r="46118" spans="18:18">
      <c r="R46118" s="1"/>
    </row>
    <row r="46119" spans="18:18">
      <c r="R46119" s="1"/>
    </row>
    <row r="46120" spans="18:18">
      <c r="R46120" s="1"/>
    </row>
    <row r="46121" spans="18:18">
      <c r="R46121" s="1"/>
    </row>
    <row r="46122" spans="18:18">
      <c r="R46122" s="1"/>
    </row>
    <row r="46123" spans="18:18">
      <c r="R46123" s="1"/>
    </row>
    <row r="46124" spans="18:18">
      <c r="R46124" s="1"/>
    </row>
    <row r="46125" spans="18:18">
      <c r="R46125" s="1"/>
    </row>
    <row r="46126" spans="18:18">
      <c r="R46126" s="1"/>
    </row>
    <row r="46127" spans="18:18">
      <c r="R46127" s="1"/>
    </row>
    <row r="46128" spans="18:18">
      <c r="R46128" s="1"/>
    </row>
    <row r="46129" spans="18:18">
      <c r="R46129" s="1"/>
    </row>
    <row r="46130" spans="18:18">
      <c r="R46130" s="1"/>
    </row>
    <row r="46131" spans="18:18">
      <c r="R46131" s="1"/>
    </row>
    <row r="46132" spans="18:18">
      <c r="R46132" s="1"/>
    </row>
    <row r="46133" spans="18:18">
      <c r="R46133" s="1"/>
    </row>
    <row r="46134" spans="18:18">
      <c r="R46134" s="1"/>
    </row>
    <row r="46135" spans="18:18">
      <c r="R46135" s="1"/>
    </row>
    <row r="46136" spans="18:18">
      <c r="R46136" s="1"/>
    </row>
    <row r="46137" spans="18:18">
      <c r="R46137" s="1"/>
    </row>
    <row r="46138" spans="18:18">
      <c r="R46138" s="1"/>
    </row>
    <row r="46139" spans="18:18">
      <c r="R46139" s="1"/>
    </row>
    <row r="46140" spans="18:18">
      <c r="R46140" s="1"/>
    </row>
    <row r="46141" spans="18:18">
      <c r="R46141" s="1"/>
    </row>
    <row r="46142" spans="18:18">
      <c r="R46142" s="1"/>
    </row>
    <row r="46143" spans="18:18">
      <c r="R46143" s="1"/>
    </row>
    <row r="46144" spans="18:18">
      <c r="R46144" s="1"/>
    </row>
    <row r="46145" spans="18:18">
      <c r="R46145" s="1"/>
    </row>
    <row r="46146" spans="18:18">
      <c r="R46146" s="1"/>
    </row>
    <row r="46147" spans="18:18">
      <c r="R46147" s="1"/>
    </row>
    <row r="46148" spans="18:18">
      <c r="R46148" s="1"/>
    </row>
    <row r="46149" spans="18:18">
      <c r="R46149" s="1"/>
    </row>
    <row r="46150" spans="18:18">
      <c r="R46150" s="1"/>
    </row>
    <row r="46151" spans="18:18">
      <c r="R46151" s="1"/>
    </row>
    <row r="46152" spans="18:18">
      <c r="R46152" s="1"/>
    </row>
    <row r="46153" spans="18:18">
      <c r="R46153" s="1"/>
    </row>
    <row r="46154" spans="18:18">
      <c r="R46154" s="1"/>
    </row>
    <row r="46155" spans="18:18">
      <c r="R46155" s="1"/>
    </row>
    <row r="46156" spans="18:18">
      <c r="R46156" s="1"/>
    </row>
    <row r="46157" spans="18:18">
      <c r="R46157" s="1"/>
    </row>
    <row r="46158" spans="18:18">
      <c r="R46158" s="1"/>
    </row>
    <row r="46159" spans="18:18">
      <c r="R46159" s="1"/>
    </row>
    <row r="46160" spans="18:18">
      <c r="R46160" s="1"/>
    </row>
    <row r="46161" spans="18:18">
      <c r="R46161" s="1"/>
    </row>
    <row r="46162" spans="18:18">
      <c r="R46162" s="1"/>
    </row>
    <row r="46163" spans="18:18">
      <c r="R46163" s="1"/>
    </row>
    <row r="46164" spans="18:18">
      <c r="R46164" s="1"/>
    </row>
    <row r="46165" spans="18:18">
      <c r="R46165" s="1"/>
    </row>
    <row r="46166" spans="18:18">
      <c r="R46166" s="1"/>
    </row>
    <row r="46167" spans="18:18">
      <c r="R46167" s="1"/>
    </row>
    <row r="46168" spans="18:18">
      <c r="R46168" s="1"/>
    </row>
    <row r="46169" spans="18:18">
      <c r="R46169" s="1"/>
    </row>
    <row r="46170" spans="18:18">
      <c r="R46170" s="1"/>
    </row>
    <row r="46171" spans="18:18">
      <c r="R46171" s="1"/>
    </row>
    <row r="46172" spans="18:18">
      <c r="R46172" s="1"/>
    </row>
    <row r="46173" spans="18:18">
      <c r="R46173" s="1"/>
    </row>
    <row r="46174" spans="18:18">
      <c r="R46174" s="1"/>
    </row>
    <row r="46175" spans="18:18">
      <c r="R46175" s="1"/>
    </row>
    <row r="46176" spans="18:18">
      <c r="R46176" s="1"/>
    </row>
    <row r="46177" spans="18:18">
      <c r="R46177" s="1"/>
    </row>
    <row r="46178" spans="18:18">
      <c r="R46178" s="1"/>
    </row>
    <row r="46179" spans="18:18">
      <c r="R46179" s="1"/>
    </row>
    <row r="46180" spans="18:18">
      <c r="R46180" s="1"/>
    </row>
    <row r="46181" spans="18:18">
      <c r="R46181" s="1"/>
    </row>
    <row r="46182" spans="18:18">
      <c r="R46182" s="1"/>
    </row>
    <row r="46183" spans="18:18">
      <c r="R46183" s="1"/>
    </row>
    <row r="46184" spans="18:18">
      <c r="R46184" s="1"/>
    </row>
    <row r="46185" spans="18:18">
      <c r="R46185" s="1"/>
    </row>
    <row r="46186" spans="18:18">
      <c r="R46186" s="1"/>
    </row>
    <row r="46187" spans="18:18">
      <c r="R46187" s="1"/>
    </row>
    <row r="46188" spans="18:18">
      <c r="R46188" s="1"/>
    </row>
    <row r="46189" spans="18:18">
      <c r="R46189" s="1"/>
    </row>
    <row r="46190" spans="18:18">
      <c r="R46190" s="1"/>
    </row>
    <row r="46191" spans="18:18">
      <c r="R46191" s="1"/>
    </row>
    <row r="46192" spans="18:18">
      <c r="R46192" s="1"/>
    </row>
    <row r="46193" spans="18:18">
      <c r="R46193" s="1"/>
    </row>
    <row r="46194" spans="18:18">
      <c r="R46194" s="1"/>
    </row>
    <row r="46195" spans="18:18">
      <c r="R46195" s="1"/>
    </row>
    <row r="46196" spans="18:18">
      <c r="R46196" s="1"/>
    </row>
    <row r="46197" spans="18:18">
      <c r="R46197" s="1"/>
    </row>
    <row r="46198" spans="18:18">
      <c r="R46198" s="1"/>
    </row>
    <row r="46199" spans="18:18">
      <c r="R46199" s="1"/>
    </row>
    <row r="46200" spans="18:18">
      <c r="R46200" s="1"/>
    </row>
    <row r="46201" spans="18:18">
      <c r="R46201" s="1"/>
    </row>
    <row r="46202" spans="18:18">
      <c r="R46202" s="1"/>
    </row>
    <row r="46203" spans="18:18">
      <c r="R46203" s="1"/>
    </row>
    <row r="46204" spans="18:18">
      <c r="R46204" s="1"/>
    </row>
    <row r="46205" spans="18:18">
      <c r="R46205" s="1"/>
    </row>
    <row r="46206" spans="18:18">
      <c r="R46206" s="1"/>
    </row>
    <row r="46207" spans="18:18">
      <c r="R46207" s="1"/>
    </row>
    <row r="46208" spans="18:18">
      <c r="R46208" s="1"/>
    </row>
    <row r="46209" spans="18:18">
      <c r="R46209" s="1"/>
    </row>
    <row r="46210" spans="18:18">
      <c r="R46210" s="1"/>
    </row>
    <row r="46211" spans="18:18">
      <c r="R46211" s="1"/>
    </row>
    <row r="46212" spans="18:18">
      <c r="R46212" s="1"/>
    </row>
    <row r="46213" spans="18:18">
      <c r="R46213" s="1"/>
    </row>
    <row r="46214" spans="18:18">
      <c r="R46214" s="1"/>
    </row>
    <row r="46215" spans="18:18">
      <c r="R46215" s="1"/>
    </row>
    <row r="46216" spans="18:18">
      <c r="R46216" s="1"/>
    </row>
    <row r="46217" spans="18:18">
      <c r="R46217" s="1"/>
    </row>
    <row r="46218" spans="18:18">
      <c r="R46218" s="1"/>
    </row>
    <row r="46219" spans="18:18">
      <c r="R46219" s="1"/>
    </row>
    <row r="46220" spans="18:18">
      <c r="R46220" s="1"/>
    </row>
    <row r="46221" spans="18:18">
      <c r="R46221" s="1"/>
    </row>
    <row r="46222" spans="18:18">
      <c r="R46222" s="1"/>
    </row>
    <row r="46223" spans="18:18">
      <c r="R46223" s="1"/>
    </row>
    <row r="46224" spans="18:18">
      <c r="R46224" s="1"/>
    </row>
    <row r="46225" spans="18:18">
      <c r="R46225" s="1"/>
    </row>
    <row r="46226" spans="18:18">
      <c r="R46226" s="1"/>
    </row>
    <row r="46227" spans="18:18">
      <c r="R46227" s="1"/>
    </row>
    <row r="46228" spans="18:18">
      <c r="R46228" s="1"/>
    </row>
    <row r="46229" spans="18:18">
      <c r="R46229" s="1"/>
    </row>
    <row r="46230" spans="18:18">
      <c r="R46230" s="1"/>
    </row>
    <row r="46231" spans="18:18">
      <c r="R46231" s="1"/>
    </row>
    <row r="46232" spans="18:18">
      <c r="R46232" s="1"/>
    </row>
    <row r="46233" spans="18:18">
      <c r="R46233" s="1"/>
    </row>
    <row r="46234" spans="18:18">
      <c r="R46234" s="1"/>
    </row>
    <row r="46235" spans="18:18">
      <c r="R46235" s="1"/>
    </row>
    <row r="46236" spans="18:18">
      <c r="R46236" s="1"/>
    </row>
    <row r="46237" spans="18:18">
      <c r="R46237" s="1"/>
    </row>
    <row r="46238" spans="18:18">
      <c r="R46238" s="1"/>
    </row>
    <row r="46239" spans="18:18">
      <c r="R46239" s="1"/>
    </row>
    <row r="46240" spans="18:18">
      <c r="R46240" s="1"/>
    </row>
    <row r="46241" spans="18:18">
      <c r="R46241" s="1"/>
    </row>
    <row r="46242" spans="18:18">
      <c r="R46242" s="1"/>
    </row>
    <row r="46243" spans="18:18">
      <c r="R46243" s="1"/>
    </row>
    <row r="46244" spans="18:18">
      <c r="R46244" s="1"/>
    </row>
    <row r="46245" spans="18:18">
      <c r="R46245" s="1"/>
    </row>
    <row r="46246" spans="18:18">
      <c r="R46246" s="1"/>
    </row>
    <row r="46247" spans="18:18">
      <c r="R46247" s="1"/>
    </row>
    <row r="46248" spans="18:18">
      <c r="R46248" s="1"/>
    </row>
    <row r="46249" spans="18:18">
      <c r="R46249" s="1"/>
    </row>
    <row r="46250" spans="18:18">
      <c r="R46250" s="1"/>
    </row>
    <row r="46251" spans="18:18">
      <c r="R46251" s="1"/>
    </row>
    <row r="46252" spans="18:18">
      <c r="R46252" s="1"/>
    </row>
    <row r="46253" spans="18:18">
      <c r="R46253" s="1"/>
    </row>
    <row r="46254" spans="18:18">
      <c r="R46254" s="1"/>
    </row>
    <row r="46255" spans="18:18">
      <c r="R46255" s="1"/>
    </row>
    <row r="46256" spans="18:18">
      <c r="R46256" s="1"/>
    </row>
    <row r="46257" spans="18:18">
      <c r="R46257" s="1"/>
    </row>
    <row r="46258" spans="18:18">
      <c r="R46258" s="1"/>
    </row>
    <row r="46259" spans="18:18">
      <c r="R46259" s="1"/>
    </row>
    <row r="46260" spans="18:18">
      <c r="R46260" s="1"/>
    </row>
    <row r="46261" spans="18:18">
      <c r="R46261" s="1"/>
    </row>
    <row r="46262" spans="18:18">
      <c r="R46262" s="1"/>
    </row>
    <row r="46263" spans="18:18">
      <c r="R46263" s="1"/>
    </row>
    <row r="46264" spans="18:18">
      <c r="R46264" s="1"/>
    </row>
    <row r="46265" spans="18:18">
      <c r="R46265" s="1"/>
    </row>
    <row r="46266" spans="18:18">
      <c r="R46266" s="1"/>
    </row>
    <row r="46267" spans="18:18">
      <c r="R46267" s="1"/>
    </row>
    <row r="46268" spans="18:18">
      <c r="R46268" s="1"/>
    </row>
    <row r="46269" spans="18:18">
      <c r="R46269" s="1"/>
    </row>
    <row r="46270" spans="18:18">
      <c r="R46270" s="1"/>
    </row>
    <row r="46271" spans="18:18">
      <c r="R46271" s="1"/>
    </row>
    <row r="46272" spans="18:18">
      <c r="R46272" s="1"/>
    </row>
    <row r="46273" spans="18:18">
      <c r="R46273" s="1"/>
    </row>
    <row r="46274" spans="18:18">
      <c r="R46274" s="1"/>
    </row>
    <row r="46275" spans="18:18">
      <c r="R46275" s="1"/>
    </row>
    <row r="46276" spans="18:18">
      <c r="R46276" s="1"/>
    </row>
    <row r="46277" spans="18:18">
      <c r="R46277" s="1"/>
    </row>
    <row r="46278" spans="18:18">
      <c r="R46278" s="1"/>
    </row>
    <row r="46279" spans="18:18">
      <c r="R46279" s="1"/>
    </row>
    <row r="46280" spans="18:18">
      <c r="R46280" s="1"/>
    </row>
    <row r="46281" spans="18:18">
      <c r="R46281" s="1"/>
    </row>
    <row r="46282" spans="18:18">
      <c r="R46282" s="1"/>
    </row>
    <row r="46283" spans="18:18">
      <c r="R46283" s="1"/>
    </row>
    <row r="46284" spans="18:18">
      <c r="R46284" s="1"/>
    </row>
    <row r="46285" spans="18:18">
      <c r="R46285" s="1"/>
    </row>
    <row r="46286" spans="18:18">
      <c r="R46286" s="1"/>
    </row>
    <row r="46287" spans="18:18">
      <c r="R46287" s="1"/>
    </row>
    <row r="46288" spans="18:18">
      <c r="R46288" s="1"/>
    </row>
    <row r="46289" spans="18:18">
      <c r="R46289" s="1"/>
    </row>
    <row r="46290" spans="18:18">
      <c r="R46290" s="1"/>
    </row>
    <row r="46291" spans="18:18">
      <c r="R46291" s="1"/>
    </row>
    <row r="46292" spans="18:18">
      <c r="R46292" s="1"/>
    </row>
    <row r="46293" spans="18:18">
      <c r="R46293" s="1"/>
    </row>
    <row r="46294" spans="18:18">
      <c r="R46294" s="1"/>
    </row>
    <row r="46295" spans="18:18">
      <c r="R46295" s="1"/>
    </row>
    <row r="46296" spans="18:18">
      <c r="R46296" s="1"/>
    </row>
    <row r="46297" spans="18:18">
      <c r="R46297" s="1"/>
    </row>
    <row r="46298" spans="18:18">
      <c r="R46298" s="1"/>
    </row>
    <row r="46299" spans="18:18">
      <c r="R46299" s="1"/>
    </row>
    <row r="46300" spans="18:18">
      <c r="R46300" s="1"/>
    </row>
    <row r="46301" spans="18:18">
      <c r="R46301" s="1"/>
    </row>
    <row r="46302" spans="18:18">
      <c r="R46302" s="1"/>
    </row>
    <row r="46303" spans="18:18">
      <c r="R46303" s="1"/>
    </row>
    <row r="46304" spans="18:18">
      <c r="R46304" s="1"/>
    </row>
    <row r="46305" spans="18:18">
      <c r="R46305" s="1"/>
    </row>
    <row r="46306" spans="18:18">
      <c r="R46306" s="1"/>
    </row>
    <row r="46307" spans="18:18">
      <c r="R46307" s="1"/>
    </row>
    <row r="46308" spans="18:18">
      <c r="R46308" s="1"/>
    </row>
    <row r="46309" spans="18:18">
      <c r="R46309" s="1"/>
    </row>
    <row r="46310" spans="18:18">
      <c r="R46310" s="1"/>
    </row>
    <row r="46311" spans="18:18">
      <c r="R46311" s="1"/>
    </row>
    <row r="46312" spans="18:18">
      <c r="R46312" s="1"/>
    </row>
    <row r="46313" spans="18:18">
      <c r="R46313" s="1"/>
    </row>
    <row r="46314" spans="18:18">
      <c r="R46314" s="1"/>
    </row>
    <row r="46315" spans="18:18">
      <c r="R46315" s="1"/>
    </row>
    <row r="46316" spans="18:18">
      <c r="R46316" s="1"/>
    </row>
    <row r="46317" spans="18:18">
      <c r="R46317" s="1"/>
    </row>
    <row r="46318" spans="18:18">
      <c r="R46318" s="1"/>
    </row>
    <row r="46319" spans="18:18">
      <c r="R46319" s="1"/>
    </row>
    <row r="46320" spans="18:18">
      <c r="R46320" s="1"/>
    </row>
    <row r="46321" spans="18:18">
      <c r="R46321" s="1"/>
    </row>
    <row r="46322" spans="18:18">
      <c r="R46322" s="1"/>
    </row>
    <row r="46323" spans="18:18">
      <c r="R46323" s="1"/>
    </row>
    <row r="46324" spans="18:18">
      <c r="R46324" s="1"/>
    </row>
    <row r="46325" spans="18:18">
      <c r="R46325" s="1"/>
    </row>
    <row r="46326" spans="18:18">
      <c r="R46326" s="1"/>
    </row>
    <row r="46327" spans="18:18">
      <c r="R46327" s="1"/>
    </row>
    <row r="46328" spans="18:18">
      <c r="R46328" s="1"/>
    </row>
    <row r="46329" spans="18:18">
      <c r="R46329" s="1"/>
    </row>
    <row r="46330" spans="18:18">
      <c r="R46330" s="1"/>
    </row>
    <row r="46331" spans="18:18">
      <c r="R46331" s="1"/>
    </row>
    <row r="46332" spans="18:18">
      <c r="R46332" s="1"/>
    </row>
    <row r="46333" spans="18:18">
      <c r="R46333" s="1"/>
    </row>
    <row r="46334" spans="18:18">
      <c r="R46334" s="1"/>
    </row>
    <row r="46335" spans="18:18">
      <c r="R46335" s="1"/>
    </row>
    <row r="46336" spans="18:18">
      <c r="R46336" s="1"/>
    </row>
    <row r="46337" spans="18:18">
      <c r="R46337" s="1"/>
    </row>
    <row r="46338" spans="18:18">
      <c r="R46338" s="1"/>
    </row>
    <row r="46339" spans="18:18">
      <c r="R46339" s="1"/>
    </row>
    <row r="46340" spans="18:18">
      <c r="R46340" s="1"/>
    </row>
    <row r="46341" spans="18:18">
      <c r="R46341" s="1"/>
    </row>
    <row r="46342" spans="18:18">
      <c r="R46342" s="1"/>
    </row>
    <row r="46343" spans="18:18">
      <c r="R46343" s="1"/>
    </row>
    <row r="46344" spans="18:18">
      <c r="R46344" s="1"/>
    </row>
    <row r="46345" spans="18:18">
      <c r="R46345" s="1"/>
    </row>
    <row r="46346" spans="18:18">
      <c r="R46346" s="1"/>
    </row>
    <row r="46347" spans="18:18">
      <c r="R46347" s="1"/>
    </row>
    <row r="46348" spans="18:18">
      <c r="R46348" s="1"/>
    </row>
    <row r="46349" spans="18:18">
      <c r="R46349" s="1"/>
    </row>
    <row r="46350" spans="18:18">
      <c r="R46350" s="1"/>
    </row>
    <row r="46351" spans="18:18">
      <c r="R46351" s="1"/>
    </row>
    <row r="46352" spans="18:18">
      <c r="R46352" s="1"/>
    </row>
    <row r="46353" spans="18:18">
      <c r="R46353" s="1"/>
    </row>
    <row r="46354" spans="18:18">
      <c r="R46354" s="1"/>
    </row>
    <row r="46355" spans="18:18">
      <c r="R46355" s="1"/>
    </row>
    <row r="46356" spans="18:18">
      <c r="R46356" s="1"/>
    </row>
    <row r="46357" spans="18:18">
      <c r="R46357" s="1"/>
    </row>
    <row r="46358" spans="18:18">
      <c r="R46358" s="1"/>
    </row>
    <row r="46359" spans="18:18">
      <c r="R46359" s="1"/>
    </row>
    <row r="46360" spans="18:18">
      <c r="R46360" s="1"/>
    </row>
    <row r="46361" spans="18:18">
      <c r="R46361" s="1"/>
    </row>
    <row r="46362" spans="18:18">
      <c r="R46362" s="1"/>
    </row>
    <row r="46363" spans="18:18">
      <c r="R46363" s="1"/>
    </row>
    <row r="46364" spans="18:18">
      <c r="R46364" s="1"/>
    </row>
    <row r="46365" spans="18:18">
      <c r="R46365" s="1"/>
    </row>
    <row r="46366" spans="18:18">
      <c r="R46366" s="1"/>
    </row>
    <row r="46367" spans="18:18">
      <c r="R46367" s="1"/>
    </row>
    <row r="46368" spans="18:18">
      <c r="R46368" s="1"/>
    </row>
    <row r="46369" spans="18:18">
      <c r="R46369" s="1"/>
    </row>
    <row r="46370" spans="18:18">
      <c r="R46370" s="1"/>
    </row>
    <row r="46371" spans="18:18">
      <c r="R46371" s="1"/>
    </row>
    <row r="46372" spans="18:18">
      <c r="R46372" s="1"/>
    </row>
    <row r="46373" spans="18:18">
      <c r="R46373" s="1"/>
    </row>
    <row r="46374" spans="18:18">
      <c r="R46374" s="1"/>
    </row>
    <row r="46375" spans="18:18">
      <c r="R46375" s="1"/>
    </row>
    <row r="46376" spans="18:18">
      <c r="R46376" s="1"/>
    </row>
    <row r="46377" spans="18:18">
      <c r="R46377" s="1"/>
    </row>
    <row r="46378" spans="18:18">
      <c r="R46378" s="1"/>
    </row>
    <row r="46379" spans="18:18">
      <c r="R46379" s="1"/>
    </row>
    <row r="46380" spans="18:18">
      <c r="R46380" s="1"/>
    </row>
    <row r="46381" spans="18:18">
      <c r="R46381" s="1"/>
    </row>
    <row r="46382" spans="18:18">
      <c r="R46382" s="1"/>
    </row>
    <row r="46383" spans="18:18">
      <c r="R46383" s="1"/>
    </row>
    <row r="46384" spans="18:18">
      <c r="R46384" s="1"/>
    </row>
    <row r="46385" spans="18:18">
      <c r="R46385" s="1"/>
    </row>
    <row r="46386" spans="18:18">
      <c r="R46386" s="1"/>
    </row>
    <row r="46387" spans="18:18">
      <c r="R46387" s="1"/>
    </row>
    <row r="46388" spans="18:18">
      <c r="R46388" s="1"/>
    </row>
    <row r="46389" spans="18:18">
      <c r="R46389" s="1"/>
    </row>
    <row r="46390" spans="18:18">
      <c r="R46390" s="1"/>
    </row>
    <row r="46391" spans="18:18">
      <c r="R46391" s="1"/>
    </row>
    <row r="46392" spans="18:18">
      <c r="R46392" s="1"/>
    </row>
    <row r="46393" spans="18:18">
      <c r="R46393" s="1"/>
    </row>
    <row r="46394" spans="18:18">
      <c r="R46394" s="1"/>
    </row>
    <row r="46395" spans="18:18">
      <c r="R46395" s="1"/>
    </row>
    <row r="46396" spans="18:18">
      <c r="R46396" s="1"/>
    </row>
    <row r="46397" spans="18:18">
      <c r="R46397" s="1"/>
    </row>
    <row r="46398" spans="18:18">
      <c r="R46398" s="1"/>
    </row>
    <row r="46399" spans="18:18">
      <c r="R46399" s="1"/>
    </row>
    <row r="46400" spans="18:18">
      <c r="R46400" s="1"/>
    </row>
    <row r="46401" spans="18:18">
      <c r="R46401" s="1"/>
    </row>
    <row r="46402" spans="18:18">
      <c r="R46402" s="1"/>
    </row>
    <row r="46403" spans="18:18">
      <c r="R46403" s="1"/>
    </row>
    <row r="46404" spans="18:18">
      <c r="R46404" s="1"/>
    </row>
    <row r="46405" spans="18:18">
      <c r="R46405" s="1"/>
    </row>
    <row r="46406" spans="18:18">
      <c r="R46406" s="1"/>
    </row>
    <row r="46407" spans="18:18">
      <c r="R46407" s="1"/>
    </row>
    <row r="46408" spans="18:18">
      <c r="R46408" s="1"/>
    </row>
    <row r="46409" spans="18:18">
      <c r="R46409" s="1"/>
    </row>
    <row r="46410" spans="18:18">
      <c r="R46410" s="1"/>
    </row>
    <row r="46411" spans="18:18">
      <c r="R46411" s="1"/>
    </row>
    <row r="46412" spans="18:18">
      <c r="R46412" s="1"/>
    </row>
    <row r="46413" spans="18:18">
      <c r="R46413" s="1"/>
    </row>
    <row r="46414" spans="18:18">
      <c r="R46414" s="1"/>
    </row>
    <row r="46415" spans="18:18">
      <c r="R46415" s="1"/>
    </row>
    <row r="46416" spans="18:18">
      <c r="R46416" s="1"/>
    </row>
    <row r="46417" spans="18:18">
      <c r="R46417" s="1"/>
    </row>
    <row r="46418" spans="18:18">
      <c r="R46418" s="1"/>
    </row>
    <row r="46419" spans="18:18">
      <c r="R46419" s="1"/>
    </row>
    <row r="46420" spans="18:18">
      <c r="R46420" s="1"/>
    </row>
    <row r="46421" spans="18:18">
      <c r="R46421" s="1"/>
    </row>
    <row r="46422" spans="18:18">
      <c r="R46422" s="1"/>
    </row>
    <row r="46423" spans="18:18">
      <c r="R46423" s="1"/>
    </row>
    <row r="46424" spans="18:18">
      <c r="R46424" s="1"/>
    </row>
    <row r="46425" spans="18:18">
      <c r="R46425" s="1"/>
    </row>
    <row r="46426" spans="18:18">
      <c r="R46426" s="1"/>
    </row>
    <row r="46427" spans="18:18">
      <c r="R46427" s="1"/>
    </row>
    <row r="46428" spans="18:18">
      <c r="R46428" s="1"/>
    </row>
    <row r="46429" spans="18:18">
      <c r="R46429" s="1"/>
    </row>
    <row r="46430" spans="18:18">
      <c r="R46430" s="1"/>
    </row>
    <row r="46431" spans="18:18">
      <c r="R46431" s="1"/>
    </row>
    <row r="46432" spans="18:18">
      <c r="R46432" s="1"/>
    </row>
    <row r="46433" spans="18:18">
      <c r="R46433" s="1"/>
    </row>
    <row r="46434" spans="18:18">
      <c r="R46434" s="1"/>
    </row>
    <row r="46435" spans="18:18">
      <c r="R46435" s="1"/>
    </row>
    <row r="46436" spans="18:18">
      <c r="R46436" s="1"/>
    </row>
    <row r="46437" spans="18:18">
      <c r="R46437" s="1"/>
    </row>
    <row r="46438" spans="18:18">
      <c r="R46438" s="1"/>
    </row>
    <row r="46439" spans="18:18">
      <c r="R46439" s="1"/>
    </row>
    <row r="46440" spans="18:18">
      <c r="R46440" s="1"/>
    </row>
    <row r="46441" spans="18:18">
      <c r="R46441" s="1"/>
    </row>
    <row r="46442" spans="18:18">
      <c r="R46442" s="1"/>
    </row>
    <row r="46443" spans="18:18">
      <c r="R46443" s="1"/>
    </row>
    <row r="46444" spans="18:18">
      <c r="R46444" s="1"/>
    </row>
    <row r="46445" spans="18:18">
      <c r="R46445" s="1"/>
    </row>
    <row r="46446" spans="18:18">
      <c r="R46446" s="1"/>
    </row>
    <row r="46447" spans="18:18">
      <c r="R46447" s="1"/>
    </row>
    <row r="46448" spans="18:18">
      <c r="R46448" s="1"/>
    </row>
    <row r="46449" spans="18:18">
      <c r="R46449" s="1"/>
    </row>
    <row r="46450" spans="18:18">
      <c r="R46450" s="1"/>
    </row>
    <row r="46451" spans="18:18">
      <c r="R46451" s="1"/>
    </row>
    <row r="46452" spans="18:18">
      <c r="R46452" s="1"/>
    </row>
    <row r="46453" spans="18:18">
      <c r="R46453" s="1"/>
    </row>
    <row r="46454" spans="18:18">
      <c r="R46454" s="1"/>
    </row>
    <row r="46455" spans="18:18">
      <c r="R46455" s="1"/>
    </row>
    <row r="46456" spans="18:18">
      <c r="R46456" s="1"/>
    </row>
    <row r="46457" spans="18:18">
      <c r="R46457" s="1"/>
    </row>
    <row r="46458" spans="18:18">
      <c r="R46458" s="1"/>
    </row>
    <row r="46459" spans="18:18">
      <c r="R46459" s="1"/>
    </row>
    <row r="46460" spans="18:18">
      <c r="R46460" s="1"/>
    </row>
    <row r="46461" spans="18:18">
      <c r="R46461" s="1"/>
    </row>
    <row r="46462" spans="18:18">
      <c r="R46462" s="1"/>
    </row>
    <row r="46463" spans="18:18">
      <c r="R46463" s="1"/>
    </row>
    <row r="46464" spans="18:18">
      <c r="R46464" s="1"/>
    </row>
    <row r="46465" spans="18:18">
      <c r="R46465" s="1"/>
    </row>
    <row r="46466" spans="18:18">
      <c r="R46466" s="1"/>
    </row>
    <row r="46467" spans="18:18">
      <c r="R46467" s="1"/>
    </row>
    <row r="46468" spans="18:18">
      <c r="R46468" s="1"/>
    </row>
    <row r="46469" spans="18:18">
      <c r="R46469" s="1"/>
    </row>
    <row r="46470" spans="18:18">
      <c r="R46470" s="1"/>
    </row>
    <row r="46471" spans="18:18">
      <c r="R46471" s="1"/>
    </row>
    <row r="46472" spans="18:18">
      <c r="R46472" s="1"/>
    </row>
    <row r="46473" spans="18:18">
      <c r="R46473" s="1"/>
    </row>
    <row r="46474" spans="18:18">
      <c r="R46474" s="1"/>
    </row>
    <row r="46475" spans="18:18">
      <c r="R46475" s="1"/>
    </row>
    <row r="46476" spans="18:18">
      <c r="R46476" s="1"/>
    </row>
    <row r="46477" spans="18:18">
      <c r="R46477" s="1"/>
    </row>
    <row r="46478" spans="18:18">
      <c r="R46478" s="1"/>
    </row>
    <row r="46479" spans="18:18">
      <c r="R46479" s="1"/>
    </row>
    <row r="46480" spans="18:18">
      <c r="R46480" s="1"/>
    </row>
    <row r="46481" spans="18:18">
      <c r="R46481" s="1"/>
    </row>
    <row r="46482" spans="18:18">
      <c r="R46482" s="1"/>
    </row>
    <row r="46483" spans="18:18">
      <c r="R46483" s="1"/>
    </row>
    <row r="46484" spans="18:18">
      <c r="R46484" s="1"/>
    </row>
    <row r="46485" spans="18:18">
      <c r="R46485" s="1"/>
    </row>
    <row r="46486" spans="18:18">
      <c r="R46486" s="1"/>
    </row>
    <row r="46487" spans="18:18">
      <c r="R46487" s="1"/>
    </row>
    <row r="46488" spans="18:18">
      <c r="R46488" s="1"/>
    </row>
    <row r="46489" spans="18:18">
      <c r="R46489" s="1"/>
    </row>
    <row r="46490" spans="18:18">
      <c r="R46490" s="1"/>
    </row>
    <row r="46491" spans="18:18">
      <c r="R46491" s="1"/>
    </row>
    <row r="46492" spans="18:18">
      <c r="R46492" s="1"/>
    </row>
    <row r="46493" spans="18:18">
      <c r="R46493" s="1"/>
    </row>
    <row r="46494" spans="18:18">
      <c r="R46494" s="1"/>
    </row>
    <row r="46495" spans="18:18">
      <c r="R46495" s="1"/>
    </row>
    <row r="46496" spans="18:18">
      <c r="R46496" s="1"/>
    </row>
    <row r="46497" spans="18:18">
      <c r="R46497" s="1"/>
    </row>
    <row r="46498" spans="18:18">
      <c r="R46498" s="1"/>
    </row>
    <row r="46499" spans="18:18">
      <c r="R46499" s="1"/>
    </row>
    <row r="46500" spans="18:18">
      <c r="R46500" s="1"/>
    </row>
    <row r="46501" spans="18:18">
      <c r="R46501" s="1"/>
    </row>
    <row r="46502" spans="18:18">
      <c r="R46502" s="1"/>
    </row>
    <row r="46503" spans="18:18">
      <c r="R46503" s="1"/>
    </row>
    <row r="46504" spans="18:18">
      <c r="R46504" s="1"/>
    </row>
    <row r="46505" spans="18:18">
      <c r="R46505" s="1"/>
    </row>
    <row r="46506" spans="18:18">
      <c r="R46506" s="1"/>
    </row>
    <row r="46507" spans="18:18">
      <c r="R46507" s="1"/>
    </row>
    <row r="46508" spans="18:18">
      <c r="R46508" s="1"/>
    </row>
    <row r="46509" spans="18:18">
      <c r="R46509" s="1"/>
    </row>
    <row r="46510" spans="18:18">
      <c r="R46510" s="1"/>
    </row>
    <row r="46511" spans="18:18">
      <c r="R46511" s="1"/>
    </row>
    <row r="46512" spans="18:18">
      <c r="R46512" s="1"/>
    </row>
    <row r="46513" spans="18:18">
      <c r="R46513" s="1"/>
    </row>
    <row r="46514" spans="18:18">
      <c r="R46514" s="1"/>
    </row>
    <row r="46515" spans="18:18">
      <c r="R46515" s="1"/>
    </row>
    <row r="46516" spans="18:18">
      <c r="R46516" s="1"/>
    </row>
    <row r="46517" spans="18:18">
      <c r="R46517" s="1"/>
    </row>
    <row r="46518" spans="18:18">
      <c r="R46518" s="1"/>
    </row>
    <row r="46519" spans="18:18">
      <c r="R46519" s="1"/>
    </row>
    <row r="46520" spans="18:18">
      <c r="R46520" s="1"/>
    </row>
    <row r="46521" spans="18:18">
      <c r="R46521" s="1"/>
    </row>
    <row r="46522" spans="18:18">
      <c r="R46522" s="1"/>
    </row>
    <row r="46523" spans="18:18">
      <c r="R46523" s="1"/>
    </row>
    <row r="46524" spans="18:18">
      <c r="R46524" s="1"/>
    </row>
    <row r="46525" spans="18:18">
      <c r="R46525" s="1"/>
    </row>
    <row r="46526" spans="18:18">
      <c r="R46526" s="1"/>
    </row>
    <row r="46527" spans="18:18">
      <c r="R46527" s="1"/>
    </row>
    <row r="46528" spans="18:18">
      <c r="R46528" s="1"/>
    </row>
    <row r="46529" spans="18:18">
      <c r="R46529" s="1"/>
    </row>
    <row r="46530" spans="18:18">
      <c r="R46530" s="1"/>
    </row>
    <row r="46531" spans="18:18">
      <c r="R46531" s="1"/>
    </row>
    <row r="46532" spans="18:18">
      <c r="R46532" s="1"/>
    </row>
    <row r="46533" spans="18:18">
      <c r="R46533" s="1"/>
    </row>
    <row r="46534" spans="18:18">
      <c r="R46534" s="1"/>
    </row>
    <row r="46535" spans="18:18">
      <c r="R46535" s="1"/>
    </row>
    <row r="46536" spans="18:18">
      <c r="R46536" s="1"/>
    </row>
    <row r="46537" spans="18:18">
      <c r="R46537" s="1"/>
    </row>
    <row r="46538" spans="18:18">
      <c r="R46538" s="1"/>
    </row>
    <row r="46539" spans="18:18">
      <c r="R46539" s="1"/>
    </row>
    <row r="46540" spans="18:18">
      <c r="R46540" s="1"/>
    </row>
    <row r="46541" spans="18:18">
      <c r="R46541" s="1"/>
    </row>
    <row r="46542" spans="18:18">
      <c r="R46542" s="1"/>
    </row>
    <row r="46543" spans="18:18">
      <c r="R46543" s="1"/>
    </row>
    <row r="46544" spans="18:18">
      <c r="R46544" s="1"/>
    </row>
    <row r="46545" spans="18:18">
      <c r="R46545" s="1"/>
    </row>
    <row r="46546" spans="18:18">
      <c r="R46546" s="1"/>
    </row>
    <row r="46547" spans="18:18">
      <c r="R46547" s="1"/>
    </row>
    <row r="46548" spans="18:18">
      <c r="R46548" s="1"/>
    </row>
    <row r="46549" spans="18:18">
      <c r="R46549" s="1"/>
    </row>
    <row r="46550" spans="18:18">
      <c r="R46550" s="1"/>
    </row>
    <row r="46551" spans="18:18">
      <c r="R46551" s="1"/>
    </row>
    <row r="46552" spans="18:18">
      <c r="R46552" s="1"/>
    </row>
    <row r="46553" spans="18:18">
      <c r="R46553" s="1"/>
    </row>
    <row r="46554" spans="18:18">
      <c r="R46554" s="1"/>
    </row>
    <row r="46555" spans="18:18">
      <c r="R46555" s="1"/>
    </row>
    <row r="46556" spans="18:18">
      <c r="R46556" s="1"/>
    </row>
    <row r="46557" spans="18:18">
      <c r="R46557" s="1"/>
    </row>
    <row r="46558" spans="18:18">
      <c r="R46558" s="1"/>
    </row>
    <row r="46559" spans="18:18">
      <c r="R46559" s="1"/>
    </row>
    <row r="46560" spans="18:18">
      <c r="R46560" s="1"/>
    </row>
    <row r="46561" spans="18:18">
      <c r="R46561" s="1"/>
    </row>
    <row r="46562" spans="18:18">
      <c r="R46562" s="1"/>
    </row>
    <row r="46563" spans="18:18">
      <c r="R46563" s="1"/>
    </row>
    <row r="46564" spans="18:18">
      <c r="R46564" s="1"/>
    </row>
    <row r="46565" spans="18:18">
      <c r="R46565" s="1"/>
    </row>
    <row r="46566" spans="18:18">
      <c r="R46566" s="1"/>
    </row>
    <row r="46567" spans="18:18">
      <c r="R46567" s="1"/>
    </row>
    <row r="46568" spans="18:18">
      <c r="R46568" s="1"/>
    </row>
    <row r="46569" spans="18:18">
      <c r="R46569" s="1"/>
    </row>
    <row r="46570" spans="18:18">
      <c r="R46570" s="1"/>
    </row>
    <row r="46571" spans="18:18">
      <c r="R46571" s="1"/>
    </row>
    <row r="46572" spans="18:18">
      <c r="R46572" s="1"/>
    </row>
    <row r="46573" spans="18:18">
      <c r="R46573" s="1"/>
    </row>
    <row r="46574" spans="18:18">
      <c r="R46574" s="1"/>
    </row>
    <row r="46575" spans="18:18">
      <c r="R46575" s="1"/>
    </row>
    <row r="46576" spans="18:18">
      <c r="R46576" s="1"/>
    </row>
    <row r="46577" spans="18:18">
      <c r="R46577" s="1"/>
    </row>
    <row r="46578" spans="18:18">
      <c r="R46578" s="1"/>
    </row>
    <row r="46579" spans="18:18">
      <c r="R46579" s="1"/>
    </row>
    <row r="46580" spans="18:18">
      <c r="R46580" s="1"/>
    </row>
    <row r="46581" spans="18:18">
      <c r="R46581" s="1"/>
    </row>
    <row r="46582" spans="18:18">
      <c r="R46582" s="1"/>
    </row>
    <row r="46583" spans="18:18">
      <c r="R46583" s="1"/>
    </row>
    <row r="46584" spans="18:18">
      <c r="R46584" s="1"/>
    </row>
    <row r="46585" spans="18:18">
      <c r="R46585" s="1"/>
    </row>
    <row r="46586" spans="18:18">
      <c r="R46586" s="1"/>
    </row>
    <row r="46587" spans="18:18">
      <c r="R46587" s="1"/>
    </row>
    <row r="46588" spans="18:18">
      <c r="R46588" s="1"/>
    </row>
    <row r="46589" spans="18:18">
      <c r="R46589" s="1"/>
    </row>
    <row r="46590" spans="18:18">
      <c r="R46590" s="1"/>
    </row>
    <row r="46591" spans="18:18">
      <c r="R46591" s="1"/>
    </row>
    <row r="46592" spans="18:18">
      <c r="R46592" s="1"/>
    </row>
    <row r="46593" spans="18:18">
      <c r="R46593" s="1"/>
    </row>
    <row r="46594" spans="18:18">
      <c r="R46594" s="1"/>
    </row>
    <row r="46595" spans="18:18">
      <c r="R46595" s="1"/>
    </row>
    <row r="46596" spans="18:18">
      <c r="R46596" s="1"/>
    </row>
    <row r="46597" spans="18:18">
      <c r="R46597" s="1"/>
    </row>
    <row r="46598" spans="18:18">
      <c r="R46598" s="1"/>
    </row>
    <row r="46599" spans="18:18">
      <c r="R46599" s="1"/>
    </row>
    <row r="46600" spans="18:18">
      <c r="R46600" s="1"/>
    </row>
    <row r="46601" spans="18:18">
      <c r="R46601" s="1"/>
    </row>
    <row r="46602" spans="18:18">
      <c r="R46602" s="1"/>
    </row>
    <row r="46603" spans="18:18">
      <c r="R46603" s="1"/>
    </row>
    <row r="46604" spans="18:18">
      <c r="R46604" s="1"/>
    </row>
    <row r="46605" spans="18:18">
      <c r="R46605" s="1"/>
    </row>
    <row r="46606" spans="18:18">
      <c r="R46606" s="1"/>
    </row>
    <row r="46607" spans="18:18">
      <c r="R46607" s="1"/>
    </row>
    <row r="46608" spans="18:18">
      <c r="R46608" s="1"/>
    </row>
    <row r="46609" spans="18:18">
      <c r="R46609" s="1"/>
    </row>
    <row r="46610" spans="18:18">
      <c r="R46610" s="1"/>
    </row>
    <row r="46611" spans="18:18">
      <c r="R46611" s="1"/>
    </row>
    <row r="46612" spans="18:18">
      <c r="R46612" s="1"/>
    </row>
    <row r="46613" spans="18:18">
      <c r="R46613" s="1"/>
    </row>
    <row r="46614" spans="18:18">
      <c r="R46614" s="1"/>
    </row>
    <row r="46615" spans="18:18">
      <c r="R46615" s="1"/>
    </row>
    <row r="46616" spans="18:18">
      <c r="R46616" s="1"/>
    </row>
    <row r="46617" spans="18:18">
      <c r="R46617" s="1"/>
    </row>
    <row r="46618" spans="18:18">
      <c r="R46618" s="1"/>
    </row>
    <row r="46619" spans="18:18">
      <c r="R46619" s="1"/>
    </row>
    <row r="46620" spans="18:18">
      <c r="R46620" s="1"/>
    </row>
    <row r="46621" spans="18:18">
      <c r="R46621" s="1"/>
    </row>
    <row r="46622" spans="18:18">
      <c r="R46622" s="1"/>
    </row>
    <row r="46623" spans="18:18">
      <c r="R46623" s="1"/>
    </row>
    <row r="46624" spans="18:18">
      <c r="R46624" s="1"/>
    </row>
    <row r="46625" spans="18:18">
      <c r="R46625" s="1"/>
    </row>
    <row r="46626" spans="18:18">
      <c r="R46626" s="1"/>
    </row>
    <row r="46627" spans="18:18">
      <c r="R46627" s="1"/>
    </row>
    <row r="46628" spans="18:18">
      <c r="R46628" s="1"/>
    </row>
    <row r="46629" spans="18:18">
      <c r="R46629" s="1"/>
    </row>
    <row r="46630" spans="18:18">
      <c r="R46630" s="1"/>
    </row>
    <row r="46631" spans="18:18">
      <c r="R46631" s="1"/>
    </row>
    <row r="46632" spans="18:18">
      <c r="R46632" s="1"/>
    </row>
    <row r="46633" spans="18:18">
      <c r="R46633" s="1"/>
    </row>
    <row r="46634" spans="18:18">
      <c r="R46634" s="1"/>
    </row>
    <row r="46635" spans="18:18">
      <c r="R46635" s="1"/>
    </row>
    <row r="46636" spans="18:18">
      <c r="R46636" s="1"/>
    </row>
    <row r="46637" spans="18:18">
      <c r="R46637" s="1"/>
    </row>
    <row r="46638" spans="18:18">
      <c r="R46638" s="1"/>
    </row>
    <row r="46639" spans="18:18">
      <c r="R46639" s="1"/>
    </row>
    <row r="46640" spans="18:18">
      <c r="R46640" s="1"/>
    </row>
    <row r="46641" spans="18:18">
      <c r="R46641" s="1"/>
    </row>
    <row r="46642" spans="18:18">
      <c r="R46642" s="1"/>
    </row>
    <row r="46643" spans="18:18">
      <c r="R46643" s="1"/>
    </row>
    <row r="46644" spans="18:18">
      <c r="R46644" s="1"/>
    </row>
    <row r="46645" spans="18:18">
      <c r="R46645" s="1"/>
    </row>
    <row r="46646" spans="18:18">
      <c r="R46646" s="1"/>
    </row>
    <row r="46647" spans="18:18">
      <c r="R46647" s="1"/>
    </row>
    <row r="46648" spans="18:18">
      <c r="R46648" s="1"/>
    </row>
    <row r="46649" spans="18:18">
      <c r="R46649" s="1"/>
    </row>
    <row r="46650" spans="18:18">
      <c r="R46650" s="1"/>
    </row>
    <row r="46651" spans="18:18">
      <c r="R46651" s="1"/>
    </row>
    <row r="46652" spans="18:18">
      <c r="R46652" s="1"/>
    </row>
    <row r="46653" spans="18:18">
      <c r="R46653" s="1"/>
    </row>
    <row r="46654" spans="18:18">
      <c r="R46654" s="1"/>
    </row>
    <row r="46655" spans="18:18">
      <c r="R46655" s="1"/>
    </row>
    <row r="46656" spans="18:18">
      <c r="R46656" s="1"/>
    </row>
    <row r="46657" spans="18:18">
      <c r="R46657" s="1"/>
    </row>
    <row r="46658" spans="18:18">
      <c r="R46658" s="1"/>
    </row>
    <row r="46659" spans="18:18">
      <c r="R46659" s="1"/>
    </row>
    <row r="46660" spans="18:18">
      <c r="R46660" s="1"/>
    </row>
    <row r="46661" spans="18:18">
      <c r="R46661" s="1"/>
    </row>
    <row r="46662" spans="18:18">
      <c r="R46662" s="1"/>
    </row>
    <row r="46663" spans="18:18">
      <c r="R46663" s="1"/>
    </row>
    <row r="46664" spans="18:18">
      <c r="R46664" s="1"/>
    </row>
    <row r="46665" spans="18:18">
      <c r="R46665" s="1"/>
    </row>
    <row r="46666" spans="18:18">
      <c r="R46666" s="1"/>
    </row>
    <row r="46667" spans="18:18">
      <c r="R46667" s="1"/>
    </row>
    <row r="46668" spans="18:18">
      <c r="R46668" s="1"/>
    </row>
    <row r="46669" spans="18:18">
      <c r="R46669" s="1"/>
    </row>
    <row r="46670" spans="18:18">
      <c r="R46670" s="1"/>
    </row>
    <row r="46671" spans="18:18">
      <c r="R46671" s="1"/>
    </row>
    <row r="46672" spans="18:18">
      <c r="R46672" s="1"/>
    </row>
    <row r="46673" spans="18:18">
      <c r="R46673" s="1"/>
    </row>
    <row r="46674" spans="18:18">
      <c r="R46674" s="1"/>
    </row>
    <row r="46675" spans="18:18">
      <c r="R46675" s="1"/>
    </row>
    <row r="46676" spans="18:18">
      <c r="R46676" s="1"/>
    </row>
    <row r="46677" spans="18:18">
      <c r="R46677" s="1"/>
    </row>
    <row r="46678" spans="18:18">
      <c r="R46678" s="1"/>
    </row>
    <row r="46679" spans="18:18">
      <c r="R46679" s="1"/>
    </row>
    <row r="46680" spans="18:18">
      <c r="R46680" s="1"/>
    </row>
    <row r="46681" spans="18:18">
      <c r="R46681" s="1"/>
    </row>
    <row r="46682" spans="18:18">
      <c r="R46682" s="1"/>
    </row>
    <row r="46683" spans="18:18">
      <c r="R46683" s="1"/>
    </row>
    <row r="46684" spans="18:18">
      <c r="R46684" s="1"/>
    </row>
    <row r="46685" spans="18:18">
      <c r="R46685" s="1"/>
    </row>
    <row r="46686" spans="18:18">
      <c r="R46686" s="1"/>
    </row>
    <row r="46687" spans="18:18">
      <c r="R46687" s="1"/>
    </row>
    <row r="46688" spans="18:18">
      <c r="R46688" s="1"/>
    </row>
    <row r="46689" spans="18:18">
      <c r="R46689" s="1"/>
    </row>
    <row r="46690" spans="18:18">
      <c r="R46690" s="1"/>
    </row>
    <row r="46691" spans="18:18">
      <c r="R46691" s="1"/>
    </row>
    <row r="46692" spans="18:18">
      <c r="R46692" s="1"/>
    </row>
    <row r="46693" spans="18:18">
      <c r="R46693" s="1"/>
    </row>
    <row r="46694" spans="18:18">
      <c r="R46694" s="1"/>
    </row>
    <row r="46695" spans="18:18">
      <c r="R46695" s="1"/>
    </row>
    <row r="46696" spans="18:18">
      <c r="R46696" s="1"/>
    </row>
    <row r="46697" spans="18:18">
      <c r="R46697" s="1"/>
    </row>
    <row r="46698" spans="18:18">
      <c r="R46698" s="1"/>
    </row>
    <row r="46699" spans="18:18">
      <c r="R46699" s="1"/>
    </row>
    <row r="46700" spans="18:18">
      <c r="R46700" s="1"/>
    </row>
    <row r="46701" spans="18:18">
      <c r="R46701" s="1"/>
    </row>
    <row r="46702" spans="18:18">
      <c r="R46702" s="1"/>
    </row>
    <row r="46703" spans="18:18">
      <c r="R46703" s="1"/>
    </row>
    <row r="46704" spans="18:18">
      <c r="R46704" s="1"/>
    </row>
    <row r="46705" spans="18:18">
      <c r="R46705" s="1"/>
    </row>
    <row r="46706" spans="18:18">
      <c r="R46706" s="1"/>
    </row>
    <row r="46707" spans="18:18">
      <c r="R46707" s="1"/>
    </row>
    <row r="46708" spans="18:18">
      <c r="R46708" s="1"/>
    </row>
    <row r="46709" spans="18:18">
      <c r="R46709" s="1"/>
    </row>
    <row r="46710" spans="18:18">
      <c r="R46710" s="1"/>
    </row>
    <row r="46711" spans="18:18">
      <c r="R46711" s="1"/>
    </row>
    <row r="46712" spans="18:18">
      <c r="R46712" s="1"/>
    </row>
    <row r="46713" spans="18:18">
      <c r="R46713" s="1"/>
    </row>
    <row r="46714" spans="18:18">
      <c r="R46714" s="1"/>
    </row>
    <row r="46715" spans="18:18">
      <c r="R46715" s="1"/>
    </row>
    <row r="46716" spans="18:18">
      <c r="R46716" s="1"/>
    </row>
    <row r="46717" spans="18:18">
      <c r="R46717" s="1"/>
    </row>
    <row r="46718" spans="18:18">
      <c r="R46718" s="1"/>
    </row>
    <row r="46719" spans="18:18">
      <c r="R46719" s="1"/>
    </row>
    <row r="46720" spans="18:18">
      <c r="R46720" s="1"/>
    </row>
    <row r="46721" spans="18:18">
      <c r="R46721" s="1"/>
    </row>
    <row r="46722" spans="18:18">
      <c r="R46722" s="1"/>
    </row>
    <row r="46723" spans="18:18">
      <c r="R46723" s="1"/>
    </row>
    <row r="46724" spans="18:18">
      <c r="R46724" s="1"/>
    </row>
    <row r="46725" spans="18:18">
      <c r="R46725" s="1"/>
    </row>
    <row r="46726" spans="18:18">
      <c r="R46726" s="1"/>
    </row>
    <row r="46727" spans="18:18">
      <c r="R46727" s="1"/>
    </row>
    <row r="46728" spans="18:18">
      <c r="R46728" s="1"/>
    </row>
    <row r="46729" spans="18:18">
      <c r="R46729" s="1"/>
    </row>
    <row r="46730" spans="18:18">
      <c r="R46730" s="1"/>
    </row>
    <row r="46731" spans="18:18">
      <c r="R46731" s="1"/>
    </row>
    <row r="46732" spans="18:18">
      <c r="R46732" s="1"/>
    </row>
    <row r="46733" spans="18:18">
      <c r="R46733" s="1"/>
    </row>
    <row r="46734" spans="18:18">
      <c r="R46734" s="1"/>
    </row>
    <row r="46735" spans="18:18">
      <c r="R46735" s="1"/>
    </row>
    <row r="46736" spans="18:18">
      <c r="R46736" s="1"/>
    </row>
    <row r="46737" spans="18:18">
      <c r="R46737" s="1"/>
    </row>
    <row r="46738" spans="18:18">
      <c r="R46738" s="1"/>
    </row>
    <row r="46739" spans="18:18">
      <c r="R46739" s="1"/>
    </row>
    <row r="46740" spans="18:18">
      <c r="R46740" s="1"/>
    </row>
    <row r="46741" spans="18:18">
      <c r="R46741" s="1"/>
    </row>
    <row r="46742" spans="18:18">
      <c r="R46742" s="1"/>
    </row>
    <row r="46743" spans="18:18">
      <c r="R46743" s="1"/>
    </row>
    <row r="46744" spans="18:18">
      <c r="R46744" s="1"/>
    </row>
    <row r="46745" spans="18:18">
      <c r="R46745" s="1"/>
    </row>
    <row r="46746" spans="18:18">
      <c r="R46746" s="1"/>
    </row>
    <row r="46747" spans="18:18">
      <c r="R46747" s="1"/>
    </row>
    <row r="46748" spans="18:18">
      <c r="R46748" s="1"/>
    </row>
    <row r="46749" spans="18:18">
      <c r="R46749" s="1"/>
    </row>
    <row r="46750" spans="18:18">
      <c r="R46750" s="1"/>
    </row>
    <row r="46751" spans="18:18">
      <c r="R46751" s="1"/>
    </row>
    <row r="46752" spans="18:18">
      <c r="R46752" s="1"/>
    </row>
    <row r="46753" spans="18:18">
      <c r="R46753" s="1"/>
    </row>
    <row r="46754" spans="18:18">
      <c r="R46754" s="1"/>
    </row>
    <row r="46755" spans="18:18">
      <c r="R46755" s="1"/>
    </row>
    <row r="46756" spans="18:18">
      <c r="R46756" s="1"/>
    </row>
    <row r="46757" spans="18:18">
      <c r="R46757" s="1"/>
    </row>
    <row r="46758" spans="18:18">
      <c r="R46758" s="1"/>
    </row>
    <row r="46759" spans="18:18">
      <c r="R46759" s="1"/>
    </row>
    <row r="46760" spans="18:18">
      <c r="R46760" s="1"/>
    </row>
    <row r="46761" spans="18:18">
      <c r="R46761" s="1"/>
    </row>
    <row r="46762" spans="18:18">
      <c r="R46762" s="1"/>
    </row>
    <row r="46763" spans="18:18">
      <c r="R46763" s="1"/>
    </row>
    <row r="46764" spans="18:18">
      <c r="R46764" s="1"/>
    </row>
    <row r="46765" spans="18:18">
      <c r="R46765" s="1"/>
    </row>
    <row r="46766" spans="18:18">
      <c r="R46766" s="1"/>
    </row>
    <row r="46767" spans="18:18">
      <c r="R46767" s="1"/>
    </row>
    <row r="46768" spans="18:18">
      <c r="R46768" s="1"/>
    </row>
    <row r="46769" spans="18:18">
      <c r="R46769" s="1"/>
    </row>
    <row r="46770" spans="18:18">
      <c r="R46770" s="1"/>
    </row>
    <row r="46771" spans="18:18">
      <c r="R46771" s="1"/>
    </row>
    <row r="46772" spans="18:18">
      <c r="R46772" s="1"/>
    </row>
    <row r="46773" spans="18:18">
      <c r="R46773" s="1"/>
    </row>
    <row r="46774" spans="18:18">
      <c r="R46774" s="1"/>
    </row>
    <row r="46775" spans="18:18">
      <c r="R46775" s="1"/>
    </row>
    <row r="46776" spans="18:18">
      <c r="R46776" s="1"/>
    </row>
    <row r="46777" spans="18:18">
      <c r="R46777" s="1"/>
    </row>
    <row r="46778" spans="18:18">
      <c r="R46778" s="1"/>
    </row>
    <row r="46779" spans="18:18">
      <c r="R46779" s="1"/>
    </row>
    <row r="46780" spans="18:18">
      <c r="R46780" s="1"/>
    </row>
    <row r="46781" spans="18:18">
      <c r="R46781" s="1"/>
    </row>
    <row r="46782" spans="18:18">
      <c r="R46782" s="1"/>
    </row>
    <row r="46783" spans="18:18">
      <c r="R46783" s="1"/>
    </row>
    <row r="46784" spans="18:18">
      <c r="R46784" s="1"/>
    </row>
    <row r="46785" spans="18:18">
      <c r="R46785" s="1"/>
    </row>
    <row r="46786" spans="18:18">
      <c r="R46786" s="1"/>
    </row>
    <row r="46787" spans="18:18">
      <c r="R46787" s="1"/>
    </row>
    <row r="46788" spans="18:18">
      <c r="R46788" s="1"/>
    </row>
    <row r="46789" spans="18:18">
      <c r="R46789" s="1"/>
    </row>
    <row r="46790" spans="18:18">
      <c r="R46790" s="1"/>
    </row>
    <row r="46791" spans="18:18">
      <c r="R46791" s="1"/>
    </row>
    <row r="46792" spans="18:18">
      <c r="R46792" s="1"/>
    </row>
    <row r="46793" spans="18:18">
      <c r="R46793" s="1"/>
    </row>
    <row r="46794" spans="18:18">
      <c r="R46794" s="1"/>
    </row>
    <row r="46795" spans="18:18">
      <c r="R46795" s="1"/>
    </row>
    <row r="46796" spans="18:18">
      <c r="R46796" s="1"/>
    </row>
    <row r="46797" spans="18:18">
      <c r="R46797" s="1"/>
    </row>
    <row r="46798" spans="18:18">
      <c r="R46798" s="1"/>
    </row>
    <row r="46799" spans="18:18">
      <c r="R46799" s="1"/>
    </row>
    <row r="46800" spans="18:18">
      <c r="R46800" s="1"/>
    </row>
    <row r="46801" spans="18:18">
      <c r="R46801" s="1"/>
    </row>
    <row r="46802" spans="18:18">
      <c r="R46802" s="1"/>
    </row>
    <row r="46803" spans="18:18">
      <c r="R46803" s="1"/>
    </row>
    <row r="46804" spans="18:18">
      <c r="R46804" s="1"/>
    </row>
    <row r="46805" spans="18:18">
      <c r="R46805" s="1"/>
    </row>
    <row r="46806" spans="18:18">
      <c r="R46806" s="1"/>
    </row>
    <row r="46807" spans="18:18">
      <c r="R46807" s="1"/>
    </row>
    <row r="46808" spans="18:18">
      <c r="R46808" s="1"/>
    </row>
    <row r="46809" spans="18:18">
      <c r="R46809" s="1"/>
    </row>
    <row r="46810" spans="18:18">
      <c r="R46810" s="1"/>
    </row>
    <row r="46811" spans="18:18">
      <c r="R46811" s="1"/>
    </row>
    <row r="46812" spans="18:18">
      <c r="R46812" s="1"/>
    </row>
    <row r="46813" spans="18:18">
      <c r="R46813" s="1"/>
    </row>
    <row r="46814" spans="18:18">
      <c r="R46814" s="1"/>
    </row>
    <row r="46815" spans="18:18">
      <c r="R46815" s="1"/>
    </row>
    <row r="46816" spans="18:18">
      <c r="R46816" s="1"/>
    </row>
    <row r="46817" spans="18:18">
      <c r="R46817" s="1"/>
    </row>
    <row r="46818" spans="18:18">
      <c r="R46818" s="1"/>
    </row>
    <row r="46819" spans="18:18">
      <c r="R46819" s="1"/>
    </row>
    <row r="46820" spans="18:18">
      <c r="R46820" s="1"/>
    </row>
    <row r="46821" spans="18:18">
      <c r="R46821" s="1"/>
    </row>
    <row r="46822" spans="18:18">
      <c r="R46822" s="1"/>
    </row>
    <row r="46823" spans="18:18">
      <c r="R46823" s="1"/>
    </row>
    <row r="46824" spans="18:18">
      <c r="R46824" s="1"/>
    </row>
    <row r="46825" spans="18:18">
      <c r="R46825" s="1"/>
    </row>
    <row r="46826" spans="18:18">
      <c r="R46826" s="1"/>
    </row>
    <row r="46827" spans="18:18">
      <c r="R46827" s="1"/>
    </row>
    <row r="46828" spans="18:18">
      <c r="R46828" s="1"/>
    </row>
    <row r="46829" spans="18:18">
      <c r="R46829" s="1"/>
    </row>
    <row r="46830" spans="18:18">
      <c r="R46830" s="1"/>
    </row>
    <row r="46831" spans="18:18">
      <c r="R46831" s="1"/>
    </row>
    <row r="46832" spans="18:18">
      <c r="R46832" s="1"/>
    </row>
    <row r="46833" spans="18:18">
      <c r="R46833" s="1"/>
    </row>
    <row r="46834" spans="18:18">
      <c r="R46834" s="1"/>
    </row>
    <row r="46835" spans="18:18">
      <c r="R46835" s="1"/>
    </row>
    <row r="46836" spans="18:18">
      <c r="R46836" s="1"/>
    </row>
    <row r="46837" spans="18:18">
      <c r="R46837" s="1"/>
    </row>
    <row r="46838" spans="18:18">
      <c r="R46838" s="1"/>
    </row>
    <row r="46839" spans="18:18">
      <c r="R46839" s="1"/>
    </row>
    <row r="46840" spans="18:18">
      <c r="R46840" s="1"/>
    </row>
    <row r="46841" spans="18:18">
      <c r="R46841" s="1"/>
    </row>
    <row r="46842" spans="18:18">
      <c r="R46842" s="1"/>
    </row>
    <row r="46843" spans="18:18">
      <c r="R46843" s="1"/>
    </row>
    <row r="46844" spans="18:18">
      <c r="R46844" s="1"/>
    </row>
    <row r="46845" spans="18:18">
      <c r="R46845" s="1"/>
    </row>
    <row r="46846" spans="18:18">
      <c r="R46846" s="1"/>
    </row>
    <row r="46847" spans="18:18">
      <c r="R46847" s="1"/>
    </row>
    <row r="46848" spans="18:18">
      <c r="R46848" s="1"/>
    </row>
    <row r="46849" spans="18:18">
      <c r="R46849" s="1"/>
    </row>
    <row r="46850" spans="18:18">
      <c r="R46850" s="1"/>
    </row>
    <row r="46851" spans="18:18">
      <c r="R46851" s="1"/>
    </row>
    <row r="46852" spans="18:18">
      <c r="R46852" s="1"/>
    </row>
    <row r="46853" spans="18:18">
      <c r="R46853" s="1"/>
    </row>
    <row r="46854" spans="18:18">
      <c r="R46854" s="1"/>
    </row>
    <row r="46855" spans="18:18">
      <c r="R46855" s="1"/>
    </row>
    <row r="46856" spans="18:18">
      <c r="R46856" s="1"/>
    </row>
    <row r="46857" spans="18:18">
      <c r="R46857" s="1"/>
    </row>
    <row r="46858" spans="18:18">
      <c r="R46858" s="1"/>
    </row>
    <row r="46859" spans="18:18">
      <c r="R46859" s="1"/>
    </row>
    <row r="46860" spans="18:18">
      <c r="R46860" s="1"/>
    </row>
    <row r="46861" spans="18:18">
      <c r="R46861" s="1"/>
    </row>
    <row r="46862" spans="18:18">
      <c r="R46862" s="1"/>
    </row>
    <row r="46863" spans="18:18">
      <c r="R46863" s="1"/>
    </row>
    <row r="46864" spans="18:18">
      <c r="R46864" s="1"/>
    </row>
    <row r="46865" spans="18:18">
      <c r="R46865" s="1"/>
    </row>
    <row r="46866" spans="18:18">
      <c r="R46866" s="1"/>
    </row>
    <row r="46867" spans="18:18">
      <c r="R46867" s="1"/>
    </row>
    <row r="46868" spans="18:18">
      <c r="R46868" s="1"/>
    </row>
    <row r="46869" spans="18:18">
      <c r="R46869" s="1"/>
    </row>
    <row r="46870" spans="18:18">
      <c r="R46870" s="1"/>
    </row>
    <row r="46871" spans="18:18">
      <c r="R46871" s="1"/>
    </row>
    <row r="46872" spans="18:18">
      <c r="R46872" s="1"/>
    </row>
    <row r="46873" spans="18:18">
      <c r="R46873" s="1"/>
    </row>
    <row r="46874" spans="18:18">
      <c r="R46874" s="1"/>
    </row>
    <row r="46875" spans="18:18">
      <c r="R46875" s="1"/>
    </row>
    <row r="46876" spans="18:18">
      <c r="R46876" s="1"/>
    </row>
    <row r="46877" spans="18:18">
      <c r="R46877" s="1"/>
    </row>
    <row r="46878" spans="18:18">
      <c r="R46878" s="1"/>
    </row>
    <row r="46879" spans="18:18">
      <c r="R46879" s="1"/>
    </row>
    <row r="46880" spans="18:18">
      <c r="R46880" s="1"/>
    </row>
    <row r="46881" spans="18:18">
      <c r="R46881" s="1"/>
    </row>
    <row r="46882" spans="18:18">
      <c r="R46882" s="1"/>
    </row>
    <row r="46883" spans="18:18">
      <c r="R46883" s="1"/>
    </row>
    <row r="46884" spans="18:18">
      <c r="R46884" s="1"/>
    </row>
    <row r="46885" spans="18:18">
      <c r="R46885" s="1"/>
    </row>
    <row r="46886" spans="18:18">
      <c r="R46886" s="1"/>
    </row>
    <row r="46887" spans="18:18">
      <c r="R46887" s="1"/>
    </row>
    <row r="46888" spans="18:18">
      <c r="R46888" s="1"/>
    </row>
    <row r="46889" spans="18:18">
      <c r="R46889" s="1"/>
    </row>
    <row r="46890" spans="18:18">
      <c r="R46890" s="1"/>
    </row>
    <row r="46891" spans="18:18">
      <c r="R46891" s="1"/>
    </row>
    <row r="46892" spans="18:18">
      <c r="R46892" s="1"/>
    </row>
    <row r="46893" spans="18:18">
      <c r="R46893" s="1"/>
    </row>
    <row r="46894" spans="18:18">
      <c r="R46894" s="1"/>
    </row>
    <row r="46895" spans="18:18">
      <c r="R46895" s="1"/>
    </row>
    <row r="46896" spans="18:18">
      <c r="R46896" s="1"/>
    </row>
    <row r="46897" spans="18:18">
      <c r="R46897" s="1"/>
    </row>
    <row r="46898" spans="18:18">
      <c r="R46898" s="1"/>
    </row>
    <row r="46899" spans="18:18">
      <c r="R46899" s="1"/>
    </row>
    <row r="46900" spans="18:18">
      <c r="R46900" s="1"/>
    </row>
    <row r="46901" spans="18:18">
      <c r="R46901" s="1"/>
    </row>
    <row r="46902" spans="18:18">
      <c r="R46902" s="1"/>
    </row>
    <row r="46903" spans="18:18">
      <c r="R46903" s="1"/>
    </row>
    <row r="46904" spans="18:18">
      <c r="R46904" s="1"/>
    </row>
    <row r="46905" spans="18:18">
      <c r="R46905" s="1"/>
    </row>
    <row r="46906" spans="18:18">
      <c r="R46906" s="1"/>
    </row>
    <row r="46907" spans="18:18">
      <c r="R46907" s="1"/>
    </row>
    <row r="46908" spans="18:18">
      <c r="R46908" s="1"/>
    </row>
    <row r="46909" spans="18:18">
      <c r="R46909" s="1"/>
    </row>
    <row r="46910" spans="18:18">
      <c r="R46910" s="1"/>
    </row>
    <row r="46911" spans="18:18">
      <c r="R46911" s="1"/>
    </row>
    <row r="46912" spans="18:18">
      <c r="R46912" s="1"/>
    </row>
    <row r="46913" spans="18:18">
      <c r="R46913" s="1"/>
    </row>
    <row r="46914" spans="18:18">
      <c r="R46914" s="1"/>
    </row>
    <row r="46915" spans="18:18">
      <c r="R46915" s="1"/>
    </row>
    <row r="46916" spans="18:18">
      <c r="R46916" s="1"/>
    </row>
    <row r="46917" spans="18:18">
      <c r="R46917" s="1"/>
    </row>
    <row r="46918" spans="18:18">
      <c r="R46918" s="1"/>
    </row>
    <row r="46919" spans="18:18">
      <c r="R46919" s="1"/>
    </row>
    <row r="46920" spans="18:18">
      <c r="R46920" s="1"/>
    </row>
    <row r="46921" spans="18:18">
      <c r="R46921" s="1"/>
    </row>
    <row r="46922" spans="18:18">
      <c r="R46922" s="1"/>
    </row>
    <row r="46923" spans="18:18">
      <c r="R46923" s="1"/>
    </row>
    <row r="46924" spans="18:18">
      <c r="R46924" s="1"/>
    </row>
    <row r="46925" spans="18:18">
      <c r="R46925" s="1"/>
    </row>
    <row r="46926" spans="18:18">
      <c r="R46926" s="1"/>
    </row>
    <row r="46927" spans="18:18">
      <c r="R46927" s="1"/>
    </row>
    <row r="46928" spans="18:18">
      <c r="R46928" s="1"/>
    </row>
    <row r="46929" spans="18:18">
      <c r="R46929" s="1"/>
    </row>
    <row r="46930" spans="18:18">
      <c r="R46930" s="1"/>
    </row>
    <row r="46931" spans="18:18">
      <c r="R46931" s="1"/>
    </row>
    <row r="46932" spans="18:18">
      <c r="R46932" s="1"/>
    </row>
    <row r="46933" spans="18:18">
      <c r="R46933" s="1"/>
    </row>
    <row r="46934" spans="18:18">
      <c r="R46934" s="1"/>
    </row>
    <row r="46935" spans="18:18">
      <c r="R46935" s="1"/>
    </row>
    <row r="46936" spans="18:18">
      <c r="R46936" s="1"/>
    </row>
    <row r="46937" spans="18:18">
      <c r="R46937" s="1"/>
    </row>
    <row r="46938" spans="18:18">
      <c r="R46938" s="1"/>
    </row>
    <row r="46939" spans="18:18">
      <c r="R46939" s="1"/>
    </row>
    <row r="46940" spans="18:18">
      <c r="R46940" s="1"/>
    </row>
    <row r="46941" spans="18:18">
      <c r="R46941" s="1"/>
    </row>
    <row r="46942" spans="18:18">
      <c r="R46942" s="1"/>
    </row>
    <row r="46943" spans="18:18">
      <c r="R46943" s="1"/>
    </row>
    <row r="46944" spans="18:18">
      <c r="R46944" s="1"/>
    </row>
    <row r="46945" spans="18:18">
      <c r="R46945" s="1"/>
    </row>
    <row r="46946" spans="18:18">
      <c r="R46946" s="1"/>
    </row>
    <row r="46947" spans="18:18">
      <c r="R46947" s="1"/>
    </row>
    <row r="46948" spans="18:18">
      <c r="R46948" s="1"/>
    </row>
    <row r="46949" spans="18:18">
      <c r="R46949" s="1"/>
    </row>
    <row r="46950" spans="18:18">
      <c r="R46950" s="1"/>
    </row>
    <row r="46951" spans="18:18">
      <c r="R46951" s="1"/>
    </row>
    <row r="46952" spans="18:18">
      <c r="R46952" s="1"/>
    </row>
    <row r="46953" spans="18:18">
      <c r="R46953" s="1"/>
    </row>
    <row r="46954" spans="18:18">
      <c r="R46954" s="1"/>
    </row>
    <row r="46955" spans="18:18">
      <c r="R46955" s="1"/>
    </row>
    <row r="46956" spans="18:18">
      <c r="R46956" s="1"/>
    </row>
    <row r="46957" spans="18:18">
      <c r="R46957" s="1"/>
    </row>
    <row r="46958" spans="18:18">
      <c r="R46958" s="1"/>
    </row>
    <row r="46959" spans="18:18">
      <c r="R46959" s="1"/>
    </row>
    <row r="46960" spans="18:18">
      <c r="R46960" s="1"/>
    </row>
    <row r="46961" spans="18:18">
      <c r="R46961" s="1"/>
    </row>
    <row r="46962" spans="18:18">
      <c r="R46962" s="1"/>
    </row>
    <row r="46963" spans="18:18">
      <c r="R46963" s="1"/>
    </row>
    <row r="46964" spans="18:18">
      <c r="R46964" s="1"/>
    </row>
    <row r="46965" spans="18:18">
      <c r="R46965" s="1"/>
    </row>
    <row r="46966" spans="18:18">
      <c r="R46966" s="1"/>
    </row>
    <row r="46967" spans="18:18">
      <c r="R46967" s="1"/>
    </row>
    <row r="46968" spans="18:18">
      <c r="R46968" s="1"/>
    </row>
    <row r="46969" spans="18:18">
      <c r="R46969" s="1"/>
    </row>
    <row r="46970" spans="18:18">
      <c r="R46970" s="1"/>
    </row>
    <row r="46971" spans="18:18">
      <c r="R46971" s="1"/>
    </row>
    <row r="46972" spans="18:18">
      <c r="R46972" s="1"/>
    </row>
    <row r="46973" spans="18:18">
      <c r="R46973" s="1"/>
    </row>
    <row r="46974" spans="18:18">
      <c r="R46974" s="1"/>
    </row>
    <row r="46975" spans="18:18">
      <c r="R46975" s="1"/>
    </row>
    <row r="46976" spans="18:18">
      <c r="R46976" s="1"/>
    </row>
    <row r="46977" spans="18:18">
      <c r="R46977" s="1"/>
    </row>
    <row r="46978" spans="18:18">
      <c r="R46978" s="1"/>
    </row>
    <row r="46979" spans="18:18">
      <c r="R46979" s="1"/>
    </row>
    <row r="46980" spans="18:18">
      <c r="R46980" s="1"/>
    </row>
    <row r="46981" spans="18:18">
      <c r="R46981" s="1"/>
    </row>
    <row r="46982" spans="18:18">
      <c r="R46982" s="1"/>
    </row>
    <row r="46983" spans="18:18">
      <c r="R46983" s="1"/>
    </row>
    <row r="46984" spans="18:18">
      <c r="R46984" s="1"/>
    </row>
    <row r="46985" spans="18:18">
      <c r="R46985" s="1"/>
    </row>
    <row r="46986" spans="18:18">
      <c r="R46986" s="1"/>
    </row>
    <row r="46987" spans="18:18">
      <c r="R46987" s="1"/>
    </row>
    <row r="46988" spans="18:18">
      <c r="R46988" s="1"/>
    </row>
    <row r="46989" spans="18:18">
      <c r="R46989" s="1"/>
    </row>
    <row r="46990" spans="18:18">
      <c r="R46990" s="1"/>
    </row>
    <row r="46991" spans="18:18">
      <c r="R46991" s="1"/>
    </row>
    <row r="46992" spans="18:18">
      <c r="R46992" s="1"/>
    </row>
    <row r="46993" spans="18:18">
      <c r="R46993" s="1"/>
    </row>
    <row r="46994" spans="18:18">
      <c r="R46994" s="1"/>
    </row>
    <row r="46995" spans="18:18">
      <c r="R46995" s="1"/>
    </row>
    <row r="46996" spans="18:18">
      <c r="R46996" s="1"/>
    </row>
    <row r="46997" spans="18:18">
      <c r="R46997" s="1"/>
    </row>
    <row r="46998" spans="18:18">
      <c r="R46998" s="1"/>
    </row>
    <row r="46999" spans="18:18">
      <c r="R46999" s="1"/>
    </row>
    <row r="47000" spans="18:18">
      <c r="R47000" s="1"/>
    </row>
    <row r="47001" spans="18:18">
      <c r="R47001" s="1"/>
    </row>
    <row r="47002" spans="18:18">
      <c r="R47002" s="1"/>
    </row>
    <row r="47003" spans="18:18">
      <c r="R47003" s="1"/>
    </row>
    <row r="47004" spans="18:18">
      <c r="R47004" s="1"/>
    </row>
    <row r="47005" spans="18:18">
      <c r="R47005" s="1"/>
    </row>
    <row r="47006" spans="18:18">
      <c r="R47006" s="1"/>
    </row>
    <row r="47007" spans="18:18">
      <c r="R47007" s="1"/>
    </row>
    <row r="47008" spans="18:18">
      <c r="R47008" s="1"/>
    </row>
    <row r="47009" spans="18:18">
      <c r="R47009" s="1"/>
    </row>
    <row r="47010" spans="18:18">
      <c r="R47010" s="1"/>
    </row>
    <row r="47011" spans="18:18">
      <c r="R47011" s="1"/>
    </row>
    <row r="47012" spans="18:18">
      <c r="R47012" s="1"/>
    </row>
    <row r="47013" spans="18:18">
      <c r="R47013" s="1"/>
    </row>
    <row r="47014" spans="18:18">
      <c r="R47014" s="1"/>
    </row>
    <row r="47015" spans="18:18">
      <c r="R47015" s="1"/>
    </row>
    <row r="47016" spans="18:18">
      <c r="R47016" s="1"/>
    </row>
    <row r="47017" spans="18:18">
      <c r="R47017" s="1"/>
    </row>
    <row r="47018" spans="18:18">
      <c r="R47018" s="1"/>
    </row>
    <row r="47019" spans="18:18">
      <c r="R47019" s="1"/>
    </row>
    <row r="47020" spans="18:18">
      <c r="R47020" s="1"/>
    </row>
    <row r="47021" spans="18:18">
      <c r="R47021" s="1"/>
    </row>
    <row r="47022" spans="18:18">
      <c r="R47022" s="1"/>
    </row>
    <row r="47023" spans="18:18">
      <c r="R47023" s="1"/>
    </row>
    <row r="47024" spans="18:18">
      <c r="R47024" s="1"/>
    </row>
    <row r="47025" spans="18:18">
      <c r="R47025" s="1"/>
    </row>
    <row r="47026" spans="18:18">
      <c r="R47026" s="1"/>
    </row>
    <row r="47027" spans="18:18">
      <c r="R47027" s="1"/>
    </row>
    <row r="47028" spans="18:18">
      <c r="R47028" s="1"/>
    </row>
    <row r="47029" spans="18:18">
      <c r="R47029" s="1"/>
    </row>
    <row r="47030" spans="18:18">
      <c r="R47030" s="1"/>
    </row>
    <row r="47031" spans="18:18">
      <c r="R47031" s="1"/>
    </row>
    <row r="47032" spans="18:18">
      <c r="R47032" s="1"/>
    </row>
    <row r="47033" spans="18:18">
      <c r="R47033" s="1"/>
    </row>
    <row r="47034" spans="18:18">
      <c r="R47034" s="1"/>
    </row>
    <row r="47035" spans="18:18">
      <c r="R47035" s="1"/>
    </row>
    <row r="47036" spans="18:18">
      <c r="R47036" s="1"/>
    </row>
    <row r="47037" spans="18:18">
      <c r="R47037" s="1"/>
    </row>
    <row r="47038" spans="18:18">
      <c r="R47038" s="1"/>
    </row>
    <row r="47039" spans="18:18">
      <c r="R47039" s="1"/>
    </row>
    <row r="47040" spans="18:18">
      <c r="R47040" s="1"/>
    </row>
    <row r="47041" spans="18:18">
      <c r="R47041" s="1"/>
    </row>
    <row r="47042" spans="18:18">
      <c r="R47042" s="1"/>
    </row>
    <row r="47043" spans="18:18">
      <c r="R47043" s="1"/>
    </row>
    <row r="47044" spans="18:18">
      <c r="R47044" s="1"/>
    </row>
    <row r="47045" spans="18:18">
      <c r="R47045" s="1"/>
    </row>
    <row r="47046" spans="18:18">
      <c r="R47046" s="1"/>
    </row>
    <row r="47047" spans="18:18">
      <c r="R47047" s="1"/>
    </row>
    <row r="47048" spans="18:18">
      <c r="R47048" s="1"/>
    </row>
    <row r="47049" spans="18:18">
      <c r="R47049" s="1"/>
    </row>
    <row r="47050" spans="18:18">
      <c r="R47050" s="1"/>
    </row>
    <row r="47051" spans="18:18">
      <c r="R47051" s="1"/>
    </row>
    <row r="47052" spans="18:18">
      <c r="R47052" s="1"/>
    </row>
    <row r="47053" spans="18:18">
      <c r="R47053" s="1"/>
    </row>
    <row r="47054" spans="18:18">
      <c r="R47054" s="1"/>
    </row>
    <row r="47055" spans="18:18">
      <c r="R47055" s="1"/>
    </row>
    <row r="47056" spans="18:18">
      <c r="R47056" s="1"/>
    </row>
    <row r="47057" spans="18:18">
      <c r="R47057" s="1"/>
    </row>
    <row r="47058" spans="18:18">
      <c r="R47058" s="1"/>
    </row>
    <row r="47059" spans="18:18">
      <c r="R47059" s="1"/>
    </row>
    <row r="47060" spans="18:18">
      <c r="R47060" s="1"/>
    </row>
    <row r="47061" spans="18:18">
      <c r="R47061" s="1"/>
    </row>
    <row r="47062" spans="18:18">
      <c r="R47062" s="1"/>
    </row>
    <row r="47063" spans="18:18">
      <c r="R47063" s="1"/>
    </row>
    <row r="47064" spans="18:18">
      <c r="R47064" s="1"/>
    </row>
    <row r="47065" spans="18:18">
      <c r="R47065" s="1"/>
    </row>
    <row r="47066" spans="18:18">
      <c r="R47066" s="1"/>
    </row>
    <row r="47067" spans="18:18">
      <c r="R47067" s="1"/>
    </row>
    <row r="47068" spans="18:18">
      <c r="R47068" s="1"/>
    </row>
    <row r="47069" spans="18:18">
      <c r="R47069" s="1"/>
    </row>
    <row r="47070" spans="18:18">
      <c r="R47070" s="1"/>
    </row>
    <row r="47071" spans="18:18">
      <c r="R47071" s="1"/>
    </row>
    <row r="47072" spans="18:18">
      <c r="R47072" s="1"/>
    </row>
    <row r="47073" spans="18:18">
      <c r="R47073" s="1"/>
    </row>
    <row r="47074" spans="18:18">
      <c r="R47074" s="1"/>
    </row>
    <row r="47075" spans="18:18">
      <c r="R47075" s="1"/>
    </row>
    <row r="47076" spans="18:18">
      <c r="R47076" s="1"/>
    </row>
    <row r="47077" spans="18:18">
      <c r="R47077" s="1"/>
    </row>
    <row r="47078" spans="18:18">
      <c r="R47078" s="1"/>
    </row>
    <row r="47079" spans="18:18">
      <c r="R47079" s="1"/>
    </row>
    <row r="47080" spans="18:18">
      <c r="R47080" s="1"/>
    </row>
    <row r="47081" spans="18:18">
      <c r="R47081" s="1"/>
    </row>
    <row r="47082" spans="18:18">
      <c r="R47082" s="1"/>
    </row>
    <row r="47083" spans="18:18">
      <c r="R47083" s="1"/>
    </row>
    <row r="47084" spans="18:18">
      <c r="R47084" s="1"/>
    </row>
    <row r="47085" spans="18:18">
      <c r="R47085" s="1"/>
    </row>
    <row r="47086" spans="18:18">
      <c r="R47086" s="1"/>
    </row>
    <row r="47087" spans="18:18">
      <c r="R47087" s="1"/>
    </row>
    <row r="47088" spans="18:18">
      <c r="R47088" s="1"/>
    </row>
    <row r="47089" spans="18:18">
      <c r="R47089" s="1"/>
    </row>
    <row r="47090" spans="18:18">
      <c r="R47090" s="1"/>
    </row>
    <row r="47091" spans="18:18">
      <c r="R47091" s="1"/>
    </row>
    <row r="47092" spans="18:18">
      <c r="R47092" s="1"/>
    </row>
    <row r="47093" spans="18:18">
      <c r="R47093" s="1"/>
    </row>
    <row r="47094" spans="18:18">
      <c r="R47094" s="1"/>
    </row>
    <row r="47095" spans="18:18">
      <c r="R47095" s="1"/>
    </row>
    <row r="47096" spans="18:18">
      <c r="R47096" s="1"/>
    </row>
    <row r="47097" spans="18:18">
      <c r="R47097" s="1"/>
    </row>
    <row r="47098" spans="18:18">
      <c r="R47098" s="1"/>
    </row>
    <row r="47099" spans="18:18">
      <c r="R47099" s="1"/>
    </row>
    <row r="47100" spans="18:18">
      <c r="R47100" s="1"/>
    </row>
    <row r="47101" spans="18:18">
      <c r="R47101" s="1"/>
    </row>
    <row r="47102" spans="18:18">
      <c r="R47102" s="1"/>
    </row>
    <row r="47103" spans="18:18">
      <c r="R47103" s="1"/>
    </row>
    <row r="47104" spans="18:18">
      <c r="R47104" s="1"/>
    </row>
    <row r="47105" spans="18:18">
      <c r="R47105" s="1"/>
    </row>
    <row r="47106" spans="18:18">
      <c r="R47106" s="1"/>
    </row>
    <row r="47107" spans="18:18">
      <c r="R47107" s="1"/>
    </row>
    <row r="47108" spans="18:18">
      <c r="R47108" s="1"/>
    </row>
    <row r="47109" spans="18:18">
      <c r="R47109" s="1"/>
    </row>
    <row r="47110" spans="18:18">
      <c r="R47110" s="1"/>
    </row>
    <row r="47111" spans="18:18">
      <c r="R47111" s="1"/>
    </row>
    <row r="47112" spans="18:18">
      <c r="R47112" s="1"/>
    </row>
    <row r="47113" spans="18:18">
      <c r="R47113" s="1"/>
    </row>
    <row r="47114" spans="18:18">
      <c r="R47114" s="1"/>
    </row>
    <row r="47115" spans="18:18">
      <c r="R47115" s="1"/>
    </row>
    <row r="47116" spans="18:18">
      <c r="R47116" s="1"/>
    </row>
    <row r="47117" spans="18:18">
      <c r="R47117" s="1"/>
    </row>
    <row r="47118" spans="18:18">
      <c r="R47118" s="1"/>
    </row>
    <row r="47119" spans="18:18">
      <c r="R47119" s="1"/>
    </row>
    <row r="47120" spans="18:18">
      <c r="R47120" s="1"/>
    </row>
    <row r="47121" spans="18:18">
      <c r="R47121" s="1"/>
    </row>
    <row r="47122" spans="18:18">
      <c r="R47122" s="1"/>
    </row>
    <row r="47123" spans="18:18">
      <c r="R47123" s="1"/>
    </row>
    <row r="47124" spans="18:18">
      <c r="R47124" s="1"/>
    </row>
    <row r="47125" spans="18:18">
      <c r="R47125" s="1"/>
    </row>
    <row r="47126" spans="18:18">
      <c r="R47126" s="1"/>
    </row>
    <row r="47127" spans="18:18">
      <c r="R47127" s="1"/>
    </row>
    <row r="47128" spans="18:18">
      <c r="R47128" s="1"/>
    </row>
    <row r="47129" spans="18:18">
      <c r="R47129" s="1"/>
    </row>
    <row r="47130" spans="18:18">
      <c r="R47130" s="1"/>
    </row>
    <row r="47131" spans="18:18">
      <c r="R47131" s="1"/>
    </row>
    <row r="47132" spans="18:18">
      <c r="R47132" s="1"/>
    </row>
    <row r="47133" spans="18:18">
      <c r="R47133" s="1"/>
    </row>
    <row r="47134" spans="18:18">
      <c r="R47134" s="1"/>
    </row>
    <row r="47135" spans="18:18">
      <c r="R47135" s="1"/>
    </row>
    <row r="47136" spans="18:18">
      <c r="R47136" s="1"/>
    </row>
    <row r="47137" spans="18:18">
      <c r="R47137" s="1"/>
    </row>
    <row r="47138" spans="18:18">
      <c r="R47138" s="1"/>
    </row>
    <row r="47139" spans="18:18">
      <c r="R47139" s="1"/>
    </row>
    <row r="47140" spans="18:18">
      <c r="R47140" s="1"/>
    </row>
    <row r="47141" spans="18:18">
      <c r="R47141" s="1"/>
    </row>
    <row r="47142" spans="18:18">
      <c r="R47142" s="1"/>
    </row>
    <row r="47143" spans="18:18">
      <c r="R47143" s="1"/>
    </row>
    <row r="47144" spans="18:18">
      <c r="R47144" s="1"/>
    </row>
    <row r="47145" spans="18:18">
      <c r="R47145" s="1"/>
    </row>
    <row r="47146" spans="18:18">
      <c r="R47146" s="1"/>
    </row>
    <row r="47147" spans="18:18">
      <c r="R47147" s="1"/>
    </row>
    <row r="47148" spans="18:18">
      <c r="R47148" s="1"/>
    </row>
    <row r="47149" spans="18:18">
      <c r="R47149" s="1"/>
    </row>
    <row r="47150" spans="18:18">
      <c r="R47150" s="1"/>
    </row>
    <row r="47151" spans="18:18">
      <c r="R47151" s="1"/>
    </row>
    <row r="47152" spans="18:18">
      <c r="R47152" s="1"/>
    </row>
    <row r="47153" spans="18:18">
      <c r="R47153" s="1"/>
    </row>
    <row r="47154" spans="18:18">
      <c r="R47154" s="1"/>
    </row>
    <row r="47155" spans="18:18">
      <c r="R47155" s="1"/>
    </row>
    <row r="47156" spans="18:18">
      <c r="R47156" s="1"/>
    </row>
    <row r="47157" spans="18:18">
      <c r="R47157" s="1"/>
    </row>
    <row r="47158" spans="18:18">
      <c r="R47158" s="1"/>
    </row>
    <row r="47159" spans="18:18">
      <c r="R47159" s="1"/>
    </row>
    <row r="47160" spans="18:18">
      <c r="R47160" s="1"/>
    </row>
    <row r="47161" spans="18:18">
      <c r="R47161" s="1"/>
    </row>
    <row r="47162" spans="18:18">
      <c r="R47162" s="1"/>
    </row>
    <row r="47163" spans="18:18">
      <c r="R47163" s="1"/>
    </row>
    <row r="47164" spans="18:18">
      <c r="R47164" s="1"/>
    </row>
    <row r="47165" spans="18:18">
      <c r="R47165" s="1"/>
    </row>
    <row r="47166" spans="18:18">
      <c r="R47166" s="1"/>
    </row>
    <row r="47167" spans="18:18">
      <c r="R47167" s="1"/>
    </row>
    <row r="47168" spans="18:18">
      <c r="R47168" s="1"/>
    </row>
    <row r="47169" spans="18:18">
      <c r="R47169" s="1"/>
    </row>
    <row r="47170" spans="18:18">
      <c r="R47170" s="1"/>
    </row>
    <row r="47171" spans="18:18">
      <c r="R47171" s="1"/>
    </row>
    <row r="47172" spans="18:18">
      <c r="R47172" s="1"/>
    </row>
    <row r="47173" spans="18:18">
      <c r="R47173" s="1"/>
    </row>
    <row r="47174" spans="18:18">
      <c r="R47174" s="1"/>
    </row>
    <row r="47175" spans="18:18">
      <c r="R47175" s="1"/>
    </row>
    <row r="47176" spans="18:18">
      <c r="R47176" s="1"/>
    </row>
    <row r="47177" spans="18:18">
      <c r="R47177" s="1"/>
    </row>
    <row r="47178" spans="18:18">
      <c r="R47178" s="1"/>
    </row>
    <row r="47179" spans="18:18">
      <c r="R47179" s="1"/>
    </row>
    <row r="47180" spans="18:18">
      <c r="R47180" s="1"/>
    </row>
    <row r="47181" spans="18:18">
      <c r="R47181" s="1"/>
    </row>
    <row r="47182" spans="18:18">
      <c r="R47182" s="1"/>
    </row>
    <row r="47183" spans="18:18">
      <c r="R47183" s="1"/>
    </row>
    <row r="47184" spans="18:18">
      <c r="R47184" s="1"/>
    </row>
    <row r="47185" spans="18:18">
      <c r="R47185" s="1"/>
    </row>
    <row r="47186" spans="18:18">
      <c r="R47186" s="1"/>
    </row>
    <row r="47187" spans="18:18">
      <c r="R47187" s="1"/>
    </row>
    <row r="47188" spans="18:18">
      <c r="R47188" s="1"/>
    </row>
    <row r="47189" spans="18:18">
      <c r="R47189" s="1"/>
    </row>
    <row r="47190" spans="18:18">
      <c r="R47190" s="1"/>
    </row>
    <row r="47191" spans="18:18">
      <c r="R47191" s="1"/>
    </row>
    <row r="47192" spans="18:18">
      <c r="R47192" s="1"/>
    </row>
    <row r="47193" spans="18:18">
      <c r="R47193" s="1"/>
    </row>
    <row r="47194" spans="18:18">
      <c r="R47194" s="1"/>
    </row>
    <row r="47195" spans="18:18">
      <c r="R47195" s="1"/>
    </row>
    <row r="47196" spans="18:18">
      <c r="R47196" s="1"/>
    </row>
    <row r="47197" spans="18:18">
      <c r="R47197" s="1"/>
    </row>
    <row r="47198" spans="18:18">
      <c r="R47198" s="1"/>
    </row>
    <row r="47199" spans="18:18">
      <c r="R47199" s="1"/>
    </row>
    <row r="47200" spans="18:18">
      <c r="R47200" s="1"/>
    </row>
    <row r="47201" spans="18:18">
      <c r="R47201" s="1"/>
    </row>
    <row r="47202" spans="18:18">
      <c r="R47202" s="1"/>
    </row>
    <row r="47203" spans="18:18">
      <c r="R47203" s="1"/>
    </row>
    <row r="47204" spans="18:18">
      <c r="R47204" s="1"/>
    </row>
    <row r="47205" spans="18:18">
      <c r="R47205" s="1"/>
    </row>
    <row r="47206" spans="18:18">
      <c r="R47206" s="1"/>
    </row>
    <row r="47207" spans="18:18">
      <c r="R47207" s="1"/>
    </row>
    <row r="47208" spans="18:18">
      <c r="R47208" s="1"/>
    </row>
    <row r="47209" spans="18:18">
      <c r="R47209" s="1"/>
    </row>
    <row r="47210" spans="18:18">
      <c r="R47210" s="1"/>
    </row>
    <row r="47211" spans="18:18">
      <c r="R47211" s="1"/>
    </row>
    <row r="47212" spans="18:18">
      <c r="R47212" s="1"/>
    </row>
    <row r="47213" spans="18:18">
      <c r="R47213" s="1"/>
    </row>
    <row r="47214" spans="18:18">
      <c r="R47214" s="1"/>
    </row>
    <row r="47215" spans="18:18">
      <c r="R47215" s="1"/>
    </row>
    <row r="47216" spans="18:18">
      <c r="R47216" s="1"/>
    </row>
    <row r="47217" spans="18:18">
      <c r="R47217" s="1"/>
    </row>
    <row r="47218" spans="18:18">
      <c r="R47218" s="1"/>
    </row>
    <row r="47219" spans="18:18">
      <c r="R47219" s="1"/>
    </row>
    <row r="47220" spans="18:18">
      <c r="R47220" s="1"/>
    </row>
    <row r="47221" spans="18:18">
      <c r="R47221" s="1"/>
    </row>
    <row r="47222" spans="18:18">
      <c r="R47222" s="1"/>
    </row>
    <row r="47223" spans="18:18">
      <c r="R47223" s="1"/>
    </row>
    <row r="47224" spans="18:18">
      <c r="R47224" s="1"/>
    </row>
    <row r="47225" spans="18:18">
      <c r="R47225" s="1"/>
    </row>
    <row r="47226" spans="18:18">
      <c r="R47226" s="1"/>
    </row>
    <row r="47227" spans="18:18">
      <c r="R47227" s="1"/>
    </row>
    <row r="47228" spans="18:18">
      <c r="R47228" s="1"/>
    </row>
    <row r="47229" spans="18:18">
      <c r="R47229" s="1"/>
    </row>
    <row r="47230" spans="18:18">
      <c r="R47230" s="1"/>
    </row>
    <row r="47231" spans="18:18">
      <c r="R47231" s="1"/>
    </row>
    <row r="47232" spans="18:18">
      <c r="R47232" s="1"/>
    </row>
    <row r="47233" spans="18:18">
      <c r="R47233" s="1"/>
    </row>
    <row r="47234" spans="18:18">
      <c r="R47234" s="1"/>
    </row>
    <row r="47235" spans="18:18">
      <c r="R47235" s="1"/>
    </row>
    <row r="47236" spans="18:18">
      <c r="R47236" s="1"/>
    </row>
    <row r="47237" spans="18:18">
      <c r="R47237" s="1"/>
    </row>
    <row r="47238" spans="18:18">
      <c r="R47238" s="1"/>
    </row>
    <row r="47239" spans="18:18">
      <c r="R47239" s="1"/>
    </row>
    <row r="47240" spans="18:18">
      <c r="R47240" s="1"/>
    </row>
    <row r="47241" spans="18:18">
      <c r="R47241" s="1"/>
    </row>
    <row r="47242" spans="18:18">
      <c r="R47242" s="1"/>
    </row>
    <row r="47243" spans="18:18">
      <c r="R47243" s="1"/>
    </row>
    <row r="47244" spans="18:18">
      <c r="R47244" s="1"/>
    </row>
    <row r="47245" spans="18:18">
      <c r="R47245" s="1"/>
    </row>
    <row r="47246" spans="18:18">
      <c r="R47246" s="1"/>
    </row>
    <row r="47247" spans="18:18">
      <c r="R47247" s="1"/>
    </row>
    <row r="47248" spans="18:18">
      <c r="R47248" s="1"/>
    </row>
    <row r="47249" spans="18:18">
      <c r="R47249" s="1"/>
    </row>
    <row r="47250" spans="18:18">
      <c r="R47250" s="1"/>
    </row>
    <row r="47251" spans="18:18">
      <c r="R47251" s="1"/>
    </row>
    <row r="47252" spans="18:18">
      <c r="R47252" s="1"/>
    </row>
    <row r="47253" spans="18:18">
      <c r="R47253" s="1"/>
    </row>
    <row r="47254" spans="18:18">
      <c r="R47254" s="1"/>
    </row>
    <row r="47255" spans="18:18">
      <c r="R47255" s="1"/>
    </row>
    <row r="47256" spans="18:18">
      <c r="R47256" s="1"/>
    </row>
    <row r="47257" spans="18:18">
      <c r="R47257" s="1"/>
    </row>
    <row r="47258" spans="18:18">
      <c r="R47258" s="1"/>
    </row>
    <row r="47259" spans="18:18">
      <c r="R47259" s="1"/>
    </row>
    <row r="47260" spans="18:18">
      <c r="R47260" s="1"/>
    </row>
    <row r="47261" spans="18:18">
      <c r="R47261" s="1"/>
    </row>
    <row r="47262" spans="18:18">
      <c r="R47262" s="1"/>
    </row>
    <row r="47263" spans="18:18">
      <c r="R47263" s="1"/>
    </row>
    <row r="47264" spans="18:18">
      <c r="R47264" s="1"/>
    </row>
    <row r="47265" spans="18:18">
      <c r="R47265" s="1"/>
    </row>
    <row r="47266" spans="18:18">
      <c r="R47266" s="1"/>
    </row>
    <row r="47267" spans="18:18">
      <c r="R47267" s="1"/>
    </row>
    <row r="47268" spans="18:18">
      <c r="R47268" s="1"/>
    </row>
    <row r="47269" spans="18:18">
      <c r="R47269" s="1"/>
    </row>
    <row r="47270" spans="18:18">
      <c r="R47270" s="1"/>
    </row>
    <row r="47271" spans="18:18">
      <c r="R47271" s="1"/>
    </row>
    <row r="47272" spans="18:18">
      <c r="R47272" s="1"/>
    </row>
    <row r="47273" spans="18:18">
      <c r="R47273" s="1"/>
    </row>
    <row r="47274" spans="18:18">
      <c r="R47274" s="1"/>
    </row>
    <row r="47275" spans="18:18">
      <c r="R47275" s="1"/>
    </row>
    <row r="47276" spans="18:18">
      <c r="R47276" s="1"/>
    </row>
    <row r="47277" spans="18:18">
      <c r="R47277" s="1"/>
    </row>
    <row r="47278" spans="18:18">
      <c r="R47278" s="1"/>
    </row>
    <row r="47279" spans="18:18">
      <c r="R47279" s="1"/>
    </row>
    <row r="47280" spans="18:18">
      <c r="R47280" s="1"/>
    </row>
    <row r="47281" spans="18:18">
      <c r="R47281" s="1"/>
    </row>
    <row r="47282" spans="18:18">
      <c r="R47282" s="1"/>
    </row>
    <row r="47283" spans="18:18">
      <c r="R47283" s="1"/>
    </row>
    <row r="47284" spans="18:18">
      <c r="R47284" s="1"/>
    </row>
    <row r="47285" spans="18:18">
      <c r="R47285" s="1"/>
    </row>
    <row r="47286" spans="18:18">
      <c r="R47286" s="1"/>
    </row>
    <row r="47287" spans="18:18">
      <c r="R47287" s="1"/>
    </row>
    <row r="47288" spans="18:18">
      <c r="R47288" s="1"/>
    </row>
    <row r="47289" spans="18:18">
      <c r="R47289" s="1"/>
    </row>
    <row r="47290" spans="18:18">
      <c r="R47290" s="1"/>
    </row>
    <row r="47291" spans="18:18">
      <c r="R47291" s="1"/>
    </row>
    <row r="47292" spans="18:18">
      <c r="R47292" s="1"/>
    </row>
    <row r="47293" spans="18:18">
      <c r="R47293" s="1"/>
    </row>
    <row r="47294" spans="18:18">
      <c r="R47294" s="1"/>
    </row>
    <row r="47295" spans="18:18">
      <c r="R47295" s="1"/>
    </row>
    <row r="47296" spans="18:18">
      <c r="R47296" s="1"/>
    </row>
    <row r="47297" spans="18:18">
      <c r="R47297" s="1"/>
    </row>
    <row r="47298" spans="18:18">
      <c r="R47298" s="1"/>
    </row>
    <row r="47299" spans="18:18">
      <c r="R47299" s="1"/>
    </row>
    <row r="47300" spans="18:18">
      <c r="R47300" s="1"/>
    </row>
    <row r="47301" spans="18:18">
      <c r="R47301" s="1"/>
    </row>
    <row r="47302" spans="18:18">
      <c r="R47302" s="1"/>
    </row>
    <row r="47303" spans="18:18">
      <c r="R47303" s="1"/>
    </row>
    <row r="47304" spans="18:18">
      <c r="R47304" s="1"/>
    </row>
    <row r="47305" spans="18:18">
      <c r="R47305" s="1"/>
    </row>
    <row r="47306" spans="18:18">
      <c r="R47306" s="1"/>
    </row>
    <row r="47307" spans="18:18">
      <c r="R47307" s="1"/>
    </row>
    <row r="47308" spans="18:18">
      <c r="R47308" s="1"/>
    </row>
    <row r="47309" spans="18:18">
      <c r="R47309" s="1"/>
    </row>
    <row r="47310" spans="18:18">
      <c r="R47310" s="1"/>
    </row>
    <row r="47311" spans="18:18">
      <c r="R47311" s="1"/>
    </row>
    <row r="47312" spans="18:18">
      <c r="R47312" s="1"/>
    </row>
    <row r="47313" spans="18:18">
      <c r="R47313" s="1"/>
    </row>
    <row r="47314" spans="18:18">
      <c r="R47314" s="1"/>
    </row>
    <row r="47315" spans="18:18">
      <c r="R47315" s="1"/>
    </row>
    <row r="47316" spans="18:18">
      <c r="R47316" s="1"/>
    </row>
    <row r="47317" spans="18:18">
      <c r="R47317" s="1"/>
    </row>
    <row r="47318" spans="18:18">
      <c r="R47318" s="1"/>
    </row>
    <row r="47319" spans="18:18">
      <c r="R47319" s="1"/>
    </row>
    <row r="47320" spans="18:18">
      <c r="R47320" s="1"/>
    </row>
    <row r="47321" spans="18:18">
      <c r="R47321" s="1"/>
    </row>
    <row r="47322" spans="18:18">
      <c r="R47322" s="1"/>
    </row>
    <row r="47323" spans="18:18">
      <c r="R47323" s="1"/>
    </row>
    <row r="47324" spans="18:18">
      <c r="R47324" s="1"/>
    </row>
    <row r="47325" spans="18:18">
      <c r="R47325" s="1"/>
    </row>
    <row r="47326" spans="18:18">
      <c r="R47326" s="1"/>
    </row>
    <row r="47327" spans="18:18">
      <c r="R47327" s="1"/>
    </row>
    <row r="47328" spans="18:18">
      <c r="R47328" s="1"/>
    </row>
    <row r="47329" spans="18:18">
      <c r="R47329" s="1"/>
    </row>
    <row r="47330" spans="18:18">
      <c r="R47330" s="1"/>
    </row>
    <row r="47331" spans="18:18">
      <c r="R47331" s="1"/>
    </row>
    <row r="47332" spans="18:18">
      <c r="R47332" s="1"/>
    </row>
    <row r="47333" spans="18:18">
      <c r="R47333" s="1"/>
    </row>
    <row r="47334" spans="18:18">
      <c r="R47334" s="1"/>
    </row>
    <row r="47335" spans="18:18">
      <c r="R47335" s="1"/>
    </row>
    <row r="47336" spans="18:18">
      <c r="R47336" s="1"/>
    </row>
    <row r="47337" spans="18:18">
      <c r="R47337" s="1"/>
    </row>
    <row r="47338" spans="18:18">
      <c r="R47338" s="1"/>
    </row>
    <row r="47339" spans="18:18">
      <c r="R47339" s="1"/>
    </row>
    <row r="47340" spans="18:18">
      <c r="R47340" s="1"/>
    </row>
    <row r="47341" spans="18:18">
      <c r="R47341" s="1"/>
    </row>
    <row r="47342" spans="18:18">
      <c r="R47342" s="1"/>
    </row>
    <row r="47343" spans="18:18">
      <c r="R47343" s="1"/>
    </row>
    <row r="47344" spans="18:18">
      <c r="R47344" s="1"/>
    </row>
    <row r="47345" spans="18:18">
      <c r="R47345" s="1"/>
    </row>
    <row r="47346" spans="18:18">
      <c r="R47346" s="1"/>
    </row>
    <row r="47347" spans="18:18">
      <c r="R47347" s="1"/>
    </row>
    <row r="47348" spans="18:18">
      <c r="R47348" s="1"/>
    </row>
    <row r="47349" spans="18:18">
      <c r="R47349" s="1"/>
    </row>
    <row r="47350" spans="18:18">
      <c r="R47350" s="1"/>
    </row>
    <row r="47351" spans="18:18">
      <c r="R47351" s="1"/>
    </row>
    <row r="47352" spans="18:18">
      <c r="R47352" s="1"/>
    </row>
    <row r="47353" spans="18:18">
      <c r="R47353" s="1"/>
    </row>
    <row r="47354" spans="18:18">
      <c r="R47354" s="1"/>
    </row>
    <row r="47355" spans="18:18">
      <c r="R47355" s="1"/>
    </row>
    <row r="47356" spans="18:18">
      <c r="R47356" s="1"/>
    </row>
    <row r="47357" spans="18:18">
      <c r="R47357" s="1"/>
    </row>
    <row r="47358" spans="18:18">
      <c r="R47358" s="1"/>
    </row>
    <row r="47359" spans="18:18">
      <c r="R47359" s="1"/>
    </row>
    <row r="47360" spans="18:18">
      <c r="R47360" s="1"/>
    </row>
    <row r="47361" spans="18:18">
      <c r="R47361" s="1"/>
    </row>
    <row r="47362" spans="18:18">
      <c r="R47362" s="1"/>
    </row>
    <row r="47363" spans="18:18">
      <c r="R47363" s="1"/>
    </row>
    <row r="47364" spans="18:18">
      <c r="R47364" s="1"/>
    </row>
    <row r="47365" spans="18:18">
      <c r="R47365" s="1"/>
    </row>
    <row r="47366" spans="18:18">
      <c r="R47366" s="1"/>
    </row>
    <row r="47367" spans="18:18">
      <c r="R47367" s="1"/>
    </row>
    <row r="47368" spans="18:18">
      <c r="R47368" s="1"/>
    </row>
    <row r="47369" spans="18:18">
      <c r="R47369" s="1"/>
    </row>
    <row r="47370" spans="18:18">
      <c r="R47370" s="1"/>
    </row>
    <row r="47371" spans="18:18">
      <c r="R47371" s="1"/>
    </row>
    <row r="47372" spans="18:18">
      <c r="R47372" s="1"/>
    </row>
    <row r="47373" spans="18:18">
      <c r="R47373" s="1"/>
    </row>
    <row r="47374" spans="18:18">
      <c r="R47374" s="1"/>
    </row>
    <row r="47375" spans="18:18">
      <c r="R47375" s="1"/>
    </row>
    <row r="47376" spans="18:18">
      <c r="R47376" s="1"/>
    </row>
    <row r="47377" spans="18:18">
      <c r="R47377" s="1"/>
    </row>
    <row r="47378" spans="18:18">
      <c r="R47378" s="1"/>
    </row>
    <row r="47379" spans="18:18">
      <c r="R47379" s="1"/>
    </row>
    <row r="47380" spans="18:18">
      <c r="R47380" s="1"/>
    </row>
    <row r="47381" spans="18:18">
      <c r="R47381" s="1"/>
    </row>
    <row r="47382" spans="18:18">
      <c r="R47382" s="1"/>
    </row>
    <row r="47383" spans="18:18">
      <c r="R47383" s="1"/>
    </row>
    <row r="47384" spans="18:18">
      <c r="R47384" s="1"/>
    </row>
    <row r="47385" spans="18:18">
      <c r="R47385" s="1"/>
    </row>
    <row r="47386" spans="18:18">
      <c r="R47386" s="1"/>
    </row>
    <row r="47387" spans="18:18">
      <c r="R47387" s="1"/>
    </row>
    <row r="47388" spans="18:18">
      <c r="R47388" s="1"/>
    </row>
    <row r="47389" spans="18:18">
      <c r="R47389" s="1"/>
    </row>
    <row r="47390" spans="18:18">
      <c r="R47390" s="1"/>
    </row>
    <row r="47391" spans="18:18">
      <c r="R47391" s="1"/>
    </row>
    <row r="47392" spans="18:18">
      <c r="R47392" s="1"/>
    </row>
    <row r="47393" spans="18:18">
      <c r="R47393" s="1"/>
    </row>
    <row r="47394" spans="18:18">
      <c r="R47394" s="1"/>
    </row>
    <row r="47395" spans="18:18">
      <c r="R47395" s="1"/>
    </row>
    <row r="47396" spans="18:18">
      <c r="R47396" s="1"/>
    </row>
    <row r="47397" spans="18:18">
      <c r="R47397" s="1"/>
    </row>
    <row r="47398" spans="18:18">
      <c r="R47398" s="1"/>
    </row>
    <row r="47399" spans="18:18">
      <c r="R47399" s="1"/>
    </row>
    <row r="47400" spans="18:18">
      <c r="R47400" s="1"/>
    </row>
    <row r="47401" spans="18:18">
      <c r="R47401" s="1"/>
    </row>
    <row r="47402" spans="18:18">
      <c r="R47402" s="1"/>
    </row>
    <row r="47403" spans="18:18">
      <c r="R47403" s="1"/>
    </row>
    <row r="47404" spans="18:18">
      <c r="R47404" s="1"/>
    </row>
    <row r="47405" spans="18:18">
      <c r="R47405" s="1"/>
    </row>
    <row r="47406" spans="18:18">
      <c r="R47406" s="1"/>
    </row>
    <row r="47407" spans="18:18">
      <c r="R47407" s="1"/>
    </row>
    <row r="47408" spans="18:18">
      <c r="R47408" s="1"/>
    </row>
    <row r="47409" spans="18:18">
      <c r="R47409" s="1"/>
    </row>
    <row r="47410" spans="18:18">
      <c r="R47410" s="1"/>
    </row>
    <row r="47411" spans="18:18">
      <c r="R47411" s="1"/>
    </row>
    <row r="47412" spans="18:18">
      <c r="R47412" s="1"/>
    </row>
    <row r="47413" spans="18:18">
      <c r="R47413" s="1"/>
    </row>
    <row r="47414" spans="18:18">
      <c r="R47414" s="1"/>
    </row>
    <row r="47415" spans="18:18">
      <c r="R47415" s="1"/>
    </row>
    <row r="47416" spans="18:18">
      <c r="R47416" s="1"/>
    </row>
    <row r="47417" spans="18:18">
      <c r="R47417" s="1"/>
    </row>
    <row r="47418" spans="18:18">
      <c r="R47418" s="1"/>
    </row>
    <row r="47419" spans="18:18">
      <c r="R47419" s="1"/>
    </row>
    <row r="47420" spans="18:18">
      <c r="R47420" s="1"/>
    </row>
    <row r="47421" spans="18:18">
      <c r="R47421" s="1"/>
    </row>
    <row r="47422" spans="18:18">
      <c r="R47422" s="1"/>
    </row>
    <row r="47423" spans="18:18">
      <c r="R47423" s="1"/>
    </row>
    <row r="47424" spans="18:18">
      <c r="R47424" s="1"/>
    </row>
    <row r="47425" spans="18:18">
      <c r="R47425" s="1"/>
    </row>
    <row r="47426" spans="18:18">
      <c r="R47426" s="1"/>
    </row>
    <row r="47427" spans="18:18">
      <c r="R47427" s="1"/>
    </row>
    <row r="47428" spans="18:18">
      <c r="R47428" s="1"/>
    </row>
    <row r="47429" spans="18:18">
      <c r="R47429" s="1"/>
    </row>
    <row r="47430" spans="18:18">
      <c r="R47430" s="1"/>
    </row>
    <row r="47431" spans="18:18">
      <c r="R47431" s="1"/>
    </row>
    <row r="47432" spans="18:18">
      <c r="R47432" s="1"/>
    </row>
    <row r="47433" spans="18:18">
      <c r="R47433" s="1"/>
    </row>
    <row r="47434" spans="18:18">
      <c r="R47434" s="1"/>
    </row>
    <row r="47435" spans="18:18">
      <c r="R47435" s="1"/>
    </row>
    <row r="47436" spans="18:18">
      <c r="R47436" s="1"/>
    </row>
    <row r="47437" spans="18:18">
      <c r="R47437" s="1"/>
    </row>
    <row r="47438" spans="18:18">
      <c r="R47438" s="1"/>
    </row>
    <row r="47439" spans="18:18">
      <c r="R47439" s="1"/>
    </row>
    <row r="47440" spans="18:18">
      <c r="R47440" s="1"/>
    </row>
    <row r="47441" spans="18:18">
      <c r="R47441" s="1"/>
    </row>
    <row r="47442" spans="18:18">
      <c r="R47442" s="1"/>
    </row>
    <row r="47443" spans="18:18">
      <c r="R47443" s="1"/>
    </row>
    <row r="47444" spans="18:18">
      <c r="R47444" s="1"/>
    </row>
    <row r="47445" spans="18:18">
      <c r="R47445" s="1"/>
    </row>
    <row r="47446" spans="18:18">
      <c r="R47446" s="1"/>
    </row>
    <row r="47447" spans="18:18">
      <c r="R47447" s="1"/>
    </row>
    <row r="47448" spans="18:18">
      <c r="R47448" s="1"/>
    </row>
    <row r="47449" spans="18:18">
      <c r="R47449" s="1"/>
    </row>
    <row r="47450" spans="18:18">
      <c r="R47450" s="1"/>
    </row>
    <row r="47451" spans="18:18">
      <c r="R47451" s="1"/>
    </row>
    <row r="47452" spans="18:18">
      <c r="R47452" s="1"/>
    </row>
    <row r="47453" spans="18:18">
      <c r="R47453" s="1"/>
    </row>
    <row r="47454" spans="18:18">
      <c r="R47454" s="1"/>
    </row>
    <row r="47455" spans="18:18">
      <c r="R47455" s="1"/>
    </row>
    <row r="47456" spans="18:18">
      <c r="R47456" s="1"/>
    </row>
    <row r="47457" spans="18:18">
      <c r="R47457" s="1"/>
    </row>
    <row r="47458" spans="18:18">
      <c r="R47458" s="1"/>
    </row>
    <row r="47459" spans="18:18">
      <c r="R47459" s="1"/>
    </row>
    <row r="47460" spans="18:18">
      <c r="R47460" s="1"/>
    </row>
    <row r="47461" spans="18:18">
      <c r="R47461" s="1"/>
    </row>
    <row r="47462" spans="18:18">
      <c r="R47462" s="1"/>
    </row>
    <row r="47463" spans="18:18">
      <c r="R47463" s="1"/>
    </row>
    <row r="47464" spans="18:18">
      <c r="R47464" s="1"/>
    </row>
    <row r="47465" spans="18:18">
      <c r="R47465" s="1"/>
    </row>
    <row r="47466" spans="18:18">
      <c r="R47466" s="1"/>
    </row>
    <row r="47467" spans="18:18">
      <c r="R47467" s="1"/>
    </row>
    <row r="47468" spans="18:18">
      <c r="R47468" s="1"/>
    </row>
    <row r="47469" spans="18:18">
      <c r="R47469" s="1"/>
    </row>
    <row r="47470" spans="18:18">
      <c r="R47470" s="1"/>
    </row>
    <row r="47471" spans="18:18">
      <c r="R47471" s="1"/>
    </row>
    <row r="47472" spans="18:18">
      <c r="R47472" s="1"/>
    </row>
    <row r="47473" spans="18:18">
      <c r="R47473" s="1"/>
    </row>
    <row r="47474" spans="18:18">
      <c r="R47474" s="1"/>
    </row>
    <row r="47475" spans="18:18">
      <c r="R47475" s="1"/>
    </row>
    <row r="47476" spans="18:18">
      <c r="R47476" s="1"/>
    </row>
    <row r="47477" spans="18:18">
      <c r="R47477" s="1"/>
    </row>
    <row r="47478" spans="18:18">
      <c r="R47478" s="1"/>
    </row>
    <row r="47479" spans="18:18">
      <c r="R47479" s="1"/>
    </row>
    <row r="47480" spans="18:18">
      <c r="R47480" s="1"/>
    </row>
    <row r="47481" spans="18:18">
      <c r="R47481" s="1"/>
    </row>
    <row r="47482" spans="18:18">
      <c r="R47482" s="1"/>
    </row>
    <row r="47483" spans="18:18">
      <c r="R47483" s="1"/>
    </row>
    <row r="47484" spans="18:18">
      <c r="R47484" s="1"/>
    </row>
    <row r="47485" spans="18:18">
      <c r="R47485" s="1"/>
    </row>
    <row r="47486" spans="18:18">
      <c r="R47486" s="1"/>
    </row>
    <row r="47487" spans="18:18">
      <c r="R47487" s="1"/>
    </row>
    <row r="47488" spans="18:18">
      <c r="R47488" s="1"/>
    </row>
    <row r="47489" spans="18:18">
      <c r="R47489" s="1"/>
    </row>
    <row r="47490" spans="18:18">
      <c r="R47490" s="1"/>
    </row>
    <row r="47491" spans="18:18">
      <c r="R47491" s="1"/>
    </row>
    <row r="47492" spans="18:18">
      <c r="R47492" s="1"/>
    </row>
    <row r="47493" spans="18:18">
      <c r="R47493" s="1"/>
    </row>
    <row r="47494" spans="18:18">
      <c r="R47494" s="1"/>
    </row>
    <row r="47495" spans="18:18">
      <c r="R47495" s="1"/>
    </row>
    <row r="47496" spans="18:18">
      <c r="R47496" s="1"/>
    </row>
    <row r="47497" spans="18:18">
      <c r="R47497" s="1"/>
    </row>
    <row r="47498" spans="18:18">
      <c r="R47498" s="1"/>
    </row>
    <row r="47499" spans="18:18">
      <c r="R47499" s="1"/>
    </row>
    <row r="47500" spans="18:18">
      <c r="R47500" s="1"/>
    </row>
    <row r="47501" spans="18:18">
      <c r="R47501" s="1"/>
    </row>
    <row r="47502" spans="18:18">
      <c r="R47502" s="1"/>
    </row>
    <row r="47503" spans="18:18">
      <c r="R47503" s="1"/>
    </row>
    <row r="47504" spans="18:18">
      <c r="R47504" s="1"/>
    </row>
    <row r="47505" spans="18:18">
      <c r="R47505" s="1"/>
    </row>
    <row r="47506" spans="18:18">
      <c r="R47506" s="1"/>
    </row>
    <row r="47507" spans="18:18">
      <c r="R47507" s="1"/>
    </row>
    <row r="47508" spans="18:18">
      <c r="R47508" s="1"/>
    </row>
    <row r="47509" spans="18:18">
      <c r="R47509" s="1"/>
    </row>
    <row r="47510" spans="18:18">
      <c r="R47510" s="1"/>
    </row>
    <row r="47511" spans="18:18">
      <c r="R47511" s="1"/>
    </row>
    <row r="47512" spans="18:18">
      <c r="R47512" s="1"/>
    </row>
    <row r="47513" spans="18:18">
      <c r="R47513" s="1"/>
    </row>
    <row r="47514" spans="18:18">
      <c r="R47514" s="1"/>
    </row>
    <row r="47515" spans="18:18">
      <c r="R47515" s="1"/>
    </row>
    <row r="47516" spans="18:18">
      <c r="R47516" s="1"/>
    </row>
    <row r="47517" spans="18:18">
      <c r="R47517" s="1"/>
    </row>
    <row r="47518" spans="18:18">
      <c r="R47518" s="1"/>
    </row>
    <row r="47519" spans="18:18">
      <c r="R47519" s="1"/>
    </row>
    <row r="47520" spans="18:18">
      <c r="R47520" s="1"/>
    </row>
    <row r="47521" spans="18:18">
      <c r="R47521" s="1"/>
    </row>
    <row r="47522" spans="18:18">
      <c r="R47522" s="1"/>
    </row>
    <row r="47523" spans="18:18">
      <c r="R47523" s="1"/>
    </row>
    <row r="47524" spans="18:18">
      <c r="R47524" s="1"/>
    </row>
    <row r="47525" spans="18:18">
      <c r="R47525" s="1"/>
    </row>
    <row r="47526" spans="18:18">
      <c r="R47526" s="1"/>
    </row>
    <row r="47527" spans="18:18">
      <c r="R47527" s="1"/>
    </row>
    <row r="47528" spans="18:18">
      <c r="R47528" s="1"/>
    </row>
    <row r="47529" spans="18:18">
      <c r="R47529" s="1"/>
    </row>
    <row r="47530" spans="18:18">
      <c r="R47530" s="1"/>
    </row>
    <row r="47531" spans="18:18">
      <c r="R47531" s="1"/>
    </row>
    <row r="47532" spans="18:18">
      <c r="R47532" s="1"/>
    </row>
    <row r="47533" spans="18:18">
      <c r="R47533" s="1"/>
    </row>
    <row r="47534" spans="18:18">
      <c r="R47534" s="1"/>
    </row>
    <row r="47535" spans="18:18">
      <c r="R47535" s="1"/>
    </row>
    <row r="47536" spans="18:18">
      <c r="R47536" s="1"/>
    </row>
    <row r="47537" spans="18:18">
      <c r="R47537" s="1"/>
    </row>
    <row r="47538" spans="18:18">
      <c r="R47538" s="1"/>
    </row>
    <row r="47539" spans="18:18">
      <c r="R47539" s="1"/>
    </row>
    <row r="47540" spans="18:18">
      <c r="R47540" s="1"/>
    </row>
    <row r="47541" spans="18:18">
      <c r="R47541" s="1"/>
    </row>
    <row r="47542" spans="18:18">
      <c r="R47542" s="1"/>
    </row>
    <row r="47543" spans="18:18">
      <c r="R47543" s="1"/>
    </row>
    <row r="47544" spans="18:18">
      <c r="R47544" s="1"/>
    </row>
    <row r="47545" spans="18:18">
      <c r="R47545" s="1"/>
    </row>
    <row r="47546" spans="18:18">
      <c r="R47546" s="1"/>
    </row>
    <row r="47547" spans="18:18">
      <c r="R47547" s="1"/>
    </row>
    <row r="47548" spans="18:18">
      <c r="R47548" s="1"/>
    </row>
    <row r="47549" spans="18:18">
      <c r="R47549" s="1"/>
    </row>
    <row r="47550" spans="18:18">
      <c r="R47550" s="1"/>
    </row>
    <row r="47551" spans="18:18">
      <c r="R47551" s="1"/>
    </row>
    <row r="47552" spans="18:18">
      <c r="R47552" s="1"/>
    </row>
    <row r="47553" spans="18:18">
      <c r="R47553" s="1"/>
    </row>
    <row r="47554" spans="18:18">
      <c r="R47554" s="1"/>
    </row>
    <row r="47555" spans="18:18">
      <c r="R47555" s="1"/>
    </row>
    <row r="47556" spans="18:18">
      <c r="R47556" s="1"/>
    </row>
    <row r="47557" spans="18:18">
      <c r="R47557" s="1"/>
    </row>
    <row r="47558" spans="18:18">
      <c r="R47558" s="1"/>
    </row>
    <row r="47559" spans="18:18">
      <c r="R47559" s="1"/>
    </row>
    <row r="47560" spans="18:18">
      <c r="R47560" s="1"/>
    </row>
    <row r="47561" spans="18:18">
      <c r="R47561" s="1"/>
    </row>
    <row r="47562" spans="18:18">
      <c r="R47562" s="1"/>
    </row>
    <row r="47563" spans="18:18">
      <c r="R47563" s="1"/>
    </row>
    <row r="47564" spans="18:18">
      <c r="R47564" s="1"/>
    </row>
    <row r="47565" spans="18:18">
      <c r="R47565" s="1"/>
    </row>
    <row r="47566" spans="18:18">
      <c r="R47566" s="1"/>
    </row>
    <row r="47567" spans="18:18">
      <c r="R47567" s="1"/>
    </row>
    <row r="47568" spans="18:18">
      <c r="R47568" s="1"/>
    </row>
    <row r="47569" spans="18:18">
      <c r="R47569" s="1"/>
    </row>
    <row r="47570" spans="18:18">
      <c r="R47570" s="1"/>
    </row>
    <row r="47571" spans="18:18">
      <c r="R47571" s="1"/>
    </row>
    <row r="47572" spans="18:18">
      <c r="R47572" s="1"/>
    </row>
    <row r="47573" spans="18:18">
      <c r="R47573" s="1"/>
    </row>
    <row r="47574" spans="18:18">
      <c r="R47574" s="1"/>
    </row>
    <row r="47575" spans="18:18">
      <c r="R47575" s="1"/>
    </row>
    <row r="47576" spans="18:18">
      <c r="R47576" s="1"/>
    </row>
    <row r="47577" spans="18:18">
      <c r="R47577" s="1"/>
    </row>
    <row r="47578" spans="18:18">
      <c r="R47578" s="1"/>
    </row>
    <row r="47579" spans="18:18">
      <c r="R47579" s="1"/>
    </row>
    <row r="47580" spans="18:18">
      <c r="R47580" s="1"/>
    </row>
    <row r="47581" spans="18:18">
      <c r="R47581" s="1"/>
    </row>
    <row r="47582" spans="18:18">
      <c r="R47582" s="1"/>
    </row>
    <row r="47583" spans="18:18">
      <c r="R47583" s="1"/>
    </row>
    <row r="47584" spans="18:18">
      <c r="R47584" s="1"/>
    </row>
    <row r="47585" spans="18:18">
      <c r="R47585" s="1"/>
    </row>
    <row r="47586" spans="18:18">
      <c r="R47586" s="1"/>
    </row>
    <row r="47587" spans="18:18">
      <c r="R47587" s="1"/>
    </row>
    <row r="47588" spans="18:18">
      <c r="R47588" s="1"/>
    </row>
    <row r="47589" spans="18:18">
      <c r="R47589" s="1"/>
    </row>
    <row r="47590" spans="18:18">
      <c r="R47590" s="1"/>
    </row>
    <row r="47591" spans="18:18">
      <c r="R47591" s="1"/>
    </row>
    <row r="47592" spans="18:18">
      <c r="R47592" s="1"/>
    </row>
    <row r="47593" spans="18:18">
      <c r="R47593" s="1"/>
    </row>
    <row r="47594" spans="18:18">
      <c r="R47594" s="1"/>
    </row>
    <row r="47595" spans="18:18">
      <c r="R47595" s="1"/>
    </row>
    <row r="47596" spans="18:18">
      <c r="R47596" s="1"/>
    </row>
    <row r="47597" spans="18:18">
      <c r="R47597" s="1"/>
    </row>
    <row r="47598" spans="18:18">
      <c r="R47598" s="1"/>
    </row>
    <row r="47599" spans="18:18">
      <c r="R47599" s="1"/>
    </row>
    <row r="47600" spans="18:18">
      <c r="R47600" s="1"/>
    </row>
    <row r="47601" spans="18:18">
      <c r="R47601" s="1"/>
    </row>
    <row r="47602" spans="18:18">
      <c r="R47602" s="1"/>
    </row>
    <row r="47603" spans="18:18">
      <c r="R47603" s="1"/>
    </row>
    <row r="47604" spans="18:18">
      <c r="R47604" s="1"/>
    </row>
    <row r="47605" spans="18:18">
      <c r="R47605" s="1"/>
    </row>
    <row r="47606" spans="18:18">
      <c r="R47606" s="1"/>
    </row>
    <row r="47607" spans="18:18">
      <c r="R47607" s="1"/>
    </row>
    <row r="47608" spans="18:18">
      <c r="R47608" s="1"/>
    </row>
    <row r="47609" spans="18:18">
      <c r="R47609" s="1"/>
    </row>
    <row r="47610" spans="18:18">
      <c r="R47610" s="1"/>
    </row>
    <row r="47611" spans="18:18">
      <c r="R47611" s="1"/>
    </row>
    <row r="47612" spans="18:18">
      <c r="R47612" s="1"/>
    </row>
    <row r="47613" spans="18:18">
      <c r="R47613" s="1"/>
    </row>
    <row r="47614" spans="18:18">
      <c r="R47614" s="1"/>
    </row>
    <row r="47615" spans="18:18">
      <c r="R47615" s="1"/>
    </row>
    <row r="47616" spans="18:18">
      <c r="R47616" s="1"/>
    </row>
    <row r="47617" spans="18:18">
      <c r="R47617" s="1"/>
    </row>
    <row r="47618" spans="18:18">
      <c r="R47618" s="1"/>
    </row>
    <row r="47619" spans="18:18">
      <c r="R47619" s="1"/>
    </row>
    <row r="47620" spans="18:18">
      <c r="R47620" s="1"/>
    </row>
    <row r="47621" spans="18:18">
      <c r="R47621" s="1"/>
    </row>
    <row r="47622" spans="18:18">
      <c r="R47622" s="1"/>
    </row>
    <row r="47623" spans="18:18">
      <c r="R47623" s="1"/>
    </row>
    <row r="47624" spans="18:18">
      <c r="R47624" s="1"/>
    </row>
    <row r="47625" spans="18:18">
      <c r="R47625" s="1"/>
    </row>
    <row r="47626" spans="18:18">
      <c r="R47626" s="1"/>
    </row>
    <row r="47627" spans="18:18">
      <c r="R47627" s="1"/>
    </row>
    <row r="47628" spans="18:18">
      <c r="R47628" s="1"/>
    </row>
    <row r="47629" spans="18:18">
      <c r="R47629" s="1"/>
    </row>
    <row r="47630" spans="18:18">
      <c r="R47630" s="1"/>
    </row>
    <row r="47631" spans="18:18">
      <c r="R47631" s="1"/>
    </row>
    <row r="47632" spans="18:18">
      <c r="R47632" s="1"/>
    </row>
    <row r="47633" spans="18:18">
      <c r="R47633" s="1"/>
    </row>
    <row r="47634" spans="18:18">
      <c r="R47634" s="1"/>
    </row>
    <row r="47635" spans="18:18">
      <c r="R47635" s="1"/>
    </row>
    <row r="47636" spans="18:18">
      <c r="R47636" s="1"/>
    </row>
    <row r="47637" spans="18:18">
      <c r="R47637" s="1"/>
    </row>
    <row r="47638" spans="18:18">
      <c r="R47638" s="1"/>
    </row>
    <row r="47639" spans="18:18">
      <c r="R47639" s="1"/>
    </row>
    <row r="47640" spans="18:18">
      <c r="R47640" s="1"/>
    </row>
    <row r="47641" spans="18:18">
      <c r="R47641" s="1"/>
    </row>
    <row r="47642" spans="18:18">
      <c r="R47642" s="1"/>
    </row>
    <row r="47643" spans="18:18">
      <c r="R47643" s="1"/>
    </row>
    <row r="47644" spans="18:18">
      <c r="R47644" s="1"/>
    </row>
    <row r="47645" spans="18:18">
      <c r="R47645" s="1"/>
    </row>
    <row r="47646" spans="18:18">
      <c r="R47646" s="1"/>
    </row>
    <row r="47647" spans="18:18">
      <c r="R47647" s="1"/>
    </row>
    <row r="47648" spans="18:18">
      <c r="R47648" s="1"/>
    </row>
    <row r="47649" spans="18:18">
      <c r="R47649" s="1"/>
    </row>
    <row r="47650" spans="18:18">
      <c r="R47650" s="1"/>
    </row>
    <row r="47651" spans="18:18">
      <c r="R47651" s="1"/>
    </row>
    <row r="47652" spans="18:18">
      <c r="R47652" s="1"/>
    </row>
    <row r="47653" spans="18:18">
      <c r="R47653" s="1"/>
    </row>
    <row r="47654" spans="18:18">
      <c r="R47654" s="1"/>
    </row>
    <row r="47655" spans="18:18">
      <c r="R47655" s="1"/>
    </row>
    <row r="47656" spans="18:18">
      <c r="R47656" s="1"/>
    </row>
    <row r="47657" spans="18:18">
      <c r="R47657" s="1"/>
    </row>
    <row r="47658" spans="18:18">
      <c r="R47658" s="1"/>
    </row>
    <row r="47659" spans="18:18">
      <c r="R47659" s="1"/>
    </row>
    <row r="47660" spans="18:18">
      <c r="R47660" s="1"/>
    </row>
    <row r="47661" spans="18:18">
      <c r="R47661" s="1"/>
    </row>
    <row r="47662" spans="18:18">
      <c r="R47662" s="1"/>
    </row>
    <row r="47663" spans="18:18">
      <c r="R47663" s="1"/>
    </row>
    <row r="47664" spans="18:18">
      <c r="R47664" s="1"/>
    </row>
    <row r="47665" spans="18:18">
      <c r="R47665" s="1"/>
    </row>
    <row r="47666" spans="18:18">
      <c r="R47666" s="1"/>
    </row>
    <row r="47667" spans="18:18">
      <c r="R47667" s="1"/>
    </row>
    <row r="47668" spans="18:18">
      <c r="R47668" s="1"/>
    </row>
    <row r="47669" spans="18:18">
      <c r="R47669" s="1"/>
    </row>
    <row r="47670" spans="18:18">
      <c r="R47670" s="1"/>
    </row>
    <row r="47671" spans="18:18">
      <c r="R47671" s="1"/>
    </row>
    <row r="47672" spans="18:18">
      <c r="R47672" s="1"/>
    </row>
    <row r="47673" spans="18:18">
      <c r="R47673" s="1"/>
    </row>
    <row r="47674" spans="18:18">
      <c r="R47674" s="1"/>
    </row>
    <row r="47675" spans="18:18">
      <c r="R47675" s="1"/>
    </row>
    <row r="47676" spans="18:18">
      <c r="R47676" s="1"/>
    </row>
    <row r="47677" spans="18:18">
      <c r="R47677" s="1"/>
    </row>
    <row r="47678" spans="18:18">
      <c r="R47678" s="1"/>
    </row>
    <row r="47679" spans="18:18">
      <c r="R47679" s="1"/>
    </row>
    <row r="47680" spans="18:18">
      <c r="R47680" s="1"/>
    </row>
    <row r="47681" spans="18:18">
      <c r="R47681" s="1"/>
    </row>
    <row r="47682" spans="18:18">
      <c r="R47682" s="1"/>
    </row>
    <row r="47683" spans="18:18">
      <c r="R47683" s="1"/>
    </row>
    <row r="47684" spans="18:18">
      <c r="R47684" s="1"/>
    </row>
    <row r="47685" spans="18:18">
      <c r="R47685" s="1"/>
    </row>
    <row r="47686" spans="18:18">
      <c r="R47686" s="1"/>
    </row>
    <row r="47687" spans="18:18">
      <c r="R47687" s="1"/>
    </row>
    <row r="47688" spans="18:18">
      <c r="R47688" s="1"/>
    </row>
    <row r="47689" spans="18:18">
      <c r="R47689" s="1"/>
    </row>
    <row r="47690" spans="18:18">
      <c r="R47690" s="1"/>
    </row>
    <row r="47691" spans="18:18">
      <c r="R47691" s="1"/>
    </row>
    <row r="47692" spans="18:18">
      <c r="R47692" s="1"/>
    </row>
    <row r="47693" spans="18:18">
      <c r="R47693" s="1"/>
    </row>
    <row r="47694" spans="18:18">
      <c r="R47694" s="1"/>
    </row>
    <row r="47695" spans="18:18">
      <c r="R47695" s="1"/>
    </row>
    <row r="47696" spans="18:18">
      <c r="R47696" s="1"/>
    </row>
    <row r="47697" spans="18:18">
      <c r="R47697" s="1"/>
    </row>
    <row r="47698" spans="18:18">
      <c r="R47698" s="1"/>
    </row>
    <row r="47699" spans="18:18">
      <c r="R47699" s="1"/>
    </row>
    <row r="47700" spans="18:18">
      <c r="R47700" s="1"/>
    </row>
    <row r="47701" spans="18:18">
      <c r="R47701" s="1"/>
    </row>
    <row r="47702" spans="18:18">
      <c r="R47702" s="1"/>
    </row>
    <row r="47703" spans="18:18">
      <c r="R47703" s="1"/>
    </row>
    <row r="47704" spans="18:18">
      <c r="R47704" s="1"/>
    </row>
    <row r="47705" spans="18:18">
      <c r="R47705" s="1"/>
    </row>
    <row r="47706" spans="18:18">
      <c r="R47706" s="1"/>
    </row>
    <row r="47707" spans="18:18">
      <c r="R47707" s="1"/>
    </row>
    <row r="47708" spans="18:18">
      <c r="R47708" s="1"/>
    </row>
    <row r="47709" spans="18:18">
      <c r="R47709" s="1"/>
    </row>
    <row r="47710" spans="18:18">
      <c r="R47710" s="1"/>
    </row>
    <row r="47711" spans="18:18">
      <c r="R47711" s="1"/>
    </row>
    <row r="47712" spans="18:18">
      <c r="R47712" s="1"/>
    </row>
    <row r="47713" spans="18:18">
      <c r="R47713" s="1"/>
    </row>
    <row r="47714" spans="18:18">
      <c r="R47714" s="1"/>
    </row>
    <row r="47715" spans="18:18">
      <c r="R47715" s="1"/>
    </row>
    <row r="47716" spans="18:18">
      <c r="R47716" s="1"/>
    </row>
    <row r="47717" spans="18:18">
      <c r="R47717" s="1"/>
    </row>
    <row r="47718" spans="18:18">
      <c r="R47718" s="1"/>
    </row>
    <row r="47719" spans="18:18">
      <c r="R47719" s="1"/>
    </row>
    <row r="47720" spans="18:18">
      <c r="R47720" s="1"/>
    </row>
    <row r="47721" spans="18:18">
      <c r="R47721" s="1"/>
    </row>
    <row r="47722" spans="18:18">
      <c r="R47722" s="1"/>
    </row>
    <row r="47723" spans="18:18">
      <c r="R47723" s="1"/>
    </row>
    <row r="47724" spans="18:18">
      <c r="R47724" s="1"/>
    </row>
    <row r="47725" spans="18:18">
      <c r="R47725" s="1"/>
    </row>
    <row r="47726" spans="18:18">
      <c r="R47726" s="1"/>
    </row>
    <row r="47727" spans="18:18">
      <c r="R47727" s="1"/>
    </row>
    <row r="47728" spans="18:18">
      <c r="R47728" s="1"/>
    </row>
    <row r="47729" spans="18:18">
      <c r="R47729" s="1"/>
    </row>
    <row r="47730" spans="18:18">
      <c r="R47730" s="1"/>
    </row>
    <row r="47731" spans="18:18">
      <c r="R47731" s="1"/>
    </row>
    <row r="47732" spans="18:18">
      <c r="R47732" s="1"/>
    </row>
    <row r="47733" spans="18:18">
      <c r="R47733" s="1"/>
    </row>
    <row r="47734" spans="18:18">
      <c r="R47734" s="1"/>
    </row>
    <row r="47735" spans="18:18">
      <c r="R47735" s="1"/>
    </row>
    <row r="47736" spans="18:18">
      <c r="R47736" s="1"/>
    </row>
    <row r="47737" spans="18:18">
      <c r="R47737" s="1"/>
    </row>
    <row r="47738" spans="18:18">
      <c r="R47738" s="1"/>
    </row>
    <row r="47739" spans="18:18">
      <c r="R47739" s="1"/>
    </row>
    <row r="47740" spans="18:18">
      <c r="R47740" s="1"/>
    </row>
    <row r="47741" spans="18:18">
      <c r="R47741" s="1"/>
    </row>
    <row r="47742" spans="18:18">
      <c r="R47742" s="1"/>
    </row>
    <row r="47743" spans="18:18">
      <c r="R47743" s="1"/>
    </row>
    <row r="47744" spans="18:18">
      <c r="R47744" s="1"/>
    </row>
    <row r="47745" spans="18:18">
      <c r="R47745" s="1"/>
    </row>
    <row r="47746" spans="18:18">
      <c r="R47746" s="1"/>
    </row>
    <row r="47747" spans="18:18">
      <c r="R47747" s="1"/>
    </row>
    <row r="47748" spans="18:18">
      <c r="R47748" s="1"/>
    </row>
    <row r="47749" spans="18:18">
      <c r="R47749" s="1"/>
    </row>
    <row r="47750" spans="18:18">
      <c r="R47750" s="1"/>
    </row>
    <row r="47751" spans="18:18">
      <c r="R47751" s="1"/>
    </row>
    <row r="47752" spans="18:18">
      <c r="R47752" s="1"/>
    </row>
    <row r="47753" spans="18:18">
      <c r="R47753" s="1"/>
    </row>
    <row r="47754" spans="18:18">
      <c r="R47754" s="1"/>
    </row>
    <row r="47755" spans="18:18">
      <c r="R47755" s="1"/>
    </row>
    <row r="47756" spans="18:18">
      <c r="R47756" s="1"/>
    </row>
    <row r="47757" spans="18:18">
      <c r="R47757" s="1"/>
    </row>
    <row r="47758" spans="18:18">
      <c r="R47758" s="1"/>
    </row>
    <row r="47759" spans="18:18">
      <c r="R47759" s="1"/>
    </row>
    <row r="47760" spans="18:18">
      <c r="R47760" s="1"/>
    </row>
    <row r="47761" spans="18:18">
      <c r="R47761" s="1"/>
    </row>
    <row r="47762" spans="18:18">
      <c r="R47762" s="1"/>
    </row>
    <row r="47763" spans="18:18">
      <c r="R47763" s="1"/>
    </row>
    <row r="47764" spans="18:18">
      <c r="R47764" s="1"/>
    </row>
    <row r="47765" spans="18:18">
      <c r="R47765" s="1"/>
    </row>
    <row r="47766" spans="18:18">
      <c r="R47766" s="1"/>
    </row>
    <row r="47767" spans="18:18">
      <c r="R47767" s="1"/>
    </row>
    <row r="47768" spans="18:18">
      <c r="R47768" s="1"/>
    </row>
    <row r="47769" spans="18:18">
      <c r="R47769" s="1"/>
    </row>
    <row r="47770" spans="18:18">
      <c r="R47770" s="1"/>
    </row>
    <row r="47771" spans="18:18">
      <c r="R47771" s="1"/>
    </row>
    <row r="47772" spans="18:18">
      <c r="R47772" s="1"/>
    </row>
    <row r="47773" spans="18:18">
      <c r="R47773" s="1"/>
    </row>
    <row r="47774" spans="18:18">
      <c r="R47774" s="1"/>
    </row>
    <row r="47775" spans="18:18">
      <c r="R47775" s="1"/>
    </row>
    <row r="47776" spans="18:18">
      <c r="R47776" s="1"/>
    </row>
    <row r="47777" spans="18:18">
      <c r="R47777" s="1"/>
    </row>
    <row r="47778" spans="18:18">
      <c r="R47778" s="1"/>
    </row>
    <row r="47779" spans="18:18">
      <c r="R47779" s="1"/>
    </row>
    <row r="47780" spans="18:18">
      <c r="R47780" s="1"/>
    </row>
    <row r="47781" spans="18:18">
      <c r="R47781" s="1"/>
    </row>
    <row r="47782" spans="18:18">
      <c r="R47782" s="1"/>
    </row>
    <row r="47783" spans="18:18">
      <c r="R47783" s="1"/>
    </row>
    <row r="47784" spans="18:18">
      <c r="R47784" s="1"/>
    </row>
    <row r="47785" spans="18:18">
      <c r="R47785" s="1"/>
    </row>
    <row r="47786" spans="18:18">
      <c r="R47786" s="1"/>
    </row>
    <row r="47787" spans="18:18">
      <c r="R47787" s="1"/>
    </row>
    <row r="47788" spans="18:18">
      <c r="R47788" s="1"/>
    </row>
    <row r="47789" spans="18:18">
      <c r="R47789" s="1"/>
    </row>
    <row r="47790" spans="18:18">
      <c r="R47790" s="1"/>
    </row>
    <row r="47791" spans="18:18">
      <c r="R47791" s="1"/>
    </row>
    <row r="47792" spans="18:18">
      <c r="R47792" s="1"/>
    </row>
    <row r="47793" spans="18:18">
      <c r="R47793" s="1"/>
    </row>
    <row r="47794" spans="18:18">
      <c r="R47794" s="1"/>
    </row>
    <row r="47795" spans="18:18">
      <c r="R47795" s="1"/>
    </row>
    <row r="47796" spans="18:18">
      <c r="R47796" s="1"/>
    </row>
    <row r="47797" spans="18:18">
      <c r="R47797" s="1"/>
    </row>
    <row r="47798" spans="18:18">
      <c r="R47798" s="1"/>
    </row>
    <row r="47799" spans="18:18">
      <c r="R47799" s="1"/>
    </row>
    <row r="47800" spans="18:18">
      <c r="R47800" s="1"/>
    </row>
    <row r="47801" spans="18:18">
      <c r="R47801" s="1"/>
    </row>
    <row r="47802" spans="18:18">
      <c r="R47802" s="1"/>
    </row>
    <row r="47803" spans="18:18">
      <c r="R47803" s="1"/>
    </row>
    <row r="47804" spans="18:18">
      <c r="R47804" s="1"/>
    </row>
    <row r="47805" spans="18:18">
      <c r="R47805" s="1"/>
    </row>
    <row r="47806" spans="18:18">
      <c r="R47806" s="1"/>
    </row>
    <row r="47807" spans="18:18">
      <c r="R47807" s="1"/>
    </row>
    <row r="47808" spans="18:18">
      <c r="R47808" s="1"/>
    </row>
    <row r="47809" spans="18:18">
      <c r="R47809" s="1"/>
    </row>
    <row r="47810" spans="18:18">
      <c r="R47810" s="1"/>
    </row>
    <row r="47811" spans="18:18">
      <c r="R47811" s="1"/>
    </row>
    <row r="47812" spans="18:18">
      <c r="R47812" s="1"/>
    </row>
    <row r="47813" spans="18:18">
      <c r="R47813" s="1"/>
    </row>
    <row r="47814" spans="18:18">
      <c r="R47814" s="1"/>
    </row>
    <row r="47815" spans="18:18">
      <c r="R47815" s="1"/>
    </row>
    <row r="47816" spans="18:18">
      <c r="R47816" s="1"/>
    </row>
    <row r="47817" spans="18:18">
      <c r="R47817" s="1"/>
    </row>
    <row r="47818" spans="18:18">
      <c r="R47818" s="1"/>
    </row>
    <row r="47819" spans="18:18">
      <c r="R47819" s="1"/>
    </row>
    <row r="47820" spans="18:18">
      <c r="R47820" s="1"/>
    </row>
    <row r="47821" spans="18:18">
      <c r="R47821" s="1"/>
    </row>
    <row r="47822" spans="18:18">
      <c r="R47822" s="1"/>
    </row>
    <row r="47823" spans="18:18">
      <c r="R47823" s="1"/>
    </row>
    <row r="47824" spans="18:18">
      <c r="R47824" s="1"/>
    </row>
    <row r="47825" spans="18:18">
      <c r="R47825" s="1"/>
    </row>
    <row r="47826" spans="18:18">
      <c r="R47826" s="1"/>
    </row>
    <row r="47827" spans="18:18">
      <c r="R47827" s="1"/>
    </row>
    <row r="47828" spans="18:18">
      <c r="R47828" s="1"/>
    </row>
    <row r="47829" spans="18:18">
      <c r="R47829" s="1"/>
    </row>
    <row r="47830" spans="18:18">
      <c r="R47830" s="1"/>
    </row>
    <row r="47831" spans="18:18">
      <c r="R47831" s="1"/>
    </row>
    <row r="47832" spans="18:18">
      <c r="R47832" s="1"/>
    </row>
    <row r="47833" spans="18:18">
      <c r="R47833" s="1"/>
    </row>
    <row r="47834" spans="18:18">
      <c r="R47834" s="1"/>
    </row>
    <row r="47835" spans="18:18">
      <c r="R47835" s="1"/>
    </row>
    <row r="47836" spans="18:18">
      <c r="R47836" s="1"/>
    </row>
    <row r="47837" spans="18:18">
      <c r="R47837" s="1"/>
    </row>
    <row r="47838" spans="18:18">
      <c r="R47838" s="1"/>
    </row>
    <row r="47839" spans="18:18">
      <c r="R47839" s="1"/>
    </row>
    <row r="47840" spans="18:18">
      <c r="R47840" s="1"/>
    </row>
    <row r="47841" spans="18:18">
      <c r="R47841" s="1"/>
    </row>
    <row r="47842" spans="18:18">
      <c r="R47842" s="1"/>
    </row>
    <row r="47843" spans="18:18">
      <c r="R47843" s="1"/>
    </row>
    <row r="47844" spans="18:18">
      <c r="R47844" s="1"/>
    </row>
    <row r="47845" spans="18:18">
      <c r="R47845" s="1"/>
    </row>
    <row r="47846" spans="18:18">
      <c r="R47846" s="1"/>
    </row>
    <row r="47847" spans="18:18">
      <c r="R47847" s="1"/>
    </row>
    <row r="47848" spans="18:18">
      <c r="R47848" s="1"/>
    </row>
    <row r="47849" spans="18:18">
      <c r="R47849" s="1"/>
    </row>
    <row r="47850" spans="18:18">
      <c r="R47850" s="1"/>
    </row>
    <row r="47851" spans="18:18">
      <c r="R47851" s="1"/>
    </row>
    <row r="47852" spans="18:18">
      <c r="R47852" s="1"/>
    </row>
    <row r="47853" spans="18:18">
      <c r="R47853" s="1"/>
    </row>
    <row r="47854" spans="18:18">
      <c r="R47854" s="1"/>
    </row>
    <row r="47855" spans="18:18">
      <c r="R47855" s="1"/>
    </row>
    <row r="47856" spans="18:18">
      <c r="R47856" s="1"/>
    </row>
    <row r="47857" spans="18:18">
      <c r="R47857" s="1"/>
    </row>
    <row r="47858" spans="18:18">
      <c r="R47858" s="1"/>
    </row>
    <row r="47859" spans="18:18">
      <c r="R47859" s="1"/>
    </row>
    <row r="47860" spans="18:18">
      <c r="R47860" s="1"/>
    </row>
    <row r="47861" spans="18:18">
      <c r="R47861" s="1"/>
    </row>
    <row r="47862" spans="18:18">
      <c r="R47862" s="1"/>
    </row>
    <row r="47863" spans="18:18">
      <c r="R47863" s="1"/>
    </row>
    <row r="47864" spans="18:18">
      <c r="R47864" s="1"/>
    </row>
    <row r="47865" spans="18:18">
      <c r="R47865" s="1"/>
    </row>
    <row r="47866" spans="18:18">
      <c r="R47866" s="1"/>
    </row>
    <row r="47867" spans="18:18">
      <c r="R47867" s="1"/>
    </row>
    <row r="47868" spans="18:18">
      <c r="R47868" s="1"/>
    </row>
    <row r="47869" spans="18:18">
      <c r="R47869" s="1"/>
    </row>
    <row r="47870" spans="18:18">
      <c r="R47870" s="1"/>
    </row>
    <row r="47871" spans="18:18">
      <c r="R47871" s="1"/>
    </row>
    <row r="47872" spans="18:18">
      <c r="R47872" s="1"/>
    </row>
    <row r="47873" spans="18:18">
      <c r="R47873" s="1"/>
    </row>
    <row r="47874" spans="18:18">
      <c r="R47874" s="1"/>
    </row>
    <row r="47875" spans="18:18">
      <c r="R47875" s="1"/>
    </row>
    <row r="47876" spans="18:18">
      <c r="R47876" s="1"/>
    </row>
    <row r="47877" spans="18:18">
      <c r="R47877" s="1"/>
    </row>
    <row r="47878" spans="18:18">
      <c r="R47878" s="1"/>
    </row>
    <row r="47879" spans="18:18">
      <c r="R47879" s="1"/>
    </row>
    <row r="47880" spans="18:18">
      <c r="R47880" s="1"/>
    </row>
    <row r="47881" spans="18:18">
      <c r="R47881" s="1"/>
    </row>
    <row r="47882" spans="18:18">
      <c r="R47882" s="1"/>
    </row>
    <row r="47883" spans="18:18">
      <c r="R47883" s="1"/>
    </row>
    <row r="47884" spans="18:18">
      <c r="R47884" s="1"/>
    </row>
    <row r="47885" spans="18:18">
      <c r="R47885" s="1"/>
    </row>
    <row r="47886" spans="18:18">
      <c r="R47886" s="1"/>
    </row>
    <row r="47887" spans="18:18">
      <c r="R47887" s="1"/>
    </row>
    <row r="47888" spans="18:18">
      <c r="R47888" s="1"/>
    </row>
    <row r="47889" spans="18:18">
      <c r="R47889" s="1"/>
    </row>
    <row r="47890" spans="18:18">
      <c r="R47890" s="1"/>
    </row>
    <row r="47891" spans="18:18">
      <c r="R47891" s="1"/>
    </row>
    <row r="47892" spans="18:18">
      <c r="R47892" s="1"/>
    </row>
    <row r="47893" spans="18:18">
      <c r="R47893" s="1"/>
    </row>
    <row r="47894" spans="18:18">
      <c r="R47894" s="1"/>
    </row>
    <row r="47895" spans="18:18">
      <c r="R47895" s="1"/>
    </row>
    <row r="47896" spans="18:18">
      <c r="R47896" s="1"/>
    </row>
    <row r="47897" spans="18:18">
      <c r="R47897" s="1"/>
    </row>
    <row r="47898" spans="18:18">
      <c r="R47898" s="1"/>
    </row>
    <row r="47899" spans="18:18">
      <c r="R47899" s="1"/>
    </row>
    <row r="47900" spans="18:18">
      <c r="R47900" s="1"/>
    </row>
    <row r="47901" spans="18:18">
      <c r="R47901" s="1"/>
    </row>
    <row r="47902" spans="18:18">
      <c r="R47902" s="1"/>
    </row>
    <row r="47903" spans="18:18">
      <c r="R47903" s="1"/>
    </row>
    <row r="47904" spans="18:18">
      <c r="R47904" s="1"/>
    </row>
    <row r="47905" spans="18:18">
      <c r="R47905" s="1"/>
    </row>
    <row r="47906" spans="18:18">
      <c r="R47906" s="1"/>
    </row>
    <row r="47907" spans="18:18">
      <c r="R47907" s="1"/>
    </row>
    <row r="47908" spans="18:18">
      <c r="R47908" s="1"/>
    </row>
    <row r="47909" spans="18:18">
      <c r="R47909" s="1"/>
    </row>
    <row r="47910" spans="18:18">
      <c r="R47910" s="1"/>
    </row>
    <row r="47911" spans="18:18">
      <c r="R47911" s="1"/>
    </row>
    <row r="47912" spans="18:18">
      <c r="R47912" s="1"/>
    </row>
    <row r="47913" spans="18:18">
      <c r="R47913" s="1"/>
    </row>
    <row r="47914" spans="18:18">
      <c r="R47914" s="1"/>
    </row>
    <row r="47915" spans="18:18">
      <c r="R47915" s="1"/>
    </row>
    <row r="47916" spans="18:18">
      <c r="R47916" s="1"/>
    </row>
    <row r="47917" spans="18:18">
      <c r="R47917" s="1"/>
    </row>
    <row r="47918" spans="18:18">
      <c r="R47918" s="1"/>
    </row>
    <row r="47919" spans="18:18">
      <c r="R47919" s="1"/>
    </row>
    <row r="47920" spans="18:18">
      <c r="R47920" s="1"/>
    </row>
    <row r="47921" spans="18:18">
      <c r="R47921" s="1"/>
    </row>
    <row r="47922" spans="18:18">
      <c r="R47922" s="1"/>
    </row>
    <row r="47923" spans="18:18">
      <c r="R47923" s="1"/>
    </row>
    <row r="47924" spans="18:18">
      <c r="R47924" s="1"/>
    </row>
    <row r="47925" spans="18:18">
      <c r="R47925" s="1"/>
    </row>
    <row r="47926" spans="18:18">
      <c r="R47926" s="1"/>
    </row>
    <row r="47927" spans="18:18">
      <c r="R47927" s="1"/>
    </row>
    <row r="47928" spans="18:18">
      <c r="R47928" s="1"/>
    </row>
    <row r="47929" spans="18:18">
      <c r="R47929" s="1"/>
    </row>
    <row r="47930" spans="18:18">
      <c r="R47930" s="1"/>
    </row>
    <row r="47931" spans="18:18">
      <c r="R47931" s="1"/>
    </row>
    <row r="47932" spans="18:18">
      <c r="R47932" s="1"/>
    </row>
    <row r="47933" spans="18:18">
      <c r="R47933" s="1"/>
    </row>
    <row r="47934" spans="18:18">
      <c r="R47934" s="1"/>
    </row>
    <row r="47935" spans="18:18">
      <c r="R47935" s="1"/>
    </row>
    <row r="47936" spans="18:18">
      <c r="R47936" s="1"/>
    </row>
    <row r="47937" spans="18:18">
      <c r="R47937" s="1"/>
    </row>
    <row r="47938" spans="18:18">
      <c r="R47938" s="1"/>
    </row>
    <row r="47939" spans="18:18">
      <c r="R47939" s="1"/>
    </row>
    <row r="47940" spans="18:18">
      <c r="R47940" s="1"/>
    </row>
    <row r="47941" spans="18:18">
      <c r="R47941" s="1"/>
    </row>
    <row r="47942" spans="18:18">
      <c r="R47942" s="1"/>
    </row>
    <row r="47943" spans="18:18">
      <c r="R47943" s="1"/>
    </row>
    <row r="47944" spans="18:18">
      <c r="R47944" s="1"/>
    </row>
    <row r="47945" spans="18:18">
      <c r="R47945" s="1"/>
    </row>
    <row r="47946" spans="18:18">
      <c r="R47946" s="1"/>
    </row>
    <row r="47947" spans="18:18">
      <c r="R47947" s="1"/>
    </row>
    <row r="47948" spans="18:18">
      <c r="R47948" s="1"/>
    </row>
    <row r="47949" spans="18:18">
      <c r="R47949" s="1"/>
    </row>
    <row r="47950" spans="18:18">
      <c r="R47950" s="1"/>
    </row>
    <row r="47951" spans="18:18">
      <c r="R47951" s="1"/>
    </row>
    <row r="47952" spans="18:18">
      <c r="R47952" s="1"/>
    </row>
    <row r="47953" spans="18:18">
      <c r="R47953" s="1"/>
    </row>
    <row r="47954" spans="18:18">
      <c r="R47954" s="1"/>
    </row>
    <row r="47955" spans="18:18">
      <c r="R47955" s="1"/>
    </row>
    <row r="47956" spans="18:18">
      <c r="R47956" s="1"/>
    </row>
    <row r="47957" spans="18:18">
      <c r="R47957" s="1"/>
    </row>
    <row r="47958" spans="18:18">
      <c r="R47958" s="1"/>
    </row>
    <row r="47959" spans="18:18">
      <c r="R47959" s="1"/>
    </row>
    <row r="47960" spans="18:18">
      <c r="R47960" s="1"/>
    </row>
    <row r="47961" spans="18:18">
      <c r="R47961" s="1"/>
    </row>
    <row r="47962" spans="18:18">
      <c r="R47962" s="1"/>
    </row>
    <row r="47963" spans="18:18">
      <c r="R47963" s="1"/>
    </row>
    <row r="47964" spans="18:18">
      <c r="R47964" s="1"/>
    </row>
    <row r="47965" spans="18:18">
      <c r="R47965" s="1"/>
    </row>
    <row r="47966" spans="18:18">
      <c r="R47966" s="1"/>
    </row>
    <row r="47967" spans="18:18">
      <c r="R47967" s="1"/>
    </row>
    <row r="47968" spans="18:18">
      <c r="R47968" s="1"/>
    </row>
    <row r="47969" spans="18:18">
      <c r="R47969" s="1"/>
    </row>
    <row r="47970" spans="18:18">
      <c r="R47970" s="1"/>
    </row>
    <row r="47971" spans="18:18">
      <c r="R47971" s="1"/>
    </row>
    <row r="47972" spans="18:18">
      <c r="R47972" s="1"/>
    </row>
    <row r="47973" spans="18:18">
      <c r="R47973" s="1"/>
    </row>
    <row r="47974" spans="18:18">
      <c r="R47974" s="1"/>
    </row>
    <row r="47975" spans="18:18">
      <c r="R47975" s="1"/>
    </row>
    <row r="47976" spans="18:18">
      <c r="R47976" s="1"/>
    </row>
    <row r="47977" spans="18:18">
      <c r="R47977" s="1"/>
    </row>
    <row r="47978" spans="18:18">
      <c r="R47978" s="1"/>
    </row>
    <row r="47979" spans="18:18">
      <c r="R47979" s="1"/>
    </row>
    <row r="47980" spans="18:18">
      <c r="R47980" s="1"/>
    </row>
    <row r="47981" spans="18:18">
      <c r="R47981" s="1"/>
    </row>
    <row r="47982" spans="18:18">
      <c r="R47982" s="1"/>
    </row>
    <row r="47983" spans="18:18">
      <c r="R47983" s="1"/>
    </row>
    <row r="47984" spans="18:18">
      <c r="R47984" s="1"/>
    </row>
    <row r="47985" spans="18:18">
      <c r="R47985" s="1"/>
    </row>
    <row r="47986" spans="18:18">
      <c r="R47986" s="1"/>
    </row>
    <row r="47987" spans="18:18">
      <c r="R47987" s="1"/>
    </row>
    <row r="47988" spans="18:18">
      <c r="R47988" s="1"/>
    </row>
    <row r="47989" spans="18:18">
      <c r="R47989" s="1"/>
    </row>
    <row r="47990" spans="18:18">
      <c r="R47990" s="1"/>
    </row>
    <row r="47991" spans="18:18">
      <c r="R47991" s="1"/>
    </row>
    <row r="47992" spans="18:18">
      <c r="R47992" s="1"/>
    </row>
    <row r="47993" spans="18:18">
      <c r="R47993" s="1"/>
    </row>
    <row r="47994" spans="18:18">
      <c r="R47994" s="1"/>
    </row>
    <row r="47995" spans="18:18">
      <c r="R47995" s="1"/>
    </row>
    <row r="47996" spans="18:18">
      <c r="R47996" s="1"/>
    </row>
    <row r="47997" spans="18:18">
      <c r="R47997" s="1"/>
    </row>
    <row r="47998" spans="18:18">
      <c r="R47998" s="1"/>
    </row>
    <row r="47999" spans="18:18">
      <c r="R47999" s="1"/>
    </row>
    <row r="48000" spans="18:18">
      <c r="R48000" s="1"/>
    </row>
    <row r="48001" spans="18:18">
      <c r="R48001" s="1"/>
    </row>
    <row r="48002" spans="18:18">
      <c r="R48002" s="1"/>
    </row>
    <row r="48003" spans="18:18">
      <c r="R48003" s="1"/>
    </row>
    <row r="48004" spans="18:18">
      <c r="R48004" s="1"/>
    </row>
    <row r="48005" spans="18:18">
      <c r="R48005" s="1"/>
    </row>
    <row r="48006" spans="18:18">
      <c r="R48006" s="1"/>
    </row>
    <row r="48007" spans="18:18">
      <c r="R48007" s="1"/>
    </row>
    <row r="48008" spans="18:18">
      <c r="R48008" s="1"/>
    </row>
    <row r="48009" spans="18:18">
      <c r="R48009" s="1"/>
    </row>
    <row r="48010" spans="18:18">
      <c r="R48010" s="1"/>
    </row>
    <row r="48011" spans="18:18">
      <c r="R48011" s="1"/>
    </row>
    <row r="48012" spans="18:18">
      <c r="R48012" s="1"/>
    </row>
    <row r="48013" spans="18:18">
      <c r="R48013" s="1"/>
    </row>
    <row r="48014" spans="18:18">
      <c r="R48014" s="1"/>
    </row>
    <row r="48015" spans="18:18">
      <c r="R48015" s="1"/>
    </row>
    <row r="48016" spans="18:18">
      <c r="R48016" s="1"/>
    </row>
    <row r="48017" spans="18:18">
      <c r="R48017" s="1"/>
    </row>
    <row r="48018" spans="18:18">
      <c r="R48018" s="1"/>
    </row>
    <row r="48019" spans="18:18">
      <c r="R48019" s="1"/>
    </row>
    <row r="48020" spans="18:18">
      <c r="R48020" s="1"/>
    </row>
    <row r="48021" spans="18:18">
      <c r="R48021" s="1"/>
    </row>
    <row r="48022" spans="18:18">
      <c r="R48022" s="1"/>
    </row>
    <row r="48023" spans="18:18">
      <c r="R48023" s="1"/>
    </row>
    <row r="48024" spans="18:18">
      <c r="R48024" s="1"/>
    </row>
    <row r="48025" spans="18:18">
      <c r="R48025" s="1"/>
    </row>
    <row r="48026" spans="18:18">
      <c r="R48026" s="1"/>
    </row>
    <row r="48027" spans="18:18">
      <c r="R48027" s="1"/>
    </row>
    <row r="48028" spans="18:18">
      <c r="R48028" s="1"/>
    </row>
    <row r="48029" spans="18:18">
      <c r="R48029" s="1"/>
    </row>
    <row r="48030" spans="18:18">
      <c r="R48030" s="1"/>
    </row>
    <row r="48031" spans="18:18">
      <c r="R48031" s="1"/>
    </row>
    <row r="48032" spans="18:18">
      <c r="R48032" s="1"/>
    </row>
    <row r="48033" spans="18:18">
      <c r="R48033" s="1"/>
    </row>
    <row r="48034" spans="18:18">
      <c r="R48034" s="1"/>
    </row>
    <row r="48035" spans="18:18">
      <c r="R48035" s="1"/>
    </row>
    <row r="48036" spans="18:18">
      <c r="R48036" s="1"/>
    </row>
    <row r="48037" spans="18:18">
      <c r="R48037" s="1"/>
    </row>
    <row r="48038" spans="18:18">
      <c r="R48038" s="1"/>
    </row>
    <row r="48039" spans="18:18">
      <c r="R48039" s="1"/>
    </row>
    <row r="48040" spans="18:18">
      <c r="R48040" s="1"/>
    </row>
    <row r="48041" spans="18:18">
      <c r="R48041" s="1"/>
    </row>
    <row r="48042" spans="18:18">
      <c r="R48042" s="1"/>
    </row>
    <row r="48043" spans="18:18">
      <c r="R48043" s="1"/>
    </row>
    <row r="48044" spans="18:18">
      <c r="R48044" s="1"/>
    </row>
    <row r="48045" spans="18:18">
      <c r="R48045" s="1"/>
    </row>
    <row r="48046" spans="18:18">
      <c r="R48046" s="1"/>
    </row>
    <row r="48047" spans="18:18">
      <c r="R48047" s="1"/>
    </row>
    <row r="48048" spans="18:18">
      <c r="R48048" s="1"/>
    </row>
    <row r="48049" spans="18:18">
      <c r="R48049" s="1"/>
    </row>
    <row r="48050" spans="18:18">
      <c r="R48050" s="1"/>
    </row>
    <row r="48051" spans="18:18">
      <c r="R48051" s="1"/>
    </row>
    <row r="48052" spans="18:18">
      <c r="R48052" s="1"/>
    </row>
    <row r="48053" spans="18:18">
      <c r="R48053" s="1"/>
    </row>
    <row r="48054" spans="18:18">
      <c r="R48054" s="1"/>
    </row>
    <row r="48055" spans="18:18">
      <c r="R48055" s="1"/>
    </row>
    <row r="48056" spans="18:18">
      <c r="R48056" s="1"/>
    </row>
    <row r="48057" spans="18:18">
      <c r="R48057" s="1"/>
    </row>
    <row r="48058" spans="18:18">
      <c r="R48058" s="1"/>
    </row>
    <row r="48059" spans="18:18">
      <c r="R48059" s="1"/>
    </row>
    <row r="48060" spans="18:18">
      <c r="R48060" s="1"/>
    </row>
    <row r="48061" spans="18:18">
      <c r="R48061" s="1"/>
    </row>
    <row r="48062" spans="18:18">
      <c r="R48062" s="1"/>
    </row>
    <row r="48063" spans="18:18">
      <c r="R48063" s="1"/>
    </row>
    <row r="48064" spans="18:18">
      <c r="R48064" s="1"/>
    </row>
    <row r="48065" spans="18:18">
      <c r="R48065" s="1"/>
    </row>
    <row r="48066" spans="18:18">
      <c r="R48066" s="1"/>
    </row>
    <row r="48067" spans="18:18">
      <c r="R48067" s="1"/>
    </row>
    <row r="48068" spans="18:18">
      <c r="R48068" s="1"/>
    </row>
    <row r="48069" spans="18:18">
      <c r="R48069" s="1"/>
    </row>
    <row r="48070" spans="18:18">
      <c r="R48070" s="1"/>
    </row>
    <row r="48071" spans="18:18">
      <c r="R48071" s="1"/>
    </row>
    <row r="48072" spans="18:18">
      <c r="R48072" s="1"/>
    </row>
    <row r="48073" spans="18:18">
      <c r="R48073" s="1"/>
    </row>
    <row r="48074" spans="18:18">
      <c r="R48074" s="1"/>
    </row>
    <row r="48075" spans="18:18">
      <c r="R48075" s="1"/>
    </row>
    <row r="48076" spans="18:18">
      <c r="R48076" s="1"/>
    </row>
    <row r="48077" spans="18:18">
      <c r="R48077" s="1"/>
    </row>
    <row r="48078" spans="18:18">
      <c r="R48078" s="1"/>
    </row>
    <row r="48079" spans="18:18">
      <c r="R48079" s="1"/>
    </row>
    <row r="48080" spans="18:18">
      <c r="R48080" s="1"/>
    </row>
    <row r="48081" spans="18:18">
      <c r="R48081" s="1"/>
    </row>
    <row r="48082" spans="18:18">
      <c r="R48082" s="1"/>
    </row>
    <row r="48083" spans="18:18">
      <c r="R48083" s="1"/>
    </row>
    <row r="48084" spans="18:18">
      <c r="R48084" s="1"/>
    </row>
    <row r="48085" spans="18:18">
      <c r="R48085" s="1"/>
    </row>
    <row r="48086" spans="18:18">
      <c r="R48086" s="1"/>
    </row>
    <row r="48087" spans="18:18">
      <c r="R48087" s="1"/>
    </row>
    <row r="48088" spans="18:18">
      <c r="R48088" s="1"/>
    </row>
    <row r="48089" spans="18:18">
      <c r="R48089" s="1"/>
    </row>
    <row r="48090" spans="18:18">
      <c r="R48090" s="1"/>
    </row>
    <row r="48091" spans="18:18">
      <c r="R48091" s="1"/>
    </row>
    <row r="48092" spans="18:18">
      <c r="R48092" s="1"/>
    </row>
    <row r="48093" spans="18:18">
      <c r="R48093" s="1"/>
    </row>
    <row r="48094" spans="18:18">
      <c r="R48094" s="1"/>
    </row>
    <row r="48095" spans="18:18">
      <c r="R48095" s="1"/>
    </row>
    <row r="48096" spans="18:18">
      <c r="R48096" s="1"/>
    </row>
    <row r="48097" spans="18:18">
      <c r="R48097" s="1"/>
    </row>
    <row r="48098" spans="18:18">
      <c r="R48098" s="1"/>
    </row>
    <row r="48099" spans="18:18">
      <c r="R48099" s="1"/>
    </row>
    <row r="48100" spans="18:18">
      <c r="R48100" s="1"/>
    </row>
    <row r="48101" spans="18:18">
      <c r="R48101" s="1"/>
    </row>
    <row r="48102" spans="18:18">
      <c r="R48102" s="1"/>
    </row>
    <row r="48103" spans="18:18">
      <c r="R48103" s="1"/>
    </row>
    <row r="48104" spans="18:18">
      <c r="R48104" s="1"/>
    </row>
    <row r="48105" spans="18:18">
      <c r="R48105" s="1"/>
    </row>
    <row r="48106" spans="18:18">
      <c r="R48106" s="1"/>
    </row>
    <row r="48107" spans="18:18">
      <c r="R48107" s="1"/>
    </row>
    <row r="48108" spans="18:18">
      <c r="R48108" s="1"/>
    </row>
    <row r="48109" spans="18:18">
      <c r="R48109" s="1"/>
    </row>
    <row r="48110" spans="18:18">
      <c r="R48110" s="1"/>
    </row>
    <row r="48111" spans="18:18">
      <c r="R48111" s="1"/>
    </row>
    <row r="48112" spans="18:18">
      <c r="R48112" s="1"/>
    </row>
    <row r="48113" spans="18:18">
      <c r="R48113" s="1"/>
    </row>
    <row r="48114" spans="18:18">
      <c r="R48114" s="1"/>
    </row>
    <row r="48115" spans="18:18">
      <c r="R48115" s="1"/>
    </row>
    <row r="48116" spans="18:18">
      <c r="R48116" s="1"/>
    </row>
    <row r="48117" spans="18:18">
      <c r="R48117" s="1"/>
    </row>
    <row r="48118" spans="18:18">
      <c r="R48118" s="1"/>
    </row>
    <row r="48119" spans="18:18">
      <c r="R48119" s="1"/>
    </row>
    <row r="48120" spans="18:18">
      <c r="R48120" s="1"/>
    </row>
    <row r="48121" spans="18:18">
      <c r="R48121" s="1"/>
    </row>
    <row r="48122" spans="18:18">
      <c r="R48122" s="1"/>
    </row>
    <row r="48123" spans="18:18">
      <c r="R48123" s="1"/>
    </row>
    <row r="48124" spans="18:18">
      <c r="R48124" s="1"/>
    </row>
    <row r="48125" spans="18:18">
      <c r="R48125" s="1"/>
    </row>
    <row r="48126" spans="18:18">
      <c r="R48126" s="1"/>
    </row>
    <row r="48127" spans="18:18">
      <c r="R48127" s="1"/>
    </row>
    <row r="48128" spans="18:18">
      <c r="R48128" s="1"/>
    </row>
    <row r="48129" spans="18:18">
      <c r="R48129" s="1"/>
    </row>
    <row r="48130" spans="18:18">
      <c r="R48130" s="1"/>
    </row>
    <row r="48131" spans="18:18">
      <c r="R48131" s="1"/>
    </row>
    <row r="48132" spans="18:18">
      <c r="R48132" s="1"/>
    </row>
    <row r="48133" spans="18:18">
      <c r="R48133" s="1"/>
    </row>
    <row r="48134" spans="18:18">
      <c r="R48134" s="1"/>
    </row>
    <row r="48135" spans="18:18">
      <c r="R48135" s="1"/>
    </row>
    <row r="48136" spans="18:18">
      <c r="R48136" s="1"/>
    </row>
    <row r="48137" spans="18:18">
      <c r="R48137" s="1"/>
    </row>
    <row r="48138" spans="18:18">
      <c r="R48138" s="1"/>
    </row>
    <row r="48139" spans="18:18">
      <c r="R48139" s="1"/>
    </row>
    <row r="48140" spans="18:18">
      <c r="R48140" s="1"/>
    </row>
    <row r="48141" spans="18:18">
      <c r="R48141" s="1"/>
    </row>
    <row r="48142" spans="18:18">
      <c r="R48142" s="1"/>
    </row>
    <row r="48143" spans="18:18">
      <c r="R48143" s="1"/>
    </row>
    <row r="48144" spans="18:18">
      <c r="R48144" s="1"/>
    </row>
    <row r="48145" spans="18:18">
      <c r="R48145" s="1"/>
    </row>
    <row r="48146" spans="18:18">
      <c r="R48146" s="1"/>
    </row>
    <row r="48147" spans="18:18">
      <c r="R48147" s="1"/>
    </row>
    <row r="48148" spans="18:18">
      <c r="R48148" s="1"/>
    </row>
    <row r="48149" spans="18:18">
      <c r="R48149" s="1"/>
    </row>
    <row r="48150" spans="18:18">
      <c r="R48150" s="1"/>
    </row>
    <row r="48151" spans="18:18">
      <c r="R48151" s="1"/>
    </row>
    <row r="48152" spans="18:18">
      <c r="R48152" s="1"/>
    </row>
    <row r="48153" spans="18:18">
      <c r="R48153" s="1"/>
    </row>
    <row r="48154" spans="18:18">
      <c r="R48154" s="1"/>
    </row>
    <row r="48155" spans="18:18">
      <c r="R48155" s="1"/>
    </row>
    <row r="48156" spans="18:18">
      <c r="R48156" s="1"/>
    </row>
    <row r="48157" spans="18:18">
      <c r="R48157" s="1"/>
    </row>
    <row r="48158" spans="18:18">
      <c r="R48158" s="1"/>
    </row>
    <row r="48159" spans="18:18">
      <c r="R48159" s="1"/>
    </row>
    <row r="48160" spans="18:18">
      <c r="R48160" s="1"/>
    </row>
    <row r="48161" spans="18:18">
      <c r="R48161" s="1"/>
    </row>
    <row r="48162" spans="18:18">
      <c r="R48162" s="1"/>
    </row>
    <row r="48163" spans="18:18">
      <c r="R48163" s="1"/>
    </row>
    <row r="48164" spans="18:18">
      <c r="R48164" s="1"/>
    </row>
    <row r="48165" spans="18:18">
      <c r="R48165" s="1"/>
    </row>
    <row r="48166" spans="18:18">
      <c r="R48166" s="1"/>
    </row>
    <row r="48167" spans="18:18">
      <c r="R48167" s="1"/>
    </row>
    <row r="48168" spans="18:18">
      <c r="R48168" s="1"/>
    </row>
    <row r="48169" spans="18:18">
      <c r="R48169" s="1"/>
    </row>
    <row r="48170" spans="18:18">
      <c r="R48170" s="1"/>
    </row>
    <row r="48171" spans="18:18">
      <c r="R48171" s="1"/>
    </row>
    <row r="48172" spans="18:18">
      <c r="R48172" s="1"/>
    </row>
    <row r="48173" spans="18:18">
      <c r="R48173" s="1"/>
    </row>
    <row r="48174" spans="18:18">
      <c r="R48174" s="1"/>
    </row>
    <row r="48175" spans="18:18">
      <c r="R48175" s="1"/>
    </row>
    <row r="48176" spans="18:18">
      <c r="R48176" s="1"/>
    </row>
    <row r="48177" spans="18:18">
      <c r="R48177" s="1"/>
    </row>
    <row r="48178" spans="18:18">
      <c r="R48178" s="1"/>
    </row>
    <row r="48179" spans="18:18">
      <c r="R48179" s="1"/>
    </row>
    <row r="48180" spans="18:18">
      <c r="R48180" s="1"/>
    </row>
    <row r="48181" spans="18:18">
      <c r="R48181" s="1"/>
    </row>
    <row r="48182" spans="18:18">
      <c r="R48182" s="1"/>
    </row>
    <row r="48183" spans="18:18">
      <c r="R48183" s="1"/>
    </row>
    <row r="48184" spans="18:18">
      <c r="R48184" s="1"/>
    </row>
    <row r="48185" spans="18:18">
      <c r="R48185" s="1"/>
    </row>
    <row r="48186" spans="18:18">
      <c r="R48186" s="1"/>
    </row>
    <row r="48187" spans="18:18">
      <c r="R48187" s="1"/>
    </row>
    <row r="48188" spans="18:18">
      <c r="R48188" s="1"/>
    </row>
    <row r="48189" spans="18:18">
      <c r="R48189" s="1"/>
    </row>
    <row r="48190" spans="18:18">
      <c r="R48190" s="1"/>
    </row>
    <row r="48191" spans="18:18">
      <c r="R48191" s="1"/>
    </row>
    <row r="48192" spans="18:18">
      <c r="R48192" s="1"/>
    </row>
    <row r="48193" spans="18:18">
      <c r="R48193" s="1"/>
    </row>
    <row r="48194" spans="18:18">
      <c r="R48194" s="1"/>
    </row>
    <row r="48195" spans="18:18">
      <c r="R48195" s="1"/>
    </row>
    <row r="48196" spans="18:18">
      <c r="R48196" s="1"/>
    </row>
    <row r="48197" spans="18:18">
      <c r="R48197" s="1"/>
    </row>
    <row r="48198" spans="18:18">
      <c r="R48198" s="1"/>
    </row>
    <row r="48199" spans="18:18">
      <c r="R48199" s="1"/>
    </row>
    <row r="48200" spans="18:18">
      <c r="R48200" s="1"/>
    </row>
    <row r="48201" spans="18:18">
      <c r="R48201" s="1"/>
    </row>
    <row r="48202" spans="18:18">
      <c r="R48202" s="1"/>
    </row>
    <row r="48203" spans="18:18">
      <c r="R48203" s="1"/>
    </row>
    <row r="48204" spans="18:18">
      <c r="R48204" s="1"/>
    </row>
    <row r="48205" spans="18:18">
      <c r="R48205" s="1"/>
    </row>
    <row r="48206" spans="18:18">
      <c r="R48206" s="1"/>
    </row>
    <row r="48207" spans="18:18">
      <c r="R48207" s="1"/>
    </row>
    <row r="48208" spans="18:18">
      <c r="R48208" s="1"/>
    </row>
    <row r="48209" spans="18:18">
      <c r="R48209" s="1"/>
    </row>
    <row r="48210" spans="18:18">
      <c r="R48210" s="1"/>
    </row>
    <row r="48211" spans="18:18">
      <c r="R48211" s="1"/>
    </row>
    <row r="48212" spans="18:18">
      <c r="R48212" s="1"/>
    </row>
    <row r="48213" spans="18:18">
      <c r="R48213" s="1"/>
    </row>
    <row r="48214" spans="18:18">
      <c r="R48214" s="1"/>
    </row>
    <row r="48215" spans="18:18">
      <c r="R48215" s="1"/>
    </row>
    <row r="48216" spans="18:18">
      <c r="R48216" s="1"/>
    </row>
    <row r="48217" spans="18:18">
      <c r="R48217" s="1"/>
    </row>
    <row r="48218" spans="18:18">
      <c r="R48218" s="1"/>
    </row>
    <row r="48219" spans="18:18">
      <c r="R48219" s="1"/>
    </row>
    <row r="48220" spans="18:18">
      <c r="R48220" s="1"/>
    </row>
    <row r="48221" spans="18:18">
      <c r="R48221" s="1"/>
    </row>
    <row r="48222" spans="18:18">
      <c r="R48222" s="1"/>
    </row>
    <row r="48223" spans="18:18">
      <c r="R48223" s="1"/>
    </row>
    <row r="48224" spans="18:18">
      <c r="R48224" s="1"/>
    </row>
    <row r="48225" spans="18:18">
      <c r="R48225" s="1"/>
    </row>
    <row r="48226" spans="18:18">
      <c r="R48226" s="1"/>
    </row>
    <row r="48227" spans="18:18">
      <c r="R48227" s="1"/>
    </row>
    <row r="48228" spans="18:18">
      <c r="R48228" s="1"/>
    </row>
    <row r="48229" spans="18:18">
      <c r="R48229" s="1"/>
    </row>
    <row r="48230" spans="18:18">
      <c r="R48230" s="1"/>
    </row>
    <row r="48231" spans="18:18">
      <c r="R48231" s="1"/>
    </row>
    <row r="48232" spans="18:18">
      <c r="R48232" s="1"/>
    </row>
    <row r="48233" spans="18:18">
      <c r="R48233" s="1"/>
    </row>
    <row r="48234" spans="18:18">
      <c r="R48234" s="1"/>
    </row>
    <row r="48235" spans="18:18">
      <c r="R48235" s="1"/>
    </row>
    <row r="48236" spans="18:18">
      <c r="R48236" s="1"/>
    </row>
    <row r="48237" spans="18:18">
      <c r="R48237" s="1"/>
    </row>
    <row r="48238" spans="18:18">
      <c r="R48238" s="1"/>
    </row>
    <row r="48239" spans="18:18">
      <c r="R48239" s="1"/>
    </row>
    <row r="48240" spans="18:18">
      <c r="R48240" s="1"/>
    </row>
    <row r="48241" spans="18:18">
      <c r="R48241" s="1"/>
    </row>
    <row r="48242" spans="18:18">
      <c r="R48242" s="1"/>
    </row>
    <row r="48243" spans="18:18">
      <c r="R48243" s="1"/>
    </row>
    <row r="48244" spans="18:18">
      <c r="R48244" s="1"/>
    </row>
    <row r="48245" spans="18:18">
      <c r="R48245" s="1"/>
    </row>
    <row r="48246" spans="18:18">
      <c r="R48246" s="1"/>
    </row>
    <row r="48247" spans="18:18">
      <c r="R48247" s="1"/>
    </row>
    <row r="48248" spans="18:18">
      <c r="R48248" s="1"/>
    </row>
    <row r="48249" spans="18:18">
      <c r="R48249" s="1"/>
    </row>
    <row r="48250" spans="18:18">
      <c r="R48250" s="1"/>
    </row>
    <row r="48251" spans="18:18">
      <c r="R48251" s="1"/>
    </row>
    <row r="48252" spans="18:18">
      <c r="R48252" s="1"/>
    </row>
    <row r="48253" spans="18:18">
      <c r="R48253" s="1"/>
    </row>
    <row r="48254" spans="18:18">
      <c r="R48254" s="1"/>
    </row>
    <row r="48255" spans="18:18">
      <c r="R48255" s="1"/>
    </row>
    <row r="48256" spans="18:18">
      <c r="R48256" s="1"/>
    </row>
    <row r="48257" spans="18:18">
      <c r="R48257" s="1"/>
    </row>
    <row r="48258" spans="18:18">
      <c r="R48258" s="1"/>
    </row>
    <row r="48259" spans="18:18">
      <c r="R48259" s="1"/>
    </row>
    <row r="48260" spans="18:18">
      <c r="R48260" s="1"/>
    </row>
    <row r="48261" spans="18:18">
      <c r="R48261" s="1"/>
    </row>
    <row r="48262" spans="18:18">
      <c r="R48262" s="1"/>
    </row>
    <row r="48263" spans="18:18">
      <c r="R48263" s="1"/>
    </row>
    <row r="48264" spans="18:18">
      <c r="R48264" s="1"/>
    </row>
    <row r="48265" spans="18:18">
      <c r="R48265" s="1"/>
    </row>
    <row r="48266" spans="18:18">
      <c r="R48266" s="1"/>
    </row>
    <row r="48267" spans="18:18">
      <c r="R48267" s="1"/>
    </row>
    <row r="48268" spans="18:18">
      <c r="R48268" s="1"/>
    </row>
    <row r="48269" spans="18:18">
      <c r="R48269" s="1"/>
    </row>
    <row r="48270" spans="18:18">
      <c r="R48270" s="1"/>
    </row>
    <row r="48271" spans="18:18">
      <c r="R48271" s="1"/>
    </row>
    <row r="48272" spans="18:18">
      <c r="R48272" s="1"/>
    </row>
    <row r="48273" spans="18:18">
      <c r="R48273" s="1"/>
    </row>
    <row r="48274" spans="18:18">
      <c r="R48274" s="1"/>
    </row>
    <row r="48275" spans="18:18">
      <c r="R48275" s="1"/>
    </row>
    <row r="48276" spans="18:18">
      <c r="R48276" s="1"/>
    </row>
    <row r="48277" spans="18:18">
      <c r="R48277" s="1"/>
    </row>
    <row r="48278" spans="18:18">
      <c r="R48278" s="1"/>
    </row>
    <row r="48279" spans="18:18">
      <c r="R48279" s="1"/>
    </row>
    <row r="48280" spans="18:18">
      <c r="R48280" s="1"/>
    </row>
    <row r="48281" spans="18:18">
      <c r="R48281" s="1"/>
    </row>
    <row r="48282" spans="18:18">
      <c r="R48282" s="1"/>
    </row>
    <row r="48283" spans="18:18">
      <c r="R48283" s="1"/>
    </row>
    <row r="48284" spans="18:18">
      <c r="R48284" s="1"/>
    </row>
    <row r="48285" spans="18:18">
      <c r="R48285" s="1"/>
    </row>
    <row r="48286" spans="18:18">
      <c r="R48286" s="1"/>
    </row>
    <row r="48287" spans="18:18">
      <c r="R48287" s="1"/>
    </row>
    <row r="48288" spans="18:18">
      <c r="R48288" s="1"/>
    </row>
    <row r="48289" spans="18:18">
      <c r="R48289" s="1"/>
    </row>
    <row r="48290" spans="18:18">
      <c r="R48290" s="1"/>
    </row>
    <row r="48291" spans="18:18">
      <c r="R48291" s="1"/>
    </row>
    <row r="48292" spans="18:18">
      <c r="R48292" s="1"/>
    </row>
    <row r="48293" spans="18:18">
      <c r="R48293" s="1"/>
    </row>
    <row r="48294" spans="18:18">
      <c r="R48294" s="1"/>
    </row>
    <row r="48295" spans="18:18">
      <c r="R48295" s="1"/>
    </row>
    <row r="48296" spans="18:18">
      <c r="R48296" s="1"/>
    </row>
    <row r="48297" spans="18:18">
      <c r="R48297" s="1"/>
    </row>
    <row r="48298" spans="18:18">
      <c r="R48298" s="1"/>
    </row>
    <row r="48299" spans="18:18">
      <c r="R48299" s="1"/>
    </row>
    <row r="48300" spans="18:18">
      <c r="R48300" s="1"/>
    </row>
    <row r="48301" spans="18:18">
      <c r="R48301" s="1"/>
    </row>
    <row r="48302" spans="18:18">
      <c r="R48302" s="1"/>
    </row>
    <row r="48303" spans="18:18">
      <c r="R48303" s="1"/>
    </row>
    <row r="48304" spans="18:18">
      <c r="R48304" s="1"/>
    </row>
    <row r="48305" spans="18:18">
      <c r="R48305" s="1"/>
    </row>
    <row r="48306" spans="18:18">
      <c r="R48306" s="1"/>
    </row>
    <row r="48307" spans="18:18">
      <c r="R48307" s="1"/>
    </row>
    <row r="48308" spans="18:18">
      <c r="R48308" s="1"/>
    </row>
    <row r="48309" spans="18:18">
      <c r="R48309" s="1"/>
    </row>
    <row r="48310" spans="18:18">
      <c r="R48310" s="1"/>
    </row>
    <row r="48311" spans="18:18">
      <c r="R48311" s="1"/>
    </row>
    <row r="48312" spans="18:18">
      <c r="R48312" s="1"/>
    </row>
    <row r="48313" spans="18:18">
      <c r="R48313" s="1"/>
    </row>
    <row r="48314" spans="18:18">
      <c r="R48314" s="1"/>
    </row>
    <row r="48315" spans="18:18">
      <c r="R48315" s="1"/>
    </row>
    <row r="48316" spans="18:18">
      <c r="R48316" s="1"/>
    </row>
    <row r="48317" spans="18:18">
      <c r="R48317" s="1"/>
    </row>
    <row r="48318" spans="18:18">
      <c r="R48318" s="1"/>
    </row>
    <row r="48319" spans="18:18">
      <c r="R48319" s="1"/>
    </row>
    <row r="48320" spans="18:18">
      <c r="R48320" s="1"/>
    </row>
    <row r="48321" spans="18:18">
      <c r="R48321" s="1"/>
    </row>
    <row r="48322" spans="18:18">
      <c r="R48322" s="1"/>
    </row>
    <row r="48323" spans="18:18">
      <c r="R48323" s="1"/>
    </row>
    <row r="48324" spans="18:18">
      <c r="R48324" s="1"/>
    </row>
    <row r="48325" spans="18:18">
      <c r="R48325" s="1"/>
    </row>
    <row r="48326" spans="18:18">
      <c r="R48326" s="1"/>
    </row>
    <row r="48327" spans="18:18">
      <c r="R48327" s="1"/>
    </row>
    <row r="48328" spans="18:18">
      <c r="R48328" s="1"/>
    </row>
    <row r="48329" spans="18:18">
      <c r="R48329" s="1"/>
    </row>
    <row r="48330" spans="18:18">
      <c r="R48330" s="1"/>
    </row>
    <row r="48331" spans="18:18">
      <c r="R48331" s="1"/>
    </row>
    <row r="48332" spans="18:18">
      <c r="R48332" s="1"/>
    </row>
    <row r="48333" spans="18:18">
      <c r="R48333" s="1"/>
    </row>
    <row r="48334" spans="18:18">
      <c r="R48334" s="1"/>
    </row>
    <row r="48335" spans="18:18">
      <c r="R48335" s="1"/>
    </row>
    <row r="48336" spans="18:18">
      <c r="R48336" s="1"/>
    </row>
    <row r="48337" spans="18:18">
      <c r="R48337" s="1"/>
    </row>
    <row r="48338" spans="18:18">
      <c r="R48338" s="1"/>
    </row>
    <row r="48339" spans="18:18">
      <c r="R48339" s="1"/>
    </row>
    <row r="48340" spans="18:18">
      <c r="R48340" s="1"/>
    </row>
    <row r="48341" spans="18:18">
      <c r="R48341" s="1"/>
    </row>
    <row r="48342" spans="18:18">
      <c r="R48342" s="1"/>
    </row>
    <row r="48343" spans="18:18">
      <c r="R48343" s="1"/>
    </row>
    <row r="48344" spans="18:18">
      <c r="R48344" s="1"/>
    </row>
    <row r="48345" spans="18:18">
      <c r="R48345" s="1"/>
    </row>
    <row r="48346" spans="18:18">
      <c r="R48346" s="1"/>
    </row>
    <row r="48347" spans="18:18">
      <c r="R48347" s="1"/>
    </row>
    <row r="48348" spans="18:18">
      <c r="R48348" s="1"/>
    </row>
    <row r="48349" spans="18:18">
      <c r="R48349" s="1"/>
    </row>
    <row r="48350" spans="18:18">
      <c r="R48350" s="1"/>
    </row>
    <row r="48351" spans="18:18">
      <c r="R48351" s="1"/>
    </row>
    <row r="48352" spans="18:18">
      <c r="R48352" s="1"/>
    </row>
    <row r="48353" spans="18:18">
      <c r="R48353" s="1"/>
    </row>
    <row r="48354" spans="18:18">
      <c r="R48354" s="1"/>
    </row>
    <row r="48355" spans="18:18">
      <c r="R48355" s="1"/>
    </row>
    <row r="48356" spans="18:18">
      <c r="R48356" s="1"/>
    </row>
    <row r="48357" spans="18:18">
      <c r="R48357" s="1"/>
    </row>
    <row r="48358" spans="18:18">
      <c r="R48358" s="1"/>
    </row>
    <row r="48359" spans="18:18">
      <c r="R48359" s="1"/>
    </row>
    <row r="48360" spans="18:18">
      <c r="R48360" s="1"/>
    </row>
    <row r="48361" spans="18:18">
      <c r="R48361" s="1"/>
    </row>
    <row r="48362" spans="18:18">
      <c r="R48362" s="1"/>
    </row>
    <row r="48363" spans="18:18">
      <c r="R48363" s="1"/>
    </row>
    <row r="48364" spans="18:18">
      <c r="R48364" s="1"/>
    </row>
    <row r="48365" spans="18:18">
      <c r="R48365" s="1"/>
    </row>
    <row r="48366" spans="18:18">
      <c r="R48366" s="1"/>
    </row>
    <row r="48367" spans="18:18">
      <c r="R48367" s="1"/>
    </row>
    <row r="48368" spans="18:18">
      <c r="R48368" s="1"/>
    </row>
    <row r="48369" spans="18:18">
      <c r="R48369" s="1"/>
    </row>
    <row r="48370" spans="18:18">
      <c r="R48370" s="1"/>
    </row>
    <row r="48371" spans="18:18">
      <c r="R48371" s="1"/>
    </row>
    <row r="48372" spans="18:18">
      <c r="R48372" s="1"/>
    </row>
    <row r="48373" spans="18:18">
      <c r="R48373" s="1"/>
    </row>
    <row r="48374" spans="18:18">
      <c r="R48374" s="1"/>
    </row>
    <row r="48375" spans="18:18">
      <c r="R48375" s="1"/>
    </row>
    <row r="48376" spans="18:18">
      <c r="R48376" s="1"/>
    </row>
    <row r="48377" spans="18:18">
      <c r="R48377" s="1"/>
    </row>
    <row r="48378" spans="18:18">
      <c r="R48378" s="1"/>
    </row>
    <row r="48379" spans="18:18">
      <c r="R48379" s="1"/>
    </row>
    <row r="48380" spans="18:18">
      <c r="R48380" s="1"/>
    </row>
    <row r="48381" spans="18:18">
      <c r="R48381" s="1"/>
    </row>
    <row r="48382" spans="18:18">
      <c r="R48382" s="1"/>
    </row>
    <row r="48383" spans="18:18">
      <c r="R48383" s="1"/>
    </row>
    <row r="48384" spans="18:18">
      <c r="R48384" s="1"/>
    </row>
    <row r="48385" spans="18:18">
      <c r="R48385" s="1"/>
    </row>
    <row r="48386" spans="18:18">
      <c r="R48386" s="1"/>
    </row>
    <row r="48387" spans="18:18">
      <c r="R48387" s="1"/>
    </row>
    <row r="48388" spans="18:18">
      <c r="R48388" s="1"/>
    </row>
    <row r="48389" spans="18:18">
      <c r="R48389" s="1"/>
    </row>
    <row r="48390" spans="18:18">
      <c r="R48390" s="1"/>
    </row>
    <row r="48391" spans="18:18">
      <c r="R48391" s="1"/>
    </row>
    <row r="48392" spans="18:18">
      <c r="R48392" s="1"/>
    </row>
    <row r="48393" spans="18:18">
      <c r="R48393" s="1"/>
    </row>
    <row r="48394" spans="18:18">
      <c r="R48394" s="1"/>
    </row>
    <row r="48395" spans="18:18">
      <c r="R48395" s="1"/>
    </row>
    <row r="48396" spans="18:18">
      <c r="R48396" s="1"/>
    </row>
    <row r="48397" spans="18:18">
      <c r="R48397" s="1"/>
    </row>
    <row r="48398" spans="18:18">
      <c r="R48398" s="1"/>
    </row>
    <row r="48399" spans="18:18">
      <c r="R48399" s="1"/>
    </row>
    <row r="48400" spans="18:18">
      <c r="R48400" s="1"/>
    </row>
    <row r="48401" spans="18:18">
      <c r="R48401" s="1"/>
    </row>
    <row r="48402" spans="18:18">
      <c r="R48402" s="1"/>
    </row>
    <row r="48403" spans="18:18">
      <c r="R48403" s="1"/>
    </row>
    <row r="48404" spans="18:18">
      <c r="R48404" s="1"/>
    </row>
    <row r="48405" spans="18:18">
      <c r="R48405" s="1"/>
    </row>
    <row r="48406" spans="18:18">
      <c r="R48406" s="1"/>
    </row>
    <row r="48407" spans="18:18">
      <c r="R48407" s="1"/>
    </row>
    <row r="48408" spans="18:18">
      <c r="R48408" s="1"/>
    </row>
    <row r="48409" spans="18:18">
      <c r="R48409" s="1"/>
    </row>
    <row r="48410" spans="18:18">
      <c r="R48410" s="1"/>
    </row>
    <row r="48411" spans="18:18">
      <c r="R48411" s="1"/>
    </row>
    <row r="48412" spans="18:18">
      <c r="R48412" s="1"/>
    </row>
    <row r="48413" spans="18:18">
      <c r="R48413" s="1"/>
    </row>
    <row r="48414" spans="18:18">
      <c r="R48414" s="1"/>
    </row>
    <row r="48415" spans="18:18">
      <c r="R48415" s="1"/>
    </row>
    <row r="48416" spans="18:18">
      <c r="R48416" s="1"/>
    </row>
    <row r="48417" spans="18:18">
      <c r="R48417" s="1"/>
    </row>
    <row r="48418" spans="18:18">
      <c r="R48418" s="1"/>
    </row>
    <row r="48419" spans="18:18">
      <c r="R48419" s="1"/>
    </row>
    <row r="48420" spans="18:18">
      <c r="R48420" s="1"/>
    </row>
    <row r="48421" spans="18:18">
      <c r="R48421" s="1"/>
    </row>
    <row r="48422" spans="18:18">
      <c r="R48422" s="1"/>
    </row>
    <row r="48423" spans="18:18">
      <c r="R48423" s="1"/>
    </row>
    <row r="48424" spans="18:18">
      <c r="R48424" s="1"/>
    </row>
    <row r="48425" spans="18:18">
      <c r="R48425" s="1"/>
    </row>
    <row r="48426" spans="18:18">
      <c r="R48426" s="1"/>
    </row>
    <row r="48427" spans="18:18">
      <c r="R48427" s="1"/>
    </row>
    <row r="48428" spans="18:18">
      <c r="R48428" s="1"/>
    </row>
    <row r="48429" spans="18:18">
      <c r="R48429" s="1"/>
    </row>
    <row r="48430" spans="18:18">
      <c r="R48430" s="1"/>
    </row>
    <row r="48431" spans="18:18">
      <c r="R48431" s="1"/>
    </row>
    <row r="48432" spans="18:18">
      <c r="R48432" s="1"/>
    </row>
    <row r="48433" spans="18:18">
      <c r="R48433" s="1"/>
    </row>
    <row r="48434" spans="18:18">
      <c r="R48434" s="1"/>
    </row>
    <row r="48435" spans="18:18">
      <c r="R48435" s="1"/>
    </row>
    <row r="48436" spans="18:18">
      <c r="R48436" s="1"/>
    </row>
    <row r="48437" spans="18:18">
      <c r="R48437" s="1"/>
    </row>
    <row r="48438" spans="18:18">
      <c r="R48438" s="1"/>
    </row>
    <row r="48439" spans="18:18">
      <c r="R48439" s="1"/>
    </row>
    <row r="48440" spans="18:18">
      <c r="R48440" s="1"/>
    </row>
    <row r="48441" spans="18:18">
      <c r="R48441" s="1"/>
    </row>
    <row r="48442" spans="18:18">
      <c r="R48442" s="1"/>
    </row>
    <row r="48443" spans="18:18">
      <c r="R48443" s="1"/>
    </row>
    <row r="48444" spans="18:18">
      <c r="R48444" s="1"/>
    </row>
    <row r="48445" spans="18:18">
      <c r="R48445" s="1"/>
    </row>
    <row r="48446" spans="18:18">
      <c r="R48446" s="1"/>
    </row>
    <row r="48447" spans="18:18">
      <c r="R48447" s="1"/>
    </row>
    <row r="48448" spans="18:18">
      <c r="R48448" s="1"/>
    </row>
    <row r="48449" spans="18:18">
      <c r="R48449" s="1"/>
    </row>
    <row r="48450" spans="18:18">
      <c r="R48450" s="1"/>
    </row>
    <row r="48451" spans="18:18">
      <c r="R48451" s="1"/>
    </row>
    <row r="48452" spans="18:18">
      <c r="R48452" s="1"/>
    </row>
    <row r="48453" spans="18:18">
      <c r="R48453" s="1"/>
    </row>
    <row r="48454" spans="18:18">
      <c r="R48454" s="1"/>
    </row>
    <row r="48455" spans="18:18">
      <c r="R48455" s="1"/>
    </row>
    <row r="48456" spans="18:18">
      <c r="R48456" s="1"/>
    </row>
    <row r="48457" spans="18:18">
      <c r="R48457" s="1"/>
    </row>
    <row r="48458" spans="18:18">
      <c r="R48458" s="1"/>
    </row>
    <row r="48459" spans="18:18">
      <c r="R48459" s="1"/>
    </row>
    <row r="48460" spans="18:18">
      <c r="R48460" s="1"/>
    </row>
    <row r="48461" spans="18:18">
      <c r="R48461" s="1"/>
    </row>
    <row r="48462" spans="18:18">
      <c r="R48462" s="1"/>
    </row>
    <row r="48463" spans="18:18">
      <c r="R48463" s="1"/>
    </row>
    <row r="48464" spans="18:18">
      <c r="R48464" s="1"/>
    </row>
    <row r="48465" spans="18:18">
      <c r="R48465" s="1"/>
    </row>
    <row r="48466" spans="18:18">
      <c r="R48466" s="1"/>
    </row>
    <row r="48467" spans="18:18">
      <c r="R48467" s="1"/>
    </row>
    <row r="48468" spans="18:18">
      <c r="R48468" s="1"/>
    </row>
    <row r="48469" spans="18:18">
      <c r="R48469" s="1"/>
    </row>
    <row r="48470" spans="18:18">
      <c r="R48470" s="1"/>
    </row>
    <row r="48471" spans="18:18">
      <c r="R48471" s="1"/>
    </row>
    <row r="48472" spans="18:18">
      <c r="R48472" s="1"/>
    </row>
    <row r="48473" spans="18:18">
      <c r="R48473" s="1"/>
    </row>
    <row r="48474" spans="18:18">
      <c r="R48474" s="1"/>
    </row>
    <row r="48475" spans="18:18">
      <c r="R48475" s="1"/>
    </row>
    <row r="48476" spans="18:18">
      <c r="R48476" s="1"/>
    </row>
    <row r="48477" spans="18:18">
      <c r="R48477" s="1"/>
    </row>
    <row r="48478" spans="18:18">
      <c r="R48478" s="1"/>
    </row>
    <row r="48479" spans="18:18">
      <c r="R48479" s="1"/>
    </row>
    <row r="48480" spans="18:18">
      <c r="R48480" s="1"/>
    </row>
    <row r="48481" spans="18:18">
      <c r="R48481" s="1"/>
    </row>
    <row r="48482" spans="18:18">
      <c r="R48482" s="1"/>
    </row>
    <row r="48483" spans="18:18">
      <c r="R48483" s="1"/>
    </row>
    <row r="48484" spans="18:18">
      <c r="R48484" s="1"/>
    </row>
    <row r="48485" spans="18:18">
      <c r="R48485" s="1"/>
    </row>
    <row r="48486" spans="18:18">
      <c r="R48486" s="1"/>
    </row>
    <row r="48487" spans="18:18">
      <c r="R48487" s="1"/>
    </row>
    <row r="48488" spans="18:18">
      <c r="R48488" s="1"/>
    </row>
    <row r="48489" spans="18:18">
      <c r="R48489" s="1"/>
    </row>
    <row r="48490" spans="18:18">
      <c r="R48490" s="1"/>
    </row>
    <row r="48491" spans="18:18">
      <c r="R48491" s="1"/>
    </row>
    <row r="48492" spans="18:18">
      <c r="R48492" s="1"/>
    </row>
    <row r="48493" spans="18:18">
      <c r="R48493" s="1"/>
    </row>
    <row r="48494" spans="18:18">
      <c r="R48494" s="1"/>
    </row>
    <row r="48495" spans="18:18">
      <c r="R48495" s="1"/>
    </row>
    <row r="48496" spans="18:18">
      <c r="R48496" s="1"/>
    </row>
    <row r="48497" spans="18:18">
      <c r="R48497" s="1"/>
    </row>
    <row r="48498" spans="18:18">
      <c r="R48498" s="1"/>
    </row>
    <row r="48499" spans="18:18">
      <c r="R48499" s="1"/>
    </row>
    <row r="48500" spans="18:18">
      <c r="R48500" s="1"/>
    </row>
    <row r="48501" spans="18:18">
      <c r="R48501" s="1"/>
    </row>
    <row r="48502" spans="18:18">
      <c r="R48502" s="1"/>
    </row>
    <row r="48503" spans="18:18">
      <c r="R48503" s="1"/>
    </row>
    <row r="48504" spans="18:18">
      <c r="R48504" s="1"/>
    </row>
    <row r="48505" spans="18:18">
      <c r="R48505" s="1"/>
    </row>
    <row r="48506" spans="18:18">
      <c r="R48506" s="1"/>
    </row>
    <row r="48507" spans="18:18">
      <c r="R48507" s="1"/>
    </row>
    <row r="48508" spans="18:18">
      <c r="R48508" s="1"/>
    </row>
    <row r="48509" spans="18:18">
      <c r="R48509" s="1"/>
    </row>
    <row r="48510" spans="18:18">
      <c r="R48510" s="1"/>
    </row>
    <row r="48511" spans="18:18">
      <c r="R48511" s="1"/>
    </row>
    <row r="48512" spans="18:18">
      <c r="R48512" s="1"/>
    </row>
    <row r="48513" spans="18:18">
      <c r="R48513" s="1"/>
    </row>
    <row r="48514" spans="18:18">
      <c r="R48514" s="1"/>
    </row>
    <row r="48515" spans="18:18">
      <c r="R48515" s="1"/>
    </row>
    <row r="48516" spans="18:18">
      <c r="R48516" s="1"/>
    </row>
    <row r="48517" spans="18:18">
      <c r="R48517" s="1"/>
    </row>
    <row r="48518" spans="18:18">
      <c r="R48518" s="1"/>
    </row>
    <row r="48519" spans="18:18">
      <c r="R48519" s="1"/>
    </row>
    <row r="48520" spans="18:18">
      <c r="R48520" s="1"/>
    </row>
    <row r="48521" spans="18:18">
      <c r="R48521" s="1"/>
    </row>
    <row r="48522" spans="18:18">
      <c r="R48522" s="1"/>
    </row>
    <row r="48523" spans="18:18">
      <c r="R48523" s="1"/>
    </row>
    <row r="48524" spans="18:18">
      <c r="R48524" s="1"/>
    </row>
    <row r="48525" spans="18:18">
      <c r="R48525" s="1"/>
    </row>
    <row r="48526" spans="18:18">
      <c r="R48526" s="1"/>
    </row>
    <row r="48527" spans="18:18">
      <c r="R48527" s="1"/>
    </row>
    <row r="48528" spans="18:18">
      <c r="R48528" s="1"/>
    </row>
    <row r="48529" spans="18:18">
      <c r="R48529" s="1"/>
    </row>
    <row r="48530" spans="18:18">
      <c r="R48530" s="1"/>
    </row>
    <row r="48531" spans="18:18">
      <c r="R48531" s="1"/>
    </row>
    <row r="48532" spans="18:18">
      <c r="R48532" s="1"/>
    </row>
    <row r="48533" spans="18:18">
      <c r="R48533" s="1"/>
    </row>
    <row r="48534" spans="18:18">
      <c r="R48534" s="1"/>
    </row>
    <row r="48535" spans="18:18">
      <c r="R48535" s="1"/>
    </row>
    <row r="48536" spans="18:18">
      <c r="R48536" s="1"/>
    </row>
    <row r="48537" spans="18:18">
      <c r="R48537" s="1"/>
    </row>
    <row r="48538" spans="18:18">
      <c r="R48538" s="1"/>
    </row>
    <row r="48539" spans="18:18">
      <c r="R48539" s="1"/>
    </row>
    <row r="48540" spans="18:18">
      <c r="R48540" s="1"/>
    </row>
    <row r="48541" spans="18:18">
      <c r="R48541" s="1"/>
    </row>
    <row r="48542" spans="18:18">
      <c r="R48542" s="1"/>
    </row>
    <row r="48543" spans="18:18">
      <c r="R48543" s="1"/>
    </row>
    <row r="48544" spans="18:18">
      <c r="R48544" s="1"/>
    </row>
    <row r="48545" spans="18:18">
      <c r="R48545" s="1"/>
    </row>
    <row r="48546" spans="18:18">
      <c r="R48546" s="1"/>
    </row>
    <row r="48547" spans="18:18">
      <c r="R48547" s="1"/>
    </row>
    <row r="48548" spans="18:18">
      <c r="R48548" s="1"/>
    </row>
    <row r="48549" spans="18:18">
      <c r="R48549" s="1"/>
    </row>
    <row r="48550" spans="18:18">
      <c r="R48550" s="1"/>
    </row>
    <row r="48551" spans="18:18">
      <c r="R48551" s="1"/>
    </row>
    <row r="48552" spans="18:18">
      <c r="R48552" s="1"/>
    </row>
    <row r="48553" spans="18:18">
      <c r="R48553" s="1"/>
    </row>
    <row r="48554" spans="18:18">
      <c r="R48554" s="1"/>
    </row>
    <row r="48555" spans="18:18">
      <c r="R48555" s="1"/>
    </row>
    <row r="48556" spans="18:18">
      <c r="R48556" s="1"/>
    </row>
    <row r="48557" spans="18:18">
      <c r="R48557" s="1"/>
    </row>
    <row r="48558" spans="18:18">
      <c r="R48558" s="1"/>
    </row>
    <row r="48559" spans="18:18">
      <c r="R48559" s="1"/>
    </row>
    <row r="48560" spans="18:18">
      <c r="R48560" s="1"/>
    </row>
    <row r="48561" spans="18:18">
      <c r="R48561" s="1"/>
    </row>
    <row r="48562" spans="18:18">
      <c r="R48562" s="1"/>
    </row>
    <row r="48563" spans="18:18">
      <c r="R48563" s="1"/>
    </row>
    <row r="48564" spans="18:18">
      <c r="R48564" s="1"/>
    </row>
    <row r="48565" spans="18:18">
      <c r="R48565" s="1"/>
    </row>
    <row r="48566" spans="18:18">
      <c r="R48566" s="1"/>
    </row>
    <row r="48567" spans="18:18">
      <c r="R48567" s="1"/>
    </row>
    <row r="48568" spans="18:18">
      <c r="R48568" s="1"/>
    </row>
    <row r="48569" spans="18:18">
      <c r="R48569" s="1"/>
    </row>
    <row r="48570" spans="18:18">
      <c r="R48570" s="1"/>
    </row>
    <row r="48571" spans="18:18">
      <c r="R48571" s="1"/>
    </row>
    <row r="48572" spans="18:18">
      <c r="R48572" s="1"/>
    </row>
    <row r="48573" spans="18:18">
      <c r="R48573" s="1"/>
    </row>
    <row r="48574" spans="18:18">
      <c r="R48574" s="1"/>
    </row>
    <row r="48575" spans="18:18">
      <c r="R48575" s="1"/>
    </row>
    <row r="48576" spans="18:18">
      <c r="R48576" s="1"/>
    </row>
    <row r="48577" spans="18:18">
      <c r="R48577" s="1"/>
    </row>
    <row r="48578" spans="18:18">
      <c r="R48578" s="1"/>
    </row>
    <row r="48579" spans="18:18">
      <c r="R48579" s="1"/>
    </row>
    <row r="48580" spans="18:18">
      <c r="R48580" s="1"/>
    </row>
    <row r="48581" spans="18:18">
      <c r="R48581" s="1"/>
    </row>
    <row r="48582" spans="18:18">
      <c r="R48582" s="1"/>
    </row>
    <row r="48583" spans="18:18">
      <c r="R48583" s="1"/>
    </row>
    <row r="48584" spans="18:18">
      <c r="R48584" s="1"/>
    </row>
    <row r="48585" spans="18:18">
      <c r="R48585" s="1"/>
    </row>
    <row r="48586" spans="18:18">
      <c r="R48586" s="1"/>
    </row>
    <row r="48587" spans="18:18">
      <c r="R48587" s="1"/>
    </row>
    <row r="48588" spans="18:18">
      <c r="R48588" s="1"/>
    </row>
    <row r="48589" spans="18:18">
      <c r="R48589" s="1"/>
    </row>
    <row r="48590" spans="18:18">
      <c r="R48590" s="1"/>
    </row>
    <row r="48591" spans="18:18">
      <c r="R48591" s="1"/>
    </row>
    <row r="48592" spans="18:18">
      <c r="R48592" s="1"/>
    </row>
    <row r="48593" spans="18:18">
      <c r="R48593" s="1"/>
    </row>
    <row r="48594" spans="18:18">
      <c r="R48594" s="1"/>
    </row>
    <row r="48595" spans="18:18">
      <c r="R48595" s="1"/>
    </row>
    <row r="48596" spans="18:18">
      <c r="R48596" s="1"/>
    </row>
    <row r="48597" spans="18:18">
      <c r="R48597" s="1"/>
    </row>
    <row r="48598" spans="18:18">
      <c r="R48598" s="1"/>
    </row>
    <row r="48599" spans="18:18">
      <c r="R48599" s="1"/>
    </row>
    <row r="48600" spans="18:18">
      <c r="R48600" s="1"/>
    </row>
    <row r="48601" spans="18:18">
      <c r="R48601" s="1"/>
    </row>
    <row r="48602" spans="18:18">
      <c r="R48602" s="1"/>
    </row>
    <row r="48603" spans="18:18">
      <c r="R48603" s="1"/>
    </row>
    <row r="48604" spans="18:18">
      <c r="R48604" s="1"/>
    </row>
    <row r="48605" spans="18:18">
      <c r="R48605" s="1"/>
    </row>
    <row r="48606" spans="18:18">
      <c r="R48606" s="1"/>
    </row>
    <row r="48607" spans="18:18">
      <c r="R48607" s="1"/>
    </row>
    <row r="48608" spans="18:18">
      <c r="R48608" s="1"/>
    </row>
    <row r="48609" spans="18:18">
      <c r="R48609" s="1"/>
    </row>
    <row r="48610" spans="18:18">
      <c r="R48610" s="1"/>
    </row>
    <row r="48611" spans="18:18">
      <c r="R48611" s="1"/>
    </row>
    <row r="48612" spans="18:18">
      <c r="R48612" s="1"/>
    </row>
    <row r="48613" spans="18:18">
      <c r="R48613" s="1"/>
    </row>
    <row r="48614" spans="18:18">
      <c r="R48614" s="1"/>
    </row>
    <row r="48615" spans="18:18">
      <c r="R48615" s="1"/>
    </row>
    <row r="48616" spans="18:18">
      <c r="R48616" s="1"/>
    </row>
    <row r="48617" spans="18:18">
      <c r="R48617" s="1"/>
    </row>
    <row r="48618" spans="18:18">
      <c r="R48618" s="1"/>
    </row>
    <row r="48619" spans="18:18">
      <c r="R48619" s="1"/>
    </row>
    <row r="48620" spans="18:18">
      <c r="R48620" s="1"/>
    </row>
    <row r="48621" spans="18:18">
      <c r="R48621" s="1"/>
    </row>
    <row r="48622" spans="18:18">
      <c r="R48622" s="1"/>
    </row>
    <row r="48623" spans="18:18">
      <c r="R48623" s="1"/>
    </row>
    <row r="48624" spans="18:18">
      <c r="R48624" s="1"/>
    </row>
    <row r="48625" spans="18:18">
      <c r="R48625" s="1"/>
    </row>
    <row r="48626" spans="18:18">
      <c r="R48626" s="1"/>
    </row>
    <row r="48627" spans="18:18">
      <c r="R48627" s="1"/>
    </row>
    <row r="48628" spans="18:18">
      <c r="R48628" s="1"/>
    </row>
    <row r="48629" spans="18:18">
      <c r="R48629" s="1"/>
    </row>
    <row r="48630" spans="18:18">
      <c r="R48630" s="1"/>
    </row>
    <row r="48631" spans="18:18">
      <c r="R48631" s="1"/>
    </row>
    <row r="48632" spans="18:18">
      <c r="R48632" s="1"/>
    </row>
    <row r="48633" spans="18:18">
      <c r="R48633" s="1"/>
    </row>
    <row r="48634" spans="18:18">
      <c r="R48634" s="1"/>
    </row>
    <row r="48635" spans="18:18">
      <c r="R48635" s="1"/>
    </row>
    <row r="48636" spans="18:18">
      <c r="R48636" s="1"/>
    </row>
    <row r="48637" spans="18:18">
      <c r="R48637" s="1"/>
    </row>
    <row r="48638" spans="18:18">
      <c r="R48638" s="1"/>
    </row>
    <row r="48639" spans="18:18">
      <c r="R48639" s="1"/>
    </row>
    <row r="48640" spans="18:18">
      <c r="R48640" s="1"/>
    </row>
    <row r="48641" spans="18:18">
      <c r="R48641" s="1"/>
    </row>
    <row r="48642" spans="18:18">
      <c r="R48642" s="1"/>
    </row>
    <row r="48643" spans="18:18">
      <c r="R48643" s="1"/>
    </row>
    <row r="48644" spans="18:18">
      <c r="R48644" s="1"/>
    </row>
    <row r="48645" spans="18:18">
      <c r="R48645" s="1"/>
    </row>
    <row r="48646" spans="18:18">
      <c r="R48646" s="1"/>
    </row>
    <row r="48647" spans="18:18">
      <c r="R48647" s="1"/>
    </row>
    <row r="48648" spans="18:18">
      <c r="R48648" s="1"/>
    </row>
    <row r="48649" spans="18:18">
      <c r="R48649" s="1"/>
    </row>
    <row r="48650" spans="18:18">
      <c r="R48650" s="1"/>
    </row>
    <row r="48651" spans="18:18">
      <c r="R48651" s="1"/>
    </row>
    <row r="48652" spans="18:18">
      <c r="R48652" s="1"/>
    </row>
    <row r="48653" spans="18:18">
      <c r="R48653" s="1"/>
    </row>
    <row r="48654" spans="18:18">
      <c r="R48654" s="1"/>
    </row>
    <row r="48655" spans="18:18">
      <c r="R48655" s="1"/>
    </row>
    <row r="48656" spans="18:18">
      <c r="R48656" s="1"/>
    </row>
    <row r="48657" spans="18:18">
      <c r="R48657" s="1"/>
    </row>
    <row r="48658" spans="18:18">
      <c r="R48658" s="1"/>
    </row>
    <row r="48659" spans="18:18">
      <c r="R48659" s="1"/>
    </row>
    <row r="48660" spans="18:18">
      <c r="R48660" s="1"/>
    </row>
    <row r="48661" spans="18:18">
      <c r="R48661" s="1"/>
    </row>
    <row r="48662" spans="18:18">
      <c r="R48662" s="1"/>
    </row>
    <row r="48663" spans="18:18">
      <c r="R48663" s="1"/>
    </row>
    <row r="48664" spans="18:18">
      <c r="R48664" s="1"/>
    </row>
    <row r="48665" spans="18:18">
      <c r="R48665" s="1"/>
    </row>
    <row r="48666" spans="18:18">
      <c r="R48666" s="1"/>
    </row>
    <row r="48667" spans="18:18">
      <c r="R48667" s="1"/>
    </row>
    <row r="48668" spans="18:18">
      <c r="R48668" s="1"/>
    </row>
    <row r="48669" spans="18:18">
      <c r="R48669" s="1"/>
    </row>
    <row r="48670" spans="18:18">
      <c r="R48670" s="1"/>
    </row>
    <row r="48671" spans="18:18">
      <c r="R48671" s="1"/>
    </row>
    <row r="48672" spans="18:18">
      <c r="R48672" s="1"/>
    </row>
    <row r="48673" spans="18:18">
      <c r="R48673" s="1"/>
    </row>
    <row r="48674" spans="18:18">
      <c r="R48674" s="1"/>
    </row>
    <row r="48675" spans="18:18">
      <c r="R48675" s="1"/>
    </row>
    <row r="48676" spans="18:18">
      <c r="R48676" s="1"/>
    </row>
    <row r="48677" spans="18:18">
      <c r="R48677" s="1"/>
    </row>
    <row r="48678" spans="18:18">
      <c r="R48678" s="1"/>
    </row>
    <row r="48679" spans="18:18">
      <c r="R48679" s="1"/>
    </row>
    <row r="48680" spans="18:18">
      <c r="R48680" s="1"/>
    </row>
    <row r="48681" spans="18:18">
      <c r="R48681" s="1"/>
    </row>
    <row r="48682" spans="18:18">
      <c r="R48682" s="1"/>
    </row>
    <row r="48683" spans="18:18">
      <c r="R48683" s="1"/>
    </row>
    <row r="48684" spans="18:18">
      <c r="R48684" s="1"/>
    </row>
    <row r="48685" spans="18:18">
      <c r="R48685" s="1"/>
    </row>
    <row r="48686" spans="18:18">
      <c r="R48686" s="1"/>
    </row>
    <row r="48687" spans="18:18">
      <c r="R48687" s="1"/>
    </row>
    <row r="48688" spans="18:18">
      <c r="R48688" s="1"/>
    </row>
    <row r="48689" spans="18:18">
      <c r="R48689" s="1"/>
    </row>
    <row r="48690" spans="18:18">
      <c r="R48690" s="1"/>
    </row>
    <row r="48691" spans="18:18">
      <c r="R48691" s="1"/>
    </row>
    <row r="48692" spans="18:18">
      <c r="R48692" s="1"/>
    </row>
    <row r="48693" spans="18:18">
      <c r="R48693" s="1"/>
    </row>
    <row r="48694" spans="18:18">
      <c r="R48694" s="1"/>
    </row>
    <row r="48695" spans="18:18">
      <c r="R48695" s="1"/>
    </row>
    <row r="48696" spans="18:18">
      <c r="R48696" s="1"/>
    </row>
    <row r="48697" spans="18:18">
      <c r="R48697" s="1"/>
    </row>
    <row r="48698" spans="18:18">
      <c r="R48698" s="1"/>
    </row>
    <row r="48699" spans="18:18">
      <c r="R48699" s="1"/>
    </row>
    <row r="48700" spans="18:18">
      <c r="R48700" s="1"/>
    </row>
    <row r="48701" spans="18:18">
      <c r="R48701" s="1"/>
    </row>
    <row r="48702" spans="18:18">
      <c r="R48702" s="1"/>
    </row>
    <row r="48703" spans="18:18">
      <c r="R48703" s="1"/>
    </row>
    <row r="48704" spans="18:18">
      <c r="R48704" s="1"/>
    </row>
    <row r="48705" spans="18:18">
      <c r="R48705" s="1"/>
    </row>
    <row r="48706" spans="18:18">
      <c r="R48706" s="1"/>
    </row>
    <row r="48707" spans="18:18">
      <c r="R48707" s="1"/>
    </row>
    <row r="48708" spans="18:18">
      <c r="R48708" s="1"/>
    </row>
    <row r="48709" spans="18:18">
      <c r="R48709" s="1"/>
    </row>
    <row r="48710" spans="18:18">
      <c r="R48710" s="1"/>
    </row>
    <row r="48711" spans="18:18">
      <c r="R48711" s="1"/>
    </row>
    <row r="48712" spans="18:18">
      <c r="R48712" s="1"/>
    </row>
    <row r="48713" spans="18:18">
      <c r="R48713" s="1"/>
    </row>
    <row r="48714" spans="18:18">
      <c r="R48714" s="1"/>
    </row>
    <row r="48715" spans="18:18">
      <c r="R48715" s="1"/>
    </row>
    <row r="48716" spans="18:18">
      <c r="R48716" s="1"/>
    </row>
    <row r="48717" spans="18:18">
      <c r="R48717" s="1"/>
    </row>
    <row r="48718" spans="18:18">
      <c r="R48718" s="1"/>
    </row>
    <row r="48719" spans="18:18">
      <c r="R48719" s="1"/>
    </row>
    <row r="48720" spans="18:18">
      <c r="R48720" s="1"/>
    </row>
    <row r="48721" spans="18:18">
      <c r="R48721" s="1"/>
    </row>
    <row r="48722" spans="18:18">
      <c r="R48722" s="1"/>
    </row>
    <row r="48723" spans="18:18">
      <c r="R48723" s="1"/>
    </row>
    <row r="48724" spans="18:18">
      <c r="R48724" s="1"/>
    </row>
    <row r="48725" spans="18:18">
      <c r="R48725" s="1"/>
    </row>
    <row r="48726" spans="18:18">
      <c r="R48726" s="1"/>
    </row>
    <row r="48727" spans="18:18">
      <c r="R48727" s="1"/>
    </row>
    <row r="48728" spans="18:18">
      <c r="R48728" s="1"/>
    </row>
    <row r="48729" spans="18:18">
      <c r="R48729" s="1"/>
    </row>
    <row r="48730" spans="18:18">
      <c r="R48730" s="1"/>
    </row>
    <row r="48731" spans="18:18">
      <c r="R48731" s="1"/>
    </row>
    <row r="48732" spans="18:18">
      <c r="R48732" s="1"/>
    </row>
    <row r="48733" spans="18:18">
      <c r="R48733" s="1"/>
    </row>
    <row r="48734" spans="18:18">
      <c r="R48734" s="1"/>
    </row>
    <row r="48735" spans="18:18">
      <c r="R48735" s="1"/>
    </row>
    <row r="48736" spans="18:18">
      <c r="R48736" s="1"/>
    </row>
    <row r="48737" spans="18:18">
      <c r="R48737" s="1"/>
    </row>
    <row r="48738" spans="18:18">
      <c r="R48738" s="1"/>
    </row>
    <row r="48739" spans="18:18">
      <c r="R48739" s="1"/>
    </row>
    <row r="48740" spans="18:18">
      <c r="R48740" s="1"/>
    </row>
    <row r="48741" spans="18:18">
      <c r="R48741" s="1"/>
    </row>
    <row r="48742" spans="18:18">
      <c r="R48742" s="1"/>
    </row>
    <row r="48743" spans="18:18">
      <c r="R48743" s="1"/>
    </row>
    <row r="48744" spans="18:18">
      <c r="R48744" s="1"/>
    </row>
    <row r="48745" spans="18:18">
      <c r="R48745" s="1"/>
    </row>
    <row r="48746" spans="18:18">
      <c r="R48746" s="1"/>
    </row>
    <row r="48747" spans="18:18">
      <c r="R48747" s="1"/>
    </row>
    <row r="48748" spans="18:18">
      <c r="R48748" s="1"/>
    </row>
    <row r="48749" spans="18:18">
      <c r="R48749" s="1"/>
    </row>
    <row r="48750" spans="18:18">
      <c r="R48750" s="1"/>
    </row>
    <row r="48751" spans="18:18">
      <c r="R48751" s="1"/>
    </row>
    <row r="48752" spans="18:18">
      <c r="R48752" s="1"/>
    </row>
    <row r="48753" spans="18:18">
      <c r="R48753" s="1"/>
    </row>
    <row r="48754" spans="18:18">
      <c r="R48754" s="1"/>
    </row>
    <row r="48755" spans="18:18">
      <c r="R48755" s="1"/>
    </row>
    <row r="48756" spans="18:18">
      <c r="R48756" s="1"/>
    </row>
    <row r="48757" spans="18:18">
      <c r="R48757" s="1"/>
    </row>
    <row r="48758" spans="18:18">
      <c r="R48758" s="1"/>
    </row>
    <row r="48759" spans="18:18">
      <c r="R48759" s="1"/>
    </row>
    <row r="48760" spans="18:18">
      <c r="R48760" s="1"/>
    </row>
    <row r="48761" spans="18:18">
      <c r="R48761" s="1"/>
    </row>
    <row r="48762" spans="18:18">
      <c r="R48762" s="1"/>
    </row>
    <row r="48763" spans="18:18">
      <c r="R48763" s="1"/>
    </row>
    <row r="48764" spans="18:18">
      <c r="R48764" s="1"/>
    </row>
    <row r="48765" spans="18:18">
      <c r="R48765" s="1"/>
    </row>
    <row r="48766" spans="18:18">
      <c r="R48766" s="1"/>
    </row>
    <row r="48767" spans="18:18">
      <c r="R48767" s="1"/>
    </row>
    <row r="48768" spans="18:18">
      <c r="R48768" s="1"/>
    </row>
    <row r="48769" spans="18:18">
      <c r="R48769" s="1"/>
    </row>
    <row r="48770" spans="18:18">
      <c r="R48770" s="1"/>
    </row>
    <row r="48771" spans="18:18">
      <c r="R48771" s="1"/>
    </row>
    <row r="48772" spans="18:18">
      <c r="R48772" s="1"/>
    </row>
    <row r="48773" spans="18:18">
      <c r="R48773" s="1"/>
    </row>
    <row r="48774" spans="18:18">
      <c r="R48774" s="1"/>
    </row>
    <row r="48775" spans="18:18">
      <c r="R48775" s="1"/>
    </row>
    <row r="48776" spans="18:18">
      <c r="R48776" s="1"/>
    </row>
    <row r="48777" spans="18:18">
      <c r="R48777" s="1"/>
    </row>
    <row r="48778" spans="18:18">
      <c r="R48778" s="1"/>
    </row>
    <row r="48779" spans="18:18">
      <c r="R48779" s="1"/>
    </row>
    <row r="48780" spans="18:18">
      <c r="R48780" s="1"/>
    </row>
    <row r="48781" spans="18:18">
      <c r="R48781" s="1"/>
    </row>
    <row r="48782" spans="18:18">
      <c r="R48782" s="1"/>
    </row>
    <row r="48783" spans="18:18">
      <c r="R48783" s="1"/>
    </row>
    <row r="48784" spans="18:18">
      <c r="R48784" s="1"/>
    </row>
    <row r="48785" spans="18:18">
      <c r="R48785" s="1"/>
    </row>
    <row r="48786" spans="18:18">
      <c r="R48786" s="1"/>
    </row>
    <row r="48787" spans="18:18">
      <c r="R48787" s="1"/>
    </row>
    <row r="48788" spans="18:18">
      <c r="R48788" s="1"/>
    </row>
    <row r="48789" spans="18:18">
      <c r="R48789" s="1"/>
    </row>
    <row r="48790" spans="18:18">
      <c r="R48790" s="1"/>
    </row>
    <row r="48791" spans="18:18">
      <c r="R48791" s="1"/>
    </row>
    <row r="48792" spans="18:18">
      <c r="R48792" s="1"/>
    </row>
    <row r="48793" spans="18:18">
      <c r="R48793" s="1"/>
    </row>
    <row r="48794" spans="18:18">
      <c r="R48794" s="1"/>
    </row>
    <row r="48795" spans="18:18">
      <c r="R48795" s="1"/>
    </row>
    <row r="48796" spans="18:18">
      <c r="R48796" s="1"/>
    </row>
    <row r="48797" spans="18:18">
      <c r="R48797" s="1"/>
    </row>
    <row r="48798" spans="18:18">
      <c r="R48798" s="1"/>
    </row>
    <row r="48799" spans="18:18">
      <c r="R48799" s="1"/>
    </row>
    <row r="48800" spans="18:18">
      <c r="R48800" s="1"/>
    </row>
    <row r="48801" spans="18:18">
      <c r="R48801" s="1"/>
    </row>
    <row r="48802" spans="18:18">
      <c r="R48802" s="1"/>
    </row>
    <row r="48803" spans="18:18">
      <c r="R48803" s="1"/>
    </row>
    <row r="48804" spans="18:18">
      <c r="R48804" s="1"/>
    </row>
    <row r="48805" spans="18:18">
      <c r="R48805" s="1"/>
    </row>
    <row r="48806" spans="18:18">
      <c r="R48806" s="1"/>
    </row>
    <row r="48807" spans="18:18">
      <c r="R48807" s="1"/>
    </row>
    <row r="48808" spans="18:18">
      <c r="R48808" s="1"/>
    </row>
    <row r="48809" spans="18:18">
      <c r="R48809" s="1"/>
    </row>
    <row r="48810" spans="18:18">
      <c r="R48810" s="1"/>
    </row>
    <row r="48811" spans="18:18">
      <c r="R48811" s="1"/>
    </row>
    <row r="48812" spans="18:18">
      <c r="R48812" s="1"/>
    </row>
    <row r="48813" spans="18:18">
      <c r="R48813" s="1"/>
    </row>
    <row r="48814" spans="18:18">
      <c r="R48814" s="1"/>
    </row>
    <row r="48815" spans="18:18">
      <c r="R48815" s="1"/>
    </row>
    <row r="48816" spans="18:18">
      <c r="R48816" s="1"/>
    </row>
    <row r="48817" spans="18:18">
      <c r="R48817" s="1"/>
    </row>
    <row r="48818" spans="18:18">
      <c r="R48818" s="1"/>
    </row>
    <row r="48819" spans="18:18">
      <c r="R48819" s="1"/>
    </row>
    <row r="48820" spans="18:18">
      <c r="R48820" s="1"/>
    </row>
    <row r="48821" spans="18:18">
      <c r="R48821" s="1"/>
    </row>
    <row r="48822" spans="18:18">
      <c r="R48822" s="1"/>
    </row>
    <row r="48823" spans="18:18">
      <c r="R48823" s="1"/>
    </row>
    <row r="48824" spans="18:18">
      <c r="R48824" s="1"/>
    </row>
    <row r="48825" spans="18:18">
      <c r="R48825" s="1"/>
    </row>
    <row r="48826" spans="18:18">
      <c r="R48826" s="1"/>
    </row>
    <row r="48827" spans="18:18">
      <c r="R48827" s="1"/>
    </row>
    <row r="48828" spans="18:18">
      <c r="R48828" s="1"/>
    </row>
    <row r="48829" spans="18:18">
      <c r="R48829" s="1"/>
    </row>
    <row r="48830" spans="18:18">
      <c r="R48830" s="1"/>
    </row>
    <row r="48831" spans="18:18">
      <c r="R48831" s="1"/>
    </row>
    <row r="48832" spans="18:18">
      <c r="R48832" s="1"/>
    </row>
    <row r="48833" spans="18:18">
      <c r="R48833" s="1"/>
    </row>
    <row r="48834" spans="18:18">
      <c r="R48834" s="1"/>
    </row>
    <row r="48835" spans="18:18">
      <c r="R48835" s="1"/>
    </row>
    <row r="48836" spans="18:18">
      <c r="R48836" s="1"/>
    </row>
    <row r="48837" spans="18:18">
      <c r="R48837" s="1"/>
    </row>
    <row r="48838" spans="18:18">
      <c r="R48838" s="1"/>
    </row>
    <row r="48839" spans="18:18">
      <c r="R48839" s="1"/>
    </row>
    <row r="48840" spans="18:18">
      <c r="R48840" s="1"/>
    </row>
    <row r="48841" spans="18:18">
      <c r="R48841" s="1"/>
    </row>
    <row r="48842" spans="18:18">
      <c r="R48842" s="1"/>
    </row>
    <row r="48843" spans="18:18">
      <c r="R48843" s="1"/>
    </row>
    <row r="48844" spans="18:18">
      <c r="R48844" s="1"/>
    </row>
    <row r="48845" spans="18:18">
      <c r="R48845" s="1"/>
    </row>
    <row r="48846" spans="18:18">
      <c r="R48846" s="1"/>
    </row>
    <row r="48847" spans="18:18">
      <c r="R48847" s="1"/>
    </row>
    <row r="48848" spans="18:18">
      <c r="R48848" s="1"/>
    </row>
    <row r="48849" spans="18:18">
      <c r="R48849" s="1"/>
    </row>
    <row r="48850" spans="18:18">
      <c r="R48850" s="1"/>
    </row>
    <row r="48851" spans="18:18">
      <c r="R48851" s="1"/>
    </row>
    <row r="48852" spans="18:18">
      <c r="R48852" s="1"/>
    </row>
    <row r="48853" spans="18:18">
      <c r="R48853" s="1"/>
    </row>
    <row r="48854" spans="18:18">
      <c r="R48854" s="1"/>
    </row>
    <row r="48855" spans="18:18">
      <c r="R48855" s="1"/>
    </row>
    <row r="48856" spans="18:18">
      <c r="R48856" s="1"/>
    </row>
    <row r="48857" spans="18:18">
      <c r="R48857" s="1"/>
    </row>
    <row r="48858" spans="18:18">
      <c r="R48858" s="1"/>
    </row>
    <row r="48859" spans="18:18">
      <c r="R48859" s="1"/>
    </row>
    <row r="48860" spans="18:18">
      <c r="R48860" s="1"/>
    </row>
    <row r="48861" spans="18:18">
      <c r="R48861" s="1"/>
    </row>
    <row r="48862" spans="18:18">
      <c r="R48862" s="1"/>
    </row>
    <row r="48863" spans="18:18">
      <c r="R48863" s="1"/>
    </row>
    <row r="48864" spans="18:18">
      <c r="R48864" s="1"/>
    </row>
    <row r="48865" spans="18:18">
      <c r="R48865" s="1"/>
    </row>
    <row r="48866" spans="18:18">
      <c r="R48866" s="1"/>
    </row>
    <row r="48867" spans="18:18">
      <c r="R48867" s="1"/>
    </row>
    <row r="48868" spans="18:18">
      <c r="R48868" s="1"/>
    </row>
    <row r="48869" spans="18:18">
      <c r="R48869" s="1"/>
    </row>
    <row r="48870" spans="18:18">
      <c r="R48870" s="1"/>
    </row>
    <row r="48871" spans="18:18">
      <c r="R48871" s="1"/>
    </row>
    <row r="48872" spans="18:18">
      <c r="R48872" s="1"/>
    </row>
    <row r="48873" spans="18:18">
      <c r="R48873" s="1"/>
    </row>
    <row r="48874" spans="18:18">
      <c r="R48874" s="1"/>
    </row>
    <row r="48875" spans="18:18">
      <c r="R48875" s="1"/>
    </row>
    <row r="48876" spans="18:18">
      <c r="R48876" s="1"/>
    </row>
    <row r="48877" spans="18:18">
      <c r="R48877" s="1"/>
    </row>
    <row r="48878" spans="18:18">
      <c r="R48878" s="1"/>
    </row>
    <row r="48879" spans="18:18">
      <c r="R48879" s="1"/>
    </row>
    <row r="48880" spans="18:18">
      <c r="R48880" s="1"/>
    </row>
    <row r="48881" spans="18:18">
      <c r="R48881" s="1"/>
    </row>
    <row r="48882" spans="18:18">
      <c r="R48882" s="1"/>
    </row>
    <row r="48883" spans="18:18">
      <c r="R48883" s="1"/>
    </row>
    <row r="48884" spans="18:18">
      <c r="R48884" s="1"/>
    </row>
    <row r="48885" spans="18:18">
      <c r="R48885" s="1"/>
    </row>
    <row r="48886" spans="18:18">
      <c r="R48886" s="1"/>
    </row>
    <row r="48887" spans="18:18">
      <c r="R48887" s="1"/>
    </row>
    <row r="48888" spans="18:18">
      <c r="R48888" s="1"/>
    </row>
    <row r="48889" spans="18:18">
      <c r="R48889" s="1"/>
    </row>
    <row r="48890" spans="18:18">
      <c r="R48890" s="1"/>
    </row>
    <row r="48891" spans="18:18">
      <c r="R48891" s="1"/>
    </row>
    <row r="48892" spans="18:18">
      <c r="R48892" s="1"/>
    </row>
    <row r="48893" spans="18:18">
      <c r="R48893" s="1"/>
    </row>
    <row r="48894" spans="18:18">
      <c r="R48894" s="1"/>
    </row>
    <row r="48895" spans="18:18">
      <c r="R48895" s="1"/>
    </row>
    <row r="48896" spans="18:18">
      <c r="R48896" s="1"/>
    </row>
    <row r="48897" spans="18:18">
      <c r="R48897" s="1"/>
    </row>
    <row r="48898" spans="18:18">
      <c r="R48898" s="1"/>
    </row>
    <row r="48899" spans="18:18">
      <c r="R48899" s="1"/>
    </row>
    <row r="48900" spans="18:18">
      <c r="R48900" s="1"/>
    </row>
    <row r="48901" spans="18:18">
      <c r="R48901" s="1"/>
    </row>
    <row r="48902" spans="18:18">
      <c r="R48902" s="1"/>
    </row>
    <row r="48903" spans="18:18">
      <c r="R48903" s="1"/>
    </row>
    <row r="48904" spans="18:18">
      <c r="R48904" s="1"/>
    </row>
    <row r="48905" spans="18:18">
      <c r="R48905" s="1"/>
    </row>
    <row r="48906" spans="18:18">
      <c r="R48906" s="1"/>
    </row>
    <row r="48907" spans="18:18">
      <c r="R48907" s="1"/>
    </row>
    <row r="48908" spans="18:18">
      <c r="R48908" s="1"/>
    </row>
    <row r="48909" spans="18:18">
      <c r="R48909" s="1"/>
    </row>
    <row r="48910" spans="18:18">
      <c r="R48910" s="1"/>
    </row>
    <row r="48911" spans="18:18">
      <c r="R48911" s="1"/>
    </row>
    <row r="48912" spans="18:18">
      <c r="R48912" s="1"/>
    </row>
    <row r="48913" spans="18:18">
      <c r="R48913" s="1"/>
    </row>
    <row r="48914" spans="18:18">
      <c r="R48914" s="1"/>
    </row>
    <row r="48915" spans="18:18">
      <c r="R48915" s="1"/>
    </row>
    <row r="48916" spans="18:18">
      <c r="R48916" s="1"/>
    </row>
    <row r="48917" spans="18:18">
      <c r="R48917" s="1"/>
    </row>
    <row r="48918" spans="18:18">
      <c r="R48918" s="1"/>
    </row>
    <row r="48919" spans="18:18">
      <c r="R48919" s="1"/>
    </row>
    <row r="48920" spans="18:18">
      <c r="R48920" s="1"/>
    </row>
    <row r="48921" spans="18:18">
      <c r="R48921" s="1"/>
    </row>
    <row r="48922" spans="18:18">
      <c r="R48922" s="1"/>
    </row>
    <row r="48923" spans="18:18">
      <c r="R48923" s="1"/>
    </row>
    <row r="48924" spans="18:18">
      <c r="R48924" s="1"/>
    </row>
    <row r="48925" spans="18:18">
      <c r="R48925" s="1"/>
    </row>
    <row r="48926" spans="18:18">
      <c r="R48926" s="1"/>
    </row>
    <row r="48927" spans="18:18">
      <c r="R48927" s="1"/>
    </row>
    <row r="48928" spans="18:18">
      <c r="R48928" s="1"/>
    </row>
    <row r="48929" spans="18:18">
      <c r="R48929" s="1"/>
    </row>
    <row r="48930" spans="18:18">
      <c r="R48930" s="1"/>
    </row>
    <row r="48931" spans="18:18">
      <c r="R48931" s="1"/>
    </row>
    <row r="48932" spans="18:18">
      <c r="R48932" s="1"/>
    </row>
    <row r="48933" spans="18:18">
      <c r="R48933" s="1"/>
    </row>
    <row r="48934" spans="18:18">
      <c r="R48934" s="1"/>
    </row>
    <row r="48935" spans="18:18">
      <c r="R48935" s="1"/>
    </row>
    <row r="48936" spans="18:18">
      <c r="R48936" s="1"/>
    </row>
    <row r="48937" spans="18:18">
      <c r="R48937" s="1"/>
    </row>
    <row r="48938" spans="18:18">
      <c r="R48938" s="1"/>
    </row>
    <row r="48939" spans="18:18">
      <c r="R48939" s="1"/>
    </row>
    <row r="48940" spans="18:18">
      <c r="R48940" s="1"/>
    </row>
    <row r="48941" spans="18:18">
      <c r="R48941" s="1"/>
    </row>
    <row r="48942" spans="18:18">
      <c r="R48942" s="1"/>
    </row>
    <row r="48943" spans="18:18">
      <c r="R48943" s="1"/>
    </row>
    <row r="48944" spans="18:18">
      <c r="R48944" s="1"/>
    </row>
    <row r="48945" spans="18:18">
      <c r="R48945" s="1"/>
    </row>
    <row r="48946" spans="18:18">
      <c r="R48946" s="1"/>
    </row>
    <row r="48947" spans="18:18">
      <c r="R48947" s="1"/>
    </row>
    <row r="48948" spans="18:18">
      <c r="R48948" s="1"/>
    </row>
    <row r="48949" spans="18:18">
      <c r="R48949" s="1"/>
    </row>
    <row r="48950" spans="18:18">
      <c r="R48950" s="1"/>
    </row>
    <row r="48951" spans="18:18">
      <c r="R48951" s="1"/>
    </row>
    <row r="48952" spans="18:18">
      <c r="R48952" s="1"/>
    </row>
    <row r="48953" spans="18:18">
      <c r="R48953" s="1"/>
    </row>
    <row r="48954" spans="18:18">
      <c r="R48954" s="1"/>
    </row>
    <row r="48955" spans="18:18">
      <c r="R48955" s="1"/>
    </row>
    <row r="48956" spans="18:18">
      <c r="R48956" s="1"/>
    </row>
    <row r="48957" spans="18:18">
      <c r="R48957" s="1"/>
    </row>
    <row r="48958" spans="18:18">
      <c r="R48958" s="1"/>
    </row>
    <row r="48959" spans="18:18">
      <c r="R48959" s="1"/>
    </row>
    <row r="48960" spans="18:18">
      <c r="R48960" s="1"/>
    </row>
    <row r="48961" spans="18:18">
      <c r="R48961" s="1"/>
    </row>
    <row r="48962" spans="18:18">
      <c r="R48962" s="1"/>
    </row>
    <row r="48963" spans="18:18">
      <c r="R48963" s="1"/>
    </row>
    <row r="48964" spans="18:18">
      <c r="R48964" s="1"/>
    </row>
    <row r="48965" spans="18:18">
      <c r="R48965" s="1"/>
    </row>
    <row r="48966" spans="18:18">
      <c r="R48966" s="1"/>
    </row>
    <row r="48967" spans="18:18">
      <c r="R48967" s="1"/>
    </row>
    <row r="48968" spans="18:18">
      <c r="R48968" s="1"/>
    </row>
    <row r="48969" spans="18:18">
      <c r="R48969" s="1"/>
    </row>
    <row r="48970" spans="18:18">
      <c r="R48970" s="1"/>
    </row>
    <row r="48971" spans="18:18">
      <c r="R48971" s="1"/>
    </row>
    <row r="48972" spans="18:18">
      <c r="R48972" s="1"/>
    </row>
    <row r="48973" spans="18:18">
      <c r="R48973" s="1"/>
    </row>
    <row r="48974" spans="18:18">
      <c r="R48974" s="1"/>
    </row>
    <row r="48975" spans="18:18">
      <c r="R48975" s="1"/>
    </row>
    <row r="48976" spans="18:18">
      <c r="R48976" s="1"/>
    </row>
    <row r="48977" spans="18:18">
      <c r="R48977" s="1"/>
    </row>
    <row r="48978" spans="18:18">
      <c r="R48978" s="1"/>
    </row>
    <row r="48979" spans="18:18">
      <c r="R48979" s="1"/>
    </row>
    <row r="48980" spans="18:18">
      <c r="R48980" s="1"/>
    </row>
    <row r="48981" spans="18:18">
      <c r="R48981" s="1"/>
    </row>
    <row r="48982" spans="18:18">
      <c r="R48982" s="1"/>
    </row>
    <row r="48983" spans="18:18">
      <c r="R48983" s="1"/>
    </row>
    <row r="48984" spans="18:18">
      <c r="R48984" s="1"/>
    </row>
    <row r="48985" spans="18:18">
      <c r="R48985" s="1"/>
    </row>
    <row r="48986" spans="18:18">
      <c r="R48986" s="1"/>
    </row>
    <row r="48987" spans="18:18">
      <c r="R48987" s="1"/>
    </row>
    <row r="48988" spans="18:18">
      <c r="R48988" s="1"/>
    </row>
    <row r="48989" spans="18:18">
      <c r="R48989" s="1"/>
    </row>
    <row r="48990" spans="18:18">
      <c r="R48990" s="1"/>
    </row>
    <row r="48991" spans="18:18">
      <c r="R48991" s="1"/>
    </row>
    <row r="48992" spans="18:18">
      <c r="R48992" s="1"/>
    </row>
    <row r="48993" spans="18:18">
      <c r="R48993" s="1"/>
    </row>
    <row r="48994" spans="18:18">
      <c r="R48994" s="1"/>
    </row>
    <row r="48995" spans="18:18">
      <c r="R48995" s="1"/>
    </row>
    <row r="48996" spans="18:18">
      <c r="R48996" s="1"/>
    </row>
    <row r="48997" spans="18:18">
      <c r="R48997" s="1"/>
    </row>
    <row r="48998" spans="18:18">
      <c r="R48998" s="1"/>
    </row>
    <row r="48999" spans="18:18">
      <c r="R48999" s="1"/>
    </row>
    <row r="49000" spans="18:18">
      <c r="R49000" s="1"/>
    </row>
    <row r="49001" spans="18:18">
      <c r="R49001" s="1"/>
    </row>
    <row r="49002" spans="18:18">
      <c r="R49002" s="1"/>
    </row>
    <row r="49003" spans="18:18">
      <c r="R49003" s="1"/>
    </row>
    <row r="49004" spans="18:18">
      <c r="R49004" s="1"/>
    </row>
    <row r="49005" spans="18:18">
      <c r="R49005" s="1"/>
    </row>
    <row r="49006" spans="18:18">
      <c r="R49006" s="1"/>
    </row>
    <row r="49007" spans="18:18">
      <c r="R49007" s="1"/>
    </row>
    <row r="49008" spans="18:18">
      <c r="R49008" s="1"/>
    </row>
    <row r="49009" spans="18:18">
      <c r="R49009" s="1"/>
    </row>
    <row r="49010" spans="18:18">
      <c r="R49010" s="1"/>
    </row>
    <row r="49011" spans="18:18">
      <c r="R49011" s="1"/>
    </row>
    <row r="49012" spans="18:18">
      <c r="R49012" s="1"/>
    </row>
    <row r="49013" spans="18:18">
      <c r="R49013" s="1"/>
    </row>
    <row r="49014" spans="18:18">
      <c r="R49014" s="1"/>
    </row>
    <row r="49015" spans="18:18">
      <c r="R49015" s="1"/>
    </row>
    <row r="49016" spans="18:18">
      <c r="R49016" s="1"/>
    </row>
    <row r="49017" spans="18:18">
      <c r="R49017" s="1"/>
    </row>
    <row r="49018" spans="18:18">
      <c r="R49018" s="1"/>
    </row>
    <row r="49019" spans="18:18">
      <c r="R49019" s="1"/>
    </row>
    <row r="49020" spans="18:18">
      <c r="R49020" s="1"/>
    </row>
    <row r="49021" spans="18:18">
      <c r="R49021" s="1"/>
    </row>
    <row r="49022" spans="18:18">
      <c r="R49022" s="1"/>
    </row>
    <row r="49023" spans="18:18">
      <c r="R49023" s="1"/>
    </row>
    <row r="49024" spans="18:18">
      <c r="R49024" s="1"/>
    </row>
    <row r="49025" spans="18:18">
      <c r="R49025" s="1"/>
    </row>
    <row r="49026" spans="18:18">
      <c r="R49026" s="1"/>
    </row>
    <row r="49027" spans="18:18">
      <c r="R49027" s="1"/>
    </row>
    <row r="49028" spans="18:18">
      <c r="R49028" s="1"/>
    </row>
    <row r="49029" spans="18:18">
      <c r="R49029" s="1"/>
    </row>
    <row r="49030" spans="18:18">
      <c r="R49030" s="1"/>
    </row>
    <row r="49031" spans="18:18">
      <c r="R49031" s="1"/>
    </row>
    <row r="49032" spans="18:18">
      <c r="R49032" s="1"/>
    </row>
    <row r="49033" spans="18:18">
      <c r="R49033" s="1"/>
    </row>
    <row r="49034" spans="18:18">
      <c r="R49034" s="1"/>
    </row>
    <row r="49035" spans="18:18">
      <c r="R49035" s="1"/>
    </row>
    <row r="49036" spans="18:18">
      <c r="R49036" s="1"/>
    </row>
    <row r="49037" spans="18:18">
      <c r="R49037" s="1"/>
    </row>
    <row r="49038" spans="18:18">
      <c r="R49038" s="1"/>
    </row>
    <row r="49039" spans="18:18">
      <c r="R49039" s="1"/>
    </row>
    <row r="49040" spans="18:18">
      <c r="R49040" s="1"/>
    </row>
    <row r="49041" spans="18:18">
      <c r="R49041" s="1"/>
    </row>
    <row r="49042" spans="18:18">
      <c r="R49042" s="1"/>
    </row>
    <row r="49043" spans="18:18">
      <c r="R49043" s="1"/>
    </row>
    <row r="49044" spans="18:18">
      <c r="R49044" s="1"/>
    </row>
    <row r="49045" spans="18:18">
      <c r="R49045" s="1"/>
    </row>
    <row r="49046" spans="18:18">
      <c r="R49046" s="1"/>
    </row>
    <row r="49047" spans="18:18">
      <c r="R49047" s="1"/>
    </row>
    <row r="49048" spans="18:18">
      <c r="R49048" s="1"/>
    </row>
    <row r="49049" spans="18:18">
      <c r="R49049" s="1"/>
    </row>
    <row r="49050" spans="18:18">
      <c r="R49050" s="1"/>
    </row>
    <row r="49051" spans="18:18">
      <c r="R49051" s="1"/>
    </row>
    <row r="49052" spans="18:18">
      <c r="R49052" s="1"/>
    </row>
    <row r="49053" spans="18:18">
      <c r="R49053" s="1"/>
    </row>
    <row r="49054" spans="18:18">
      <c r="R49054" s="1"/>
    </row>
    <row r="49055" spans="18:18">
      <c r="R49055" s="1"/>
    </row>
    <row r="49056" spans="18:18">
      <c r="R49056" s="1"/>
    </row>
    <row r="49057" spans="18:18">
      <c r="R49057" s="1"/>
    </row>
    <row r="49058" spans="18:18">
      <c r="R49058" s="1"/>
    </row>
    <row r="49059" spans="18:18">
      <c r="R49059" s="1"/>
    </row>
    <row r="49060" spans="18:18">
      <c r="R49060" s="1"/>
    </row>
    <row r="49061" spans="18:18">
      <c r="R49061" s="1"/>
    </row>
    <row r="49062" spans="18:18">
      <c r="R49062" s="1"/>
    </row>
    <row r="49063" spans="18:18">
      <c r="R49063" s="1"/>
    </row>
    <row r="49064" spans="18:18">
      <c r="R49064" s="1"/>
    </row>
    <row r="49065" spans="18:18">
      <c r="R49065" s="1"/>
    </row>
    <row r="49066" spans="18:18">
      <c r="R49066" s="1"/>
    </row>
    <row r="49067" spans="18:18">
      <c r="R49067" s="1"/>
    </row>
    <row r="49068" spans="18:18">
      <c r="R49068" s="1"/>
    </row>
    <row r="49069" spans="18:18">
      <c r="R49069" s="1"/>
    </row>
    <row r="49070" spans="18:18">
      <c r="R49070" s="1"/>
    </row>
    <row r="49071" spans="18:18">
      <c r="R49071" s="1"/>
    </row>
    <row r="49072" spans="18:18">
      <c r="R49072" s="1"/>
    </row>
    <row r="49073" spans="18:18">
      <c r="R49073" s="1"/>
    </row>
    <row r="49074" spans="18:18">
      <c r="R49074" s="1"/>
    </row>
    <row r="49075" spans="18:18">
      <c r="R49075" s="1"/>
    </row>
    <row r="49076" spans="18:18">
      <c r="R49076" s="1"/>
    </row>
    <row r="49077" spans="18:18">
      <c r="R49077" s="1"/>
    </row>
    <row r="49078" spans="18:18">
      <c r="R49078" s="1"/>
    </row>
    <row r="49079" spans="18:18">
      <c r="R49079" s="1"/>
    </row>
    <row r="49080" spans="18:18">
      <c r="R49080" s="1"/>
    </row>
    <row r="49081" spans="18:18">
      <c r="R49081" s="1"/>
    </row>
    <row r="49082" spans="18:18">
      <c r="R49082" s="1"/>
    </row>
    <row r="49083" spans="18:18">
      <c r="R49083" s="1"/>
    </row>
    <row r="49084" spans="18:18">
      <c r="R49084" s="1"/>
    </row>
    <row r="49085" spans="18:18">
      <c r="R49085" s="1"/>
    </row>
    <row r="49086" spans="18:18">
      <c r="R49086" s="1"/>
    </row>
    <row r="49087" spans="18:18">
      <c r="R49087" s="1"/>
    </row>
    <row r="49088" spans="18:18">
      <c r="R49088" s="1"/>
    </row>
    <row r="49089" spans="18:18">
      <c r="R49089" s="1"/>
    </row>
    <row r="49090" spans="18:18">
      <c r="R49090" s="1"/>
    </row>
    <row r="49091" spans="18:18">
      <c r="R49091" s="1"/>
    </row>
    <row r="49092" spans="18:18">
      <c r="R49092" s="1"/>
    </row>
    <row r="49093" spans="18:18">
      <c r="R49093" s="1"/>
    </row>
    <row r="49094" spans="18:18">
      <c r="R49094" s="1"/>
    </row>
    <row r="49095" spans="18:18">
      <c r="R49095" s="1"/>
    </row>
    <row r="49096" spans="18:18">
      <c r="R49096" s="1"/>
    </row>
    <row r="49097" spans="18:18">
      <c r="R49097" s="1"/>
    </row>
    <row r="49098" spans="18:18">
      <c r="R49098" s="1"/>
    </row>
    <row r="49099" spans="18:18">
      <c r="R49099" s="1"/>
    </row>
    <row r="49100" spans="18:18">
      <c r="R49100" s="1"/>
    </row>
    <row r="49101" spans="18:18">
      <c r="R49101" s="1"/>
    </row>
    <row r="49102" spans="18:18">
      <c r="R49102" s="1"/>
    </row>
    <row r="49103" spans="18:18">
      <c r="R49103" s="1"/>
    </row>
    <row r="49104" spans="18:18">
      <c r="R49104" s="1"/>
    </row>
    <row r="49105" spans="18:18">
      <c r="R49105" s="1"/>
    </row>
    <row r="49106" spans="18:18">
      <c r="R49106" s="1"/>
    </row>
    <row r="49107" spans="18:18">
      <c r="R49107" s="1"/>
    </row>
    <row r="49108" spans="18:18">
      <c r="R49108" s="1"/>
    </row>
    <row r="49109" spans="18:18">
      <c r="R49109" s="1"/>
    </row>
    <row r="49110" spans="18:18">
      <c r="R49110" s="1"/>
    </row>
    <row r="49111" spans="18:18">
      <c r="R49111" s="1"/>
    </row>
    <row r="49112" spans="18:18">
      <c r="R49112" s="1"/>
    </row>
    <row r="49113" spans="18:18">
      <c r="R49113" s="1"/>
    </row>
    <row r="49114" spans="18:18">
      <c r="R49114" s="1"/>
    </row>
    <row r="49115" spans="18:18">
      <c r="R49115" s="1"/>
    </row>
    <row r="49116" spans="18:18">
      <c r="R49116" s="1"/>
    </row>
    <row r="49117" spans="18:18">
      <c r="R49117" s="1"/>
    </row>
    <row r="49118" spans="18:18">
      <c r="R49118" s="1"/>
    </row>
    <row r="49119" spans="18:18">
      <c r="R49119" s="1"/>
    </row>
    <row r="49120" spans="18:18">
      <c r="R49120" s="1"/>
    </row>
    <row r="49121" spans="18:18">
      <c r="R49121" s="1"/>
    </row>
    <row r="49122" spans="18:18">
      <c r="R49122" s="1"/>
    </row>
    <row r="49123" spans="18:18">
      <c r="R49123" s="1"/>
    </row>
    <row r="49124" spans="18:18">
      <c r="R49124" s="1"/>
    </row>
    <row r="49125" spans="18:18">
      <c r="R49125" s="1"/>
    </row>
    <row r="49126" spans="18:18">
      <c r="R49126" s="1"/>
    </row>
    <row r="49127" spans="18:18">
      <c r="R49127" s="1"/>
    </row>
    <row r="49128" spans="18:18">
      <c r="R49128" s="1"/>
    </row>
    <row r="49129" spans="18:18">
      <c r="R49129" s="1"/>
    </row>
    <row r="49130" spans="18:18">
      <c r="R49130" s="1"/>
    </row>
    <row r="49131" spans="18:18">
      <c r="R49131" s="1"/>
    </row>
    <row r="49132" spans="18:18">
      <c r="R49132" s="1"/>
    </row>
    <row r="49133" spans="18:18">
      <c r="R49133" s="1"/>
    </row>
    <row r="49134" spans="18:18">
      <c r="R49134" s="1"/>
    </row>
    <row r="49135" spans="18:18">
      <c r="R49135" s="1"/>
    </row>
    <row r="49136" spans="18:18">
      <c r="R49136" s="1"/>
    </row>
    <row r="49137" spans="18:18">
      <c r="R49137" s="1"/>
    </row>
    <row r="49138" spans="18:18">
      <c r="R49138" s="1"/>
    </row>
    <row r="49139" spans="18:18">
      <c r="R49139" s="1"/>
    </row>
    <row r="49140" spans="18:18">
      <c r="R49140" s="1"/>
    </row>
    <row r="49141" spans="18:18">
      <c r="R49141" s="1"/>
    </row>
    <row r="49142" spans="18:18">
      <c r="R49142" s="1"/>
    </row>
    <row r="49143" spans="18:18">
      <c r="R49143" s="1"/>
    </row>
    <row r="49144" spans="18:18">
      <c r="R49144" s="1"/>
    </row>
    <row r="49145" spans="18:18">
      <c r="R49145" s="1"/>
    </row>
    <row r="49146" spans="18:18">
      <c r="R49146" s="1"/>
    </row>
    <row r="49147" spans="18:18">
      <c r="R49147" s="1"/>
    </row>
    <row r="49148" spans="18:18">
      <c r="R49148" s="1"/>
    </row>
    <row r="49149" spans="18:18">
      <c r="R49149" s="1"/>
    </row>
    <row r="49150" spans="18:18">
      <c r="R49150" s="1"/>
    </row>
    <row r="49151" spans="18:18">
      <c r="R49151" s="1"/>
    </row>
    <row r="49152" spans="18:18">
      <c r="R49152" s="1"/>
    </row>
    <row r="49153" spans="18:18">
      <c r="R49153" s="1"/>
    </row>
    <row r="49154" spans="18:18">
      <c r="R49154" s="1"/>
    </row>
    <row r="49155" spans="18:18">
      <c r="R49155" s="1"/>
    </row>
    <row r="49156" spans="18:18">
      <c r="R49156" s="1"/>
    </row>
    <row r="49157" spans="18:18">
      <c r="R49157" s="1"/>
    </row>
    <row r="49158" spans="18:18">
      <c r="R49158" s="1"/>
    </row>
    <row r="49159" spans="18:18">
      <c r="R49159" s="1"/>
    </row>
    <row r="49160" spans="18:18">
      <c r="R49160" s="1"/>
    </row>
    <row r="49161" spans="18:18">
      <c r="R49161" s="1"/>
    </row>
    <row r="49162" spans="18:18">
      <c r="R49162" s="1"/>
    </row>
    <row r="49163" spans="18:18">
      <c r="R49163" s="1"/>
    </row>
    <row r="49164" spans="18:18">
      <c r="R49164" s="1"/>
    </row>
    <row r="49165" spans="18:18">
      <c r="R49165" s="1"/>
    </row>
    <row r="49166" spans="18:18">
      <c r="R49166" s="1"/>
    </row>
    <row r="49167" spans="18:18">
      <c r="R49167" s="1"/>
    </row>
    <row r="49168" spans="18:18">
      <c r="R49168" s="1"/>
    </row>
    <row r="49169" spans="18:18">
      <c r="R49169" s="1"/>
    </row>
    <row r="49170" spans="18:18">
      <c r="R49170" s="1"/>
    </row>
    <row r="49171" spans="18:18">
      <c r="R49171" s="1"/>
    </row>
    <row r="49172" spans="18:18">
      <c r="R49172" s="1"/>
    </row>
    <row r="49173" spans="18:18">
      <c r="R49173" s="1"/>
    </row>
    <row r="49174" spans="18:18">
      <c r="R49174" s="1"/>
    </row>
    <row r="49175" spans="18:18">
      <c r="R49175" s="1"/>
    </row>
    <row r="49176" spans="18:18">
      <c r="R49176" s="1"/>
    </row>
    <row r="49177" spans="18:18">
      <c r="R49177" s="1"/>
    </row>
    <row r="49178" spans="18:18">
      <c r="R49178" s="1"/>
    </row>
    <row r="49179" spans="18:18">
      <c r="R49179" s="1"/>
    </row>
    <row r="49180" spans="18:18">
      <c r="R49180" s="1"/>
    </row>
    <row r="49181" spans="18:18">
      <c r="R49181" s="1"/>
    </row>
    <row r="49182" spans="18:18">
      <c r="R49182" s="1"/>
    </row>
    <row r="49183" spans="18:18">
      <c r="R49183" s="1"/>
    </row>
    <row r="49184" spans="18:18">
      <c r="R49184" s="1"/>
    </row>
    <row r="49185" spans="18:18">
      <c r="R49185" s="1"/>
    </row>
    <row r="49186" spans="18:18">
      <c r="R49186" s="1"/>
    </row>
    <row r="49187" spans="18:18">
      <c r="R49187" s="1"/>
    </row>
    <row r="49188" spans="18:18">
      <c r="R49188" s="1"/>
    </row>
    <row r="49189" spans="18:18">
      <c r="R49189" s="1"/>
    </row>
    <row r="49190" spans="18:18">
      <c r="R49190" s="1"/>
    </row>
    <row r="49191" spans="18:18">
      <c r="R49191" s="1"/>
    </row>
    <row r="49192" spans="18:18">
      <c r="R49192" s="1"/>
    </row>
    <row r="49193" spans="18:18">
      <c r="R49193" s="1"/>
    </row>
    <row r="49194" spans="18:18">
      <c r="R49194" s="1"/>
    </row>
    <row r="49195" spans="18:18">
      <c r="R49195" s="1"/>
    </row>
    <row r="49196" spans="18:18">
      <c r="R49196" s="1"/>
    </row>
    <row r="49197" spans="18:18">
      <c r="R49197" s="1"/>
    </row>
    <row r="49198" spans="18:18">
      <c r="R49198" s="1"/>
    </row>
    <row r="49199" spans="18:18">
      <c r="R49199" s="1"/>
    </row>
    <row r="49200" spans="18:18">
      <c r="R49200" s="1"/>
    </row>
    <row r="49201" spans="18:18">
      <c r="R49201" s="1"/>
    </row>
    <row r="49202" spans="18:18">
      <c r="R49202" s="1"/>
    </row>
    <row r="49203" spans="18:18">
      <c r="R49203" s="1"/>
    </row>
    <row r="49204" spans="18:18">
      <c r="R49204" s="1"/>
    </row>
    <row r="49205" spans="18:18">
      <c r="R49205" s="1"/>
    </row>
    <row r="49206" spans="18:18">
      <c r="R49206" s="1"/>
    </row>
    <row r="49207" spans="18:18">
      <c r="R49207" s="1"/>
    </row>
    <row r="49208" spans="18:18">
      <c r="R49208" s="1"/>
    </row>
    <row r="49209" spans="18:18">
      <c r="R49209" s="1"/>
    </row>
    <row r="49210" spans="18:18">
      <c r="R49210" s="1"/>
    </row>
    <row r="49211" spans="18:18">
      <c r="R49211" s="1"/>
    </row>
    <row r="49212" spans="18:18">
      <c r="R49212" s="1"/>
    </row>
    <row r="49213" spans="18:18">
      <c r="R49213" s="1"/>
    </row>
    <row r="49214" spans="18:18">
      <c r="R49214" s="1"/>
    </row>
    <row r="49215" spans="18:18">
      <c r="R49215" s="1"/>
    </row>
    <row r="49216" spans="18:18">
      <c r="R49216" s="1"/>
    </row>
    <row r="49217" spans="18:18">
      <c r="R49217" s="1"/>
    </row>
    <row r="49218" spans="18:18">
      <c r="R49218" s="1"/>
    </row>
    <row r="49219" spans="18:18">
      <c r="R49219" s="1"/>
    </row>
    <row r="49220" spans="18:18">
      <c r="R49220" s="1"/>
    </row>
    <row r="49221" spans="18:18">
      <c r="R49221" s="1"/>
    </row>
    <row r="49222" spans="18:18">
      <c r="R49222" s="1"/>
    </row>
    <row r="49223" spans="18:18">
      <c r="R49223" s="1"/>
    </row>
    <row r="49224" spans="18:18">
      <c r="R49224" s="1"/>
    </row>
    <row r="49225" spans="18:18">
      <c r="R49225" s="1"/>
    </row>
    <row r="49226" spans="18:18">
      <c r="R49226" s="1"/>
    </row>
    <row r="49227" spans="18:18">
      <c r="R49227" s="1"/>
    </row>
    <row r="49228" spans="18:18">
      <c r="R49228" s="1"/>
    </row>
    <row r="49229" spans="18:18">
      <c r="R49229" s="1"/>
    </row>
    <row r="49230" spans="18:18">
      <c r="R49230" s="1"/>
    </row>
    <row r="49231" spans="18:18">
      <c r="R49231" s="1"/>
    </row>
    <row r="49232" spans="18:18">
      <c r="R49232" s="1"/>
    </row>
    <row r="49233" spans="18:18">
      <c r="R49233" s="1"/>
    </row>
    <row r="49234" spans="18:18">
      <c r="R49234" s="1"/>
    </row>
    <row r="49235" spans="18:18">
      <c r="R49235" s="1"/>
    </row>
    <row r="49236" spans="18:18">
      <c r="R49236" s="1"/>
    </row>
    <row r="49237" spans="18:18">
      <c r="R49237" s="1"/>
    </row>
    <row r="49238" spans="18:18">
      <c r="R49238" s="1"/>
    </row>
    <row r="49239" spans="18:18">
      <c r="R49239" s="1"/>
    </row>
    <row r="49240" spans="18:18">
      <c r="R49240" s="1"/>
    </row>
    <row r="49241" spans="18:18">
      <c r="R49241" s="1"/>
    </row>
    <row r="49242" spans="18:18">
      <c r="R49242" s="1"/>
    </row>
    <row r="49243" spans="18:18">
      <c r="R49243" s="1"/>
    </row>
    <row r="49244" spans="18:18">
      <c r="R49244" s="1"/>
    </row>
    <row r="49245" spans="18:18">
      <c r="R49245" s="1"/>
    </row>
    <row r="49246" spans="18:18">
      <c r="R49246" s="1"/>
    </row>
    <row r="49247" spans="18:18">
      <c r="R49247" s="1"/>
    </row>
    <row r="49248" spans="18:18">
      <c r="R49248" s="1"/>
    </row>
    <row r="49249" spans="18:18">
      <c r="R49249" s="1"/>
    </row>
    <row r="49250" spans="18:18">
      <c r="R49250" s="1"/>
    </row>
    <row r="49251" spans="18:18">
      <c r="R49251" s="1"/>
    </row>
    <row r="49252" spans="18:18">
      <c r="R49252" s="1"/>
    </row>
    <row r="49253" spans="18:18">
      <c r="R49253" s="1"/>
    </row>
    <row r="49254" spans="18:18">
      <c r="R49254" s="1"/>
    </row>
    <row r="49255" spans="18:18">
      <c r="R49255" s="1"/>
    </row>
    <row r="49256" spans="18:18">
      <c r="R49256" s="1"/>
    </row>
    <row r="49257" spans="18:18">
      <c r="R49257" s="1"/>
    </row>
    <row r="49258" spans="18:18">
      <c r="R49258" s="1"/>
    </row>
    <row r="49259" spans="18:18">
      <c r="R49259" s="1"/>
    </row>
    <row r="49260" spans="18:18">
      <c r="R49260" s="1"/>
    </row>
    <row r="49261" spans="18:18">
      <c r="R49261" s="1"/>
    </row>
    <row r="49262" spans="18:18">
      <c r="R49262" s="1"/>
    </row>
    <row r="49263" spans="18:18">
      <c r="R49263" s="1"/>
    </row>
    <row r="49264" spans="18:18">
      <c r="R49264" s="1"/>
    </row>
    <row r="49265" spans="18:18">
      <c r="R49265" s="1"/>
    </row>
    <row r="49266" spans="18:18">
      <c r="R49266" s="1"/>
    </row>
    <row r="49267" spans="18:18">
      <c r="R49267" s="1"/>
    </row>
    <row r="49268" spans="18:18">
      <c r="R49268" s="1"/>
    </row>
    <row r="49269" spans="18:18">
      <c r="R49269" s="1"/>
    </row>
    <row r="49270" spans="18:18">
      <c r="R49270" s="1"/>
    </row>
    <row r="49271" spans="18:18">
      <c r="R49271" s="1"/>
    </row>
    <row r="49272" spans="18:18">
      <c r="R49272" s="1"/>
    </row>
    <row r="49273" spans="18:18">
      <c r="R49273" s="1"/>
    </row>
    <row r="49274" spans="18:18">
      <c r="R49274" s="1"/>
    </row>
    <row r="49275" spans="18:18">
      <c r="R49275" s="1"/>
    </row>
    <row r="49276" spans="18:18">
      <c r="R49276" s="1"/>
    </row>
    <row r="49277" spans="18:18">
      <c r="R49277" s="1"/>
    </row>
    <row r="49278" spans="18:18">
      <c r="R49278" s="1"/>
    </row>
    <row r="49279" spans="18:18">
      <c r="R49279" s="1"/>
    </row>
    <row r="49280" spans="18:18">
      <c r="R49280" s="1"/>
    </row>
    <row r="49281" spans="18:18">
      <c r="R49281" s="1"/>
    </row>
    <row r="49282" spans="18:18">
      <c r="R49282" s="1"/>
    </row>
    <row r="49283" spans="18:18">
      <c r="R49283" s="1"/>
    </row>
    <row r="49284" spans="18:18">
      <c r="R49284" s="1"/>
    </row>
    <row r="49285" spans="18:18">
      <c r="R49285" s="1"/>
    </row>
    <row r="49286" spans="18:18">
      <c r="R49286" s="1"/>
    </row>
    <row r="49287" spans="18:18">
      <c r="R49287" s="1"/>
    </row>
    <row r="49288" spans="18:18">
      <c r="R49288" s="1"/>
    </row>
    <row r="49289" spans="18:18">
      <c r="R49289" s="1"/>
    </row>
    <row r="49290" spans="18:18">
      <c r="R49290" s="1"/>
    </row>
    <row r="49291" spans="18:18">
      <c r="R49291" s="1"/>
    </row>
    <row r="49292" spans="18:18">
      <c r="R49292" s="1"/>
    </row>
    <row r="49293" spans="18:18">
      <c r="R49293" s="1"/>
    </row>
    <row r="49294" spans="18:18">
      <c r="R49294" s="1"/>
    </row>
    <row r="49295" spans="18:18">
      <c r="R49295" s="1"/>
    </row>
    <row r="49296" spans="18:18">
      <c r="R49296" s="1"/>
    </row>
    <row r="49297" spans="18:18">
      <c r="R49297" s="1"/>
    </row>
    <row r="49298" spans="18:18">
      <c r="R49298" s="1"/>
    </row>
    <row r="49299" spans="18:18">
      <c r="R49299" s="1"/>
    </row>
    <row r="49300" spans="18:18">
      <c r="R49300" s="1"/>
    </row>
    <row r="49301" spans="18:18">
      <c r="R49301" s="1"/>
    </row>
    <row r="49302" spans="18:18">
      <c r="R49302" s="1"/>
    </row>
    <row r="49303" spans="18:18">
      <c r="R49303" s="1"/>
    </row>
    <row r="49304" spans="18:18">
      <c r="R49304" s="1"/>
    </row>
    <row r="49305" spans="18:18">
      <c r="R49305" s="1"/>
    </row>
    <row r="49306" spans="18:18">
      <c r="R49306" s="1"/>
    </row>
    <row r="49307" spans="18:18">
      <c r="R49307" s="1"/>
    </row>
    <row r="49308" spans="18:18">
      <c r="R49308" s="1"/>
    </row>
    <row r="49309" spans="18:18">
      <c r="R49309" s="1"/>
    </row>
    <row r="49310" spans="18:18">
      <c r="R49310" s="1"/>
    </row>
    <row r="49311" spans="18:18">
      <c r="R49311" s="1"/>
    </row>
    <row r="49312" spans="18:18">
      <c r="R49312" s="1"/>
    </row>
    <row r="49313" spans="18:18">
      <c r="R49313" s="1"/>
    </row>
    <row r="49314" spans="18:18">
      <c r="R49314" s="1"/>
    </row>
    <row r="49315" spans="18:18">
      <c r="R49315" s="1"/>
    </row>
    <row r="49316" spans="18:18">
      <c r="R49316" s="1"/>
    </row>
    <row r="49317" spans="18:18">
      <c r="R49317" s="1"/>
    </row>
    <row r="49318" spans="18:18">
      <c r="R49318" s="1"/>
    </row>
    <row r="49319" spans="18:18">
      <c r="R49319" s="1"/>
    </row>
    <row r="49320" spans="18:18">
      <c r="R49320" s="1"/>
    </row>
    <row r="49321" spans="18:18">
      <c r="R49321" s="1"/>
    </row>
    <row r="49322" spans="18:18">
      <c r="R49322" s="1"/>
    </row>
    <row r="49323" spans="18:18">
      <c r="R49323" s="1"/>
    </row>
    <row r="49324" spans="18:18">
      <c r="R49324" s="1"/>
    </row>
    <row r="49325" spans="18:18">
      <c r="R49325" s="1"/>
    </row>
    <row r="49326" spans="18:18">
      <c r="R49326" s="1"/>
    </row>
    <row r="49327" spans="18:18">
      <c r="R49327" s="1"/>
    </row>
    <row r="49328" spans="18:18">
      <c r="R49328" s="1"/>
    </row>
    <row r="49329" spans="18:18">
      <c r="R49329" s="1"/>
    </row>
    <row r="49330" spans="18:18">
      <c r="R49330" s="1"/>
    </row>
    <row r="49331" spans="18:18">
      <c r="R49331" s="1"/>
    </row>
    <row r="49332" spans="18:18">
      <c r="R49332" s="1"/>
    </row>
    <row r="49333" spans="18:18">
      <c r="R49333" s="1"/>
    </row>
    <row r="49334" spans="18:18">
      <c r="R49334" s="1"/>
    </row>
    <row r="49335" spans="18:18">
      <c r="R49335" s="1"/>
    </row>
    <row r="49336" spans="18:18">
      <c r="R49336" s="1"/>
    </row>
    <row r="49337" spans="18:18">
      <c r="R49337" s="1"/>
    </row>
    <row r="49338" spans="18:18">
      <c r="R49338" s="1"/>
    </row>
    <row r="49339" spans="18:18">
      <c r="R49339" s="1"/>
    </row>
    <row r="49340" spans="18:18">
      <c r="R49340" s="1"/>
    </row>
    <row r="49341" spans="18:18">
      <c r="R49341" s="1"/>
    </row>
    <row r="49342" spans="18:18">
      <c r="R49342" s="1"/>
    </row>
    <row r="49343" spans="18:18">
      <c r="R49343" s="1"/>
    </row>
    <row r="49344" spans="18:18">
      <c r="R49344" s="1"/>
    </row>
    <row r="49345" spans="18:18">
      <c r="R49345" s="1"/>
    </row>
    <row r="49346" spans="18:18">
      <c r="R49346" s="1"/>
    </row>
    <row r="49347" spans="18:18">
      <c r="R49347" s="1"/>
    </row>
    <row r="49348" spans="18:18">
      <c r="R49348" s="1"/>
    </row>
    <row r="49349" spans="18:18">
      <c r="R49349" s="1"/>
    </row>
    <row r="49350" spans="18:18">
      <c r="R49350" s="1"/>
    </row>
    <row r="49351" spans="18:18">
      <c r="R49351" s="1"/>
    </row>
    <row r="49352" spans="18:18">
      <c r="R49352" s="1"/>
    </row>
    <row r="49353" spans="18:18">
      <c r="R49353" s="1"/>
    </row>
    <row r="49354" spans="18:18">
      <c r="R49354" s="1"/>
    </row>
    <row r="49355" spans="18:18">
      <c r="R49355" s="1"/>
    </row>
    <row r="49356" spans="18:18">
      <c r="R49356" s="1"/>
    </row>
    <row r="49357" spans="18:18">
      <c r="R49357" s="1"/>
    </row>
    <row r="49358" spans="18:18">
      <c r="R49358" s="1"/>
    </row>
    <row r="49359" spans="18:18">
      <c r="R49359" s="1"/>
    </row>
    <row r="49360" spans="18:18">
      <c r="R49360" s="1"/>
    </row>
    <row r="49361" spans="18:18">
      <c r="R49361" s="1"/>
    </row>
    <row r="49362" spans="18:18">
      <c r="R49362" s="1"/>
    </row>
    <row r="49363" spans="18:18">
      <c r="R49363" s="1"/>
    </row>
    <row r="49364" spans="18:18">
      <c r="R49364" s="1"/>
    </row>
    <row r="49365" spans="18:18">
      <c r="R49365" s="1"/>
    </row>
    <row r="49366" spans="18:18">
      <c r="R49366" s="1"/>
    </row>
    <row r="49367" spans="18:18">
      <c r="R49367" s="1"/>
    </row>
    <row r="49368" spans="18:18">
      <c r="R49368" s="1"/>
    </row>
    <row r="49369" spans="18:18">
      <c r="R49369" s="1"/>
    </row>
    <row r="49370" spans="18:18">
      <c r="R49370" s="1"/>
    </row>
    <row r="49371" spans="18:18">
      <c r="R49371" s="1"/>
    </row>
    <row r="49372" spans="18:18">
      <c r="R49372" s="1"/>
    </row>
    <row r="49373" spans="18:18">
      <c r="R49373" s="1"/>
    </row>
    <row r="49374" spans="18:18">
      <c r="R49374" s="1"/>
    </row>
    <row r="49375" spans="18:18">
      <c r="R49375" s="1"/>
    </row>
    <row r="49376" spans="18:18">
      <c r="R49376" s="1"/>
    </row>
    <row r="49377" spans="18:18">
      <c r="R49377" s="1"/>
    </row>
    <row r="49378" spans="18:18">
      <c r="R49378" s="1"/>
    </row>
    <row r="49379" spans="18:18">
      <c r="R49379" s="1"/>
    </row>
    <row r="49380" spans="18:18">
      <c r="R49380" s="1"/>
    </row>
    <row r="49381" spans="18:18">
      <c r="R49381" s="1"/>
    </row>
    <row r="49382" spans="18:18">
      <c r="R49382" s="1"/>
    </row>
    <row r="49383" spans="18:18">
      <c r="R49383" s="1"/>
    </row>
    <row r="49384" spans="18:18">
      <c r="R49384" s="1"/>
    </row>
    <row r="49385" spans="18:18">
      <c r="R49385" s="1"/>
    </row>
    <row r="49386" spans="18:18">
      <c r="R49386" s="1"/>
    </row>
    <row r="49387" spans="18:18">
      <c r="R49387" s="1"/>
    </row>
    <row r="49388" spans="18:18">
      <c r="R49388" s="1"/>
    </row>
    <row r="49389" spans="18:18">
      <c r="R49389" s="1"/>
    </row>
    <row r="49390" spans="18:18">
      <c r="R49390" s="1"/>
    </row>
    <row r="49391" spans="18:18">
      <c r="R49391" s="1"/>
    </row>
    <row r="49392" spans="18:18">
      <c r="R49392" s="1"/>
    </row>
    <row r="49393" spans="18:18">
      <c r="R49393" s="1"/>
    </row>
    <row r="49394" spans="18:18">
      <c r="R49394" s="1"/>
    </row>
    <row r="49395" spans="18:18">
      <c r="R49395" s="1"/>
    </row>
    <row r="49396" spans="18:18">
      <c r="R49396" s="1"/>
    </row>
    <row r="49397" spans="18:18">
      <c r="R49397" s="1"/>
    </row>
    <row r="49398" spans="18:18">
      <c r="R49398" s="1"/>
    </row>
    <row r="49399" spans="18:18">
      <c r="R49399" s="1"/>
    </row>
    <row r="49400" spans="18:18">
      <c r="R49400" s="1"/>
    </row>
    <row r="49401" spans="18:18">
      <c r="R49401" s="1"/>
    </row>
    <row r="49402" spans="18:18">
      <c r="R49402" s="1"/>
    </row>
    <row r="49403" spans="18:18">
      <c r="R49403" s="1"/>
    </row>
    <row r="49404" spans="18:18">
      <c r="R49404" s="1"/>
    </row>
    <row r="49405" spans="18:18">
      <c r="R49405" s="1"/>
    </row>
    <row r="49406" spans="18:18">
      <c r="R49406" s="1"/>
    </row>
    <row r="49407" spans="18:18">
      <c r="R49407" s="1"/>
    </row>
    <row r="49408" spans="18:18">
      <c r="R49408" s="1"/>
    </row>
    <row r="49409" spans="18:18">
      <c r="R49409" s="1"/>
    </row>
    <row r="49410" spans="18:18">
      <c r="R49410" s="1"/>
    </row>
    <row r="49411" spans="18:18">
      <c r="R49411" s="1"/>
    </row>
    <row r="49412" spans="18:18">
      <c r="R49412" s="1"/>
    </row>
    <row r="49413" spans="18:18">
      <c r="R49413" s="1"/>
    </row>
    <row r="49414" spans="18:18">
      <c r="R49414" s="1"/>
    </row>
    <row r="49415" spans="18:18">
      <c r="R49415" s="1"/>
    </row>
    <row r="49416" spans="18:18">
      <c r="R49416" s="1"/>
    </row>
    <row r="49417" spans="18:18">
      <c r="R49417" s="1"/>
    </row>
    <row r="49418" spans="18:18">
      <c r="R49418" s="1"/>
    </row>
    <row r="49419" spans="18:18">
      <c r="R49419" s="1"/>
    </row>
    <row r="49420" spans="18:18">
      <c r="R49420" s="1"/>
    </row>
    <row r="49421" spans="18:18">
      <c r="R49421" s="1"/>
    </row>
    <row r="49422" spans="18:18">
      <c r="R49422" s="1"/>
    </row>
    <row r="49423" spans="18:18">
      <c r="R49423" s="1"/>
    </row>
    <row r="49424" spans="18:18">
      <c r="R49424" s="1"/>
    </row>
    <row r="49425" spans="18:18">
      <c r="R49425" s="1"/>
    </row>
    <row r="49426" spans="18:18">
      <c r="R49426" s="1"/>
    </row>
    <row r="49427" spans="18:18">
      <c r="R49427" s="1"/>
    </row>
    <row r="49428" spans="18:18">
      <c r="R49428" s="1"/>
    </row>
    <row r="49429" spans="18:18">
      <c r="R49429" s="1"/>
    </row>
    <row r="49430" spans="18:18">
      <c r="R49430" s="1"/>
    </row>
    <row r="49431" spans="18:18">
      <c r="R49431" s="1"/>
    </row>
    <row r="49432" spans="18:18">
      <c r="R49432" s="1"/>
    </row>
    <row r="49433" spans="18:18">
      <c r="R49433" s="1"/>
    </row>
    <row r="49434" spans="18:18">
      <c r="R49434" s="1"/>
    </row>
    <row r="49435" spans="18:18">
      <c r="R49435" s="1"/>
    </row>
    <row r="49436" spans="18:18">
      <c r="R49436" s="1"/>
    </row>
    <row r="49437" spans="18:18">
      <c r="R49437" s="1"/>
    </row>
    <row r="49438" spans="18:18">
      <c r="R49438" s="1"/>
    </row>
    <row r="49439" spans="18:18">
      <c r="R49439" s="1"/>
    </row>
    <row r="49440" spans="18:18">
      <c r="R49440" s="1"/>
    </row>
    <row r="49441" spans="18:18">
      <c r="R49441" s="1"/>
    </row>
    <row r="49442" spans="18:18">
      <c r="R49442" s="1"/>
    </row>
    <row r="49443" spans="18:18">
      <c r="R49443" s="1"/>
    </row>
    <row r="49444" spans="18:18">
      <c r="R49444" s="1"/>
    </row>
    <row r="49445" spans="18:18">
      <c r="R49445" s="1"/>
    </row>
    <row r="49446" spans="18:18">
      <c r="R49446" s="1"/>
    </row>
    <row r="49447" spans="18:18">
      <c r="R49447" s="1"/>
    </row>
    <row r="49448" spans="18:18">
      <c r="R49448" s="1"/>
    </row>
    <row r="49449" spans="18:18">
      <c r="R49449" s="1"/>
    </row>
    <row r="49450" spans="18:18">
      <c r="R49450" s="1"/>
    </row>
    <row r="49451" spans="18:18">
      <c r="R49451" s="1"/>
    </row>
    <row r="49452" spans="18:18">
      <c r="R49452" s="1"/>
    </row>
    <row r="49453" spans="18:18">
      <c r="R49453" s="1"/>
    </row>
    <row r="49454" spans="18:18">
      <c r="R49454" s="1"/>
    </row>
    <row r="49455" spans="18:18">
      <c r="R49455" s="1"/>
    </row>
    <row r="49456" spans="18:18">
      <c r="R49456" s="1"/>
    </row>
    <row r="49457" spans="18:18">
      <c r="R49457" s="1"/>
    </row>
    <row r="49458" spans="18:18">
      <c r="R49458" s="1"/>
    </row>
    <row r="49459" spans="18:18">
      <c r="R49459" s="1"/>
    </row>
    <row r="49460" spans="18:18">
      <c r="R49460" s="1"/>
    </row>
    <row r="49461" spans="18:18">
      <c r="R49461" s="1"/>
    </row>
    <row r="49462" spans="18:18">
      <c r="R49462" s="1"/>
    </row>
    <row r="49463" spans="18:18">
      <c r="R49463" s="1"/>
    </row>
    <row r="49464" spans="18:18">
      <c r="R49464" s="1"/>
    </row>
    <row r="49465" spans="18:18">
      <c r="R49465" s="1"/>
    </row>
    <row r="49466" spans="18:18">
      <c r="R49466" s="1"/>
    </row>
    <row r="49467" spans="18:18">
      <c r="R49467" s="1"/>
    </row>
    <row r="49468" spans="18:18">
      <c r="R49468" s="1"/>
    </row>
    <row r="49469" spans="18:18">
      <c r="R49469" s="1"/>
    </row>
    <row r="49470" spans="18:18">
      <c r="R49470" s="1"/>
    </row>
    <row r="49471" spans="18:18">
      <c r="R49471" s="1"/>
    </row>
    <row r="49472" spans="18:18">
      <c r="R49472" s="1"/>
    </row>
    <row r="49473" spans="18:18">
      <c r="R49473" s="1"/>
    </row>
    <row r="49474" spans="18:18">
      <c r="R49474" s="1"/>
    </row>
    <row r="49475" spans="18:18">
      <c r="R49475" s="1"/>
    </row>
    <row r="49476" spans="18:18">
      <c r="R49476" s="1"/>
    </row>
    <row r="49477" spans="18:18">
      <c r="R49477" s="1"/>
    </row>
    <row r="49478" spans="18:18">
      <c r="R49478" s="1"/>
    </row>
    <row r="49479" spans="18:18">
      <c r="R49479" s="1"/>
    </row>
    <row r="49480" spans="18:18">
      <c r="R49480" s="1"/>
    </row>
    <row r="49481" spans="18:18">
      <c r="R49481" s="1"/>
    </row>
    <row r="49482" spans="18:18">
      <c r="R49482" s="1"/>
    </row>
    <row r="49483" spans="18:18">
      <c r="R49483" s="1"/>
    </row>
    <row r="49484" spans="18:18">
      <c r="R49484" s="1"/>
    </row>
    <row r="49485" spans="18:18">
      <c r="R49485" s="1"/>
    </row>
    <row r="49486" spans="18:18">
      <c r="R49486" s="1"/>
    </row>
    <row r="49487" spans="18:18">
      <c r="R49487" s="1"/>
    </row>
    <row r="49488" spans="18:18">
      <c r="R49488" s="1"/>
    </row>
    <row r="49489" spans="18:18">
      <c r="R49489" s="1"/>
    </row>
    <row r="49490" spans="18:18">
      <c r="R49490" s="1"/>
    </row>
    <row r="49491" spans="18:18">
      <c r="R49491" s="1"/>
    </row>
    <row r="49492" spans="18:18">
      <c r="R49492" s="1"/>
    </row>
    <row r="49493" spans="18:18">
      <c r="R49493" s="1"/>
    </row>
    <row r="49494" spans="18:18">
      <c r="R49494" s="1"/>
    </row>
    <row r="49495" spans="18:18">
      <c r="R49495" s="1"/>
    </row>
    <row r="49496" spans="18:18">
      <c r="R49496" s="1"/>
    </row>
    <row r="49497" spans="18:18">
      <c r="R49497" s="1"/>
    </row>
    <row r="49498" spans="18:18">
      <c r="R49498" s="1"/>
    </row>
    <row r="49499" spans="18:18">
      <c r="R49499" s="1"/>
    </row>
    <row r="49500" spans="18:18">
      <c r="R49500" s="1"/>
    </row>
    <row r="49501" spans="18:18">
      <c r="R49501" s="1"/>
    </row>
    <row r="49502" spans="18:18">
      <c r="R49502" s="1"/>
    </row>
    <row r="49503" spans="18:18">
      <c r="R49503" s="1"/>
    </row>
    <row r="49504" spans="18:18">
      <c r="R49504" s="1"/>
    </row>
    <row r="49505" spans="18:18">
      <c r="R49505" s="1"/>
    </row>
    <row r="49506" spans="18:18">
      <c r="R49506" s="1"/>
    </row>
    <row r="49507" spans="18:18">
      <c r="R49507" s="1"/>
    </row>
    <row r="49508" spans="18:18">
      <c r="R49508" s="1"/>
    </row>
    <row r="49509" spans="18:18">
      <c r="R49509" s="1"/>
    </row>
    <row r="49510" spans="18:18">
      <c r="R49510" s="1"/>
    </row>
    <row r="49511" spans="18:18">
      <c r="R49511" s="1"/>
    </row>
    <row r="49512" spans="18:18">
      <c r="R49512" s="1"/>
    </row>
    <row r="49513" spans="18:18">
      <c r="R49513" s="1"/>
    </row>
    <row r="49514" spans="18:18">
      <c r="R49514" s="1"/>
    </row>
    <row r="49515" spans="18:18">
      <c r="R49515" s="1"/>
    </row>
    <row r="49516" spans="18:18">
      <c r="R49516" s="1"/>
    </row>
    <row r="49517" spans="18:18">
      <c r="R49517" s="1"/>
    </row>
    <row r="49518" spans="18:18">
      <c r="R49518" s="1"/>
    </row>
    <row r="49519" spans="18:18">
      <c r="R49519" s="1"/>
    </row>
    <row r="49520" spans="18:18">
      <c r="R49520" s="1"/>
    </row>
    <row r="49521" spans="18:18">
      <c r="R49521" s="1"/>
    </row>
    <row r="49522" spans="18:18">
      <c r="R49522" s="1"/>
    </row>
    <row r="49523" spans="18:18">
      <c r="R49523" s="1"/>
    </row>
    <row r="49524" spans="18:18">
      <c r="R49524" s="1"/>
    </row>
    <row r="49525" spans="18:18">
      <c r="R49525" s="1"/>
    </row>
    <row r="49526" spans="18:18">
      <c r="R49526" s="1"/>
    </row>
    <row r="49527" spans="18:18">
      <c r="R49527" s="1"/>
    </row>
    <row r="49528" spans="18:18">
      <c r="R49528" s="1"/>
    </row>
    <row r="49529" spans="18:18">
      <c r="R49529" s="1"/>
    </row>
    <row r="49530" spans="18:18">
      <c r="R49530" s="1"/>
    </row>
    <row r="49531" spans="18:18">
      <c r="R49531" s="1"/>
    </row>
    <row r="49532" spans="18:18">
      <c r="R49532" s="1"/>
    </row>
    <row r="49533" spans="18:18">
      <c r="R49533" s="1"/>
    </row>
    <row r="49534" spans="18:18">
      <c r="R49534" s="1"/>
    </row>
    <row r="49535" spans="18:18">
      <c r="R49535" s="1"/>
    </row>
    <row r="49536" spans="18:18">
      <c r="R49536" s="1"/>
    </row>
    <row r="49537" spans="18:18">
      <c r="R49537" s="1"/>
    </row>
    <row r="49538" spans="18:18">
      <c r="R49538" s="1"/>
    </row>
    <row r="49539" spans="18:18">
      <c r="R49539" s="1"/>
    </row>
    <row r="49540" spans="18:18">
      <c r="R49540" s="1"/>
    </row>
    <row r="49541" spans="18:18">
      <c r="R49541" s="1"/>
    </row>
    <row r="49542" spans="18:18">
      <c r="R49542" s="1"/>
    </row>
    <row r="49543" spans="18:18">
      <c r="R49543" s="1"/>
    </row>
    <row r="49544" spans="18:18">
      <c r="R49544" s="1"/>
    </row>
    <row r="49545" spans="18:18">
      <c r="R49545" s="1"/>
    </row>
    <row r="49546" spans="18:18">
      <c r="R49546" s="1"/>
    </row>
    <row r="49547" spans="18:18">
      <c r="R49547" s="1"/>
    </row>
    <row r="49548" spans="18:18">
      <c r="R49548" s="1"/>
    </row>
    <row r="49549" spans="18:18">
      <c r="R49549" s="1"/>
    </row>
    <row r="49550" spans="18:18">
      <c r="R49550" s="1"/>
    </row>
    <row r="49551" spans="18:18">
      <c r="R49551" s="1"/>
    </row>
    <row r="49552" spans="18:18">
      <c r="R49552" s="1"/>
    </row>
    <row r="49553" spans="18:18">
      <c r="R49553" s="1"/>
    </row>
    <row r="49554" spans="18:18">
      <c r="R49554" s="1"/>
    </row>
    <row r="49555" spans="18:18">
      <c r="R49555" s="1"/>
    </row>
    <row r="49556" spans="18:18">
      <c r="R49556" s="1"/>
    </row>
    <row r="49557" spans="18:18">
      <c r="R49557" s="1"/>
    </row>
    <row r="49558" spans="18:18">
      <c r="R49558" s="1"/>
    </row>
    <row r="49559" spans="18:18">
      <c r="R49559" s="1"/>
    </row>
    <row r="49560" spans="18:18">
      <c r="R49560" s="1"/>
    </row>
    <row r="49561" spans="18:18">
      <c r="R49561" s="1"/>
    </row>
    <row r="49562" spans="18:18">
      <c r="R49562" s="1"/>
    </row>
    <row r="49563" spans="18:18">
      <c r="R49563" s="1"/>
    </row>
    <row r="49564" spans="18:18">
      <c r="R49564" s="1"/>
    </row>
    <row r="49565" spans="18:18">
      <c r="R49565" s="1"/>
    </row>
    <row r="49566" spans="18:18">
      <c r="R49566" s="1"/>
    </row>
    <row r="49567" spans="18:18">
      <c r="R49567" s="1"/>
    </row>
    <row r="49568" spans="18:18">
      <c r="R49568" s="1"/>
    </row>
    <row r="49569" spans="18:18">
      <c r="R49569" s="1"/>
    </row>
    <row r="49570" spans="18:18">
      <c r="R49570" s="1"/>
    </row>
    <row r="49571" spans="18:18">
      <c r="R49571" s="1"/>
    </row>
    <row r="49572" spans="18:18">
      <c r="R49572" s="1"/>
    </row>
    <row r="49573" spans="18:18">
      <c r="R49573" s="1"/>
    </row>
    <row r="49574" spans="18:18">
      <c r="R49574" s="1"/>
    </row>
    <row r="49575" spans="18:18">
      <c r="R49575" s="1"/>
    </row>
    <row r="49576" spans="18:18">
      <c r="R49576" s="1"/>
    </row>
    <row r="49577" spans="18:18">
      <c r="R49577" s="1"/>
    </row>
    <row r="49578" spans="18:18">
      <c r="R49578" s="1"/>
    </row>
    <row r="49579" spans="18:18">
      <c r="R49579" s="1"/>
    </row>
    <row r="49580" spans="18:18">
      <c r="R49580" s="1"/>
    </row>
    <row r="49581" spans="18:18">
      <c r="R49581" s="1"/>
    </row>
    <row r="49582" spans="18:18">
      <c r="R49582" s="1"/>
    </row>
    <row r="49583" spans="18:18">
      <c r="R49583" s="1"/>
    </row>
    <row r="49584" spans="18:18">
      <c r="R49584" s="1"/>
    </row>
    <row r="49585" spans="18:18">
      <c r="R49585" s="1"/>
    </row>
    <row r="49586" spans="18:18">
      <c r="R49586" s="1"/>
    </row>
    <row r="49587" spans="18:18">
      <c r="R49587" s="1"/>
    </row>
    <row r="49588" spans="18:18">
      <c r="R49588" s="1"/>
    </row>
    <row r="49589" spans="18:18">
      <c r="R49589" s="1"/>
    </row>
    <row r="49590" spans="18:18">
      <c r="R49590" s="1"/>
    </row>
    <row r="49591" spans="18:18">
      <c r="R49591" s="1"/>
    </row>
    <row r="49592" spans="18:18">
      <c r="R49592" s="1"/>
    </row>
    <row r="49593" spans="18:18">
      <c r="R49593" s="1"/>
    </row>
    <row r="49594" spans="18:18">
      <c r="R49594" s="1"/>
    </row>
    <row r="49595" spans="18:18">
      <c r="R49595" s="1"/>
    </row>
    <row r="49596" spans="18:18">
      <c r="R49596" s="1"/>
    </row>
    <row r="49597" spans="18:18">
      <c r="R49597" s="1"/>
    </row>
    <row r="49598" spans="18:18">
      <c r="R49598" s="1"/>
    </row>
    <row r="49599" spans="18:18">
      <c r="R49599" s="1"/>
    </row>
    <row r="49600" spans="18:18">
      <c r="R49600" s="1"/>
    </row>
    <row r="49601" spans="18:18">
      <c r="R49601" s="1"/>
    </row>
    <row r="49602" spans="18:18">
      <c r="R49602" s="1"/>
    </row>
    <row r="49603" spans="18:18">
      <c r="R49603" s="1"/>
    </row>
    <row r="49604" spans="18:18">
      <c r="R49604" s="1"/>
    </row>
    <row r="49605" spans="18:18">
      <c r="R49605" s="1"/>
    </row>
    <row r="49606" spans="18:18">
      <c r="R49606" s="1"/>
    </row>
    <row r="49607" spans="18:18">
      <c r="R49607" s="1"/>
    </row>
    <row r="49608" spans="18:18">
      <c r="R49608" s="1"/>
    </row>
    <row r="49609" spans="18:18">
      <c r="R49609" s="1"/>
    </row>
    <row r="49610" spans="18:18">
      <c r="R49610" s="1"/>
    </row>
    <row r="49611" spans="18:18">
      <c r="R49611" s="1"/>
    </row>
    <row r="49612" spans="18:18">
      <c r="R49612" s="1"/>
    </row>
    <row r="49613" spans="18:18">
      <c r="R49613" s="1"/>
    </row>
    <row r="49614" spans="18:18">
      <c r="R49614" s="1"/>
    </row>
    <row r="49615" spans="18:18">
      <c r="R49615" s="1"/>
    </row>
    <row r="49616" spans="18:18">
      <c r="R49616" s="1"/>
    </row>
    <row r="49617" spans="18:18">
      <c r="R49617" s="1"/>
    </row>
    <row r="49618" spans="18:18">
      <c r="R49618" s="1"/>
    </row>
    <row r="49619" spans="18:18">
      <c r="R49619" s="1"/>
    </row>
    <row r="49620" spans="18:18">
      <c r="R49620" s="1"/>
    </row>
    <row r="49621" spans="18:18">
      <c r="R49621" s="1"/>
    </row>
    <row r="49622" spans="18:18">
      <c r="R49622" s="1"/>
    </row>
    <row r="49623" spans="18:18">
      <c r="R49623" s="1"/>
    </row>
    <row r="49624" spans="18:18">
      <c r="R49624" s="1"/>
    </row>
    <row r="49625" spans="18:18">
      <c r="R49625" s="1"/>
    </row>
    <row r="49626" spans="18:18">
      <c r="R49626" s="1"/>
    </row>
    <row r="49627" spans="18:18">
      <c r="R49627" s="1"/>
    </row>
    <row r="49628" spans="18:18">
      <c r="R49628" s="1"/>
    </row>
    <row r="49629" spans="18:18">
      <c r="R49629" s="1"/>
    </row>
    <row r="49630" spans="18:18">
      <c r="R49630" s="1"/>
    </row>
    <row r="49631" spans="18:18">
      <c r="R49631" s="1"/>
    </row>
    <row r="49632" spans="18:18">
      <c r="R49632" s="1"/>
    </row>
    <row r="49633" spans="18:18">
      <c r="R49633" s="1"/>
    </row>
    <row r="49634" spans="18:18">
      <c r="R49634" s="1"/>
    </row>
    <row r="49635" spans="18:18">
      <c r="R49635" s="1"/>
    </row>
    <row r="49636" spans="18:18">
      <c r="R49636" s="1"/>
    </row>
    <row r="49637" spans="18:18">
      <c r="R49637" s="1"/>
    </row>
    <row r="49638" spans="18:18">
      <c r="R49638" s="1"/>
    </row>
    <row r="49639" spans="18:18">
      <c r="R49639" s="1"/>
    </row>
    <row r="49640" spans="18:18">
      <c r="R49640" s="1"/>
    </row>
    <row r="49641" spans="18:18">
      <c r="R49641" s="1"/>
    </row>
    <row r="49642" spans="18:18">
      <c r="R49642" s="1"/>
    </row>
    <row r="49643" spans="18:18">
      <c r="R49643" s="1"/>
    </row>
    <row r="49644" spans="18:18">
      <c r="R49644" s="1"/>
    </row>
    <row r="49645" spans="18:18">
      <c r="R49645" s="1"/>
    </row>
    <row r="49646" spans="18:18">
      <c r="R49646" s="1"/>
    </row>
    <row r="49647" spans="18:18">
      <c r="R49647" s="1"/>
    </row>
    <row r="49648" spans="18:18">
      <c r="R49648" s="1"/>
    </row>
    <row r="49649" spans="18:18">
      <c r="R49649" s="1"/>
    </row>
    <row r="49650" spans="18:18">
      <c r="R49650" s="1"/>
    </row>
    <row r="49651" spans="18:18">
      <c r="R49651" s="1"/>
    </row>
    <row r="49652" spans="18:18">
      <c r="R49652" s="1"/>
    </row>
    <row r="49653" spans="18:18">
      <c r="R49653" s="1"/>
    </row>
    <row r="49654" spans="18:18">
      <c r="R49654" s="1"/>
    </row>
    <row r="49655" spans="18:18">
      <c r="R49655" s="1"/>
    </row>
    <row r="49656" spans="18:18">
      <c r="R49656" s="1"/>
    </row>
    <row r="49657" spans="18:18">
      <c r="R49657" s="1"/>
    </row>
    <row r="49658" spans="18:18">
      <c r="R49658" s="1"/>
    </row>
    <row r="49659" spans="18:18">
      <c r="R49659" s="1"/>
    </row>
    <row r="49660" spans="18:18">
      <c r="R49660" s="1"/>
    </row>
    <row r="49661" spans="18:18">
      <c r="R49661" s="1"/>
    </row>
    <row r="49662" spans="18:18">
      <c r="R49662" s="1"/>
    </row>
    <row r="49663" spans="18:18">
      <c r="R49663" s="1"/>
    </row>
    <row r="49664" spans="18:18">
      <c r="R49664" s="1"/>
    </row>
    <row r="49665" spans="18:18">
      <c r="R49665" s="1"/>
    </row>
    <row r="49666" spans="18:18">
      <c r="R49666" s="1"/>
    </row>
    <row r="49667" spans="18:18">
      <c r="R49667" s="1"/>
    </row>
    <row r="49668" spans="18:18">
      <c r="R49668" s="1"/>
    </row>
    <row r="49669" spans="18:18">
      <c r="R49669" s="1"/>
    </row>
    <row r="49670" spans="18:18">
      <c r="R49670" s="1"/>
    </row>
    <row r="49671" spans="18:18">
      <c r="R49671" s="1"/>
    </row>
    <row r="49672" spans="18:18">
      <c r="R49672" s="1"/>
    </row>
    <row r="49673" spans="18:18">
      <c r="R49673" s="1"/>
    </row>
    <row r="49674" spans="18:18">
      <c r="R49674" s="1"/>
    </row>
    <row r="49675" spans="18:18">
      <c r="R49675" s="1"/>
    </row>
    <row r="49676" spans="18:18">
      <c r="R49676" s="1"/>
    </row>
    <row r="49677" spans="18:18">
      <c r="R49677" s="1"/>
    </row>
    <row r="49678" spans="18:18">
      <c r="R49678" s="1"/>
    </row>
    <row r="49679" spans="18:18">
      <c r="R49679" s="1"/>
    </row>
    <row r="49680" spans="18:18">
      <c r="R49680" s="1"/>
    </row>
    <row r="49681" spans="18:18">
      <c r="R49681" s="1"/>
    </row>
    <row r="49682" spans="18:18">
      <c r="R49682" s="1"/>
    </row>
    <row r="49683" spans="18:18">
      <c r="R49683" s="1"/>
    </row>
    <row r="49684" spans="18:18">
      <c r="R49684" s="1"/>
    </row>
    <row r="49685" spans="18:18">
      <c r="R49685" s="1"/>
    </row>
    <row r="49686" spans="18:18">
      <c r="R49686" s="1"/>
    </row>
    <row r="49687" spans="18:18">
      <c r="R49687" s="1"/>
    </row>
    <row r="49688" spans="18:18">
      <c r="R49688" s="1"/>
    </row>
    <row r="49689" spans="18:18">
      <c r="R49689" s="1"/>
    </row>
    <row r="49690" spans="18:18">
      <c r="R49690" s="1"/>
    </row>
    <row r="49691" spans="18:18">
      <c r="R49691" s="1"/>
    </row>
    <row r="49692" spans="18:18">
      <c r="R49692" s="1"/>
    </row>
    <row r="49693" spans="18:18">
      <c r="R49693" s="1"/>
    </row>
    <row r="49694" spans="18:18">
      <c r="R49694" s="1"/>
    </row>
    <row r="49695" spans="18:18">
      <c r="R49695" s="1"/>
    </row>
    <row r="49696" spans="18:18">
      <c r="R49696" s="1"/>
    </row>
    <row r="49697" spans="18:18">
      <c r="R49697" s="1"/>
    </row>
    <row r="49698" spans="18:18">
      <c r="R49698" s="1"/>
    </row>
    <row r="49699" spans="18:18">
      <c r="R49699" s="1"/>
    </row>
    <row r="49700" spans="18:18">
      <c r="R49700" s="1"/>
    </row>
    <row r="49701" spans="18:18">
      <c r="R49701" s="1"/>
    </row>
    <row r="49702" spans="18:18">
      <c r="R49702" s="1"/>
    </row>
    <row r="49703" spans="18:18">
      <c r="R49703" s="1"/>
    </row>
    <row r="49704" spans="18:18">
      <c r="R49704" s="1"/>
    </row>
    <row r="49705" spans="18:18">
      <c r="R49705" s="1"/>
    </row>
    <row r="49706" spans="18:18">
      <c r="R49706" s="1"/>
    </row>
    <row r="49707" spans="18:18">
      <c r="R49707" s="1"/>
    </row>
    <row r="49708" spans="18:18">
      <c r="R49708" s="1"/>
    </row>
    <row r="49709" spans="18:18">
      <c r="R49709" s="1"/>
    </row>
    <row r="49710" spans="18:18">
      <c r="R49710" s="1"/>
    </row>
    <row r="49711" spans="18:18">
      <c r="R49711" s="1"/>
    </row>
    <row r="49712" spans="18:18">
      <c r="R49712" s="1"/>
    </row>
    <row r="49713" spans="18:18">
      <c r="R49713" s="1"/>
    </row>
    <row r="49714" spans="18:18">
      <c r="R49714" s="1"/>
    </row>
    <row r="49715" spans="18:18">
      <c r="R49715" s="1"/>
    </row>
    <row r="49716" spans="18:18">
      <c r="R49716" s="1"/>
    </row>
    <row r="49717" spans="18:18">
      <c r="R49717" s="1"/>
    </row>
    <row r="49718" spans="18:18">
      <c r="R49718" s="1"/>
    </row>
    <row r="49719" spans="18:18">
      <c r="R49719" s="1"/>
    </row>
    <row r="49720" spans="18:18">
      <c r="R49720" s="1"/>
    </row>
    <row r="49721" spans="18:18">
      <c r="R49721" s="1"/>
    </row>
    <row r="49722" spans="18:18">
      <c r="R49722" s="1"/>
    </row>
    <row r="49723" spans="18:18">
      <c r="R49723" s="1"/>
    </row>
    <row r="49724" spans="18:18">
      <c r="R49724" s="1"/>
    </row>
    <row r="49725" spans="18:18">
      <c r="R49725" s="1"/>
    </row>
    <row r="49726" spans="18:18">
      <c r="R49726" s="1"/>
    </row>
    <row r="49727" spans="18:18">
      <c r="R49727" s="1"/>
    </row>
    <row r="49728" spans="18:18">
      <c r="R49728" s="1"/>
    </row>
    <row r="49729" spans="18:18">
      <c r="R49729" s="1"/>
    </row>
    <row r="49730" spans="18:18">
      <c r="R49730" s="1"/>
    </row>
    <row r="49731" spans="18:18">
      <c r="R49731" s="1"/>
    </row>
    <row r="49732" spans="18:18">
      <c r="R49732" s="1"/>
    </row>
    <row r="49733" spans="18:18">
      <c r="R49733" s="1"/>
    </row>
    <row r="49734" spans="18:18">
      <c r="R49734" s="1"/>
    </row>
    <row r="49735" spans="18:18">
      <c r="R49735" s="1"/>
    </row>
    <row r="49736" spans="18:18">
      <c r="R49736" s="1"/>
    </row>
    <row r="49737" spans="18:18">
      <c r="R49737" s="1"/>
    </row>
    <row r="49738" spans="18:18">
      <c r="R49738" s="1"/>
    </row>
    <row r="49739" spans="18:18">
      <c r="R49739" s="1"/>
    </row>
    <row r="49740" spans="18:18">
      <c r="R49740" s="1"/>
    </row>
    <row r="49741" spans="18:18">
      <c r="R49741" s="1"/>
    </row>
    <row r="49742" spans="18:18">
      <c r="R49742" s="1"/>
    </row>
    <row r="49743" spans="18:18">
      <c r="R49743" s="1"/>
    </row>
    <row r="49744" spans="18:18">
      <c r="R49744" s="1"/>
    </row>
    <row r="49745" spans="18:18">
      <c r="R49745" s="1"/>
    </row>
    <row r="49746" spans="18:18">
      <c r="R49746" s="1"/>
    </row>
    <row r="49747" spans="18:18">
      <c r="R49747" s="1"/>
    </row>
    <row r="49748" spans="18:18">
      <c r="R49748" s="1"/>
    </row>
    <row r="49749" spans="18:18">
      <c r="R49749" s="1"/>
    </row>
    <row r="49750" spans="18:18">
      <c r="R49750" s="1"/>
    </row>
    <row r="49751" spans="18:18">
      <c r="R49751" s="1"/>
    </row>
    <row r="49752" spans="18:18">
      <c r="R49752" s="1"/>
    </row>
    <row r="49753" spans="18:18">
      <c r="R49753" s="1"/>
    </row>
    <row r="49754" spans="18:18">
      <c r="R49754" s="1"/>
    </row>
    <row r="49755" spans="18:18">
      <c r="R49755" s="1"/>
    </row>
    <row r="49756" spans="18:18">
      <c r="R49756" s="1"/>
    </row>
    <row r="49757" spans="18:18">
      <c r="R49757" s="1"/>
    </row>
    <row r="49758" spans="18:18">
      <c r="R49758" s="1"/>
    </row>
    <row r="49759" spans="18:18">
      <c r="R49759" s="1"/>
    </row>
    <row r="49760" spans="18:18">
      <c r="R49760" s="1"/>
    </row>
    <row r="49761" spans="18:18">
      <c r="R49761" s="1"/>
    </row>
    <row r="49762" spans="18:18">
      <c r="R49762" s="1"/>
    </row>
    <row r="49763" spans="18:18">
      <c r="R49763" s="1"/>
    </row>
    <row r="49764" spans="18:18">
      <c r="R49764" s="1"/>
    </row>
    <row r="49765" spans="18:18">
      <c r="R49765" s="1"/>
    </row>
    <row r="49766" spans="18:18">
      <c r="R49766" s="1"/>
    </row>
    <row r="49767" spans="18:18">
      <c r="R49767" s="1"/>
    </row>
    <row r="49768" spans="18:18">
      <c r="R49768" s="1"/>
    </row>
    <row r="49769" spans="18:18">
      <c r="R49769" s="1"/>
    </row>
    <row r="49770" spans="18:18">
      <c r="R49770" s="1"/>
    </row>
    <row r="49771" spans="18:18">
      <c r="R49771" s="1"/>
    </row>
    <row r="49772" spans="18:18">
      <c r="R49772" s="1"/>
    </row>
    <row r="49773" spans="18:18">
      <c r="R49773" s="1"/>
    </row>
    <row r="49774" spans="18:18">
      <c r="R49774" s="1"/>
    </row>
    <row r="49775" spans="18:18">
      <c r="R49775" s="1"/>
    </row>
    <row r="49776" spans="18:18">
      <c r="R49776" s="1"/>
    </row>
    <row r="49777" spans="18:18">
      <c r="R49777" s="1"/>
    </row>
    <row r="49778" spans="18:18">
      <c r="R49778" s="1"/>
    </row>
    <row r="49779" spans="18:18">
      <c r="R49779" s="1"/>
    </row>
    <row r="49780" spans="18:18">
      <c r="R49780" s="1"/>
    </row>
    <row r="49781" spans="18:18">
      <c r="R49781" s="1"/>
    </row>
    <row r="49782" spans="18:18">
      <c r="R49782" s="1"/>
    </row>
    <row r="49783" spans="18:18">
      <c r="R49783" s="1"/>
    </row>
    <row r="49784" spans="18:18">
      <c r="R49784" s="1"/>
    </row>
    <row r="49785" spans="18:18">
      <c r="R49785" s="1"/>
    </row>
    <row r="49786" spans="18:18">
      <c r="R49786" s="1"/>
    </row>
    <row r="49787" spans="18:18">
      <c r="R49787" s="1"/>
    </row>
    <row r="49788" spans="18:18">
      <c r="R49788" s="1"/>
    </row>
    <row r="49789" spans="18:18">
      <c r="R49789" s="1"/>
    </row>
    <row r="49790" spans="18:18">
      <c r="R49790" s="1"/>
    </row>
    <row r="49791" spans="18:18">
      <c r="R49791" s="1"/>
    </row>
    <row r="49792" spans="18:18">
      <c r="R49792" s="1"/>
    </row>
    <row r="49793" spans="18:18">
      <c r="R49793" s="1"/>
    </row>
    <row r="49794" spans="18:18">
      <c r="R49794" s="1"/>
    </row>
    <row r="49795" spans="18:18">
      <c r="R49795" s="1"/>
    </row>
    <row r="49796" spans="18:18">
      <c r="R49796" s="1"/>
    </row>
    <row r="49797" spans="18:18">
      <c r="R49797" s="1"/>
    </row>
    <row r="49798" spans="18:18">
      <c r="R49798" s="1"/>
    </row>
    <row r="49799" spans="18:18">
      <c r="R49799" s="1"/>
    </row>
    <row r="49800" spans="18:18">
      <c r="R49800" s="1"/>
    </row>
    <row r="49801" spans="18:18">
      <c r="R49801" s="1"/>
    </row>
    <row r="49802" spans="18:18">
      <c r="R49802" s="1"/>
    </row>
    <row r="49803" spans="18:18">
      <c r="R49803" s="1"/>
    </row>
    <row r="49804" spans="18:18">
      <c r="R49804" s="1"/>
    </row>
    <row r="49805" spans="18:18">
      <c r="R49805" s="1"/>
    </row>
    <row r="49806" spans="18:18">
      <c r="R49806" s="1"/>
    </row>
    <row r="49807" spans="18:18">
      <c r="R49807" s="1"/>
    </row>
    <row r="49808" spans="18:18">
      <c r="R49808" s="1"/>
    </row>
    <row r="49809" spans="18:18">
      <c r="R49809" s="1"/>
    </row>
    <row r="49810" spans="18:18">
      <c r="R49810" s="1"/>
    </row>
    <row r="49811" spans="18:18">
      <c r="R49811" s="1"/>
    </row>
    <row r="49812" spans="18:18">
      <c r="R49812" s="1"/>
    </row>
    <row r="49813" spans="18:18">
      <c r="R49813" s="1"/>
    </row>
    <row r="49814" spans="18:18">
      <c r="R49814" s="1"/>
    </row>
    <row r="49815" spans="18:18">
      <c r="R49815" s="1"/>
    </row>
    <row r="49816" spans="18:18">
      <c r="R49816" s="1"/>
    </row>
    <row r="49817" spans="18:18">
      <c r="R49817" s="1"/>
    </row>
    <row r="49818" spans="18:18">
      <c r="R49818" s="1"/>
    </row>
    <row r="49819" spans="18:18">
      <c r="R49819" s="1"/>
    </row>
    <row r="49820" spans="18:18">
      <c r="R49820" s="1"/>
    </row>
    <row r="49821" spans="18:18">
      <c r="R49821" s="1"/>
    </row>
    <row r="49822" spans="18:18">
      <c r="R49822" s="1"/>
    </row>
    <row r="49823" spans="18:18">
      <c r="R49823" s="1"/>
    </row>
    <row r="49824" spans="18:18">
      <c r="R49824" s="1"/>
    </row>
    <row r="49825" spans="18:18">
      <c r="R49825" s="1"/>
    </row>
    <row r="49826" spans="18:18">
      <c r="R49826" s="1"/>
    </row>
    <row r="49827" spans="18:18">
      <c r="R49827" s="1"/>
    </row>
    <row r="49828" spans="18:18">
      <c r="R49828" s="1"/>
    </row>
    <row r="49829" spans="18:18">
      <c r="R49829" s="1"/>
    </row>
    <row r="49830" spans="18:18">
      <c r="R49830" s="1"/>
    </row>
    <row r="49831" spans="18:18">
      <c r="R49831" s="1"/>
    </row>
    <row r="49832" spans="18:18">
      <c r="R49832" s="1"/>
    </row>
    <row r="49833" spans="18:18">
      <c r="R49833" s="1"/>
    </row>
    <row r="49834" spans="18:18">
      <c r="R49834" s="1"/>
    </row>
    <row r="49835" spans="18:18">
      <c r="R49835" s="1"/>
    </row>
    <row r="49836" spans="18:18">
      <c r="R49836" s="1"/>
    </row>
    <row r="49837" spans="18:18">
      <c r="R49837" s="1"/>
    </row>
    <row r="49838" spans="18:18">
      <c r="R49838" s="1"/>
    </row>
    <row r="49839" spans="18:18">
      <c r="R49839" s="1"/>
    </row>
    <row r="49840" spans="18:18">
      <c r="R49840" s="1"/>
    </row>
    <row r="49841" spans="18:18">
      <c r="R49841" s="1"/>
    </row>
    <row r="49842" spans="18:18">
      <c r="R49842" s="1"/>
    </row>
    <row r="49843" spans="18:18">
      <c r="R49843" s="1"/>
    </row>
    <row r="49844" spans="18:18">
      <c r="R49844" s="1"/>
    </row>
    <row r="49845" spans="18:18">
      <c r="R49845" s="1"/>
    </row>
    <row r="49846" spans="18:18">
      <c r="R49846" s="1"/>
    </row>
    <row r="49847" spans="18:18">
      <c r="R49847" s="1"/>
    </row>
    <row r="49848" spans="18:18">
      <c r="R49848" s="1"/>
    </row>
    <row r="49849" spans="18:18">
      <c r="R49849" s="1"/>
    </row>
    <row r="49850" spans="18:18">
      <c r="R49850" s="1"/>
    </row>
    <row r="49851" spans="18:18">
      <c r="R49851" s="1"/>
    </row>
    <row r="49852" spans="18:18">
      <c r="R49852" s="1"/>
    </row>
    <row r="49853" spans="18:18">
      <c r="R49853" s="1"/>
    </row>
    <row r="49854" spans="18:18">
      <c r="R49854" s="1"/>
    </row>
    <row r="49855" spans="18:18">
      <c r="R49855" s="1"/>
    </row>
    <row r="49856" spans="18:18">
      <c r="R49856" s="1"/>
    </row>
    <row r="49857" spans="18:18">
      <c r="R49857" s="1"/>
    </row>
    <row r="49858" spans="18:18">
      <c r="R49858" s="1"/>
    </row>
    <row r="49859" spans="18:18">
      <c r="R49859" s="1"/>
    </row>
    <row r="49860" spans="18:18">
      <c r="R49860" s="1"/>
    </row>
    <row r="49861" spans="18:18">
      <c r="R49861" s="1"/>
    </row>
    <row r="49862" spans="18:18">
      <c r="R49862" s="1"/>
    </row>
    <row r="49863" spans="18:18">
      <c r="R49863" s="1"/>
    </row>
    <row r="49864" spans="18:18">
      <c r="R49864" s="1"/>
    </row>
    <row r="49865" spans="18:18">
      <c r="R49865" s="1"/>
    </row>
    <row r="49866" spans="18:18">
      <c r="R49866" s="1"/>
    </row>
    <row r="49867" spans="18:18">
      <c r="R49867" s="1"/>
    </row>
    <row r="49868" spans="18:18">
      <c r="R49868" s="1"/>
    </row>
    <row r="49869" spans="18:18">
      <c r="R49869" s="1"/>
    </row>
    <row r="49870" spans="18:18">
      <c r="R49870" s="1"/>
    </row>
    <row r="49871" spans="18:18">
      <c r="R49871" s="1"/>
    </row>
    <row r="49872" spans="18:18">
      <c r="R49872" s="1"/>
    </row>
    <row r="49873" spans="18:18">
      <c r="R49873" s="1"/>
    </row>
    <row r="49874" spans="18:18">
      <c r="R49874" s="1"/>
    </row>
    <row r="49875" spans="18:18">
      <c r="R49875" s="1"/>
    </row>
    <row r="49876" spans="18:18">
      <c r="R49876" s="1"/>
    </row>
    <row r="49877" spans="18:18">
      <c r="R49877" s="1"/>
    </row>
    <row r="49878" spans="18:18">
      <c r="R49878" s="1"/>
    </row>
    <row r="49879" spans="18:18">
      <c r="R49879" s="1"/>
    </row>
    <row r="49880" spans="18:18">
      <c r="R49880" s="1"/>
    </row>
    <row r="49881" spans="18:18">
      <c r="R49881" s="1"/>
    </row>
    <row r="49882" spans="18:18">
      <c r="R49882" s="1"/>
    </row>
    <row r="49883" spans="18:18">
      <c r="R49883" s="1"/>
    </row>
    <row r="49884" spans="18:18">
      <c r="R49884" s="1"/>
    </row>
    <row r="49885" spans="18:18">
      <c r="R49885" s="1"/>
    </row>
    <row r="49886" spans="18:18">
      <c r="R49886" s="1"/>
    </row>
    <row r="49887" spans="18:18">
      <c r="R49887" s="1"/>
    </row>
    <row r="49888" spans="18:18">
      <c r="R49888" s="1"/>
    </row>
    <row r="49889" spans="18:18">
      <c r="R49889" s="1"/>
    </row>
    <row r="49890" spans="18:18">
      <c r="R49890" s="1"/>
    </row>
    <row r="49891" spans="18:18">
      <c r="R49891" s="1"/>
    </row>
    <row r="49892" spans="18:18">
      <c r="R49892" s="1"/>
    </row>
    <row r="49893" spans="18:18">
      <c r="R49893" s="1"/>
    </row>
    <row r="49894" spans="18:18">
      <c r="R49894" s="1"/>
    </row>
    <row r="49895" spans="18:18">
      <c r="R49895" s="1"/>
    </row>
    <row r="49896" spans="18:18">
      <c r="R49896" s="1"/>
    </row>
    <row r="49897" spans="18:18">
      <c r="R49897" s="1"/>
    </row>
    <row r="49898" spans="18:18">
      <c r="R49898" s="1"/>
    </row>
    <row r="49899" spans="18:18">
      <c r="R49899" s="1"/>
    </row>
    <row r="49900" spans="18:18">
      <c r="R49900" s="1"/>
    </row>
    <row r="49901" spans="18:18">
      <c r="R49901" s="1"/>
    </row>
    <row r="49902" spans="18:18">
      <c r="R49902" s="1"/>
    </row>
    <row r="49903" spans="18:18">
      <c r="R49903" s="1"/>
    </row>
    <row r="49904" spans="18:18">
      <c r="R49904" s="1"/>
    </row>
    <row r="49905" spans="18:18">
      <c r="R49905" s="1"/>
    </row>
    <row r="49906" spans="18:18">
      <c r="R49906" s="1"/>
    </row>
    <row r="49907" spans="18:18">
      <c r="R49907" s="1"/>
    </row>
    <row r="49908" spans="18:18">
      <c r="R49908" s="1"/>
    </row>
    <row r="49909" spans="18:18">
      <c r="R49909" s="1"/>
    </row>
    <row r="49910" spans="18:18">
      <c r="R49910" s="1"/>
    </row>
    <row r="49911" spans="18:18">
      <c r="R49911" s="1"/>
    </row>
    <row r="49912" spans="18:18">
      <c r="R49912" s="1"/>
    </row>
    <row r="49913" spans="18:18">
      <c r="R49913" s="1"/>
    </row>
    <row r="49914" spans="18:18">
      <c r="R49914" s="1"/>
    </row>
    <row r="49915" spans="18:18">
      <c r="R49915" s="1"/>
    </row>
    <row r="49916" spans="18:18">
      <c r="R49916" s="1"/>
    </row>
    <row r="49917" spans="18:18">
      <c r="R49917" s="1"/>
    </row>
    <row r="49918" spans="18:18">
      <c r="R49918" s="1"/>
    </row>
    <row r="49919" spans="18:18">
      <c r="R49919" s="1"/>
    </row>
    <row r="49920" spans="18:18">
      <c r="R49920" s="1"/>
    </row>
    <row r="49921" spans="18:18">
      <c r="R49921" s="1"/>
    </row>
    <row r="49922" spans="18:18">
      <c r="R49922" s="1"/>
    </row>
    <row r="49923" spans="18:18">
      <c r="R49923" s="1"/>
    </row>
    <row r="49924" spans="18:18">
      <c r="R49924" s="1"/>
    </row>
    <row r="49925" spans="18:18">
      <c r="R49925" s="1"/>
    </row>
    <row r="49926" spans="18:18">
      <c r="R49926" s="1"/>
    </row>
    <row r="49927" spans="18:18">
      <c r="R49927" s="1"/>
    </row>
    <row r="49928" spans="18:18">
      <c r="R49928" s="1"/>
    </row>
    <row r="49929" spans="18:18">
      <c r="R49929" s="1"/>
    </row>
    <row r="49930" spans="18:18">
      <c r="R49930" s="1"/>
    </row>
    <row r="49931" spans="18:18">
      <c r="R49931" s="1"/>
    </row>
    <row r="49932" spans="18:18">
      <c r="R49932" s="1"/>
    </row>
    <row r="49933" spans="18:18">
      <c r="R49933" s="1"/>
    </row>
    <row r="49934" spans="18:18">
      <c r="R49934" s="1"/>
    </row>
    <row r="49935" spans="18:18">
      <c r="R49935" s="1"/>
    </row>
    <row r="49936" spans="18:18">
      <c r="R49936" s="1"/>
    </row>
    <row r="49937" spans="18:18">
      <c r="R49937" s="1"/>
    </row>
    <row r="49938" spans="18:18">
      <c r="R49938" s="1"/>
    </row>
    <row r="49939" spans="18:18">
      <c r="R49939" s="1"/>
    </row>
    <row r="49940" spans="18:18">
      <c r="R49940" s="1"/>
    </row>
    <row r="49941" spans="18:18">
      <c r="R49941" s="1"/>
    </row>
    <row r="49942" spans="18:18">
      <c r="R49942" s="1"/>
    </row>
    <row r="49943" spans="18:18">
      <c r="R49943" s="1"/>
    </row>
    <row r="49944" spans="18:18">
      <c r="R49944" s="1"/>
    </row>
    <row r="49945" spans="18:18">
      <c r="R49945" s="1"/>
    </row>
    <row r="49946" spans="18:18">
      <c r="R49946" s="1"/>
    </row>
    <row r="49947" spans="18:18">
      <c r="R49947" s="1"/>
    </row>
    <row r="49948" spans="18:18">
      <c r="R49948" s="1"/>
    </row>
    <row r="49949" spans="18:18">
      <c r="R49949" s="1"/>
    </row>
    <row r="49950" spans="18:18">
      <c r="R49950" s="1"/>
    </row>
    <row r="49951" spans="18:18">
      <c r="R49951" s="1"/>
    </row>
    <row r="49952" spans="18:18">
      <c r="R49952" s="1"/>
    </row>
    <row r="49953" spans="18:18">
      <c r="R49953" s="1"/>
    </row>
    <row r="49954" spans="18:18">
      <c r="R49954" s="1"/>
    </row>
    <row r="49955" spans="18:18">
      <c r="R49955" s="1"/>
    </row>
    <row r="49956" spans="18:18">
      <c r="R49956" s="1"/>
    </row>
    <row r="49957" spans="18:18">
      <c r="R49957" s="1"/>
    </row>
    <row r="49958" spans="18:18">
      <c r="R49958" s="1"/>
    </row>
    <row r="49959" spans="18:18">
      <c r="R49959" s="1"/>
    </row>
    <row r="49960" spans="18:18">
      <c r="R49960" s="1"/>
    </row>
    <row r="49961" spans="18:18">
      <c r="R49961" s="1"/>
    </row>
    <row r="49962" spans="18:18">
      <c r="R49962" s="1"/>
    </row>
    <row r="49963" spans="18:18">
      <c r="R49963" s="1"/>
    </row>
    <row r="49964" spans="18:18">
      <c r="R49964" s="1"/>
    </row>
    <row r="49965" spans="18:18">
      <c r="R49965" s="1"/>
    </row>
    <row r="49966" spans="18:18">
      <c r="R49966" s="1"/>
    </row>
    <row r="49967" spans="18:18">
      <c r="R49967" s="1"/>
    </row>
    <row r="49968" spans="18:18">
      <c r="R49968" s="1"/>
    </row>
    <row r="49969" spans="18:18">
      <c r="R49969" s="1"/>
    </row>
    <row r="49970" spans="18:18">
      <c r="R49970" s="1"/>
    </row>
    <row r="49971" spans="18:18">
      <c r="R49971" s="1"/>
    </row>
    <row r="49972" spans="18:18">
      <c r="R49972" s="1"/>
    </row>
    <row r="49973" spans="18:18">
      <c r="R49973" s="1"/>
    </row>
    <row r="49974" spans="18:18">
      <c r="R49974" s="1"/>
    </row>
    <row r="49975" spans="18:18">
      <c r="R49975" s="1"/>
    </row>
    <row r="49976" spans="18:18">
      <c r="R49976" s="1"/>
    </row>
    <row r="49977" spans="18:18">
      <c r="R49977" s="1"/>
    </row>
    <row r="49978" spans="18:18">
      <c r="R49978" s="1"/>
    </row>
    <row r="49979" spans="18:18">
      <c r="R49979" s="1"/>
    </row>
    <row r="49980" spans="18:18">
      <c r="R49980" s="1"/>
    </row>
    <row r="49981" spans="18:18">
      <c r="R49981" s="1"/>
    </row>
    <row r="49982" spans="18:18">
      <c r="R49982" s="1"/>
    </row>
    <row r="49983" spans="18:18">
      <c r="R49983" s="1"/>
    </row>
    <row r="49984" spans="18:18">
      <c r="R49984" s="1"/>
    </row>
    <row r="49985" spans="18:18">
      <c r="R49985" s="1"/>
    </row>
    <row r="49986" spans="18:18">
      <c r="R49986" s="1"/>
    </row>
    <row r="49987" spans="18:18">
      <c r="R49987" s="1"/>
    </row>
    <row r="49988" spans="18:18">
      <c r="R49988" s="1"/>
    </row>
    <row r="49989" spans="18:18">
      <c r="R49989" s="1"/>
    </row>
    <row r="49990" spans="18:18">
      <c r="R49990" s="1"/>
    </row>
    <row r="49991" spans="18:18">
      <c r="R49991" s="1"/>
    </row>
    <row r="49992" spans="18:18">
      <c r="R49992" s="1"/>
    </row>
    <row r="49993" spans="18:18">
      <c r="R49993" s="1"/>
    </row>
    <row r="49994" spans="18:18">
      <c r="R49994" s="1"/>
    </row>
    <row r="49995" spans="18:18">
      <c r="R49995" s="1"/>
    </row>
    <row r="49996" spans="18:18">
      <c r="R49996" s="1"/>
    </row>
    <row r="49997" spans="18:18">
      <c r="R49997" s="1"/>
    </row>
    <row r="49998" spans="18:18">
      <c r="R49998" s="1"/>
    </row>
    <row r="49999" spans="18:18">
      <c r="R49999" s="1"/>
    </row>
    <row r="50000" spans="18:18">
      <c r="R50000" s="1"/>
    </row>
    <row r="50001" spans="18:18">
      <c r="R50001" s="1"/>
    </row>
    <row r="50002" spans="18:18">
      <c r="R50002" s="1"/>
    </row>
    <row r="50003" spans="18:18">
      <c r="R50003" s="1"/>
    </row>
    <row r="50004" spans="18:18">
      <c r="R50004" s="1"/>
    </row>
    <row r="50005" spans="18:18">
      <c r="R50005" s="1"/>
    </row>
    <row r="50006" spans="18:18">
      <c r="R50006" s="1"/>
    </row>
    <row r="50007" spans="18:18">
      <c r="R50007" s="1"/>
    </row>
    <row r="50008" spans="18:18">
      <c r="R50008" s="1"/>
    </row>
    <row r="50009" spans="18:18">
      <c r="R50009" s="1"/>
    </row>
    <row r="50010" spans="18:18">
      <c r="R50010" s="1"/>
    </row>
    <row r="50011" spans="18:18">
      <c r="R50011" s="1"/>
    </row>
    <row r="50012" spans="18:18">
      <c r="R50012" s="1"/>
    </row>
    <row r="50013" spans="18:18">
      <c r="R50013" s="1"/>
    </row>
    <row r="50014" spans="18:18">
      <c r="R50014" s="1"/>
    </row>
    <row r="50015" spans="18:18">
      <c r="R50015" s="1"/>
    </row>
    <row r="50016" spans="18:18">
      <c r="R50016" s="1"/>
    </row>
    <row r="50017" spans="18:18">
      <c r="R50017" s="1"/>
    </row>
    <row r="50018" spans="18:18">
      <c r="R50018" s="1"/>
    </row>
    <row r="50019" spans="18:18">
      <c r="R50019" s="1"/>
    </row>
    <row r="50020" spans="18:18">
      <c r="R50020" s="1"/>
    </row>
    <row r="50021" spans="18:18">
      <c r="R50021" s="1"/>
    </row>
    <row r="50022" spans="18:18">
      <c r="R50022" s="1"/>
    </row>
    <row r="50023" spans="18:18">
      <c r="R50023" s="1"/>
    </row>
    <row r="50024" spans="18:18">
      <c r="R50024" s="1"/>
    </row>
    <row r="50025" spans="18:18">
      <c r="R50025" s="1"/>
    </row>
    <row r="50026" spans="18:18">
      <c r="R50026" s="1"/>
    </row>
    <row r="50027" spans="18:18">
      <c r="R50027" s="1"/>
    </row>
    <row r="50028" spans="18:18">
      <c r="R50028" s="1"/>
    </row>
    <row r="50029" spans="18:18">
      <c r="R50029" s="1"/>
    </row>
    <row r="50030" spans="18:18">
      <c r="R50030" s="1"/>
    </row>
    <row r="50031" spans="18:18">
      <c r="R50031" s="1"/>
    </row>
    <row r="50032" spans="18:18">
      <c r="R50032" s="1"/>
    </row>
    <row r="50033" spans="18:18">
      <c r="R50033" s="1"/>
    </row>
    <row r="50034" spans="18:18">
      <c r="R50034" s="1"/>
    </row>
    <row r="50035" spans="18:18">
      <c r="R50035" s="1"/>
    </row>
    <row r="50036" spans="18:18">
      <c r="R50036" s="1"/>
    </row>
    <row r="50037" spans="18:18">
      <c r="R50037" s="1"/>
    </row>
    <row r="50038" spans="18:18">
      <c r="R50038" s="1"/>
    </row>
    <row r="50039" spans="18:18">
      <c r="R50039" s="1"/>
    </row>
    <row r="50040" spans="18:18">
      <c r="R50040" s="1"/>
    </row>
    <row r="50041" spans="18:18">
      <c r="R50041" s="1"/>
    </row>
    <row r="50042" spans="18:18">
      <c r="R50042" s="1"/>
    </row>
    <row r="50043" spans="18:18">
      <c r="R50043" s="1"/>
    </row>
    <row r="50044" spans="18:18">
      <c r="R50044" s="1"/>
    </row>
    <row r="50045" spans="18:18">
      <c r="R50045" s="1"/>
    </row>
    <row r="50046" spans="18:18">
      <c r="R50046" s="1"/>
    </row>
    <row r="50047" spans="18:18">
      <c r="R50047" s="1"/>
    </row>
    <row r="50048" spans="18:18">
      <c r="R50048" s="1"/>
    </row>
    <row r="50049" spans="18:18">
      <c r="R50049" s="1"/>
    </row>
    <row r="50050" spans="18:18">
      <c r="R50050" s="1"/>
    </row>
    <row r="50051" spans="18:18">
      <c r="R50051" s="1"/>
    </row>
    <row r="50052" spans="18:18">
      <c r="R50052" s="1"/>
    </row>
    <row r="50053" spans="18:18">
      <c r="R50053" s="1"/>
    </row>
    <row r="50054" spans="18:18">
      <c r="R50054" s="1"/>
    </row>
    <row r="50055" spans="18:18">
      <c r="R50055" s="1"/>
    </row>
    <row r="50056" spans="18:18">
      <c r="R50056" s="1"/>
    </row>
    <row r="50057" spans="18:18">
      <c r="R50057" s="1"/>
    </row>
    <row r="50058" spans="18:18">
      <c r="R50058" s="1"/>
    </row>
    <row r="50059" spans="18:18">
      <c r="R50059" s="1"/>
    </row>
    <row r="50060" spans="18:18">
      <c r="R50060" s="1"/>
    </row>
    <row r="50061" spans="18:18">
      <c r="R50061" s="1"/>
    </row>
    <row r="50062" spans="18:18">
      <c r="R50062" s="1"/>
    </row>
    <row r="50063" spans="18:18">
      <c r="R50063" s="1"/>
    </row>
    <row r="50064" spans="18:18">
      <c r="R50064" s="1"/>
    </row>
    <row r="50065" spans="18:18">
      <c r="R50065" s="1"/>
    </row>
    <row r="50066" spans="18:18">
      <c r="R50066" s="1"/>
    </row>
    <row r="50067" spans="18:18">
      <c r="R50067" s="1"/>
    </row>
    <row r="50068" spans="18:18">
      <c r="R50068" s="1"/>
    </row>
    <row r="50069" spans="18:18">
      <c r="R50069" s="1"/>
    </row>
    <row r="50070" spans="18:18">
      <c r="R50070" s="1"/>
    </row>
    <row r="50071" spans="18:18">
      <c r="R50071" s="1"/>
    </row>
    <row r="50072" spans="18:18">
      <c r="R50072" s="1"/>
    </row>
    <row r="50073" spans="18:18">
      <c r="R50073" s="1"/>
    </row>
    <row r="50074" spans="18:18">
      <c r="R50074" s="1"/>
    </row>
    <row r="50075" spans="18:18">
      <c r="R50075" s="1"/>
    </row>
    <row r="50076" spans="18:18">
      <c r="R50076" s="1"/>
    </row>
    <row r="50077" spans="18:18">
      <c r="R50077" s="1"/>
    </row>
    <row r="50078" spans="18:18">
      <c r="R50078" s="1"/>
    </row>
    <row r="50079" spans="18:18">
      <c r="R50079" s="1"/>
    </row>
    <row r="50080" spans="18:18">
      <c r="R50080" s="1"/>
    </row>
    <row r="50081" spans="18:18">
      <c r="R50081" s="1"/>
    </row>
    <row r="50082" spans="18:18">
      <c r="R50082" s="1"/>
    </row>
    <row r="50083" spans="18:18">
      <c r="R50083" s="1"/>
    </row>
    <row r="50084" spans="18:18">
      <c r="R50084" s="1"/>
    </row>
    <row r="50085" spans="18:18">
      <c r="R50085" s="1"/>
    </row>
    <row r="50086" spans="18:18">
      <c r="R50086" s="1"/>
    </row>
    <row r="50087" spans="18:18">
      <c r="R50087" s="1"/>
    </row>
    <row r="50088" spans="18:18">
      <c r="R50088" s="1"/>
    </row>
    <row r="50089" spans="18:18">
      <c r="R50089" s="1"/>
    </row>
    <row r="50090" spans="18:18">
      <c r="R50090" s="1"/>
    </row>
    <row r="50091" spans="18:18">
      <c r="R50091" s="1"/>
    </row>
    <row r="50092" spans="18:18">
      <c r="R50092" s="1"/>
    </row>
    <row r="50093" spans="18:18">
      <c r="R50093" s="1"/>
    </row>
    <row r="50094" spans="18:18">
      <c r="R50094" s="1"/>
    </row>
    <row r="50095" spans="18:18">
      <c r="R50095" s="1"/>
    </row>
    <row r="50096" spans="18:18">
      <c r="R50096" s="1"/>
    </row>
    <row r="50097" spans="18:18">
      <c r="R50097" s="1"/>
    </row>
    <row r="50098" spans="18:18">
      <c r="R50098" s="1"/>
    </row>
    <row r="50099" spans="18:18">
      <c r="R50099" s="1"/>
    </row>
    <row r="50100" spans="18:18">
      <c r="R50100" s="1"/>
    </row>
    <row r="50101" spans="18:18">
      <c r="R50101" s="1"/>
    </row>
    <row r="50102" spans="18:18">
      <c r="R50102" s="1"/>
    </row>
    <row r="50103" spans="18:18">
      <c r="R50103" s="1"/>
    </row>
    <row r="50104" spans="18:18">
      <c r="R50104" s="1"/>
    </row>
    <row r="50105" spans="18:18">
      <c r="R50105" s="1"/>
    </row>
    <row r="50106" spans="18:18">
      <c r="R50106" s="1"/>
    </row>
    <row r="50107" spans="18:18">
      <c r="R50107" s="1"/>
    </row>
    <row r="50108" spans="18:18">
      <c r="R50108" s="1"/>
    </row>
    <row r="50109" spans="18:18">
      <c r="R50109" s="1"/>
    </row>
    <row r="50110" spans="18:18">
      <c r="R50110" s="1"/>
    </row>
    <row r="50111" spans="18:18">
      <c r="R50111" s="1"/>
    </row>
    <row r="50112" spans="18:18">
      <c r="R50112" s="1"/>
    </row>
    <row r="50113" spans="18:18">
      <c r="R50113" s="1"/>
    </row>
    <row r="50114" spans="18:18">
      <c r="R50114" s="1"/>
    </row>
    <row r="50115" spans="18:18">
      <c r="R50115" s="1"/>
    </row>
    <row r="50116" spans="18:18">
      <c r="R50116" s="1"/>
    </row>
    <row r="50117" spans="18:18">
      <c r="R50117" s="1"/>
    </row>
    <row r="50118" spans="18:18">
      <c r="R50118" s="1"/>
    </row>
    <row r="50119" spans="18:18">
      <c r="R50119" s="1"/>
    </row>
    <row r="50120" spans="18:18">
      <c r="R50120" s="1"/>
    </row>
    <row r="50121" spans="18:18">
      <c r="R50121" s="1"/>
    </row>
    <row r="50122" spans="18:18">
      <c r="R50122" s="1"/>
    </row>
    <row r="50123" spans="18:18">
      <c r="R50123" s="1"/>
    </row>
    <row r="50124" spans="18:18">
      <c r="R50124" s="1"/>
    </row>
    <row r="50125" spans="18:18">
      <c r="R50125" s="1"/>
    </row>
    <row r="50126" spans="18:18">
      <c r="R50126" s="1"/>
    </row>
    <row r="50127" spans="18:18">
      <c r="R50127" s="1"/>
    </row>
    <row r="50128" spans="18:18">
      <c r="R50128" s="1"/>
    </row>
    <row r="50129" spans="18:18">
      <c r="R50129" s="1"/>
    </row>
    <row r="50130" spans="18:18">
      <c r="R50130" s="1"/>
    </row>
    <row r="50131" spans="18:18">
      <c r="R50131" s="1"/>
    </row>
    <row r="50132" spans="18:18">
      <c r="R50132" s="1"/>
    </row>
    <row r="50133" spans="18:18">
      <c r="R50133" s="1"/>
    </row>
    <row r="50134" spans="18:18">
      <c r="R50134" s="1"/>
    </row>
    <row r="50135" spans="18:18">
      <c r="R50135" s="1"/>
    </row>
    <row r="50136" spans="18:18">
      <c r="R50136" s="1"/>
    </row>
    <row r="50137" spans="18:18">
      <c r="R50137" s="1"/>
    </row>
    <row r="50138" spans="18:18">
      <c r="R50138" s="1"/>
    </row>
    <row r="50139" spans="18:18">
      <c r="R50139" s="1"/>
    </row>
    <row r="50140" spans="18:18">
      <c r="R50140" s="1"/>
    </row>
    <row r="50141" spans="18:18">
      <c r="R50141" s="1"/>
    </row>
    <row r="50142" spans="18:18">
      <c r="R50142" s="1"/>
    </row>
    <row r="50143" spans="18:18">
      <c r="R50143" s="1"/>
    </row>
    <row r="50144" spans="18:18">
      <c r="R50144" s="1"/>
    </row>
    <row r="50145" spans="18:18">
      <c r="R50145" s="1"/>
    </row>
    <row r="50146" spans="18:18">
      <c r="R50146" s="1"/>
    </row>
    <row r="50147" spans="18:18">
      <c r="R50147" s="1"/>
    </row>
    <row r="50148" spans="18:18">
      <c r="R50148" s="1"/>
    </row>
    <row r="50149" spans="18:18">
      <c r="R50149" s="1"/>
    </row>
    <row r="50150" spans="18:18">
      <c r="R50150" s="1"/>
    </row>
    <row r="50151" spans="18:18">
      <c r="R50151" s="1"/>
    </row>
    <row r="50152" spans="18:18">
      <c r="R50152" s="1"/>
    </row>
    <row r="50153" spans="18:18">
      <c r="R50153" s="1"/>
    </row>
    <row r="50154" spans="18:18">
      <c r="R50154" s="1"/>
    </row>
    <row r="50155" spans="18:18">
      <c r="R50155" s="1"/>
    </row>
    <row r="50156" spans="18:18">
      <c r="R50156" s="1"/>
    </row>
    <row r="50157" spans="18:18">
      <c r="R50157" s="1"/>
    </row>
    <row r="50158" spans="18:18">
      <c r="R50158" s="1"/>
    </row>
    <row r="50159" spans="18:18">
      <c r="R50159" s="1"/>
    </row>
    <row r="50160" spans="18:18">
      <c r="R50160" s="1"/>
    </row>
    <row r="50161" spans="18:18">
      <c r="R50161" s="1"/>
    </row>
    <row r="50162" spans="18:18">
      <c r="R50162" s="1"/>
    </row>
    <row r="50163" spans="18:18">
      <c r="R50163" s="1"/>
    </row>
    <row r="50164" spans="18:18">
      <c r="R50164" s="1"/>
    </row>
    <row r="50165" spans="18:18">
      <c r="R50165" s="1"/>
    </row>
    <row r="50166" spans="18:18">
      <c r="R50166" s="1"/>
    </row>
    <row r="50167" spans="18:18">
      <c r="R50167" s="1"/>
    </row>
    <row r="50168" spans="18:18">
      <c r="R50168" s="1"/>
    </row>
    <row r="50169" spans="18:18">
      <c r="R50169" s="1"/>
    </row>
    <row r="50170" spans="18:18">
      <c r="R50170" s="1"/>
    </row>
    <row r="50171" spans="18:18">
      <c r="R50171" s="1"/>
    </row>
    <row r="50172" spans="18:18">
      <c r="R50172" s="1"/>
    </row>
    <row r="50173" spans="18:18">
      <c r="R50173" s="1"/>
    </row>
    <row r="50174" spans="18:18">
      <c r="R50174" s="1"/>
    </row>
    <row r="50175" spans="18:18">
      <c r="R50175" s="1"/>
    </row>
    <row r="50176" spans="18:18">
      <c r="R50176" s="1"/>
    </row>
    <row r="50177" spans="18:18">
      <c r="R50177" s="1"/>
    </row>
    <row r="50178" spans="18:18">
      <c r="R50178" s="1"/>
    </row>
    <row r="50179" spans="18:18">
      <c r="R50179" s="1"/>
    </row>
    <row r="50180" spans="18:18">
      <c r="R50180" s="1"/>
    </row>
    <row r="50181" spans="18:18">
      <c r="R50181" s="1"/>
    </row>
    <row r="50182" spans="18:18">
      <c r="R50182" s="1"/>
    </row>
    <row r="50183" spans="18:18">
      <c r="R50183" s="1"/>
    </row>
    <row r="50184" spans="18:18">
      <c r="R50184" s="1"/>
    </row>
    <row r="50185" spans="18:18">
      <c r="R50185" s="1"/>
    </row>
    <row r="50186" spans="18:18">
      <c r="R50186" s="1"/>
    </row>
    <row r="50187" spans="18:18">
      <c r="R50187" s="1"/>
    </row>
    <row r="50188" spans="18:18">
      <c r="R50188" s="1"/>
    </row>
    <row r="50189" spans="18:18">
      <c r="R50189" s="1"/>
    </row>
    <row r="50190" spans="18:18">
      <c r="R50190" s="1"/>
    </row>
    <row r="50191" spans="18:18">
      <c r="R50191" s="1"/>
    </row>
    <row r="50192" spans="18:18">
      <c r="R50192" s="1"/>
    </row>
    <row r="50193" spans="18:18">
      <c r="R50193" s="1"/>
    </row>
    <row r="50194" spans="18:18">
      <c r="R50194" s="1"/>
    </row>
    <row r="50195" spans="18:18">
      <c r="R50195" s="1"/>
    </row>
    <row r="50196" spans="18:18">
      <c r="R50196" s="1"/>
    </row>
    <row r="50197" spans="18:18">
      <c r="R50197" s="1"/>
    </row>
    <row r="50198" spans="18:18">
      <c r="R50198" s="1"/>
    </row>
    <row r="50199" spans="18:18">
      <c r="R50199" s="1"/>
    </row>
    <row r="50200" spans="18:18">
      <c r="R50200" s="1"/>
    </row>
    <row r="50201" spans="18:18">
      <c r="R50201" s="1"/>
    </row>
    <row r="50202" spans="18:18">
      <c r="R50202" s="1"/>
    </row>
    <row r="50203" spans="18:18">
      <c r="R50203" s="1"/>
    </row>
    <row r="50204" spans="18:18">
      <c r="R50204" s="1"/>
    </row>
    <row r="50205" spans="18:18">
      <c r="R50205" s="1"/>
    </row>
    <row r="50206" spans="18:18">
      <c r="R50206" s="1"/>
    </row>
    <row r="50207" spans="18:18">
      <c r="R50207" s="1"/>
    </row>
    <row r="50208" spans="18:18">
      <c r="R50208" s="1"/>
    </row>
    <row r="50209" spans="18:18">
      <c r="R50209" s="1"/>
    </row>
    <row r="50210" spans="18:18">
      <c r="R50210" s="1"/>
    </row>
    <row r="50211" spans="18:18">
      <c r="R50211" s="1"/>
    </row>
    <row r="50212" spans="18:18">
      <c r="R50212" s="1"/>
    </row>
    <row r="50213" spans="18:18">
      <c r="R50213" s="1"/>
    </row>
    <row r="50214" spans="18:18">
      <c r="R50214" s="1"/>
    </row>
    <row r="50215" spans="18:18">
      <c r="R50215" s="1"/>
    </row>
    <row r="50216" spans="18:18">
      <c r="R50216" s="1"/>
    </row>
    <row r="50217" spans="18:18">
      <c r="R50217" s="1"/>
    </row>
    <row r="50218" spans="18:18">
      <c r="R50218" s="1"/>
    </row>
    <row r="50219" spans="18:18">
      <c r="R50219" s="1"/>
    </row>
    <row r="50220" spans="18:18">
      <c r="R50220" s="1"/>
    </row>
    <row r="50221" spans="18:18">
      <c r="R50221" s="1"/>
    </row>
    <row r="50222" spans="18:18">
      <c r="R50222" s="1"/>
    </row>
    <row r="50223" spans="18:18">
      <c r="R50223" s="1"/>
    </row>
    <row r="50224" spans="18:18">
      <c r="R50224" s="1"/>
    </row>
    <row r="50225" spans="18:18">
      <c r="R50225" s="1"/>
    </row>
    <row r="50226" spans="18:18">
      <c r="R50226" s="1"/>
    </row>
    <row r="50227" spans="18:18">
      <c r="R50227" s="1"/>
    </row>
    <row r="50228" spans="18:18">
      <c r="R50228" s="1"/>
    </row>
    <row r="50229" spans="18:18">
      <c r="R50229" s="1"/>
    </row>
    <row r="50230" spans="18:18">
      <c r="R50230" s="1"/>
    </row>
    <row r="50231" spans="18:18">
      <c r="R50231" s="1"/>
    </row>
    <row r="50232" spans="18:18">
      <c r="R50232" s="1"/>
    </row>
    <row r="50233" spans="18:18">
      <c r="R50233" s="1"/>
    </row>
    <row r="50234" spans="18:18">
      <c r="R50234" s="1"/>
    </row>
    <row r="50235" spans="18:18">
      <c r="R50235" s="1"/>
    </row>
    <row r="50236" spans="18:18">
      <c r="R50236" s="1"/>
    </row>
    <row r="50237" spans="18:18">
      <c r="R50237" s="1"/>
    </row>
    <row r="50238" spans="18:18">
      <c r="R50238" s="1"/>
    </row>
    <row r="50239" spans="18:18">
      <c r="R50239" s="1"/>
    </row>
    <row r="50240" spans="18:18">
      <c r="R50240" s="1"/>
    </row>
    <row r="50241" spans="18:18">
      <c r="R50241" s="1"/>
    </row>
    <row r="50242" spans="18:18">
      <c r="R50242" s="1"/>
    </row>
    <row r="50243" spans="18:18">
      <c r="R50243" s="1"/>
    </row>
    <row r="50244" spans="18:18">
      <c r="R50244" s="1"/>
    </row>
    <row r="50245" spans="18:18">
      <c r="R50245" s="1"/>
    </row>
    <row r="50246" spans="18:18">
      <c r="R50246" s="1"/>
    </row>
    <row r="50247" spans="18:18">
      <c r="R50247" s="1"/>
    </row>
    <row r="50248" spans="18:18">
      <c r="R50248" s="1"/>
    </row>
    <row r="50249" spans="18:18">
      <c r="R50249" s="1"/>
    </row>
    <row r="50250" spans="18:18">
      <c r="R50250" s="1"/>
    </row>
    <row r="50251" spans="18:18">
      <c r="R50251" s="1"/>
    </row>
    <row r="50252" spans="18:18">
      <c r="R50252" s="1"/>
    </row>
    <row r="50253" spans="18:18">
      <c r="R50253" s="1"/>
    </row>
    <row r="50254" spans="18:18">
      <c r="R50254" s="1"/>
    </row>
    <row r="50255" spans="18:18">
      <c r="R50255" s="1"/>
    </row>
    <row r="50256" spans="18:18">
      <c r="R50256" s="1"/>
    </row>
    <row r="50257" spans="18:18">
      <c r="R50257" s="1"/>
    </row>
    <row r="50258" spans="18:18">
      <c r="R50258" s="1"/>
    </row>
    <row r="50259" spans="18:18">
      <c r="R50259" s="1"/>
    </row>
    <row r="50260" spans="18:18">
      <c r="R50260" s="1"/>
    </row>
    <row r="50261" spans="18:18">
      <c r="R50261" s="1"/>
    </row>
    <row r="50262" spans="18:18">
      <c r="R50262" s="1"/>
    </row>
    <row r="50263" spans="18:18">
      <c r="R50263" s="1"/>
    </row>
    <row r="50264" spans="18:18">
      <c r="R50264" s="1"/>
    </row>
    <row r="50265" spans="18:18">
      <c r="R50265" s="1"/>
    </row>
    <row r="50266" spans="18:18">
      <c r="R50266" s="1"/>
    </row>
    <row r="50267" spans="18:18">
      <c r="R50267" s="1"/>
    </row>
    <row r="50268" spans="18:18">
      <c r="R50268" s="1"/>
    </row>
    <row r="50269" spans="18:18">
      <c r="R50269" s="1"/>
    </row>
    <row r="50270" spans="18:18">
      <c r="R50270" s="1"/>
    </row>
    <row r="50271" spans="18:18">
      <c r="R50271" s="1"/>
    </row>
    <row r="50272" spans="18:18">
      <c r="R50272" s="1"/>
    </row>
    <row r="50273" spans="18:18">
      <c r="R50273" s="1"/>
    </row>
    <row r="50274" spans="18:18">
      <c r="R50274" s="1"/>
    </row>
    <row r="50275" spans="18:18">
      <c r="R50275" s="1"/>
    </row>
    <row r="50276" spans="18:18">
      <c r="R50276" s="1"/>
    </row>
    <row r="50277" spans="18:18">
      <c r="R50277" s="1"/>
    </row>
    <row r="50278" spans="18:18">
      <c r="R50278" s="1"/>
    </row>
    <row r="50279" spans="18:18">
      <c r="R50279" s="1"/>
    </row>
    <row r="50280" spans="18:18">
      <c r="R50280" s="1"/>
    </row>
    <row r="50281" spans="18:18">
      <c r="R50281" s="1"/>
    </row>
    <row r="50282" spans="18:18">
      <c r="R50282" s="1"/>
    </row>
    <row r="50283" spans="18:18">
      <c r="R50283" s="1"/>
    </row>
    <row r="50284" spans="18:18">
      <c r="R50284" s="1"/>
    </row>
    <row r="50285" spans="18:18">
      <c r="R50285" s="1"/>
    </row>
    <row r="50286" spans="18:18">
      <c r="R50286" s="1"/>
    </row>
    <row r="50287" spans="18:18">
      <c r="R50287" s="1"/>
    </row>
    <row r="50288" spans="18:18">
      <c r="R50288" s="1"/>
    </row>
    <row r="50289" spans="18:18">
      <c r="R50289" s="1"/>
    </row>
    <row r="50290" spans="18:18">
      <c r="R50290" s="1"/>
    </row>
    <row r="50291" spans="18:18">
      <c r="R50291" s="1"/>
    </row>
    <row r="50292" spans="18:18">
      <c r="R50292" s="1"/>
    </row>
    <row r="50293" spans="18:18">
      <c r="R50293" s="1"/>
    </row>
    <row r="50294" spans="18:18">
      <c r="R50294" s="1"/>
    </row>
    <row r="50295" spans="18:18">
      <c r="R50295" s="1"/>
    </row>
    <row r="50296" spans="18:18">
      <c r="R50296" s="1"/>
    </row>
    <row r="50297" spans="18:18">
      <c r="R50297" s="1"/>
    </row>
    <row r="50298" spans="18:18">
      <c r="R50298" s="1"/>
    </row>
    <row r="50299" spans="18:18">
      <c r="R50299" s="1"/>
    </row>
    <row r="50300" spans="18:18">
      <c r="R50300" s="1"/>
    </row>
    <row r="50301" spans="18:18">
      <c r="R50301" s="1"/>
    </row>
    <row r="50302" spans="18:18">
      <c r="R50302" s="1"/>
    </row>
    <row r="50303" spans="18:18">
      <c r="R50303" s="1"/>
    </row>
    <row r="50304" spans="18:18">
      <c r="R50304" s="1"/>
    </row>
    <row r="50305" spans="18:18">
      <c r="R50305" s="1"/>
    </row>
    <row r="50306" spans="18:18">
      <c r="R50306" s="1"/>
    </row>
    <row r="50307" spans="18:18">
      <c r="R50307" s="1"/>
    </row>
    <row r="50308" spans="18:18">
      <c r="R50308" s="1"/>
    </row>
    <row r="50309" spans="18:18">
      <c r="R50309" s="1"/>
    </row>
    <row r="50310" spans="18:18">
      <c r="R50310" s="1"/>
    </row>
    <row r="50311" spans="18:18">
      <c r="R50311" s="1"/>
    </row>
    <row r="50312" spans="18:18">
      <c r="R50312" s="1"/>
    </row>
    <row r="50313" spans="18:18">
      <c r="R50313" s="1"/>
    </row>
    <row r="50314" spans="18:18">
      <c r="R50314" s="1"/>
    </row>
    <row r="50315" spans="18:18">
      <c r="R50315" s="1"/>
    </row>
    <row r="50316" spans="18:18">
      <c r="R50316" s="1"/>
    </row>
    <row r="50317" spans="18:18">
      <c r="R50317" s="1"/>
    </row>
    <row r="50318" spans="18:18">
      <c r="R50318" s="1"/>
    </row>
    <row r="50319" spans="18:18">
      <c r="R50319" s="1"/>
    </row>
    <row r="50320" spans="18:18">
      <c r="R50320" s="1"/>
    </row>
    <row r="50321" spans="18:18">
      <c r="R50321" s="1"/>
    </row>
    <row r="50322" spans="18:18">
      <c r="R50322" s="1"/>
    </row>
    <row r="50323" spans="18:18">
      <c r="R50323" s="1"/>
    </row>
    <row r="50324" spans="18:18">
      <c r="R50324" s="1"/>
    </row>
    <row r="50325" spans="18:18">
      <c r="R50325" s="1"/>
    </row>
    <row r="50326" spans="18:18">
      <c r="R50326" s="1"/>
    </row>
    <row r="50327" spans="18:18">
      <c r="R50327" s="1"/>
    </row>
    <row r="50328" spans="18:18">
      <c r="R50328" s="1"/>
    </row>
    <row r="50329" spans="18:18">
      <c r="R50329" s="1"/>
    </row>
    <row r="50330" spans="18:18">
      <c r="R50330" s="1"/>
    </row>
    <row r="50331" spans="18:18">
      <c r="R50331" s="1"/>
    </row>
    <row r="50332" spans="18:18">
      <c r="R50332" s="1"/>
    </row>
    <row r="50333" spans="18:18">
      <c r="R50333" s="1"/>
    </row>
    <row r="50334" spans="18:18">
      <c r="R50334" s="1"/>
    </row>
    <row r="50335" spans="18:18">
      <c r="R50335" s="1"/>
    </row>
    <row r="50336" spans="18:18">
      <c r="R50336" s="1"/>
    </row>
    <row r="50337" spans="18:18">
      <c r="R50337" s="1"/>
    </row>
    <row r="50338" spans="18:18">
      <c r="R50338" s="1"/>
    </row>
    <row r="50339" spans="18:18">
      <c r="R50339" s="1"/>
    </row>
    <row r="50340" spans="18:18">
      <c r="R50340" s="1"/>
    </row>
    <row r="50341" spans="18:18">
      <c r="R50341" s="1"/>
    </row>
    <row r="50342" spans="18:18">
      <c r="R50342" s="1"/>
    </row>
    <row r="50343" spans="18:18">
      <c r="R50343" s="1"/>
    </row>
    <row r="50344" spans="18:18">
      <c r="R50344" s="1"/>
    </row>
    <row r="50345" spans="18:18">
      <c r="R50345" s="1"/>
    </row>
    <row r="50346" spans="18:18">
      <c r="R50346" s="1"/>
    </row>
    <row r="50347" spans="18:18">
      <c r="R50347" s="1"/>
    </row>
    <row r="50348" spans="18:18">
      <c r="R50348" s="1"/>
    </row>
    <row r="50349" spans="18:18">
      <c r="R50349" s="1"/>
    </row>
    <row r="50350" spans="18:18">
      <c r="R50350" s="1"/>
    </row>
    <row r="50351" spans="18:18">
      <c r="R50351" s="1"/>
    </row>
    <row r="50352" spans="18:18">
      <c r="R50352" s="1"/>
    </row>
    <row r="50353" spans="18:18">
      <c r="R50353" s="1"/>
    </row>
    <row r="50354" spans="18:18">
      <c r="R50354" s="1"/>
    </row>
    <row r="50355" spans="18:18">
      <c r="R50355" s="1"/>
    </row>
    <row r="50356" spans="18:18">
      <c r="R50356" s="1"/>
    </row>
    <row r="50357" spans="18:18">
      <c r="R50357" s="1"/>
    </row>
    <row r="50358" spans="18:18">
      <c r="R50358" s="1"/>
    </row>
    <row r="50359" spans="18:18">
      <c r="R50359" s="1"/>
    </row>
    <row r="50360" spans="18:18">
      <c r="R50360" s="1"/>
    </row>
    <row r="50361" spans="18:18">
      <c r="R50361" s="1"/>
    </row>
    <row r="50362" spans="18:18">
      <c r="R50362" s="1"/>
    </row>
    <row r="50363" spans="18:18">
      <c r="R50363" s="1"/>
    </row>
    <row r="50364" spans="18:18">
      <c r="R50364" s="1"/>
    </row>
    <row r="50365" spans="18:18">
      <c r="R50365" s="1"/>
    </row>
    <row r="50366" spans="18:18">
      <c r="R50366" s="1"/>
    </row>
    <row r="50367" spans="18:18">
      <c r="R50367" s="1"/>
    </row>
    <row r="50368" spans="18:18">
      <c r="R50368" s="1"/>
    </row>
    <row r="50369" spans="18:18">
      <c r="R50369" s="1"/>
    </row>
    <row r="50370" spans="18:18">
      <c r="R50370" s="1"/>
    </row>
    <row r="50371" spans="18:18">
      <c r="R50371" s="1"/>
    </row>
    <row r="50372" spans="18:18">
      <c r="R50372" s="1"/>
    </row>
    <row r="50373" spans="18:18">
      <c r="R50373" s="1"/>
    </row>
    <row r="50374" spans="18:18">
      <c r="R50374" s="1"/>
    </row>
    <row r="50375" spans="18:18">
      <c r="R50375" s="1"/>
    </row>
    <row r="50376" spans="18:18">
      <c r="R50376" s="1"/>
    </row>
    <row r="50377" spans="18:18">
      <c r="R50377" s="1"/>
    </row>
    <row r="50378" spans="18:18">
      <c r="R50378" s="1"/>
    </row>
    <row r="50379" spans="18:18">
      <c r="R50379" s="1"/>
    </row>
    <row r="50380" spans="18:18">
      <c r="R50380" s="1"/>
    </row>
    <row r="50381" spans="18:18">
      <c r="R50381" s="1"/>
    </row>
    <row r="50382" spans="18:18">
      <c r="R50382" s="1"/>
    </row>
    <row r="50383" spans="18:18">
      <c r="R50383" s="1"/>
    </row>
    <row r="50384" spans="18:18">
      <c r="R50384" s="1"/>
    </row>
    <row r="50385" spans="18:18">
      <c r="R50385" s="1"/>
    </row>
    <row r="50386" spans="18:18">
      <c r="R50386" s="1"/>
    </row>
    <row r="50387" spans="18:18">
      <c r="R50387" s="1"/>
    </row>
    <row r="50388" spans="18:18">
      <c r="R50388" s="1"/>
    </row>
    <row r="50389" spans="18:18">
      <c r="R50389" s="1"/>
    </row>
    <row r="50390" spans="18:18">
      <c r="R50390" s="1"/>
    </row>
    <row r="50391" spans="18:18">
      <c r="R50391" s="1"/>
    </row>
    <row r="50392" spans="18:18">
      <c r="R50392" s="1"/>
    </row>
    <row r="50393" spans="18:18">
      <c r="R50393" s="1"/>
    </row>
    <row r="50394" spans="18:18">
      <c r="R50394" s="1"/>
    </row>
    <row r="50395" spans="18:18">
      <c r="R50395" s="1"/>
    </row>
    <row r="50396" spans="18:18">
      <c r="R50396" s="1"/>
    </row>
    <row r="50397" spans="18:18">
      <c r="R50397" s="1"/>
    </row>
    <row r="50398" spans="18:18">
      <c r="R50398" s="1"/>
    </row>
    <row r="50399" spans="18:18">
      <c r="R50399" s="1"/>
    </row>
    <row r="50400" spans="18:18">
      <c r="R50400" s="1"/>
    </row>
    <row r="50401" spans="18:18">
      <c r="R50401" s="1"/>
    </row>
    <row r="50402" spans="18:18">
      <c r="R50402" s="1"/>
    </row>
    <row r="50403" spans="18:18">
      <c r="R50403" s="1"/>
    </row>
    <row r="50404" spans="18:18">
      <c r="R50404" s="1"/>
    </row>
    <row r="50405" spans="18:18">
      <c r="R50405" s="1"/>
    </row>
    <row r="50406" spans="18:18">
      <c r="R50406" s="1"/>
    </row>
    <row r="50407" spans="18:18">
      <c r="R50407" s="1"/>
    </row>
    <row r="50408" spans="18:18">
      <c r="R50408" s="1"/>
    </row>
    <row r="50409" spans="18:18">
      <c r="R50409" s="1"/>
    </row>
    <row r="50410" spans="18:18">
      <c r="R50410" s="1"/>
    </row>
    <row r="50411" spans="18:18">
      <c r="R50411" s="1"/>
    </row>
    <row r="50412" spans="18:18">
      <c r="R50412" s="1"/>
    </row>
    <row r="50413" spans="18:18">
      <c r="R50413" s="1"/>
    </row>
    <row r="50414" spans="18:18">
      <c r="R50414" s="1"/>
    </row>
    <row r="50415" spans="18:18">
      <c r="R50415" s="1"/>
    </row>
    <row r="50416" spans="18:18">
      <c r="R50416" s="1"/>
    </row>
    <row r="50417" spans="18:18">
      <c r="R50417" s="1"/>
    </row>
    <row r="50418" spans="18:18">
      <c r="R50418" s="1"/>
    </row>
    <row r="50419" spans="18:18">
      <c r="R50419" s="1"/>
    </row>
    <row r="50420" spans="18:18">
      <c r="R50420" s="1"/>
    </row>
    <row r="50421" spans="18:18">
      <c r="R50421" s="1"/>
    </row>
    <row r="50422" spans="18:18">
      <c r="R50422" s="1"/>
    </row>
    <row r="50423" spans="18:18">
      <c r="R50423" s="1"/>
    </row>
    <row r="50424" spans="18:18">
      <c r="R50424" s="1"/>
    </row>
    <row r="50425" spans="18:18">
      <c r="R50425" s="1"/>
    </row>
    <row r="50426" spans="18:18">
      <c r="R50426" s="1"/>
    </row>
    <row r="50427" spans="18:18">
      <c r="R50427" s="1"/>
    </row>
    <row r="50428" spans="18:18">
      <c r="R50428" s="1"/>
    </row>
    <row r="50429" spans="18:18">
      <c r="R50429" s="1"/>
    </row>
    <row r="50430" spans="18:18">
      <c r="R50430" s="1"/>
    </row>
    <row r="50431" spans="18:18">
      <c r="R50431" s="1"/>
    </row>
    <row r="50432" spans="18:18">
      <c r="R50432" s="1"/>
    </row>
    <row r="50433" spans="18:18">
      <c r="R50433" s="1"/>
    </row>
    <row r="50434" spans="18:18">
      <c r="R50434" s="1"/>
    </row>
    <row r="50435" spans="18:18">
      <c r="R50435" s="1"/>
    </row>
    <row r="50436" spans="18:18">
      <c r="R50436" s="1"/>
    </row>
    <row r="50437" spans="18:18">
      <c r="R50437" s="1"/>
    </row>
    <row r="50438" spans="18:18">
      <c r="R50438" s="1"/>
    </row>
    <row r="50439" spans="18:18">
      <c r="R50439" s="1"/>
    </row>
    <row r="50440" spans="18:18">
      <c r="R50440" s="1"/>
    </row>
    <row r="50441" spans="18:18">
      <c r="R50441" s="1"/>
    </row>
    <row r="50442" spans="18:18">
      <c r="R50442" s="1"/>
    </row>
    <row r="50443" spans="18:18">
      <c r="R50443" s="1"/>
    </row>
    <row r="50444" spans="18:18">
      <c r="R50444" s="1"/>
    </row>
    <row r="50445" spans="18:18">
      <c r="R50445" s="1"/>
    </row>
    <row r="50446" spans="18:18">
      <c r="R50446" s="1"/>
    </row>
    <row r="50447" spans="18:18">
      <c r="R50447" s="1"/>
    </row>
    <row r="50448" spans="18:18">
      <c r="R50448" s="1"/>
    </row>
    <row r="50449" spans="18:18">
      <c r="R50449" s="1"/>
    </row>
    <row r="50450" spans="18:18">
      <c r="R50450" s="1"/>
    </row>
    <row r="50451" spans="18:18">
      <c r="R50451" s="1"/>
    </row>
    <row r="50452" spans="18:18">
      <c r="R50452" s="1"/>
    </row>
    <row r="50453" spans="18:18">
      <c r="R50453" s="1"/>
    </row>
    <row r="50454" spans="18:18">
      <c r="R50454" s="1"/>
    </row>
    <row r="50455" spans="18:18">
      <c r="R50455" s="1"/>
    </row>
    <row r="50456" spans="18:18">
      <c r="R50456" s="1"/>
    </row>
    <row r="50457" spans="18:18">
      <c r="R50457" s="1"/>
    </row>
    <row r="50458" spans="18:18">
      <c r="R50458" s="1"/>
    </row>
    <row r="50459" spans="18:18">
      <c r="R50459" s="1"/>
    </row>
    <row r="50460" spans="18:18">
      <c r="R50460" s="1"/>
    </row>
    <row r="50461" spans="18:18">
      <c r="R50461" s="1"/>
    </row>
    <row r="50462" spans="18:18">
      <c r="R50462" s="1"/>
    </row>
    <row r="50463" spans="18:18">
      <c r="R50463" s="1"/>
    </row>
    <row r="50464" spans="18:18">
      <c r="R50464" s="1"/>
    </row>
    <row r="50465" spans="18:18">
      <c r="R50465" s="1"/>
    </row>
    <row r="50466" spans="18:18">
      <c r="R50466" s="1"/>
    </row>
    <row r="50467" spans="18:18">
      <c r="R50467" s="1"/>
    </row>
    <row r="50468" spans="18:18">
      <c r="R50468" s="1"/>
    </row>
    <row r="50469" spans="18:18">
      <c r="R50469" s="1"/>
    </row>
    <row r="50470" spans="18:18">
      <c r="R50470" s="1"/>
    </row>
    <row r="50471" spans="18:18">
      <c r="R50471" s="1"/>
    </row>
    <row r="50472" spans="18:18">
      <c r="R50472" s="1"/>
    </row>
    <row r="50473" spans="18:18">
      <c r="R50473" s="1"/>
    </row>
    <row r="50474" spans="18:18">
      <c r="R50474" s="1"/>
    </row>
    <row r="50475" spans="18:18">
      <c r="R50475" s="1"/>
    </row>
    <row r="50476" spans="18:18">
      <c r="R50476" s="1"/>
    </row>
    <row r="50477" spans="18:18">
      <c r="R50477" s="1"/>
    </row>
    <row r="50478" spans="18:18">
      <c r="R50478" s="1"/>
    </row>
    <row r="50479" spans="18:18">
      <c r="R50479" s="1"/>
    </row>
    <row r="50480" spans="18:18">
      <c r="R50480" s="1"/>
    </row>
    <row r="50481" spans="18:18">
      <c r="R50481" s="1"/>
    </row>
    <row r="50482" spans="18:18">
      <c r="R50482" s="1"/>
    </row>
    <row r="50483" spans="18:18">
      <c r="R50483" s="1"/>
    </row>
    <row r="50484" spans="18:18">
      <c r="R50484" s="1"/>
    </row>
    <row r="50485" spans="18:18">
      <c r="R50485" s="1"/>
    </row>
    <row r="50486" spans="18:18">
      <c r="R50486" s="1"/>
    </row>
    <row r="50487" spans="18:18">
      <c r="R50487" s="1"/>
    </row>
    <row r="50488" spans="18:18">
      <c r="R50488" s="1"/>
    </row>
    <row r="50489" spans="18:18">
      <c r="R50489" s="1"/>
    </row>
    <row r="50490" spans="18:18">
      <c r="R50490" s="1"/>
    </row>
    <row r="50491" spans="18:18">
      <c r="R50491" s="1"/>
    </row>
    <row r="50492" spans="18:18">
      <c r="R50492" s="1"/>
    </row>
    <row r="50493" spans="18:18">
      <c r="R50493" s="1"/>
    </row>
    <row r="50494" spans="18:18">
      <c r="R50494" s="1"/>
    </row>
    <row r="50495" spans="18:18">
      <c r="R50495" s="1"/>
    </row>
    <row r="50496" spans="18:18">
      <c r="R50496" s="1"/>
    </row>
    <row r="50497" spans="18:18">
      <c r="R50497" s="1"/>
    </row>
    <row r="50498" spans="18:18">
      <c r="R50498" s="1"/>
    </row>
    <row r="50499" spans="18:18">
      <c r="R50499" s="1"/>
    </row>
    <row r="50500" spans="18:18">
      <c r="R50500" s="1"/>
    </row>
    <row r="50501" spans="18:18">
      <c r="R50501" s="1"/>
    </row>
    <row r="50502" spans="18:18">
      <c r="R50502" s="1"/>
    </row>
    <row r="50503" spans="18:18">
      <c r="R50503" s="1"/>
    </row>
    <row r="50504" spans="18:18">
      <c r="R50504" s="1"/>
    </row>
    <row r="50505" spans="18:18">
      <c r="R50505" s="1"/>
    </row>
    <row r="50506" spans="18:18">
      <c r="R50506" s="1"/>
    </row>
    <row r="50507" spans="18:18">
      <c r="R50507" s="1"/>
    </row>
    <row r="50508" spans="18:18">
      <c r="R50508" s="1"/>
    </row>
    <row r="50509" spans="18:18">
      <c r="R50509" s="1"/>
    </row>
    <row r="50510" spans="18:18">
      <c r="R50510" s="1"/>
    </row>
    <row r="50511" spans="18:18">
      <c r="R50511" s="1"/>
    </row>
    <row r="50512" spans="18:18">
      <c r="R50512" s="1"/>
    </row>
    <row r="50513" spans="18:18">
      <c r="R50513" s="1"/>
    </row>
    <row r="50514" spans="18:18">
      <c r="R50514" s="1"/>
    </row>
    <row r="50515" spans="18:18">
      <c r="R50515" s="1"/>
    </row>
    <row r="50516" spans="18:18">
      <c r="R50516" s="1"/>
    </row>
    <row r="50517" spans="18:18">
      <c r="R50517" s="1"/>
    </row>
    <row r="50518" spans="18:18">
      <c r="R50518" s="1"/>
    </row>
    <row r="50519" spans="18:18">
      <c r="R50519" s="1"/>
    </row>
    <row r="50520" spans="18:18">
      <c r="R50520" s="1"/>
    </row>
    <row r="50521" spans="18:18">
      <c r="R50521" s="1"/>
    </row>
    <row r="50522" spans="18:18">
      <c r="R50522" s="1"/>
    </row>
    <row r="50523" spans="18:18">
      <c r="R50523" s="1"/>
    </row>
    <row r="50524" spans="18:18">
      <c r="R50524" s="1"/>
    </row>
    <row r="50525" spans="18:18">
      <c r="R50525" s="1"/>
    </row>
    <row r="50526" spans="18:18">
      <c r="R50526" s="1"/>
    </row>
    <row r="50527" spans="18:18">
      <c r="R50527" s="1"/>
    </row>
    <row r="50528" spans="18:18">
      <c r="R50528" s="1"/>
    </row>
    <row r="50529" spans="18:18">
      <c r="R50529" s="1"/>
    </row>
    <row r="50530" spans="18:18">
      <c r="R50530" s="1"/>
    </row>
    <row r="50531" spans="18:18">
      <c r="R50531" s="1"/>
    </row>
    <row r="50532" spans="18:18">
      <c r="R50532" s="1"/>
    </row>
    <row r="50533" spans="18:18">
      <c r="R50533" s="1"/>
    </row>
    <row r="50534" spans="18:18">
      <c r="R50534" s="1"/>
    </row>
    <row r="50535" spans="18:18">
      <c r="R50535" s="1"/>
    </row>
    <row r="50536" spans="18:18">
      <c r="R50536" s="1"/>
    </row>
    <row r="50537" spans="18:18">
      <c r="R50537" s="1"/>
    </row>
    <row r="50538" spans="18:18">
      <c r="R50538" s="1"/>
    </row>
    <row r="50539" spans="18:18">
      <c r="R50539" s="1"/>
    </row>
    <row r="50540" spans="18:18">
      <c r="R50540" s="1"/>
    </row>
    <row r="50541" spans="18:18">
      <c r="R50541" s="1"/>
    </row>
    <row r="50542" spans="18:18">
      <c r="R50542" s="1"/>
    </row>
    <row r="50543" spans="18:18">
      <c r="R50543" s="1"/>
    </row>
    <row r="50544" spans="18:18">
      <c r="R50544" s="1"/>
    </row>
    <row r="50545" spans="18:18">
      <c r="R50545" s="1"/>
    </row>
    <row r="50546" spans="18:18">
      <c r="R50546" s="1"/>
    </row>
    <row r="50547" spans="18:18">
      <c r="R50547" s="1"/>
    </row>
    <row r="50548" spans="18:18">
      <c r="R50548" s="1"/>
    </row>
    <row r="50549" spans="18:18">
      <c r="R50549" s="1"/>
    </row>
    <row r="50550" spans="18:18">
      <c r="R50550" s="1"/>
    </row>
    <row r="50551" spans="18:18">
      <c r="R50551" s="1"/>
    </row>
    <row r="50552" spans="18:18">
      <c r="R50552" s="1"/>
    </row>
    <row r="50553" spans="18:18">
      <c r="R50553" s="1"/>
    </row>
    <row r="50554" spans="18:18">
      <c r="R50554" s="1"/>
    </row>
    <row r="50555" spans="18:18">
      <c r="R50555" s="1"/>
    </row>
    <row r="50556" spans="18:18">
      <c r="R50556" s="1"/>
    </row>
    <row r="50557" spans="18:18">
      <c r="R50557" s="1"/>
    </row>
    <row r="50558" spans="18:18">
      <c r="R50558" s="1"/>
    </row>
    <row r="50559" spans="18:18">
      <c r="R50559" s="1"/>
    </row>
    <row r="50560" spans="18:18">
      <c r="R50560" s="1"/>
    </row>
    <row r="50561" spans="18:18">
      <c r="R50561" s="1"/>
    </row>
    <row r="50562" spans="18:18">
      <c r="R50562" s="1"/>
    </row>
    <row r="50563" spans="18:18">
      <c r="R50563" s="1"/>
    </row>
    <row r="50564" spans="18:18">
      <c r="R50564" s="1"/>
    </row>
    <row r="50565" spans="18:18">
      <c r="R50565" s="1"/>
    </row>
    <row r="50566" spans="18:18">
      <c r="R50566" s="1"/>
    </row>
    <row r="50567" spans="18:18">
      <c r="R50567" s="1"/>
    </row>
    <row r="50568" spans="18:18">
      <c r="R50568" s="1"/>
    </row>
    <row r="50569" spans="18:18">
      <c r="R50569" s="1"/>
    </row>
    <row r="50570" spans="18:18">
      <c r="R50570" s="1"/>
    </row>
    <row r="50571" spans="18:18">
      <c r="R50571" s="1"/>
    </row>
    <row r="50572" spans="18:18">
      <c r="R50572" s="1"/>
    </row>
    <row r="50573" spans="18:18">
      <c r="R50573" s="1"/>
    </row>
    <row r="50574" spans="18:18">
      <c r="R50574" s="1"/>
    </row>
    <row r="50575" spans="18:18">
      <c r="R50575" s="1"/>
    </row>
    <row r="50576" spans="18:18">
      <c r="R50576" s="1"/>
    </row>
    <row r="50577" spans="18:18">
      <c r="R50577" s="1"/>
    </row>
    <row r="50578" spans="18:18">
      <c r="R50578" s="1"/>
    </row>
    <row r="50579" spans="18:18">
      <c r="R50579" s="1"/>
    </row>
    <row r="50580" spans="18:18">
      <c r="R50580" s="1"/>
    </row>
    <row r="50581" spans="18:18">
      <c r="R50581" s="1"/>
    </row>
    <row r="50582" spans="18:18">
      <c r="R50582" s="1"/>
    </row>
    <row r="50583" spans="18:18">
      <c r="R50583" s="1"/>
    </row>
    <row r="50584" spans="18:18">
      <c r="R50584" s="1"/>
    </row>
    <row r="50585" spans="18:18">
      <c r="R50585" s="1"/>
    </row>
    <row r="50586" spans="18:18">
      <c r="R50586" s="1"/>
    </row>
    <row r="50587" spans="18:18">
      <c r="R50587" s="1"/>
    </row>
    <row r="50588" spans="18:18">
      <c r="R50588" s="1"/>
    </row>
    <row r="50589" spans="18:18">
      <c r="R50589" s="1"/>
    </row>
    <row r="50590" spans="18:18">
      <c r="R50590" s="1"/>
    </row>
    <row r="50591" spans="18:18">
      <c r="R50591" s="1"/>
    </row>
    <row r="50592" spans="18:18">
      <c r="R50592" s="1"/>
    </row>
    <row r="50593" spans="18:18">
      <c r="R50593" s="1"/>
    </row>
    <row r="50594" spans="18:18">
      <c r="R50594" s="1"/>
    </row>
    <row r="50595" spans="18:18">
      <c r="R50595" s="1"/>
    </row>
    <row r="50596" spans="18:18">
      <c r="R50596" s="1"/>
    </row>
    <row r="50597" spans="18:18">
      <c r="R50597" s="1"/>
    </row>
    <row r="50598" spans="18:18">
      <c r="R50598" s="1"/>
    </row>
    <row r="50599" spans="18:18">
      <c r="R50599" s="1"/>
    </row>
    <row r="50600" spans="18:18">
      <c r="R50600" s="1"/>
    </row>
    <row r="50601" spans="18:18">
      <c r="R50601" s="1"/>
    </row>
    <row r="50602" spans="18:18">
      <c r="R50602" s="1"/>
    </row>
    <row r="50603" spans="18:18">
      <c r="R50603" s="1"/>
    </row>
    <row r="50604" spans="18:18">
      <c r="R50604" s="1"/>
    </row>
    <row r="50605" spans="18:18">
      <c r="R50605" s="1"/>
    </row>
    <row r="50606" spans="18:18">
      <c r="R50606" s="1"/>
    </row>
    <row r="50607" spans="18:18">
      <c r="R50607" s="1"/>
    </row>
    <row r="50608" spans="18:18">
      <c r="R50608" s="1"/>
    </row>
    <row r="50609" spans="18:18">
      <c r="R50609" s="1"/>
    </row>
    <row r="50610" spans="18:18">
      <c r="R50610" s="1"/>
    </row>
    <row r="50611" spans="18:18">
      <c r="R50611" s="1"/>
    </row>
    <row r="50612" spans="18:18">
      <c r="R50612" s="1"/>
    </row>
    <row r="50613" spans="18:18">
      <c r="R50613" s="1"/>
    </row>
    <row r="50614" spans="18:18">
      <c r="R50614" s="1"/>
    </row>
    <row r="50615" spans="18:18">
      <c r="R50615" s="1"/>
    </row>
    <row r="50616" spans="18:18">
      <c r="R50616" s="1"/>
    </row>
    <row r="50617" spans="18:18">
      <c r="R50617" s="1"/>
    </row>
    <row r="50618" spans="18:18">
      <c r="R50618" s="1"/>
    </row>
    <row r="50619" spans="18:18">
      <c r="R50619" s="1"/>
    </row>
    <row r="50620" spans="18:18">
      <c r="R50620" s="1"/>
    </row>
    <row r="50621" spans="18:18">
      <c r="R50621" s="1"/>
    </row>
    <row r="50622" spans="18:18">
      <c r="R50622" s="1"/>
    </row>
    <row r="50623" spans="18:18">
      <c r="R50623" s="1"/>
    </row>
    <row r="50624" spans="18:18">
      <c r="R50624" s="1"/>
    </row>
    <row r="50625" spans="18:18">
      <c r="R50625" s="1"/>
    </row>
    <row r="50626" spans="18:18">
      <c r="R50626" s="1"/>
    </row>
    <row r="50627" spans="18:18">
      <c r="R50627" s="1"/>
    </row>
    <row r="50628" spans="18:18">
      <c r="R50628" s="1"/>
    </row>
    <row r="50629" spans="18:18">
      <c r="R50629" s="1"/>
    </row>
    <row r="50630" spans="18:18">
      <c r="R50630" s="1"/>
    </row>
    <row r="50631" spans="18:18">
      <c r="R50631" s="1"/>
    </row>
    <row r="50632" spans="18:18">
      <c r="R50632" s="1"/>
    </row>
    <row r="50633" spans="18:18">
      <c r="R50633" s="1"/>
    </row>
    <row r="50634" spans="18:18">
      <c r="R50634" s="1"/>
    </row>
    <row r="50635" spans="18:18">
      <c r="R50635" s="1"/>
    </row>
    <row r="50636" spans="18:18">
      <c r="R50636" s="1"/>
    </row>
    <row r="50637" spans="18:18">
      <c r="R50637" s="1"/>
    </row>
    <row r="50638" spans="18:18">
      <c r="R50638" s="1"/>
    </row>
    <row r="50639" spans="18:18">
      <c r="R50639" s="1"/>
    </row>
    <row r="50640" spans="18:18">
      <c r="R50640" s="1"/>
    </row>
    <row r="50641" spans="18:18">
      <c r="R50641" s="1"/>
    </row>
    <row r="50642" spans="18:18">
      <c r="R50642" s="1"/>
    </row>
    <row r="50643" spans="18:18">
      <c r="R50643" s="1"/>
    </row>
    <row r="50644" spans="18:18">
      <c r="R50644" s="1"/>
    </row>
    <row r="50645" spans="18:18">
      <c r="R50645" s="1"/>
    </row>
    <row r="50646" spans="18:18">
      <c r="R50646" s="1"/>
    </row>
    <row r="50647" spans="18:18">
      <c r="R50647" s="1"/>
    </row>
    <row r="50648" spans="18:18">
      <c r="R50648" s="1"/>
    </row>
    <row r="50649" spans="18:18">
      <c r="R50649" s="1"/>
    </row>
    <row r="50650" spans="18:18">
      <c r="R50650" s="1"/>
    </row>
    <row r="50651" spans="18:18">
      <c r="R50651" s="1"/>
    </row>
    <row r="50652" spans="18:18">
      <c r="R50652" s="1"/>
    </row>
    <row r="50653" spans="18:18">
      <c r="R50653" s="1"/>
    </row>
    <row r="50654" spans="18:18">
      <c r="R50654" s="1"/>
    </row>
    <row r="50655" spans="18:18">
      <c r="R50655" s="1"/>
    </row>
    <row r="50656" spans="18:18">
      <c r="R50656" s="1"/>
    </row>
    <row r="50657" spans="18:18">
      <c r="R50657" s="1"/>
    </row>
    <row r="50658" spans="18:18">
      <c r="R50658" s="1"/>
    </row>
    <row r="50659" spans="18:18">
      <c r="R50659" s="1"/>
    </row>
    <row r="50660" spans="18:18">
      <c r="R50660" s="1"/>
    </row>
    <row r="50661" spans="18:18">
      <c r="R50661" s="1"/>
    </row>
    <row r="50662" spans="18:18">
      <c r="R50662" s="1"/>
    </row>
    <row r="50663" spans="18:18">
      <c r="R50663" s="1"/>
    </row>
    <row r="50664" spans="18:18">
      <c r="R50664" s="1"/>
    </row>
    <row r="50665" spans="18:18">
      <c r="R50665" s="1"/>
    </row>
    <row r="50666" spans="18:18">
      <c r="R50666" s="1"/>
    </row>
    <row r="50667" spans="18:18">
      <c r="R50667" s="1"/>
    </row>
    <row r="50668" spans="18:18">
      <c r="R50668" s="1"/>
    </row>
    <row r="50669" spans="18:18">
      <c r="R50669" s="1"/>
    </row>
    <row r="50670" spans="18:18">
      <c r="R50670" s="1"/>
    </row>
    <row r="50671" spans="18:18">
      <c r="R50671" s="1"/>
    </row>
    <row r="50672" spans="18:18">
      <c r="R50672" s="1"/>
    </row>
    <row r="50673" spans="18:18">
      <c r="R50673" s="1"/>
    </row>
    <row r="50674" spans="18:18">
      <c r="R50674" s="1"/>
    </row>
    <row r="50675" spans="18:18">
      <c r="R50675" s="1"/>
    </row>
    <row r="50676" spans="18:18">
      <c r="R50676" s="1"/>
    </row>
    <row r="50677" spans="18:18">
      <c r="R50677" s="1"/>
    </row>
    <row r="50678" spans="18:18">
      <c r="R50678" s="1"/>
    </row>
    <row r="50679" spans="18:18">
      <c r="R50679" s="1"/>
    </row>
    <row r="50680" spans="18:18">
      <c r="R50680" s="1"/>
    </row>
    <row r="50681" spans="18:18">
      <c r="R50681" s="1"/>
    </row>
    <row r="50682" spans="18:18">
      <c r="R50682" s="1"/>
    </row>
    <row r="50683" spans="18:18">
      <c r="R50683" s="1"/>
    </row>
    <row r="50684" spans="18:18">
      <c r="R50684" s="1"/>
    </row>
    <row r="50685" spans="18:18">
      <c r="R50685" s="1"/>
    </row>
    <row r="50686" spans="18:18">
      <c r="R50686" s="1"/>
    </row>
    <row r="50687" spans="18:18">
      <c r="R50687" s="1"/>
    </row>
    <row r="50688" spans="18:18">
      <c r="R50688" s="1"/>
    </row>
    <row r="50689" spans="18:18">
      <c r="R50689" s="1"/>
    </row>
    <row r="50690" spans="18:18">
      <c r="R50690" s="1"/>
    </row>
    <row r="50691" spans="18:18">
      <c r="R50691" s="1"/>
    </row>
    <row r="50692" spans="18:18">
      <c r="R50692" s="1"/>
    </row>
    <row r="50693" spans="18:18">
      <c r="R50693" s="1"/>
    </row>
    <row r="50694" spans="18:18">
      <c r="R50694" s="1"/>
    </row>
    <row r="50695" spans="18:18">
      <c r="R50695" s="1"/>
    </row>
    <row r="50696" spans="18:18">
      <c r="R50696" s="1"/>
    </row>
    <row r="50697" spans="18:18">
      <c r="R50697" s="1"/>
    </row>
    <row r="50698" spans="18:18">
      <c r="R50698" s="1"/>
    </row>
    <row r="50699" spans="18:18">
      <c r="R50699" s="1"/>
    </row>
    <row r="50700" spans="18:18">
      <c r="R50700" s="1"/>
    </row>
    <row r="50701" spans="18:18">
      <c r="R50701" s="1"/>
    </row>
    <row r="50702" spans="18:18">
      <c r="R50702" s="1"/>
    </row>
    <row r="50703" spans="18:18">
      <c r="R50703" s="1"/>
    </row>
    <row r="50704" spans="18:18">
      <c r="R50704" s="1"/>
    </row>
    <row r="50705" spans="18:18">
      <c r="R50705" s="1"/>
    </row>
    <row r="50706" spans="18:18">
      <c r="R50706" s="1"/>
    </row>
    <row r="50707" spans="18:18">
      <c r="R50707" s="1"/>
    </row>
    <row r="50708" spans="18:18">
      <c r="R50708" s="1"/>
    </row>
    <row r="50709" spans="18:18">
      <c r="R50709" s="1"/>
    </row>
    <row r="50710" spans="18:18">
      <c r="R50710" s="1"/>
    </row>
    <row r="50711" spans="18:18">
      <c r="R50711" s="1"/>
    </row>
    <row r="50712" spans="18:18">
      <c r="R50712" s="1"/>
    </row>
    <row r="50713" spans="18:18">
      <c r="R50713" s="1"/>
    </row>
    <row r="50714" spans="18:18">
      <c r="R50714" s="1"/>
    </row>
    <row r="50715" spans="18:18">
      <c r="R50715" s="1"/>
    </row>
    <row r="50716" spans="18:18">
      <c r="R50716" s="1"/>
    </row>
    <row r="50717" spans="18:18">
      <c r="R50717" s="1"/>
    </row>
    <row r="50718" spans="18:18">
      <c r="R50718" s="1"/>
    </row>
    <row r="50719" spans="18:18">
      <c r="R50719" s="1"/>
    </row>
    <row r="50720" spans="18:18">
      <c r="R50720" s="1"/>
    </row>
    <row r="50721" spans="18:18">
      <c r="R50721" s="1"/>
    </row>
    <row r="50722" spans="18:18">
      <c r="R50722" s="1"/>
    </row>
    <row r="50723" spans="18:18">
      <c r="R50723" s="1"/>
    </row>
    <row r="50724" spans="18:18">
      <c r="R50724" s="1"/>
    </row>
    <row r="50725" spans="18:18">
      <c r="R50725" s="1"/>
    </row>
    <row r="50726" spans="18:18">
      <c r="R50726" s="1"/>
    </row>
    <row r="50727" spans="18:18">
      <c r="R50727" s="1"/>
    </row>
    <row r="50728" spans="18:18">
      <c r="R50728" s="1"/>
    </row>
    <row r="50729" spans="18:18">
      <c r="R50729" s="1"/>
    </row>
    <row r="50730" spans="18:18">
      <c r="R50730" s="1"/>
    </row>
    <row r="50731" spans="18:18">
      <c r="R50731" s="1"/>
    </row>
    <row r="50732" spans="18:18">
      <c r="R50732" s="1"/>
    </row>
    <row r="50733" spans="18:18">
      <c r="R50733" s="1"/>
    </row>
    <row r="50734" spans="18:18">
      <c r="R50734" s="1"/>
    </row>
    <row r="50735" spans="18:18">
      <c r="R50735" s="1"/>
    </row>
    <row r="50736" spans="18:18">
      <c r="R50736" s="1"/>
    </row>
    <row r="50737" spans="18:18">
      <c r="R50737" s="1"/>
    </row>
    <row r="50738" spans="18:18">
      <c r="R50738" s="1"/>
    </row>
    <row r="50739" spans="18:18">
      <c r="R50739" s="1"/>
    </row>
    <row r="50740" spans="18:18">
      <c r="R50740" s="1"/>
    </row>
    <row r="50741" spans="18:18">
      <c r="R50741" s="1"/>
    </row>
    <row r="50742" spans="18:18">
      <c r="R50742" s="1"/>
    </row>
    <row r="50743" spans="18:18">
      <c r="R50743" s="1"/>
    </row>
    <row r="50744" spans="18:18">
      <c r="R50744" s="1"/>
    </row>
    <row r="50745" spans="18:18">
      <c r="R50745" s="1"/>
    </row>
    <row r="50746" spans="18:18">
      <c r="R50746" s="1"/>
    </row>
    <row r="50747" spans="18:18">
      <c r="R50747" s="1"/>
    </row>
    <row r="50748" spans="18:18">
      <c r="R50748" s="1"/>
    </row>
    <row r="50749" spans="18:18">
      <c r="R50749" s="1"/>
    </row>
    <row r="50750" spans="18:18">
      <c r="R50750" s="1"/>
    </row>
    <row r="50751" spans="18:18">
      <c r="R50751" s="1"/>
    </row>
    <row r="50752" spans="18:18">
      <c r="R50752" s="1"/>
    </row>
    <row r="50753" spans="18:18">
      <c r="R50753" s="1"/>
    </row>
    <row r="50754" spans="18:18">
      <c r="R50754" s="1"/>
    </row>
    <row r="50755" spans="18:18">
      <c r="R50755" s="1"/>
    </row>
    <row r="50756" spans="18:18">
      <c r="R50756" s="1"/>
    </row>
    <row r="50757" spans="18:18">
      <c r="R50757" s="1"/>
    </row>
    <row r="50758" spans="18:18">
      <c r="R50758" s="1"/>
    </row>
    <row r="50759" spans="18:18">
      <c r="R50759" s="1"/>
    </row>
    <row r="50760" spans="18:18">
      <c r="R50760" s="1"/>
    </row>
    <row r="50761" spans="18:18">
      <c r="R50761" s="1"/>
    </row>
    <row r="50762" spans="18:18">
      <c r="R50762" s="1"/>
    </row>
    <row r="50763" spans="18:18">
      <c r="R50763" s="1"/>
    </row>
    <row r="50764" spans="18:18">
      <c r="R50764" s="1"/>
    </row>
    <row r="50765" spans="18:18">
      <c r="R50765" s="1"/>
    </row>
    <row r="50766" spans="18:18">
      <c r="R50766" s="1"/>
    </row>
    <row r="50767" spans="18:18">
      <c r="R50767" s="1"/>
    </row>
    <row r="50768" spans="18:18">
      <c r="R50768" s="1"/>
    </row>
    <row r="50769" spans="18:18">
      <c r="R50769" s="1"/>
    </row>
    <row r="50770" spans="18:18">
      <c r="R50770" s="1"/>
    </row>
    <row r="50771" spans="18:18">
      <c r="R50771" s="1"/>
    </row>
    <row r="50772" spans="18:18">
      <c r="R50772" s="1"/>
    </row>
    <row r="50773" spans="18:18">
      <c r="R50773" s="1"/>
    </row>
    <row r="50774" spans="18:18">
      <c r="R50774" s="1"/>
    </row>
    <row r="50775" spans="18:18">
      <c r="R50775" s="1"/>
    </row>
    <row r="50776" spans="18:18">
      <c r="R50776" s="1"/>
    </row>
    <row r="50777" spans="18:18">
      <c r="R50777" s="1"/>
    </row>
    <row r="50778" spans="18:18">
      <c r="R50778" s="1"/>
    </row>
    <row r="50779" spans="18:18">
      <c r="R50779" s="1"/>
    </row>
    <row r="50780" spans="18:18">
      <c r="R50780" s="1"/>
    </row>
    <row r="50781" spans="18:18">
      <c r="R50781" s="1"/>
    </row>
    <row r="50782" spans="18:18">
      <c r="R50782" s="1"/>
    </row>
    <row r="50783" spans="18:18">
      <c r="R50783" s="1"/>
    </row>
    <row r="50784" spans="18:18">
      <c r="R50784" s="1"/>
    </row>
    <row r="50785" spans="18:18">
      <c r="R50785" s="1"/>
    </row>
    <row r="50786" spans="18:18">
      <c r="R50786" s="1"/>
    </row>
    <row r="50787" spans="18:18">
      <c r="R50787" s="1"/>
    </row>
    <row r="50788" spans="18:18">
      <c r="R50788" s="1"/>
    </row>
    <row r="50789" spans="18:18">
      <c r="R50789" s="1"/>
    </row>
    <row r="50790" spans="18:18">
      <c r="R50790" s="1"/>
    </row>
    <row r="50791" spans="18:18">
      <c r="R50791" s="1"/>
    </row>
    <row r="50792" spans="18:18">
      <c r="R50792" s="1"/>
    </row>
    <row r="50793" spans="18:18">
      <c r="R50793" s="1"/>
    </row>
    <row r="50794" spans="18:18">
      <c r="R50794" s="1"/>
    </row>
    <row r="50795" spans="18:18">
      <c r="R50795" s="1"/>
    </row>
    <row r="50796" spans="18:18">
      <c r="R50796" s="1"/>
    </row>
    <row r="50797" spans="18:18">
      <c r="R50797" s="1"/>
    </row>
    <row r="50798" spans="18:18">
      <c r="R50798" s="1"/>
    </row>
    <row r="50799" spans="18:18">
      <c r="R50799" s="1"/>
    </row>
    <row r="50800" spans="18:18">
      <c r="R50800" s="1"/>
    </row>
    <row r="50801" spans="18:18">
      <c r="R50801" s="1"/>
    </row>
    <row r="50802" spans="18:18">
      <c r="R50802" s="1"/>
    </row>
    <row r="50803" spans="18:18">
      <c r="R50803" s="1"/>
    </row>
    <row r="50804" spans="18:18">
      <c r="R50804" s="1"/>
    </row>
    <row r="50805" spans="18:18">
      <c r="R50805" s="1"/>
    </row>
    <row r="50806" spans="18:18">
      <c r="R50806" s="1"/>
    </row>
    <row r="50807" spans="18:18">
      <c r="R50807" s="1"/>
    </row>
    <row r="50808" spans="18:18">
      <c r="R50808" s="1"/>
    </row>
    <row r="50809" spans="18:18">
      <c r="R50809" s="1"/>
    </row>
    <row r="50810" spans="18:18">
      <c r="R50810" s="1"/>
    </row>
    <row r="50811" spans="18:18">
      <c r="R50811" s="1"/>
    </row>
    <row r="50812" spans="18:18">
      <c r="R50812" s="1"/>
    </row>
    <row r="50813" spans="18:18">
      <c r="R50813" s="1"/>
    </row>
    <row r="50814" spans="18:18">
      <c r="R50814" s="1"/>
    </row>
    <row r="50815" spans="18:18">
      <c r="R50815" s="1"/>
    </row>
    <row r="50816" spans="18:18">
      <c r="R50816" s="1"/>
    </row>
    <row r="50817" spans="18:18">
      <c r="R50817" s="1"/>
    </row>
    <row r="50818" spans="18:18">
      <c r="R50818" s="1"/>
    </row>
    <row r="50819" spans="18:18">
      <c r="R50819" s="1"/>
    </row>
    <row r="50820" spans="18:18">
      <c r="R50820" s="1"/>
    </row>
    <row r="50821" spans="18:18">
      <c r="R50821" s="1"/>
    </row>
    <row r="50822" spans="18:18">
      <c r="R50822" s="1"/>
    </row>
    <row r="50823" spans="18:18">
      <c r="R50823" s="1"/>
    </row>
    <row r="50824" spans="18:18">
      <c r="R50824" s="1"/>
    </row>
    <row r="50825" spans="18:18">
      <c r="R50825" s="1"/>
    </row>
    <row r="50826" spans="18:18">
      <c r="R50826" s="1"/>
    </row>
    <row r="50827" spans="18:18">
      <c r="R50827" s="1"/>
    </row>
    <row r="50828" spans="18:18">
      <c r="R50828" s="1"/>
    </row>
    <row r="50829" spans="18:18">
      <c r="R50829" s="1"/>
    </row>
    <row r="50830" spans="18:18">
      <c r="R50830" s="1"/>
    </row>
    <row r="50831" spans="18:18">
      <c r="R50831" s="1"/>
    </row>
    <row r="50832" spans="18:18">
      <c r="R50832" s="1"/>
    </row>
    <row r="50833" spans="18:18">
      <c r="R50833" s="1"/>
    </row>
    <row r="50834" spans="18:18">
      <c r="R50834" s="1"/>
    </row>
    <row r="50835" spans="18:18">
      <c r="R50835" s="1"/>
    </row>
    <row r="50836" spans="18:18">
      <c r="R50836" s="1"/>
    </row>
    <row r="50837" spans="18:18">
      <c r="R50837" s="1"/>
    </row>
    <row r="50838" spans="18:18">
      <c r="R50838" s="1"/>
    </row>
    <row r="50839" spans="18:18">
      <c r="R50839" s="1"/>
    </row>
    <row r="50840" spans="18:18">
      <c r="R50840" s="1"/>
    </row>
    <row r="50841" spans="18:18">
      <c r="R50841" s="1"/>
    </row>
    <row r="50842" spans="18:18">
      <c r="R50842" s="1"/>
    </row>
    <row r="50843" spans="18:18">
      <c r="R50843" s="1"/>
    </row>
    <row r="50844" spans="18:18">
      <c r="R50844" s="1"/>
    </row>
    <row r="50845" spans="18:18">
      <c r="R50845" s="1"/>
    </row>
    <row r="50846" spans="18:18">
      <c r="R50846" s="1"/>
    </row>
    <row r="50847" spans="18:18">
      <c r="R50847" s="1"/>
    </row>
    <row r="50848" spans="18:18">
      <c r="R50848" s="1"/>
    </row>
    <row r="50849" spans="18:18">
      <c r="R50849" s="1"/>
    </row>
    <row r="50850" spans="18:18">
      <c r="R50850" s="1"/>
    </row>
    <row r="50851" spans="18:18">
      <c r="R50851" s="1"/>
    </row>
    <row r="50852" spans="18:18">
      <c r="R50852" s="1"/>
    </row>
    <row r="50853" spans="18:18">
      <c r="R50853" s="1"/>
    </row>
    <row r="50854" spans="18:18">
      <c r="R50854" s="1"/>
    </row>
    <row r="50855" spans="18:18">
      <c r="R50855" s="1"/>
    </row>
    <row r="50856" spans="18:18">
      <c r="R50856" s="1"/>
    </row>
    <row r="50857" spans="18:18">
      <c r="R50857" s="1"/>
    </row>
    <row r="50858" spans="18:18">
      <c r="R50858" s="1"/>
    </row>
    <row r="50859" spans="18:18">
      <c r="R50859" s="1"/>
    </row>
    <row r="50860" spans="18:18">
      <c r="R50860" s="1"/>
    </row>
    <row r="50861" spans="18:18">
      <c r="R50861" s="1"/>
    </row>
    <row r="50862" spans="18:18">
      <c r="R50862" s="1"/>
    </row>
    <row r="50863" spans="18:18">
      <c r="R50863" s="1"/>
    </row>
    <row r="50864" spans="18:18">
      <c r="R50864" s="1"/>
    </row>
    <row r="50865" spans="18:18">
      <c r="R50865" s="1"/>
    </row>
    <row r="50866" spans="18:18">
      <c r="R50866" s="1"/>
    </row>
    <row r="50867" spans="18:18">
      <c r="R50867" s="1"/>
    </row>
    <row r="50868" spans="18:18">
      <c r="R50868" s="1"/>
    </row>
    <row r="50869" spans="18:18">
      <c r="R50869" s="1"/>
    </row>
    <row r="50870" spans="18:18">
      <c r="R50870" s="1"/>
    </row>
    <row r="50871" spans="18:18">
      <c r="R50871" s="1"/>
    </row>
    <row r="50872" spans="18:18">
      <c r="R50872" s="1"/>
    </row>
    <row r="50873" spans="18:18">
      <c r="R50873" s="1"/>
    </row>
    <row r="50874" spans="18:18">
      <c r="R50874" s="1"/>
    </row>
    <row r="50875" spans="18:18">
      <c r="R50875" s="1"/>
    </row>
    <row r="50876" spans="18:18">
      <c r="R50876" s="1"/>
    </row>
    <row r="50877" spans="18:18">
      <c r="R50877" s="1"/>
    </row>
    <row r="50878" spans="18:18">
      <c r="R50878" s="1"/>
    </row>
    <row r="50879" spans="18:18">
      <c r="R50879" s="1"/>
    </row>
    <row r="50880" spans="18:18">
      <c r="R50880" s="1"/>
    </row>
    <row r="50881" spans="18:18">
      <c r="R50881" s="1"/>
    </row>
    <row r="50882" spans="18:18">
      <c r="R50882" s="1"/>
    </row>
    <row r="50883" spans="18:18">
      <c r="R50883" s="1"/>
    </row>
    <row r="50884" spans="18:18">
      <c r="R50884" s="1"/>
    </row>
    <row r="50885" spans="18:18">
      <c r="R50885" s="1"/>
    </row>
    <row r="50886" spans="18:18">
      <c r="R50886" s="1"/>
    </row>
    <row r="50887" spans="18:18">
      <c r="R50887" s="1"/>
    </row>
    <row r="50888" spans="18:18">
      <c r="R50888" s="1"/>
    </row>
    <row r="50889" spans="18:18">
      <c r="R50889" s="1"/>
    </row>
    <row r="50890" spans="18:18">
      <c r="R50890" s="1"/>
    </row>
    <row r="50891" spans="18:18">
      <c r="R50891" s="1"/>
    </row>
    <row r="50892" spans="18:18">
      <c r="R50892" s="1"/>
    </row>
    <row r="50893" spans="18:18">
      <c r="R50893" s="1"/>
    </row>
    <row r="50894" spans="18:18">
      <c r="R50894" s="1"/>
    </row>
    <row r="50895" spans="18:18">
      <c r="R50895" s="1"/>
    </row>
    <row r="50896" spans="18:18">
      <c r="R50896" s="1"/>
    </row>
    <row r="50897" spans="18:18">
      <c r="R50897" s="1"/>
    </row>
    <row r="50898" spans="18:18">
      <c r="R50898" s="1"/>
    </row>
    <row r="50899" spans="18:18">
      <c r="R50899" s="1"/>
    </row>
    <row r="50900" spans="18:18">
      <c r="R50900" s="1"/>
    </row>
    <row r="50901" spans="18:18">
      <c r="R50901" s="1"/>
    </row>
    <row r="50902" spans="18:18">
      <c r="R50902" s="1"/>
    </row>
    <row r="50903" spans="18:18">
      <c r="R50903" s="1"/>
    </row>
    <row r="50904" spans="18:18">
      <c r="R50904" s="1"/>
    </row>
    <row r="50905" spans="18:18">
      <c r="R50905" s="1"/>
    </row>
    <row r="50906" spans="18:18">
      <c r="R50906" s="1"/>
    </row>
    <row r="50907" spans="18:18">
      <c r="R50907" s="1"/>
    </row>
    <row r="50908" spans="18:18">
      <c r="R50908" s="1"/>
    </row>
    <row r="50909" spans="18:18">
      <c r="R50909" s="1"/>
    </row>
    <row r="50910" spans="18:18">
      <c r="R50910" s="1"/>
    </row>
    <row r="50911" spans="18:18">
      <c r="R50911" s="1"/>
    </row>
    <row r="50912" spans="18:18">
      <c r="R50912" s="1"/>
    </row>
    <row r="50913" spans="18:18">
      <c r="R50913" s="1"/>
    </row>
    <row r="50914" spans="18:18">
      <c r="R50914" s="1"/>
    </row>
    <row r="50915" spans="18:18">
      <c r="R50915" s="1"/>
    </row>
    <row r="50916" spans="18:18">
      <c r="R50916" s="1"/>
    </row>
    <row r="50917" spans="18:18">
      <c r="R50917" s="1"/>
    </row>
    <row r="50918" spans="18:18">
      <c r="R50918" s="1"/>
    </row>
    <row r="50919" spans="18:18">
      <c r="R50919" s="1"/>
    </row>
    <row r="50920" spans="18:18">
      <c r="R50920" s="1"/>
    </row>
    <row r="50921" spans="18:18">
      <c r="R50921" s="1"/>
    </row>
    <row r="50922" spans="18:18">
      <c r="R50922" s="1"/>
    </row>
    <row r="50923" spans="18:18">
      <c r="R50923" s="1"/>
    </row>
    <row r="50924" spans="18:18">
      <c r="R50924" s="1"/>
    </row>
    <row r="50925" spans="18:18">
      <c r="R50925" s="1"/>
    </row>
    <row r="50926" spans="18:18">
      <c r="R50926" s="1"/>
    </row>
    <row r="50927" spans="18:18">
      <c r="R50927" s="1"/>
    </row>
    <row r="50928" spans="18:18">
      <c r="R50928" s="1"/>
    </row>
    <row r="50929" spans="18:18">
      <c r="R50929" s="1"/>
    </row>
    <row r="50930" spans="18:18">
      <c r="R50930" s="1"/>
    </row>
    <row r="50931" spans="18:18">
      <c r="R50931" s="1"/>
    </row>
    <row r="50932" spans="18:18">
      <c r="R50932" s="1"/>
    </row>
    <row r="50933" spans="18:18">
      <c r="R50933" s="1"/>
    </row>
    <row r="50934" spans="18:18">
      <c r="R50934" s="1"/>
    </row>
    <row r="50935" spans="18:18">
      <c r="R50935" s="1"/>
    </row>
    <row r="50936" spans="18:18">
      <c r="R50936" s="1"/>
    </row>
    <row r="50937" spans="18:18">
      <c r="R50937" s="1"/>
    </row>
    <row r="50938" spans="18:18">
      <c r="R50938" s="1"/>
    </row>
    <row r="50939" spans="18:18">
      <c r="R50939" s="1"/>
    </row>
    <row r="50940" spans="18:18">
      <c r="R50940" s="1"/>
    </row>
    <row r="50941" spans="18:18">
      <c r="R50941" s="1"/>
    </row>
    <row r="50942" spans="18:18">
      <c r="R50942" s="1"/>
    </row>
    <row r="50943" spans="18:18">
      <c r="R50943" s="1"/>
    </row>
    <row r="50944" spans="18:18">
      <c r="R50944" s="1"/>
    </row>
    <row r="50945" spans="18:18">
      <c r="R50945" s="1"/>
    </row>
    <row r="50946" spans="18:18">
      <c r="R50946" s="1"/>
    </row>
    <row r="50947" spans="18:18">
      <c r="R50947" s="1"/>
    </row>
    <row r="50948" spans="18:18">
      <c r="R50948" s="1"/>
    </row>
    <row r="50949" spans="18:18">
      <c r="R50949" s="1"/>
    </row>
    <row r="50950" spans="18:18">
      <c r="R50950" s="1"/>
    </row>
    <row r="50951" spans="18:18">
      <c r="R50951" s="1"/>
    </row>
    <row r="50952" spans="18:18">
      <c r="R50952" s="1"/>
    </row>
    <row r="50953" spans="18:18">
      <c r="R50953" s="1"/>
    </row>
    <row r="50954" spans="18:18">
      <c r="R50954" s="1"/>
    </row>
    <row r="50955" spans="18:18">
      <c r="R50955" s="1"/>
    </row>
    <row r="50956" spans="18:18">
      <c r="R50956" s="1"/>
    </row>
    <row r="50957" spans="18:18">
      <c r="R50957" s="1"/>
    </row>
    <row r="50958" spans="18:18">
      <c r="R50958" s="1"/>
    </row>
    <row r="50959" spans="18:18">
      <c r="R50959" s="1"/>
    </row>
    <row r="50960" spans="18:18">
      <c r="R50960" s="1"/>
    </row>
    <row r="50961" spans="18:18">
      <c r="R50961" s="1"/>
    </row>
    <row r="50962" spans="18:18">
      <c r="R50962" s="1"/>
    </row>
    <row r="50963" spans="18:18">
      <c r="R50963" s="1"/>
    </row>
    <row r="50964" spans="18:18">
      <c r="R50964" s="1"/>
    </row>
    <row r="50965" spans="18:18">
      <c r="R50965" s="1"/>
    </row>
    <row r="50966" spans="18:18">
      <c r="R50966" s="1"/>
    </row>
    <row r="50967" spans="18:18">
      <c r="R50967" s="1"/>
    </row>
    <row r="50968" spans="18:18">
      <c r="R50968" s="1"/>
    </row>
    <row r="50969" spans="18:18">
      <c r="R50969" s="1"/>
    </row>
    <row r="50970" spans="18:18">
      <c r="R50970" s="1"/>
    </row>
    <row r="50971" spans="18:18">
      <c r="R50971" s="1"/>
    </row>
    <row r="50972" spans="18:18">
      <c r="R50972" s="1"/>
    </row>
    <row r="50973" spans="18:18">
      <c r="R50973" s="1"/>
    </row>
    <row r="50974" spans="18:18">
      <c r="R50974" s="1"/>
    </row>
    <row r="50975" spans="18:18">
      <c r="R50975" s="1"/>
    </row>
    <row r="50976" spans="18:18">
      <c r="R50976" s="1"/>
    </row>
    <row r="50977" spans="18:18">
      <c r="R50977" s="1"/>
    </row>
    <row r="50978" spans="18:18">
      <c r="R50978" s="1"/>
    </row>
    <row r="50979" spans="18:18">
      <c r="R50979" s="1"/>
    </row>
    <row r="50980" spans="18:18">
      <c r="R50980" s="1"/>
    </row>
    <row r="50981" spans="18:18">
      <c r="R50981" s="1"/>
    </row>
    <row r="50982" spans="18:18">
      <c r="R50982" s="1"/>
    </row>
    <row r="50983" spans="18:18">
      <c r="R50983" s="1"/>
    </row>
    <row r="50984" spans="18:18">
      <c r="R50984" s="1"/>
    </row>
    <row r="50985" spans="18:18">
      <c r="R50985" s="1"/>
    </row>
    <row r="50986" spans="18:18">
      <c r="R50986" s="1"/>
    </row>
    <row r="50987" spans="18:18">
      <c r="R50987" s="1"/>
    </row>
    <row r="50988" spans="18:18">
      <c r="R50988" s="1"/>
    </row>
    <row r="50989" spans="18:18">
      <c r="R50989" s="1"/>
    </row>
    <row r="50990" spans="18:18">
      <c r="R50990" s="1"/>
    </row>
    <row r="50991" spans="18:18">
      <c r="R50991" s="1"/>
    </row>
    <row r="50992" spans="18:18">
      <c r="R50992" s="1"/>
    </row>
    <row r="50993" spans="18:18">
      <c r="R50993" s="1"/>
    </row>
    <row r="50994" spans="18:18">
      <c r="R50994" s="1"/>
    </row>
    <row r="50995" spans="18:18">
      <c r="R50995" s="1"/>
    </row>
    <row r="50996" spans="18:18">
      <c r="R50996" s="1"/>
    </row>
    <row r="50997" spans="18:18">
      <c r="R50997" s="1"/>
    </row>
    <row r="50998" spans="18:18">
      <c r="R50998" s="1"/>
    </row>
    <row r="50999" spans="18:18">
      <c r="R50999" s="1"/>
    </row>
    <row r="51000" spans="18:18">
      <c r="R51000" s="1"/>
    </row>
    <row r="51001" spans="18:18">
      <c r="R51001" s="1"/>
    </row>
    <row r="51002" spans="18:18">
      <c r="R51002" s="1"/>
    </row>
    <row r="51003" spans="18:18">
      <c r="R51003" s="1"/>
    </row>
    <row r="51004" spans="18:18">
      <c r="R51004" s="1"/>
    </row>
    <row r="51005" spans="18:18">
      <c r="R51005" s="1"/>
    </row>
    <row r="51006" spans="18:18">
      <c r="R51006" s="1"/>
    </row>
    <row r="51007" spans="18:18">
      <c r="R51007" s="1"/>
    </row>
    <row r="51008" spans="18:18">
      <c r="R51008" s="1"/>
    </row>
    <row r="51009" spans="18:18">
      <c r="R51009" s="1"/>
    </row>
    <row r="51010" spans="18:18">
      <c r="R51010" s="1"/>
    </row>
    <row r="51011" spans="18:18">
      <c r="R51011" s="1"/>
    </row>
    <row r="51012" spans="18:18">
      <c r="R51012" s="1"/>
    </row>
    <row r="51013" spans="18:18">
      <c r="R51013" s="1"/>
    </row>
    <row r="51014" spans="18:18">
      <c r="R51014" s="1"/>
    </row>
    <row r="51015" spans="18:18">
      <c r="R51015" s="1"/>
    </row>
    <row r="51016" spans="18:18">
      <c r="R51016" s="1"/>
    </row>
    <row r="51017" spans="18:18">
      <c r="R51017" s="1"/>
    </row>
    <row r="51018" spans="18:18">
      <c r="R51018" s="1"/>
    </row>
    <row r="51019" spans="18:18">
      <c r="R51019" s="1"/>
    </row>
    <row r="51020" spans="18:18">
      <c r="R51020" s="1"/>
    </row>
    <row r="51021" spans="18:18">
      <c r="R51021" s="1"/>
    </row>
    <row r="51022" spans="18:18">
      <c r="R51022" s="1"/>
    </row>
    <row r="51023" spans="18:18">
      <c r="R51023" s="1"/>
    </row>
    <row r="51024" spans="18:18">
      <c r="R51024" s="1"/>
    </row>
    <row r="51025" spans="18:18">
      <c r="R51025" s="1"/>
    </row>
    <row r="51026" spans="18:18">
      <c r="R51026" s="1"/>
    </row>
    <row r="51027" spans="18:18">
      <c r="R51027" s="1"/>
    </row>
    <row r="51028" spans="18:18">
      <c r="R51028" s="1"/>
    </row>
    <row r="51029" spans="18:18">
      <c r="R51029" s="1"/>
    </row>
    <row r="51030" spans="18:18">
      <c r="R51030" s="1"/>
    </row>
    <row r="51031" spans="18:18">
      <c r="R51031" s="1"/>
    </row>
    <row r="51032" spans="18:18">
      <c r="R51032" s="1"/>
    </row>
    <row r="51033" spans="18:18">
      <c r="R51033" s="1"/>
    </row>
    <row r="51034" spans="18:18">
      <c r="R51034" s="1"/>
    </row>
    <row r="51035" spans="18:18">
      <c r="R51035" s="1"/>
    </row>
    <row r="51036" spans="18:18">
      <c r="R51036" s="1"/>
    </row>
    <row r="51037" spans="18:18">
      <c r="R51037" s="1"/>
    </row>
    <row r="51038" spans="18:18">
      <c r="R51038" s="1"/>
    </row>
    <row r="51039" spans="18:18">
      <c r="R51039" s="1"/>
    </row>
    <row r="51040" spans="18:18">
      <c r="R51040" s="1"/>
    </row>
    <row r="51041" spans="18:18">
      <c r="R51041" s="1"/>
    </row>
    <row r="51042" spans="18:18">
      <c r="R51042" s="1"/>
    </row>
    <row r="51043" spans="18:18">
      <c r="R51043" s="1"/>
    </row>
    <row r="51044" spans="18:18">
      <c r="R51044" s="1"/>
    </row>
    <row r="51045" spans="18:18">
      <c r="R51045" s="1"/>
    </row>
    <row r="51046" spans="18:18">
      <c r="R51046" s="1"/>
    </row>
    <row r="51047" spans="18:18">
      <c r="R51047" s="1"/>
    </row>
    <row r="51048" spans="18:18">
      <c r="R51048" s="1"/>
    </row>
    <row r="51049" spans="18:18">
      <c r="R51049" s="1"/>
    </row>
    <row r="51050" spans="18:18">
      <c r="R51050" s="1"/>
    </row>
    <row r="51051" spans="18:18">
      <c r="R51051" s="1"/>
    </row>
    <row r="51052" spans="18:18">
      <c r="R51052" s="1"/>
    </row>
    <row r="51053" spans="18:18">
      <c r="R51053" s="1"/>
    </row>
    <row r="51054" spans="18:18">
      <c r="R51054" s="1"/>
    </row>
    <row r="51055" spans="18:18">
      <c r="R51055" s="1"/>
    </row>
    <row r="51056" spans="18:18">
      <c r="R51056" s="1"/>
    </row>
    <row r="51057" spans="18:18">
      <c r="R51057" s="1"/>
    </row>
    <row r="51058" spans="18:18">
      <c r="R51058" s="1"/>
    </row>
    <row r="51059" spans="18:18">
      <c r="R51059" s="1"/>
    </row>
    <row r="51060" spans="18:18">
      <c r="R51060" s="1"/>
    </row>
    <row r="51061" spans="18:18">
      <c r="R51061" s="1"/>
    </row>
    <row r="51062" spans="18:18">
      <c r="R51062" s="1"/>
    </row>
    <row r="51063" spans="18:18">
      <c r="R51063" s="1"/>
    </row>
    <row r="51064" spans="18:18">
      <c r="R51064" s="1"/>
    </row>
    <row r="51065" spans="18:18">
      <c r="R51065" s="1"/>
    </row>
    <row r="51066" spans="18:18">
      <c r="R51066" s="1"/>
    </row>
    <row r="51067" spans="18:18">
      <c r="R51067" s="1"/>
    </row>
    <row r="51068" spans="18:18">
      <c r="R51068" s="1"/>
    </row>
    <row r="51069" spans="18:18">
      <c r="R51069" s="1"/>
    </row>
    <row r="51070" spans="18:18">
      <c r="R51070" s="1"/>
    </row>
    <row r="51071" spans="18:18">
      <c r="R51071" s="1"/>
    </row>
    <row r="51072" spans="18:18">
      <c r="R51072" s="1"/>
    </row>
    <row r="51073" spans="18:18">
      <c r="R51073" s="1"/>
    </row>
    <row r="51074" spans="18:18">
      <c r="R51074" s="1"/>
    </row>
    <row r="51075" spans="18:18">
      <c r="R51075" s="1"/>
    </row>
    <row r="51076" spans="18:18">
      <c r="R51076" s="1"/>
    </row>
    <row r="51077" spans="18:18">
      <c r="R51077" s="1"/>
    </row>
    <row r="51078" spans="18:18">
      <c r="R51078" s="1"/>
    </row>
    <row r="51079" spans="18:18">
      <c r="R51079" s="1"/>
    </row>
    <row r="51080" spans="18:18">
      <c r="R51080" s="1"/>
    </row>
    <row r="51081" spans="18:18">
      <c r="R51081" s="1"/>
    </row>
    <row r="51082" spans="18:18">
      <c r="R51082" s="1"/>
    </row>
    <row r="51083" spans="18:18">
      <c r="R51083" s="1"/>
    </row>
    <row r="51084" spans="18:18">
      <c r="R51084" s="1"/>
    </row>
    <row r="51085" spans="18:18">
      <c r="R51085" s="1"/>
    </row>
    <row r="51086" spans="18:18">
      <c r="R51086" s="1"/>
    </row>
    <row r="51087" spans="18:18">
      <c r="R51087" s="1"/>
    </row>
    <row r="51088" spans="18:18">
      <c r="R51088" s="1"/>
    </row>
    <row r="51089" spans="18:18">
      <c r="R51089" s="1"/>
    </row>
    <row r="51090" spans="18:18">
      <c r="R51090" s="1"/>
    </row>
    <row r="51091" spans="18:18">
      <c r="R51091" s="1"/>
    </row>
    <row r="51092" spans="18:18">
      <c r="R51092" s="1"/>
    </row>
    <row r="51093" spans="18:18">
      <c r="R51093" s="1"/>
    </row>
    <row r="51094" spans="18:18">
      <c r="R51094" s="1"/>
    </row>
    <row r="51095" spans="18:18">
      <c r="R51095" s="1"/>
    </row>
    <row r="51096" spans="18:18">
      <c r="R51096" s="1"/>
    </row>
    <row r="51097" spans="18:18">
      <c r="R51097" s="1"/>
    </row>
    <row r="51098" spans="18:18">
      <c r="R51098" s="1"/>
    </row>
    <row r="51099" spans="18:18">
      <c r="R51099" s="1"/>
    </row>
    <row r="51100" spans="18:18">
      <c r="R51100" s="1"/>
    </row>
    <row r="51101" spans="18:18">
      <c r="R51101" s="1"/>
    </row>
    <row r="51102" spans="18:18">
      <c r="R51102" s="1"/>
    </row>
    <row r="51103" spans="18:18">
      <c r="R51103" s="1"/>
    </row>
    <row r="51104" spans="18:18">
      <c r="R51104" s="1"/>
    </row>
    <row r="51105" spans="18:18">
      <c r="R51105" s="1"/>
    </row>
    <row r="51106" spans="18:18">
      <c r="R51106" s="1"/>
    </row>
    <row r="51107" spans="18:18">
      <c r="R51107" s="1"/>
    </row>
    <row r="51108" spans="18:18">
      <c r="R51108" s="1"/>
    </row>
    <row r="51109" spans="18:18">
      <c r="R51109" s="1"/>
    </row>
    <row r="51110" spans="18:18">
      <c r="R51110" s="1"/>
    </row>
    <row r="51111" spans="18:18">
      <c r="R51111" s="1"/>
    </row>
    <row r="51112" spans="18:18">
      <c r="R51112" s="1"/>
    </row>
    <row r="51113" spans="18:18">
      <c r="R51113" s="1"/>
    </row>
    <row r="51114" spans="18:18">
      <c r="R51114" s="1"/>
    </row>
    <row r="51115" spans="18:18">
      <c r="R51115" s="1"/>
    </row>
    <row r="51116" spans="18:18">
      <c r="R51116" s="1"/>
    </row>
    <row r="51117" spans="18:18">
      <c r="R51117" s="1"/>
    </row>
    <row r="51118" spans="18:18">
      <c r="R51118" s="1"/>
    </row>
    <row r="51119" spans="18:18">
      <c r="R51119" s="1"/>
    </row>
    <row r="51120" spans="18:18">
      <c r="R51120" s="1"/>
    </row>
    <row r="51121" spans="18:18">
      <c r="R51121" s="1"/>
    </row>
    <row r="51122" spans="18:18">
      <c r="R51122" s="1"/>
    </row>
    <row r="51123" spans="18:18">
      <c r="R51123" s="1"/>
    </row>
    <row r="51124" spans="18:18">
      <c r="R51124" s="1"/>
    </row>
    <row r="51125" spans="18:18">
      <c r="R51125" s="1"/>
    </row>
    <row r="51126" spans="18:18">
      <c r="R51126" s="1"/>
    </row>
    <row r="51127" spans="18:18">
      <c r="R51127" s="1"/>
    </row>
    <row r="51128" spans="18:18">
      <c r="R51128" s="1"/>
    </row>
    <row r="51129" spans="18:18">
      <c r="R51129" s="1"/>
    </row>
    <row r="51130" spans="18:18">
      <c r="R51130" s="1"/>
    </row>
    <row r="51131" spans="18:18">
      <c r="R51131" s="1"/>
    </row>
    <row r="51132" spans="18:18">
      <c r="R51132" s="1"/>
    </row>
    <row r="51133" spans="18:18">
      <c r="R51133" s="1"/>
    </row>
    <row r="51134" spans="18:18">
      <c r="R51134" s="1"/>
    </row>
    <row r="51135" spans="18:18">
      <c r="R51135" s="1"/>
    </row>
    <row r="51136" spans="18:18">
      <c r="R51136" s="1"/>
    </row>
    <row r="51137" spans="18:18">
      <c r="R51137" s="1"/>
    </row>
    <row r="51138" spans="18:18">
      <c r="R51138" s="1"/>
    </row>
    <row r="51139" spans="18:18">
      <c r="R51139" s="1"/>
    </row>
    <row r="51140" spans="18:18">
      <c r="R51140" s="1"/>
    </row>
    <row r="51141" spans="18:18">
      <c r="R51141" s="1"/>
    </row>
    <row r="51142" spans="18:18">
      <c r="R51142" s="1"/>
    </row>
    <row r="51143" spans="18:18">
      <c r="R51143" s="1"/>
    </row>
    <row r="51144" spans="18:18">
      <c r="R51144" s="1"/>
    </row>
    <row r="51145" spans="18:18">
      <c r="R51145" s="1"/>
    </row>
    <row r="51146" spans="18:18">
      <c r="R51146" s="1"/>
    </row>
    <row r="51147" spans="18:18">
      <c r="R51147" s="1"/>
    </row>
    <row r="51148" spans="18:18">
      <c r="R51148" s="1"/>
    </row>
    <row r="51149" spans="18:18">
      <c r="R51149" s="1"/>
    </row>
    <row r="51150" spans="18:18">
      <c r="R51150" s="1"/>
    </row>
    <row r="51151" spans="18:18">
      <c r="R51151" s="1"/>
    </row>
    <row r="51152" spans="18:18">
      <c r="R51152" s="1"/>
    </row>
    <row r="51153" spans="18:18">
      <c r="R51153" s="1"/>
    </row>
    <row r="51154" spans="18:18">
      <c r="R51154" s="1"/>
    </row>
    <row r="51155" spans="18:18">
      <c r="R51155" s="1"/>
    </row>
    <row r="51156" spans="18:18">
      <c r="R51156" s="1"/>
    </row>
    <row r="51157" spans="18:18">
      <c r="R51157" s="1"/>
    </row>
    <row r="51158" spans="18:18">
      <c r="R51158" s="1"/>
    </row>
    <row r="51159" spans="18:18">
      <c r="R51159" s="1"/>
    </row>
    <row r="51160" spans="18:18">
      <c r="R51160" s="1"/>
    </row>
    <row r="51161" spans="18:18">
      <c r="R51161" s="1"/>
    </row>
    <row r="51162" spans="18:18">
      <c r="R51162" s="1"/>
    </row>
    <row r="51163" spans="18:18">
      <c r="R51163" s="1"/>
    </row>
    <row r="51164" spans="18:18">
      <c r="R51164" s="1"/>
    </row>
    <row r="51165" spans="18:18">
      <c r="R51165" s="1"/>
    </row>
    <row r="51166" spans="18:18">
      <c r="R51166" s="1"/>
    </row>
    <row r="51167" spans="18:18">
      <c r="R51167" s="1"/>
    </row>
    <row r="51168" spans="18:18">
      <c r="R51168" s="1"/>
    </row>
    <row r="51169" spans="18:18">
      <c r="R51169" s="1"/>
    </row>
    <row r="51170" spans="18:18">
      <c r="R51170" s="1"/>
    </row>
    <row r="51171" spans="18:18">
      <c r="R51171" s="1"/>
    </row>
    <row r="51172" spans="18:18">
      <c r="R51172" s="1"/>
    </row>
    <row r="51173" spans="18:18">
      <c r="R51173" s="1"/>
    </row>
    <row r="51174" spans="18:18">
      <c r="R51174" s="1"/>
    </row>
    <row r="51175" spans="18:18">
      <c r="R51175" s="1"/>
    </row>
    <row r="51176" spans="18:18">
      <c r="R51176" s="1"/>
    </row>
    <row r="51177" spans="18:18">
      <c r="R51177" s="1"/>
    </row>
    <row r="51178" spans="18:18">
      <c r="R51178" s="1"/>
    </row>
    <row r="51179" spans="18:18">
      <c r="R51179" s="1"/>
    </row>
    <row r="51180" spans="18:18">
      <c r="R51180" s="1"/>
    </row>
    <row r="51181" spans="18:18">
      <c r="R51181" s="1"/>
    </row>
    <row r="51182" spans="18:18">
      <c r="R51182" s="1"/>
    </row>
    <row r="51183" spans="18:18">
      <c r="R51183" s="1"/>
    </row>
    <row r="51184" spans="18:18">
      <c r="R51184" s="1"/>
    </row>
    <row r="51185" spans="18:18">
      <c r="R51185" s="1"/>
    </row>
    <row r="51186" spans="18:18">
      <c r="R51186" s="1"/>
    </row>
    <row r="51187" spans="18:18">
      <c r="R51187" s="1"/>
    </row>
    <row r="51188" spans="18:18">
      <c r="R51188" s="1"/>
    </row>
    <row r="51189" spans="18:18">
      <c r="R51189" s="1"/>
    </row>
    <row r="51190" spans="18:18">
      <c r="R51190" s="1"/>
    </row>
    <row r="51191" spans="18:18">
      <c r="R51191" s="1"/>
    </row>
    <row r="51192" spans="18:18">
      <c r="R51192" s="1"/>
    </row>
    <row r="51193" spans="18:18">
      <c r="R51193" s="1"/>
    </row>
    <row r="51194" spans="18:18">
      <c r="R51194" s="1"/>
    </row>
    <row r="51195" spans="18:18">
      <c r="R51195" s="1"/>
    </row>
    <row r="51196" spans="18:18">
      <c r="R51196" s="1"/>
    </row>
    <row r="51197" spans="18:18">
      <c r="R51197" s="1"/>
    </row>
    <row r="51198" spans="18:18">
      <c r="R51198" s="1"/>
    </row>
    <row r="51199" spans="18:18">
      <c r="R51199" s="1"/>
    </row>
    <row r="51200" spans="18:18">
      <c r="R51200" s="1"/>
    </row>
    <row r="51201" spans="18:18">
      <c r="R51201" s="1"/>
    </row>
    <row r="51202" spans="18:18">
      <c r="R51202" s="1"/>
    </row>
    <row r="51203" spans="18:18">
      <c r="R51203" s="1"/>
    </row>
    <row r="51204" spans="18:18">
      <c r="R51204" s="1"/>
    </row>
    <row r="51205" spans="18:18">
      <c r="R51205" s="1"/>
    </row>
    <row r="51206" spans="18:18">
      <c r="R51206" s="1"/>
    </row>
    <row r="51207" spans="18:18">
      <c r="R51207" s="1"/>
    </row>
    <row r="51208" spans="18:18">
      <c r="R51208" s="1"/>
    </row>
    <row r="51209" spans="18:18">
      <c r="R51209" s="1"/>
    </row>
    <row r="51210" spans="18:18">
      <c r="R51210" s="1"/>
    </row>
    <row r="51211" spans="18:18">
      <c r="R51211" s="1"/>
    </row>
    <row r="51212" spans="18:18">
      <c r="R51212" s="1"/>
    </row>
    <row r="51213" spans="18:18">
      <c r="R51213" s="1"/>
    </row>
    <row r="51214" spans="18:18">
      <c r="R51214" s="1"/>
    </row>
    <row r="51215" spans="18:18">
      <c r="R51215" s="1"/>
    </row>
    <row r="51216" spans="18:18">
      <c r="R51216" s="1"/>
    </row>
    <row r="51217" spans="18:18">
      <c r="R51217" s="1"/>
    </row>
    <row r="51218" spans="18:18">
      <c r="R51218" s="1"/>
    </row>
    <row r="51219" spans="18:18">
      <c r="R51219" s="1"/>
    </row>
    <row r="51220" spans="18:18">
      <c r="R51220" s="1"/>
    </row>
    <row r="51221" spans="18:18">
      <c r="R51221" s="1"/>
    </row>
    <row r="51222" spans="18:18">
      <c r="R51222" s="1"/>
    </row>
    <row r="51223" spans="18:18">
      <c r="R51223" s="1"/>
    </row>
    <row r="51224" spans="18:18">
      <c r="R51224" s="1"/>
    </row>
    <row r="51225" spans="18:18">
      <c r="R51225" s="1"/>
    </row>
    <row r="51226" spans="18:18">
      <c r="R51226" s="1"/>
    </row>
    <row r="51227" spans="18:18">
      <c r="R51227" s="1"/>
    </row>
    <row r="51228" spans="18:18">
      <c r="R51228" s="1"/>
    </row>
    <row r="51229" spans="18:18">
      <c r="R51229" s="1"/>
    </row>
    <row r="51230" spans="18:18">
      <c r="R51230" s="1"/>
    </row>
    <row r="51231" spans="18:18">
      <c r="R51231" s="1"/>
    </row>
    <row r="51232" spans="18:18">
      <c r="R51232" s="1"/>
    </row>
    <row r="51233" spans="18:18">
      <c r="R51233" s="1"/>
    </row>
    <row r="51234" spans="18:18">
      <c r="R51234" s="1"/>
    </row>
    <row r="51235" spans="18:18">
      <c r="R51235" s="1"/>
    </row>
    <row r="51236" spans="18:18">
      <c r="R51236" s="1"/>
    </row>
    <row r="51237" spans="18:18">
      <c r="R51237" s="1"/>
    </row>
    <row r="51238" spans="18:18">
      <c r="R51238" s="1"/>
    </row>
    <row r="51239" spans="18:18">
      <c r="R51239" s="1"/>
    </row>
    <row r="51240" spans="18:18">
      <c r="R51240" s="1"/>
    </row>
    <row r="51241" spans="18:18">
      <c r="R51241" s="1"/>
    </row>
    <row r="51242" spans="18:18">
      <c r="R51242" s="1"/>
    </row>
    <row r="51243" spans="18:18">
      <c r="R51243" s="1"/>
    </row>
    <row r="51244" spans="18:18">
      <c r="R51244" s="1"/>
    </row>
    <row r="51245" spans="18:18">
      <c r="R51245" s="1"/>
    </row>
    <row r="51246" spans="18:18">
      <c r="R51246" s="1"/>
    </row>
    <row r="51247" spans="18:18">
      <c r="R51247" s="1"/>
    </row>
    <row r="51248" spans="18:18">
      <c r="R51248" s="1"/>
    </row>
    <row r="51249" spans="18:18">
      <c r="R51249" s="1"/>
    </row>
    <row r="51250" spans="18:18">
      <c r="R51250" s="1"/>
    </row>
    <row r="51251" spans="18:18">
      <c r="R51251" s="1"/>
    </row>
    <row r="51252" spans="18:18">
      <c r="R51252" s="1"/>
    </row>
    <row r="51253" spans="18:18">
      <c r="R51253" s="1"/>
    </row>
    <row r="51254" spans="18:18">
      <c r="R51254" s="1"/>
    </row>
    <row r="51255" spans="18:18">
      <c r="R51255" s="1"/>
    </row>
    <row r="51256" spans="18:18">
      <c r="R51256" s="1"/>
    </row>
    <row r="51257" spans="18:18">
      <c r="R51257" s="1"/>
    </row>
    <row r="51258" spans="18:18">
      <c r="R51258" s="1"/>
    </row>
    <row r="51259" spans="18:18">
      <c r="R51259" s="1"/>
    </row>
    <row r="51260" spans="18:18">
      <c r="R51260" s="1"/>
    </row>
    <row r="51261" spans="18:18">
      <c r="R51261" s="1"/>
    </row>
    <row r="51262" spans="18:18">
      <c r="R51262" s="1"/>
    </row>
    <row r="51263" spans="18:18">
      <c r="R51263" s="1"/>
    </row>
    <row r="51264" spans="18:18">
      <c r="R51264" s="1"/>
    </row>
    <row r="51265" spans="18:18">
      <c r="R51265" s="1"/>
    </row>
    <row r="51266" spans="18:18">
      <c r="R51266" s="1"/>
    </row>
    <row r="51267" spans="18:18">
      <c r="R51267" s="1"/>
    </row>
    <row r="51268" spans="18:18">
      <c r="R51268" s="1"/>
    </row>
    <row r="51269" spans="18:18">
      <c r="R51269" s="1"/>
    </row>
    <row r="51270" spans="18:18">
      <c r="R51270" s="1"/>
    </row>
    <row r="51271" spans="18:18">
      <c r="R51271" s="1"/>
    </row>
    <row r="51272" spans="18:18">
      <c r="R51272" s="1"/>
    </row>
    <row r="51273" spans="18:18">
      <c r="R51273" s="1"/>
    </row>
    <row r="51274" spans="18:18">
      <c r="R51274" s="1"/>
    </row>
    <row r="51275" spans="18:18">
      <c r="R51275" s="1"/>
    </row>
    <row r="51276" spans="18:18">
      <c r="R51276" s="1"/>
    </row>
    <row r="51277" spans="18:18">
      <c r="R51277" s="1"/>
    </row>
    <row r="51278" spans="18:18">
      <c r="R51278" s="1"/>
    </row>
    <row r="51279" spans="18:18">
      <c r="R51279" s="1"/>
    </row>
    <row r="51280" spans="18:18">
      <c r="R51280" s="1"/>
    </row>
    <row r="51281" spans="18:18">
      <c r="R51281" s="1"/>
    </row>
    <row r="51282" spans="18:18">
      <c r="R51282" s="1"/>
    </row>
    <row r="51283" spans="18:18">
      <c r="R51283" s="1"/>
    </row>
    <row r="51284" spans="18:18">
      <c r="R51284" s="1"/>
    </row>
    <row r="51285" spans="18:18">
      <c r="R51285" s="1"/>
    </row>
    <row r="51286" spans="18:18">
      <c r="R51286" s="1"/>
    </row>
    <row r="51287" spans="18:18">
      <c r="R51287" s="1"/>
    </row>
    <row r="51288" spans="18:18">
      <c r="R51288" s="1"/>
    </row>
    <row r="51289" spans="18:18">
      <c r="R51289" s="1"/>
    </row>
    <row r="51290" spans="18:18">
      <c r="R51290" s="1"/>
    </row>
    <row r="51291" spans="18:18">
      <c r="R51291" s="1"/>
    </row>
    <row r="51292" spans="18:18">
      <c r="R51292" s="1"/>
    </row>
    <row r="51293" spans="18:18">
      <c r="R51293" s="1"/>
    </row>
    <row r="51294" spans="18:18">
      <c r="R51294" s="1"/>
    </row>
    <row r="51295" spans="18:18">
      <c r="R51295" s="1"/>
    </row>
    <row r="51296" spans="18:18">
      <c r="R51296" s="1"/>
    </row>
    <row r="51297" spans="18:18">
      <c r="R51297" s="1"/>
    </row>
    <row r="51298" spans="18:18">
      <c r="R51298" s="1"/>
    </row>
    <row r="51299" spans="18:18">
      <c r="R51299" s="1"/>
    </row>
    <row r="51300" spans="18:18">
      <c r="R51300" s="1"/>
    </row>
    <row r="51301" spans="18:18">
      <c r="R51301" s="1"/>
    </row>
    <row r="51302" spans="18:18">
      <c r="R51302" s="1"/>
    </row>
    <row r="51303" spans="18:18">
      <c r="R51303" s="1"/>
    </row>
    <row r="51304" spans="18:18">
      <c r="R51304" s="1"/>
    </row>
    <row r="51305" spans="18:18">
      <c r="R51305" s="1"/>
    </row>
    <row r="51306" spans="18:18">
      <c r="R51306" s="1"/>
    </row>
    <row r="51307" spans="18:18">
      <c r="R51307" s="1"/>
    </row>
    <row r="51308" spans="18:18">
      <c r="R51308" s="1"/>
    </row>
    <row r="51309" spans="18:18">
      <c r="R51309" s="1"/>
    </row>
    <row r="51310" spans="18:18">
      <c r="R51310" s="1"/>
    </row>
    <row r="51311" spans="18:18">
      <c r="R51311" s="1"/>
    </row>
    <row r="51312" spans="18:18">
      <c r="R51312" s="1"/>
    </row>
    <row r="51313" spans="18:18">
      <c r="R51313" s="1"/>
    </row>
    <row r="51314" spans="18:18">
      <c r="R51314" s="1"/>
    </row>
    <row r="51315" spans="18:18">
      <c r="R51315" s="1"/>
    </row>
    <row r="51316" spans="18:18">
      <c r="R51316" s="1"/>
    </row>
    <row r="51317" spans="18:18">
      <c r="R51317" s="1"/>
    </row>
    <row r="51318" spans="18:18">
      <c r="R51318" s="1"/>
    </row>
    <row r="51319" spans="18:18">
      <c r="R51319" s="1"/>
    </row>
    <row r="51320" spans="18:18">
      <c r="R51320" s="1"/>
    </row>
    <row r="51321" spans="18:18">
      <c r="R51321" s="1"/>
    </row>
    <row r="51322" spans="18:18">
      <c r="R51322" s="1"/>
    </row>
    <row r="51323" spans="18:18">
      <c r="R51323" s="1"/>
    </row>
    <row r="51324" spans="18:18">
      <c r="R51324" s="1"/>
    </row>
    <row r="51325" spans="18:18">
      <c r="R51325" s="1"/>
    </row>
    <row r="51326" spans="18:18">
      <c r="R51326" s="1"/>
    </row>
    <row r="51327" spans="18:18">
      <c r="R51327" s="1"/>
    </row>
    <row r="51328" spans="18:18">
      <c r="R51328" s="1"/>
    </row>
    <row r="51329" spans="18:18">
      <c r="R51329" s="1"/>
    </row>
    <row r="51330" spans="18:18">
      <c r="R51330" s="1"/>
    </row>
    <row r="51331" spans="18:18">
      <c r="R51331" s="1"/>
    </row>
    <row r="51332" spans="18:18">
      <c r="R51332" s="1"/>
    </row>
    <row r="51333" spans="18:18">
      <c r="R51333" s="1"/>
    </row>
    <row r="51334" spans="18:18">
      <c r="R51334" s="1"/>
    </row>
    <row r="51335" spans="18:18">
      <c r="R51335" s="1"/>
    </row>
    <row r="51336" spans="18:18">
      <c r="R51336" s="1"/>
    </row>
    <row r="51337" spans="18:18">
      <c r="R51337" s="1"/>
    </row>
    <row r="51338" spans="18:18">
      <c r="R51338" s="1"/>
    </row>
    <row r="51339" spans="18:18">
      <c r="R51339" s="1"/>
    </row>
    <row r="51340" spans="18:18">
      <c r="R51340" s="1"/>
    </row>
    <row r="51341" spans="18:18">
      <c r="R51341" s="1"/>
    </row>
    <row r="51342" spans="18:18">
      <c r="R51342" s="1"/>
    </row>
    <row r="51343" spans="18:18">
      <c r="R51343" s="1"/>
    </row>
    <row r="51344" spans="18:18">
      <c r="R51344" s="1"/>
    </row>
    <row r="51345" spans="18:18">
      <c r="R51345" s="1"/>
    </row>
    <row r="51346" spans="18:18">
      <c r="R51346" s="1"/>
    </row>
    <row r="51347" spans="18:18">
      <c r="R51347" s="1"/>
    </row>
    <row r="51348" spans="18:18">
      <c r="R51348" s="1"/>
    </row>
    <row r="51349" spans="18:18">
      <c r="R51349" s="1"/>
    </row>
    <row r="51350" spans="18:18">
      <c r="R51350" s="1"/>
    </row>
    <row r="51351" spans="18:18">
      <c r="R51351" s="1"/>
    </row>
    <row r="51352" spans="18:18">
      <c r="R51352" s="1"/>
    </row>
    <row r="51353" spans="18:18">
      <c r="R51353" s="1"/>
    </row>
    <row r="51354" spans="18:18">
      <c r="R51354" s="1"/>
    </row>
    <row r="51355" spans="18:18">
      <c r="R51355" s="1"/>
    </row>
    <row r="51356" spans="18:18">
      <c r="R51356" s="1"/>
    </row>
    <row r="51357" spans="18:18">
      <c r="R51357" s="1"/>
    </row>
    <row r="51358" spans="18:18">
      <c r="R51358" s="1"/>
    </row>
    <row r="51359" spans="18:18">
      <c r="R51359" s="1"/>
    </row>
    <row r="51360" spans="18:18">
      <c r="R51360" s="1"/>
    </row>
    <row r="51361" spans="18:18">
      <c r="R51361" s="1"/>
    </row>
    <row r="51362" spans="18:18">
      <c r="R51362" s="1"/>
    </row>
    <row r="51363" spans="18:18">
      <c r="R51363" s="1"/>
    </row>
    <row r="51364" spans="18:18">
      <c r="R51364" s="1"/>
    </row>
    <row r="51365" spans="18:18">
      <c r="R51365" s="1"/>
    </row>
    <row r="51366" spans="18:18">
      <c r="R51366" s="1"/>
    </row>
    <row r="51367" spans="18:18">
      <c r="R51367" s="1"/>
    </row>
    <row r="51368" spans="18:18">
      <c r="R51368" s="1"/>
    </row>
    <row r="51369" spans="18:18">
      <c r="R51369" s="1"/>
    </row>
    <row r="51370" spans="18:18">
      <c r="R51370" s="1"/>
    </row>
    <row r="51371" spans="18:18">
      <c r="R51371" s="1"/>
    </row>
    <row r="51372" spans="18:18">
      <c r="R51372" s="1"/>
    </row>
    <row r="51373" spans="18:18">
      <c r="R51373" s="1"/>
    </row>
    <row r="51374" spans="18:18">
      <c r="R51374" s="1"/>
    </row>
    <row r="51375" spans="18:18">
      <c r="R51375" s="1"/>
    </row>
    <row r="51376" spans="18:18">
      <c r="R51376" s="1"/>
    </row>
    <row r="51377" spans="18:18">
      <c r="R51377" s="1"/>
    </row>
    <row r="51378" spans="18:18">
      <c r="R51378" s="1"/>
    </row>
    <row r="51379" spans="18:18">
      <c r="R51379" s="1"/>
    </row>
    <row r="51380" spans="18:18">
      <c r="R51380" s="1"/>
    </row>
    <row r="51381" spans="18:18">
      <c r="R51381" s="1"/>
    </row>
    <row r="51382" spans="18:18">
      <c r="R51382" s="1"/>
    </row>
    <row r="51383" spans="18:18">
      <c r="R51383" s="1"/>
    </row>
    <row r="51384" spans="18:18">
      <c r="R51384" s="1"/>
    </row>
    <row r="51385" spans="18:18">
      <c r="R51385" s="1"/>
    </row>
    <row r="51386" spans="18:18">
      <c r="R51386" s="1"/>
    </row>
    <row r="51387" spans="18:18">
      <c r="R51387" s="1"/>
    </row>
    <row r="51388" spans="18:18">
      <c r="R51388" s="1"/>
    </row>
    <row r="51389" spans="18:18">
      <c r="R51389" s="1"/>
    </row>
    <row r="51390" spans="18:18">
      <c r="R51390" s="1"/>
    </row>
    <row r="51391" spans="18:18">
      <c r="R51391" s="1"/>
    </row>
    <row r="51392" spans="18:18">
      <c r="R51392" s="1"/>
    </row>
    <row r="51393" spans="18:18">
      <c r="R51393" s="1"/>
    </row>
    <row r="51394" spans="18:18">
      <c r="R51394" s="1"/>
    </row>
    <row r="51395" spans="18:18">
      <c r="R51395" s="1"/>
    </row>
    <row r="51396" spans="18:18">
      <c r="R51396" s="1"/>
    </row>
    <row r="51397" spans="18:18">
      <c r="R51397" s="1"/>
    </row>
    <row r="51398" spans="18:18">
      <c r="R51398" s="1"/>
    </row>
    <row r="51399" spans="18:18">
      <c r="R51399" s="1"/>
    </row>
    <row r="51400" spans="18:18">
      <c r="R51400" s="1"/>
    </row>
    <row r="51401" spans="18:18">
      <c r="R51401" s="1"/>
    </row>
    <row r="51402" spans="18:18">
      <c r="R51402" s="1"/>
    </row>
    <row r="51403" spans="18:18">
      <c r="R51403" s="1"/>
    </row>
    <row r="51404" spans="18:18">
      <c r="R51404" s="1"/>
    </row>
    <row r="51405" spans="18:18">
      <c r="R51405" s="1"/>
    </row>
    <row r="51406" spans="18:18">
      <c r="R51406" s="1"/>
    </row>
    <row r="51407" spans="18:18">
      <c r="R51407" s="1"/>
    </row>
    <row r="51408" spans="18:18">
      <c r="R51408" s="1"/>
    </row>
    <row r="51409" spans="18:18">
      <c r="R51409" s="1"/>
    </row>
    <row r="51410" spans="18:18">
      <c r="R51410" s="1"/>
    </row>
    <row r="51411" spans="18:18">
      <c r="R51411" s="1"/>
    </row>
    <row r="51412" spans="18:18">
      <c r="R51412" s="1"/>
    </row>
    <row r="51413" spans="18:18">
      <c r="R51413" s="1"/>
    </row>
    <row r="51414" spans="18:18">
      <c r="R51414" s="1"/>
    </row>
    <row r="51415" spans="18:18">
      <c r="R51415" s="1"/>
    </row>
    <row r="51416" spans="18:18">
      <c r="R51416" s="1"/>
    </row>
    <row r="51417" spans="18:18">
      <c r="R51417" s="1"/>
    </row>
    <row r="51418" spans="18:18">
      <c r="R51418" s="1"/>
    </row>
    <row r="51419" spans="18:18">
      <c r="R51419" s="1"/>
    </row>
    <row r="51420" spans="18:18">
      <c r="R51420" s="1"/>
    </row>
    <row r="51421" spans="18:18">
      <c r="R51421" s="1"/>
    </row>
    <row r="51422" spans="18:18">
      <c r="R51422" s="1"/>
    </row>
    <row r="51423" spans="18:18">
      <c r="R51423" s="1"/>
    </row>
    <row r="51424" spans="18:18">
      <c r="R51424" s="1"/>
    </row>
    <row r="51425" spans="18:18">
      <c r="R51425" s="1"/>
    </row>
    <row r="51426" spans="18:18">
      <c r="R51426" s="1"/>
    </row>
    <row r="51427" spans="18:18">
      <c r="R51427" s="1"/>
    </row>
    <row r="51428" spans="18:18">
      <c r="R51428" s="1"/>
    </row>
    <row r="51429" spans="18:18">
      <c r="R51429" s="1"/>
    </row>
    <row r="51430" spans="18:18">
      <c r="R51430" s="1"/>
    </row>
    <row r="51431" spans="18:18">
      <c r="R51431" s="1"/>
    </row>
    <row r="51432" spans="18:18">
      <c r="R51432" s="1"/>
    </row>
    <row r="51433" spans="18:18">
      <c r="R51433" s="1"/>
    </row>
    <row r="51434" spans="18:18">
      <c r="R51434" s="1"/>
    </row>
    <row r="51435" spans="18:18">
      <c r="R51435" s="1"/>
    </row>
    <row r="51436" spans="18:18">
      <c r="R51436" s="1"/>
    </row>
    <row r="51437" spans="18:18">
      <c r="R51437" s="1"/>
    </row>
    <row r="51438" spans="18:18">
      <c r="R51438" s="1"/>
    </row>
    <row r="51439" spans="18:18">
      <c r="R51439" s="1"/>
    </row>
    <row r="51440" spans="18:18">
      <c r="R51440" s="1"/>
    </row>
    <row r="51441" spans="18:18">
      <c r="R51441" s="1"/>
    </row>
    <row r="51442" spans="18:18">
      <c r="R51442" s="1"/>
    </row>
    <row r="51443" spans="18:18">
      <c r="R51443" s="1"/>
    </row>
    <row r="51444" spans="18:18">
      <c r="R51444" s="1"/>
    </row>
    <row r="51445" spans="18:18">
      <c r="R51445" s="1"/>
    </row>
    <row r="51446" spans="18:18">
      <c r="R51446" s="1"/>
    </row>
    <row r="51447" spans="18:18">
      <c r="R51447" s="1"/>
    </row>
    <row r="51448" spans="18:18">
      <c r="R51448" s="1"/>
    </row>
    <row r="51449" spans="18:18">
      <c r="R51449" s="1"/>
    </row>
    <row r="51450" spans="18:18">
      <c r="R51450" s="1"/>
    </row>
    <row r="51451" spans="18:18">
      <c r="R51451" s="1"/>
    </row>
    <row r="51452" spans="18:18">
      <c r="R51452" s="1"/>
    </row>
    <row r="51453" spans="18:18">
      <c r="R51453" s="1"/>
    </row>
    <row r="51454" spans="18:18">
      <c r="R51454" s="1"/>
    </row>
    <row r="51455" spans="18:18">
      <c r="R51455" s="1"/>
    </row>
    <row r="51456" spans="18:18">
      <c r="R51456" s="1"/>
    </row>
    <row r="51457" spans="18:18">
      <c r="R51457" s="1"/>
    </row>
    <row r="51458" spans="18:18">
      <c r="R51458" s="1"/>
    </row>
    <row r="51459" spans="18:18">
      <c r="R51459" s="1"/>
    </row>
    <row r="51460" spans="18:18">
      <c r="R51460" s="1"/>
    </row>
    <row r="51461" spans="18:18">
      <c r="R51461" s="1"/>
    </row>
    <row r="51462" spans="18:18">
      <c r="R51462" s="1"/>
    </row>
    <row r="51463" spans="18:18">
      <c r="R51463" s="1"/>
    </row>
    <row r="51464" spans="18:18">
      <c r="R51464" s="1"/>
    </row>
    <row r="51465" spans="18:18">
      <c r="R51465" s="1"/>
    </row>
    <row r="51466" spans="18:18">
      <c r="R51466" s="1"/>
    </row>
    <row r="51467" spans="18:18">
      <c r="R51467" s="1"/>
    </row>
    <row r="51468" spans="18:18">
      <c r="R51468" s="1"/>
    </row>
    <row r="51469" spans="18:18">
      <c r="R51469" s="1"/>
    </row>
    <row r="51470" spans="18:18">
      <c r="R51470" s="1"/>
    </row>
    <row r="51471" spans="18:18">
      <c r="R51471" s="1"/>
    </row>
    <row r="51472" spans="18:18">
      <c r="R51472" s="1"/>
    </row>
    <row r="51473" spans="18:18">
      <c r="R51473" s="1"/>
    </row>
    <row r="51474" spans="18:18">
      <c r="R51474" s="1"/>
    </row>
    <row r="51475" spans="18:18">
      <c r="R51475" s="1"/>
    </row>
    <row r="51476" spans="18:18">
      <c r="R51476" s="1"/>
    </row>
    <row r="51477" spans="18:18">
      <c r="R51477" s="1"/>
    </row>
    <row r="51478" spans="18:18">
      <c r="R51478" s="1"/>
    </row>
    <row r="51479" spans="18:18">
      <c r="R51479" s="1"/>
    </row>
    <row r="51480" spans="18:18">
      <c r="R51480" s="1"/>
    </row>
    <row r="51481" spans="18:18">
      <c r="R51481" s="1"/>
    </row>
    <row r="51482" spans="18:18">
      <c r="R51482" s="1"/>
    </row>
    <row r="51483" spans="18:18">
      <c r="R51483" s="1"/>
    </row>
    <row r="51484" spans="18:18">
      <c r="R51484" s="1"/>
    </row>
    <row r="51485" spans="18:18">
      <c r="R51485" s="1"/>
    </row>
    <row r="51486" spans="18:18">
      <c r="R51486" s="1"/>
    </row>
    <row r="51487" spans="18:18">
      <c r="R51487" s="1"/>
    </row>
    <row r="51488" spans="18:18">
      <c r="R51488" s="1"/>
    </row>
    <row r="51489" spans="18:18">
      <c r="R51489" s="1"/>
    </row>
    <row r="51490" spans="18:18">
      <c r="R51490" s="1"/>
    </row>
    <row r="51491" spans="18:18">
      <c r="R51491" s="1"/>
    </row>
    <row r="51492" spans="18:18">
      <c r="R51492" s="1"/>
    </row>
    <row r="51493" spans="18:18">
      <c r="R51493" s="1"/>
    </row>
    <row r="51494" spans="18:18">
      <c r="R51494" s="1"/>
    </row>
    <row r="51495" spans="18:18">
      <c r="R51495" s="1"/>
    </row>
    <row r="51496" spans="18:18">
      <c r="R51496" s="1"/>
    </row>
    <row r="51497" spans="18:18">
      <c r="R51497" s="1"/>
    </row>
    <row r="51498" spans="18:18">
      <c r="R51498" s="1"/>
    </row>
    <row r="51499" spans="18:18">
      <c r="R51499" s="1"/>
    </row>
    <row r="51500" spans="18:18">
      <c r="R51500" s="1"/>
    </row>
    <row r="51501" spans="18:18">
      <c r="R51501" s="1"/>
    </row>
    <row r="51502" spans="18:18">
      <c r="R51502" s="1"/>
    </row>
    <row r="51503" spans="18:18">
      <c r="R51503" s="1"/>
    </row>
    <row r="51504" spans="18:18">
      <c r="R51504" s="1"/>
    </row>
    <row r="51505" spans="18:18">
      <c r="R51505" s="1"/>
    </row>
    <row r="51506" spans="18:18">
      <c r="R51506" s="1"/>
    </row>
    <row r="51507" spans="18:18">
      <c r="R51507" s="1"/>
    </row>
    <row r="51508" spans="18:18">
      <c r="R51508" s="1"/>
    </row>
    <row r="51509" spans="18:18">
      <c r="R51509" s="1"/>
    </row>
    <row r="51510" spans="18:18">
      <c r="R51510" s="1"/>
    </row>
    <row r="51511" spans="18:18">
      <c r="R51511" s="1"/>
    </row>
    <row r="51512" spans="18:18">
      <c r="R51512" s="1"/>
    </row>
    <row r="51513" spans="18:18">
      <c r="R51513" s="1"/>
    </row>
    <row r="51514" spans="18:18">
      <c r="R51514" s="1"/>
    </row>
    <row r="51515" spans="18:18">
      <c r="R51515" s="1"/>
    </row>
    <row r="51516" spans="18:18">
      <c r="R51516" s="1"/>
    </row>
    <row r="51517" spans="18:18">
      <c r="R51517" s="1"/>
    </row>
    <row r="51518" spans="18:18">
      <c r="R51518" s="1"/>
    </row>
    <row r="51519" spans="18:18">
      <c r="R51519" s="1"/>
    </row>
    <row r="51520" spans="18:18">
      <c r="R51520" s="1"/>
    </row>
    <row r="51521" spans="18:18">
      <c r="R51521" s="1"/>
    </row>
    <row r="51522" spans="18:18">
      <c r="R51522" s="1"/>
    </row>
    <row r="51523" spans="18:18">
      <c r="R51523" s="1"/>
    </row>
    <row r="51524" spans="18:18">
      <c r="R51524" s="1"/>
    </row>
    <row r="51525" spans="18:18">
      <c r="R51525" s="1"/>
    </row>
    <row r="51526" spans="18:18">
      <c r="R51526" s="1"/>
    </row>
    <row r="51527" spans="18:18">
      <c r="R51527" s="1"/>
    </row>
    <row r="51528" spans="18:18">
      <c r="R51528" s="1"/>
    </row>
    <row r="51529" spans="18:18">
      <c r="R51529" s="1"/>
    </row>
    <row r="51530" spans="18:18">
      <c r="R51530" s="1"/>
    </row>
    <row r="51531" spans="18:18">
      <c r="R51531" s="1"/>
    </row>
    <row r="51532" spans="18:18">
      <c r="R51532" s="1"/>
    </row>
    <row r="51533" spans="18:18">
      <c r="R51533" s="1"/>
    </row>
    <row r="51534" spans="18:18">
      <c r="R51534" s="1"/>
    </row>
    <row r="51535" spans="18:18">
      <c r="R51535" s="1"/>
    </row>
    <row r="51536" spans="18:18">
      <c r="R51536" s="1"/>
    </row>
    <row r="51537" spans="18:18">
      <c r="R51537" s="1"/>
    </row>
    <row r="51538" spans="18:18">
      <c r="R51538" s="1"/>
    </row>
    <row r="51539" spans="18:18">
      <c r="R51539" s="1"/>
    </row>
    <row r="51540" spans="18:18">
      <c r="R51540" s="1"/>
    </row>
    <row r="51541" spans="18:18">
      <c r="R51541" s="1"/>
    </row>
    <row r="51542" spans="18:18">
      <c r="R51542" s="1"/>
    </row>
    <row r="51543" spans="18:18">
      <c r="R51543" s="1"/>
    </row>
    <row r="51544" spans="18:18">
      <c r="R51544" s="1"/>
    </row>
    <row r="51545" spans="18:18">
      <c r="R51545" s="1"/>
    </row>
    <row r="51546" spans="18:18">
      <c r="R51546" s="1"/>
    </row>
    <row r="51547" spans="18:18">
      <c r="R51547" s="1"/>
    </row>
    <row r="51548" spans="18:18">
      <c r="R51548" s="1"/>
    </row>
    <row r="51549" spans="18:18">
      <c r="R51549" s="1"/>
    </row>
    <row r="51550" spans="18:18">
      <c r="R51550" s="1"/>
    </row>
    <row r="51551" spans="18:18">
      <c r="R51551" s="1"/>
    </row>
    <row r="51552" spans="18:18">
      <c r="R51552" s="1"/>
    </row>
    <row r="51553" spans="18:18">
      <c r="R51553" s="1"/>
    </row>
    <row r="51554" spans="18:18">
      <c r="R51554" s="1"/>
    </row>
    <row r="51555" spans="18:18">
      <c r="R51555" s="1"/>
    </row>
    <row r="51556" spans="18:18">
      <c r="R51556" s="1"/>
    </row>
    <row r="51557" spans="18:18">
      <c r="R51557" s="1"/>
    </row>
    <row r="51558" spans="18:18">
      <c r="R51558" s="1"/>
    </row>
    <row r="51559" spans="18:18">
      <c r="R51559" s="1"/>
    </row>
    <row r="51560" spans="18:18">
      <c r="R51560" s="1"/>
    </row>
    <row r="51561" spans="18:18">
      <c r="R51561" s="1"/>
    </row>
    <row r="51562" spans="18:18">
      <c r="R51562" s="1"/>
    </row>
    <row r="51563" spans="18:18">
      <c r="R51563" s="1"/>
    </row>
    <row r="51564" spans="18:18">
      <c r="R51564" s="1"/>
    </row>
    <row r="51565" spans="18:18">
      <c r="R51565" s="1"/>
    </row>
    <row r="51566" spans="18:18">
      <c r="R51566" s="1"/>
    </row>
    <row r="51567" spans="18:18">
      <c r="R51567" s="1"/>
    </row>
    <row r="51568" spans="18:18">
      <c r="R51568" s="1"/>
    </row>
    <row r="51569" spans="18:18">
      <c r="R51569" s="1"/>
    </row>
    <row r="51570" spans="18:18">
      <c r="R51570" s="1"/>
    </row>
    <row r="51571" spans="18:18">
      <c r="R51571" s="1"/>
    </row>
    <row r="51572" spans="18:18">
      <c r="R51572" s="1"/>
    </row>
    <row r="51573" spans="18:18">
      <c r="R51573" s="1"/>
    </row>
    <row r="51574" spans="18:18">
      <c r="R51574" s="1"/>
    </row>
    <row r="51575" spans="18:18">
      <c r="R51575" s="1"/>
    </row>
    <row r="51576" spans="18:18">
      <c r="R51576" s="1"/>
    </row>
    <row r="51577" spans="18:18">
      <c r="R51577" s="1"/>
    </row>
    <row r="51578" spans="18:18">
      <c r="R51578" s="1"/>
    </row>
    <row r="51579" spans="18:18">
      <c r="R51579" s="1"/>
    </row>
    <row r="51580" spans="18:18">
      <c r="R51580" s="1"/>
    </row>
    <row r="51581" spans="18:18">
      <c r="R51581" s="1"/>
    </row>
    <row r="51582" spans="18:18">
      <c r="R51582" s="1"/>
    </row>
    <row r="51583" spans="18:18">
      <c r="R51583" s="1"/>
    </row>
    <row r="51584" spans="18:18">
      <c r="R51584" s="1"/>
    </row>
    <row r="51585" spans="18:18">
      <c r="R51585" s="1"/>
    </row>
    <row r="51586" spans="18:18">
      <c r="R51586" s="1"/>
    </row>
    <row r="51587" spans="18:18">
      <c r="R51587" s="1"/>
    </row>
    <row r="51588" spans="18:18">
      <c r="R51588" s="1"/>
    </row>
    <row r="51589" spans="18:18">
      <c r="R51589" s="1"/>
    </row>
    <row r="51590" spans="18:18">
      <c r="R51590" s="1"/>
    </row>
    <row r="51591" spans="18:18">
      <c r="R51591" s="1"/>
    </row>
    <row r="51592" spans="18:18">
      <c r="R51592" s="1"/>
    </row>
    <row r="51593" spans="18:18">
      <c r="R51593" s="1"/>
    </row>
    <row r="51594" spans="18:18">
      <c r="R51594" s="1"/>
    </row>
    <row r="51595" spans="18:18">
      <c r="R51595" s="1"/>
    </row>
    <row r="51596" spans="18:18">
      <c r="R51596" s="1"/>
    </row>
    <row r="51597" spans="18:18">
      <c r="R51597" s="1"/>
    </row>
    <row r="51598" spans="18:18">
      <c r="R51598" s="1"/>
    </row>
    <row r="51599" spans="18:18">
      <c r="R51599" s="1"/>
    </row>
    <row r="51600" spans="18:18">
      <c r="R51600" s="1"/>
    </row>
    <row r="51601" spans="18:18">
      <c r="R51601" s="1"/>
    </row>
    <row r="51602" spans="18:18">
      <c r="R51602" s="1"/>
    </row>
    <row r="51603" spans="18:18">
      <c r="R51603" s="1"/>
    </row>
    <row r="51604" spans="18:18">
      <c r="R51604" s="1"/>
    </row>
    <row r="51605" spans="18:18">
      <c r="R51605" s="1"/>
    </row>
    <row r="51606" spans="18:18">
      <c r="R51606" s="1"/>
    </row>
    <row r="51607" spans="18:18">
      <c r="R51607" s="1"/>
    </row>
    <row r="51608" spans="18:18">
      <c r="R51608" s="1"/>
    </row>
    <row r="51609" spans="18:18">
      <c r="R51609" s="1"/>
    </row>
    <row r="51610" spans="18:18">
      <c r="R51610" s="1"/>
    </row>
    <row r="51611" spans="18:18">
      <c r="R51611" s="1"/>
    </row>
    <row r="51612" spans="18:18">
      <c r="R51612" s="1"/>
    </row>
    <row r="51613" spans="18:18">
      <c r="R51613" s="1"/>
    </row>
    <row r="51614" spans="18:18">
      <c r="R51614" s="1"/>
    </row>
    <row r="51615" spans="18:18">
      <c r="R51615" s="1"/>
    </row>
    <row r="51616" spans="18:18">
      <c r="R51616" s="1"/>
    </row>
    <row r="51617" spans="18:18">
      <c r="R51617" s="1"/>
    </row>
    <row r="51618" spans="18:18">
      <c r="R51618" s="1"/>
    </row>
    <row r="51619" spans="18:18">
      <c r="R51619" s="1"/>
    </row>
    <row r="51620" spans="18:18">
      <c r="R51620" s="1"/>
    </row>
    <row r="51621" spans="18:18">
      <c r="R51621" s="1"/>
    </row>
    <row r="51622" spans="18:18">
      <c r="R51622" s="1"/>
    </row>
    <row r="51623" spans="18:18">
      <c r="R51623" s="1"/>
    </row>
    <row r="51624" spans="18:18">
      <c r="R51624" s="1"/>
    </row>
    <row r="51625" spans="18:18">
      <c r="R51625" s="1"/>
    </row>
    <row r="51626" spans="18:18">
      <c r="R51626" s="1"/>
    </row>
    <row r="51627" spans="18:18">
      <c r="R51627" s="1"/>
    </row>
    <row r="51628" spans="18:18">
      <c r="R51628" s="1"/>
    </row>
    <row r="51629" spans="18:18">
      <c r="R51629" s="1"/>
    </row>
    <row r="51630" spans="18:18">
      <c r="R51630" s="1"/>
    </row>
    <row r="51631" spans="18:18">
      <c r="R51631" s="1"/>
    </row>
    <row r="51632" spans="18:18">
      <c r="R51632" s="1"/>
    </row>
    <row r="51633" spans="18:18">
      <c r="R51633" s="1"/>
    </row>
    <row r="51634" spans="18:18">
      <c r="R51634" s="1"/>
    </row>
    <row r="51635" spans="18:18">
      <c r="R51635" s="1"/>
    </row>
    <row r="51636" spans="18:18">
      <c r="R51636" s="1"/>
    </row>
    <row r="51637" spans="18:18">
      <c r="R51637" s="1"/>
    </row>
    <row r="51638" spans="18:18">
      <c r="R51638" s="1"/>
    </row>
    <row r="51639" spans="18:18">
      <c r="R51639" s="1"/>
    </row>
    <row r="51640" spans="18:18">
      <c r="R51640" s="1"/>
    </row>
    <row r="51641" spans="18:18">
      <c r="R51641" s="1"/>
    </row>
    <row r="51642" spans="18:18">
      <c r="R51642" s="1"/>
    </row>
    <row r="51643" spans="18:18">
      <c r="R51643" s="1"/>
    </row>
    <row r="51644" spans="18:18">
      <c r="R51644" s="1"/>
    </row>
    <row r="51645" spans="18:18">
      <c r="R51645" s="1"/>
    </row>
    <row r="51646" spans="18:18">
      <c r="R51646" s="1"/>
    </row>
    <row r="51647" spans="18:18">
      <c r="R51647" s="1"/>
    </row>
    <row r="51648" spans="18:18">
      <c r="R51648" s="1"/>
    </row>
    <row r="51649" spans="18:18">
      <c r="R51649" s="1"/>
    </row>
    <row r="51650" spans="18:18">
      <c r="R51650" s="1"/>
    </row>
    <row r="51651" spans="18:18">
      <c r="R51651" s="1"/>
    </row>
    <row r="51652" spans="18:18">
      <c r="R51652" s="1"/>
    </row>
    <row r="51653" spans="18:18">
      <c r="R51653" s="1"/>
    </row>
    <row r="51654" spans="18:18">
      <c r="R51654" s="1"/>
    </row>
    <row r="51655" spans="18:18">
      <c r="R51655" s="1"/>
    </row>
    <row r="51656" spans="18:18">
      <c r="R51656" s="1"/>
    </row>
    <row r="51657" spans="18:18">
      <c r="R51657" s="1"/>
    </row>
    <row r="51658" spans="18:18">
      <c r="R51658" s="1"/>
    </row>
    <row r="51659" spans="18:18">
      <c r="R51659" s="1"/>
    </row>
    <row r="51660" spans="18:18">
      <c r="R51660" s="1"/>
    </row>
    <row r="51661" spans="18:18">
      <c r="R51661" s="1"/>
    </row>
    <row r="51662" spans="18:18">
      <c r="R51662" s="1"/>
    </row>
    <row r="51663" spans="18:18">
      <c r="R51663" s="1"/>
    </row>
    <row r="51664" spans="18:18">
      <c r="R51664" s="1"/>
    </row>
    <row r="51665" spans="18:18">
      <c r="R51665" s="1"/>
    </row>
    <row r="51666" spans="18:18">
      <c r="R51666" s="1"/>
    </row>
    <row r="51667" spans="18:18">
      <c r="R51667" s="1"/>
    </row>
    <row r="51668" spans="18:18">
      <c r="R51668" s="1"/>
    </row>
    <row r="51669" spans="18:18">
      <c r="R51669" s="1"/>
    </row>
    <row r="51670" spans="18:18">
      <c r="R51670" s="1"/>
    </row>
    <row r="51671" spans="18:18">
      <c r="R51671" s="1"/>
    </row>
    <row r="51672" spans="18:18">
      <c r="R51672" s="1"/>
    </row>
    <row r="51673" spans="18:18">
      <c r="R51673" s="1"/>
    </row>
    <row r="51674" spans="18:18">
      <c r="R51674" s="1"/>
    </row>
    <row r="51675" spans="18:18">
      <c r="R51675" s="1"/>
    </row>
    <row r="51676" spans="18:18">
      <c r="R51676" s="1"/>
    </row>
    <row r="51677" spans="18:18">
      <c r="R51677" s="1"/>
    </row>
    <row r="51678" spans="18:18">
      <c r="R51678" s="1"/>
    </row>
    <row r="51679" spans="18:18">
      <c r="R51679" s="1"/>
    </row>
    <row r="51680" spans="18:18">
      <c r="R51680" s="1"/>
    </row>
    <row r="51681" spans="18:18">
      <c r="R51681" s="1"/>
    </row>
    <row r="51682" spans="18:18">
      <c r="R51682" s="1"/>
    </row>
    <row r="51683" spans="18:18">
      <c r="R51683" s="1"/>
    </row>
    <row r="51684" spans="18:18">
      <c r="R51684" s="1"/>
    </row>
    <row r="51685" spans="18:18">
      <c r="R51685" s="1"/>
    </row>
    <row r="51686" spans="18:18">
      <c r="R51686" s="1"/>
    </row>
    <row r="51687" spans="18:18">
      <c r="R51687" s="1"/>
    </row>
    <row r="51688" spans="18:18">
      <c r="R51688" s="1"/>
    </row>
    <row r="51689" spans="18:18">
      <c r="R51689" s="1"/>
    </row>
    <row r="51690" spans="18:18">
      <c r="R51690" s="1"/>
    </row>
    <row r="51691" spans="18:18">
      <c r="R51691" s="1"/>
    </row>
    <row r="51692" spans="18:18">
      <c r="R51692" s="1"/>
    </row>
    <row r="51693" spans="18:18">
      <c r="R51693" s="1"/>
    </row>
    <row r="51694" spans="18:18">
      <c r="R51694" s="1"/>
    </row>
    <row r="51695" spans="18:18">
      <c r="R51695" s="1"/>
    </row>
    <row r="51696" spans="18:18">
      <c r="R51696" s="1"/>
    </row>
    <row r="51697" spans="18:18">
      <c r="R51697" s="1"/>
    </row>
    <row r="51698" spans="18:18">
      <c r="R51698" s="1"/>
    </row>
    <row r="51699" spans="18:18">
      <c r="R51699" s="1"/>
    </row>
    <row r="51700" spans="18:18">
      <c r="R51700" s="1"/>
    </row>
    <row r="51701" spans="18:18">
      <c r="R51701" s="1"/>
    </row>
    <row r="51702" spans="18:18">
      <c r="R51702" s="1"/>
    </row>
    <row r="51703" spans="18:18">
      <c r="R51703" s="1"/>
    </row>
    <row r="51704" spans="18:18">
      <c r="R51704" s="1"/>
    </row>
    <row r="51705" spans="18:18">
      <c r="R51705" s="1"/>
    </row>
    <row r="51706" spans="18:18">
      <c r="R51706" s="1"/>
    </row>
    <row r="51707" spans="18:18">
      <c r="R51707" s="1"/>
    </row>
    <row r="51708" spans="18:18">
      <c r="R51708" s="1"/>
    </row>
    <row r="51709" spans="18:18">
      <c r="R51709" s="1"/>
    </row>
    <row r="51710" spans="18:18">
      <c r="R51710" s="1"/>
    </row>
    <row r="51711" spans="18:18">
      <c r="R51711" s="1"/>
    </row>
    <row r="51712" spans="18:18">
      <c r="R51712" s="1"/>
    </row>
    <row r="51713" spans="18:18">
      <c r="R51713" s="1"/>
    </row>
    <row r="51714" spans="18:18">
      <c r="R51714" s="1"/>
    </row>
    <row r="51715" spans="18:18">
      <c r="R51715" s="1"/>
    </row>
    <row r="51716" spans="18:18">
      <c r="R51716" s="1"/>
    </row>
    <row r="51717" spans="18:18">
      <c r="R51717" s="1"/>
    </row>
    <row r="51718" spans="18:18">
      <c r="R51718" s="1"/>
    </row>
    <row r="51719" spans="18:18">
      <c r="R51719" s="1"/>
    </row>
    <row r="51720" spans="18:18">
      <c r="R51720" s="1"/>
    </row>
    <row r="51721" spans="18:18">
      <c r="R51721" s="1"/>
    </row>
    <row r="51722" spans="18:18">
      <c r="R51722" s="1"/>
    </row>
    <row r="51723" spans="18:18">
      <c r="R51723" s="1"/>
    </row>
    <row r="51724" spans="18:18">
      <c r="R51724" s="1"/>
    </row>
    <row r="51725" spans="18:18">
      <c r="R51725" s="1"/>
    </row>
    <row r="51726" spans="18:18">
      <c r="R51726" s="1"/>
    </row>
    <row r="51727" spans="18:18">
      <c r="R51727" s="1"/>
    </row>
    <row r="51728" spans="18:18">
      <c r="R51728" s="1"/>
    </row>
    <row r="51729" spans="18:18">
      <c r="R51729" s="1"/>
    </row>
    <row r="51730" spans="18:18">
      <c r="R51730" s="1"/>
    </row>
    <row r="51731" spans="18:18">
      <c r="R51731" s="1"/>
    </row>
    <row r="51732" spans="18:18">
      <c r="R51732" s="1"/>
    </row>
    <row r="51733" spans="18:18">
      <c r="R51733" s="1"/>
    </row>
    <row r="51734" spans="18:18">
      <c r="R51734" s="1"/>
    </row>
    <row r="51735" spans="18:18">
      <c r="R51735" s="1"/>
    </row>
    <row r="51736" spans="18:18">
      <c r="R51736" s="1"/>
    </row>
    <row r="51737" spans="18:18">
      <c r="R51737" s="1"/>
    </row>
    <row r="51738" spans="18:18">
      <c r="R51738" s="1"/>
    </row>
    <row r="51739" spans="18:18">
      <c r="R51739" s="1"/>
    </row>
    <row r="51740" spans="18:18">
      <c r="R51740" s="1"/>
    </row>
    <row r="51741" spans="18:18">
      <c r="R51741" s="1"/>
    </row>
    <row r="51742" spans="18:18">
      <c r="R51742" s="1"/>
    </row>
    <row r="51743" spans="18:18">
      <c r="R51743" s="1"/>
    </row>
    <row r="51744" spans="18:18">
      <c r="R51744" s="1"/>
    </row>
    <row r="51745" spans="18:18">
      <c r="R51745" s="1"/>
    </row>
    <row r="51746" spans="18:18">
      <c r="R51746" s="1"/>
    </row>
    <row r="51747" spans="18:18">
      <c r="R51747" s="1"/>
    </row>
    <row r="51748" spans="18:18">
      <c r="R51748" s="1"/>
    </row>
    <row r="51749" spans="18:18">
      <c r="R51749" s="1"/>
    </row>
    <row r="51750" spans="18:18">
      <c r="R51750" s="1"/>
    </row>
    <row r="51751" spans="18:18">
      <c r="R51751" s="1"/>
    </row>
    <row r="51752" spans="18:18">
      <c r="R51752" s="1"/>
    </row>
    <row r="51753" spans="18:18">
      <c r="R51753" s="1"/>
    </row>
    <row r="51754" spans="18:18">
      <c r="R51754" s="1"/>
    </row>
    <row r="51755" spans="18:18">
      <c r="R51755" s="1"/>
    </row>
    <row r="51756" spans="18:18">
      <c r="R51756" s="1"/>
    </row>
    <row r="51757" spans="18:18">
      <c r="R51757" s="1"/>
    </row>
    <row r="51758" spans="18:18">
      <c r="R51758" s="1"/>
    </row>
    <row r="51759" spans="18:18">
      <c r="R51759" s="1"/>
    </row>
    <row r="51760" spans="18:18">
      <c r="R51760" s="1"/>
    </row>
    <row r="51761" spans="18:18">
      <c r="R51761" s="1"/>
    </row>
    <row r="51762" spans="18:18">
      <c r="R51762" s="1"/>
    </row>
    <row r="51763" spans="18:18">
      <c r="R51763" s="1"/>
    </row>
    <row r="51764" spans="18:18">
      <c r="R51764" s="1"/>
    </row>
    <row r="51765" spans="18:18">
      <c r="R51765" s="1"/>
    </row>
    <row r="51766" spans="18:18">
      <c r="R51766" s="1"/>
    </row>
    <row r="51767" spans="18:18">
      <c r="R51767" s="1"/>
    </row>
    <row r="51768" spans="18:18">
      <c r="R51768" s="1"/>
    </row>
    <row r="51769" spans="18:18">
      <c r="R51769" s="1"/>
    </row>
    <row r="51770" spans="18:18">
      <c r="R51770" s="1"/>
    </row>
    <row r="51771" spans="18:18">
      <c r="R51771" s="1"/>
    </row>
    <row r="51772" spans="18:18">
      <c r="R51772" s="1"/>
    </row>
    <row r="51773" spans="18:18">
      <c r="R51773" s="1"/>
    </row>
    <row r="51774" spans="18:18">
      <c r="R51774" s="1"/>
    </row>
    <row r="51775" spans="18:18">
      <c r="R51775" s="1"/>
    </row>
    <row r="51776" spans="18:18">
      <c r="R51776" s="1"/>
    </row>
    <row r="51777" spans="18:18">
      <c r="R51777" s="1"/>
    </row>
    <row r="51778" spans="18:18">
      <c r="R51778" s="1"/>
    </row>
    <row r="51779" spans="18:18">
      <c r="R51779" s="1"/>
    </row>
    <row r="51780" spans="18:18">
      <c r="R51780" s="1"/>
    </row>
    <row r="51781" spans="18:18">
      <c r="R51781" s="1"/>
    </row>
    <row r="51782" spans="18:18">
      <c r="R51782" s="1"/>
    </row>
    <row r="51783" spans="18:18">
      <c r="R51783" s="1"/>
    </row>
    <row r="51784" spans="18:18">
      <c r="R51784" s="1"/>
    </row>
    <row r="51785" spans="18:18">
      <c r="R51785" s="1"/>
    </row>
    <row r="51786" spans="18:18">
      <c r="R51786" s="1"/>
    </row>
    <row r="51787" spans="18:18">
      <c r="R51787" s="1"/>
    </row>
    <row r="51788" spans="18:18">
      <c r="R51788" s="1"/>
    </row>
    <row r="51789" spans="18:18">
      <c r="R51789" s="1"/>
    </row>
    <row r="51790" spans="18:18">
      <c r="R51790" s="1"/>
    </row>
    <row r="51791" spans="18:18">
      <c r="R51791" s="1"/>
    </row>
    <row r="51792" spans="18:18">
      <c r="R51792" s="1"/>
    </row>
    <row r="51793" spans="18:18">
      <c r="R51793" s="1"/>
    </row>
    <row r="51794" spans="18:18">
      <c r="R51794" s="1"/>
    </row>
    <row r="51795" spans="18:18">
      <c r="R51795" s="1"/>
    </row>
    <row r="51796" spans="18:18">
      <c r="R51796" s="1"/>
    </row>
    <row r="51797" spans="18:18">
      <c r="R51797" s="1"/>
    </row>
    <row r="51798" spans="18:18">
      <c r="R51798" s="1"/>
    </row>
    <row r="51799" spans="18:18">
      <c r="R51799" s="1"/>
    </row>
    <row r="51800" spans="18:18">
      <c r="R51800" s="1"/>
    </row>
    <row r="51801" spans="18:18">
      <c r="R51801" s="1"/>
    </row>
    <row r="51802" spans="18:18">
      <c r="R51802" s="1"/>
    </row>
    <row r="51803" spans="18:18">
      <c r="R51803" s="1"/>
    </row>
    <row r="51804" spans="18:18">
      <c r="R51804" s="1"/>
    </row>
    <row r="51805" spans="18:18">
      <c r="R51805" s="1"/>
    </row>
    <row r="51806" spans="18:18">
      <c r="R51806" s="1"/>
    </row>
    <row r="51807" spans="18:18">
      <c r="R51807" s="1"/>
    </row>
    <row r="51808" spans="18:18">
      <c r="R51808" s="1"/>
    </row>
    <row r="51809" spans="18:18">
      <c r="R51809" s="1"/>
    </row>
    <row r="51810" spans="18:18">
      <c r="R51810" s="1"/>
    </row>
    <row r="51811" spans="18:18">
      <c r="R51811" s="1"/>
    </row>
    <row r="51812" spans="18:18">
      <c r="R51812" s="1"/>
    </row>
    <row r="51813" spans="18:18">
      <c r="R51813" s="1"/>
    </row>
    <row r="51814" spans="18:18">
      <c r="R51814" s="1"/>
    </row>
    <row r="51815" spans="18:18">
      <c r="R51815" s="1"/>
    </row>
    <row r="51816" spans="18:18">
      <c r="R51816" s="1"/>
    </row>
    <row r="51817" spans="18:18">
      <c r="R51817" s="1"/>
    </row>
    <row r="51818" spans="18:18">
      <c r="R51818" s="1"/>
    </row>
    <row r="51819" spans="18:18">
      <c r="R51819" s="1"/>
    </row>
    <row r="51820" spans="18:18">
      <c r="R51820" s="1"/>
    </row>
    <row r="51821" spans="18:18">
      <c r="R51821" s="1"/>
    </row>
    <row r="51822" spans="18:18">
      <c r="R51822" s="1"/>
    </row>
    <row r="51823" spans="18:18">
      <c r="R51823" s="1"/>
    </row>
    <row r="51824" spans="18:18">
      <c r="R51824" s="1"/>
    </row>
    <row r="51825" spans="18:18">
      <c r="R51825" s="1"/>
    </row>
    <row r="51826" spans="18:18">
      <c r="R51826" s="1"/>
    </row>
    <row r="51827" spans="18:18">
      <c r="R51827" s="1"/>
    </row>
    <row r="51828" spans="18:18">
      <c r="R51828" s="1"/>
    </row>
    <row r="51829" spans="18:18">
      <c r="R51829" s="1"/>
    </row>
    <row r="51830" spans="18:18">
      <c r="R51830" s="1"/>
    </row>
    <row r="51831" spans="18:18">
      <c r="R51831" s="1"/>
    </row>
    <row r="51832" spans="18:18">
      <c r="R51832" s="1"/>
    </row>
    <row r="51833" spans="18:18">
      <c r="R51833" s="1"/>
    </row>
    <row r="51834" spans="18:18">
      <c r="R51834" s="1"/>
    </row>
    <row r="51835" spans="18:18">
      <c r="R51835" s="1"/>
    </row>
    <row r="51836" spans="18:18">
      <c r="R51836" s="1"/>
    </row>
    <row r="51837" spans="18:18">
      <c r="R51837" s="1"/>
    </row>
    <row r="51838" spans="18:18">
      <c r="R51838" s="1"/>
    </row>
    <row r="51839" spans="18:18">
      <c r="R51839" s="1"/>
    </row>
    <row r="51840" spans="18:18">
      <c r="R51840" s="1"/>
    </row>
    <row r="51841" spans="18:18">
      <c r="R51841" s="1"/>
    </row>
    <row r="51842" spans="18:18">
      <c r="R51842" s="1"/>
    </row>
    <row r="51843" spans="18:18">
      <c r="R51843" s="1"/>
    </row>
    <row r="51844" spans="18:18">
      <c r="R51844" s="1"/>
    </row>
    <row r="51845" spans="18:18">
      <c r="R51845" s="1"/>
    </row>
    <row r="51846" spans="18:18">
      <c r="R51846" s="1"/>
    </row>
    <row r="51847" spans="18:18">
      <c r="R51847" s="1"/>
    </row>
    <row r="51848" spans="18:18">
      <c r="R51848" s="1"/>
    </row>
    <row r="51849" spans="18:18">
      <c r="R51849" s="1"/>
    </row>
    <row r="51850" spans="18:18">
      <c r="R51850" s="1"/>
    </row>
    <row r="51851" spans="18:18">
      <c r="R51851" s="1"/>
    </row>
    <row r="51852" spans="18:18">
      <c r="R51852" s="1"/>
    </row>
    <row r="51853" spans="18:18">
      <c r="R51853" s="1"/>
    </row>
    <row r="51854" spans="18:18">
      <c r="R51854" s="1"/>
    </row>
    <row r="51855" spans="18:18">
      <c r="R51855" s="1"/>
    </row>
    <row r="51856" spans="18:18">
      <c r="R51856" s="1"/>
    </row>
    <row r="51857" spans="18:18">
      <c r="R51857" s="1"/>
    </row>
    <row r="51858" spans="18:18">
      <c r="R51858" s="1"/>
    </row>
    <row r="51859" spans="18:18">
      <c r="R51859" s="1"/>
    </row>
    <row r="51860" spans="18:18">
      <c r="R51860" s="1"/>
    </row>
    <row r="51861" spans="18:18">
      <c r="R51861" s="1"/>
    </row>
    <row r="51862" spans="18:18">
      <c r="R51862" s="1"/>
    </row>
    <row r="51863" spans="18:18">
      <c r="R51863" s="1"/>
    </row>
    <row r="51864" spans="18:18">
      <c r="R51864" s="1"/>
    </row>
    <row r="51865" spans="18:18">
      <c r="R51865" s="1"/>
    </row>
    <row r="51866" spans="18:18">
      <c r="R51866" s="1"/>
    </row>
    <row r="51867" spans="18:18">
      <c r="R51867" s="1"/>
    </row>
    <row r="51868" spans="18:18">
      <c r="R51868" s="1"/>
    </row>
    <row r="51869" spans="18:18">
      <c r="R51869" s="1"/>
    </row>
    <row r="51870" spans="18:18">
      <c r="R51870" s="1"/>
    </row>
    <row r="51871" spans="18:18">
      <c r="R51871" s="1"/>
    </row>
    <row r="51872" spans="18:18">
      <c r="R51872" s="1"/>
    </row>
    <row r="51873" spans="18:18">
      <c r="R51873" s="1"/>
    </row>
    <row r="51874" spans="18:18">
      <c r="R51874" s="1"/>
    </row>
    <row r="51875" spans="18:18">
      <c r="R51875" s="1"/>
    </row>
    <row r="51876" spans="18:18">
      <c r="R51876" s="1"/>
    </row>
    <row r="51877" spans="18:18">
      <c r="R51877" s="1"/>
    </row>
    <row r="51878" spans="18:18">
      <c r="R51878" s="1"/>
    </row>
    <row r="51879" spans="18:18">
      <c r="R51879" s="1"/>
    </row>
    <row r="51880" spans="18:18">
      <c r="R51880" s="1"/>
    </row>
    <row r="51881" spans="18:18">
      <c r="R51881" s="1"/>
    </row>
    <row r="51882" spans="18:18">
      <c r="R51882" s="1"/>
    </row>
    <row r="51883" spans="18:18">
      <c r="R51883" s="1"/>
    </row>
    <row r="51884" spans="18:18">
      <c r="R51884" s="1"/>
    </row>
    <row r="51885" spans="18:18">
      <c r="R51885" s="1"/>
    </row>
    <row r="51886" spans="18:18">
      <c r="R51886" s="1"/>
    </row>
    <row r="51887" spans="18:18">
      <c r="R51887" s="1"/>
    </row>
    <row r="51888" spans="18:18">
      <c r="R51888" s="1"/>
    </row>
    <row r="51889" spans="18:18">
      <c r="R51889" s="1"/>
    </row>
    <row r="51890" spans="18:18">
      <c r="R51890" s="1"/>
    </row>
    <row r="51891" spans="18:18">
      <c r="R51891" s="1"/>
    </row>
    <row r="51892" spans="18:18">
      <c r="R51892" s="1"/>
    </row>
    <row r="51893" spans="18:18">
      <c r="R51893" s="1"/>
    </row>
    <row r="51894" spans="18:18">
      <c r="R51894" s="1"/>
    </row>
    <row r="51895" spans="18:18">
      <c r="R51895" s="1"/>
    </row>
    <row r="51896" spans="18:18">
      <c r="R51896" s="1"/>
    </row>
    <row r="51897" spans="18:18">
      <c r="R51897" s="1"/>
    </row>
    <row r="51898" spans="18:18">
      <c r="R51898" s="1"/>
    </row>
    <row r="51899" spans="18:18">
      <c r="R51899" s="1"/>
    </row>
    <row r="51900" spans="18:18">
      <c r="R51900" s="1"/>
    </row>
    <row r="51901" spans="18:18">
      <c r="R51901" s="1"/>
    </row>
    <row r="51902" spans="18:18">
      <c r="R51902" s="1"/>
    </row>
    <row r="51903" spans="18:18">
      <c r="R51903" s="1"/>
    </row>
    <row r="51904" spans="18:18">
      <c r="R51904" s="1"/>
    </row>
    <row r="51905" spans="18:18">
      <c r="R51905" s="1"/>
    </row>
    <row r="51906" spans="18:18">
      <c r="R51906" s="1"/>
    </row>
    <row r="51907" spans="18:18">
      <c r="R51907" s="1"/>
    </row>
    <row r="51908" spans="18:18">
      <c r="R51908" s="1"/>
    </row>
    <row r="51909" spans="18:18">
      <c r="R51909" s="1"/>
    </row>
    <row r="51910" spans="18:18">
      <c r="R51910" s="1"/>
    </row>
    <row r="51911" spans="18:18">
      <c r="R51911" s="1"/>
    </row>
    <row r="51912" spans="18:18">
      <c r="R51912" s="1"/>
    </row>
    <row r="51913" spans="18:18">
      <c r="R51913" s="1"/>
    </row>
    <row r="51914" spans="18:18">
      <c r="R51914" s="1"/>
    </row>
    <row r="51915" spans="18:18">
      <c r="R51915" s="1"/>
    </row>
    <row r="51916" spans="18:18">
      <c r="R51916" s="1"/>
    </row>
    <row r="51917" spans="18:18">
      <c r="R51917" s="1"/>
    </row>
    <row r="51918" spans="18:18">
      <c r="R51918" s="1"/>
    </row>
    <row r="51919" spans="18:18">
      <c r="R51919" s="1"/>
    </row>
    <row r="51920" spans="18:18">
      <c r="R51920" s="1"/>
    </row>
    <row r="51921" spans="18:18">
      <c r="R51921" s="1"/>
    </row>
    <row r="51922" spans="18:18">
      <c r="R51922" s="1"/>
    </row>
    <row r="51923" spans="18:18">
      <c r="R51923" s="1"/>
    </row>
    <row r="51924" spans="18:18">
      <c r="R51924" s="1"/>
    </row>
    <row r="51925" spans="18:18">
      <c r="R51925" s="1"/>
    </row>
    <row r="51926" spans="18:18">
      <c r="R51926" s="1"/>
    </row>
    <row r="51927" spans="18:18">
      <c r="R51927" s="1"/>
    </row>
    <row r="51928" spans="18:18">
      <c r="R51928" s="1"/>
    </row>
    <row r="51929" spans="18:18">
      <c r="R51929" s="1"/>
    </row>
    <row r="51930" spans="18:18">
      <c r="R51930" s="1"/>
    </row>
    <row r="51931" spans="18:18">
      <c r="R51931" s="1"/>
    </row>
    <row r="51932" spans="18:18">
      <c r="R51932" s="1"/>
    </row>
    <row r="51933" spans="18:18">
      <c r="R51933" s="1"/>
    </row>
    <row r="51934" spans="18:18">
      <c r="R51934" s="1"/>
    </row>
    <row r="51935" spans="18:18">
      <c r="R51935" s="1"/>
    </row>
    <row r="51936" spans="18:18">
      <c r="R51936" s="1"/>
    </row>
    <row r="51937" spans="18:18">
      <c r="R51937" s="1"/>
    </row>
    <row r="51938" spans="18:18">
      <c r="R51938" s="1"/>
    </row>
    <row r="51939" spans="18:18">
      <c r="R51939" s="1"/>
    </row>
    <row r="51940" spans="18:18">
      <c r="R51940" s="1"/>
    </row>
    <row r="51941" spans="18:18">
      <c r="R51941" s="1"/>
    </row>
    <row r="51942" spans="18:18">
      <c r="R51942" s="1"/>
    </row>
    <row r="51943" spans="18:18">
      <c r="R51943" s="1"/>
    </row>
    <row r="51944" spans="18:18">
      <c r="R51944" s="1"/>
    </row>
    <row r="51945" spans="18:18">
      <c r="R51945" s="1"/>
    </row>
    <row r="51946" spans="18:18">
      <c r="R51946" s="1"/>
    </row>
    <row r="51947" spans="18:18">
      <c r="R51947" s="1"/>
    </row>
    <row r="51948" spans="18:18">
      <c r="R51948" s="1"/>
    </row>
    <row r="51949" spans="18:18">
      <c r="R51949" s="1"/>
    </row>
    <row r="51950" spans="18:18">
      <c r="R51950" s="1"/>
    </row>
    <row r="51951" spans="18:18">
      <c r="R51951" s="1"/>
    </row>
    <row r="51952" spans="18:18">
      <c r="R51952" s="1"/>
    </row>
    <row r="51953" spans="18:18">
      <c r="R51953" s="1"/>
    </row>
    <row r="51954" spans="18:18">
      <c r="R51954" s="1"/>
    </row>
    <row r="51955" spans="18:18">
      <c r="R51955" s="1"/>
    </row>
    <row r="51956" spans="18:18">
      <c r="R51956" s="1"/>
    </row>
    <row r="51957" spans="18:18">
      <c r="R51957" s="1"/>
    </row>
    <row r="51958" spans="18:18">
      <c r="R51958" s="1"/>
    </row>
    <row r="51959" spans="18:18">
      <c r="R51959" s="1"/>
    </row>
    <row r="51960" spans="18:18">
      <c r="R51960" s="1"/>
    </row>
    <row r="51961" spans="18:18">
      <c r="R51961" s="1"/>
    </row>
    <row r="51962" spans="18:18">
      <c r="R51962" s="1"/>
    </row>
    <row r="51963" spans="18:18">
      <c r="R51963" s="1"/>
    </row>
    <row r="51964" spans="18:18">
      <c r="R51964" s="1"/>
    </row>
    <row r="51965" spans="18:18">
      <c r="R51965" s="1"/>
    </row>
    <row r="51966" spans="18:18">
      <c r="R51966" s="1"/>
    </row>
    <row r="51967" spans="18:18">
      <c r="R51967" s="1"/>
    </row>
    <row r="51968" spans="18:18">
      <c r="R51968" s="1"/>
    </row>
    <row r="51969" spans="18:18">
      <c r="R51969" s="1"/>
    </row>
    <row r="51970" spans="18:18">
      <c r="R51970" s="1"/>
    </row>
    <row r="51971" spans="18:18">
      <c r="R51971" s="1"/>
    </row>
    <row r="51972" spans="18:18">
      <c r="R51972" s="1"/>
    </row>
    <row r="51973" spans="18:18">
      <c r="R51973" s="1"/>
    </row>
    <row r="51974" spans="18:18">
      <c r="R51974" s="1"/>
    </row>
    <row r="51975" spans="18:18">
      <c r="R51975" s="1"/>
    </row>
    <row r="51976" spans="18:18">
      <c r="R51976" s="1"/>
    </row>
    <row r="51977" spans="18:18">
      <c r="R51977" s="1"/>
    </row>
    <row r="51978" spans="18:18">
      <c r="R51978" s="1"/>
    </row>
    <row r="51979" spans="18:18">
      <c r="R51979" s="1"/>
    </row>
    <row r="51980" spans="18:18">
      <c r="R51980" s="1"/>
    </row>
    <row r="51981" spans="18:18">
      <c r="R51981" s="1"/>
    </row>
    <row r="51982" spans="18:18">
      <c r="R51982" s="1"/>
    </row>
    <row r="51983" spans="18:18">
      <c r="R51983" s="1"/>
    </row>
    <row r="51984" spans="18:18">
      <c r="R51984" s="1"/>
    </row>
    <row r="51985" spans="18:18">
      <c r="R51985" s="1"/>
    </row>
    <row r="51986" spans="18:18">
      <c r="R51986" s="1"/>
    </row>
    <row r="51987" spans="18:18">
      <c r="R51987" s="1"/>
    </row>
    <row r="51988" spans="18:18">
      <c r="R51988" s="1"/>
    </row>
    <row r="51989" spans="18:18">
      <c r="R51989" s="1"/>
    </row>
    <row r="51990" spans="18:18">
      <c r="R51990" s="1"/>
    </row>
    <row r="51991" spans="18:18">
      <c r="R51991" s="1"/>
    </row>
    <row r="51992" spans="18:18">
      <c r="R51992" s="1"/>
    </row>
    <row r="51993" spans="18:18">
      <c r="R51993" s="1"/>
    </row>
    <row r="51994" spans="18:18">
      <c r="R51994" s="1"/>
    </row>
    <row r="51995" spans="18:18">
      <c r="R51995" s="1"/>
    </row>
    <row r="51996" spans="18:18">
      <c r="R51996" s="1"/>
    </row>
    <row r="51997" spans="18:18">
      <c r="R51997" s="1"/>
    </row>
    <row r="51998" spans="18:18">
      <c r="R51998" s="1"/>
    </row>
    <row r="51999" spans="18:18">
      <c r="R51999" s="1"/>
    </row>
    <row r="52000" spans="18:18">
      <c r="R52000" s="1"/>
    </row>
    <row r="52001" spans="18:18">
      <c r="R52001" s="1"/>
    </row>
    <row r="52002" spans="18:18">
      <c r="R52002" s="1"/>
    </row>
    <row r="52003" spans="18:18">
      <c r="R52003" s="1"/>
    </row>
    <row r="52004" spans="18:18">
      <c r="R52004" s="1"/>
    </row>
    <row r="52005" spans="18:18">
      <c r="R52005" s="1"/>
    </row>
    <row r="52006" spans="18:18">
      <c r="R52006" s="1"/>
    </row>
    <row r="52007" spans="18:18">
      <c r="R52007" s="1"/>
    </row>
    <row r="52008" spans="18:18">
      <c r="R52008" s="1"/>
    </row>
    <row r="52009" spans="18:18">
      <c r="R52009" s="1"/>
    </row>
    <row r="52010" spans="18:18">
      <c r="R52010" s="1"/>
    </row>
    <row r="52011" spans="18:18">
      <c r="R52011" s="1"/>
    </row>
    <row r="52012" spans="18:18">
      <c r="R52012" s="1"/>
    </row>
    <row r="52013" spans="18:18">
      <c r="R52013" s="1"/>
    </row>
    <row r="52014" spans="18:18">
      <c r="R52014" s="1"/>
    </row>
    <row r="52015" spans="18:18">
      <c r="R52015" s="1"/>
    </row>
    <row r="52016" spans="18:18">
      <c r="R52016" s="1"/>
    </row>
    <row r="52017" spans="18:18">
      <c r="R52017" s="1"/>
    </row>
    <row r="52018" spans="18:18">
      <c r="R52018" s="1"/>
    </row>
    <row r="52019" spans="18:18">
      <c r="R52019" s="1"/>
    </row>
    <row r="52020" spans="18:18">
      <c r="R52020" s="1"/>
    </row>
    <row r="52021" spans="18:18">
      <c r="R52021" s="1"/>
    </row>
    <row r="52022" spans="18:18">
      <c r="R52022" s="1"/>
    </row>
    <row r="52023" spans="18:18">
      <c r="R52023" s="1"/>
    </row>
    <row r="52024" spans="18:18">
      <c r="R52024" s="1"/>
    </row>
    <row r="52025" spans="18:18">
      <c r="R52025" s="1"/>
    </row>
    <row r="52026" spans="18:18">
      <c r="R52026" s="1"/>
    </row>
    <row r="52027" spans="18:18">
      <c r="R52027" s="1"/>
    </row>
    <row r="52028" spans="18:18">
      <c r="R52028" s="1"/>
    </row>
    <row r="52029" spans="18:18">
      <c r="R52029" s="1"/>
    </row>
    <row r="52030" spans="18:18">
      <c r="R52030" s="1"/>
    </row>
    <row r="52031" spans="18:18">
      <c r="R52031" s="1"/>
    </row>
    <row r="52032" spans="18:18">
      <c r="R52032" s="1"/>
    </row>
    <row r="52033" spans="18:18">
      <c r="R52033" s="1"/>
    </row>
    <row r="52034" spans="18:18">
      <c r="R52034" s="1"/>
    </row>
    <row r="52035" spans="18:18">
      <c r="R52035" s="1"/>
    </row>
    <row r="52036" spans="18:18">
      <c r="R52036" s="1"/>
    </row>
    <row r="52037" spans="18:18">
      <c r="R52037" s="1"/>
    </row>
    <row r="52038" spans="18:18">
      <c r="R52038" s="1"/>
    </row>
    <row r="52039" spans="18:18">
      <c r="R52039" s="1"/>
    </row>
    <row r="52040" spans="18:18">
      <c r="R52040" s="1"/>
    </row>
    <row r="52041" spans="18:18">
      <c r="R52041" s="1"/>
    </row>
    <row r="52042" spans="18:18">
      <c r="R52042" s="1"/>
    </row>
    <row r="52043" spans="18:18">
      <c r="R52043" s="1"/>
    </row>
    <row r="52044" spans="18:18">
      <c r="R52044" s="1"/>
    </row>
    <row r="52045" spans="18:18">
      <c r="R52045" s="1"/>
    </row>
    <row r="52046" spans="18:18">
      <c r="R52046" s="1"/>
    </row>
    <row r="52047" spans="18:18">
      <c r="R52047" s="1"/>
    </row>
    <row r="52048" spans="18:18">
      <c r="R52048" s="1"/>
    </row>
    <row r="52049" spans="18:18">
      <c r="R52049" s="1"/>
    </row>
    <row r="52050" spans="18:18">
      <c r="R52050" s="1"/>
    </row>
    <row r="52051" spans="18:18">
      <c r="R52051" s="1"/>
    </row>
    <row r="52052" spans="18:18">
      <c r="R52052" s="1"/>
    </row>
    <row r="52053" spans="18:18">
      <c r="R52053" s="1"/>
    </row>
    <row r="52054" spans="18:18">
      <c r="R52054" s="1"/>
    </row>
    <row r="52055" spans="18:18">
      <c r="R52055" s="1"/>
    </row>
    <row r="52056" spans="18:18">
      <c r="R52056" s="1"/>
    </row>
    <row r="52057" spans="18:18">
      <c r="R52057" s="1"/>
    </row>
    <row r="52058" spans="18:18">
      <c r="R52058" s="1"/>
    </row>
    <row r="52059" spans="18:18">
      <c r="R52059" s="1"/>
    </row>
    <row r="52060" spans="18:18">
      <c r="R52060" s="1"/>
    </row>
    <row r="52061" spans="18:18">
      <c r="R52061" s="1"/>
    </row>
    <row r="52062" spans="18:18">
      <c r="R52062" s="1"/>
    </row>
    <row r="52063" spans="18:18">
      <c r="R52063" s="1"/>
    </row>
    <row r="52064" spans="18:18">
      <c r="R52064" s="1"/>
    </row>
    <row r="52065" spans="18:18">
      <c r="R52065" s="1"/>
    </row>
    <row r="52066" spans="18:18">
      <c r="R52066" s="1"/>
    </row>
    <row r="52067" spans="18:18">
      <c r="R52067" s="1"/>
    </row>
    <row r="52068" spans="18:18">
      <c r="R52068" s="1"/>
    </row>
    <row r="52069" spans="18:18">
      <c r="R52069" s="1"/>
    </row>
    <row r="52070" spans="18:18">
      <c r="R52070" s="1"/>
    </row>
    <row r="52071" spans="18:18">
      <c r="R52071" s="1"/>
    </row>
    <row r="52072" spans="18:18">
      <c r="R52072" s="1"/>
    </row>
    <row r="52073" spans="18:18">
      <c r="R52073" s="1"/>
    </row>
    <row r="52074" spans="18:18">
      <c r="R52074" s="1"/>
    </row>
    <row r="52075" spans="18:18">
      <c r="R52075" s="1"/>
    </row>
    <row r="52076" spans="18:18">
      <c r="R52076" s="1"/>
    </row>
    <row r="52077" spans="18:18">
      <c r="R52077" s="1"/>
    </row>
    <row r="52078" spans="18:18">
      <c r="R52078" s="1"/>
    </row>
    <row r="52079" spans="18:18">
      <c r="R52079" s="1"/>
    </row>
    <row r="52080" spans="18:18">
      <c r="R52080" s="1"/>
    </row>
    <row r="52081" spans="18:18">
      <c r="R52081" s="1"/>
    </row>
    <row r="52082" spans="18:18">
      <c r="R52082" s="1"/>
    </row>
    <row r="52083" spans="18:18">
      <c r="R52083" s="1"/>
    </row>
    <row r="52084" spans="18:18">
      <c r="R52084" s="1"/>
    </row>
    <row r="52085" spans="18:18">
      <c r="R52085" s="1"/>
    </row>
    <row r="52086" spans="18:18">
      <c r="R52086" s="1"/>
    </row>
    <row r="52087" spans="18:18">
      <c r="R52087" s="1"/>
    </row>
    <row r="52088" spans="18:18">
      <c r="R52088" s="1"/>
    </row>
    <row r="52089" spans="18:18">
      <c r="R52089" s="1"/>
    </row>
    <row r="52090" spans="18:18">
      <c r="R52090" s="1"/>
    </row>
    <row r="52091" spans="18:18">
      <c r="R52091" s="1"/>
    </row>
    <row r="52092" spans="18:18">
      <c r="R52092" s="1"/>
    </row>
    <row r="52093" spans="18:18">
      <c r="R52093" s="1"/>
    </row>
    <row r="52094" spans="18:18">
      <c r="R52094" s="1"/>
    </row>
    <row r="52095" spans="18:18">
      <c r="R52095" s="1"/>
    </row>
    <row r="52096" spans="18:18">
      <c r="R52096" s="1"/>
    </row>
    <row r="52097" spans="18:18">
      <c r="R52097" s="1"/>
    </row>
    <row r="52098" spans="18:18">
      <c r="R52098" s="1"/>
    </row>
    <row r="52099" spans="18:18">
      <c r="R52099" s="1"/>
    </row>
    <row r="52100" spans="18:18">
      <c r="R52100" s="1"/>
    </row>
    <row r="52101" spans="18:18">
      <c r="R52101" s="1"/>
    </row>
    <row r="52102" spans="18:18">
      <c r="R52102" s="1"/>
    </row>
    <row r="52103" spans="18:18">
      <c r="R52103" s="1"/>
    </row>
    <row r="52104" spans="18:18">
      <c r="R52104" s="1"/>
    </row>
    <row r="52105" spans="18:18">
      <c r="R52105" s="1"/>
    </row>
    <row r="52106" spans="18:18">
      <c r="R52106" s="1"/>
    </row>
    <row r="52107" spans="18:18">
      <c r="R52107" s="1"/>
    </row>
    <row r="52108" spans="18:18">
      <c r="R52108" s="1"/>
    </row>
    <row r="52109" spans="18:18">
      <c r="R52109" s="1"/>
    </row>
    <row r="52110" spans="18:18">
      <c r="R52110" s="1"/>
    </row>
    <row r="52111" spans="18:18">
      <c r="R52111" s="1"/>
    </row>
    <row r="52112" spans="18:18">
      <c r="R52112" s="1"/>
    </row>
    <row r="52113" spans="18:18">
      <c r="R52113" s="1"/>
    </row>
    <row r="52114" spans="18:18">
      <c r="R52114" s="1"/>
    </row>
    <row r="52115" spans="18:18">
      <c r="R52115" s="1"/>
    </row>
    <row r="52116" spans="18:18">
      <c r="R52116" s="1"/>
    </row>
    <row r="52117" spans="18:18">
      <c r="R52117" s="1"/>
    </row>
    <row r="52118" spans="18:18">
      <c r="R52118" s="1"/>
    </row>
    <row r="52119" spans="18:18">
      <c r="R52119" s="1"/>
    </row>
    <row r="52120" spans="18:18">
      <c r="R52120" s="1"/>
    </row>
    <row r="52121" spans="18:18">
      <c r="R52121" s="1"/>
    </row>
    <row r="52122" spans="18:18">
      <c r="R52122" s="1"/>
    </row>
    <row r="52123" spans="18:18">
      <c r="R52123" s="1"/>
    </row>
    <row r="52124" spans="18:18">
      <c r="R52124" s="1"/>
    </row>
    <row r="52125" spans="18:18">
      <c r="R52125" s="1"/>
    </row>
    <row r="52126" spans="18:18">
      <c r="R52126" s="1"/>
    </row>
    <row r="52127" spans="18:18">
      <c r="R52127" s="1"/>
    </row>
    <row r="52128" spans="18:18">
      <c r="R52128" s="1"/>
    </row>
    <row r="52129" spans="18:18">
      <c r="R52129" s="1"/>
    </row>
    <row r="52130" spans="18:18">
      <c r="R52130" s="1"/>
    </row>
    <row r="52131" spans="18:18">
      <c r="R52131" s="1"/>
    </row>
    <row r="52132" spans="18:18">
      <c r="R52132" s="1"/>
    </row>
    <row r="52133" spans="18:18">
      <c r="R52133" s="1"/>
    </row>
    <row r="52134" spans="18:18">
      <c r="R52134" s="1"/>
    </row>
    <row r="52135" spans="18:18">
      <c r="R52135" s="1"/>
    </row>
    <row r="52136" spans="18:18">
      <c r="R52136" s="1"/>
    </row>
    <row r="52137" spans="18:18">
      <c r="R52137" s="1"/>
    </row>
    <row r="52138" spans="18:18">
      <c r="R52138" s="1"/>
    </row>
    <row r="52139" spans="18:18">
      <c r="R52139" s="1"/>
    </row>
    <row r="52140" spans="18:18">
      <c r="R52140" s="1"/>
    </row>
    <row r="52141" spans="18:18">
      <c r="R52141" s="1"/>
    </row>
    <row r="52142" spans="18:18">
      <c r="R52142" s="1"/>
    </row>
    <row r="52143" spans="18:18">
      <c r="R52143" s="1"/>
    </row>
    <row r="52144" spans="18:18">
      <c r="R52144" s="1"/>
    </row>
    <row r="52145" spans="18:18">
      <c r="R52145" s="1"/>
    </row>
    <row r="52146" spans="18:18">
      <c r="R52146" s="1"/>
    </row>
    <row r="52147" spans="18:18">
      <c r="R52147" s="1"/>
    </row>
    <row r="52148" spans="18:18">
      <c r="R52148" s="1"/>
    </row>
    <row r="52149" spans="18:18">
      <c r="R52149" s="1"/>
    </row>
    <row r="52150" spans="18:18">
      <c r="R52150" s="1"/>
    </row>
    <row r="52151" spans="18:18">
      <c r="R52151" s="1"/>
    </row>
    <row r="52152" spans="18:18">
      <c r="R52152" s="1"/>
    </row>
    <row r="52153" spans="18:18">
      <c r="R52153" s="1"/>
    </row>
    <row r="52154" spans="18:18">
      <c r="R52154" s="1"/>
    </row>
    <row r="52155" spans="18:18">
      <c r="R52155" s="1"/>
    </row>
    <row r="52156" spans="18:18">
      <c r="R52156" s="1"/>
    </row>
    <row r="52157" spans="18:18">
      <c r="R52157" s="1"/>
    </row>
    <row r="52158" spans="18:18">
      <c r="R52158" s="1"/>
    </row>
    <row r="52159" spans="18:18">
      <c r="R52159" s="1"/>
    </row>
    <row r="52160" spans="18:18">
      <c r="R52160" s="1"/>
    </row>
    <row r="52161" spans="18:18">
      <c r="R52161" s="1"/>
    </row>
    <row r="52162" spans="18:18">
      <c r="R52162" s="1"/>
    </row>
    <row r="52163" spans="18:18">
      <c r="R52163" s="1"/>
    </row>
    <row r="52164" spans="18:18">
      <c r="R52164" s="1"/>
    </row>
    <row r="52165" spans="18:18">
      <c r="R52165" s="1"/>
    </row>
    <row r="52166" spans="18:18">
      <c r="R52166" s="1"/>
    </row>
    <row r="52167" spans="18:18">
      <c r="R52167" s="1"/>
    </row>
    <row r="52168" spans="18:18">
      <c r="R52168" s="1"/>
    </row>
    <row r="52169" spans="18:18">
      <c r="R52169" s="1"/>
    </row>
    <row r="52170" spans="18:18">
      <c r="R52170" s="1"/>
    </row>
    <row r="52171" spans="18:18">
      <c r="R52171" s="1"/>
    </row>
    <row r="52172" spans="18:18">
      <c r="R52172" s="1"/>
    </row>
    <row r="52173" spans="18:18">
      <c r="R52173" s="1"/>
    </row>
    <row r="52174" spans="18:18">
      <c r="R52174" s="1"/>
    </row>
    <row r="52175" spans="18:18">
      <c r="R52175" s="1"/>
    </row>
    <row r="52176" spans="18:18">
      <c r="R52176" s="1"/>
    </row>
    <row r="52177" spans="18:18">
      <c r="R52177" s="1"/>
    </row>
    <row r="52178" spans="18:18">
      <c r="R52178" s="1"/>
    </row>
    <row r="52179" spans="18:18">
      <c r="R52179" s="1"/>
    </row>
    <row r="52180" spans="18:18">
      <c r="R52180" s="1"/>
    </row>
    <row r="52181" spans="18:18">
      <c r="R52181" s="1"/>
    </row>
    <row r="52182" spans="18:18">
      <c r="R52182" s="1"/>
    </row>
    <row r="52183" spans="18:18">
      <c r="R52183" s="1"/>
    </row>
    <row r="52184" spans="18:18">
      <c r="R52184" s="1"/>
    </row>
    <row r="52185" spans="18:18">
      <c r="R52185" s="1"/>
    </row>
    <row r="52186" spans="18:18">
      <c r="R52186" s="1"/>
    </row>
    <row r="52187" spans="18:18">
      <c r="R52187" s="1"/>
    </row>
    <row r="52188" spans="18:18">
      <c r="R52188" s="1"/>
    </row>
    <row r="52189" spans="18:18">
      <c r="R52189" s="1"/>
    </row>
    <row r="52190" spans="18:18">
      <c r="R52190" s="1"/>
    </row>
    <row r="52191" spans="18:18">
      <c r="R52191" s="1"/>
    </row>
    <row r="52192" spans="18:18">
      <c r="R52192" s="1"/>
    </row>
    <row r="52193" spans="18:18">
      <c r="R52193" s="1"/>
    </row>
    <row r="52194" spans="18:18">
      <c r="R52194" s="1"/>
    </row>
    <row r="52195" spans="18:18">
      <c r="R52195" s="1"/>
    </row>
    <row r="52196" spans="18:18">
      <c r="R52196" s="1"/>
    </row>
    <row r="52197" spans="18:18">
      <c r="R52197" s="1"/>
    </row>
    <row r="52198" spans="18:18">
      <c r="R52198" s="1"/>
    </row>
    <row r="52199" spans="18:18">
      <c r="R52199" s="1"/>
    </row>
    <row r="52200" spans="18:18">
      <c r="R52200" s="1"/>
    </row>
    <row r="52201" spans="18:18">
      <c r="R52201" s="1"/>
    </row>
    <row r="52202" spans="18:18">
      <c r="R52202" s="1"/>
    </row>
    <row r="52203" spans="18:18">
      <c r="R52203" s="1"/>
    </row>
    <row r="52204" spans="18:18">
      <c r="R52204" s="1"/>
    </row>
    <row r="52205" spans="18:18">
      <c r="R52205" s="1"/>
    </row>
    <row r="52206" spans="18:18">
      <c r="R52206" s="1"/>
    </row>
    <row r="52207" spans="18:18">
      <c r="R52207" s="1"/>
    </row>
    <row r="52208" spans="18:18">
      <c r="R52208" s="1"/>
    </row>
    <row r="52209" spans="18:18">
      <c r="R52209" s="1"/>
    </row>
    <row r="52210" spans="18:18">
      <c r="R52210" s="1"/>
    </row>
    <row r="52211" spans="18:18">
      <c r="R52211" s="1"/>
    </row>
    <row r="52212" spans="18:18">
      <c r="R52212" s="1"/>
    </row>
    <row r="52213" spans="18:18">
      <c r="R52213" s="1"/>
    </row>
    <row r="52214" spans="18:18">
      <c r="R52214" s="1"/>
    </row>
    <row r="52215" spans="18:18">
      <c r="R52215" s="1"/>
    </row>
    <row r="52216" spans="18:18">
      <c r="R52216" s="1"/>
    </row>
    <row r="52217" spans="18:18">
      <c r="R52217" s="1"/>
    </row>
    <row r="52218" spans="18:18">
      <c r="R52218" s="1"/>
    </row>
    <row r="52219" spans="18:18">
      <c r="R52219" s="1"/>
    </row>
    <row r="52220" spans="18:18">
      <c r="R52220" s="1"/>
    </row>
    <row r="52221" spans="18:18">
      <c r="R52221" s="1"/>
    </row>
    <row r="52222" spans="18:18">
      <c r="R52222" s="1"/>
    </row>
    <row r="52223" spans="18:18">
      <c r="R52223" s="1"/>
    </row>
    <row r="52224" spans="18:18">
      <c r="R52224" s="1"/>
    </row>
    <row r="52225" spans="18:18">
      <c r="R52225" s="1"/>
    </row>
    <row r="52226" spans="18:18">
      <c r="R52226" s="1"/>
    </row>
    <row r="52227" spans="18:18">
      <c r="R52227" s="1"/>
    </row>
    <row r="52228" spans="18:18">
      <c r="R52228" s="1"/>
    </row>
    <row r="52229" spans="18:18">
      <c r="R52229" s="1"/>
    </row>
    <row r="52230" spans="18:18">
      <c r="R52230" s="1"/>
    </row>
    <row r="52231" spans="18:18">
      <c r="R52231" s="1"/>
    </row>
    <row r="52232" spans="18:18">
      <c r="R52232" s="1"/>
    </row>
    <row r="52233" spans="18:18">
      <c r="R52233" s="1"/>
    </row>
    <row r="52234" spans="18:18">
      <c r="R52234" s="1"/>
    </row>
    <row r="52235" spans="18:18">
      <c r="R52235" s="1"/>
    </row>
    <row r="52236" spans="18:18">
      <c r="R52236" s="1"/>
    </row>
    <row r="52237" spans="18:18">
      <c r="R52237" s="1"/>
    </row>
    <row r="52238" spans="18:18">
      <c r="R52238" s="1"/>
    </row>
    <row r="52239" spans="18:18">
      <c r="R52239" s="1"/>
    </row>
    <row r="52240" spans="18:18">
      <c r="R52240" s="1"/>
    </row>
    <row r="52241" spans="18:18">
      <c r="R52241" s="1"/>
    </row>
    <row r="52242" spans="18:18">
      <c r="R52242" s="1"/>
    </row>
    <row r="52243" spans="18:18">
      <c r="R52243" s="1"/>
    </row>
    <row r="52244" spans="18:18">
      <c r="R52244" s="1"/>
    </row>
    <row r="52245" spans="18:18">
      <c r="R52245" s="1"/>
    </row>
    <row r="52246" spans="18:18">
      <c r="R52246" s="1"/>
    </row>
    <row r="52247" spans="18:18">
      <c r="R52247" s="1"/>
    </row>
    <row r="52248" spans="18:18">
      <c r="R52248" s="1"/>
    </row>
    <row r="52249" spans="18:18">
      <c r="R52249" s="1"/>
    </row>
    <row r="52250" spans="18:18">
      <c r="R52250" s="1"/>
    </row>
    <row r="52251" spans="18:18">
      <c r="R52251" s="1"/>
    </row>
    <row r="52252" spans="18:18">
      <c r="R52252" s="1"/>
    </row>
    <row r="52253" spans="18:18">
      <c r="R52253" s="1"/>
    </row>
    <row r="52254" spans="18:18">
      <c r="R52254" s="1"/>
    </row>
    <row r="52255" spans="18:18">
      <c r="R52255" s="1"/>
    </row>
    <row r="52256" spans="18:18">
      <c r="R52256" s="1"/>
    </row>
    <row r="52257" spans="18:18">
      <c r="R52257" s="1"/>
    </row>
    <row r="52258" spans="18:18">
      <c r="R52258" s="1"/>
    </row>
    <row r="52259" spans="18:18">
      <c r="R52259" s="1"/>
    </row>
    <row r="52260" spans="18:18">
      <c r="R52260" s="1"/>
    </row>
    <row r="52261" spans="18:18">
      <c r="R52261" s="1"/>
    </row>
    <row r="52262" spans="18:18">
      <c r="R52262" s="1"/>
    </row>
    <row r="52263" spans="18:18">
      <c r="R52263" s="1"/>
    </row>
    <row r="52264" spans="18:18">
      <c r="R52264" s="1"/>
    </row>
    <row r="52265" spans="18:18">
      <c r="R52265" s="1"/>
    </row>
    <row r="52266" spans="18:18">
      <c r="R52266" s="1"/>
    </row>
    <row r="52267" spans="18:18">
      <c r="R52267" s="1"/>
    </row>
    <row r="52268" spans="18:18">
      <c r="R52268" s="1"/>
    </row>
    <row r="52269" spans="18:18">
      <c r="R52269" s="1"/>
    </row>
    <row r="52270" spans="18:18">
      <c r="R52270" s="1"/>
    </row>
    <row r="52271" spans="18:18">
      <c r="R52271" s="1"/>
    </row>
    <row r="52272" spans="18:18">
      <c r="R52272" s="1"/>
    </row>
    <row r="52273" spans="18:18">
      <c r="R52273" s="1"/>
    </row>
    <row r="52274" spans="18:18">
      <c r="R52274" s="1"/>
    </row>
    <row r="52275" spans="18:18">
      <c r="R52275" s="1"/>
    </row>
    <row r="52276" spans="18:18">
      <c r="R52276" s="1"/>
    </row>
    <row r="52277" spans="18:18">
      <c r="R52277" s="1"/>
    </row>
    <row r="52278" spans="18:18">
      <c r="R52278" s="1"/>
    </row>
    <row r="52279" spans="18:18">
      <c r="R52279" s="1"/>
    </row>
    <row r="52280" spans="18:18">
      <c r="R52280" s="1"/>
    </row>
    <row r="52281" spans="18:18">
      <c r="R52281" s="1"/>
    </row>
    <row r="52282" spans="18:18">
      <c r="R52282" s="1"/>
    </row>
    <row r="52283" spans="18:18">
      <c r="R52283" s="1"/>
    </row>
    <row r="52284" spans="18:18">
      <c r="R52284" s="1"/>
    </row>
    <row r="52285" spans="18:18">
      <c r="R52285" s="1"/>
    </row>
    <row r="52286" spans="18:18">
      <c r="R52286" s="1"/>
    </row>
    <row r="52287" spans="18:18">
      <c r="R52287" s="1"/>
    </row>
    <row r="52288" spans="18:18">
      <c r="R52288" s="1"/>
    </row>
    <row r="52289" spans="18:18">
      <c r="R52289" s="1"/>
    </row>
    <row r="52290" spans="18:18">
      <c r="R52290" s="1"/>
    </row>
    <row r="52291" spans="18:18">
      <c r="R52291" s="1"/>
    </row>
    <row r="52292" spans="18:18">
      <c r="R52292" s="1"/>
    </row>
    <row r="52293" spans="18:18">
      <c r="R52293" s="1"/>
    </row>
    <row r="52294" spans="18:18">
      <c r="R52294" s="1"/>
    </row>
    <row r="52295" spans="18:18">
      <c r="R52295" s="1"/>
    </row>
    <row r="52296" spans="18:18">
      <c r="R52296" s="1"/>
    </row>
    <row r="52297" spans="18:18">
      <c r="R52297" s="1"/>
    </row>
    <row r="52298" spans="18:18">
      <c r="R52298" s="1"/>
    </row>
    <row r="52299" spans="18:18">
      <c r="R52299" s="1"/>
    </row>
    <row r="52300" spans="18:18">
      <c r="R52300" s="1"/>
    </row>
    <row r="52301" spans="18:18">
      <c r="R52301" s="1"/>
    </row>
    <row r="52302" spans="18:18">
      <c r="R52302" s="1"/>
    </row>
    <row r="52303" spans="18:18">
      <c r="R52303" s="1"/>
    </row>
    <row r="52304" spans="18:18">
      <c r="R52304" s="1"/>
    </row>
    <row r="52305" spans="18:18">
      <c r="R52305" s="1"/>
    </row>
    <row r="52306" spans="18:18">
      <c r="R52306" s="1"/>
    </row>
    <row r="52307" spans="18:18">
      <c r="R52307" s="1"/>
    </row>
    <row r="52308" spans="18:18">
      <c r="R52308" s="1"/>
    </row>
    <row r="52309" spans="18:18">
      <c r="R52309" s="1"/>
    </row>
    <row r="52310" spans="18:18">
      <c r="R52310" s="1"/>
    </row>
    <row r="52311" spans="18:18">
      <c r="R52311" s="1"/>
    </row>
    <row r="52312" spans="18:18">
      <c r="R52312" s="1"/>
    </row>
    <row r="52313" spans="18:18">
      <c r="R52313" s="1"/>
    </row>
    <row r="52314" spans="18:18">
      <c r="R52314" s="1"/>
    </row>
    <row r="52315" spans="18:18">
      <c r="R52315" s="1"/>
    </row>
    <row r="52316" spans="18:18">
      <c r="R52316" s="1"/>
    </row>
    <row r="52317" spans="18:18">
      <c r="R52317" s="1"/>
    </row>
    <row r="52318" spans="18:18">
      <c r="R52318" s="1"/>
    </row>
    <row r="52319" spans="18:18">
      <c r="R52319" s="1"/>
    </row>
    <row r="52320" spans="18:18">
      <c r="R52320" s="1"/>
    </row>
    <row r="52321" spans="18:18">
      <c r="R52321" s="1"/>
    </row>
    <row r="52322" spans="18:18">
      <c r="R52322" s="1"/>
    </row>
    <row r="52323" spans="18:18">
      <c r="R52323" s="1"/>
    </row>
    <row r="52324" spans="18:18">
      <c r="R52324" s="1"/>
    </row>
    <row r="52325" spans="18:18">
      <c r="R52325" s="1"/>
    </row>
    <row r="52326" spans="18:18">
      <c r="R52326" s="1"/>
    </row>
    <row r="52327" spans="18:18">
      <c r="R52327" s="1"/>
    </row>
    <row r="52328" spans="18:18">
      <c r="R52328" s="1"/>
    </row>
    <row r="52329" spans="18:18">
      <c r="R52329" s="1"/>
    </row>
    <row r="52330" spans="18:18">
      <c r="R52330" s="1"/>
    </row>
    <row r="52331" spans="18:18">
      <c r="R52331" s="1"/>
    </row>
    <row r="52332" spans="18:18">
      <c r="R52332" s="1"/>
    </row>
    <row r="52333" spans="18:18">
      <c r="R52333" s="1"/>
    </row>
    <row r="52334" spans="18:18">
      <c r="R52334" s="1"/>
    </row>
    <row r="52335" spans="18:18">
      <c r="R52335" s="1"/>
    </row>
    <row r="52336" spans="18:18">
      <c r="R52336" s="1"/>
    </row>
    <row r="52337" spans="18:18">
      <c r="R52337" s="1"/>
    </row>
    <row r="52338" spans="18:18">
      <c r="R52338" s="1"/>
    </row>
    <row r="52339" spans="18:18">
      <c r="R52339" s="1"/>
    </row>
    <row r="52340" spans="18:18">
      <c r="R52340" s="1"/>
    </row>
    <row r="52341" spans="18:18">
      <c r="R52341" s="1"/>
    </row>
    <row r="52342" spans="18:18">
      <c r="R52342" s="1"/>
    </row>
    <row r="52343" spans="18:18">
      <c r="R52343" s="1"/>
    </row>
    <row r="52344" spans="18:18">
      <c r="R52344" s="1"/>
    </row>
    <row r="52345" spans="18:18">
      <c r="R52345" s="1"/>
    </row>
    <row r="52346" spans="18:18">
      <c r="R52346" s="1"/>
    </row>
    <row r="52347" spans="18:18">
      <c r="R52347" s="1"/>
    </row>
    <row r="52348" spans="18:18">
      <c r="R52348" s="1"/>
    </row>
    <row r="52349" spans="18:18">
      <c r="R52349" s="1"/>
    </row>
    <row r="52350" spans="18:18">
      <c r="R52350" s="1"/>
    </row>
    <row r="52351" spans="18:18">
      <c r="R52351" s="1"/>
    </row>
    <row r="52352" spans="18:18">
      <c r="R52352" s="1"/>
    </row>
    <row r="52353" spans="18:18">
      <c r="R52353" s="1"/>
    </row>
    <row r="52354" spans="18:18">
      <c r="R52354" s="1"/>
    </row>
    <row r="52355" spans="18:18">
      <c r="R52355" s="1"/>
    </row>
    <row r="52356" spans="18:18">
      <c r="R52356" s="1"/>
    </row>
    <row r="52357" spans="18:18">
      <c r="R52357" s="1"/>
    </row>
    <row r="52358" spans="18:18">
      <c r="R52358" s="1"/>
    </row>
    <row r="52359" spans="18:18">
      <c r="R52359" s="1"/>
    </row>
    <row r="52360" spans="18:18">
      <c r="R52360" s="1"/>
    </row>
    <row r="52361" spans="18:18">
      <c r="R52361" s="1"/>
    </row>
    <row r="52362" spans="18:18">
      <c r="R52362" s="1"/>
    </row>
    <row r="52363" spans="18:18">
      <c r="R52363" s="1"/>
    </row>
    <row r="52364" spans="18:18">
      <c r="R52364" s="1"/>
    </row>
    <row r="52365" spans="18:18">
      <c r="R52365" s="1"/>
    </row>
    <row r="52366" spans="18:18">
      <c r="R52366" s="1"/>
    </row>
    <row r="52367" spans="18:18">
      <c r="R52367" s="1"/>
    </row>
    <row r="52368" spans="18:18">
      <c r="R52368" s="1"/>
    </row>
    <row r="52369" spans="18:18">
      <c r="R52369" s="1"/>
    </row>
    <row r="52370" spans="18:18">
      <c r="R52370" s="1"/>
    </row>
    <row r="52371" spans="18:18">
      <c r="R52371" s="1"/>
    </row>
    <row r="52372" spans="18:18">
      <c r="R52372" s="1"/>
    </row>
    <row r="52373" spans="18:18">
      <c r="R52373" s="1"/>
    </row>
    <row r="52374" spans="18:18">
      <c r="R52374" s="1"/>
    </row>
    <row r="52375" spans="18:18">
      <c r="R52375" s="1"/>
    </row>
    <row r="52376" spans="18:18">
      <c r="R52376" s="1"/>
    </row>
    <row r="52377" spans="18:18">
      <c r="R52377" s="1"/>
    </row>
    <row r="52378" spans="18:18">
      <c r="R52378" s="1"/>
    </row>
    <row r="52379" spans="18:18">
      <c r="R52379" s="1"/>
    </row>
    <row r="52380" spans="18:18">
      <c r="R52380" s="1"/>
    </row>
    <row r="52381" spans="18:18">
      <c r="R52381" s="1"/>
    </row>
    <row r="52382" spans="18:18">
      <c r="R52382" s="1"/>
    </row>
    <row r="52383" spans="18:18">
      <c r="R52383" s="1"/>
    </row>
    <row r="52384" spans="18:18">
      <c r="R52384" s="1"/>
    </row>
    <row r="52385" spans="18:18">
      <c r="R52385" s="1"/>
    </row>
    <row r="52386" spans="18:18">
      <c r="R52386" s="1"/>
    </row>
    <row r="52387" spans="18:18">
      <c r="R52387" s="1"/>
    </row>
    <row r="52388" spans="18:18">
      <c r="R52388" s="1"/>
    </row>
    <row r="52389" spans="18:18">
      <c r="R52389" s="1"/>
    </row>
    <row r="52390" spans="18:18">
      <c r="R52390" s="1"/>
    </row>
    <row r="52391" spans="18:18">
      <c r="R52391" s="1"/>
    </row>
    <row r="52392" spans="18:18">
      <c r="R52392" s="1"/>
    </row>
    <row r="52393" spans="18:18">
      <c r="R52393" s="1"/>
    </row>
    <row r="52394" spans="18:18">
      <c r="R52394" s="1"/>
    </row>
    <row r="52395" spans="18:18">
      <c r="R52395" s="1"/>
    </row>
    <row r="52396" spans="18:18">
      <c r="R52396" s="1"/>
    </row>
    <row r="52397" spans="18:18">
      <c r="R52397" s="1"/>
    </row>
    <row r="52398" spans="18:18">
      <c r="R52398" s="1"/>
    </row>
    <row r="52399" spans="18:18">
      <c r="R52399" s="1"/>
    </row>
    <row r="52400" spans="18:18">
      <c r="R52400" s="1"/>
    </row>
    <row r="52401" spans="18:18">
      <c r="R52401" s="1"/>
    </row>
    <row r="52402" spans="18:18">
      <c r="R52402" s="1"/>
    </row>
    <row r="52403" spans="18:18">
      <c r="R52403" s="1"/>
    </row>
    <row r="52404" spans="18:18">
      <c r="R52404" s="1"/>
    </row>
    <row r="52405" spans="18:18">
      <c r="R52405" s="1"/>
    </row>
    <row r="52406" spans="18:18">
      <c r="R52406" s="1"/>
    </row>
    <row r="52407" spans="18:18">
      <c r="R52407" s="1"/>
    </row>
    <row r="52408" spans="18:18">
      <c r="R52408" s="1"/>
    </row>
    <row r="52409" spans="18:18">
      <c r="R52409" s="1"/>
    </row>
    <row r="52410" spans="18:18">
      <c r="R52410" s="1"/>
    </row>
    <row r="52411" spans="18:18">
      <c r="R52411" s="1"/>
    </row>
    <row r="52412" spans="18:18">
      <c r="R52412" s="1"/>
    </row>
    <row r="52413" spans="18:18">
      <c r="R52413" s="1"/>
    </row>
    <row r="52414" spans="18:18">
      <c r="R52414" s="1"/>
    </row>
    <row r="52415" spans="18:18">
      <c r="R52415" s="1"/>
    </row>
    <row r="52416" spans="18:18">
      <c r="R52416" s="1"/>
    </row>
    <row r="52417" spans="18:18">
      <c r="R52417" s="1"/>
    </row>
    <row r="52418" spans="18:18">
      <c r="R52418" s="1"/>
    </row>
    <row r="52419" spans="18:18">
      <c r="R52419" s="1"/>
    </row>
    <row r="52420" spans="18:18">
      <c r="R52420" s="1"/>
    </row>
    <row r="52421" spans="18:18">
      <c r="R52421" s="1"/>
    </row>
    <row r="52422" spans="18:18">
      <c r="R52422" s="1"/>
    </row>
    <row r="52423" spans="18:18">
      <c r="R52423" s="1"/>
    </row>
    <row r="52424" spans="18:18">
      <c r="R52424" s="1"/>
    </row>
    <row r="52425" spans="18:18">
      <c r="R52425" s="1"/>
    </row>
    <row r="52426" spans="18:18">
      <c r="R52426" s="1"/>
    </row>
    <row r="52427" spans="18:18">
      <c r="R52427" s="1"/>
    </row>
    <row r="52428" spans="18:18">
      <c r="R52428" s="1"/>
    </row>
    <row r="52429" spans="18:18">
      <c r="R52429" s="1"/>
    </row>
    <row r="52430" spans="18:18">
      <c r="R52430" s="1"/>
    </row>
    <row r="52431" spans="18:18">
      <c r="R52431" s="1"/>
    </row>
    <row r="52432" spans="18:18">
      <c r="R52432" s="1"/>
    </row>
    <row r="52433" spans="18:18">
      <c r="R52433" s="1"/>
    </row>
    <row r="52434" spans="18:18">
      <c r="R52434" s="1"/>
    </row>
    <row r="52435" spans="18:18">
      <c r="R52435" s="1"/>
    </row>
    <row r="52436" spans="18:18">
      <c r="R52436" s="1"/>
    </row>
    <row r="52437" spans="18:18">
      <c r="R52437" s="1"/>
    </row>
    <row r="52438" spans="18:18">
      <c r="R52438" s="1"/>
    </row>
    <row r="52439" spans="18:18">
      <c r="R52439" s="1"/>
    </row>
    <row r="52440" spans="18:18">
      <c r="R52440" s="1"/>
    </row>
    <row r="52441" spans="18:18">
      <c r="R52441" s="1"/>
    </row>
    <row r="52442" spans="18:18">
      <c r="R52442" s="1"/>
    </row>
    <row r="52443" spans="18:18">
      <c r="R52443" s="1"/>
    </row>
    <row r="52444" spans="18:18">
      <c r="R52444" s="1"/>
    </row>
    <row r="52445" spans="18:18">
      <c r="R52445" s="1"/>
    </row>
    <row r="52446" spans="18:18">
      <c r="R52446" s="1"/>
    </row>
    <row r="52447" spans="18:18">
      <c r="R52447" s="1"/>
    </row>
    <row r="52448" spans="18:18">
      <c r="R52448" s="1"/>
    </row>
    <row r="52449" spans="18:18">
      <c r="R52449" s="1"/>
    </row>
    <row r="52450" spans="18:18">
      <c r="R52450" s="1"/>
    </row>
    <row r="52451" spans="18:18">
      <c r="R52451" s="1"/>
    </row>
    <row r="52452" spans="18:18">
      <c r="R52452" s="1"/>
    </row>
    <row r="52453" spans="18:18">
      <c r="R52453" s="1"/>
    </row>
    <row r="52454" spans="18:18">
      <c r="R52454" s="1"/>
    </row>
    <row r="52455" spans="18:18">
      <c r="R52455" s="1"/>
    </row>
    <row r="52456" spans="18:18">
      <c r="R52456" s="1"/>
    </row>
    <row r="52457" spans="18:18">
      <c r="R52457" s="1"/>
    </row>
    <row r="52458" spans="18:18">
      <c r="R52458" s="1"/>
    </row>
    <row r="52459" spans="18:18">
      <c r="R52459" s="1"/>
    </row>
    <row r="52460" spans="18:18">
      <c r="R52460" s="1"/>
    </row>
    <row r="52461" spans="18:18">
      <c r="R52461" s="1"/>
    </row>
    <row r="52462" spans="18:18">
      <c r="R52462" s="1"/>
    </row>
    <row r="52463" spans="18:18">
      <c r="R52463" s="1"/>
    </row>
    <row r="52464" spans="18:18">
      <c r="R52464" s="1"/>
    </row>
    <row r="52465" spans="18:18">
      <c r="R52465" s="1"/>
    </row>
    <row r="52466" spans="18:18">
      <c r="R52466" s="1"/>
    </row>
    <row r="52467" spans="18:18">
      <c r="R52467" s="1"/>
    </row>
    <row r="52468" spans="18:18">
      <c r="R52468" s="1"/>
    </row>
    <row r="52469" spans="18:18">
      <c r="R52469" s="1"/>
    </row>
    <row r="52470" spans="18:18">
      <c r="R52470" s="1"/>
    </row>
    <row r="52471" spans="18:18">
      <c r="R52471" s="1"/>
    </row>
    <row r="52472" spans="18:18">
      <c r="R52472" s="1"/>
    </row>
    <row r="52473" spans="18:18">
      <c r="R52473" s="1"/>
    </row>
    <row r="52474" spans="18:18">
      <c r="R52474" s="1"/>
    </row>
    <row r="52475" spans="18:18">
      <c r="R52475" s="1"/>
    </row>
    <row r="52476" spans="18:18">
      <c r="R52476" s="1"/>
    </row>
    <row r="52477" spans="18:18">
      <c r="R52477" s="1"/>
    </row>
    <row r="52478" spans="18:18">
      <c r="R52478" s="1"/>
    </row>
    <row r="52479" spans="18:18">
      <c r="R52479" s="1"/>
    </row>
    <row r="52480" spans="18:18">
      <c r="R52480" s="1"/>
    </row>
    <row r="52481" spans="18:18">
      <c r="R52481" s="1"/>
    </row>
    <row r="52482" spans="18:18">
      <c r="R52482" s="1"/>
    </row>
    <row r="52483" spans="18:18">
      <c r="R52483" s="1"/>
    </row>
    <row r="52484" spans="18:18">
      <c r="R52484" s="1"/>
    </row>
    <row r="52485" spans="18:18">
      <c r="R52485" s="1"/>
    </row>
    <row r="52486" spans="18:18">
      <c r="R52486" s="1"/>
    </row>
    <row r="52487" spans="18:18">
      <c r="R52487" s="1"/>
    </row>
    <row r="52488" spans="18:18">
      <c r="R52488" s="1"/>
    </row>
    <row r="52489" spans="18:18">
      <c r="R52489" s="1"/>
    </row>
    <row r="52490" spans="18:18">
      <c r="R52490" s="1"/>
    </row>
    <row r="52491" spans="18:18">
      <c r="R52491" s="1"/>
    </row>
    <row r="52492" spans="18:18">
      <c r="R52492" s="1"/>
    </row>
    <row r="52493" spans="18:18">
      <c r="R52493" s="1"/>
    </row>
    <row r="52494" spans="18:18">
      <c r="R52494" s="1"/>
    </row>
    <row r="52495" spans="18:18">
      <c r="R52495" s="1"/>
    </row>
    <row r="52496" spans="18:18">
      <c r="R52496" s="1"/>
    </row>
    <row r="52497" spans="18:18">
      <c r="R52497" s="1"/>
    </row>
    <row r="52498" spans="18:18">
      <c r="R52498" s="1"/>
    </row>
    <row r="52499" spans="18:18">
      <c r="R52499" s="1"/>
    </row>
    <row r="52500" spans="18:18">
      <c r="R52500" s="1"/>
    </row>
    <row r="52501" spans="18:18">
      <c r="R52501" s="1"/>
    </row>
    <row r="52502" spans="18:18">
      <c r="R52502" s="1"/>
    </row>
    <row r="52503" spans="18:18">
      <c r="R52503" s="1"/>
    </row>
    <row r="52504" spans="18:18">
      <c r="R52504" s="1"/>
    </row>
    <row r="52505" spans="18:18">
      <c r="R52505" s="1"/>
    </row>
    <row r="52506" spans="18:18">
      <c r="R52506" s="1"/>
    </row>
    <row r="52507" spans="18:18">
      <c r="R52507" s="1"/>
    </row>
    <row r="52508" spans="18:18">
      <c r="R52508" s="1"/>
    </row>
    <row r="52509" spans="18:18">
      <c r="R52509" s="1"/>
    </row>
    <row r="52510" spans="18:18">
      <c r="R52510" s="1"/>
    </row>
    <row r="52511" spans="18:18">
      <c r="R52511" s="1"/>
    </row>
    <row r="52512" spans="18:18">
      <c r="R52512" s="1"/>
    </row>
    <row r="52513" spans="18:18">
      <c r="R52513" s="1"/>
    </row>
    <row r="52514" spans="18:18">
      <c r="R52514" s="1"/>
    </row>
    <row r="52515" spans="18:18">
      <c r="R52515" s="1"/>
    </row>
    <row r="52516" spans="18:18">
      <c r="R52516" s="1"/>
    </row>
    <row r="52517" spans="18:18">
      <c r="R52517" s="1"/>
    </row>
    <row r="52518" spans="18:18">
      <c r="R52518" s="1"/>
    </row>
    <row r="52519" spans="18:18">
      <c r="R52519" s="1"/>
    </row>
    <row r="52520" spans="18:18">
      <c r="R52520" s="1"/>
    </row>
    <row r="52521" spans="18:18">
      <c r="R52521" s="1"/>
    </row>
    <row r="52522" spans="18:18">
      <c r="R52522" s="1"/>
    </row>
    <row r="52523" spans="18:18">
      <c r="R52523" s="1"/>
    </row>
    <row r="52524" spans="18:18">
      <c r="R52524" s="1"/>
    </row>
    <row r="52525" spans="18:18">
      <c r="R52525" s="1"/>
    </row>
    <row r="52526" spans="18:18">
      <c r="R52526" s="1"/>
    </row>
    <row r="52527" spans="18:18">
      <c r="R52527" s="1"/>
    </row>
    <row r="52528" spans="18:18">
      <c r="R52528" s="1"/>
    </row>
    <row r="52529" spans="18:18">
      <c r="R52529" s="1"/>
    </row>
    <row r="52530" spans="18:18">
      <c r="R52530" s="1"/>
    </row>
    <row r="52531" spans="18:18">
      <c r="R52531" s="1"/>
    </row>
    <row r="52532" spans="18:18">
      <c r="R52532" s="1"/>
    </row>
    <row r="52533" spans="18:18">
      <c r="R52533" s="1"/>
    </row>
    <row r="52534" spans="18:18">
      <c r="R52534" s="1"/>
    </row>
    <row r="52535" spans="18:18">
      <c r="R52535" s="1"/>
    </row>
    <row r="52536" spans="18:18">
      <c r="R52536" s="1"/>
    </row>
    <row r="52537" spans="18:18">
      <c r="R52537" s="1"/>
    </row>
    <row r="52538" spans="18:18">
      <c r="R52538" s="1"/>
    </row>
    <row r="52539" spans="18:18">
      <c r="R52539" s="1"/>
    </row>
    <row r="52540" spans="18:18">
      <c r="R52540" s="1"/>
    </row>
    <row r="52541" spans="18:18">
      <c r="R52541" s="1"/>
    </row>
    <row r="52542" spans="18:18">
      <c r="R52542" s="1"/>
    </row>
    <row r="52543" spans="18:18">
      <c r="R52543" s="1"/>
    </row>
    <row r="52544" spans="18:18">
      <c r="R52544" s="1"/>
    </row>
    <row r="52545" spans="18:18">
      <c r="R52545" s="1"/>
    </row>
    <row r="52546" spans="18:18">
      <c r="R52546" s="1"/>
    </row>
    <row r="52547" spans="18:18">
      <c r="R52547" s="1"/>
    </row>
    <row r="52548" spans="18:18">
      <c r="R52548" s="1"/>
    </row>
    <row r="52549" spans="18:18">
      <c r="R52549" s="1"/>
    </row>
    <row r="52550" spans="18:18">
      <c r="R52550" s="1"/>
    </row>
    <row r="52551" spans="18:18">
      <c r="R52551" s="1"/>
    </row>
    <row r="52552" spans="18:18">
      <c r="R52552" s="1"/>
    </row>
    <row r="52553" spans="18:18">
      <c r="R52553" s="1"/>
    </row>
    <row r="52554" spans="18:18">
      <c r="R52554" s="1"/>
    </row>
    <row r="52555" spans="18:18">
      <c r="R52555" s="1"/>
    </row>
    <row r="52556" spans="18:18">
      <c r="R52556" s="1"/>
    </row>
    <row r="52557" spans="18:18">
      <c r="R52557" s="1"/>
    </row>
    <row r="52558" spans="18:18">
      <c r="R52558" s="1"/>
    </row>
    <row r="52559" spans="18:18">
      <c r="R52559" s="1"/>
    </row>
    <row r="52560" spans="18:18">
      <c r="R52560" s="1"/>
    </row>
    <row r="52561" spans="18:18">
      <c r="R52561" s="1"/>
    </row>
    <row r="52562" spans="18:18">
      <c r="R52562" s="1"/>
    </row>
    <row r="52563" spans="18:18">
      <c r="R52563" s="1"/>
    </row>
    <row r="52564" spans="18:18">
      <c r="R52564" s="1"/>
    </row>
    <row r="52565" spans="18:18">
      <c r="R52565" s="1"/>
    </row>
    <row r="52566" spans="18:18">
      <c r="R52566" s="1"/>
    </row>
    <row r="52567" spans="18:18">
      <c r="R52567" s="1"/>
    </row>
    <row r="52568" spans="18:18">
      <c r="R52568" s="1"/>
    </row>
    <row r="52569" spans="18:18">
      <c r="R52569" s="1"/>
    </row>
    <row r="52570" spans="18:18">
      <c r="R52570" s="1"/>
    </row>
    <row r="52571" spans="18:18">
      <c r="R52571" s="1"/>
    </row>
    <row r="52572" spans="18:18">
      <c r="R52572" s="1"/>
    </row>
    <row r="52573" spans="18:18">
      <c r="R52573" s="1"/>
    </row>
    <row r="52574" spans="18:18">
      <c r="R52574" s="1"/>
    </row>
    <row r="52575" spans="18:18">
      <c r="R52575" s="1"/>
    </row>
    <row r="52576" spans="18:18">
      <c r="R52576" s="1"/>
    </row>
    <row r="52577" spans="18:18">
      <c r="R52577" s="1"/>
    </row>
    <row r="52578" spans="18:18">
      <c r="R52578" s="1"/>
    </row>
    <row r="52579" spans="18:18">
      <c r="R52579" s="1"/>
    </row>
    <row r="52580" spans="18:18">
      <c r="R52580" s="1"/>
    </row>
    <row r="52581" spans="18:18">
      <c r="R52581" s="1"/>
    </row>
    <row r="52582" spans="18:18">
      <c r="R52582" s="1"/>
    </row>
    <row r="52583" spans="18:18">
      <c r="R52583" s="1"/>
    </row>
    <row r="52584" spans="18:18">
      <c r="R52584" s="1"/>
    </row>
    <row r="52585" spans="18:18">
      <c r="R52585" s="1"/>
    </row>
    <row r="52586" spans="18:18">
      <c r="R52586" s="1"/>
    </row>
    <row r="52587" spans="18:18">
      <c r="R52587" s="1"/>
    </row>
    <row r="52588" spans="18:18">
      <c r="R52588" s="1"/>
    </row>
    <row r="52589" spans="18:18">
      <c r="R52589" s="1"/>
    </row>
    <row r="52590" spans="18:18">
      <c r="R52590" s="1"/>
    </row>
    <row r="52591" spans="18:18">
      <c r="R52591" s="1"/>
    </row>
    <row r="52592" spans="18:18">
      <c r="R52592" s="1"/>
    </row>
    <row r="52593" spans="18:18">
      <c r="R52593" s="1"/>
    </row>
    <row r="52594" spans="18:18">
      <c r="R52594" s="1"/>
    </row>
    <row r="52595" spans="18:18">
      <c r="R52595" s="1"/>
    </row>
    <row r="52596" spans="18:18">
      <c r="R52596" s="1"/>
    </row>
    <row r="52597" spans="18:18">
      <c r="R52597" s="1"/>
    </row>
    <row r="52598" spans="18:18">
      <c r="R52598" s="1"/>
    </row>
    <row r="52599" spans="18:18">
      <c r="R52599" s="1"/>
    </row>
    <row r="52600" spans="18:18">
      <c r="R52600" s="1"/>
    </row>
    <row r="52601" spans="18:18">
      <c r="R52601" s="1"/>
    </row>
    <row r="52602" spans="18:18">
      <c r="R52602" s="1"/>
    </row>
    <row r="52603" spans="18:18">
      <c r="R52603" s="1"/>
    </row>
    <row r="52604" spans="18:18">
      <c r="R52604" s="1"/>
    </row>
    <row r="52605" spans="18:18">
      <c r="R52605" s="1"/>
    </row>
    <row r="52606" spans="18:18">
      <c r="R52606" s="1"/>
    </row>
    <row r="52607" spans="18:18">
      <c r="R52607" s="1"/>
    </row>
    <row r="52608" spans="18:18">
      <c r="R52608" s="1"/>
    </row>
    <row r="52609" spans="18:18">
      <c r="R52609" s="1"/>
    </row>
    <row r="52610" spans="18:18">
      <c r="R52610" s="1"/>
    </row>
    <row r="52611" spans="18:18">
      <c r="R52611" s="1"/>
    </row>
    <row r="52612" spans="18:18">
      <c r="R52612" s="1"/>
    </row>
    <row r="52613" spans="18:18">
      <c r="R52613" s="1"/>
    </row>
    <row r="52614" spans="18:18">
      <c r="R52614" s="1"/>
    </row>
    <row r="52615" spans="18:18">
      <c r="R52615" s="1"/>
    </row>
    <row r="52616" spans="18:18">
      <c r="R52616" s="1"/>
    </row>
    <row r="52617" spans="18:18">
      <c r="R52617" s="1"/>
    </row>
    <row r="52618" spans="18:18">
      <c r="R52618" s="1"/>
    </row>
    <row r="52619" spans="18:18">
      <c r="R52619" s="1"/>
    </row>
    <row r="52620" spans="18:18">
      <c r="R52620" s="1"/>
    </row>
    <row r="52621" spans="18:18">
      <c r="R52621" s="1"/>
    </row>
    <row r="52622" spans="18:18">
      <c r="R52622" s="1"/>
    </row>
    <row r="52623" spans="18:18">
      <c r="R52623" s="1"/>
    </row>
    <row r="52624" spans="18:18">
      <c r="R52624" s="1"/>
    </row>
    <row r="52625" spans="18:18">
      <c r="R52625" s="1"/>
    </row>
    <row r="52626" spans="18:18">
      <c r="R52626" s="1"/>
    </row>
    <row r="52627" spans="18:18">
      <c r="R52627" s="1"/>
    </row>
    <row r="52628" spans="18:18">
      <c r="R52628" s="1"/>
    </row>
    <row r="52629" spans="18:18">
      <c r="R52629" s="1"/>
    </row>
    <row r="52630" spans="18:18">
      <c r="R52630" s="1"/>
    </row>
    <row r="52631" spans="18:18">
      <c r="R52631" s="1"/>
    </row>
    <row r="52632" spans="18:18">
      <c r="R52632" s="1"/>
    </row>
    <row r="52633" spans="18:18">
      <c r="R52633" s="1"/>
    </row>
    <row r="52634" spans="18:18">
      <c r="R52634" s="1"/>
    </row>
    <row r="52635" spans="18:18">
      <c r="R52635" s="1"/>
    </row>
    <row r="52636" spans="18:18">
      <c r="R52636" s="1"/>
    </row>
    <row r="52637" spans="18:18">
      <c r="R52637" s="1"/>
    </row>
    <row r="52638" spans="18:18">
      <c r="R52638" s="1"/>
    </row>
    <row r="52639" spans="18:18">
      <c r="R52639" s="1"/>
    </row>
    <row r="52640" spans="18:18">
      <c r="R52640" s="1"/>
    </row>
    <row r="52641" spans="18:18">
      <c r="R52641" s="1"/>
    </row>
    <row r="52642" spans="18:18">
      <c r="R52642" s="1"/>
    </row>
    <row r="52643" spans="18:18">
      <c r="R52643" s="1"/>
    </row>
    <row r="52644" spans="18:18">
      <c r="R52644" s="1"/>
    </row>
    <row r="52645" spans="18:18">
      <c r="R52645" s="1"/>
    </row>
    <row r="52646" spans="18:18">
      <c r="R52646" s="1"/>
    </row>
    <row r="52647" spans="18:18">
      <c r="R52647" s="1"/>
    </row>
    <row r="52648" spans="18:18">
      <c r="R52648" s="1"/>
    </row>
    <row r="52649" spans="18:18">
      <c r="R52649" s="1"/>
    </row>
    <row r="52650" spans="18:18">
      <c r="R52650" s="1"/>
    </row>
    <row r="52651" spans="18:18">
      <c r="R52651" s="1"/>
    </row>
    <row r="52652" spans="18:18">
      <c r="R52652" s="1"/>
    </row>
    <row r="52653" spans="18:18">
      <c r="R52653" s="1"/>
    </row>
    <row r="52654" spans="18:18">
      <c r="R52654" s="1"/>
    </row>
    <row r="52655" spans="18:18">
      <c r="R52655" s="1"/>
    </row>
    <row r="52656" spans="18:18">
      <c r="R52656" s="1"/>
    </row>
    <row r="52657" spans="18:18">
      <c r="R52657" s="1"/>
    </row>
    <row r="52658" spans="18:18">
      <c r="R52658" s="1"/>
    </row>
    <row r="52659" spans="18:18">
      <c r="R52659" s="1"/>
    </row>
    <row r="52660" spans="18:18">
      <c r="R52660" s="1"/>
    </row>
    <row r="52661" spans="18:18">
      <c r="R52661" s="1"/>
    </row>
    <row r="52662" spans="18:18">
      <c r="R52662" s="1"/>
    </row>
    <row r="52663" spans="18:18">
      <c r="R52663" s="1"/>
    </row>
    <row r="52664" spans="18:18">
      <c r="R52664" s="1"/>
    </row>
    <row r="52665" spans="18:18">
      <c r="R52665" s="1"/>
    </row>
    <row r="52666" spans="18:18">
      <c r="R52666" s="1"/>
    </row>
    <row r="52667" spans="18:18">
      <c r="R52667" s="1"/>
    </row>
    <row r="52668" spans="18:18">
      <c r="R52668" s="1"/>
    </row>
    <row r="52669" spans="18:18">
      <c r="R52669" s="1"/>
    </row>
    <row r="52670" spans="18:18">
      <c r="R52670" s="1"/>
    </row>
    <row r="52671" spans="18:18">
      <c r="R52671" s="1"/>
    </row>
    <row r="52672" spans="18:18">
      <c r="R52672" s="1"/>
    </row>
    <row r="52673" spans="18:18">
      <c r="R52673" s="1"/>
    </row>
    <row r="52674" spans="18:18">
      <c r="R52674" s="1"/>
    </row>
    <row r="52675" spans="18:18">
      <c r="R52675" s="1"/>
    </row>
    <row r="52676" spans="18:18">
      <c r="R52676" s="1"/>
    </row>
    <row r="52677" spans="18:18">
      <c r="R52677" s="1"/>
    </row>
    <row r="52678" spans="18:18">
      <c r="R52678" s="1"/>
    </row>
    <row r="52679" spans="18:18">
      <c r="R52679" s="1"/>
    </row>
    <row r="52680" spans="18:18">
      <c r="R52680" s="1"/>
    </row>
    <row r="52681" spans="18:18">
      <c r="R52681" s="1"/>
    </row>
    <row r="52682" spans="18:18">
      <c r="R52682" s="1"/>
    </row>
    <row r="52683" spans="18:18">
      <c r="R52683" s="1"/>
    </row>
    <row r="52684" spans="18:18">
      <c r="R52684" s="1"/>
    </row>
    <row r="52685" spans="18:18">
      <c r="R52685" s="1"/>
    </row>
    <row r="52686" spans="18:18">
      <c r="R52686" s="1"/>
    </row>
    <row r="52687" spans="18:18">
      <c r="R52687" s="1"/>
    </row>
    <row r="52688" spans="18:18">
      <c r="R52688" s="1"/>
    </row>
    <row r="52689" spans="18:18">
      <c r="R52689" s="1"/>
    </row>
    <row r="52690" spans="18:18">
      <c r="R52690" s="1"/>
    </row>
    <row r="52691" spans="18:18">
      <c r="R52691" s="1"/>
    </row>
    <row r="52692" spans="18:18">
      <c r="R52692" s="1"/>
    </row>
    <row r="52693" spans="18:18">
      <c r="R52693" s="1"/>
    </row>
    <row r="52694" spans="18:18">
      <c r="R52694" s="1"/>
    </row>
    <row r="52695" spans="18:18">
      <c r="R52695" s="1"/>
    </row>
    <row r="52696" spans="18:18">
      <c r="R52696" s="1"/>
    </row>
    <row r="52697" spans="18:18">
      <c r="R52697" s="1"/>
    </row>
    <row r="52698" spans="18:18">
      <c r="R52698" s="1"/>
    </row>
    <row r="52699" spans="18:18">
      <c r="R52699" s="1"/>
    </row>
    <row r="52700" spans="18:18">
      <c r="R52700" s="1"/>
    </row>
    <row r="52701" spans="18:18">
      <c r="R52701" s="1"/>
    </row>
    <row r="52702" spans="18:18">
      <c r="R52702" s="1"/>
    </row>
    <row r="52703" spans="18:18">
      <c r="R52703" s="1"/>
    </row>
    <row r="52704" spans="18:18">
      <c r="R52704" s="1"/>
    </row>
    <row r="52705" spans="18:18">
      <c r="R52705" s="1"/>
    </row>
    <row r="52706" spans="18:18">
      <c r="R52706" s="1"/>
    </row>
    <row r="52707" spans="18:18">
      <c r="R52707" s="1"/>
    </row>
    <row r="52708" spans="18:18">
      <c r="R52708" s="1"/>
    </row>
    <row r="52709" spans="18:18">
      <c r="R52709" s="1"/>
    </row>
    <row r="52710" spans="18:18">
      <c r="R52710" s="1"/>
    </row>
    <row r="52711" spans="18:18">
      <c r="R52711" s="1"/>
    </row>
    <row r="52712" spans="18:18">
      <c r="R52712" s="1"/>
    </row>
    <row r="52713" spans="18:18">
      <c r="R52713" s="1"/>
    </row>
    <row r="52714" spans="18:18">
      <c r="R52714" s="1"/>
    </row>
    <row r="52715" spans="18:18">
      <c r="R52715" s="1"/>
    </row>
    <row r="52716" spans="18:18">
      <c r="R52716" s="1"/>
    </row>
    <row r="52717" spans="18:18">
      <c r="R52717" s="1"/>
    </row>
    <row r="52718" spans="18:18">
      <c r="R52718" s="1"/>
    </row>
    <row r="52719" spans="18:18">
      <c r="R52719" s="1"/>
    </row>
    <row r="52720" spans="18:18">
      <c r="R52720" s="1"/>
    </row>
    <row r="52721" spans="18:18">
      <c r="R52721" s="1"/>
    </row>
    <row r="52722" spans="18:18">
      <c r="R52722" s="1"/>
    </row>
    <row r="52723" spans="18:18">
      <c r="R52723" s="1"/>
    </row>
    <row r="52724" spans="18:18">
      <c r="R52724" s="1"/>
    </row>
    <row r="52725" spans="18:18">
      <c r="R52725" s="1"/>
    </row>
    <row r="52726" spans="18:18">
      <c r="R52726" s="1"/>
    </row>
    <row r="52727" spans="18:18">
      <c r="R52727" s="1"/>
    </row>
    <row r="52728" spans="18:18">
      <c r="R52728" s="1"/>
    </row>
    <row r="52729" spans="18:18">
      <c r="R52729" s="1"/>
    </row>
    <row r="52730" spans="18:18">
      <c r="R52730" s="1"/>
    </row>
    <row r="52731" spans="18:18">
      <c r="R52731" s="1"/>
    </row>
    <row r="52732" spans="18:18">
      <c r="R52732" s="1"/>
    </row>
    <row r="52733" spans="18:18">
      <c r="R52733" s="1"/>
    </row>
    <row r="52734" spans="18:18">
      <c r="R52734" s="1"/>
    </row>
    <row r="52735" spans="18:18">
      <c r="R52735" s="1"/>
    </row>
    <row r="52736" spans="18:18">
      <c r="R52736" s="1"/>
    </row>
    <row r="52737" spans="18:18">
      <c r="R52737" s="1"/>
    </row>
    <row r="52738" spans="18:18">
      <c r="R52738" s="1"/>
    </row>
    <row r="52739" spans="18:18">
      <c r="R52739" s="1"/>
    </row>
    <row r="52740" spans="18:18">
      <c r="R52740" s="1"/>
    </row>
    <row r="52741" spans="18:18">
      <c r="R52741" s="1"/>
    </row>
    <row r="52742" spans="18:18">
      <c r="R52742" s="1"/>
    </row>
    <row r="52743" spans="18:18">
      <c r="R52743" s="1"/>
    </row>
    <row r="52744" spans="18:18">
      <c r="R52744" s="1"/>
    </row>
    <row r="52745" spans="18:18">
      <c r="R52745" s="1"/>
    </row>
    <row r="52746" spans="18:18">
      <c r="R52746" s="1"/>
    </row>
    <row r="52747" spans="18:18">
      <c r="R52747" s="1"/>
    </row>
    <row r="52748" spans="18:18">
      <c r="R52748" s="1"/>
    </row>
    <row r="52749" spans="18:18">
      <c r="R52749" s="1"/>
    </row>
    <row r="52750" spans="18:18">
      <c r="R52750" s="1"/>
    </row>
    <row r="52751" spans="18:18">
      <c r="R52751" s="1"/>
    </row>
    <row r="52752" spans="18:18">
      <c r="R52752" s="1"/>
    </row>
    <row r="52753" spans="18:18">
      <c r="R52753" s="1"/>
    </row>
    <row r="52754" spans="18:18">
      <c r="R52754" s="1"/>
    </row>
    <row r="52755" spans="18:18">
      <c r="R52755" s="1"/>
    </row>
    <row r="52756" spans="18:18">
      <c r="R52756" s="1"/>
    </row>
    <row r="52757" spans="18:18">
      <c r="R52757" s="1"/>
    </row>
    <row r="52758" spans="18:18">
      <c r="R52758" s="1"/>
    </row>
    <row r="52759" spans="18:18">
      <c r="R52759" s="1"/>
    </row>
    <row r="52760" spans="18:18">
      <c r="R52760" s="1"/>
    </row>
    <row r="52761" spans="18:18">
      <c r="R52761" s="1"/>
    </row>
    <row r="52762" spans="18:18">
      <c r="R52762" s="1"/>
    </row>
    <row r="52763" spans="18:18">
      <c r="R52763" s="1"/>
    </row>
    <row r="52764" spans="18:18">
      <c r="R52764" s="1"/>
    </row>
    <row r="52765" spans="18:18">
      <c r="R52765" s="1"/>
    </row>
    <row r="52766" spans="18:18">
      <c r="R52766" s="1"/>
    </row>
    <row r="52767" spans="18:18">
      <c r="R52767" s="1"/>
    </row>
    <row r="52768" spans="18:18">
      <c r="R52768" s="1"/>
    </row>
    <row r="52769" spans="18:18">
      <c r="R52769" s="1"/>
    </row>
    <row r="52770" spans="18:18">
      <c r="R52770" s="1"/>
    </row>
    <row r="52771" spans="18:18">
      <c r="R52771" s="1"/>
    </row>
    <row r="52772" spans="18:18">
      <c r="R52772" s="1"/>
    </row>
    <row r="52773" spans="18:18">
      <c r="R52773" s="1"/>
    </row>
    <row r="52774" spans="18:18">
      <c r="R52774" s="1"/>
    </row>
    <row r="52775" spans="18:18">
      <c r="R52775" s="1"/>
    </row>
    <row r="52776" spans="18:18">
      <c r="R52776" s="1"/>
    </row>
    <row r="52777" spans="18:18">
      <c r="R52777" s="1"/>
    </row>
    <row r="52778" spans="18:18">
      <c r="R52778" s="1"/>
    </row>
    <row r="52779" spans="18:18">
      <c r="R52779" s="1"/>
    </row>
    <row r="52780" spans="18:18">
      <c r="R52780" s="1"/>
    </row>
    <row r="52781" spans="18:18">
      <c r="R52781" s="1"/>
    </row>
    <row r="52782" spans="18:18">
      <c r="R52782" s="1"/>
    </row>
    <row r="52783" spans="18:18">
      <c r="R52783" s="1"/>
    </row>
    <row r="52784" spans="18:18">
      <c r="R52784" s="1"/>
    </row>
    <row r="52785" spans="18:18">
      <c r="R52785" s="1"/>
    </row>
    <row r="52786" spans="18:18">
      <c r="R52786" s="1"/>
    </row>
    <row r="52787" spans="18:18">
      <c r="R52787" s="1"/>
    </row>
    <row r="52788" spans="18:18">
      <c r="R52788" s="1"/>
    </row>
    <row r="52789" spans="18:18">
      <c r="R52789" s="1"/>
    </row>
    <row r="52790" spans="18:18">
      <c r="R52790" s="1"/>
    </row>
    <row r="52791" spans="18:18">
      <c r="R52791" s="1"/>
    </row>
    <row r="52792" spans="18:18">
      <c r="R52792" s="1"/>
    </row>
    <row r="52793" spans="18:18">
      <c r="R52793" s="1"/>
    </row>
    <row r="52794" spans="18:18">
      <c r="R52794" s="1"/>
    </row>
    <row r="52795" spans="18:18">
      <c r="R52795" s="1"/>
    </row>
    <row r="52796" spans="18:18">
      <c r="R52796" s="1"/>
    </row>
    <row r="52797" spans="18:18">
      <c r="R52797" s="1"/>
    </row>
    <row r="52798" spans="18:18">
      <c r="R52798" s="1"/>
    </row>
    <row r="52799" spans="18:18">
      <c r="R52799" s="1"/>
    </row>
    <row r="52800" spans="18:18">
      <c r="R52800" s="1"/>
    </row>
    <row r="52801" spans="18:18">
      <c r="R52801" s="1"/>
    </row>
    <row r="52802" spans="18:18">
      <c r="R52802" s="1"/>
    </row>
    <row r="52803" spans="18:18">
      <c r="R52803" s="1"/>
    </row>
    <row r="52804" spans="18:18">
      <c r="R52804" s="1"/>
    </row>
    <row r="52805" spans="18:18">
      <c r="R52805" s="1"/>
    </row>
    <row r="52806" spans="18:18">
      <c r="R52806" s="1"/>
    </row>
    <row r="52807" spans="18:18">
      <c r="R52807" s="1"/>
    </row>
    <row r="52808" spans="18:18">
      <c r="R52808" s="1"/>
    </row>
    <row r="52809" spans="18:18">
      <c r="R52809" s="1"/>
    </row>
    <row r="52810" spans="18:18">
      <c r="R52810" s="1"/>
    </row>
    <row r="52811" spans="18:18">
      <c r="R52811" s="1"/>
    </row>
    <row r="52812" spans="18:18">
      <c r="R52812" s="1"/>
    </row>
    <row r="52813" spans="18:18">
      <c r="R52813" s="1"/>
    </row>
    <row r="52814" spans="18:18">
      <c r="R52814" s="1"/>
    </row>
    <row r="52815" spans="18:18">
      <c r="R52815" s="1"/>
    </row>
    <row r="52816" spans="18:18">
      <c r="R52816" s="1"/>
    </row>
    <row r="52817" spans="18:18">
      <c r="R52817" s="1"/>
    </row>
    <row r="52818" spans="18:18">
      <c r="R52818" s="1"/>
    </row>
    <row r="52819" spans="18:18">
      <c r="R52819" s="1"/>
    </row>
    <row r="52820" spans="18:18">
      <c r="R52820" s="1"/>
    </row>
    <row r="52821" spans="18:18">
      <c r="R52821" s="1"/>
    </row>
    <row r="52822" spans="18:18">
      <c r="R52822" s="1"/>
    </row>
    <row r="52823" spans="18:18">
      <c r="R52823" s="1"/>
    </row>
    <row r="52824" spans="18:18">
      <c r="R52824" s="1"/>
    </row>
    <row r="52825" spans="18:18">
      <c r="R52825" s="1"/>
    </row>
    <row r="52826" spans="18:18">
      <c r="R52826" s="1"/>
    </row>
    <row r="52827" spans="18:18">
      <c r="R52827" s="1"/>
    </row>
    <row r="52828" spans="18:18">
      <c r="R52828" s="1"/>
    </row>
    <row r="52829" spans="18:18">
      <c r="R52829" s="1"/>
    </row>
    <row r="52830" spans="18:18">
      <c r="R52830" s="1"/>
    </row>
    <row r="52831" spans="18:18">
      <c r="R52831" s="1"/>
    </row>
    <row r="52832" spans="18:18">
      <c r="R52832" s="1"/>
    </row>
    <row r="52833" spans="18:18">
      <c r="R52833" s="1"/>
    </row>
    <row r="52834" spans="18:18">
      <c r="R52834" s="1"/>
    </row>
    <row r="52835" spans="18:18">
      <c r="R52835" s="1"/>
    </row>
    <row r="52836" spans="18:18">
      <c r="R52836" s="1"/>
    </row>
    <row r="52837" spans="18:18">
      <c r="R52837" s="1"/>
    </row>
    <row r="52838" spans="18:18">
      <c r="R52838" s="1"/>
    </row>
    <row r="52839" spans="18:18">
      <c r="R52839" s="1"/>
    </row>
    <row r="52840" spans="18:18">
      <c r="R52840" s="1"/>
    </row>
    <row r="52841" spans="18:18">
      <c r="R52841" s="1"/>
    </row>
    <row r="52842" spans="18:18">
      <c r="R52842" s="1"/>
    </row>
    <row r="52843" spans="18:18">
      <c r="R52843" s="1"/>
    </row>
    <row r="52844" spans="18:18">
      <c r="R52844" s="1"/>
    </row>
    <row r="52845" spans="18:18">
      <c r="R52845" s="1"/>
    </row>
    <row r="52846" spans="18:18">
      <c r="R52846" s="1"/>
    </row>
    <row r="52847" spans="18:18">
      <c r="R52847" s="1"/>
    </row>
    <row r="52848" spans="18:18">
      <c r="R52848" s="1"/>
    </row>
    <row r="52849" spans="18:18">
      <c r="R52849" s="1"/>
    </row>
    <row r="52850" spans="18:18">
      <c r="R52850" s="1"/>
    </row>
    <row r="52851" spans="18:18">
      <c r="R52851" s="1"/>
    </row>
    <row r="52852" spans="18:18">
      <c r="R52852" s="1"/>
    </row>
    <row r="52853" spans="18:18">
      <c r="R52853" s="1"/>
    </row>
    <row r="52854" spans="18:18">
      <c r="R52854" s="1"/>
    </row>
    <row r="52855" spans="18:18">
      <c r="R52855" s="1"/>
    </row>
    <row r="52856" spans="18:18">
      <c r="R52856" s="1"/>
    </row>
    <row r="52857" spans="18:18">
      <c r="R52857" s="1"/>
    </row>
    <row r="52858" spans="18:18">
      <c r="R52858" s="1"/>
    </row>
    <row r="52859" spans="18:18">
      <c r="R52859" s="1"/>
    </row>
    <row r="52860" spans="18:18">
      <c r="R52860" s="1"/>
    </row>
    <row r="52861" spans="18:18">
      <c r="R52861" s="1"/>
    </row>
    <row r="52862" spans="18:18">
      <c r="R52862" s="1"/>
    </row>
    <row r="52863" spans="18:18">
      <c r="R52863" s="1"/>
    </row>
    <row r="52864" spans="18:18">
      <c r="R52864" s="1"/>
    </row>
    <row r="52865" spans="18:18">
      <c r="R52865" s="1"/>
    </row>
    <row r="52866" spans="18:18">
      <c r="R52866" s="1"/>
    </row>
    <row r="52867" spans="18:18">
      <c r="R52867" s="1"/>
    </row>
    <row r="52868" spans="18:18">
      <c r="R52868" s="1"/>
    </row>
    <row r="52869" spans="18:18">
      <c r="R52869" s="1"/>
    </row>
    <row r="52870" spans="18:18">
      <c r="R52870" s="1"/>
    </row>
    <row r="52871" spans="18:18">
      <c r="R52871" s="1"/>
    </row>
    <row r="52872" spans="18:18">
      <c r="R52872" s="1"/>
    </row>
    <row r="52873" spans="18:18">
      <c r="R52873" s="1"/>
    </row>
    <row r="52874" spans="18:18">
      <c r="R52874" s="1"/>
    </row>
    <row r="52875" spans="18:18">
      <c r="R52875" s="1"/>
    </row>
    <row r="52876" spans="18:18">
      <c r="R52876" s="1"/>
    </row>
    <row r="52877" spans="18:18">
      <c r="R52877" s="1"/>
    </row>
    <row r="52878" spans="18:18">
      <c r="R52878" s="1"/>
    </row>
    <row r="52879" spans="18:18">
      <c r="R52879" s="1"/>
    </row>
    <row r="52880" spans="18:18">
      <c r="R52880" s="1"/>
    </row>
    <row r="52881" spans="18:18">
      <c r="R52881" s="1"/>
    </row>
    <row r="52882" spans="18:18">
      <c r="R52882" s="1"/>
    </row>
    <row r="52883" spans="18:18">
      <c r="R52883" s="1"/>
    </row>
    <row r="52884" spans="18:18">
      <c r="R52884" s="1"/>
    </row>
    <row r="52885" spans="18:18">
      <c r="R52885" s="1"/>
    </row>
    <row r="52886" spans="18:18">
      <c r="R52886" s="1"/>
    </row>
    <row r="52887" spans="18:18">
      <c r="R52887" s="1"/>
    </row>
    <row r="52888" spans="18:18">
      <c r="R52888" s="1"/>
    </row>
    <row r="52889" spans="18:18">
      <c r="R52889" s="1"/>
    </row>
    <row r="52890" spans="18:18">
      <c r="R52890" s="1"/>
    </row>
    <row r="52891" spans="18:18">
      <c r="R52891" s="1"/>
    </row>
    <row r="52892" spans="18:18">
      <c r="R52892" s="1"/>
    </row>
    <row r="52893" spans="18:18">
      <c r="R52893" s="1"/>
    </row>
    <row r="52894" spans="18:18">
      <c r="R52894" s="1"/>
    </row>
    <row r="52895" spans="18:18">
      <c r="R52895" s="1"/>
    </row>
    <row r="52896" spans="18:18">
      <c r="R52896" s="1"/>
    </row>
    <row r="52897" spans="18:18">
      <c r="R52897" s="1"/>
    </row>
    <row r="52898" spans="18:18">
      <c r="R52898" s="1"/>
    </row>
    <row r="52899" spans="18:18">
      <c r="R52899" s="1"/>
    </row>
    <row r="52900" spans="18:18">
      <c r="R52900" s="1"/>
    </row>
    <row r="52901" spans="18:18">
      <c r="R52901" s="1"/>
    </row>
    <row r="52902" spans="18:18">
      <c r="R52902" s="1"/>
    </row>
    <row r="52903" spans="18:18">
      <c r="R52903" s="1"/>
    </row>
    <row r="52904" spans="18:18">
      <c r="R52904" s="1"/>
    </row>
    <row r="52905" spans="18:18">
      <c r="R52905" s="1"/>
    </row>
    <row r="52906" spans="18:18">
      <c r="R52906" s="1"/>
    </row>
    <row r="52907" spans="18:18">
      <c r="R52907" s="1"/>
    </row>
    <row r="52908" spans="18:18">
      <c r="R52908" s="1"/>
    </row>
    <row r="52909" spans="18:18">
      <c r="R52909" s="1"/>
    </row>
    <row r="52910" spans="18:18">
      <c r="R52910" s="1"/>
    </row>
    <row r="52911" spans="18:18">
      <c r="R52911" s="1"/>
    </row>
    <row r="52912" spans="18:18">
      <c r="R52912" s="1"/>
    </row>
    <row r="52913" spans="18:18">
      <c r="R52913" s="1"/>
    </row>
    <row r="52914" spans="18:18">
      <c r="R52914" s="1"/>
    </row>
    <row r="52915" spans="18:18">
      <c r="R52915" s="1"/>
    </row>
    <row r="52916" spans="18:18">
      <c r="R52916" s="1"/>
    </row>
    <row r="52917" spans="18:18">
      <c r="R52917" s="1"/>
    </row>
    <row r="52918" spans="18:18">
      <c r="R52918" s="1"/>
    </row>
    <row r="52919" spans="18:18">
      <c r="R52919" s="1"/>
    </row>
    <row r="52920" spans="18:18">
      <c r="R52920" s="1"/>
    </row>
    <row r="52921" spans="18:18">
      <c r="R52921" s="1"/>
    </row>
    <row r="52922" spans="18:18">
      <c r="R52922" s="1"/>
    </row>
    <row r="52923" spans="18:18">
      <c r="R52923" s="1"/>
    </row>
    <row r="52924" spans="18:18">
      <c r="R52924" s="1"/>
    </row>
    <row r="52925" spans="18:18">
      <c r="R52925" s="1"/>
    </row>
    <row r="52926" spans="18:18">
      <c r="R52926" s="1"/>
    </row>
    <row r="52927" spans="18:18">
      <c r="R52927" s="1"/>
    </row>
    <row r="52928" spans="18:18">
      <c r="R52928" s="1"/>
    </row>
    <row r="52929" spans="18:18">
      <c r="R52929" s="1"/>
    </row>
    <row r="52930" spans="18:18">
      <c r="R52930" s="1"/>
    </row>
    <row r="52931" spans="18:18">
      <c r="R52931" s="1"/>
    </row>
    <row r="52932" spans="18:18">
      <c r="R52932" s="1"/>
    </row>
    <row r="52933" spans="18:18">
      <c r="R52933" s="1"/>
    </row>
    <row r="52934" spans="18:18">
      <c r="R52934" s="1"/>
    </row>
    <row r="52935" spans="18:18">
      <c r="R52935" s="1"/>
    </row>
    <row r="52936" spans="18:18">
      <c r="R52936" s="1"/>
    </row>
    <row r="52937" spans="18:18">
      <c r="R52937" s="1"/>
    </row>
    <row r="52938" spans="18:18">
      <c r="R52938" s="1"/>
    </row>
    <row r="52939" spans="18:18">
      <c r="R52939" s="1"/>
    </row>
    <row r="52940" spans="18:18">
      <c r="R52940" s="1"/>
    </row>
    <row r="52941" spans="18:18">
      <c r="R52941" s="1"/>
    </row>
    <row r="52942" spans="18:18">
      <c r="R52942" s="1"/>
    </row>
    <row r="52943" spans="18:18">
      <c r="R52943" s="1"/>
    </row>
    <row r="52944" spans="18:18">
      <c r="R52944" s="1"/>
    </row>
    <row r="52945" spans="18:18">
      <c r="R52945" s="1"/>
    </row>
    <row r="52946" spans="18:18">
      <c r="R52946" s="1"/>
    </row>
    <row r="52947" spans="18:18">
      <c r="R52947" s="1"/>
    </row>
    <row r="52948" spans="18:18">
      <c r="R52948" s="1"/>
    </row>
    <row r="52949" spans="18:18">
      <c r="R52949" s="1"/>
    </row>
    <row r="52950" spans="18:18">
      <c r="R52950" s="1"/>
    </row>
    <row r="52951" spans="18:18">
      <c r="R52951" s="1"/>
    </row>
    <row r="52952" spans="18:18">
      <c r="R52952" s="1"/>
    </row>
    <row r="52953" spans="18:18">
      <c r="R52953" s="1"/>
    </row>
    <row r="52954" spans="18:18">
      <c r="R52954" s="1"/>
    </row>
    <row r="52955" spans="18:18">
      <c r="R52955" s="1"/>
    </row>
    <row r="52956" spans="18:18">
      <c r="R52956" s="1"/>
    </row>
    <row r="52957" spans="18:18">
      <c r="R52957" s="1"/>
    </row>
    <row r="52958" spans="18:18">
      <c r="R52958" s="1"/>
    </row>
    <row r="52959" spans="18:18">
      <c r="R52959" s="1"/>
    </row>
    <row r="52960" spans="18:18">
      <c r="R52960" s="1"/>
    </row>
    <row r="52961" spans="18:18">
      <c r="R52961" s="1"/>
    </row>
    <row r="52962" spans="18:18">
      <c r="R52962" s="1"/>
    </row>
    <row r="52963" spans="18:18">
      <c r="R52963" s="1"/>
    </row>
    <row r="52964" spans="18:18">
      <c r="R52964" s="1"/>
    </row>
    <row r="52965" spans="18:18">
      <c r="R52965" s="1"/>
    </row>
    <row r="52966" spans="18:18">
      <c r="R52966" s="1"/>
    </row>
    <row r="52967" spans="18:18">
      <c r="R52967" s="1"/>
    </row>
    <row r="52968" spans="18:18">
      <c r="R52968" s="1"/>
    </row>
    <row r="52969" spans="18:18">
      <c r="R52969" s="1"/>
    </row>
    <row r="52970" spans="18:18">
      <c r="R52970" s="1"/>
    </row>
    <row r="52971" spans="18:18">
      <c r="R52971" s="1"/>
    </row>
    <row r="52972" spans="18:18">
      <c r="R52972" s="1"/>
    </row>
    <row r="52973" spans="18:18">
      <c r="R52973" s="1"/>
    </row>
    <row r="52974" spans="18:18">
      <c r="R52974" s="1"/>
    </row>
    <row r="52975" spans="18:18">
      <c r="R52975" s="1"/>
    </row>
    <row r="52976" spans="18:18">
      <c r="R52976" s="1"/>
    </row>
    <row r="52977" spans="18:18">
      <c r="R52977" s="1"/>
    </row>
    <row r="52978" spans="18:18">
      <c r="R52978" s="1"/>
    </row>
    <row r="52979" spans="18:18">
      <c r="R52979" s="1"/>
    </row>
    <row r="52980" spans="18:18">
      <c r="R52980" s="1"/>
    </row>
    <row r="52981" spans="18:18">
      <c r="R52981" s="1"/>
    </row>
    <row r="52982" spans="18:18">
      <c r="R52982" s="1"/>
    </row>
    <row r="52983" spans="18:18">
      <c r="R52983" s="1"/>
    </row>
    <row r="52984" spans="18:18">
      <c r="R52984" s="1"/>
    </row>
    <row r="52985" spans="18:18">
      <c r="R52985" s="1"/>
    </row>
    <row r="52986" spans="18:18">
      <c r="R52986" s="1"/>
    </row>
    <row r="52987" spans="18:18">
      <c r="R52987" s="1"/>
    </row>
    <row r="52988" spans="18:18">
      <c r="R52988" s="1"/>
    </row>
    <row r="52989" spans="18:18">
      <c r="R52989" s="1"/>
    </row>
    <row r="52990" spans="18:18">
      <c r="R52990" s="1"/>
    </row>
    <row r="52991" spans="18:18">
      <c r="R52991" s="1"/>
    </row>
    <row r="52992" spans="18:18">
      <c r="R52992" s="1"/>
    </row>
    <row r="52993" spans="18:18">
      <c r="R52993" s="1"/>
    </row>
    <row r="52994" spans="18:18">
      <c r="R52994" s="1"/>
    </row>
    <row r="52995" spans="18:18">
      <c r="R52995" s="1"/>
    </row>
    <row r="52996" spans="18:18">
      <c r="R52996" s="1"/>
    </row>
    <row r="52997" spans="18:18">
      <c r="R52997" s="1"/>
    </row>
    <row r="52998" spans="18:18">
      <c r="R52998" s="1"/>
    </row>
    <row r="52999" spans="18:18">
      <c r="R52999" s="1"/>
    </row>
    <row r="53000" spans="18:18">
      <c r="R53000" s="1"/>
    </row>
    <row r="53001" spans="18:18">
      <c r="R53001" s="1"/>
    </row>
    <row r="53002" spans="18:18">
      <c r="R53002" s="1"/>
    </row>
    <row r="53003" spans="18:18">
      <c r="R53003" s="1"/>
    </row>
    <row r="53004" spans="18:18">
      <c r="R53004" s="1"/>
    </row>
    <row r="53005" spans="18:18">
      <c r="R53005" s="1"/>
    </row>
    <row r="53006" spans="18:18">
      <c r="R53006" s="1"/>
    </row>
    <row r="53007" spans="18:18">
      <c r="R53007" s="1"/>
    </row>
    <row r="53008" spans="18:18">
      <c r="R53008" s="1"/>
    </row>
    <row r="53009" spans="18:18">
      <c r="R53009" s="1"/>
    </row>
    <row r="53010" spans="18:18">
      <c r="R53010" s="1"/>
    </row>
    <row r="53011" spans="18:18">
      <c r="R53011" s="1"/>
    </row>
    <row r="53012" spans="18:18">
      <c r="R53012" s="1"/>
    </row>
    <row r="53013" spans="18:18">
      <c r="R53013" s="1"/>
    </row>
    <row r="53014" spans="18:18">
      <c r="R53014" s="1"/>
    </row>
    <row r="53015" spans="18:18">
      <c r="R53015" s="1"/>
    </row>
    <row r="53016" spans="18:18">
      <c r="R53016" s="1"/>
    </row>
    <row r="53017" spans="18:18">
      <c r="R53017" s="1"/>
    </row>
    <row r="53018" spans="18:18">
      <c r="R53018" s="1"/>
    </row>
    <row r="53019" spans="18:18">
      <c r="R53019" s="1"/>
    </row>
    <row r="53020" spans="18:18">
      <c r="R53020" s="1"/>
    </row>
    <row r="53021" spans="18:18">
      <c r="R53021" s="1"/>
    </row>
    <row r="53022" spans="18:18">
      <c r="R53022" s="1"/>
    </row>
    <row r="53023" spans="18:18">
      <c r="R53023" s="1"/>
    </row>
    <row r="53024" spans="18:18">
      <c r="R53024" s="1"/>
    </row>
    <row r="53025" spans="18:18">
      <c r="R53025" s="1"/>
    </row>
    <row r="53026" spans="18:18">
      <c r="R53026" s="1"/>
    </row>
    <row r="53027" spans="18:18">
      <c r="R53027" s="1"/>
    </row>
    <row r="53028" spans="18:18">
      <c r="R53028" s="1"/>
    </row>
    <row r="53029" spans="18:18">
      <c r="R53029" s="1"/>
    </row>
    <row r="53030" spans="18:18">
      <c r="R53030" s="1"/>
    </row>
    <row r="53031" spans="18:18">
      <c r="R53031" s="1"/>
    </row>
    <row r="53032" spans="18:18">
      <c r="R53032" s="1"/>
    </row>
    <row r="53033" spans="18:18">
      <c r="R53033" s="1"/>
    </row>
    <row r="53034" spans="18:18">
      <c r="R53034" s="1"/>
    </row>
    <row r="53035" spans="18:18">
      <c r="R53035" s="1"/>
    </row>
    <row r="53036" spans="18:18">
      <c r="R53036" s="1"/>
    </row>
    <row r="53037" spans="18:18">
      <c r="R53037" s="1"/>
    </row>
    <row r="53038" spans="18:18">
      <c r="R53038" s="1"/>
    </row>
    <row r="53039" spans="18:18">
      <c r="R53039" s="1"/>
    </row>
    <row r="53040" spans="18:18">
      <c r="R53040" s="1"/>
    </row>
    <row r="53041" spans="18:18">
      <c r="R53041" s="1"/>
    </row>
    <row r="53042" spans="18:18">
      <c r="R53042" s="1"/>
    </row>
    <row r="53043" spans="18:18">
      <c r="R53043" s="1"/>
    </row>
    <row r="53044" spans="18:18">
      <c r="R53044" s="1"/>
    </row>
    <row r="53045" spans="18:18">
      <c r="R53045" s="1"/>
    </row>
    <row r="53046" spans="18:18">
      <c r="R53046" s="1"/>
    </row>
    <row r="53047" spans="18:18">
      <c r="R53047" s="1"/>
    </row>
    <row r="53048" spans="18:18">
      <c r="R53048" s="1"/>
    </row>
    <row r="53049" spans="18:18">
      <c r="R53049" s="1"/>
    </row>
    <row r="53050" spans="18:18">
      <c r="R53050" s="1"/>
    </row>
    <row r="53051" spans="18:18">
      <c r="R53051" s="1"/>
    </row>
    <row r="53052" spans="18:18">
      <c r="R53052" s="1"/>
    </row>
    <row r="53053" spans="18:18">
      <c r="R53053" s="1"/>
    </row>
    <row r="53054" spans="18:18">
      <c r="R53054" s="1"/>
    </row>
    <row r="53055" spans="18:18">
      <c r="R53055" s="1"/>
    </row>
    <row r="53056" spans="18:18">
      <c r="R53056" s="1"/>
    </row>
    <row r="53057" spans="18:18">
      <c r="R53057" s="1"/>
    </row>
    <row r="53058" spans="18:18">
      <c r="R53058" s="1"/>
    </row>
    <row r="53059" spans="18:18">
      <c r="R53059" s="1"/>
    </row>
    <row r="53060" spans="18:18">
      <c r="R53060" s="1"/>
    </row>
    <row r="53061" spans="18:18">
      <c r="R53061" s="1"/>
    </row>
    <row r="53062" spans="18:18">
      <c r="R53062" s="1"/>
    </row>
    <row r="53063" spans="18:18">
      <c r="R53063" s="1"/>
    </row>
    <row r="53064" spans="18:18">
      <c r="R53064" s="1"/>
    </row>
    <row r="53065" spans="18:18">
      <c r="R53065" s="1"/>
    </row>
    <row r="53066" spans="18:18">
      <c r="R53066" s="1"/>
    </row>
    <row r="53067" spans="18:18">
      <c r="R53067" s="1"/>
    </row>
    <row r="53068" spans="18:18">
      <c r="R53068" s="1"/>
    </row>
    <row r="53069" spans="18:18">
      <c r="R53069" s="1"/>
    </row>
    <row r="53070" spans="18:18">
      <c r="R53070" s="1"/>
    </row>
    <row r="53071" spans="18:18">
      <c r="R53071" s="1"/>
    </row>
    <row r="53072" spans="18:18">
      <c r="R53072" s="1"/>
    </row>
    <row r="53073" spans="18:18">
      <c r="R53073" s="1"/>
    </row>
    <row r="53074" spans="18:18">
      <c r="R53074" s="1"/>
    </row>
    <row r="53075" spans="18:18">
      <c r="R53075" s="1"/>
    </row>
    <row r="53076" spans="18:18">
      <c r="R53076" s="1"/>
    </row>
    <row r="53077" spans="18:18">
      <c r="R53077" s="1"/>
    </row>
    <row r="53078" spans="18:18">
      <c r="R53078" s="1"/>
    </row>
    <row r="53079" spans="18:18">
      <c r="R53079" s="1"/>
    </row>
    <row r="53080" spans="18:18">
      <c r="R53080" s="1"/>
    </row>
    <row r="53081" spans="18:18">
      <c r="R53081" s="1"/>
    </row>
    <row r="53082" spans="18:18">
      <c r="R53082" s="1"/>
    </row>
    <row r="53083" spans="18:18">
      <c r="R53083" s="1"/>
    </row>
    <row r="53084" spans="18:18">
      <c r="R53084" s="1"/>
    </row>
    <row r="53085" spans="18:18">
      <c r="R53085" s="1"/>
    </row>
    <row r="53086" spans="18:18">
      <c r="R53086" s="1"/>
    </row>
    <row r="53087" spans="18:18">
      <c r="R53087" s="1"/>
    </row>
    <row r="53088" spans="18:18">
      <c r="R53088" s="1"/>
    </row>
    <row r="53089" spans="18:18">
      <c r="R53089" s="1"/>
    </row>
    <row r="53090" spans="18:18">
      <c r="R53090" s="1"/>
    </row>
    <row r="53091" spans="18:18">
      <c r="R53091" s="1"/>
    </row>
    <row r="53092" spans="18:18">
      <c r="R53092" s="1"/>
    </row>
    <row r="53093" spans="18:18">
      <c r="R53093" s="1"/>
    </row>
    <row r="53094" spans="18:18">
      <c r="R53094" s="1"/>
    </row>
    <row r="53095" spans="18:18">
      <c r="R53095" s="1"/>
    </row>
    <row r="53096" spans="18:18">
      <c r="R53096" s="1"/>
    </row>
    <row r="53097" spans="18:18">
      <c r="R53097" s="1"/>
    </row>
    <row r="53098" spans="18:18">
      <c r="R53098" s="1"/>
    </row>
    <row r="53099" spans="18:18">
      <c r="R53099" s="1"/>
    </row>
    <row r="53100" spans="18:18">
      <c r="R53100" s="1"/>
    </row>
    <row r="53101" spans="18:18">
      <c r="R53101" s="1"/>
    </row>
    <row r="53102" spans="18:18">
      <c r="R53102" s="1"/>
    </row>
    <row r="53103" spans="18:18">
      <c r="R53103" s="1"/>
    </row>
    <row r="53104" spans="18:18">
      <c r="R53104" s="1"/>
    </row>
    <row r="53105" spans="18:18">
      <c r="R53105" s="1"/>
    </row>
    <row r="53106" spans="18:18">
      <c r="R53106" s="1"/>
    </row>
    <row r="53107" spans="18:18">
      <c r="R53107" s="1"/>
    </row>
    <row r="53108" spans="18:18">
      <c r="R53108" s="1"/>
    </row>
    <row r="53109" spans="18:18">
      <c r="R53109" s="1"/>
    </row>
    <row r="53110" spans="18:18">
      <c r="R53110" s="1"/>
    </row>
    <row r="53111" spans="18:18">
      <c r="R53111" s="1"/>
    </row>
    <row r="53112" spans="18:18">
      <c r="R53112" s="1"/>
    </row>
    <row r="53113" spans="18:18">
      <c r="R53113" s="1"/>
    </row>
    <row r="53114" spans="18:18">
      <c r="R53114" s="1"/>
    </row>
    <row r="53115" spans="18:18">
      <c r="R53115" s="1"/>
    </row>
    <row r="53116" spans="18:18">
      <c r="R53116" s="1"/>
    </row>
    <row r="53117" spans="18:18">
      <c r="R53117" s="1"/>
    </row>
    <row r="53118" spans="18:18">
      <c r="R53118" s="1"/>
    </row>
    <row r="53119" spans="18:18">
      <c r="R53119" s="1"/>
    </row>
    <row r="53120" spans="18:18">
      <c r="R53120" s="1"/>
    </row>
    <row r="53121" spans="18:18">
      <c r="R53121" s="1"/>
    </row>
    <row r="53122" spans="18:18">
      <c r="R53122" s="1"/>
    </row>
    <row r="53123" spans="18:18">
      <c r="R53123" s="1"/>
    </row>
    <row r="53124" spans="18:18">
      <c r="R53124" s="1"/>
    </row>
    <row r="53125" spans="18:18">
      <c r="R53125" s="1"/>
    </row>
    <row r="53126" spans="18:18">
      <c r="R53126" s="1"/>
    </row>
    <row r="53127" spans="18:18">
      <c r="R53127" s="1"/>
    </row>
    <row r="53128" spans="18:18">
      <c r="R53128" s="1"/>
    </row>
    <row r="53129" spans="18:18">
      <c r="R53129" s="1"/>
    </row>
    <row r="53130" spans="18:18">
      <c r="R53130" s="1"/>
    </row>
    <row r="53131" spans="18:18">
      <c r="R53131" s="1"/>
    </row>
    <row r="53132" spans="18:18">
      <c r="R53132" s="1"/>
    </row>
    <row r="53133" spans="18:18">
      <c r="R53133" s="1"/>
    </row>
    <row r="53134" spans="18:18">
      <c r="R53134" s="1"/>
    </row>
    <row r="53135" spans="18:18">
      <c r="R53135" s="1"/>
    </row>
    <row r="53136" spans="18:18">
      <c r="R53136" s="1"/>
    </row>
    <row r="53137" spans="18:18">
      <c r="R53137" s="1"/>
    </row>
    <row r="53138" spans="18:18">
      <c r="R53138" s="1"/>
    </row>
    <row r="53139" spans="18:18">
      <c r="R53139" s="1"/>
    </row>
    <row r="53140" spans="18:18">
      <c r="R53140" s="1"/>
    </row>
    <row r="53141" spans="18:18">
      <c r="R53141" s="1"/>
    </row>
    <row r="53142" spans="18:18">
      <c r="R53142" s="1"/>
    </row>
    <row r="53143" spans="18:18">
      <c r="R53143" s="1"/>
    </row>
    <row r="53144" spans="18:18">
      <c r="R53144" s="1"/>
    </row>
    <row r="53145" spans="18:18">
      <c r="R53145" s="1"/>
    </row>
    <row r="53146" spans="18:18">
      <c r="R53146" s="1"/>
    </row>
    <row r="53147" spans="18:18">
      <c r="R53147" s="1"/>
    </row>
    <row r="53148" spans="18:18">
      <c r="R53148" s="1"/>
    </row>
    <row r="53149" spans="18:18">
      <c r="R53149" s="1"/>
    </row>
    <row r="53150" spans="18:18">
      <c r="R53150" s="1"/>
    </row>
    <row r="53151" spans="18:18">
      <c r="R53151" s="1"/>
    </row>
    <row r="53152" spans="18:18">
      <c r="R53152" s="1"/>
    </row>
    <row r="53153" spans="18:18">
      <c r="R53153" s="1"/>
    </row>
    <row r="53154" spans="18:18">
      <c r="R53154" s="1"/>
    </row>
    <row r="53155" spans="18:18">
      <c r="R53155" s="1"/>
    </row>
    <row r="53156" spans="18:18">
      <c r="R53156" s="1"/>
    </row>
    <row r="53157" spans="18:18">
      <c r="R53157" s="1"/>
    </row>
    <row r="53158" spans="18:18">
      <c r="R53158" s="1"/>
    </row>
    <row r="53159" spans="18:18">
      <c r="R53159" s="1"/>
    </row>
    <row r="53160" spans="18:18">
      <c r="R53160" s="1"/>
    </row>
    <row r="53161" spans="18:18">
      <c r="R53161" s="1"/>
    </row>
    <row r="53162" spans="18:18">
      <c r="R53162" s="1"/>
    </row>
    <row r="53163" spans="18:18">
      <c r="R53163" s="1"/>
    </row>
    <row r="53164" spans="18:18">
      <c r="R53164" s="1"/>
    </row>
    <row r="53165" spans="18:18">
      <c r="R53165" s="1"/>
    </row>
    <row r="53166" spans="18:18">
      <c r="R53166" s="1"/>
    </row>
    <row r="53167" spans="18:18">
      <c r="R53167" s="1"/>
    </row>
    <row r="53168" spans="18:18">
      <c r="R53168" s="1"/>
    </row>
    <row r="53169" spans="18:18">
      <c r="R53169" s="1"/>
    </row>
    <row r="53170" spans="18:18">
      <c r="R53170" s="1"/>
    </row>
    <row r="53171" spans="18:18">
      <c r="R53171" s="1"/>
    </row>
    <row r="53172" spans="18:18">
      <c r="R53172" s="1"/>
    </row>
    <row r="53173" spans="18:18">
      <c r="R53173" s="1"/>
    </row>
    <row r="53174" spans="18:18">
      <c r="R53174" s="1"/>
    </row>
    <row r="53175" spans="18:18">
      <c r="R53175" s="1"/>
    </row>
    <row r="53176" spans="18:18">
      <c r="R53176" s="1"/>
    </row>
    <row r="53177" spans="18:18">
      <c r="R53177" s="1"/>
    </row>
    <row r="53178" spans="18:18">
      <c r="R53178" s="1"/>
    </row>
    <row r="53179" spans="18:18">
      <c r="R53179" s="1"/>
    </row>
    <row r="53180" spans="18:18">
      <c r="R53180" s="1"/>
    </row>
    <row r="53181" spans="18:18">
      <c r="R53181" s="1"/>
    </row>
    <row r="53182" spans="18:18">
      <c r="R53182" s="1"/>
    </row>
    <row r="53183" spans="18:18">
      <c r="R53183" s="1"/>
    </row>
    <row r="53184" spans="18:18">
      <c r="R53184" s="1"/>
    </row>
    <row r="53185" spans="18:18">
      <c r="R53185" s="1"/>
    </row>
    <row r="53186" spans="18:18">
      <c r="R53186" s="1"/>
    </row>
    <row r="53187" spans="18:18">
      <c r="R53187" s="1"/>
    </row>
    <row r="53188" spans="18:18">
      <c r="R53188" s="1"/>
    </row>
    <row r="53189" spans="18:18">
      <c r="R53189" s="1"/>
    </row>
    <row r="53190" spans="18:18">
      <c r="R53190" s="1"/>
    </row>
    <row r="53191" spans="18:18">
      <c r="R53191" s="1"/>
    </row>
    <row r="53192" spans="18:18">
      <c r="R53192" s="1"/>
    </row>
    <row r="53193" spans="18:18">
      <c r="R53193" s="1"/>
    </row>
    <row r="53194" spans="18:18">
      <c r="R53194" s="1"/>
    </row>
    <row r="53195" spans="18:18">
      <c r="R53195" s="1"/>
    </row>
    <row r="53196" spans="18:18">
      <c r="R53196" s="1"/>
    </row>
    <row r="53197" spans="18:18">
      <c r="R53197" s="1"/>
    </row>
    <row r="53198" spans="18:18">
      <c r="R53198" s="1"/>
    </row>
    <row r="53199" spans="18:18">
      <c r="R53199" s="1"/>
    </row>
    <row r="53200" spans="18:18">
      <c r="R53200" s="1"/>
    </row>
    <row r="53201" spans="18:18">
      <c r="R53201" s="1"/>
    </row>
    <row r="53202" spans="18:18">
      <c r="R53202" s="1"/>
    </row>
    <row r="53203" spans="18:18">
      <c r="R53203" s="1"/>
    </row>
    <row r="53204" spans="18:18">
      <c r="R53204" s="1"/>
    </row>
    <row r="53205" spans="18:18">
      <c r="R53205" s="1"/>
    </row>
    <row r="53206" spans="18:18">
      <c r="R53206" s="1"/>
    </row>
    <row r="53207" spans="18:18">
      <c r="R53207" s="1"/>
    </row>
    <row r="53208" spans="18:18">
      <c r="R53208" s="1"/>
    </row>
    <row r="53209" spans="18:18">
      <c r="R53209" s="1"/>
    </row>
    <row r="53210" spans="18:18">
      <c r="R53210" s="1"/>
    </row>
    <row r="53211" spans="18:18">
      <c r="R53211" s="1"/>
    </row>
    <row r="53212" spans="18:18">
      <c r="R53212" s="1"/>
    </row>
    <row r="53213" spans="18:18">
      <c r="R53213" s="1"/>
    </row>
    <row r="53214" spans="18:18">
      <c r="R53214" s="1"/>
    </row>
    <row r="53215" spans="18:18">
      <c r="R53215" s="1"/>
    </row>
    <row r="53216" spans="18:18">
      <c r="R53216" s="1"/>
    </row>
    <row r="53217" spans="18:18">
      <c r="R53217" s="1"/>
    </row>
    <row r="53218" spans="18:18">
      <c r="R53218" s="1"/>
    </row>
    <row r="53219" spans="18:18">
      <c r="R53219" s="1"/>
    </row>
    <row r="53220" spans="18:18">
      <c r="R53220" s="1"/>
    </row>
    <row r="53221" spans="18:18">
      <c r="R53221" s="1"/>
    </row>
    <row r="53222" spans="18:18">
      <c r="R53222" s="1"/>
    </row>
    <row r="53223" spans="18:18">
      <c r="R53223" s="1"/>
    </row>
    <row r="53224" spans="18:18">
      <c r="R53224" s="1"/>
    </row>
    <row r="53225" spans="18:18">
      <c r="R53225" s="1"/>
    </row>
    <row r="53226" spans="18:18">
      <c r="R53226" s="1"/>
    </row>
    <row r="53227" spans="18:18">
      <c r="R53227" s="1"/>
    </row>
    <row r="53228" spans="18:18">
      <c r="R53228" s="1"/>
    </row>
    <row r="53229" spans="18:18">
      <c r="R53229" s="1"/>
    </row>
    <row r="53230" spans="18:18">
      <c r="R53230" s="1"/>
    </row>
    <row r="53231" spans="18:18">
      <c r="R53231" s="1"/>
    </row>
    <row r="53232" spans="18:18">
      <c r="R53232" s="1"/>
    </row>
    <row r="53233" spans="18:18">
      <c r="R53233" s="1"/>
    </row>
    <row r="53234" spans="18:18">
      <c r="R53234" s="1"/>
    </row>
    <row r="53235" spans="18:18">
      <c r="R53235" s="1"/>
    </row>
    <row r="53236" spans="18:18">
      <c r="R53236" s="1"/>
    </row>
    <row r="53237" spans="18:18">
      <c r="R53237" s="1"/>
    </row>
    <row r="53238" spans="18:18">
      <c r="R53238" s="1"/>
    </row>
    <row r="53239" spans="18:18">
      <c r="R53239" s="1"/>
    </row>
    <row r="53240" spans="18:18">
      <c r="R53240" s="1"/>
    </row>
    <row r="53241" spans="18:18">
      <c r="R53241" s="1"/>
    </row>
    <row r="53242" spans="18:18">
      <c r="R53242" s="1"/>
    </row>
    <row r="53243" spans="18:18">
      <c r="R53243" s="1"/>
    </row>
    <row r="53244" spans="18:18">
      <c r="R53244" s="1"/>
    </row>
    <row r="53245" spans="18:18">
      <c r="R53245" s="1"/>
    </row>
    <row r="53246" spans="18:18">
      <c r="R53246" s="1"/>
    </row>
    <row r="53247" spans="18:18">
      <c r="R53247" s="1"/>
    </row>
    <row r="53248" spans="18:18">
      <c r="R53248" s="1"/>
    </row>
    <row r="53249" spans="18:18">
      <c r="R53249" s="1"/>
    </row>
    <row r="53250" spans="18:18">
      <c r="R53250" s="1"/>
    </row>
    <row r="53251" spans="18:18">
      <c r="R53251" s="1"/>
    </row>
    <row r="53252" spans="18:18">
      <c r="R53252" s="1"/>
    </row>
    <row r="53253" spans="18:18">
      <c r="R53253" s="1"/>
    </row>
    <row r="53254" spans="18:18">
      <c r="R53254" s="1"/>
    </row>
    <row r="53255" spans="18:18">
      <c r="R53255" s="1"/>
    </row>
    <row r="53256" spans="18:18">
      <c r="R53256" s="1"/>
    </row>
    <row r="53257" spans="18:18">
      <c r="R53257" s="1"/>
    </row>
    <row r="53258" spans="18:18">
      <c r="R53258" s="1"/>
    </row>
    <row r="53259" spans="18:18">
      <c r="R53259" s="1"/>
    </row>
    <row r="53260" spans="18:18">
      <c r="R53260" s="1"/>
    </row>
    <row r="53261" spans="18:18">
      <c r="R53261" s="1"/>
    </row>
    <row r="53262" spans="18:18">
      <c r="R53262" s="1"/>
    </row>
    <row r="53263" spans="18:18">
      <c r="R53263" s="1"/>
    </row>
    <row r="53264" spans="18:18">
      <c r="R53264" s="1"/>
    </row>
    <row r="53265" spans="18:18">
      <c r="R53265" s="1"/>
    </row>
    <row r="53266" spans="18:18">
      <c r="R53266" s="1"/>
    </row>
    <row r="53267" spans="18:18">
      <c r="R53267" s="1"/>
    </row>
    <row r="53268" spans="18:18">
      <c r="R53268" s="1"/>
    </row>
    <row r="53269" spans="18:18">
      <c r="R53269" s="1"/>
    </row>
    <row r="53270" spans="18:18">
      <c r="R53270" s="1"/>
    </row>
    <row r="53271" spans="18:18">
      <c r="R53271" s="1"/>
    </row>
    <row r="53272" spans="18:18">
      <c r="R53272" s="1"/>
    </row>
    <row r="53273" spans="18:18">
      <c r="R53273" s="1"/>
    </row>
    <row r="53274" spans="18:18">
      <c r="R53274" s="1"/>
    </row>
    <row r="53275" spans="18:18">
      <c r="R53275" s="1"/>
    </row>
    <row r="53276" spans="18:18">
      <c r="R53276" s="1"/>
    </row>
    <row r="53277" spans="18:18">
      <c r="R53277" s="1"/>
    </row>
    <row r="53278" spans="18:18">
      <c r="R53278" s="1"/>
    </row>
    <row r="53279" spans="18:18">
      <c r="R53279" s="1"/>
    </row>
    <row r="53280" spans="18:18">
      <c r="R53280" s="1"/>
    </row>
    <row r="53281" spans="18:18">
      <c r="R53281" s="1"/>
    </row>
    <row r="53282" spans="18:18">
      <c r="R53282" s="1"/>
    </row>
    <row r="53283" spans="18:18">
      <c r="R53283" s="1"/>
    </row>
    <row r="53284" spans="18:18">
      <c r="R53284" s="1"/>
    </row>
    <row r="53285" spans="18:18">
      <c r="R53285" s="1"/>
    </row>
    <row r="53286" spans="18:18">
      <c r="R53286" s="1"/>
    </row>
    <row r="53287" spans="18:18">
      <c r="R53287" s="1"/>
    </row>
    <row r="53288" spans="18:18">
      <c r="R53288" s="1"/>
    </row>
    <row r="53289" spans="18:18">
      <c r="R53289" s="1"/>
    </row>
    <row r="53290" spans="18:18">
      <c r="R53290" s="1"/>
    </row>
    <row r="53291" spans="18:18">
      <c r="R53291" s="1"/>
    </row>
    <row r="53292" spans="18:18">
      <c r="R53292" s="1"/>
    </row>
    <row r="53293" spans="18:18">
      <c r="R53293" s="1"/>
    </row>
    <row r="53294" spans="18:18">
      <c r="R53294" s="1"/>
    </row>
    <row r="53295" spans="18:18">
      <c r="R53295" s="1"/>
    </row>
    <row r="53296" spans="18:18">
      <c r="R53296" s="1"/>
    </row>
    <row r="53297" spans="18:18">
      <c r="R53297" s="1"/>
    </row>
    <row r="53298" spans="18:18">
      <c r="R53298" s="1"/>
    </row>
    <row r="53299" spans="18:18">
      <c r="R53299" s="1"/>
    </row>
    <row r="53300" spans="18:18">
      <c r="R53300" s="1"/>
    </row>
    <row r="53301" spans="18:18">
      <c r="R53301" s="1"/>
    </row>
    <row r="53302" spans="18:18">
      <c r="R53302" s="1"/>
    </row>
    <row r="53303" spans="18:18">
      <c r="R53303" s="1"/>
    </row>
    <row r="53304" spans="18:18">
      <c r="R53304" s="1"/>
    </row>
    <row r="53305" spans="18:18">
      <c r="R53305" s="1"/>
    </row>
    <row r="53306" spans="18:18">
      <c r="R53306" s="1"/>
    </row>
    <row r="53307" spans="18:18">
      <c r="R53307" s="1"/>
    </row>
    <row r="53308" spans="18:18">
      <c r="R53308" s="1"/>
    </row>
    <row r="53309" spans="18:18">
      <c r="R53309" s="1"/>
    </row>
    <row r="53310" spans="18:18">
      <c r="R53310" s="1"/>
    </row>
    <row r="53311" spans="18:18">
      <c r="R53311" s="1"/>
    </row>
    <row r="53312" spans="18:18">
      <c r="R53312" s="1"/>
    </row>
    <row r="53313" spans="18:18">
      <c r="R53313" s="1"/>
    </row>
    <row r="53314" spans="18:18">
      <c r="R53314" s="1"/>
    </row>
    <row r="53315" spans="18:18">
      <c r="R53315" s="1"/>
    </row>
    <row r="53316" spans="18:18">
      <c r="R53316" s="1"/>
    </row>
    <row r="53317" spans="18:18">
      <c r="R53317" s="1"/>
    </row>
    <row r="53318" spans="18:18">
      <c r="R53318" s="1"/>
    </row>
    <row r="53319" spans="18:18">
      <c r="R53319" s="1"/>
    </row>
    <row r="53320" spans="18:18">
      <c r="R53320" s="1"/>
    </row>
    <row r="53321" spans="18:18">
      <c r="R53321" s="1"/>
    </row>
    <row r="53322" spans="18:18">
      <c r="R53322" s="1"/>
    </row>
    <row r="53323" spans="18:18">
      <c r="R53323" s="1"/>
    </row>
    <row r="53324" spans="18:18">
      <c r="R53324" s="1"/>
    </row>
    <row r="53325" spans="18:18">
      <c r="R53325" s="1"/>
    </row>
    <row r="53326" spans="18:18">
      <c r="R53326" s="1"/>
    </row>
    <row r="53327" spans="18:18">
      <c r="R53327" s="1"/>
    </row>
    <row r="53328" spans="18:18">
      <c r="R53328" s="1"/>
    </row>
    <row r="53329" spans="18:18">
      <c r="R53329" s="1"/>
    </row>
    <row r="53330" spans="18:18">
      <c r="R53330" s="1"/>
    </row>
    <row r="53331" spans="18:18">
      <c r="R53331" s="1"/>
    </row>
    <row r="53332" spans="18:18">
      <c r="R53332" s="1"/>
    </row>
    <row r="53333" spans="18:18">
      <c r="R53333" s="1"/>
    </row>
    <row r="53334" spans="18:18">
      <c r="R53334" s="1"/>
    </row>
    <row r="53335" spans="18:18">
      <c r="R53335" s="1"/>
    </row>
    <row r="53336" spans="18:18">
      <c r="R53336" s="1"/>
    </row>
    <row r="53337" spans="18:18">
      <c r="R53337" s="1"/>
    </row>
    <row r="53338" spans="18:18">
      <c r="R53338" s="1"/>
    </row>
    <row r="53339" spans="18:18">
      <c r="R53339" s="1"/>
    </row>
    <row r="53340" spans="18:18">
      <c r="R53340" s="1"/>
    </row>
    <row r="53341" spans="18:18">
      <c r="R53341" s="1"/>
    </row>
    <row r="53342" spans="18:18">
      <c r="R53342" s="1"/>
    </row>
    <row r="53343" spans="18:18">
      <c r="R53343" s="1"/>
    </row>
    <row r="53344" spans="18:18">
      <c r="R53344" s="1"/>
    </row>
    <row r="53345" spans="18:18">
      <c r="R53345" s="1"/>
    </row>
    <row r="53346" spans="18:18">
      <c r="R53346" s="1"/>
    </row>
    <row r="53347" spans="18:18">
      <c r="R53347" s="1"/>
    </row>
    <row r="53348" spans="18:18">
      <c r="R53348" s="1"/>
    </row>
    <row r="53349" spans="18:18">
      <c r="R53349" s="1"/>
    </row>
    <row r="53350" spans="18:18">
      <c r="R53350" s="1"/>
    </row>
    <row r="53351" spans="18:18">
      <c r="R53351" s="1"/>
    </row>
    <row r="53352" spans="18:18">
      <c r="R53352" s="1"/>
    </row>
    <row r="53353" spans="18:18">
      <c r="R53353" s="1"/>
    </row>
    <row r="53354" spans="18:18">
      <c r="R53354" s="1"/>
    </row>
    <row r="53355" spans="18:18">
      <c r="R53355" s="1"/>
    </row>
    <row r="53356" spans="18:18">
      <c r="R53356" s="1"/>
    </row>
    <row r="53357" spans="18:18">
      <c r="R53357" s="1"/>
    </row>
    <row r="53358" spans="18:18">
      <c r="R53358" s="1"/>
    </row>
    <row r="53359" spans="18:18">
      <c r="R53359" s="1"/>
    </row>
    <row r="53360" spans="18:18">
      <c r="R53360" s="1"/>
    </row>
    <row r="53361" spans="18:18">
      <c r="R53361" s="1"/>
    </row>
    <row r="53362" spans="18:18">
      <c r="R53362" s="1"/>
    </row>
    <row r="53363" spans="18:18">
      <c r="R53363" s="1"/>
    </row>
    <row r="53364" spans="18:18">
      <c r="R53364" s="1"/>
    </row>
    <row r="53365" spans="18:18">
      <c r="R53365" s="1"/>
    </row>
    <row r="53366" spans="18:18">
      <c r="R53366" s="1"/>
    </row>
    <row r="53367" spans="18:18">
      <c r="R53367" s="1"/>
    </row>
    <row r="53368" spans="18:18">
      <c r="R53368" s="1"/>
    </row>
    <row r="53369" spans="18:18">
      <c r="R53369" s="1"/>
    </row>
    <row r="53370" spans="18:18">
      <c r="R53370" s="1"/>
    </row>
    <row r="53371" spans="18:18">
      <c r="R53371" s="1"/>
    </row>
    <row r="53372" spans="18:18">
      <c r="R53372" s="1"/>
    </row>
    <row r="53373" spans="18:18">
      <c r="R53373" s="1"/>
    </row>
    <row r="53374" spans="18:18">
      <c r="R53374" s="1"/>
    </row>
    <row r="53375" spans="18:18">
      <c r="R53375" s="1"/>
    </row>
    <row r="53376" spans="18:18">
      <c r="R53376" s="1"/>
    </row>
    <row r="53377" spans="18:18">
      <c r="R53377" s="1"/>
    </row>
    <row r="53378" spans="18:18">
      <c r="R53378" s="1"/>
    </row>
    <row r="53379" spans="18:18">
      <c r="R53379" s="1"/>
    </row>
    <row r="53380" spans="18:18">
      <c r="R53380" s="1"/>
    </row>
    <row r="53381" spans="18:18">
      <c r="R53381" s="1"/>
    </row>
    <row r="53382" spans="18:18">
      <c r="R53382" s="1"/>
    </row>
    <row r="53383" spans="18:18">
      <c r="R53383" s="1"/>
    </row>
    <row r="53384" spans="18:18">
      <c r="R53384" s="1"/>
    </row>
    <row r="53385" spans="18:18">
      <c r="R53385" s="1"/>
    </row>
    <row r="53386" spans="18:18">
      <c r="R53386" s="1"/>
    </row>
    <row r="53387" spans="18:18">
      <c r="R53387" s="1"/>
    </row>
    <row r="53388" spans="18:18">
      <c r="R53388" s="1"/>
    </row>
    <row r="53389" spans="18:18">
      <c r="R53389" s="1"/>
    </row>
    <row r="53390" spans="18:18">
      <c r="R53390" s="1"/>
    </row>
    <row r="53391" spans="18:18">
      <c r="R53391" s="1"/>
    </row>
    <row r="53392" spans="18:18">
      <c r="R53392" s="1"/>
    </row>
    <row r="53393" spans="18:18">
      <c r="R53393" s="1"/>
    </row>
    <row r="53394" spans="18:18">
      <c r="R53394" s="1"/>
    </row>
    <row r="53395" spans="18:18">
      <c r="R53395" s="1"/>
    </row>
    <row r="53396" spans="18:18">
      <c r="R53396" s="1"/>
    </row>
    <row r="53397" spans="18:18">
      <c r="R53397" s="1"/>
    </row>
    <row r="53398" spans="18:18">
      <c r="R53398" s="1"/>
    </row>
    <row r="53399" spans="18:18">
      <c r="R53399" s="1"/>
    </row>
    <row r="53400" spans="18:18">
      <c r="R53400" s="1"/>
    </row>
    <row r="53401" spans="18:18">
      <c r="R53401" s="1"/>
    </row>
    <row r="53402" spans="18:18">
      <c r="R53402" s="1"/>
    </row>
    <row r="53403" spans="18:18">
      <c r="R53403" s="1"/>
    </row>
    <row r="53404" spans="18:18">
      <c r="R53404" s="1"/>
    </row>
    <row r="53405" spans="18:18">
      <c r="R53405" s="1"/>
    </row>
    <row r="53406" spans="18:18">
      <c r="R53406" s="1"/>
    </row>
    <row r="53407" spans="18:18">
      <c r="R53407" s="1"/>
    </row>
    <row r="53408" spans="18:18">
      <c r="R53408" s="1"/>
    </row>
    <row r="53409" spans="18:18">
      <c r="R53409" s="1"/>
    </row>
    <row r="53410" spans="18:18">
      <c r="R53410" s="1"/>
    </row>
    <row r="53411" spans="18:18">
      <c r="R53411" s="1"/>
    </row>
    <row r="53412" spans="18:18">
      <c r="R53412" s="1"/>
    </row>
    <row r="53413" spans="18:18">
      <c r="R53413" s="1"/>
    </row>
    <row r="53414" spans="18:18">
      <c r="R53414" s="1"/>
    </row>
    <row r="53415" spans="18:18">
      <c r="R53415" s="1"/>
    </row>
    <row r="53416" spans="18:18">
      <c r="R53416" s="1"/>
    </row>
    <row r="53417" spans="18:18">
      <c r="R53417" s="1"/>
    </row>
    <row r="53418" spans="18:18">
      <c r="R53418" s="1"/>
    </row>
    <row r="53419" spans="18:18">
      <c r="R53419" s="1"/>
    </row>
    <row r="53420" spans="18:18">
      <c r="R53420" s="1"/>
    </row>
    <row r="53421" spans="18:18">
      <c r="R53421" s="1"/>
    </row>
    <row r="53422" spans="18:18">
      <c r="R53422" s="1"/>
    </row>
    <row r="53423" spans="18:18">
      <c r="R53423" s="1"/>
    </row>
    <row r="53424" spans="18:18">
      <c r="R53424" s="1"/>
    </row>
    <row r="53425" spans="18:18">
      <c r="R53425" s="1"/>
    </row>
    <row r="53426" spans="18:18">
      <c r="R53426" s="1"/>
    </row>
    <row r="53427" spans="18:18">
      <c r="R53427" s="1"/>
    </row>
    <row r="53428" spans="18:18">
      <c r="R53428" s="1"/>
    </row>
    <row r="53429" spans="18:18">
      <c r="R53429" s="1"/>
    </row>
    <row r="53430" spans="18:18">
      <c r="R53430" s="1"/>
    </row>
    <row r="53431" spans="18:18">
      <c r="R53431" s="1"/>
    </row>
    <row r="53432" spans="18:18">
      <c r="R53432" s="1"/>
    </row>
    <row r="53433" spans="18:18">
      <c r="R53433" s="1"/>
    </row>
    <row r="53434" spans="18:18">
      <c r="R53434" s="1"/>
    </row>
    <row r="53435" spans="18:18">
      <c r="R53435" s="1"/>
    </row>
    <row r="53436" spans="18:18">
      <c r="R53436" s="1"/>
    </row>
    <row r="53437" spans="18:18">
      <c r="R53437" s="1"/>
    </row>
    <row r="53438" spans="18:18">
      <c r="R53438" s="1"/>
    </row>
    <row r="53439" spans="18:18">
      <c r="R53439" s="1"/>
    </row>
    <row r="53440" spans="18:18">
      <c r="R53440" s="1"/>
    </row>
    <row r="53441" spans="18:18">
      <c r="R53441" s="1"/>
    </row>
    <row r="53442" spans="18:18">
      <c r="R53442" s="1"/>
    </row>
    <row r="53443" spans="18:18">
      <c r="R53443" s="1"/>
    </row>
    <row r="53444" spans="18:18">
      <c r="R53444" s="1"/>
    </row>
    <row r="53445" spans="18:18">
      <c r="R53445" s="1"/>
    </row>
    <row r="53446" spans="18:18">
      <c r="R53446" s="1"/>
    </row>
    <row r="53447" spans="18:18">
      <c r="R53447" s="1"/>
    </row>
    <row r="53448" spans="18:18">
      <c r="R53448" s="1"/>
    </row>
    <row r="53449" spans="18:18">
      <c r="R53449" s="1"/>
    </row>
    <row r="53450" spans="18:18">
      <c r="R53450" s="1"/>
    </row>
    <row r="53451" spans="18:18">
      <c r="R53451" s="1"/>
    </row>
    <row r="53452" spans="18:18">
      <c r="R53452" s="1"/>
    </row>
    <row r="53453" spans="18:18">
      <c r="R53453" s="1"/>
    </row>
    <row r="53454" spans="18:18">
      <c r="R53454" s="1"/>
    </row>
    <row r="53455" spans="18:18">
      <c r="R53455" s="1"/>
    </row>
    <row r="53456" spans="18:18">
      <c r="R53456" s="1"/>
    </row>
    <row r="53457" spans="18:18">
      <c r="R53457" s="1"/>
    </row>
    <row r="53458" spans="18:18">
      <c r="R53458" s="1"/>
    </row>
    <row r="53459" spans="18:18">
      <c r="R53459" s="1"/>
    </row>
    <row r="53460" spans="18:18">
      <c r="R53460" s="1"/>
    </row>
    <row r="53461" spans="18:18">
      <c r="R53461" s="1"/>
    </row>
    <row r="53462" spans="18:18">
      <c r="R53462" s="1"/>
    </row>
    <row r="53463" spans="18:18">
      <c r="R53463" s="1"/>
    </row>
    <row r="53464" spans="18:18">
      <c r="R53464" s="1"/>
    </row>
    <row r="53465" spans="18:18">
      <c r="R53465" s="1"/>
    </row>
    <row r="53466" spans="18:18">
      <c r="R53466" s="1"/>
    </row>
    <row r="53467" spans="18:18">
      <c r="R53467" s="1"/>
    </row>
    <row r="53468" spans="18:18">
      <c r="R53468" s="1"/>
    </row>
    <row r="53469" spans="18:18">
      <c r="R53469" s="1"/>
    </row>
    <row r="53470" spans="18:18">
      <c r="R53470" s="1"/>
    </row>
    <row r="53471" spans="18:18">
      <c r="R53471" s="1"/>
    </row>
    <row r="53472" spans="18:18">
      <c r="R53472" s="1"/>
    </row>
    <row r="53473" spans="18:18">
      <c r="R53473" s="1"/>
    </row>
    <row r="53474" spans="18:18">
      <c r="R53474" s="1"/>
    </row>
    <row r="53475" spans="18:18">
      <c r="R53475" s="1"/>
    </row>
    <row r="53476" spans="18:18">
      <c r="R53476" s="1"/>
    </row>
    <row r="53477" spans="18:18">
      <c r="R53477" s="1"/>
    </row>
    <row r="53478" spans="18:18">
      <c r="R53478" s="1"/>
    </row>
    <row r="53479" spans="18:18">
      <c r="R53479" s="1"/>
    </row>
    <row r="53480" spans="18:18">
      <c r="R53480" s="1"/>
    </row>
    <row r="53481" spans="18:18">
      <c r="R53481" s="1"/>
    </row>
    <row r="53482" spans="18:18">
      <c r="R53482" s="1"/>
    </row>
    <row r="53483" spans="18:18">
      <c r="R53483" s="1"/>
    </row>
    <row r="53484" spans="18:18">
      <c r="R53484" s="1"/>
    </row>
    <row r="53485" spans="18:18">
      <c r="R53485" s="1"/>
    </row>
    <row r="53486" spans="18:18">
      <c r="R53486" s="1"/>
    </row>
    <row r="53487" spans="18:18">
      <c r="R53487" s="1"/>
    </row>
    <row r="53488" spans="18:18">
      <c r="R53488" s="1"/>
    </row>
    <row r="53489" spans="18:18">
      <c r="R53489" s="1"/>
    </row>
    <row r="53490" spans="18:18">
      <c r="R53490" s="1"/>
    </row>
    <row r="53491" spans="18:18">
      <c r="R53491" s="1"/>
    </row>
    <row r="53492" spans="18:18">
      <c r="R53492" s="1"/>
    </row>
    <row r="53493" spans="18:18">
      <c r="R53493" s="1"/>
    </row>
    <row r="53494" spans="18:18">
      <c r="R53494" s="1"/>
    </row>
    <row r="53495" spans="18:18">
      <c r="R53495" s="1"/>
    </row>
    <row r="53496" spans="18:18">
      <c r="R53496" s="1"/>
    </row>
    <row r="53497" spans="18:18">
      <c r="R53497" s="1"/>
    </row>
    <row r="53498" spans="18:18">
      <c r="R53498" s="1"/>
    </row>
    <row r="53499" spans="18:18">
      <c r="R53499" s="1"/>
    </row>
    <row r="53500" spans="18:18">
      <c r="R53500" s="1"/>
    </row>
    <row r="53501" spans="18:18">
      <c r="R53501" s="1"/>
    </row>
    <row r="53502" spans="18:18">
      <c r="R53502" s="1"/>
    </row>
    <row r="53503" spans="18:18">
      <c r="R53503" s="1"/>
    </row>
    <row r="53504" spans="18:18">
      <c r="R53504" s="1"/>
    </row>
    <row r="53505" spans="18:18">
      <c r="R53505" s="1"/>
    </row>
    <row r="53506" spans="18:18">
      <c r="R53506" s="1"/>
    </row>
    <row r="53507" spans="18:18">
      <c r="R53507" s="1"/>
    </row>
    <row r="53508" spans="18:18">
      <c r="R53508" s="1"/>
    </row>
    <row r="53509" spans="18:18">
      <c r="R53509" s="1"/>
    </row>
    <row r="53510" spans="18:18">
      <c r="R53510" s="1"/>
    </row>
    <row r="53511" spans="18:18">
      <c r="R53511" s="1"/>
    </row>
    <row r="53512" spans="18:18">
      <c r="R53512" s="1"/>
    </row>
    <row r="53513" spans="18:18">
      <c r="R53513" s="1"/>
    </row>
    <row r="53514" spans="18:18">
      <c r="R53514" s="1"/>
    </row>
    <row r="53515" spans="18:18">
      <c r="R53515" s="1"/>
    </row>
    <row r="53516" spans="18:18">
      <c r="R53516" s="1"/>
    </row>
    <row r="53517" spans="18:18">
      <c r="R53517" s="1"/>
    </row>
    <row r="53518" spans="18:18">
      <c r="R53518" s="1"/>
    </row>
    <row r="53519" spans="18:18">
      <c r="R53519" s="1"/>
    </row>
    <row r="53520" spans="18:18">
      <c r="R53520" s="1"/>
    </row>
    <row r="53521" spans="18:18">
      <c r="R53521" s="1"/>
    </row>
    <row r="53522" spans="18:18">
      <c r="R53522" s="1"/>
    </row>
    <row r="53523" spans="18:18">
      <c r="R53523" s="1"/>
    </row>
    <row r="53524" spans="18:18">
      <c r="R53524" s="1"/>
    </row>
    <row r="53525" spans="18:18">
      <c r="R53525" s="1"/>
    </row>
    <row r="53526" spans="18:18">
      <c r="R53526" s="1"/>
    </row>
    <row r="53527" spans="18:18">
      <c r="R53527" s="1"/>
    </row>
    <row r="53528" spans="18:18">
      <c r="R53528" s="1"/>
    </row>
    <row r="53529" spans="18:18">
      <c r="R53529" s="1"/>
    </row>
    <row r="53530" spans="18:18">
      <c r="R53530" s="1"/>
    </row>
    <row r="53531" spans="18:18">
      <c r="R53531" s="1"/>
    </row>
    <row r="53532" spans="18:18">
      <c r="R53532" s="1"/>
    </row>
    <row r="53533" spans="18:18">
      <c r="R53533" s="1"/>
    </row>
    <row r="53534" spans="18:18">
      <c r="R53534" s="1"/>
    </row>
    <row r="53535" spans="18:18">
      <c r="R53535" s="1"/>
    </row>
    <row r="53536" spans="18:18">
      <c r="R53536" s="1"/>
    </row>
    <row r="53537" spans="18:18">
      <c r="R53537" s="1"/>
    </row>
    <row r="53538" spans="18:18">
      <c r="R53538" s="1"/>
    </row>
    <row r="53539" spans="18:18">
      <c r="R53539" s="1"/>
    </row>
    <row r="53540" spans="18:18">
      <c r="R53540" s="1"/>
    </row>
    <row r="53541" spans="18:18">
      <c r="R53541" s="1"/>
    </row>
    <row r="53542" spans="18:18">
      <c r="R53542" s="1"/>
    </row>
    <row r="53543" spans="18:18">
      <c r="R53543" s="1"/>
    </row>
    <row r="53544" spans="18:18">
      <c r="R53544" s="1"/>
    </row>
    <row r="53545" spans="18:18">
      <c r="R53545" s="1"/>
    </row>
    <row r="53546" spans="18:18">
      <c r="R53546" s="1"/>
    </row>
    <row r="53547" spans="18:18">
      <c r="R53547" s="1"/>
    </row>
    <row r="53548" spans="18:18">
      <c r="R53548" s="1"/>
    </row>
    <row r="53549" spans="18:18">
      <c r="R53549" s="1"/>
    </row>
    <row r="53550" spans="18:18">
      <c r="R53550" s="1"/>
    </row>
    <row r="53551" spans="18:18">
      <c r="R53551" s="1"/>
    </row>
    <row r="53552" spans="18:18">
      <c r="R53552" s="1"/>
    </row>
    <row r="53553" spans="18:18">
      <c r="R53553" s="1"/>
    </row>
    <row r="53554" spans="18:18">
      <c r="R53554" s="1"/>
    </row>
    <row r="53555" spans="18:18">
      <c r="R53555" s="1"/>
    </row>
    <row r="53556" spans="18:18">
      <c r="R53556" s="1"/>
    </row>
    <row r="53557" spans="18:18">
      <c r="R53557" s="1"/>
    </row>
    <row r="53558" spans="18:18">
      <c r="R53558" s="1"/>
    </row>
    <row r="53559" spans="18:18">
      <c r="R53559" s="1"/>
    </row>
    <row r="53560" spans="18:18">
      <c r="R53560" s="1"/>
    </row>
    <row r="53561" spans="18:18">
      <c r="R53561" s="1"/>
    </row>
    <row r="53562" spans="18:18">
      <c r="R53562" s="1"/>
    </row>
    <row r="53563" spans="18:18">
      <c r="R53563" s="1"/>
    </row>
    <row r="53564" spans="18:18">
      <c r="R53564" s="1"/>
    </row>
    <row r="53565" spans="18:18">
      <c r="R53565" s="1"/>
    </row>
    <row r="53566" spans="18:18">
      <c r="R53566" s="1"/>
    </row>
    <row r="53567" spans="18:18">
      <c r="R53567" s="1"/>
    </row>
    <row r="53568" spans="18:18">
      <c r="R53568" s="1"/>
    </row>
    <row r="53569" spans="18:18">
      <c r="R53569" s="1"/>
    </row>
    <row r="53570" spans="18:18">
      <c r="R53570" s="1"/>
    </row>
    <row r="53571" spans="18:18">
      <c r="R53571" s="1"/>
    </row>
    <row r="53572" spans="18:18">
      <c r="R53572" s="1"/>
    </row>
    <row r="53573" spans="18:18">
      <c r="R53573" s="1"/>
    </row>
    <row r="53574" spans="18:18">
      <c r="R53574" s="1"/>
    </row>
    <row r="53575" spans="18:18">
      <c r="R53575" s="1"/>
    </row>
    <row r="53576" spans="18:18">
      <c r="R53576" s="1"/>
    </row>
    <row r="53577" spans="18:18">
      <c r="R53577" s="1"/>
    </row>
    <row r="53578" spans="18:18">
      <c r="R53578" s="1"/>
    </row>
    <row r="53579" spans="18:18">
      <c r="R53579" s="1"/>
    </row>
    <row r="53580" spans="18:18">
      <c r="R53580" s="1"/>
    </row>
    <row r="53581" spans="18:18">
      <c r="R53581" s="1"/>
    </row>
    <row r="53582" spans="18:18">
      <c r="R53582" s="1"/>
    </row>
    <row r="53583" spans="18:18">
      <c r="R53583" s="1"/>
    </row>
    <row r="53584" spans="18:18">
      <c r="R53584" s="1"/>
    </row>
    <row r="53585" spans="18:18">
      <c r="R53585" s="1"/>
    </row>
    <row r="53586" spans="18:18">
      <c r="R53586" s="1"/>
    </row>
    <row r="53587" spans="18:18">
      <c r="R53587" s="1"/>
    </row>
    <row r="53588" spans="18:18">
      <c r="R53588" s="1"/>
    </row>
    <row r="53589" spans="18:18">
      <c r="R53589" s="1"/>
    </row>
    <row r="53590" spans="18:18">
      <c r="R53590" s="1"/>
    </row>
    <row r="53591" spans="18:18">
      <c r="R53591" s="1"/>
    </row>
    <row r="53592" spans="18:18">
      <c r="R53592" s="1"/>
    </row>
    <row r="53593" spans="18:18">
      <c r="R53593" s="1"/>
    </row>
    <row r="53594" spans="18:18">
      <c r="R53594" s="1"/>
    </row>
    <row r="53595" spans="18:18">
      <c r="R53595" s="1"/>
    </row>
    <row r="53596" spans="18:18">
      <c r="R53596" s="1"/>
    </row>
    <row r="53597" spans="18:18">
      <c r="R53597" s="1"/>
    </row>
    <row r="53598" spans="18:18">
      <c r="R53598" s="1"/>
    </row>
    <row r="53599" spans="18:18">
      <c r="R53599" s="1"/>
    </row>
    <row r="53600" spans="18:18">
      <c r="R53600" s="1"/>
    </row>
    <row r="53601" spans="18:18">
      <c r="R53601" s="1"/>
    </row>
    <row r="53602" spans="18:18">
      <c r="R53602" s="1"/>
    </row>
    <row r="53603" spans="18:18">
      <c r="R53603" s="1"/>
    </row>
    <row r="53604" spans="18:18">
      <c r="R53604" s="1"/>
    </row>
    <row r="53605" spans="18:18">
      <c r="R53605" s="1"/>
    </row>
    <row r="53606" spans="18:18">
      <c r="R53606" s="1"/>
    </row>
    <row r="53607" spans="18:18">
      <c r="R53607" s="1"/>
    </row>
    <row r="53608" spans="18:18">
      <c r="R53608" s="1"/>
    </row>
    <row r="53609" spans="18:18">
      <c r="R53609" s="1"/>
    </row>
    <row r="53610" spans="18:18">
      <c r="R53610" s="1"/>
    </row>
    <row r="53611" spans="18:18">
      <c r="R53611" s="1"/>
    </row>
    <row r="53612" spans="18:18">
      <c r="R53612" s="1"/>
    </row>
    <row r="53613" spans="18:18">
      <c r="R53613" s="1"/>
    </row>
    <row r="53614" spans="18:18">
      <c r="R53614" s="1"/>
    </row>
    <row r="53615" spans="18:18">
      <c r="R53615" s="1"/>
    </row>
    <row r="53616" spans="18:18">
      <c r="R53616" s="1"/>
    </row>
    <row r="53617" spans="18:18">
      <c r="R53617" s="1"/>
    </row>
    <row r="53618" spans="18:18">
      <c r="R53618" s="1"/>
    </row>
    <row r="53619" spans="18:18">
      <c r="R53619" s="1"/>
    </row>
    <row r="53620" spans="18:18">
      <c r="R53620" s="1"/>
    </row>
    <row r="53621" spans="18:18">
      <c r="R53621" s="1"/>
    </row>
    <row r="53622" spans="18:18">
      <c r="R53622" s="1"/>
    </row>
    <row r="53623" spans="18:18">
      <c r="R53623" s="1"/>
    </row>
    <row r="53624" spans="18:18">
      <c r="R53624" s="1"/>
    </row>
    <row r="53625" spans="18:18">
      <c r="R53625" s="1"/>
    </row>
    <row r="53626" spans="18:18">
      <c r="R53626" s="1"/>
    </row>
    <row r="53627" spans="18:18">
      <c r="R53627" s="1"/>
    </row>
    <row r="53628" spans="18:18">
      <c r="R53628" s="1"/>
    </row>
    <row r="53629" spans="18:18">
      <c r="R53629" s="1"/>
    </row>
    <row r="53630" spans="18:18">
      <c r="R53630" s="1"/>
    </row>
    <row r="53631" spans="18:18">
      <c r="R53631" s="1"/>
    </row>
    <row r="53632" spans="18:18">
      <c r="R53632" s="1"/>
    </row>
    <row r="53633" spans="18:18">
      <c r="R53633" s="1"/>
    </row>
    <row r="53634" spans="18:18">
      <c r="R53634" s="1"/>
    </row>
    <row r="53635" spans="18:18">
      <c r="R53635" s="1"/>
    </row>
    <row r="53636" spans="18:18">
      <c r="R53636" s="1"/>
    </row>
    <row r="53637" spans="18:18">
      <c r="R53637" s="1"/>
    </row>
    <row r="53638" spans="18:18">
      <c r="R53638" s="1"/>
    </row>
    <row r="53639" spans="18:18">
      <c r="R53639" s="1"/>
    </row>
    <row r="53640" spans="18:18">
      <c r="R53640" s="1"/>
    </row>
    <row r="53641" spans="18:18">
      <c r="R53641" s="1"/>
    </row>
    <row r="53642" spans="18:18">
      <c r="R53642" s="1"/>
    </row>
    <row r="53643" spans="18:18">
      <c r="R53643" s="1"/>
    </row>
    <row r="53644" spans="18:18">
      <c r="R53644" s="1"/>
    </row>
    <row r="53645" spans="18:18">
      <c r="R53645" s="1"/>
    </row>
    <row r="53646" spans="18:18">
      <c r="R53646" s="1"/>
    </row>
    <row r="53647" spans="18:18">
      <c r="R53647" s="1"/>
    </row>
    <row r="53648" spans="18:18">
      <c r="R53648" s="1"/>
    </row>
    <row r="53649" spans="18:18">
      <c r="R53649" s="1"/>
    </row>
    <row r="53650" spans="18:18">
      <c r="R53650" s="1"/>
    </row>
    <row r="53651" spans="18:18">
      <c r="R53651" s="1"/>
    </row>
    <row r="53652" spans="18:18">
      <c r="R53652" s="1"/>
    </row>
    <row r="53653" spans="18:18">
      <c r="R53653" s="1"/>
    </row>
    <row r="53654" spans="18:18">
      <c r="R53654" s="1"/>
    </row>
    <row r="53655" spans="18:18">
      <c r="R53655" s="1"/>
    </row>
    <row r="53656" spans="18:18">
      <c r="R53656" s="1"/>
    </row>
    <row r="53657" spans="18:18">
      <c r="R53657" s="1"/>
    </row>
    <row r="53658" spans="18:18">
      <c r="R53658" s="1"/>
    </row>
    <row r="53659" spans="18:18">
      <c r="R53659" s="1"/>
    </row>
    <row r="53660" spans="18:18">
      <c r="R53660" s="1"/>
    </row>
    <row r="53661" spans="18:18">
      <c r="R53661" s="1"/>
    </row>
    <row r="53662" spans="18:18">
      <c r="R53662" s="1"/>
    </row>
    <row r="53663" spans="18:18">
      <c r="R53663" s="1"/>
    </row>
    <row r="53664" spans="18:18">
      <c r="R53664" s="1"/>
    </row>
    <row r="53665" spans="18:18">
      <c r="R53665" s="1"/>
    </row>
    <row r="53666" spans="18:18">
      <c r="R53666" s="1"/>
    </row>
    <row r="53667" spans="18:18">
      <c r="R53667" s="1"/>
    </row>
    <row r="53668" spans="18:18">
      <c r="R53668" s="1"/>
    </row>
    <row r="53669" spans="18:18">
      <c r="R53669" s="1"/>
    </row>
    <row r="53670" spans="18:18">
      <c r="R53670" s="1"/>
    </row>
    <row r="53671" spans="18:18">
      <c r="R53671" s="1"/>
    </row>
    <row r="53672" spans="18:18">
      <c r="R53672" s="1"/>
    </row>
    <row r="53673" spans="18:18">
      <c r="R53673" s="1"/>
    </row>
    <row r="53674" spans="18:18">
      <c r="R53674" s="1"/>
    </row>
    <row r="53675" spans="18:18">
      <c r="R53675" s="1"/>
    </row>
    <row r="53676" spans="18:18">
      <c r="R53676" s="1"/>
    </row>
    <row r="53677" spans="18:18">
      <c r="R53677" s="1"/>
    </row>
    <row r="53678" spans="18:18">
      <c r="R53678" s="1"/>
    </row>
    <row r="53679" spans="18:18">
      <c r="R53679" s="1"/>
    </row>
    <row r="53680" spans="18:18">
      <c r="R53680" s="1"/>
    </row>
    <row r="53681" spans="18:18">
      <c r="R53681" s="1"/>
    </row>
    <row r="53682" spans="18:18">
      <c r="R53682" s="1"/>
    </row>
    <row r="53683" spans="18:18">
      <c r="R53683" s="1"/>
    </row>
    <row r="53684" spans="18:18">
      <c r="R53684" s="1"/>
    </row>
    <row r="53685" spans="18:18">
      <c r="R53685" s="1"/>
    </row>
    <row r="53686" spans="18:18">
      <c r="R53686" s="1"/>
    </row>
    <row r="53687" spans="18:18">
      <c r="R53687" s="1"/>
    </row>
    <row r="53688" spans="18:18">
      <c r="R53688" s="1"/>
    </row>
    <row r="53689" spans="18:18">
      <c r="R53689" s="1"/>
    </row>
    <row r="53690" spans="18:18">
      <c r="R53690" s="1"/>
    </row>
    <row r="53691" spans="18:18">
      <c r="R53691" s="1"/>
    </row>
    <row r="53692" spans="18:18">
      <c r="R53692" s="1"/>
    </row>
    <row r="53693" spans="18:18">
      <c r="R53693" s="1"/>
    </row>
    <row r="53694" spans="18:18">
      <c r="R53694" s="1"/>
    </row>
    <row r="53695" spans="18:18">
      <c r="R53695" s="1"/>
    </row>
    <row r="53696" spans="18:18">
      <c r="R53696" s="1"/>
    </row>
    <row r="53697" spans="18:18">
      <c r="R53697" s="1"/>
    </row>
    <row r="53698" spans="18:18">
      <c r="R53698" s="1"/>
    </row>
    <row r="53699" spans="18:18">
      <c r="R53699" s="1"/>
    </row>
    <row r="53700" spans="18:18">
      <c r="R53700" s="1"/>
    </row>
    <row r="53701" spans="18:18">
      <c r="R53701" s="1"/>
    </row>
    <row r="53702" spans="18:18">
      <c r="R53702" s="1"/>
    </row>
    <row r="53703" spans="18:18">
      <c r="R53703" s="1"/>
    </row>
    <row r="53704" spans="18:18">
      <c r="R53704" s="1"/>
    </row>
    <row r="53705" spans="18:18">
      <c r="R53705" s="1"/>
    </row>
    <row r="53706" spans="18:18">
      <c r="R53706" s="1"/>
    </row>
    <row r="53707" spans="18:18">
      <c r="R53707" s="1"/>
    </row>
    <row r="53708" spans="18:18">
      <c r="R53708" s="1"/>
    </row>
    <row r="53709" spans="18:18">
      <c r="R53709" s="1"/>
    </row>
    <row r="53710" spans="18:18">
      <c r="R53710" s="1"/>
    </row>
    <row r="53711" spans="18:18">
      <c r="R53711" s="1"/>
    </row>
    <row r="53712" spans="18:18">
      <c r="R53712" s="1"/>
    </row>
    <row r="53713" spans="18:18">
      <c r="R53713" s="1"/>
    </row>
    <row r="53714" spans="18:18">
      <c r="R53714" s="1"/>
    </row>
    <row r="53715" spans="18:18">
      <c r="R53715" s="1"/>
    </row>
    <row r="53716" spans="18:18">
      <c r="R53716" s="1"/>
    </row>
    <row r="53717" spans="18:18">
      <c r="R53717" s="1"/>
    </row>
    <row r="53718" spans="18:18">
      <c r="R53718" s="1"/>
    </row>
    <row r="53719" spans="18:18">
      <c r="R53719" s="1"/>
    </row>
    <row r="53720" spans="18:18">
      <c r="R53720" s="1"/>
    </row>
    <row r="53721" spans="18:18">
      <c r="R53721" s="1"/>
    </row>
    <row r="53722" spans="18:18">
      <c r="R53722" s="1"/>
    </row>
    <row r="53723" spans="18:18">
      <c r="R53723" s="1"/>
    </row>
    <row r="53724" spans="18:18">
      <c r="R53724" s="1"/>
    </row>
    <row r="53725" spans="18:18">
      <c r="R53725" s="1"/>
    </row>
    <row r="53726" spans="18:18">
      <c r="R53726" s="1"/>
    </row>
    <row r="53727" spans="18:18">
      <c r="R53727" s="1"/>
    </row>
    <row r="53728" spans="18:18">
      <c r="R53728" s="1"/>
    </row>
    <row r="53729" spans="18:18">
      <c r="R53729" s="1"/>
    </row>
    <row r="53730" spans="18:18">
      <c r="R53730" s="1"/>
    </row>
    <row r="53731" spans="18:18">
      <c r="R53731" s="1"/>
    </row>
    <row r="53732" spans="18:18">
      <c r="R53732" s="1"/>
    </row>
    <row r="53733" spans="18:18">
      <c r="R53733" s="1"/>
    </row>
    <row r="53734" spans="18:18">
      <c r="R53734" s="1"/>
    </row>
    <row r="53735" spans="18:18">
      <c r="R53735" s="1"/>
    </row>
    <row r="53736" spans="18:18">
      <c r="R53736" s="1"/>
    </row>
    <row r="53737" spans="18:18">
      <c r="R53737" s="1"/>
    </row>
    <row r="53738" spans="18:18">
      <c r="R53738" s="1"/>
    </row>
    <row r="53739" spans="18:18">
      <c r="R53739" s="1"/>
    </row>
    <row r="53740" spans="18:18">
      <c r="R53740" s="1"/>
    </row>
    <row r="53741" spans="18:18">
      <c r="R53741" s="1"/>
    </row>
    <row r="53742" spans="18:18">
      <c r="R53742" s="1"/>
    </row>
    <row r="53743" spans="18:18">
      <c r="R53743" s="1"/>
    </row>
    <row r="53744" spans="18:18">
      <c r="R53744" s="1"/>
    </row>
    <row r="53745" spans="18:18">
      <c r="R53745" s="1"/>
    </row>
    <row r="53746" spans="18:18">
      <c r="R53746" s="1"/>
    </row>
    <row r="53747" spans="18:18">
      <c r="R53747" s="1"/>
    </row>
    <row r="53748" spans="18:18">
      <c r="R53748" s="1"/>
    </row>
    <row r="53749" spans="18:18">
      <c r="R53749" s="1"/>
    </row>
    <row r="53750" spans="18:18">
      <c r="R53750" s="1"/>
    </row>
    <row r="53751" spans="18:18">
      <c r="R53751" s="1"/>
    </row>
    <row r="53752" spans="18:18">
      <c r="R53752" s="1"/>
    </row>
    <row r="53753" spans="18:18">
      <c r="R53753" s="1"/>
    </row>
    <row r="53754" spans="18:18">
      <c r="R53754" s="1"/>
    </row>
    <row r="53755" spans="18:18">
      <c r="R53755" s="1"/>
    </row>
    <row r="53756" spans="18:18">
      <c r="R53756" s="1"/>
    </row>
    <row r="53757" spans="18:18">
      <c r="R53757" s="1"/>
    </row>
    <row r="53758" spans="18:18">
      <c r="R53758" s="1"/>
    </row>
    <row r="53759" spans="18:18">
      <c r="R53759" s="1"/>
    </row>
    <row r="53760" spans="18:18">
      <c r="R53760" s="1"/>
    </row>
    <row r="53761" spans="18:18">
      <c r="R53761" s="1"/>
    </row>
    <row r="53762" spans="18:18">
      <c r="R53762" s="1"/>
    </row>
    <row r="53763" spans="18:18">
      <c r="R53763" s="1"/>
    </row>
    <row r="53764" spans="18:18">
      <c r="R53764" s="1"/>
    </row>
    <row r="53765" spans="18:18">
      <c r="R53765" s="1"/>
    </row>
    <row r="53766" spans="18:18">
      <c r="R53766" s="1"/>
    </row>
    <row r="53767" spans="18:18">
      <c r="R53767" s="1"/>
    </row>
    <row r="53768" spans="18:18">
      <c r="R53768" s="1"/>
    </row>
    <row r="53769" spans="18:18">
      <c r="R53769" s="1"/>
    </row>
    <row r="53770" spans="18:18">
      <c r="R53770" s="1"/>
    </row>
    <row r="53771" spans="18:18">
      <c r="R53771" s="1"/>
    </row>
    <row r="53772" spans="18:18">
      <c r="R53772" s="1"/>
    </row>
    <row r="53773" spans="18:18">
      <c r="R53773" s="1"/>
    </row>
    <row r="53774" spans="18:18">
      <c r="R53774" s="1"/>
    </row>
    <row r="53775" spans="18:18">
      <c r="R53775" s="1"/>
    </row>
    <row r="53776" spans="18:18">
      <c r="R53776" s="1"/>
    </row>
    <row r="53777" spans="18:18">
      <c r="R53777" s="1"/>
    </row>
    <row r="53778" spans="18:18">
      <c r="R53778" s="1"/>
    </row>
    <row r="53779" spans="18:18">
      <c r="R53779" s="1"/>
    </row>
    <row r="53780" spans="18:18">
      <c r="R53780" s="1"/>
    </row>
    <row r="53781" spans="18:18">
      <c r="R53781" s="1"/>
    </row>
    <row r="53782" spans="18:18">
      <c r="R53782" s="1"/>
    </row>
    <row r="53783" spans="18:18">
      <c r="R53783" s="1"/>
    </row>
    <row r="53784" spans="18:18">
      <c r="R53784" s="1"/>
    </row>
    <row r="53785" spans="18:18">
      <c r="R53785" s="1"/>
    </row>
    <row r="53786" spans="18:18">
      <c r="R53786" s="1"/>
    </row>
    <row r="53787" spans="18:18">
      <c r="R53787" s="1"/>
    </row>
    <row r="53788" spans="18:18">
      <c r="R53788" s="1"/>
    </row>
    <row r="53789" spans="18:18">
      <c r="R53789" s="1"/>
    </row>
    <row r="53790" spans="18:18">
      <c r="R53790" s="1"/>
    </row>
    <row r="53791" spans="18:18">
      <c r="R53791" s="1"/>
    </row>
    <row r="53792" spans="18:18">
      <c r="R53792" s="1"/>
    </row>
    <row r="53793" spans="18:18">
      <c r="R53793" s="1"/>
    </row>
    <row r="53794" spans="18:18">
      <c r="R53794" s="1"/>
    </row>
    <row r="53795" spans="18:18">
      <c r="R53795" s="1"/>
    </row>
    <row r="53796" spans="18:18">
      <c r="R53796" s="1"/>
    </row>
    <row r="53797" spans="18:18">
      <c r="R53797" s="1"/>
    </row>
    <row r="53798" spans="18:18">
      <c r="R53798" s="1"/>
    </row>
    <row r="53799" spans="18:18">
      <c r="R53799" s="1"/>
    </row>
    <row r="53800" spans="18:18">
      <c r="R53800" s="1"/>
    </row>
    <row r="53801" spans="18:18">
      <c r="R53801" s="1"/>
    </row>
    <row r="53802" spans="18:18">
      <c r="R53802" s="1"/>
    </row>
    <row r="53803" spans="18:18">
      <c r="R53803" s="1"/>
    </row>
    <row r="53804" spans="18:18">
      <c r="R53804" s="1"/>
    </row>
    <row r="53805" spans="18:18">
      <c r="R53805" s="1"/>
    </row>
    <row r="53806" spans="18:18">
      <c r="R53806" s="1"/>
    </row>
    <row r="53807" spans="18:18">
      <c r="R53807" s="1"/>
    </row>
    <row r="53808" spans="18:18">
      <c r="R53808" s="1"/>
    </row>
    <row r="53809" spans="18:18">
      <c r="R53809" s="1"/>
    </row>
    <row r="53810" spans="18:18">
      <c r="R53810" s="1"/>
    </row>
    <row r="53811" spans="18:18">
      <c r="R53811" s="1"/>
    </row>
    <row r="53812" spans="18:18">
      <c r="R53812" s="1"/>
    </row>
    <row r="53813" spans="18:18">
      <c r="R53813" s="1"/>
    </row>
    <row r="53814" spans="18:18">
      <c r="R53814" s="1"/>
    </row>
    <row r="53815" spans="18:18">
      <c r="R53815" s="1"/>
    </row>
    <row r="53816" spans="18:18">
      <c r="R53816" s="1"/>
    </row>
    <row r="53817" spans="18:18">
      <c r="R53817" s="1"/>
    </row>
    <row r="53818" spans="18:18">
      <c r="R53818" s="1"/>
    </row>
    <row r="53819" spans="18:18">
      <c r="R53819" s="1"/>
    </row>
    <row r="53820" spans="18:18">
      <c r="R53820" s="1"/>
    </row>
    <row r="53821" spans="18:18">
      <c r="R53821" s="1"/>
    </row>
    <row r="53822" spans="18:18">
      <c r="R53822" s="1"/>
    </row>
    <row r="53823" spans="18:18">
      <c r="R53823" s="1"/>
    </row>
    <row r="53824" spans="18:18">
      <c r="R53824" s="1"/>
    </row>
    <row r="53825" spans="18:18">
      <c r="R53825" s="1"/>
    </row>
    <row r="53826" spans="18:18">
      <c r="R53826" s="1"/>
    </row>
    <row r="53827" spans="18:18">
      <c r="R53827" s="1"/>
    </row>
    <row r="53828" spans="18:18">
      <c r="R53828" s="1"/>
    </row>
    <row r="53829" spans="18:18">
      <c r="R53829" s="1"/>
    </row>
    <row r="53830" spans="18:18">
      <c r="R53830" s="1"/>
    </row>
    <row r="53831" spans="18:18">
      <c r="R53831" s="1"/>
    </row>
    <row r="53832" spans="18:18">
      <c r="R53832" s="1"/>
    </row>
    <row r="53833" spans="18:18">
      <c r="R53833" s="1"/>
    </row>
    <row r="53834" spans="18:18">
      <c r="R53834" s="1"/>
    </row>
    <row r="53835" spans="18:18">
      <c r="R53835" s="1"/>
    </row>
    <row r="53836" spans="18:18">
      <c r="R53836" s="1"/>
    </row>
    <row r="53837" spans="18:18">
      <c r="R53837" s="1"/>
    </row>
    <row r="53838" spans="18:18">
      <c r="R53838" s="1"/>
    </row>
    <row r="53839" spans="18:18">
      <c r="R53839" s="1"/>
    </row>
    <row r="53840" spans="18:18">
      <c r="R53840" s="1"/>
    </row>
    <row r="53841" spans="18:18">
      <c r="R53841" s="1"/>
    </row>
    <row r="53842" spans="18:18">
      <c r="R53842" s="1"/>
    </row>
    <row r="53843" spans="18:18">
      <c r="R53843" s="1"/>
    </row>
    <row r="53844" spans="18:18">
      <c r="R53844" s="1"/>
    </row>
    <row r="53845" spans="18:18">
      <c r="R53845" s="1"/>
    </row>
    <row r="53846" spans="18:18">
      <c r="R53846" s="1"/>
    </row>
    <row r="53847" spans="18:18">
      <c r="R53847" s="1"/>
    </row>
    <row r="53848" spans="18:18">
      <c r="R53848" s="1"/>
    </row>
    <row r="53849" spans="18:18">
      <c r="R53849" s="1"/>
    </row>
    <row r="53850" spans="18:18">
      <c r="R53850" s="1"/>
    </row>
    <row r="53851" spans="18:18">
      <c r="R53851" s="1"/>
    </row>
    <row r="53852" spans="18:18">
      <c r="R53852" s="1"/>
    </row>
    <row r="53853" spans="18:18">
      <c r="R53853" s="1"/>
    </row>
    <row r="53854" spans="18:18">
      <c r="R53854" s="1"/>
    </row>
    <row r="53855" spans="18:18">
      <c r="R53855" s="1"/>
    </row>
    <row r="53856" spans="18:18">
      <c r="R53856" s="1"/>
    </row>
    <row r="53857" spans="18:18">
      <c r="R53857" s="1"/>
    </row>
    <row r="53858" spans="18:18">
      <c r="R53858" s="1"/>
    </row>
    <row r="53859" spans="18:18">
      <c r="R53859" s="1"/>
    </row>
    <row r="53860" spans="18:18">
      <c r="R53860" s="1"/>
    </row>
    <row r="53861" spans="18:18">
      <c r="R53861" s="1"/>
    </row>
    <row r="53862" spans="18:18">
      <c r="R53862" s="1"/>
    </row>
    <row r="53863" spans="18:18">
      <c r="R53863" s="1"/>
    </row>
    <row r="53864" spans="18:18">
      <c r="R53864" s="1"/>
    </row>
    <row r="53865" spans="18:18">
      <c r="R53865" s="1"/>
    </row>
    <row r="53866" spans="18:18">
      <c r="R53866" s="1"/>
    </row>
    <row r="53867" spans="18:18">
      <c r="R53867" s="1"/>
    </row>
    <row r="53868" spans="18:18">
      <c r="R53868" s="1"/>
    </row>
    <row r="53869" spans="18:18">
      <c r="R53869" s="1"/>
    </row>
    <row r="53870" spans="18:18">
      <c r="R53870" s="1"/>
    </row>
    <row r="53871" spans="18:18">
      <c r="R53871" s="1"/>
    </row>
    <row r="53872" spans="18:18">
      <c r="R53872" s="1"/>
    </row>
    <row r="53873" spans="18:18">
      <c r="R53873" s="1"/>
    </row>
    <row r="53874" spans="18:18">
      <c r="R53874" s="1"/>
    </row>
    <row r="53875" spans="18:18">
      <c r="R53875" s="1"/>
    </row>
    <row r="53876" spans="18:18">
      <c r="R53876" s="1"/>
    </row>
    <row r="53877" spans="18:18">
      <c r="R53877" s="1"/>
    </row>
    <row r="53878" spans="18:18">
      <c r="R53878" s="1"/>
    </row>
    <row r="53879" spans="18:18">
      <c r="R53879" s="1"/>
    </row>
    <row r="53880" spans="18:18">
      <c r="R53880" s="1"/>
    </row>
    <row r="53881" spans="18:18">
      <c r="R53881" s="1"/>
    </row>
    <row r="53882" spans="18:18">
      <c r="R53882" s="1"/>
    </row>
    <row r="53883" spans="18:18">
      <c r="R53883" s="1"/>
    </row>
    <row r="53884" spans="18:18">
      <c r="R53884" s="1"/>
    </row>
    <row r="53885" spans="18:18">
      <c r="R53885" s="1"/>
    </row>
    <row r="53886" spans="18:18">
      <c r="R53886" s="1"/>
    </row>
    <row r="53887" spans="18:18">
      <c r="R53887" s="1"/>
    </row>
    <row r="53888" spans="18:18">
      <c r="R53888" s="1"/>
    </row>
    <row r="53889" spans="18:18">
      <c r="R53889" s="1"/>
    </row>
    <row r="53890" spans="18:18">
      <c r="R53890" s="1"/>
    </row>
    <row r="53891" spans="18:18">
      <c r="R53891" s="1"/>
    </row>
    <row r="53892" spans="18:18">
      <c r="R53892" s="1"/>
    </row>
    <row r="53893" spans="18:18">
      <c r="R53893" s="1"/>
    </row>
    <row r="53894" spans="18:18">
      <c r="R53894" s="1"/>
    </row>
    <row r="53895" spans="18:18">
      <c r="R53895" s="1"/>
    </row>
    <row r="53896" spans="18:18">
      <c r="R53896" s="1"/>
    </row>
    <row r="53897" spans="18:18">
      <c r="R53897" s="1"/>
    </row>
    <row r="53898" spans="18:18">
      <c r="R53898" s="1"/>
    </row>
    <row r="53899" spans="18:18">
      <c r="R53899" s="1"/>
    </row>
    <row r="53900" spans="18:18">
      <c r="R53900" s="1"/>
    </row>
    <row r="53901" spans="18:18">
      <c r="R53901" s="1"/>
    </row>
    <row r="53902" spans="18:18">
      <c r="R53902" s="1"/>
    </row>
    <row r="53903" spans="18:18">
      <c r="R53903" s="1"/>
    </row>
    <row r="53904" spans="18:18">
      <c r="R53904" s="1"/>
    </row>
    <row r="53905" spans="18:18">
      <c r="R53905" s="1"/>
    </row>
    <row r="53906" spans="18:18">
      <c r="R53906" s="1"/>
    </row>
    <row r="53907" spans="18:18">
      <c r="R53907" s="1"/>
    </row>
    <row r="53908" spans="18:18">
      <c r="R53908" s="1"/>
    </row>
    <row r="53909" spans="18:18">
      <c r="R53909" s="1"/>
    </row>
    <row r="53910" spans="18:18">
      <c r="R53910" s="1"/>
    </row>
    <row r="53911" spans="18:18">
      <c r="R53911" s="1"/>
    </row>
    <row r="53912" spans="18:18">
      <c r="R53912" s="1"/>
    </row>
    <row r="53913" spans="18:18">
      <c r="R53913" s="1"/>
    </row>
    <row r="53914" spans="18:18">
      <c r="R53914" s="1"/>
    </row>
    <row r="53915" spans="18:18">
      <c r="R53915" s="1"/>
    </row>
    <row r="53916" spans="18:18">
      <c r="R53916" s="1"/>
    </row>
    <row r="53917" spans="18:18">
      <c r="R53917" s="1"/>
    </row>
    <row r="53918" spans="18:18">
      <c r="R53918" s="1"/>
    </row>
    <row r="53919" spans="18:18">
      <c r="R53919" s="1"/>
    </row>
    <row r="53920" spans="18:18">
      <c r="R53920" s="1"/>
    </row>
    <row r="53921" spans="18:18">
      <c r="R53921" s="1"/>
    </row>
    <row r="53922" spans="18:18">
      <c r="R53922" s="1"/>
    </row>
    <row r="53923" spans="18:18">
      <c r="R53923" s="1"/>
    </row>
    <row r="53924" spans="18:18">
      <c r="R53924" s="1"/>
    </row>
    <row r="53925" spans="18:18">
      <c r="R53925" s="1"/>
    </row>
    <row r="53926" spans="18:18">
      <c r="R53926" s="1"/>
    </row>
    <row r="53927" spans="18:18">
      <c r="R53927" s="1"/>
    </row>
    <row r="53928" spans="18:18">
      <c r="R53928" s="1"/>
    </row>
    <row r="53929" spans="18:18">
      <c r="R53929" s="1"/>
    </row>
    <row r="53930" spans="18:18">
      <c r="R53930" s="1"/>
    </row>
    <row r="53931" spans="18:18">
      <c r="R53931" s="1"/>
    </row>
    <row r="53932" spans="18:18">
      <c r="R53932" s="1"/>
    </row>
    <row r="53933" spans="18:18">
      <c r="R53933" s="1"/>
    </row>
    <row r="53934" spans="18:18">
      <c r="R53934" s="1"/>
    </row>
    <row r="53935" spans="18:18">
      <c r="R53935" s="1"/>
    </row>
    <row r="53936" spans="18:18">
      <c r="R53936" s="1"/>
    </row>
    <row r="53937" spans="18:18">
      <c r="R53937" s="1"/>
    </row>
    <row r="53938" spans="18:18">
      <c r="R53938" s="1"/>
    </row>
    <row r="53939" spans="18:18">
      <c r="R53939" s="1"/>
    </row>
    <row r="53940" spans="18:18">
      <c r="R53940" s="1"/>
    </row>
    <row r="53941" spans="18:18">
      <c r="R53941" s="1"/>
    </row>
    <row r="53942" spans="18:18">
      <c r="R53942" s="1"/>
    </row>
    <row r="53943" spans="18:18">
      <c r="R53943" s="1"/>
    </row>
    <row r="53944" spans="18:18">
      <c r="R53944" s="1"/>
    </row>
    <row r="53945" spans="18:18">
      <c r="R53945" s="1"/>
    </row>
    <row r="53946" spans="18:18">
      <c r="R53946" s="1"/>
    </row>
    <row r="53947" spans="18:18">
      <c r="R53947" s="1"/>
    </row>
    <row r="53948" spans="18:18">
      <c r="R53948" s="1"/>
    </row>
    <row r="53949" spans="18:18">
      <c r="R53949" s="1"/>
    </row>
    <row r="53950" spans="18:18">
      <c r="R53950" s="1"/>
    </row>
    <row r="53951" spans="18:18">
      <c r="R53951" s="1"/>
    </row>
    <row r="53952" spans="18:18">
      <c r="R53952" s="1"/>
    </row>
    <row r="53953" spans="18:18">
      <c r="R53953" s="1"/>
    </row>
    <row r="53954" spans="18:18">
      <c r="R53954" s="1"/>
    </row>
    <row r="53955" spans="18:18">
      <c r="R53955" s="1"/>
    </row>
    <row r="53956" spans="18:18">
      <c r="R53956" s="1"/>
    </row>
    <row r="53957" spans="18:18">
      <c r="R53957" s="1"/>
    </row>
    <row r="53958" spans="18:18">
      <c r="R53958" s="1"/>
    </row>
    <row r="53959" spans="18:18">
      <c r="R53959" s="1"/>
    </row>
    <row r="53960" spans="18:18">
      <c r="R53960" s="1"/>
    </row>
    <row r="53961" spans="18:18">
      <c r="R53961" s="1"/>
    </row>
    <row r="53962" spans="18:18">
      <c r="R53962" s="1"/>
    </row>
    <row r="53963" spans="18:18">
      <c r="R53963" s="1"/>
    </row>
    <row r="53964" spans="18:18">
      <c r="R53964" s="1"/>
    </row>
    <row r="53965" spans="18:18">
      <c r="R53965" s="1"/>
    </row>
    <row r="53966" spans="18:18">
      <c r="R53966" s="1"/>
    </row>
    <row r="53967" spans="18:18">
      <c r="R53967" s="1"/>
    </row>
    <row r="53968" spans="18:18">
      <c r="R53968" s="1"/>
    </row>
    <row r="53969" spans="18:18">
      <c r="R53969" s="1"/>
    </row>
    <row r="53970" spans="18:18">
      <c r="R53970" s="1"/>
    </row>
    <row r="53971" spans="18:18">
      <c r="R53971" s="1"/>
    </row>
    <row r="53972" spans="18:18">
      <c r="R53972" s="1"/>
    </row>
    <row r="53973" spans="18:18">
      <c r="R53973" s="1"/>
    </row>
    <row r="53974" spans="18:18">
      <c r="R53974" s="1"/>
    </row>
    <row r="53975" spans="18:18">
      <c r="R53975" s="1"/>
    </row>
    <row r="53976" spans="18:18">
      <c r="R53976" s="1"/>
    </row>
    <row r="53977" spans="18:18">
      <c r="R53977" s="1"/>
    </row>
    <row r="53978" spans="18:18">
      <c r="R53978" s="1"/>
    </row>
    <row r="53979" spans="18:18">
      <c r="R53979" s="1"/>
    </row>
    <row r="53980" spans="18:18">
      <c r="R53980" s="1"/>
    </row>
    <row r="53981" spans="18:18">
      <c r="R53981" s="1"/>
    </row>
    <row r="53982" spans="18:18">
      <c r="R53982" s="1"/>
    </row>
    <row r="53983" spans="18:18">
      <c r="R53983" s="1"/>
    </row>
    <row r="53984" spans="18:18">
      <c r="R53984" s="1"/>
    </row>
    <row r="53985" spans="18:18">
      <c r="R53985" s="1"/>
    </row>
    <row r="53986" spans="18:18">
      <c r="R53986" s="1"/>
    </row>
    <row r="53987" spans="18:18">
      <c r="R53987" s="1"/>
    </row>
    <row r="53988" spans="18:18">
      <c r="R53988" s="1"/>
    </row>
    <row r="53989" spans="18:18">
      <c r="R53989" s="1"/>
    </row>
    <row r="53990" spans="18:18">
      <c r="R53990" s="1"/>
    </row>
    <row r="53991" spans="18:18">
      <c r="R53991" s="1"/>
    </row>
    <row r="53992" spans="18:18">
      <c r="R53992" s="1"/>
    </row>
    <row r="53993" spans="18:18">
      <c r="R53993" s="1"/>
    </row>
    <row r="53994" spans="18:18">
      <c r="R53994" s="1"/>
    </row>
    <row r="53995" spans="18:18">
      <c r="R53995" s="1"/>
    </row>
    <row r="53996" spans="18:18">
      <c r="R53996" s="1"/>
    </row>
    <row r="53997" spans="18:18">
      <c r="R53997" s="1"/>
    </row>
    <row r="53998" spans="18:18">
      <c r="R53998" s="1"/>
    </row>
    <row r="53999" spans="18:18">
      <c r="R53999" s="1"/>
    </row>
    <row r="54000" spans="18:18">
      <c r="R54000" s="1"/>
    </row>
    <row r="54001" spans="18:18">
      <c r="R54001" s="1"/>
    </row>
    <row r="54002" spans="18:18">
      <c r="R54002" s="1"/>
    </row>
    <row r="54003" spans="18:18">
      <c r="R54003" s="1"/>
    </row>
    <row r="54004" spans="18:18">
      <c r="R54004" s="1"/>
    </row>
    <row r="54005" spans="18:18">
      <c r="R54005" s="1"/>
    </row>
    <row r="54006" spans="18:18">
      <c r="R54006" s="1"/>
    </row>
    <row r="54007" spans="18:18">
      <c r="R54007" s="1"/>
    </row>
    <row r="54008" spans="18:18">
      <c r="R54008" s="1"/>
    </row>
    <row r="54009" spans="18:18">
      <c r="R54009" s="1"/>
    </row>
    <row r="54010" spans="18:18">
      <c r="R54010" s="1"/>
    </row>
    <row r="54011" spans="18:18">
      <c r="R54011" s="1"/>
    </row>
    <row r="54012" spans="18:18">
      <c r="R54012" s="1"/>
    </row>
    <row r="54013" spans="18:18">
      <c r="R54013" s="1"/>
    </row>
    <row r="54014" spans="18:18">
      <c r="R54014" s="1"/>
    </row>
    <row r="54015" spans="18:18">
      <c r="R54015" s="1"/>
    </row>
    <row r="54016" spans="18:18">
      <c r="R54016" s="1"/>
    </row>
    <row r="54017" spans="18:18">
      <c r="R54017" s="1"/>
    </row>
    <row r="54018" spans="18:18">
      <c r="R54018" s="1"/>
    </row>
    <row r="54019" spans="18:18">
      <c r="R54019" s="1"/>
    </row>
    <row r="54020" spans="18:18">
      <c r="R54020" s="1"/>
    </row>
    <row r="54021" spans="18:18">
      <c r="R54021" s="1"/>
    </row>
    <row r="54022" spans="18:18">
      <c r="R54022" s="1"/>
    </row>
    <row r="54023" spans="18:18">
      <c r="R54023" s="1"/>
    </row>
    <row r="54024" spans="18:18">
      <c r="R54024" s="1"/>
    </row>
    <row r="54025" spans="18:18">
      <c r="R54025" s="1"/>
    </row>
    <row r="54026" spans="18:18">
      <c r="R54026" s="1"/>
    </row>
    <row r="54027" spans="18:18">
      <c r="R54027" s="1"/>
    </row>
    <row r="54028" spans="18:18">
      <c r="R54028" s="1"/>
    </row>
    <row r="54029" spans="18:18">
      <c r="R54029" s="1"/>
    </row>
    <row r="54030" spans="18:18">
      <c r="R54030" s="1"/>
    </row>
    <row r="54031" spans="18:18">
      <c r="R54031" s="1"/>
    </row>
    <row r="54032" spans="18:18">
      <c r="R54032" s="1"/>
    </row>
    <row r="54033" spans="18:18">
      <c r="R54033" s="1"/>
    </row>
    <row r="54034" spans="18:18">
      <c r="R54034" s="1"/>
    </row>
    <row r="54035" spans="18:18">
      <c r="R54035" s="1"/>
    </row>
    <row r="54036" spans="18:18">
      <c r="R54036" s="1"/>
    </row>
    <row r="54037" spans="18:18">
      <c r="R54037" s="1"/>
    </row>
    <row r="54038" spans="18:18">
      <c r="R54038" s="1"/>
    </row>
    <row r="54039" spans="18:18">
      <c r="R54039" s="1"/>
    </row>
    <row r="54040" spans="18:18">
      <c r="R54040" s="1"/>
    </row>
    <row r="54041" spans="18:18">
      <c r="R54041" s="1"/>
    </row>
    <row r="54042" spans="18:18">
      <c r="R54042" s="1"/>
    </row>
    <row r="54043" spans="18:18">
      <c r="R54043" s="1"/>
    </row>
    <row r="54044" spans="18:18">
      <c r="R54044" s="1"/>
    </row>
    <row r="54045" spans="18:18">
      <c r="R54045" s="1"/>
    </row>
    <row r="54046" spans="18:18">
      <c r="R54046" s="1"/>
    </row>
    <row r="54047" spans="18:18">
      <c r="R54047" s="1"/>
    </row>
    <row r="54048" spans="18:18">
      <c r="R54048" s="1"/>
    </row>
    <row r="54049" spans="18:18">
      <c r="R54049" s="1"/>
    </row>
    <row r="54050" spans="18:18">
      <c r="R54050" s="1"/>
    </row>
    <row r="54051" spans="18:18">
      <c r="R54051" s="1"/>
    </row>
    <row r="54052" spans="18:18">
      <c r="R54052" s="1"/>
    </row>
    <row r="54053" spans="18:18">
      <c r="R54053" s="1"/>
    </row>
    <row r="54054" spans="18:18">
      <c r="R54054" s="1"/>
    </row>
    <row r="54055" spans="18:18">
      <c r="R54055" s="1"/>
    </row>
    <row r="54056" spans="18:18">
      <c r="R54056" s="1"/>
    </row>
    <row r="54057" spans="18:18">
      <c r="R54057" s="1"/>
    </row>
    <row r="54058" spans="18:18">
      <c r="R54058" s="1"/>
    </row>
    <row r="54059" spans="18:18">
      <c r="R54059" s="1"/>
    </row>
    <row r="54060" spans="18:18">
      <c r="R54060" s="1"/>
    </row>
    <row r="54061" spans="18:18">
      <c r="R54061" s="1"/>
    </row>
    <row r="54062" spans="18:18">
      <c r="R54062" s="1"/>
    </row>
    <row r="54063" spans="18:18">
      <c r="R54063" s="1"/>
    </row>
    <row r="54064" spans="18:18">
      <c r="R54064" s="1"/>
    </row>
    <row r="54065" spans="18:18">
      <c r="R54065" s="1"/>
    </row>
    <row r="54066" spans="18:18">
      <c r="R54066" s="1"/>
    </row>
    <row r="54067" spans="18:18">
      <c r="R54067" s="1"/>
    </row>
    <row r="54068" spans="18:18">
      <c r="R54068" s="1"/>
    </row>
    <row r="54069" spans="18:18">
      <c r="R54069" s="1"/>
    </row>
    <row r="54070" spans="18:18">
      <c r="R54070" s="1"/>
    </row>
    <row r="54071" spans="18:18">
      <c r="R54071" s="1"/>
    </row>
    <row r="54072" spans="18:18">
      <c r="R54072" s="1"/>
    </row>
    <row r="54073" spans="18:18">
      <c r="R54073" s="1"/>
    </row>
    <row r="54074" spans="18:18">
      <c r="R54074" s="1"/>
    </row>
    <row r="54075" spans="18:18">
      <c r="R54075" s="1"/>
    </row>
    <row r="54076" spans="18:18">
      <c r="R54076" s="1"/>
    </row>
    <row r="54077" spans="18:18">
      <c r="R54077" s="1"/>
    </row>
    <row r="54078" spans="18:18">
      <c r="R54078" s="1"/>
    </row>
    <row r="54079" spans="18:18">
      <c r="R54079" s="1"/>
    </row>
    <row r="54080" spans="18:18">
      <c r="R54080" s="1"/>
    </row>
    <row r="54081" spans="18:18">
      <c r="R54081" s="1"/>
    </row>
    <row r="54082" spans="18:18">
      <c r="R54082" s="1"/>
    </row>
    <row r="54083" spans="18:18">
      <c r="R54083" s="1"/>
    </row>
    <row r="54084" spans="18:18">
      <c r="R54084" s="1"/>
    </row>
    <row r="54085" spans="18:18">
      <c r="R54085" s="1"/>
    </row>
    <row r="54086" spans="18:18">
      <c r="R54086" s="1"/>
    </row>
    <row r="54087" spans="18:18">
      <c r="R54087" s="1"/>
    </row>
    <row r="54088" spans="18:18">
      <c r="R54088" s="1"/>
    </row>
    <row r="54089" spans="18:18">
      <c r="R54089" s="1"/>
    </row>
    <row r="54090" spans="18:18">
      <c r="R54090" s="1"/>
    </row>
    <row r="54091" spans="18:18">
      <c r="R54091" s="1"/>
    </row>
    <row r="54092" spans="18:18">
      <c r="R54092" s="1"/>
    </row>
    <row r="54093" spans="18:18">
      <c r="R54093" s="1"/>
    </row>
    <row r="54094" spans="18:18">
      <c r="R54094" s="1"/>
    </row>
    <row r="54095" spans="18:18">
      <c r="R54095" s="1"/>
    </row>
    <row r="54096" spans="18:18">
      <c r="R54096" s="1"/>
    </row>
    <row r="54097" spans="18:18">
      <c r="R54097" s="1"/>
    </row>
    <row r="54098" spans="18:18">
      <c r="R54098" s="1"/>
    </row>
    <row r="54099" spans="18:18">
      <c r="R54099" s="1"/>
    </row>
    <row r="54100" spans="18:18">
      <c r="R54100" s="1"/>
    </row>
    <row r="54101" spans="18:18">
      <c r="R54101" s="1"/>
    </row>
    <row r="54102" spans="18:18">
      <c r="R54102" s="1"/>
    </row>
    <row r="54103" spans="18:18">
      <c r="R54103" s="1"/>
    </row>
    <row r="54104" spans="18:18">
      <c r="R54104" s="1"/>
    </row>
    <row r="54105" spans="18:18">
      <c r="R54105" s="1"/>
    </row>
    <row r="54106" spans="18:18">
      <c r="R54106" s="1"/>
    </row>
    <row r="54107" spans="18:18">
      <c r="R54107" s="1"/>
    </row>
    <row r="54108" spans="18:18">
      <c r="R54108" s="1"/>
    </row>
    <row r="54109" spans="18:18">
      <c r="R54109" s="1"/>
    </row>
    <row r="54110" spans="18:18">
      <c r="R54110" s="1"/>
    </row>
    <row r="54111" spans="18:18">
      <c r="R54111" s="1"/>
    </row>
    <row r="54112" spans="18:18">
      <c r="R54112" s="1"/>
    </row>
    <row r="54113" spans="18:18">
      <c r="R54113" s="1"/>
    </row>
    <row r="54114" spans="18:18">
      <c r="R54114" s="1"/>
    </row>
    <row r="54115" spans="18:18">
      <c r="R54115" s="1"/>
    </row>
    <row r="54116" spans="18:18">
      <c r="R54116" s="1"/>
    </row>
    <row r="54117" spans="18:18">
      <c r="R54117" s="1"/>
    </row>
    <row r="54118" spans="18:18">
      <c r="R54118" s="1"/>
    </row>
    <row r="54119" spans="18:18">
      <c r="R54119" s="1"/>
    </row>
    <row r="54120" spans="18:18">
      <c r="R54120" s="1"/>
    </row>
    <row r="54121" spans="18:18">
      <c r="R54121" s="1"/>
    </row>
    <row r="54122" spans="18:18">
      <c r="R54122" s="1"/>
    </row>
    <row r="54123" spans="18:18">
      <c r="R54123" s="1"/>
    </row>
    <row r="54124" spans="18:18">
      <c r="R54124" s="1"/>
    </row>
    <row r="54125" spans="18:18">
      <c r="R54125" s="1"/>
    </row>
    <row r="54126" spans="18:18">
      <c r="R54126" s="1"/>
    </row>
    <row r="54127" spans="18:18">
      <c r="R54127" s="1"/>
    </row>
    <row r="54128" spans="18:18">
      <c r="R54128" s="1"/>
    </row>
    <row r="54129" spans="18:18">
      <c r="R54129" s="1"/>
    </row>
    <row r="54130" spans="18:18">
      <c r="R54130" s="1"/>
    </row>
    <row r="54131" spans="18:18">
      <c r="R54131" s="1"/>
    </row>
    <row r="54132" spans="18:18">
      <c r="R54132" s="1"/>
    </row>
    <row r="54133" spans="18:18">
      <c r="R54133" s="1"/>
    </row>
    <row r="54134" spans="18:18">
      <c r="R54134" s="1"/>
    </row>
    <row r="54135" spans="18:18">
      <c r="R54135" s="1"/>
    </row>
    <row r="54136" spans="18:18">
      <c r="R54136" s="1"/>
    </row>
    <row r="54137" spans="18:18">
      <c r="R54137" s="1"/>
    </row>
    <row r="54138" spans="18:18">
      <c r="R54138" s="1"/>
    </row>
    <row r="54139" spans="18:18">
      <c r="R54139" s="1"/>
    </row>
    <row r="54140" spans="18:18">
      <c r="R54140" s="1"/>
    </row>
    <row r="54141" spans="18:18">
      <c r="R54141" s="1"/>
    </row>
    <row r="54142" spans="18:18">
      <c r="R54142" s="1"/>
    </row>
    <row r="54143" spans="18:18">
      <c r="R54143" s="1"/>
    </row>
    <row r="54144" spans="18:18">
      <c r="R54144" s="1"/>
    </row>
    <row r="54145" spans="18:18">
      <c r="R54145" s="1"/>
    </row>
    <row r="54146" spans="18:18">
      <c r="R54146" s="1"/>
    </row>
    <row r="54147" spans="18:18">
      <c r="R54147" s="1"/>
    </row>
    <row r="54148" spans="18:18">
      <c r="R54148" s="1"/>
    </row>
    <row r="54149" spans="18:18">
      <c r="R54149" s="1"/>
    </row>
    <row r="54150" spans="18:18">
      <c r="R54150" s="1"/>
    </row>
    <row r="54151" spans="18:18">
      <c r="R54151" s="1"/>
    </row>
    <row r="54152" spans="18:18">
      <c r="R54152" s="1"/>
    </row>
    <row r="54153" spans="18:18">
      <c r="R54153" s="1"/>
    </row>
    <row r="54154" spans="18:18">
      <c r="R54154" s="1"/>
    </row>
    <row r="54155" spans="18:18">
      <c r="R54155" s="1"/>
    </row>
    <row r="54156" spans="18:18">
      <c r="R54156" s="1"/>
    </row>
    <row r="54157" spans="18:18">
      <c r="R54157" s="1"/>
    </row>
    <row r="54158" spans="18:18">
      <c r="R54158" s="1"/>
    </row>
    <row r="54159" spans="18:18">
      <c r="R54159" s="1"/>
    </row>
    <row r="54160" spans="18:18">
      <c r="R54160" s="1"/>
    </row>
    <row r="54161" spans="18:18">
      <c r="R54161" s="1"/>
    </row>
    <row r="54162" spans="18:18">
      <c r="R54162" s="1"/>
    </row>
    <row r="54163" spans="18:18">
      <c r="R54163" s="1"/>
    </row>
    <row r="54164" spans="18:18">
      <c r="R54164" s="1"/>
    </row>
    <row r="54165" spans="18:18">
      <c r="R54165" s="1"/>
    </row>
    <row r="54166" spans="18:18">
      <c r="R54166" s="1"/>
    </row>
    <row r="54167" spans="18:18">
      <c r="R54167" s="1"/>
    </row>
    <row r="54168" spans="18:18">
      <c r="R54168" s="1"/>
    </row>
    <row r="54169" spans="18:18">
      <c r="R54169" s="1"/>
    </row>
    <row r="54170" spans="18:18">
      <c r="R54170" s="1"/>
    </row>
    <row r="54171" spans="18:18">
      <c r="R54171" s="1"/>
    </row>
    <row r="54172" spans="18:18">
      <c r="R54172" s="1"/>
    </row>
    <row r="54173" spans="18:18">
      <c r="R54173" s="1"/>
    </row>
    <row r="54174" spans="18:18">
      <c r="R54174" s="1"/>
    </row>
    <row r="54175" spans="18:18">
      <c r="R54175" s="1"/>
    </row>
    <row r="54176" spans="18:18">
      <c r="R54176" s="1"/>
    </row>
    <row r="54177" spans="18:18">
      <c r="R54177" s="1"/>
    </row>
    <row r="54178" spans="18:18">
      <c r="R54178" s="1"/>
    </row>
    <row r="54179" spans="18:18">
      <c r="R54179" s="1"/>
    </row>
    <row r="54180" spans="18:18">
      <c r="R54180" s="1"/>
    </row>
    <row r="54181" spans="18:18">
      <c r="R54181" s="1"/>
    </row>
    <row r="54182" spans="18:18">
      <c r="R54182" s="1"/>
    </row>
    <row r="54183" spans="18:18">
      <c r="R54183" s="1"/>
    </row>
    <row r="54184" spans="18:18">
      <c r="R54184" s="1"/>
    </row>
    <row r="54185" spans="18:18">
      <c r="R54185" s="1"/>
    </row>
    <row r="54186" spans="18:18">
      <c r="R54186" s="1"/>
    </row>
    <row r="54187" spans="18:18">
      <c r="R54187" s="1"/>
    </row>
    <row r="54188" spans="18:18">
      <c r="R54188" s="1"/>
    </row>
    <row r="54189" spans="18:18">
      <c r="R54189" s="1"/>
    </row>
    <row r="54190" spans="18:18">
      <c r="R54190" s="1"/>
    </row>
    <row r="54191" spans="18:18">
      <c r="R54191" s="1"/>
    </row>
    <row r="54192" spans="18:18">
      <c r="R54192" s="1"/>
    </row>
    <row r="54193" spans="18:18">
      <c r="R54193" s="1"/>
    </row>
    <row r="54194" spans="18:18">
      <c r="R54194" s="1"/>
    </row>
    <row r="54195" spans="18:18">
      <c r="R54195" s="1"/>
    </row>
    <row r="54196" spans="18:18">
      <c r="R54196" s="1"/>
    </row>
    <row r="54197" spans="18:18">
      <c r="R54197" s="1"/>
    </row>
    <row r="54198" spans="18:18">
      <c r="R54198" s="1"/>
    </row>
    <row r="54199" spans="18:18">
      <c r="R54199" s="1"/>
    </row>
    <row r="54200" spans="18:18">
      <c r="R54200" s="1"/>
    </row>
    <row r="54201" spans="18:18">
      <c r="R54201" s="1"/>
    </row>
    <row r="54202" spans="18:18">
      <c r="R54202" s="1"/>
    </row>
    <row r="54203" spans="18:18">
      <c r="R54203" s="1"/>
    </row>
    <row r="54204" spans="18:18">
      <c r="R54204" s="1"/>
    </row>
    <row r="54205" spans="18:18">
      <c r="R54205" s="1"/>
    </row>
    <row r="54206" spans="18:18">
      <c r="R54206" s="1"/>
    </row>
    <row r="54207" spans="18:18">
      <c r="R54207" s="1"/>
    </row>
    <row r="54208" spans="18:18">
      <c r="R54208" s="1"/>
    </row>
    <row r="54209" spans="18:18">
      <c r="R54209" s="1"/>
    </row>
    <row r="54210" spans="18:18">
      <c r="R54210" s="1"/>
    </row>
    <row r="54211" spans="18:18">
      <c r="R54211" s="1"/>
    </row>
    <row r="54212" spans="18:18">
      <c r="R54212" s="1"/>
    </row>
    <row r="54213" spans="18:18">
      <c r="R54213" s="1"/>
    </row>
    <row r="54214" spans="18:18">
      <c r="R54214" s="1"/>
    </row>
    <row r="54215" spans="18:18">
      <c r="R54215" s="1"/>
    </row>
    <row r="54216" spans="18:18">
      <c r="R54216" s="1"/>
    </row>
    <row r="54217" spans="18:18">
      <c r="R54217" s="1"/>
    </row>
    <row r="54218" spans="18:18">
      <c r="R54218" s="1"/>
    </row>
    <row r="54219" spans="18:18">
      <c r="R54219" s="1"/>
    </row>
    <row r="54220" spans="18:18">
      <c r="R54220" s="1"/>
    </row>
    <row r="54221" spans="18:18">
      <c r="R54221" s="1"/>
    </row>
    <row r="54222" spans="18:18">
      <c r="R54222" s="1"/>
    </row>
    <row r="54223" spans="18:18">
      <c r="R54223" s="1"/>
    </row>
    <row r="54224" spans="18:18">
      <c r="R54224" s="1"/>
    </row>
    <row r="54225" spans="18:18">
      <c r="R54225" s="1"/>
    </row>
    <row r="54226" spans="18:18">
      <c r="R54226" s="1"/>
    </row>
    <row r="54227" spans="18:18">
      <c r="R54227" s="1"/>
    </row>
    <row r="54228" spans="18:18">
      <c r="R54228" s="1"/>
    </row>
    <row r="54229" spans="18:18">
      <c r="R54229" s="1"/>
    </row>
    <row r="54230" spans="18:18">
      <c r="R54230" s="1"/>
    </row>
    <row r="54231" spans="18:18">
      <c r="R54231" s="1"/>
    </row>
    <row r="54232" spans="18:18">
      <c r="R54232" s="1"/>
    </row>
    <row r="54233" spans="18:18">
      <c r="R54233" s="1"/>
    </row>
    <row r="54234" spans="18:18">
      <c r="R54234" s="1"/>
    </row>
    <row r="54235" spans="18:18">
      <c r="R54235" s="1"/>
    </row>
    <row r="54236" spans="18:18">
      <c r="R54236" s="1"/>
    </row>
    <row r="54237" spans="18:18">
      <c r="R54237" s="1"/>
    </row>
    <row r="54238" spans="18:18">
      <c r="R54238" s="1"/>
    </row>
    <row r="54239" spans="18:18">
      <c r="R54239" s="1"/>
    </row>
    <row r="54240" spans="18:18">
      <c r="R54240" s="1"/>
    </row>
    <row r="54241" spans="18:18">
      <c r="R54241" s="1"/>
    </row>
    <row r="54242" spans="18:18">
      <c r="R54242" s="1"/>
    </row>
    <row r="54243" spans="18:18">
      <c r="R54243" s="1"/>
    </row>
    <row r="54244" spans="18:18">
      <c r="R54244" s="1"/>
    </row>
    <row r="54245" spans="18:18">
      <c r="R54245" s="1"/>
    </row>
    <row r="54246" spans="18:18">
      <c r="R54246" s="1"/>
    </row>
    <row r="54247" spans="18:18">
      <c r="R54247" s="1"/>
    </row>
    <row r="54248" spans="18:18">
      <c r="R54248" s="1"/>
    </row>
    <row r="54249" spans="18:18">
      <c r="R54249" s="1"/>
    </row>
    <row r="54250" spans="18:18">
      <c r="R54250" s="1"/>
    </row>
    <row r="54251" spans="18:18">
      <c r="R54251" s="1"/>
    </row>
    <row r="54252" spans="18:18">
      <c r="R54252" s="1"/>
    </row>
    <row r="54253" spans="18:18">
      <c r="R54253" s="1"/>
    </row>
    <row r="54254" spans="18:18">
      <c r="R54254" s="1"/>
    </row>
    <row r="54255" spans="18:18">
      <c r="R54255" s="1"/>
    </row>
    <row r="54256" spans="18:18">
      <c r="R54256" s="1"/>
    </row>
    <row r="54257" spans="18:18">
      <c r="R54257" s="1"/>
    </row>
    <row r="54258" spans="18:18">
      <c r="R54258" s="1"/>
    </row>
    <row r="54259" spans="18:18">
      <c r="R54259" s="1"/>
    </row>
    <row r="54260" spans="18:18">
      <c r="R54260" s="1"/>
    </row>
    <row r="54261" spans="18:18">
      <c r="R54261" s="1"/>
    </row>
    <row r="54262" spans="18:18">
      <c r="R54262" s="1"/>
    </row>
    <row r="54263" spans="18:18">
      <c r="R54263" s="1"/>
    </row>
    <row r="54264" spans="18:18">
      <c r="R54264" s="1"/>
    </row>
    <row r="54265" spans="18:18">
      <c r="R54265" s="1"/>
    </row>
    <row r="54266" spans="18:18">
      <c r="R54266" s="1"/>
    </row>
    <row r="54267" spans="18:18">
      <c r="R54267" s="1"/>
    </row>
    <row r="54268" spans="18:18">
      <c r="R54268" s="1"/>
    </row>
    <row r="54269" spans="18:18">
      <c r="R54269" s="1"/>
    </row>
    <row r="54270" spans="18:18">
      <c r="R54270" s="1"/>
    </row>
    <row r="54271" spans="18:18">
      <c r="R54271" s="1"/>
    </row>
    <row r="54272" spans="18:18">
      <c r="R54272" s="1"/>
    </row>
    <row r="54273" spans="18:18">
      <c r="R54273" s="1"/>
    </row>
    <row r="54274" spans="18:18">
      <c r="R54274" s="1"/>
    </row>
    <row r="54275" spans="18:18">
      <c r="R54275" s="1"/>
    </row>
    <row r="54276" spans="18:18">
      <c r="R54276" s="1"/>
    </row>
    <row r="54277" spans="18:18">
      <c r="R54277" s="1"/>
    </row>
    <row r="54278" spans="18:18">
      <c r="R54278" s="1"/>
    </row>
    <row r="54279" spans="18:18">
      <c r="R54279" s="1"/>
    </row>
    <row r="54280" spans="18:18">
      <c r="R54280" s="1"/>
    </row>
    <row r="54281" spans="18:18">
      <c r="R54281" s="1"/>
    </row>
    <row r="54282" spans="18:18">
      <c r="R54282" s="1"/>
    </row>
    <row r="54283" spans="18:18">
      <c r="R54283" s="1"/>
    </row>
    <row r="54284" spans="18:18">
      <c r="R54284" s="1"/>
    </row>
    <row r="54285" spans="18:18">
      <c r="R54285" s="1"/>
    </row>
    <row r="54286" spans="18:18">
      <c r="R54286" s="1"/>
    </row>
    <row r="54287" spans="18:18">
      <c r="R54287" s="1"/>
    </row>
    <row r="54288" spans="18:18">
      <c r="R54288" s="1"/>
    </row>
    <row r="54289" spans="18:18">
      <c r="R54289" s="1"/>
    </row>
    <row r="54290" spans="18:18">
      <c r="R54290" s="1"/>
    </row>
    <row r="54291" spans="18:18">
      <c r="R54291" s="1"/>
    </row>
    <row r="54292" spans="18:18">
      <c r="R54292" s="1"/>
    </row>
    <row r="54293" spans="18:18">
      <c r="R54293" s="1"/>
    </row>
    <row r="54294" spans="18:18">
      <c r="R54294" s="1"/>
    </row>
    <row r="54295" spans="18:18">
      <c r="R54295" s="1"/>
    </row>
    <row r="54296" spans="18:18">
      <c r="R54296" s="1"/>
    </row>
    <row r="54297" spans="18:18">
      <c r="R54297" s="1"/>
    </row>
    <row r="54298" spans="18:18">
      <c r="R54298" s="1"/>
    </row>
    <row r="54299" spans="18:18">
      <c r="R54299" s="1"/>
    </row>
    <row r="54300" spans="18:18">
      <c r="R54300" s="1"/>
    </row>
    <row r="54301" spans="18:18">
      <c r="R54301" s="1"/>
    </row>
    <row r="54302" spans="18:18">
      <c r="R54302" s="1"/>
    </row>
    <row r="54303" spans="18:18">
      <c r="R54303" s="1"/>
    </row>
    <row r="54304" spans="18:18">
      <c r="R54304" s="1"/>
    </row>
    <row r="54305" spans="18:18">
      <c r="R54305" s="1"/>
    </row>
    <row r="54306" spans="18:18">
      <c r="R54306" s="1"/>
    </row>
    <row r="54307" spans="18:18">
      <c r="R54307" s="1"/>
    </row>
    <row r="54308" spans="18:18">
      <c r="R54308" s="1"/>
    </row>
    <row r="54309" spans="18:18">
      <c r="R54309" s="1"/>
    </row>
    <row r="54310" spans="18:18">
      <c r="R54310" s="1"/>
    </row>
    <row r="54311" spans="18:18">
      <c r="R54311" s="1"/>
    </row>
    <row r="54312" spans="18:18">
      <c r="R54312" s="1"/>
    </row>
    <row r="54313" spans="18:18">
      <c r="R54313" s="1"/>
    </row>
    <row r="54314" spans="18:18">
      <c r="R54314" s="1"/>
    </row>
    <row r="54315" spans="18:18">
      <c r="R54315" s="1"/>
    </row>
    <row r="54316" spans="18:18">
      <c r="R54316" s="1"/>
    </row>
    <row r="54317" spans="18:18">
      <c r="R54317" s="1"/>
    </row>
    <row r="54318" spans="18:18">
      <c r="R54318" s="1"/>
    </row>
    <row r="54319" spans="18:18">
      <c r="R54319" s="1"/>
    </row>
    <row r="54320" spans="18:18">
      <c r="R54320" s="1"/>
    </row>
    <row r="54321" spans="18:18">
      <c r="R54321" s="1"/>
    </row>
    <row r="54322" spans="18:18">
      <c r="R54322" s="1"/>
    </row>
    <row r="54323" spans="18:18">
      <c r="R54323" s="1"/>
    </row>
    <row r="54324" spans="18:18">
      <c r="R54324" s="1"/>
    </row>
    <row r="54325" spans="18:18">
      <c r="R54325" s="1"/>
    </row>
    <row r="54326" spans="18:18">
      <c r="R54326" s="1"/>
    </row>
    <row r="54327" spans="18:18">
      <c r="R54327" s="1"/>
    </row>
    <row r="54328" spans="18:18">
      <c r="R54328" s="1"/>
    </row>
    <row r="54329" spans="18:18">
      <c r="R54329" s="1"/>
    </row>
    <row r="54330" spans="18:18">
      <c r="R54330" s="1"/>
    </row>
    <row r="54331" spans="18:18">
      <c r="R54331" s="1"/>
    </row>
    <row r="54332" spans="18:18">
      <c r="R54332" s="1"/>
    </row>
    <row r="54333" spans="18:18">
      <c r="R54333" s="1"/>
    </row>
    <row r="54334" spans="18:18">
      <c r="R54334" s="1"/>
    </row>
    <row r="54335" spans="18:18">
      <c r="R54335" s="1"/>
    </row>
    <row r="54336" spans="18:18">
      <c r="R54336" s="1"/>
    </row>
    <row r="54337" spans="18:18">
      <c r="R54337" s="1"/>
    </row>
    <row r="54338" spans="18:18">
      <c r="R54338" s="1"/>
    </row>
    <row r="54339" spans="18:18">
      <c r="R54339" s="1"/>
    </row>
    <row r="54340" spans="18:18">
      <c r="R54340" s="1"/>
    </row>
    <row r="54341" spans="18:18">
      <c r="R54341" s="1"/>
    </row>
    <row r="54342" spans="18:18">
      <c r="R54342" s="1"/>
    </row>
    <row r="54343" spans="18:18">
      <c r="R54343" s="1"/>
    </row>
    <row r="54344" spans="18:18">
      <c r="R54344" s="1"/>
    </row>
    <row r="54345" spans="18:18">
      <c r="R54345" s="1"/>
    </row>
    <row r="54346" spans="18:18">
      <c r="R54346" s="1"/>
    </row>
    <row r="54347" spans="18:18">
      <c r="R54347" s="1"/>
    </row>
    <row r="54348" spans="18:18">
      <c r="R54348" s="1"/>
    </row>
    <row r="54349" spans="18:18">
      <c r="R54349" s="1"/>
    </row>
    <row r="54350" spans="18:18">
      <c r="R54350" s="1"/>
    </row>
    <row r="54351" spans="18:18">
      <c r="R54351" s="1"/>
    </row>
    <row r="54352" spans="18:18">
      <c r="R54352" s="1"/>
    </row>
    <row r="54353" spans="18:18">
      <c r="R54353" s="1"/>
    </row>
    <row r="54354" spans="18:18">
      <c r="R54354" s="1"/>
    </row>
    <row r="54355" spans="18:18">
      <c r="R54355" s="1"/>
    </row>
    <row r="54356" spans="18:18">
      <c r="R54356" s="1"/>
    </row>
    <row r="54357" spans="18:18">
      <c r="R54357" s="1"/>
    </row>
    <row r="54358" spans="18:18">
      <c r="R54358" s="1"/>
    </row>
    <row r="54359" spans="18:18">
      <c r="R54359" s="1"/>
    </row>
    <row r="54360" spans="18:18">
      <c r="R54360" s="1"/>
    </row>
    <row r="54361" spans="18:18">
      <c r="R54361" s="1"/>
    </row>
    <row r="54362" spans="18:18">
      <c r="R54362" s="1"/>
    </row>
    <row r="54363" spans="18:18">
      <c r="R54363" s="1"/>
    </row>
    <row r="54364" spans="18:18">
      <c r="R54364" s="1"/>
    </row>
    <row r="54365" spans="18:18">
      <c r="R54365" s="1"/>
    </row>
    <row r="54366" spans="18:18">
      <c r="R54366" s="1"/>
    </row>
    <row r="54367" spans="18:18">
      <c r="R54367" s="1"/>
    </row>
    <row r="54368" spans="18:18">
      <c r="R54368" s="1"/>
    </row>
    <row r="54369" spans="18:18">
      <c r="R54369" s="1"/>
    </row>
    <row r="54370" spans="18:18">
      <c r="R54370" s="1"/>
    </row>
    <row r="54371" spans="18:18">
      <c r="R54371" s="1"/>
    </row>
    <row r="54372" spans="18:18">
      <c r="R54372" s="1"/>
    </row>
    <row r="54373" spans="18:18">
      <c r="R54373" s="1"/>
    </row>
    <row r="54374" spans="18:18">
      <c r="R54374" s="1"/>
    </row>
    <row r="54375" spans="18:18">
      <c r="R54375" s="1"/>
    </row>
    <row r="54376" spans="18:18">
      <c r="R54376" s="1"/>
    </row>
    <row r="54377" spans="18:18">
      <c r="R54377" s="1"/>
    </row>
    <row r="54378" spans="18:18">
      <c r="R54378" s="1"/>
    </row>
    <row r="54379" spans="18:18">
      <c r="R54379" s="1"/>
    </row>
    <row r="54380" spans="18:18">
      <c r="R54380" s="1"/>
    </row>
    <row r="54381" spans="18:18">
      <c r="R54381" s="1"/>
    </row>
    <row r="54382" spans="18:18">
      <c r="R54382" s="1"/>
    </row>
    <row r="54383" spans="18:18">
      <c r="R54383" s="1"/>
    </row>
    <row r="54384" spans="18:18">
      <c r="R54384" s="1"/>
    </row>
    <row r="54385" spans="18:18">
      <c r="R54385" s="1"/>
    </row>
    <row r="54386" spans="18:18">
      <c r="R54386" s="1"/>
    </row>
    <row r="54387" spans="18:18">
      <c r="R54387" s="1"/>
    </row>
    <row r="54388" spans="18:18">
      <c r="R54388" s="1"/>
    </row>
    <row r="54389" spans="18:18">
      <c r="R54389" s="1"/>
    </row>
    <row r="54390" spans="18:18">
      <c r="R54390" s="1"/>
    </row>
    <row r="54391" spans="18:18">
      <c r="R54391" s="1"/>
    </row>
    <row r="54392" spans="18:18">
      <c r="R54392" s="1"/>
    </row>
    <row r="54393" spans="18:18">
      <c r="R54393" s="1"/>
    </row>
    <row r="54394" spans="18:18">
      <c r="R54394" s="1"/>
    </row>
    <row r="54395" spans="18:18">
      <c r="R54395" s="1"/>
    </row>
    <row r="54396" spans="18:18">
      <c r="R54396" s="1"/>
    </row>
    <row r="54397" spans="18:18">
      <c r="R54397" s="1"/>
    </row>
    <row r="54398" spans="18:18">
      <c r="R54398" s="1"/>
    </row>
    <row r="54399" spans="18:18">
      <c r="R54399" s="1"/>
    </row>
    <row r="54400" spans="18:18">
      <c r="R54400" s="1"/>
    </row>
    <row r="54401" spans="18:18">
      <c r="R54401" s="1"/>
    </row>
    <row r="54402" spans="18:18">
      <c r="R54402" s="1"/>
    </row>
    <row r="54403" spans="18:18">
      <c r="R54403" s="1"/>
    </row>
    <row r="54404" spans="18:18">
      <c r="R54404" s="1"/>
    </row>
    <row r="54405" spans="18:18">
      <c r="R54405" s="1"/>
    </row>
    <row r="54406" spans="18:18">
      <c r="R54406" s="1"/>
    </row>
    <row r="54407" spans="18:18">
      <c r="R54407" s="1"/>
    </row>
    <row r="54408" spans="18:18">
      <c r="R54408" s="1"/>
    </row>
    <row r="54409" spans="18:18">
      <c r="R54409" s="1"/>
    </row>
    <row r="54410" spans="18:18">
      <c r="R54410" s="1"/>
    </row>
    <row r="54411" spans="18:18">
      <c r="R54411" s="1"/>
    </row>
    <row r="54412" spans="18:18">
      <c r="R54412" s="1"/>
    </row>
    <row r="54413" spans="18:18">
      <c r="R54413" s="1"/>
    </row>
    <row r="54414" spans="18:18">
      <c r="R54414" s="1"/>
    </row>
    <row r="54415" spans="18:18">
      <c r="R54415" s="1"/>
    </row>
    <row r="54416" spans="18:18">
      <c r="R54416" s="1"/>
    </row>
    <row r="54417" spans="18:18">
      <c r="R54417" s="1"/>
    </row>
    <row r="54418" spans="18:18">
      <c r="R54418" s="1"/>
    </row>
    <row r="54419" spans="18:18">
      <c r="R54419" s="1"/>
    </row>
    <row r="54420" spans="18:18">
      <c r="R54420" s="1"/>
    </row>
    <row r="54421" spans="18:18">
      <c r="R54421" s="1"/>
    </row>
    <row r="54422" spans="18:18">
      <c r="R54422" s="1"/>
    </row>
    <row r="54423" spans="18:18">
      <c r="R54423" s="1"/>
    </row>
    <row r="54424" spans="18:18">
      <c r="R54424" s="1"/>
    </row>
    <row r="54425" spans="18:18">
      <c r="R54425" s="1"/>
    </row>
    <row r="54426" spans="18:18">
      <c r="R54426" s="1"/>
    </row>
    <row r="54427" spans="18:18">
      <c r="R54427" s="1"/>
    </row>
    <row r="54428" spans="18:18">
      <c r="R54428" s="1"/>
    </row>
    <row r="54429" spans="18:18">
      <c r="R54429" s="1"/>
    </row>
    <row r="54430" spans="18:18">
      <c r="R54430" s="1"/>
    </row>
    <row r="54431" spans="18:18">
      <c r="R54431" s="1"/>
    </row>
    <row r="54432" spans="18:18">
      <c r="R54432" s="1"/>
    </row>
    <row r="54433" spans="18:18">
      <c r="R54433" s="1"/>
    </row>
    <row r="54434" spans="18:18">
      <c r="R54434" s="1"/>
    </row>
    <row r="54435" spans="18:18">
      <c r="R54435" s="1"/>
    </row>
    <row r="54436" spans="18:18">
      <c r="R54436" s="1"/>
    </row>
    <row r="54437" spans="18:18">
      <c r="R54437" s="1"/>
    </row>
    <row r="54438" spans="18:18">
      <c r="R54438" s="1"/>
    </row>
    <row r="54439" spans="18:18">
      <c r="R54439" s="1"/>
    </row>
    <row r="54440" spans="18:18">
      <c r="R54440" s="1"/>
    </row>
    <row r="54441" spans="18:18">
      <c r="R54441" s="1"/>
    </row>
    <row r="54442" spans="18:18">
      <c r="R54442" s="1"/>
    </row>
    <row r="54443" spans="18:18">
      <c r="R54443" s="1"/>
    </row>
    <row r="54444" spans="18:18">
      <c r="R54444" s="1"/>
    </row>
    <row r="54445" spans="18:18">
      <c r="R54445" s="1"/>
    </row>
    <row r="54446" spans="18:18">
      <c r="R54446" s="1"/>
    </row>
    <row r="54447" spans="18:18">
      <c r="R54447" s="1"/>
    </row>
    <row r="54448" spans="18:18">
      <c r="R54448" s="1"/>
    </row>
    <row r="54449" spans="18:18">
      <c r="R54449" s="1"/>
    </row>
    <row r="54450" spans="18:18">
      <c r="R54450" s="1"/>
    </row>
    <row r="54451" spans="18:18">
      <c r="R54451" s="1"/>
    </row>
    <row r="54452" spans="18:18">
      <c r="R54452" s="1"/>
    </row>
    <row r="54453" spans="18:18">
      <c r="R54453" s="1"/>
    </row>
    <row r="54454" spans="18:18">
      <c r="R54454" s="1"/>
    </row>
    <row r="54455" spans="18:18">
      <c r="R54455" s="1"/>
    </row>
    <row r="54456" spans="18:18">
      <c r="R54456" s="1"/>
    </row>
    <row r="54457" spans="18:18">
      <c r="R54457" s="1"/>
    </row>
    <row r="54458" spans="18:18">
      <c r="R54458" s="1"/>
    </row>
    <row r="54459" spans="18:18">
      <c r="R54459" s="1"/>
    </row>
    <row r="54460" spans="18:18">
      <c r="R54460" s="1"/>
    </row>
    <row r="54461" spans="18:18">
      <c r="R54461" s="1"/>
    </row>
    <row r="54462" spans="18:18">
      <c r="R54462" s="1"/>
    </row>
    <row r="54463" spans="18:18">
      <c r="R54463" s="1"/>
    </row>
    <row r="54464" spans="18:18">
      <c r="R54464" s="1"/>
    </row>
    <row r="54465" spans="18:18">
      <c r="R54465" s="1"/>
    </row>
    <row r="54466" spans="18:18">
      <c r="R54466" s="1"/>
    </row>
    <row r="54467" spans="18:18">
      <c r="R54467" s="1"/>
    </row>
    <row r="54468" spans="18:18">
      <c r="R54468" s="1"/>
    </row>
    <row r="54469" spans="18:18">
      <c r="R54469" s="1"/>
    </row>
    <row r="54470" spans="18:18">
      <c r="R54470" s="1"/>
    </row>
    <row r="54471" spans="18:18">
      <c r="R54471" s="1"/>
    </row>
    <row r="54472" spans="18:18">
      <c r="R54472" s="1"/>
    </row>
    <row r="54473" spans="18:18">
      <c r="R54473" s="1"/>
    </row>
    <row r="54474" spans="18:18">
      <c r="R54474" s="1"/>
    </row>
    <row r="54475" spans="18:18">
      <c r="R54475" s="1"/>
    </row>
    <row r="54476" spans="18:18">
      <c r="R54476" s="1"/>
    </row>
    <row r="54477" spans="18:18">
      <c r="R54477" s="1"/>
    </row>
    <row r="54478" spans="18:18">
      <c r="R54478" s="1"/>
    </row>
    <row r="54479" spans="18:18">
      <c r="R54479" s="1"/>
    </row>
    <row r="54480" spans="18:18">
      <c r="R54480" s="1"/>
    </row>
    <row r="54481" spans="18:18">
      <c r="R54481" s="1"/>
    </row>
    <row r="54482" spans="18:18">
      <c r="R54482" s="1"/>
    </row>
    <row r="54483" spans="18:18">
      <c r="R54483" s="1"/>
    </row>
    <row r="54484" spans="18:18">
      <c r="R54484" s="1"/>
    </row>
    <row r="54485" spans="18:18">
      <c r="R54485" s="1"/>
    </row>
    <row r="54486" spans="18:18">
      <c r="R54486" s="1"/>
    </row>
    <row r="54487" spans="18:18">
      <c r="R54487" s="1"/>
    </row>
    <row r="54488" spans="18:18">
      <c r="R54488" s="1"/>
    </row>
    <row r="54489" spans="18:18">
      <c r="R54489" s="1"/>
    </row>
    <row r="54490" spans="18:18">
      <c r="R54490" s="1"/>
    </row>
    <row r="54491" spans="18:18">
      <c r="R54491" s="1"/>
    </row>
    <row r="54492" spans="18:18">
      <c r="R54492" s="1"/>
    </row>
    <row r="54493" spans="18:18">
      <c r="R54493" s="1"/>
    </row>
    <row r="54494" spans="18:18">
      <c r="R54494" s="1"/>
    </row>
    <row r="54495" spans="18:18">
      <c r="R54495" s="1"/>
    </row>
    <row r="54496" spans="18:18">
      <c r="R54496" s="1"/>
    </row>
    <row r="54497" spans="18:18">
      <c r="R54497" s="1"/>
    </row>
    <row r="54498" spans="18:18">
      <c r="R54498" s="1"/>
    </row>
    <row r="54499" spans="18:18">
      <c r="R54499" s="1"/>
    </row>
    <row r="54500" spans="18:18">
      <c r="R54500" s="1"/>
    </row>
    <row r="54501" spans="18:18">
      <c r="R54501" s="1"/>
    </row>
    <row r="54502" spans="18:18">
      <c r="R54502" s="1"/>
    </row>
    <row r="54503" spans="18:18">
      <c r="R54503" s="1"/>
    </row>
    <row r="54504" spans="18:18">
      <c r="R54504" s="1"/>
    </row>
    <row r="54505" spans="18:18">
      <c r="R54505" s="1"/>
    </row>
    <row r="54506" spans="18:18">
      <c r="R54506" s="1"/>
    </row>
    <row r="54507" spans="18:18">
      <c r="R54507" s="1"/>
    </row>
    <row r="54508" spans="18:18">
      <c r="R54508" s="1"/>
    </row>
    <row r="54509" spans="18:18">
      <c r="R54509" s="1"/>
    </row>
    <row r="54510" spans="18:18">
      <c r="R54510" s="1"/>
    </row>
    <row r="54511" spans="18:18">
      <c r="R54511" s="1"/>
    </row>
    <row r="54512" spans="18:18">
      <c r="R54512" s="1"/>
    </row>
    <row r="54513" spans="18:18">
      <c r="R54513" s="1"/>
    </row>
    <row r="54514" spans="18:18">
      <c r="R54514" s="1"/>
    </row>
    <row r="54515" spans="18:18">
      <c r="R54515" s="1"/>
    </row>
    <row r="54516" spans="18:18">
      <c r="R54516" s="1"/>
    </row>
    <row r="54517" spans="18:18">
      <c r="R54517" s="1"/>
    </row>
    <row r="54518" spans="18:18">
      <c r="R54518" s="1"/>
    </row>
    <row r="54519" spans="18:18">
      <c r="R54519" s="1"/>
    </row>
    <row r="54520" spans="18:18">
      <c r="R54520" s="1"/>
    </row>
    <row r="54521" spans="18:18">
      <c r="R54521" s="1"/>
    </row>
    <row r="54522" spans="18:18">
      <c r="R54522" s="1"/>
    </row>
    <row r="54523" spans="18:18">
      <c r="R54523" s="1"/>
    </row>
    <row r="54524" spans="18:18">
      <c r="R54524" s="1"/>
    </row>
    <row r="54525" spans="18:18">
      <c r="R54525" s="1"/>
    </row>
    <row r="54526" spans="18:18">
      <c r="R54526" s="1"/>
    </row>
    <row r="54527" spans="18:18">
      <c r="R54527" s="1"/>
    </row>
    <row r="54528" spans="18:18">
      <c r="R54528" s="1"/>
    </row>
    <row r="54529" spans="18:18">
      <c r="R54529" s="1"/>
    </row>
    <row r="54530" spans="18:18">
      <c r="R54530" s="1"/>
    </row>
    <row r="54531" spans="18:18">
      <c r="R54531" s="1"/>
    </row>
    <row r="54532" spans="18:18">
      <c r="R54532" s="1"/>
    </row>
    <row r="54533" spans="18:18">
      <c r="R54533" s="1"/>
    </row>
    <row r="54534" spans="18:18">
      <c r="R54534" s="1"/>
    </row>
    <row r="54535" spans="18:18">
      <c r="R54535" s="1"/>
    </row>
    <row r="54536" spans="18:18">
      <c r="R54536" s="1"/>
    </row>
    <row r="54537" spans="18:18">
      <c r="R54537" s="1"/>
    </row>
    <row r="54538" spans="18:18">
      <c r="R54538" s="1"/>
    </row>
    <row r="54539" spans="18:18">
      <c r="R54539" s="1"/>
    </row>
    <row r="54540" spans="18:18">
      <c r="R54540" s="1"/>
    </row>
    <row r="54541" spans="18:18">
      <c r="R54541" s="1"/>
    </row>
    <row r="54542" spans="18:18">
      <c r="R54542" s="1"/>
    </row>
    <row r="54543" spans="18:18">
      <c r="R54543" s="1"/>
    </row>
    <row r="54544" spans="18:18">
      <c r="R54544" s="1"/>
    </row>
    <row r="54545" spans="18:18">
      <c r="R54545" s="1"/>
    </row>
    <row r="54546" spans="18:18">
      <c r="R54546" s="1"/>
    </row>
    <row r="54547" spans="18:18">
      <c r="R54547" s="1"/>
    </row>
    <row r="54548" spans="18:18">
      <c r="R54548" s="1"/>
    </row>
    <row r="54549" spans="18:18">
      <c r="R54549" s="1"/>
    </row>
    <row r="54550" spans="18:18">
      <c r="R54550" s="1"/>
    </row>
    <row r="54551" spans="18:18">
      <c r="R54551" s="1"/>
    </row>
    <row r="54552" spans="18:18">
      <c r="R54552" s="1"/>
    </row>
    <row r="54553" spans="18:18">
      <c r="R54553" s="1"/>
    </row>
    <row r="54554" spans="18:18">
      <c r="R54554" s="1"/>
    </row>
    <row r="54555" spans="18:18">
      <c r="R54555" s="1"/>
    </row>
    <row r="54556" spans="18:18">
      <c r="R54556" s="1"/>
    </row>
    <row r="54557" spans="18:18">
      <c r="R54557" s="1"/>
    </row>
    <row r="54558" spans="18:18">
      <c r="R54558" s="1"/>
    </row>
    <row r="54559" spans="18:18">
      <c r="R54559" s="1"/>
    </row>
    <row r="54560" spans="18:18">
      <c r="R54560" s="1"/>
    </row>
    <row r="54561" spans="18:18">
      <c r="R54561" s="1"/>
    </row>
    <row r="54562" spans="18:18">
      <c r="R54562" s="1"/>
    </row>
    <row r="54563" spans="18:18">
      <c r="R54563" s="1"/>
    </row>
    <row r="54564" spans="18:18">
      <c r="R54564" s="1"/>
    </row>
    <row r="54565" spans="18:18">
      <c r="R54565" s="1"/>
    </row>
    <row r="54566" spans="18:18">
      <c r="R54566" s="1"/>
    </row>
    <row r="54567" spans="18:18">
      <c r="R54567" s="1"/>
    </row>
    <row r="54568" spans="18:18">
      <c r="R54568" s="1"/>
    </row>
    <row r="54569" spans="18:18">
      <c r="R54569" s="1"/>
    </row>
    <row r="54570" spans="18:18">
      <c r="R54570" s="1"/>
    </row>
    <row r="54571" spans="18:18">
      <c r="R54571" s="1"/>
    </row>
    <row r="54572" spans="18:18">
      <c r="R54572" s="1"/>
    </row>
    <row r="54573" spans="18:18">
      <c r="R54573" s="1"/>
    </row>
    <row r="54574" spans="18:18">
      <c r="R54574" s="1"/>
    </row>
    <row r="54575" spans="18:18">
      <c r="R54575" s="1"/>
    </row>
    <row r="54576" spans="18:18">
      <c r="R54576" s="1"/>
    </row>
    <row r="54577" spans="18:18">
      <c r="R54577" s="1"/>
    </row>
    <row r="54578" spans="18:18">
      <c r="R54578" s="1"/>
    </row>
    <row r="54579" spans="18:18">
      <c r="R54579" s="1"/>
    </row>
    <row r="54580" spans="18:18">
      <c r="R54580" s="1"/>
    </row>
    <row r="54581" spans="18:18">
      <c r="R54581" s="1"/>
    </row>
    <row r="54582" spans="18:18">
      <c r="R54582" s="1"/>
    </row>
    <row r="54583" spans="18:18">
      <c r="R54583" s="1"/>
    </row>
    <row r="54584" spans="18:18">
      <c r="R54584" s="1"/>
    </row>
    <row r="54585" spans="18:18">
      <c r="R54585" s="1"/>
    </row>
    <row r="54586" spans="18:18">
      <c r="R54586" s="1"/>
    </row>
    <row r="54587" spans="18:18">
      <c r="R54587" s="1"/>
    </row>
    <row r="54588" spans="18:18">
      <c r="R54588" s="1"/>
    </row>
    <row r="54589" spans="18:18">
      <c r="R54589" s="1"/>
    </row>
    <row r="54590" spans="18:18">
      <c r="R54590" s="1"/>
    </row>
    <row r="54591" spans="18:18">
      <c r="R54591" s="1"/>
    </row>
    <row r="54592" spans="18:18">
      <c r="R54592" s="1"/>
    </row>
    <row r="54593" spans="18:18">
      <c r="R54593" s="1"/>
    </row>
    <row r="54594" spans="18:18">
      <c r="R54594" s="1"/>
    </row>
    <row r="54595" spans="18:18">
      <c r="R54595" s="1"/>
    </row>
    <row r="54596" spans="18:18">
      <c r="R54596" s="1"/>
    </row>
    <row r="54597" spans="18:18">
      <c r="R54597" s="1"/>
    </row>
    <row r="54598" spans="18:18">
      <c r="R54598" s="1"/>
    </row>
    <row r="54599" spans="18:18">
      <c r="R54599" s="1"/>
    </row>
    <row r="54600" spans="18:18">
      <c r="R54600" s="1"/>
    </row>
    <row r="54601" spans="18:18">
      <c r="R54601" s="1"/>
    </row>
    <row r="54602" spans="18:18">
      <c r="R54602" s="1"/>
    </row>
    <row r="54603" spans="18:18">
      <c r="R54603" s="1"/>
    </row>
    <row r="54604" spans="18:18">
      <c r="R54604" s="1"/>
    </row>
    <row r="54605" spans="18:18">
      <c r="R54605" s="1"/>
    </row>
    <row r="54606" spans="18:18">
      <c r="R54606" s="1"/>
    </row>
    <row r="54607" spans="18:18">
      <c r="R54607" s="1"/>
    </row>
    <row r="54608" spans="18:18">
      <c r="R54608" s="1"/>
    </row>
    <row r="54609" spans="18:18">
      <c r="R54609" s="1"/>
    </row>
    <row r="54610" spans="18:18">
      <c r="R54610" s="1"/>
    </row>
    <row r="54611" spans="18:18">
      <c r="R54611" s="1"/>
    </row>
    <row r="54612" spans="18:18">
      <c r="R54612" s="1"/>
    </row>
    <row r="54613" spans="18:18">
      <c r="R54613" s="1"/>
    </row>
    <row r="54614" spans="18:18">
      <c r="R54614" s="1"/>
    </row>
    <row r="54615" spans="18:18">
      <c r="R54615" s="1"/>
    </row>
    <row r="54616" spans="18:18">
      <c r="R54616" s="1"/>
    </row>
    <row r="54617" spans="18:18">
      <c r="R54617" s="1"/>
    </row>
    <row r="54618" spans="18:18">
      <c r="R54618" s="1"/>
    </row>
    <row r="54619" spans="18:18">
      <c r="R54619" s="1"/>
    </row>
    <row r="54620" spans="18:18">
      <c r="R54620" s="1"/>
    </row>
    <row r="54621" spans="18:18">
      <c r="R54621" s="1"/>
    </row>
    <row r="54622" spans="18:18">
      <c r="R54622" s="1"/>
    </row>
    <row r="54623" spans="18:18">
      <c r="R54623" s="1"/>
    </row>
    <row r="54624" spans="18:18">
      <c r="R54624" s="1"/>
    </row>
    <row r="54625" spans="18:18">
      <c r="R54625" s="1"/>
    </row>
    <row r="54626" spans="18:18">
      <c r="R54626" s="1"/>
    </row>
    <row r="54627" spans="18:18">
      <c r="R54627" s="1"/>
    </row>
    <row r="54628" spans="18:18">
      <c r="R54628" s="1"/>
    </row>
    <row r="54629" spans="18:18">
      <c r="R54629" s="1"/>
    </row>
    <row r="54630" spans="18:18">
      <c r="R54630" s="1"/>
    </row>
    <row r="54631" spans="18:18">
      <c r="R54631" s="1"/>
    </row>
    <row r="54632" spans="18:18">
      <c r="R54632" s="1"/>
    </row>
    <row r="54633" spans="18:18">
      <c r="R54633" s="1"/>
    </row>
    <row r="54634" spans="18:18">
      <c r="R54634" s="1"/>
    </row>
    <row r="54635" spans="18:18">
      <c r="R54635" s="1"/>
    </row>
    <row r="54636" spans="18:18">
      <c r="R54636" s="1"/>
    </row>
    <row r="54637" spans="18:18">
      <c r="R54637" s="1"/>
    </row>
    <row r="54638" spans="18:18">
      <c r="R54638" s="1"/>
    </row>
    <row r="54639" spans="18:18">
      <c r="R54639" s="1"/>
    </row>
    <row r="54640" spans="18:18">
      <c r="R54640" s="1"/>
    </row>
    <row r="54641" spans="18:18">
      <c r="R54641" s="1"/>
    </row>
    <row r="54642" spans="18:18">
      <c r="R54642" s="1"/>
    </row>
    <row r="54643" spans="18:18">
      <c r="R54643" s="1"/>
    </row>
    <row r="54644" spans="18:18">
      <c r="R54644" s="1"/>
    </row>
    <row r="54645" spans="18:18">
      <c r="R54645" s="1"/>
    </row>
    <row r="54646" spans="18:18">
      <c r="R54646" s="1"/>
    </row>
    <row r="54647" spans="18:18">
      <c r="R54647" s="1"/>
    </row>
    <row r="54648" spans="18:18">
      <c r="R54648" s="1"/>
    </row>
    <row r="54649" spans="18:18">
      <c r="R54649" s="1"/>
    </row>
    <row r="54650" spans="18:18">
      <c r="R54650" s="1"/>
    </row>
    <row r="54651" spans="18:18">
      <c r="R54651" s="1"/>
    </row>
    <row r="54652" spans="18:18">
      <c r="R54652" s="1"/>
    </row>
    <row r="54653" spans="18:18">
      <c r="R54653" s="1"/>
    </row>
    <row r="54654" spans="18:18">
      <c r="R54654" s="1"/>
    </row>
    <row r="54655" spans="18:18">
      <c r="R54655" s="1"/>
    </row>
    <row r="54656" spans="18:18">
      <c r="R54656" s="1"/>
    </row>
    <row r="54657" spans="18:18">
      <c r="R54657" s="1"/>
    </row>
    <row r="54658" spans="18:18">
      <c r="R54658" s="1"/>
    </row>
    <row r="54659" spans="18:18">
      <c r="R54659" s="1"/>
    </row>
    <row r="54660" spans="18:18">
      <c r="R54660" s="1"/>
    </row>
    <row r="54661" spans="18:18">
      <c r="R54661" s="1"/>
    </row>
    <row r="54662" spans="18:18">
      <c r="R54662" s="1"/>
    </row>
    <row r="54663" spans="18:18">
      <c r="R54663" s="1"/>
    </row>
    <row r="54664" spans="18:18">
      <c r="R54664" s="1"/>
    </row>
    <row r="54665" spans="18:18">
      <c r="R54665" s="1"/>
    </row>
    <row r="54666" spans="18:18">
      <c r="R54666" s="1"/>
    </row>
    <row r="54667" spans="18:18">
      <c r="R54667" s="1"/>
    </row>
    <row r="54668" spans="18:18">
      <c r="R54668" s="1"/>
    </row>
    <row r="54669" spans="18:18">
      <c r="R54669" s="1"/>
    </row>
    <row r="54670" spans="18:18">
      <c r="R54670" s="1"/>
    </row>
    <row r="54671" spans="18:18">
      <c r="R54671" s="1"/>
    </row>
    <row r="54672" spans="18:18">
      <c r="R54672" s="1"/>
    </row>
    <row r="54673" spans="18:18">
      <c r="R54673" s="1"/>
    </row>
    <row r="54674" spans="18:18">
      <c r="R54674" s="1"/>
    </row>
    <row r="54675" spans="18:18">
      <c r="R54675" s="1"/>
    </row>
    <row r="54676" spans="18:18">
      <c r="R54676" s="1"/>
    </row>
    <row r="54677" spans="18:18">
      <c r="R54677" s="1"/>
    </row>
    <row r="54678" spans="18:18">
      <c r="R54678" s="1"/>
    </row>
    <row r="54679" spans="18:18">
      <c r="R54679" s="1"/>
    </row>
    <row r="54680" spans="18:18">
      <c r="R54680" s="1"/>
    </row>
    <row r="54681" spans="18:18">
      <c r="R54681" s="1"/>
    </row>
    <row r="54682" spans="18:18">
      <c r="R54682" s="1"/>
    </row>
    <row r="54683" spans="18:18">
      <c r="R54683" s="1"/>
    </row>
    <row r="54684" spans="18:18">
      <c r="R54684" s="1"/>
    </row>
    <row r="54685" spans="18:18">
      <c r="R54685" s="1"/>
    </row>
    <row r="54686" spans="18:18">
      <c r="R54686" s="1"/>
    </row>
    <row r="54687" spans="18:18">
      <c r="R54687" s="1"/>
    </row>
    <row r="54688" spans="18:18">
      <c r="R54688" s="1"/>
    </row>
    <row r="54689" spans="18:18">
      <c r="R54689" s="1"/>
    </row>
    <row r="54690" spans="18:18">
      <c r="R54690" s="1"/>
    </row>
    <row r="54691" spans="18:18">
      <c r="R54691" s="1"/>
    </row>
    <row r="54692" spans="18:18">
      <c r="R54692" s="1"/>
    </row>
    <row r="54693" spans="18:18">
      <c r="R54693" s="1"/>
    </row>
    <row r="54694" spans="18:18">
      <c r="R54694" s="1"/>
    </row>
    <row r="54695" spans="18:18">
      <c r="R54695" s="1"/>
    </row>
    <row r="54696" spans="18:18">
      <c r="R54696" s="1"/>
    </row>
    <row r="54697" spans="18:18">
      <c r="R54697" s="1"/>
    </row>
    <row r="54698" spans="18:18">
      <c r="R54698" s="1"/>
    </row>
    <row r="54699" spans="18:18">
      <c r="R54699" s="1"/>
    </row>
    <row r="54700" spans="18:18">
      <c r="R54700" s="1"/>
    </row>
    <row r="54701" spans="18:18">
      <c r="R54701" s="1"/>
    </row>
    <row r="54702" spans="18:18">
      <c r="R54702" s="1"/>
    </row>
    <row r="54703" spans="18:18">
      <c r="R54703" s="1"/>
    </row>
    <row r="54704" spans="18:18">
      <c r="R54704" s="1"/>
    </row>
    <row r="54705" spans="18:18">
      <c r="R54705" s="1"/>
    </row>
    <row r="54706" spans="18:18">
      <c r="R54706" s="1"/>
    </row>
    <row r="54707" spans="18:18">
      <c r="R54707" s="1"/>
    </row>
    <row r="54708" spans="18:18">
      <c r="R54708" s="1"/>
    </row>
    <row r="54709" spans="18:18">
      <c r="R54709" s="1"/>
    </row>
    <row r="54710" spans="18:18">
      <c r="R54710" s="1"/>
    </row>
    <row r="54711" spans="18:18">
      <c r="R54711" s="1"/>
    </row>
    <row r="54712" spans="18:18">
      <c r="R54712" s="1"/>
    </row>
    <row r="54713" spans="18:18">
      <c r="R54713" s="1"/>
    </row>
    <row r="54714" spans="18:18">
      <c r="R54714" s="1"/>
    </row>
    <row r="54715" spans="18:18">
      <c r="R54715" s="1"/>
    </row>
    <row r="54716" spans="18:18">
      <c r="R54716" s="1"/>
    </row>
    <row r="54717" spans="18:18">
      <c r="R54717" s="1"/>
    </row>
    <row r="54718" spans="18:18">
      <c r="R54718" s="1"/>
    </row>
    <row r="54719" spans="18:18">
      <c r="R54719" s="1"/>
    </row>
    <row r="54720" spans="18:18">
      <c r="R54720" s="1"/>
    </row>
    <row r="54721" spans="18:18">
      <c r="R54721" s="1"/>
    </row>
    <row r="54722" spans="18:18">
      <c r="R54722" s="1"/>
    </row>
    <row r="54723" spans="18:18">
      <c r="R54723" s="1"/>
    </row>
    <row r="54724" spans="18:18">
      <c r="R54724" s="1"/>
    </row>
    <row r="54725" spans="18:18">
      <c r="R54725" s="1"/>
    </row>
    <row r="54726" spans="18:18">
      <c r="R54726" s="1"/>
    </row>
    <row r="54727" spans="18:18">
      <c r="R54727" s="1"/>
    </row>
    <row r="54728" spans="18:18">
      <c r="R54728" s="1"/>
    </row>
    <row r="54729" spans="18:18">
      <c r="R54729" s="1"/>
    </row>
    <row r="54730" spans="18:18">
      <c r="R54730" s="1"/>
    </row>
    <row r="54731" spans="18:18">
      <c r="R54731" s="1"/>
    </row>
    <row r="54732" spans="18:18">
      <c r="R54732" s="1"/>
    </row>
    <row r="54733" spans="18:18">
      <c r="R54733" s="1"/>
    </row>
    <row r="54734" spans="18:18">
      <c r="R54734" s="1"/>
    </row>
    <row r="54735" spans="18:18">
      <c r="R54735" s="1"/>
    </row>
    <row r="54736" spans="18:18">
      <c r="R54736" s="1"/>
    </row>
    <row r="54737" spans="18:18">
      <c r="R54737" s="1"/>
    </row>
    <row r="54738" spans="18:18">
      <c r="R54738" s="1"/>
    </row>
    <row r="54739" spans="18:18">
      <c r="R54739" s="1"/>
    </row>
    <row r="54740" spans="18:18">
      <c r="R54740" s="1"/>
    </row>
    <row r="54741" spans="18:18">
      <c r="R54741" s="1"/>
    </row>
    <row r="54742" spans="18:18">
      <c r="R54742" s="1"/>
    </row>
    <row r="54743" spans="18:18">
      <c r="R54743" s="1"/>
    </row>
    <row r="54744" spans="18:18">
      <c r="R54744" s="1"/>
    </row>
    <row r="54745" spans="18:18">
      <c r="R54745" s="1"/>
    </row>
    <row r="54746" spans="18:18">
      <c r="R54746" s="1"/>
    </row>
    <row r="54747" spans="18:18">
      <c r="R54747" s="1"/>
    </row>
    <row r="54748" spans="18:18">
      <c r="R54748" s="1"/>
    </row>
    <row r="54749" spans="18:18">
      <c r="R54749" s="1"/>
    </row>
    <row r="54750" spans="18:18">
      <c r="R54750" s="1"/>
    </row>
    <row r="54751" spans="18:18">
      <c r="R54751" s="1"/>
    </row>
    <row r="54752" spans="18:18">
      <c r="R54752" s="1"/>
    </row>
    <row r="54753" spans="18:18">
      <c r="R54753" s="1"/>
    </row>
    <row r="54754" spans="18:18">
      <c r="R54754" s="1"/>
    </row>
    <row r="54755" spans="18:18">
      <c r="R54755" s="1"/>
    </row>
    <row r="54756" spans="18:18">
      <c r="R54756" s="1"/>
    </row>
    <row r="54757" spans="18:18">
      <c r="R54757" s="1"/>
    </row>
    <row r="54758" spans="18:18">
      <c r="R54758" s="1"/>
    </row>
    <row r="54759" spans="18:18">
      <c r="R54759" s="1"/>
    </row>
    <row r="54760" spans="18:18">
      <c r="R54760" s="1"/>
    </row>
    <row r="54761" spans="18:18">
      <c r="R54761" s="1"/>
    </row>
    <row r="54762" spans="18:18">
      <c r="R54762" s="1"/>
    </row>
    <row r="54763" spans="18:18">
      <c r="R54763" s="1"/>
    </row>
    <row r="54764" spans="18:18">
      <c r="R54764" s="1"/>
    </row>
    <row r="54765" spans="18:18">
      <c r="R54765" s="1"/>
    </row>
    <row r="54766" spans="18:18">
      <c r="R54766" s="1"/>
    </row>
    <row r="54767" spans="18:18">
      <c r="R54767" s="1"/>
    </row>
    <row r="54768" spans="18:18">
      <c r="R54768" s="1"/>
    </row>
    <row r="54769" spans="18:18">
      <c r="R54769" s="1"/>
    </row>
    <row r="54770" spans="18:18">
      <c r="R54770" s="1"/>
    </row>
    <row r="54771" spans="18:18">
      <c r="R54771" s="1"/>
    </row>
    <row r="54772" spans="18:18">
      <c r="R54772" s="1"/>
    </row>
    <row r="54773" spans="18:18">
      <c r="R54773" s="1"/>
    </row>
    <row r="54774" spans="18:18">
      <c r="R54774" s="1"/>
    </row>
    <row r="54775" spans="18:18">
      <c r="R54775" s="1"/>
    </row>
    <row r="54776" spans="18:18">
      <c r="R54776" s="1"/>
    </row>
    <row r="54777" spans="18:18">
      <c r="R54777" s="1"/>
    </row>
    <row r="54778" spans="18:18">
      <c r="R54778" s="1"/>
    </row>
    <row r="54779" spans="18:18">
      <c r="R54779" s="1"/>
    </row>
    <row r="54780" spans="18:18">
      <c r="R54780" s="1"/>
    </row>
    <row r="54781" spans="18:18">
      <c r="R54781" s="1"/>
    </row>
    <row r="54782" spans="18:18">
      <c r="R54782" s="1"/>
    </row>
    <row r="54783" spans="18:18">
      <c r="R54783" s="1"/>
    </row>
    <row r="54784" spans="18:18">
      <c r="R54784" s="1"/>
    </row>
    <row r="54785" spans="18:18">
      <c r="R54785" s="1"/>
    </row>
    <row r="54786" spans="18:18">
      <c r="R54786" s="1"/>
    </row>
    <row r="54787" spans="18:18">
      <c r="R54787" s="1"/>
    </row>
    <row r="54788" spans="18:18">
      <c r="R54788" s="1"/>
    </row>
    <row r="54789" spans="18:18">
      <c r="R54789" s="1"/>
    </row>
    <row r="54790" spans="18:18">
      <c r="R54790" s="1"/>
    </row>
    <row r="54791" spans="18:18">
      <c r="R54791" s="1"/>
    </row>
    <row r="54792" spans="18:18">
      <c r="R54792" s="1"/>
    </row>
    <row r="54793" spans="18:18">
      <c r="R54793" s="1"/>
    </row>
    <row r="54794" spans="18:18">
      <c r="R54794" s="1"/>
    </row>
    <row r="54795" spans="18:18">
      <c r="R54795" s="1"/>
    </row>
    <row r="54796" spans="18:18">
      <c r="R54796" s="1"/>
    </row>
    <row r="54797" spans="18:18">
      <c r="R54797" s="1"/>
    </row>
    <row r="54798" spans="18:18">
      <c r="R54798" s="1"/>
    </row>
    <row r="54799" spans="18:18">
      <c r="R54799" s="1"/>
    </row>
    <row r="54800" spans="18:18">
      <c r="R54800" s="1"/>
    </row>
    <row r="54801" spans="18:18">
      <c r="R54801" s="1"/>
    </row>
    <row r="54802" spans="18:18">
      <c r="R54802" s="1"/>
    </row>
    <row r="54803" spans="18:18">
      <c r="R54803" s="1"/>
    </row>
    <row r="54804" spans="18:18">
      <c r="R54804" s="1"/>
    </row>
    <row r="54805" spans="18:18">
      <c r="R54805" s="1"/>
    </row>
    <row r="54806" spans="18:18">
      <c r="R54806" s="1"/>
    </row>
    <row r="54807" spans="18:18">
      <c r="R54807" s="1"/>
    </row>
    <row r="54808" spans="18:18">
      <c r="R54808" s="1"/>
    </row>
    <row r="54809" spans="18:18">
      <c r="R54809" s="1"/>
    </row>
    <row r="54810" spans="18:18">
      <c r="R54810" s="1"/>
    </row>
    <row r="54811" spans="18:18">
      <c r="R54811" s="1"/>
    </row>
    <row r="54812" spans="18:18">
      <c r="R54812" s="1"/>
    </row>
    <row r="54813" spans="18:18">
      <c r="R54813" s="1"/>
    </row>
    <row r="54814" spans="18:18">
      <c r="R54814" s="1"/>
    </row>
    <row r="54815" spans="18:18">
      <c r="R54815" s="1"/>
    </row>
    <row r="54816" spans="18:18">
      <c r="R54816" s="1"/>
    </row>
    <row r="54817" spans="18:18">
      <c r="R54817" s="1"/>
    </row>
    <row r="54818" spans="18:18">
      <c r="R54818" s="1"/>
    </row>
    <row r="54819" spans="18:18">
      <c r="R54819" s="1"/>
    </row>
    <row r="54820" spans="18:18">
      <c r="R54820" s="1"/>
    </row>
    <row r="54821" spans="18:18">
      <c r="R54821" s="1"/>
    </row>
    <row r="54822" spans="18:18">
      <c r="R54822" s="1"/>
    </row>
    <row r="54823" spans="18:18">
      <c r="R54823" s="1"/>
    </row>
    <row r="54824" spans="18:18">
      <c r="R54824" s="1"/>
    </row>
    <row r="54825" spans="18:18">
      <c r="R54825" s="1"/>
    </row>
    <row r="54826" spans="18:18">
      <c r="R54826" s="1"/>
    </row>
    <row r="54827" spans="18:18">
      <c r="R54827" s="1"/>
    </row>
    <row r="54828" spans="18:18">
      <c r="R54828" s="1"/>
    </row>
    <row r="54829" spans="18:18">
      <c r="R54829" s="1"/>
    </row>
    <row r="54830" spans="18:18">
      <c r="R54830" s="1"/>
    </row>
    <row r="54831" spans="18:18">
      <c r="R54831" s="1"/>
    </row>
    <row r="54832" spans="18:18">
      <c r="R54832" s="1"/>
    </row>
    <row r="54833" spans="18:18">
      <c r="R54833" s="1"/>
    </row>
    <row r="54834" spans="18:18">
      <c r="R54834" s="1"/>
    </row>
    <row r="54835" spans="18:18">
      <c r="R54835" s="1"/>
    </row>
    <row r="54836" spans="18:18">
      <c r="R54836" s="1"/>
    </row>
    <row r="54837" spans="18:18">
      <c r="R54837" s="1"/>
    </row>
    <row r="54838" spans="18:18">
      <c r="R54838" s="1"/>
    </row>
    <row r="54839" spans="18:18">
      <c r="R54839" s="1"/>
    </row>
    <row r="54840" spans="18:18">
      <c r="R54840" s="1"/>
    </row>
    <row r="54841" spans="18:18">
      <c r="R54841" s="1"/>
    </row>
    <row r="54842" spans="18:18">
      <c r="R54842" s="1"/>
    </row>
    <row r="54843" spans="18:18">
      <c r="R54843" s="1"/>
    </row>
    <row r="54844" spans="18:18">
      <c r="R54844" s="1"/>
    </row>
    <row r="54845" spans="18:18">
      <c r="R54845" s="1"/>
    </row>
    <row r="54846" spans="18:18">
      <c r="R54846" s="1"/>
    </row>
    <row r="54847" spans="18:18">
      <c r="R54847" s="1"/>
    </row>
    <row r="54848" spans="18:18">
      <c r="R54848" s="1"/>
    </row>
    <row r="54849" spans="18:18">
      <c r="R54849" s="1"/>
    </row>
    <row r="54850" spans="18:18">
      <c r="R54850" s="1"/>
    </row>
    <row r="54851" spans="18:18">
      <c r="R54851" s="1"/>
    </row>
    <row r="54852" spans="18:18">
      <c r="R54852" s="1"/>
    </row>
    <row r="54853" spans="18:18">
      <c r="R54853" s="1"/>
    </row>
    <row r="54854" spans="18:18">
      <c r="R54854" s="1"/>
    </row>
    <row r="54855" spans="18:18">
      <c r="R54855" s="1"/>
    </row>
    <row r="54856" spans="18:18">
      <c r="R54856" s="1"/>
    </row>
    <row r="54857" spans="18:18">
      <c r="R54857" s="1"/>
    </row>
    <row r="54858" spans="18:18">
      <c r="R54858" s="1"/>
    </row>
    <row r="54859" spans="18:18">
      <c r="R54859" s="1"/>
    </row>
    <row r="54860" spans="18:18">
      <c r="R54860" s="1"/>
    </row>
    <row r="54861" spans="18:18">
      <c r="R54861" s="1"/>
    </row>
    <row r="54862" spans="18:18">
      <c r="R54862" s="1"/>
    </row>
    <row r="54863" spans="18:18">
      <c r="R54863" s="1"/>
    </row>
    <row r="54864" spans="18:18">
      <c r="R54864" s="1"/>
    </row>
    <row r="54865" spans="18:18">
      <c r="R54865" s="1"/>
    </row>
    <row r="54866" spans="18:18">
      <c r="R54866" s="1"/>
    </row>
    <row r="54867" spans="18:18">
      <c r="R54867" s="1"/>
    </row>
    <row r="54868" spans="18:18">
      <c r="R54868" s="1"/>
    </row>
    <row r="54869" spans="18:18">
      <c r="R54869" s="1"/>
    </row>
    <row r="54870" spans="18:18">
      <c r="R54870" s="1"/>
    </row>
    <row r="54871" spans="18:18">
      <c r="R54871" s="1"/>
    </row>
    <row r="54872" spans="18:18">
      <c r="R54872" s="1"/>
    </row>
    <row r="54873" spans="18:18">
      <c r="R54873" s="1"/>
    </row>
    <row r="54874" spans="18:18">
      <c r="R54874" s="1"/>
    </row>
    <row r="54875" spans="18:18">
      <c r="R54875" s="1"/>
    </row>
    <row r="54876" spans="18:18">
      <c r="R54876" s="1"/>
    </row>
    <row r="54877" spans="18:18">
      <c r="R54877" s="1"/>
    </row>
    <row r="54878" spans="18:18">
      <c r="R54878" s="1"/>
    </row>
    <row r="54879" spans="18:18">
      <c r="R54879" s="1"/>
    </row>
    <row r="54880" spans="18:18">
      <c r="R54880" s="1"/>
    </row>
    <row r="54881" spans="18:18">
      <c r="R54881" s="1"/>
    </row>
    <row r="54882" spans="18:18">
      <c r="R54882" s="1"/>
    </row>
    <row r="54883" spans="18:18">
      <c r="R54883" s="1"/>
    </row>
    <row r="54884" spans="18:18">
      <c r="R54884" s="1"/>
    </row>
    <row r="54885" spans="18:18">
      <c r="R54885" s="1"/>
    </row>
    <row r="54886" spans="18:18">
      <c r="R54886" s="1"/>
    </row>
    <row r="54887" spans="18:18">
      <c r="R54887" s="1"/>
    </row>
    <row r="54888" spans="18:18">
      <c r="R54888" s="1"/>
    </row>
    <row r="54889" spans="18:18">
      <c r="R54889" s="1"/>
    </row>
    <row r="54890" spans="18:18">
      <c r="R54890" s="1"/>
    </row>
    <row r="54891" spans="18:18">
      <c r="R54891" s="1"/>
    </row>
    <row r="54892" spans="18:18">
      <c r="R54892" s="1"/>
    </row>
    <row r="54893" spans="18:18">
      <c r="R54893" s="1"/>
    </row>
    <row r="54894" spans="18:18">
      <c r="R54894" s="1"/>
    </row>
    <row r="54895" spans="18:18">
      <c r="R54895" s="1"/>
    </row>
    <row r="54896" spans="18:18">
      <c r="R54896" s="1"/>
    </row>
    <row r="54897" spans="18:18">
      <c r="R54897" s="1"/>
    </row>
    <row r="54898" spans="18:18">
      <c r="R54898" s="1"/>
    </row>
    <row r="54899" spans="18:18">
      <c r="R54899" s="1"/>
    </row>
    <row r="54900" spans="18:18">
      <c r="R54900" s="1"/>
    </row>
    <row r="54901" spans="18:18">
      <c r="R54901" s="1"/>
    </row>
    <row r="54902" spans="18:18">
      <c r="R54902" s="1"/>
    </row>
    <row r="54903" spans="18:18">
      <c r="R54903" s="1"/>
    </row>
    <row r="54904" spans="18:18">
      <c r="R54904" s="1"/>
    </row>
    <row r="54905" spans="18:18">
      <c r="R54905" s="1"/>
    </row>
    <row r="54906" spans="18:18">
      <c r="R54906" s="1"/>
    </row>
    <row r="54907" spans="18:18">
      <c r="R54907" s="1"/>
    </row>
    <row r="54908" spans="18:18">
      <c r="R54908" s="1"/>
    </row>
    <row r="54909" spans="18:18">
      <c r="R54909" s="1"/>
    </row>
    <row r="54910" spans="18:18">
      <c r="R54910" s="1"/>
    </row>
    <row r="54911" spans="18:18">
      <c r="R54911" s="1"/>
    </row>
    <row r="54912" spans="18:18">
      <c r="R54912" s="1"/>
    </row>
    <row r="54913" spans="18:18">
      <c r="R54913" s="1"/>
    </row>
    <row r="54914" spans="18:18">
      <c r="R54914" s="1"/>
    </row>
    <row r="54915" spans="18:18">
      <c r="R54915" s="1"/>
    </row>
    <row r="54916" spans="18:18">
      <c r="R54916" s="1"/>
    </row>
    <row r="54917" spans="18:18">
      <c r="R54917" s="1"/>
    </row>
    <row r="54918" spans="18:18">
      <c r="R54918" s="1"/>
    </row>
    <row r="54919" spans="18:18">
      <c r="R54919" s="1"/>
    </row>
    <row r="54920" spans="18:18">
      <c r="R54920" s="1"/>
    </row>
    <row r="54921" spans="18:18">
      <c r="R54921" s="1"/>
    </row>
    <row r="54922" spans="18:18">
      <c r="R54922" s="1"/>
    </row>
    <row r="54923" spans="18:18">
      <c r="R54923" s="1"/>
    </row>
    <row r="54924" spans="18:18">
      <c r="R54924" s="1"/>
    </row>
    <row r="54925" spans="18:18">
      <c r="R54925" s="1"/>
    </row>
    <row r="54926" spans="18:18">
      <c r="R54926" s="1"/>
    </row>
    <row r="54927" spans="18:18">
      <c r="R54927" s="1"/>
    </row>
    <row r="54928" spans="18:18">
      <c r="R54928" s="1"/>
    </row>
    <row r="54929" spans="18:18">
      <c r="R54929" s="1"/>
    </row>
    <row r="54930" spans="18:18">
      <c r="R54930" s="1"/>
    </row>
    <row r="54931" spans="18:18">
      <c r="R54931" s="1"/>
    </row>
    <row r="54932" spans="18:18">
      <c r="R54932" s="1"/>
    </row>
    <row r="54933" spans="18:18">
      <c r="R54933" s="1"/>
    </row>
    <row r="54934" spans="18:18">
      <c r="R54934" s="1"/>
    </row>
    <row r="54935" spans="18:18">
      <c r="R54935" s="1"/>
    </row>
    <row r="54936" spans="18:18">
      <c r="R54936" s="1"/>
    </row>
    <row r="54937" spans="18:18">
      <c r="R54937" s="1"/>
    </row>
    <row r="54938" spans="18:18">
      <c r="R54938" s="1"/>
    </row>
    <row r="54939" spans="18:18">
      <c r="R54939" s="1"/>
    </row>
    <row r="54940" spans="18:18">
      <c r="R54940" s="1"/>
    </row>
    <row r="54941" spans="18:18">
      <c r="R54941" s="1"/>
    </row>
    <row r="54942" spans="18:18">
      <c r="R54942" s="1"/>
    </row>
    <row r="54943" spans="18:18">
      <c r="R54943" s="1"/>
    </row>
    <row r="54944" spans="18:18">
      <c r="R54944" s="1"/>
    </row>
    <row r="54945" spans="18:18">
      <c r="R54945" s="1"/>
    </row>
    <row r="54946" spans="18:18">
      <c r="R54946" s="1"/>
    </row>
    <row r="54947" spans="18:18">
      <c r="R54947" s="1"/>
    </row>
    <row r="54948" spans="18:18">
      <c r="R54948" s="1"/>
    </row>
    <row r="54949" spans="18:18">
      <c r="R54949" s="1"/>
    </row>
    <row r="54950" spans="18:18">
      <c r="R54950" s="1"/>
    </row>
    <row r="54951" spans="18:18">
      <c r="R54951" s="1"/>
    </row>
    <row r="54952" spans="18:18">
      <c r="R54952" s="1"/>
    </row>
    <row r="54953" spans="18:18">
      <c r="R54953" s="1"/>
    </row>
    <row r="54954" spans="18:18">
      <c r="R54954" s="1"/>
    </row>
    <row r="54955" spans="18:18">
      <c r="R54955" s="1"/>
    </row>
    <row r="54956" spans="18:18">
      <c r="R54956" s="1"/>
    </row>
    <row r="54957" spans="18:18">
      <c r="R54957" s="1"/>
    </row>
    <row r="54958" spans="18:18">
      <c r="R54958" s="1"/>
    </row>
    <row r="54959" spans="18:18">
      <c r="R54959" s="1"/>
    </row>
    <row r="54960" spans="18:18">
      <c r="R54960" s="1"/>
    </row>
    <row r="54961" spans="18:18">
      <c r="R54961" s="1"/>
    </row>
    <row r="54962" spans="18:18">
      <c r="R54962" s="1"/>
    </row>
    <row r="54963" spans="18:18">
      <c r="R54963" s="1"/>
    </row>
    <row r="54964" spans="18:18">
      <c r="R54964" s="1"/>
    </row>
    <row r="54965" spans="18:18">
      <c r="R54965" s="1"/>
    </row>
    <row r="54966" spans="18:18">
      <c r="R54966" s="1"/>
    </row>
    <row r="54967" spans="18:18">
      <c r="R54967" s="1"/>
    </row>
    <row r="54968" spans="18:18">
      <c r="R54968" s="1"/>
    </row>
    <row r="54969" spans="18:18">
      <c r="R54969" s="1"/>
    </row>
    <row r="54970" spans="18:18">
      <c r="R54970" s="1"/>
    </row>
    <row r="54971" spans="18:18">
      <c r="R54971" s="1"/>
    </row>
    <row r="54972" spans="18:18">
      <c r="R54972" s="1"/>
    </row>
    <row r="54973" spans="18:18">
      <c r="R54973" s="1"/>
    </row>
    <row r="54974" spans="18:18">
      <c r="R54974" s="1"/>
    </row>
    <row r="54975" spans="18:18">
      <c r="R54975" s="1"/>
    </row>
    <row r="54976" spans="18:18">
      <c r="R54976" s="1"/>
    </row>
    <row r="54977" spans="18:18">
      <c r="R54977" s="1"/>
    </row>
    <row r="54978" spans="18:18">
      <c r="R54978" s="1"/>
    </row>
    <row r="54979" spans="18:18">
      <c r="R54979" s="1"/>
    </row>
    <row r="54980" spans="18:18">
      <c r="R54980" s="1"/>
    </row>
    <row r="54981" spans="18:18">
      <c r="R54981" s="1"/>
    </row>
    <row r="54982" spans="18:18">
      <c r="R54982" s="1"/>
    </row>
    <row r="54983" spans="18:18">
      <c r="R54983" s="1"/>
    </row>
    <row r="54984" spans="18:18">
      <c r="R54984" s="1"/>
    </row>
    <row r="54985" spans="18:18">
      <c r="R54985" s="1"/>
    </row>
    <row r="54986" spans="18:18">
      <c r="R54986" s="1"/>
    </row>
    <row r="54987" spans="18:18">
      <c r="R54987" s="1"/>
    </row>
    <row r="54988" spans="18:18">
      <c r="R54988" s="1"/>
    </row>
    <row r="54989" spans="18:18">
      <c r="R54989" s="1"/>
    </row>
    <row r="54990" spans="18:18">
      <c r="R54990" s="1"/>
    </row>
    <row r="54991" spans="18:18">
      <c r="R54991" s="1"/>
    </row>
    <row r="54992" spans="18:18">
      <c r="R54992" s="1"/>
    </row>
    <row r="54993" spans="18:18">
      <c r="R54993" s="1"/>
    </row>
    <row r="54994" spans="18:18">
      <c r="R54994" s="1"/>
    </row>
    <row r="54995" spans="18:18">
      <c r="R54995" s="1"/>
    </row>
    <row r="54996" spans="18:18">
      <c r="R54996" s="1"/>
    </row>
    <row r="54997" spans="18:18">
      <c r="R54997" s="1"/>
    </row>
    <row r="54998" spans="18:18">
      <c r="R54998" s="1"/>
    </row>
    <row r="54999" spans="18:18">
      <c r="R54999" s="1"/>
    </row>
    <row r="55000" spans="18:18">
      <c r="R55000" s="1"/>
    </row>
    <row r="55001" spans="18:18">
      <c r="R55001" s="1"/>
    </row>
    <row r="55002" spans="18:18">
      <c r="R55002" s="1"/>
    </row>
    <row r="55003" spans="18:18">
      <c r="R55003" s="1"/>
    </row>
    <row r="55004" spans="18:18">
      <c r="R55004" s="1"/>
    </row>
    <row r="55005" spans="18:18">
      <c r="R55005" s="1"/>
    </row>
    <row r="55006" spans="18:18">
      <c r="R55006" s="1"/>
    </row>
    <row r="55007" spans="18:18">
      <c r="R55007" s="1"/>
    </row>
    <row r="55008" spans="18:18">
      <c r="R55008" s="1"/>
    </row>
    <row r="55009" spans="18:18">
      <c r="R55009" s="1"/>
    </row>
    <row r="55010" spans="18:18">
      <c r="R55010" s="1"/>
    </row>
    <row r="55011" spans="18:18">
      <c r="R55011" s="1"/>
    </row>
    <row r="55012" spans="18:18">
      <c r="R55012" s="1"/>
    </row>
    <row r="55013" spans="18:18">
      <c r="R55013" s="1"/>
    </row>
    <row r="55014" spans="18:18">
      <c r="R55014" s="1"/>
    </row>
    <row r="55015" spans="18:18">
      <c r="R55015" s="1"/>
    </row>
    <row r="55016" spans="18:18">
      <c r="R55016" s="1"/>
    </row>
    <row r="55017" spans="18:18">
      <c r="R55017" s="1"/>
    </row>
    <row r="55018" spans="18:18">
      <c r="R55018" s="1"/>
    </row>
    <row r="55019" spans="18:18">
      <c r="R55019" s="1"/>
    </row>
    <row r="55020" spans="18:18">
      <c r="R55020" s="1"/>
    </row>
    <row r="55021" spans="18:18">
      <c r="R55021" s="1"/>
    </row>
    <row r="55022" spans="18:18">
      <c r="R55022" s="1"/>
    </row>
    <row r="55023" spans="18:18">
      <c r="R55023" s="1"/>
    </row>
    <row r="55024" spans="18:18">
      <c r="R55024" s="1"/>
    </row>
    <row r="55025" spans="18:18">
      <c r="R55025" s="1"/>
    </row>
    <row r="55026" spans="18:18">
      <c r="R55026" s="1"/>
    </row>
    <row r="55027" spans="18:18">
      <c r="R55027" s="1"/>
    </row>
    <row r="55028" spans="18:18">
      <c r="R55028" s="1"/>
    </row>
    <row r="55029" spans="18:18">
      <c r="R55029" s="1"/>
    </row>
    <row r="55030" spans="18:18">
      <c r="R55030" s="1"/>
    </row>
    <row r="55031" spans="18:18">
      <c r="R55031" s="1"/>
    </row>
    <row r="55032" spans="18:18">
      <c r="R55032" s="1"/>
    </row>
    <row r="55033" spans="18:18">
      <c r="R55033" s="1"/>
    </row>
    <row r="55034" spans="18:18">
      <c r="R55034" s="1"/>
    </row>
    <row r="55035" spans="18:18">
      <c r="R55035" s="1"/>
    </row>
    <row r="55036" spans="18:18">
      <c r="R55036" s="1"/>
    </row>
    <row r="55037" spans="18:18">
      <c r="R55037" s="1"/>
    </row>
    <row r="55038" spans="18:18">
      <c r="R55038" s="1"/>
    </row>
    <row r="55039" spans="18:18">
      <c r="R55039" s="1"/>
    </row>
    <row r="55040" spans="18:18">
      <c r="R55040" s="1"/>
    </row>
    <row r="55041" spans="18:18">
      <c r="R55041" s="1"/>
    </row>
    <row r="55042" spans="18:18">
      <c r="R55042" s="1"/>
    </row>
    <row r="55043" spans="18:18">
      <c r="R55043" s="1"/>
    </row>
    <row r="55044" spans="18:18">
      <c r="R55044" s="1"/>
    </row>
    <row r="55045" spans="18:18">
      <c r="R55045" s="1"/>
    </row>
    <row r="55046" spans="18:18">
      <c r="R55046" s="1"/>
    </row>
    <row r="55047" spans="18:18">
      <c r="R55047" s="1"/>
    </row>
    <row r="55048" spans="18:18">
      <c r="R55048" s="1"/>
    </row>
    <row r="55049" spans="18:18">
      <c r="R55049" s="1"/>
    </row>
    <row r="55050" spans="18:18">
      <c r="R55050" s="1"/>
    </row>
    <row r="55051" spans="18:18">
      <c r="R55051" s="1"/>
    </row>
    <row r="55052" spans="18:18">
      <c r="R55052" s="1"/>
    </row>
    <row r="55053" spans="18:18">
      <c r="R55053" s="1"/>
    </row>
    <row r="55054" spans="18:18">
      <c r="R55054" s="1"/>
    </row>
    <row r="55055" spans="18:18">
      <c r="R55055" s="1"/>
    </row>
    <row r="55056" spans="18:18">
      <c r="R55056" s="1"/>
    </row>
    <row r="55057" spans="18:18">
      <c r="R55057" s="1"/>
    </row>
    <row r="55058" spans="18:18">
      <c r="R55058" s="1"/>
    </row>
    <row r="55059" spans="18:18">
      <c r="R55059" s="1"/>
    </row>
    <row r="55060" spans="18:18">
      <c r="R55060" s="1"/>
    </row>
    <row r="55061" spans="18:18">
      <c r="R55061" s="1"/>
    </row>
    <row r="55062" spans="18:18">
      <c r="R55062" s="1"/>
    </row>
    <row r="55063" spans="18:18">
      <c r="R55063" s="1"/>
    </row>
    <row r="55064" spans="18:18">
      <c r="R55064" s="1"/>
    </row>
    <row r="55065" spans="18:18">
      <c r="R55065" s="1"/>
    </row>
    <row r="55066" spans="18:18">
      <c r="R55066" s="1"/>
    </row>
    <row r="55067" spans="18:18">
      <c r="R55067" s="1"/>
    </row>
    <row r="55068" spans="18:18">
      <c r="R55068" s="1"/>
    </row>
    <row r="55069" spans="18:18">
      <c r="R55069" s="1"/>
    </row>
    <row r="55070" spans="18:18">
      <c r="R55070" s="1"/>
    </row>
    <row r="55071" spans="18:18">
      <c r="R55071" s="1"/>
    </row>
    <row r="55072" spans="18:18">
      <c r="R55072" s="1"/>
    </row>
    <row r="55073" spans="18:18">
      <c r="R55073" s="1"/>
    </row>
    <row r="55074" spans="18:18">
      <c r="R55074" s="1"/>
    </row>
    <row r="55075" spans="18:18">
      <c r="R55075" s="1"/>
    </row>
    <row r="55076" spans="18:18">
      <c r="R55076" s="1"/>
    </row>
    <row r="55077" spans="18:18">
      <c r="R55077" s="1"/>
    </row>
    <row r="55078" spans="18:18">
      <c r="R55078" s="1"/>
    </row>
    <row r="55079" spans="18:18">
      <c r="R55079" s="1"/>
    </row>
    <row r="55080" spans="18:18">
      <c r="R55080" s="1"/>
    </row>
    <row r="55081" spans="18:18">
      <c r="R55081" s="1"/>
    </row>
    <row r="55082" spans="18:18">
      <c r="R55082" s="1"/>
    </row>
    <row r="55083" spans="18:18">
      <c r="R55083" s="1"/>
    </row>
    <row r="55084" spans="18:18">
      <c r="R55084" s="1"/>
    </row>
    <row r="55085" spans="18:18">
      <c r="R55085" s="1"/>
    </row>
    <row r="55086" spans="18:18">
      <c r="R55086" s="1"/>
    </row>
    <row r="55087" spans="18:18">
      <c r="R55087" s="1"/>
    </row>
    <row r="55088" spans="18:18">
      <c r="R55088" s="1"/>
    </row>
    <row r="55089" spans="18:18">
      <c r="R55089" s="1"/>
    </row>
    <row r="55090" spans="18:18">
      <c r="R55090" s="1"/>
    </row>
    <row r="55091" spans="18:18">
      <c r="R55091" s="1"/>
    </row>
    <row r="55092" spans="18:18">
      <c r="R55092" s="1"/>
    </row>
    <row r="55093" spans="18:18">
      <c r="R55093" s="1"/>
    </row>
    <row r="55094" spans="18:18">
      <c r="R55094" s="1"/>
    </row>
    <row r="55095" spans="18:18">
      <c r="R55095" s="1"/>
    </row>
    <row r="55096" spans="18:18">
      <c r="R55096" s="1"/>
    </row>
    <row r="55097" spans="18:18">
      <c r="R55097" s="1"/>
    </row>
    <row r="55098" spans="18:18">
      <c r="R55098" s="1"/>
    </row>
    <row r="55099" spans="18:18">
      <c r="R55099" s="1"/>
    </row>
    <row r="55100" spans="18:18">
      <c r="R55100" s="1"/>
    </row>
    <row r="55101" spans="18:18">
      <c r="R55101" s="1"/>
    </row>
    <row r="55102" spans="18:18">
      <c r="R55102" s="1"/>
    </row>
    <row r="55103" spans="18:18">
      <c r="R55103" s="1"/>
    </row>
    <row r="55104" spans="18:18">
      <c r="R55104" s="1"/>
    </row>
    <row r="55105" spans="18:18">
      <c r="R55105" s="1"/>
    </row>
    <row r="55106" spans="18:18">
      <c r="R55106" s="1"/>
    </row>
    <row r="55107" spans="18:18">
      <c r="R55107" s="1"/>
    </row>
    <row r="55108" spans="18:18">
      <c r="R55108" s="1"/>
    </row>
    <row r="55109" spans="18:18">
      <c r="R55109" s="1"/>
    </row>
    <row r="55110" spans="18:18">
      <c r="R55110" s="1"/>
    </row>
    <row r="55111" spans="18:18">
      <c r="R55111" s="1"/>
    </row>
    <row r="55112" spans="18:18">
      <c r="R55112" s="1"/>
    </row>
    <row r="55113" spans="18:18">
      <c r="R55113" s="1"/>
    </row>
    <row r="55114" spans="18:18">
      <c r="R55114" s="1"/>
    </row>
    <row r="55115" spans="18:18">
      <c r="R55115" s="1"/>
    </row>
    <row r="55116" spans="18:18">
      <c r="R55116" s="1"/>
    </row>
    <row r="55117" spans="18:18">
      <c r="R55117" s="1"/>
    </row>
    <row r="55118" spans="18:18">
      <c r="R55118" s="1"/>
    </row>
    <row r="55119" spans="18:18">
      <c r="R55119" s="1"/>
    </row>
    <row r="55120" spans="18:18">
      <c r="R55120" s="1"/>
    </row>
    <row r="55121" spans="18:18">
      <c r="R55121" s="1"/>
    </row>
    <row r="55122" spans="18:18">
      <c r="R55122" s="1"/>
    </row>
    <row r="55123" spans="18:18">
      <c r="R55123" s="1"/>
    </row>
    <row r="55124" spans="18:18">
      <c r="R55124" s="1"/>
    </row>
    <row r="55125" spans="18:18">
      <c r="R55125" s="1"/>
    </row>
    <row r="55126" spans="18:18">
      <c r="R55126" s="1"/>
    </row>
    <row r="55127" spans="18:18">
      <c r="R55127" s="1"/>
    </row>
    <row r="55128" spans="18:18">
      <c r="R55128" s="1"/>
    </row>
    <row r="55129" spans="18:18">
      <c r="R55129" s="1"/>
    </row>
    <row r="55130" spans="18:18">
      <c r="R55130" s="1"/>
    </row>
    <row r="55131" spans="18:18">
      <c r="R55131" s="1"/>
    </row>
    <row r="55132" spans="18:18">
      <c r="R55132" s="1"/>
    </row>
    <row r="55133" spans="18:18">
      <c r="R55133" s="1"/>
    </row>
    <row r="55134" spans="18:18">
      <c r="R55134" s="1"/>
    </row>
    <row r="55135" spans="18:18">
      <c r="R55135" s="1"/>
    </row>
    <row r="55136" spans="18:18">
      <c r="R55136" s="1"/>
    </row>
    <row r="55137" spans="18:18">
      <c r="R55137" s="1"/>
    </row>
    <row r="55138" spans="18:18">
      <c r="R55138" s="1"/>
    </row>
    <row r="55139" spans="18:18">
      <c r="R55139" s="1"/>
    </row>
    <row r="55140" spans="18:18">
      <c r="R55140" s="1"/>
    </row>
    <row r="55141" spans="18:18">
      <c r="R55141" s="1"/>
    </row>
    <row r="55142" spans="18:18">
      <c r="R55142" s="1"/>
    </row>
    <row r="55143" spans="18:18">
      <c r="R55143" s="1"/>
    </row>
    <row r="55144" spans="18:18">
      <c r="R55144" s="1"/>
    </row>
    <row r="55145" spans="18:18">
      <c r="R55145" s="1"/>
    </row>
    <row r="55146" spans="18:18">
      <c r="R55146" s="1"/>
    </row>
    <row r="55147" spans="18:18">
      <c r="R55147" s="1"/>
    </row>
    <row r="55148" spans="18:18">
      <c r="R55148" s="1"/>
    </row>
    <row r="55149" spans="18:18">
      <c r="R55149" s="1"/>
    </row>
    <row r="55150" spans="18:18">
      <c r="R55150" s="1"/>
    </row>
    <row r="55151" spans="18:18">
      <c r="R55151" s="1"/>
    </row>
    <row r="55152" spans="18:18">
      <c r="R55152" s="1"/>
    </row>
    <row r="55153" spans="18:18">
      <c r="R55153" s="1"/>
    </row>
    <row r="55154" spans="18:18">
      <c r="R55154" s="1"/>
    </row>
    <row r="55155" spans="18:18">
      <c r="R55155" s="1"/>
    </row>
    <row r="55156" spans="18:18">
      <c r="R55156" s="1"/>
    </row>
    <row r="55157" spans="18:18">
      <c r="R55157" s="1"/>
    </row>
    <row r="55158" spans="18:18">
      <c r="R55158" s="1"/>
    </row>
    <row r="55159" spans="18:18">
      <c r="R55159" s="1"/>
    </row>
    <row r="55160" spans="18:18">
      <c r="R55160" s="1"/>
    </row>
    <row r="55161" spans="18:18">
      <c r="R55161" s="1"/>
    </row>
    <row r="55162" spans="18:18">
      <c r="R55162" s="1"/>
    </row>
    <row r="55163" spans="18:18">
      <c r="R55163" s="1"/>
    </row>
    <row r="55164" spans="18:18">
      <c r="R55164" s="1"/>
    </row>
    <row r="55165" spans="18:18">
      <c r="R55165" s="1"/>
    </row>
    <row r="55166" spans="18:18">
      <c r="R55166" s="1"/>
    </row>
    <row r="55167" spans="18:18">
      <c r="R55167" s="1"/>
    </row>
    <row r="55168" spans="18:18">
      <c r="R55168" s="1"/>
    </row>
    <row r="55169" spans="18:18">
      <c r="R55169" s="1"/>
    </row>
    <row r="55170" spans="18:18">
      <c r="R55170" s="1"/>
    </row>
    <row r="55171" spans="18:18">
      <c r="R55171" s="1"/>
    </row>
    <row r="55172" spans="18:18">
      <c r="R55172" s="1"/>
    </row>
    <row r="55173" spans="18:18">
      <c r="R55173" s="1"/>
    </row>
    <row r="55174" spans="18:18">
      <c r="R55174" s="1"/>
    </row>
    <row r="55175" spans="18:18">
      <c r="R55175" s="1"/>
    </row>
    <row r="55176" spans="18:18">
      <c r="R55176" s="1"/>
    </row>
    <row r="55177" spans="18:18">
      <c r="R55177" s="1"/>
    </row>
    <row r="55178" spans="18:18">
      <c r="R55178" s="1"/>
    </row>
    <row r="55179" spans="18:18">
      <c r="R55179" s="1"/>
    </row>
    <row r="55180" spans="18:18">
      <c r="R55180" s="1"/>
    </row>
    <row r="55181" spans="18:18">
      <c r="R55181" s="1"/>
    </row>
    <row r="55182" spans="18:18">
      <c r="R55182" s="1"/>
    </row>
    <row r="55183" spans="18:18">
      <c r="R55183" s="1"/>
    </row>
    <row r="55184" spans="18:18">
      <c r="R55184" s="1"/>
    </row>
    <row r="55185" spans="18:18">
      <c r="R55185" s="1"/>
    </row>
    <row r="55186" spans="18:18">
      <c r="R55186" s="1"/>
    </row>
    <row r="55187" spans="18:18">
      <c r="R55187" s="1"/>
    </row>
    <row r="55188" spans="18:18">
      <c r="R55188" s="1"/>
    </row>
    <row r="55189" spans="18:18">
      <c r="R55189" s="1"/>
    </row>
    <row r="55190" spans="18:18">
      <c r="R55190" s="1"/>
    </row>
    <row r="55191" spans="18:18">
      <c r="R55191" s="1"/>
    </row>
    <row r="55192" spans="18:18">
      <c r="R55192" s="1"/>
    </row>
    <row r="55193" spans="18:18">
      <c r="R55193" s="1"/>
    </row>
    <row r="55194" spans="18:18">
      <c r="R55194" s="1"/>
    </row>
    <row r="55195" spans="18:18">
      <c r="R55195" s="1"/>
    </row>
    <row r="55196" spans="18:18">
      <c r="R55196" s="1"/>
    </row>
    <row r="55197" spans="18:18">
      <c r="R55197" s="1"/>
    </row>
    <row r="55198" spans="18:18">
      <c r="R55198" s="1"/>
    </row>
    <row r="55199" spans="18:18">
      <c r="R55199" s="1"/>
    </row>
    <row r="55200" spans="18:18">
      <c r="R55200" s="1"/>
    </row>
    <row r="55201" spans="18:18">
      <c r="R55201" s="1"/>
    </row>
    <row r="55202" spans="18:18">
      <c r="R55202" s="1"/>
    </row>
    <row r="55203" spans="18:18">
      <c r="R55203" s="1"/>
    </row>
    <row r="55204" spans="18:18">
      <c r="R55204" s="1"/>
    </row>
    <row r="55205" spans="18:18">
      <c r="R55205" s="1"/>
    </row>
    <row r="55206" spans="18:18">
      <c r="R55206" s="1"/>
    </row>
    <row r="55207" spans="18:18">
      <c r="R55207" s="1"/>
    </row>
    <row r="55208" spans="18:18">
      <c r="R55208" s="1"/>
    </row>
    <row r="55209" spans="18:18">
      <c r="R55209" s="1"/>
    </row>
    <row r="55210" spans="18:18">
      <c r="R55210" s="1"/>
    </row>
    <row r="55211" spans="18:18">
      <c r="R55211" s="1"/>
    </row>
    <row r="55212" spans="18:18">
      <c r="R55212" s="1"/>
    </row>
    <row r="55213" spans="18:18">
      <c r="R55213" s="1"/>
    </row>
    <row r="55214" spans="18:18">
      <c r="R55214" s="1"/>
    </row>
    <row r="55215" spans="18:18">
      <c r="R55215" s="1"/>
    </row>
    <row r="55216" spans="18:18">
      <c r="R55216" s="1"/>
    </row>
    <row r="55217" spans="18:18">
      <c r="R55217" s="1"/>
    </row>
    <row r="55218" spans="18:18">
      <c r="R55218" s="1"/>
    </row>
    <row r="55219" spans="18:18">
      <c r="R55219" s="1"/>
    </row>
    <row r="55220" spans="18:18">
      <c r="R55220" s="1"/>
    </row>
    <row r="55221" spans="18:18">
      <c r="R55221" s="1"/>
    </row>
    <row r="55222" spans="18:18">
      <c r="R55222" s="1"/>
    </row>
    <row r="55223" spans="18:18">
      <c r="R55223" s="1"/>
    </row>
    <row r="55224" spans="18:18">
      <c r="R55224" s="1"/>
    </row>
    <row r="55225" spans="18:18">
      <c r="R55225" s="1"/>
    </row>
    <row r="55226" spans="18:18">
      <c r="R55226" s="1"/>
    </row>
    <row r="55227" spans="18:18">
      <c r="R55227" s="1"/>
    </row>
    <row r="55228" spans="18:18">
      <c r="R55228" s="1"/>
    </row>
    <row r="55229" spans="18:18">
      <c r="R55229" s="1"/>
    </row>
    <row r="55230" spans="18:18">
      <c r="R55230" s="1"/>
    </row>
    <row r="55231" spans="18:18">
      <c r="R55231" s="1"/>
    </row>
    <row r="55232" spans="18:18">
      <c r="R55232" s="1"/>
    </row>
    <row r="55233" spans="18:18">
      <c r="R55233" s="1"/>
    </row>
    <row r="55234" spans="18:18">
      <c r="R55234" s="1"/>
    </row>
    <row r="55235" spans="18:18">
      <c r="R55235" s="1"/>
    </row>
    <row r="55236" spans="18:18">
      <c r="R55236" s="1"/>
    </row>
    <row r="55237" spans="18:18">
      <c r="R55237" s="1"/>
    </row>
    <row r="55238" spans="18:18">
      <c r="R55238" s="1"/>
    </row>
    <row r="55239" spans="18:18">
      <c r="R55239" s="1"/>
    </row>
    <row r="55240" spans="18:18">
      <c r="R55240" s="1"/>
    </row>
    <row r="55241" spans="18:18">
      <c r="R55241" s="1"/>
    </row>
    <row r="55242" spans="18:18">
      <c r="R55242" s="1"/>
    </row>
    <row r="55243" spans="18:18">
      <c r="R55243" s="1"/>
    </row>
    <row r="55244" spans="18:18">
      <c r="R55244" s="1"/>
    </row>
    <row r="55245" spans="18:18">
      <c r="R55245" s="1"/>
    </row>
    <row r="55246" spans="18:18">
      <c r="R55246" s="1"/>
    </row>
    <row r="55247" spans="18:18">
      <c r="R55247" s="1"/>
    </row>
    <row r="55248" spans="18:18">
      <c r="R55248" s="1"/>
    </row>
    <row r="55249" spans="18:18">
      <c r="R55249" s="1"/>
    </row>
    <row r="55250" spans="18:18">
      <c r="R55250" s="1"/>
    </row>
    <row r="55251" spans="18:18">
      <c r="R55251" s="1"/>
    </row>
    <row r="55252" spans="18:18">
      <c r="R55252" s="1"/>
    </row>
    <row r="55253" spans="18:18">
      <c r="R55253" s="1"/>
    </row>
    <row r="55254" spans="18:18">
      <c r="R55254" s="1"/>
    </row>
    <row r="55255" spans="18:18">
      <c r="R55255" s="1"/>
    </row>
    <row r="55256" spans="18:18">
      <c r="R55256" s="1"/>
    </row>
    <row r="55257" spans="18:18">
      <c r="R55257" s="1"/>
    </row>
    <row r="55258" spans="18:18">
      <c r="R55258" s="1"/>
    </row>
    <row r="55259" spans="18:18">
      <c r="R55259" s="1"/>
    </row>
    <row r="55260" spans="18:18">
      <c r="R55260" s="1"/>
    </row>
    <row r="55261" spans="18:18">
      <c r="R55261" s="1"/>
    </row>
    <row r="55262" spans="18:18">
      <c r="R55262" s="1"/>
    </row>
    <row r="55263" spans="18:18">
      <c r="R55263" s="1"/>
    </row>
    <row r="55264" spans="18:18">
      <c r="R55264" s="1"/>
    </row>
    <row r="55265" spans="18:18">
      <c r="R55265" s="1"/>
    </row>
    <row r="55266" spans="18:18">
      <c r="R55266" s="1"/>
    </row>
    <row r="55267" spans="18:18">
      <c r="R55267" s="1"/>
    </row>
    <row r="55268" spans="18:18">
      <c r="R55268" s="1"/>
    </row>
    <row r="55269" spans="18:18">
      <c r="R55269" s="1"/>
    </row>
    <row r="55270" spans="18:18">
      <c r="R55270" s="1"/>
    </row>
    <row r="55271" spans="18:18">
      <c r="R55271" s="1"/>
    </row>
    <row r="55272" spans="18:18">
      <c r="R55272" s="1"/>
    </row>
    <row r="55273" spans="18:18">
      <c r="R55273" s="1"/>
    </row>
    <row r="55274" spans="18:18">
      <c r="R55274" s="1"/>
    </row>
    <row r="55275" spans="18:18">
      <c r="R55275" s="1"/>
    </row>
    <row r="55276" spans="18:18">
      <c r="R55276" s="1"/>
    </row>
    <row r="55277" spans="18:18">
      <c r="R55277" s="1"/>
    </row>
    <row r="55278" spans="18:18">
      <c r="R55278" s="1"/>
    </row>
    <row r="55279" spans="18:18">
      <c r="R55279" s="1"/>
    </row>
    <row r="55280" spans="18:18">
      <c r="R55280" s="1"/>
    </row>
    <row r="55281" spans="18:18">
      <c r="R55281" s="1"/>
    </row>
    <row r="55282" spans="18:18">
      <c r="R55282" s="1"/>
    </row>
    <row r="55283" spans="18:18">
      <c r="R55283" s="1"/>
    </row>
    <row r="55284" spans="18:18">
      <c r="R55284" s="1"/>
    </row>
    <row r="55285" spans="18:18">
      <c r="R55285" s="1"/>
    </row>
    <row r="55286" spans="18:18">
      <c r="R55286" s="1"/>
    </row>
    <row r="55287" spans="18:18">
      <c r="R55287" s="1"/>
    </row>
    <row r="55288" spans="18:18">
      <c r="R55288" s="1"/>
    </row>
    <row r="55289" spans="18:18">
      <c r="R55289" s="1"/>
    </row>
    <row r="55290" spans="18:18">
      <c r="R55290" s="1"/>
    </row>
    <row r="55291" spans="18:18">
      <c r="R55291" s="1"/>
    </row>
    <row r="55292" spans="18:18">
      <c r="R55292" s="1"/>
    </row>
    <row r="55293" spans="18:18">
      <c r="R55293" s="1"/>
    </row>
    <row r="55294" spans="18:18">
      <c r="R55294" s="1"/>
    </row>
    <row r="55295" spans="18:18">
      <c r="R55295" s="1"/>
    </row>
    <row r="55296" spans="18:18">
      <c r="R55296" s="1"/>
    </row>
    <row r="55297" spans="18:18">
      <c r="R55297" s="1"/>
    </row>
    <row r="55298" spans="18:18">
      <c r="R55298" s="1"/>
    </row>
    <row r="55299" spans="18:18">
      <c r="R55299" s="1"/>
    </row>
    <row r="55300" spans="18:18">
      <c r="R55300" s="1"/>
    </row>
    <row r="55301" spans="18:18">
      <c r="R55301" s="1"/>
    </row>
    <row r="55302" spans="18:18">
      <c r="R55302" s="1"/>
    </row>
    <row r="55303" spans="18:18">
      <c r="R55303" s="1"/>
    </row>
    <row r="55304" spans="18:18">
      <c r="R55304" s="1"/>
    </row>
    <row r="55305" spans="18:18">
      <c r="R55305" s="1"/>
    </row>
    <row r="55306" spans="18:18">
      <c r="R55306" s="1"/>
    </row>
    <row r="55307" spans="18:18">
      <c r="R55307" s="1"/>
    </row>
    <row r="55308" spans="18:18">
      <c r="R55308" s="1"/>
    </row>
    <row r="55309" spans="18:18">
      <c r="R55309" s="1"/>
    </row>
    <row r="55310" spans="18:18">
      <c r="R55310" s="1"/>
    </row>
    <row r="55311" spans="18:18">
      <c r="R55311" s="1"/>
    </row>
    <row r="55312" spans="18:18">
      <c r="R55312" s="1"/>
    </row>
    <row r="55313" spans="18:18">
      <c r="R55313" s="1"/>
    </row>
    <row r="55314" spans="18:18">
      <c r="R55314" s="1"/>
    </row>
    <row r="55315" spans="18:18">
      <c r="R55315" s="1"/>
    </row>
    <row r="55316" spans="18:18">
      <c r="R55316" s="1"/>
    </row>
    <row r="55317" spans="18:18">
      <c r="R55317" s="1"/>
    </row>
    <row r="55318" spans="18:18">
      <c r="R55318" s="1"/>
    </row>
    <row r="55319" spans="18:18">
      <c r="R55319" s="1"/>
    </row>
    <row r="55320" spans="18:18">
      <c r="R55320" s="1"/>
    </row>
    <row r="55321" spans="18:18">
      <c r="R55321" s="1"/>
    </row>
    <row r="55322" spans="18:18">
      <c r="R55322" s="1"/>
    </row>
    <row r="55323" spans="18:18">
      <c r="R55323" s="1"/>
    </row>
    <row r="55324" spans="18:18">
      <c r="R55324" s="1"/>
    </row>
    <row r="55325" spans="18:18">
      <c r="R55325" s="1"/>
    </row>
    <row r="55326" spans="18:18">
      <c r="R55326" s="1"/>
    </row>
    <row r="55327" spans="18:18">
      <c r="R55327" s="1"/>
    </row>
    <row r="55328" spans="18:18">
      <c r="R55328" s="1"/>
    </row>
    <row r="55329" spans="18:18">
      <c r="R55329" s="1"/>
    </row>
    <row r="55330" spans="18:18">
      <c r="R55330" s="1"/>
    </row>
    <row r="55331" spans="18:18">
      <c r="R55331" s="1"/>
    </row>
    <row r="55332" spans="18:18">
      <c r="R55332" s="1"/>
    </row>
    <row r="55333" spans="18:18">
      <c r="R55333" s="1"/>
    </row>
    <row r="55334" spans="18:18">
      <c r="R55334" s="1"/>
    </row>
    <row r="55335" spans="18:18">
      <c r="R55335" s="1"/>
    </row>
    <row r="55336" spans="18:18">
      <c r="R55336" s="1"/>
    </row>
    <row r="55337" spans="18:18">
      <c r="R55337" s="1"/>
    </row>
    <row r="55338" spans="18:18">
      <c r="R55338" s="1"/>
    </row>
    <row r="55339" spans="18:18">
      <c r="R55339" s="1"/>
    </row>
    <row r="55340" spans="18:18">
      <c r="R55340" s="1"/>
    </row>
    <row r="55341" spans="18:18">
      <c r="R55341" s="1"/>
    </row>
    <row r="55342" spans="18:18">
      <c r="R55342" s="1"/>
    </row>
    <row r="55343" spans="18:18">
      <c r="R55343" s="1"/>
    </row>
    <row r="55344" spans="18:18">
      <c r="R55344" s="1"/>
    </row>
    <row r="55345" spans="18:18">
      <c r="R55345" s="1"/>
    </row>
    <row r="55346" spans="18:18">
      <c r="R55346" s="1"/>
    </row>
    <row r="55347" spans="18:18">
      <c r="R55347" s="1"/>
    </row>
    <row r="55348" spans="18:18">
      <c r="R55348" s="1"/>
    </row>
    <row r="55349" spans="18:18">
      <c r="R55349" s="1"/>
    </row>
    <row r="55350" spans="18:18">
      <c r="R55350" s="1"/>
    </row>
    <row r="55351" spans="18:18">
      <c r="R55351" s="1"/>
    </row>
    <row r="55352" spans="18:18">
      <c r="R55352" s="1"/>
    </row>
    <row r="55353" spans="18:18">
      <c r="R55353" s="1"/>
    </row>
    <row r="55354" spans="18:18">
      <c r="R55354" s="1"/>
    </row>
    <row r="55355" spans="18:18">
      <c r="R55355" s="1"/>
    </row>
    <row r="55356" spans="18:18">
      <c r="R55356" s="1"/>
    </row>
    <row r="55357" spans="18:18">
      <c r="R55357" s="1"/>
    </row>
    <row r="55358" spans="18:18">
      <c r="R55358" s="1"/>
    </row>
    <row r="55359" spans="18:18">
      <c r="R55359" s="1"/>
    </row>
    <row r="55360" spans="18:18">
      <c r="R55360" s="1"/>
    </row>
    <row r="55361" spans="18:18">
      <c r="R55361" s="1"/>
    </row>
    <row r="55362" spans="18:18">
      <c r="R55362" s="1"/>
    </row>
    <row r="55363" spans="18:18">
      <c r="R55363" s="1"/>
    </row>
    <row r="55364" spans="18:18">
      <c r="R55364" s="1"/>
    </row>
    <row r="55365" spans="18:18">
      <c r="R55365" s="1"/>
    </row>
    <row r="55366" spans="18:18">
      <c r="R55366" s="1"/>
    </row>
    <row r="55367" spans="18:18">
      <c r="R55367" s="1"/>
    </row>
    <row r="55368" spans="18:18">
      <c r="R55368" s="1"/>
    </row>
    <row r="55369" spans="18:18">
      <c r="R55369" s="1"/>
    </row>
    <row r="55370" spans="18:18">
      <c r="R55370" s="1"/>
    </row>
    <row r="55371" spans="18:18">
      <c r="R55371" s="1"/>
    </row>
    <row r="55372" spans="18:18">
      <c r="R55372" s="1"/>
    </row>
    <row r="55373" spans="18:18">
      <c r="R55373" s="1"/>
    </row>
    <row r="55374" spans="18:18">
      <c r="R55374" s="1"/>
    </row>
    <row r="55375" spans="18:18">
      <c r="R55375" s="1"/>
    </row>
    <row r="55376" spans="18:18">
      <c r="R55376" s="1"/>
    </row>
    <row r="55377" spans="18:18">
      <c r="R55377" s="1"/>
    </row>
    <row r="55378" spans="18:18">
      <c r="R55378" s="1"/>
    </row>
    <row r="55379" spans="18:18">
      <c r="R55379" s="1"/>
    </row>
    <row r="55380" spans="18:18">
      <c r="R55380" s="1"/>
    </row>
    <row r="55381" spans="18:18">
      <c r="R55381" s="1"/>
    </row>
    <row r="55382" spans="18:18">
      <c r="R55382" s="1"/>
    </row>
    <row r="55383" spans="18:18">
      <c r="R55383" s="1"/>
    </row>
    <row r="55384" spans="18:18">
      <c r="R55384" s="1"/>
    </row>
    <row r="55385" spans="18:18">
      <c r="R55385" s="1"/>
    </row>
    <row r="55386" spans="18:18">
      <c r="R55386" s="1"/>
    </row>
    <row r="55387" spans="18:18">
      <c r="R55387" s="1"/>
    </row>
    <row r="55388" spans="18:18">
      <c r="R55388" s="1"/>
    </row>
    <row r="55389" spans="18:18">
      <c r="R55389" s="1"/>
    </row>
    <row r="55390" spans="18:18">
      <c r="R55390" s="1"/>
    </row>
    <row r="55391" spans="18:18">
      <c r="R55391" s="1"/>
    </row>
    <row r="55392" spans="18:18">
      <c r="R55392" s="1"/>
    </row>
    <row r="55393" spans="18:18">
      <c r="R55393" s="1"/>
    </row>
    <row r="55394" spans="18:18">
      <c r="R55394" s="1"/>
    </row>
    <row r="55395" spans="18:18">
      <c r="R55395" s="1"/>
    </row>
    <row r="55396" spans="18:18">
      <c r="R55396" s="1"/>
    </row>
    <row r="55397" spans="18:18">
      <c r="R55397" s="1"/>
    </row>
    <row r="55398" spans="18:18">
      <c r="R55398" s="1"/>
    </row>
    <row r="55399" spans="18:18">
      <c r="R55399" s="1"/>
    </row>
    <row r="55400" spans="18:18">
      <c r="R55400" s="1"/>
    </row>
    <row r="55401" spans="18:18">
      <c r="R55401" s="1"/>
    </row>
    <row r="55402" spans="18:18">
      <c r="R55402" s="1"/>
    </row>
    <row r="55403" spans="18:18">
      <c r="R55403" s="1"/>
    </row>
    <row r="55404" spans="18:18">
      <c r="R55404" s="1"/>
    </row>
    <row r="55405" spans="18:18">
      <c r="R55405" s="1"/>
    </row>
    <row r="55406" spans="18:18">
      <c r="R55406" s="1"/>
    </row>
    <row r="55407" spans="18:18">
      <c r="R55407" s="1"/>
    </row>
    <row r="55408" spans="18:18">
      <c r="R55408" s="1"/>
    </row>
    <row r="55409" spans="18:18">
      <c r="R55409" s="1"/>
    </row>
    <row r="55410" spans="18:18">
      <c r="R55410" s="1"/>
    </row>
    <row r="55411" spans="18:18">
      <c r="R55411" s="1"/>
    </row>
    <row r="55412" spans="18:18">
      <c r="R55412" s="1"/>
    </row>
    <row r="55413" spans="18:18">
      <c r="R55413" s="1"/>
    </row>
    <row r="55414" spans="18:18">
      <c r="R55414" s="1"/>
    </row>
    <row r="55415" spans="18:18">
      <c r="R55415" s="1"/>
    </row>
    <row r="55416" spans="18:18">
      <c r="R55416" s="1"/>
    </row>
    <row r="55417" spans="18:18">
      <c r="R55417" s="1"/>
    </row>
    <row r="55418" spans="18:18">
      <c r="R55418" s="1"/>
    </row>
    <row r="55419" spans="18:18">
      <c r="R55419" s="1"/>
    </row>
    <row r="55420" spans="18:18">
      <c r="R55420" s="1"/>
    </row>
    <row r="55421" spans="18:18">
      <c r="R55421" s="1"/>
    </row>
    <row r="55422" spans="18:18">
      <c r="R55422" s="1"/>
    </row>
    <row r="55423" spans="18:18">
      <c r="R55423" s="1"/>
    </row>
    <row r="55424" spans="18:18">
      <c r="R55424" s="1"/>
    </row>
    <row r="55425" spans="18:18">
      <c r="R55425" s="1"/>
    </row>
    <row r="55426" spans="18:18">
      <c r="R55426" s="1"/>
    </row>
    <row r="55427" spans="18:18">
      <c r="R55427" s="1"/>
    </row>
    <row r="55428" spans="18:18">
      <c r="R55428" s="1"/>
    </row>
    <row r="55429" spans="18:18">
      <c r="R55429" s="1"/>
    </row>
    <row r="55430" spans="18:18">
      <c r="R55430" s="1"/>
    </row>
    <row r="55431" spans="18:18">
      <c r="R55431" s="1"/>
    </row>
    <row r="55432" spans="18:18">
      <c r="R55432" s="1"/>
    </row>
    <row r="55433" spans="18:18">
      <c r="R55433" s="1"/>
    </row>
    <row r="55434" spans="18:18">
      <c r="R55434" s="1"/>
    </row>
    <row r="55435" spans="18:18">
      <c r="R55435" s="1"/>
    </row>
    <row r="55436" spans="18:18">
      <c r="R55436" s="1"/>
    </row>
    <row r="55437" spans="18:18">
      <c r="R55437" s="1"/>
    </row>
    <row r="55438" spans="18:18">
      <c r="R55438" s="1"/>
    </row>
    <row r="55439" spans="18:18">
      <c r="R55439" s="1"/>
    </row>
    <row r="55440" spans="18:18">
      <c r="R55440" s="1"/>
    </row>
    <row r="55441" spans="18:18">
      <c r="R55441" s="1"/>
    </row>
    <row r="55442" spans="18:18">
      <c r="R55442" s="1"/>
    </row>
    <row r="55443" spans="18:18">
      <c r="R55443" s="1"/>
    </row>
    <row r="55444" spans="18:18">
      <c r="R55444" s="1"/>
    </row>
    <row r="55445" spans="18:18">
      <c r="R55445" s="1"/>
    </row>
    <row r="55446" spans="18:18">
      <c r="R55446" s="1"/>
    </row>
    <row r="55447" spans="18:18">
      <c r="R55447" s="1"/>
    </row>
    <row r="55448" spans="18:18">
      <c r="R55448" s="1"/>
    </row>
    <row r="55449" spans="18:18">
      <c r="R55449" s="1"/>
    </row>
    <row r="55450" spans="18:18">
      <c r="R55450" s="1"/>
    </row>
    <row r="55451" spans="18:18">
      <c r="R55451" s="1"/>
    </row>
    <row r="55452" spans="18:18">
      <c r="R55452" s="1"/>
    </row>
    <row r="55453" spans="18:18">
      <c r="R55453" s="1"/>
    </row>
    <row r="55454" spans="18:18">
      <c r="R55454" s="1"/>
    </row>
    <row r="55455" spans="18:18">
      <c r="R55455" s="1"/>
    </row>
    <row r="55456" spans="18:18">
      <c r="R55456" s="1"/>
    </row>
    <row r="55457" spans="18:18">
      <c r="R55457" s="1"/>
    </row>
    <row r="55458" spans="18:18">
      <c r="R55458" s="1"/>
    </row>
    <row r="55459" spans="18:18">
      <c r="R55459" s="1"/>
    </row>
    <row r="55460" spans="18:18">
      <c r="R55460" s="1"/>
    </row>
    <row r="55461" spans="18:18">
      <c r="R55461" s="1"/>
    </row>
    <row r="55462" spans="18:18">
      <c r="R55462" s="1"/>
    </row>
    <row r="55463" spans="18:18">
      <c r="R55463" s="1"/>
    </row>
    <row r="55464" spans="18:18">
      <c r="R55464" s="1"/>
    </row>
    <row r="55465" spans="18:18">
      <c r="R55465" s="1"/>
    </row>
    <row r="55466" spans="18:18">
      <c r="R55466" s="1"/>
    </row>
    <row r="55467" spans="18:18">
      <c r="R55467" s="1"/>
    </row>
    <row r="55468" spans="18:18">
      <c r="R55468" s="1"/>
    </row>
    <row r="55469" spans="18:18">
      <c r="R55469" s="1"/>
    </row>
    <row r="55470" spans="18:18">
      <c r="R55470" s="1"/>
    </row>
    <row r="55471" spans="18:18">
      <c r="R55471" s="1"/>
    </row>
    <row r="55472" spans="18:18">
      <c r="R55472" s="1"/>
    </row>
    <row r="55473" spans="18:18">
      <c r="R55473" s="1"/>
    </row>
    <row r="55474" spans="18:18">
      <c r="R55474" s="1"/>
    </row>
    <row r="55475" spans="18:18">
      <c r="R55475" s="1"/>
    </row>
    <row r="55476" spans="18:18">
      <c r="R55476" s="1"/>
    </row>
    <row r="55477" spans="18:18">
      <c r="R55477" s="1"/>
    </row>
    <row r="55478" spans="18:18">
      <c r="R55478" s="1"/>
    </row>
    <row r="55479" spans="18:18">
      <c r="R55479" s="1"/>
    </row>
    <row r="55480" spans="18:18">
      <c r="R55480" s="1"/>
    </row>
    <row r="55481" spans="18:18">
      <c r="R55481" s="1"/>
    </row>
    <row r="55482" spans="18:18">
      <c r="R55482" s="1"/>
    </row>
    <row r="55483" spans="18:18">
      <c r="R55483" s="1"/>
    </row>
    <row r="55484" spans="18:18">
      <c r="R55484" s="1"/>
    </row>
    <row r="55485" spans="18:18">
      <c r="R55485" s="1"/>
    </row>
    <row r="55486" spans="18:18">
      <c r="R55486" s="1"/>
    </row>
    <row r="55487" spans="18:18">
      <c r="R55487" s="1"/>
    </row>
    <row r="55488" spans="18:18">
      <c r="R55488" s="1"/>
    </row>
    <row r="55489" spans="18:18">
      <c r="R55489" s="1"/>
    </row>
    <row r="55490" spans="18:18">
      <c r="R55490" s="1"/>
    </row>
    <row r="55491" spans="18:18">
      <c r="R55491" s="1"/>
    </row>
    <row r="55492" spans="18:18">
      <c r="R55492" s="1"/>
    </row>
    <row r="55493" spans="18:18">
      <c r="R55493" s="1"/>
    </row>
    <row r="55494" spans="18:18">
      <c r="R55494" s="1"/>
    </row>
    <row r="55495" spans="18:18">
      <c r="R55495" s="1"/>
    </row>
    <row r="55496" spans="18:18">
      <c r="R55496" s="1"/>
    </row>
    <row r="55497" spans="18:18">
      <c r="R55497" s="1"/>
    </row>
    <row r="55498" spans="18:18">
      <c r="R55498" s="1"/>
    </row>
    <row r="55499" spans="18:18">
      <c r="R55499" s="1"/>
    </row>
    <row r="55500" spans="18:18">
      <c r="R55500" s="1"/>
    </row>
    <row r="55501" spans="18:18">
      <c r="R55501" s="1"/>
    </row>
    <row r="55502" spans="18:18">
      <c r="R55502" s="1"/>
    </row>
    <row r="55503" spans="18:18">
      <c r="R55503" s="1"/>
    </row>
    <row r="55504" spans="18:18">
      <c r="R55504" s="1"/>
    </row>
    <row r="55505" spans="18:18">
      <c r="R55505" s="1"/>
    </row>
    <row r="55506" spans="18:18">
      <c r="R55506" s="1"/>
    </row>
    <row r="55507" spans="18:18">
      <c r="R55507" s="1"/>
    </row>
    <row r="55508" spans="18:18">
      <c r="R55508" s="1"/>
    </row>
    <row r="55509" spans="18:18">
      <c r="R55509" s="1"/>
    </row>
    <row r="55510" spans="18:18">
      <c r="R55510" s="1"/>
    </row>
    <row r="55511" spans="18:18">
      <c r="R55511" s="1"/>
    </row>
    <row r="55512" spans="18:18">
      <c r="R55512" s="1"/>
    </row>
    <row r="55513" spans="18:18">
      <c r="R55513" s="1"/>
    </row>
    <row r="55514" spans="18:18">
      <c r="R55514" s="1"/>
    </row>
    <row r="55515" spans="18:18">
      <c r="R55515" s="1"/>
    </row>
    <row r="55516" spans="18:18">
      <c r="R55516" s="1"/>
    </row>
    <row r="55517" spans="18:18">
      <c r="R55517" s="1"/>
    </row>
    <row r="55518" spans="18:18">
      <c r="R55518" s="1"/>
    </row>
    <row r="55519" spans="18:18">
      <c r="R55519" s="1"/>
    </row>
    <row r="55520" spans="18:18">
      <c r="R55520" s="1"/>
    </row>
    <row r="55521" spans="18:18">
      <c r="R55521" s="1"/>
    </row>
    <row r="55522" spans="18:18">
      <c r="R55522" s="1"/>
    </row>
    <row r="55523" spans="18:18">
      <c r="R55523" s="1"/>
    </row>
    <row r="55524" spans="18:18">
      <c r="R55524" s="1"/>
    </row>
    <row r="55525" spans="18:18">
      <c r="R55525" s="1"/>
    </row>
    <row r="55526" spans="18:18">
      <c r="R55526" s="1"/>
    </row>
    <row r="55527" spans="18:18">
      <c r="R55527" s="1"/>
    </row>
    <row r="55528" spans="18:18">
      <c r="R55528" s="1"/>
    </row>
    <row r="55529" spans="18:18">
      <c r="R55529" s="1"/>
    </row>
    <row r="55530" spans="18:18">
      <c r="R55530" s="1"/>
    </row>
    <row r="55531" spans="18:18">
      <c r="R55531" s="1"/>
    </row>
    <row r="55532" spans="18:18">
      <c r="R55532" s="1"/>
    </row>
    <row r="55533" spans="18:18">
      <c r="R55533" s="1"/>
    </row>
    <row r="55534" spans="18:18">
      <c r="R55534" s="1"/>
    </row>
    <row r="55535" spans="18:18">
      <c r="R55535" s="1"/>
    </row>
    <row r="55536" spans="18:18">
      <c r="R55536" s="1"/>
    </row>
    <row r="55537" spans="18:18">
      <c r="R55537" s="1"/>
    </row>
    <row r="55538" spans="18:18">
      <c r="R55538" s="1"/>
    </row>
    <row r="55539" spans="18:18">
      <c r="R55539" s="1"/>
    </row>
    <row r="55540" spans="18:18">
      <c r="R55540" s="1"/>
    </row>
    <row r="55541" spans="18:18">
      <c r="R55541" s="1"/>
    </row>
    <row r="55542" spans="18:18">
      <c r="R55542" s="1"/>
    </row>
    <row r="55543" spans="18:18">
      <c r="R55543" s="1"/>
    </row>
    <row r="55544" spans="18:18">
      <c r="R55544" s="1"/>
    </row>
    <row r="55545" spans="18:18">
      <c r="R55545" s="1"/>
    </row>
    <row r="55546" spans="18:18">
      <c r="R55546" s="1"/>
    </row>
    <row r="55547" spans="18:18">
      <c r="R55547" s="1"/>
    </row>
    <row r="55548" spans="18:18">
      <c r="R55548" s="1"/>
    </row>
    <row r="55549" spans="18:18">
      <c r="R55549" s="1"/>
    </row>
    <row r="55550" spans="18:18">
      <c r="R55550" s="1"/>
    </row>
    <row r="55551" spans="18:18">
      <c r="R55551" s="1"/>
    </row>
    <row r="55552" spans="18:18">
      <c r="R55552" s="1"/>
    </row>
    <row r="55553" spans="18:18">
      <c r="R55553" s="1"/>
    </row>
    <row r="55554" spans="18:18">
      <c r="R55554" s="1"/>
    </row>
    <row r="55555" spans="18:18">
      <c r="R55555" s="1"/>
    </row>
    <row r="55556" spans="18:18">
      <c r="R55556" s="1"/>
    </row>
    <row r="55557" spans="18:18">
      <c r="R55557" s="1"/>
    </row>
    <row r="55558" spans="18:18">
      <c r="R55558" s="1"/>
    </row>
    <row r="55559" spans="18:18">
      <c r="R55559" s="1"/>
    </row>
    <row r="55560" spans="18:18">
      <c r="R55560" s="1"/>
    </row>
    <row r="55561" spans="18:18">
      <c r="R55561" s="1"/>
    </row>
    <row r="55562" spans="18:18">
      <c r="R55562" s="1"/>
    </row>
    <row r="55563" spans="18:18">
      <c r="R55563" s="1"/>
    </row>
    <row r="55564" spans="18:18">
      <c r="R55564" s="1"/>
    </row>
    <row r="55565" spans="18:18">
      <c r="R55565" s="1"/>
    </row>
    <row r="55566" spans="18:18">
      <c r="R55566" s="1"/>
    </row>
    <row r="55567" spans="18:18">
      <c r="R55567" s="1"/>
    </row>
    <row r="55568" spans="18:18">
      <c r="R55568" s="1"/>
    </row>
    <row r="55569" spans="18:18">
      <c r="R55569" s="1"/>
    </row>
    <row r="55570" spans="18:18">
      <c r="R55570" s="1"/>
    </row>
    <row r="55571" spans="18:18">
      <c r="R55571" s="1"/>
    </row>
    <row r="55572" spans="18:18">
      <c r="R55572" s="1"/>
    </row>
    <row r="55573" spans="18:18">
      <c r="R55573" s="1"/>
    </row>
    <row r="55574" spans="18:18">
      <c r="R55574" s="1"/>
    </row>
    <row r="55575" spans="18:18">
      <c r="R55575" s="1"/>
    </row>
    <row r="55576" spans="18:18">
      <c r="R55576" s="1"/>
    </row>
    <row r="55577" spans="18:18">
      <c r="R55577" s="1"/>
    </row>
    <row r="55578" spans="18:18">
      <c r="R55578" s="1"/>
    </row>
    <row r="55579" spans="18:18">
      <c r="R55579" s="1"/>
    </row>
    <row r="55580" spans="18:18">
      <c r="R55580" s="1"/>
    </row>
    <row r="55581" spans="18:18">
      <c r="R55581" s="1"/>
    </row>
    <row r="55582" spans="18:18">
      <c r="R55582" s="1"/>
    </row>
    <row r="55583" spans="18:18">
      <c r="R55583" s="1"/>
    </row>
    <row r="55584" spans="18:18">
      <c r="R55584" s="1"/>
    </row>
    <row r="55585" spans="18:18">
      <c r="R55585" s="1"/>
    </row>
    <row r="55586" spans="18:18">
      <c r="R55586" s="1"/>
    </row>
    <row r="55587" spans="18:18">
      <c r="R55587" s="1"/>
    </row>
    <row r="55588" spans="18:18">
      <c r="R55588" s="1"/>
    </row>
    <row r="55589" spans="18:18">
      <c r="R55589" s="1"/>
    </row>
    <row r="55590" spans="18:18">
      <c r="R55590" s="1"/>
    </row>
    <row r="55591" spans="18:18">
      <c r="R55591" s="1"/>
    </row>
    <row r="55592" spans="18:18">
      <c r="R55592" s="1"/>
    </row>
    <row r="55593" spans="18:18">
      <c r="R55593" s="1"/>
    </row>
    <row r="55594" spans="18:18">
      <c r="R55594" s="1"/>
    </row>
    <row r="55595" spans="18:18">
      <c r="R55595" s="1"/>
    </row>
    <row r="55596" spans="18:18">
      <c r="R55596" s="1"/>
    </row>
    <row r="55597" spans="18:18">
      <c r="R55597" s="1"/>
    </row>
    <row r="55598" spans="18:18">
      <c r="R55598" s="1"/>
    </row>
    <row r="55599" spans="18:18">
      <c r="R55599" s="1"/>
    </row>
    <row r="55600" spans="18:18">
      <c r="R55600" s="1"/>
    </row>
    <row r="55601" spans="18:18">
      <c r="R55601" s="1"/>
    </row>
    <row r="55602" spans="18:18">
      <c r="R55602" s="1"/>
    </row>
    <row r="55603" spans="18:18">
      <c r="R55603" s="1"/>
    </row>
    <row r="55604" spans="18:18">
      <c r="R55604" s="1"/>
    </row>
    <row r="55605" spans="18:18">
      <c r="R55605" s="1"/>
    </row>
    <row r="55606" spans="18:18">
      <c r="R55606" s="1"/>
    </row>
    <row r="55607" spans="18:18">
      <c r="R55607" s="1"/>
    </row>
    <row r="55608" spans="18:18">
      <c r="R55608" s="1"/>
    </row>
    <row r="55609" spans="18:18">
      <c r="R55609" s="1"/>
    </row>
    <row r="55610" spans="18:18">
      <c r="R55610" s="1"/>
    </row>
    <row r="55611" spans="18:18">
      <c r="R55611" s="1"/>
    </row>
    <row r="55612" spans="18:18">
      <c r="R55612" s="1"/>
    </row>
    <row r="55613" spans="18:18">
      <c r="R55613" s="1"/>
    </row>
    <row r="55614" spans="18:18">
      <c r="R55614" s="1"/>
    </row>
    <row r="55615" spans="18:18">
      <c r="R55615" s="1"/>
    </row>
    <row r="55616" spans="18:18">
      <c r="R55616" s="1"/>
    </row>
    <row r="55617" spans="18:18">
      <c r="R55617" s="1"/>
    </row>
    <row r="55618" spans="18:18">
      <c r="R55618" s="1"/>
    </row>
    <row r="55619" spans="18:18">
      <c r="R55619" s="1"/>
    </row>
    <row r="55620" spans="18:18">
      <c r="R55620" s="1"/>
    </row>
    <row r="55621" spans="18:18">
      <c r="R55621" s="1"/>
    </row>
    <row r="55622" spans="18:18">
      <c r="R55622" s="1"/>
    </row>
    <row r="55623" spans="18:18">
      <c r="R55623" s="1"/>
    </row>
    <row r="55624" spans="18:18">
      <c r="R55624" s="1"/>
    </row>
    <row r="55625" spans="18:18">
      <c r="R55625" s="1"/>
    </row>
    <row r="55626" spans="18:18">
      <c r="R55626" s="1"/>
    </row>
    <row r="55627" spans="18:18">
      <c r="R55627" s="1"/>
    </row>
    <row r="55628" spans="18:18">
      <c r="R55628" s="1"/>
    </row>
    <row r="55629" spans="18:18">
      <c r="R55629" s="1"/>
    </row>
    <row r="55630" spans="18:18">
      <c r="R55630" s="1"/>
    </row>
    <row r="55631" spans="18:18">
      <c r="R55631" s="1"/>
    </row>
    <row r="55632" spans="18:18">
      <c r="R55632" s="1"/>
    </row>
    <row r="55633" spans="18:18">
      <c r="R55633" s="1"/>
    </row>
    <row r="55634" spans="18:18">
      <c r="R55634" s="1"/>
    </row>
    <row r="55635" spans="18:18">
      <c r="R55635" s="1"/>
    </row>
    <row r="55636" spans="18:18">
      <c r="R55636" s="1"/>
    </row>
    <row r="55637" spans="18:18">
      <c r="R55637" s="1"/>
    </row>
    <row r="55638" spans="18:18">
      <c r="R55638" s="1"/>
    </row>
    <row r="55639" spans="18:18">
      <c r="R55639" s="1"/>
    </row>
    <row r="55640" spans="18:18">
      <c r="R55640" s="1"/>
    </row>
    <row r="55641" spans="18:18">
      <c r="R55641" s="1"/>
    </row>
    <row r="55642" spans="18:18">
      <c r="R55642" s="1"/>
    </row>
    <row r="55643" spans="18:18">
      <c r="R55643" s="1"/>
    </row>
    <row r="55644" spans="18:18">
      <c r="R55644" s="1"/>
    </row>
    <row r="55645" spans="18:18">
      <c r="R55645" s="1"/>
    </row>
    <row r="55646" spans="18:18">
      <c r="R55646" s="1"/>
    </row>
    <row r="55647" spans="18:18">
      <c r="R55647" s="1"/>
    </row>
    <row r="55648" spans="18:18">
      <c r="R55648" s="1"/>
    </row>
    <row r="55649" spans="18:18">
      <c r="R55649" s="1"/>
    </row>
    <row r="55650" spans="18:18">
      <c r="R55650" s="1"/>
    </row>
    <row r="55651" spans="18:18">
      <c r="R55651" s="1"/>
    </row>
    <row r="55652" spans="18:18">
      <c r="R55652" s="1"/>
    </row>
    <row r="55653" spans="18:18">
      <c r="R55653" s="1"/>
    </row>
    <row r="55654" spans="18:18">
      <c r="R55654" s="1"/>
    </row>
    <row r="55655" spans="18:18">
      <c r="R55655" s="1"/>
    </row>
    <row r="55656" spans="18:18">
      <c r="R55656" s="1"/>
    </row>
    <row r="55657" spans="18:18">
      <c r="R55657" s="1"/>
    </row>
    <row r="55658" spans="18:18">
      <c r="R55658" s="1"/>
    </row>
    <row r="55659" spans="18:18">
      <c r="R55659" s="1"/>
    </row>
    <row r="55660" spans="18:18">
      <c r="R55660" s="1"/>
    </row>
    <row r="55661" spans="18:18">
      <c r="R55661" s="1"/>
    </row>
    <row r="55662" spans="18:18">
      <c r="R55662" s="1"/>
    </row>
    <row r="55663" spans="18:18">
      <c r="R55663" s="1"/>
    </row>
    <row r="55664" spans="18:18">
      <c r="R55664" s="1"/>
    </row>
    <row r="55665" spans="18:18">
      <c r="R55665" s="1"/>
    </row>
    <row r="55666" spans="18:18">
      <c r="R55666" s="1"/>
    </row>
    <row r="55667" spans="18:18">
      <c r="R55667" s="1"/>
    </row>
    <row r="55668" spans="18:18">
      <c r="R55668" s="1"/>
    </row>
    <row r="55669" spans="18:18">
      <c r="R55669" s="1"/>
    </row>
    <row r="55670" spans="18:18">
      <c r="R55670" s="1"/>
    </row>
    <row r="55671" spans="18:18">
      <c r="R55671" s="1"/>
    </row>
    <row r="55672" spans="18:18">
      <c r="R55672" s="1"/>
    </row>
    <row r="55673" spans="18:18">
      <c r="R55673" s="1"/>
    </row>
    <row r="55674" spans="18:18">
      <c r="R55674" s="1"/>
    </row>
    <row r="55675" spans="18:18">
      <c r="R55675" s="1"/>
    </row>
    <row r="55676" spans="18:18">
      <c r="R55676" s="1"/>
    </row>
    <row r="55677" spans="18:18">
      <c r="R55677" s="1"/>
    </row>
    <row r="55678" spans="18:18">
      <c r="R55678" s="1"/>
    </row>
    <row r="55679" spans="18:18">
      <c r="R55679" s="1"/>
    </row>
    <row r="55680" spans="18:18">
      <c r="R55680" s="1"/>
    </row>
    <row r="55681" spans="18:18">
      <c r="R55681" s="1"/>
    </row>
    <row r="55682" spans="18:18">
      <c r="R55682" s="1"/>
    </row>
    <row r="55683" spans="18:18">
      <c r="R55683" s="1"/>
    </row>
    <row r="55684" spans="18:18">
      <c r="R55684" s="1"/>
    </row>
    <row r="55685" spans="18:18">
      <c r="R55685" s="1"/>
    </row>
    <row r="55686" spans="18:18">
      <c r="R55686" s="1"/>
    </row>
    <row r="55687" spans="18:18">
      <c r="R55687" s="1"/>
    </row>
    <row r="55688" spans="18:18">
      <c r="R55688" s="1"/>
    </row>
    <row r="55689" spans="18:18">
      <c r="R55689" s="1"/>
    </row>
    <row r="55690" spans="18:18">
      <c r="R55690" s="1"/>
    </row>
    <row r="55691" spans="18:18">
      <c r="R55691" s="1"/>
    </row>
    <row r="55692" spans="18:18">
      <c r="R55692" s="1"/>
    </row>
    <row r="55693" spans="18:18">
      <c r="R55693" s="1"/>
    </row>
    <row r="55694" spans="18:18">
      <c r="R55694" s="1"/>
    </row>
    <row r="55695" spans="18:18">
      <c r="R55695" s="1"/>
    </row>
    <row r="55696" spans="18:18">
      <c r="R55696" s="1"/>
    </row>
    <row r="55697" spans="18:18">
      <c r="R55697" s="1"/>
    </row>
    <row r="55698" spans="18:18">
      <c r="R55698" s="1"/>
    </row>
    <row r="55699" spans="18:18">
      <c r="R55699" s="1"/>
    </row>
    <row r="55700" spans="18:18">
      <c r="R55700" s="1"/>
    </row>
    <row r="55701" spans="18:18">
      <c r="R55701" s="1"/>
    </row>
    <row r="55702" spans="18:18">
      <c r="R55702" s="1"/>
    </row>
    <row r="55703" spans="18:18">
      <c r="R55703" s="1"/>
    </row>
    <row r="55704" spans="18:18">
      <c r="R55704" s="1"/>
    </row>
    <row r="55705" spans="18:18">
      <c r="R55705" s="1"/>
    </row>
    <row r="55706" spans="18:18">
      <c r="R55706" s="1"/>
    </row>
    <row r="55707" spans="18:18">
      <c r="R55707" s="1"/>
    </row>
    <row r="55708" spans="18:18">
      <c r="R55708" s="1"/>
    </row>
    <row r="55709" spans="18:18">
      <c r="R55709" s="1"/>
    </row>
    <row r="55710" spans="18:18">
      <c r="R55710" s="1"/>
    </row>
    <row r="55711" spans="18:18">
      <c r="R55711" s="1"/>
    </row>
    <row r="55712" spans="18:18">
      <c r="R55712" s="1"/>
    </row>
    <row r="55713" spans="18:18">
      <c r="R55713" s="1"/>
    </row>
    <row r="55714" spans="18:18">
      <c r="R55714" s="1"/>
    </row>
    <row r="55715" spans="18:18">
      <c r="R55715" s="1"/>
    </row>
    <row r="55716" spans="18:18">
      <c r="R55716" s="1"/>
    </row>
    <row r="55717" spans="18:18">
      <c r="R55717" s="1"/>
    </row>
    <row r="55718" spans="18:18">
      <c r="R55718" s="1"/>
    </row>
    <row r="55719" spans="18:18">
      <c r="R55719" s="1"/>
    </row>
    <row r="55720" spans="18:18">
      <c r="R55720" s="1"/>
    </row>
    <row r="55721" spans="18:18">
      <c r="R55721" s="1"/>
    </row>
    <row r="55722" spans="18:18">
      <c r="R55722" s="1"/>
    </row>
    <row r="55723" spans="18:18">
      <c r="R55723" s="1"/>
    </row>
    <row r="55724" spans="18:18">
      <c r="R55724" s="1"/>
    </row>
    <row r="55725" spans="18:18">
      <c r="R55725" s="1"/>
    </row>
    <row r="55726" spans="18:18">
      <c r="R55726" s="1"/>
    </row>
    <row r="55727" spans="18:18">
      <c r="R55727" s="1"/>
    </row>
    <row r="55728" spans="18:18">
      <c r="R55728" s="1"/>
    </row>
    <row r="55729" spans="18:18">
      <c r="R55729" s="1"/>
    </row>
    <row r="55730" spans="18:18">
      <c r="R55730" s="1"/>
    </row>
    <row r="55731" spans="18:18">
      <c r="R55731" s="1"/>
    </row>
    <row r="55732" spans="18:18">
      <c r="R55732" s="1"/>
    </row>
    <row r="55733" spans="18:18">
      <c r="R55733" s="1"/>
    </row>
    <row r="55734" spans="18:18">
      <c r="R55734" s="1"/>
    </row>
    <row r="55735" spans="18:18">
      <c r="R55735" s="1"/>
    </row>
    <row r="55736" spans="18:18">
      <c r="R55736" s="1"/>
    </row>
    <row r="55737" spans="18:18">
      <c r="R55737" s="1"/>
    </row>
    <row r="55738" spans="18:18">
      <c r="R55738" s="1"/>
    </row>
    <row r="55739" spans="18:18">
      <c r="R55739" s="1"/>
    </row>
    <row r="55740" spans="18:18">
      <c r="R55740" s="1"/>
    </row>
    <row r="55741" spans="18:18">
      <c r="R55741" s="1"/>
    </row>
    <row r="55742" spans="18:18">
      <c r="R55742" s="1"/>
    </row>
    <row r="55743" spans="18:18">
      <c r="R55743" s="1"/>
    </row>
    <row r="55744" spans="18:18">
      <c r="R55744" s="1"/>
    </row>
    <row r="55745" spans="18:18">
      <c r="R55745" s="1"/>
    </row>
    <row r="55746" spans="18:18">
      <c r="R55746" s="1"/>
    </row>
    <row r="55747" spans="18:18">
      <c r="R55747" s="1"/>
    </row>
    <row r="55748" spans="18:18">
      <c r="R55748" s="1"/>
    </row>
    <row r="55749" spans="18:18">
      <c r="R55749" s="1"/>
    </row>
    <row r="55750" spans="18:18">
      <c r="R55750" s="1"/>
    </row>
    <row r="55751" spans="18:18">
      <c r="R55751" s="1"/>
    </row>
    <row r="55752" spans="18:18">
      <c r="R55752" s="1"/>
    </row>
    <row r="55753" spans="18:18">
      <c r="R55753" s="1"/>
    </row>
    <row r="55754" spans="18:18">
      <c r="R55754" s="1"/>
    </row>
    <row r="55755" spans="18:18">
      <c r="R55755" s="1"/>
    </row>
    <row r="55756" spans="18:18">
      <c r="R55756" s="1"/>
    </row>
    <row r="55757" spans="18:18">
      <c r="R55757" s="1"/>
    </row>
    <row r="55758" spans="18:18">
      <c r="R55758" s="1"/>
    </row>
    <row r="55759" spans="18:18">
      <c r="R55759" s="1"/>
    </row>
    <row r="55760" spans="18:18">
      <c r="R55760" s="1"/>
    </row>
    <row r="55761" spans="18:18">
      <c r="R55761" s="1"/>
    </row>
    <row r="55762" spans="18:18">
      <c r="R55762" s="1"/>
    </row>
    <row r="55763" spans="18:18">
      <c r="R55763" s="1"/>
    </row>
    <row r="55764" spans="18:18">
      <c r="R55764" s="1"/>
    </row>
    <row r="55765" spans="18:18">
      <c r="R55765" s="1"/>
    </row>
    <row r="55766" spans="18:18">
      <c r="R55766" s="1"/>
    </row>
    <row r="55767" spans="18:18">
      <c r="R55767" s="1"/>
    </row>
    <row r="55768" spans="18:18">
      <c r="R55768" s="1"/>
    </row>
    <row r="55769" spans="18:18">
      <c r="R55769" s="1"/>
    </row>
    <row r="55770" spans="18:18">
      <c r="R55770" s="1"/>
    </row>
    <row r="55771" spans="18:18">
      <c r="R55771" s="1"/>
    </row>
    <row r="55772" spans="18:18">
      <c r="R55772" s="1"/>
    </row>
    <row r="55773" spans="18:18">
      <c r="R55773" s="1"/>
    </row>
    <row r="55774" spans="18:18">
      <c r="R55774" s="1"/>
    </row>
    <row r="55775" spans="18:18">
      <c r="R55775" s="1"/>
    </row>
    <row r="55776" spans="18:18">
      <c r="R55776" s="1"/>
    </row>
    <row r="55777" spans="18:18">
      <c r="R55777" s="1"/>
    </row>
    <row r="55778" spans="18:18">
      <c r="R55778" s="1"/>
    </row>
    <row r="55779" spans="18:18">
      <c r="R55779" s="1"/>
    </row>
    <row r="55780" spans="18:18">
      <c r="R55780" s="1"/>
    </row>
    <row r="55781" spans="18:18">
      <c r="R55781" s="1"/>
    </row>
    <row r="55782" spans="18:18">
      <c r="R55782" s="1"/>
    </row>
    <row r="55783" spans="18:18">
      <c r="R55783" s="1"/>
    </row>
    <row r="55784" spans="18:18">
      <c r="R55784" s="1"/>
    </row>
    <row r="55785" spans="18:18">
      <c r="R55785" s="1"/>
    </row>
    <row r="55786" spans="18:18">
      <c r="R55786" s="1"/>
    </row>
    <row r="55787" spans="18:18">
      <c r="R55787" s="1"/>
    </row>
    <row r="55788" spans="18:18">
      <c r="R55788" s="1"/>
    </row>
    <row r="55789" spans="18:18">
      <c r="R55789" s="1"/>
    </row>
    <row r="55790" spans="18:18">
      <c r="R55790" s="1"/>
    </row>
    <row r="55791" spans="18:18">
      <c r="R55791" s="1"/>
    </row>
    <row r="55792" spans="18:18">
      <c r="R55792" s="1"/>
    </row>
    <row r="55793" spans="18:18">
      <c r="R55793" s="1"/>
    </row>
    <row r="55794" spans="18:18">
      <c r="R55794" s="1"/>
    </row>
    <row r="55795" spans="18:18">
      <c r="R55795" s="1"/>
    </row>
    <row r="55796" spans="18:18">
      <c r="R55796" s="1"/>
    </row>
    <row r="55797" spans="18:18">
      <c r="R55797" s="1"/>
    </row>
    <row r="55798" spans="18:18">
      <c r="R55798" s="1"/>
    </row>
    <row r="55799" spans="18:18">
      <c r="R55799" s="1"/>
    </row>
    <row r="55800" spans="18:18">
      <c r="R55800" s="1"/>
    </row>
    <row r="55801" spans="18:18">
      <c r="R55801" s="1"/>
    </row>
    <row r="55802" spans="18:18">
      <c r="R55802" s="1"/>
    </row>
    <row r="55803" spans="18:18">
      <c r="R55803" s="1"/>
    </row>
    <row r="55804" spans="18:18">
      <c r="R55804" s="1"/>
    </row>
    <row r="55805" spans="18:18">
      <c r="R55805" s="1"/>
    </row>
    <row r="55806" spans="18:18">
      <c r="R55806" s="1"/>
    </row>
    <row r="55807" spans="18:18">
      <c r="R55807" s="1"/>
    </row>
    <row r="55808" spans="18:18">
      <c r="R55808" s="1"/>
    </row>
    <row r="55809" spans="18:18">
      <c r="R55809" s="1"/>
    </row>
    <row r="55810" spans="18:18">
      <c r="R55810" s="1"/>
    </row>
    <row r="55811" spans="18:18">
      <c r="R55811" s="1"/>
    </row>
    <row r="55812" spans="18:18">
      <c r="R55812" s="1"/>
    </row>
    <row r="55813" spans="18:18">
      <c r="R55813" s="1"/>
    </row>
    <row r="55814" spans="18:18">
      <c r="R55814" s="1"/>
    </row>
    <row r="55815" spans="18:18">
      <c r="R55815" s="1"/>
    </row>
    <row r="55816" spans="18:18">
      <c r="R55816" s="1"/>
    </row>
    <row r="55817" spans="18:18">
      <c r="R55817" s="1"/>
    </row>
    <row r="55818" spans="18:18">
      <c r="R55818" s="1"/>
    </row>
    <row r="55819" spans="18:18">
      <c r="R55819" s="1"/>
    </row>
    <row r="55820" spans="18:18">
      <c r="R55820" s="1"/>
    </row>
    <row r="55821" spans="18:18">
      <c r="R55821" s="1"/>
    </row>
    <row r="55822" spans="18:18">
      <c r="R55822" s="1"/>
    </row>
    <row r="55823" spans="18:18">
      <c r="R55823" s="1"/>
    </row>
    <row r="55824" spans="18:18">
      <c r="R55824" s="1"/>
    </row>
    <row r="55825" spans="18:18">
      <c r="R55825" s="1"/>
    </row>
    <row r="55826" spans="18:18">
      <c r="R55826" s="1"/>
    </row>
    <row r="55827" spans="18:18">
      <c r="R55827" s="1"/>
    </row>
    <row r="55828" spans="18:18">
      <c r="R55828" s="1"/>
    </row>
    <row r="55829" spans="18:18">
      <c r="R55829" s="1"/>
    </row>
    <row r="55830" spans="18:18">
      <c r="R55830" s="1"/>
    </row>
    <row r="55831" spans="18:18">
      <c r="R55831" s="1"/>
    </row>
    <row r="55832" spans="18:18">
      <c r="R55832" s="1"/>
    </row>
    <row r="55833" spans="18:18">
      <c r="R55833" s="1"/>
    </row>
    <row r="55834" spans="18:18">
      <c r="R55834" s="1"/>
    </row>
    <row r="55835" spans="18:18">
      <c r="R55835" s="1"/>
    </row>
    <row r="55836" spans="18:18">
      <c r="R55836" s="1"/>
    </row>
    <row r="55837" spans="18:18">
      <c r="R55837" s="1"/>
    </row>
    <row r="55838" spans="18:18">
      <c r="R55838" s="1"/>
    </row>
    <row r="55839" spans="18:18">
      <c r="R55839" s="1"/>
    </row>
    <row r="55840" spans="18:18">
      <c r="R55840" s="1"/>
    </row>
    <row r="55841" spans="18:18">
      <c r="R55841" s="1"/>
    </row>
    <row r="55842" spans="18:18">
      <c r="R55842" s="1"/>
    </row>
    <row r="55843" spans="18:18">
      <c r="R55843" s="1"/>
    </row>
    <row r="55844" spans="18:18">
      <c r="R55844" s="1"/>
    </row>
    <row r="55845" spans="18:18">
      <c r="R55845" s="1"/>
    </row>
    <row r="55846" spans="18:18">
      <c r="R55846" s="1"/>
    </row>
    <row r="55847" spans="18:18">
      <c r="R55847" s="1"/>
    </row>
    <row r="55848" spans="18:18">
      <c r="R55848" s="1"/>
    </row>
    <row r="55849" spans="18:18">
      <c r="R55849" s="1"/>
    </row>
    <row r="55850" spans="18:18">
      <c r="R55850" s="1"/>
    </row>
    <row r="55851" spans="18:18">
      <c r="R55851" s="1"/>
    </row>
    <row r="55852" spans="18:18">
      <c r="R55852" s="1"/>
    </row>
    <row r="55853" spans="18:18">
      <c r="R55853" s="1"/>
    </row>
    <row r="55854" spans="18:18">
      <c r="R55854" s="1"/>
    </row>
    <row r="55855" spans="18:18">
      <c r="R55855" s="1"/>
    </row>
    <row r="55856" spans="18:18">
      <c r="R55856" s="1"/>
    </row>
    <row r="55857" spans="18:18">
      <c r="R55857" s="1"/>
    </row>
    <row r="55858" spans="18:18">
      <c r="R55858" s="1"/>
    </row>
    <row r="55859" spans="18:18">
      <c r="R55859" s="1"/>
    </row>
    <row r="55860" spans="18:18">
      <c r="R55860" s="1"/>
    </row>
    <row r="55861" spans="18:18">
      <c r="R55861" s="1"/>
    </row>
    <row r="55862" spans="18:18">
      <c r="R55862" s="1"/>
    </row>
    <row r="55863" spans="18:18">
      <c r="R55863" s="1"/>
    </row>
    <row r="55864" spans="18:18">
      <c r="R55864" s="1"/>
    </row>
    <row r="55865" spans="18:18">
      <c r="R55865" s="1"/>
    </row>
    <row r="55866" spans="18:18">
      <c r="R55866" s="1"/>
    </row>
    <row r="55867" spans="18:18">
      <c r="R55867" s="1"/>
    </row>
    <row r="55868" spans="18:18">
      <c r="R55868" s="1"/>
    </row>
    <row r="55869" spans="18:18">
      <c r="R55869" s="1"/>
    </row>
    <row r="55870" spans="18:18">
      <c r="R55870" s="1"/>
    </row>
    <row r="55871" spans="18:18">
      <c r="R55871" s="1"/>
    </row>
    <row r="55872" spans="18:18">
      <c r="R55872" s="1"/>
    </row>
    <row r="55873" spans="18:18">
      <c r="R55873" s="1"/>
    </row>
    <row r="55874" spans="18:18">
      <c r="R55874" s="1"/>
    </row>
    <row r="55875" spans="18:18">
      <c r="R55875" s="1"/>
    </row>
    <row r="55876" spans="18:18">
      <c r="R55876" s="1"/>
    </row>
    <row r="55877" spans="18:18">
      <c r="R55877" s="1"/>
    </row>
    <row r="55878" spans="18:18">
      <c r="R55878" s="1"/>
    </row>
    <row r="55879" spans="18:18">
      <c r="R55879" s="1"/>
    </row>
    <row r="55880" spans="18:18">
      <c r="R55880" s="1"/>
    </row>
    <row r="55881" spans="18:18">
      <c r="R55881" s="1"/>
    </row>
    <row r="55882" spans="18:18">
      <c r="R55882" s="1"/>
    </row>
    <row r="55883" spans="18:18">
      <c r="R55883" s="1"/>
    </row>
    <row r="55884" spans="18:18">
      <c r="R55884" s="1"/>
    </row>
    <row r="55885" spans="18:18">
      <c r="R55885" s="1"/>
    </row>
    <row r="55886" spans="18:18">
      <c r="R55886" s="1"/>
    </row>
    <row r="55887" spans="18:18">
      <c r="R55887" s="1"/>
    </row>
    <row r="55888" spans="18:18">
      <c r="R55888" s="1"/>
    </row>
    <row r="55889" spans="18:18">
      <c r="R55889" s="1"/>
    </row>
    <row r="55890" spans="18:18">
      <c r="R55890" s="1"/>
    </row>
    <row r="55891" spans="18:18">
      <c r="R55891" s="1"/>
    </row>
    <row r="55892" spans="18:18">
      <c r="R55892" s="1"/>
    </row>
    <row r="55893" spans="18:18">
      <c r="R55893" s="1"/>
    </row>
    <row r="55894" spans="18:18">
      <c r="R55894" s="1"/>
    </row>
    <row r="55895" spans="18:18">
      <c r="R55895" s="1"/>
    </row>
    <row r="55896" spans="18:18">
      <c r="R55896" s="1"/>
    </row>
    <row r="55897" spans="18:18">
      <c r="R55897" s="1"/>
    </row>
    <row r="55898" spans="18:18">
      <c r="R55898" s="1"/>
    </row>
    <row r="55899" spans="18:18">
      <c r="R55899" s="1"/>
    </row>
    <row r="55900" spans="18:18">
      <c r="R55900" s="1"/>
    </row>
    <row r="55901" spans="18:18">
      <c r="R55901" s="1"/>
    </row>
    <row r="55902" spans="18:18">
      <c r="R55902" s="1"/>
    </row>
    <row r="55903" spans="18:18">
      <c r="R55903" s="1"/>
    </row>
    <row r="55904" spans="18:18">
      <c r="R55904" s="1"/>
    </row>
    <row r="55905" spans="18:18">
      <c r="R55905" s="1"/>
    </row>
    <row r="55906" spans="18:18">
      <c r="R55906" s="1"/>
    </row>
    <row r="55907" spans="18:18">
      <c r="R55907" s="1"/>
    </row>
    <row r="55908" spans="18:18">
      <c r="R55908" s="1"/>
    </row>
    <row r="55909" spans="18:18">
      <c r="R55909" s="1"/>
    </row>
    <row r="55910" spans="18:18">
      <c r="R55910" s="1"/>
    </row>
    <row r="55911" spans="18:18">
      <c r="R55911" s="1"/>
    </row>
    <row r="55912" spans="18:18">
      <c r="R55912" s="1"/>
    </row>
    <row r="55913" spans="18:18">
      <c r="R55913" s="1"/>
    </row>
    <row r="55914" spans="18:18">
      <c r="R55914" s="1"/>
    </row>
    <row r="55915" spans="18:18">
      <c r="R55915" s="1"/>
    </row>
    <row r="55916" spans="18:18">
      <c r="R55916" s="1"/>
    </row>
    <row r="55917" spans="18:18">
      <c r="R55917" s="1"/>
    </row>
    <row r="55918" spans="18:18">
      <c r="R55918" s="1"/>
    </row>
    <row r="55919" spans="18:18">
      <c r="R55919" s="1"/>
    </row>
    <row r="55920" spans="18:18">
      <c r="R55920" s="1"/>
    </row>
    <row r="55921" spans="18:18">
      <c r="R55921" s="1"/>
    </row>
    <row r="55922" spans="18:18">
      <c r="R55922" s="1"/>
    </row>
    <row r="55923" spans="18:18">
      <c r="R55923" s="1"/>
    </row>
    <row r="55924" spans="18:18">
      <c r="R55924" s="1"/>
    </row>
    <row r="55925" spans="18:18">
      <c r="R55925" s="1"/>
    </row>
    <row r="55926" spans="18:18">
      <c r="R55926" s="1"/>
    </row>
    <row r="55927" spans="18:18">
      <c r="R55927" s="1"/>
    </row>
    <row r="55928" spans="18:18">
      <c r="R55928" s="1"/>
    </row>
    <row r="55929" spans="18:18">
      <c r="R55929" s="1"/>
    </row>
    <row r="55930" spans="18:18">
      <c r="R55930" s="1"/>
    </row>
    <row r="55931" spans="18:18">
      <c r="R55931" s="1"/>
    </row>
    <row r="55932" spans="18:18">
      <c r="R55932" s="1"/>
    </row>
    <row r="55933" spans="18:18">
      <c r="R55933" s="1"/>
    </row>
    <row r="55934" spans="18:18">
      <c r="R55934" s="1"/>
    </row>
    <row r="55935" spans="18:18">
      <c r="R55935" s="1"/>
    </row>
    <row r="55936" spans="18:18">
      <c r="R55936" s="1"/>
    </row>
    <row r="55937" spans="18:18">
      <c r="R55937" s="1"/>
    </row>
    <row r="55938" spans="18:18">
      <c r="R55938" s="1"/>
    </row>
    <row r="55939" spans="18:18">
      <c r="R55939" s="1"/>
    </row>
    <row r="55940" spans="18:18">
      <c r="R55940" s="1"/>
    </row>
    <row r="55941" spans="18:18">
      <c r="R55941" s="1"/>
    </row>
    <row r="55942" spans="18:18">
      <c r="R55942" s="1"/>
    </row>
    <row r="55943" spans="18:18">
      <c r="R55943" s="1"/>
    </row>
    <row r="55944" spans="18:18">
      <c r="R55944" s="1"/>
    </row>
    <row r="55945" spans="18:18">
      <c r="R55945" s="1"/>
    </row>
    <row r="55946" spans="18:18">
      <c r="R55946" s="1"/>
    </row>
    <row r="55947" spans="18:18">
      <c r="R55947" s="1"/>
    </row>
    <row r="55948" spans="18:18">
      <c r="R55948" s="1"/>
    </row>
    <row r="55949" spans="18:18">
      <c r="R55949" s="1"/>
    </row>
    <row r="55950" spans="18:18">
      <c r="R55950" s="1"/>
    </row>
    <row r="55951" spans="18:18">
      <c r="R55951" s="1"/>
    </row>
    <row r="55952" spans="18:18">
      <c r="R55952" s="1"/>
    </row>
    <row r="55953" spans="18:18">
      <c r="R55953" s="1"/>
    </row>
    <row r="55954" spans="18:18">
      <c r="R55954" s="1"/>
    </row>
    <row r="55955" spans="18:18">
      <c r="R55955" s="1"/>
    </row>
    <row r="55956" spans="18:18">
      <c r="R55956" s="1"/>
    </row>
    <row r="55957" spans="18:18">
      <c r="R55957" s="1"/>
    </row>
    <row r="55958" spans="18:18">
      <c r="R55958" s="1"/>
    </row>
    <row r="55959" spans="18:18">
      <c r="R55959" s="1"/>
    </row>
    <row r="55960" spans="18:18">
      <c r="R55960" s="1"/>
    </row>
    <row r="55961" spans="18:18">
      <c r="R55961" s="1"/>
    </row>
    <row r="55962" spans="18:18">
      <c r="R55962" s="1"/>
    </row>
    <row r="55963" spans="18:18">
      <c r="R55963" s="1"/>
    </row>
    <row r="55964" spans="18:18">
      <c r="R55964" s="1"/>
    </row>
    <row r="55965" spans="18:18">
      <c r="R55965" s="1"/>
    </row>
    <row r="55966" spans="18:18">
      <c r="R55966" s="1"/>
    </row>
    <row r="55967" spans="18:18">
      <c r="R55967" s="1"/>
    </row>
    <row r="55968" spans="18:18">
      <c r="R55968" s="1"/>
    </row>
    <row r="55969" spans="18:18">
      <c r="R55969" s="1"/>
    </row>
    <row r="55970" spans="18:18">
      <c r="R55970" s="1"/>
    </row>
    <row r="55971" spans="18:18">
      <c r="R55971" s="1"/>
    </row>
    <row r="55972" spans="18:18">
      <c r="R55972" s="1"/>
    </row>
    <row r="55973" spans="18:18">
      <c r="R55973" s="1"/>
    </row>
    <row r="55974" spans="18:18">
      <c r="R55974" s="1"/>
    </row>
    <row r="55975" spans="18:18">
      <c r="R55975" s="1"/>
    </row>
    <row r="55976" spans="18:18">
      <c r="R55976" s="1"/>
    </row>
    <row r="55977" spans="18:18">
      <c r="R55977" s="1"/>
    </row>
    <row r="55978" spans="18:18">
      <c r="R55978" s="1"/>
    </row>
    <row r="55979" spans="18:18">
      <c r="R55979" s="1"/>
    </row>
    <row r="55980" spans="18:18">
      <c r="R55980" s="1"/>
    </row>
    <row r="55981" spans="18:18">
      <c r="R55981" s="1"/>
    </row>
    <row r="55982" spans="18:18">
      <c r="R55982" s="1"/>
    </row>
    <row r="55983" spans="18:18">
      <c r="R55983" s="1"/>
    </row>
    <row r="55984" spans="18:18">
      <c r="R55984" s="1"/>
    </row>
    <row r="55985" spans="18:18">
      <c r="R55985" s="1"/>
    </row>
    <row r="55986" spans="18:18">
      <c r="R55986" s="1"/>
    </row>
    <row r="55987" spans="18:18">
      <c r="R55987" s="1"/>
    </row>
    <row r="55988" spans="18:18">
      <c r="R55988" s="1"/>
    </row>
    <row r="55989" spans="18:18">
      <c r="R55989" s="1"/>
    </row>
    <row r="55990" spans="18:18">
      <c r="R55990" s="1"/>
    </row>
    <row r="55991" spans="18:18">
      <c r="R55991" s="1"/>
    </row>
    <row r="55992" spans="18:18">
      <c r="R55992" s="1"/>
    </row>
    <row r="55993" spans="18:18">
      <c r="R55993" s="1"/>
    </row>
    <row r="55994" spans="18:18">
      <c r="R55994" s="1"/>
    </row>
    <row r="55995" spans="18:18">
      <c r="R55995" s="1"/>
    </row>
    <row r="55996" spans="18:18">
      <c r="R55996" s="1"/>
    </row>
    <row r="55997" spans="18:18">
      <c r="R55997" s="1"/>
    </row>
    <row r="55998" spans="18:18">
      <c r="R55998" s="1"/>
    </row>
    <row r="55999" spans="18:18">
      <c r="R55999" s="1"/>
    </row>
    <row r="56000" spans="18:18">
      <c r="R56000" s="1"/>
    </row>
    <row r="56001" spans="18:18">
      <c r="R56001" s="1"/>
    </row>
    <row r="56002" spans="18:18">
      <c r="R56002" s="1"/>
    </row>
    <row r="56003" spans="18:18">
      <c r="R56003" s="1"/>
    </row>
    <row r="56004" spans="18:18">
      <c r="R56004" s="1"/>
    </row>
    <row r="56005" spans="18:18">
      <c r="R56005" s="1"/>
    </row>
    <row r="56006" spans="18:18">
      <c r="R56006" s="1"/>
    </row>
    <row r="56007" spans="18:18">
      <c r="R56007" s="1"/>
    </row>
    <row r="56008" spans="18:18">
      <c r="R56008" s="1"/>
    </row>
    <row r="56009" spans="18:18">
      <c r="R56009" s="1"/>
    </row>
    <row r="56010" spans="18:18">
      <c r="R56010" s="1"/>
    </row>
    <row r="56011" spans="18:18">
      <c r="R56011" s="1"/>
    </row>
    <row r="56012" spans="18:18">
      <c r="R56012" s="1"/>
    </row>
    <row r="56013" spans="18:18">
      <c r="R56013" s="1"/>
    </row>
    <row r="56014" spans="18:18">
      <c r="R56014" s="1"/>
    </row>
    <row r="56015" spans="18:18">
      <c r="R56015" s="1"/>
    </row>
    <row r="56016" spans="18:18">
      <c r="R56016" s="1"/>
    </row>
    <row r="56017" spans="18:18">
      <c r="R56017" s="1"/>
    </row>
    <row r="56018" spans="18:18">
      <c r="R56018" s="1"/>
    </row>
    <row r="56019" spans="18:18">
      <c r="R56019" s="1"/>
    </row>
    <row r="56020" spans="18:18">
      <c r="R56020" s="1"/>
    </row>
    <row r="56021" spans="18:18">
      <c r="R56021" s="1"/>
    </row>
    <row r="56022" spans="18:18">
      <c r="R56022" s="1"/>
    </row>
    <row r="56023" spans="18:18">
      <c r="R56023" s="1"/>
    </row>
    <row r="56024" spans="18:18">
      <c r="R56024" s="1"/>
    </row>
    <row r="56025" spans="18:18">
      <c r="R56025" s="1"/>
    </row>
    <row r="56026" spans="18:18">
      <c r="R56026" s="1"/>
    </row>
    <row r="56027" spans="18:18">
      <c r="R56027" s="1"/>
    </row>
    <row r="56028" spans="18:18">
      <c r="R56028" s="1"/>
    </row>
    <row r="56029" spans="18:18">
      <c r="R56029" s="1"/>
    </row>
    <row r="56030" spans="18:18">
      <c r="R56030" s="1"/>
    </row>
    <row r="56031" spans="18:18">
      <c r="R56031" s="1"/>
    </row>
    <row r="56032" spans="18:18">
      <c r="R56032" s="1"/>
    </row>
    <row r="56033" spans="18:18">
      <c r="R56033" s="1"/>
    </row>
    <row r="56034" spans="18:18">
      <c r="R56034" s="1"/>
    </row>
    <row r="56035" spans="18:18">
      <c r="R56035" s="1"/>
    </row>
    <row r="56036" spans="18:18">
      <c r="R56036" s="1"/>
    </row>
    <row r="56037" spans="18:18">
      <c r="R56037" s="1"/>
    </row>
    <row r="56038" spans="18:18">
      <c r="R56038" s="1"/>
    </row>
    <row r="56039" spans="18:18">
      <c r="R56039" s="1"/>
    </row>
    <row r="56040" spans="18:18">
      <c r="R56040" s="1"/>
    </row>
    <row r="56041" spans="18:18">
      <c r="R56041" s="1"/>
    </row>
    <row r="56042" spans="18:18">
      <c r="R56042" s="1"/>
    </row>
    <row r="56043" spans="18:18">
      <c r="R56043" s="1"/>
    </row>
    <row r="56044" spans="18:18">
      <c r="R56044" s="1"/>
    </row>
    <row r="56045" spans="18:18">
      <c r="R56045" s="1"/>
    </row>
    <row r="56046" spans="18:18">
      <c r="R56046" s="1"/>
    </row>
    <row r="56047" spans="18:18">
      <c r="R56047" s="1"/>
    </row>
    <row r="56048" spans="18:18">
      <c r="R56048" s="1"/>
    </row>
    <row r="56049" spans="18:18">
      <c r="R56049" s="1"/>
    </row>
    <row r="56050" spans="18:18">
      <c r="R56050" s="1"/>
    </row>
    <row r="56051" spans="18:18">
      <c r="R56051" s="1"/>
    </row>
    <row r="56052" spans="18:18">
      <c r="R56052" s="1"/>
    </row>
    <row r="56053" spans="18:18">
      <c r="R56053" s="1"/>
    </row>
    <row r="56054" spans="18:18">
      <c r="R56054" s="1"/>
    </row>
    <row r="56055" spans="18:18">
      <c r="R56055" s="1"/>
    </row>
    <row r="56056" spans="18:18">
      <c r="R56056" s="1"/>
    </row>
    <row r="56057" spans="18:18">
      <c r="R56057" s="1"/>
    </row>
    <row r="56058" spans="18:18">
      <c r="R56058" s="1"/>
    </row>
    <row r="56059" spans="18:18">
      <c r="R56059" s="1"/>
    </row>
    <row r="56060" spans="18:18">
      <c r="R56060" s="1"/>
    </row>
    <row r="56061" spans="18:18">
      <c r="R56061" s="1"/>
    </row>
    <row r="56062" spans="18:18">
      <c r="R56062" s="1"/>
    </row>
    <row r="56063" spans="18:18">
      <c r="R56063" s="1"/>
    </row>
    <row r="56064" spans="18:18">
      <c r="R56064" s="1"/>
    </row>
    <row r="56065" spans="18:18">
      <c r="R56065" s="1"/>
    </row>
    <row r="56066" spans="18:18">
      <c r="R56066" s="1"/>
    </row>
    <row r="56067" spans="18:18">
      <c r="R56067" s="1"/>
    </row>
    <row r="56068" spans="18:18">
      <c r="R56068" s="1"/>
    </row>
    <row r="56069" spans="18:18">
      <c r="R56069" s="1"/>
    </row>
    <row r="56070" spans="18:18">
      <c r="R56070" s="1"/>
    </row>
    <row r="56071" spans="18:18">
      <c r="R56071" s="1"/>
    </row>
    <row r="56072" spans="18:18">
      <c r="R56072" s="1"/>
    </row>
    <row r="56073" spans="18:18">
      <c r="R56073" s="1"/>
    </row>
    <row r="56074" spans="18:18">
      <c r="R56074" s="1"/>
    </row>
    <row r="56075" spans="18:18">
      <c r="R56075" s="1"/>
    </row>
    <row r="56076" spans="18:18">
      <c r="R56076" s="1"/>
    </row>
    <row r="56077" spans="18:18">
      <c r="R56077" s="1"/>
    </row>
    <row r="56078" spans="18:18">
      <c r="R56078" s="1"/>
    </row>
    <row r="56079" spans="18:18">
      <c r="R56079" s="1"/>
    </row>
    <row r="56080" spans="18:18">
      <c r="R56080" s="1"/>
    </row>
    <row r="56081" spans="18:18">
      <c r="R56081" s="1"/>
    </row>
    <row r="56082" spans="18:18">
      <c r="R56082" s="1"/>
    </row>
    <row r="56083" spans="18:18">
      <c r="R56083" s="1"/>
    </row>
    <row r="56084" spans="18:18">
      <c r="R56084" s="1"/>
    </row>
    <row r="56085" spans="18:18">
      <c r="R56085" s="1"/>
    </row>
    <row r="56086" spans="18:18">
      <c r="R56086" s="1"/>
    </row>
    <row r="56087" spans="18:18">
      <c r="R56087" s="1"/>
    </row>
    <row r="56088" spans="18:18">
      <c r="R56088" s="1"/>
    </row>
    <row r="56089" spans="18:18">
      <c r="R56089" s="1"/>
    </row>
    <row r="56090" spans="18:18">
      <c r="R56090" s="1"/>
    </row>
    <row r="56091" spans="18:18">
      <c r="R56091" s="1"/>
    </row>
    <row r="56092" spans="18:18">
      <c r="R56092" s="1"/>
    </row>
    <row r="56093" spans="18:18">
      <c r="R56093" s="1"/>
    </row>
    <row r="56094" spans="18:18">
      <c r="R56094" s="1"/>
    </row>
    <row r="56095" spans="18:18">
      <c r="R56095" s="1"/>
    </row>
    <row r="56096" spans="18:18">
      <c r="R56096" s="1"/>
    </row>
    <row r="56097" spans="18:18">
      <c r="R56097" s="1"/>
    </row>
    <row r="56098" spans="18:18">
      <c r="R56098" s="1"/>
    </row>
    <row r="56099" spans="18:18">
      <c r="R56099" s="1"/>
    </row>
    <row r="56100" spans="18:18">
      <c r="R56100" s="1"/>
    </row>
    <row r="56101" spans="18:18">
      <c r="R56101" s="1"/>
    </row>
    <row r="56102" spans="18:18">
      <c r="R56102" s="1"/>
    </row>
    <row r="56103" spans="18:18">
      <c r="R56103" s="1"/>
    </row>
    <row r="56104" spans="18:18">
      <c r="R56104" s="1"/>
    </row>
    <row r="56105" spans="18:18">
      <c r="R56105" s="1"/>
    </row>
    <row r="56106" spans="18:18">
      <c r="R56106" s="1"/>
    </row>
    <row r="56107" spans="18:18">
      <c r="R56107" s="1"/>
    </row>
    <row r="56108" spans="18:18">
      <c r="R56108" s="1"/>
    </row>
    <row r="56109" spans="18:18">
      <c r="R56109" s="1"/>
    </row>
    <row r="56110" spans="18:18">
      <c r="R56110" s="1"/>
    </row>
    <row r="56111" spans="18:18">
      <c r="R56111" s="1"/>
    </row>
    <row r="56112" spans="18:18">
      <c r="R56112" s="1"/>
    </row>
    <row r="56113" spans="18:18">
      <c r="R56113" s="1"/>
    </row>
    <row r="56114" spans="18:18">
      <c r="R56114" s="1"/>
    </row>
    <row r="56115" spans="18:18">
      <c r="R56115" s="1"/>
    </row>
    <row r="56116" spans="18:18">
      <c r="R56116" s="1"/>
    </row>
    <row r="56117" spans="18:18">
      <c r="R56117" s="1"/>
    </row>
    <row r="56118" spans="18:18">
      <c r="R56118" s="1"/>
    </row>
    <row r="56119" spans="18:18">
      <c r="R56119" s="1"/>
    </row>
    <row r="56120" spans="18:18">
      <c r="R56120" s="1"/>
    </row>
    <row r="56121" spans="18:18">
      <c r="R56121" s="1"/>
    </row>
    <row r="56122" spans="18:18">
      <c r="R56122" s="1"/>
    </row>
    <row r="56123" spans="18:18">
      <c r="R56123" s="1"/>
    </row>
    <row r="56124" spans="18:18">
      <c r="R56124" s="1"/>
    </row>
    <row r="56125" spans="18:18">
      <c r="R56125" s="1"/>
    </row>
    <row r="56126" spans="18:18">
      <c r="R56126" s="1"/>
    </row>
    <row r="56127" spans="18:18">
      <c r="R56127" s="1"/>
    </row>
    <row r="56128" spans="18:18">
      <c r="R56128" s="1"/>
    </row>
    <row r="56129" spans="18:18">
      <c r="R56129" s="1"/>
    </row>
    <row r="56130" spans="18:18">
      <c r="R56130" s="1"/>
    </row>
    <row r="56131" spans="18:18">
      <c r="R56131" s="1"/>
    </row>
    <row r="56132" spans="18:18">
      <c r="R56132" s="1"/>
    </row>
    <row r="56133" spans="18:18">
      <c r="R56133" s="1"/>
    </row>
    <row r="56134" spans="18:18">
      <c r="R56134" s="1"/>
    </row>
    <row r="56135" spans="18:18">
      <c r="R56135" s="1"/>
    </row>
    <row r="56136" spans="18:18">
      <c r="R56136" s="1"/>
    </row>
    <row r="56137" spans="18:18">
      <c r="R56137" s="1"/>
    </row>
    <row r="56138" spans="18:18">
      <c r="R56138" s="1"/>
    </row>
    <row r="56139" spans="18:18">
      <c r="R56139" s="1"/>
    </row>
    <row r="56140" spans="18:18">
      <c r="R56140" s="1"/>
    </row>
    <row r="56141" spans="18:18">
      <c r="R56141" s="1"/>
    </row>
    <row r="56142" spans="18:18">
      <c r="R56142" s="1"/>
    </row>
    <row r="56143" spans="18:18">
      <c r="R56143" s="1"/>
    </row>
    <row r="56144" spans="18:18">
      <c r="R56144" s="1"/>
    </row>
    <row r="56145" spans="18:18">
      <c r="R56145" s="1"/>
    </row>
    <row r="56146" spans="18:18">
      <c r="R56146" s="1"/>
    </row>
    <row r="56147" spans="18:18">
      <c r="R56147" s="1"/>
    </row>
    <row r="56148" spans="18:18">
      <c r="R56148" s="1"/>
    </row>
    <row r="56149" spans="18:18">
      <c r="R56149" s="1"/>
    </row>
    <row r="56150" spans="18:18">
      <c r="R56150" s="1"/>
    </row>
    <row r="56151" spans="18:18">
      <c r="R56151" s="1"/>
    </row>
    <row r="56152" spans="18:18">
      <c r="R56152" s="1"/>
    </row>
    <row r="56153" spans="18:18">
      <c r="R56153" s="1"/>
    </row>
    <row r="56154" spans="18:18">
      <c r="R56154" s="1"/>
    </row>
    <row r="56155" spans="18:18">
      <c r="R56155" s="1"/>
    </row>
    <row r="56156" spans="18:18">
      <c r="R56156" s="1"/>
    </row>
    <row r="56157" spans="18:18">
      <c r="R56157" s="1"/>
    </row>
    <row r="56158" spans="18:18">
      <c r="R56158" s="1"/>
    </row>
    <row r="56159" spans="18:18">
      <c r="R56159" s="1"/>
    </row>
    <row r="56160" spans="18:18">
      <c r="R56160" s="1"/>
    </row>
    <row r="56161" spans="18:18">
      <c r="R56161" s="1"/>
    </row>
    <row r="56162" spans="18:18">
      <c r="R56162" s="1"/>
    </row>
    <row r="56163" spans="18:18">
      <c r="R56163" s="1"/>
    </row>
    <row r="56164" spans="18:18">
      <c r="R56164" s="1"/>
    </row>
    <row r="56165" spans="18:18">
      <c r="R56165" s="1"/>
    </row>
    <row r="56166" spans="18:18">
      <c r="R56166" s="1"/>
    </row>
    <row r="56167" spans="18:18">
      <c r="R56167" s="1"/>
    </row>
    <row r="56168" spans="18:18">
      <c r="R56168" s="1"/>
    </row>
    <row r="56169" spans="18:18">
      <c r="R56169" s="1"/>
    </row>
    <row r="56170" spans="18:18">
      <c r="R56170" s="1"/>
    </row>
    <row r="56171" spans="18:18">
      <c r="R56171" s="1"/>
    </row>
    <row r="56172" spans="18:18">
      <c r="R56172" s="1"/>
    </row>
    <row r="56173" spans="18:18">
      <c r="R56173" s="1"/>
    </row>
    <row r="56174" spans="18:18">
      <c r="R56174" s="1"/>
    </row>
    <row r="56175" spans="18:18">
      <c r="R56175" s="1"/>
    </row>
    <row r="56176" spans="18:18">
      <c r="R56176" s="1"/>
    </row>
    <row r="56177" spans="18:18">
      <c r="R56177" s="1"/>
    </row>
    <row r="56178" spans="18:18">
      <c r="R56178" s="1"/>
    </row>
    <row r="56179" spans="18:18">
      <c r="R56179" s="1"/>
    </row>
    <row r="56180" spans="18:18">
      <c r="R56180" s="1"/>
    </row>
    <row r="56181" spans="18:18">
      <c r="R56181" s="1"/>
    </row>
    <row r="56182" spans="18:18">
      <c r="R56182" s="1"/>
    </row>
    <row r="56183" spans="18:18">
      <c r="R56183" s="1"/>
    </row>
    <row r="56184" spans="18:18">
      <c r="R56184" s="1"/>
    </row>
    <row r="56185" spans="18:18">
      <c r="R56185" s="1"/>
    </row>
    <row r="56186" spans="18:18">
      <c r="R56186" s="1"/>
    </row>
    <row r="56187" spans="18:18">
      <c r="R56187" s="1"/>
    </row>
    <row r="56188" spans="18:18">
      <c r="R56188" s="1"/>
    </row>
    <row r="56189" spans="18:18">
      <c r="R56189" s="1"/>
    </row>
    <row r="56190" spans="18:18">
      <c r="R56190" s="1"/>
    </row>
    <row r="56191" spans="18:18">
      <c r="R56191" s="1"/>
    </row>
    <row r="56192" spans="18:18">
      <c r="R56192" s="1"/>
    </row>
    <row r="56193" spans="18:18">
      <c r="R56193" s="1"/>
    </row>
    <row r="56194" spans="18:18">
      <c r="R56194" s="1"/>
    </row>
    <row r="56195" spans="18:18">
      <c r="R56195" s="1"/>
    </row>
    <row r="56196" spans="18:18">
      <c r="R56196" s="1"/>
    </row>
    <row r="56197" spans="18:18">
      <c r="R56197" s="1"/>
    </row>
    <row r="56198" spans="18:18">
      <c r="R56198" s="1"/>
    </row>
    <row r="56199" spans="18:18">
      <c r="R56199" s="1"/>
    </row>
    <row r="56200" spans="18:18">
      <c r="R56200" s="1"/>
    </row>
    <row r="56201" spans="18:18">
      <c r="R56201" s="1"/>
    </row>
    <row r="56202" spans="18:18">
      <c r="R56202" s="1"/>
    </row>
    <row r="56203" spans="18:18">
      <c r="R56203" s="1"/>
    </row>
    <row r="56204" spans="18:18">
      <c r="R56204" s="1"/>
    </row>
    <row r="56205" spans="18:18">
      <c r="R56205" s="1"/>
    </row>
    <row r="56206" spans="18:18">
      <c r="R56206" s="1"/>
    </row>
    <row r="56207" spans="18:18">
      <c r="R56207" s="1"/>
    </row>
    <row r="56208" spans="18:18">
      <c r="R56208" s="1"/>
    </row>
    <row r="56209" spans="18:18">
      <c r="R56209" s="1"/>
    </row>
    <row r="56210" spans="18:18">
      <c r="R56210" s="1"/>
    </row>
    <row r="56211" spans="18:18">
      <c r="R56211" s="1"/>
    </row>
    <row r="56212" spans="18:18">
      <c r="R56212" s="1"/>
    </row>
    <row r="56213" spans="18:18">
      <c r="R56213" s="1"/>
    </row>
    <row r="56214" spans="18:18">
      <c r="R56214" s="1"/>
    </row>
    <row r="56215" spans="18:18">
      <c r="R56215" s="1"/>
    </row>
    <row r="56216" spans="18:18">
      <c r="R56216" s="1"/>
    </row>
    <row r="56217" spans="18:18">
      <c r="R56217" s="1"/>
    </row>
    <row r="56218" spans="18:18">
      <c r="R56218" s="1"/>
    </row>
    <row r="56219" spans="18:18">
      <c r="R56219" s="1"/>
    </row>
    <row r="56220" spans="18:18">
      <c r="R56220" s="1"/>
    </row>
    <row r="56221" spans="18:18">
      <c r="R56221" s="1"/>
    </row>
    <row r="56222" spans="18:18">
      <c r="R56222" s="1"/>
    </row>
    <row r="56223" spans="18:18">
      <c r="R56223" s="1"/>
    </row>
    <row r="56224" spans="18:18">
      <c r="R56224" s="1"/>
    </row>
    <row r="56225" spans="18:18">
      <c r="R56225" s="1"/>
    </row>
    <row r="56226" spans="18:18">
      <c r="R56226" s="1"/>
    </row>
    <row r="56227" spans="18:18">
      <c r="R56227" s="1"/>
    </row>
    <row r="56228" spans="18:18">
      <c r="R56228" s="1"/>
    </row>
    <row r="56229" spans="18:18">
      <c r="R56229" s="1"/>
    </row>
    <row r="56230" spans="18:18">
      <c r="R56230" s="1"/>
    </row>
    <row r="56231" spans="18:18">
      <c r="R56231" s="1"/>
    </row>
    <row r="56232" spans="18:18">
      <c r="R56232" s="1"/>
    </row>
    <row r="56233" spans="18:18">
      <c r="R56233" s="1"/>
    </row>
    <row r="56234" spans="18:18">
      <c r="R56234" s="1"/>
    </row>
    <row r="56235" spans="18:18">
      <c r="R56235" s="1"/>
    </row>
    <row r="56236" spans="18:18">
      <c r="R56236" s="1"/>
    </row>
    <row r="56237" spans="18:18">
      <c r="R56237" s="1"/>
    </row>
    <row r="56238" spans="18:18">
      <c r="R56238" s="1"/>
    </row>
    <row r="56239" spans="18:18">
      <c r="R56239" s="1"/>
    </row>
    <row r="56240" spans="18:18">
      <c r="R56240" s="1"/>
    </row>
    <row r="56241" spans="18:18">
      <c r="R56241" s="1"/>
    </row>
    <row r="56242" spans="18:18">
      <c r="R56242" s="1"/>
    </row>
    <row r="56243" spans="18:18">
      <c r="R56243" s="1"/>
    </row>
    <row r="56244" spans="18:18">
      <c r="R56244" s="1"/>
    </row>
    <row r="56245" spans="18:18">
      <c r="R56245" s="1"/>
    </row>
    <row r="56246" spans="18:18">
      <c r="R56246" s="1"/>
    </row>
    <row r="56247" spans="18:18">
      <c r="R56247" s="1"/>
    </row>
    <row r="56248" spans="18:18">
      <c r="R56248" s="1"/>
    </row>
    <row r="56249" spans="18:18">
      <c r="R56249" s="1"/>
    </row>
    <row r="56250" spans="18:18">
      <c r="R56250" s="1"/>
    </row>
    <row r="56251" spans="18:18">
      <c r="R56251" s="1"/>
    </row>
    <row r="56252" spans="18:18">
      <c r="R56252" s="1"/>
    </row>
    <row r="56253" spans="18:18">
      <c r="R56253" s="1"/>
    </row>
    <row r="56254" spans="18:18">
      <c r="R56254" s="1"/>
    </row>
    <row r="56255" spans="18:18">
      <c r="R56255" s="1"/>
    </row>
    <row r="56256" spans="18:18">
      <c r="R56256" s="1"/>
    </row>
    <row r="56257" spans="18:18">
      <c r="R56257" s="1"/>
    </row>
    <row r="56258" spans="18:18">
      <c r="R56258" s="1"/>
    </row>
    <row r="56259" spans="18:18">
      <c r="R56259" s="1"/>
    </row>
    <row r="56260" spans="18:18">
      <c r="R56260" s="1"/>
    </row>
    <row r="56261" spans="18:18">
      <c r="R56261" s="1"/>
    </row>
    <row r="56262" spans="18:18">
      <c r="R56262" s="1"/>
    </row>
    <row r="56263" spans="18:18">
      <c r="R56263" s="1"/>
    </row>
    <row r="56264" spans="18:18">
      <c r="R56264" s="1"/>
    </row>
    <row r="56265" spans="18:18">
      <c r="R56265" s="1"/>
    </row>
    <row r="56266" spans="18:18">
      <c r="R56266" s="1"/>
    </row>
    <row r="56267" spans="18:18">
      <c r="R56267" s="1"/>
    </row>
    <row r="56268" spans="18:18">
      <c r="R56268" s="1"/>
    </row>
    <row r="56269" spans="18:18">
      <c r="R56269" s="1"/>
    </row>
    <row r="56270" spans="18:18">
      <c r="R56270" s="1"/>
    </row>
    <row r="56271" spans="18:18">
      <c r="R56271" s="1"/>
    </row>
    <row r="56272" spans="18:18">
      <c r="R56272" s="1"/>
    </row>
    <row r="56273" spans="18:18">
      <c r="R56273" s="1"/>
    </row>
    <row r="56274" spans="18:18">
      <c r="R56274" s="1"/>
    </row>
    <row r="56275" spans="18:18">
      <c r="R56275" s="1"/>
    </row>
    <row r="56276" spans="18:18">
      <c r="R56276" s="1"/>
    </row>
    <row r="56277" spans="18:18">
      <c r="R56277" s="1"/>
    </row>
    <row r="56278" spans="18:18">
      <c r="R56278" s="1"/>
    </row>
    <row r="56279" spans="18:18">
      <c r="R56279" s="1"/>
    </row>
    <row r="56280" spans="18:18">
      <c r="R56280" s="1"/>
    </row>
    <row r="56281" spans="18:18">
      <c r="R56281" s="1"/>
    </row>
    <row r="56282" spans="18:18">
      <c r="R56282" s="1"/>
    </row>
    <row r="56283" spans="18:18">
      <c r="R56283" s="1"/>
    </row>
    <row r="56284" spans="18:18">
      <c r="R56284" s="1"/>
    </row>
    <row r="56285" spans="18:18">
      <c r="R56285" s="1"/>
    </row>
    <row r="56286" spans="18:18">
      <c r="R56286" s="1"/>
    </row>
    <row r="56287" spans="18:18">
      <c r="R56287" s="1"/>
    </row>
    <row r="56288" spans="18:18">
      <c r="R56288" s="1"/>
    </row>
    <row r="56289" spans="18:18">
      <c r="R56289" s="1"/>
    </row>
    <row r="56290" spans="18:18">
      <c r="R56290" s="1"/>
    </row>
    <row r="56291" spans="18:18">
      <c r="R56291" s="1"/>
    </row>
    <row r="56292" spans="18:18">
      <c r="R56292" s="1"/>
    </row>
    <row r="56293" spans="18:18">
      <c r="R56293" s="1"/>
    </row>
    <row r="56294" spans="18:18">
      <c r="R56294" s="1"/>
    </row>
    <row r="56295" spans="18:18">
      <c r="R56295" s="1"/>
    </row>
    <row r="56296" spans="18:18">
      <c r="R56296" s="1"/>
    </row>
    <row r="56297" spans="18:18">
      <c r="R56297" s="1"/>
    </row>
    <row r="56298" spans="18:18">
      <c r="R56298" s="1"/>
    </row>
    <row r="56299" spans="18:18">
      <c r="R56299" s="1"/>
    </row>
    <row r="56300" spans="18:18">
      <c r="R56300" s="1"/>
    </row>
    <row r="56301" spans="18:18">
      <c r="R56301" s="1"/>
    </row>
    <row r="56302" spans="18:18">
      <c r="R56302" s="1"/>
    </row>
    <row r="56303" spans="18:18">
      <c r="R56303" s="1"/>
    </row>
    <row r="56304" spans="18:18">
      <c r="R56304" s="1"/>
    </row>
    <row r="56305" spans="18:18">
      <c r="R56305" s="1"/>
    </row>
    <row r="56306" spans="18:18">
      <c r="R56306" s="1"/>
    </row>
    <row r="56307" spans="18:18">
      <c r="R56307" s="1"/>
    </row>
    <row r="56308" spans="18:18">
      <c r="R56308" s="1"/>
    </row>
    <row r="56309" spans="18:18">
      <c r="R56309" s="1"/>
    </row>
    <row r="56310" spans="18:18">
      <c r="R56310" s="1"/>
    </row>
    <row r="56311" spans="18:18">
      <c r="R56311" s="1"/>
    </row>
    <row r="56312" spans="18:18">
      <c r="R56312" s="1"/>
    </row>
    <row r="56313" spans="18:18">
      <c r="R56313" s="1"/>
    </row>
    <row r="56314" spans="18:18">
      <c r="R56314" s="1"/>
    </row>
    <row r="56315" spans="18:18">
      <c r="R56315" s="1"/>
    </row>
    <row r="56316" spans="18:18">
      <c r="R56316" s="1"/>
    </row>
    <row r="56317" spans="18:18">
      <c r="R56317" s="1"/>
    </row>
    <row r="56318" spans="18:18">
      <c r="R56318" s="1"/>
    </row>
    <row r="56319" spans="18:18">
      <c r="R56319" s="1"/>
    </row>
    <row r="56320" spans="18:18">
      <c r="R56320" s="1"/>
    </row>
    <row r="56321" spans="18:18">
      <c r="R56321" s="1"/>
    </row>
    <row r="56322" spans="18:18">
      <c r="R56322" s="1"/>
    </row>
    <row r="56323" spans="18:18">
      <c r="R56323" s="1"/>
    </row>
    <row r="56324" spans="18:18">
      <c r="R56324" s="1"/>
    </row>
    <row r="56325" spans="18:18">
      <c r="R56325" s="1"/>
    </row>
    <row r="56326" spans="18:18">
      <c r="R56326" s="1"/>
    </row>
    <row r="56327" spans="18:18">
      <c r="R56327" s="1"/>
    </row>
    <row r="56328" spans="18:18">
      <c r="R56328" s="1"/>
    </row>
    <row r="56329" spans="18:18">
      <c r="R56329" s="1"/>
    </row>
    <row r="56330" spans="18:18">
      <c r="R56330" s="1"/>
    </row>
    <row r="56331" spans="18:18">
      <c r="R56331" s="1"/>
    </row>
    <row r="56332" spans="18:18">
      <c r="R56332" s="1"/>
    </row>
    <row r="56333" spans="18:18">
      <c r="R56333" s="1"/>
    </row>
    <row r="56334" spans="18:18">
      <c r="R56334" s="1"/>
    </row>
    <row r="56335" spans="18:18">
      <c r="R56335" s="1"/>
    </row>
    <row r="56336" spans="18:18">
      <c r="R56336" s="1"/>
    </row>
    <row r="56337" spans="18:18">
      <c r="R56337" s="1"/>
    </row>
    <row r="56338" spans="18:18">
      <c r="R56338" s="1"/>
    </row>
    <row r="56339" spans="18:18">
      <c r="R56339" s="1"/>
    </row>
    <row r="56340" spans="18:18">
      <c r="R56340" s="1"/>
    </row>
    <row r="56341" spans="18:18">
      <c r="R56341" s="1"/>
    </row>
    <row r="56342" spans="18:18">
      <c r="R56342" s="1"/>
    </row>
    <row r="56343" spans="18:18">
      <c r="R56343" s="1"/>
    </row>
    <row r="56344" spans="18:18">
      <c r="R56344" s="1"/>
    </row>
    <row r="56345" spans="18:18">
      <c r="R56345" s="1"/>
    </row>
    <row r="56346" spans="18:18">
      <c r="R56346" s="1"/>
    </row>
    <row r="56347" spans="18:18">
      <c r="R56347" s="1"/>
    </row>
    <row r="56348" spans="18:18">
      <c r="R56348" s="1"/>
    </row>
    <row r="56349" spans="18:18">
      <c r="R56349" s="1"/>
    </row>
    <row r="56350" spans="18:18">
      <c r="R56350" s="1"/>
    </row>
    <row r="56351" spans="18:18">
      <c r="R56351" s="1"/>
    </row>
    <row r="56352" spans="18:18">
      <c r="R56352" s="1"/>
    </row>
    <row r="56353" spans="18:18">
      <c r="R56353" s="1"/>
    </row>
    <row r="56354" spans="18:18">
      <c r="R56354" s="1"/>
    </row>
    <row r="56355" spans="18:18">
      <c r="R56355" s="1"/>
    </row>
    <row r="56356" spans="18:18">
      <c r="R56356" s="1"/>
    </row>
    <row r="56357" spans="18:18">
      <c r="R56357" s="1"/>
    </row>
    <row r="56358" spans="18:18">
      <c r="R56358" s="1"/>
    </row>
    <row r="56359" spans="18:18">
      <c r="R56359" s="1"/>
    </row>
    <row r="56360" spans="18:18">
      <c r="R56360" s="1"/>
    </row>
    <row r="56361" spans="18:18">
      <c r="R56361" s="1"/>
    </row>
    <row r="56362" spans="18:18">
      <c r="R56362" s="1"/>
    </row>
    <row r="56363" spans="18:18">
      <c r="R56363" s="1"/>
    </row>
    <row r="56364" spans="18:18">
      <c r="R56364" s="1"/>
    </row>
    <row r="56365" spans="18:18">
      <c r="R56365" s="1"/>
    </row>
    <row r="56366" spans="18:18">
      <c r="R56366" s="1"/>
    </row>
    <row r="56367" spans="18:18">
      <c r="R56367" s="1"/>
    </row>
    <row r="56368" spans="18:18">
      <c r="R56368" s="1"/>
    </row>
    <row r="56369" spans="18:18">
      <c r="R56369" s="1"/>
    </row>
    <row r="56370" spans="18:18">
      <c r="R56370" s="1"/>
    </row>
    <row r="56371" spans="18:18">
      <c r="R56371" s="1"/>
    </row>
    <row r="56372" spans="18:18">
      <c r="R56372" s="1"/>
    </row>
    <row r="56373" spans="18:18">
      <c r="R56373" s="1"/>
    </row>
    <row r="56374" spans="18:18">
      <c r="R56374" s="1"/>
    </row>
    <row r="56375" spans="18:18">
      <c r="R56375" s="1"/>
    </row>
    <row r="56376" spans="18:18">
      <c r="R56376" s="1"/>
    </row>
    <row r="56377" spans="18:18">
      <c r="R56377" s="1"/>
    </row>
    <row r="56378" spans="18:18">
      <c r="R56378" s="1"/>
    </row>
    <row r="56379" spans="18:18">
      <c r="R56379" s="1"/>
    </row>
    <row r="56380" spans="18:18">
      <c r="R56380" s="1"/>
    </row>
    <row r="56381" spans="18:18">
      <c r="R56381" s="1"/>
    </row>
    <row r="56382" spans="18:18">
      <c r="R56382" s="1"/>
    </row>
    <row r="56383" spans="18:18">
      <c r="R56383" s="1"/>
    </row>
    <row r="56384" spans="18:18">
      <c r="R56384" s="1"/>
    </row>
    <row r="56385" spans="18:18">
      <c r="R56385" s="1"/>
    </row>
    <row r="56386" spans="18:18">
      <c r="R56386" s="1"/>
    </row>
    <row r="56387" spans="18:18">
      <c r="R56387" s="1"/>
    </row>
    <row r="56388" spans="18:18">
      <c r="R56388" s="1"/>
    </row>
    <row r="56389" spans="18:18">
      <c r="R56389" s="1"/>
    </row>
    <row r="56390" spans="18:18">
      <c r="R56390" s="1"/>
    </row>
    <row r="56391" spans="18:18">
      <c r="R56391" s="1"/>
    </row>
    <row r="56392" spans="18:18">
      <c r="R56392" s="1"/>
    </row>
    <row r="56393" spans="18:18">
      <c r="R56393" s="1"/>
    </row>
    <row r="56394" spans="18:18">
      <c r="R56394" s="1"/>
    </row>
    <row r="56395" spans="18:18">
      <c r="R56395" s="1"/>
    </row>
    <row r="56396" spans="18:18">
      <c r="R56396" s="1"/>
    </row>
    <row r="56397" spans="18:18">
      <c r="R56397" s="1"/>
    </row>
    <row r="56398" spans="18:18">
      <c r="R56398" s="1"/>
    </row>
    <row r="56399" spans="18:18">
      <c r="R56399" s="1"/>
    </row>
    <row r="56400" spans="18:18">
      <c r="R56400" s="1"/>
    </row>
    <row r="56401" spans="18:18">
      <c r="R56401" s="1"/>
    </row>
    <row r="56402" spans="18:18">
      <c r="R56402" s="1"/>
    </row>
    <row r="56403" spans="18:18">
      <c r="R56403" s="1"/>
    </row>
    <row r="56404" spans="18:18">
      <c r="R56404" s="1"/>
    </row>
    <row r="56405" spans="18:18">
      <c r="R56405" s="1"/>
    </row>
    <row r="56406" spans="18:18">
      <c r="R56406" s="1"/>
    </row>
    <row r="56407" spans="18:18">
      <c r="R56407" s="1"/>
    </row>
    <row r="56408" spans="18:18">
      <c r="R56408" s="1"/>
    </row>
    <row r="56409" spans="18:18">
      <c r="R56409" s="1"/>
    </row>
    <row r="56410" spans="18:18">
      <c r="R56410" s="1"/>
    </row>
    <row r="56411" spans="18:18">
      <c r="R56411" s="1"/>
    </row>
    <row r="56412" spans="18:18">
      <c r="R56412" s="1"/>
    </row>
    <row r="56413" spans="18:18">
      <c r="R56413" s="1"/>
    </row>
    <row r="56414" spans="18:18">
      <c r="R56414" s="1"/>
    </row>
    <row r="56415" spans="18:18">
      <c r="R56415" s="1"/>
    </row>
    <row r="56416" spans="18:18">
      <c r="R56416" s="1"/>
    </row>
    <row r="56417" spans="18:18">
      <c r="R56417" s="1"/>
    </row>
    <row r="56418" spans="18:18">
      <c r="R56418" s="1"/>
    </row>
    <row r="56419" spans="18:18">
      <c r="R56419" s="1"/>
    </row>
    <row r="56420" spans="18:18">
      <c r="R56420" s="1"/>
    </row>
    <row r="56421" spans="18:18">
      <c r="R56421" s="1"/>
    </row>
    <row r="56422" spans="18:18">
      <c r="R56422" s="1"/>
    </row>
    <row r="56423" spans="18:18">
      <c r="R56423" s="1"/>
    </row>
    <row r="56424" spans="18:18">
      <c r="R56424" s="1"/>
    </row>
    <row r="56425" spans="18:18">
      <c r="R56425" s="1"/>
    </row>
    <row r="56426" spans="18:18">
      <c r="R56426" s="1"/>
    </row>
    <row r="56427" spans="18:18">
      <c r="R56427" s="1"/>
    </row>
    <row r="56428" spans="18:18">
      <c r="R56428" s="1"/>
    </row>
    <row r="56429" spans="18:18">
      <c r="R56429" s="1"/>
    </row>
    <row r="56430" spans="18:18">
      <c r="R56430" s="1"/>
    </row>
    <row r="56431" spans="18:18">
      <c r="R56431" s="1"/>
    </row>
    <row r="56432" spans="18:18">
      <c r="R56432" s="1"/>
    </row>
    <row r="56433" spans="18:18">
      <c r="R56433" s="1"/>
    </row>
    <row r="56434" spans="18:18">
      <c r="R56434" s="1"/>
    </row>
    <row r="56435" spans="18:18">
      <c r="R56435" s="1"/>
    </row>
    <row r="56436" spans="18:18">
      <c r="R56436" s="1"/>
    </row>
    <row r="56437" spans="18:18">
      <c r="R56437" s="1"/>
    </row>
    <row r="56438" spans="18:18">
      <c r="R56438" s="1"/>
    </row>
    <row r="56439" spans="18:18">
      <c r="R56439" s="1"/>
    </row>
    <row r="56440" spans="18:18">
      <c r="R56440" s="1"/>
    </row>
    <row r="56441" spans="18:18">
      <c r="R56441" s="1"/>
    </row>
    <row r="56442" spans="18:18">
      <c r="R56442" s="1"/>
    </row>
    <row r="56443" spans="18:18">
      <c r="R56443" s="1"/>
    </row>
    <row r="56444" spans="18:18">
      <c r="R56444" s="1"/>
    </row>
    <row r="56445" spans="18:18">
      <c r="R56445" s="1"/>
    </row>
    <row r="56446" spans="18:18">
      <c r="R56446" s="1"/>
    </row>
    <row r="56447" spans="18:18">
      <c r="R56447" s="1"/>
    </row>
    <row r="56448" spans="18:18">
      <c r="R56448" s="1"/>
    </row>
    <row r="56449" spans="18:18">
      <c r="R56449" s="1"/>
    </row>
    <row r="56450" spans="18:18">
      <c r="R56450" s="1"/>
    </row>
    <row r="56451" spans="18:18">
      <c r="R56451" s="1"/>
    </row>
    <row r="56452" spans="18:18">
      <c r="R56452" s="1"/>
    </row>
    <row r="56453" spans="18:18">
      <c r="R56453" s="1"/>
    </row>
    <row r="56454" spans="18:18">
      <c r="R56454" s="1"/>
    </row>
    <row r="56455" spans="18:18">
      <c r="R56455" s="1"/>
    </row>
    <row r="56456" spans="18:18">
      <c r="R56456" s="1"/>
    </row>
    <row r="56457" spans="18:18">
      <c r="R56457" s="1"/>
    </row>
    <row r="56458" spans="18:18">
      <c r="R56458" s="1"/>
    </row>
    <row r="56459" spans="18:18">
      <c r="R56459" s="1"/>
    </row>
    <row r="56460" spans="18:18">
      <c r="R56460" s="1"/>
    </row>
    <row r="56461" spans="18:18">
      <c r="R56461" s="1"/>
    </row>
    <row r="56462" spans="18:18">
      <c r="R56462" s="1"/>
    </row>
    <row r="56463" spans="18:18">
      <c r="R56463" s="1"/>
    </row>
    <row r="56464" spans="18:18">
      <c r="R56464" s="1"/>
    </row>
    <row r="56465" spans="18:18">
      <c r="R56465" s="1"/>
    </row>
    <row r="56466" spans="18:18">
      <c r="R56466" s="1"/>
    </row>
    <row r="56467" spans="18:18">
      <c r="R56467" s="1"/>
    </row>
    <row r="56468" spans="18:18">
      <c r="R56468" s="1"/>
    </row>
    <row r="56469" spans="18:18">
      <c r="R56469" s="1"/>
    </row>
    <row r="56470" spans="18:18">
      <c r="R56470" s="1"/>
    </row>
    <row r="56471" spans="18:18">
      <c r="R56471" s="1"/>
    </row>
    <row r="56472" spans="18:18">
      <c r="R56472" s="1"/>
    </row>
    <row r="56473" spans="18:18">
      <c r="R56473" s="1"/>
    </row>
    <row r="56474" spans="18:18">
      <c r="R56474" s="1"/>
    </row>
    <row r="56475" spans="18:18">
      <c r="R56475" s="1"/>
    </row>
    <row r="56476" spans="18:18">
      <c r="R56476" s="1"/>
    </row>
    <row r="56477" spans="18:18">
      <c r="R56477" s="1"/>
    </row>
    <row r="56478" spans="18:18">
      <c r="R56478" s="1"/>
    </row>
    <row r="56479" spans="18:18">
      <c r="R56479" s="1"/>
    </row>
    <row r="56480" spans="18:18">
      <c r="R56480" s="1"/>
    </row>
    <row r="56481" spans="18:18">
      <c r="R56481" s="1"/>
    </row>
    <row r="56482" spans="18:18">
      <c r="R56482" s="1"/>
    </row>
    <row r="56483" spans="18:18">
      <c r="R56483" s="1"/>
    </row>
    <row r="56484" spans="18:18">
      <c r="R56484" s="1"/>
    </row>
    <row r="56485" spans="18:18">
      <c r="R56485" s="1"/>
    </row>
    <row r="56486" spans="18:18">
      <c r="R56486" s="1"/>
    </row>
    <row r="56487" spans="18:18">
      <c r="R56487" s="1"/>
    </row>
    <row r="56488" spans="18:18">
      <c r="R56488" s="1"/>
    </row>
    <row r="56489" spans="18:18">
      <c r="R56489" s="1"/>
    </row>
    <row r="56490" spans="18:18">
      <c r="R56490" s="1"/>
    </row>
    <row r="56491" spans="18:18">
      <c r="R56491" s="1"/>
    </row>
    <row r="56492" spans="18:18">
      <c r="R56492" s="1"/>
    </row>
    <row r="56493" spans="18:18">
      <c r="R56493" s="1"/>
    </row>
    <row r="56494" spans="18:18">
      <c r="R56494" s="1"/>
    </row>
    <row r="56495" spans="18:18">
      <c r="R56495" s="1"/>
    </row>
    <row r="56496" spans="18:18">
      <c r="R56496" s="1"/>
    </row>
    <row r="56497" spans="18:18">
      <c r="R56497" s="1"/>
    </row>
    <row r="56498" spans="18:18">
      <c r="R56498" s="1"/>
    </row>
    <row r="56499" spans="18:18">
      <c r="R56499" s="1"/>
    </row>
    <row r="56500" spans="18:18">
      <c r="R56500" s="1"/>
    </row>
    <row r="56501" spans="18:18">
      <c r="R56501" s="1"/>
    </row>
    <row r="56502" spans="18:18">
      <c r="R56502" s="1"/>
    </row>
    <row r="56503" spans="18:18">
      <c r="R56503" s="1"/>
    </row>
    <row r="56504" spans="18:18">
      <c r="R56504" s="1"/>
    </row>
    <row r="56505" spans="18:18">
      <c r="R56505" s="1"/>
    </row>
    <row r="56506" spans="18:18">
      <c r="R56506" s="1"/>
    </row>
    <row r="56507" spans="18:18">
      <c r="R56507" s="1"/>
    </row>
    <row r="56508" spans="18:18">
      <c r="R56508" s="1"/>
    </row>
    <row r="56509" spans="18:18">
      <c r="R56509" s="1"/>
    </row>
    <row r="56510" spans="18:18">
      <c r="R56510" s="1"/>
    </row>
    <row r="56511" spans="18:18">
      <c r="R56511" s="1"/>
    </row>
    <row r="56512" spans="18:18">
      <c r="R56512" s="1"/>
    </row>
    <row r="56513" spans="18:18">
      <c r="R56513" s="1"/>
    </row>
    <row r="56514" spans="18:18">
      <c r="R56514" s="1"/>
    </row>
    <row r="56515" spans="18:18">
      <c r="R56515" s="1"/>
    </row>
    <row r="56516" spans="18:18">
      <c r="R56516" s="1"/>
    </row>
    <row r="56517" spans="18:18">
      <c r="R56517" s="1"/>
    </row>
    <row r="56518" spans="18:18">
      <c r="R56518" s="1"/>
    </row>
    <row r="56519" spans="18:18">
      <c r="R56519" s="1"/>
    </row>
    <row r="56520" spans="18:18">
      <c r="R56520" s="1"/>
    </row>
    <row r="56521" spans="18:18">
      <c r="R56521" s="1"/>
    </row>
    <row r="56522" spans="18:18">
      <c r="R56522" s="1"/>
    </row>
    <row r="56523" spans="18:18">
      <c r="R56523" s="1"/>
    </row>
    <row r="56524" spans="18:18">
      <c r="R56524" s="1"/>
    </row>
    <row r="56525" spans="18:18">
      <c r="R56525" s="1"/>
    </row>
    <row r="56526" spans="18:18">
      <c r="R56526" s="1"/>
    </row>
    <row r="56527" spans="18:18">
      <c r="R56527" s="1"/>
    </row>
    <row r="56528" spans="18:18">
      <c r="R56528" s="1"/>
    </row>
    <row r="56529" spans="18:18">
      <c r="R56529" s="1"/>
    </row>
    <row r="56530" spans="18:18">
      <c r="R56530" s="1"/>
    </row>
    <row r="56531" spans="18:18">
      <c r="R56531" s="1"/>
    </row>
    <row r="56532" spans="18:18">
      <c r="R56532" s="1"/>
    </row>
    <row r="56533" spans="18:18">
      <c r="R56533" s="1"/>
    </row>
    <row r="56534" spans="18:18">
      <c r="R56534" s="1"/>
    </row>
    <row r="56535" spans="18:18">
      <c r="R56535" s="1"/>
    </row>
    <row r="56536" spans="18:18">
      <c r="R56536" s="1"/>
    </row>
    <row r="56537" spans="18:18">
      <c r="R56537" s="1"/>
    </row>
    <row r="56538" spans="18:18">
      <c r="R56538" s="1"/>
    </row>
    <row r="56539" spans="18:18">
      <c r="R56539" s="1"/>
    </row>
    <row r="56540" spans="18:18">
      <c r="R56540" s="1"/>
    </row>
    <row r="56541" spans="18:18">
      <c r="R56541" s="1"/>
    </row>
    <row r="56542" spans="18:18">
      <c r="R56542" s="1"/>
    </row>
    <row r="56543" spans="18:18">
      <c r="R56543" s="1"/>
    </row>
    <row r="56544" spans="18:18">
      <c r="R56544" s="1"/>
    </row>
    <row r="56545" spans="18:18">
      <c r="R56545" s="1"/>
    </row>
    <row r="56546" spans="18:18">
      <c r="R56546" s="1"/>
    </row>
    <row r="56547" spans="18:18">
      <c r="R56547" s="1"/>
    </row>
    <row r="56548" spans="18:18">
      <c r="R56548" s="1"/>
    </row>
    <row r="56549" spans="18:18">
      <c r="R56549" s="1"/>
    </row>
    <row r="56550" spans="18:18">
      <c r="R56550" s="1"/>
    </row>
    <row r="56551" spans="18:18">
      <c r="R56551" s="1"/>
    </row>
    <row r="56552" spans="18:18">
      <c r="R56552" s="1"/>
    </row>
    <row r="56553" spans="18:18">
      <c r="R56553" s="1"/>
    </row>
    <row r="56554" spans="18:18">
      <c r="R56554" s="1"/>
    </row>
    <row r="56555" spans="18:18">
      <c r="R56555" s="1"/>
    </row>
    <row r="56556" spans="18:18">
      <c r="R56556" s="1"/>
    </row>
    <row r="56557" spans="18:18">
      <c r="R56557" s="1"/>
    </row>
    <row r="56558" spans="18:18">
      <c r="R56558" s="1"/>
    </row>
    <row r="56559" spans="18:18">
      <c r="R56559" s="1"/>
    </row>
    <row r="56560" spans="18:18">
      <c r="R56560" s="1"/>
    </row>
    <row r="56561" spans="18:18">
      <c r="R56561" s="1"/>
    </row>
    <row r="56562" spans="18:18">
      <c r="R56562" s="1"/>
    </row>
    <row r="56563" spans="18:18">
      <c r="R56563" s="1"/>
    </row>
    <row r="56564" spans="18:18">
      <c r="R56564" s="1"/>
    </row>
    <row r="56565" spans="18:18">
      <c r="R56565" s="1"/>
    </row>
    <row r="56566" spans="18:18">
      <c r="R56566" s="1"/>
    </row>
    <row r="56567" spans="18:18">
      <c r="R56567" s="1"/>
    </row>
    <row r="56568" spans="18:18">
      <c r="R56568" s="1"/>
    </row>
    <row r="56569" spans="18:18">
      <c r="R56569" s="1"/>
    </row>
    <row r="56570" spans="18:18">
      <c r="R56570" s="1"/>
    </row>
    <row r="56571" spans="18:18">
      <c r="R56571" s="1"/>
    </row>
    <row r="56572" spans="18:18">
      <c r="R56572" s="1"/>
    </row>
    <row r="56573" spans="18:18">
      <c r="R56573" s="1"/>
    </row>
    <row r="56574" spans="18:18">
      <c r="R56574" s="1"/>
    </row>
    <row r="56575" spans="18:18">
      <c r="R56575" s="1"/>
    </row>
    <row r="56576" spans="18:18">
      <c r="R56576" s="1"/>
    </row>
    <row r="56577" spans="18:18">
      <c r="R56577" s="1"/>
    </row>
    <row r="56578" spans="18:18">
      <c r="R56578" s="1"/>
    </row>
    <row r="56579" spans="18:18">
      <c r="R56579" s="1"/>
    </row>
    <row r="56580" spans="18:18">
      <c r="R56580" s="1"/>
    </row>
    <row r="56581" spans="18:18">
      <c r="R56581" s="1"/>
    </row>
    <row r="56582" spans="18:18">
      <c r="R56582" s="1"/>
    </row>
    <row r="56583" spans="18:18">
      <c r="R56583" s="1"/>
    </row>
    <row r="56584" spans="18:18">
      <c r="R56584" s="1"/>
    </row>
    <row r="56585" spans="18:18">
      <c r="R56585" s="1"/>
    </row>
    <row r="56586" spans="18:18">
      <c r="R56586" s="1"/>
    </row>
    <row r="56587" spans="18:18">
      <c r="R56587" s="1"/>
    </row>
    <row r="56588" spans="18:18">
      <c r="R56588" s="1"/>
    </row>
    <row r="56589" spans="18:18">
      <c r="R56589" s="1"/>
    </row>
    <row r="56590" spans="18:18">
      <c r="R56590" s="1"/>
    </row>
    <row r="56591" spans="18:18">
      <c r="R56591" s="1"/>
    </row>
    <row r="56592" spans="18:18">
      <c r="R56592" s="1"/>
    </row>
    <row r="56593" spans="18:18">
      <c r="R56593" s="1"/>
    </row>
    <row r="56594" spans="18:18">
      <c r="R56594" s="1"/>
    </row>
    <row r="56595" spans="18:18">
      <c r="R56595" s="1"/>
    </row>
    <row r="56596" spans="18:18">
      <c r="R56596" s="1"/>
    </row>
    <row r="56597" spans="18:18">
      <c r="R56597" s="1"/>
    </row>
    <row r="56598" spans="18:18">
      <c r="R56598" s="1"/>
    </row>
    <row r="56599" spans="18:18">
      <c r="R56599" s="1"/>
    </row>
    <row r="56600" spans="18:18">
      <c r="R56600" s="1"/>
    </row>
    <row r="56601" spans="18:18">
      <c r="R56601" s="1"/>
    </row>
    <row r="56602" spans="18:18">
      <c r="R56602" s="1"/>
    </row>
    <row r="56603" spans="18:18">
      <c r="R56603" s="1"/>
    </row>
    <row r="56604" spans="18:18">
      <c r="R56604" s="1"/>
    </row>
    <row r="56605" spans="18:18">
      <c r="R56605" s="1"/>
    </row>
    <row r="56606" spans="18:18">
      <c r="R56606" s="1"/>
    </row>
    <row r="56607" spans="18:18">
      <c r="R56607" s="1"/>
    </row>
    <row r="56608" spans="18:18">
      <c r="R56608" s="1"/>
    </row>
    <row r="56609" spans="18:18">
      <c r="R56609" s="1"/>
    </row>
    <row r="56610" spans="18:18">
      <c r="R56610" s="1"/>
    </row>
    <row r="56611" spans="18:18">
      <c r="R56611" s="1"/>
    </row>
    <row r="56612" spans="18:18">
      <c r="R56612" s="1"/>
    </row>
    <row r="56613" spans="18:18">
      <c r="R56613" s="1"/>
    </row>
    <row r="56614" spans="18:18">
      <c r="R56614" s="1"/>
    </row>
    <row r="56615" spans="18:18">
      <c r="R56615" s="1"/>
    </row>
    <row r="56616" spans="18:18">
      <c r="R56616" s="1"/>
    </row>
    <row r="56617" spans="18:18">
      <c r="R56617" s="1"/>
    </row>
    <row r="56618" spans="18:18">
      <c r="R56618" s="1"/>
    </row>
    <row r="56619" spans="18:18">
      <c r="R56619" s="1"/>
    </row>
    <row r="56620" spans="18:18">
      <c r="R56620" s="1"/>
    </row>
    <row r="56621" spans="18:18">
      <c r="R56621" s="1"/>
    </row>
    <row r="56622" spans="18:18">
      <c r="R56622" s="1"/>
    </row>
    <row r="56623" spans="18:18">
      <c r="R56623" s="1"/>
    </row>
    <row r="56624" spans="18:18">
      <c r="R56624" s="1"/>
    </row>
    <row r="56625" spans="18:18">
      <c r="R56625" s="1"/>
    </row>
    <row r="56626" spans="18:18">
      <c r="R56626" s="1"/>
    </row>
    <row r="56627" spans="18:18">
      <c r="R56627" s="1"/>
    </row>
    <row r="56628" spans="18:18">
      <c r="R56628" s="1"/>
    </row>
    <row r="56629" spans="18:18">
      <c r="R56629" s="1"/>
    </row>
    <row r="56630" spans="18:18">
      <c r="R56630" s="1"/>
    </row>
    <row r="56631" spans="18:18">
      <c r="R56631" s="1"/>
    </row>
    <row r="56632" spans="18:18">
      <c r="R56632" s="1"/>
    </row>
    <row r="56633" spans="18:18">
      <c r="R56633" s="1"/>
    </row>
    <row r="56634" spans="18:18">
      <c r="R56634" s="1"/>
    </row>
    <row r="56635" spans="18:18">
      <c r="R56635" s="1"/>
    </row>
    <row r="56636" spans="18:18">
      <c r="R56636" s="1"/>
    </row>
    <row r="56637" spans="18:18">
      <c r="R56637" s="1"/>
    </row>
    <row r="56638" spans="18:18">
      <c r="R56638" s="1"/>
    </row>
    <row r="56639" spans="18:18">
      <c r="R56639" s="1"/>
    </row>
    <row r="56640" spans="18:18">
      <c r="R56640" s="1"/>
    </row>
    <row r="56641" spans="18:18">
      <c r="R56641" s="1"/>
    </row>
    <row r="56642" spans="18:18">
      <c r="R56642" s="1"/>
    </row>
    <row r="56643" spans="18:18">
      <c r="R56643" s="1"/>
    </row>
    <row r="56644" spans="18:18">
      <c r="R56644" s="1"/>
    </row>
    <row r="56645" spans="18:18">
      <c r="R56645" s="1"/>
    </row>
    <row r="56646" spans="18:18">
      <c r="R56646" s="1"/>
    </row>
    <row r="56647" spans="18:18">
      <c r="R56647" s="1"/>
    </row>
    <row r="56648" spans="18:18">
      <c r="R56648" s="1"/>
    </row>
    <row r="56649" spans="18:18">
      <c r="R56649" s="1"/>
    </row>
    <row r="56650" spans="18:18">
      <c r="R56650" s="1"/>
    </row>
    <row r="56651" spans="18:18">
      <c r="R56651" s="1"/>
    </row>
    <row r="56652" spans="18:18">
      <c r="R56652" s="1"/>
    </row>
    <row r="56653" spans="18:18">
      <c r="R56653" s="1"/>
    </row>
    <row r="56654" spans="18:18">
      <c r="R56654" s="1"/>
    </row>
    <row r="56655" spans="18:18">
      <c r="R56655" s="1"/>
    </row>
    <row r="56656" spans="18:18">
      <c r="R56656" s="1"/>
    </row>
    <row r="56657" spans="18:18">
      <c r="R56657" s="1"/>
    </row>
    <row r="56658" spans="18:18">
      <c r="R56658" s="1"/>
    </row>
    <row r="56659" spans="18:18">
      <c r="R56659" s="1"/>
    </row>
    <row r="56660" spans="18:18">
      <c r="R56660" s="1"/>
    </row>
    <row r="56661" spans="18:18">
      <c r="R56661" s="1"/>
    </row>
    <row r="56662" spans="18:18">
      <c r="R56662" s="1"/>
    </row>
    <row r="56663" spans="18:18">
      <c r="R56663" s="1"/>
    </row>
    <row r="56664" spans="18:18">
      <c r="R56664" s="1"/>
    </row>
    <row r="56665" spans="18:18">
      <c r="R56665" s="1"/>
    </row>
    <row r="56666" spans="18:18">
      <c r="R56666" s="1"/>
    </row>
    <row r="56667" spans="18:18">
      <c r="R56667" s="1"/>
    </row>
    <row r="56668" spans="18:18">
      <c r="R56668" s="1"/>
    </row>
    <row r="56669" spans="18:18">
      <c r="R56669" s="1"/>
    </row>
    <row r="56670" spans="18:18">
      <c r="R56670" s="1"/>
    </row>
    <row r="56671" spans="18:18">
      <c r="R56671" s="1"/>
    </row>
    <row r="56672" spans="18:18">
      <c r="R56672" s="1"/>
    </row>
    <row r="56673" spans="18:18">
      <c r="R56673" s="1"/>
    </row>
    <row r="56674" spans="18:18">
      <c r="R56674" s="1"/>
    </row>
    <row r="56675" spans="18:18">
      <c r="R56675" s="1"/>
    </row>
    <row r="56676" spans="18:18">
      <c r="R56676" s="1"/>
    </row>
    <row r="56677" spans="18:18">
      <c r="R56677" s="1"/>
    </row>
    <row r="56678" spans="18:18">
      <c r="R56678" s="1"/>
    </row>
    <row r="56679" spans="18:18">
      <c r="R56679" s="1"/>
    </row>
    <row r="56680" spans="18:18">
      <c r="R56680" s="1"/>
    </row>
    <row r="56681" spans="18:18">
      <c r="R56681" s="1"/>
    </row>
    <row r="56682" spans="18:18">
      <c r="R56682" s="1"/>
    </row>
    <row r="56683" spans="18:18">
      <c r="R56683" s="1"/>
    </row>
    <row r="56684" spans="18:18">
      <c r="R56684" s="1"/>
    </row>
    <row r="56685" spans="18:18">
      <c r="R56685" s="1"/>
    </row>
    <row r="56686" spans="18:18">
      <c r="R56686" s="1"/>
    </row>
    <row r="56687" spans="18:18">
      <c r="R56687" s="1"/>
    </row>
    <row r="56688" spans="18:18">
      <c r="R56688" s="1"/>
    </row>
    <row r="56689" spans="18:18">
      <c r="R56689" s="1"/>
    </row>
    <row r="56690" spans="18:18">
      <c r="R56690" s="1"/>
    </row>
    <row r="56691" spans="18:18">
      <c r="R56691" s="1"/>
    </row>
    <row r="56692" spans="18:18">
      <c r="R56692" s="1"/>
    </row>
    <row r="56693" spans="18:18">
      <c r="R56693" s="1"/>
    </row>
    <row r="56694" spans="18:18">
      <c r="R56694" s="1"/>
    </row>
    <row r="56695" spans="18:18">
      <c r="R56695" s="1"/>
    </row>
    <row r="56696" spans="18:18">
      <c r="R56696" s="1"/>
    </row>
    <row r="56697" spans="18:18">
      <c r="R56697" s="1"/>
    </row>
    <row r="56698" spans="18:18">
      <c r="R56698" s="1"/>
    </row>
    <row r="56699" spans="18:18">
      <c r="R56699" s="1"/>
    </row>
    <row r="56700" spans="18:18">
      <c r="R56700" s="1"/>
    </row>
    <row r="56701" spans="18:18">
      <c r="R56701" s="1"/>
    </row>
    <row r="56702" spans="18:18">
      <c r="R56702" s="1"/>
    </row>
    <row r="56703" spans="18:18">
      <c r="R56703" s="1"/>
    </row>
    <row r="56704" spans="18:18">
      <c r="R56704" s="1"/>
    </row>
    <row r="56705" spans="18:18">
      <c r="R56705" s="1"/>
    </row>
    <row r="56706" spans="18:18">
      <c r="R56706" s="1"/>
    </row>
    <row r="56707" spans="18:18">
      <c r="R56707" s="1"/>
    </row>
    <row r="56708" spans="18:18">
      <c r="R56708" s="1"/>
    </row>
    <row r="56709" spans="18:18">
      <c r="R56709" s="1"/>
    </row>
    <row r="56710" spans="18:18">
      <c r="R56710" s="1"/>
    </row>
    <row r="56711" spans="18:18">
      <c r="R56711" s="1"/>
    </row>
    <row r="56712" spans="18:18">
      <c r="R56712" s="1"/>
    </row>
    <row r="56713" spans="18:18">
      <c r="R56713" s="1"/>
    </row>
    <row r="56714" spans="18:18">
      <c r="R56714" s="1"/>
    </row>
    <row r="56715" spans="18:18">
      <c r="R56715" s="1"/>
    </row>
    <row r="56716" spans="18:18">
      <c r="R56716" s="1"/>
    </row>
    <row r="56717" spans="18:18">
      <c r="R56717" s="1"/>
    </row>
    <row r="56718" spans="18:18">
      <c r="R56718" s="1"/>
    </row>
    <row r="56719" spans="18:18">
      <c r="R56719" s="1"/>
    </row>
    <row r="56720" spans="18:18">
      <c r="R56720" s="1"/>
    </row>
    <row r="56721" spans="18:18">
      <c r="R56721" s="1"/>
    </row>
    <row r="56722" spans="18:18">
      <c r="R56722" s="1"/>
    </row>
    <row r="56723" spans="18:18">
      <c r="R56723" s="1"/>
    </row>
    <row r="56724" spans="18:18">
      <c r="R56724" s="1"/>
    </row>
    <row r="56725" spans="18:18">
      <c r="R56725" s="1"/>
    </row>
    <row r="56726" spans="18:18">
      <c r="R56726" s="1"/>
    </row>
    <row r="56727" spans="18:18">
      <c r="R56727" s="1"/>
    </row>
    <row r="56728" spans="18:18">
      <c r="R56728" s="1"/>
    </row>
    <row r="56729" spans="18:18">
      <c r="R56729" s="1"/>
    </row>
    <row r="56730" spans="18:18">
      <c r="R56730" s="1"/>
    </row>
    <row r="56731" spans="18:18">
      <c r="R56731" s="1"/>
    </row>
    <row r="56732" spans="18:18">
      <c r="R56732" s="1"/>
    </row>
    <row r="56733" spans="18:18">
      <c r="R56733" s="1"/>
    </row>
    <row r="56734" spans="18:18">
      <c r="R56734" s="1"/>
    </row>
    <row r="56735" spans="18:18">
      <c r="R56735" s="1"/>
    </row>
    <row r="56736" spans="18:18">
      <c r="R56736" s="1"/>
    </row>
    <row r="56737" spans="18:18">
      <c r="R56737" s="1"/>
    </row>
    <row r="56738" spans="18:18">
      <c r="R56738" s="1"/>
    </row>
    <row r="56739" spans="18:18">
      <c r="R56739" s="1"/>
    </row>
    <row r="56740" spans="18:18">
      <c r="R56740" s="1"/>
    </row>
    <row r="56741" spans="18:18">
      <c r="R56741" s="1"/>
    </row>
    <row r="56742" spans="18:18">
      <c r="R56742" s="1"/>
    </row>
    <row r="56743" spans="18:18">
      <c r="R56743" s="1"/>
    </row>
    <row r="56744" spans="18:18">
      <c r="R56744" s="1"/>
    </row>
    <row r="56745" spans="18:18">
      <c r="R56745" s="1"/>
    </row>
    <row r="56746" spans="18:18">
      <c r="R56746" s="1"/>
    </row>
    <row r="56747" spans="18:18">
      <c r="R56747" s="1"/>
    </row>
    <row r="56748" spans="18:18">
      <c r="R56748" s="1"/>
    </row>
    <row r="56749" spans="18:18">
      <c r="R56749" s="1"/>
    </row>
    <row r="56750" spans="18:18">
      <c r="R56750" s="1"/>
    </row>
    <row r="56751" spans="18:18">
      <c r="R56751" s="1"/>
    </row>
    <row r="56752" spans="18:18">
      <c r="R56752" s="1"/>
    </row>
    <row r="56753" spans="18:18">
      <c r="R56753" s="1"/>
    </row>
    <row r="56754" spans="18:18">
      <c r="R56754" s="1"/>
    </row>
    <row r="56755" spans="18:18">
      <c r="R56755" s="1"/>
    </row>
    <row r="56756" spans="18:18">
      <c r="R56756" s="1"/>
    </row>
    <row r="56757" spans="18:18">
      <c r="R56757" s="1"/>
    </row>
    <row r="56758" spans="18:18">
      <c r="R56758" s="1"/>
    </row>
    <row r="56759" spans="18:18">
      <c r="R56759" s="1"/>
    </row>
    <row r="56760" spans="18:18">
      <c r="R56760" s="1"/>
    </row>
    <row r="56761" spans="18:18">
      <c r="R56761" s="1"/>
    </row>
    <row r="56762" spans="18:18">
      <c r="R56762" s="1"/>
    </row>
    <row r="56763" spans="18:18">
      <c r="R56763" s="1"/>
    </row>
    <row r="56764" spans="18:18">
      <c r="R56764" s="1"/>
    </row>
    <row r="56765" spans="18:18">
      <c r="R56765" s="1"/>
    </row>
    <row r="56766" spans="18:18">
      <c r="R56766" s="1"/>
    </row>
    <row r="56767" spans="18:18">
      <c r="R56767" s="1"/>
    </row>
    <row r="56768" spans="18:18">
      <c r="R56768" s="1"/>
    </row>
    <row r="56769" spans="18:18">
      <c r="R56769" s="1"/>
    </row>
    <row r="56770" spans="18:18">
      <c r="R56770" s="1"/>
    </row>
    <row r="56771" spans="18:18">
      <c r="R56771" s="1"/>
    </row>
    <row r="56772" spans="18:18">
      <c r="R56772" s="1"/>
    </row>
    <row r="56773" spans="18:18">
      <c r="R56773" s="1"/>
    </row>
    <row r="56774" spans="18:18">
      <c r="R56774" s="1"/>
    </row>
    <row r="56775" spans="18:18">
      <c r="R56775" s="1"/>
    </row>
    <row r="56776" spans="18:18">
      <c r="R56776" s="1"/>
    </row>
    <row r="56777" spans="18:18">
      <c r="R56777" s="1"/>
    </row>
    <row r="56778" spans="18:18">
      <c r="R56778" s="1"/>
    </row>
    <row r="56779" spans="18:18">
      <c r="R56779" s="1"/>
    </row>
    <row r="56780" spans="18:18">
      <c r="R56780" s="1"/>
    </row>
    <row r="56781" spans="18:18">
      <c r="R56781" s="1"/>
    </row>
    <row r="56782" spans="18:18">
      <c r="R56782" s="1"/>
    </row>
    <row r="56783" spans="18:18">
      <c r="R56783" s="1"/>
    </row>
    <row r="56784" spans="18:18">
      <c r="R56784" s="1"/>
    </row>
    <row r="56785" spans="18:18">
      <c r="R56785" s="1"/>
    </row>
    <row r="56786" spans="18:18">
      <c r="R56786" s="1"/>
    </row>
    <row r="56787" spans="18:18">
      <c r="R56787" s="1"/>
    </row>
    <row r="56788" spans="18:18">
      <c r="R56788" s="1"/>
    </row>
    <row r="56789" spans="18:18">
      <c r="R56789" s="1"/>
    </row>
    <row r="56790" spans="18:18">
      <c r="R56790" s="1"/>
    </row>
    <row r="56791" spans="18:18">
      <c r="R56791" s="1"/>
    </row>
    <row r="56792" spans="18:18">
      <c r="R56792" s="1"/>
    </row>
    <row r="56793" spans="18:18">
      <c r="R56793" s="1"/>
    </row>
    <row r="56794" spans="18:18">
      <c r="R56794" s="1"/>
    </row>
    <row r="56795" spans="18:18">
      <c r="R56795" s="1"/>
    </row>
    <row r="56796" spans="18:18">
      <c r="R56796" s="1"/>
    </row>
    <row r="56797" spans="18:18">
      <c r="R56797" s="1"/>
    </row>
    <row r="56798" spans="18:18">
      <c r="R56798" s="1"/>
    </row>
    <row r="56799" spans="18:18">
      <c r="R56799" s="1"/>
    </row>
    <row r="56800" spans="18:18">
      <c r="R56800" s="1"/>
    </row>
    <row r="56801" spans="18:18">
      <c r="R56801" s="1"/>
    </row>
    <row r="56802" spans="18:18">
      <c r="R56802" s="1"/>
    </row>
    <row r="56803" spans="18:18">
      <c r="R56803" s="1"/>
    </row>
    <row r="56804" spans="18:18">
      <c r="R56804" s="1"/>
    </row>
    <row r="56805" spans="18:18">
      <c r="R56805" s="1"/>
    </row>
    <row r="56806" spans="18:18">
      <c r="R56806" s="1"/>
    </row>
    <row r="56807" spans="18:18">
      <c r="R56807" s="1"/>
    </row>
    <row r="56808" spans="18:18">
      <c r="R56808" s="1"/>
    </row>
    <row r="56809" spans="18:18">
      <c r="R56809" s="1"/>
    </row>
    <row r="56810" spans="18:18">
      <c r="R56810" s="1"/>
    </row>
    <row r="56811" spans="18:18">
      <c r="R56811" s="1"/>
    </row>
    <row r="56812" spans="18:18">
      <c r="R56812" s="1"/>
    </row>
    <row r="56813" spans="18:18">
      <c r="R56813" s="1"/>
    </row>
    <row r="56814" spans="18:18">
      <c r="R56814" s="1"/>
    </row>
    <row r="56815" spans="18:18">
      <c r="R56815" s="1"/>
    </row>
    <row r="56816" spans="18:18">
      <c r="R56816" s="1"/>
    </row>
    <row r="56817" spans="18:18">
      <c r="R56817" s="1"/>
    </row>
    <row r="56818" spans="18:18">
      <c r="R56818" s="1"/>
    </row>
    <row r="56819" spans="18:18">
      <c r="R56819" s="1"/>
    </row>
    <row r="56820" spans="18:18">
      <c r="R56820" s="1"/>
    </row>
    <row r="56821" spans="18:18">
      <c r="R56821" s="1"/>
    </row>
    <row r="56822" spans="18:18">
      <c r="R56822" s="1"/>
    </row>
    <row r="56823" spans="18:18">
      <c r="R56823" s="1"/>
    </row>
    <row r="56824" spans="18:18">
      <c r="R56824" s="1"/>
    </row>
    <row r="56825" spans="18:18">
      <c r="R56825" s="1"/>
    </row>
    <row r="56826" spans="18:18">
      <c r="R56826" s="1"/>
    </row>
    <row r="56827" spans="18:18">
      <c r="R56827" s="1"/>
    </row>
    <row r="56828" spans="18:18">
      <c r="R56828" s="1"/>
    </row>
    <row r="56829" spans="18:18">
      <c r="R56829" s="1"/>
    </row>
    <row r="56830" spans="18:18">
      <c r="R56830" s="1"/>
    </row>
    <row r="56831" spans="18:18">
      <c r="R56831" s="1"/>
    </row>
    <row r="56832" spans="18:18">
      <c r="R56832" s="1"/>
    </row>
    <row r="56833" spans="18:18">
      <c r="R56833" s="1"/>
    </row>
    <row r="56834" spans="18:18">
      <c r="R56834" s="1"/>
    </row>
    <row r="56835" spans="18:18">
      <c r="R56835" s="1"/>
    </row>
    <row r="56836" spans="18:18">
      <c r="R56836" s="1"/>
    </row>
    <row r="56837" spans="18:18">
      <c r="R56837" s="1"/>
    </row>
    <row r="56838" spans="18:18">
      <c r="R56838" s="1"/>
    </row>
    <row r="56839" spans="18:18">
      <c r="R56839" s="1"/>
    </row>
    <row r="56840" spans="18:18">
      <c r="R56840" s="1"/>
    </row>
    <row r="56841" spans="18:18">
      <c r="R56841" s="1"/>
    </row>
    <row r="56842" spans="18:18">
      <c r="R56842" s="1"/>
    </row>
    <row r="56843" spans="18:18">
      <c r="R56843" s="1"/>
    </row>
    <row r="56844" spans="18:18">
      <c r="R56844" s="1"/>
    </row>
    <row r="56845" spans="18:18">
      <c r="R56845" s="1"/>
    </row>
    <row r="56846" spans="18:18">
      <c r="R56846" s="1"/>
    </row>
    <row r="56847" spans="18:18">
      <c r="R56847" s="1"/>
    </row>
    <row r="56848" spans="18:18">
      <c r="R56848" s="1"/>
    </row>
    <row r="56849" spans="18:18">
      <c r="R56849" s="1"/>
    </row>
    <row r="56850" spans="18:18">
      <c r="R56850" s="1"/>
    </row>
    <row r="56851" spans="18:18">
      <c r="R56851" s="1"/>
    </row>
    <row r="56852" spans="18:18">
      <c r="R56852" s="1"/>
    </row>
    <row r="56853" spans="18:18">
      <c r="R56853" s="1"/>
    </row>
    <row r="56854" spans="18:18">
      <c r="R56854" s="1"/>
    </row>
    <row r="56855" spans="18:18">
      <c r="R56855" s="1"/>
    </row>
    <row r="56856" spans="18:18">
      <c r="R56856" s="1"/>
    </row>
    <row r="56857" spans="18:18">
      <c r="R56857" s="1"/>
    </row>
    <row r="56858" spans="18:18">
      <c r="R56858" s="1"/>
    </row>
    <row r="56859" spans="18:18">
      <c r="R56859" s="1"/>
    </row>
    <row r="56860" spans="18:18">
      <c r="R56860" s="1"/>
    </row>
    <row r="56861" spans="18:18">
      <c r="R56861" s="1"/>
    </row>
    <row r="56862" spans="18:18">
      <c r="R56862" s="1"/>
    </row>
    <row r="56863" spans="18:18">
      <c r="R56863" s="1"/>
    </row>
    <row r="56864" spans="18:18">
      <c r="R56864" s="1"/>
    </row>
    <row r="56865" spans="18:18">
      <c r="R56865" s="1"/>
    </row>
    <row r="56866" spans="18:18">
      <c r="R56866" s="1"/>
    </row>
    <row r="56867" spans="18:18">
      <c r="R56867" s="1"/>
    </row>
    <row r="56868" spans="18:18">
      <c r="R56868" s="1"/>
    </row>
    <row r="56869" spans="18:18">
      <c r="R56869" s="1"/>
    </row>
    <row r="56870" spans="18:18">
      <c r="R56870" s="1"/>
    </row>
    <row r="56871" spans="18:18">
      <c r="R56871" s="1"/>
    </row>
    <row r="56872" spans="18:18">
      <c r="R56872" s="1"/>
    </row>
    <row r="56873" spans="18:18">
      <c r="R56873" s="1"/>
    </row>
    <row r="56874" spans="18:18">
      <c r="R56874" s="1"/>
    </row>
    <row r="56875" spans="18:18">
      <c r="R56875" s="1"/>
    </row>
    <row r="56876" spans="18:18">
      <c r="R56876" s="1"/>
    </row>
    <row r="56877" spans="18:18">
      <c r="R56877" s="1"/>
    </row>
    <row r="56878" spans="18:18">
      <c r="R56878" s="1"/>
    </row>
    <row r="56879" spans="18:18">
      <c r="R56879" s="1"/>
    </row>
    <row r="56880" spans="18:18">
      <c r="R56880" s="1"/>
    </row>
    <row r="56881" spans="18:18">
      <c r="R56881" s="1"/>
    </row>
    <row r="56882" spans="18:18">
      <c r="R56882" s="1"/>
    </row>
    <row r="56883" spans="18:18">
      <c r="R56883" s="1"/>
    </row>
    <row r="56884" spans="18:18">
      <c r="R56884" s="1"/>
    </row>
    <row r="56885" spans="18:18">
      <c r="R56885" s="1"/>
    </row>
    <row r="56886" spans="18:18">
      <c r="R56886" s="1"/>
    </row>
    <row r="56887" spans="18:18">
      <c r="R56887" s="1"/>
    </row>
    <row r="56888" spans="18:18">
      <c r="R56888" s="1"/>
    </row>
    <row r="56889" spans="18:18">
      <c r="R56889" s="1"/>
    </row>
    <row r="56890" spans="18:18">
      <c r="R56890" s="1"/>
    </row>
    <row r="56891" spans="18:18">
      <c r="R56891" s="1"/>
    </row>
    <row r="56892" spans="18:18">
      <c r="R56892" s="1"/>
    </row>
    <row r="56893" spans="18:18">
      <c r="R56893" s="1"/>
    </row>
    <row r="56894" spans="18:18">
      <c r="R56894" s="1"/>
    </row>
    <row r="56895" spans="18:18">
      <c r="R56895" s="1"/>
    </row>
    <row r="56896" spans="18:18">
      <c r="R56896" s="1"/>
    </row>
    <row r="56897" spans="18:18">
      <c r="R56897" s="1"/>
    </row>
    <row r="56898" spans="18:18">
      <c r="R56898" s="1"/>
    </row>
    <row r="56899" spans="18:18">
      <c r="R56899" s="1"/>
    </row>
    <row r="56900" spans="18:18">
      <c r="R56900" s="1"/>
    </row>
    <row r="56901" spans="18:18">
      <c r="R56901" s="1"/>
    </row>
    <row r="56902" spans="18:18">
      <c r="R56902" s="1"/>
    </row>
    <row r="56903" spans="18:18">
      <c r="R56903" s="1"/>
    </row>
    <row r="56904" spans="18:18">
      <c r="R56904" s="1"/>
    </row>
    <row r="56905" spans="18:18">
      <c r="R56905" s="1"/>
    </row>
    <row r="56906" spans="18:18">
      <c r="R56906" s="1"/>
    </row>
    <row r="56907" spans="18:18">
      <c r="R56907" s="1"/>
    </row>
    <row r="56908" spans="18:18">
      <c r="R56908" s="1"/>
    </row>
    <row r="56909" spans="18:18">
      <c r="R56909" s="1"/>
    </row>
    <row r="56910" spans="18:18">
      <c r="R56910" s="1"/>
    </row>
    <row r="56911" spans="18:18">
      <c r="R56911" s="1"/>
    </row>
    <row r="56912" spans="18:18">
      <c r="R56912" s="1"/>
    </row>
    <row r="56913" spans="18:18">
      <c r="R56913" s="1"/>
    </row>
    <row r="56914" spans="18:18">
      <c r="R56914" s="1"/>
    </row>
    <row r="56915" spans="18:18">
      <c r="R56915" s="1"/>
    </row>
    <row r="56916" spans="18:18">
      <c r="R56916" s="1"/>
    </row>
    <row r="56917" spans="18:18">
      <c r="R56917" s="1"/>
    </row>
    <row r="56918" spans="18:18">
      <c r="R56918" s="1"/>
    </row>
    <row r="56919" spans="18:18">
      <c r="R56919" s="1"/>
    </row>
    <row r="56920" spans="18:18">
      <c r="R56920" s="1"/>
    </row>
    <row r="56921" spans="18:18">
      <c r="R56921" s="1"/>
    </row>
    <row r="56922" spans="18:18">
      <c r="R56922" s="1"/>
    </row>
    <row r="56923" spans="18:18">
      <c r="R56923" s="1"/>
    </row>
    <row r="56924" spans="18:18">
      <c r="R56924" s="1"/>
    </row>
    <row r="56925" spans="18:18">
      <c r="R56925" s="1"/>
    </row>
    <row r="56926" spans="18:18">
      <c r="R56926" s="1"/>
    </row>
    <row r="56927" spans="18:18">
      <c r="R56927" s="1"/>
    </row>
    <row r="56928" spans="18:18">
      <c r="R56928" s="1"/>
    </row>
    <row r="56929" spans="18:18">
      <c r="R56929" s="1"/>
    </row>
    <row r="56930" spans="18:18">
      <c r="R56930" s="1"/>
    </row>
    <row r="56931" spans="18:18">
      <c r="R56931" s="1"/>
    </row>
    <row r="56932" spans="18:18">
      <c r="R56932" s="1"/>
    </row>
    <row r="56933" spans="18:18">
      <c r="R56933" s="1"/>
    </row>
    <row r="56934" spans="18:18">
      <c r="R56934" s="1"/>
    </row>
    <row r="56935" spans="18:18">
      <c r="R56935" s="1"/>
    </row>
    <row r="56936" spans="18:18">
      <c r="R56936" s="1"/>
    </row>
    <row r="56937" spans="18:18">
      <c r="R56937" s="1"/>
    </row>
    <row r="56938" spans="18:18">
      <c r="R56938" s="1"/>
    </row>
    <row r="56939" spans="18:18">
      <c r="R56939" s="1"/>
    </row>
    <row r="56940" spans="18:18">
      <c r="R56940" s="1"/>
    </row>
    <row r="56941" spans="18:18">
      <c r="R56941" s="1"/>
    </row>
    <row r="56942" spans="18:18">
      <c r="R56942" s="1"/>
    </row>
    <row r="56943" spans="18:18">
      <c r="R56943" s="1"/>
    </row>
    <row r="56944" spans="18:18">
      <c r="R56944" s="1"/>
    </row>
    <row r="56945" spans="18:18">
      <c r="R56945" s="1"/>
    </row>
    <row r="56946" spans="18:18">
      <c r="R56946" s="1"/>
    </row>
    <row r="56947" spans="18:18">
      <c r="R56947" s="1"/>
    </row>
    <row r="56948" spans="18:18">
      <c r="R56948" s="1"/>
    </row>
    <row r="56949" spans="18:18">
      <c r="R56949" s="1"/>
    </row>
    <row r="56950" spans="18:18">
      <c r="R56950" s="1"/>
    </row>
    <row r="56951" spans="18:18">
      <c r="R56951" s="1"/>
    </row>
    <row r="56952" spans="18:18">
      <c r="R56952" s="1"/>
    </row>
    <row r="56953" spans="18:18">
      <c r="R56953" s="1"/>
    </row>
    <row r="56954" spans="18:18">
      <c r="R56954" s="1"/>
    </row>
    <row r="56955" spans="18:18">
      <c r="R56955" s="1"/>
    </row>
    <row r="56956" spans="18:18">
      <c r="R56956" s="1"/>
    </row>
    <row r="56957" spans="18:18">
      <c r="R56957" s="1"/>
    </row>
    <row r="56958" spans="18:18">
      <c r="R56958" s="1"/>
    </row>
    <row r="56959" spans="18:18">
      <c r="R56959" s="1"/>
    </row>
    <row r="56960" spans="18:18">
      <c r="R56960" s="1"/>
    </row>
    <row r="56961" spans="18:18">
      <c r="R56961" s="1"/>
    </row>
    <row r="56962" spans="18:18">
      <c r="R56962" s="1"/>
    </row>
    <row r="56963" spans="18:18">
      <c r="R56963" s="1"/>
    </row>
    <row r="56964" spans="18:18">
      <c r="R56964" s="1"/>
    </row>
    <row r="56965" spans="18:18">
      <c r="R56965" s="1"/>
    </row>
    <row r="56966" spans="18:18">
      <c r="R56966" s="1"/>
    </row>
    <row r="56967" spans="18:18">
      <c r="R56967" s="1"/>
    </row>
    <row r="56968" spans="18:18">
      <c r="R56968" s="1"/>
    </row>
    <row r="56969" spans="18:18">
      <c r="R56969" s="1"/>
    </row>
    <row r="56970" spans="18:18">
      <c r="R56970" s="1"/>
    </row>
    <row r="56971" spans="18:18">
      <c r="R56971" s="1"/>
    </row>
    <row r="56972" spans="18:18">
      <c r="R56972" s="1"/>
    </row>
    <row r="56973" spans="18:18">
      <c r="R56973" s="1"/>
    </row>
    <row r="56974" spans="18:18">
      <c r="R56974" s="1"/>
    </row>
    <row r="56975" spans="18:18">
      <c r="R56975" s="1"/>
    </row>
    <row r="56976" spans="18:18">
      <c r="R56976" s="1"/>
    </row>
    <row r="56977" spans="18:18">
      <c r="R56977" s="1"/>
    </row>
    <row r="56978" spans="18:18">
      <c r="R56978" s="1"/>
    </row>
    <row r="56979" spans="18:18">
      <c r="R56979" s="1"/>
    </row>
    <row r="56980" spans="18:18">
      <c r="R56980" s="1"/>
    </row>
    <row r="56981" spans="18:18">
      <c r="R56981" s="1"/>
    </row>
    <row r="56982" spans="18:18">
      <c r="R56982" s="1"/>
    </row>
    <row r="56983" spans="18:18">
      <c r="R56983" s="1"/>
    </row>
    <row r="56984" spans="18:18">
      <c r="R56984" s="1"/>
    </row>
    <row r="56985" spans="18:18">
      <c r="R56985" s="1"/>
    </row>
    <row r="56986" spans="18:18">
      <c r="R56986" s="1"/>
    </row>
    <row r="56987" spans="18:18">
      <c r="R56987" s="1"/>
    </row>
    <row r="56988" spans="18:18">
      <c r="R56988" s="1"/>
    </row>
    <row r="56989" spans="18:18">
      <c r="R56989" s="1"/>
    </row>
    <row r="56990" spans="18:18">
      <c r="R56990" s="1"/>
    </row>
    <row r="56991" spans="18:18">
      <c r="R56991" s="1"/>
    </row>
    <row r="56992" spans="18:18">
      <c r="R56992" s="1"/>
    </row>
    <row r="56993" spans="18:18">
      <c r="R56993" s="1"/>
    </row>
    <row r="56994" spans="18:18">
      <c r="R56994" s="1"/>
    </row>
    <row r="56995" spans="18:18">
      <c r="R56995" s="1"/>
    </row>
    <row r="56996" spans="18:18">
      <c r="R56996" s="1"/>
    </row>
    <row r="56997" spans="18:18">
      <c r="R56997" s="1"/>
    </row>
    <row r="56998" spans="18:18">
      <c r="R56998" s="1"/>
    </row>
    <row r="56999" spans="18:18">
      <c r="R56999" s="1"/>
    </row>
    <row r="57000" spans="18:18">
      <c r="R57000" s="1"/>
    </row>
    <row r="57001" spans="18:18">
      <c r="R57001" s="1"/>
    </row>
    <row r="57002" spans="18:18">
      <c r="R57002" s="1"/>
    </row>
    <row r="57003" spans="18:18">
      <c r="R57003" s="1"/>
    </row>
    <row r="57004" spans="18:18">
      <c r="R57004" s="1"/>
    </row>
    <row r="57005" spans="18:18">
      <c r="R57005" s="1"/>
    </row>
    <row r="57006" spans="18:18">
      <c r="R57006" s="1"/>
    </row>
    <row r="57007" spans="18:18">
      <c r="R57007" s="1"/>
    </row>
    <row r="57008" spans="18:18">
      <c r="R57008" s="1"/>
    </row>
    <row r="57009" spans="18:18">
      <c r="R57009" s="1"/>
    </row>
    <row r="57010" spans="18:18">
      <c r="R57010" s="1"/>
    </row>
    <row r="57011" spans="18:18">
      <c r="R57011" s="1"/>
    </row>
    <row r="57012" spans="18:18">
      <c r="R57012" s="1"/>
    </row>
    <row r="57013" spans="18:18">
      <c r="R57013" s="1"/>
    </row>
    <row r="57014" spans="18:18">
      <c r="R57014" s="1"/>
    </row>
    <row r="57015" spans="18:18">
      <c r="R57015" s="1"/>
    </row>
    <row r="57016" spans="18:18">
      <c r="R57016" s="1"/>
    </row>
    <row r="57017" spans="18:18">
      <c r="R57017" s="1"/>
    </row>
    <row r="57018" spans="18:18">
      <c r="R57018" s="1"/>
    </row>
    <row r="57019" spans="18:18">
      <c r="R57019" s="1"/>
    </row>
    <row r="57020" spans="18:18">
      <c r="R57020" s="1"/>
    </row>
    <row r="57021" spans="18:18">
      <c r="R57021" s="1"/>
    </row>
    <row r="57022" spans="18:18">
      <c r="R57022" s="1"/>
    </row>
    <row r="57023" spans="18:18">
      <c r="R57023" s="1"/>
    </row>
    <row r="57024" spans="18:18">
      <c r="R57024" s="1"/>
    </row>
    <row r="57025" spans="18:18">
      <c r="R57025" s="1"/>
    </row>
    <row r="57026" spans="18:18">
      <c r="R57026" s="1"/>
    </row>
    <row r="57027" spans="18:18">
      <c r="R57027" s="1"/>
    </row>
    <row r="57028" spans="18:18">
      <c r="R57028" s="1"/>
    </row>
    <row r="57029" spans="18:18">
      <c r="R57029" s="1"/>
    </row>
    <row r="57030" spans="18:18">
      <c r="R57030" s="1"/>
    </row>
    <row r="57031" spans="18:18">
      <c r="R57031" s="1"/>
    </row>
    <row r="57032" spans="18:18">
      <c r="R57032" s="1"/>
    </row>
    <row r="57033" spans="18:18">
      <c r="R57033" s="1"/>
    </row>
    <row r="57034" spans="18:18">
      <c r="R57034" s="1"/>
    </row>
    <row r="57035" spans="18:18">
      <c r="R57035" s="1"/>
    </row>
    <row r="57036" spans="18:18">
      <c r="R57036" s="1"/>
    </row>
    <row r="57037" spans="18:18">
      <c r="R57037" s="1"/>
    </row>
    <row r="57038" spans="18:18">
      <c r="R57038" s="1"/>
    </row>
    <row r="57039" spans="18:18">
      <c r="R57039" s="1"/>
    </row>
    <row r="57040" spans="18:18">
      <c r="R57040" s="1"/>
    </row>
    <row r="57041" spans="18:18">
      <c r="R57041" s="1"/>
    </row>
    <row r="57042" spans="18:18">
      <c r="R57042" s="1"/>
    </row>
    <row r="57043" spans="18:18">
      <c r="R57043" s="1"/>
    </row>
    <row r="57044" spans="18:18">
      <c r="R57044" s="1"/>
    </row>
    <row r="57045" spans="18:18">
      <c r="R57045" s="1"/>
    </row>
    <row r="57046" spans="18:18">
      <c r="R57046" s="1"/>
    </row>
    <row r="57047" spans="18:18">
      <c r="R57047" s="1"/>
    </row>
    <row r="57048" spans="18:18">
      <c r="R57048" s="1"/>
    </row>
    <row r="57049" spans="18:18">
      <c r="R57049" s="1"/>
    </row>
    <row r="57050" spans="18:18">
      <c r="R57050" s="1"/>
    </row>
    <row r="57051" spans="18:18">
      <c r="R57051" s="1"/>
    </row>
    <row r="57052" spans="18:18">
      <c r="R57052" s="1"/>
    </row>
    <row r="57053" spans="18:18">
      <c r="R57053" s="1"/>
    </row>
    <row r="57054" spans="18:18">
      <c r="R57054" s="1"/>
    </row>
    <row r="57055" spans="18:18">
      <c r="R57055" s="1"/>
    </row>
    <row r="57056" spans="18:18">
      <c r="R57056" s="1"/>
    </row>
    <row r="57057" spans="18:18">
      <c r="R57057" s="1"/>
    </row>
    <row r="57058" spans="18:18">
      <c r="R57058" s="1"/>
    </row>
    <row r="57059" spans="18:18">
      <c r="R57059" s="1"/>
    </row>
    <row r="57060" spans="18:18">
      <c r="R57060" s="1"/>
    </row>
    <row r="57061" spans="18:18">
      <c r="R57061" s="1"/>
    </row>
    <row r="57062" spans="18:18">
      <c r="R57062" s="1"/>
    </row>
    <row r="57063" spans="18:18">
      <c r="R57063" s="1"/>
    </row>
    <row r="57064" spans="18:18">
      <c r="R57064" s="1"/>
    </row>
    <row r="57065" spans="18:18">
      <c r="R57065" s="1"/>
    </row>
    <row r="57066" spans="18:18">
      <c r="R57066" s="1"/>
    </row>
    <row r="57067" spans="18:18">
      <c r="R57067" s="1"/>
    </row>
    <row r="57068" spans="18:18">
      <c r="R57068" s="1"/>
    </row>
    <row r="57069" spans="18:18">
      <c r="R57069" s="1"/>
    </row>
    <row r="57070" spans="18:18">
      <c r="R57070" s="1"/>
    </row>
    <row r="57071" spans="18:18">
      <c r="R57071" s="1"/>
    </row>
    <row r="57072" spans="18:18">
      <c r="R57072" s="1"/>
    </row>
    <row r="57073" spans="18:18">
      <c r="R57073" s="1"/>
    </row>
    <row r="57074" spans="18:18">
      <c r="R57074" s="1"/>
    </row>
    <row r="57075" spans="18:18">
      <c r="R57075" s="1"/>
    </row>
    <row r="57076" spans="18:18">
      <c r="R57076" s="1"/>
    </row>
    <row r="57077" spans="18:18">
      <c r="R57077" s="1"/>
    </row>
    <row r="57078" spans="18:18">
      <c r="R57078" s="1"/>
    </row>
    <row r="57079" spans="18:18">
      <c r="R57079" s="1"/>
    </row>
    <row r="57080" spans="18:18">
      <c r="R57080" s="1"/>
    </row>
    <row r="57081" spans="18:18">
      <c r="R57081" s="1"/>
    </row>
    <row r="57082" spans="18:18">
      <c r="R57082" s="1"/>
    </row>
    <row r="57083" spans="18:18">
      <c r="R57083" s="1"/>
    </row>
    <row r="57084" spans="18:18">
      <c r="R57084" s="1"/>
    </row>
    <row r="57085" spans="18:18">
      <c r="R57085" s="1"/>
    </row>
    <row r="57086" spans="18:18">
      <c r="R57086" s="1"/>
    </row>
    <row r="57087" spans="18:18">
      <c r="R57087" s="1"/>
    </row>
    <row r="57088" spans="18:18">
      <c r="R57088" s="1"/>
    </row>
    <row r="57089" spans="18:18">
      <c r="R57089" s="1"/>
    </row>
    <row r="57090" spans="18:18">
      <c r="R57090" s="1"/>
    </row>
    <row r="57091" spans="18:18">
      <c r="R57091" s="1"/>
    </row>
    <row r="57092" spans="18:18">
      <c r="R57092" s="1"/>
    </row>
    <row r="57093" spans="18:18">
      <c r="R57093" s="1"/>
    </row>
    <row r="57094" spans="18:18">
      <c r="R57094" s="1"/>
    </row>
    <row r="57095" spans="18:18">
      <c r="R57095" s="1"/>
    </row>
    <row r="57096" spans="18:18">
      <c r="R57096" s="1"/>
    </row>
    <row r="57097" spans="18:18">
      <c r="R57097" s="1"/>
    </row>
    <row r="57098" spans="18:18">
      <c r="R57098" s="1"/>
    </row>
    <row r="57099" spans="18:18">
      <c r="R57099" s="1"/>
    </row>
    <row r="57100" spans="18:18">
      <c r="R57100" s="1"/>
    </row>
    <row r="57101" spans="18:18">
      <c r="R57101" s="1"/>
    </row>
    <row r="57102" spans="18:18">
      <c r="R57102" s="1"/>
    </row>
    <row r="57103" spans="18:18">
      <c r="R57103" s="1"/>
    </row>
    <row r="57104" spans="18:18">
      <c r="R57104" s="1"/>
    </row>
    <row r="57105" spans="18:18">
      <c r="R57105" s="1"/>
    </row>
    <row r="57106" spans="18:18">
      <c r="R57106" s="1"/>
    </row>
    <row r="57107" spans="18:18">
      <c r="R57107" s="1"/>
    </row>
    <row r="57108" spans="18:18">
      <c r="R57108" s="1"/>
    </row>
    <row r="57109" spans="18:18">
      <c r="R57109" s="1"/>
    </row>
    <row r="57110" spans="18:18">
      <c r="R57110" s="1"/>
    </row>
    <row r="57111" spans="18:18">
      <c r="R57111" s="1"/>
    </row>
    <row r="57112" spans="18:18">
      <c r="R57112" s="1"/>
    </row>
    <row r="57113" spans="18:18">
      <c r="R57113" s="1"/>
    </row>
    <row r="57114" spans="18:18">
      <c r="R57114" s="1"/>
    </row>
    <row r="57115" spans="18:18">
      <c r="R57115" s="1"/>
    </row>
    <row r="57116" spans="18:18">
      <c r="R57116" s="1"/>
    </row>
    <row r="57117" spans="18:18">
      <c r="R57117" s="1"/>
    </row>
    <row r="57118" spans="18:18">
      <c r="R57118" s="1"/>
    </row>
    <row r="57119" spans="18:18">
      <c r="R57119" s="1"/>
    </row>
    <row r="57120" spans="18:18">
      <c r="R57120" s="1"/>
    </row>
    <row r="57121" spans="18:18">
      <c r="R57121" s="1"/>
    </row>
    <row r="57122" spans="18:18">
      <c r="R57122" s="1"/>
    </row>
    <row r="57123" spans="18:18">
      <c r="R57123" s="1"/>
    </row>
    <row r="57124" spans="18:18">
      <c r="R57124" s="1"/>
    </row>
    <row r="57125" spans="18:18">
      <c r="R57125" s="1"/>
    </row>
    <row r="57126" spans="18:18">
      <c r="R57126" s="1"/>
    </row>
    <row r="57127" spans="18:18">
      <c r="R57127" s="1"/>
    </row>
    <row r="57128" spans="18:18">
      <c r="R57128" s="1"/>
    </row>
    <row r="57129" spans="18:18">
      <c r="R57129" s="1"/>
    </row>
    <row r="57130" spans="18:18">
      <c r="R57130" s="1"/>
    </row>
    <row r="57131" spans="18:18">
      <c r="R57131" s="1"/>
    </row>
    <row r="57132" spans="18:18">
      <c r="R57132" s="1"/>
    </row>
    <row r="57133" spans="18:18">
      <c r="R57133" s="1"/>
    </row>
    <row r="57134" spans="18:18">
      <c r="R57134" s="1"/>
    </row>
    <row r="57135" spans="18:18">
      <c r="R57135" s="1"/>
    </row>
    <row r="57136" spans="18:18">
      <c r="R57136" s="1"/>
    </row>
    <row r="57137" spans="18:18">
      <c r="R57137" s="1"/>
    </row>
    <row r="57138" spans="18:18">
      <c r="R57138" s="1"/>
    </row>
    <row r="57139" spans="18:18">
      <c r="R57139" s="1"/>
    </row>
    <row r="57140" spans="18:18">
      <c r="R57140" s="1"/>
    </row>
    <row r="57141" spans="18:18">
      <c r="R57141" s="1"/>
    </row>
    <row r="57142" spans="18:18">
      <c r="R57142" s="1"/>
    </row>
    <row r="57143" spans="18:18">
      <c r="R57143" s="1"/>
    </row>
    <row r="57144" spans="18:18">
      <c r="R57144" s="1"/>
    </row>
    <row r="57145" spans="18:18">
      <c r="R57145" s="1"/>
    </row>
    <row r="57146" spans="18:18">
      <c r="R57146" s="1"/>
    </row>
    <row r="57147" spans="18:18">
      <c r="R57147" s="1"/>
    </row>
    <row r="57148" spans="18:18">
      <c r="R57148" s="1"/>
    </row>
    <row r="57149" spans="18:18">
      <c r="R57149" s="1"/>
    </row>
    <row r="57150" spans="18:18">
      <c r="R57150" s="1"/>
    </row>
    <row r="57151" spans="18:18">
      <c r="R57151" s="1"/>
    </row>
    <row r="57152" spans="18:18">
      <c r="R57152" s="1"/>
    </row>
    <row r="57153" spans="18:18">
      <c r="R57153" s="1"/>
    </row>
    <row r="57154" spans="18:18">
      <c r="R57154" s="1"/>
    </row>
    <row r="57155" spans="18:18">
      <c r="R57155" s="1"/>
    </row>
    <row r="57156" spans="18:18">
      <c r="R57156" s="1"/>
    </row>
    <row r="57157" spans="18:18">
      <c r="R57157" s="1"/>
    </row>
    <row r="57158" spans="18:18">
      <c r="R57158" s="1"/>
    </row>
    <row r="57159" spans="18:18">
      <c r="R57159" s="1"/>
    </row>
    <row r="57160" spans="18:18">
      <c r="R57160" s="1"/>
    </row>
    <row r="57161" spans="18:18">
      <c r="R57161" s="1"/>
    </row>
    <row r="57162" spans="18:18">
      <c r="R57162" s="1"/>
    </row>
    <row r="57163" spans="18:18">
      <c r="R57163" s="1"/>
    </row>
    <row r="57164" spans="18:18">
      <c r="R57164" s="1"/>
    </row>
    <row r="57165" spans="18:18">
      <c r="R57165" s="1"/>
    </row>
    <row r="57166" spans="18:18">
      <c r="R57166" s="1"/>
    </row>
    <row r="57167" spans="18:18">
      <c r="R57167" s="1"/>
    </row>
    <row r="57168" spans="18:18">
      <c r="R57168" s="1"/>
    </row>
    <row r="57169" spans="18:18">
      <c r="R57169" s="1"/>
    </row>
    <row r="57170" spans="18:18">
      <c r="R57170" s="1"/>
    </row>
    <row r="57171" spans="18:18">
      <c r="R57171" s="1"/>
    </row>
    <row r="57172" spans="18:18">
      <c r="R57172" s="1"/>
    </row>
    <row r="57173" spans="18:18">
      <c r="R57173" s="1"/>
    </row>
    <row r="57174" spans="18:18">
      <c r="R57174" s="1"/>
    </row>
    <row r="57175" spans="18:18">
      <c r="R57175" s="1"/>
    </row>
    <row r="57176" spans="18:18">
      <c r="R57176" s="1"/>
    </row>
    <row r="57177" spans="18:18">
      <c r="R57177" s="1"/>
    </row>
    <row r="57178" spans="18:18">
      <c r="R57178" s="1"/>
    </row>
    <row r="57179" spans="18:18">
      <c r="R57179" s="1"/>
    </row>
    <row r="57180" spans="18:18">
      <c r="R57180" s="1"/>
    </row>
    <row r="57181" spans="18:18">
      <c r="R57181" s="1"/>
    </row>
    <row r="57182" spans="18:18">
      <c r="R57182" s="1"/>
    </row>
    <row r="57183" spans="18:18">
      <c r="R57183" s="1"/>
    </row>
    <row r="57184" spans="18:18">
      <c r="R57184" s="1"/>
    </row>
    <row r="57185" spans="18:18">
      <c r="R57185" s="1"/>
    </row>
    <row r="57186" spans="18:18">
      <c r="R57186" s="1"/>
    </row>
    <row r="57187" spans="18:18">
      <c r="R57187" s="1"/>
    </row>
    <row r="57188" spans="18:18">
      <c r="R57188" s="1"/>
    </row>
    <row r="57189" spans="18:18">
      <c r="R57189" s="1"/>
    </row>
    <row r="57190" spans="18:18">
      <c r="R57190" s="1"/>
    </row>
    <row r="57191" spans="18:18">
      <c r="R57191" s="1"/>
    </row>
    <row r="57192" spans="18:18">
      <c r="R57192" s="1"/>
    </row>
    <row r="57193" spans="18:18">
      <c r="R57193" s="1"/>
    </row>
    <row r="57194" spans="18:18">
      <c r="R57194" s="1"/>
    </row>
    <row r="57195" spans="18:18">
      <c r="R57195" s="1"/>
    </row>
    <row r="57196" spans="18:18">
      <c r="R57196" s="1"/>
    </row>
    <row r="57197" spans="18:18">
      <c r="R57197" s="1"/>
    </row>
    <row r="57198" spans="18:18">
      <c r="R57198" s="1"/>
    </row>
    <row r="57199" spans="18:18">
      <c r="R57199" s="1"/>
    </row>
    <row r="57200" spans="18:18">
      <c r="R57200" s="1"/>
    </row>
    <row r="57201" spans="18:18">
      <c r="R57201" s="1"/>
    </row>
    <row r="57202" spans="18:18">
      <c r="R57202" s="1"/>
    </row>
    <row r="57203" spans="18:18">
      <c r="R57203" s="1"/>
    </row>
    <row r="57204" spans="18:18">
      <c r="R57204" s="1"/>
    </row>
    <row r="57205" spans="18:18">
      <c r="R57205" s="1"/>
    </row>
    <row r="57206" spans="18:18">
      <c r="R57206" s="1"/>
    </row>
    <row r="57207" spans="18:18">
      <c r="R57207" s="1"/>
    </row>
    <row r="57208" spans="18:18">
      <c r="R57208" s="1"/>
    </row>
    <row r="57209" spans="18:18">
      <c r="R57209" s="1"/>
    </row>
    <row r="57210" spans="18:18">
      <c r="R57210" s="1"/>
    </row>
    <row r="57211" spans="18:18">
      <c r="R57211" s="1"/>
    </row>
    <row r="57212" spans="18:18">
      <c r="R57212" s="1"/>
    </row>
    <row r="57213" spans="18:18">
      <c r="R57213" s="1"/>
    </row>
    <row r="57214" spans="18:18">
      <c r="R57214" s="1"/>
    </row>
    <row r="57215" spans="18:18">
      <c r="R57215" s="1"/>
    </row>
    <row r="57216" spans="18:18">
      <c r="R57216" s="1"/>
    </row>
    <row r="57217" spans="18:18">
      <c r="R57217" s="1"/>
    </row>
    <row r="57218" spans="18:18">
      <c r="R57218" s="1"/>
    </row>
    <row r="57219" spans="18:18">
      <c r="R57219" s="1"/>
    </row>
    <row r="57220" spans="18:18">
      <c r="R57220" s="1"/>
    </row>
    <row r="57221" spans="18:18">
      <c r="R57221" s="1"/>
    </row>
    <row r="57222" spans="18:18">
      <c r="R57222" s="1"/>
    </row>
    <row r="57223" spans="18:18">
      <c r="R57223" s="1"/>
    </row>
    <row r="57224" spans="18:18">
      <c r="R57224" s="1"/>
    </row>
    <row r="57225" spans="18:18">
      <c r="R57225" s="1"/>
    </row>
    <row r="57226" spans="18:18">
      <c r="R57226" s="1"/>
    </row>
    <row r="57227" spans="18:18">
      <c r="R57227" s="1"/>
    </row>
    <row r="57228" spans="18:18">
      <c r="R57228" s="1"/>
    </row>
    <row r="57229" spans="18:18">
      <c r="R57229" s="1"/>
    </row>
    <row r="57230" spans="18:18">
      <c r="R57230" s="1"/>
    </row>
    <row r="57231" spans="18:18">
      <c r="R57231" s="1"/>
    </row>
    <row r="57232" spans="18:18">
      <c r="R57232" s="1"/>
    </row>
    <row r="57233" spans="18:18">
      <c r="R57233" s="1"/>
    </row>
    <row r="57234" spans="18:18">
      <c r="R57234" s="1"/>
    </row>
    <row r="57235" spans="18:18">
      <c r="R57235" s="1"/>
    </row>
    <row r="57236" spans="18:18">
      <c r="R57236" s="1"/>
    </row>
    <row r="57237" spans="18:18">
      <c r="R57237" s="1"/>
    </row>
    <row r="57238" spans="18:18">
      <c r="R57238" s="1"/>
    </row>
    <row r="57239" spans="18:18">
      <c r="R57239" s="1"/>
    </row>
    <row r="57240" spans="18:18">
      <c r="R57240" s="1"/>
    </row>
    <row r="57241" spans="18:18">
      <c r="R57241" s="1"/>
    </row>
    <row r="57242" spans="18:18">
      <c r="R57242" s="1"/>
    </row>
    <row r="57243" spans="18:18">
      <c r="R57243" s="1"/>
    </row>
    <row r="57244" spans="18:18">
      <c r="R57244" s="1"/>
    </row>
    <row r="57245" spans="18:18">
      <c r="R57245" s="1"/>
    </row>
    <row r="57246" spans="18:18">
      <c r="R57246" s="1"/>
    </row>
    <row r="57247" spans="18:18">
      <c r="R57247" s="1"/>
    </row>
    <row r="57248" spans="18:18">
      <c r="R57248" s="1"/>
    </row>
    <row r="57249" spans="18:18">
      <c r="R57249" s="1"/>
    </row>
    <row r="57250" spans="18:18">
      <c r="R57250" s="1"/>
    </row>
    <row r="57251" spans="18:18">
      <c r="R57251" s="1"/>
    </row>
    <row r="57252" spans="18:18">
      <c r="R57252" s="1"/>
    </row>
    <row r="57253" spans="18:18">
      <c r="R57253" s="1"/>
    </row>
    <row r="57254" spans="18:18">
      <c r="R57254" s="1"/>
    </row>
    <row r="57255" spans="18:18">
      <c r="R57255" s="1"/>
    </row>
    <row r="57256" spans="18:18">
      <c r="R57256" s="1"/>
    </row>
    <row r="57257" spans="18:18">
      <c r="R57257" s="1"/>
    </row>
    <row r="57258" spans="18:18">
      <c r="R57258" s="1"/>
    </row>
    <row r="57259" spans="18:18">
      <c r="R57259" s="1"/>
    </row>
    <row r="57260" spans="18:18">
      <c r="R57260" s="1"/>
    </row>
    <row r="57261" spans="18:18">
      <c r="R57261" s="1"/>
    </row>
    <row r="57262" spans="18:18">
      <c r="R57262" s="1"/>
    </row>
    <row r="57263" spans="18:18">
      <c r="R57263" s="1"/>
    </row>
    <row r="57264" spans="18:18">
      <c r="R57264" s="1"/>
    </row>
    <row r="57265" spans="18:18">
      <c r="R57265" s="1"/>
    </row>
    <row r="57266" spans="18:18">
      <c r="R57266" s="1"/>
    </row>
    <row r="57267" spans="18:18">
      <c r="R57267" s="1"/>
    </row>
    <row r="57268" spans="18:18">
      <c r="R57268" s="1"/>
    </row>
    <row r="57269" spans="18:18">
      <c r="R57269" s="1"/>
    </row>
    <row r="57270" spans="18:18">
      <c r="R57270" s="1"/>
    </row>
    <row r="57271" spans="18:18">
      <c r="R57271" s="1"/>
    </row>
    <row r="57272" spans="18:18">
      <c r="R57272" s="1"/>
    </row>
    <row r="57273" spans="18:18">
      <c r="R57273" s="1"/>
    </row>
    <row r="57274" spans="18:18">
      <c r="R57274" s="1"/>
    </row>
    <row r="57275" spans="18:18">
      <c r="R57275" s="1"/>
    </row>
    <row r="57276" spans="18:18">
      <c r="R57276" s="1"/>
    </row>
    <row r="57277" spans="18:18">
      <c r="R57277" s="1"/>
    </row>
    <row r="57278" spans="18:18">
      <c r="R57278" s="1"/>
    </row>
    <row r="57279" spans="18:18">
      <c r="R57279" s="1"/>
    </row>
    <row r="57280" spans="18:18">
      <c r="R57280" s="1"/>
    </row>
    <row r="57281" spans="18:18">
      <c r="R57281" s="1"/>
    </row>
    <row r="57282" spans="18:18">
      <c r="R57282" s="1"/>
    </row>
    <row r="57283" spans="18:18">
      <c r="R57283" s="1"/>
    </row>
    <row r="57284" spans="18:18">
      <c r="R57284" s="1"/>
    </row>
    <row r="57285" spans="18:18">
      <c r="R57285" s="1"/>
    </row>
    <row r="57286" spans="18:18">
      <c r="R57286" s="1"/>
    </row>
    <row r="57287" spans="18:18">
      <c r="R57287" s="1"/>
    </row>
    <row r="57288" spans="18:18">
      <c r="R57288" s="1"/>
    </row>
    <row r="57289" spans="18:18">
      <c r="R57289" s="1"/>
    </row>
    <row r="57290" spans="18:18">
      <c r="R57290" s="1"/>
    </row>
    <row r="57291" spans="18:18">
      <c r="R57291" s="1"/>
    </row>
    <row r="57292" spans="18:18">
      <c r="R57292" s="1"/>
    </row>
    <row r="57293" spans="18:18">
      <c r="R57293" s="1"/>
    </row>
    <row r="57294" spans="18:18">
      <c r="R57294" s="1"/>
    </row>
    <row r="57295" spans="18:18">
      <c r="R57295" s="1"/>
    </row>
    <row r="57296" spans="18:18">
      <c r="R57296" s="1"/>
    </row>
    <row r="57297" spans="18:18">
      <c r="R57297" s="1"/>
    </row>
    <row r="57298" spans="18:18">
      <c r="R57298" s="1"/>
    </row>
    <row r="57299" spans="18:18">
      <c r="R57299" s="1"/>
    </row>
    <row r="57300" spans="18:18">
      <c r="R57300" s="1"/>
    </row>
    <row r="57301" spans="18:18">
      <c r="R57301" s="1"/>
    </row>
    <row r="57302" spans="18:18">
      <c r="R57302" s="1"/>
    </row>
    <row r="57303" spans="18:18">
      <c r="R57303" s="1"/>
    </row>
    <row r="57304" spans="18:18">
      <c r="R57304" s="1"/>
    </row>
    <row r="57305" spans="18:18">
      <c r="R57305" s="1"/>
    </row>
    <row r="57306" spans="18:18">
      <c r="R57306" s="1"/>
    </row>
    <row r="57307" spans="18:18">
      <c r="R57307" s="1"/>
    </row>
    <row r="57308" spans="18:18">
      <c r="R57308" s="1"/>
    </row>
    <row r="57309" spans="18:18">
      <c r="R57309" s="1"/>
    </row>
    <row r="57310" spans="18:18">
      <c r="R57310" s="1"/>
    </row>
    <row r="57311" spans="18:18">
      <c r="R57311" s="1"/>
    </row>
    <row r="57312" spans="18:18">
      <c r="R57312" s="1"/>
    </row>
    <row r="57313" spans="18:18">
      <c r="R57313" s="1"/>
    </row>
    <row r="57314" spans="18:18">
      <c r="R57314" s="1"/>
    </row>
    <row r="57315" spans="18:18">
      <c r="R57315" s="1"/>
    </row>
    <row r="57316" spans="18:18">
      <c r="R57316" s="1"/>
    </row>
    <row r="57317" spans="18:18">
      <c r="R57317" s="1"/>
    </row>
    <row r="57318" spans="18:18">
      <c r="R57318" s="1"/>
    </row>
    <row r="57319" spans="18:18">
      <c r="R57319" s="1"/>
    </row>
    <row r="57320" spans="18:18">
      <c r="R57320" s="1"/>
    </row>
    <row r="57321" spans="18:18">
      <c r="R57321" s="1"/>
    </row>
    <row r="57322" spans="18:18">
      <c r="R57322" s="1"/>
    </row>
    <row r="57323" spans="18:18">
      <c r="R57323" s="1"/>
    </row>
    <row r="57324" spans="18:18">
      <c r="R57324" s="1"/>
    </row>
    <row r="57325" spans="18:18">
      <c r="R57325" s="1"/>
    </row>
    <row r="57326" spans="18:18">
      <c r="R57326" s="1"/>
    </row>
    <row r="57327" spans="18:18">
      <c r="R57327" s="1"/>
    </row>
    <row r="57328" spans="18:18">
      <c r="R57328" s="1"/>
    </row>
    <row r="57329" spans="18:18">
      <c r="R57329" s="1"/>
    </row>
    <row r="57330" spans="18:18">
      <c r="R57330" s="1"/>
    </row>
    <row r="57331" spans="18:18">
      <c r="R57331" s="1"/>
    </row>
    <row r="57332" spans="18:18">
      <c r="R57332" s="1"/>
    </row>
    <row r="57333" spans="18:18">
      <c r="R57333" s="1"/>
    </row>
    <row r="57334" spans="18:18">
      <c r="R57334" s="1"/>
    </row>
    <row r="57335" spans="18:18">
      <c r="R57335" s="1"/>
    </row>
    <row r="57336" spans="18:18">
      <c r="R57336" s="1"/>
    </row>
    <row r="57337" spans="18:18">
      <c r="R57337" s="1"/>
    </row>
    <row r="57338" spans="18:18">
      <c r="R57338" s="1"/>
    </row>
    <row r="57339" spans="18:18">
      <c r="R57339" s="1"/>
    </row>
    <row r="57340" spans="18:18">
      <c r="R57340" s="1"/>
    </row>
    <row r="57341" spans="18:18">
      <c r="R57341" s="1"/>
    </row>
    <row r="57342" spans="18:18">
      <c r="R57342" s="1"/>
    </row>
    <row r="57343" spans="18:18">
      <c r="R57343" s="1"/>
    </row>
    <row r="57344" spans="18:18">
      <c r="R57344" s="1"/>
    </row>
    <row r="57345" spans="18:18">
      <c r="R57345" s="1"/>
    </row>
    <row r="57346" spans="18:18">
      <c r="R57346" s="1"/>
    </row>
    <row r="57347" spans="18:18">
      <c r="R57347" s="1"/>
    </row>
    <row r="57348" spans="18:18">
      <c r="R57348" s="1"/>
    </row>
    <row r="57349" spans="18:18">
      <c r="R57349" s="1"/>
    </row>
    <row r="57350" spans="18:18">
      <c r="R57350" s="1"/>
    </row>
    <row r="57351" spans="18:18">
      <c r="R57351" s="1"/>
    </row>
    <row r="57352" spans="18:18">
      <c r="R57352" s="1"/>
    </row>
    <row r="57353" spans="18:18">
      <c r="R57353" s="1"/>
    </row>
    <row r="57354" spans="18:18">
      <c r="R57354" s="1"/>
    </row>
    <row r="57355" spans="18:18">
      <c r="R57355" s="1"/>
    </row>
    <row r="57356" spans="18:18">
      <c r="R57356" s="1"/>
    </row>
    <row r="57357" spans="18:18">
      <c r="R57357" s="1"/>
    </row>
    <row r="57358" spans="18:18">
      <c r="R57358" s="1"/>
    </row>
    <row r="57359" spans="18:18">
      <c r="R57359" s="1"/>
    </row>
    <row r="57360" spans="18:18">
      <c r="R57360" s="1"/>
    </row>
    <row r="57361" spans="18:18">
      <c r="R57361" s="1"/>
    </row>
    <row r="57362" spans="18:18">
      <c r="R57362" s="1"/>
    </row>
    <row r="57363" spans="18:18">
      <c r="R57363" s="1"/>
    </row>
    <row r="57364" spans="18:18">
      <c r="R57364" s="1"/>
    </row>
    <row r="57365" spans="18:18">
      <c r="R57365" s="1"/>
    </row>
    <row r="57366" spans="18:18">
      <c r="R57366" s="1"/>
    </row>
    <row r="57367" spans="18:18">
      <c r="R57367" s="1"/>
    </row>
    <row r="57368" spans="18:18">
      <c r="R57368" s="1"/>
    </row>
    <row r="57369" spans="18:18">
      <c r="R57369" s="1"/>
    </row>
    <row r="57370" spans="18:18">
      <c r="R57370" s="1"/>
    </row>
    <row r="57371" spans="18:18">
      <c r="R57371" s="1"/>
    </row>
    <row r="57372" spans="18:18">
      <c r="R57372" s="1"/>
    </row>
    <row r="57373" spans="18:18">
      <c r="R57373" s="1"/>
    </row>
    <row r="57374" spans="18:18">
      <c r="R57374" s="1"/>
    </row>
    <row r="57375" spans="18:18">
      <c r="R57375" s="1"/>
    </row>
    <row r="57376" spans="18:18">
      <c r="R57376" s="1"/>
    </row>
    <row r="57377" spans="18:18">
      <c r="R57377" s="1"/>
    </row>
    <row r="57378" spans="18:18">
      <c r="R57378" s="1"/>
    </row>
    <row r="57379" spans="18:18">
      <c r="R57379" s="1"/>
    </row>
    <row r="57380" spans="18:18">
      <c r="R57380" s="1"/>
    </row>
    <row r="57381" spans="18:18">
      <c r="R57381" s="1"/>
    </row>
    <row r="57382" spans="18:18">
      <c r="R57382" s="1"/>
    </row>
    <row r="57383" spans="18:18">
      <c r="R57383" s="1"/>
    </row>
    <row r="57384" spans="18:18">
      <c r="R57384" s="1"/>
    </row>
    <row r="57385" spans="18:18">
      <c r="R57385" s="1"/>
    </row>
    <row r="57386" spans="18:18">
      <c r="R57386" s="1"/>
    </row>
    <row r="57387" spans="18:18">
      <c r="R57387" s="1"/>
    </row>
    <row r="57388" spans="18:18">
      <c r="R57388" s="1"/>
    </row>
    <row r="57389" spans="18:18">
      <c r="R57389" s="1"/>
    </row>
    <row r="57390" spans="18:18">
      <c r="R57390" s="1"/>
    </row>
    <row r="57391" spans="18:18">
      <c r="R57391" s="1"/>
    </row>
    <row r="57392" spans="18:18">
      <c r="R57392" s="1"/>
    </row>
    <row r="57393" spans="18:18">
      <c r="R57393" s="1"/>
    </row>
    <row r="57394" spans="18:18">
      <c r="R57394" s="1"/>
    </row>
    <row r="57395" spans="18:18">
      <c r="R57395" s="1"/>
    </row>
    <row r="57396" spans="18:18">
      <c r="R57396" s="1"/>
    </row>
    <row r="57397" spans="18:18">
      <c r="R57397" s="1"/>
    </row>
    <row r="57398" spans="18:18">
      <c r="R57398" s="1"/>
    </row>
    <row r="57399" spans="18:18">
      <c r="R57399" s="1"/>
    </row>
    <row r="57400" spans="18:18">
      <c r="R57400" s="1"/>
    </row>
    <row r="57401" spans="18:18">
      <c r="R57401" s="1"/>
    </row>
    <row r="57402" spans="18:18">
      <c r="R57402" s="1"/>
    </row>
    <row r="57403" spans="18:18">
      <c r="R57403" s="1"/>
    </row>
    <row r="57404" spans="18:18">
      <c r="R57404" s="1"/>
    </row>
    <row r="57405" spans="18:18">
      <c r="R57405" s="1"/>
    </row>
    <row r="57406" spans="18:18">
      <c r="R57406" s="1"/>
    </row>
    <row r="57407" spans="18:18">
      <c r="R57407" s="1"/>
    </row>
    <row r="57408" spans="18:18">
      <c r="R57408" s="1"/>
    </row>
    <row r="57409" spans="18:18">
      <c r="R57409" s="1"/>
    </row>
    <row r="57410" spans="18:18">
      <c r="R57410" s="1"/>
    </row>
    <row r="57411" spans="18:18">
      <c r="R57411" s="1"/>
    </row>
    <row r="57412" spans="18:18">
      <c r="R57412" s="1"/>
    </row>
    <row r="57413" spans="18:18">
      <c r="R57413" s="1"/>
    </row>
    <row r="57414" spans="18:18">
      <c r="R57414" s="1"/>
    </row>
    <row r="57415" spans="18:18">
      <c r="R57415" s="1"/>
    </row>
    <row r="57416" spans="18:18">
      <c r="R57416" s="1"/>
    </row>
    <row r="57417" spans="18:18">
      <c r="R57417" s="1"/>
    </row>
    <row r="57418" spans="18:18">
      <c r="R57418" s="1"/>
    </row>
    <row r="57419" spans="18:18">
      <c r="R57419" s="1"/>
    </row>
    <row r="57420" spans="18:18">
      <c r="R57420" s="1"/>
    </row>
    <row r="57421" spans="18:18">
      <c r="R57421" s="1"/>
    </row>
    <row r="57422" spans="18:18">
      <c r="R57422" s="1"/>
    </row>
    <row r="57423" spans="18:18">
      <c r="R57423" s="1"/>
    </row>
    <row r="57424" spans="18:18">
      <c r="R57424" s="1"/>
    </row>
    <row r="57425" spans="18:18">
      <c r="R57425" s="1"/>
    </row>
    <row r="57426" spans="18:18">
      <c r="R57426" s="1"/>
    </row>
    <row r="57427" spans="18:18">
      <c r="R57427" s="1"/>
    </row>
    <row r="57428" spans="18:18">
      <c r="R57428" s="1"/>
    </row>
    <row r="57429" spans="18:18">
      <c r="R57429" s="1"/>
    </row>
    <row r="57430" spans="18:18">
      <c r="R57430" s="1"/>
    </row>
    <row r="57431" spans="18:18">
      <c r="R57431" s="1"/>
    </row>
    <row r="57432" spans="18:18">
      <c r="R57432" s="1"/>
    </row>
    <row r="57433" spans="18:18">
      <c r="R57433" s="1"/>
    </row>
    <row r="57434" spans="18:18">
      <c r="R57434" s="1"/>
    </row>
    <row r="57435" spans="18:18">
      <c r="R57435" s="1"/>
    </row>
    <row r="57436" spans="18:18">
      <c r="R57436" s="1"/>
    </row>
    <row r="57437" spans="18:18">
      <c r="R57437" s="1"/>
    </row>
    <row r="57438" spans="18:18">
      <c r="R57438" s="1"/>
    </row>
    <row r="57439" spans="18:18">
      <c r="R57439" s="1"/>
    </row>
    <row r="57440" spans="18:18">
      <c r="R57440" s="1"/>
    </row>
    <row r="57441" spans="18:18">
      <c r="R57441" s="1"/>
    </row>
    <row r="57442" spans="18:18">
      <c r="R57442" s="1"/>
    </row>
    <row r="57443" spans="18:18">
      <c r="R57443" s="1"/>
    </row>
    <row r="57444" spans="18:18">
      <c r="R57444" s="1"/>
    </row>
    <row r="57445" spans="18:18">
      <c r="R57445" s="1"/>
    </row>
    <row r="57446" spans="18:18">
      <c r="R57446" s="1"/>
    </row>
    <row r="57447" spans="18:18">
      <c r="R57447" s="1"/>
    </row>
    <row r="57448" spans="18:18">
      <c r="R57448" s="1"/>
    </row>
    <row r="57449" spans="18:18">
      <c r="R57449" s="1"/>
    </row>
    <row r="57450" spans="18:18">
      <c r="R57450" s="1"/>
    </row>
    <row r="57451" spans="18:18">
      <c r="R57451" s="1"/>
    </row>
    <row r="57452" spans="18:18">
      <c r="R57452" s="1"/>
    </row>
    <row r="57453" spans="18:18">
      <c r="R57453" s="1"/>
    </row>
    <row r="57454" spans="18:18">
      <c r="R57454" s="1"/>
    </row>
    <row r="57455" spans="18:18">
      <c r="R57455" s="1"/>
    </row>
    <row r="57456" spans="18:18">
      <c r="R57456" s="1"/>
    </row>
    <row r="57457" spans="18:18">
      <c r="R57457" s="1"/>
    </row>
    <row r="57458" spans="18:18">
      <c r="R57458" s="1"/>
    </row>
    <row r="57459" spans="18:18">
      <c r="R57459" s="1"/>
    </row>
    <row r="57460" spans="18:18">
      <c r="R57460" s="1"/>
    </row>
    <row r="57461" spans="18:18">
      <c r="R57461" s="1"/>
    </row>
    <row r="57462" spans="18:18">
      <c r="R57462" s="1"/>
    </row>
    <row r="57463" spans="18:18">
      <c r="R57463" s="1"/>
    </row>
    <row r="57464" spans="18:18">
      <c r="R57464" s="1"/>
    </row>
    <row r="57465" spans="18:18">
      <c r="R57465" s="1"/>
    </row>
    <row r="57466" spans="18:18">
      <c r="R57466" s="1"/>
    </row>
    <row r="57467" spans="18:18">
      <c r="R57467" s="1"/>
    </row>
    <row r="57468" spans="18:18">
      <c r="R57468" s="1"/>
    </row>
    <row r="57469" spans="18:18">
      <c r="R57469" s="1"/>
    </row>
    <row r="57470" spans="18:18">
      <c r="R57470" s="1"/>
    </row>
    <row r="57471" spans="18:18">
      <c r="R57471" s="1"/>
    </row>
    <row r="57472" spans="18:18">
      <c r="R57472" s="1"/>
    </row>
    <row r="57473" spans="18:18">
      <c r="R57473" s="1"/>
    </row>
    <row r="57474" spans="18:18">
      <c r="R57474" s="1"/>
    </row>
    <row r="57475" spans="18:18">
      <c r="R57475" s="1"/>
    </row>
    <row r="57476" spans="18:18">
      <c r="R57476" s="1"/>
    </row>
    <row r="57477" spans="18:18">
      <c r="R57477" s="1"/>
    </row>
    <row r="57478" spans="18:18">
      <c r="R57478" s="1"/>
    </row>
    <row r="57479" spans="18:18">
      <c r="R57479" s="1"/>
    </row>
    <row r="57480" spans="18:18">
      <c r="R57480" s="1"/>
    </row>
    <row r="57481" spans="18:18">
      <c r="R57481" s="1"/>
    </row>
    <row r="57482" spans="18:18">
      <c r="R57482" s="1"/>
    </row>
    <row r="57483" spans="18:18">
      <c r="R57483" s="1"/>
    </row>
    <row r="57484" spans="18:18">
      <c r="R57484" s="1"/>
    </row>
    <row r="57485" spans="18:18">
      <c r="R57485" s="1"/>
    </row>
    <row r="57486" spans="18:18">
      <c r="R57486" s="1"/>
    </row>
    <row r="57487" spans="18:18">
      <c r="R57487" s="1"/>
    </row>
    <row r="57488" spans="18:18">
      <c r="R57488" s="1"/>
    </row>
    <row r="57489" spans="18:18">
      <c r="R57489" s="1"/>
    </row>
    <row r="57490" spans="18:18">
      <c r="R57490" s="1"/>
    </row>
    <row r="57491" spans="18:18">
      <c r="R57491" s="1"/>
    </row>
    <row r="57492" spans="18:18">
      <c r="R57492" s="1"/>
    </row>
    <row r="57493" spans="18:18">
      <c r="R57493" s="1"/>
    </row>
    <row r="57494" spans="18:18">
      <c r="R57494" s="1"/>
    </row>
    <row r="57495" spans="18:18">
      <c r="R57495" s="1"/>
    </row>
    <row r="57496" spans="18:18">
      <c r="R57496" s="1"/>
    </row>
    <row r="57497" spans="18:18">
      <c r="R57497" s="1"/>
    </row>
    <row r="57498" spans="18:18">
      <c r="R57498" s="1"/>
    </row>
    <row r="57499" spans="18:18">
      <c r="R57499" s="1"/>
    </row>
    <row r="57500" spans="18:18">
      <c r="R57500" s="1"/>
    </row>
    <row r="57501" spans="18:18">
      <c r="R57501" s="1"/>
    </row>
    <row r="57502" spans="18:18">
      <c r="R57502" s="1"/>
    </row>
    <row r="57503" spans="18:18">
      <c r="R57503" s="1"/>
    </row>
    <row r="57504" spans="18:18">
      <c r="R57504" s="1"/>
    </row>
    <row r="57505" spans="18:18">
      <c r="R57505" s="1"/>
    </row>
    <row r="57506" spans="18:18">
      <c r="R57506" s="1"/>
    </row>
    <row r="57507" spans="18:18">
      <c r="R57507" s="1"/>
    </row>
    <row r="57508" spans="18:18">
      <c r="R57508" s="1"/>
    </row>
    <row r="57509" spans="18:18">
      <c r="R57509" s="1"/>
    </row>
    <row r="57510" spans="18:18">
      <c r="R57510" s="1"/>
    </row>
    <row r="57511" spans="18:18">
      <c r="R57511" s="1"/>
    </row>
    <row r="57512" spans="18:18">
      <c r="R57512" s="1"/>
    </row>
    <row r="57513" spans="18:18">
      <c r="R57513" s="1"/>
    </row>
    <row r="57514" spans="18:18">
      <c r="R57514" s="1"/>
    </row>
    <row r="57515" spans="18:18">
      <c r="R57515" s="1"/>
    </row>
    <row r="57516" spans="18:18">
      <c r="R57516" s="1"/>
    </row>
    <row r="57517" spans="18:18">
      <c r="R57517" s="1"/>
    </row>
    <row r="57518" spans="18:18">
      <c r="R57518" s="1"/>
    </row>
    <row r="57519" spans="18:18">
      <c r="R57519" s="1"/>
    </row>
    <row r="57520" spans="18:18">
      <c r="R57520" s="1"/>
    </row>
    <row r="57521" spans="18:18">
      <c r="R57521" s="1"/>
    </row>
    <row r="57522" spans="18:18">
      <c r="R57522" s="1"/>
    </row>
    <row r="57523" spans="18:18">
      <c r="R57523" s="1"/>
    </row>
    <row r="57524" spans="18:18">
      <c r="R57524" s="1"/>
    </row>
    <row r="57525" spans="18:18">
      <c r="R57525" s="1"/>
    </row>
    <row r="57526" spans="18:18">
      <c r="R57526" s="1"/>
    </row>
    <row r="57527" spans="18:18">
      <c r="R57527" s="1"/>
    </row>
    <row r="57528" spans="18:18">
      <c r="R57528" s="1"/>
    </row>
    <row r="57529" spans="18:18">
      <c r="R57529" s="1"/>
    </row>
    <row r="57530" spans="18:18">
      <c r="R57530" s="1"/>
    </row>
    <row r="57531" spans="18:18">
      <c r="R57531" s="1"/>
    </row>
    <row r="57532" spans="18:18">
      <c r="R57532" s="1"/>
    </row>
    <row r="57533" spans="18:18">
      <c r="R57533" s="1"/>
    </row>
    <row r="57534" spans="18:18">
      <c r="R57534" s="1"/>
    </row>
    <row r="57535" spans="18:18">
      <c r="R57535" s="1"/>
    </row>
    <row r="57536" spans="18:18">
      <c r="R57536" s="1"/>
    </row>
    <row r="57537" spans="18:18">
      <c r="R57537" s="1"/>
    </row>
    <row r="57538" spans="18:18">
      <c r="R57538" s="1"/>
    </row>
    <row r="57539" spans="18:18">
      <c r="R57539" s="1"/>
    </row>
    <row r="57540" spans="18:18">
      <c r="R57540" s="1"/>
    </row>
    <row r="57541" spans="18:18">
      <c r="R57541" s="1"/>
    </row>
    <row r="57542" spans="18:18">
      <c r="R57542" s="1"/>
    </row>
    <row r="57543" spans="18:18">
      <c r="R57543" s="1"/>
    </row>
    <row r="57544" spans="18:18">
      <c r="R57544" s="1"/>
    </row>
    <row r="57545" spans="18:18">
      <c r="R57545" s="1"/>
    </row>
    <row r="57546" spans="18:18">
      <c r="R57546" s="1"/>
    </row>
    <row r="57547" spans="18:18">
      <c r="R57547" s="1"/>
    </row>
    <row r="57548" spans="18:18">
      <c r="R57548" s="1"/>
    </row>
    <row r="57549" spans="18:18">
      <c r="R57549" s="1"/>
    </row>
    <row r="57550" spans="18:18">
      <c r="R57550" s="1"/>
    </row>
    <row r="57551" spans="18:18">
      <c r="R57551" s="1"/>
    </row>
    <row r="57552" spans="18:18">
      <c r="R57552" s="1"/>
    </row>
    <row r="57553" spans="18:18">
      <c r="R57553" s="1"/>
    </row>
    <row r="57554" spans="18:18">
      <c r="R57554" s="1"/>
    </row>
    <row r="57555" spans="18:18">
      <c r="R57555" s="1"/>
    </row>
    <row r="57556" spans="18:18">
      <c r="R57556" s="1"/>
    </row>
    <row r="57557" spans="18:18">
      <c r="R57557" s="1"/>
    </row>
    <row r="57558" spans="18:18">
      <c r="R57558" s="1"/>
    </row>
    <row r="57559" spans="18:18">
      <c r="R57559" s="1"/>
    </row>
    <row r="57560" spans="18:18">
      <c r="R57560" s="1"/>
    </row>
    <row r="57561" spans="18:18">
      <c r="R57561" s="1"/>
    </row>
    <row r="57562" spans="18:18">
      <c r="R57562" s="1"/>
    </row>
    <row r="57563" spans="18:18">
      <c r="R57563" s="1"/>
    </row>
    <row r="57564" spans="18:18">
      <c r="R57564" s="1"/>
    </row>
    <row r="57565" spans="18:18">
      <c r="R57565" s="1"/>
    </row>
    <row r="57566" spans="18:18">
      <c r="R57566" s="1"/>
    </row>
    <row r="57567" spans="18:18">
      <c r="R57567" s="1"/>
    </row>
    <row r="57568" spans="18:18">
      <c r="R57568" s="1"/>
    </row>
    <row r="57569" spans="18:18">
      <c r="R57569" s="1"/>
    </row>
    <row r="57570" spans="18:18">
      <c r="R57570" s="1"/>
    </row>
    <row r="57571" spans="18:18">
      <c r="R57571" s="1"/>
    </row>
    <row r="57572" spans="18:18">
      <c r="R57572" s="1"/>
    </row>
    <row r="57573" spans="18:18">
      <c r="R57573" s="1"/>
    </row>
    <row r="57574" spans="18:18">
      <c r="R57574" s="1"/>
    </row>
    <row r="57575" spans="18:18">
      <c r="R57575" s="1"/>
    </row>
    <row r="57576" spans="18:18">
      <c r="R57576" s="1"/>
    </row>
    <row r="57577" spans="18:18">
      <c r="R57577" s="1"/>
    </row>
    <row r="57578" spans="18:18">
      <c r="R57578" s="1"/>
    </row>
    <row r="57579" spans="18:18">
      <c r="R57579" s="1"/>
    </row>
    <row r="57580" spans="18:18">
      <c r="R57580" s="1"/>
    </row>
    <row r="57581" spans="18:18">
      <c r="R57581" s="1"/>
    </row>
    <row r="57582" spans="18:18">
      <c r="R57582" s="1"/>
    </row>
    <row r="57583" spans="18:18">
      <c r="R57583" s="1"/>
    </row>
    <row r="57584" spans="18:18">
      <c r="R57584" s="1"/>
    </row>
    <row r="57585" spans="18:18">
      <c r="R57585" s="1"/>
    </row>
    <row r="57586" spans="18:18">
      <c r="R57586" s="1"/>
    </row>
    <row r="57587" spans="18:18">
      <c r="R57587" s="1"/>
    </row>
    <row r="57588" spans="18:18">
      <c r="R57588" s="1"/>
    </row>
    <row r="57589" spans="18:18">
      <c r="R57589" s="1"/>
    </row>
    <row r="57590" spans="18:18">
      <c r="R57590" s="1"/>
    </row>
    <row r="57591" spans="18:18">
      <c r="R57591" s="1"/>
    </row>
    <row r="57592" spans="18:18">
      <c r="R57592" s="1"/>
    </row>
    <row r="57593" spans="18:18">
      <c r="R57593" s="1"/>
    </row>
    <row r="57594" spans="18:18">
      <c r="R57594" s="1"/>
    </row>
    <row r="57595" spans="18:18">
      <c r="R57595" s="1"/>
    </row>
    <row r="57596" spans="18:18">
      <c r="R57596" s="1"/>
    </row>
    <row r="57597" spans="18:18">
      <c r="R57597" s="1"/>
    </row>
    <row r="57598" spans="18:18">
      <c r="R57598" s="1"/>
    </row>
    <row r="57599" spans="18:18">
      <c r="R57599" s="1"/>
    </row>
    <row r="57600" spans="18:18">
      <c r="R57600" s="1"/>
    </row>
    <row r="57601" spans="18:18">
      <c r="R57601" s="1"/>
    </row>
    <row r="57602" spans="18:18">
      <c r="R57602" s="1"/>
    </row>
    <row r="57603" spans="18:18">
      <c r="R57603" s="1"/>
    </row>
    <row r="57604" spans="18:18">
      <c r="R57604" s="1"/>
    </row>
    <row r="57605" spans="18:18">
      <c r="R57605" s="1"/>
    </row>
    <row r="57606" spans="18:18">
      <c r="R57606" s="1"/>
    </row>
    <row r="57607" spans="18:18">
      <c r="R57607" s="1"/>
    </row>
    <row r="57608" spans="18:18">
      <c r="R57608" s="1"/>
    </row>
    <row r="57609" spans="18:18">
      <c r="R57609" s="1"/>
    </row>
    <row r="57610" spans="18:18">
      <c r="R57610" s="1"/>
    </row>
    <row r="57611" spans="18:18">
      <c r="R57611" s="1"/>
    </row>
    <row r="57612" spans="18:18">
      <c r="R57612" s="1"/>
    </row>
    <row r="57613" spans="18:18">
      <c r="R57613" s="1"/>
    </row>
    <row r="57614" spans="18:18">
      <c r="R57614" s="1"/>
    </row>
    <row r="57615" spans="18:18">
      <c r="R57615" s="1"/>
    </row>
    <row r="57616" spans="18:18">
      <c r="R57616" s="1"/>
    </row>
    <row r="57617" spans="18:18">
      <c r="R57617" s="1"/>
    </row>
    <row r="57618" spans="18:18">
      <c r="R57618" s="1"/>
    </row>
    <row r="57619" spans="18:18">
      <c r="R57619" s="1"/>
    </row>
    <row r="57620" spans="18:18">
      <c r="R57620" s="1"/>
    </row>
    <row r="57621" spans="18:18">
      <c r="R57621" s="1"/>
    </row>
    <row r="57622" spans="18:18">
      <c r="R57622" s="1"/>
    </row>
    <row r="57623" spans="18:18">
      <c r="R57623" s="1"/>
    </row>
    <row r="57624" spans="18:18">
      <c r="R57624" s="1"/>
    </row>
    <row r="57625" spans="18:18">
      <c r="R57625" s="1"/>
    </row>
    <row r="57626" spans="18:18">
      <c r="R57626" s="1"/>
    </row>
    <row r="57627" spans="18:18">
      <c r="R57627" s="1"/>
    </row>
    <row r="57628" spans="18:18">
      <c r="R57628" s="1"/>
    </row>
    <row r="57629" spans="18:18">
      <c r="R57629" s="1"/>
    </row>
    <row r="57630" spans="18:18">
      <c r="R57630" s="1"/>
    </row>
    <row r="57631" spans="18:18">
      <c r="R57631" s="1"/>
    </row>
    <row r="57632" spans="18:18">
      <c r="R57632" s="1"/>
    </row>
    <row r="57633" spans="18:18">
      <c r="R57633" s="1"/>
    </row>
    <row r="57634" spans="18:18">
      <c r="R57634" s="1"/>
    </row>
    <row r="57635" spans="18:18">
      <c r="R57635" s="1"/>
    </row>
    <row r="57636" spans="18:18">
      <c r="R57636" s="1"/>
    </row>
    <row r="57637" spans="18:18">
      <c r="R57637" s="1"/>
    </row>
    <row r="57638" spans="18:18">
      <c r="R57638" s="1"/>
    </row>
    <row r="57639" spans="18:18">
      <c r="R57639" s="1"/>
    </row>
    <row r="57640" spans="18:18">
      <c r="R57640" s="1"/>
    </row>
    <row r="57641" spans="18:18">
      <c r="R57641" s="1"/>
    </row>
    <row r="57642" spans="18:18">
      <c r="R57642" s="1"/>
    </row>
    <row r="57643" spans="18:18">
      <c r="R57643" s="1"/>
    </row>
    <row r="57644" spans="18:18">
      <c r="R57644" s="1"/>
    </row>
    <row r="57645" spans="18:18">
      <c r="R57645" s="1"/>
    </row>
    <row r="57646" spans="18:18">
      <c r="R57646" s="1"/>
    </row>
    <row r="57647" spans="18:18">
      <c r="R57647" s="1"/>
    </row>
    <row r="57648" spans="18:18">
      <c r="R57648" s="1"/>
    </row>
    <row r="57649" spans="18:18">
      <c r="R57649" s="1"/>
    </row>
    <row r="57650" spans="18:18">
      <c r="R57650" s="1"/>
    </row>
    <row r="57651" spans="18:18">
      <c r="R57651" s="1"/>
    </row>
    <row r="57652" spans="18:18">
      <c r="R57652" s="1"/>
    </row>
    <row r="57653" spans="18:18">
      <c r="R57653" s="1"/>
    </row>
    <row r="57654" spans="18:18">
      <c r="R57654" s="1"/>
    </row>
    <row r="57655" spans="18:18">
      <c r="R57655" s="1"/>
    </row>
    <row r="57656" spans="18:18">
      <c r="R57656" s="1"/>
    </row>
    <row r="57657" spans="18:18">
      <c r="R57657" s="1"/>
    </row>
    <row r="57658" spans="18:18">
      <c r="R57658" s="1"/>
    </row>
    <row r="57659" spans="18:18">
      <c r="R57659" s="1"/>
    </row>
    <row r="57660" spans="18:18">
      <c r="R57660" s="1"/>
    </row>
    <row r="57661" spans="18:18">
      <c r="R57661" s="1"/>
    </row>
    <row r="57662" spans="18:18">
      <c r="R57662" s="1"/>
    </row>
    <row r="57663" spans="18:18">
      <c r="R57663" s="1"/>
    </row>
    <row r="57664" spans="18:18">
      <c r="R57664" s="1"/>
    </row>
    <row r="57665" spans="18:18">
      <c r="R57665" s="1"/>
    </row>
    <row r="57666" spans="18:18">
      <c r="R57666" s="1"/>
    </row>
    <row r="57667" spans="18:18">
      <c r="R57667" s="1"/>
    </row>
    <row r="57668" spans="18:18">
      <c r="R57668" s="1"/>
    </row>
    <row r="57669" spans="18:18">
      <c r="R57669" s="1"/>
    </row>
    <row r="57670" spans="18:18">
      <c r="R57670" s="1"/>
    </row>
    <row r="57671" spans="18:18">
      <c r="R57671" s="1"/>
    </row>
    <row r="57672" spans="18:18">
      <c r="R57672" s="1"/>
    </row>
    <row r="57673" spans="18:18">
      <c r="R57673" s="1"/>
    </row>
    <row r="57674" spans="18:18">
      <c r="R57674" s="1"/>
    </row>
    <row r="57675" spans="18:18">
      <c r="R57675" s="1"/>
    </row>
    <row r="57676" spans="18:18">
      <c r="R57676" s="1"/>
    </row>
    <row r="57677" spans="18:18">
      <c r="R57677" s="1"/>
    </row>
    <row r="57678" spans="18:18">
      <c r="R57678" s="1"/>
    </row>
    <row r="57679" spans="18:18">
      <c r="R57679" s="1"/>
    </row>
    <row r="57680" spans="18:18">
      <c r="R57680" s="1"/>
    </row>
    <row r="57681" spans="18:18">
      <c r="R57681" s="1"/>
    </row>
    <row r="57682" spans="18:18">
      <c r="R57682" s="1"/>
    </row>
    <row r="57683" spans="18:18">
      <c r="R57683" s="1"/>
    </row>
    <row r="57684" spans="18:18">
      <c r="R57684" s="1"/>
    </row>
    <row r="57685" spans="18:18">
      <c r="R57685" s="1"/>
    </row>
    <row r="57686" spans="18:18">
      <c r="R57686" s="1"/>
    </row>
    <row r="57687" spans="18:18">
      <c r="R57687" s="1"/>
    </row>
    <row r="57688" spans="18:18">
      <c r="R57688" s="1"/>
    </row>
    <row r="57689" spans="18:18">
      <c r="R57689" s="1"/>
    </row>
    <row r="57690" spans="18:18">
      <c r="R57690" s="1"/>
    </row>
    <row r="57691" spans="18:18">
      <c r="R57691" s="1"/>
    </row>
    <row r="57692" spans="18:18">
      <c r="R57692" s="1"/>
    </row>
    <row r="57693" spans="18:18">
      <c r="R57693" s="1"/>
    </row>
    <row r="57694" spans="18:18">
      <c r="R57694" s="1"/>
    </row>
    <row r="57695" spans="18:18">
      <c r="R57695" s="1"/>
    </row>
    <row r="57696" spans="18:18">
      <c r="R57696" s="1"/>
    </row>
    <row r="57697" spans="18:18">
      <c r="R57697" s="1"/>
    </row>
    <row r="57698" spans="18:18">
      <c r="R57698" s="1"/>
    </row>
    <row r="57699" spans="18:18">
      <c r="R57699" s="1"/>
    </row>
    <row r="57700" spans="18:18">
      <c r="R57700" s="1"/>
    </row>
    <row r="57701" spans="18:18">
      <c r="R57701" s="1"/>
    </row>
    <row r="57702" spans="18:18">
      <c r="R57702" s="1"/>
    </row>
    <row r="57703" spans="18:18">
      <c r="R57703" s="1"/>
    </row>
    <row r="57704" spans="18:18">
      <c r="R57704" s="1"/>
    </row>
    <row r="57705" spans="18:18">
      <c r="R57705" s="1"/>
    </row>
    <row r="57706" spans="18:18">
      <c r="R57706" s="1"/>
    </row>
    <row r="57707" spans="18:18">
      <c r="R57707" s="1"/>
    </row>
    <row r="57708" spans="18:18">
      <c r="R57708" s="1"/>
    </row>
    <row r="57709" spans="18:18">
      <c r="R57709" s="1"/>
    </row>
    <row r="57710" spans="18:18">
      <c r="R57710" s="1"/>
    </row>
    <row r="57711" spans="18:18">
      <c r="R57711" s="1"/>
    </row>
    <row r="57712" spans="18:18">
      <c r="R57712" s="1"/>
    </row>
    <row r="57713" spans="18:18">
      <c r="R57713" s="1"/>
    </row>
    <row r="57714" spans="18:18">
      <c r="R57714" s="1"/>
    </row>
    <row r="57715" spans="18:18">
      <c r="R57715" s="1"/>
    </row>
    <row r="57716" spans="18:18">
      <c r="R57716" s="1"/>
    </row>
    <row r="57717" spans="18:18">
      <c r="R57717" s="1"/>
    </row>
    <row r="57718" spans="18:18">
      <c r="R57718" s="1"/>
    </row>
    <row r="57719" spans="18:18">
      <c r="R57719" s="1"/>
    </row>
    <row r="57720" spans="18:18">
      <c r="R57720" s="1"/>
    </row>
    <row r="57721" spans="18:18">
      <c r="R57721" s="1"/>
    </row>
    <row r="57722" spans="18:18">
      <c r="R57722" s="1"/>
    </row>
    <row r="57723" spans="18:18">
      <c r="R57723" s="1"/>
    </row>
    <row r="57724" spans="18:18">
      <c r="R57724" s="1"/>
    </row>
    <row r="57725" spans="18:18">
      <c r="R57725" s="1"/>
    </row>
    <row r="57726" spans="18:18">
      <c r="R57726" s="1"/>
    </row>
    <row r="57727" spans="18:18">
      <c r="R57727" s="1"/>
    </row>
    <row r="57728" spans="18:18">
      <c r="R57728" s="1"/>
    </row>
    <row r="57729" spans="18:18">
      <c r="R57729" s="1"/>
    </row>
    <row r="57730" spans="18:18">
      <c r="R57730" s="1"/>
    </row>
    <row r="57731" spans="18:18">
      <c r="R57731" s="1"/>
    </row>
    <row r="57732" spans="18:18">
      <c r="R57732" s="1"/>
    </row>
    <row r="57733" spans="18:18">
      <c r="R57733" s="1"/>
    </row>
    <row r="57734" spans="18:18">
      <c r="R57734" s="1"/>
    </row>
    <row r="57735" spans="18:18">
      <c r="R57735" s="1"/>
    </row>
    <row r="57736" spans="18:18">
      <c r="R57736" s="1"/>
    </row>
    <row r="57737" spans="18:18">
      <c r="R57737" s="1"/>
    </row>
    <row r="57738" spans="18:18">
      <c r="R57738" s="1"/>
    </row>
    <row r="57739" spans="18:18">
      <c r="R57739" s="1"/>
    </row>
    <row r="57740" spans="18:18">
      <c r="R57740" s="1"/>
    </row>
    <row r="57741" spans="18:18">
      <c r="R57741" s="1"/>
    </row>
    <row r="57742" spans="18:18">
      <c r="R57742" s="1"/>
    </row>
    <row r="57743" spans="18:18">
      <c r="R57743" s="1"/>
    </row>
    <row r="57744" spans="18:18">
      <c r="R57744" s="1"/>
    </row>
    <row r="57745" spans="18:18">
      <c r="R57745" s="1"/>
    </row>
    <row r="57746" spans="18:18">
      <c r="R57746" s="1"/>
    </row>
    <row r="57747" spans="18:18">
      <c r="R57747" s="1"/>
    </row>
    <row r="57748" spans="18:18">
      <c r="R57748" s="1"/>
    </row>
    <row r="57749" spans="18:18">
      <c r="R57749" s="1"/>
    </row>
    <row r="57750" spans="18:18">
      <c r="R57750" s="1"/>
    </row>
    <row r="57751" spans="18:18">
      <c r="R57751" s="1"/>
    </row>
    <row r="57752" spans="18:18">
      <c r="R57752" s="1"/>
    </row>
    <row r="57753" spans="18:18">
      <c r="R57753" s="1"/>
    </row>
    <row r="57754" spans="18:18">
      <c r="R57754" s="1"/>
    </row>
    <row r="57755" spans="18:18">
      <c r="R57755" s="1"/>
    </row>
    <row r="57756" spans="18:18">
      <c r="R57756" s="1"/>
    </row>
    <row r="57757" spans="18:18">
      <c r="R57757" s="1"/>
    </row>
    <row r="57758" spans="18:18">
      <c r="R57758" s="1"/>
    </row>
    <row r="57759" spans="18:18">
      <c r="R57759" s="1"/>
    </row>
    <row r="57760" spans="18:18">
      <c r="R57760" s="1"/>
    </row>
    <row r="57761" spans="18:18">
      <c r="R57761" s="1"/>
    </row>
    <row r="57762" spans="18:18">
      <c r="R57762" s="1"/>
    </row>
    <row r="57763" spans="18:18">
      <c r="R57763" s="1"/>
    </row>
    <row r="57764" spans="18:18">
      <c r="R57764" s="1"/>
    </row>
    <row r="57765" spans="18:18">
      <c r="R57765" s="1"/>
    </row>
    <row r="57766" spans="18:18">
      <c r="R57766" s="1"/>
    </row>
    <row r="57767" spans="18:18">
      <c r="R57767" s="1"/>
    </row>
    <row r="57768" spans="18:18">
      <c r="R57768" s="1"/>
    </row>
    <row r="57769" spans="18:18">
      <c r="R57769" s="1"/>
    </row>
    <row r="57770" spans="18:18">
      <c r="R57770" s="1"/>
    </row>
    <row r="57771" spans="18:18">
      <c r="R57771" s="1"/>
    </row>
    <row r="57772" spans="18:18">
      <c r="R57772" s="1"/>
    </row>
    <row r="57773" spans="18:18">
      <c r="R57773" s="1"/>
    </row>
    <row r="57774" spans="18:18">
      <c r="R57774" s="1"/>
    </row>
    <row r="57775" spans="18:18">
      <c r="R57775" s="1"/>
    </row>
    <row r="57776" spans="18:18">
      <c r="R57776" s="1"/>
    </row>
    <row r="57777" spans="18:18">
      <c r="R57777" s="1"/>
    </row>
    <row r="57778" spans="18:18">
      <c r="R57778" s="1"/>
    </row>
    <row r="57779" spans="18:18">
      <c r="R57779" s="1"/>
    </row>
    <row r="57780" spans="18:18">
      <c r="R57780" s="1"/>
    </row>
    <row r="57781" spans="18:18">
      <c r="R57781" s="1"/>
    </row>
    <row r="57782" spans="18:18">
      <c r="R57782" s="1"/>
    </row>
    <row r="57783" spans="18:18">
      <c r="R57783" s="1"/>
    </row>
    <row r="57784" spans="18:18">
      <c r="R57784" s="1"/>
    </row>
    <row r="57785" spans="18:18">
      <c r="R57785" s="1"/>
    </row>
    <row r="57786" spans="18:18">
      <c r="R57786" s="1"/>
    </row>
    <row r="57787" spans="18:18">
      <c r="R57787" s="1"/>
    </row>
    <row r="57788" spans="18:18">
      <c r="R57788" s="1"/>
    </row>
    <row r="57789" spans="18:18">
      <c r="R57789" s="1"/>
    </row>
    <row r="57790" spans="18:18">
      <c r="R57790" s="1"/>
    </row>
    <row r="57791" spans="18:18">
      <c r="R57791" s="1"/>
    </row>
    <row r="57792" spans="18:18">
      <c r="R57792" s="1"/>
    </row>
    <row r="57793" spans="18:18">
      <c r="R57793" s="1"/>
    </row>
    <row r="57794" spans="18:18">
      <c r="R57794" s="1"/>
    </row>
    <row r="57795" spans="18:18">
      <c r="R57795" s="1"/>
    </row>
    <row r="57796" spans="18:18">
      <c r="R57796" s="1"/>
    </row>
    <row r="57797" spans="18:18">
      <c r="R57797" s="1"/>
    </row>
    <row r="57798" spans="18:18">
      <c r="R57798" s="1"/>
    </row>
    <row r="57799" spans="18:18">
      <c r="R57799" s="1"/>
    </row>
    <row r="57800" spans="18:18">
      <c r="R57800" s="1"/>
    </row>
    <row r="57801" spans="18:18">
      <c r="R57801" s="1"/>
    </row>
    <row r="57802" spans="18:18">
      <c r="R57802" s="1"/>
    </row>
    <row r="57803" spans="18:18">
      <c r="R57803" s="1"/>
    </row>
    <row r="57804" spans="18:18">
      <c r="R57804" s="1"/>
    </row>
    <row r="57805" spans="18:18">
      <c r="R57805" s="1"/>
    </row>
    <row r="57806" spans="18:18">
      <c r="R57806" s="1"/>
    </row>
    <row r="57807" spans="18:18">
      <c r="R57807" s="1"/>
    </row>
    <row r="57808" spans="18:18">
      <c r="R57808" s="1"/>
    </row>
    <row r="57809" spans="18:18">
      <c r="R57809" s="1"/>
    </row>
    <row r="57810" spans="18:18">
      <c r="R57810" s="1"/>
    </row>
    <row r="57811" spans="18:18">
      <c r="R57811" s="1"/>
    </row>
    <row r="57812" spans="18:18">
      <c r="R57812" s="1"/>
    </row>
    <row r="57813" spans="18:18">
      <c r="R57813" s="1"/>
    </row>
    <row r="57814" spans="18:18">
      <c r="R57814" s="1"/>
    </row>
    <row r="57815" spans="18:18">
      <c r="R57815" s="1"/>
    </row>
    <row r="57816" spans="18:18">
      <c r="R57816" s="1"/>
    </row>
    <row r="57817" spans="18:18">
      <c r="R57817" s="1"/>
    </row>
    <row r="57818" spans="18:18">
      <c r="R57818" s="1"/>
    </row>
    <row r="57819" spans="18:18">
      <c r="R57819" s="1"/>
    </row>
    <row r="57820" spans="18:18">
      <c r="R57820" s="1"/>
    </row>
    <row r="57821" spans="18:18">
      <c r="R57821" s="1"/>
    </row>
    <row r="57822" spans="18:18">
      <c r="R57822" s="1"/>
    </row>
    <row r="57823" spans="18:18">
      <c r="R57823" s="1"/>
    </row>
    <row r="57824" spans="18:18">
      <c r="R57824" s="1"/>
    </row>
    <row r="57825" spans="18:18">
      <c r="R57825" s="1"/>
    </row>
    <row r="57826" spans="18:18">
      <c r="R57826" s="1"/>
    </row>
    <row r="57827" spans="18:18">
      <c r="R57827" s="1"/>
    </row>
    <row r="57828" spans="18:18">
      <c r="R57828" s="1"/>
    </row>
    <row r="57829" spans="18:18">
      <c r="R57829" s="1"/>
    </row>
    <row r="57830" spans="18:18">
      <c r="R57830" s="1"/>
    </row>
    <row r="57831" spans="18:18">
      <c r="R57831" s="1"/>
    </row>
    <row r="57832" spans="18:18">
      <c r="R57832" s="1"/>
    </row>
    <row r="57833" spans="18:18">
      <c r="R57833" s="1"/>
    </row>
    <row r="57834" spans="18:18">
      <c r="R57834" s="1"/>
    </row>
    <row r="57835" spans="18:18">
      <c r="R57835" s="1"/>
    </row>
    <row r="57836" spans="18:18">
      <c r="R57836" s="1"/>
    </row>
    <row r="57837" spans="18:18">
      <c r="R57837" s="1"/>
    </row>
    <row r="57838" spans="18:18">
      <c r="R57838" s="1"/>
    </row>
    <row r="57839" spans="18:18">
      <c r="R57839" s="1"/>
    </row>
    <row r="57840" spans="18:18">
      <c r="R57840" s="1"/>
    </row>
    <row r="57841" spans="18:18">
      <c r="R57841" s="1"/>
    </row>
    <row r="57842" spans="18:18">
      <c r="R57842" s="1"/>
    </row>
    <row r="57843" spans="18:18">
      <c r="R57843" s="1"/>
    </row>
    <row r="57844" spans="18:18">
      <c r="R57844" s="1"/>
    </row>
    <row r="57845" spans="18:18">
      <c r="R57845" s="1"/>
    </row>
    <row r="57846" spans="18:18">
      <c r="R57846" s="1"/>
    </row>
    <row r="57847" spans="18:18">
      <c r="R57847" s="1"/>
    </row>
    <row r="57848" spans="18:18">
      <c r="R57848" s="1"/>
    </row>
    <row r="57849" spans="18:18">
      <c r="R57849" s="1"/>
    </row>
    <row r="57850" spans="18:18">
      <c r="R57850" s="1"/>
    </row>
    <row r="57851" spans="18:18">
      <c r="R57851" s="1"/>
    </row>
    <row r="57852" spans="18:18">
      <c r="R57852" s="1"/>
    </row>
    <row r="57853" spans="18:18">
      <c r="R57853" s="1"/>
    </row>
    <row r="57854" spans="18:18">
      <c r="R57854" s="1"/>
    </row>
    <row r="57855" spans="18:18">
      <c r="R57855" s="1"/>
    </row>
    <row r="57856" spans="18:18">
      <c r="R57856" s="1"/>
    </row>
    <row r="57857" spans="18:18">
      <c r="R57857" s="1"/>
    </row>
    <row r="57858" spans="18:18">
      <c r="R57858" s="1"/>
    </row>
    <row r="57859" spans="18:18">
      <c r="R57859" s="1"/>
    </row>
    <row r="57860" spans="18:18">
      <c r="R57860" s="1"/>
    </row>
    <row r="57861" spans="18:18">
      <c r="R57861" s="1"/>
    </row>
    <row r="57862" spans="18:18">
      <c r="R57862" s="1"/>
    </row>
    <row r="57863" spans="18:18">
      <c r="R57863" s="1"/>
    </row>
    <row r="57864" spans="18:18">
      <c r="R57864" s="1"/>
    </row>
    <row r="57865" spans="18:18">
      <c r="R57865" s="1"/>
    </row>
    <row r="57866" spans="18:18">
      <c r="R57866" s="1"/>
    </row>
    <row r="57867" spans="18:18">
      <c r="R57867" s="1"/>
    </row>
    <row r="57868" spans="18:18">
      <c r="R57868" s="1"/>
    </row>
    <row r="57869" spans="18:18">
      <c r="R57869" s="1"/>
    </row>
    <row r="57870" spans="18:18">
      <c r="R57870" s="1"/>
    </row>
    <row r="57871" spans="18:18">
      <c r="R57871" s="1"/>
    </row>
    <row r="57872" spans="18:18">
      <c r="R57872" s="1"/>
    </row>
    <row r="57873" spans="18:18">
      <c r="R57873" s="1"/>
    </row>
    <row r="57874" spans="18:18">
      <c r="R57874" s="1"/>
    </row>
    <row r="57875" spans="18:18">
      <c r="R57875" s="1"/>
    </row>
    <row r="57876" spans="18:18">
      <c r="R57876" s="1"/>
    </row>
    <row r="57877" spans="18:18">
      <c r="R57877" s="1"/>
    </row>
    <row r="57878" spans="18:18">
      <c r="R57878" s="1"/>
    </row>
    <row r="57879" spans="18:18">
      <c r="R57879" s="1"/>
    </row>
    <row r="57880" spans="18:18">
      <c r="R57880" s="1"/>
    </row>
    <row r="57881" spans="18:18">
      <c r="R57881" s="1"/>
    </row>
    <row r="57882" spans="18:18">
      <c r="R57882" s="1"/>
    </row>
    <row r="57883" spans="18:18">
      <c r="R57883" s="1"/>
    </row>
    <row r="57884" spans="18:18">
      <c r="R57884" s="1"/>
    </row>
    <row r="57885" spans="18:18">
      <c r="R57885" s="1"/>
    </row>
    <row r="57886" spans="18:18">
      <c r="R57886" s="1"/>
    </row>
    <row r="57887" spans="18:18">
      <c r="R57887" s="1"/>
    </row>
    <row r="57888" spans="18:18">
      <c r="R57888" s="1"/>
    </row>
    <row r="57889" spans="18:18">
      <c r="R57889" s="1"/>
    </row>
    <row r="57890" spans="18:18">
      <c r="R57890" s="1"/>
    </row>
    <row r="57891" spans="18:18">
      <c r="R57891" s="1"/>
    </row>
    <row r="57892" spans="18:18">
      <c r="R57892" s="1"/>
    </row>
    <row r="57893" spans="18:18">
      <c r="R57893" s="1"/>
    </row>
    <row r="57894" spans="18:18">
      <c r="R57894" s="1"/>
    </row>
    <row r="57895" spans="18:18">
      <c r="R57895" s="1"/>
    </row>
    <row r="57896" spans="18:18">
      <c r="R57896" s="1"/>
    </row>
    <row r="57897" spans="18:18">
      <c r="R57897" s="1"/>
    </row>
    <row r="57898" spans="18:18">
      <c r="R57898" s="1"/>
    </row>
    <row r="57899" spans="18:18">
      <c r="R57899" s="1"/>
    </row>
    <row r="57900" spans="18:18">
      <c r="R57900" s="1"/>
    </row>
    <row r="57901" spans="18:18">
      <c r="R57901" s="1"/>
    </row>
    <row r="57902" spans="18:18">
      <c r="R57902" s="1"/>
    </row>
    <row r="57903" spans="18:18">
      <c r="R57903" s="1"/>
    </row>
    <row r="57904" spans="18:18">
      <c r="R57904" s="1"/>
    </row>
    <row r="57905" spans="18:18">
      <c r="R57905" s="1"/>
    </row>
    <row r="57906" spans="18:18">
      <c r="R57906" s="1"/>
    </row>
    <row r="57907" spans="18:18">
      <c r="R57907" s="1"/>
    </row>
    <row r="57908" spans="18:18">
      <c r="R57908" s="1"/>
    </row>
    <row r="57909" spans="18:18">
      <c r="R57909" s="1"/>
    </row>
    <row r="57910" spans="18:18">
      <c r="R57910" s="1"/>
    </row>
    <row r="57911" spans="18:18">
      <c r="R57911" s="1"/>
    </row>
    <row r="57912" spans="18:18">
      <c r="R57912" s="1"/>
    </row>
    <row r="57913" spans="18:18">
      <c r="R57913" s="1"/>
    </row>
    <row r="57914" spans="18:18">
      <c r="R57914" s="1"/>
    </row>
    <row r="57915" spans="18:18">
      <c r="R57915" s="1"/>
    </row>
    <row r="57916" spans="18:18">
      <c r="R57916" s="1"/>
    </row>
    <row r="57917" spans="18:18">
      <c r="R57917" s="1"/>
    </row>
    <row r="57918" spans="18:18">
      <c r="R57918" s="1"/>
    </row>
    <row r="57919" spans="18:18">
      <c r="R57919" s="1"/>
    </row>
    <row r="57920" spans="18:18">
      <c r="R57920" s="1"/>
    </row>
    <row r="57921" spans="18:18">
      <c r="R57921" s="1"/>
    </row>
    <row r="57922" spans="18:18">
      <c r="R57922" s="1"/>
    </row>
    <row r="57923" spans="18:18">
      <c r="R57923" s="1"/>
    </row>
    <row r="57924" spans="18:18">
      <c r="R57924" s="1"/>
    </row>
    <row r="57925" spans="18:18">
      <c r="R57925" s="1"/>
    </row>
    <row r="57926" spans="18:18">
      <c r="R57926" s="1"/>
    </row>
    <row r="57927" spans="18:18">
      <c r="R57927" s="1"/>
    </row>
    <row r="57928" spans="18:18">
      <c r="R57928" s="1"/>
    </row>
    <row r="57929" spans="18:18">
      <c r="R57929" s="1"/>
    </row>
    <row r="57930" spans="18:18">
      <c r="R57930" s="1"/>
    </row>
    <row r="57931" spans="18:18">
      <c r="R57931" s="1"/>
    </row>
    <row r="57932" spans="18:18">
      <c r="R57932" s="1"/>
    </row>
    <row r="57933" spans="18:18">
      <c r="R57933" s="1"/>
    </row>
    <row r="57934" spans="18:18">
      <c r="R57934" s="1"/>
    </row>
    <row r="57935" spans="18:18">
      <c r="R57935" s="1"/>
    </row>
    <row r="57936" spans="18:18">
      <c r="R57936" s="1"/>
    </row>
    <row r="57937" spans="18:18">
      <c r="R57937" s="1"/>
    </row>
    <row r="57938" spans="18:18">
      <c r="R57938" s="1"/>
    </row>
    <row r="57939" spans="18:18">
      <c r="R57939" s="1"/>
    </row>
    <row r="57940" spans="18:18">
      <c r="R57940" s="1"/>
    </row>
    <row r="57941" spans="18:18">
      <c r="R57941" s="1"/>
    </row>
    <row r="57942" spans="18:18">
      <c r="R57942" s="1"/>
    </row>
    <row r="57943" spans="18:18">
      <c r="R57943" s="1"/>
    </row>
    <row r="57944" spans="18:18">
      <c r="R57944" s="1"/>
    </row>
    <row r="57945" spans="18:18">
      <c r="R57945" s="1"/>
    </row>
    <row r="57946" spans="18:18">
      <c r="R57946" s="1"/>
    </row>
    <row r="57947" spans="18:18">
      <c r="R57947" s="1"/>
    </row>
    <row r="57948" spans="18:18">
      <c r="R57948" s="1"/>
    </row>
    <row r="57949" spans="18:18">
      <c r="R57949" s="1"/>
    </row>
    <row r="57950" spans="18:18">
      <c r="R57950" s="1"/>
    </row>
    <row r="57951" spans="18:18">
      <c r="R57951" s="1"/>
    </row>
    <row r="57952" spans="18:18">
      <c r="R57952" s="1"/>
    </row>
    <row r="57953" spans="18:18">
      <c r="R57953" s="1"/>
    </row>
    <row r="57954" spans="18:18">
      <c r="R57954" s="1"/>
    </row>
    <row r="57955" spans="18:18">
      <c r="R57955" s="1"/>
    </row>
    <row r="57956" spans="18:18">
      <c r="R57956" s="1"/>
    </row>
    <row r="57957" spans="18:18">
      <c r="R57957" s="1"/>
    </row>
    <row r="57958" spans="18:18">
      <c r="R57958" s="1"/>
    </row>
    <row r="57959" spans="18:18">
      <c r="R57959" s="1"/>
    </row>
    <row r="57960" spans="18:18">
      <c r="R57960" s="1"/>
    </row>
    <row r="57961" spans="18:18">
      <c r="R57961" s="1"/>
    </row>
    <row r="57962" spans="18:18">
      <c r="R57962" s="1"/>
    </row>
    <row r="57963" spans="18:18">
      <c r="R57963" s="1"/>
    </row>
    <row r="57964" spans="18:18">
      <c r="R57964" s="1"/>
    </row>
    <row r="57965" spans="18:18">
      <c r="R57965" s="1"/>
    </row>
    <row r="57966" spans="18:18">
      <c r="R57966" s="1"/>
    </row>
    <row r="57967" spans="18:18">
      <c r="R57967" s="1"/>
    </row>
    <row r="57968" spans="18:18">
      <c r="R57968" s="1"/>
    </row>
    <row r="57969" spans="18:18">
      <c r="R57969" s="1"/>
    </row>
    <row r="57970" spans="18:18">
      <c r="R57970" s="1"/>
    </row>
    <row r="57971" spans="18:18">
      <c r="R57971" s="1"/>
    </row>
    <row r="57972" spans="18:18">
      <c r="R57972" s="1"/>
    </row>
    <row r="57973" spans="18:18">
      <c r="R57973" s="1"/>
    </row>
    <row r="57974" spans="18:18">
      <c r="R57974" s="1"/>
    </row>
    <row r="57975" spans="18:18">
      <c r="R57975" s="1"/>
    </row>
    <row r="57976" spans="18:18">
      <c r="R57976" s="1"/>
    </row>
    <row r="57977" spans="18:18">
      <c r="R57977" s="1"/>
    </row>
    <row r="57978" spans="18:18">
      <c r="R57978" s="1"/>
    </row>
    <row r="57979" spans="18:18">
      <c r="R57979" s="1"/>
    </row>
    <row r="57980" spans="18:18">
      <c r="R57980" s="1"/>
    </row>
    <row r="57981" spans="18:18">
      <c r="R57981" s="1"/>
    </row>
    <row r="57982" spans="18:18">
      <c r="R57982" s="1"/>
    </row>
    <row r="57983" spans="18:18">
      <c r="R57983" s="1"/>
    </row>
    <row r="57984" spans="18:18">
      <c r="R57984" s="1"/>
    </row>
    <row r="57985" spans="18:18">
      <c r="R57985" s="1"/>
    </row>
    <row r="57986" spans="18:18">
      <c r="R57986" s="1"/>
    </row>
    <row r="57987" spans="18:18">
      <c r="R57987" s="1"/>
    </row>
    <row r="57988" spans="18:18">
      <c r="R57988" s="1"/>
    </row>
    <row r="57989" spans="18:18">
      <c r="R57989" s="1"/>
    </row>
    <row r="57990" spans="18:18">
      <c r="R57990" s="1"/>
    </row>
    <row r="57991" spans="18:18">
      <c r="R57991" s="1"/>
    </row>
    <row r="57992" spans="18:18">
      <c r="R57992" s="1"/>
    </row>
    <row r="57993" spans="18:18">
      <c r="R57993" s="1"/>
    </row>
    <row r="57994" spans="18:18">
      <c r="R57994" s="1"/>
    </row>
    <row r="57995" spans="18:18">
      <c r="R57995" s="1"/>
    </row>
    <row r="57996" spans="18:18">
      <c r="R57996" s="1"/>
    </row>
    <row r="57997" spans="18:18">
      <c r="R57997" s="1"/>
    </row>
    <row r="57998" spans="18:18">
      <c r="R57998" s="1"/>
    </row>
    <row r="57999" spans="18:18">
      <c r="R57999" s="1"/>
    </row>
    <row r="58000" spans="18:18">
      <c r="R58000" s="1"/>
    </row>
    <row r="58001" spans="18:18">
      <c r="R58001" s="1"/>
    </row>
    <row r="58002" spans="18:18">
      <c r="R58002" s="1"/>
    </row>
    <row r="58003" spans="18:18">
      <c r="R58003" s="1"/>
    </row>
    <row r="58004" spans="18:18">
      <c r="R58004" s="1"/>
    </row>
    <row r="58005" spans="18:18">
      <c r="R58005" s="1"/>
    </row>
    <row r="58006" spans="18:18">
      <c r="R58006" s="1"/>
    </row>
    <row r="58007" spans="18:18">
      <c r="R58007" s="1"/>
    </row>
    <row r="58008" spans="18:18">
      <c r="R58008" s="1"/>
    </row>
    <row r="58009" spans="18:18">
      <c r="R58009" s="1"/>
    </row>
    <row r="58010" spans="18:18">
      <c r="R58010" s="1"/>
    </row>
    <row r="58011" spans="18:18">
      <c r="R58011" s="1"/>
    </row>
    <row r="58012" spans="18:18">
      <c r="R58012" s="1"/>
    </row>
    <row r="58013" spans="18:18">
      <c r="R58013" s="1"/>
    </row>
    <row r="58014" spans="18:18">
      <c r="R58014" s="1"/>
    </row>
    <row r="58015" spans="18:18">
      <c r="R58015" s="1"/>
    </row>
    <row r="58016" spans="18:18">
      <c r="R58016" s="1"/>
    </row>
    <row r="58017" spans="18:18">
      <c r="R58017" s="1"/>
    </row>
    <row r="58018" spans="18:18">
      <c r="R58018" s="1"/>
    </row>
    <row r="58019" spans="18:18">
      <c r="R58019" s="1"/>
    </row>
    <row r="58020" spans="18:18">
      <c r="R58020" s="1"/>
    </row>
    <row r="58021" spans="18:18">
      <c r="R58021" s="1"/>
    </row>
    <row r="58022" spans="18:18">
      <c r="R58022" s="1"/>
    </row>
    <row r="58023" spans="18:18">
      <c r="R58023" s="1"/>
    </row>
    <row r="58024" spans="18:18">
      <c r="R58024" s="1"/>
    </row>
    <row r="58025" spans="18:18">
      <c r="R58025" s="1"/>
    </row>
    <row r="58026" spans="18:18">
      <c r="R58026" s="1"/>
    </row>
    <row r="58027" spans="18:18">
      <c r="R58027" s="1"/>
    </row>
    <row r="58028" spans="18:18">
      <c r="R58028" s="1"/>
    </row>
    <row r="58029" spans="18:18">
      <c r="R58029" s="1"/>
    </row>
    <row r="58030" spans="18:18">
      <c r="R58030" s="1"/>
    </row>
    <row r="58031" spans="18:18">
      <c r="R58031" s="1"/>
    </row>
    <row r="58032" spans="18:18">
      <c r="R58032" s="1"/>
    </row>
    <row r="58033" spans="18:18">
      <c r="R58033" s="1"/>
    </row>
    <row r="58034" spans="18:18">
      <c r="R58034" s="1"/>
    </row>
    <row r="58035" spans="18:18">
      <c r="R58035" s="1"/>
    </row>
    <row r="58036" spans="18:18">
      <c r="R58036" s="1"/>
    </row>
    <row r="58037" spans="18:18">
      <c r="R58037" s="1"/>
    </row>
    <row r="58038" spans="18:18">
      <c r="R58038" s="1"/>
    </row>
    <row r="58039" spans="18:18">
      <c r="R58039" s="1"/>
    </row>
    <row r="58040" spans="18:18">
      <c r="R58040" s="1"/>
    </row>
    <row r="58041" spans="18:18">
      <c r="R58041" s="1"/>
    </row>
    <row r="58042" spans="18:18">
      <c r="R58042" s="1"/>
    </row>
    <row r="58043" spans="18:18">
      <c r="R58043" s="1"/>
    </row>
    <row r="58044" spans="18:18">
      <c r="R58044" s="1"/>
    </row>
    <row r="58045" spans="18:18">
      <c r="R58045" s="1"/>
    </row>
    <row r="58046" spans="18:18">
      <c r="R58046" s="1"/>
    </row>
    <row r="58047" spans="18:18">
      <c r="R58047" s="1"/>
    </row>
    <row r="58048" spans="18:18">
      <c r="R58048" s="1"/>
    </row>
    <row r="58049" spans="18:18">
      <c r="R58049" s="1"/>
    </row>
    <row r="58050" spans="18:18">
      <c r="R58050" s="1"/>
    </row>
    <row r="58051" spans="18:18">
      <c r="R58051" s="1"/>
    </row>
    <row r="58052" spans="18:18">
      <c r="R58052" s="1"/>
    </row>
    <row r="58053" spans="18:18">
      <c r="R58053" s="1"/>
    </row>
    <row r="58054" spans="18:18">
      <c r="R58054" s="1"/>
    </row>
    <row r="58055" spans="18:18">
      <c r="R58055" s="1"/>
    </row>
    <row r="58056" spans="18:18">
      <c r="R58056" s="1"/>
    </row>
    <row r="58057" spans="18:18">
      <c r="R58057" s="1"/>
    </row>
    <row r="58058" spans="18:18">
      <c r="R58058" s="1"/>
    </row>
    <row r="58059" spans="18:18">
      <c r="R58059" s="1"/>
    </row>
    <row r="58060" spans="18:18">
      <c r="R58060" s="1"/>
    </row>
    <row r="58061" spans="18:18">
      <c r="R58061" s="1"/>
    </row>
    <row r="58062" spans="18:18">
      <c r="R58062" s="1"/>
    </row>
    <row r="58063" spans="18:18">
      <c r="R58063" s="1"/>
    </row>
    <row r="58064" spans="18:18">
      <c r="R58064" s="1"/>
    </row>
    <row r="58065" spans="18:18">
      <c r="R58065" s="1"/>
    </row>
    <row r="58066" spans="18:18">
      <c r="R58066" s="1"/>
    </row>
    <row r="58067" spans="18:18">
      <c r="R58067" s="1"/>
    </row>
    <row r="58068" spans="18:18">
      <c r="R58068" s="1"/>
    </row>
    <row r="58069" spans="18:18">
      <c r="R58069" s="1"/>
    </row>
    <row r="58070" spans="18:18">
      <c r="R58070" s="1"/>
    </row>
    <row r="58071" spans="18:18">
      <c r="R58071" s="1"/>
    </row>
    <row r="58072" spans="18:18">
      <c r="R58072" s="1"/>
    </row>
    <row r="58073" spans="18:18">
      <c r="R58073" s="1"/>
    </row>
    <row r="58074" spans="18:18">
      <c r="R58074" s="1"/>
    </row>
    <row r="58075" spans="18:18">
      <c r="R58075" s="1"/>
    </row>
    <row r="58076" spans="18:18">
      <c r="R58076" s="1"/>
    </row>
    <row r="58077" spans="18:18">
      <c r="R58077" s="1"/>
    </row>
    <row r="58078" spans="18:18">
      <c r="R58078" s="1"/>
    </row>
    <row r="58079" spans="18:18">
      <c r="R58079" s="1"/>
    </row>
    <row r="58080" spans="18:18">
      <c r="R58080" s="1"/>
    </row>
    <row r="58081" spans="18:18">
      <c r="R58081" s="1"/>
    </row>
    <row r="58082" spans="18:18">
      <c r="R58082" s="1"/>
    </row>
    <row r="58083" spans="18:18">
      <c r="R58083" s="1"/>
    </row>
    <row r="58084" spans="18:18">
      <c r="R58084" s="1"/>
    </row>
    <row r="58085" spans="18:18">
      <c r="R58085" s="1"/>
    </row>
    <row r="58086" spans="18:18">
      <c r="R58086" s="1"/>
    </row>
    <row r="58087" spans="18:18">
      <c r="R58087" s="1"/>
    </row>
    <row r="58088" spans="18:18">
      <c r="R58088" s="1"/>
    </row>
    <row r="58089" spans="18:18">
      <c r="R58089" s="1"/>
    </row>
    <row r="58090" spans="18:18">
      <c r="R58090" s="1"/>
    </row>
    <row r="58091" spans="18:18">
      <c r="R58091" s="1"/>
    </row>
    <row r="58092" spans="18:18">
      <c r="R58092" s="1"/>
    </row>
    <row r="58093" spans="18:18">
      <c r="R58093" s="1"/>
    </row>
    <row r="58094" spans="18:18">
      <c r="R58094" s="1"/>
    </row>
    <row r="58095" spans="18:18">
      <c r="R58095" s="1"/>
    </row>
    <row r="58096" spans="18:18">
      <c r="R58096" s="1"/>
    </row>
    <row r="58097" spans="18:18">
      <c r="R58097" s="1"/>
    </row>
    <row r="58098" spans="18:18">
      <c r="R58098" s="1"/>
    </row>
    <row r="58099" spans="18:18">
      <c r="R58099" s="1"/>
    </row>
    <row r="58100" spans="18:18">
      <c r="R58100" s="1"/>
    </row>
    <row r="58101" spans="18:18">
      <c r="R58101" s="1"/>
    </row>
    <row r="58102" spans="18:18">
      <c r="R58102" s="1"/>
    </row>
    <row r="58103" spans="18:18">
      <c r="R58103" s="1"/>
    </row>
    <row r="58104" spans="18:18">
      <c r="R58104" s="1"/>
    </row>
    <row r="58105" spans="18:18">
      <c r="R58105" s="1"/>
    </row>
    <row r="58106" spans="18:18">
      <c r="R58106" s="1"/>
    </row>
    <row r="58107" spans="18:18">
      <c r="R58107" s="1"/>
    </row>
    <row r="58108" spans="18:18">
      <c r="R58108" s="1"/>
    </row>
    <row r="58109" spans="18:18">
      <c r="R58109" s="1"/>
    </row>
    <row r="58110" spans="18:18">
      <c r="R58110" s="1"/>
    </row>
    <row r="58111" spans="18:18">
      <c r="R58111" s="1"/>
    </row>
    <row r="58112" spans="18:18">
      <c r="R58112" s="1"/>
    </row>
    <row r="58113" spans="18:18">
      <c r="R58113" s="1"/>
    </row>
    <row r="58114" spans="18:18">
      <c r="R58114" s="1"/>
    </row>
    <row r="58115" spans="18:18">
      <c r="R58115" s="1"/>
    </row>
    <row r="58116" spans="18:18">
      <c r="R58116" s="1"/>
    </row>
    <row r="58117" spans="18:18">
      <c r="R58117" s="1"/>
    </row>
    <row r="58118" spans="18:18">
      <c r="R58118" s="1"/>
    </row>
    <row r="58119" spans="18:18">
      <c r="R58119" s="1"/>
    </row>
    <row r="58120" spans="18:18">
      <c r="R58120" s="1"/>
    </row>
    <row r="58121" spans="18:18">
      <c r="R58121" s="1"/>
    </row>
    <row r="58122" spans="18:18">
      <c r="R58122" s="1"/>
    </row>
    <row r="58123" spans="18:18">
      <c r="R58123" s="1"/>
    </row>
    <row r="58124" spans="18:18">
      <c r="R58124" s="1"/>
    </row>
    <row r="58125" spans="18:18">
      <c r="R58125" s="1"/>
    </row>
    <row r="58126" spans="18:18">
      <c r="R58126" s="1"/>
    </row>
    <row r="58127" spans="18:18">
      <c r="R58127" s="1"/>
    </row>
    <row r="58128" spans="18:18">
      <c r="R58128" s="1"/>
    </row>
    <row r="58129" spans="18:18">
      <c r="R58129" s="1"/>
    </row>
    <row r="58130" spans="18:18">
      <c r="R58130" s="1"/>
    </row>
    <row r="58131" spans="18:18">
      <c r="R58131" s="1"/>
    </row>
    <row r="58132" spans="18:18">
      <c r="R58132" s="1"/>
    </row>
    <row r="58133" spans="18:18">
      <c r="R58133" s="1"/>
    </row>
    <row r="58134" spans="18:18">
      <c r="R58134" s="1"/>
    </row>
    <row r="58135" spans="18:18">
      <c r="R58135" s="1"/>
    </row>
    <row r="58136" spans="18:18">
      <c r="R58136" s="1"/>
    </row>
    <row r="58137" spans="18:18">
      <c r="R58137" s="1"/>
    </row>
    <row r="58138" spans="18:18">
      <c r="R58138" s="1"/>
    </row>
    <row r="58139" spans="18:18">
      <c r="R58139" s="1"/>
    </row>
    <row r="58140" spans="18:18">
      <c r="R58140" s="1"/>
    </row>
    <row r="58141" spans="18:18">
      <c r="R58141" s="1"/>
    </row>
    <row r="58142" spans="18:18">
      <c r="R58142" s="1"/>
    </row>
    <row r="58143" spans="18:18">
      <c r="R58143" s="1"/>
    </row>
    <row r="58144" spans="18:18">
      <c r="R58144" s="1"/>
    </row>
    <row r="58145" spans="18:18">
      <c r="R58145" s="1"/>
    </row>
    <row r="58146" spans="18:18">
      <c r="R58146" s="1"/>
    </row>
    <row r="58147" spans="18:18">
      <c r="R58147" s="1"/>
    </row>
    <row r="58148" spans="18:18">
      <c r="R58148" s="1"/>
    </row>
    <row r="58149" spans="18:18">
      <c r="R58149" s="1"/>
    </row>
    <row r="58150" spans="18:18">
      <c r="R58150" s="1"/>
    </row>
    <row r="58151" spans="18:18">
      <c r="R58151" s="1"/>
    </row>
    <row r="58152" spans="18:18">
      <c r="R58152" s="1"/>
    </row>
    <row r="58153" spans="18:18">
      <c r="R58153" s="1"/>
    </row>
    <row r="58154" spans="18:18">
      <c r="R58154" s="1"/>
    </row>
    <row r="58155" spans="18:18">
      <c r="R58155" s="1"/>
    </row>
    <row r="58156" spans="18:18">
      <c r="R58156" s="1"/>
    </row>
    <row r="58157" spans="18:18">
      <c r="R58157" s="1"/>
    </row>
    <row r="58158" spans="18:18">
      <c r="R58158" s="1"/>
    </row>
    <row r="58159" spans="18:18">
      <c r="R58159" s="1"/>
    </row>
    <row r="58160" spans="18:18">
      <c r="R58160" s="1"/>
    </row>
    <row r="58161" spans="18:18">
      <c r="R58161" s="1"/>
    </row>
    <row r="58162" spans="18:18">
      <c r="R58162" s="1"/>
    </row>
    <row r="58163" spans="18:18">
      <c r="R58163" s="1"/>
    </row>
    <row r="58164" spans="18:18">
      <c r="R58164" s="1"/>
    </row>
    <row r="58165" spans="18:18">
      <c r="R58165" s="1"/>
    </row>
    <row r="58166" spans="18:18">
      <c r="R58166" s="1"/>
    </row>
    <row r="58167" spans="18:18">
      <c r="R58167" s="1"/>
    </row>
    <row r="58168" spans="18:18">
      <c r="R58168" s="1"/>
    </row>
    <row r="58169" spans="18:18">
      <c r="R58169" s="1"/>
    </row>
    <row r="58170" spans="18:18">
      <c r="R58170" s="1"/>
    </row>
    <row r="58171" spans="18:18">
      <c r="R58171" s="1"/>
    </row>
    <row r="58172" spans="18:18">
      <c r="R58172" s="1"/>
    </row>
    <row r="58173" spans="18:18">
      <c r="R58173" s="1"/>
    </row>
    <row r="58174" spans="18:18">
      <c r="R58174" s="1"/>
    </row>
    <row r="58175" spans="18:18">
      <c r="R58175" s="1"/>
    </row>
    <row r="58176" spans="18:18">
      <c r="R58176" s="1"/>
    </row>
    <row r="58177" spans="18:18">
      <c r="R58177" s="1"/>
    </row>
    <row r="58178" spans="18:18">
      <c r="R58178" s="1"/>
    </row>
    <row r="58179" spans="18:18">
      <c r="R58179" s="1"/>
    </row>
    <row r="58180" spans="18:18">
      <c r="R58180" s="1"/>
    </row>
    <row r="58181" spans="18:18">
      <c r="R58181" s="1"/>
    </row>
    <row r="58182" spans="18:18">
      <c r="R58182" s="1"/>
    </row>
    <row r="58183" spans="18:18">
      <c r="R58183" s="1"/>
    </row>
    <row r="58184" spans="18:18">
      <c r="R58184" s="1"/>
    </row>
    <row r="58185" spans="18:18">
      <c r="R58185" s="1"/>
    </row>
    <row r="58186" spans="18:18">
      <c r="R58186" s="1"/>
    </row>
    <row r="58187" spans="18:18">
      <c r="R58187" s="1"/>
    </row>
    <row r="58188" spans="18:18">
      <c r="R58188" s="1"/>
    </row>
    <row r="58189" spans="18:18">
      <c r="R58189" s="1"/>
    </row>
    <row r="58190" spans="18:18">
      <c r="R58190" s="1"/>
    </row>
    <row r="58191" spans="18:18">
      <c r="R58191" s="1"/>
    </row>
    <row r="58192" spans="18:18">
      <c r="R58192" s="1"/>
    </row>
    <row r="58193" spans="18:18">
      <c r="R58193" s="1"/>
    </row>
    <row r="58194" spans="18:18">
      <c r="R58194" s="1"/>
    </row>
    <row r="58195" spans="18:18">
      <c r="R58195" s="1"/>
    </row>
    <row r="58196" spans="18:18">
      <c r="R58196" s="1"/>
    </row>
    <row r="58197" spans="18:18">
      <c r="R58197" s="1"/>
    </row>
    <row r="58198" spans="18:18">
      <c r="R58198" s="1"/>
    </row>
    <row r="58199" spans="18:18">
      <c r="R58199" s="1"/>
    </row>
    <row r="58200" spans="18:18">
      <c r="R58200" s="1"/>
    </row>
    <row r="58201" spans="18:18">
      <c r="R58201" s="1"/>
    </row>
    <row r="58202" spans="18:18">
      <c r="R58202" s="1"/>
    </row>
    <row r="58203" spans="18:18">
      <c r="R58203" s="1"/>
    </row>
    <row r="58204" spans="18:18">
      <c r="R58204" s="1"/>
    </row>
    <row r="58205" spans="18:18">
      <c r="R58205" s="1"/>
    </row>
    <row r="58206" spans="18:18">
      <c r="R58206" s="1"/>
    </row>
    <row r="58207" spans="18:18">
      <c r="R58207" s="1"/>
    </row>
    <row r="58208" spans="18:18">
      <c r="R58208" s="1"/>
    </row>
    <row r="58209" spans="18:18">
      <c r="R58209" s="1"/>
    </row>
    <row r="58210" spans="18:18">
      <c r="R58210" s="1"/>
    </row>
    <row r="58211" spans="18:18">
      <c r="R58211" s="1"/>
    </row>
    <row r="58212" spans="18:18">
      <c r="R58212" s="1"/>
    </row>
    <row r="58213" spans="18:18">
      <c r="R58213" s="1"/>
    </row>
    <row r="58214" spans="18:18">
      <c r="R58214" s="1"/>
    </row>
    <row r="58215" spans="18:18">
      <c r="R58215" s="1"/>
    </row>
    <row r="58216" spans="18:18">
      <c r="R58216" s="1"/>
    </row>
    <row r="58217" spans="18:18">
      <c r="R58217" s="1"/>
    </row>
    <row r="58218" spans="18:18">
      <c r="R58218" s="1"/>
    </row>
    <row r="58219" spans="18:18">
      <c r="R58219" s="1"/>
    </row>
    <row r="58220" spans="18:18">
      <c r="R58220" s="1"/>
    </row>
    <row r="58221" spans="18:18">
      <c r="R58221" s="1"/>
    </row>
    <row r="58222" spans="18:18">
      <c r="R58222" s="1"/>
    </row>
    <row r="58223" spans="18:18">
      <c r="R58223" s="1"/>
    </row>
    <row r="58224" spans="18:18">
      <c r="R58224" s="1"/>
    </row>
    <row r="58225" spans="18:18">
      <c r="R58225" s="1"/>
    </row>
    <row r="58226" spans="18:18">
      <c r="R58226" s="1"/>
    </row>
    <row r="58227" spans="18:18">
      <c r="R58227" s="1"/>
    </row>
    <row r="58228" spans="18:18">
      <c r="R58228" s="1"/>
    </row>
    <row r="58229" spans="18:18">
      <c r="R58229" s="1"/>
    </row>
    <row r="58230" spans="18:18">
      <c r="R58230" s="1"/>
    </row>
    <row r="58231" spans="18:18">
      <c r="R58231" s="1"/>
    </row>
    <row r="58232" spans="18:18">
      <c r="R58232" s="1"/>
    </row>
    <row r="58233" spans="18:18">
      <c r="R58233" s="1"/>
    </row>
    <row r="58234" spans="18:18">
      <c r="R58234" s="1"/>
    </row>
    <row r="58235" spans="18:18">
      <c r="R58235" s="1"/>
    </row>
    <row r="58236" spans="18:18">
      <c r="R58236" s="1"/>
    </row>
    <row r="58237" spans="18:18">
      <c r="R58237" s="1"/>
    </row>
    <row r="58238" spans="18:18">
      <c r="R58238" s="1"/>
    </row>
    <row r="58239" spans="18:18">
      <c r="R58239" s="1"/>
    </row>
    <row r="58240" spans="18:18">
      <c r="R58240" s="1"/>
    </row>
    <row r="58241" spans="18:18">
      <c r="R58241" s="1"/>
    </row>
    <row r="58242" spans="18:18">
      <c r="R58242" s="1"/>
    </row>
    <row r="58243" spans="18:18">
      <c r="R58243" s="1"/>
    </row>
    <row r="58244" spans="18:18">
      <c r="R58244" s="1"/>
    </row>
    <row r="58245" spans="18:18">
      <c r="R58245" s="1"/>
    </row>
    <row r="58246" spans="18:18">
      <c r="R58246" s="1"/>
    </row>
    <row r="58247" spans="18:18">
      <c r="R58247" s="1"/>
    </row>
    <row r="58248" spans="18:18">
      <c r="R58248" s="1"/>
    </row>
    <row r="58249" spans="18:18">
      <c r="R58249" s="1"/>
    </row>
    <row r="58250" spans="18:18">
      <c r="R58250" s="1"/>
    </row>
    <row r="58251" spans="18:18">
      <c r="R58251" s="1"/>
    </row>
    <row r="58252" spans="18:18">
      <c r="R58252" s="1"/>
    </row>
    <row r="58253" spans="18:18">
      <c r="R58253" s="1"/>
    </row>
    <row r="58254" spans="18:18">
      <c r="R58254" s="1"/>
    </row>
    <row r="58255" spans="18:18">
      <c r="R58255" s="1"/>
    </row>
    <row r="58256" spans="18:18">
      <c r="R58256" s="1"/>
    </row>
    <row r="58257" spans="18:18">
      <c r="R58257" s="1"/>
    </row>
    <row r="58258" spans="18:18">
      <c r="R58258" s="1"/>
    </row>
    <row r="58259" spans="18:18">
      <c r="R58259" s="1"/>
    </row>
    <row r="58260" spans="18:18">
      <c r="R58260" s="1"/>
    </row>
    <row r="58261" spans="18:18">
      <c r="R58261" s="1"/>
    </row>
    <row r="58262" spans="18:18">
      <c r="R58262" s="1"/>
    </row>
    <row r="58263" spans="18:18">
      <c r="R58263" s="1"/>
    </row>
    <row r="58264" spans="18:18">
      <c r="R58264" s="1"/>
    </row>
    <row r="58265" spans="18:18">
      <c r="R58265" s="1"/>
    </row>
    <row r="58266" spans="18:18">
      <c r="R58266" s="1"/>
    </row>
    <row r="58267" spans="18:18">
      <c r="R58267" s="1"/>
    </row>
    <row r="58268" spans="18:18">
      <c r="R58268" s="1"/>
    </row>
    <row r="58269" spans="18:18">
      <c r="R58269" s="1"/>
    </row>
    <row r="58270" spans="18:18">
      <c r="R58270" s="1"/>
    </row>
    <row r="58271" spans="18:18">
      <c r="R58271" s="1"/>
    </row>
    <row r="58272" spans="18:18">
      <c r="R58272" s="1"/>
    </row>
    <row r="58273" spans="18:18">
      <c r="R58273" s="1"/>
    </row>
    <row r="58274" spans="18:18">
      <c r="R58274" s="1"/>
    </row>
    <row r="58275" spans="18:18">
      <c r="R58275" s="1"/>
    </row>
    <row r="58276" spans="18:18">
      <c r="R58276" s="1"/>
    </row>
    <row r="58277" spans="18:18">
      <c r="R58277" s="1"/>
    </row>
    <row r="58278" spans="18:18">
      <c r="R58278" s="1"/>
    </row>
    <row r="58279" spans="18:18">
      <c r="R58279" s="1"/>
    </row>
    <row r="58280" spans="18:18">
      <c r="R58280" s="1"/>
    </row>
    <row r="58281" spans="18:18">
      <c r="R58281" s="1"/>
    </row>
    <row r="58282" spans="18:18">
      <c r="R58282" s="1"/>
    </row>
    <row r="58283" spans="18:18">
      <c r="R58283" s="1"/>
    </row>
    <row r="58284" spans="18:18">
      <c r="R58284" s="1"/>
    </row>
    <row r="58285" spans="18:18">
      <c r="R58285" s="1"/>
    </row>
    <row r="58286" spans="18:18">
      <c r="R58286" s="1"/>
    </row>
    <row r="58287" spans="18:18">
      <c r="R58287" s="1"/>
    </row>
    <row r="58288" spans="18:18">
      <c r="R58288" s="1"/>
    </row>
    <row r="58289" spans="18:18">
      <c r="R58289" s="1"/>
    </row>
    <row r="58290" spans="18:18">
      <c r="R58290" s="1"/>
    </row>
    <row r="58291" spans="18:18">
      <c r="R58291" s="1"/>
    </row>
    <row r="58292" spans="18:18">
      <c r="R58292" s="1"/>
    </row>
    <row r="58293" spans="18:18">
      <c r="R58293" s="1"/>
    </row>
    <row r="58294" spans="18:18">
      <c r="R58294" s="1"/>
    </row>
    <row r="58295" spans="18:18">
      <c r="R58295" s="1"/>
    </row>
    <row r="58296" spans="18:18">
      <c r="R58296" s="1"/>
    </row>
    <row r="58297" spans="18:18">
      <c r="R58297" s="1"/>
    </row>
    <row r="58298" spans="18:18">
      <c r="R58298" s="1"/>
    </row>
    <row r="58299" spans="18:18">
      <c r="R58299" s="1"/>
    </row>
    <row r="58300" spans="18:18">
      <c r="R58300" s="1"/>
    </row>
    <row r="58301" spans="18:18">
      <c r="R58301" s="1"/>
    </row>
    <row r="58302" spans="18:18">
      <c r="R58302" s="1"/>
    </row>
    <row r="58303" spans="18:18">
      <c r="R58303" s="1"/>
    </row>
    <row r="58304" spans="18:18">
      <c r="R58304" s="1"/>
    </row>
    <row r="58305" spans="18:18">
      <c r="R58305" s="1"/>
    </row>
    <row r="58306" spans="18:18">
      <c r="R58306" s="1"/>
    </row>
    <row r="58307" spans="18:18">
      <c r="R58307" s="1"/>
    </row>
    <row r="58308" spans="18:18">
      <c r="R58308" s="1"/>
    </row>
    <row r="58309" spans="18:18">
      <c r="R58309" s="1"/>
    </row>
    <row r="58310" spans="18:18">
      <c r="R58310" s="1"/>
    </row>
    <row r="58311" spans="18:18">
      <c r="R58311" s="1"/>
    </row>
    <row r="58312" spans="18:18">
      <c r="R58312" s="1"/>
    </row>
    <row r="58313" spans="18:18">
      <c r="R58313" s="1"/>
    </row>
    <row r="58314" spans="18:18">
      <c r="R58314" s="1"/>
    </row>
    <row r="58315" spans="18:18">
      <c r="R58315" s="1"/>
    </row>
    <row r="58316" spans="18:18">
      <c r="R58316" s="1"/>
    </row>
    <row r="58317" spans="18:18">
      <c r="R58317" s="1"/>
    </row>
    <row r="58318" spans="18:18">
      <c r="R58318" s="1"/>
    </row>
    <row r="58319" spans="18:18">
      <c r="R58319" s="1"/>
    </row>
    <row r="58320" spans="18:18">
      <c r="R58320" s="1"/>
    </row>
    <row r="58321" spans="18:18">
      <c r="R58321" s="1"/>
    </row>
    <row r="58322" spans="18:18">
      <c r="R58322" s="1"/>
    </row>
    <row r="58323" spans="18:18">
      <c r="R58323" s="1"/>
    </row>
    <row r="58324" spans="18:18">
      <c r="R58324" s="1"/>
    </row>
    <row r="58325" spans="18:18">
      <c r="R58325" s="1"/>
    </row>
    <row r="58326" spans="18:18">
      <c r="R58326" s="1"/>
    </row>
    <row r="58327" spans="18:18">
      <c r="R58327" s="1"/>
    </row>
    <row r="58328" spans="18:18">
      <c r="R58328" s="1"/>
    </row>
    <row r="58329" spans="18:18">
      <c r="R58329" s="1"/>
    </row>
    <row r="58330" spans="18:18">
      <c r="R58330" s="1"/>
    </row>
    <row r="58331" spans="18:18">
      <c r="R58331" s="1"/>
    </row>
    <row r="58332" spans="18:18">
      <c r="R58332" s="1"/>
    </row>
    <row r="58333" spans="18:18">
      <c r="R58333" s="1"/>
    </row>
    <row r="58334" spans="18:18">
      <c r="R58334" s="1"/>
    </row>
    <row r="58335" spans="18:18">
      <c r="R58335" s="1"/>
    </row>
    <row r="58336" spans="18:18">
      <c r="R58336" s="1"/>
    </row>
    <row r="58337" spans="18:18">
      <c r="R58337" s="1"/>
    </row>
    <row r="58338" spans="18:18">
      <c r="R58338" s="1"/>
    </row>
    <row r="58339" spans="18:18">
      <c r="R58339" s="1"/>
    </row>
    <row r="58340" spans="18:18">
      <c r="R58340" s="1"/>
    </row>
    <row r="58341" spans="18:18">
      <c r="R58341" s="1"/>
    </row>
    <row r="58342" spans="18:18">
      <c r="R58342" s="1"/>
    </row>
    <row r="58343" spans="18:18">
      <c r="R58343" s="1"/>
    </row>
    <row r="58344" spans="18:18">
      <c r="R58344" s="1"/>
    </row>
    <row r="58345" spans="18:18">
      <c r="R58345" s="1"/>
    </row>
    <row r="58346" spans="18:18">
      <c r="R58346" s="1"/>
    </row>
    <row r="58347" spans="18:18">
      <c r="R58347" s="1"/>
    </row>
    <row r="58348" spans="18:18">
      <c r="R58348" s="1"/>
    </row>
    <row r="58349" spans="18:18">
      <c r="R58349" s="1"/>
    </row>
    <row r="58350" spans="18:18">
      <c r="R58350" s="1"/>
    </row>
    <row r="58351" spans="18:18">
      <c r="R58351" s="1"/>
    </row>
    <row r="58352" spans="18:18">
      <c r="R58352" s="1"/>
    </row>
    <row r="58353" spans="18:18">
      <c r="R58353" s="1"/>
    </row>
    <row r="58354" spans="18:18">
      <c r="R58354" s="1"/>
    </row>
    <row r="58355" spans="18:18">
      <c r="R58355" s="1"/>
    </row>
    <row r="58356" spans="18:18">
      <c r="R58356" s="1"/>
    </row>
    <row r="58357" spans="18:18">
      <c r="R58357" s="1"/>
    </row>
    <row r="58358" spans="18:18">
      <c r="R58358" s="1"/>
    </row>
    <row r="58359" spans="18:18">
      <c r="R58359" s="1"/>
    </row>
    <row r="58360" spans="18:18">
      <c r="R58360" s="1"/>
    </row>
    <row r="58361" spans="18:18">
      <c r="R58361" s="1"/>
    </row>
    <row r="58362" spans="18:18">
      <c r="R58362" s="1"/>
    </row>
    <row r="58363" spans="18:18">
      <c r="R58363" s="1"/>
    </row>
    <row r="58364" spans="18:18">
      <c r="R58364" s="1"/>
    </row>
    <row r="58365" spans="18:18">
      <c r="R58365" s="1"/>
    </row>
    <row r="58366" spans="18:18">
      <c r="R58366" s="1"/>
    </row>
    <row r="58367" spans="18:18">
      <c r="R58367" s="1"/>
    </row>
    <row r="58368" spans="18:18">
      <c r="R58368" s="1"/>
    </row>
    <row r="58369" spans="18:18">
      <c r="R58369" s="1"/>
    </row>
    <row r="58370" spans="18:18">
      <c r="R58370" s="1"/>
    </row>
    <row r="58371" spans="18:18">
      <c r="R58371" s="1"/>
    </row>
    <row r="58372" spans="18:18">
      <c r="R58372" s="1"/>
    </row>
    <row r="58373" spans="18:18">
      <c r="R58373" s="1"/>
    </row>
    <row r="58374" spans="18:18">
      <c r="R58374" s="1"/>
    </row>
    <row r="58375" spans="18:18">
      <c r="R58375" s="1"/>
    </row>
    <row r="58376" spans="18:18">
      <c r="R58376" s="1"/>
    </row>
    <row r="58377" spans="18:18">
      <c r="R58377" s="1"/>
    </row>
    <row r="58378" spans="18:18">
      <c r="R58378" s="1"/>
    </row>
    <row r="58379" spans="18:18">
      <c r="R58379" s="1"/>
    </row>
    <row r="58380" spans="18:18">
      <c r="R58380" s="1"/>
    </row>
    <row r="58381" spans="18:18">
      <c r="R58381" s="1"/>
    </row>
    <row r="58382" spans="18:18">
      <c r="R58382" s="1"/>
    </row>
    <row r="58383" spans="18:18">
      <c r="R58383" s="1"/>
    </row>
    <row r="58384" spans="18:18">
      <c r="R58384" s="1"/>
    </row>
    <row r="58385" spans="18:18">
      <c r="R58385" s="1"/>
    </row>
    <row r="58386" spans="18:18">
      <c r="R58386" s="1"/>
    </row>
    <row r="58387" spans="18:18">
      <c r="R58387" s="1"/>
    </row>
    <row r="58388" spans="18:18">
      <c r="R58388" s="1"/>
    </row>
    <row r="58389" spans="18:18">
      <c r="R58389" s="1"/>
    </row>
    <row r="58390" spans="18:18">
      <c r="R58390" s="1"/>
    </row>
    <row r="58391" spans="18:18">
      <c r="R58391" s="1"/>
    </row>
    <row r="58392" spans="18:18">
      <c r="R58392" s="1"/>
    </row>
    <row r="58393" spans="18:18">
      <c r="R58393" s="1"/>
    </row>
    <row r="58394" spans="18:18">
      <c r="R58394" s="1"/>
    </row>
    <row r="58395" spans="18:18">
      <c r="R58395" s="1"/>
    </row>
    <row r="58396" spans="18:18">
      <c r="R58396" s="1"/>
    </row>
    <row r="58397" spans="18:18">
      <c r="R58397" s="1"/>
    </row>
    <row r="58398" spans="18:18">
      <c r="R58398" s="1"/>
    </row>
    <row r="58399" spans="18:18">
      <c r="R58399" s="1"/>
    </row>
    <row r="58400" spans="18:18">
      <c r="R58400" s="1"/>
    </row>
    <row r="58401" spans="18:18">
      <c r="R58401" s="1"/>
    </row>
    <row r="58402" spans="18:18">
      <c r="R58402" s="1"/>
    </row>
    <row r="58403" spans="18:18">
      <c r="R58403" s="1"/>
    </row>
    <row r="58404" spans="18:18">
      <c r="R58404" s="1"/>
    </row>
    <row r="58405" spans="18:18">
      <c r="R58405" s="1"/>
    </row>
    <row r="58406" spans="18:18">
      <c r="R58406" s="1"/>
    </row>
    <row r="58407" spans="18:18">
      <c r="R58407" s="1"/>
    </row>
    <row r="58408" spans="18:18">
      <c r="R58408" s="1"/>
    </row>
    <row r="58409" spans="18:18">
      <c r="R58409" s="1"/>
    </row>
    <row r="58410" spans="18:18">
      <c r="R58410" s="1"/>
    </row>
    <row r="58411" spans="18:18">
      <c r="R58411" s="1"/>
    </row>
    <row r="58412" spans="18:18">
      <c r="R58412" s="1"/>
    </row>
    <row r="58413" spans="18:18">
      <c r="R58413" s="1"/>
    </row>
    <row r="58414" spans="18:18">
      <c r="R58414" s="1"/>
    </row>
    <row r="58415" spans="18:18">
      <c r="R58415" s="1"/>
    </row>
    <row r="58416" spans="18:18">
      <c r="R58416" s="1"/>
    </row>
    <row r="58417" spans="18:18">
      <c r="R58417" s="1"/>
    </row>
    <row r="58418" spans="18:18">
      <c r="R58418" s="1"/>
    </row>
    <row r="58419" spans="18:18">
      <c r="R58419" s="1"/>
    </row>
    <row r="58420" spans="18:18">
      <c r="R58420" s="1"/>
    </row>
    <row r="58421" spans="18:18">
      <c r="R58421" s="1"/>
    </row>
    <row r="58422" spans="18:18">
      <c r="R58422" s="1"/>
    </row>
    <row r="58423" spans="18:18">
      <c r="R58423" s="1"/>
    </row>
    <row r="58424" spans="18:18">
      <c r="R58424" s="1"/>
    </row>
    <row r="58425" spans="18:18">
      <c r="R58425" s="1"/>
    </row>
    <row r="58426" spans="18:18">
      <c r="R58426" s="1"/>
    </row>
    <row r="58427" spans="18:18">
      <c r="R58427" s="1"/>
    </row>
    <row r="58428" spans="18:18">
      <c r="R58428" s="1"/>
    </row>
    <row r="58429" spans="18:18">
      <c r="R58429" s="1"/>
    </row>
    <row r="58430" spans="18:18">
      <c r="R58430" s="1"/>
    </row>
    <row r="58431" spans="18:18">
      <c r="R58431" s="1"/>
    </row>
    <row r="58432" spans="18:18">
      <c r="R58432" s="1"/>
    </row>
    <row r="58433" spans="18:18">
      <c r="R58433" s="1"/>
    </row>
    <row r="58434" spans="18:18">
      <c r="R58434" s="1"/>
    </row>
    <row r="58435" spans="18:18">
      <c r="R58435" s="1"/>
    </row>
    <row r="58436" spans="18:18">
      <c r="R58436" s="1"/>
    </row>
    <row r="58437" spans="18:18">
      <c r="R58437" s="1"/>
    </row>
    <row r="58438" spans="18:18">
      <c r="R58438" s="1"/>
    </row>
    <row r="58439" spans="18:18">
      <c r="R58439" s="1"/>
    </row>
    <row r="58440" spans="18:18">
      <c r="R58440" s="1"/>
    </row>
    <row r="58441" spans="18:18">
      <c r="R58441" s="1"/>
    </row>
    <row r="58442" spans="18:18">
      <c r="R58442" s="1"/>
    </row>
    <row r="58443" spans="18:18">
      <c r="R58443" s="1"/>
    </row>
    <row r="58444" spans="18:18">
      <c r="R58444" s="1"/>
    </row>
    <row r="58445" spans="18:18">
      <c r="R58445" s="1"/>
    </row>
    <row r="58446" spans="18:18">
      <c r="R58446" s="1"/>
    </row>
    <row r="58447" spans="18:18">
      <c r="R58447" s="1"/>
    </row>
    <row r="58448" spans="18:18">
      <c r="R58448" s="1"/>
    </row>
    <row r="58449" spans="18:18">
      <c r="R58449" s="1"/>
    </row>
    <row r="58450" spans="18:18">
      <c r="R58450" s="1"/>
    </row>
    <row r="58451" spans="18:18">
      <c r="R58451" s="1"/>
    </row>
    <row r="58452" spans="18:18">
      <c r="R58452" s="1"/>
    </row>
    <row r="58453" spans="18:18">
      <c r="R58453" s="1"/>
    </row>
    <row r="58454" spans="18:18">
      <c r="R58454" s="1"/>
    </row>
    <row r="58455" spans="18:18">
      <c r="R58455" s="1"/>
    </row>
    <row r="58456" spans="18:18">
      <c r="R58456" s="1"/>
    </row>
    <row r="58457" spans="18:18">
      <c r="R58457" s="1"/>
    </row>
    <row r="58458" spans="18:18">
      <c r="R58458" s="1"/>
    </row>
    <row r="58459" spans="18:18">
      <c r="R58459" s="1"/>
    </row>
    <row r="58460" spans="18:18">
      <c r="R58460" s="1"/>
    </row>
    <row r="58461" spans="18:18">
      <c r="R58461" s="1"/>
    </row>
    <row r="58462" spans="18:18">
      <c r="R58462" s="1"/>
    </row>
    <row r="58463" spans="18:18">
      <c r="R58463" s="1"/>
    </row>
    <row r="58464" spans="18:18">
      <c r="R58464" s="1"/>
    </row>
    <row r="58465" spans="18:18">
      <c r="R58465" s="1"/>
    </row>
    <row r="58466" spans="18:18">
      <c r="R58466" s="1"/>
    </row>
    <row r="58467" spans="18:18">
      <c r="R58467" s="1"/>
    </row>
    <row r="58468" spans="18:18">
      <c r="R58468" s="1"/>
    </row>
    <row r="58469" spans="18:18">
      <c r="R58469" s="1"/>
    </row>
    <row r="58470" spans="18:18">
      <c r="R58470" s="1"/>
    </row>
    <row r="58471" spans="18:18">
      <c r="R58471" s="1"/>
    </row>
    <row r="58472" spans="18:18">
      <c r="R58472" s="1"/>
    </row>
    <row r="58473" spans="18:18">
      <c r="R58473" s="1"/>
    </row>
    <row r="58474" spans="18:18">
      <c r="R58474" s="1"/>
    </row>
    <row r="58475" spans="18:18">
      <c r="R58475" s="1"/>
    </row>
    <row r="58476" spans="18:18">
      <c r="R58476" s="1"/>
    </row>
    <row r="58477" spans="18:18">
      <c r="R58477" s="1"/>
    </row>
    <row r="58478" spans="18:18">
      <c r="R58478" s="1"/>
    </row>
    <row r="58479" spans="18:18">
      <c r="R58479" s="1"/>
    </row>
    <row r="58480" spans="18:18">
      <c r="R58480" s="1"/>
    </row>
    <row r="58481" spans="18:18">
      <c r="R58481" s="1"/>
    </row>
    <row r="58482" spans="18:18">
      <c r="R58482" s="1"/>
    </row>
    <row r="58483" spans="18:18">
      <c r="R58483" s="1"/>
    </row>
    <row r="58484" spans="18:18">
      <c r="R58484" s="1"/>
    </row>
    <row r="58485" spans="18:18">
      <c r="R58485" s="1"/>
    </row>
    <row r="58486" spans="18:18">
      <c r="R58486" s="1"/>
    </row>
    <row r="58487" spans="18:18">
      <c r="R58487" s="1"/>
    </row>
    <row r="58488" spans="18:18">
      <c r="R58488" s="1"/>
    </row>
    <row r="58489" spans="18:18">
      <c r="R58489" s="1"/>
    </row>
    <row r="58490" spans="18:18">
      <c r="R58490" s="1"/>
    </row>
    <row r="58491" spans="18:18">
      <c r="R58491" s="1"/>
    </row>
    <row r="58492" spans="18:18">
      <c r="R58492" s="1"/>
    </row>
    <row r="58493" spans="18:18">
      <c r="R58493" s="1"/>
    </row>
    <row r="58494" spans="18:18">
      <c r="R58494" s="1"/>
    </row>
    <row r="58495" spans="18:18">
      <c r="R58495" s="1"/>
    </row>
    <row r="58496" spans="18:18">
      <c r="R58496" s="1"/>
    </row>
    <row r="58497" spans="18:18">
      <c r="R58497" s="1"/>
    </row>
    <row r="58498" spans="18:18">
      <c r="R58498" s="1"/>
    </row>
    <row r="58499" spans="18:18">
      <c r="R58499" s="1"/>
    </row>
    <row r="58500" spans="18:18">
      <c r="R58500" s="1"/>
    </row>
    <row r="58501" spans="18:18">
      <c r="R58501" s="1"/>
    </row>
    <row r="58502" spans="18:18">
      <c r="R58502" s="1"/>
    </row>
    <row r="58503" spans="18:18">
      <c r="R58503" s="1"/>
    </row>
    <row r="58504" spans="18:18">
      <c r="R58504" s="1"/>
    </row>
    <row r="58505" spans="18:18">
      <c r="R58505" s="1"/>
    </row>
    <row r="58506" spans="18:18">
      <c r="R58506" s="1"/>
    </row>
    <row r="58507" spans="18:18">
      <c r="R58507" s="1"/>
    </row>
    <row r="58508" spans="18:18">
      <c r="R58508" s="1"/>
    </row>
    <row r="58509" spans="18:18">
      <c r="R58509" s="1"/>
    </row>
    <row r="58510" spans="18:18">
      <c r="R58510" s="1"/>
    </row>
    <row r="58511" spans="18:18">
      <c r="R58511" s="1"/>
    </row>
    <row r="58512" spans="18:18">
      <c r="R58512" s="1"/>
    </row>
    <row r="58513" spans="18:18">
      <c r="R58513" s="1"/>
    </row>
    <row r="58514" spans="18:18">
      <c r="R58514" s="1"/>
    </row>
    <row r="58515" spans="18:18">
      <c r="R58515" s="1"/>
    </row>
    <row r="58516" spans="18:18">
      <c r="R58516" s="1"/>
    </row>
    <row r="58517" spans="18:18">
      <c r="R58517" s="1"/>
    </row>
    <row r="58518" spans="18:18">
      <c r="R58518" s="1"/>
    </row>
    <row r="58519" spans="18:18">
      <c r="R58519" s="1"/>
    </row>
    <row r="58520" spans="18:18">
      <c r="R58520" s="1"/>
    </row>
    <row r="58521" spans="18:18">
      <c r="R58521" s="1"/>
    </row>
    <row r="58522" spans="18:18">
      <c r="R58522" s="1"/>
    </row>
    <row r="58523" spans="18:18">
      <c r="R58523" s="1"/>
    </row>
    <row r="58524" spans="18:18">
      <c r="R58524" s="1"/>
    </row>
    <row r="58525" spans="18:18">
      <c r="R58525" s="1"/>
    </row>
    <row r="58526" spans="18:18">
      <c r="R58526" s="1"/>
    </row>
    <row r="58527" spans="18:18">
      <c r="R58527" s="1"/>
    </row>
    <row r="58528" spans="18:18">
      <c r="R58528" s="1"/>
    </row>
    <row r="58529" spans="18:18">
      <c r="R58529" s="1"/>
    </row>
    <row r="58530" spans="18:18">
      <c r="R58530" s="1"/>
    </row>
    <row r="58531" spans="18:18">
      <c r="R58531" s="1"/>
    </row>
    <row r="58532" spans="18:18">
      <c r="R58532" s="1"/>
    </row>
    <row r="58533" spans="18:18">
      <c r="R58533" s="1"/>
    </row>
    <row r="58534" spans="18:18">
      <c r="R58534" s="1"/>
    </row>
    <row r="58535" spans="18:18">
      <c r="R58535" s="1"/>
    </row>
    <row r="58536" spans="18:18">
      <c r="R58536" s="1"/>
    </row>
    <row r="58537" spans="18:18">
      <c r="R58537" s="1"/>
    </row>
    <row r="58538" spans="18:18">
      <c r="R58538" s="1"/>
    </row>
    <row r="58539" spans="18:18">
      <c r="R58539" s="1"/>
    </row>
    <row r="58540" spans="18:18">
      <c r="R58540" s="1"/>
    </row>
    <row r="58541" spans="18:18">
      <c r="R58541" s="1"/>
    </row>
    <row r="58542" spans="18:18">
      <c r="R58542" s="1"/>
    </row>
    <row r="58543" spans="18:18">
      <c r="R58543" s="1"/>
    </row>
    <row r="58544" spans="18:18">
      <c r="R58544" s="1"/>
    </row>
    <row r="58545" spans="18:18">
      <c r="R58545" s="1"/>
    </row>
    <row r="58546" spans="18:18">
      <c r="R58546" s="1"/>
    </row>
    <row r="58547" spans="18:18">
      <c r="R58547" s="1"/>
    </row>
    <row r="58548" spans="18:18">
      <c r="R58548" s="1"/>
    </row>
    <row r="58549" spans="18:18">
      <c r="R58549" s="1"/>
    </row>
    <row r="58550" spans="18:18">
      <c r="R58550" s="1"/>
    </row>
    <row r="58551" spans="18:18">
      <c r="R58551" s="1"/>
    </row>
    <row r="58552" spans="18:18">
      <c r="R58552" s="1"/>
    </row>
    <row r="58553" spans="18:18">
      <c r="R58553" s="1"/>
    </row>
    <row r="58554" spans="18:18">
      <c r="R58554" s="1"/>
    </row>
    <row r="58555" spans="18:18">
      <c r="R58555" s="1"/>
    </row>
    <row r="58556" spans="18:18">
      <c r="R58556" s="1"/>
    </row>
    <row r="58557" spans="18:18">
      <c r="R58557" s="1"/>
    </row>
    <row r="58558" spans="18:18">
      <c r="R58558" s="1"/>
    </row>
    <row r="58559" spans="18:18">
      <c r="R58559" s="1"/>
    </row>
    <row r="58560" spans="18:18">
      <c r="R58560" s="1"/>
    </row>
    <row r="58561" spans="18:18">
      <c r="R58561" s="1"/>
    </row>
    <row r="58562" spans="18:18">
      <c r="R58562" s="1"/>
    </row>
    <row r="58563" spans="18:18">
      <c r="R58563" s="1"/>
    </row>
    <row r="58564" spans="18:18">
      <c r="R58564" s="1"/>
    </row>
    <row r="58565" spans="18:18">
      <c r="R58565" s="1"/>
    </row>
    <row r="58566" spans="18:18">
      <c r="R58566" s="1"/>
    </row>
    <row r="58567" spans="18:18">
      <c r="R58567" s="1"/>
    </row>
    <row r="58568" spans="18:18">
      <c r="R58568" s="1"/>
    </row>
    <row r="58569" spans="18:18">
      <c r="R58569" s="1"/>
    </row>
    <row r="58570" spans="18:18">
      <c r="R58570" s="1"/>
    </row>
    <row r="58571" spans="18:18">
      <c r="R58571" s="1"/>
    </row>
    <row r="58572" spans="18:18">
      <c r="R58572" s="1"/>
    </row>
    <row r="58573" spans="18:18">
      <c r="R58573" s="1"/>
    </row>
    <row r="58574" spans="18:18">
      <c r="R58574" s="1"/>
    </row>
    <row r="58575" spans="18:18">
      <c r="R58575" s="1"/>
    </row>
    <row r="58576" spans="18:18">
      <c r="R58576" s="1"/>
    </row>
    <row r="58577" spans="18:18">
      <c r="R58577" s="1"/>
    </row>
    <row r="58578" spans="18:18">
      <c r="R58578" s="1"/>
    </row>
    <row r="58579" spans="18:18">
      <c r="R58579" s="1"/>
    </row>
    <row r="58580" spans="18:18">
      <c r="R58580" s="1"/>
    </row>
    <row r="58581" spans="18:18">
      <c r="R58581" s="1"/>
    </row>
    <row r="58582" spans="18:18">
      <c r="R58582" s="1"/>
    </row>
    <row r="58583" spans="18:18">
      <c r="R58583" s="1"/>
    </row>
    <row r="58584" spans="18:18">
      <c r="R58584" s="1"/>
    </row>
    <row r="58585" spans="18:18">
      <c r="R58585" s="1"/>
    </row>
    <row r="58586" spans="18:18">
      <c r="R58586" s="1"/>
    </row>
    <row r="58587" spans="18:18">
      <c r="R58587" s="1"/>
    </row>
    <row r="58588" spans="18:18">
      <c r="R58588" s="1"/>
    </row>
    <row r="58589" spans="18:18">
      <c r="R58589" s="1"/>
    </row>
    <row r="58590" spans="18:18">
      <c r="R58590" s="1"/>
    </row>
    <row r="58591" spans="18:18">
      <c r="R58591" s="1"/>
    </row>
    <row r="58592" spans="18:18">
      <c r="R58592" s="1"/>
    </row>
    <row r="58593" spans="18:18">
      <c r="R58593" s="1"/>
    </row>
    <row r="58594" spans="18:18">
      <c r="R58594" s="1"/>
    </row>
    <row r="58595" spans="18:18">
      <c r="R58595" s="1"/>
    </row>
    <row r="58596" spans="18:18">
      <c r="R58596" s="1"/>
    </row>
    <row r="58597" spans="18:18">
      <c r="R58597" s="1"/>
    </row>
    <row r="58598" spans="18:18">
      <c r="R58598" s="1"/>
    </row>
    <row r="58599" spans="18:18">
      <c r="R58599" s="1"/>
    </row>
    <row r="58600" spans="18:18">
      <c r="R58600" s="1"/>
    </row>
    <row r="58601" spans="18:18">
      <c r="R58601" s="1"/>
    </row>
    <row r="58602" spans="18:18">
      <c r="R58602" s="1"/>
    </row>
    <row r="58603" spans="18:18">
      <c r="R58603" s="1"/>
    </row>
    <row r="58604" spans="18:18">
      <c r="R58604" s="1"/>
    </row>
    <row r="58605" spans="18:18">
      <c r="R58605" s="1"/>
    </row>
    <row r="58606" spans="18:18">
      <c r="R58606" s="1"/>
    </row>
    <row r="58607" spans="18:18">
      <c r="R58607" s="1"/>
    </row>
    <row r="58608" spans="18:18">
      <c r="R58608" s="1"/>
    </row>
    <row r="58609" spans="18:18">
      <c r="R58609" s="1"/>
    </row>
    <row r="58610" spans="18:18">
      <c r="R58610" s="1"/>
    </row>
    <row r="58611" spans="18:18">
      <c r="R58611" s="1"/>
    </row>
    <row r="58612" spans="18:18">
      <c r="R58612" s="1"/>
    </row>
    <row r="58613" spans="18:18">
      <c r="R58613" s="1"/>
    </row>
    <row r="58614" spans="18:18">
      <c r="R58614" s="1"/>
    </row>
    <row r="58615" spans="18:18">
      <c r="R58615" s="1"/>
    </row>
    <row r="58616" spans="18:18">
      <c r="R58616" s="1"/>
    </row>
    <row r="58617" spans="18:18">
      <c r="R58617" s="1"/>
    </row>
    <row r="58618" spans="18:18">
      <c r="R58618" s="1"/>
    </row>
    <row r="58619" spans="18:18">
      <c r="R58619" s="1"/>
    </row>
    <row r="58620" spans="18:18">
      <c r="R58620" s="1"/>
    </row>
    <row r="58621" spans="18:18">
      <c r="R58621" s="1"/>
    </row>
    <row r="58622" spans="18:18">
      <c r="R58622" s="1"/>
    </row>
    <row r="58623" spans="18:18">
      <c r="R58623" s="1"/>
    </row>
    <row r="58624" spans="18:18">
      <c r="R58624" s="1"/>
    </row>
    <row r="58625" spans="18:18">
      <c r="R58625" s="1"/>
    </row>
    <row r="58626" spans="18:18">
      <c r="R58626" s="1"/>
    </row>
    <row r="58627" spans="18:18">
      <c r="R58627" s="1"/>
    </row>
    <row r="58628" spans="18:18">
      <c r="R58628" s="1"/>
    </row>
    <row r="58629" spans="18:18">
      <c r="R58629" s="1"/>
    </row>
    <row r="58630" spans="18:18">
      <c r="R58630" s="1"/>
    </row>
    <row r="58631" spans="18:18">
      <c r="R58631" s="1"/>
    </row>
    <row r="58632" spans="18:18">
      <c r="R58632" s="1"/>
    </row>
    <row r="58633" spans="18:18">
      <c r="R58633" s="1"/>
    </row>
    <row r="58634" spans="18:18">
      <c r="R58634" s="1"/>
    </row>
    <row r="58635" spans="18:18">
      <c r="R58635" s="1"/>
    </row>
    <row r="58636" spans="18:18">
      <c r="R58636" s="1"/>
    </row>
    <row r="58637" spans="18:18">
      <c r="R58637" s="1"/>
    </row>
    <row r="58638" spans="18:18">
      <c r="R58638" s="1"/>
    </row>
    <row r="58639" spans="18:18">
      <c r="R58639" s="1"/>
    </row>
    <row r="58640" spans="18:18">
      <c r="R58640" s="1"/>
    </row>
    <row r="58641" spans="18:18">
      <c r="R58641" s="1"/>
    </row>
    <row r="58642" spans="18:18">
      <c r="R58642" s="1"/>
    </row>
    <row r="58643" spans="18:18">
      <c r="R58643" s="1"/>
    </row>
    <row r="58644" spans="18:18">
      <c r="R58644" s="1"/>
    </row>
    <row r="58645" spans="18:18">
      <c r="R58645" s="1"/>
    </row>
    <row r="58646" spans="18:18">
      <c r="R58646" s="1"/>
    </row>
    <row r="58647" spans="18:18">
      <c r="R58647" s="1"/>
    </row>
    <row r="58648" spans="18:18">
      <c r="R58648" s="1"/>
    </row>
    <row r="58649" spans="18:18">
      <c r="R58649" s="1"/>
    </row>
    <row r="58650" spans="18:18">
      <c r="R58650" s="1"/>
    </row>
    <row r="58651" spans="18:18">
      <c r="R58651" s="1"/>
    </row>
    <row r="58652" spans="18:18">
      <c r="R58652" s="1"/>
    </row>
    <row r="58653" spans="18:18">
      <c r="R58653" s="1"/>
    </row>
    <row r="58654" spans="18:18">
      <c r="R58654" s="1"/>
    </row>
    <row r="58655" spans="18:18">
      <c r="R58655" s="1"/>
    </row>
    <row r="58656" spans="18:18">
      <c r="R58656" s="1"/>
    </row>
    <row r="58657" spans="18:18">
      <c r="R58657" s="1"/>
    </row>
    <row r="58658" spans="18:18">
      <c r="R58658" s="1"/>
    </row>
    <row r="58659" spans="18:18">
      <c r="R58659" s="1"/>
    </row>
    <row r="58660" spans="18:18">
      <c r="R58660" s="1"/>
    </row>
    <row r="58661" spans="18:18">
      <c r="R58661" s="1"/>
    </row>
    <row r="58662" spans="18:18">
      <c r="R58662" s="1"/>
    </row>
    <row r="58663" spans="18:18">
      <c r="R58663" s="1"/>
    </row>
    <row r="58664" spans="18:18">
      <c r="R58664" s="1"/>
    </row>
    <row r="58665" spans="18:18">
      <c r="R58665" s="1"/>
    </row>
    <row r="58666" spans="18:18">
      <c r="R58666" s="1"/>
    </row>
    <row r="58667" spans="18:18">
      <c r="R58667" s="1"/>
    </row>
    <row r="58668" spans="18:18">
      <c r="R58668" s="1"/>
    </row>
    <row r="58669" spans="18:18">
      <c r="R58669" s="1"/>
    </row>
    <row r="58670" spans="18:18">
      <c r="R58670" s="1"/>
    </row>
    <row r="58671" spans="18:18">
      <c r="R58671" s="1"/>
    </row>
    <row r="58672" spans="18:18">
      <c r="R58672" s="1"/>
    </row>
    <row r="58673" spans="18:18">
      <c r="R58673" s="1"/>
    </row>
    <row r="58674" spans="18:18">
      <c r="R58674" s="1"/>
    </row>
    <row r="58675" spans="18:18">
      <c r="R58675" s="1"/>
    </row>
    <row r="58676" spans="18:18">
      <c r="R58676" s="1"/>
    </row>
    <row r="58677" spans="18:18">
      <c r="R58677" s="1"/>
    </row>
    <row r="58678" spans="18:18">
      <c r="R58678" s="1"/>
    </row>
    <row r="58679" spans="18:18">
      <c r="R58679" s="1"/>
    </row>
    <row r="58680" spans="18:18">
      <c r="R58680" s="1"/>
    </row>
    <row r="58681" spans="18:18">
      <c r="R58681" s="1"/>
    </row>
    <row r="58682" spans="18:18">
      <c r="R58682" s="1"/>
    </row>
    <row r="58683" spans="18:18">
      <c r="R58683" s="1"/>
    </row>
    <row r="58684" spans="18:18">
      <c r="R58684" s="1"/>
    </row>
    <row r="58685" spans="18:18">
      <c r="R58685" s="1"/>
    </row>
    <row r="58686" spans="18:18">
      <c r="R58686" s="1"/>
    </row>
    <row r="58687" spans="18:18">
      <c r="R58687" s="1"/>
    </row>
    <row r="58688" spans="18:18">
      <c r="R58688" s="1"/>
    </row>
    <row r="58689" spans="18:18">
      <c r="R58689" s="1"/>
    </row>
    <row r="58690" spans="18:18">
      <c r="R58690" s="1"/>
    </row>
    <row r="58691" spans="18:18">
      <c r="R58691" s="1"/>
    </row>
    <row r="58692" spans="18:18">
      <c r="R58692" s="1"/>
    </row>
    <row r="58693" spans="18:18">
      <c r="R58693" s="1"/>
    </row>
    <row r="58694" spans="18:18">
      <c r="R58694" s="1"/>
    </row>
    <row r="58695" spans="18:18">
      <c r="R58695" s="1"/>
    </row>
    <row r="58696" spans="18:18">
      <c r="R58696" s="1"/>
    </row>
    <row r="58697" spans="18:18">
      <c r="R58697" s="1"/>
    </row>
    <row r="58698" spans="18:18">
      <c r="R58698" s="1"/>
    </row>
    <row r="58699" spans="18:18">
      <c r="R58699" s="1"/>
    </row>
    <row r="58700" spans="18:18">
      <c r="R58700" s="1"/>
    </row>
    <row r="58701" spans="18:18">
      <c r="R58701" s="1"/>
    </row>
    <row r="58702" spans="18:18">
      <c r="R58702" s="1"/>
    </row>
    <row r="58703" spans="18:18">
      <c r="R58703" s="1"/>
    </row>
    <row r="58704" spans="18:18">
      <c r="R58704" s="1"/>
    </row>
    <row r="58705" spans="18:18">
      <c r="R58705" s="1"/>
    </row>
    <row r="58706" spans="18:18">
      <c r="R58706" s="1"/>
    </row>
    <row r="58707" spans="18:18">
      <c r="R58707" s="1"/>
    </row>
    <row r="58708" spans="18:18">
      <c r="R58708" s="1"/>
    </row>
    <row r="58709" spans="18:18">
      <c r="R58709" s="1"/>
    </row>
    <row r="58710" spans="18:18">
      <c r="R58710" s="1"/>
    </row>
    <row r="58711" spans="18:18">
      <c r="R58711" s="1"/>
    </row>
    <row r="58712" spans="18:18">
      <c r="R58712" s="1"/>
    </row>
    <row r="58713" spans="18:18">
      <c r="R58713" s="1"/>
    </row>
    <row r="58714" spans="18:18">
      <c r="R58714" s="1"/>
    </row>
    <row r="58715" spans="18:18">
      <c r="R58715" s="1"/>
    </row>
    <row r="58716" spans="18:18">
      <c r="R58716" s="1"/>
    </row>
    <row r="58717" spans="18:18">
      <c r="R58717" s="1"/>
    </row>
    <row r="58718" spans="18:18">
      <c r="R58718" s="1"/>
    </row>
    <row r="58719" spans="18:18">
      <c r="R58719" s="1"/>
    </row>
    <row r="58720" spans="18:18">
      <c r="R58720" s="1"/>
    </row>
    <row r="58721" spans="18:18">
      <c r="R58721" s="1"/>
    </row>
    <row r="58722" spans="18:18">
      <c r="R58722" s="1"/>
    </row>
    <row r="58723" spans="18:18">
      <c r="R58723" s="1"/>
    </row>
    <row r="58724" spans="18:18">
      <c r="R58724" s="1"/>
    </row>
    <row r="58725" spans="18:18">
      <c r="R58725" s="1"/>
    </row>
    <row r="58726" spans="18:18">
      <c r="R58726" s="1"/>
    </row>
    <row r="58727" spans="18:18">
      <c r="R58727" s="1"/>
    </row>
    <row r="58728" spans="18:18">
      <c r="R58728" s="1"/>
    </row>
    <row r="58729" spans="18:18">
      <c r="R58729" s="1"/>
    </row>
    <row r="58730" spans="18:18">
      <c r="R58730" s="1"/>
    </row>
    <row r="58731" spans="18:18">
      <c r="R58731" s="1"/>
    </row>
    <row r="58732" spans="18:18">
      <c r="R58732" s="1"/>
    </row>
    <row r="58733" spans="18:18">
      <c r="R58733" s="1"/>
    </row>
    <row r="58734" spans="18:18">
      <c r="R58734" s="1"/>
    </row>
    <row r="58735" spans="18:18">
      <c r="R58735" s="1"/>
    </row>
    <row r="58736" spans="18:18">
      <c r="R58736" s="1"/>
    </row>
    <row r="58737" spans="18:18">
      <c r="R58737" s="1"/>
    </row>
    <row r="58738" spans="18:18">
      <c r="R58738" s="1"/>
    </row>
    <row r="58739" spans="18:18">
      <c r="R58739" s="1"/>
    </row>
    <row r="58740" spans="18:18">
      <c r="R58740" s="1"/>
    </row>
    <row r="58741" spans="18:18">
      <c r="R58741" s="1"/>
    </row>
    <row r="58742" spans="18:18">
      <c r="R58742" s="1"/>
    </row>
    <row r="58743" spans="18:18">
      <c r="R58743" s="1"/>
    </row>
    <row r="58744" spans="18:18">
      <c r="R58744" s="1"/>
    </row>
    <row r="58745" spans="18:18">
      <c r="R58745" s="1"/>
    </row>
    <row r="58746" spans="18:18">
      <c r="R58746" s="1"/>
    </row>
    <row r="58747" spans="18:18">
      <c r="R58747" s="1"/>
    </row>
    <row r="58748" spans="18:18">
      <c r="R58748" s="1"/>
    </row>
    <row r="58749" spans="18:18">
      <c r="R58749" s="1"/>
    </row>
    <row r="58750" spans="18:18">
      <c r="R58750" s="1"/>
    </row>
    <row r="58751" spans="18:18">
      <c r="R58751" s="1"/>
    </row>
    <row r="58752" spans="18:18">
      <c r="R58752" s="1"/>
    </row>
    <row r="58753" spans="18:18">
      <c r="R58753" s="1"/>
    </row>
    <row r="58754" spans="18:18">
      <c r="R58754" s="1"/>
    </row>
    <row r="58755" spans="18:18">
      <c r="R58755" s="1"/>
    </row>
    <row r="58756" spans="18:18">
      <c r="R58756" s="1"/>
    </row>
    <row r="58757" spans="18:18">
      <c r="R58757" s="1"/>
    </row>
    <row r="58758" spans="18:18">
      <c r="R58758" s="1"/>
    </row>
    <row r="58759" spans="18:18">
      <c r="R58759" s="1"/>
    </row>
    <row r="58760" spans="18:18">
      <c r="R58760" s="1"/>
    </row>
    <row r="58761" spans="18:18">
      <c r="R58761" s="1"/>
    </row>
    <row r="58762" spans="18:18">
      <c r="R58762" s="1"/>
    </row>
    <row r="58763" spans="18:18">
      <c r="R58763" s="1"/>
    </row>
    <row r="58764" spans="18:18">
      <c r="R58764" s="1"/>
    </row>
    <row r="58765" spans="18:18">
      <c r="R58765" s="1"/>
    </row>
    <row r="58766" spans="18:18">
      <c r="R58766" s="1"/>
    </row>
    <row r="58767" spans="18:18">
      <c r="R58767" s="1"/>
    </row>
    <row r="58768" spans="18:18">
      <c r="R58768" s="1"/>
    </row>
    <row r="58769" spans="18:18">
      <c r="R58769" s="1"/>
    </row>
    <row r="58770" spans="18:18">
      <c r="R58770" s="1"/>
    </row>
    <row r="58771" spans="18:18">
      <c r="R58771" s="1"/>
    </row>
    <row r="58772" spans="18:18">
      <c r="R58772" s="1"/>
    </row>
    <row r="58773" spans="18:18">
      <c r="R58773" s="1"/>
    </row>
    <row r="58774" spans="18:18">
      <c r="R58774" s="1"/>
    </row>
    <row r="58775" spans="18:18">
      <c r="R58775" s="1"/>
    </row>
    <row r="58776" spans="18:18">
      <c r="R58776" s="1"/>
    </row>
    <row r="58777" spans="18:18">
      <c r="R58777" s="1"/>
    </row>
    <row r="58778" spans="18:18">
      <c r="R58778" s="1"/>
    </row>
    <row r="58779" spans="18:18">
      <c r="R58779" s="1"/>
    </row>
    <row r="58780" spans="18:18">
      <c r="R58780" s="1"/>
    </row>
    <row r="58781" spans="18:18">
      <c r="R58781" s="1"/>
    </row>
    <row r="58782" spans="18:18">
      <c r="R58782" s="1"/>
    </row>
    <row r="58783" spans="18:18">
      <c r="R58783" s="1"/>
    </row>
    <row r="58784" spans="18:18">
      <c r="R58784" s="1"/>
    </row>
    <row r="58785" spans="18:18">
      <c r="R58785" s="1"/>
    </row>
    <row r="58786" spans="18:18">
      <c r="R58786" s="1"/>
    </row>
    <row r="58787" spans="18:18">
      <c r="R58787" s="1"/>
    </row>
    <row r="58788" spans="18:18">
      <c r="R58788" s="1"/>
    </row>
    <row r="58789" spans="18:18">
      <c r="R58789" s="1"/>
    </row>
    <row r="58790" spans="18:18">
      <c r="R58790" s="1"/>
    </row>
    <row r="58791" spans="18:18">
      <c r="R58791" s="1"/>
    </row>
    <row r="58792" spans="18:18">
      <c r="R58792" s="1"/>
    </row>
    <row r="58793" spans="18:18">
      <c r="R58793" s="1"/>
    </row>
    <row r="58794" spans="18:18">
      <c r="R58794" s="1"/>
    </row>
    <row r="58795" spans="18:18">
      <c r="R58795" s="1"/>
    </row>
    <row r="58796" spans="18:18">
      <c r="R58796" s="1"/>
    </row>
    <row r="58797" spans="18:18">
      <c r="R58797" s="1"/>
    </row>
    <row r="58798" spans="18:18">
      <c r="R58798" s="1"/>
    </row>
    <row r="58799" spans="18:18">
      <c r="R58799" s="1"/>
    </row>
    <row r="58800" spans="18:18">
      <c r="R58800" s="1"/>
    </row>
    <row r="58801" spans="18:18">
      <c r="R58801" s="1"/>
    </row>
    <row r="58802" spans="18:18">
      <c r="R58802" s="1"/>
    </row>
    <row r="58803" spans="18:18">
      <c r="R58803" s="1"/>
    </row>
    <row r="58804" spans="18:18">
      <c r="R58804" s="1"/>
    </row>
    <row r="58805" spans="18:18">
      <c r="R58805" s="1"/>
    </row>
    <row r="58806" spans="18:18">
      <c r="R58806" s="1"/>
    </row>
    <row r="58807" spans="18:18">
      <c r="R58807" s="1"/>
    </row>
    <row r="58808" spans="18:18">
      <c r="R58808" s="1"/>
    </row>
    <row r="58809" spans="18:18">
      <c r="R58809" s="1"/>
    </row>
    <row r="58810" spans="18:18">
      <c r="R58810" s="1"/>
    </row>
    <row r="58811" spans="18:18">
      <c r="R58811" s="1"/>
    </row>
    <row r="58812" spans="18:18">
      <c r="R58812" s="1"/>
    </row>
    <row r="58813" spans="18:18">
      <c r="R58813" s="1"/>
    </row>
    <row r="58814" spans="18:18">
      <c r="R58814" s="1"/>
    </row>
    <row r="58815" spans="18:18">
      <c r="R58815" s="1"/>
    </row>
    <row r="58816" spans="18:18">
      <c r="R58816" s="1"/>
    </row>
    <row r="58817" spans="18:18">
      <c r="R58817" s="1"/>
    </row>
    <row r="58818" spans="18:18">
      <c r="R58818" s="1"/>
    </row>
    <row r="58819" spans="18:18">
      <c r="R58819" s="1"/>
    </row>
    <row r="58820" spans="18:18">
      <c r="R58820" s="1"/>
    </row>
    <row r="58821" spans="18:18">
      <c r="R58821" s="1"/>
    </row>
    <row r="58822" spans="18:18">
      <c r="R58822" s="1"/>
    </row>
    <row r="58823" spans="18:18">
      <c r="R58823" s="1"/>
    </row>
    <row r="58824" spans="18:18">
      <c r="R58824" s="1"/>
    </row>
    <row r="58825" spans="18:18">
      <c r="R58825" s="1"/>
    </row>
    <row r="58826" spans="18:18">
      <c r="R58826" s="1"/>
    </row>
    <row r="58827" spans="18:18">
      <c r="R58827" s="1"/>
    </row>
    <row r="58828" spans="18:18">
      <c r="R58828" s="1"/>
    </row>
    <row r="58829" spans="18:18">
      <c r="R58829" s="1"/>
    </row>
    <row r="58830" spans="18:18">
      <c r="R58830" s="1"/>
    </row>
    <row r="58831" spans="18:18">
      <c r="R58831" s="1"/>
    </row>
    <row r="58832" spans="18:18">
      <c r="R58832" s="1"/>
    </row>
    <row r="58833" spans="18:18">
      <c r="R58833" s="1"/>
    </row>
    <row r="58834" spans="18:18">
      <c r="R58834" s="1"/>
    </row>
    <row r="58835" spans="18:18">
      <c r="R58835" s="1"/>
    </row>
    <row r="58836" spans="18:18">
      <c r="R58836" s="1"/>
    </row>
    <row r="58837" spans="18:18">
      <c r="R58837" s="1"/>
    </row>
    <row r="58838" spans="18:18">
      <c r="R58838" s="1"/>
    </row>
    <row r="58839" spans="18:18">
      <c r="R58839" s="1"/>
    </row>
    <row r="58840" spans="18:18">
      <c r="R58840" s="1"/>
    </row>
    <row r="58841" spans="18:18">
      <c r="R58841" s="1"/>
    </row>
    <row r="58842" spans="18:18">
      <c r="R58842" s="1"/>
    </row>
    <row r="58843" spans="18:18">
      <c r="R58843" s="1"/>
    </row>
    <row r="58844" spans="18:18">
      <c r="R58844" s="1"/>
    </row>
    <row r="58845" spans="18:18">
      <c r="R58845" s="1"/>
    </row>
    <row r="58846" spans="18:18">
      <c r="R58846" s="1"/>
    </row>
    <row r="58847" spans="18:18">
      <c r="R58847" s="1"/>
    </row>
    <row r="58848" spans="18:18">
      <c r="R58848" s="1"/>
    </row>
    <row r="58849" spans="18:18">
      <c r="R58849" s="1"/>
    </row>
    <row r="58850" spans="18:18">
      <c r="R58850" s="1"/>
    </row>
    <row r="58851" spans="18:18">
      <c r="R58851" s="1"/>
    </row>
    <row r="58852" spans="18:18">
      <c r="R58852" s="1"/>
    </row>
    <row r="58853" spans="18:18">
      <c r="R58853" s="1"/>
    </row>
    <row r="58854" spans="18:18">
      <c r="R58854" s="1"/>
    </row>
    <row r="58855" spans="18:18">
      <c r="R58855" s="1"/>
    </row>
    <row r="58856" spans="18:18">
      <c r="R58856" s="1"/>
    </row>
    <row r="58857" spans="18:18">
      <c r="R58857" s="1"/>
    </row>
    <row r="58858" spans="18:18">
      <c r="R58858" s="1"/>
    </row>
    <row r="58859" spans="18:18">
      <c r="R58859" s="1"/>
    </row>
    <row r="58860" spans="18:18">
      <c r="R58860" s="1"/>
    </row>
    <row r="58861" spans="18:18">
      <c r="R58861" s="1"/>
    </row>
    <row r="58862" spans="18:18">
      <c r="R58862" s="1"/>
    </row>
    <row r="58863" spans="18:18">
      <c r="R58863" s="1"/>
    </row>
    <row r="58864" spans="18:18">
      <c r="R58864" s="1"/>
    </row>
    <row r="58865" spans="18:18">
      <c r="R58865" s="1"/>
    </row>
    <row r="58866" spans="18:18">
      <c r="R58866" s="1"/>
    </row>
    <row r="58867" spans="18:18">
      <c r="R58867" s="1"/>
    </row>
    <row r="58868" spans="18:18">
      <c r="R58868" s="1"/>
    </row>
    <row r="58869" spans="18:18">
      <c r="R58869" s="1"/>
    </row>
    <row r="58870" spans="18:18">
      <c r="R58870" s="1"/>
    </row>
    <row r="58871" spans="18:18">
      <c r="R58871" s="1"/>
    </row>
    <row r="58872" spans="18:18">
      <c r="R58872" s="1"/>
    </row>
    <row r="58873" spans="18:18">
      <c r="R58873" s="1"/>
    </row>
    <row r="58874" spans="18:18">
      <c r="R58874" s="1"/>
    </row>
    <row r="58875" spans="18:18">
      <c r="R58875" s="1"/>
    </row>
    <row r="58876" spans="18:18">
      <c r="R58876" s="1"/>
    </row>
    <row r="58877" spans="18:18">
      <c r="R58877" s="1"/>
    </row>
    <row r="58878" spans="18:18">
      <c r="R58878" s="1"/>
    </row>
    <row r="58879" spans="18:18">
      <c r="R58879" s="1"/>
    </row>
    <row r="58880" spans="18:18">
      <c r="R58880" s="1"/>
    </row>
    <row r="58881" spans="18:18">
      <c r="R58881" s="1"/>
    </row>
    <row r="58882" spans="18:18">
      <c r="R58882" s="1"/>
    </row>
    <row r="58883" spans="18:18">
      <c r="R58883" s="1"/>
    </row>
    <row r="58884" spans="18:18">
      <c r="R58884" s="1"/>
    </row>
    <row r="58885" spans="18:18">
      <c r="R58885" s="1"/>
    </row>
    <row r="58886" spans="18:18">
      <c r="R58886" s="1"/>
    </row>
    <row r="58887" spans="18:18">
      <c r="R58887" s="1"/>
    </row>
    <row r="58888" spans="18:18">
      <c r="R58888" s="1"/>
    </row>
    <row r="58889" spans="18:18">
      <c r="R58889" s="1"/>
    </row>
    <row r="58890" spans="18:18">
      <c r="R58890" s="1"/>
    </row>
    <row r="58891" spans="18:18">
      <c r="R58891" s="1"/>
    </row>
    <row r="58892" spans="18:18">
      <c r="R58892" s="1"/>
    </row>
    <row r="58893" spans="18:18">
      <c r="R58893" s="1"/>
    </row>
    <row r="58894" spans="18:18">
      <c r="R58894" s="1"/>
    </row>
    <row r="58895" spans="18:18">
      <c r="R58895" s="1"/>
    </row>
    <row r="58896" spans="18:18">
      <c r="R58896" s="1"/>
    </row>
    <row r="58897" spans="18:18">
      <c r="R58897" s="1"/>
    </row>
    <row r="58898" spans="18:18">
      <c r="R58898" s="1"/>
    </row>
    <row r="58899" spans="18:18">
      <c r="R58899" s="1"/>
    </row>
    <row r="58900" spans="18:18">
      <c r="R58900" s="1"/>
    </row>
    <row r="58901" spans="18:18">
      <c r="R58901" s="1"/>
    </row>
    <row r="58902" spans="18:18">
      <c r="R58902" s="1"/>
    </row>
    <row r="58903" spans="18:18">
      <c r="R58903" s="1"/>
    </row>
    <row r="58904" spans="18:18">
      <c r="R58904" s="1"/>
    </row>
    <row r="58905" spans="18:18">
      <c r="R58905" s="1"/>
    </row>
    <row r="58906" spans="18:18">
      <c r="R58906" s="1"/>
    </row>
    <row r="58907" spans="18:18">
      <c r="R58907" s="1"/>
    </row>
    <row r="58908" spans="18:18">
      <c r="R58908" s="1"/>
    </row>
    <row r="58909" spans="18:18">
      <c r="R58909" s="1"/>
    </row>
    <row r="58910" spans="18:18">
      <c r="R58910" s="1"/>
    </row>
    <row r="58911" spans="18:18">
      <c r="R58911" s="1"/>
    </row>
    <row r="58912" spans="18:18">
      <c r="R58912" s="1"/>
    </row>
    <row r="58913" spans="18:18">
      <c r="R58913" s="1"/>
    </row>
    <row r="58914" spans="18:18">
      <c r="R58914" s="1"/>
    </row>
    <row r="58915" spans="18:18">
      <c r="R58915" s="1"/>
    </row>
    <row r="58916" spans="18:18">
      <c r="R58916" s="1"/>
    </row>
    <row r="58917" spans="18:18">
      <c r="R58917" s="1"/>
    </row>
    <row r="58918" spans="18:18">
      <c r="R58918" s="1"/>
    </row>
    <row r="58919" spans="18:18">
      <c r="R58919" s="1"/>
    </row>
    <row r="58920" spans="18:18">
      <c r="R58920" s="1"/>
    </row>
    <row r="58921" spans="18:18">
      <c r="R58921" s="1"/>
    </row>
    <row r="58922" spans="18:18">
      <c r="R58922" s="1"/>
    </row>
    <row r="58923" spans="18:18">
      <c r="R58923" s="1"/>
    </row>
    <row r="58924" spans="18:18">
      <c r="R58924" s="1"/>
    </row>
    <row r="58925" spans="18:18">
      <c r="R58925" s="1"/>
    </row>
    <row r="58926" spans="18:18">
      <c r="R58926" s="1"/>
    </row>
    <row r="58927" spans="18:18">
      <c r="R58927" s="1"/>
    </row>
    <row r="58928" spans="18:18">
      <c r="R58928" s="1"/>
    </row>
    <row r="58929" spans="18:18">
      <c r="R58929" s="1"/>
    </row>
    <row r="58930" spans="18:18">
      <c r="R58930" s="1"/>
    </row>
    <row r="58931" spans="18:18">
      <c r="R58931" s="1"/>
    </row>
    <row r="58932" spans="18:18">
      <c r="R58932" s="1"/>
    </row>
    <row r="58933" spans="18:18">
      <c r="R58933" s="1"/>
    </row>
    <row r="58934" spans="18:18">
      <c r="R58934" s="1"/>
    </row>
    <row r="58935" spans="18:18">
      <c r="R58935" s="1"/>
    </row>
    <row r="58936" spans="18:18">
      <c r="R58936" s="1"/>
    </row>
    <row r="58937" spans="18:18">
      <c r="R58937" s="1"/>
    </row>
    <row r="58938" spans="18:18">
      <c r="R58938" s="1"/>
    </row>
    <row r="58939" spans="18:18">
      <c r="R58939" s="1"/>
    </row>
    <row r="58940" spans="18:18">
      <c r="R58940" s="1"/>
    </row>
    <row r="58941" spans="18:18">
      <c r="R58941" s="1"/>
    </row>
    <row r="58942" spans="18:18">
      <c r="R58942" s="1"/>
    </row>
    <row r="58943" spans="18:18">
      <c r="R58943" s="1"/>
    </row>
    <row r="58944" spans="18:18">
      <c r="R58944" s="1"/>
    </row>
    <row r="58945" spans="18:18">
      <c r="R58945" s="1"/>
    </row>
    <row r="58946" spans="18:18">
      <c r="R58946" s="1"/>
    </row>
    <row r="58947" spans="18:18">
      <c r="R58947" s="1"/>
    </row>
    <row r="58948" spans="18:18">
      <c r="R58948" s="1"/>
    </row>
    <row r="58949" spans="18:18">
      <c r="R58949" s="1"/>
    </row>
    <row r="58950" spans="18:18">
      <c r="R58950" s="1"/>
    </row>
    <row r="58951" spans="18:18">
      <c r="R58951" s="1"/>
    </row>
    <row r="58952" spans="18:18">
      <c r="R58952" s="1"/>
    </row>
    <row r="58953" spans="18:18">
      <c r="R58953" s="1"/>
    </row>
    <row r="58954" spans="18:18">
      <c r="R58954" s="1"/>
    </row>
    <row r="58955" spans="18:18">
      <c r="R58955" s="1"/>
    </row>
    <row r="58956" spans="18:18">
      <c r="R58956" s="1"/>
    </row>
    <row r="58957" spans="18:18">
      <c r="R58957" s="1"/>
    </row>
    <row r="58958" spans="18:18">
      <c r="R58958" s="1"/>
    </row>
    <row r="58959" spans="18:18">
      <c r="R58959" s="1"/>
    </row>
    <row r="58960" spans="18:18">
      <c r="R58960" s="1"/>
    </row>
    <row r="58961" spans="18:18">
      <c r="R58961" s="1"/>
    </row>
    <row r="58962" spans="18:18">
      <c r="R58962" s="1"/>
    </row>
    <row r="58963" spans="18:18">
      <c r="R58963" s="1"/>
    </row>
    <row r="58964" spans="18:18">
      <c r="R58964" s="1"/>
    </row>
    <row r="58965" spans="18:18">
      <c r="R58965" s="1"/>
    </row>
    <row r="58966" spans="18:18">
      <c r="R58966" s="1"/>
    </row>
    <row r="58967" spans="18:18">
      <c r="R58967" s="1"/>
    </row>
    <row r="58968" spans="18:18">
      <c r="R58968" s="1"/>
    </row>
    <row r="58969" spans="18:18">
      <c r="R58969" s="1"/>
    </row>
    <row r="58970" spans="18:18">
      <c r="R58970" s="1"/>
    </row>
    <row r="58971" spans="18:18">
      <c r="R58971" s="1"/>
    </row>
    <row r="58972" spans="18:18">
      <c r="R58972" s="1"/>
    </row>
    <row r="58973" spans="18:18">
      <c r="R58973" s="1"/>
    </row>
    <row r="58974" spans="18:18">
      <c r="R58974" s="1"/>
    </row>
    <row r="58975" spans="18:18">
      <c r="R58975" s="1"/>
    </row>
    <row r="58976" spans="18:18">
      <c r="R58976" s="1"/>
    </row>
    <row r="58977" spans="18:18">
      <c r="R58977" s="1"/>
    </row>
    <row r="58978" spans="18:18">
      <c r="R58978" s="1"/>
    </row>
    <row r="58979" spans="18:18">
      <c r="R58979" s="1"/>
    </row>
    <row r="58980" spans="18:18">
      <c r="R58980" s="1"/>
    </row>
    <row r="58981" spans="18:18">
      <c r="R58981" s="1"/>
    </row>
    <row r="58982" spans="18:18">
      <c r="R58982" s="1"/>
    </row>
    <row r="58983" spans="18:18">
      <c r="R58983" s="1"/>
    </row>
    <row r="58984" spans="18:18">
      <c r="R58984" s="1"/>
    </row>
    <row r="58985" spans="18:18">
      <c r="R58985" s="1"/>
    </row>
    <row r="58986" spans="18:18">
      <c r="R58986" s="1"/>
    </row>
    <row r="58987" spans="18:18">
      <c r="R58987" s="1"/>
    </row>
    <row r="58988" spans="18:18">
      <c r="R58988" s="1"/>
    </row>
    <row r="58989" spans="18:18">
      <c r="R58989" s="1"/>
    </row>
    <row r="58990" spans="18:18">
      <c r="R58990" s="1"/>
    </row>
    <row r="58991" spans="18:18">
      <c r="R58991" s="1"/>
    </row>
    <row r="58992" spans="18:18">
      <c r="R58992" s="1"/>
    </row>
    <row r="58993" spans="18:18">
      <c r="R58993" s="1"/>
    </row>
    <row r="58994" spans="18:18">
      <c r="R58994" s="1"/>
    </row>
    <row r="58995" spans="18:18">
      <c r="R58995" s="1"/>
    </row>
    <row r="58996" spans="18:18">
      <c r="R58996" s="1"/>
    </row>
    <row r="58997" spans="18:18">
      <c r="R58997" s="1"/>
    </row>
    <row r="58998" spans="18:18">
      <c r="R58998" s="1"/>
    </row>
    <row r="58999" spans="18:18">
      <c r="R58999" s="1"/>
    </row>
    <row r="59000" spans="18:18">
      <c r="R59000" s="1"/>
    </row>
    <row r="59001" spans="18:18">
      <c r="R59001" s="1"/>
    </row>
    <row r="59002" spans="18:18">
      <c r="R59002" s="1"/>
    </row>
    <row r="59003" spans="18:18">
      <c r="R59003" s="1"/>
    </row>
    <row r="59004" spans="18:18">
      <c r="R59004" s="1"/>
    </row>
    <row r="59005" spans="18:18">
      <c r="R59005" s="1"/>
    </row>
    <row r="59006" spans="18:18">
      <c r="R59006" s="1"/>
    </row>
    <row r="59007" spans="18:18">
      <c r="R59007" s="1"/>
    </row>
    <row r="59008" spans="18:18">
      <c r="R59008" s="1"/>
    </row>
    <row r="59009" spans="18:18">
      <c r="R59009" s="1"/>
    </row>
    <row r="59010" spans="18:18">
      <c r="R59010" s="1"/>
    </row>
    <row r="59011" spans="18:18">
      <c r="R59011" s="1"/>
    </row>
    <row r="59012" spans="18:18">
      <c r="R59012" s="1"/>
    </row>
    <row r="59013" spans="18:18">
      <c r="R59013" s="1"/>
    </row>
    <row r="59014" spans="18:18">
      <c r="R59014" s="1"/>
    </row>
    <row r="59015" spans="18:18">
      <c r="R59015" s="1"/>
    </row>
    <row r="59016" spans="18:18">
      <c r="R59016" s="1"/>
    </row>
    <row r="59017" spans="18:18">
      <c r="R59017" s="1"/>
    </row>
    <row r="59018" spans="18:18">
      <c r="R59018" s="1"/>
    </row>
    <row r="59019" spans="18:18">
      <c r="R59019" s="1"/>
    </row>
    <row r="59020" spans="18:18">
      <c r="R59020" s="1"/>
    </row>
    <row r="59021" spans="18:18">
      <c r="R59021" s="1"/>
    </row>
    <row r="59022" spans="18:18">
      <c r="R59022" s="1"/>
    </row>
    <row r="59023" spans="18:18">
      <c r="R59023" s="1"/>
    </row>
    <row r="59024" spans="18:18">
      <c r="R59024" s="1"/>
    </row>
    <row r="59025" spans="18:18">
      <c r="R59025" s="1"/>
    </row>
    <row r="59026" spans="18:18">
      <c r="R59026" s="1"/>
    </row>
    <row r="59027" spans="18:18">
      <c r="R59027" s="1"/>
    </row>
    <row r="59028" spans="18:18">
      <c r="R59028" s="1"/>
    </row>
    <row r="59029" spans="18:18">
      <c r="R59029" s="1"/>
    </row>
    <row r="59030" spans="18:18">
      <c r="R59030" s="1"/>
    </row>
    <row r="59031" spans="18:18">
      <c r="R59031" s="1"/>
    </row>
    <row r="59032" spans="18:18">
      <c r="R59032" s="1"/>
    </row>
    <row r="59033" spans="18:18">
      <c r="R59033" s="1"/>
    </row>
    <row r="59034" spans="18:18">
      <c r="R59034" s="1"/>
    </row>
    <row r="59035" spans="18:18">
      <c r="R59035" s="1"/>
    </row>
    <row r="59036" spans="18:18">
      <c r="R59036" s="1"/>
    </row>
    <row r="59037" spans="18:18">
      <c r="R59037" s="1"/>
    </row>
    <row r="59038" spans="18:18">
      <c r="R59038" s="1"/>
    </row>
    <row r="59039" spans="18:18">
      <c r="R59039" s="1"/>
    </row>
    <row r="59040" spans="18:18">
      <c r="R59040" s="1"/>
    </row>
    <row r="59041" spans="18:18">
      <c r="R59041" s="1"/>
    </row>
    <row r="59042" spans="18:18">
      <c r="R59042" s="1"/>
    </row>
    <row r="59043" spans="18:18">
      <c r="R59043" s="1"/>
    </row>
    <row r="59044" spans="18:18">
      <c r="R59044" s="1"/>
    </row>
    <row r="59045" spans="18:18">
      <c r="R59045" s="1"/>
    </row>
    <row r="59046" spans="18:18">
      <c r="R59046" s="1"/>
    </row>
    <row r="59047" spans="18:18">
      <c r="R59047" s="1"/>
    </row>
    <row r="59048" spans="18:18">
      <c r="R59048" s="1"/>
    </row>
    <row r="59049" spans="18:18">
      <c r="R59049" s="1"/>
    </row>
    <row r="59050" spans="18:18">
      <c r="R59050" s="1"/>
    </row>
    <row r="59051" spans="18:18">
      <c r="R59051" s="1"/>
    </row>
    <row r="59052" spans="18:18">
      <c r="R59052" s="1"/>
    </row>
    <row r="59053" spans="18:18">
      <c r="R59053" s="1"/>
    </row>
    <row r="59054" spans="18:18">
      <c r="R59054" s="1"/>
    </row>
    <row r="59055" spans="18:18">
      <c r="R59055" s="1"/>
    </row>
    <row r="59056" spans="18:18">
      <c r="R59056" s="1"/>
    </row>
    <row r="59057" spans="18:18">
      <c r="R59057" s="1"/>
    </row>
    <row r="59058" spans="18:18">
      <c r="R59058" s="1"/>
    </row>
    <row r="59059" spans="18:18">
      <c r="R59059" s="1"/>
    </row>
    <row r="59060" spans="18:18">
      <c r="R59060" s="1"/>
    </row>
    <row r="59061" spans="18:18">
      <c r="R59061" s="1"/>
    </row>
    <row r="59062" spans="18:18">
      <c r="R59062" s="1"/>
    </row>
    <row r="59063" spans="18:18">
      <c r="R59063" s="1"/>
    </row>
    <row r="59064" spans="18:18">
      <c r="R59064" s="1"/>
    </row>
    <row r="59065" spans="18:18">
      <c r="R59065" s="1"/>
    </row>
    <row r="59066" spans="18:18">
      <c r="R59066" s="1"/>
    </row>
    <row r="59067" spans="18:18">
      <c r="R59067" s="1"/>
    </row>
    <row r="59068" spans="18:18">
      <c r="R59068" s="1"/>
    </row>
    <row r="59069" spans="18:18">
      <c r="R59069" s="1"/>
    </row>
    <row r="59070" spans="18:18">
      <c r="R59070" s="1"/>
    </row>
    <row r="59071" spans="18:18">
      <c r="R59071" s="1"/>
    </row>
    <row r="59072" spans="18:18">
      <c r="R59072" s="1"/>
    </row>
    <row r="59073" spans="18:18">
      <c r="R59073" s="1"/>
    </row>
    <row r="59074" spans="18:18">
      <c r="R59074" s="1"/>
    </row>
    <row r="59075" spans="18:18">
      <c r="R59075" s="1"/>
    </row>
    <row r="59076" spans="18:18">
      <c r="R59076" s="1"/>
    </row>
    <row r="59077" spans="18:18">
      <c r="R59077" s="1"/>
    </row>
    <row r="59078" spans="18:18">
      <c r="R59078" s="1"/>
    </row>
    <row r="59079" spans="18:18">
      <c r="R59079" s="1"/>
    </row>
    <row r="59080" spans="18:18">
      <c r="R59080" s="1"/>
    </row>
    <row r="59081" spans="18:18">
      <c r="R59081" s="1"/>
    </row>
    <row r="59082" spans="18:18">
      <c r="R59082" s="1"/>
    </row>
    <row r="59083" spans="18:18">
      <c r="R59083" s="1"/>
    </row>
    <row r="59084" spans="18:18">
      <c r="R59084" s="1"/>
    </row>
    <row r="59085" spans="18:18">
      <c r="R59085" s="1"/>
    </row>
    <row r="59086" spans="18:18">
      <c r="R59086" s="1"/>
    </row>
    <row r="59087" spans="18:18">
      <c r="R59087" s="1"/>
    </row>
    <row r="59088" spans="18:18">
      <c r="R59088" s="1"/>
    </row>
    <row r="59089" spans="18:18">
      <c r="R59089" s="1"/>
    </row>
    <row r="59090" spans="18:18">
      <c r="R59090" s="1"/>
    </row>
    <row r="59091" spans="18:18">
      <c r="R59091" s="1"/>
    </row>
    <row r="59092" spans="18:18">
      <c r="R59092" s="1"/>
    </row>
    <row r="59093" spans="18:18">
      <c r="R59093" s="1"/>
    </row>
    <row r="59094" spans="18:18">
      <c r="R59094" s="1"/>
    </row>
    <row r="59095" spans="18:18">
      <c r="R59095" s="1"/>
    </row>
    <row r="59096" spans="18:18">
      <c r="R59096" s="1"/>
    </row>
    <row r="59097" spans="18:18">
      <c r="R59097" s="1"/>
    </row>
    <row r="59098" spans="18:18">
      <c r="R59098" s="1"/>
    </row>
    <row r="59099" spans="18:18">
      <c r="R59099" s="1"/>
    </row>
    <row r="59100" spans="18:18">
      <c r="R59100" s="1"/>
    </row>
    <row r="59101" spans="18:18">
      <c r="R59101" s="1"/>
    </row>
    <row r="59102" spans="18:18">
      <c r="R59102" s="1"/>
    </row>
    <row r="59103" spans="18:18">
      <c r="R59103" s="1"/>
    </row>
    <row r="59104" spans="18:18">
      <c r="R59104" s="1"/>
    </row>
    <row r="59105" spans="18:18">
      <c r="R59105" s="1"/>
    </row>
    <row r="59106" spans="18:18">
      <c r="R59106" s="1"/>
    </row>
    <row r="59107" spans="18:18">
      <c r="R59107" s="1"/>
    </row>
    <row r="59108" spans="18:18">
      <c r="R59108" s="1"/>
    </row>
    <row r="59109" spans="18:18">
      <c r="R59109" s="1"/>
    </row>
    <row r="59110" spans="18:18">
      <c r="R59110" s="1"/>
    </row>
    <row r="59111" spans="18:18">
      <c r="R59111" s="1"/>
    </row>
    <row r="59112" spans="18:18">
      <c r="R59112" s="1"/>
    </row>
    <row r="59113" spans="18:18">
      <c r="R59113" s="1"/>
    </row>
    <row r="59114" spans="18:18">
      <c r="R59114" s="1"/>
    </row>
    <row r="59115" spans="18:18">
      <c r="R59115" s="1"/>
    </row>
    <row r="59116" spans="18:18">
      <c r="R59116" s="1"/>
    </row>
    <row r="59117" spans="18:18">
      <c r="R59117" s="1"/>
    </row>
    <row r="59118" spans="18:18">
      <c r="R59118" s="1"/>
    </row>
    <row r="59119" spans="18:18">
      <c r="R59119" s="1"/>
    </row>
    <row r="59120" spans="18:18">
      <c r="R59120" s="1"/>
    </row>
    <row r="59121" spans="18:18">
      <c r="R59121" s="1"/>
    </row>
    <row r="59122" spans="18:18">
      <c r="R59122" s="1"/>
    </row>
    <row r="59123" spans="18:18">
      <c r="R59123" s="1"/>
    </row>
    <row r="59124" spans="18:18">
      <c r="R59124" s="1"/>
    </row>
    <row r="59125" spans="18:18">
      <c r="R59125" s="1"/>
    </row>
    <row r="59126" spans="18:18">
      <c r="R59126" s="1"/>
    </row>
    <row r="59127" spans="18:18">
      <c r="R59127" s="1"/>
    </row>
    <row r="59128" spans="18:18">
      <c r="R59128" s="1"/>
    </row>
    <row r="59129" spans="18:18">
      <c r="R59129" s="1"/>
    </row>
    <row r="59130" spans="18:18">
      <c r="R59130" s="1"/>
    </row>
    <row r="59131" spans="18:18">
      <c r="R59131" s="1"/>
    </row>
    <row r="59132" spans="18:18">
      <c r="R59132" s="1"/>
    </row>
    <row r="59133" spans="18:18">
      <c r="R59133" s="1"/>
    </row>
    <row r="59134" spans="18:18">
      <c r="R59134" s="1"/>
    </row>
    <row r="59135" spans="18:18">
      <c r="R59135" s="1"/>
    </row>
    <row r="59136" spans="18:18">
      <c r="R59136" s="1"/>
    </row>
    <row r="59137" spans="18:18">
      <c r="R59137" s="1"/>
    </row>
    <row r="59138" spans="18:18">
      <c r="R59138" s="1"/>
    </row>
    <row r="59139" spans="18:18">
      <c r="R59139" s="1"/>
    </row>
    <row r="59140" spans="18:18">
      <c r="R59140" s="1"/>
    </row>
    <row r="59141" spans="18:18">
      <c r="R59141" s="1"/>
    </row>
    <row r="59142" spans="18:18">
      <c r="R59142" s="1"/>
    </row>
    <row r="59143" spans="18:18">
      <c r="R59143" s="1"/>
    </row>
    <row r="59144" spans="18:18">
      <c r="R59144" s="1"/>
    </row>
    <row r="59145" spans="18:18">
      <c r="R59145" s="1"/>
    </row>
    <row r="59146" spans="18:18">
      <c r="R59146" s="1"/>
    </row>
    <row r="59147" spans="18:18">
      <c r="R59147" s="1"/>
    </row>
    <row r="59148" spans="18:18">
      <c r="R59148" s="1"/>
    </row>
    <row r="59149" spans="18:18">
      <c r="R59149" s="1"/>
    </row>
    <row r="59150" spans="18:18">
      <c r="R59150" s="1"/>
    </row>
    <row r="59151" spans="18:18">
      <c r="R59151" s="1"/>
    </row>
    <row r="59152" spans="18:18">
      <c r="R59152" s="1"/>
    </row>
    <row r="59153" spans="18:18">
      <c r="R59153" s="1"/>
    </row>
    <row r="59154" spans="18:18">
      <c r="R59154" s="1"/>
    </row>
    <row r="59155" spans="18:18">
      <c r="R59155" s="1"/>
    </row>
    <row r="59156" spans="18:18">
      <c r="R59156" s="1"/>
    </row>
    <row r="59157" spans="18:18">
      <c r="R59157" s="1"/>
    </row>
    <row r="59158" spans="18:18">
      <c r="R59158" s="1"/>
    </row>
    <row r="59159" spans="18:18">
      <c r="R59159" s="1"/>
    </row>
    <row r="59160" spans="18:18">
      <c r="R59160" s="1"/>
    </row>
    <row r="59161" spans="18:18">
      <c r="R59161" s="1"/>
    </row>
    <row r="59162" spans="18:18">
      <c r="R59162" s="1"/>
    </row>
    <row r="59163" spans="18:18">
      <c r="R59163" s="1"/>
    </row>
    <row r="59164" spans="18:18">
      <c r="R59164" s="1"/>
    </row>
    <row r="59165" spans="18:18">
      <c r="R59165" s="1"/>
    </row>
    <row r="59166" spans="18:18">
      <c r="R59166" s="1"/>
    </row>
    <row r="59167" spans="18:18">
      <c r="R59167" s="1"/>
    </row>
    <row r="59168" spans="18:18">
      <c r="R59168" s="1"/>
    </row>
    <row r="59169" spans="18:18">
      <c r="R59169" s="1"/>
    </row>
    <row r="59170" spans="18:18">
      <c r="R59170" s="1"/>
    </row>
    <row r="59171" spans="18:18">
      <c r="R59171" s="1"/>
    </row>
    <row r="59172" spans="18:18">
      <c r="R59172" s="1"/>
    </row>
    <row r="59173" spans="18:18">
      <c r="R59173" s="1"/>
    </row>
    <row r="59174" spans="18:18">
      <c r="R59174" s="1"/>
    </row>
    <row r="59175" spans="18:18">
      <c r="R59175" s="1"/>
    </row>
    <row r="59176" spans="18:18">
      <c r="R59176" s="1"/>
    </row>
    <row r="59177" spans="18:18">
      <c r="R59177" s="1"/>
    </row>
    <row r="59178" spans="18:18">
      <c r="R59178" s="1"/>
    </row>
    <row r="59179" spans="18:18">
      <c r="R59179" s="1"/>
    </row>
    <row r="59180" spans="18:18">
      <c r="R59180" s="1"/>
    </row>
    <row r="59181" spans="18:18">
      <c r="R59181" s="1"/>
    </row>
    <row r="59182" spans="18:18">
      <c r="R59182" s="1"/>
    </row>
    <row r="59183" spans="18:18">
      <c r="R59183" s="1"/>
    </row>
    <row r="59184" spans="18:18">
      <c r="R59184" s="1"/>
    </row>
    <row r="59185" spans="18:18">
      <c r="R59185" s="1"/>
    </row>
    <row r="59186" spans="18:18">
      <c r="R59186" s="1"/>
    </row>
    <row r="59187" spans="18:18">
      <c r="R59187" s="1"/>
    </row>
    <row r="59188" spans="18:18">
      <c r="R59188" s="1"/>
    </row>
    <row r="59189" spans="18:18">
      <c r="R59189" s="1"/>
    </row>
    <row r="59190" spans="18:18">
      <c r="R59190" s="1"/>
    </row>
    <row r="59191" spans="18:18">
      <c r="R59191" s="1"/>
    </row>
    <row r="59192" spans="18:18">
      <c r="R59192" s="1"/>
    </row>
    <row r="59193" spans="18:18">
      <c r="R59193" s="1"/>
    </row>
    <row r="59194" spans="18:18">
      <c r="R59194" s="1"/>
    </row>
    <row r="59195" spans="18:18">
      <c r="R59195" s="1"/>
    </row>
    <row r="59196" spans="18:18">
      <c r="R59196" s="1"/>
    </row>
    <row r="59197" spans="18:18">
      <c r="R59197" s="1"/>
    </row>
    <row r="59198" spans="18:18">
      <c r="R59198" s="1"/>
    </row>
    <row r="59199" spans="18:18">
      <c r="R59199" s="1"/>
    </row>
    <row r="59200" spans="18:18">
      <c r="R59200" s="1"/>
    </row>
    <row r="59201" spans="18:18">
      <c r="R59201" s="1"/>
    </row>
    <row r="59202" spans="18:18">
      <c r="R59202" s="1"/>
    </row>
    <row r="59203" spans="18:18">
      <c r="R59203" s="1"/>
    </row>
    <row r="59204" spans="18:18">
      <c r="R59204" s="1"/>
    </row>
    <row r="59205" spans="18:18">
      <c r="R59205" s="1"/>
    </row>
    <row r="59206" spans="18:18">
      <c r="R59206" s="1"/>
    </row>
    <row r="59207" spans="18:18">
      <c r="R59207" s="1"/>
    </row>
    <row r="59208" spans="18:18">
      <c r="R59208" s="1"/>
    </row>
    <row r="59209" spans="18:18">
      <c r="R59209" s="1"/>
    </row>
    <row r="59210" spans="18:18">
      <c r="R59210" s="1"/>
    </row>
    <row r="59211" spans="18:18">
      <c r="R59211" s="1"/>
    </row>
    <row r="59212" spans="18:18">
      <c r="R59212" s="1"/>
    </row>
    <row r="59213" spans="18:18">
      <c r="R59213" s="1"/>
    </row>
    <row r="59214" spans="18:18">
      <c r="R59214" s="1"/>
    </row>
    <row r="59215" spans="18:18">
      <c r="R59215" s="1"/>
    </row>
    <row r="59216" spans="18:18">
      <c r="R59216" s="1"/>
    </row>
    <row r="59217" spans="18:18">
      <c r="R59217" s="1"/>
    </row>
    <row r="59218" spans="18:18">
      <c r="R59218" s="1"/>
    </row>
    <row r="59219" spans="18:18">
      <c r="R59219" s="1"/>
    </row>
    <row r="59220" spans="18:18">
      <c r="R59220" s="1"/>
    </row>
    <row r="59221" spans="18:18">
      <c r="R59221" s="1"/>
    </row>
    <row r="59222" spans="18:18">
      <c r="R59222" s="1"/>
    </row>
    <row r="59223" spans="18:18">
      <c r="R59223" s="1"/>
    </row>
    <row r="59224" spans="18:18">
      <c r="R59224" s="1"/>
    </row>
    <row r="59225" spans="18:18">
      <c r="R59225" s="1"/>
    </row>
    <row r="59226" spans="18:18">
      <c r="R59226" s="1"/>
    </row>
    <row r="59227" spans="18:18">
      <c r="R59227" s="1"/>
    </row>
    <row r="59228" spans="18:18">
      <c r="R59228" s="1"/>
    </row>
    <row r="59229" spans="18:18">
      <c r="R59229" s="1"/>
    </row>
    <row r="59230" spans="18:18">
      <c r="R59230" s="1"/>
    </row>
    <row r="59231" spans="18:18">
      <c r="R59231" s="1"/>
    </row>
    <row r="59232" spans="18:18">
      <c r="R59232" s="1"/>
    </row>
    <row r="59233" spans="18:18">
      <c r="R59233" s="1"/>
    </row>
    <row r="59234" spans="18:18">
      <c r="R59234" s="1"/>
    </row>
    <row r="59235" spans="18:18">
      <c r="R59235" s="1"/>
    </row>
    <row r="59236" spans="18:18">
      <c r="R59236" s="1"/>
    </row>
    <row r="59237" spans="18:18">
      <c r="R59237" s="1"/>
    </row>
    <row r="59238" spans="18:18">
      <c r="R59238" s="1"/>
    </row>
    <row r="59239" spans="18:18">
      <c r="R59239" s="1"/>
    </row>
    <row r="59240" spans="18:18">
      <c r="R59240" s="1"/>
    </row>
    <row r="59241" spans="18:18">
      <c r="R59241" s="1"/>
    </row>
    <row r="59242" spans="18:18">
      <c r="R59242" s="1"/>
    </row>
    <row r="59243" spans="18:18">
      <c r="R59243" s="1"/>
    </row>
    <row r="59244" spans="18:18">
      <c r="R59244" s="1"/>
    </row>
    <row r="59245" spans="18:18">
      <c r="R59245" s="1"/>
    </row>
    <row r="59246" spans="18:18">
      <c r="R59246" s="1"/>
    </row>
    <row r="59247" spans="18:18">
      <c r="R59247" s="1"/>
    </row>
    <row r="59248" spans="18:18">
      <c r="R59248" s="1"/>
    </row>
    <row r="59249" spans="18:18">
      <c r="R59249" s="1"/>
    </row>
    <row r="59250" spans="18:18">
      <c r="R59250" s="1"/>
    </row>
    <row r="59251" spans="18:18">
      <c r="R59251" s="1"/>
    </row>
    <row r="59252" spans="18:18">
      <c r="R59252" s="1"/>
    </row>
    <row r="59253" spans="18:18">
      <c r="R59253" s="1"/>
    </row>
    <row r="59254" spans="18:18">
      <c r="R59254" s="1"/>
    </row>
    <row r="59255" spans="18:18">
      <c r="R59255" s="1"/>
    </row>
    <row r="59256" spans="18:18">
      <c r="R59256" s="1"/>
    </row>
    <row r="59257" spans="18:18">
      <c r="R59257" s="1"/>
    </row>
    <row r="59258" spans="18:18">
      <c r="R59258" s="1"/>
    </row>
    <row r="59259" spans="18:18">
      <c r="R59259" s="1"/>
    </row>
    <row r="59260" spans="18:18">
      <c r="R59260" s="1"/>
    </row>
    <row r="59261" spans="18:18">
      <c r="R59261" s="1"/>
    </row>
    <row r="59262" spans="18:18">
      <c r="R59262" s="1"/>
    </row>
    <row r="59263" spans="18:18">
      <c r="R59263" s="1"/>
    </row>
    <row r="59264" spans="18:18">
      <c r="R59264" s="1"/>
    </row>
    <row r="59265" spans="18:18">
      <c r="R59265" s="1"/>
    </row>
    <row r="59266" spans="18:18">
      <c r="R59266" s="1"/>
    </row>
    <row r="59267" spans="18:18">
      <c r="R59267" s="1"/>
    </row>
    <row r="59268" spans="18:18">
      <c r="R59268" s="1"/>
    </row>
    <row r="59269" spans="18:18">
      <c r="R59269" s="1"/>
    </row>
    <row r="59270" spans="18:18">
      <c r="R59270" s="1"/>
    </row>
    <row r="59271" spans="18:18">
      <c r="R59271" s="1"/>
    </row>
    <row r="59272" spans="18:18">
      <c r="R59272" s="1"/>
    </row>
    <row r="59273" spans="18:18">
      <c r="R59273" s="1"/>
    </row>
    <row r="59274" spans="18:18">
      <c r="R59274" s="1"/>
    </row>
    <row r="59275" spans="18:18">
      <c r="R59275" s="1"/>
    </row>
    <row r="59276" spans="18:18">
      <c r="R59276" s="1"/>
    </row>
    <row r="59277" spans="18:18">
      <c r="R59277" s="1"/>
    </row>
    <row r="59278" spans="18:18">
      <c r="R59278" s="1"/>
    </row>
    <row r="59279" spans="18:18">
      <c r="R59279" s="1"/>
    </row>
    <row r="59280" spans="18:18">
      <c r="R59280" s="1"/>
    </row>
    <row r="59281" spans="18:18">
      <c r="R59281" s="1"/>
    </row>
    <row r="59282" spans="18:18">
      <c r="R59282" s="1"/>
    </row>
    <row r="59283" spans="18:18">
      <c r="R59283" s="1"/>
    </row>
    <row r="59284" spans="18:18">
      <c r="R59284" s="1"/>
    </row>
    <row r="59285" spans="18:18">
      <c r="R59285" s="1"/>
    </row>
    <row r="59286" spans="18:18">
      <c r="R59286" s="1"/>
    </row>
    <row r="59287" spans="18:18">
      <c r="R59287" s="1"/>
    </row>
    <row r="59288" spans="18:18">
      <c r="R59288" s="1"/>
    </row>
    <row r="59289" spans="18:18">
      <c r="R59289" s="1"/>
    </row>
    <row r="59290" spans="18:18">
      <c r="R59290" s="1"/>
    </row>
    <row r="59291" spans="18:18">
      <c r="R59291" s="1"/>
    </row>
    <row r="59292" spans="18:18">
      <c r="R59292" s="1"/>
    </row>
    <row r="59293" spans="18:18">
      <c r="R59293" s="1"/>
    </row>
    <row r="59294" spans="18:18">
      <c r="R59294" s="1"/>
    </row>
    <row r="59295" spans="18:18">
      <c r="R59295" s="1"/>
    </row>
    <row r="59296" spans="18:18">
      <c r="R59296" s="1"/>
    </row>
    <row r="59297" spans="18:18">
      <c r="R59297" s="1"/>
    </row>
    <row r="59298" spans="18:18">
      <c r="R59298" s="1"/>
    </row>
    <row r="59299" spans="18:18">
      <c r="R59299" s="1"/>
    </row>
    <row r="59300" spans="18:18">
      <c r="R59300" s="1"/>
    </row>
    <row r="59301" spans="18:18">
      <c r="R59301" s="1"/>
    </row>
    <row r="59302" spans="18:18">
      <c r="R59302" s="1"/>
    </row>
    <row r="59303" spans="18:18">
      <c r="R59303" s="1"/>
    </row>
    <row r="59304" spans="18:18">
      <c r="R59304" s="1"/>
    </row>
    <row r="59305" spans="18:18">
      <c r="R59305" s="1"/>
    </row>
    <row r="59306" spans="18:18">
      <c r="R59306" s="1"/>
    </row>
    <row r="59307" spans="18:18">
      <c r="R59307" s="1"/>
    </row>
    <row r="59308" spans="18:18">
      <c r="R59308" s="1"/>
    </row>
    <row r="59309" spans="18:18">
      <c r="R59309" s="1"/>
    </row>
    <row r="59310" spans="18:18">
      <c r="R59310" s="1"/>
    </row>
    <row r="59311" spans="18:18">
      <c r="R59311" s="1"/>
    </row>
    <row r="59312" spans="18:18">
      <c r="R59312" s="1"/>
    </row>
    <row r="59313" spans="18:18">
      <c r="R59313" s="1"/>
    </row>
    <row r="59314" spans="18:18">
      <c r="R59314" s="1"/>
    </row>
    <row r="59315" spans="18:18">
      <c r="R59315" s="1"/>
    </row>
    <row r="59316" spans="18:18">
      <c r="R59316" s="1"/>
    </row>
    <row r="59317" spans="18:18">
      <c r="R59317" s="1"/>
    </row>
    <row r="59318" spans="18:18">
      <c r="R59318" s="1"/>
    </row>
    <row r="59319" spans="18:18">
      <c r="R59319" s="1"/>
    </row>
    <row r="59320" spans="18:18">
      <c r="R59320" s="1"/>
    </row>
    <row r="59321" spans="18:18">
      <c r="R59321" s="1"/>
    </row>
    <row r="59322" spans="18:18">
      <c r="R59322" s="1"/>
    </row>
    <row r="59323" spans="18:18">
      <c r="R59323" s="1"/>
    </row>
    <row r="59324" spans="18:18">
      <c r="R59324" s="1"/>
    </row>
    <row r="59325" spans="18:18">
      <c r="R59325" s="1"/>
    </row>
    <row r="59326" spans="18:18">
      <c r="R59326" s="1"/>
    </row>
    <row r="59327" spans="18:18">
      <c r="R59327" s="1"/>
    </row>
    <row r="59328" spans="18:18">
      <c r="R59328" s="1"/>
    </row>
    <row r="59329" spans="18:18">
      <c r="R59329" s="1"/>
    </row>
    <row r="59330" spans="18:18">
      <c r="R59330" s="1"/>
    </row>
    <row r="59331" spans="18:18">
      <c r="R59331" s="1"/>
    </row>
    <row r="59332" spans="18:18">
      <c r="R59332" s="1"/>
    </row>
    <row r="59333" spans="18:18">
      <c r="R59333" s="1"/>
    </row>
    <row r="59334" spans="18:18">
      <c r="R59334" s="1"/>
    </row>
    <row r="59335" spans="18:18">
      <c r="R59335" s="1"/>
    </row>
    <row r="59336" spans="18:18">
      <c r="R59336" s="1"/>
    </row>
    <row r="59337" spans="18:18">
      <c r="R59337" s="1"/>
    </row>
    <row r="59338" spans="18:18">
      <c r="R59338" s="1"/>
    </row>
    <row r="59339" spans="18:18">
      <c r="R59339" s="1"/>
    </row>
    <row r="59340" spans="18:18">
      <c r="R59340" s="1"/>
    </row>
    <row r="59341" spans="18:18">
      <c r="R59341" s="1"/>
    </row>
    <row r="59342" spans="18:18">
      <c r="R59342" s="1"/>
    </row>
    <row r="59343" spans="18:18">
      <c r="R59343" s="1"/>
    </row>
    <row r="59344" spans="18:18">
      <c r="R59344" s="1"/>
    </row>
    <row r="59345" spans="18:18">
      <c r="R59345" s="1"/>
    </row>
    <row r="59346" spans="18:18">
      <c r="R59346" s="1"/>
    </row>
    <row r="59347" spans="18:18">
      <c r="R59347" s="1"/>
    </row>
    <row r="59348" spans="18:18">
      <c r="R59348" s="1"/>
    </row>
    <row r="59349" spans="18:18">
      <c r="R59349" s="1"/>
    </row>
    <row r="59350" spans="18:18">
      <c r="R59350" s="1"/>
    </row>
    <row r="59351" spans="18:18">
      <c r="R59351" s="1"/>
    </row>
    <row r="59352" spans="18:18">
      <c r="R59352" s="1"/>
    </row>
    <row r="59353" spans="18:18">
      <c r="R59353" s="1"/>
    </row>
    <row r="59354" spans="18:18">
      <c r="R59354" s="1"/>
    </row>
    <row r="59355" spans="18:18">
      <c r="R59355" s="1"/>
    </row>
    <row r="59356" spans="18:18">
      <c r="R59356" s="1"/>
    </row>
    <row r="59357" spans="18:18">
      <c r="R59357" s="1"/>
    </row>
    <row r="59358" spans="18:18">
      <c r="R59358" s="1"/>
    </row>
    <row r="59359" spans="18:18">
      <c r="R59359" s="1"/>
    </row>
    <row r="59360" spans="18:18">
      <c r="R59360" s="1"/>
    </row>
    <row r="59361" spans="18:18">
      <c r="R59361" s="1"/>
    </row>
    <row r="59362" spans="18:18">
      <c r="R59362" s="1"/>
    </row>
    <row r="59363" spans="18:18">
      <c r="R59363" s="1"/>
    </row>
    <row r="59364" spans="18:18">
      <c r="R59364" s="1"/>
    </row>
    <row r="59365" spans="18:18">
      <c r="R59365" s="1"/>
    </row>
    <row r="59366" spans="18:18">
      <c r="R59366" s="1"/>
    </row>
    <row r="59367" spans="18:18">
      <c r="R59367" s="1"/>
    </row>
    <row r="59368" spans="18:18">
      <c r="R59368" s="1"/>
    </row>
    <row r="59369" spans="18:18">
      <c r="R59369" s="1"/>
    </row>
    <row r="59370" spans="18:18">
      <c r="R59370" s="1"/>
    </row>
    <row r="59371" spans="18:18">
      <c r="R59371" s="1"/>
    </row>
    <row r="59372" spans="18:18">
      <c r="R59372" s="1"/>
    </row>
    <row r="59373" spans="18:18">
      <c r="R59373" s="1"/>
    </row>
    <row r="59374" spans="18:18">
      <c r="R59374" s="1"/>
    </row>
    <row r="59375" spans="18:18">
      <c r="R59375" s="1"/>
    </row>
    <row r="59376" spans="18:18">
      <c r="R59376" s="1"/>
    </row>
    <row r="59377" spans="18:18">
      <c r="R59377" s="1"/>
    </row>
    <row r="59378" spans="18:18">
      <c r="R59378" s="1"/>
    </row>
    <row r="59379" spans="18:18">
      <c r="R59379" s="1"/>
    </row>
    <row r="59380" spans="18:18">
      <c r="R59380" s="1"/>
    </row>
    <row r="59381" spans="18:18">
      <c r="R59381" s="1"/>
    </row>
    <row r="59382" spans="18:18">
      <c r="R59382" s="1"/>
    </row>
    <row r="59383" spans="18:18">
      <c r="R59383" s="1"/>
    </row>
    <row r="59384" spans="18:18">
      <c r="R59384" s="1"/>
    </row>
    <row r="59385" spans="18:18">
      <c r="R59385" s="1"/>
    </row>
    <row r="59386" spans="18:18">
      <c r="R59386" s="1"/>
    </row>
    <row r="59387" spans="18:18">
      <c r="R59387" s="1"/>
    </row>
    <row r="59388" spans="18:18">
      <c r="R59388" s="1"/>
    </row>
    <row r="59389" spans="18:18">
      <c r="R59389" s="1"/>
    </row>
    <row r="59390" spans="18:18">
      <c r="R59390" s="1"/>
    </row>
    <row r="59391" spans="18:18">
      <c r="R59391" s="1"/>
    </row>
    <row r="59392" spans="18:18">
      <c r="R59392" s="1"/>
    </row>
    <row r="59393" spans="18:18">
      <c r="R59393" s="1"/>
    </row>
    <row r="59394" spans="18:18">
      <c r="R59394" s="1"/>
    </row>
    <row r="59395" spans="18:18">
      <c r="R59395" s="1"/>
    </row>
    <row r="59396" spans="18:18">
      <c r="R59396" s="1"/>
    </row>
    <row r="59397" spans="18:18">
      <c r="R59397" s="1"/>
    </row>
    <row r="59398" spans="18:18">
      <c r="R59398" s="1"/>
    </row>
    <row r="59399" spans="18:18">
      <c r="R59399" s="1"/>
    </row>
    <row r="59400" spans="18:18">
      <c r="R59400" s="1"/>
    </row>
    <row r="59401" spans="18:18">
      <c r="R59401" s="1"/>
    </row>
    <row r="59402" spans="18:18">
      <c r="R59402" s="1"/>
    </row>
    <row r="59403" spans="18:18">
      <c r="R59403" s="1"/>
    </row>
    <row r="59404" spans="18:18">
      <c r="R59404" s="1"/>
    </row>
    <row r="59405" spans="18:18">
      <c r="R59405" s="1"/>
    </row>
    <row r="59406" spans="18:18">
      <c r="R59406" s="1"/>
    </row>
    <row r="59407" spans="18:18">
      <c r="R59407" s="1"/>
    </row>
    <row r="59408" spans="18:18">
      <c r="R59408" s="1"/>
    </row>
    <row r="59409" spans="18:18">
      <c r="R59409" s="1"/>
    </row>
    <row r="59410" spans="18:18">
      <c r="R59410" s="1"/>
    </row>
    <row r="59411" spans="18:18">
      <c r="R59411" s="1"/>
    </row>
    <row r="59412" spans="18:18">
      <c r="R59412" s="1"/>
    </row>
    <row r="59413" spans="18:18">
      <c r="R59413" s="1"/>
    </row>
    <row r="59414" spans="18:18">
      <c r="R59414" s="1"/>
    </row>
    <row r="59415" spans="18:18">
      <c r="R59415" s="1"/>
    </row>
    <row r="59416" spans="18:18">
      <c r="R59416" s="1"/>
    </row>
    <row r="59417" spans="18:18">
      <c r="R59417" s="1"/>
    </row>
    <row r="59418" spans="18:18">
      <c r="R59418" s="1"/>
    </row>
    <row r="59419" spans="18:18">
      <c r="R59419" s="1"/>
    </row>
    <row r="59420" spans="18:18">
      <c r="R59420" s="1"/>
    </row>
    <row r="59421" spans="18:18">
      <c r="R59421" s="1"/>
    </row>
    <row r="59422" spans="18:18">
      <c r="R59422" s="1"/>
    </row>
    <row r="59423" spans="18:18">
      <c r="R59423" s="1"/>
    </row>
    <row r="59424" spans="18:18">
      <c r="R59424" s="1"/>
    </row>
    <row r="59425" spans="18:18">
      <c r="R59425" s="1"/>
    </row>
    <row r="59426" spans="18:18">
      <c r="R59426" s="1"/>
    </row>
    <row r="59427" spans="18:18">
      <c r="R59427" s="1"/>
    </row>
    <row r="59428" spans="18:18">
      <c r="R59428" s="1"/>
    </row>
    <row r="59429" spans="18:18">
      <c r="R59429" s="1"/>
    </row>
    <row r="59430" spans="18:18">
      <c r="R59430" s="1"/>
    </row>
    <row r="59431" spans="18:18">
      <c r="R59431" s="1"/>
    </row>
    <row r="59432" spans="18:18">
      <c r="R59432" s="1"/>
    </row>
    <row r="59433" spans="18:18">
      <c r="R59433" s="1"/>
    </row>
    <row r="59434" spans="18:18">
      <c r="R59434" s="1"/>
    </row>
    <row r="59435" spans="18:18">
      <c r="R59435" s="1"/>
    </row>
    <row r="59436" spans="18:18">
      <c r="R59436" s="1"/>
    </row>
    <row r="59437" spans="18:18">
      <c r="R59437" s="1"/>
    </row>
    <row r="59438" spans="18:18">
      <c r="R59438" s="1"/>
    </row>
    <row r="59439" spans="18:18">
      <c r="R59439" s="1"/>
    </row>
    <row r="59440" spans="18:18">
      <c r="R59440" s="1"/>
    </row>
    <row r="59441" spans="18:18">
      <c r="R59441" s="1"/>
    </row>
    <row r="59442" spans="18:18">
      <c r="R59442" s="1"/>
    </row>
    <row r="59443" spans="18:18">
      <c r="R59443" s="1"/>
    </row>
    <row r="59444" spans="18:18">
      <c r="R59444" s="1"/>
    </row>
    <row r="59445" spans="18:18">
      <c r="R59445" s="1"/>
    </row>
    <row r="59446" spans="18:18">
      <c r="R59446" s="1"/>
    </row>
    <row r="59447" spans="18:18">
      <c r="R59447" s="1"/>
    </row>
    <row r="59448" spans="18:18">
      <c r="R59448" s="1"/>
    </row>
    <row r="59449" spans="18:18">
      <c r="R59449" s="1"/>
    </row>
    <row r="59450" spans="18:18">
      <c r="R59450" s="1"/>
    </row>
    <row r="59451" spans="18:18">
      <c r="R59451" s="1"/>
    </row>
    <row r="59452" spans="18:18">
      <c r="R59452" s="1"/>
    </row>
    <row r="59453" spans="18:18">
      <c r="R59453" s="1"/>
    </row>
    <row r="59454" spans="18:18">
      <c r="R59454" s="1"/>
    </row>
    <row r="59455" spans="18:18">
      <c r="R59455" s="1"/>
    </row>
    <row r="59456" spans="18:18">
      <c r="R59456" s="1"/>
    </row>
    <row r="59457" spans="18:18">
      <c r="R59457" s="1"/>
    </row>
    <row r="59458" spans="18:18">
      <c r="R59458" s="1"/>
    </row>
    <row r="59459" spans="18:18">
      <c r="R59459" s="1"/>
    </row>
    <row r="59460" spans="18:18">
      <c r="R59460" s="1"/>
    </row>
    <row r="59461" spans="18:18">
      <c r="R59461" s="1"/>
    </row>
    <row r="59462" spans="18:18">
      <c r="R59462" s="1"/>
    </row>
    <row r="59463" spans="18:18">
      <c r="R59463" s="1"/>
    </row>
    <row r="59464" spans="18:18">
      <c r="R59464" s="1"/>
    </row>
    <row r="59465" spans="18:18">
      <c r="R59465" s="1"/>
    </row>
    <row r="59466" spans="18:18">
      <c r="R59466" s="1"/>
    </row>
    <row r="59467" spans="18:18">
      <c r="R59467" s="1"/>
    </row>
    <row r="59468" spans="18:18">
      <c r="R59468" s="1"/>
    </row>
    <row r="59469" spans="18:18">
      <c r="R59469" s="1"/>
    </row>
    <row r="59470" spans="18:18">
      <c r="R59470" s="1"/>
    </row>
    <row r="59471" spans="18:18">
      <c r="R59471" s="1"/>
    </row>
    <row r="59472" spans="18:18">
      <c r="R59472" s="1"/>
    </row>
    <row r="59473" spans="18:18">
      <c r="R59473" s="1"/>
    </row>
    <row r="59474" spans="18:18">
      <c r="R59474" s="1"/>
    </row>
    <row r="59475" spans="18:18">
      <c r="R59475" s="1"/>
    </row>
    <row r="59476" spans="18:18">
      <c r="R59476" s="1"/>
    </row>
    <row r="59477" spans="18:18">
      <c r="R59477" s="1"/>
    </row>
    <row r="59478" spans="18:18">
      <c r="R59478" s="1"/>
    </row>
    <row r="59479" spans="18:18">
      <c r="R59479" s="1"/>
    </row>
    <row r="59480" spans="18:18">
      <c r="R59480" s="1"/>
    </row>
    <row r="59481" spans="18:18">
      <c r="R59481" s="1"/>
    </row>
    <row r="59482" spans="18:18">
      <c r="R59482" s="1"/>
    </row>
    <row r="59483" spans="18:18">
      <c r="R59483" s="1"/>
    </row>
    <row r="59484" spans="18:18">
      <c r="R59484" s="1"/>
    </row>
    <row r="59485" spans="18:18">
      <c r="R59485" s="1"/>
    </row>
    <row r="59486" spans="18:18">
      <c r="R59486" s="1"/>
    </row>
    <row r="59487" spans="18:18">
      <c r="R59487" s="1"/>
    </row>
    <row r="59488" spans="18:18">
      <c r="R59488" s="1"/>
    </row>
    <row r="59489" spans="18:18">
      <c r="R59489" s="1"/>
    </row>
    <row r="59490" spans="18:18">
      <c r="R59490" s="1"/>
    </row>
    <row r="59491" spans="18:18">
      <c r="R59491" s="1"/>
    </row>
    <row r="59492" spans="18:18">
      <c r="R59492" s="1"/>
    </row>
    <row r="59493" spans="18:18">
      <c r="R59493" s="1"/>
    </row>
    <row r="59494" spans="18:18">
      <c r="R59494" s="1"/>
    </row>
    <row r="59495" spans="18:18">
      <c r="R59495" s="1"/>
    </row>
    <row r="59496" spans="18:18">
      <c r="R59496" s="1"/>
    </row>
    <row r="59497" spans="18:18">
      <c r="R59497" s="1"/>
    </row>
    <row r="59498" spans="18:18">
      <c r="R59498" s="1"/>
    </row>
    <row r="59499" spans="18:18">
      <c r="R59499" s="1"/>
    </row>
    <row r="59500" spans="18:18">
      <c r="R59500" s="1"/>
    </row>
    <row r="59501" spans="18:18">
      <c r="R59501" s="1"/>
    </row>
    <row r="59502" spans="18:18">
      <c r="R59502" s="1"/>
    </row>
    <row r="59503" spans="18:18">
      <c r="R59503" s="1"/>
    </row>
    <row r="59504" spans="18:18">
      <c r="R59504" s="1"/>
    </row>
    <row r="59505" spans="18:18">
      <c r="R59505" s="1"/>
    </row>
    <row r="59506" spans="18:18">
      <c r="R59506" s="1"/>
    </row>
    <row r="59507" spans="18:18">
      <c r="R59507" s="1"/>
    </row>
    <row r="59508" spans="18:18">
      <c r="R59508" s="1"/>
    </row>
    <row r="59509" spans="18:18">
      <c r="R59509" s="1"/>
    </row>
    <row r="59510" spans="18:18">
      <c r="R59510" s="1"/>
    </row>
    <row r="59511" spans="18:18">
      <c r="R59511" s="1"/>
    </row>
    <row r="59512" spans="18:18">
      <c r="R59512" s="1"/>
    </row>
    <row r="59513" spans="18:18">
      <c r="R59513" s="1"/>
    </row>
    <row r="59514" spans="18:18">
      <c r="R59514" s="1"/>
    </row>
    <row r="59515" spans="18:18">
      <c r="R59515" s="1"/>
    </row>
    <row r="59516" spans="18:18">
      <c r="R59516" s="1"/>
    </row>
    <row r="59517" spans="18:18">
      <c r="R59517" s="1"/>
    </row>
    <row r="59518" spans="18:18">
      <c r="R59518" s="1"/>
    </row>
    <row r="59519" spans="18:18">
      <c r="R59519" s="1"/>
    </row>
    <row r="59520" spans="18:18">
      <c r="R59520" s="1"/>
    </row>
    <row r="59521" spans="18:18">
      <c r="R59521" s="1"/>
    </row>
    <row r="59522" spans="18:18">
      <c r="R59522" s="1"/>
    </row>
    <row r="59523" spans="18:18">
      <c r="R59523" s="1"/>
    </row>
    <row r="59524" spans="18:18">
      <c r="R59524" s="1"/>
    </row>
    <row r="59525" spans="18:18">
      <c r="R59525" s="1"/>
    </row>
    <row r="59526" spans="18:18">
      <c r="R59526" s="1"/>
    </row>
    <row r="59527" spans="18:18">
      <c r="R59527" s="1"/>
    </row>
    <row r="59528" spans="18:18">
      <c r="R59528" s="1"/>
    </row>
    <row r="59529" spans="18:18">
      <c r="R59529" s="1"/>
    </row>
    <row r="59530" spans="18:18">
      <c r="R59530" s="1"/>
    </row>
    <row r="59531" spans="18:18">
      <c r="R59531" s="1"/>
    </row>
    <row r="59532" spans="18:18">
      <c r="R59532" s="1"/>
    </row>
    <row r="59533" spans="18:18">
      <c r="R59533" s="1"/>
    </row>
    <row r="59534" spans="18:18">
      <c r="R59534" s="1"/>
    </row>
    <row r="59535" spans="18:18">
      <c r="R59535" s="1"/>
    </row>
    <row r="59536" spans="18:18">
      <c r="R59536" s="1"/>
    </row>
    <row r="59537" spans="18:18">
      <c r="R59537" s="1"/>
    </row>
    <row r="59538" spans="18:18">
      <c r="R59538" s="1"/>
    </row>
    <row r="59539" spans="18:18">
      <c r="R59539" s="1"/>
    </row>
    <row r="59540" spans="18:18">
      <c r="R59540" s="1"/>
    </row>
    <row r="59541" spans="18:18">
      <c r="R59541" s="1"/>
    </row>
    <row r="59542" spans="18:18">
      <c r="R59542" s="1"/>
    </row>
    <row r="59543" spans="18:18">
      <c r="R59543" s="1"/>
    </row>
    <row r="59544" spans="18:18">
      <c r="R59544" s="1"/>
    </row>
    <row r="59545" spans="18:18">
      <c r="R59545" s="1"/>
    </row>
    <row r="59546" spans="18:18">
      <c r="R59546" s="1"/>
    </row>
    <row r="59547" spans="18:18">
      <c r="R59547" s="1"/>
    </row>
    <row r="59548" spans="18:18">
      <c r="R59548" s="1"/>
    </row>
    <row r="59549" spans="18:18">
      <c r="R59549" s="1"/>
    </row>
    <row r="59550" spans="18:18">
      <c r="R59550" s="1"/>
    </row>
    <row r="59551" spans="18:18">
      <c r="R59551" s="1"/>
    </row>
    <row r="59552" spans="18:18">
      <c r="R59552" s="1"/>
    </row>
    <row r="59553" spans="18:18">
      <c r="R59553" s="1"/>
    </row>
    <row r="59554" spans="18:18">
      <c r="R59554" s="1"/>
    </row>
    <row r="59555" spans="18:18">
      <c r="R59555" s="1"/>
    </row>
    <row r="59556" spans="18:18">
      <c r="R59556" s="1"/>
    </row>
    <row r="59557" spans="18:18">
      <c r="R59557" s="1"/>
    </row>
    <row r="59558" spans="18:18">
      <c r="R59558" s="1"/>
    </row>
    <row r="59559" spans="18:18">
      <c r="R59559" s="1"/>
    </row>
    <row r="59560" spans="18:18">
      <c r="R59560" s="1"/>
    </row>
    <row r="59561" spans="18:18">
      <c r="R59561" s="1"/>
    </row>
    <row r="59562" spans="18:18">
      <c r="R59562" s="1"/>
    </row>
    <row r="59563" spans="18:18">
      <c r="R59563" s="1"/>
    </row>
    <row r="59564" spans="18:18">
      <c r="R59564" s="1"/>
    </row>
    <row r="59565" spans="18:18">
      <c r="R59565" s="1"/>
    </row>
    <row r="59566" spans="18:18">
      <c r="R59566" s="1"/>
    </row>
    <row r="59567" spans="18:18">
      <c r="R59567" s="1"/>
    </row>
    <row r="59568" spans="18:18">
      <c r="R59568" s="1"/>
    </row>
    <row r="59569" spans="18:18">
      <c r="R59569" s="1"/>
    </row>
    <row r="59570" spans="18:18">
      <c r="R59570" s="1"/>
    </row>
    <row r="59571" spans="18:18">
      <c r="R59571" s="1"/>
    </row>
    <row r="59572" spans="18:18">
      <c r="R59572" s="1"/>
    </row>
    <row r="59573" spans="18:18">
      <c r="R59573" s="1"/>
    </row>
    <row r="59574" spans="18:18">
      <c r="R59574" s="1"/>
    </row>
    <row r="59575" spans="18:18">
      <c r="R59575" s="1"/>
    </row>
    <row r="59576" spans="18:18">
      <c r="R59576" s="1"/>
    </row>
    <row r="59577" spans="18:18">
      <c r="R59577" s="1"/>
    </row>
    <row r="59578" spans="18:18">
      <c r="R59578" s="1"/>
    </row>
    <row r="59579" spans="18:18">
      <c r="R59579" s="1"/>
    </row>
    <row r="59580" spans="18:18">
      <c r="R59580" s="1"/>
    </row>
    <row r="59581" spans="18:18">
      <c r="R59581" s="1"/>
    </row>
    <row r="59582" spans="18:18">
      <c r="R59582" s="1"/>
    </row>
    <row r="59583" spans="18:18">
      <c r="R59583" s="1"/>
    </row>
    <row r="59584" spans="18:18">
      <c r="R59584" s="1"/>
    </row>
    <row r="59585" spans="18:18">
      <c r="R59585" s="1"/>
    </row>
    <row r="59586" spans="18:18">
      <c r="R59586" s="1"/>
    </row>
    <row r="59587" spans="18:18">
      <c r="R59587" s="1"/>
    </row>
    <row r="59588" spans="18:18">
      <c r="R59588" s="1"/>
    </row>
    <row r="59589" spans="18:18">
      <c r="R59589" s="1"/>
    </row>
    <row r="59590" spans="18:18">
      <c r="R59590" s="1"/>
    </row>
    <row r="59591" spans="18:18">
      <c r="R59591" s="1"/>
    </row>
    <row r="59592" spans="18:18">
      <c r="R59592" s="1"/>
    </row>
    <row r="59593" spans="18:18">
      <c r="R59593" s="1"/>
    </row>
    <row r="59594" spans="18:18">
      <c r="R59594" s="1"/>
    </row>
    <row r="59595" spans="18:18">
      <c r="R59595" s="1"/>
    </row>
    <row r="59596" spans="18:18">
      <c r="R59596" s="1"/>
    </row>
    <row r="59597" spans="18:18">
      <c r="R59597" s="1"/>
    </row>
    <row r="59598" spans="18:18">
      <c r="R59598" s="1"/>
    </row>
    <row r="59599" spans="18:18">
      <c r="R59599" s="1"/>
    </row>
    <row r="59600" spans="18:18">
      <c r="R59600" s="1"/>
    </row>
    <row r="59601" spans="18:18">
      <c r="R59601" s="1"/>
    </row>
    <row r="59602" spans="18:18">
      <c r="R59602" s="1"/>
    </row>
    <row r="59603" spans="18:18">
      <c r="R59603" s="1"/>
    </row>
    <row r="59604" spans="18:18">
      <c r="R59604" s="1"/>
    </row>
    <row r="59605" spans="18:18">
      <c r="R59605" s="1"/>
    </row>
    <row r="59606" spans="18:18">
      <c r="R59606" s="1"/>
    </row>
    <row r="59607" spans="18:18">
      <c r="R59607" s="1"/>
    </row>
    <row r="59608" spans="18:18">
      <c r="R59608" s="1"/>
    </row>
    <row r="59609" spans="18:18">
      <c r="R59609" s="1"/>
    </row>
    <row r="59610" spans="18:18">
      <c r="R59610" s="1"/>
    </row>
    <row r="59611" spans="18:18">
      <c r="R59611" s="1"/>
    </row>
    <row r="59612" spans="18:18">
      <c r="R59612" s="1"/>
    </row>
    <row r="59613" spans="18:18">
      <c r="R59613" s="1"/>
    </row>
    <row r="59614" spans="18:18">
      <c r="R59614" s="1"/>
    </row>
    <row r="59615" spans="18:18">
      <c r="R59615" s="1"/>
    </row>
    <row r="59616" spans="18:18">
      <c r="R59616" s="1"/>
    </row>
    <row r="59617" spans="18:18">
      <c r="R59617" s="1"/>
    </row>
    <row r="59618" spans="18:18">
      <c r="R59618" s="1"/>
    </row>
    <row r="59619" spans="18:18">
      <c r="R59619" s="1"/>
    </row>
    <row r="59620" spans="18:18">
      <c r="R59620" s="1"/>
    </row>
    <row r="59621" spans="18:18">
      <c r="R59621" s="1"/>
    </row>
    <row r="59622" spans="18:18">
      <c r="R59622" s="1"/>
    </row>
    <row r="59623" spans="18:18">
      <c r="R59623" s="1"/>
    </row>
    <row r="59624" spans="18:18">
      <c r="R59624" s="1"/>
    </row>
    <row r="59625" spans="18:18">
      <c r="R59625" s="1"/>
    </row>
    <row r="59626" spans="18:18">
      <c r="R59626" s="1"/>
    </row>
    <row r="59627" spans="18:18">
      <c r="R59627" s="1"/>
    </row>
    <row r="59628" spans="18:18">
      <c r="R59628" s="1"/>
    </row>
    <row r="59629" spans="18:18">
      <c r="R59629" s="1"/>
    </row>
    <row r="59630" spans="18:18">
      <c r="R59630" s="1"/>
    </row>
    <row r="59631" spans="18:18">
      <c r="R59631" s="1"/>
    </row>
    <row r="59632" spans="18:18">
      <c r="R59632" s="1"/>
    </row>
    <row r="59633" spans="18:18">
      <c r="R59633" s="1"/>
    </row>
    <row r="59634" spans="18:18">
      <c r="R59634" s="1"/>
    </row>
    <row r="59635" spans="18:18">
      <c r="R59635" s="1"/>
    </row>
    <row r="59636" spans="18:18">
      <c r="R59636" s="1"/>
    </row>
    <row r="59637" spans="18:18">
      <c r="R59637" s="1"/>
    </row>
    <row r="59638" spans="18:18">
      <c r="R59638" s="1"/>
    </row>
    <row r="59639" spans="18:18">
      <c r="R59639" s="1"/>
    </row>
    <row r="59640" spans="18:18">
      <c r="R59640" s="1"/>
    </row>
    <row r="59641" spans="18:18">
      <c r="R59641" s="1"/>
    </row>
    <row r="59642" spans="18:18">
      <c r="R59642" s="1"/>
    </row>
    <row r="59643" spans="18:18">
      <c r="R59643" s="1"/>
    </row>
    <row r="59644" spans="18:18">
      <c r="R59644" s="1"/>
    </row>
    <row r="59645" spans="18:18">
      <c r="R59645" s="1"/>
    </row>
    <row r="59646" spans="18:18">
      <c r="R59646" s="1"/>
    </row>
    <row r="59647" spans="18:18">
      <c r="R59647" s="1"/>
    </row>
    <row r="59648" spans="18:18">
      <c r="R59648" s="1"/>
    </row>
    <row r="59649" spans="18:18">
      <c r="R59649" s="1"/>
    </row>
    <row r="59650" spans="18:18">
      <c r="R59650" s="1"/>
    </row>
    <row r="59651" spans="18:18">
      <c r="R59651" s="1"/>
    </row>
    <row r="59652" spans="18:18">
      <c r="R59652" s="1"/>
    </row>
    <row r="59653" spans="18:18">
      <c r="R59653" s="1"/>
    </row>
    <row r="59654" spans="18:18">
      <c r="R59654" s="1"/>
    </row>
    <row r="59655" spans="18:18">
      <c r="R59655" s="1"/>
    </row>
    <row r="59656" spans="18:18">
      <c r="R59656" s="1"/>
    </row>
    <row r="59657" spans="18:18">
      <c r="R59657" s="1"/>
    </row>
    <row r="59658" spans="18:18">
      <c r="R59658" s="1"/>
    </row>
    <row r="59659" spans="18:18">
      <c r="R59659" s="1"/>
    </row>
    <row r="59660" spans="18:18">
      <c r="R59660" s="1"/>
    </row>
    <row r="59661" spans="18:18">
      <c r="R59661" s="1"/>
    </row>
    <row r="59662" spans="18:18">
      <c r="R59662" s="1"/>
    </row>
    <row r="59663" spans="18:18">
      <c r="R59663" s="1"/>
    </row>
    <row r="59664" spans="18:18">
      <c r="R59664" s="1"/>
    </row>
    <row r="59665" spans="18:18">
      <c r="R59665" s="1"/>
    </row>
    <row r="59666" spans="18:18">
      <c r="R59666" s="1"/>
    </row>
    <row r="59667" spans="18:18">
      <c r="R59667" s="1"/>
    </row>
    <row r="59668" spans="18:18">
      <c r="R59668" s="1"/>
    </row>
    <row r="59669" spans="18:18">
      <c r="R59669" s="1"/>
    </row>
    <row r="59670" spans="18:18">
      <c r="R59670" s="1"/>
    </row>
    <row r="59671" spans="18:18">
      <c r="R59671" s="1"/>
    </row>
    <row r="59672" spans="18:18">
      <c r="R59672" s="1"/>
    </row>
    <row r="59673" spans="18:18">
      <c r="R59673" s="1"/>
    </row>
    <row r="59674" spans="18:18">
      <c r="R59674" s="1"/>
    </row>
    <row r="59675" spans="18:18">
      <c r="R59675" s="1"/>
    </row>
    <row r="59676" spans="18:18">
      <c r="R59676" s="1"/>
    </row>
    <row r="59677" spans="18:18">
      <c r="R59677" s="1"/>
    </row>
    <row r="59678" spans="18:18">
      <c r="R59678" s="1"/>
    </row>
    <row r="59679" spans="18:18">
      <c r="R59679" s="1"/>
    </row>
    <row r="59680" spans="18:18">
      <c r="R59680" s="1"/>
    </row>
    <row r="59681" spans="18:18">
      <c r="R59681" s="1"/>
    </row>
    <row r="59682" spans="18:18">
      <c r="R59682" s="1"/>
    </row>
    <row r="59683" spans="18:18">
      <c r="R59683" s="1"/>
    </row>
    <row r="59684" spans="18:18">
      <c r="R59684" s="1"/>
    </row>
    <row r="59685" spans="18:18">
      <c r="R59685" s="1"/>
    </row>
    <row r="59686" spans="18:18">
      <c r="R59686" s="1"/>
    </row>
    <row r="59687" spans="18:18">
      <c r="R59687" s="1"/>
    </row>
    <row r="59688" spans="18:18">
      <c r="R59688" s="1"/>
    </row>
    <row r="59689" spans="18:18">
      <c r="R59689" s="1"/>
    </row>
    <row r="59690" spans="18:18">
      <c r="R59690" s="1"/>
    </row>
    <row r="59691" spans="18:18">
      <c r="R59691" s="1"/>
    </row>
    <row r="59692" spans="18:18">
      <c r="R59692" s="1"/>
    </row>
    <row r="59693" spans="18:18">
      <c r="R59693" s="1"/>
    </row>
    <row r="59694" spans="18:18">
      <c r="R59694" s="1"/>
    </row>
    <row r="59695" spans="18:18">
      <c r="R59695" s="1"/>
    </row>
    <row r="59696" spans="18:18">
      <c r="R59696" s="1"/>
    </row>
    <row r="59697" spans="18:18">
      <c r="R59697" s="1"/>
    </row>
    <row r="59698" spans="18:18">
      <c r="R59698" s="1"/>
    </row>
    <row r="59699" spans="18:18">
      <c r="R59699" s="1"/>
    </row>
    <row r="59700" spans="18:18">
      <c r="R59700" s="1"/>
    </row>
    <row r="59701" spans="18:18">
      <c r="R59701" s="1"/>
    </row>
    <row r="59702" spans="18:18">
      <c r="R59702" s="1"/>
    </row>
    <row r="59703" spans="18:18">
      <c r="R59703" s="1"/>
    </row>
    <row r="59704" spans="18:18">
      <c r="R59704" s="1"/>
    </row>
    <row r="59705" spans="18:18">
      <c r="R59705" s="1"/>
    </row>
    <row r="59706" spans="18:18">
      <c r="R59706" s="1"/>
    </row>
    <row r="59707" spans="18:18">
      <c r="R59707" s="1"/>
    </row>
    <row r="59708" spans="18:18">
      <c r="R59708" s="1"/>
    </row>
    <row r="59709" spans="18:18">
      <c r="R59709" s="1"/>
    </row>
    <row r="59710" spans="18:18">
      <c r="R59710" s="1"/>
    </row>
    <row r="59711" spans="18:18">
      <c r="R59711" s="1"/>
    </row>
    <row r="59712" spans="18:18">
      <c r="R59712" s="1"/>
    </row>
    <row r="59713" spans="18:18">
      <c r="R59713" s="1"/>
    </row>
    <row r="59714" spans="18:18">
      <c r="R59714" s="1"/>
    </row>
    <row r="59715" spans="18:18">
      <c r="R59715" s="1"/>
    </row>
    <row r="59716" spans="18:18">
      <c r="R59716" s="1"/>
    </row>
    <row r="59717" spans="18:18">
      <c r="R59717" s="1"/>
    </row>
    <row r="59718" spans="18:18">
      <c r="R59718" s="1"/>
    </row>
    <row r="59719" spans="18:18">
      <c r="R59719" s="1"/>
    </row>
    <row r="59720" spans="18:18">
      <c r="R59720" s="1"/>
    </row>
    <row r="59721" spans="18:18">
      <c r="R59721" s="1"/>
    </row>
    <row r="59722" spans="18:18">
      <c r="R59722" s="1"/>
    </row>
    <row r="59723" spans="18:18">
      <c r="R59723" s="1"/>
    </row>
    <row r="59724" spans="18:18">
      <c r="R59724" s="1"/>
    </row>
    <row r="59725" spans="18:18">
      <c r="R59725" s="1"/>
    </row>
    <row r="59726" spans="18:18">
      <c r="R59726" s="1"/>
    </row>
    <row r="59727" spans="18:18">
      <c r="R59727" s="1"/>
    </row>
    <row r="59728" spans="18:18">
      <c r="R59728" s="1"/>
    </row>
    <row r="59729" spans="18:18">
      <c r="R59729" s="1"/>
    </row>
    <row r="59730" spans="18:18">
      <c r="R59730" s="1"/>
    </row>
    <row r="59731" spans="18:18">
      <c r="R59731" s="1"/>
    </row>
    <row r="59732" spans="18:18">
      <c r="R59732" s="1"/>
    </row>
    <row r="59733" spans="18:18">
      <c r="R59733" s="1"/>
    </row>
    <row r="59734" spans="18:18">
      <c r="R59734" s="1"/>
    </row>
    <row r="59735" spans="18:18">
      <c r="R59735" s="1"/>
    </row>
    <row r="59736" spans="18:18">
      <c r="R59736" s="1"/>
    </row>
    <row r="59737" spans="18:18">
      <c r="R59737" s="1"/>
    </row>
    <row r="59738" spans="18:18">
      <c r="R59738" s="1"/>
    </row>
    <row r="59739" spans="18:18">
      <c r="R59739" s="1"/>
    </row>
    <row r="59740" spans="18:18">
      <c r="R59740" s="1"/>
    </row>
    <row r="59741" spans="18:18">
      <c r="R59741" s="1"/>
    </row>
    <row r="59742" spans="18:18">
      <c r="R59742" s="1"/>
    </row>
    <row r="59743" spans="18:18">
      <c r="R59743" s="1"/>
    </row>
    <row r="59744" spans="18:18">
      <c r="R59744" s="1"/>
    </row>
    <row r="59745" spans="18:18">
      <c r="R59745" s="1"/>
    </row>
    <row r="59746" spans="18:18">
      <c r="R59746" s="1"/>
    </row>
    <row r="59747" spans="18:18">
      <c r="R59747" s="1"/>
    </row>
    <row r="59748" spans="18:18">
      <c r="R59748" s="1"/>
    </row>
    <row r="59749" spans="18:18">
      <c r="R59749" s="1"/>
    </row>
    <row r="59750" spans="18:18">
      <c r="R59750" s="1"/>
    </row>
    <row r="59751" spans="18:18">
      <c r="R59751" s="1"/>
    </row>
    <row r="59752" spans="18:18">
      <c r="R59752" s="1"/>
    </row>
    <row r="59753" spans="18:18">
      <c r="R59753" s="1"/>
    </row>
    <row r="59754" spans="18:18">
      <c r="R59754" s="1"/>
    </row>
    <row r="59755" spans="18:18">
      <c r="R59755" s="1"/>
    </row>
    <row r="59756" spans="18:18">
      <c r="R59756" s="1"/>
    </row>
    <row r="59757" spans="18:18">
      <c r="R59757" s="1"/>
    </row>
    <row r="59758" spans="18:18">
      <c r="R59758" s="1"/>
    </row>
    <row r="59759" spans="18:18">
      <c r="R59759" s="1"/>
    </row>
    <row r="59760" spans="18:18">
      <c r="R59760" s="1"/>
    </row>
    <row r="59761" spans="18:18">
      <c r="R59761" s="1"/>
    </row>
    <row r="59762" spans="18:18">
      <c r="R59762" s="1"/>
    </row>
    <row r="59763" spans="18:18">
      <c r="R59763" s="1"/>
    </row>
    <row r="59764" spans="18:18">
      <c r="R59764" s="1"/>
    </row>
    <row r="59765" spans="18:18">
      <c r="R59765" s="1"/>
    </row>
    <row r="59766" spans="18:18">
      <c r="R59766" s="1"/>
    </row>
    <row r="59767" spans="18:18">
      <c r="R59767" s="1"/>
    </row>
    <row r="59768" spans="18:18">
      <c r="R59768" s="1"/>
    </row>
    <row r="59769" spans="18:18">
      <c r="R59769" s="1"/>
    </row>
    <row r="59770" spans="18:18">
      <c r="R59770" s="1"/>
    </row>
    <row r="59771" spans="18:18">
      <c r="R59771" s="1"/>
    </row>
    <row r="59772" spans="18:18">
      <c r="R59772" s="1"/>
    </row>
    <row r="59773" spans="18:18">
      <c r="R59773" s="1"/>
    </row>
    <row r="59774" spans="18:18">
      <c r="R59774" s="1"/>
    </row>
    <row r="59775" spans="18:18">
      <c r="R59775" s="1"/>
    </row>
    <row r="59776" spans="18:18">
      <c r="R59776" s="1"/>
    </row>
    <row r="59777" spans="18:18">
      <c r="R59777" s="1"/>
    </row>
    <row r="59778" spans="18:18">
      <c r="R59778" s="1"/>
    </row>
    <row r="59779" spans="18:18">
      <c r="R59779" s="1"/>
    </row>
    <row r="59780" spans="18:18">
      <c r="R59780" s="1"/>
    </row>
    <row r="59781" spans="18:18">
      <c r="R59781" s="1"/>
    </row>
    <row r="59782" spans="18:18">
      <c r="R59782" s="1"/>
    </row>
    <row r="59783" spans="18:18">
      <c r="R59783" s="1"/>
    </row>
    <row r="59784" spans="18:18">
      <c r="R59784" s="1"/>
    </row>
    <row r="59785" spans="18:18">
      <c r="R59785" s="1"/>
    </row>
    <row r="59786" spans="18:18">
      <c r="R59786" s="1"/>
    </row>
    <row r="59787" spans="18:18">
      <c r="R59787" s="1"/>
    </row>
    <row r="59788" spans="18:18">
      <c r="R59788" s="1"/>
    </row>
    <row r="59789" spans="18:18">
      <c r="R59789" s="1"/>
    </row>
    <row r="59790" spans="18:18">
      <c r="R59790" s="1"/>
    </row>
    <row r="59791" spans="18:18">
      <c r="R59791" s="1"/>
    </row>
    <row r="59792" spans="18:18">
      <c r="R59792" s="1"/>
    </row>
    <row r="59793" spans="18:18">
      <c r="R59793" s="1"/>
    </row>
    <row r="59794" spans="18:18">
      <c r="R59794" s="1"/>
    </row>
    <row r="59795" spans="18:18">
      <c r="R59795" s="1"/>
    </row>
    <row r="59796" spans="18:18">
      <c r="R59796" s="1"/>
    </row>
    <row r="59797" spans="18:18">
      <c r="R59797" s="1"/>
    </row>
    <row r="59798" spans="18:18">
      <c r="R59798" s="1"/>
    </row>
    <row r="59799" spans="18:18">
      <c r="R59799" s="1"/>
    </row>
    <row r="59800" spans="18:18">
      <c r="R59800" s="1"/>
    </row>
    <row r="59801" spans="18:18">
      <c r="R59801" s="1"/>
    </row>
    <row r="59802" spans="18:18">
      <c r="R59802" s="1"/>
    </row>
    <row r="59803" spans="18:18">
      <c r="R59803" s="1"/>
    </row>
    <row r="59804" spans="18:18">
      <c r="R59804" s="1"/>
    </row>
    <row r="59805" spans="18:18">
      <c r="R59805" s="1"/>
    </row>
    <row r="59806" spans="18:18">
      <c r="R59806" s="1"/>
    </row>
    <row r="59807" spans="18:18">
      <c r="R59807" s="1"/>
    </row>
    <row r="59808" spans="18:18">
      <c r="R59808" s="1"/>
    </row>
    <row r="59809" spans="18:18">
      <c r="R59809" s="1"/>
    </row>
    <row r="59810" spans="18:18">
      <c r="R59810" s="1"/>
    </row>
    <row r="59811" spans="18:18">
      <c r="R59811" s="1"/>
    </row>
    <row r="59812" spans="18:18">
      <c r="R59812" s="1"/>
    </row>
    <row r="59813" spans="18:18">
      <c r="R59813" s="1"/>
    </row>
    <row r="59814" spans="18:18">
      <c r="R59814" s="1"/>
    </row>
    <row r="59815" spans="18:18">
      <c r="R59815" s="1"/>
    </row>
    <row r="59816" spans="18:18">
      <c r="R59816" s="1"/>
    </row>
    <row r="59817" spans="18:18">
      <c r="R59817" s="1"/>
    </row>
    <row r="59818" spans="18:18">
      <c r="R59818" s="1"/>
    </row>
    <row r="59819" spans="18:18">
      <c r="R59819" s="1"/>
    </row>
    <row r="59820" spans="18:18">
      <c r="R59820" s="1"/>
    </row>
    <row r="59821" spans="18:18">
      <c r="R59821" s="1"/>
    </row>
    <row r="59822" spans="18:18">
      <c r="R59822" s="1"/>
    </row>
    <row r="59823" spans="18:18">
      <c r="R59823" s="1"/>
    </row>
    <row r="59824" spans="18:18">
      <c r="R59824" s="1"/>
    </row>
    <row r="59825" spans="18:18">
      <c r="R59825" s="1"/>
    </row>
    <row r="59826" spans="18:18">
      <c r="R59826" s="1"/>
    </row>
    <row r="59827" spans="18:18">
      <c r="R59827" s="1"/>
    </row>
    <row r="59828" spans="18:18">
      <c r="R59828" s="1"/>
    </row>
    <row r="59829" spans="18:18">
      <c r="R59829" s="1"/>
    </row>
    <row r="59830" spans="18:18">
      <c r="R59830" s="1"/>
    </row>
    <row r="59831" spans="18:18">
      <c r="R59831" s="1"/>
    </row>
    <row r="59832" spans="18:18">
      <c r="R59832" s="1"/>
    </row>
    <row r="59833" spans="18:18">
      <c r="R59833" s="1"/>
    </row>
    <row r="59834" spans="18:18">
      <c r="R59834" s="1"/>
    </row>
    <row r="59835" spans="18:18">
      <c r="R59835" s="1"/>
    </row>
    <row r="59836" spans="18:18">
      <c r="R59836" s="1"/>
    </row>
    <row r="59837" spans="18:18">
      <c r="R59837" s="1"/>
    </row>
    <row r="59838" spans="18:18">
      <c r="R59838" s="1"/>
    </row>
    <row r="59839" spans="18:18">
      <c r="R59839" s="1"/>
    </row>
    <row r="59840" spans="18:18">
      <c r="R59840" s="1"/>
    </row>
    <row r="59841" spans="18:18">
      <c r="R59841" s="1"/>
    </row>
    <row r="59842" spans="18:18">
      <c r="R59842" s="1"/>
    </row>
    <row r="59843" spans="18:18">
      <c r="R59843" s="1"/>
    </row>
    <row r="59844" spans="18:18">
      <c r="R59844" s="1"/>
    </row>
    <row r="59845" spans="18:18">
      <c r="R59845" s="1"/>
    </row>
    <row r="59846" spans="18:18">
      <c r="R59846" s="1"/>
    </row>
    <row r="59847" spans="18:18">
      <c r="R59847" s="1"/>
    </row>
    <row r="59848" spans="18:18">
      <c r="R59848" s="1"/>
    </row>
    <row r="59849" spans="18:18">
      <c r="R59849" s="1"/>
    </row>
    <row r="59850" spans="18:18">
      <c r="R59850" s="1"/>
    </row>
    <row r="59851" spans="18:18">
      <c r="R59851" s="1"/>
    </row>
    <row r="59852" spans="18:18">
      <c r="R59852" s="1"/>
    </row>
    <row r="59853" spans="18:18">
      <c r="R59853" s="1"/>
    </row>
    <row r="59854" spans="18:18">
      <c r="R59854" s="1"/>
    </row>
    <row r="59855" spans="18:18">
      <c r="R59855" s="1"/>
    </row>
    <row r="59856" spans="18:18">
      <c r="R59856" s="1"/>
    </row>
    <row r="59857" spans="18:18">
      <c r="R59857" s="1"/>
    </row>
    <row r="59858" spans="18:18">
      <c r="R59858" s="1"/>
    </row>
    <row r="59859" spans="18:18">
      <c r="R59859" s="1"/>
    </row>
    <row r="59860" spans="18:18">
      <c r="R59860" s="1"/>
    </row>
    <row r="59861" spans="18:18">
      <c r="R59861" s="1"/>
    </row>
    <row r="59862" spans="18:18">
      <c r="R59862" s="1"/>
    </row>
    <row r="59863" spans="18:18">
      <c r="R59863" s="1"/>
    </row>
    <row r="59864" spans="18:18">
      <c r="R59864" s="1"/>
    </row>
    <row r="59865" spans="18:18">
      <c r="R59865" s="1"/>
    </row>
    <row r="59866" spans="18:18">
      <c r="R59866" s="1"/>
    </row>
    <row r="59867" spans="18:18">
      <c r="R59867" s="1"/>
    </row>
    <row r="59868" spans="18:18">
      <c r="R59868" s="1"/>
    </row>
    <row r="59869" spans="18:18">
      <c r="R59869" s="1"/>
    </row>
    <row r="59870" spans="18:18">
      <c r="R59870" s="1"/>
    </row>
    <row r="59871" spans="18:18">
      <c r="R59871" s="1"/>
    </row>
    <row r="59872" spans="18:18">
      <c r="R59872" s="1"/>
    </row>
    <row r="59873" spans="18:18">
      <c r="R59873" s="1"/>
    </row>
    <row r="59874" spans="18:18">
      <c r="R59874" s="1"/>
    </row>
    <row r="59875" spans="18:18">
      <c r="R59875" s="1"/>
    </row>
    <row r="59876" spans="18:18">
      <c r="R59876" s="1"/>
    </row>
    <row r="59877" spans="18:18">
      <c r="R59877" s="1"/>
    </row>
    <row r="59878" spans="18:18">
      <c r="R59878" s="1"/>
    </row>
    <row r="59879" spans="18:18">
      <c r="R59879" s="1"/>
    </row>
    <row r="59880" spans="18:18">
      <c r="R59880" s="1"/>
    </row>
    <row r="59881" spans="18:18">
      <c r="R59881" s="1"/>
    </row>
    <row r="59882" spans="18:18">
      <c r="R59882" s="1"/>
    </row>
    <row r="59883" spans="18:18">
      <c r="R59883" s="1"/>
    </row>
    <row r="59884" spans="18:18">
      <c r="R59884" s="1"/>
    </row>
    <row r="59885" spans="18:18">
      <c r="R59885" s="1"/>
    </row>
    <row r="59886" spans="18:18">
      <c r="R59886" s="1"/>
    </row>
    <row r="59887" spans="18:18">
      <c r="R59887" s="1"/>
    </row>
    <row r="59888" spans="18:18">
      <c r="R59888" s="1"/>
    </row>
    <row r="59889" spans="18:18">
      <c r="R59889" s="1"/>
    </row>
    <row r="59890" spans="18:18">
      <c r="R59890" s="1"/>
    </row>
    <row r="59891" spans="18:18">
      <c r="R59891" s="1"/>
    </row>
    <row r="59892" spans="18:18">
      <c r="R59892" s="1"/>
    </row>
    <row r="59893" spans="18:18">
      <c r="R59893" s="1"/>
    </row>
    <row r="59894" spans="18:18">
      <c r="R59894" s="1"/>
    </row>
    <row r="59895" spans="18:18">
      <c r="R59895" s="1"/>
    </row>
    <row r="59896" spans="18:18">
      <c r="R59896" s="1"/>
    </row>
    <row r="59897" spans="18:18">
      <c r="R59897" s="1"/>
    </row>
    <row r="59898" spans="18:18">
      <c r="R59898" s="1"/>
    </row>
    <row r="59899" spans="18:18">
      <c r="R59899" s="1"/>
    </row>
    <row r="59900" spans="18:18">
      <c r="R59900" s="1"/>
    </row>
    <row r="59901" spans="18:18">
      <c r="R59901" s="1"/>
    </row>
    <row r="59902" spans="18:18">
      <c r="R59902" s="1"/>
    </row>
    <row r="59903" spans="18:18">
      <c r="R59903" s="1"/>
    </row>
    <row r="59904" spans="18:18">
      <c r="R59904" s="1"/>
    </row>
    <row r="59905" spans="18:18">
      <c r="R59905" s="1"/>
    </row>
    <row r="59906" spans="18:18">
      <c r="R59906" s="1"/>
    </row>
    <row r="59907" spans="18:18">
      <c r="R59907" s="1"/>
    </row>
    <row r="59908" spans="18:18">
      <c r="R59908" s="1"/>
    </row>
    <row r="59909" spans="18:18">
      <c r="R59909" s="1"/>
    </row>
    <row r="59910" spans="18:18">
      <c r="R59910" s="1"/>
    </row>
    <row r="59911" spans="18:18">
      <c r="R59911" s="1"/>
    </row>
    <row r="59912" spans="18:18">
      <c r="R59912" s="1"/>
    </row>
    <row r="59913" spans="18:18">
      <c r="R59913" s="1"/>
    </row>
    <row r="59914" spans="18:18">
      <c r="R59914" s="1"/>
    </row>
    <row r="59915" spans="18:18">
      <c r="R59915" s="1"/>
    </row>
    <row r="59916" spans="18:18">
      <c r="R59916" s="1"/>
    </row>
    <row r="59917" spans="18:18">
      <c r="R59917" s="1"/>
    </row>
    <row r="59918" spans="18:18">
      <c r="R59918" s="1"/>
    </row>
    <row r="59919" spans="18:18">
      <c r="R59919" s="1"/>
    </row>
    <row r="59920" spans="18:18">
      <c r="R59920" s="1"/>
    </row>
    <row r="59921" spans="18:18">
      <c r="R59921" s="1"/>
    </row>
    <row r="59922" spans="18:18">
      <c r="R59922" s="1"/>
    </row>
    <row r="59923" spans="18:18">
      <c r="R59923" s="1"/>
    </row>
    <row r="59924" spans="18:18">
      <c r="R59924" s="1"/>
    </row>
    <row r="59925" spans="18:18">
      <c r="R59925" s="1"/>
    </row>
    <row r="59926" spans="18:18">
      <c r="R59926" s="1"/>
    </row>
    <row r="59927" spans="18:18">
      <c r="R59927" s="1"/>
    </row>
    <row r="59928" spans="18:18">
      <c r="R59928" s="1"/>
    </row>
    <row r="59929" spans="18:18">
      <c r="R59929" s="1"/>
    </row>
    <row r="59930" spans="18:18">
      <c r="R59930" s="1"/>
    </row>
    <row r="59931" spans="18:18">
      <c r="R59931" s="1"/>
    </row>
    <row r="59932" spans="18:18">
      <c r="R59932" s="1"/>
    </row>
    <row r="59933" spans="18:18">
      <c r="R59933" s="1"/>
    </row>
    <row r="59934" spans="18:18">
      <c r="R59934" s="1"/>
    </row>
    <row r="59935" spans="18:18">
      <c r="R59935" s="1"/>
    </row>
    <row r="59936" spans="18:18">
      <c r="R59936" s="1"/>
    </row>
    <row r="59937" spans="18:18">
      <c r="R59937" s="1"/>
    </row>
    <row r="59938" spans="18:18">
      <c r="R59938" s="1"/>
    </row>
    <row r="59939" spans="18:18">
      <c r="R59939" s="1"/>
    </row>
    <row r="59940" spans="18:18">
      <c r="R59940" s="1"/>
    </row>
    <row r="59941" spans="18:18">
      <c r="R59941" s="1"/>
    </row>
    <row r="59942" spans="18:18">
      <c r="R59942" s="1"/>
    </row>
    <row r="59943" spans="18:18">
      <c r="R59943" s="1"/>
    </row>
    <row r="59944" spans="18:18">
      <c r="R59944" s="1"/>
    </row>
    <row r="59945" spans="18:18">
      <c r="R59945" s="1"/>
    </row>
    <row r="59946" spans="18:18">
      <c r="R59946" s="1"/>
    </row>
    <row r="59947" spans="18:18">
      <c r="R59947" s="1"/>
    </row>
    <row r="59948" spans="18:18">
      <c r="R59948" s="1"/>
    </row>
    <row r="59949" spans="18:18">
      <c r="R59949" s="1"/>
    </row>
    <row r="59950" spans="18:18">
      <c r="R59950" s="1"/>
    </row>
    <row r="59951" spans="18:18">
      <c r="R59951" s="1"/>
    </row>
    <row r="59952" spans="18:18">
      <c r="R59952" s="1"/>
    </row>
    <row r="59953" spans="18:18">
      <c r="R59953" s="1"/>
    </row>
    <row r="59954" spans="18:18">
      <c r="R59954" s="1"/>
    </row>
    <row r="59955" spans="18:18">
      <c r="R59955" s="1"/>
    </row>
    <row r="59956" spans="18:18">
      <c r="R59956" s="1"/>
    </row>
    <row r="59957" spans="18:18">
      <c r="R59957" s="1"/>
    </row>
    <row r="59958" spans="18:18">
      <c r="R59958" s="1"/>
    </row>
    <row r="59959" spans="18:18">
      <c r="R59959" s="1"/>
    </row>
    <row r="59960" spans="18:18">
      <c r="R59960" s="1"/>
    </row>
    <row r="59961" spans="18:18">
      <c r="R59961" s="1"/>
    </row>
    <row r="59962" spans="18:18">
      <c r="R59962" s="1"/>
    </row>
    <row r="59963" spans="18:18">
      <c r="R59963" s="1"/>
    </row>
    <row r="59964" spans="18:18">
      <c r="R59964" s="1"/>
    </row>
    <row r="59965" spans="18:18">
      <c r="R59965" s="1"/>
    </row>
    <row r="59966" spans="18:18">
      <c r="R59966" s="1"/>
    </row>
    <row r="59967" spans="18:18">
      <c r="R59967" s="1"/>
    </row>
    <row r="59968" spans="18:18">
      <c r="R59968" s="1"/>
    </row>
    <row r="59969" spans="18:18">
      <c r="R59969" s="1"/>
    </row>
    <row r="59970" spans="18:18">
      <c r="R59970" s="1"/>
    </row>
    <row r="59971" spans="18:18">
      <c r="R59971" s="1"/>
    </row>
    <row r="59972" spans="18:18">
      <c r="R59972" s="1"/>
    </row>
    <row r="59973" spans="18:18">
      <c r="R59973" s="1"/>
    </row>
    <row r="59974" spans="18:18">
      <c r="R59974" s="1"/>
    </row>
    <row r="59975" spans="18:18">
      <c r="R59975" s="1"/>
    </row>
    <row r="59976" spans="18:18">
      <c r="R59976" s="1"/>
    </row>
    <row r="59977" spans="18:18">
      <c r="R59977" s="1"/>
    </row>
    <row r="59978" spans="18:18">
      <c r="R59978" s="1"/>
    </row>
    <row r="59979" spans="18:18">
      <c r="R59979" s="1"/>
    </row>
    <row r="59980" spans="18:18">
      <c r="R59980" s="1"/>
    </row>
    <row r="59981" spans="18:18">
      <c r="R59981" s="1"/>
    </row>
    <row r="59982" spans="18:18">
      <c r="R59982" s="1"/>
    </row>
    <row r="59983" spans="18:18">
      <c r="R59983" s="1"/>
    </row>
    <row r="59984" spans="18:18">
      <c r="R59984" s="1"/>
    </row>
    <row r="59985" spans="18:18">
      <c r="R59985" s="1"/>
    </row>
    <row r="59986" spans="18:18">
      <c r="R59986" s="1"/>
    </row>
    <row r="59987" spans="18:18">
      <c r="R59987" s="1"/>
    </row>
    <row r="59988" spans="18:18">
      <c r="R59988" s="1"/>
    </row>
    <row r="59989" spans="18:18">
      <c r="R59989" s="1"/>
    </row>
    <row r="59990" spans="18:18">
      <c r="R59990" s="1"/>
    </row>
    <row r="59991" spans="18:18">
      <c r="R59991" s="1"/>
    </row>
    <row r="59992" spans="18:18">
      <c r="R59992" s="1"/>
    </row>
    <row r="59993" spans="18:18">
      <c r="R59993" s="1"/>
    </row>
    <row r="59994" spans="18:18">
      <c r="R59994" s="1"/>
    </row>
    <row r="59995" spans="18:18">
      <c r="R59995" s="1"/>
    </row>
    <row r="59996" spans="18:18">
      <c r="R59996" s="1"/>
    </row>
    <row r="59997" spans="18:18">
      <c r="R59997" s="1"/>
    </row>
    <row r="59998" spans="18:18">
      <c r="R59998" s="1"/>
    </row>
    <row r="59999" spans="18:18">
      <c r="R59999" s="1"/>
    </row>
    <row r="60000" spans="18:18">
      <c r="R60000" s="1"/>
    </row>
    <row r="60001" spans="18:18">
      <c r="R60001" s="1"/>
    </row>
    <row r="60002" spans="18:18">
      <c r="R60002" s="1"/>
    </row>
    <row r="60003" spans="18:18">
      <c r="R60003" s="1"/>
    </row>
    <row r="60004" spans="18:18">
      <c r="R60004" s="1"/>
    </row>
    <row r="60005" spans="18:18">
      <c r="R60005" s="1"/>
    </row>
    <row r="60006" spans="18:18">
      <c r="R60006" s="1"/>
    </row>
    <row r="60007" spans="18:18">
      <c r="R60007" s="1"/>
    </row>
    <row r="60008" spans="18:18">
      <c r="R60008" s="1"/>
    </row>
    <row r="60009" spans="18:18">
      <c r="R60009" s="1"/>
    </row>
    <row r="60010" spans="18:18">
      <c r="R60010" s="1"/>
    </row>
    <row r="60011" spans="18:18">
      <c r="R60011" s="1"/>
    </row>
    <row r="60012" spans="18:18">
      <c r="R60012" s="1"/>
    </row>
    <row r="60013" spans="18:18">
      <c r="R60013" s="1"/>
    </row>
    <row r="60014" spans="18:18">
      <c r="R60014" s="1"/>
    </row>
    <row r="60015" spans="18:18">
      <c r="R60015" s="1"/>
    </row>
    <row r="60016" spans="18:18">
      <c r="R60016" s="1"/>
    </row>
    <row r="60017" spans="18:18">
      <c r="R60017" s="1"/>
    </row>
    <row r="60018" spans="18:18">
      <c r="R60018" s="1"/>
    </row>
    <row r="60019" spans="18:18">
      <c r="R60019" s="1"/>
    </row>
    <row r="60020" spans="18:18">
      <c r="R60020" s="1"/>
    </row>
    <row r="60021" spans="18:18">
      <c r="R60021" s="1"/>
    </row>
    <row r="60022" spans="18:18">
      <c r="R60022" s="1"/>
    </row>
    <row r="60023" spans="18:18">
      <c r="R60023" s="1"/>
    </row>
    <row r="60024" spans="18:18">
      <c r="R60024" s="1"/>
    </row>
    <row r="60025" spans="18:18">
      <c r="R60025" s="1"/>
    </row>
    <row r="60026" spans="18:18">
      <c r="R60026" s="1"/>
    </row>
    <row r="60027" spans="18:18">
      <c r="R60027" s="1"/>
    </row>
    <row r="60028" spans="18:18">
      <c r="R60028" s="1"/>
    </row>
    <row r="60029" spans="18:18">
      <c r="R60029" s="1"/>
    </row>
    <row r="60030" spans="18:18">
      <c r="R60030" s="1"/>
    </row>
    <row r="60031" spans="18:18">
      <c r="R60031" s="1"/>
    </row>
    <row r="60032" spans="18:18">
      <c r="R60032" s="1"/>
    </row>
    <row r="60033" spans="18:18">
      <c r="R60033" s="1"/>
    </row>
    <row r="60034" spans="18:18">
      <c r="R60034" s="1"/>
    </row>
    <row r="60035" spans="18:18">
      <c r="R60035" s="1"/>
    </row>
    <row r="60036" spans="18:18">
      <c r="R60036" s="1"/>
    </row>
    <row r="60037" spans="18:18">
      <c r="R60037" s="1"/>
    </row>
    <row r="60038" spans="18:18">
      <c r="R60038" s="1"/>
    </row>
    <row r="60039" spans="18:18">
      <c r="R60039" s="1"/>
    </row>
    <row r="60040" spans="18:18">
      <c r="R60040" s="1"/>
    </row>
    <row r="60041" spans="18:18">
      <c r="R60041" s="1"/>
    </row>
    <row r="60042" spans="18:18">
      <c r="R60042" s="1"/>
    </row>
    <row r="60043" spans="18:18">
      <c r="R60043" s="1"/>
    </row>
    <row r="60044" spans="18:18">
      <c r="R60044" s="1"/>
    </row>
    <row r="60045" spans="18:18">
      <c r="R60045" s="1"/>
    </row>
    <row r="60046" spans="18:18">
      <c r="R60046" s="1"/>
    </row>
    <row r="60047" spans="18:18">
      <c r="R60047" s="1"/>
    </row>
    <row r="60048" spans="18:18">
      <c r="R60048" s="1"/>
    </row>
    <row r="60049" spans="18:18">
      <c r="R60049" s="1"/>
    </row>
    <row r="60050" spans="18:18">
      <c r="R60050" s="1"/>
    </row>
    <row r="60051" spans="18:18">
      <c r="R60051" s="1"/>
    </row>
    <row r="60052" spans="18:18">
      <c r="R60052" s="1"/>
    </row>
    <row r="60053" spans="18:18">
      <c r="R60053" s="1"/>
    </row>
    <row r="60054" spans="18:18">
      <c r="R60054" s="1"/>
    </row>
    <row r="60055" spans="18:18">
      <c r="R60055" s="1"/>
    </row>
    <row r="60056" spans="18:18">
      <c r="R60056" s="1"/>
    </row>
    <row r="60057" spans="18:18">
      <c r="R60057" s="1"/>
    </row>
    <row r="60058" spans="18:18">
      <c r="R60058" s="1"/>
    </row>
    <row r="60059" spans="18:18">
      <c r="R60059" s="1"/>
    </row>
    <row r="60060" spans="18:18">
      <c r="R60060" s="1"/>
    </row>
    <row r="60061" spans="18:18">
      <c r="R60061" s="1"/>
    </row>
    <row r="60062" spans="18:18">
      <c r="R60062" s="1"/>
    </row>
    <row r="60063" spans="18:18">
      <c r="R60063" s="1"/>
    </row>
    <row r="60064" spans="18:18">
      <c r="R60064" s="1"/>
    </row>
    <row r="60065" spans="18:18">
      <c r="R60065" s="1"/>
    </row>
    <row r="60066" spans="18:18">
      <c r="R60066" s="1"/>
    </row>
    <row r="60067" spans="18:18">
      <c r="R60067" s="1"/>
    </row>
    <row r="60068" spans="18:18">
      <c r="R60068" s="1"/>
    </row>
    <row r="60069" spans="18:18">
      <c r="R60069" s="1"/>
    </row>
    <row r="60070" spans="18:18">
      <c r="R60070" s="1"/>
    </row>
    <row r="60071" spans="18:18">
      <c r="R60071" s="1"/>
    </row>
    <row r="60072" spans="18:18">
      <c r="R60072" s="1"/>
    </row>
    <row r="60073" spans="18:18">
      <c r="R60073" s="1"/>
    </row>
    <row r="60074" spans="18:18">
      <c r="R60074" s="1"/>
    </row>
    <row r="60075" spans="18:18">
      <c r="R60075" s="1"/>
    </row>
    <row r="60076" spans="18:18">
      <c r="R60076" s="1"/>
    </row>
    <row r="60077" spans="18:18">
      <c r="R60077" s="1"/>
    </row>
    <row r="60078" spans="18:18">
      <c r="R60078" s="1"/>
    </row>
    <row r="60079" spans="18:18">
      <c r="R60079" s="1"/>
    </row>
    <row r="60080" spans="18:18">
      <c r="R60080" s="1"/>
    </row>
    <row r="60081" spans="18:18">
      <c r="R60081" s="1"/>
    </row>
    <row r="60082" spans="18:18">
      <c r="R60082" s="1"/>
    </row>
    <row r="60083" spans="18:18">
      <c r="R60083" s="1"/>
    </row>
    <row r="60084" spans="18:18">
      <c r="R60084" s="1"/>
    </row>
    <row r="60085" spans="18:18">
      <c r="R60085" s="1"/>
    </row>
    <row r="60086" spans="18:18">
      <c r="R60086" s="1"/>
    </row>
    <row r="60087" spans="18:18">
      <c r="R60087" s="1"/>
    </row>
    <row r="60088" spans="18:18">
      <c r="R60088" s="1"/>
    </row>
    <row r="60089" spans="18:18">
      <c r="R60089" s="1"/>
    </row>
    <row r="60090" spans="18:18">
      <c r="R60090" s="1"/>
    </row>
    <row r="60091" spans="18:18">
      <c r="R60091" s="1"/>
    </row>
    <row r="60092" spans="18:18">
      <c r="R60092" s="1"/>
    </row>
    <row r="60093" spans="18:18">
      <c r="R60093" s="1"/>
    </row>
    <row r="60094" spans="18:18">
      <c r="R60094" s="1"/>
    </row>
    <row r="60095" spans="18:18">
      <c r="R60095" s="1"/>
    </row>
    <row r="60096" spans="18:18">
      <c r="R60096" s="1"/>
    </row>
    <row r="60097" spans="18:18">
      <c r="R60097" s="1"/>
    </row>
    <row r="60098" spans="18:18">
      <c r="R60098" s="1"/>
    </row>
    <row r="60099" spans="18:18">
      <c r="R60099" s="1"/>
    </row>
    <row r="60100" spans="18:18">
      <c r="R60100" s="1"/>
    </row>
    <row r="60101" spans="18:18">
      <c r="R60101" s="1"/>
    </row>
    <row r="60102" spans="18:18">
      <c r="R60102" s="1"/>
    </row>
    <row r="60103" spans="18:18">
      <c r="R60103" s="1"/>
    </row>
    <row r="60104" spans="18:18">
      <c r="R60104" s="1"/>
    </row>
    <row r="60105" spans="18:18">
      <c r="R60105" s="1"/>
    </row>
    <row r="60106" spans="18:18">
      <c r="R60106" s="1"/>
    </row>
    <row r="60107" spans="18:18">
      <c r="R60107" s="1"/>
    </row>
    <row r="60108" spans="18:18">
      <c r="R60108" s="1"/>
    </row>
    <row r="60109" spans="18:18">
      <c r="R60109" s="1"/>
    </row>
    <row r="60110" spans="18:18">
      <c r="R60110" s="1"/>
    </row>
    <row r="60111" spans="18:18">
      <c r="R60111" s="1"/>
    </row>
    <row r="60112" spans="18:18">
      <c r="R60112" s="1"/>
    </row>
    <row r="60113" spans="18:18">
      <c r="R60113" s="1"/>
    </row>
    <row r="60114" spans="18:18">
      <c r="R60114" s="1"/>
    </row>
    <row r="60115" spans="18:18">
      <c r="R60115" s="1"/>
    </row>
    <row r="60116" spans="18:18">
      <c r="R60116" s="1"/>
    </row>
    <row r="60117" spans="18:18">
      <c r="R60117" s="1"/>
    </row>
    <row r="60118" spans="18:18">
      <c r="R60118" s="1"/>
    </row>
    <row r="60119" spans="18:18">
      <c r="R60119" s="1"/>
    </row>
    <row r="60120" spans="18:18">
      <c r="R60120" s="1"/>
    </row>
    <row r="60121" spans="18:18">
      <c r="R60121" s="1"/>
    </row>
    <row r="60122" spans="18:18">
      <c r="R60122" s="1"/>
    </row>
    <row r="60123" spans="18:18">
      <c r="R60123" s="1"/>
    </row>
    <row r="60124" spans="18:18">
      <c r="R60124" s="1"/>
    </row>
    <row r="60125" spans="18:18">
      <c r="R60125" s="1"/>
    </row>
    <row r="60126" spans="18:18">
      <c r="R60126" s="1"/>
    </row>
    <row r="60127" spans="18:18">
      <c r="R60127" s="1"/>
    </row>
    <row r="60128" spans="18:18">
      <c r="R60128" s="1"/>
    </row>
    <row r="60129" spans="18:18">
      <c r="R60129" s="1"/>
    </row>
    <row r="60130" spans="18:18">
      <c r="R60130" s="1"/>
    </row>
    <row r="60131" spans="18:18">
      <c r="R60131" s="1"/>
    </row>
    <row r="60132" spans="18:18">
      <c r="R60132" s="1"/>
    </row>
    <row r="60133" spans="18:18">
      <c r="R60133" s="1"/>
    </row>
    <row r="60134" spans="18:18">
      <c r="R60134" s="1"/>
    </row>
    <row r="60135" spans="18:18">
      <c r="R60135" s="1"/>
    </row>
    <row r="60136" spans="18:18">
      <c r="R60136" s="1"/>
    </row>
    <row r="60137" spans="18:18">
      <c r="R60137" s="1"/>
    </row>
    <row r="60138" spans="18:18">
      <c r="R60138" s="1"/>
    </row>
    <row r="60139" spans="18:18">
      <c r="R60139" s="1"/>
    </row>
    <row r="60140" spans="18:18">
      <c r="R60140" s="1"/>
    </row>
    <row r="60141" spans="18:18">
      <c r="R60141" s="1"/>
    </row>
    <row r="60142" spans="18:18">
      <c r="R60142" s="1"/>
    </row>
    <row r="60143" spans="18:18">
      <c r="R60143" s="1"/>
    </row>
    <row r="60144" spans="18:18">
      <c r="R60144" s="1"/>
    </row>
    <row r="60145" spans="18:18">
      <c r="R60145" s="1"/>
    </row>
    <row r="60146" spans="18:18">
      <c r="R60146" s="1"/>
    </row>
    <row r="60147" spans="18:18">
      <c r="R60147" s="1"/>
    </row>
    <row r="60148" spans="18:18">
      <c r="R60148" s="1"/>
    </row>
    <row r="60149" spans="18:18">
      <c r="R60149" s="1"/>
    </row>
    <row r="60150" spans="18:18">
      <c r="R60150" s="1"/>
    </row>
    <row r="60151" spans="18:18">
      <c r="R60151" s="1"/>
    </row>
    <row r="60152" spans="18:18">
      <c r="R60152" s="1"/>
    </row>
    <row r="60153" spans="18:18">
      <c r="R60153" s="1"/>
    </row>
    <row r="60154" spans="18:18">
      <c r="R60154" s="1"/>
    </row>
    <row r="60155" spans="18:18">
      <c r="R60155" s="1"/>
    </row>
    <row r="60156" spans="18:18">
      <c r="R60156" s="1"/>
    </row>
    <row r="60157" spans="18:18">
      <c r="R60157" s="1"/>
    </row>
    <row r="60158" spans="18:18">
      <c r="R60158" s="1"/>
    </row>
    <row r="60159" spans="18:18">
      <c r="R60159" s="1"/>
    </row>
    <row r="60160" spans="18:18">
      <c r="R60160" s="1"/>
    </row>
    <row r="60161" spans="18:18">
      <c r="R60161" s="1"/>
    </row>
    <row r="60162" spans="18:18">
      <c r="R60162" s="1"/>
    </row>
    <row r="60163" spans="18:18">
      <c r="R60163" s="1"/>
    </row>
    <row r="60164" spans="18:18">
      <c r="R60164" s="1"/>
    </row>
    <row r="60165" spans="18:18">
      <c r="R60165" s="1"/>
    </row>
    <row r="60166" spans="18:18">
      <c r="R60166" s="1"/>
    </row>
    <row r="60167" spans="18:18">
      <c r="R60167" s="1"/>
    </row>
    <row r="60168" spans="18:18">
      <c r="R60168" s="1"/>
    </row>
    <row r="60169" spans="18:18">
      <c r="R60169" s="1"/>
    </row>
    <row r="60170" spans="18:18">
      <c r="R60170" s="1"/>
    </row>
    <row r="60171" spans="18:18">
      <c r="R60171" s="1"/>
    </row>
    <row r="60172" spans="18:18">
      <c r="R60172" s="1"/>
    </row>
    <row r="60173" spans="18:18">
      <c r="R60173" s="1"/>
    </row>
    <row r="60174" spans="18:18">
      <c r="R60174" s="1"/>
    </row>
    <row r="60175" spans="18:18">
      <c r="R60175" s="1"/>
    </row>
    <row r="60176" spans="18:18">
      <c r="R60176" s="1"/>
    </row>
    <row r="60177" spans="18:18">
      <c r="R60177" s="1"/>
    </row>
    <row r="60178" spans="18:18">
      <c r="R60178" s="1"/>
    </row>
    <row r="60179" spans="18:18">
      <c r="R60179" s="1"/>
    </row>
    <row r="60180" spans="18:18">
      <c r="R60180" s="1"/>
    </row>
    <row r="60181" spans="18:18">
      <c r="R60181" s="1"/>
    </row>
    <row r="60182" spans="18:18">
      <c r="R60182" s="1"/>
    </row>
    <row r="60183" spans="18:18">
      <c r="R60183" s="1"/>
    </row>
    <row r="60184" spans="18:18">
      <c r="R60184" s="1"/>
    </row>
    <row r="60185" spans="18:18">
      <c r="R60185" s="1"/>
    </row>
    <row r="60186" spans="18:18">
      <c r="R60186" s="1"/>
    </row>
    <row r="60187" spans="18:18">
      <c r="R60187" s="1"/>
    </row>
    <row r="60188" spans="18:18">
      <c r="R60188" s="1"/>
    </row>
    <row r="60189" spans="18:18">
      <c r="R60189" s="1"/>
    </row>
    <row r="60190" spans="18:18">
      <c r="R60190" s="1"/>
    </row>
    <row r="60191" spans="18:18">
      <c r="R60191" s="1"/>
    </row>
    <row r="60192" spans="18:18">
      <c r="R60192" s="1"/>
    </row>
    <row r="60193" spans="18:18">
      <c r="R60193" s="1"/>
    </row>
    <row r="60194" spans="18:18">
      <c r="R60194" s="1"/>
    </row>
    <row r="60195" spans="18:18">
      <c r="R60195" s="1"/>
    </row>
    <row r="60196" spans="18:18">
      <c r="R60196" s="1"/>
    </row>
    <row r="60197" spans="18:18">
      <c r="R60197" s="1"/>
    </row>
    <row r="60198" spans="18:18">
      <c r="R60198" s="1"/>
    </row>
    <row r="60199" spans="18:18">
      <c r="R60199" s="1"/>
    </row>
    <row r="60200" spans="18:18">
      <c r="R60200" s="1"/>
    </row>
    <row r="60201" spans="18:18">
      <c r="R60201" s="1"/>
    </row>
    <row r="60202" spans="18:18">
      <c r="R60202" s="1"/>
    </row>
    <row r="60203" spans="18:18">
      <c r="R60203" s="1"/>
    </row>
    <row r="60204" spans="18:18">
      <c r="R60204" s="1"/>
    </row>
    <row r="60205" spans="18:18">
      <c r="R60205" s="1"/>
    </row>
    <row r="60206" spans="18:18">
      <c r="R60206" s="1"/>
    </row>
    <row r="60207" spans="18:18">
      <c r="R60207" s="1"/>
    </row>
    <row r="60208" spans="18:18">
      <c r="R60208" s="1"/>
    </row>
    <row r="60209" spans="18:18">
      <c r="R60209" s="1"/>
    </row>
    <row r="60210" spans="18:18">
      <c r="R60210" s="1"/>
    </row>
    <row r="60211" spans="18:18">
      <c r="R60211" s="1"/>
    </row>
    <row r="60212" spans="18:18">
      <c r="R60212" s="1"/>
    </row>
    <row r="60213" spans="18:18">
      <c r="R60213" s="1"/>
    </row>
    <row r="60214" spans="18:18">
      <c r="R60214" s="1"/>
    </row>
    <row r="60215" spans="18:18">
      <c r="R60215" s="1"/>
    </row>
    <row r="60216" spans="18:18">
      <c r="R60216" s="1"/>
    </row>
    <row r="60217" spans="18:18">
      <c r="R60217" s="1"/>
    </row>
    <row r="60218" spans="18:18">
      <c r="R60218" s="1"/>
    </row>
    <row r="60219" spans="18:18">
      <c r="R60219" s="1"/>
    </row>
    <row r="60220" spans="18:18">
      <c r="R60220" s="1"/>
    </row>
    <row r="60221" spans="18:18">
      <c r="R60221" s="1"/>
    </row>
    <row r="60222" spans="18:18">
      <c r="R60222" s="1"/>
    </row>
    <row r="60223" spans="18:18">
      <c r="R60223" s="1"/>
    </row>
    <row r="60224" spans="18:18">
      <c r="R60224" s="1"/>
    </row>
    <row r="60225" spans="18:18">
      <c r="R60225" s="1"/>
    </row>
    <row r="60226" spans="18:18">
      <c r="R60226" s="1"/>
    </row>
    <row r="60227" spans="18:18">
      <c r="R60227" s="1"/>
    </row>
    <row r="60228" spans="18:18">
      <c r="R60228" s="1"/>
    </row>
    <row r="60229" spans="18:18">
      <c r="R60229" s="1"/>
    </row>
    <row r="60230" spans="18:18">
      <c r="R60230" s="1"/>
    </row>
    <row r="60231" spans="18:18">
      <c r="R60231" s="1"/>
    </row>
    <row r="60232" spans="18:18">
      <c r="R60232" s="1"/>
    </row>
    <row r="60233" spans="18:18">
      <c r="R60233" s="1"/>
    </row>
    <row r="60234" spans="18:18">
      <c r="R60234" s="1"/>
    </row>
    <row r="60235" spans="18:18">
      <c r="R60235" s="1"/>
    </row>
    <row r="60236" spans="18:18">
      <c r="R60236" s="1"/>
    </row>
    <row r="60237" spans="18:18">
      <c r="R60237" s="1"/>
    </row>
    <row r="60238" spans="18:18">
      <c r="R60238" s="1"/>
    </row>
    <row r="60239" spans="18:18">
      <c r="R60239" s="1"/>
    </row>
    <row r="60240" spans="18:18">
      <c r="R60240" s="1"/>
    </row>
    <row r="60241" spans="18:18">
      <c r="R60241" s="1"/>
    </row>
    <row r="60242" spans="18:18">
      <c r="R60242" s="1"/>
    </row>
    <row r="60243" spans="18:18">
      <c r="R60243" s="1"/>
    </row>
    <row r="60244" spans="18:18">
      <c r="R60244" s="1"/>
    </row>
    <row r="60245" spans="18:18">
      <c r="R60245" s="1"/>
    </row>
    <row r="60246" spans="18:18">
      <c r="R60246" s="1"/>
    </row>
    <row r="60247" spans="18:18">
      <c r="R60247" s="1"/>
    </row>
    <row r="60248" spans="18:18">
      <c r="R60248" s="1"/>
    </row>
    <row r="60249" spans="18:18">
      <c r="R60249" s="1"/>
    </row>
    <row r="60250" spans="18:18">
      <c r="R60250" s="1"/>
    </row>
    <row r="60251" spans="18:18">
      <c r="R60251" s="1"/>
    </row>
    <row r="60252" spans="18:18">
      <c r="R60252" s="1"/>
    </row>
    <row r="60253" spans="18:18">
      <c r="R60253" s="1"/>
    </row>
    <row r="60254" spans="18:18">
      <c r="R60254" s="1"/>
    </row>
    <row r="60255" spans="18:18">
      <c r="R60255" s="1"/>
    </row>
    <row r="60256" spans="18:18">
      <c r="R60256" s="1"/>
    </row>
    <row r="60257" spans="18:18">
      <c r="R60257" s="1"/>
    </row>
    <row r="60258" spans="18:18">
      <c r="R60258" s="1"/>
    </row>
    <row r="60259" spans="18:18">
      <c r="R60259" s="1"/>
    </row>
    <row r="60260" spans="18:18">
      <c r="R60260" s="1"/>
    </row>
    <row r="60261" spans="18:18">
      <c r="R60261" s="1"/>
    </row>
    <row r="60262" spans="18:18">
      <c r="R60262" s="1"/>
    </row>
    <row r="60263" spans="18:18">
      <c r="R60263" s="1"/>
    </row>
    <row r="60264" spans="18:18">
      <c r="R60264" s="1"/>
    </row>
    <row r="60265" spans="18:18">
      <c r="R60265" s="1"/>
    </row>
    <row r="60266" spans="18:18">
      <c r="R60266" s="1"/>
    </row>
    <row r="60267" spans="18:18">
      <c r="R60267" s="1"/>
    </row>
    <row r="60268" spans="18:18">
      <c r="R60268" s="1"/>
    </row>
    <row r="60269" spans="18:18">
      <c r="R60269" s="1"/>
    </row>
    <row r="60270" spans="18:18">
      <c r="R60270" s="1"/>
    </row>
    <row r="60271" spans="18:18">
      <c r="R60271" s="1"/>
    </row>
    <row r="60272" spans="18:18">
      <c r="R60272" s="1"/>
    </row>
    <row r="60273" spans="18:18">
      <c r="R60273" s="1"/>
    </row>
    <row r="60274" spans="18:18">
      <c r="R60274" s="1"/>
    </row>
    <row r="60275" spans="18:18">
      <c r="R60275" s="1"/>
    </row>
    <row r="60276" spans="18:18">
      <c r="R60276" s="1"/>
    </row>
    <row r="60277" spans="18:18">
      <c r="R60277" s="1"/>
    </row>
    <row r="60278" spans="18:18">
      <c r="R60278" s="1"/>
    </row>
    <row r="60279" spans="18:18">
      <c r="R60279" s="1"/>
    </row>
    <row r="60280" spans="18:18">
      <c r="R60280" s="1"/>
    </row>
    <row r="60281" spans="18:18">
      <c r="R60281" s="1"/>
    </row>
    <row r="60282" spans="18:18">
      <c r="R60282" s="1"/>
    </row>
    <row r="60283" spans="18:18">
      <c r="R60283" s="1"/>
    </row>
    <row r="60284" spans="18:18">
      <c r="R60284" s="1"/>
    </row>
    <row r="60285" spans="18:18">
      <c r="R60285" s="1"/>
    </row>
    <row r="60286" spans="18:18">
      <c r="R60286" s="1"/>
    </row>
    <row r="60287" spans="18:18">
      <c r="R60287" s="1"/>
    </row>
    <row r="60288" spans="18:18">
      <c r="R60288" s="1"/>
    </row>
    <row r="60289" spans="18:18">
      <c r="R60289" s="1"/>
    </row>
    <row r="60290" spans="18:18">
      <c r="R60290" s="1"/>
    </row>
    <row r="60291" spans="18:18">
      <c r="R60291" s="1"/>
    </row>
    <row r="60292" spans="18:18">
      <c r="R60292" s="1"/>
    </row>
    <row r="60293" spans="18:18">
      <c r="R60293" s="1"/>
    </row>
    <row r="60294" spans="18:18">
      <c r="R60294" s="1"/>
    </row>
    <row r="60295" spans="18:18">
      <c r="R60295" s="1"/>
    </row>
    <row r="60296" spans="18:18">
      <c r="R60296" s="1"/>
    </row>
    <row r="60297" spans="18:18">
      <c r="R60297" s="1"/>
    </row>
    <row r="60298" spans="18:18">
      <c r="R60298" s="1"/>
    </row>
    <row r="60299" spans="18:18">
      <c r="R60299" s="1"/>
    </row>
    <row r="60300" spans="18:18">
      <c r="R60300" s="1"/>
    </row>
    <row r="60301" spans="18:18">
      <c r="R60301" s="1"/>
    </row>
    <row r="60302" spans="18:18">
      <c r="R60302" s="1"/>
    </row>
    <row r="60303" spans="18:18">
      <c r="R60303" s="1"/>
    </row>
    <row r="60304" spans="18:18">
      <c r="R60304" s="1"/>
    </row>
    <row r="60305" spans="18:18">
      <c r="R60305" s="1"/>
    </row>
    <row r="60306" spans="18:18">
      <c r="R60306" s="1"/>
    </row>
    <row r="60307" spans="18:18">
      <c r="R60307" s="1"/>
    </row>
    <row r="60308" spans="18:18">
      <c r="R60308" s="1"/>
    </row>
    <row r="60309" spans="18:18">
      <c r="R60309" s="1"/>
    </row>
    <row r="60310" spans="18:18">
      <c r="R60310" s="1"/>
    </row>
    <row r="60311" spans="18:18">
      <c r="R60311" s="1"/>
    </row>
    <row r="60312" spans="18:18">
      <c r="R60312" s="1"/>
    </row>
    <row r="60313" spans="18:18">
      <c r="R60313" s="1"/>
    </row>
    <row r="60314" spans="18:18">
      <c r="R60314" s="1"/>
    </row>
    <row r="60315" spans="18:18">
      <c r="R60315" s="1"/>
    </row>
    <row r="60316" spans="18:18">
      <c r="R60316" s="1"/>
    </row>
    <row r="60317" spans="18:18">
      <c r="R60317" s="1"/>
    </row>
    <row r="60318" spans="18:18">
      <c r="R60318" s="1"/>
    </row>
    <row r="60319" spans="18:18">
      <c r="R60319" s="1"/>
    </row>
    <row r="60320" spans="18:18">
      <c r="R60320" s="1"/>
    </row>
    <row r="60321" spans="18:18">
      <c r="R60321" s="1"/>
    </row>
    <row r="60322" spans="18:18">
      <c r="R60322" s="1"/>
    </row>
    <row r="60323" spans="18:18">
      <c r="R60323" s="1"/>
    </row>
    <row r="60324" spans="18:18">
      <c r="R60324" s="1"/>
    </row>
    <row r="60325" spans="18:18">
      <c r="R60325" s="1"/>
    </row>
    <row r="60326" spans="18:18">
      <c r="R60326" s="1"/>
    </row>
    <row r="60327" spans="18:18">
      <c r="R60327" s="1"/>
    </row>
    <row r="60328" spans="18:18">
      <c r="R60328" s="1"/>
    </row>
    <row r="60329" spans="18:18">
      <c r="R60329" s="1"/>
    </row>
    <row r="60330" spans="18:18">
      <c r="R60330" s="1"/>
    </row>
    <row r="60331" spans="18:18">
      <c r="R60331" s="1"/>
    </row>
    <row r="60332" spans="18:18">
      <c r="R60332" s="1"/>
    </row>
    <row r="60333" spans="18:18">
      <c r="R60333" s="1"/>
    </row>
    <row r="60334" spans="18:18">
      <c r="R60334" s="1"/>
    </row>
    <row r="60335" spans="18:18">
      <c r="R60335" s="1"/>
    </row>
    <row r="60336" spans="18:18">
      <c r="R60336" s="1"/>
    </row>
    <row r="60337" spans="18:18">
      <c r="R60337" s="1"/>
    </row>
    <row r="60338" spans="18:18">
      <c r="R60338" s="1"/>
    </row>
    <row r="60339" spans="18:18">
      <c r="R60339" s="1"/>
    </row>
    <row r="60340" spans="18:18">
      <c r="R60340" s="1"/>
    </row>
    <row r="60341" spans="18:18">
      <c r="R60341" s="1"/>
    </row>
    <row r="60342" spans="18:18">
      <c r="R60342" s="1"/>
    </row>
    <row r="60343" spans="18:18">
      <c r="R60343" s="1"/>
    </row>
    <row r="60344" spans="18:18">
      <c r="R60344" s="1"/>
    </row>
    <row r="60345" spans="18:18">
      <c r="R60345" s="1"/>
    </row>
    <row r="60346" spans="18:18">
      <c r="R60346" s="1"/>
    </row>
    <row r="60347" spans="18:18">
      <c r="R60347" s="1"/>
    </row>
    <row r="60348" spans="18:18">
      <c r="R60348" s="1"/>
    </row>
    <row r="60349" spans="18:18">
      <c r="R60349" s="1"/>
    </row>
    <row r="60350" spans="18:18">
      <c r="R60350" s="1"/>
    </row>
    <row r="60351" spans="18:18">
      <c r="R60351" s="1"/>
    </row>
    <row r="60352" spans="18:18">
      <c r="R60352" s="1"/>
    </row>
    <row r="60353" spans="18:18">
      <c r="R60353" s="1"/>
    </row>
    <row r="60354" spans="18:18">
      <c r="R60354" s="1"/>
    </row>
    <row r="60355" spans="18:18">
      <c r="R60355" s="1"/>
    </row>
    <row r="60356" spans="18:18">
      <c r="R60356" s="1"/>
    </row>
    <row r="60357" spans="18:18">
      <c r="R60357" s="1"/>
    </row>
    <row r="60358" spans="18:18">
      <c r="R60358" s="1"/>
    </row>
    <row r="60359" spans="18:18">
      <c r="R60359" s="1"/>
    </row>
    <row r="60360" spans="18:18">
      <c r="R60360" s="1"/>
    </row>
    <row r="60361" spans="18:18">
      <c r="R60361" s="1"/>
    </row>
    <row r="60362" spans="18:18">
      <c r="R60362" s="1"/>
    </row>
    <row r="60363" spans="18:18">
      <c r="R60363" s="1"/>
    </row>
    <row r="60364" spans="18:18">
      <c r="R60364" s="1"/>
    </row>
    <row r="60365" spans="18:18">
      <c r="R60365" s="1"/>
    </row>
    <row r="60366" spans="18:18">
      <c r="R60366" s="1"/>
    </row>
    <row r="60367" spans="18:18">
      <c r="R60367" s="1"/>
    </row>
    <row r="60368" spans="18:18">
      <c r="R60368" s="1"/>
    </row>
    <row r="60369" spans="18:18">
      <c r="R60369" s="1"/>
    </row>
    <row r="60370" spans="18:18">
      <c r="R60370" s="1"/>
    </row>
    <row r="60371" spans="18:18">
      <c r="R60371" s="1"/>
    </row>
    <row r="60372" spans="18:18">
      <c r="R60372" s="1"/>
    </row>
    <row r="60373" spans="18:18">
      <c r="R60373" s="1"/>
    </row>
    <row r="60374" spans="18:18">
      <c r="R60374" s="1"/>
    </row>
    <row r="60375" spans="18:18">
      <c r="R60375" s="1"/>
    </row>
    <row r="60376" spans="18:18">
      <c r="R60376" s="1"/>
    </row>
    <row r="60377" spans="18:18">
      <c r="R60377" s="1"/>
    </row>
    <row r="60378" spans="18:18">
      <c r="R60378" s="1"/>
    </row>
    <row r="60379" spans="18:18">
      <c r="R60379" s="1"/>
    </row>
    <row r="60380" spans="18:18">
      <c r="R60380" s="1"/>
    </row>
    <row r="60381" spans="18:18">
      <c r="R60381" s="1"/>
    </row>
    <row r="60382" spans="18:18">
      <c r="R60382" s="1"/>
    </row>
    <row r="60383" spans="18:18">
      <c r="R60383" s="1"/>
    </row>
    <row r="60384" spans="18:18">
      <c r="R60384" s="1"/>
    </row>
    <row r="60385" spans="18:18">
      <c r="R60385" s="1"/>
    </row>
    <row r="60386" spans="18:18">
      <c r="R60386" s="1"/>
    </row>
    <row r="60387" spans="18:18">
      <c r="R60387" s="1"/>
    </row>
    <row r="60388" spans="18:18">
      <c r="R60388" s="1"/>
    </row>
    <row r="60389" spans="18:18">
      <c r="R60389" s="1"/>
    </row>
    <row r="60390" spans="18:18">
      <c r="R60390" s="1"/>
    </row>
    <row r="60391" spans="18:18">
      <c r="R60391" s="1"/>
    </row>
    <row r="60392" spans="18:18">
      <c r="R60392" s="1"/>
    </row>
    <row r="60393" spans="18:18">
      <c r="R60393" s="1"/>
    </row>
    <row r="60394" spans="18:18">
      <c r="R60394" s="1"/>
    </row>
    <row r="60395" spans="18:18">
      <c r="R60395" s="1"/>
    </row>
    <row r="60396" spans="18:18">
      <c r="R60396" s="1"/>
    </row>
    <row r="60397" spans="18:18">
      <c r="R60397" s="1"/>
    </row>
    <row r="60398" spans="18:18">
      <c r="R60398" s="1"/>
    </row>
    <row r="60399" spans="18:18">
      <c r="R60399" s="1"/>
    </row>
    <row r="60400" spans="18:18">
      <c r="R60400" s="1"/>
    </row>
    <row r="60401" spans="18:18">
      <c r="R60401" s="1"/>
    </row>
    <row r="60402" spans="18:18">
      <c r="R60402" s="1"/>
    </row>
    <row r="60403" spans="18:18">
      <c r="R60403" s="1"/>
    </row>
    <row r="60404" spans="18:18">
      <c r="R60404" s="1"/>
    </row>
    <row r="60405" spans="18:18">
      <c r="R60405" s="1"/>
    </row>
    <row r="60406" spans="18:18">
      <c r="R60406" s="1"/>
    </row>
    <row r="60407" spans="18:18">
      <c r="R60407" s="1"/>
    </row>
    <row r="60408" spans="18:18">
      <c r="R60408" s="1"/>
    </row>
    <row r="60409" spans="18:18">
      <c r="R60409" s="1"/>
    </row>
    <row r="60410" spans="18:18">
      <c r="R60410" s="1"/>
    </row>
    <row r="60411" spans="18:18">
      <c r="R60411" s="1"/>
    </row>
    <row r="60412" spans="18:18">
      <c r="R60412" s="1"/>
    </row>
    <row r="60413" spans="18:18">
      <c r="R60413" s="1"/>
    </row>
    <row r="60414" spans="18:18">
      <c r="R60414" s="1"/>
    </row>
    <row r="60415" spans="18:18">
      <c r="R60415" s="1"/>
    </row>
    <row r="60416" spans="18:18">
      <c r="R60416" s="1"/>
    </row>
    <row r="60417" spans="18:18">
      <c r="R60417" s="1"/>
    </row>
    <row r="60418" spans="18:18">
      <c r="R60418" s="1"/>
    </row>
    <row r="60419" spans="18:18">
      <c r="R60419" s="1"/>
    </row>
    <row r="60420" spans="18:18">
      <c r="R60420" s="1"/>
    </row>
    <row r="60421" spans="18:18">
      <c r="R60421" s="1"/>
    </row>
    <row r="60422" spans="18:18">
      <c r="R60422" s="1"/>
    </row>
    <row r="60423" spans="18:18">
      <c r="R60423" s="1"/>
    </row>
    <row r="60424" spans="18:18">
      <c r="R60424" s="1"/>
    </row>
    <row r="60425" spans="18:18">
      <c r="R60425" s="1"/>
    </row>
    <row r="60426" spans="18:18">
      <c r="R60426" s="1"/>
    </row>
    <row r="60427" spans="18:18">
      <c r="R60427" s="1"/>
    </row>
    <row r="60428" spans="18:18">
      <c r="R60428" s="1"/>
    </row>
    <row r="60429" spans="18:18">
      <c r="R60429" s="1"/>
    </row>
    <row r="60430" spans="18:18">
      <c r="R60430" s="1"/>
    </row>
    <row r="60431" spans="18:18">
      <c r="R60431" s="1"/>
    </row>
    <row r="60432" spans="18:18">
      <c r="R60432" s="1"/>
    </row>
    <row r="60433" spans="18:18">
      <c r="R60433" s="1"/>
    </row>
    <row r="60434" spans="18:18">
      <c r="R60434" s="1"/>
    </row>
    <row r="60435" spans="18:18">
      <c r="R60435" s="1"/>
    </row>
    <row r="60436" spans="18:18">
      <c r="R60436" s="1"/>
    </row>
    <row r="60437" spans="18:18">
      <c r="R60437" s="1"/>
    </row>
    <row r="60438" spans="18:18">
      <c r="R60438" s="1"/>
    </row>
    <row r="60439" spans="18:18">
      <c r="R60439" s="1"/>
    </row>
    <row r="60440" spans="18:18">
      <c r="R60440" s="1"/>
    </row>
    <row r="60441" spans="18:18">
      <c r="R60441" s="1"/>
    </row>
    <row r="60442" spans="18:18">
      <c r="R60442" s="1"/>
    </row>
    <row r="60443" spans="18:18">
      <c r="R60443" s="1"/>
    </row>
    <row r="60444" spans="18:18">
      <c r="R60444" s="1"/>
    </row>
    <row r="60445" spans="18:18">
      <c r="R60445" s="1"/>
    </row>
    <row r="60446" spans="18:18">
      <c r="R60446" s="1"/>
    </row>
    <row r="60447" spans="18:18">
      <c r="R60447" s="1"/>
    </row>
    <row r="60448" spans="18:18">
      <c r="R60448" s="1"/>
    </row>
    <row r="60449" spans="18:18">
      <c r="R60449" s="1"/>
    </row>
    <row r="60450" spans="18:18">
      <c r="R60450" s="1"/>
    </row>
    <row r="60451" spans="18:18">
      <c r="R60451" s="1"/>
    </row>
    <row r="60452" spans="18:18">
      <c r="R60452" s="1"/>
    </row>
    <row r="60453" spans="18:18">
      <c r="R60453" s="1"/>
    </row>
    <row r="60454" spans="18:18">
      <c r="R60454" s="1"/>
    </row>
    <row r="60455" spans="18:18">
      <c r="R60455" s="1"/>
    </row>
    <row r="60456" spans="18:18">
      <c r="R60456" s="1"/>
    </row>
    <row r="60457" spans="18:18">
      <c r="R60457" s="1"/>
    </row>
    <row r="60458" spans="18:18">
      <c r="R60458" s="1"/>
    </row>
    <row r="60459" spans="18:18">
      <c r="R60459" s="1"/>
    </row>
    <row r="60460" spans="18:18">
      <c r="R60460" s="1"/>
    </row>
    <row r="60461" spans="18:18">
      <c r="R60461" s="1"/>
    </row>
    <row r="60462" spans="18:18">
      <c r="R60462" s="1"/>
    </row>
    <row r="60463" spans="18:18">
      <c r="R60463" s="1"/>
    </row>
    <row r="60464" spans="18:18">
      <c r="R60464" s="1"/>
    </row>
    <row r="60465" spans="18:18">
      <c r="R60465" s="1"/>
    </row>
    <row r="60466" spans="18:18">
      <c r="R60466" s="1"/>
    </row>
    <row r="60467" spans="18:18">
      <c r="R60467" s="1"/>
    </row>
    <row r="60468" spans="18:18">
      <c r="R60468" s="1"/>
    </row>
    <row r="60469" spans="18:18">
      <c r="R60469" s="1"/>
    </row>
    <row r="60470" spans="18:18">
      <c r="R60470" s="1"/>
    </row>
    <row r="60471" spans="18:18">
      <c r="R60471" s="1"/>
    </row>
    <row r="60472" spans="18:18">
      <c r="R60472" s="1"/>
    </row>
    <row r="60473" spans="18:18">
      <c r="R60473" s="1"/>
    </row>
    <row r="60474" spans="18:18">
      <c r="R60474" s="1"/>
    </row>
    <row r="60475" spans="18:18">
      <c r="R60475" s="1"/>
    </row>
    <row r="60476" spans="18:18">
      <c r="R60476" s="1"/>
    </row>
    <row r="60477" spans="18:18">
      <c r="R60477" s="1"/>
    </row>
    <row r="60478" spans="18:18">
      <c r="R60478" s="1"/>
    </row>
    <row r="60479" spans="18:18">
      <c r="R60479" s="1"/>
    </row>
    <row r="60480" spans="18:18">
      <c r="R60480" s="1"/>
    </row>
    <row r="60481" spans="18:18">
      <c r="R60481" s="1"/>
    </row>
    <row r="60482" spans="18:18">
      <c r="R60482" s="1"/>
    </row>
    <row r="60483" spans="18:18">
      <c r="R60483" s="1"/>
    </row>
    <row r="60484" spans="18:18">
      <c r="R60484" s="1"/>
    </row>
    <row r="60485" spans="18:18">
      <c r="R60485" s="1"/>
    </row>
    <row r="60486" spans="18:18">
      <c r="R60486" s="1"/>
    </row>
    <row r="60487" spans="18:18">
      <c r="R60487" s="1"/>
    </row>
    <row r="60488" spans="18:18">
      <c r="R60488" s="1"/>
    </row>
    <row r="60489" spans="18:18">
      <c r="R60489" s="1"/>
    </row>
    <row r="60490" spans="18:18">
      <c r="R60490" s="1"/>
    </row>
    <row r="60491" spans="18:18">
      <c r="R60491" s="1"/>
    </row>
    <row r="60492" spans="18:18">
      <c r="R60492" s="1"/>
    </row>
    <row r="60493" spans="18:18">
      <c r="R60493" s="1"/>
    </row>
    <row r="60494" spans="18:18">
      <c r="R60494" s="1"/>
    </row>
    <row r="60495" spans="18:18">
      <c r="R60495" s="1"/>
    </row>
    <row r="60496" spans="18:18">
      <c r="R60496" s="1"/>
    </row>
    <row r="60497" spans="18:18">
      <c r="R60497" s="1"/>
    </row>
    <row r="60498" spans="18:18">
      <c r="R60498" s="1"/>
    </row>
    <row r="60499" spans="18:18">
      <c r="R60499" s="1"/>
    </row>
    <row r="60500" spans="18:18">
      <c r="R60500" s="1"/>
    </row>
    <row r="60501" spans="18:18">
      <c r="R60501" s="1"/>
    </row>
    <row r="60502" spans="18:18">
      <c r="R60502" s="1"/>
    </row>
    <row r="60503" spans="18:18">
      <c r="R60503" s="1"/>
    </row>
    <row r="60504" spans="18:18">
      <c r="R60504" s="1"/>
    </row>
    <row r="60505" spans="18:18">
      <c r="R60505" s="1"/>
    </row>
    <row r="60506" spans="18:18">
      <c r="R60506" s="1"/>
    </row>
    <row r="60507" spans="18:18">
      <c r="R60507" s="1"/>
    </row>
    <row r="60508" spans="18:18">
      <c r="R60508" s="1"/>
    </row>
    <row r="60509" spans="18:18">
      <c r="R60509" s="1"/>
    </row>
    <row r="60510" spans="18:18">
      <c r="R60510" s="1"/>
    </row>
    <row r="60511" spans="18:18">
      <c r="R60511" s="1"/>
    </row>
    <row r="60512" spans="18:18">
      <c r="R60512" s="1"/>
    </row>
    <row r="60513" spans="18:18">
      <c r="R60513" s="1"/>
    </row>
    <row r="60514" spans="18:18">
      <c r="R60514" s="1"/>
    </row>
    <row r="60515" spans="18:18">
      <c r="R60515" s="1"/>
    </row>
    <row r="60516" spans="18:18">
      <c r="R60516" s="1"/>
    </row>
    <row r="60517" spans="18:18">
      <c r="R60517" s="1"/>
    </row>
    <row r="60518" spans="18:18">
      <c r="R60518" s="1"/>
    </row>
    <row r="60519" spans="18:18">
      <c r="R60519" s="1"/>
    </row>
    <row r="60520" spans="18:18">
      <c r="R60520" s="1"/>
    </row>
    <row r="60521" spans="18:18">
      <c r="R60521" s="1"/>
    </row>
    <row r="60522" spans="18:18">
      <c r="R60522" s="1"/>
    </row>
    <row r="60523" spans="18:18">
      <c r="R60523" s="1"/>
    </row>
    <row r="60524" spans="18:18">
      <c r="R60524" s="1"/>
    </row>
    <row r="60525" spans="18:18">
      <c r="R60525" s="1"/>
    </row>
    <row r="60526" spans="18:18">
      <c r="R60526" s="1"/>
    </row>
    <row r="60527" spans="18:18">
      <c r="R60527" s="1"/>
    </row>
    <row r="60528" spans="18:18">
      <c r="R60528" s="1"/>
    </row>
    <row r="60529" spans="18:18">
      <c r="R60529" s="1"/>
    </row>
    <row r="60530" spans="18:18">
      <c r="R60530" s="1"/>
    </row>
    <row r="60531" spans="18:18">
      <c r="R60531" s="1"/>
    </row>
    <row r="60532" spans="18:18">
      <c r="R60532" s="1"/>
    </row>
    <row r="60533" spans="18:18">
      <c r="R60533" s="1"/>
    </row>
    <row r="60534" spans="18:18">
      <c r="R60534" s="1"/>
    </row>
    <row r="60535" spans="18:18">
      <c r="R60535" s="1"/>
    </row>
    <row r="60536" spans="18:18">
      <c r="R60536" s="1"/>
    </row>
    <row r="60537" spans="18:18">
      <c r="R60537" s="1"/>
    </row>
    <row r="60538" spans="18:18">
      <c r="R60538" s="1"/>
    </row>
    <row r="60539" spans="18:18">
      <c r="R60539" s="1"/>
    </row>
    <row r="60540" spans="18:18">
      <c r="R60540" s="1"/>
    </row>
    <row r="60541" spans="18:18">
      <c r="R60541" s="1"/>
    </row>
    <row r="60542" spans="18:18">
      <c r="R60542" s="1"/>
    </row>
    <row r="60543" spans="18:18">
      <c r="R60543" s="1"/>
    </row>
    <row r="60544" spans="18:18">
      <c r="R60544" s="1"/>
    </row>
    <row r="60545" spans="18:18">
      <c r="R60545" s="1"/>
    </row>
    <row r="60546" spans="18:18">
      <c r="R60546" s="1"/>
    </row>
    <row r="60547" spans="18:18">
      <c r="R60547" s="1"/>
    </row>
    <row r="60548" spans="18:18">
      <c r="R60548" s="1"/>
    </row>
    <row r="60549" spans="18:18">
      <c r="R60549" s="1"/>
    </row>
    <row r="60550" spans="18:18">
      <c r="R60550" s="1"/>
    </row>
    <row r="60551" spans="18:18">
      <c r="R60551" s="1"/>
    </row>
    <row r="60552" spans="18:18">
      <c r="R60552" s="1"/>
    </row>
    <row r="60553" spans="18:18">
      <c r="R60553" s="1"/>
    </row>
    <row r="60554" spans="18:18">
      <c r="R60554" s="1"/>
    </row>
    <row r="60555" spans="18:18">
      <c r="R60555" s="1"/>
    </row>
    <row r="60556" spans="18:18">
      <c r="R60556" s="1"/>
    </row>
    <row r="60557" spans="18:18">
      <c r="R60557" s="1"/>
    </row>
    <row r="60558" spans="18:18">
      <c r="R60558" s="1"/>
    </row>
    <row r="60559" spans="18:18">
      <c r="R60559" s="1"/>
    </row>
    <row r="60560" spans="18:18">
      <c r="R60560" s="1"/>
    </row>
    <row r="60561" spans="18:18">
      <c r="R60561" s="1"/>
    </row>
    <row r="60562" spans="18:18">
      <c r="R60562" s="1"/>
    </row>
    <row r="60563" spans="18:18">
      <c r="R60563" s="1"/>
    </row>
    <row r="60564" spans="18:18">
      <c r="R60564" s="1"/>
    </row>
    <row r="60565" spans="18:18">
      <c r="R60565" s="1"/>
    </row>
    <row r="60566" spans="18:18">
      <c r="R60566" s="1"/>
    </row>
    <row r="60567" spans="18:18">
      <c r="R60567" s="1"/>
    </row>
    <row r="60568" spans="18:18">
      <c r="R60568" s="1"/>
    </row>
    <row r="60569" spans="18:18">
      <c r="R60569" s="1"/>
    </row>
    <row r="60570" spans="18:18">
      <c r="R60570" s="1"/>
    </row>
    <row r="60571" spans="18:18">
      <c r="R60571" s="1"/>
    </row>
    <row r="60572" spans="18:18">
      <c r="R60572" s="1"/>
    </row>
    <row r="60573" spans="18:18">
      <c r="R60573" s="1"/>
    </row>
    <row r="60574" spans="18:18">
      <c r="R60574" s="1"/>
    </row>
    <row r="60575" spans="18:18">
      <c r="R60575" s="1"/>
    </row>
    <row r="60576" spans="18:18">
      <c r="R60576" s="1"/>
    </row>
    <row r="60577" spans="18:18">
      <c r="R60577" s="1"/>
    </row>
    <row r="60578" spans="18:18">
      <c r="R60578" s="1"/>
    </row>
    <row r="60579" spans="18:18">
      <c r="R60579" s="1"/>
    </row>
    <row r="60580" spans="18:18">
      <c r="R60580" s="1"/>
    </row>
    <row r="60581" spans="18:18">
      <c r="R60581" s="1"/>
    </row>
    <row r="60582" spans="18:18">
      <c r="R60582" s="1"/>
    </row>
    <row r="60583" spans="18:18">
      <c r="R60583" s="1"/>
    </row>
    <row r="60584" spans="18:18">
      <c r="R60584" s="1"/>
    </row>
    <row r="60585" spans="18:18">
      <c r="R60585" s="1"/>
    </row>
    <row r="60586" spans="18:18">
      <c r="R60586" s="1"/>
    </row>
    <row r="60587" spans="18:18">
      <c r="R60587" s="1"/>
    </row>
    <row r="60588" spans="18:18">
      <c r="R60588" s="1"/>
    </row>
    <row r="60589" spans="18:18">
      <c r="R60589" s="1"/>
    </row>
    <row r="60590" spans="18:18">
      <c r="R60590" s="1"/>
    </row>
    <row r="60591" spans="18:18">
      <c r="R60591" s="1"/>
    </row>
    <row r="60592" spans="18:18">
      <c r="R60592" s="1"/>
    </row>
    <row r="60593" spans="18:18">
      <c r="R60593" s="1"/>
    </row>
    <row r="60594" spans="18:18">
      <c r="R60594" s="1"/>
    </row>
    <row r="60595" spans="18:18">
      <c r="R60595" s="1"/>
    </row>
    <row r="60596" spans="18:18">
      <c r="R60596" s="1"/>
    </row>
    <row r="60597" spans="18:18">
      <c r="R60597" s="1"/>
    </row>
    <row r="60598" spans="18:18">
      <c r="R60598" s="1"/>
    </row>
    <row r="60599" spans="18:18">
      <c r="R60599" s="1"/>
    </row>
    <row r="60600" spans="18:18">
      <c r="R60600" s="1"/>
    </row>
    <row r="60601" spans="18:18">
      <c r="R60601" s="1"/>
    </row>
    <row r="60602" spans="18:18">
      <c r="R60602" s="1"/>
    </row>
    <row r="60603" spans="18:18">
      <c r="R60603" s="1"/>
    </row>
    <row r="60604" spans="18:18">
      <c r="R60604" s="1"/>
    </row>
    <row r="60605" spans="18:18">
      <c r="R60605" s="1"/>
    </row>
    <row r="60606" spans="18:18">
      <c r="R60606" s="1"/>
    </row>
    <row r="60607" spans="18:18">
      <c r="R60607" s="1"/>
    </row>
    <row r="60608" spans="18:18">
      <c r="R60608" s="1"/>
    </row>
    <row r="60609" spans="18:18">
      <c r="R60609" s="1"/>
    </row>
    <row r="60610" spans="18:18">
      <c r="R60610" s="1"/>
    </row>
    <row r="60611" spans="18:18">
      <c r="R60611" s="1"/>
    </row>
    <row r="60612" spans="18:18">
      <c r="R60612" s="1"/>
    </row>
    <row r="60613" spans="18:18">
      <c r="R60613" s="1"/>
    </row>
    <row r="60614" spans="18:18">
      <c r="R60614" s="1"/>
    </row>
    <row r="60615" spans="18:18">
      <c r="R60615" s="1"/>
    </row>
    <row r="60616" spans="18:18">
      <c r="R60616" s="1"/>
    </row>
    <row r="60617" spans="18:18">
      <c r="R60617" s="1"/>
    </row>
    <row r="60618" spans="18:18">
      <c r="R60618" s="1"/>
    </row>
    <row r="60619" spans="18:18">
      <c r="R60619" s="1"/>
    </row>
    <row r="60620" spans="18:18">
      <c r="R60620" s="1"/>
    </row>
    <row r="60621" spans="18:18">
      <c r="R60621" s="1"/>
    </row>
    <row r="60622" spans="18:18">
      <c r="R60622" s="1"/>
    </row>
    <row r="60623" spans="18:18">
      <c r="R60623" s="1"/>
    </row>
    <row r="60624" spans="18:18">
      <c r="R60624" s="1"/>
    </row>
    <row r="60625" spans="18:18">
      <c r="R60625" s="1"/>
    </row>
    <row r="60626" spans="18:18">
      <c r="R60626" s="1"/>
    </row>
    <row r="60627" spans="18:18">
      <c r="R60627" s="1"/>
    </row>
    <row r="60628" spans="18:18">
      <c r="R60628" s="1"/>
    </row>
    <row r="60629" spans="18:18">
      <c r="R60629" s="1"/>
    </row>
    <row r="60630" spans="18:18">
      <c r="R60630" s="1"/>
    </row>
    <row r="60631" spans="18:18">
      <c r="R60631" s="1"/>
    </row>
    <row r="60632" spans="18:18">
      <c r="R60632" s="1"/>
    </row>
    <row r="60633" spans="18:18">
      <c r="R60633" s="1"/>
    </row>
    <row r="60634" spans="18:18">
      <c r="R60634" s="1"/>
    </row>
    <row r="60635" spans="18:18">
      <c r="R60635" s="1"/>
    </row>
    <row r="60636" spans="18:18">
      <c r="R60636" s="1"/>
    </row>
    <row r="60637" spans="18:18">
      <c r="R60637" s="1"/>
    </row>
    <row r="60638" spans="18:18">
      <c r="R60638" s="1"/>
    </row>
    <row r="60639" spans="18:18">
      <c r="R60639" s="1"/>
    </row>
    <row r="60640" spans="18:18">
      <c r="R60640" s="1"/>
    </row>
    <row r="60641" spans="18:18">
      <c r="R60641" s="1"/>
    </row>
    <row r="60642" spans="18:18">
      <c r="R60642" s="1"/>
    </row>
    <row r="60643" spans="18:18">
      <c r="R60643" s="1"/>
    </row>
    <row r="60644" spans="18:18">
      <c r="R60644" s="1"/>
    </row>
    <row r="60645" spans="18:18">
      <c r="R60645" s="1"/>
    </row>
    <row r="60646" spans="18:18">
      <c r="R60646" s="1"/>
    </row>
    <row r="60647" spans="18:18">
      <c r="R60647" s="1"/>
    </row>
    <row r="60648" spans="18:18">
      <c r="R60648" s="1"/>
    </row>
    <row r="60649" spans="18:18">
      <c r="R60649" s="1"/>
    </row>
    <row r="60650" spans="18:18">
      <c r="R60650" s="1"/>
    </row>
    <row r="60651" spans="18:18">
      <c r="R60651" s="1"/>
    </row>
    <row r="60652" spans="18:18">
      <c r="R60652" s="1"/>
    </row>
    <row r="60653" spans="18:18">
      <c r="R60653" s="1"/>
    </row>
    <row r="60654" spans="18:18">
      <c r="R60654" s="1"/>
    </row>
    <row r="60655" spans="18:18">
      <c r="R60655" s="1"/>
    </row>
    <row r="60656" spans="18:18">
      <c r="R60656" s="1"/>
    </row>
    <row r="60657" spans="18:18">
      <c r="R60657" s="1"/>
    </row>
    <row r="60658" spans="18:18">
      <c r="R60658" s="1"/>
    </row>
    <row r="60659" spans="18:18">
      <c r="R60659" s="1"/>
    </row>
    <row r="60660" spans="18:18">
      <c r="R60660" s="1"/>
    </row>
    <row r="60661" spans="18:18">
      <c r="R60661" s="1"/>
    </row>
    <row r="60662" spans="18:18">
      <c r="R60662" s="1"/>
    </row>
    <row r="60663" spans="18:18">
      <c r="R60663" s="1"/>
    </row>
    <row r="60664" spans="18:18">
      <c r="R60664" s="1"/>
    </row>
    <row r="60665" spans="18:18">
      <c r="R60665" s="1"/>
    </row>
    <row r="60666" spans="18:18">
      <c r="R60666" s="1"/>
    </row>
    <row r="60667" spans="18:18">
      <c r="R60667" s="1"/>
    </row>
    <row r="60668" spans="18:18">
      <c r="R60668" s="1"/>
    </row>
    <row r="60669" spans="18:18">
      <c r="R60669" s="1"/>
    </row>
    <row r="60670" spans="18:18">
      <c r="R60670" s="1"/>
    </row>
    <row r="60671" spans="18:18">
      <c r="R60671" s="1"/>
    </row>
    <row r="60672" spans="18:18">
      <c r="R60672" s="1"/>
    </row>
    <row r="60673" spans="18:18">
      <c r="R60673" s="1"/>
    </row>
    <row r="60674" spans="18:18">
      <c r="R60674" s="1"/>
    </row>
    <row r="60675" spans="18:18">
      <c r="R60675" s="1"/>
    </row>
    <row r="60676" spans="18:18">
      <c r="R60676" s="1"/>
    </row>
    <row r="60677" spans="18:18">
      <c r="R60677" s="1"/>
    </row>
    <row r="60678" spans="18:18">
      <c r="R60678" s="1"/>
    </row>
    <row r="60679" spans="18:18">
      <c r="R60679" s="1"/>
    </row>
    <row r="60680" spans="18:18">
      <c r="R60680" s="1"/>
    </row>
    <row r="60681" spans="18:18">
      <c r="R60681" s="1"/>
    </row>
    <row r="60682" spans="18:18">
      <c r="R60682" s="1"/>
    </row>
    <row r="60683" spans="18:18">
      <c r="R60683" s="1"/>
    </row>
    <row r="60684" spans="18:18">
      <c r="R60684" s="1"/>
    </row>
    <row r="60685" spans="18:18">
      <c r="R60685" s="1"/>
    </row>
    <row r="60686" spans="18:18">
      <c r="R60686" s="1"/>
    </row>
    <row r="60687" spans="18:18">
      <c r="R60687" s="1"/>
    </row>
    <row r="60688" spans="18:18">
      <c r="R60688" s="1"/>
    </row>
    <row r="60689" spans="18:18">
      <c r="R60689" s="1"/>
    </row>
    <row r="60690" spans="18:18">
      <c r="R60690" s="1"/>
    </row>
    <row r="60691" spans="18:18">
      <c r="R60691" s="1"/>
    </row>
    <row r="60692" spans="18:18">
      <c r="R60692" s="1"/>
    </row>
    <row r="60693" spans="18:18">
      <c r="R60693" s="1"/>
    </row>
    <row r="60694" spans="18:18">
      <c r="R60694" s="1"/>
    </row>
    <row r="60695" spans="18:18">
      <c r="R60695" s="1"/>
    </row>
    <row r="60696" spans="18:18">
      <c r="R60696" s="1"/>
    </row>
    <row r="60697" spans="18:18">
      <c r="R60697" s="1"/>
    </row>
    <row r="60698" spans="18:18">
      <c r="R60698" s="1"/>
    </row>
    <row r="60699" spans="18:18">
      <c r="R60699" s="1"/>
    </row>
    <row r="60700" spans="18:18">
      <c r="R60700" s="1"/>
    </row>
    <row r="60701" spans="18:18">
      <c r="R60701" s="1"/>
    </row>
    <row r="60702" spans="18:18">
      <c r="R60702" s="1"/>
    </row>
    <row r="60703" spans="18:18">
      <c r="R60703" s="1"/>
    </row>
    <row r="60704" spans="18:18">
      <c r="R60704" s="1"/>
    </row>
    <row r="60705" spans="18:18">
      <c r="R60705" s="1"/>
    </row>
    <row r="60706" spans="18:18">
      <c r="R60706" s="1"/>
    </row>
    <row r="60707" spans="18:18">
      <c r="R60707" s="1"/>
    </row>
    <row r="60708" spans="18:18">
      <c r="R60708" s="1"/>
    </row>
    <row r="60709" spans="18:18">
      <c r="R60709" s="1"/>
    </row>
    <row r="60710" spans="18:18">
      <c r="R60710" s="1"/>
    </row>
    <row r="60711" spans="18:18">
      <c r="R60711" s="1"/>
    </row>
    <row r="60712" spans="18:18">
      <c r="R60712" s="1"/>
    </row>
    <row r="60713" spans="18:18">
      <c r="R60713" s="1"/>
    </row>
    <row r="60714" spans="18:18">
      <c r="R60714" s="1"/>
    </row>
    <row r="60715" spans="18:18">
      <c r="R60715" s="1"/>
    </row>
    <row r="60716" spans="18:18">
      <c r="R60716" s="1"/>
    </row>
    <row r="60717" spans="18:18">
      <c r="R60717" s="1"/>
    </row>
    <row r="60718" spans="18:18">
      <c r="R60718" s="1"/>
    </row>
    <row r="60719" spans="18:18">
      <c r="R60719" s="1"/>
    </row>
    <row r="60720" spans="18:18">
      <c r="R60720" s="1"/>
    </row>
    <row r="60721" spans="18:18">
      <c r="R60721" s="1"/>
    </row>
    <row r="60722" spans="18:18">
      <c r="R60722" s="1"/>
    </row>
    <row r="60723" spans="18:18">
      <c r="R60723" s="1"/>
    </row>
    <row r="60724" spans="18:18">
      <c r="R60724" s="1"/>
    </row>
    <row r="60725" spans="18:18">
      <c r="R60725" s="1"/>
    </row>
    <row r="60726" spans="18:18">
      <c r="R60726" s="1"/>
    </row>
    <row r="60727" spans="18:18">
      <c r="R60727" s="1"/>
    </row>
    <row r="60728" spans="18:18">
      <c r="R60728" s="1"/>
    </row>
    <row r="60729" spans="18:18">
      <c r="R60729" s="1"/>
    </row>
    <row r="60730" spans="18:18">
      <c r="R60730" s="1"/>
    </row>
    <row r="60731" spans="18:18">
      <c r="R60731" s="1"/>
    </row>
    <row r="60732" spans="18:18">
      <c r="R60732" s="1"/>
    </row>
    <row r="60733" spans="18:18">
      <c r="R60733" s="1"/>
    </row>
    <row r="60734" spans="18:18">
      <c r="R60734" s="1"/>
    </row>
    <row r="60735" spans="18:18">
      <c r="R60735" s="1"/>
    </row>
    <row r="60736" spans="18:18">
      <c r="R60736" s="1"/>
    </row>
    <row r="60737" spans="18:18">
      <c r="R60737" s="1"/>
    </row>
    <row r="60738" spans="18:18">
      <c r="R60738" s="1"/>
    </row>
    <row r="60739" spans="18:18">
      <c r="R60739" s="1"/>
    </row>
    <row r="60740" spans="18:18">
      <c r="R60740" s="1"/>
    </row>
    <row r="60741" spans="18:18">
      <c r="R60741" s="1"/>
    </row>
    <row r="60742" spans="18:18">
      <c r="R60742" s="1"/>
    </row>
    <row r="60743" spans="18:18">
      <c r="R60743" s="1"/>
    </row>
    <row r="60744" spans="18:18">
      <c r="R60744" s="1"/>
    </row>
    <row r="60745" spans="18:18">
      <c r="R60745" s="1"/>
    </row>
    <row r="60746" spans="18:18">
      <c r="R60746" s="1"/>
    </row>
    <row r="60747" spans="18:18">
      <c r="R60747" s="1"/>
    </row>
    <row r="60748" spans="18:18">
      <c r="R60748" s="1"/>
    </row>
    <row r="60749" spans="18:18">
      <c r="R60749" s="1"/>
    </row>
    <row r="60750" spans="18:18">
      <c r="R60750" s="1"/>
    </row>
    <row r="60751" spans="18:18">
      <c r="R60751" s="1"/>
    </row>
    <row r="60752" spans="18:18">
      <c r="R60752" s="1"/>
    </row>
    <row r="60753" spans="18:18">
      <c r="R60753" s="1"/>
    </row>
    <row r="60754" spans="18:18">
      <c r="R60754" s="1"/>
    </row>
    <row r="60755" spans="18:18">
      <c r="R60755" s="1"/>
    </row>
    <row r="60756" spans="18:18">
      <c r="R60756" s="1"/>
    </row>
    <row r="60757" spans="18:18">
      <c r="R60757" s="1"/>
    </row>
    <row r="60758" spans="18:18">
      <c r="R60758" s="1"/>
    </row>
    <row r="60759" spans="18:18">
      <c r="R60759" s="1"/>
    </row>
    <row r="60760" spans="18:18">
      <c r="R60760" s="1"/>
    </row>
    <row r="60761" spans="18:18">
      <c r="R60761" s="1"/>
    </row>
    <row r="60762" spans="18:18">
      <c r="R60762" s="1"/>
    </row>
    <row r="60763" spans="18:18">
      <c r="R60763" s="1"/>
    </row>
    <row r="60764" spans="18:18">
      <c r="R60764" s="1"/>
    </row>
    <row r="60765" spans="18:18">
      <c r="R60765" s="1"/>
    </row>
    <row r="60766" spans="18:18">
      <c r="R60766" s="1"/>
    </row>
    <row r="60767" spans="18:18">
      <c r="R60767" s="1"/>
    </row>
    <row r="60768" spans="18:18">
      <c r="R60768" s="1"/>
    </row>
    <row r="60769" spans="18:18">
      <c r="R60769" s="1"/>
    </row>
    <row r="60770" spans="18:18">
      <c r="R60770" s="1"/>
    </row>
    <row r="60771" spans="18:18">
      <c r="R60771" s="1"/>
    </row>
    <row r="60772" spans="18:18">
      <c r="R60772" s="1"/>
    </row>
    <row r="60773" spans="18:18">
      <c r="R60773" s="1"/>
    </row>
    <row r="60774" spans="18:18">
      <c r="R60774" s="1"/>
    </row>
    <row r="60775" spans="18:18">
      <c r="R60775" s="1"/>
    </row>
    <row r="60776" spans="18:18">
      <c r="R60776" s="1"/>
    </row>
    <row r="60777" spans="18:18">
      <c r="R60777" s="1"/>
    </row>
    <row r="60778" spans="18:18">
      <c r="R60778" s="1"/>
    </row>
    <row r="60779" spans="18:18">
      <c r="R60779" s="1"/>
    </row>
    <row r="60780" spans="18:18">
      <c r="R60780" s="1"/>
    </row>
    <row r="60781" spans="18:18">
      <c r="R60781" s="1"/>
    </row>
    <row r="60782" spans="18:18">
      <c r="R60782" s="1"/>
    </row>
    <row r="60783" spans="18:18">
      <c r="R60783" s="1"/>
    </row>
    <row r="60784" spans="18:18">
      <c r="R60784" s="1"/>
    </row>
    <row r="60785" spans="18:18">
      <c r="R60785" s="1"/>
    </row>
    <row r="60786" spans="18:18">
      <c r="R60786" s="1"/>
    </row>
    <row r="60787" spans="18:18">
      <c r="R60787" s="1"/>
    </row>
    <row r="60788" spans="18:18">
      <c r="R60788" s="1"/>
    </row>
    <row r="60789" spans="18:18">
      <c r="R60789" s="1"/>
    </row>
    <row r="60790" spans="18:18">
      <c r="R60790" s="1"/>
    </row>
    <row r="60791" spans="18:18">
      <c r="R60791" s="1"/>
    </row>
    <row r="60792" spans="18:18">
      <c r="R60792" s="1"/>
    </row>
    <row r="60793" spans="18:18">
      <c r="R60793" s="1"/>
    </row>
    <row r="60794" spans="18:18">
      <c r="R60794" s="1"/>
    </row>
    <row r="60795" spans="18:18">
      <c r="R60795" s="1"/>
    </row>
    <row r="60796" spans="18:18">
      <c r="R60796" s="1"/>
    </row>
    <row r="60797" spans="18:18">
      <c r="R60797" s="1"/>
    </row>
    <row r="60798" spans="18:18">
      <c r="R60798" s="1"/>
    </row>
    <row r="60799" spans="18:18">
      <c r="R60799" s="1"/>
    </row>
    <row r="60800" spans="18:18">
      <c r="R60800" s="1"/>
    </row>
    <row r="60801" spans="18:18">
      <c r="R60801" s="1"/>
    </row>
    <row r="60802" spans="18:18">
      <c r="R60802" s="1"/>
    </row>
    <row r="60803" spans="18:18">
      <c r="R60803" s="1"/>
    </row>
    <row r="60804" spans="18:18">
      <c r="R60804" s="1"/>
    </row>
    <row r="60805" spans="18:18">
      <c r="R60805" s="1"/>
    </row>
    <row r="60806" spans="18:18">
      <c r="R60806" s="1"/>
    </row>
    <row r="60807" spans="18:18">
      <c r="R60807" s="1"/>
    </row>
    <row r="60808" spans="18:18">
      <c r="R60808" s="1"/>
    </row>
    <row r="60809" spans="18:18">
      <c r="R60809" s="1"/>
    </row>
    <row r="60810" spans="18:18">
      <c r="R60810" s="1"/>
    </row>
    <row r="60811" spans="18:18">
      <c r="R60811" s="1"/>
    </row>
    <row r="60812" spans="18:18">
      <c r="R60812" s="1"/>
    </row>
    <row r="60813" spans="18:18">
      <c r="R60813" s="1"/>
    </row>
    <row r="60814" spans="18:18">
      <c r="R60814" s="1"/>
    </row>
    <row r="60815" spans="18:18">
      <c r="R60815" s="1"/>
    </row>
    <row r="60816" spans="18:18">
      <c r="R60816" s="1"/>
    </row>
    <row r="60817" spans="18:18">
      <c r="R60817" s="1"/>
    </row>
    <row r="60818" spans="18:18">
      <c r="R60818" s="1"/>
    </row>
    <row r="60819" spans="18:18">
      <c r="R60819" s="1"/>
    </row>
    <row r="60820" spans="18:18">
      <c r="R60820" s="1"/>
    </row>
    <row r="60821" spans="18:18">
      <c r="R60821" s="1"/>
    </row>
    <row r="60822" spans="18:18">
      <c r="R60822" s="1"/>
    </row>
    <row r="60823" spans="18:18">
      <c r="R60823" s="1"/>
    </row>
    <row r="60824" spans="18:18">
      <c r="R60824" s="1"/>
    </row>
    <row r="60825" spans="18:18">
      <c r="R60825" s="1"/>
    </row>
    <row r="60826" spans="18:18">
      <c r="R60826" s="1"/>
    </row>
    <row r="60827" spans="18:18">
      <c r="R60827" s="1"/>
    </row>
    <row r="60828" spans="18:18">
      <c r="R60828" s="1"/>
    </row>
    <row r="60829" spans="18:18">
      <c r="R60829" s="1"/>
    </row>
    <row r="60830" spans="18:18">
      <c r="R60830" s="1"/>
    </row>
    <row r="60831" spans="18:18">
      <c r="R60831" s="1"/>
    </row>
    <row r="60832" spans="18:18">
      <c r="R60832" s="1"/>
    </row>
    <row r="60833" spans="18:18">
      <c r="R60833" s="1"/>
    </row>
    <row r="60834" spans="18:18">
      <c r="R60834" s="1"/>
    </row>
    <row r="60835" spans="18:18">
      <c r="R60835" s="1"/>
    </row>
    <row r="60836" spans="18:18">
      <c r="R60836" s="1"/>
    </row>
    <row r="60837" spans="18:18">
      <c r="R60837" s="1"/>
    </row>
    <row r="60838" spans="18:18">
      <c r="R60838" s="1"/>
    </row>
    <row r="60839" spans="18:18">
      <c r="R60839" s="1"/>
    </row>
    <row r="60840" spans="18:18">
      <c r="R60840" s="1"/>
    </row>
    <row r="60841" spans="18:18">
      <c r="R60841" s="1"/>
    </row>
    <row r="60842" spans="18:18">
      <c r="R60842" s="1"/>
    </row>
    <row r="60843" spans="18:18">
      <c r="R60843" s="1"/>
    </row>
    <row r="60844" spans="18:18">
      <c r="R60844" s="1"/>
    </row>
    <row r="60845" spans="18:18">
      <c r="R60845" s="1"/>
    </row>
    <row r="60846" spans="18:18">
      <c r="R60846" s="1"/>
    </row>
    <row r="60847" spans="18:18">
      <c r="R60847" s="1"/>
    </row>
    <row r="60848" spans="18:18">
      <c r="R60848" s="1"/>
    </row>
    <row r="60849" spans="18:18">
      <c r="R60849" s="1"/>
    </row>
    <row r="60850" spans="18:18">
      <c r="R60850" s="1"/>
    </row>
    <row r="60851" spans="18:18">
      <c r="R60851" s="1"/>
    </row>
    <row r="60852" spans="18:18">
      <c r="R60852" s="1"/>
    </row>
    <row r="60853" spans="18:18">
      <c r="R60853" s="1"/>
    </row>
    <row r="60854" spans="18:18">
      <c r="R60854" s="1"/>
    </row>
    <row r="60855" spans="18:18">
      <c r="R60855" s="1"/>
    </row>
    <row r="60856" spans="18:18">
      <c r="R60856" s="1"/>
    </row>
    <row r="60857" spans="18:18">
      <c r="R60857" s="1"/>
    </row>
    <row r="60858" spans="18:18">
      <c r="R60858" s="1"/>
    </row>
    <row r="60859" spans="18:18">
      <c r="R60859" s="1"/>
    </row>
    <row r="60860" spans="18:18">
      <c r="R60860" s="1"/>
    </row>
    <row r="60861" spans="18:18">
      <c r="R60861" s="1"/>
    </row>
    <row r="60862" spans="18:18">
      <c r="R60862" s="1"/>
    </row>
    <row r="60863" spans="18:18">
      <c r="R60863" s="1"/>
    </row>
    <row r="60864" spans="18:18">
      <c r="R60864" s="1"/>
    </row>
    <row r="60865" spans="18:18">
      <c r="R60865" s="1"/>
    </row>
    <row r="60866" spans="18:18">
      <c r="R60866" s="1"/>
    </row>
    <row r="60867" spans="18:18">
      <c r="R60867" s="1"/>
    </row>
    <row r="60868" spans="18:18">
      <c r="R60868" s="1"/>
    </row>
    <row r="60869" spans="18:18">
      <c r="R60869" s="1"/>
    </row>
    <row r="60870" spans="18:18">
      <c r="R60870" s="1"/>
    </row>
    <row r="60871" spans="18:18">
      <c r="R60871" s="1"/>
    </row>
    <row r="60872" spans="18:18">
      <c r="R60872" s="1"/>
    </row>
    <row r="60873" spans="18:18">
      <c r="R60873" s="1"/>
    </row>
    <row r="60874" spans="18:18">
      <c r="R60874" s="1"/>
    </row>
    <row r="60875" spans="18:18">
      <c r="R60875" s="1"/>
    </row>
    <row r="60876" spans="18:18">
      <c r="R60876" s="1"/>
    </row>
    <row r="60877" spans="18:18">
      <c r="R60877" s="1"/>
    </row>
    <row r="60878" spans="18:18">
      <c r="R60878" s="1"/>
    </row>
    <row r="60879" spans="18:18">
      <c r="R60879" s="1"/>
    </row>
    <row r="60880" spans="18:18">
      <c r="R60880" s="1"/>
    </row>
    <row r="60881" spans="18:18">
      <c r="R60881" s="1"/>
    </row>
    <row r="60882" spans="18:18">
      <c r="R60882" s="1"/>
    </row>
    <row r="60883" spans="18:18">
      <c r="R60883" s="1"/>
    </row>
    <row r="60884" spans="18:18">
      <c r="R60884" s="1"/>
    </row>
    <row r="60885" spans="18:18">
      <c r="R60885" s="1"/>
    </row>
    <row r="60886" spans="18:18">
      <c r="R60886" s="1"/>
    </row>
    <row r="60887" spans="18:18">
      <c r="R60887" s="1"/>
    </row>
    <row r="60888" spans="18:18">
      <c r="R60888" s="1"/>
    </row>
    <row r="60889" spans="18:18">
      <c r="R60889" s="1"/>
    </row>
    <row r="60890" spans="18:18">
      <c r="R60890" s="1"/>
    </row>
    <row r="60891" spans="18:18">
      <c r="R60891" s="1"/>
    </row>
    <row r="60892" spans="18:18">
      <c r="R60892" s="1"/>
    </row>
    <row r="60893" spans="18:18">
      <c r="R60893" s="1"/>
    </row>
    <row r="60894" spans="18:18">
      <c r="R60894" s="1"/>
    </row>
    <row r="60895" spans="18:18">
      <c r="R60895" s="1"/>
    </row>
    <row r="60896" spans="18:18">
      <c r="R60896" s="1"/>
    </row>
    <row r="60897" spans="18:18">
      <c r="R60897" s="1"/>
    </row>
    <row r="60898" spans="18:18">
      <c r="R60898" s="1"/>
    </row>
    <row r="60899" spans="18:18">
      <c r="R60899" s="1"/>
    </row>
    <row r="60900" spans="18:18">
      <c r="R60900" s="1"/>
    </row>
    <row r="60901" spans="18:18">
      <c r="R60901" s="1"/>
    </row>
    <row r="60902" spans="18:18">
      <c r="R60902" s="1"/>
    </row>
    <row r="60903" spans="18:18">
      <c r="R60903" s="1"/>
    </row>
    <row r="60904" spans="18:18">
      <c r="R60904" s="1"/>
    </row>
    <row r="60905" spans="18:18">
      <c r="R60905" s="1"/>
    </row>
    <row r="60906" spans="18:18">
      <c r="R60906" s="1"/>
    </row>
    <row r="60907" spans="18:18">
      <c r="R60907" s="1"/>
    </row>
    <row r="60908" spans="18:18">
      <c r="R60908" s="1"/>
    </row>
    <row r="60909" spans="18:18">
      <c r="R60909" s="1"/>
    </row>
    <row r="60910" spans="18:18">
      <c r="R60910" s="1"/>
    </row>
    <row r="60911" spans="18:18">
      <c r="R60911" s="1"/>
    </row>
    <row r="60912" spans="18:18">
      <c r="R60912" s="1"/>
    </row>
    <row r="60913" spans="18:18">
      <c r="R60913" s="1"/>
    </row>
    <row r="60914" spans="18:18">
      <c r="R60914" s="1"/>
    </row>
    <row r="60915" spans="18:18">
      <c r="R60915" s="1"/>
    </row>
    <row r="60916" spans="18:18">
      <c r="R60916" s="1"/>
    </row>
    <row r="60917" spans="18:18">
      <c r="R60917" s="1"/>
    </row>
    <row r="60918" spans="18:18">
      <c r="R60918" s="1"/>
    </row>
    <row r="60919" spans="18:18">
      <c r="R60919" s="1"/>
    </row>
    <row r="60920" spans="18:18">
      <c r="R60920" s="1"/>
    </row>
    <row r="60921" spans="18:18">
      <c r="R60921" s="1"/>
    </row>
    <row r="60922" spans="18:18">
      <c r="R60922" s="1"/>
    </row>
    <row r="60923" spans="18:18">
      <c r="R60923" s="1"/>
    </row>
    <row r="60924" spans="18:18">
      <c r="R60924" s="1"/>
    </row>
    <row r="60925" spans="18:18">
      <c r="R60925" s="1"/>
    </row>
    <row r="60926" spans="18:18">
      <c r="R60926" s="1"/>
    </row>
    <row r="60927" spans="18:18">
      <c r="R60927" s="1"/>
    </row>
    <row r="60928" spans="18:18">
      <c r="R60928" s="1"/>
    </row>
    <row r="60929" spans="18:18">
      <c r="R60929" s="1"/>
    </row>
    <row r="60930" spans="18:18">
      <c r="R60930" s="1"/>
    </row>
    <row r="60931" spans="18:18">
      <c r="R60931" s="1"/>
    </row>
    <row r="60932" spans="18:18">
      <c r="R60932" s="1"/>
    </row>
    <row r="60933" spans="18:18">
      <c r="R60933" s="1"/>
    </row>
    <row r="60934" spans="18:18">
      <c r="R60934" s="1"/>
    </row>
    <row r="60935" spans="18:18">
      <c r="R60935" s="1"/>
    </row>
    <row r="60936" spans="18:18">
      <c r="R60936" s="1"/>
    </row>
    <row r="60937" spans="18:18">
      <c r="R60937" s="1"/>
    </row>
    <row r="60938" spans="18:18">
      <c r="R60938" s="1"/>
    </row>
    <row r="60939" spans="18:18">
      <c r="R60939" s="1"/>
    </row>
    <row r="60940" spans="18:18">
      <c r="R60940" s="1"/>
    </row>
    <row r="60941" spans="18:18">
      <c r="R60941" s="1"/>
    </row>
    <row r="60942" spans="18:18">
      <c r="R60942" s="1"/>
    </row>
    <row r="60943" spans="18:18">
      <c r="R60943" s="1"/>
    </row>
    <row r="60944" spans="18:18">
      <c r="R60944" s="1"/>
    </row>
    <row r="60945" spans="18:18">
      <c r="R60945" s="1"/>
    </row>
    <row r="60946" spans="18:18">
      <c r="R60946" s="1"/>
    </row>
    <row r="60947" spans="18:18">
      <c r="R60947" s="1"/>
    </row>
    <row r="60948" spans="18:18">
      <c r="R60948" s="1"/>
    </row>
    <row r="60949" spans="18:18">
      <c r="R60949" s="1"/>
    </row>
    <row r="60950" spans="18:18">
      <c r="R60950" s="1"/>
    </row>
    <row r="60951" spans="18:18">
      <c r="R60951" s="1"/>
    </row>
    <row r="60952" spans="18:18">
      <c r="R60952" s="1"/>
    </row>
    <row r="60953" spans="18:18">
      <c r="R60953" s="1"/>
    </row>
    <row r="60954" spans="18:18">
      <c r="R60954" s="1"/>
    </row>
    <row r="60955" spans="18:18">
      <c r="R60955" s="1"/>
    </row>
    <row r="60956" spans="18:18">
      <c r="R60956" s="1"/>
    </row>
    <row r="60957" spans="18:18">
      <c r="R60957" s="1"/>
    </row>
    <row r="60958" spans="18:18">
      <c r="R60958" s="1"/>
    </row>
    <row r="60959" spans="18:18">
      <c r="R60959" s="1"/>
    </row>
    <row r="60960" spans="18:18">
      <c r="R60960" s="1"/>
    </row>
    <row r="60961" spans="18:18">
      <c r="R60961" s="1"/>
    </row>
    <row r="60962" spans="18:18">
      <c r="R60962" s="1"/>
    </row>
    <row r="60963" spans="18:18">
      <c r="R60963" s="1"/>
    </row>
    <row r="60964" spans="18:18">
      <c r="R60964" s="1"/>
    </row>
    <row r="60965" spans="18:18">
      <c r="R60965" s="1"/>
    </row>
    <row r="60966" spans="18:18">
      <c r="R60966" s="1"/>
    </row>
    <row r="60967" spans="18:18">
      <c r="R60967" s="1"/>
    </row>
    <row r="60968" spans="18:18">
      <c r="R60968" s="1"/>
    </row>
    <row r="60969" spans="18:18">
      <c r="R60969" s="1"/>
    </row>
    <row r="60970" spans="18:18">
      <c r="R60970" s="1"/>
    </row>
    <row r="60971" spans="18:18">
      <c r="R60971" s="1"/>
    </row>
    <row r="60972" spans="18:18">
      <c r="R60972" s="1"/>
    </row>
    <row r="60973" spans="18:18">
      <c r="R60973" s="1"/>
    </row>
    <row r="60974" spans="18:18">
      <c r="R60974" s="1"/>
    </row>
    <row r="60975" spans="18:18">
      <c r="R60975" s="1"/>
    </row>
    <row r="60976" spans="18:18">
      <c r="R60976" s="1"/>
    </row>
    <row r="60977" spans="18:18">
      <c r="R60977" s="1"/>
    </row>
    <row r="60978" spans="18:18">
      <c r="R60978" s="1"/>
    </row>
    <row r="60979" spans="18:18">
      <c r="R60979" s="1"/>
    </row>
    <row r="60980" spans="18:18">
      <c r="R60980" s="1"/>
    </row>
    <row r="60981" spans="18:18">
      <c r="R60981" s="1"/>
    </row>
    <row r="60982" spans="18:18">
      <c r="R60982" s="1"/>
    </row>
    <row r="60983" spans="18:18">
      <c r="R60983" s="1"/>
    </row>
    <row r="60984" spans="18:18">
      <c r="R60984" s="1"/>
    </row>
    <row r="60985" spans="18:18">
      <c r="R60985" s="1"/>
    </row>
    <row r="60986" spans="18:18">
      <c r="R60986" s="1"/>
    </row>
    <row r="60987" spans="18:18">
      <c r="R60987" s="1"/>
    </row>
    <row r="60988" spans="18:18">
      <c r="R60988" s="1"/>
    </row>
    <row r="60989" spans="18:18">
      <c r="R60989" s="1"/>
    </row>
    <row r="60990" spans="18:18">
      <c r="R60990" s="1"/>
    </row>
    <row r="60991" spans="18:18">
      <c r="R60991" s="1"/>
    </row>
    <row r="60992" spans="18:18">
      <c r="R60992" s="1"/>
    </row>
    <row r="60993" spans="18:18">
      <c r="R60993" s="1"/>
    </row>
    <row r="60994" spans="18:18">
      <c r="R60994" s="1"/>
    </row>
    <row r="60995" spans="18:18">
      <c r="R60995" s="1"/>
    </row>
    <row r="60996" spans="18:18">
      <c r="R60996" s="1"/>
    </row>
    <row r="60997" spans="18:18">
      <c r="R60997" s="1"/>
    </row>
    <row r="60998" spans="18:18">
      <c r="R60998" s="1"/>
    </row>
    <row r="60999" spans="18:18">
      <c r="R60999" s="1"/>
    </row>
    <row r="61000" spans="18:18">
      <c r="R61000" s="1"/>
    </row>
    <row r="61001" spans="18:18">
      <c r="R61001" s="1"/>
    </row>
    <row r="61002" spans="18:18">
      <c r="R61002" s="1"/>
    </row>
    <row r="61003" spans="18:18">
      <c r="R61003" s="1"/>
    </row>
    <row r="61004" spans="18:18">
      <c r="R61004" s="1"/>
    </row>
    <row r="61005" spans="18:18">
      <c r="R61005" s="1"/>
    </row>
    <row r="61006" spans="18:18">
      <c r="R61006" s="1"/>
    </row>
    <row r="61007" spans="18:18">
      <c r="R61007" s="1"/>
    </row>
    <row r="61008" spans="18:18">
      <c r="R61008" s="1"/>
    </row>
    <row r="61009" spans="18:18">
      <c r="R61009" s="1"/>
    </row>
    <row r="61010" spans="18:18">
      <c r="R61010" s="1"/>
    </row>
    <row r="61011" spans="18:18">
      <c r="R61011" s="1"/>
    </row>
    <row r="61012" spans="18:18">
      <c r="R61012" s="1"/>
    </row>
    <row r="61013" spans="18:18">
      <c r="R61013" s="1"/>
    </row>
    <row r="61014" spans="18:18">
      <c r="R61014" s="1"/>
    </row>
    <row r="61015" spans="18:18">
      <c r="R61015" s="1"/>
    </row>
    <row r="61016" spans="18:18">
      <c r="R61016" s="1"/>
    </row>
    <row r="61017" spans="18:18">
      <c r="R61017" s="1"/>
    </row>
    <row r="61018" spans="18:18">
      <c r="R61018" s="1"/>
    </row>
    <row r="61019" spans="18:18">
      <c r="R61019" s="1"/>
    </row>
    <row r="61020" spans="18:18">
      <c r="R61020" s="1"/>
    </row>
    <row r="61021" spans="18:18">
      <c r="R61021" s="1"/>
    </row>
    <row r="61022" spans="18:18">
      <c r="R61022" s="1"/>
    </row>
    <row r="61023" spans="18:18">
      <c r="R61023" s="1"/>
    </row>
    <row r="61024" spans="18:18">
      <c r="R61024" s="1"/>
    </row>
    <row r="61025" spans="18:18">
      <c r="R61025" s="1"/>
    </row>
    <row r="61026" spans="18:18">
      <c r="R61026" s="1"/>
    </row>
    <row r="61027" spans="18:18">
      <c r="R61027" s="1"/>
    </row>
    <row r="61028" spans="18:18">
      <c r="R61028" s="1"/>
    </row>
    <row r="61029" spans="18:18">
      <c r="R61029" s="1"/>
    </row>
    <row r="61030" spans="18:18">
      <c r="R61030" s="1"/>
    </row>
    <row r="61031" spans="18:18">
      <c r="R61031" s="1"/>
    </row>
    <row r="61032" spans="18:18">
      <c r="R61032" s="1"/>
    </row>
    <row r="61033" spans="18:18">
      <c r="R61033" s="1"/>
    </row>
    <row r="61034" spans="18:18">
      <c r="R61034" s="1"/>
    </row>
    <row r="61035" spans="18:18">
      <c r="R61035" s="1"/>
    </row>
    <row r="61036" spans="18:18">
      <c r="R61036" s="1"/>
    </row>
    <row r="61037" spans="18:18">
      <c r="R61037" s="1"/>
    </row>
    <row r="61038" spans="18:18">
      <c r="R61038" s="1"/>
    </row>
    <row r="61039" spans="18:18">
      <c r="R61039" s="1"/>
    </row>
    <row r="61040" spans="18:18">
      <c r="R61040" s="1"/>
    </row>
    <row r="61041" spans="18:18">
      <c r="R61041" s="1"/>
    </row>
    <row r="61042" spans="18:18">
      <c r="R61042" s="1"/>
    </row>
    <row r="61043" spans="18:18">
      <c r="R61043" s="1"/>
    </row>
    <row r="61044" spans="18:18">
      <c r="R61044" s="1"/>
    </row>
    <row r="61045" spans="18:18">
      <c r="R61045" s="1"/>
    </row>
    <row r="61046" spans="18:18">
      <c r="R61046" s="1"/>
    </row>
    <row r="61047" spans="18:18">
      <c r="R61047" s="1"/>
    </row>
    <row r="61048" spans="18:18">
      <c r="R61048" s="1"/>
    </row>
    <row r="61049" spans="18:18">
      <c r="R61049" s="1"/>
    </row>
    <row r="61050" spans="18:18">
      <c r="R61050" s="1"/>
    </row>
    <row r="61051" spans="18:18">
      <c r="R61051" s="1"/>
    </row>
    <row r="61052" spans="18:18">
      <c r="R61052" s="1"/>
    </row>
    <row r="61053" spans="18:18">
      <c r="R61053" s="1"/>
    </row>
    <row r="61054" spans="18:18">
      <c r="R61054" s="1"/>
    </row>
    <row r="61055" spans="18:18">
      <c r="R61055" s="1"/>
    </row>
    <row r="61056" spans="18:18">
      <c r="R61056" s="1"/>
    </row>
    <row r="61057" spans="18:18">
      <c r="R61057" s="1"/>
    </row>
    <row r="61058" spans="18:18">
      <c r="R61058" s="1"/>
    </row>
    <row r="61059" spans="18:18">
      <c r="R61059" s="1"/>
    </row>
    <row r="61060" spans="18:18">
      <c r="R61060" s="1"/>
    </row>
    <row r="61061" spans="18:18">
      <c r="R61061" s="1"/>
    </row>
    <row r="61062" spans="18:18">
      <c r="R61062" s="1"/>
    </row>
    <row r="61063" spans="18:18">
      <c r="R61063" s="1"/>
    </row>
    <row r="61064" spans="18:18">
      <c r="R61064" s="1"/>
    </row>
    <row r="61065" spans="18:18">
      <c r="R61065" s="1"/>
    </row>
    <row r="61066" spans="18:18">
      <c r="R61066" s="1"/>
    </row>
    <row r="61067" spans="18:18">
      <c r="R61067" s="1"/>
    </row>
    <row r="61068" spans="18:18">
      <c r="R61068" s="1"/>
    </row>
    <row r="61069" spans="18:18">
      <c r="R61069" s="1"/>
    </row>
    <row r="61070" spans="18:18">
      <c r="R61070" s="1"/>
    </row>
    <row r="61071" spans="18:18">
      <c r="R61071" s="1"/>
    </row>
    <row r="61072" spans="18:18">
      <c r="R61072" s="1"/>
    </row>
    <row r="61073" spans="18:18">
      <c r="R61073" s="1"/>
    </row>
    <row r="61074" spans="18:18">
      <c r="R61074" s="1"/>
    </row>
    <row r="61075" spans="18:18">
      <c r="R61075" s="1"/>
    </row>
    <row r="61076" spans="18:18">
      <c r="R61076" s="1"/>
    </row>
    <row r="61077" spans="18:18">
      <c r="R61077" s="1"/>
    </row>
    <row r="61078" spans="18:18">
      <c r="R61078" s="1"/>
    </row>
    <row r="61079" spans="18:18">
      <c r="R61079" s="1"/>
    </row>
    <row r="61080" spans="18:18">
      <c r="R61080" s="1"/>
    </row>
    <row r="61081" spans="18:18">
      <c r="R61081" s="1"/>
    </row>
    <row r="61082" spans="18:18">
      <c r="R61082" s="1"/>
    </row>
    <row r="61083" spans="18:18">
      <c r="R61083" s="1"/>
    </row>
    <row r="61084" spans="18:18">
      <c r="R61084" s="1"/>
    </row>
    <row r="61085" spans="18:18">
      <c r="R61085" s="1"/>
    </row>
    <row r="61086" spans="18:18">
      <c r="R61086" s="1"/>
    </row>
    <row r="61087" spans="18:18">
      <c r="R61087" s="1"/>
    </row>
    <row r="61088" spans="18:18">
      <c r="R61088" s="1"/>
    </row>
    <row r="61089" spans="18:18">
      <c r="R61089" s="1"/>
    </row>
    <row r="61090" spans="18:18">
      <c r="R61090" s="1"/>
    </row>
    <row r="61091" spans="18:18">
      <c r="R61091" s="1"/>
    </row>
    <row r="61092" spans="18:18">
      <c r="R61092" s="1"/>
    </row>
    <row r="61093" spans="18:18">
      <c r="R61093" s="1"/>
    </row>
    <row r="61094" spans="18:18">
      <c r="R61094" s="1"/>
    </row>
    <row r="61095" spans="18:18">
      <c r="R61095" s="1"/>
    </row>
    <row r="61096" spans="18:18">
      <c r="R61096" s="1"/>
    </row>
    <row r="61097" spans="18:18">
      <c r="R61097" s="1"/>
    </row>
    <row r="61098" spans="18:18">
      <c r="R61098" s="1"/>
    </row>
    <row r="61099" spans="18:18">
      <c r="R61099" s="1"/>
    </row>
    <row r="61100" spans="18:18">
      <c r="R61100" s="1"/>
    </row>
    <row r="61101" spans="18:18">
      <c r="R61101" s="1"/>
    </row>
    <row r="61102" spans="18:18">
      <c r="R61102" s="1"/>
    </row>
    <row r="61103" spans="18:18">
      <c r="R61103" s="1"/>
    </row>
    <row r="61104" spans="18:18">
      <c r="R61104" s="1"/>
    </row>
    <row r="61105" spans="18:18">
      <c r="R61105" s="1"/>
    </row>
    <row r="61106" spans="18:18">
      <c r="R61106" s="1"/>
    </row>
    <row r="61107" spans="18:18">
      <c r="R61107" s="1"/>
    </row>
    <row r="61108" spans="18:18">
      <c r="R61108" s="1"/>
    </row>
    <row r="61109" spans="18:18">
      <c r="R61109" s="1"/>
    </row>
    <row r="61110" spans="18:18">
      <c r="R61110" s="1"/>
    </row>
    <row r="61111" spans="18:18">
      <c r="R61111" s="1"/>
    </row>
    <row r="61112" spans="18:18">
      <c r="R61112" s="1"/>
    </row>
    <row r="61113" spans="18:18">
      <c r="R61113" s="1"/>
    </row>
    <row r="61114" spans="18:18">
      <c r="R61114" s="1"/>
    </row>
    <row r="61115" spans="18:18">
      <c r="R61115" s="1"/>
    </row>
    <row r="61116" spans="18:18">
      <c r="R61116" s="1"/>
    </row>
    <row r="61117" spans="18:18">
      <c r="R61117" s="1"/>
    </row>
    <row r="61118" spans="18:18">
      <c r="R61118" s="1"/>
    </row>
    <row r="61119" spans="18:18">
      <c r="R61119" s="1"/>
    </row>
    <row r="61120" spans="18:18">
      <c r="R61120" s="1"/>
    </row>
    <row r="61121" spans="18:18">
      <c r="R61121" s="1"/>
    </row>
    <row r="61122" spans="18:18">
      <c r="R61122" s="1"/>
    </row>
    <row r="61123" spans="18:18">
      <c r="R61123" s="1"/>
    </row>
    <row r="61124" spans="18:18">
      <c r="R61124" s="1"/>
    </row>
    <row r="61125" spans="18:18">
      <c r="R61125" s="1"/>
    </row>
    <row r="61126" spans="18:18">
      <c r="R61126" s="1"/>
    </row>
    <row r="61127" spans="18:18">
      <c r="R61127" s="1"/>
    </row>
    <row r="61128" spans="18:18">
      <c r="R61128" s="1"/>
    </row>
    <row r="61129" spans="18:18">
      <c r="R61129" s="1"/>
    </row>
    <row r="61130" spans="18:18">
      <c r="R61130" s="1"/>
    </row>
    <row r="61131" spans="18:18">
      <c r="R61131" s="1"/>
    </row>
    <row r="61132" spans="18:18">
      <c r="R61132" s="1"/>
    </row>
    <row r="61133" spans="18:18">
      <c r="R61133" s="1"/>
    </row>
    <row r="61134" spans="18:18">
      <c r="R61134" s="1"/>
    </row>
    <row r="61135" spans="18:18">
      <c r="R61135" s="1"/>
    </row>
    <row r="61136" spans="18:18">
      <c r="R61136" s="1"/>
    </row>
    <row r="61137" spans="18:18">
      <c r="R61137" s="1"/>
    </row>
    <row r="61138" spans="18:18">
      <c r="R61138" s="1"/>
    </row>
    <row r="61139" spans="18:18">
      <c r="R61139" s="1"/>
    </row>
    <row r="61140" spans="18:18">
      <c r="R61140" s="1"/>
    </row>
    <row r="61141" spans="18:18">
      <c r="R61141" s="1"/>
    </row>
    <row r="61142" spans="18:18">
      <c r="R61142" s="1"/>
    </row>
    <row r="61143" spans="18:18">
      <c r="R61143" s="1"/>
    </row>
    <row r="61144" spans="18:18">
      <c r="R61144" s="1"/>
    </row>
    <row r="61145" spans="18:18">
      <c r="R61145" s="1"/>
    </row>
    <row r="61146" spans="18:18">
      <c r="R61146" s="1"/>
    </row>
    <row r="61147" spans="18:18">
      <c r="R61147" s="1"/>
    </row>
    <row r="61148" spans="18:18">
      <c r="R61148" s="1"/>
    </row>
    <row r="61149" spans="18:18">
      <c r="R61149" s="1"/>
    </row>
    <row r="61150" spans="18:18">
      <c r="R61150" s="1"/>
    </row>
    <row r="61151" spans="18:18">
      <c r="R61151" s="1"/>
    </row>
    <row r="61152" spans="18:18">
      <c r="R61152" s="1"/>
    </row>
    <row r="61153" spans="18:18">
      <c r="R61153" s="1"/>
    </row>
    <row r="61154" spans="18:18">
      <c r="R61154" s="1"/>
    </row>
    <row r="61155" spans="18:18">
      <c r="R61155" s="1"/>
    </row>
    <row r="61156" spans="18:18">
      <c r="R61156" s="1"/>
    </row>
    <row r="61157" spans="18:18">
      <c r="R61157" s="1"/>
    </row>
    <row r="61158" spans="18:18">
      <c r="R61158" s="1"/>
    </row>
    <row r="61159" spans="18:18">
      <c r="R61159" s="1"/>
    </row>
    <row r="61160" spans="18:18">
      <c r="R61160" s="1"/>
    </row>
    <row r="61161" spans="18:18">
      <c r="R61161" s="1"/>
    </row>
    <row r="61162" spans="18:18">
      <c r="R61162" s="1"/>
    </row>
    <row r="61163" spans="18:18">
      <c r="R61163" s="1"/>
    </row>
    <row r="61164" spans="18:18">
      <c r="R61164" s="1"/>
    </row>
    <row r="61165" spans="18:18">
      <c r="R61165" s="1"/>
    </row>
    <row r="61166" spans="18:18">
      <c r="R61166" s="1"/>
    </row>
    <row r="61167" spans="18:18">
      <c r="R61167" s="1"/>
    </row>
    <row r="61168" spans="18:18">
      <c r="R61168" s="1"/>
    </row>
    <row r="61169" spans="18:18">
      <c r="R61169" s="1"/>
    </row>
    <row r="61170" spans="18:18">
      <c r="R61170" s="1"/>
    </row>
    <row r="61171" spans="18:18">
      <c r="R61171" s="1"/>
    </row>
    <row r="61172" spans="18:18">
      <c r="R61172" s="1"/>
    </row>
    <row r="61173" spans="18:18">
      <c r="R61173" s="1"/>
    </row>
    <row r="61174" spans="18:18">
      <c r="R61174" s="1"/>
    </row>
    <row r="61175" spans="18:18">
      <c r="R61175" s="1"/>
    </row>
    <row r="61176" spans="18:18">
      <c r="R61176" s="1"/>
    </row>
    <row r="61177" spans="18:18">
      <c r="R61177" s="1"/>
    </row>
    <row r="61178" spans="18:18">
      <c r="R61178" s="1"/>
    </row>
    <row r="61179" spans="18:18">
      <c r="R61179" s="1"/>
    </row>
    <row r="61180" spans="18:18">
      <c r="R61180" s="1"/>
    </row>
    <row r="61181" spans="18:18">
      <c r="R61181" s="1"/>
    </row>
    <row r="61182" spans="18:18">
      <c r="R61182" s="1"/>
    </row>
    <row r="61183" spans="18:18">
      <c r="R61183" s="1"/>
    </row>
    <row r="61184" spans="18:18">
      <c r="R61184" s="1"/>
    </row>
    <row r="61185" spans="18:18">
      <c r="R61185" s="1"/>
    </row>
    <row r="61186" spans="18:18">
      <c r="R61186" s="1"/>
    </row>
    <row r="61187" spans="18:18">
      <c r="R61187" s="1"/>
    </row>
    <row r="61188" spans="18:18">
      <c r="R61188" s="1"/>
    </row>
    <row r="61189" spans="18:18">
      <c r="R61189" s="1"/>
    </row>
    <row r="61190" spans="18:18">
      <c r="R61190" s="1"/>
    </row>
    <row r="61191" spans="18:18">
      <c r="R61191" s="1"/>
    </row>
    <row r="61192" spans="18:18">
      <c r="R61192" s="1"/>
    </row>
    <row r="61193" spans="18:18">
      <c r="R61193" s="1"/>
    </row>
    <row r="61194" spans="18:18">
      <c r="R61194" s="1"/>
    </row>
    <row r="61195" spans="18:18">
      <c r="R61195" s="1"/>
    </row>
    <row r="61196" spans="18:18">
      <c r="R61196" s="1"/>
    </row>
    <row r="61197" spans="18:18">
      <c r="R61197" s="1"/>
    </row>
    <row r="61198" spans="18:18">
      <c r="R61198" s="1"/>
    </row>
    <row r="61199" spans="18:18">
      <c r="R61199" s="1"/>
    </row>
    <row r="61200" spans="18:18">
      <c r="R61200" s="1"/>
    </row>
    <row r="61201" spans="18:18">
      <c r="R61201" s="1"/>
    </row>
    <row r="61202" spans="18:18">
      <c r="R61202" s="1"/>
    </row>
    <row r="61203" spans="18:18">
      <c r="R61203" s="1"/>
    </row>
    <row r="61204" spans="18:18">
      <c r="R61204" s="1"/>
    </row>
    <row r="61205" spans="18:18">
      <c r="R61205" s="1"/>
    </row>
    <row r="61206" spans="18:18">
      <c r="R61206" s="1"/>
    </row>
    <row r="61207" spans="18:18">
      <c r="R61207" s="1"/>
    </row>
    <row r="61208" spans="18:18">
      <c r="R61208" s="1"/>
    </row>
    <row r="61209" spans="18:18">
      <c r="R61209" s="1"/>
    </row>
    <row r="61210" spans="18:18">
      <c r="R61210" s="1"/>
    </row>
    <row r="61211" spans="18:18">
      <c r="R61211" s="1"/>
    </row>
    <row r="61212" spans="18:18">
      <c r="R61212" s="1"/>
    </row>
    <row r="61213" spans="18:18">
      <c r="R61213" s="1"/>
    </row>
    <row r="61214" spans="18:18">
      <c r="R61214" s="1"/>
    </row>
    <row r="61215" spans="18:18">
      <c r="R61215" s="1"/>
    </row>
    <row r="61216" spans="18:18">
      <c r="R61216" s="1"/>
    </row>
    <row r="61217" spans="18:18">
      <c r="R61217" s="1"/>
    </row>
    <row r="61218" spans="18:18">
      <c r="R61218" s="1"/>
    </row>
    <row r="61219" spans="18:18">
      <c r="R61219" s="1"/>
    </row>
    <row r="61220" spans="18:18">
      <c r="R61220" s="1"/>
    </row>
    <row r="61221" spans="18:18">
      <c r="R61221" s="1"/>
    </row>
    <row r="61222" spans="18:18">
      <c r="R61222" s="1"/>
    </row>
    <row r="61223" spans="18:18">
      <c r="R61223" s="1"/>
    </row>
    <row r="61224" spans="18:18">
      <c r="R61224" s="1"/>
    </row>
    <row r="61225" spans="18:18">
      <c r="R61225" s="1"/>
    </row>
    <row r="61226" spans="18:18">
      <c r="R61226" s="1"/>
    </row>
    <row r="61227" spans="18:18">
      <c r="R61227" s="1"/>
    </row>
    <row r="61228" spans="18:18">
      <c r="R61228" s="1"/>
    </row>
    <row r="61229" spans="18:18">
      <c r="R61229" s="1"/>
    </row>
    <row r="61230" spans="18:18">
      <c r="R61230" s="1"/>
    </row>
    <row r="61231" spans="18:18">
      <c r="R61231" s="1"/>
    </row>
    <row r="61232" spans="18:18">
      <c r="R61232" s="1"/>
    </row>
    <row r="61233" spans="18:18">
      <c r="R61233" s="1"/>
    </row>
    <row r="61234" spans="18:18">
      <c r="R61234" s="1"/>
    </row>
    <row r="61235" spans="18:18">
      <c r="R61235" s="1"/>
    </row>
    <row r="61236" spans="18:18">
      <c r="R61236" s="1"/>
    </row>
    <row r="61237" spans="18:18">
      <c r="R61237" s="1"/>
    </row>
    <row r="61238" spans="18:18">
      <c r="R61238" s="1"/>
    </row>
    <row r="61239" spans="18:18">
      <c r="R61239" s="1"/>
    </row>
    <row r="61240" spans="18:18">
      <c r="R61240" s="1"/>
    </row>
    <row r="61241" spans="18:18">
      <c r="R61241" s="1"/>
    </row>
    <row r="61242" spans="18:18">
      <c r="R61242" s="1"/>
    </row>
    <row r="61243" spans="18:18">
      <c r="R61243" s="1"/>
    </row>
    <row r="61244" spans="18:18">
      <c r="R61244" s="1"/>
    </row>
    <row r="61245" spans="18:18">
      <c r="R61245" s="1"/>
    </row>
    <row r="61246" spans="18:18">
      <c r="R61246" s="1"/>
    </row>
    <row r="61247" spans="18:18">
      <c r="R61247" s="1"/>
    </row>
    <row r="61248" spans="18:18">
      <c r="R61248" s="1"/>
    </row>
    <row r="61249" spans="18:18">
      <c r="R61249" s="1"/>
    </row>
    <row r="61250" spans="18:18">
      <c r="R61250" s="1"/>
    </row>
    <row r="61251" spans="18:18">
      <c r="R61251" s="1"/>
    </row>
    <row r="61252" spans="18:18">
      <c r="R61252" s="1"/>
    </row>
    <row r="61253" spans="18:18">
      <c r="R61253" s="1"/>
    </row>
    <row r="61254" spans="18:18">
      <c r="R61254" s="1"/>
    </row>
    <row r="61255" spans="18:18">
      <c r="R61255" s="1"/>
    </row>
    <row r="61256" spans="18:18">
      <c r="R61256" s="1"/>
    </row>
    <row r="61257" spans="18:18">
      <c r="R61257" s="1"/>
    </row>
    <row r="61258" spans="18:18">
      <c r="R61258" s="1"/>
    </row>
    <row r="61259" spans="18:18">
      <c r="R61259" s="1"/>
    </row>
    <row r="61260" spans="18:18">
      <c r="R61260" s="1"/>
    </row>
    <row r="61261" spans="18:18">
      <c r="R61261" s="1"/>
    </row>
    <row r="61262" spans="18:18">
      <c r="R61262" s="1"/>
    </row>
    <row r="61263" spans="18:18">
      <c r="R61263" s="1"/>
    </row>
    <row r="61264" spans="18:18">
      <c r="R61264" s="1"/>
    </row>
    <row r="61265" spans="18:18">
      <c r="R61265" s="1"/>
    </row>
    <row r="61266" spans="18:18">
      <c r="R61266" s="1"/>
    </row>
    <row r="61267" spans="18:18">
      <c r="R61267" s="1"/>
    </row>
    <row r="61268" spans="18:18">
      <c r="R61268" s="1"/>
    </row>
    <row r="61269" spans="18:18">
      <c r="R61269" s="1"/>
    </row>
    <row r="61270" spans="18:18">
      <c r="R61270" s="1"/>
    </row>
    <row r="61271" spans="18:18">
      <c r="R61271" s="1"/>
    </row>
    <row r="61272" spans="18:18">
      <c r="R61272" s="1"/>
    </row>
    <row r="61273" spans="18:18">
      <c r="R61273" s="1"/>
    </row>
    <row r="61274" spans="18:18">
      <c r="R61274" s="1"/>
    </row>
    <row r="61275" spans="18:18">
      <c r="R61275" s="1"/>
    </row>
    <row r="61276" spans="18:18">
      <c r="R61276" s="1"/>
    </row>
    <row r="61277" spans="18:18">
      <c r="R61277" s="1"/>
    </row>
    <row r="61278" spans="18:18">
      <c r="R61278" s="1"/>
    </row>
    <row r="61279" spans="18:18">
      <c r="R61279" s="1"/>
    </row>
    <row r="61280" spans="18:18">
      <c r="R61280" s="1"/>
    </row>
    <row r="61281" spans="18:18">
      <c r="R61281" s="1"/>
    </row>
    <row r="61282" spans="18:18">
      <c r="R61282" s="1"/>
    </row>
    <row r="61283" spans="18:18">
      <c r="R61283" s="1"/>
    </row>
    <row r="61284" spans="18:18">
      <c r="R61284" s="1"/>
    </row>
    <row r="61285" spans="18:18">
      <c r="R61285" s="1"/>
    </row>
    <row r="61286" spans="18:18">
      <c r="R61286" s="1"/>
    </row>
    <row r="61287" spans="18:18">
      <c r="R61287" s="1"/>
    </row>
    <row r="61288" spans="18:18">
      <c r="R61288" s="1"/>
    </row>
    <row r="61289" spans="18:18">
      <c r="R61289" s="1"/>
    </row>
    <row r="61290" spans="18:18">
      <c r="R61290" s="1"/>
    </row>
    <row r="61291" spans="18:18">
      <c r="R61291" s="1"/>
    </row>
    <row r="61292" spans="18:18">
      <c r="R61292" s="1"/>
    </row>
    <row r="61293" spans="18:18">
      <c r="R61293" s="1"/>
    </row>
    <row r="61294" spans="18:18">
      <c r="R61294" s="1"/>
    </row>
    <row r="61295" spans="18:18">
      <c r="R61295" s="1"/>
    </row>
    <row r="61296" spans="18:18">
      <c r="R61296" s="1"/>
    </row>
    <row r="61297" spans="18:18">
      <c r="R61297" s="1"/>
    </row>
    <row r="61298" spans="18:18">
      <c r="R61298" s="1"/>
    </row>
    <row r="61299" spans="18:18">
      <c r="R61299" s="1"/>
    </row>
    <row r="61300" spans="18:18">
      <c r="R61300" s="1"/>
    </row>
    <row r="61301" spans="18:18">
      <c r="R61301" s="1"/>
    </row>
    <row r="61302" spans="18:18">
      <c r="R61302" s="1"/>
    </row>
    <row r="61303" spans="18:18">
      <c r="R61303" s="1"/>
    </row>
    <row r="61304" spans="18:18">
      <c r="R61304" s="1"/>
    </row>
    <row r="61305" spans="18:18">
      <c r="R61305" s="1"/>
    </row>
    <row r="61306" spans="18:18">
      <c r="R61306" s="1"/>
    </row>
    <row r="61307" spans="18:18">
      <c r="R61307" s="1"/>
    </row>
    <row r="61308" spans="18:18">
      <c r="R61308" s="1"/>
    </row>
    <row r="61309" spans="18:18">
      <c r="R61309" s="1"/>
    </row>
    <row r="61310" spans="18:18">
      <c r="R61310" s="1"/>
    </row>
    <row r="61311" spans="18:18">
      <c r="R61311" s="1"/>
    </row>
    <row r="61312" spans="18:18">
      <c r="R61312" s="1"/>
    </row>
    <row r="61313" spans="18:18">
      <c r="R61313" s="1"/>
    </row>
    <row r="61314" spans="18:18">
      <c r="R61314" s="1"/>
    </row>
    <row r="61315" spans="18:18">
      <c r="R61315" s="1"/>
    </row>
    <row r="61316" spans="18:18">
      <c r="R61316" s="1"/>
    </row>
    <row r="61317" spans="18:18">
      <c r="R61317" s="1"/>
    </row>
    <row r="61318" spans="18:18">
      <c r="R61318" s="1"/>
    </row>
    <row r="61319" spans="18:18">
      <c r="R61319" s="1"/>
    </row>
    <row r="61320" spans="18:18">
      <c r="R61320" s="1"/>
    </row>
    <row r="61321" spans="18:18">
      <c r="R61321" s="1"/>
    </row>
    <row r="61322" spans="18:18">
      <c r="R61322" s="1"/>
    </row>
    <row r="61323" spans="18:18">
      <c r="R61323" s="1"/>
    </row>
    <row r="61324" spans="18:18">
      <c r="R61324" s="1"/>
    </row>
    <row r="61325" spans="18:18">
      <c r="R61325" s="1"/>
    </row>
    <row r="61326" spans="18:18">
      <c r="R61326" s="1"/>
    </row>
    <row r="61327" spans="18:18">
      <c r="R61327" s="1"/>
    </row>
    <row r="61328" spans="18:18">
      <c r="R61328" s="1"/>
    </row>
    <row r="61329" spans="18:18">
      <c r="R61329" s="1"/>
    </row>
    <row r="61330" spans="18:18">
      <c r="R61330" s="1"/>
    </row>
    <row r="61331" spans="18:18">
      <c r="R61331" s="1"/>
    </row>
    <row r="61332" spans="18:18">
      <c r="R61332" s="1"/>
    </row>
    <row r="61333" spans="18:18">
      <c r="R61333" s="1"/>
    </row>
    <row r="61334" spans="18:18">
      <c r="R61334" s="1"/>
    </row>
    <row r="61335" spans="18:18">
      <c r="R61335" s="1"/>
    </row>
    <row r="61336" spans="18:18">
      <c r="R61336" s="1"/>
    </row>
    <row r="61337" spans="18:18">
      <c r="R61337" s="1"/>
    </row>
    <row r="61338" spans="18:18">
      <c r="R61338" s="1"/>
    </row>
    <row r="61339" spans="18:18">
      <c r="R61339" s="1"/>
    </row>
    <row r="61340" spans="18:18">
      <c r="R61340" s="1"/>
    </row>
    <row r="61341" spans="18:18">
      <c r="R61341" s="1"/>
    </row>
    <row r="61342" spans="18:18">
      <c r="R61342" s="1"/>
    </row>
    <row r="61343" spans="18:18">
      <c r="R61343" s="1"/>
    </row>
    <row r="61344" spans="18:18">
      <c r="R61344" s="1"/>
    </row>
    <row r="61345" spans="18:18">
      <c r="R61345" s="1"/>
    </row>
    <row r="61346" spans="18:18">
      <c r="R61346" s="1"/>
    </row>
    <row r="61347" spans="18:18">
      <c r="R61347" s="1"/>
    </row>
    <row r="61348" spans="18:18">
      <c r="R61348" s="1"/>
    </row>
    <row r="61349" spans="18:18">
      <c r="R61349" s="1"/>
    </row>
    <row r="61350" spans="18:18">
      <c r="R61350" s="1"/>
    </row>
    <row r="61351" spans="18:18">
      <c r="R61351" s="1"/>
    </row>
    <row r="61352" spans="18:18">
      <c r="R61352" s="1"/>
    </row>
    <row r="61353" spans="18:18">
      <c r="R61353" s="1"/>
    </row>
    <row r="61354" spans="18:18">
      <c r="R61354" s="1"/>
    </row>
    <row r="61355" spans="18:18">
      <c r="R61355" s="1"/>
    </row>
    <row r="61356" spans="18:18">
      <c r="R61356" s="1"/>
    </row>
    <row r="61357" spans="18:18">
      <c r="R61357" s="1"/>
    </row>
    <row r="61358" spans="18:18">
      <c r="R61358" s="1"/>
    </row>
    <row r="61359" spans="18:18">
      <c r="R61359" s="1"/>
    </row>
    <row r="61360" spans="18:18">
      <c r="R61360" s="1"/>
    </row>
    <row r="61361" spans="18:18">
      <c r="R61361" s="1"/>
    </row>
    <row r="61362" spans="18:18">
      <c r="R61362" s="1"/>
    </row>
    <row r="61363" spans="18:18">
      <c r="R61363" s="1"/>
    </row>
    <row r="61364" spans="18:18">
      <c r="R61364" s="1"/>
    </row>
    <row r="61365" spans="18:18">
      <c r="R61365" s="1"/>
    </row>
    <row r="61366" spans="18:18">
      <c r="R61366" s="1"/>
    </row>
    <row r="61367" spans="18:18">
      <c r="R61367" s="1"/>
    </row>
    <row r="61368" spans="18:18">
      <c r="R61368" s="1"/>
    </row>
    <row r="61369" spans="18:18">
      <c r="R61369" s="1"/>
    </row>
    <row r="61370" spans="18:18">
      <c r="R61370" s="1"/>
    </row>
    <row r="61371" spans="18:18">
      <c r="R61371" s="1"/>
    </row>
    <row r="61372" spans="18:18">
      <c r="R61372" s="1"/>
    </row>
    <row r="61373" spans="18:18">
      <c r="R61373" s="1"/>
    </row>
    <row r="61374" spans="18:18">
      <c r="R61374" s="1"/>
    </row>
    <row r="61375" spans="18:18">
      <c r="R61375" s="1"/>
    </row>
    <row r="61376" spans="18:18">
      <c r="R61376" s="1"/>
    </row>
    <row r="61377" spans="18:18">
      <c r="R61377" s="1"/>
    </row>
    <row r="61378" spans="18:18">
      <c r="R61378" s="1"/>
    </row>
    <row r="61379" spans="18:18">
      <c r="R61379" s="1"/>
    </row>
    <row r="61380" spans="18:18">
      <c r="R61380" s="1"/>
    </row>
    <row r="61381" spans="18:18">
      <c r="R61381" s="1"/>
    </row>
    <row r="61382" spans="18:18">
      <c r="R61382" s="1"/>
    </row>
    <row r="61383" spans="18:18">
      <c r="R61383" s="1"/>
    </row>
    <row r="61384" spans="18:18">
      <c r="R61384" s="1"/>
    </row>
    <row r="61385" spans="18:18">
      <c r="R61385" s="1"/>
    </row>
    <row r="61386" spans="18:18">
      <c r="R61386" s="1"/>
    </row>
    <row r="61387" spans="18:18">
      <c r="R61387" s="1"/>
    </row>
    <row r="61388" spans="18:18">
      <c r="R61388" s="1"/>
    </row>
    <row r="61389" spans="18:18">
      <c r="R61389" s="1"/>
    </row>
    <row r="61390" spans="18:18">
      <c r="R61390" s="1"/>
    </row>
    <row r="61391" spans="18:18">
      <c r="R61391" s="1"/>
    </row>
    <row r="61392" spans="18:18">
      <c r="R61392" s="1"/>
    </row>
    <row r="61393" spans="18:18">
      <c r="R61393" s="1"/>
    </row>
    <row r="61394" spans="18:18">
      <c r="R61394" s="1"/>
    </row>
    <row r="61395" spans="18:18">
      <c r="R61395" s="1"/>
    </row>
    <row r="61396" spans="18:18">
      <c r="R61396" s="1"/>
    </row>
    <row r="61397" spans="18:18">
      <c r="R61397" s="1"/>
    </row>
    <row r="61398" spans="18:18">
      <c r="R61398" s="1"/>
    </row>
    <row r="61399" spans="18:18">
      <c r="R61399" s="1"/>
    </row>
    <row r="61400" spans="18:18">
      <c r="R61400" s="1"/>
    </row>
    <row r="61401" spans="18:18">
      <c r="R61401" s="1"/>
    </row>
    <row r="61402" spans="18:18">
      <c r="R61402" s="1"/>
    </row>
    <row r="61403" spans="18:18">
      <c r="R61403" s="1"/>
    </row>
    <row r="61404" spans="18:18">
      <c r="R61404" s="1"/>
    </row>
    <row r="61405" spans="18:18">
      <c r="R61405" s="1"/>
    </row>
    <row r="61406" spans="18:18">
      <c r="R61406" s="1"/>
    </row>
    <row r="61407" spans="18:18">
      <c r="R61407" s="1"/>
    </row>
    <row r="61408" spans="18:18">
      <c r="R61408" s="1"/>
    </row>
    <row r="61409" spans="18:18">
      <c r="R61409" s="1"/>
    </row>
    <row r="61410" spans="18:18">
      <c r="R61410" s="1"/>
    </row>
    <row r="61411" spans="18:18">
      <c r="R61411" s="1"/>
    </row>
    <row r="61412" spans="18:18">
      <c r="R61412" s="1"/>
    </row>
    <row r="61413" spans="18:18">
      <c r="R61413" s="1"/>
    </row>
    <row r="61414" spans="18:18">
      <c r="R61414" s="1"/>
    </row>
    <row r="61415" spans="18:18">
      <c r="R61415" s="1"/>
    </row>
    <row r="61416" spans="18:18">
      <c r="R61416" s="1"/>
    </row>
    <row r="61417" spans="18:18">
      <c r="R61417" s="1"/>
    </row>
    <row r="61418" spans="18:18">
      <c r="R61418" s="1"/>
    </row>
    <row r="61419" spans="18:18">
      <c r="R61419" s="1"/>
    </row>
    <row r="61420" spans="18:18">
      <c r="R61420" s="1"/>
    </row>
    <row r="61421" spans="18:18">
      <c r="R61421" s="1"/>
    </row>
    <row r="61422" spans="18:18">
      <c r="R61422" s="1"/>
    </row>
    <row r="61423" spans="18:18">
      <c r="R61423" s="1"/>
    </row>
    <row r="61424" spans="18:18">
      <c r="R61424" s="1"/>
    </row>
    <row r="61425" spans="18:18">
      <c r="R61425" s="1"/>
    </row>
    <row r="61426" spans="18:18">
      <c r="R61426" s="1"/>
    </row>
    <row r="61427" spans="18:18">
      <c r="R61427" s="1"/>
    </row>
    <row r="61428" spans="18:18">
      <c r="R61428" s="1"/>
    </row>
    <row r="61429" spans="18:18">
      <c r="R61429" s="1"/>
    </row>
    <row r="61430" spans="18:18">
      <c r="R61430" s="1"/>
    </row>
    <row r="61431" spans="18:18">
      <c r="R61431" s="1"/>
    </row>
    <row r="61432" spans="18:18">
      <c r="R61432" s="1"/>
    </row>
    <row r="61433" spans="18:18">
      <c r="R61433" s="1"/>
    </row>
    <row r="61434" spans="18:18">
      <c r="R61434" s="1"/>
    </row>
    <row r="61435" spans="18:18">
      <c r="R61435" s="1"/>
    </row>
    <row r="61436" spans="18:18">
      <c r="R61436" s="1"/>
    </row>
    <row r="61437" spans="18:18">
      <c r="R61437" s="1"/>
    </row>
    <row r="61438" spans="18:18">
      <c r="R61438" s="1"/>
    </row>
    <row r="61439" spans="18:18">
      <c r="R61439" s="1"/>
    </row>
    <row r="61440" spans="18:18">
      <c r="R61440" s="1"/>
    </row>
    <row r="61441" spans="18:18">
      <c r="R61441" s="1"/>
    </row>
    <row r="61442" spans="18:18">
      <c r="R61442" s="1"/>
    </row>
    <row r="61443" spans="18:18">
      <c r="R61443" s="1"/>
    </row>
    <row r="61444" spans="18:18">
      <c r="R61444" s="1"/>
    </row>
    <row r="61445" spans="18:18">
      <c r="R61445" s="1"/>
    </row>
    <row r="61446" spans="18:18">
      <c r="R61446" s="1"/>
    </row>
    <row r="61447" spans="18:18">
      <c r="R61447" s="1"/>
    </row>
    <row r="61448" spans="18:18">
      <c r="R61448" s="1"/>
    </row>
    <row r="61449" spans="18:18">
      <c r="R61449" s="1"/>
    </row>
    <row r="61450" spans="18:18">
      <c r="R61450" s="1"/>
    </row>
    <row r="61451" spans="18:18">
      <c r="R61451" s="1"/>
    </row>
    <row r="61452" spans="18:18">
      <c r="R61452" s="1"/>
    </row>
    <row r="61453" spans="18:18">
      <c r="R61453" s="1"/>
    </row>
    <row r="61454" spans="18:18">
      <c r="R61454" s="1"/>
    </row>
    <row r="61455" spans="18:18">
      <c r="R61455" s="1"/>
    </row>
    <row r="61456" spans="18:18">
      <c r="R61456" s="1"/>
    </row>
    <row r="61457" spans="18:18">
      <c r="R61457" s="1"/>
    </row>
    <row r="61458" spans="18:18">
      <c r="R61458" s="1"/>
    </row>
    <row r="61459" spans="18:18">
      <c r="R61459" s="1"/>
    </row>
    <row r="61460" spans="18:18">
      <c r="R61460" s="1"/>
    </row>
    <row r="61461" spans="18:18">
      <c r="R61461" s="1"/>
    </row>
    <row r="61462" spans="18:18">
      <c r="R61462" s="1"/>
    </row>
    <row r="61463" spans="18:18">
      <c r="R61463" s="1"/>
    </row>
    <row r="61464" spans="18:18">
      <c r="R61464" s="1"/>
    </row>
    <row r="61465" spans="18:18">
      <c r="R61465" s="1"/>
    </row>
    <row r="61466" spans="18:18">
      <c r="R61466" s="1"/>
    </row>
    <row r="61467" spans="18:18">
      <c r="R61467" s="1"/>
    </row>
    <row r="61468" spans="18:18">
      <c r="R61468" s="1"/>
    </row>
    <row r="61469" spans="18:18">
      <c r="R61469" s="1"/>
    </row>
    <row r="61470" spans="18:18">
      <c r="R61470" s="1"/>
    </row>
    <row r="61471" spans="18:18">
      <c r="R61471" s="1"/>
    </row>
    <row r="61472" spans="18:18">
      <c r="R61472" s="1"/>
    </row>
    <row r="61473" spans="18:18">
      <c r="R61473" s="1"/>
    </row>
    <row r="61474" spans="18:18">
      <c r="R61474" s="1"/>
    </row>
    <row r="61475" spans="18:18">
      <c r="R61475" s="1"/>
    </row>
    <row r="61476" spans="18:18">
      <c r="R61476" s="1"/>
    </row>
    <row r="61477" spans="18:18">
      <c r="R61477" s="1"/>
    </row>
    <row r="61478" spans="18:18">
      <c r="R61478" s="1"/>
    </row>
    <row r="61479" spans="18:18">
      <c r="R61479" s="1"/>
    </row>
    <row r="61480" spans="18:18">
      <c r="R61480" s="1"/>
    </row>
    <row r="61481" spans="18:18">
      <c r="R61481" s="1"/>
    </row>
    <row r="61482" spans="18:18">
      <c r="R61482" s="1"/>
    </row>
    <row r="61483" spans="18:18">
      <c r="R61483" s="1"/>
    </row>
    <row r="61484" spans="18:18">
      <c r="R61484" s="1"/>
    </row>
    <row r="61485" spans="18:18">
      <c r="R61485" s="1"/>
    </row>
    <row r="61486" spans="18:18">
      <c r="R61486" s="1"/>
    </row>
    <row r="61487" spans="18:18">
      <c r="R61487" s="1"/>
    </row>
    <row r="61488" spans="18:18">
      <c r="R61488" s="1"/>
    </row>
    <row r="61489" spans="18:18">
      <c r="R61489" s="1"/>
    </row>
    <row r="61490" spans="18:18">
      <c r="R61490" s="1"/>
    </row>
    <row r="61491" spans="18:18">
      <c r="R61491" s="1"/>
    </row>
    <row r="61492" spans="18:18">
      <c r="R61492" s="1"/>
    </row>
    <row r="61493" spans="18:18">
      <c r="R61493" s="1"/>
    </row>
    <row r="61494" spans="18:18">
      <c r="R61494" s="1"/>
    </row>
    <row r="61495" spans="18:18">
      <c r="R61495" s="1"/>
    </row>
    <row r="61496" spans="18:18">
      <c r="R61496" s="1"/>
    </row>
    <row r="61497" spans="18:18">
      <c r="R61497" s="1"/>
    </row>
    <row r="61498" spans="18:18">
      <c r="R61498" s="1"/>
    </row>
    <row r="61499" spans="18:18">
      <c r="R61499" s="1"/>
    </row>
    <row r="61500" spans="18:18">
      <c r="R61500" s="1"/>
    </row>
    <row r="61501" spans="18:18">
      <c r="R61501" s="1"/>
    </row>
    <row r="61502" spans="18:18">
      <c r="R61502" s="1"/>
    </row>
    <row r="61503" spans="18:18">
      <c r="R61503" s="1"/>
    </row>
    <row r="61504" spans="18:18">
      <c r="R61504" s="1"/>
    </row>
    <row r="61505" spans="18:18">
      <c r="R61505" s="1"/>
    </row>
    <row r="61506" spans="18:18">
      <c r="R61506" s="1"/>
    </row>
    <row r="61507" spans="18:18">
      <c r="R61507" s="1"/>
    </row>
    <row r="61508" spans="18:18">
      <c r="R61508" s="1"/>
    </row>
    <row r="61509" spans="18:18">
      <c r="R61509" s="1"/>
    </row>
    <row r="61510" spans="18:18">
      <c r="R61510" s="1"/>
    </row>
    <row r="61511" spans="18:18">
      <c r="R61511" s="1"/>
    </row>
    <row r="61512" spans="18:18">
      <c r="R61512" s="1"/>
    </row>
    <row r="61513" spans="18:18">
      <c r="R61513" s="1"/>
    </row>
    <row r="61514" spans="18:18">
      <c r="R61514" s="1"/>
    </row>
    <row r="61515" spans="18:18">
      <c r="R61515" s="1"/>
    </row>
    <row r="61516" spans="18:18">
      <c r="R61516" s="1"/>
    </row>
    <row r="61517" spans="18:18">
      <c r="R61517" s="1"/>
    </row>
    <row r="61518" spans="18:18">
      <c r="R61518" s="1"/>
    </row>
    <row r="61519" spans="18:18">
      <c r="R61519" s="1"/>
    </row>
    <row r="61520" spans="18:18">
      <c r="R61520" s="1"/>
    </row>
    <row r="61521" spans="18:18">
      <c r="R61521" s="1"/>
    </row>
    <row r="61522" spans="18:18">
      <c r="R61522" s="1"/>
    </row>
    <row r="61523" spans="18:18">
      <c r="R61523" s="1"/>
    </row>
    <row r="61524" spans="18:18">
      <c r="R61524" s="1"/>
    </row>
    <row r="61525" spans="18:18">
      <c r="R61525" s="1"/>
    </row>
    <row r="61526" spans="18:18">
      <c r="R61526" s="1"/>
    </row>
    <row r="61527" spans="18:18">
      <c r="R61527" s="1"/>
    </row>
    <row r="61528" spans="18:18">
      <c r="R61528" s="1"/>
    </row>
    <row r="61529" spans="18:18">
      <c r="R61529" s="1"/>
    </row>
    <row r="61530" spans="18:18">
      <c r="R61530" s="1"/>
    </row>
    <row r="61531" spans="18:18">
      <c r="R61531" s="1"/>
    </row>
    <row r="61532" spans="18:18">
      <c r="R61532" s="1"/>
    </row>
    <row r="61533" spans="18:18">
      <c r="R61533" s="1"/>
    </row>
    <row r="61534" spans="18:18">
      <c r="R61534" s="1"/>
    </row>
    <row r="61535" spans="18:18">
      <c r="R61535" s="1"/>
    </row>
    <row r="61536" spans="18:18">
      <c r="R61536" s="1"/>
    </row>
    <row r="61537" spans="18:18">
      <c r="R61537" s="1"/>
    </row>
    <row r="61538" spans="18:18">
      <c r="R61538" s="1"/>
    </row>
    <row r="61539" spans="18:18">
      <c r="R61539" s="1"/>
    </row>
    <row r="61540" spans="18:18">
      <c r="R61540" s="1"/>
    </row>
    <row r="61541" spans="18:18">
      <c r="R61541" s="1"/>
    </row>
    <row r="61542" spans="18:18">
      <c r="R61542" s="1"/>
    </row>
    <row r="61543" spans="18:18">
      <c r="R61543" s="1"/>
    </row>
    <row r="61544" spans="18:18">
      <c r="R61544" s="1"/>
    </row>
    <row r="61545" spans="18:18">
      <c r="R61545" s="1"/>
    </row>
    <row r="61546" spans="18:18">
      <c r="R61546" s="1"/>
    </row>
    <row r="61547" spans="18:18">
      <c r="R61547" s="1"/>
    </row>
    <row r="61548" spans="18:18">
      <c r="R61548" s="1"/>
    </row>
    <row r="61549" spans="18:18">
      <c r="R61549" s="1"/>
    </row>
    <row r="61550" spans="18:18">
      <c r="R61550" s="1"/>
    </row>
    <row r="61551" spans="18:18">
      <c r="R61551" s="1"/>
    </row>
    <row r="61552" spans="18:18">
      <c r="R61552" s="1"/>
    </row>
    <row r="61553" spans="18:18">
      <c r="R61553" s="1"/>
    </row>
    <row r="61554" spans="18:18">
      <c r="R61554" s="1"/>
    </row>
    <row r="61555" spans="18:18">
      <c r="R61555" s="1"/>
    </row>
    <row r="61556" spans="18:18">
      <c r="R61556" s="1"/>
    </row>
    <row r="61557" spans="18:18">
      <c r="R61557" s="1"/>
    </row>
    <row r="61558" spans="18:18">
      <c r="R61558" s="1"/>
    </row>
    <row r="61559" spans="18:18">
      <c r="R61559" s="1"/>
    </row>
    <row r="61560" spans="18:18">
      <c r="R61560" s="1"/>
    </row>
    <row r="61561" spans="18:18">
      <c r="R61561" s="1"/>
    </row>
    <row r="61562" spans="18:18">
      <c r="R61562" s="1"/>
    </row>
    <row r="61563" spans="18:18">
      <c r="R61563" s="1"/>
    </row>
    <row r="61564" spans="18:18">
      <c r="R61564" s="1"/>
    </row>
    <row r="61565" spans="18:18">
      <c r="R61565" s="1"/>
    </row>
    <row r="61566" spans="18:18">
      <c r="R61566" s="1"/>
    </row>
    <row r="61567" spans="18:18">
      <c r="R61567" s="1"/>
    </row>
    <row r="61568" spans="18:18">
      <c r="R61568" s="1"/>
    </row>
    <row r="61569" spans="18:18">
      <c r="R61569" s="1"/>
    </row>
    <row r="61570" spans="18:18">
      <c r="R61570" s="1"/>
    </row>
    <row r="61571" spans="18:18">
      <c r="R61571" s="1"/>
    </row>
    <row r="61572" spans="18:18">
      <c r="R61572" s="1"/>
    </row>
    <row r="61573" spans="18:18">
      <c r="R61573" s="1"/>
    </row>
    <row r="61574" spans="18:18">
      <c r="R61574" s="1"/>
    </row>
    <row r="61575" spans="18:18">
      <c r="R61575" s="1"/>
    </row>
    <row r="61576" spans="18:18">
      <c r="R61576" s="1"/>
    </row>
    <row r="61577" spans="18:18">
      <c r="R61577" s="1"/>
    </row>
    <row r="61578" spans="18:18">
      <c r="R61578" s="1"/>
    </row>
    <row r="61579" spans="18:18">
      <c r="R61579" s="1"/>
    </row>
    <row r="61580" spans="18:18">
      <c r="R61580" s="1"/>
    </row>
    <row r="61581" spans="18:18">
      <c r="R61581" s="1"/>
    </row>
    <row r="61582" spans="18:18">
      <c r="R61582" s="1"/>
    </row>
    <row r="61583" spans="18:18">
      <c r="R61583" s="1"/>
    </row>
    <row r="61584" spans="18:18">
      <c r="R61584" s="1"/>
    </row>
    <row r="61585" spans="18:18">
      <c r="R61585" s="1"/>
    </row>
    <row r="61586" spans="18:18">
      <c r="R61586" s="1"/>
    </row>
    <row r="61587" spans="18:18">
      <c r="R61587" s="1"/>
    </row>
    <row r="61588" spans="18:18">
      <c r="R61588" s="1"/>
    </row>
    <row r="61589" spans="18:18">
      <c r="R61589" s="1"/>
    </row>
    <row r="61590" spans="18:18">
      <c r="R61590" s="1"/>
    </row>
    <row r="61591" spans="18:18">
      <c r="R61591" s="1"/>
    </row>
    <row r="61592" spans="18:18">
      <c r="R61592" s="1"/>
    </row>
    <row r="61593" spans="18:18">
      <c r="R61593" s="1"/>
    </row>
    <row r="61594" spans="18:18">
      <c r="R61594" s="1"/>
    </row>
    <row r="61595" spans="18:18">
      <c r="R61595" s="1"/>
    </row>
    <row r="61596" spans="18:18">
      <c r="R61596" s="1"/>
    </row>
    <row r="61597" spans="18:18">
      <c r="R61597" s="1"/>
    </row>
    <row r="61598" spans="18:18">
      <c r="R61598" s="1"/>
    </row>
    <row r="61599" spans="18:18">
      <c r="R61599" s="1"/>
    </row>
    <row r="61600" spans="18:18">
      <c r="R61600" s="1"/>
    </row>
    <row r="61601" spans="18:18">
      <c r="R61601" s="1"/>
    </row>
    <row r="61602" spans="18:18">
      <c r="R61602" s="1"/>
    </row>
    <row r="61603" spans="18:18">
      <c r="R61603" s="1"/>
    </row>
    <row r="61604" spans="18:18">
      <c r="R61604" s="1"/>
    </row>
    <row r="61605" spans="18:18">
      <c r="R61605" s="1"/>
    </row>
    <row r="61606" spans="18:18">
      <c r="R61606" s="1"/>
    </row>
    <row r="61607" spans="18:18">
      <c r="R61607" s="1"/>
    </row>
    <row r="61608" spans="18:18">
      <c r="R61608" s="1"/>
    </row>
    <row r="61609" spans="18:18">
      <c r="R61609" s="1"/>
    </row>
    <row r="61610" spans="18:18">
      <c r="R61610" s="1"/>
    </row>
    <row r="61611" spans="18:18">
      <c r="R61611" s="1"/>
    </row>
    <row r="61612" spans="18:18">
      <c r="R61612" s="1"/>
    </row>
    <row r="61613" spans="18:18">
      <c r="R61613" s="1"/>
    </row>
    <row r="61614" spans="18:18">
      <c r="R61614" s="1"/>
    </row>
    <row r="61615" spans="18:18">
      <c r="R61615" s="1"/>
    </row>
    <row r="61616" spans="18:18">
      <c r="R61616" s="1"/>
    </row>
    <row r="61617" spans="18:18">
      <c r="R61617" s="1"/>
    </row>
    <row r="61618" spans="18:18">
      <c r="R61618" s="1"/>
    </row>
    <row r="61619" spans="18:18">
      <c r="R61619" s="1"/>
    </row>
    <row r="61620" spans="18:18">
      <c r="R61620" s="1"/>
    </row>
    <row r="61621" spans="18:18">
      <c r="R61621" s="1"/>
    </row>
    <row r="61622" spans="18:18">
      <c r="R61622" s="1"/>
    </row>
    <row r="61623" spans="18:18">
      <c r="R61623" s="1"/>
    </row>
    <row r="61624" spans="18:18">
      <c r="R61624" s="1"/>
    </row>
    <row r="61625" spans="18:18">
      <c r="R61625" s="1"/>
    </row>
    <row r="61626" spans="18:18">
      <c r="R61626" s="1"/>
    </row>
    <row r="61627" spans="18:18">
      <c r="R61627" s="1"/>
    </row>
    <row r="61628" spans="18:18">
      <c r="R61628" s="1"/>
    </row>
    <row r="61629" spans="18:18">
      <c r="R61629" s="1"/>
    </row>
    <row r="61630" spans="18:18">
      <c r="R61630" s="1"/>
    </row>
    <row r="61631" spans="18:18">
      <c r="R61631" s="1"/>
    </row>
    <row r="61632" spans="18:18">
      <c r="R61632" s="1"/>
    </row>
    <row r="61633" spans="18:18">
      <c r="R61633" s="1"/>
    </row>
    <row r="61634" spans="18:18">
      <c r="R61634" s="1"/>
    </row>
    <row r="61635" spans="18:18">
      <c r="R61635" s="1"/>
    </row>
    <row r="61636" spans="18:18">
      <c r="R61636" s="1"/>
    </row>
    <row r="61637" spans="18:18">
      <c r="R61637" s="1"/>
    </row>
    <row r="61638" spans="18:18">
      <c r="R61638" s="1"/>
    </row>
    <row r="61639" spans="18:18">
      <c r="R61639" s="1"/>
    </row>
    <row r="61640" spans="18:18">
      <c r="R61640" s="1"/>
    </row>
    <row r="61641" spans="18:18">
      <c r="R61641" s="1"/>
    </row>
    <row r="61642" spans="18:18">
      <c r="R61642" s="1"/>
    </row>
    <row r="61643" spans="18:18">
      <c r="R61643" s="1"/>
    </row>
    <row r="61644" spans="18:18">
      <c r="R61644" s="1"/>
    </row>
    <row r="61645" spans="18:18">
      <c r="R61645" s="1"/>
    </row>
    <row r="61646" spans="18:18">
      <c r="R61646" s="1"/>
    </row>
    <row r="61647" spans="18:18">
      <c r="R61647" s="1"/>
    </row>
    <row r="61648" spans="18:18">
      <c r="R61648" s="1"/>
    </row>
    <row r="61649" spans="18:18">
      <c r="R61649" s="1"/>
    </row>
    <row r="61650" spans="18:18">
      <c r="R61650" s="1"/>
    </row>
    <row r="61651" spans="18:18">
      <c r="R61651" s="1"/>
    </row>
    <row r="61652" spans="18:18">
      <c r="R61652" s="1"/>
    </row>
    <row r="61653" spans="18:18">
      <c r="R61653" s="1"/>
    </row>
    <row r="61654" spans="18:18">
      <c r="R61654" s="1"/>
    </row>
    <row r="61655" spans="18:18">
      <c r="R61655" s="1"/>
    </row>
    <row r="61656" spans="18:18">
      <c r="R61656" s="1"/>
    </row>
    <row r="61657" spans="18:18">
      <c r="R61657" s="1"/>
    </row>
    <row r="61658" spans="18:18">
      <c r="R61658" s="1"/>
    </row>
    <row r="61659" spans="18:18">
      <c r="R61659" s="1"/>
    </row>
    <row r="61660" spans="18:18">
      <c r="R61660" s="1"/>
    </row>
    <row r="61661" spans="18:18">
      <c r="R61661" s="1"/>
    </row>
    <row r="61662" spans="18:18">
      <c r="R61662" s="1"/>
    </row>
    <row r="61663" spans="18:18">
      <c r="R61663" s="1"/>
    </row>
    <row r="61664" spans="18:18">
      <c r="R61664" s="1"/>
    </row>
    <row r="61665" spans="18:18">
      <c r="R61665" s="1"/>
    </row>
    <row r="61666" spans="18:18">
      <c r="R61666" s="1"/>
    </row>
    <row r="61667" spans="18:18">
      <c r="R61667" s="1"/>
    </row>
    <row r="61668" spans="18:18">
      <c r="R61668" s="1"/>
    </row>
    <row r="61669" spans="18:18">
      <c r="R61669" s="1"/>
    </row>
    <row r="61670" spans="18:18">
      <c r="R61670" s="1"/>
    </row>
    <row r="61671" spans="18:18">
      <c r="R61671" s="1"/>
    </row>
    <row r="61672" spans="18:18">
      <c r="R61672" s="1"/>
    </row>
    <row r="61673" spans="18:18">
      <c r="R61673" s="1"/>
    </row>
    <row r="61674" spans="18:18">
      <c r="R61674" s="1"/>
    </row>
    <row r="61675" spans="18:18">
      <c r="R61675" s="1"/>
    </row>
    <row r="61676" spans="18:18">
      <c r="R61676" s="1"/>
    </row>
    <row r="61677" spans="18:18">
      <c r="R61677" s="1"/>
    </row>
    <row r="61678" spans="18:18">
      <c r="R61678" s="1"/>
    </row>
    <row r="61679" spans="18:18">
      <c r="R61679" s="1"/>
    </row>
    <row r="61680" spans="18:18">
      <c r="R61680" s="1"/>
    </row>
    <row r="61681" spans="18:18">
      <c r="R61681" s="1"/>
    </row>
    <row r="61682" spans="18:18">
      <c r="R61682" s="1"/>
    </row>
    <row r="61683" spans="18:18">
      <c r="R61683" s="1"/>
    </row>
    <row r="61684" spans="18:18">
      <c r="R61684" s="1"/>
    </row>
    <row r="61685" spans="18:18">
      <c r="R61685" s="1"/>
    </row>
    <row r="61686" spans="18:18">
      <c r="R61686" s="1"/>
    </row>
    <row r="61687" spans="18:18">
      <c r="R61687" s="1"/>
    </row>
    <row r="61688" spans="18:18">
      <c r="R61688" s="1"/>
    </row>
    <row r="61689" spans="18:18">
      <c r="R61689" s="1"/>
    </row>
    <row r="61690" spans="18:18">
      <c r="R61690" s="1"/>
    </row>
    <row r="61691" spans="18:18">
      <c r="R61691" s="1"/>
    </row>
    <row r="61692" spans="18:18">
      <c r="R61692" s="1"/>
    </row>
    <row r="61693" spans="18:18">
      <c r="R61693" s="1"/>
    </row>
    <row r="61694" spans="18:18">
      <c r="R61694" s="1"/>
    </row>
    <row r="61695" spans="18:18">
      <c r="R61695" s="1"/>
    </row>
    <row r="61696" spans="18:18">
      <c r="R61696" s="1"/>
    </row>
    <row r="61697" spans="18:18">
      <c r="R61697" s="1"/>
    </row>
    <row r="61698" spans="18:18">
      <c r="R61698" s="1"/>
    </row>
    <row r="61699" spans="18:18">
      <c r="R61699" s="1"/>
    </row>
    <row r="61700" spans="18:18">
      <c r="R61700" s="1"/>
    </row>
    <row r="61701" spans="18:18">
      <c r="R61701" s="1"/>
    </row>
    <row r="61702" spans="18:18">
      <c r="R61702" s="1"/>
    </row>
    <row r="61703" spans="18:18">
      <c r="R61703" s="1"/>
    </row>
    <row r="61704" spans="18:18">
      <c r="R61704" s="1"/>
    </row>
    <row r="61705" spans="18:18">
      <c r="R61705" s="1"/>
    </row>
    <row r="61706" spans="18:18">
      <c r="R61706" s="1"/>
    </row>
    <row r="61707" spans="18:18">
      <c r="R61707" s="1"/>
    </row>
    <row r="61708" spans="18:18">
      <c r="R61708" s="1"/>
    </row>
    <row r="61709" spans="18:18">
      <c r="R61709" s="1"/>
    </row>
    <row r="61710" spans="18:18">
      <c r="R61710" s="1"/>
    </row>
    <row r="61711" spans="18:18">
      <c r="R61711" s="1"/>
    </row>
    <row r="61712" spans="18:18">
      <c r="R61712" s="1"/>
    </row>
    <row r="61713" spans="18:18">
      <c r="R61713" s="1"/>
    </row>
    <row r="61714" spans="18:18">
      <c r="R61714" s="1"/>
    </row>
    <row r="61715" spans="18:18">
      <c r="R61715" s="1"/>
    </row>
    <row r="61716" spans="18:18">
      <c r="R61716" s="1"/>
    </row>
    <row r="61717" spans="18:18">
      <c r="R61717" s="1"/>
    </row>
    <row r="61718" spans="18:18">
      <c r="R61718" s="1"/>
    </row>
    <row r="61719" spans="18:18">
      <c r="R61719" s="1"/>
    </row>
    <row r="61720" spans="18:18">
      <c r="R61720" s="1"/>
    </row>
    <row r="61721" spans="18:18">
      <c r="R61721" s="1"/>
    </row>
    <row r="61722" spans="18:18">
      <c r="R61722" s="1"/>
    </row>
    <row r="61723" spans="18:18">
      <c r="R61723" s="1"/>
    </row>
    <row r="61724" spans="18:18">
      <c r="R61724" s="1"/>
    </row>
    <row r="61725" spans="18:18">
      <c r="R61725" s="1"/>
    </row>
    <row r="61726" spans="18:18">
      <c r="R61726" s="1"/>
    </row>
    <row r="61727" spans="18:18">
      <c r="R61727" s="1"/>
    </row>
    <row r="61728" spans="18:18">
      <c r="R61728" s="1"/>
    </row>
    <row r="61729" spans="18:18">
      <c r="R61729" s="1"/>
    </row>
    <row r="61730" spans="18:18">
      <c r="R61730" s="1"/>
    </row>
    <row r="61731" spans="18:18">
      <c r="R61731" s="1"/>
    </row>
    <row r="61732" spans="18:18">
      <c r="R61732" s="1"/>
    </row>
    <row r="61733" spans="18:18">
      <c r="R61733" s="1"/>
    </row>
    <row r="61734" spans="18:18">
      <c r="R61734" s="1"/>
    </row>
    <row r="61735" spans="18:18">
      <c r="R61735" s="1"/>
    </row>
    <row r="61736" spans="18:18">
      <c r="R61736" s="1"/>
    </row>
    <row r="61737" spans="18:18">
      <c r="R61737" s="1"/>
    </row>
    <row r="61738" spans="18:18">
      <c r="R61738" s="1"/>
    </row>
    <row r="61739" spans="18:18">
      <c r="R61739" s="1"/>
    </row>
    <row r="61740" spans="18:18">
      <c r="R61740" s="1"/>
    </row>
    <row r="61741" spans="18:18">
      <c r="R61741" s="1"/>
    </row>
    <row r="61742" spans="18:18">
      <c r="R61742" s="1"/>
    </row>
    <row r="61743" spans="18:18">
      <c r="R61743" s="1"/>
    </row>
    <row r="61744" spans="18:18">
      <c r="R61744" s="1"/>
    </row>
    <row r="61745" spans="18:18">
      <c r="R61745" s="1"/>
    </row>
    <row r="61746" spans="18:18">
      <c r="R61746" s="1"/>
    </row>
    <row r="61747" spans="18:18">
      <c r="R61747" s="1"/>
    </row>
    <row r="61748" spans="18:18">
      <c r="R61748" s="1"/>
    </row>
    <row r="61749" spans="18:18">
      <c r="R61749" s="1"/>
    </row>
    <row r="61750" spans="18:18">
      <c r="R61750" s="1"/>
    </row>
    <row r="61751" spans="18:18">
      <c r="R61751" s="1"/>
    </row>
    <row r="61752" spans="18:18">
      <c r="R61752" s="1"/>
    </row>
    <row r="61753" spans="18:18">
      <c r="R61753" s="1"/>
    </row>
    <row r="61754" spans="18:18">
      <c r="R61754" s="1"/>
    </row>
    <row r="61755" spans="18:18">
      <c r="R61755" s="1"/>
    </row>
    <row r="61756" spans="18:18">
      <c r="R61756" s="1"/>
    </row>
    <row r="61757" spans="18:18">
      <c r="R61757" s="1"/>
    </row>
    <row r="61758" spans="18:18">
      <c r="R61758" s="1"/>
    </row>
    <row r="61759" spans="18:18">
      <c r="R61759" s="1"/>
    </row>
    <row r="61760" spans="18:18">
      <c r="R61760" s="1"/>
    </row>
    <row r="61761" spans="18:18">
      <c r="R61761" s="1"/>
    </row>
    <row r="61762" spans="18:18">
      <c r="R61762" s="1"/>
    </row>
    <row r="61763" spans="18:18">
      <c r="R61763" s="1"/>
    </row>
    <row r="61764" spans="18:18">
      <c r="R61764" s="1"/>
    </row>
    <row r="61765" spans="18:18">
      <c r="R61765" s="1"/>
    </row>
    <row r="61766" spans="18:18">
      <c r="R61766" s="1"/>
    </row>
    <row r="61767" spans="18:18">
      <c r="R61767" s="1"/>
    </row>
    <row r="61768" spans="18:18">
      <c r="R61768" s="1"/>
    </row>
    <row r="61769" spans="18:18">
      <c r="R61769" s="1"/>
    </row>
    <row r="61770" spans="18:18">
      <c r="R61770" s="1"/>
    </row>
    <row r="61771" spans="18:18">
      <c r="R61771" s="1"/>
    </row>
    <row r="61772" spans="18:18">
      <c r="R61772" s="1"/>
    </row>
    <row r="61773" spans="18:18">
      <c r="R61773" s="1"/>
    </row>
    <row r="61774" spans="18:18">
      <c r="R61774" s="1"/>
    </row>
    <row r="61775" spans="18:18">
      <c r="R61775" s="1"/>
    </row>
    <row r="61776" spans="18:18">
      <c r="R61776" s="1"/>
    </row>
    <row r="61777" spans="18:18">
      <c r="R61777" s="1"/>
    </row>
    <row r="61778" spans="18:18">
      <c r="R61778" s="1"/>
    </row>
    <row r="61779" spans="18:18">
      <c r="R61779" s="1"/>
    </row>
    <row r="61780" spans="18:18">
      <c r="R61780" s="1"/>
    </row>
    <row r="61781" spans="18:18">
      <c r="R61781" s="1"/>
    </row>
    <row r="61782" spans="18:18">
      <c r="R61782" s="1"/>
    </row>
    <row r="61783" spans="18:18">
      <c r="R61783" s="1"/>
    </row>
    <row r="61784" spans="18:18">
      <c r="R61784" s="1"/>
    </row>
    <row r="61785" spans="18:18">
      <c r="R61785" s="1"/>
    </row>
    <row r="61786" spans="18:18">
      <c r="R61786" s="1"/>
    </row>
    <row r="61787" spans="18:18">
      <c r="R61787" s="1"/>
    </row>
    <row r="61788" spans="18:18">
      <c r="R61788" s="1"/>
    </row>
    <row r="61789" spans="18:18">
      <c r="R61789" s="1"/>
    </row>
    <row r="61790" spans="18:18">
      <c r="R61790" s="1"/>
    </row>
    <row r="61791" spans="18:18">
      <c r="R61791" s="1"/>
    </row>
    <row r="61792" spans="18:18">
      <c r="R61792" s="1"/>
    </row>
    <row r="61793" spans="18:18">
      <c r="R61793" s="1"/>
    </row>
    <row r="61794" spans="18:18">
      <c r="R61794" s="1"/>
    </row>
    <row r="61795" spans="18:18">
      <c r="R61795" s="1"/>
    </row>
    <row r="61796" spans="18:18">
      <c r="R61796" s="1"/>
    </row>
    <row r="61797" spans="18:18">
      <c r="R61797" s="1"/>
    </row>
    <row r="61798" spans="18:18">
      <c r="R61798" s="1"/>
    </row>
    <row r="61799" spans="18:18">
      <c r="R61799" s="1"/>
    </row>
    <row r="61800" spans="18:18">
      <c r="R61800" s="1"/>
    </row>
    <row r="61801" spans="18:18">
      <c r="R61801" s="1"/>
    </row>
    <row r="61802" spans="18:18">
      <c r="R61802" s="1"/>
    </row>
    <row r="61803" spans="18:18">
      <c r="R61803" s="1"/>
    </row>
    <row r="61804" spans="18:18">
      <c r="R61804" s="1"/>
    </row>
    <row r="61805" spans="18:18">
      <c r="R61805" s="1"/>
    </row>
    <row r="61806" spans="18:18">
      <c r="R61806" s="1"/>
    </row>
    <row r="61807" spans="18:18">
      <c r="R61807" s="1"/>
    </row>
    <row r="61808" spans="18:18">
      <c r="R61808" s="1"/>
    </row>
    <row r="61809" spans="18:18">
      <c r="R61809" s="1"/>
    </row>
    <row r="61810" spans="18:18">
      <c r="R61810" s="1"/>
    </row>
    <row r="61811" spans="18:18">
      <c r="R61811" s="1"/>
    </row>
    <row r="61812" spans="18:18">
      <c r="R61812" s="1"/>
    </row>
    <row r="61813" spans="18:18">
      <c r="R61813" s="1"/>
    </row>
    <row r="61814" spans="18:18">
      <c r="R61814" s="1"/>
    </row>
    <row r="61815" spans="18:18">
      <c r="R61815" s="1"/>
    </row>
    <row r="61816" spans="18:18">
      <c r="R61816" s="1"/>
    </row>
    <row r="61817" spans="18:18">
      <c r="R61817" s="1"/>
    </row>
    <row r="61818" spans="18:18">
      <c r="R61818" s="1"/>
    </row>
    <row r="61819" spans="18:18">
      <c r="R61819" s="1"/>
    </row>
    <row r="61820" spans="18:18">
      <c r="R61820" s="1"/>
    </row>
    <row r="61821" spans="18:18">
      <c r="R61821" s="1"/>
    </row>
    <row r="61822" spans="18:18">
      <c r="R61822" s="1"/>
    </row>
    <row r="61823" spans="18:18">
      <c r="R61823" s="1"/>
    </row>
    <row r="61824" spans="18:18">
      <c r="R61824" s="1"/>
    </row>
    <row r="61825" spans="18:18">
      <c r="R61825" s="1"/>
    </row>
    <row r="61826" spans="18:18">
      <c r="R61826" s="1"/>
    </row>
    <row r="61827" spans="18:18">
      <c r="R61827" s="1"/>
    </row>
    <row r="61828" spans="18:18">
      <c r="R61828" s="1"/>
    </row>
    <row r="61829" spans="18:18">
      <c r="R61829" s="1"/>
    </row>
    <row r="61830" spans="18:18">
      <c r="R61830" s="1"/>
    </row>
    <row r="61831" spans="18:18">
      <c r="R61831" s="1"/>
    </row>
    <row r="61832" spans="18:18">
      <c r="R61832" s="1"/>
    </row>
    <row r="61833" spans="18:18">
      <c r="R61833" s="1"/>
    </row>
    <row r="61834" spans="18:18">
      <c r="R61834" s="1"/>
    </row>
    <row r="61835" spans="18:18">
      <c r="R61835" s="1"/>
    </row>
    <row r="61836" spans="18:18">
      <c r="R61836" s="1"/>
    </row>
    <row r="61837" spans="18:18">
      <c r="R61837" s="1"/>
    </row>
    <row r="61838" spans="18:18">
      <c r="R61838" s="1"/>
    </row>
    <row r="61839" spans="18:18">
      <c r="R61839" s="1"/>
    </row>
    <row r="61840" spans="18:18">
      <c r="R61840" s="1"/>
    </row>
    <row r="61841" spans="18:18">
      <c r="R61841" s="1"/>
    </row>
    <row r="61842" spans="18:18">
      <c r="R61842" s="1"/>
    </row>
    <row r="61843" spans="18:18">
      <c r="R61843" s="1"/>
    </row>
    <row r="61844" spans="18:18">
      <c r="R61844" s="1"/>
    </row>
    <row r="61845" spans="18:18">
      <c r="R61845" s="1"/>
    </row>
    <row r="61846" spans="18:18">
      <c r="R61846" s="1"/>
    </row>
    <row r="61847" spans="18:18">
      <c r="R61847" s="1"/>
    </row>
    <row r="61848" spans="18:18">
      <c r="R61848" s="1"/>
    </row>
    <row r="61849" spans="18:18">
      <c r="R61849" s="1"/>
    </row>
    <row r="61850" spans="18:18">
      <c r="R61850" s="1"/>
    </row>
    <row r="61851" spans="18:18">
      <c r="R61851" s="1"/>
    </row>
    <row r="61852" spans="18:18">
      <c r="R61852" s="1"/>
    </row>
    <row r="61853" spans="18:18">
      <c r="R61853" s="1"/>
    </row>
    <row r="61854" spans="18:18">
      <c r="R61854" s="1"/>
    </row>
    <row r="61855" spans="18:18">
      <c r="R61855" s="1"/>
    </row>
    <row r="61856" spans="18:18">
      <c r="R61856" s="1"/>
    </row>
    <row r="61857" spans="18:18">
      <c r="R61857" s="1"/>
    </row>
    <row r="61858" spans="18:18">
      <c r="R61858" s="1"/>
    </row>
    <row r="61859" spans="18:18">
      <c r="R61859" s="1"/>
    </row>
    <row r="61860" spans="18:18">
      <c r="R61860" s="1"/>
    </row>
    <row r="61861" spans="18:18">
      <c r="R61861" s="1"/>
    </row>
    <row r="61862" spans="18:18">
      <c r="R61862" s="1"/>
    </row>
    <row r="61863" spans="18:18">
      <c r="R61863" s="1"/>
    </row>
    <row r="61864" spans="18:18">
      <c r="R61864" s="1"/>
    </row>
    <row r="61865" spans="18:18">
      <c r="R61865" s="1"/>
    </row>
    <row r="61866" spans="18:18">
      <c r="R61866" s="1"/>
    </row>
    <row r="61867" spans="18:18">
      <c r="R61867" s="1"/>
    </row>
    <row r="61868" spans="18:18">
      <c r="R61868" s="1"/>
    </row>
    <row r="61869" spans="18:18">
      <c r="R61869" s="1"/>
    </row>
    <row r="61870" spans="18:18">
      <c r="R61870" s="1"/>
    </row>
    <row r="61871" spans="18:18">
      <c r="R61871" s="1"/>
    </row>
    <row r="61872" spans="18:18">
      <c r="R61872" s="1"/>
    </row>
    <row r="61873" spans="18:18">
      <c r="R61873" s="1"/>
    </row>
    <row r="61874" spans="18:18">
      <c r="R61874" s="1"/>
    </row>
    <row r="61875" spans="18:18">
      <c r="R61875" s="1"/>
    </row>
    <row r="61876" spans="18:18">
      <c r="R61876" s="1"/>
    </row>
    <row r="61877" spans="18:18">
      <c r="R61877" s="1"/>
    </row>
    <row r="61878" spans="18:18">
      <c r="R61878" s="1"/>
    </row>
    <row r="61879" spans="18:18">
      <c r="R61879" s="1"/>
    </row>
    <row r="61880" spans="18:18">
      <c r="R61880" s="1"/>
    </row>
    <row r="61881" spans="18:18">
      <c r="R61881" s="1"/>
    </row>
    <row r="61882" spans="18:18">
      <c r="R61882" s="1"/>
    </row>
    <row r="61883" spans="18:18">
      <c r="R61883" s="1"/>
    </row>
    <row r="61884" spans="18:18">
      <c r="R61884" s="1"/>
    </row>
    <row r="61885" spans="18:18">
      <c r="R61885" s="1"/>
    </row>
    <row r="61886" spans="18:18">
      <c r="R61886" s="1"/>
    </row>
    <row r="61887" spans="18:18">
      <c r="R61887" s="1"/>
    </row>
    <row r="61888" spans="18:18">
      <c r="R61888" s="1"/>
    </row>
    <row r="61889" spans="18:18">
      <c r="R61889" s="1"/>
    </row>
    <row r="61890" spans="18:18">
      <c r="R61890" s="1"/>
    </row>
    <row r="61891" spans="18:18">
      <c r="R61891" s="1"/>
    </row>
    <row r="61892" spans="18:18">
      <c r="R61892" s="1"/>
    </row>
    <row r="61893" spans="18:18">
      <c r="R61893" s="1"/>
    </row>
    <row r="61894" spans="18:18">
      <c r="R61894" s="1"/>
    </row>
    <row r="61895" spans="18:18">
      <c r="R61895" s="1"/>
    </row>
    <row r="61896" spans="18:18">
      <c r="R61896" s="1"/>
    </row>
    <row r="61897" spans="18:18">
      <c r="R61897" s="1"/>
    </row>
    <row r="61898" spans="18:18">
      <c r="R61898" s="1"/>
    </row>
    <row r="61899" spans="18:18">
      <c r="R61899" s="1"/>
    </row>
    <row r="61900" spans="18:18">
      <c r="R61900" s="1"/>
    </row>
    <row r="61901" spans="18:18">
      <c r="R61901" s="1"/>
    </row>
    <row r="61902" spans="18:18">
      <c r="R61902" s="1"/>
    </row>
    <row r="61903" spans="18:18">
      <c r="R61903" s="1"/>
    </row>
    <row r="61904" spans="18:18">
      <c r="R61904" s="1"/>
    </row>
    <row r="61905" spans="18:18">
      <c r="R61905" s="1"/>
    </row>
    <row r="61906" spans="18:18">
      <c r="R61906" s="1"/>
    </row>
    <row r="61907" spans="18:18">
      <c r="R61907" s="1"/>
    </row>
    <row r="61908" spans="18:18">
      <c r="R61908" s="1"/>
    </row>
    <row r="61909" spans="18:18">
      <c r="R61909" s="1"/>
    </row>
    <row r="61910" spans="18:18">
      <c r="R61910" s="1"/>
    </row>
    <row r="61911" spans="18:18">
      <c r="R61911" s="1"/>
    </row>
    <row r="61912" spans="18:18">
      <c r="R61912" s="1"/>
    </row>
    <row r="61913" spans="18:18">
      <c r="R61913" s="1"/>
    </row>
    <row r="61914" spans="18:18">
      <c r="R61914" s="1"/>
    </row>
    <row r="61915" spans="18:18">
      <c r="R61915" s="1"/>
    </row>
    <row r="61916" spans="18:18">
      <c r="R61916" s="1"/>
    </row>
    <row r="61917" spans="18:18">
      <c r="R61917" s="1"/>
    </row>
    <row r="61918" spans="18:18">
      <c r="R61918" s="1"/>
    </row>
    <row r="61919" spans="18:18">
      <c r="R61919" s="1"/>
    </row>
    <row r="61920" spans="18:18">
      <c r="R61920" s="1"/>
    </row>
    <row r="61921" spans="18:18">
      <c r="R61921" s="1"/>
    </row>
    <row r="61922" spans="18:18">
      <c r="R61922" s="1"/>
    </row>
    <row r="61923" spans="18:18">
      <c r="R61923" s="1"/>
    </row>
    <row r="61924" spans="18:18">
      <c r="R61924" s="1"/>
    </row>
    <row r="61925" spans="18:18">
      <c r="R61925" s="1"/>
    </row>
    <row r="61926" spans="18:18">
      <c r="R61926" s="1"/>
    </row>
    <row r="61927" spans="18:18">
      <c r="R61927" s="1"/>
    </row>
    <row r="61928" spans="18:18">
      <c r="R61928" s="1"/>
    </row>
    <row r="61929" spans="18:18">
      <c r="R61929" s="1"/>
    </row>
    <row r="61930" spans="18:18">
      <c r="R61930" s="1"/>
    </row>
    <row r="61931" spans="18:18">
      <c r="R61931" s="1"/>
    </row>
    <row r="61932" spans="18:18">
      <c r="R61932" s="1"/>
    </row>
    <row r="61933" spans="18:18">
      <c r="R61933" s="1"/>
    </row>
    <row r="61934" spans="18:18">
      <c r="R61934" s="1"/>
    </row>
    <row r="61935" spans="18:18">
      <c r="R61935" s="1"/>
    </row>
    <row r="61936" spans="18:18">
      <c r="R61936" s="1"/>
    </row>
    <row r="61937" spans="18:18">
      <c r="R61937" s="1"/>
    </row>
    <row r="61938" spans="18:18">
      <c r="R61938" s="1"/>
    </row>
    <row r="61939" spans="18:18">
      <c r="R61939" s="1"/>
    </row>
    <row r="61940" spans="18:18">
      <c r="R61940" s="1"/>
    </row>
    <row r="61941" spans="18:18">
      <c r="R61941" s="1"/>
    </row>
    <row r="61942" spans="18:18">
      <c r="R61942" s="1"/>
    </row>
    <row r="61943" spans="18:18">
      <c r="R61943" s="1"/>
    </row>
    <row r="61944" spans="18:18">
      <c r="R61944" s="1"/>
    </row>
    <row r="61945" spans="18:18">
      <c r="R61945" s="1"/>
    </row>
    <row r="61946" spans="18:18">
      <c r="R61946" s="1"/>
    </row>
    <row r="61947" spans="18:18">
      <c r="R61947" s="1"/>
    </row>
    <row r="61948" spans="18:18">
      <c r="R61948" s="1"/>
    </row>
    <row r="61949" spans="18:18">
      <c r="R61949" s="1"/>
    </row>
    <row r="61950" spans="18:18">
      <c r="R61950" s="1"/>
    </row>
    <row r="61951" spans="18:18">
      <c r="R61951" s="1"/>
    </row>
    <row r="61952" spans="18:18">
      <c r="R61952" s="1"/>
    </row>
    <row r="61953" spans="18:18">
      <c r="R61953" s="1"/>
    </row>
    <row r="61954" spans="18:18">
      <c r="R61954" s="1"/>
    </row>
    <row r="61955" spans="18:18">
      <c r="R61955" s="1"/>
    </row>
    <row r="61956" spans="18:18">
      <c r="R61956" s="1"/>
    </row>
    <row r="61957" spans="18:18">
      <c r="R61957" s="1"/>
    </row>
    <row r="61958" spans="18:18">
      <c r="R61958" s="1"/>
    </row>
    <row r="61959" spans="18:18">
      <c r="R61959" s="1"/>
    </row>
    <row r="61960" spans="18:18">
      <c r="R61960" s="1"/>
    </row>
    <row r="61961" spans="18:18">
      <c r="R61961" s="1"/>
    </row>
    <row r="61962" spans="18:18">
      <c r="R61962" s="1"/>
    </row>
    <row r="61963" spans="18:18">
      <c r="R61963" s="1"/>
    </row>
    <row r="61964" spans="18:18">
      <c r="R61964" s="1"/>
    </row>
    <row r="61965" spans="18:18">
      <c r="R61965" s="1"/>
    </row>
    <row r="61966" spans="18:18">
      <c r="R61966" s="1"/>
    </row>
    <row r="61967" spans="18:18">
      <c r="R61967" s="1"/>
    </row>
    <row r="61968" spans="18:18">
      <c r="R61968" s="1"/>
    </row>
    <row r="61969" spans="18:18">
      <c r="R61969" s="1"/>
    </row>
    <row r="61970" spans="18:18">
      <c r="R61970" s="1"/>
    </row>
    <row r="61971" spans="18:18">
      <c r="R61971" s="1"/>
    </row>
    <row r="61972" spans="18:18">
      <c r="R61972" s="1"/>
    </row>
    <row r="61973" spans="18:18">
      <c r="R61973" s="1"/>
    </row>
    <row r="61974" spans="18:18">
      <c r="R61974" s="1"/>
    </row>
    <row r="61975" spans="18:18">
      <c r="R61975" s="1"/>
    </row>
    <row r="61976" spans="18:18">
      <c r="R61976" s="1"/>
    </row>
    <row r="61977" spans="18:18">
      <c r="R61977" s="1"/>
    </row>
    <row r="61978" spans="18:18">
      <c r="R61978" s="1"/>
    </row>
    <row r="61979" spans="18:18">
      <c r="R61979" s="1"/>
    </row>
    <row r="61980" spans="18:18">
      <c r="R61980" s="1"/>
    </row>
    <row r="61981" spans="18:18">
      <c r="R61981" s="1"/>
    </row>
    <row r="61982" spans="18:18">
      <c r="R61982" s="1"/>
    </row>
    <row r="61983" spans="18:18">
      <c r="R61983" s="1"/>
    </row>
    <row r="61984" spans="18:18">
      <c r="R61984" s="1"/>
    </row>
    <row r="61985" spans="18:18">
      <c r="R61985" s="1"/>
    </row>
    <row r="61986" spans="18:18">
      <c r="R61986" s="1"/>
    </row>
    <row r="61987" spans="18:18">
      <c r="R61987" s="1"/>
    </row>
    <row r="61988" spans="18:18">
      <c r="R61988" s="1"/>
    </row>
    <row r="61989" spans="18:18">
      <c r="R61989" s="1"/>
    </row>
    <row r="61990" spans="18:18">
      <c r="R61990" s="1"/>
    </row>
    <row r="61991" spans="18:18">
      <c r="R61991" s="1"/>
    </row>
    <row r="61992" spans="18:18">
      <c r="R61992" s="1"/>
    </row>
    <row r="61993" spans="18:18">
      <c r="R61993" s="1"/>
    </row>
    <row r="61994" spans="18:18">
      <c r="R61994" s="1"/>
    </row>
    <row r="61995" spans="18:18">
      <c r="R61995" s="1"/>
    </row>
    <row r="61996" spans="18:18">
      <c r="R61996" s="1"/>
    </row>
    <row r="61997" spans="18:18">
      <c r="R61997" s="1"/>
    </row>
    <row r="61998" spans="18:18">
      <c r="R61998" s="1"/>
    </row>
    <row r="61999" spans="18:18">
      <c r="R61999" s="1"/>
    </row>
    <row r="62000" spans="18:18">
      <c r="R62000" s="1"/>
    </row>
    <row r="62001" spans="18:18">
      <c r="R62001" s="1"/>
    </row>
    <row r="62002" spans="18:18">
      <c r="R62002" s="1"/>
    </row>
    <row r="62003" spans="18:18">
      <c r="R62003" s="1"/>
    </row>
    <row r="62004" spans="18:18">
      <c r="R62004" s="1"/>
    </row>
    <row r="62005" spans="18:18">
      <c r="R62005" s="1"/>
    </row>
    <row r="62006" spans="18:18">
      <c r="R62006" s="1"/>
    </row>
    <row r="62007" spans="18:18">
      <c r="R62007" s="1"/>
    </row>
    <row r="62008" spans="18:18">
      <c r="R62008" s="1"/>
    </row>
    <row r="62009" spans="18:18">
      <c r="R62009" s="1"/>
    </row>
    <row r="62010" spans="18:18">
      <c r="R62010" s="1"/>
    </row>
    <row r="62011" spans="18:18">
      <c r="R62011" s="1"/>
    </row>
    <row r="62012" spans="18:18">
      <c r="R62012" s="1"/>
    </row>
    <row r="62013" spans="18:18">
      <c r="R62013" s="1"/>
    </row>
    <row r="62014" spans="18:18">
      <c r="R62014" s="1"/>
    </row>
    <row r="62015" spans="18:18">
      <c r="R62015" s="1"/>
    </row>
    <row r="62016" spans="18:18">
      <c r="R62016" s="1"/>
    </row>
    <row r="62017" spans="18:18">
      <c r="R62017" s="1"/>
    </row>
    <row r="62018" spans="18:18">
      <c r="R62018" s="1"/>
    </row>
    <row r="62019" spans="18:18">
      <c r="R62019" s="1"/>
    </row>
    <row r="62020" spans="18:18">
      <c r="R62020" s="1"/>
    </row>
    <row r="62021" spans="18:18">
      <c r="R62021" s="1"/>
    </row>
    <row r="62022" spans="18:18">
      <c r="R62022" s="1"/>
    </row>
    <row r="62023" spans="18:18">
      <c r="R62023" s="1"/>
    </row>
    <row r="62024" spans="18:18">
      <c r="R62024" s="1"/>
    </row>
    <row r="62025" spans="18:18">
      <c r="R62025" s="1"/>
    </row>
    <row r="62026" spans="18:18">
      <c r="R62026" s="1"/>
    </row>
    <row r="62027" spans="18:18">
      <c r="R62027" s="1"/>
    </row>
    <row r="62028" spans="18:18">
      <c r="R62028" s="1"/>
    </row>
    <row r="62029" spans="18:18">
      <c r="R62029" s="1"/>
    </row>
    <row r="62030" spans="18:18">
      <c r="R62030" s="1"/>
    </row>
    <row r="62031" spans="18:18">
      <c r="R62031" s="1"/>
    </row>
    <row r="62032" spans="18:18">
      <c r="R62032" s="1"/>
    </row>
    <row r="62033" spans="18:18">
      <c r="R62033" s="1"/>
    </row>
    <row r="62034" spans="18:18">
      <c r="R62034" s="1"/>
    </row>
    <row r="62035" spans="18:18">
      <c r="R62035" s="1"/>
    </row>
    <row r="62036" spans="18:18">
      <c r="R62036" s="1"/>
    </row>
    <row r="62037" spans="18:18">
      <c r="R62037" s="1"/>
    </row>
    <row r="62038" spans="18:18">
      <c r="R62038" s="1"/>
    </row>
    <row r="62039" spans="18:18">
      <c r="R62039" s="1"/>
    </row>
    <row r="62040" spans="18:18">
      <c r="R62040" s="1"/>
    </row>
    <row r="62041" spans="18:18">
      <c r="R62041" s="1"/>
    </row>
    <row r="62042" spans="18:18">
      <c r="R62042" s="1"/>
    </row>
    <row r="62043" spans="18:18">
      <c r="R62043" s="1"/>
    </row>
    <row r="62044" spans="18:18">
      <c r="R62044" s="1"/>
    </row>
    <row r="62045" spans="18:18">
      <c r="R62045" s="1"/>
    </row>
    <row r="62046" spans="18:18">
      <c r="R62046" s="1"/>
    </row>
    <row r="62047" spans="18:18">
      <c r="R62047" s="1"/>
    </row>
    <row r="62048" spans="18:18">
      <c r="R62048" s="1"/>
    </row>
    <row r="62049" spans="18:18">
      <c r="R62049" s="1"/>
    </row>
    <row r="62050" spans="18:18">
      <c r="R62050" s="1"/>
    </row>
    <row r="62051" spans="18:18">
      <c r="R62051" s="1"/>
    </row>
    <row r="62052" spans="18:18">
      <c r="R62052" s="1"/>
    </row>
    <row r="62053" spans="18:18">
      <c r="R62053" s="1"/>
    </row>
    <row r="62054" spans="18:18">
      <c r="R62054" s="1"/>
    </row>
    <row r="62055" spans="18:18">
      <c r="R62055" s="1"/>
    </row>
    <row r="62056" spans="18:18">
      <c r="R62056" s="1"/>
    </row>
    <row r="62057" spans="18:18">
      <c r="R62057" s="1"/>
    </row>
    <row r="62058" spans="18:18">
      <c r="R62058" s="1"/>
    </row>
    <row r="62059" spans="18:18">
      <c r="R62059" s="1"/>
    </row>
    <row r="62060" spans="18:18">
      <c r="R62060" s="1"/>
    </row>
    <row r="62061" spans="18:18">
      <c r="R62061" s="1"/>
    </row>
    <row r="62062" spans="18:18">
      <c r="R62062" s="1"/>
    </row>
    <row r="62063" spans="18:18">
      <c r="R62063" s="1"/>
    </row>
    <row r="62064" spans="18:18">
      <c r="R62064" s="1"/>
    </row>
    <row r="62065" spans="18:18">
      <c r="R62065" s="1"/>
    </row>
    <row r="62066" spans="18:18">
      <c r="R62066" s="1"/>
    </row>
    <row r="62067" spans="18:18">
      <c r="R62067" s="1"/>
    </row>
    <row r="62068" spans="18:18">
      <c r="R62068" s="1"/>
    </row>
    <row r="62069" spans="18:18">
      <c r="R62069" s="1"/>
    </row>
    <row r="62070" spans="18:18">
      <c r="R62070" s="1"/>
    </row>
    <row r="62071" spans="18:18">
      <c r="R62071" s="1"/>
    </row>
    <row r="62072" spans="18:18">
      <c r="R62072" s="1"/>
    </row>
    <row r="62073" spans="18:18">
      <c r="R62073" s="1"/>
    </row>
    <row r="62074" spans="18:18">
      <c r="R62074" s="1"/>
    </row>
    <row r="62075" spans="18:18">
      <c r="R62075" s="1"/>
    </row>
    <row r="62076" spans="18:18">
      <c r="R62076" s="1"/>
    </row>
    <row r="62077" spans="18:18">
      <c r="R62077" s="1"/>
    </row>
    <row r="62078" spans="18:18">
      <c r="R62078" s="1"/>
    </row>
    <row r="62079" spans="18:18">
      <c r="R62079" s="1"/>
    </row>
    <row r="62080" spans="18:18">
      <c r="R62080" s="1"/>
    </row>
    <row r="62081" spans="18:18">
      <c r="R62081" s="1"/>
    </row>
    <row r="62082" spans="18:18">
      <c r="R62082" s="1"/>
    </row>
    <row r="62083" spans="18:18">
      <c r="R62083" s="1"/>
    </row>
    <row r="62084" spans="18:18">
      <c r="R62084" s="1"/>
    </row>
    <row r="62085" spans="18:18">
      <c r="R62085" s="1"/>
    </row>
    <row r="62086" spans="18:18">
      <c r="R62086" s="1"/>
    </row>
    <row r="62087" spans="18:18">
      <c r="R62087" s="1"/>
    </row>
    <row r="62088" spans="18:18">
      <c r="R62088" s="1"/>
    </row>
    <row r="62089" spans="18:18">
      <c r="R62089" s="1"/>
    </row>
    <row r="62090" spans="18:18">
      <c r="R62090" s="1"/>
    </row>
    <row r="62091" spans="18:18">
      <c r="R62091" s="1"/>
    </row>
    <row r="62092" spans="18:18">
      <c r="R62092" s="1"/>
    </row>
    <row r="62093" spans="18:18">
      <c r="R62093" s="1"/>
    </row>
    <row r="62094" spans="18:18">
      <c r="R62094" s="1"/>
    </row>
    <row r="62095" spans="18:18">
      <c r="R62095" s="1"/>
    </row>
    <row r="62096" spans="18:18">
      <c r="R62096" s="1"/>
    </row>
    <row r="62097" spans="18:18">
      <c r="R62097" s="1"/>
    </row>
    <row r="62098" spans="18:18">
      <c r="R62098" s="1"/>
    </row>
    <row r="62099" spans="18:18">
      <c r="R62099" s="1"/>
    </row>
    <row r="62100" spans="18:18">
      <c r="R62100" s="1"/>
    </row>
    <row r="62101" spans="18:18">
      <c r="R62101" s="1"/>
    </row>
    <row r="62102" spans="18:18">
      <c r="R62102" s="1"/>
    </row>
    <row r="62103" spans="18:18">
      <c r="R62103" s="1"/>
    </row>
    <row r="62104" spans="18:18">
      <c r="R62104" s="1"/>
    </row>
    <row r="62105" spans="18:18">
      <c r="R62105" s="1"/>
    </row>
    <row r="62106" spans="18:18">
      <c r="R62106" s="1"/>
    </row>
    <row r="62107" spans="18:18">
      <c r="R62107" s="1"/>
    </row>
    <row r="62108" spans="18:18">
      <c r="R62108" s="1"/>
    </row>
    <row r="62109" spans="18:18">
      <c r="R62109" s="1"/>
    </row>
    <row r="62110" spans="18:18">
      <c r="R62110" s="1"/>
    </row>
    <row r="62111" spans="18:18">
      <c r="R62111" s="1"/>
    </row>
    <row r="62112" spans="18:18">
      <c r="R62112" s="1"/>
    </row>
    <row r="62113" spans="18:18">
      <c r="R62113" s="1"/>
    </row>
    <row r="62114" spans="18:18">
      <c r="R62114" s="1"/>
    </row>
    <row r="62115" spans="18:18">
      <c r="R62115" s="1"/>
    </row>
    <row r="62116" spans="18:18">
      <c r="R62116" s="1"/>
    </row>
    <row r="62117" spans="18:18">
      <c r="R62117" s="1"/>
    </row>
    <row r="62118" spans="18:18">
      <c r="R62118" s="1"/>
    </row>
    <row r="62119" spans="18:18">
      <c r="R62119" s="1"/>
    </row>
    <row r="62120" spans="18:18">
      <c r="R62120" s="1"/>
    </row>
    <row r="62121" spans="18:18">
      <c r="R62121" s="1"/>
    </row>
    <row r="62122" spans="18:18">
      <c r="R62122" s="1"/>
    </row>
    <row r="62123" spans="18:18">
      <c r="R62123" s="1"/>
    </row>
    <row r="62124" spans="18:18">
      <c r="R62124" s="1"/>
    </row>
    <row r="62125" spans="18:18">
      <c r="R62125" s="1"/>
    </row>
    <row r="62126" spans="18:18">
      <c r="R62126" s="1"/>
    </row>
    <row r="62127" spans="18:18">
      <c r="R62127" s="1"/>
    </row>
    <row r="62128" spans="18:18">
      <c r="R62128" s="1"/>
    </row>
    <row r="62129" spans="18:18">
      <c r="R62129" s="1"/>
    </row>
    <row r="62130" spans="18:18">
      <c r="R62130" s="1"/>
    </row>
    <row r="62131" spans="18:18">
      <c r="R62131" s="1"/>
    </row>
    <row r="62132" spans="18:18">
      <c r="R62132" s="1"/>
    </row>
    <row r="62133" spans="18:18">
      <c r="R62133" s="1"/>
    </row>
    <row r="62134" spans="18:18">
      <c r="R62134" s="1"/>
    </row>
    <row r="62135" spans="18:18">
      <c r="R62135" s="1"/>
    </row>
    <row r="62136" spans="18:18">
      <c r="R62136" s="1"/>
    </row>
    <row r="62137" spans="18:18">
      <c r="R62137" s="1"/>
    </row>
    <row r="62138" spans="18:18">
      <c r="R62138" s="1"/>
    </row>
    <row r="62139" spans="18:18">
      <c r="R62139" s="1"/>
    </row>
    <row r="62140" spans="18:18">
      <c r="R62140" s="1"/>
    </row>
    <row r="62141" spans="18:18">
      <c r="R62141" s="1"/>
    </row>
    <row r="62142" spans="18:18">
      <c r="R62142" s="1"/>
    </row>
    <row r="62143" spans="18:18">
      <c r="R62143" s="1"/>
    </row>
    <row r="62144" spans="18:18">
      <c r="R62144" s="1"/>
    </row>
    <row r="62145" spans="18:18">
      <c r="R62145" s="1"/>
    </row>
    <row r="62146" spans="18:18">
      <c r="R62146" s="1"/>
    </row>
    <row r="62147" spans="18:18">
      <c r="R62147" s="1"/>
    </row>
    <row r="62148" spans="18:18">
      <c r="R62148" s="1"/>
    </row>
    <row r="62149" spans="18:18">
      <c r="R62149" s="1"/>
    </row>
    <row r="62150" spans="18:18">
      <c r="R62150" s="1"/>
    </row>
    <row r="62151" spans="18:18">
      <c r="R62151" s="1"/>
    </row>
    <row r="62152" spans="18:18">
      <c r="R62152" s="1"/>
    </row>
    <row r="62153" spans="18:18">
      <c r="R62153" s="1"/>
    </row>
    <row r="62154" spans="18:18">
      <c r="R62154" s="1"/>
    </row>
    <row r="62155" spans="18:18">
      <c r="R62155" s="1"/>
    </row>
    <row r="62156" spans="18:18">
      <c r="R62156" s="1"/>
    </row>
    <row r="62157" spans="18:18">
      <c r="R62157" s="1"/>
    </row>
    <row r="62158" spans="18:18">
      <c r="R62158" s="1"/>
    </row>
    <row r="62159" spans="18:18">
      <c r="R62159" s="1"/>
    </row>
    <row r="62160" spans="18:18">
      <c r="R62160" s="1"/>
    </row>
    <row r="62161" spans="18:18">
      <c r="R62161" s="1"/>
    </row>
    <row r="62162" spans="18:18">
      <c r="R62162" s="1"/>
    </row>
    <row r="62163" spans="18:18">
      <c r="R62163" s="1"/>
    </row>
    <row r="62164" spans="18:18">
      <c r="R62164" s="1"/>
    </row>
    <row r="62165" spans="18:18">
      <c r="R62165" s="1"/>
    </row>
    <row r="62166" spans="18:18">
      <c r="R62166" s="1"/>
    </row>
    <row r="62167" spans="18:18">
      <c r="R62167" s="1"/>
    </row>
    <row r="62168" spans="18:18">
      <c r="R62168" s="1"/>
    </row>
    <row r="62169" spans="18:18">
      <c r="R62169" s="1"/>
    </row>
    <row r="62170" spans="18:18">
      <c r="R62170" s="1"/>
    </row>
    <row r="62171" spans="18:18">
      <c r="R62171" s="1"/>
    </row>
    <row r="62172" spans="18:18">
      <c r="R62172" s="1"/>
    </row>
    <row r="62173" spans="18:18">
      <c r="R62173" s="1"/>
    </row>
    <row r="62174" spans="18:18">
      <c r="R62174" s="1"/>
    </row>
    <row r="62175" spans="18:18">
      <c r="R62175" s="1"/>
    </row>
    <row r="62176" spans="18:18">
      <c r="R62176" s="1"/>
    </row>
    <row r="62177" spans="18:18">
      <c r="R62177" s="1"/>
    </row>
    <row r="62178" spans="18:18">
      <c r="R62178" s="1"/>
    </row>
    <row r="62179" spans="18:18">
      <c r="R62179" s="1"/>
    </row>
    <row r="62180" spans="18:18">
      <c r="R62180" s="1"/>
    </row>
    <row r="62181" spans="18:18">
      <c r="R62181" s="1"/>
    </row>
    <row r="62182" spans="18:18">
      <c r="R62182" s="1"/>
    </row>
    <row r="62183" spans="18:18">
      <c r="R62183" s="1"/>
    </row>
    <row r="62184" spans="18:18">
      <c r="R62184" s="1"/>
    </row>
    <row r="62185" spans="18:18">
      <c r="R62185" s="1"/>
    </row>
    <row r="62186" spans="18:18">
      <c r="R62186" s="1"/>
    </row>
    <row r="62187" spans="18:18">
      <c r="R62187" s="1"/>
    </row>
    <row r="62188" spans="18:18">
      <c r="R62188" s="1"/>
    </row>
    <row r="62189" spans="18:18">
      <c r="R62189" s="1"/>
    </row>
    <row r="62190" spans="18:18">
      <c r="R62190" s="1"/>
    </row>
    <row r="62191" spans="18:18">
      <c r="R62191" s="1"/>
    </row>
    <row r="62192" spans="18:18">
      <c r="R62192" s="1"/>
    </row>
    <row r="62193" spans="18:18">
      <c r="R62193" s="1"/>
    </row>
    <row r="62194" spans="18:18">
      <c r="R62194" s="1"/>
    </row>
    <row r="62195" spans="18:18">
      <c r="R62195" s="1"/>
    </row>
    <row r="62196" spans="18:18">
      <c r="R62196" s="1"/>
    </row>
    <row r="62197" spans="18:18">
      <c r="R62197" s="1"/>
    </row>
    <row r="62198" spans="18:18">
      <c r="R62198" s="1"/>
    </row>
    <row r="62199" spans="18:18">
      <c r="R62199" s="1"/>
    </row>
    <row r="62200" spans="18:18">
      <c r="R62200" s="1"/>
    </row>
    <row r="62201" spans="18:18">
      <c r="R62201" s="1"/>
    </row>
    <row r="62202" spans="18:18">
      <c r="R62202" s="1"/>
    </row>
    <row r="62203" spans="18:18">
      <c r="R62203" s="1"/>
    </row>
    <row r="62204" spans="18:18">
      <c r="R62204" s="1"/>
    </row>
    <row r="62205" spans="18:18">
      <c r="R62205" s="1"/>
    </row>
    <row r="62206" spans="18:18">
      <c r="R62206" s="1"/>
    </row>
    <row r="62207" spans="18:18">
      <c r="R62207" s="1"/>
    </row>
    <row r="62208" spans="18:18">
      <c r="R62208" s="1"/>
    </row>
    <row r="62209" spans="18:18">
      <c r="R62209" s="1"/>
    </row>
    <row r="62210" spans="18:18">
      <c r="R62210" s="1"/>
    </row>
    <row r="62211" spans="18:18">
      <c r="R62211" s="1"/>
    </row>
    <row r="62212" spans="18:18">
      <c r="R62212" s="1"/>
    </row>
    <row r="62213" spans="18:18">
      <c r="R62213" s="1"/>
    </row>
    <row r="62214" spans="18:18">
      <c r="R62214" s="1"/>
    </row>
    <row r="62215" spans="18:18">
      <c r="R62215" s="1"/>
    </row>
    <row r="62216" spans="18:18">
      <c r="R62216" s="1"/>
    </row>
    <row r="62217" spans="18:18">
      <c r="R62217" s="1"/>
    </row>
    <row r="62218" spans="18:18">
      <c r="R62218" s="1"/>
    </row>
    <row r="62219" spans="18:18">
      <c r="R62219" s="1"/>
    </row>
    <row r="62220" spans="18:18">
      <c r="R62220" s="1"/>
    </row>
    <row r="62221" spans="18:18">
      <c r="R62221" s="1"/>
    </row>
    <row r="62222" spans="18:18">
      <c r="R62222" s="1"/>
    </row>
    <row r="62223" spans="18:18">
      <c r="R62223" s="1"/>
    </row>
    <row r="62224" spans="18:18">
      <c r="R62224" s="1"/>
    </row>
    <row r="62225" spans="18:18">
      <c r="R62225" s="1"/>
    </row>
    <row r="62226" spans="18:18">
      <c r="R62226" s="1"/>
    </row>
    <row r="62227" spans="18:18">
      <c r="R62227" s="1"/>
    </row>
    <row r="62228" spans="18:18">
      <c r="R62228" s="1"/>
    </row>
    <row r="62229" spans="18:18">
      <c r="R62229" s="1"/>
    </row>
    <row r="62230" spans="18:18">
      <c r="R62230" s="1"/>
    </row>
    <row r="62231" spans="18:18">
      <c r="R62231" s="1"/>
    </row>
    <row r="62232" spans="18:18">
      <c r="R62232" s="1"/>
    </row>
    <row r="62233" spans="18:18">
      <c r="R62233" s="1"/>
    </row>
    <row r="62234" spans="18:18">
      <c r="R62234" s="1"/>
    </row>
    <row r="62235" spans="18:18">
      <c r="R62235" s="1"/>
    </row>
    <row r="62236" spans="18:18">
      <c r="R62236" s="1"/>
    </row>
    <row r="62237" spans="18:18">
      <c r="R62237" s="1"/>
    </row>
    <row r="62238" spans="18:18">
      <c r="R62238" s="1"/>
    </row>
    <row r="62239" spans="18:18">
      <c r="R62239" s="1"/>
    </row>
    <row r="62240" spans="18:18">
      <c r="R62240" s="1"/>
    </row>
    <row r="62241" spans="18:18">
      <c r="R62241" s="1"/>
    </row>
    <row r="62242" spans="18:18">
      <c r="R62242" s="1"/>
    </row>
    <row r="62243" spans="18:18">
      <c r="R62243" s="1"/>
    </row>
    <row r="62244" spans="18:18">
      <c r="R62244" s="1"/>
    </row>
    <row r="62245" spans="18:18">
      <c r="R62245" s="1"/>
    </row>
    <row r="62246" spans="18:18">
      <c r="R62246" s="1"/>
    </row>
    <row r="62247" spans="18:18">
      <c r="R62247" s="1"/>
    </row>
    <row r="62248" spans="18:18">
      <c r="R62248" s="1"/>
    </row>
    <row r="62249" spans="18:18">
      <c r="R62249" s="1"/>
    </row>
    <row r="62250" spans="18:18">
      <c r="R62250" s="1"/>
    </row>
    <row r="62251" spans="18:18">
      <c r="R62251" s="1"/>
    </row>
    <row r="62252" spans="18:18">
      <c r="R62252" s="1"/>
    </row>
    <row r="62253" spans="18:18">
      <c r="R62253" s="1"/>
    </row>
    <row r="62254" spans="18:18">
      <c r="R62254" s="1"/>
    </row>
    <row r="62255" spans="18:18">
      <c r="R62255" s="1"/>
    </row>
    <row r="62256" spans="18:18">
      <c r="R62256" s="1"/>
    </row>
    <row r="62257" spans="18:18">
      <c r="R62257" s="1"/>
    </row>
    <row r="62258" spans="18:18">
      <c r="R62258" s="1"/>
    </row>
    <row r="62259" spans="18:18">
      <c r="R62259" s="1"/>
    </row>
    <row r="62260" spans="18:18">
      <c r="R62260" s="1"/>
    </row>
    <row r="62261" spans="18:18">
      <c r="R62261" s="1"/>
    </row>
    <row r="62262" spans="18:18">
      <c r="R62262" s="1"/>
    </row>
    <row r="62263" spans="18:18">
      <c r="R62263" s="1"/>
    </row>
    <row r="62264" spans="18:18">
      <c r="R62264" s="1"/>
    </row>
    <row r="62265" spans="18:18">
      <c r="R62265" s="1"/>
    </row>
    <row r="62266" spans="18:18">
      <c r="R62266" s="1"/>
    </row>
    <row r="62267" spans="18:18">
      <c r="R62267" s="1"/>
    </row>
    <row r="62268" spans="18:18">
      <c r="R62268" s="1"/>
    </row>
    <row r="62269" spans="18:18">
      <c r="R62269" s="1"/>
    </row>
    <row r="62270" spans="18:18">
      <c r="R62270" s="1"/>
    </row>
    <row r="62271" spans="18:18">
      <c r="R62271" s="1"/>
    </row>
    <row r="62272" spans="18:18">
      <c r="R62272" s="1"/>
    </row>
    <row r="62273" spans="18:18">
      <c r="R62273" s="1"/>
    </row>
    <row r="62274" spans="18:18">
      <c r="R62274" s="1"/>
    </row>
    <row r="62275" spans="18:18">
      <c r="R62275" s="1"/>
    </row>
    <row r="62276" spans="18:18">
      <c r="R62276" s="1"/>
    </row>
    <row r="62277" spans="18:18">
      <c r="R62277" s="1"/>
    </row>
    <row r="62278" spans="18:18">
      <c r="R62278" s="1"/>
    </row>
    <row r="62279" spans="18:18">
      <c r="R62279" s="1"/>
    </row>
    <row r="62280" spans="18:18">
      <c r="R62280" s="1"/>
    </row>
    <row r="62281" spans="18:18">
      <c r="R62281" s="1"/>
    </row>
    <row r="62282" spans="18:18">
      <c r="R62282" s="1"/>
    </row>
    <row r="62283" spans="18:18">
      <c r="R62283" s="1"/>
    </row>
    <row r="62284" spans="18:18">
      <c r="R62284" s="1"/>
    </row>
    <row r="62285" spans="18:18">
      <c r="R62285" s="1"/>
    </row>
    <row r="62286" spans="18:18">
      <c r="R62286" s="1"/>
    </row>
    <row r="62287" spans="18:18">
      <c r="R62287" s="1"/>
    </row>
    <row r="62288" spans="18:18">
      <c r="R62288" s="1"/>
    </row>
    <row r="62289" spans="18:18">
      <c r="R62289" s="1"/>
    </row>
    <row r="62290" spans="18:18">
      <c r="R62290" s="1"/>
    </row>
    <row r="62291" spans="18:18">
      <c r="R62291" s="1"/>
    </row>
    <row r="62292" spans="18:18">
      <c r="R62292" s="1"/>
    </row>
    <row r="62293" spans="18:18">
      <c r="R62293" s="1"/>
    </row>
    <row r="62294" spans="18:18">
      <c r="R62294" s="1"/>
    </row>
    <row r="62295" spans="18:18">
      <c r="R62295" s="1"/>
    </row>
    <row r="62296" spans="18:18">
      <c r="R62296" s="1"/>
    </row>
    <row r="62297" spans="18:18">
      <c r="R62297" s="1"/>
    </row>
    <row r="62298" spans="18:18">
      <c r="R62298" s="1"/>
    </row>
    <row r="62299" spans="18:18">
      <c r="R62299" s="1"/>
    </row>
    <row r="62300" spans="18:18">
      <c r="R62300" s="1"/>
    </row>
    <row r="62301" spans="18:18">
      <c r="R62301" s="1"/>
    </row>
    <row r="62302" spans="18:18">
      <c r="R62302" s="1"/>
    </row>
    <row r="62303" spans="18:18">
      <c r="R62303" s="1"/>
    </row>
    <row r="62304" spans="18:18">
      <c r="R62304" s="1"/>
    </row>
    <row r="62305" spans="18:18">
      <c r="R62305" s="1"/>
    </row>
    <row r="62306" spans="18:18">
      <c r="R62306" s="1"/>
    </row>
    <row r="62307" spans="18:18">
      <c r="R62307" s="1"/>
    </row>
    <row r="62308" spans="18:18">
      <c r="R62308" s="1"/>
    </row>
    <row r="62309" spans="18:18">
      <c r="R62309" s="1"/>
    </row>
    <row r="62310" spans="18:18">
      <c r="R62310" s="1"/>
    </row>
    <row r="62311" spans="18:18">
      <c r="R62311" s="1"/>
    </row>
    <row r="62312" spans="18:18">
      <c r="R62312" s="1"/>
    </row>
    <row r="62313" spans="18:18">
      <c r="R62313" s="1"/>
    </row>
    <row r="62314" spans="18:18">
      <c r="R62314" s="1"/>
    </row>
    <row r="62315" spans="18:18">
      <c r="R62315" s="1"/>
    </row>
    <row r="62316" spans="18:18">
      <c r="R62316" s="1"/>
    </row>
    <row r="62317" spans="18:18">
      <c r="R62317" s="1"/>
    </row>
    <row r="62318" spans="18:18">
      <c r="R62318" s="1"/>
    </row>
    <row r="62319" spans="18:18">
      <c r="R62319" s="1"/>
    </row>
    <row r="62320" spans="18:18">
      <c r="R62320" s="1"/>
    </row>
    <row r="62321" spans="18:18">
      <c r="R62321" s="1"/>
    </row>
    <row r="62322" spans="18:18">
      <c r="R62322" s="1"/>
    </row>
    <row r="62323" spans="18:18">
      <c r="R62323" s="1"/>
    </row>
    <row r="62324" spans="18:18">
      <c r="R62324" s="1"/>
    </row>
    <row r="62325" spans="18:18">
      <c r="R62325" s="1"/>
    </row>
    <row r="62326" spans="18:18">
      <c r="R62326" s="1"/>
    </row>
    <row r="62327" spans="18:18">
      <c r="R62327" s="1"/>
    </row>
    <row r="62328" spans="18:18">
      <c r="R62328" s="1"/>
    </row>
    <row r="62329" spans="18:18">
      <c r="R62329" s="1"/>
    </row>
    <row r="62330" spans="18:18">
      <c r="R62330" s="1"/>
    </row>
    <row r="62331" spans="18:18">
      <c r="R62331" s="1"/>
    </row>
    <row r="62332" spans="18:18">
      <c r="R62332" s="1"/>
    </row>
    <row r="62333" spans="18:18">
      <c r="R62333" s="1"/>
    </row>
    <row r="62334" spans="18:18">
      <c r="R62334" s="1"/>
    </row>
    <row r="62335" spans="18:18">
      <c r="R62335" s="1"/>
    </row>
    <row r="62336" spans="18:18">
      <c r="R62336" s="1"/>
    </row>
    <row r="62337" spans="18:18">
      <c r="R62337" s="1"/>
    </row>
    <row r="62338" spans="18:18">
      <c r="R62338" s="1"/>
    </row>
    <row r="62339" spans="18:18">
      <c r="R62339" s="1"/>
    </row>
    <row r="62340" spans="18:18">
      <c r="R62340" s="1"/>
    </row>
    <row r="62341" spans="18:18">
      <c r="R62341" s="1"/>
    </row>
    <row r="62342" spans="18:18">
      <c r="R62342" s="1"/>
    </row>
    <row r="62343" spans="18:18">
      <c r="R62343" s="1"/>
    </row>
    <row r="62344" spans="18:18">
      <c r="R62344" s="1"/>
    </row>
    <row r="62345" spans="18:18">
      <c r="R62345" s="1"/>
    </row>
    <row r="62346" spans="18:18">
      <c r="R62346" s="1"/>
    </row>
    <row r="62347" spans="18:18">
      <c r="R62347" s="1"/>
    </row>
    <row r="62348" spans="18:18">
      <c r="R62348" s="1"/>
    </row>
    <row r="62349" spans="18:18">
      <c r="R62349" s="1"/>
    </row>
    <row r="62350" spans="18:18">
      <c r="R62350" s="1"/>
    </row>
    <row r="62351" spans="18:18">
      <c r="R62351" s="1"/>
    </row>
    <row r="62352" spans="18:18">
      <c r="R62352" s="1"/>
    </row>
    <row r="62353" spans="18:18">
      <c r="R62353" s="1"/>
    </row>
    <row r="62354" spans="18:18">
      <c r="R62354" s="1"/>
    </row>
    <row r="62355" spans="18:18">
      <c r="R62355" s="1"/>
    </row>
    <row r="62356" spans="18:18">
      <c r="R62356" s="1"/>
    </row>
    <row r="62357" spans="18:18">
      <c r="R62357" s="1"/>
    </row>
    <row r="62358" spans="18:18">
      <c r="R62358" s="1"/>
    </row>
    <row r="62359" spans="18:18">
      <c r="R62359" s="1"/>
    </row>
    <row r="62360" spans="18:18">
      <c r="R62360" s="1"/>
    </row>
    <row r="62361" spans="18:18">
      <c r="R62361" s="1"/>
    </row>
    <row r="62362" spans="18:18">
      <c r="R62362" s="1"/>
    </row>
    <row r="62363" spans="18:18">
      <c r="R62363" s="1"/>
    </row>
    <row r="62364" spans="18:18">
      <c r="R62364" s="1"/>
    </row>
    <row r="62365" spans="18:18">
      <c r="R62365" s="1"/>
    </row>
    <row r="62366" spans="18:18">
      <c r="R62366" s="1"/>
    </row>
    <row r="62367" spans="18:18">
      <c r="R62367" s="1"/>
    </row>
    <row r="62368" spans="18:18">
      <c r="R62368" s="1"/>
    </row>
    <row r="62369" spans="18:18">
      <c r="R62369" s="1"/>
    </row>
    <row r="62370" spans="18:18">
      <c r="R62370" s="1"/>
    </row>
    <row r="62371" spans="18:18">
      <c r="R62371" s="1"/>
    </row>
    <row r="62372" spans="18:18">
      <c r="R62372" s="1"/>
    </row>
    <row r="62373" spans="18:18">
      <c r="R62373" s="1"/>
    </row>
    <row r="62374" spans="18:18">
      <c r="R62374" s="1"/>
    </row>
    <row r="62375" spans="18:18">
      <c r="R62375" s="1"/>
    </row>
    <row r="62376" spans="18:18">
      <c r="R62376" s="1"/>
    </row>
    <row r="62377" spans="18:18">
      <c r="R62377" s="1"/>
    </row>
    <row r="62378" spans="18:18">
      <c r="R62378" s="1"/>
    </row>
    <row r="62379" spans="18:18">
      <c r="R62379" s="1"/>
    </row>
    <row r="62380" spans="18:18">
      <c r="R62380" s="1"/>
    </row>
    <row r="62381" spans="18:18">
      <c r="R62381" s="1"/>
    </row>
    <row r="62382" spans="18:18">
      <c r="R62382" s="1"/>
    </row>
    <row r="62383" spans="18:18">
      <c r="R62383" s="1"/>
    </row>
    <row r="62384" spans="18:18">
      <c r="R62384" s="1"/>
    </row>
    <row r="62385" spans="18:18">
      <c r="R62385" s="1"/>
    </row>
    <row r="62386" spans="18:18">
      <c r="R62386" s="1"/>
    </row>
    <row r="62387" spans="18:18">
      <c r="R62387" s="1"/>
    </row>
    <row r="62388" spans="18:18">
      <c r="R62388" s="1"/>
    </row>
    <row r="62389" spans="18:18">
      <c r="R62389" s="1"/>
    </row>
    <row r="62390" spans="18:18">
      <c r="R62390" s="1"/>
    </row>
    <row r="62391" spans="18:18">
      <c r="R62391" s="1"/>
    </row>
    <row r="62392" spans="18:18">
      <c r="R62392" s="1"/>
    </row>
    <row r="62393" spans="18:18">
      <c r="R62393" s="1"/>
    </row>
    <row r="62394" spans="18:18">
      <c r="R62394" s="1"/>
    </row>
    <row r="62395" spans="18:18">
      <c r="R62395" s="1"/>
    </row>
    <row r="62396" spans="18:18">
      <c r="R62396" s="1"/>
    </row>
    <row r="62397" spans="18:18">
      <c r="R62397" s="1"/>
    </row>
    <row r="62398" spans="18:18">
      <c r="R62398" s="1"/>
    </row>
    <row r="62399" spans="18:18">
      <c r="R62399" s="1"/>
    </row>
    <row r="62400" spans="18:18">
      <c r="R62400" s="1"/>
    </row>
    <row r="62401" spans="18:18">
      <c r="R62401" s="1"/>
    </row>
    <row r="62402" spans="18:18">
      <c r="R62402" s="1"/>
    </row>
    <row r="62403" spans="18:18">
      <c r="R62403" s="1"/>
    </row>
    <row r="62404" spans="18:18">
      <c r="R62404" s="1"/>
    </row>
    <row r="62405" spans="18:18">
      <c r="R62405" s="1"/>
    </row>
    <row r="62406" spans="18:18">
      <c r="R62406" s="1"/>
    </row>
    <row r="62407" spans="18:18">
      <c r="R62407" s="1"/>
    </row>
    <row r="62408" spans="18:18">
      <c r="R62408" s="1"/>
    </row>
    <row r="62409" spans="18:18">
      <c r="R62409" s="1"/>
    </row>
    <row r="62410" spans="18:18">
      <c r="R62410" s="1"/>
    </row>
    <row r="62411" spans="18:18">
      <c r="R62411" s="1"/>
    </row>
    <row r="62412" spans="18:18">
      <c r="R62412" s="1"/>
    </row>
    <row r="62413" spans="18:18">
      <c r="R62413" s="1"/>
    </row>
    <row r="62414" spans="18:18">
      <c r="R62414" s="1"/>
    </row>
    <row r="62415" spans="18:18">
      <c r="R62415" s="1"/>
    </row>
    <row r="62416" spans="18:18">
      <c r="R62416" s="1"/>
    </row>
    <row r="62417" spans="18:18">
      <c r="R62417" s="1"/>
    </row>
    <row r="62418" spans="18:18">
      <c r="R62418" s="1"/>
    </row>
    <row r="62419" spans="18:18">
      <c r="R62419" s="1"/>
    </row>
    <row r="62420" spans="18:18">
      <c r="R62420" s="1"/>
    </row>
    <row r="62421" spans="18:18">
      <c r="R62421" s="1"/>
    </row>
    <row r="62422" spans="18:18">
      <c r="R62422" s="1"/>
    </row>
    <row r="62423" spans="18:18">
      <c r="R62423" s="1"/>
    </row>
    <row r="62424" spans="18:18">
      <c r="R62424" s="1"/>
    </row>
    <row r="62425" spans="18:18">
      <c r="R62425" s="1"/>
    </row>
    <row r="62426" spans="18:18">
      <c r="R62426" s="1"/>
    </row>
    <row r="62427" spans="18:18">
      <c r="R62427" s="1"/>
    </row>
    <row r="62428" spans="18:18">
      <c r="R62428" s="1"/>
    </row>
    <row r="62429" spans="18:18">
      <c r="R62429" s="1"/>
    </row>
    <row r="62430" spans="18:18">
      <c r="R62430" s="1"/>
    </row>
    <row r="62431" spans="18:18">
      <c r="R62431" s="1"/>
    </row>
    <row r="62432" spans="18:18">
      <c r="R62432" s="1"/>
    </row>
    <row r="62433" spans="18:18">
      <c r="R62433" s="1"/>
    </row>
    <row r="62434" spans="18:18">
      <c r="R62434" s="1"/>
    </row>
    <row r="62435" spans="18:18">
      <c r="R62435" s="1"/>
    </row>
    <row r="62436" spans="18:18">
      <c r="R62436" s="1"/>
    </row>
    <row r="62437" spans="18:18">
      <c r="R62437" s="1"/>
    </row>
    <row r="62438" spans="18:18">
      <c r="R62438" s="1"/>
    </row>
    <row r="62439" spans="18:18">
      <c r="R62439" s="1"/>
    </row>
    <row r="62440" spans="18:18">
      <c r="R62440" s="1"/>
    </row>
    <row r="62441" spans="18:18">
      <c r="R62441" s="1"/>
    </row>
    <row r="62442" spans="18:18">
      <c r="R62442" s="1"/>
    </row>
    <row r="62443" spans="18:18">
      <c r="R62443" s="1"/>
    </row>
    <row r="62444" spans="18:18">
      <c r="R62444" s="1"/>
    </row>
    <row r="62445" spans="18:18">
      <c r="R62445" s="1"/>
    </row>
    <row r="62446" spans="18:18">
      <c r="R62446" s="1"/>
    </row>
    <row r="62447" spans="18:18">
      <c r="R62447" s="1"/>
    </row>
    <row r="62448" spans="18:18">
      <c r="R62448" s="1"/>
    </row>
    <row r="62449" spans="18:18">
      <c r="R62449" s="1"/>
    </row>
    <row r="62450" spans="18:18">
      <c r="R62450" s="1"/>
    </row>
    <row r="62451" spans="18:18">
      <c r="R62451" s="1"/>
    </row>
    <row r="62452" spans="18:18">
      <c r="R62452" s="1"/>
    </row>
    <row r="62453" spans="18:18">
      <c r="R62453" s="1"/>
    </row>
    <row r="62454" spans="18:18">
      <c r="R62454" s="1"/>
    </row>
    <row r="62455" spans="18:18">
      <c r="R62455" s="1"/>
    </row>
    <row r="62456" spans="18:18">
      <c r="R62456" s="1"/>
    </row>
    <row r="62457" spans="18:18">
      <c r="R62457" s="1"/>
    </row>
    <row r="62458" spans="18:18">
      <c r="R62458" s="1"/>
    </row>
    <row r="62459" spans="18:18">
      <c r="R62459" s="1"/>
    </row>
    <row r="62460" spans="18:18">
      <c r="R62460" s="1"/>
    </row>
    <row r="62461" spans="18:18">
      <c r="R62461" s="1"/>
    </row>
    <row r="62462" spans="18:18">
      <c r="R62462" s="1"/>
    </row>
    <row r="62463" spans="18:18">
      <c r="R62463" s="1"/>
    </row>
    <row r="62464" spans="18:18">
      <c r="R62464" s="1"/>
    </row>
    <row r="62465" spans="18:18">
      <c r="R62465" s="1"/>
    </row>
    <row r="62466" spans="18:18">
      <c r="R62466" s="1"/>
    </row>
    <row r="62467" spans="18:18">
      <c r="R62467" s="1"/>
    </row>
    <row r="62468" spans="18:18">
      <c r="R62468" s="1"/>
    </row>
    <row r="62469" spans="18:18">
      <c r="R62469" s="1"/>
    </row>
    <row r="62470" spans="18:18">
      <c r="R62470" s="1"/>
    </row>
    <row r="62471" spans="18:18">
      <c r="R62471" s="1"/>
    </row>
    <row r="62472" spans="18:18">
      <c r="R62472" s="1"/>
    </row>
    <row r="62473" spans="18:18">
      <c r="R62473" s="1"/>
    </row>
    <row r="62474" spans="18:18">
      <c r="R62474" s="1"/>
    </row>
    <row r="62475" spans="18:18">
      <c r="R62475" s="1"/>
    </row>
    <row r="62476" spans="18:18">
      <c r="R62476" s="1"/>
    </row>
    <row r="62477" spans="18:18">
      <c r="R62477" s="1"/>
    </row>
    <row r="62478" spans="18:18">
      <c r="R62478" s="1"/>
    </row>
    <row r="62479" spans="18:18">
      <c r="R62479" s="1"/>
    </row>
    <row r="62480" spans="18:18">
      <c r="R62480" s="1"/>
    </row>
    <row r="62481" spans="18:18">
      <c r="R62481" s="1"/>
    </row>
    <row r="62482" spans="18:18">
      <c r="R62482" s="1"/>
    </row>
    <row r="62483" spans="18:18">
      <c r="R62483" s="1"/>
    </row>
    <row r="62484" spans="18:18">
      <c r="R62484" s="1"/>
    </row>
    <row r="62485" spans="18:18">
      <c r="R62485" s="1"/>
    </row>
    <row r="62486" spans="18:18">
      <c r="R62486" s="1"/>
    </row>
    <row r="62487" spans="18:18">
      <c r="R62487" s="1"/>
    </row>
    <row r="62488" spans="18:18">
      <c r="R62488" s="1"/>
    </row>
    <row r="62489" spans="18:18">
      <c r="R62489" s="1"/>
    </row>
    <row r="62490" spans="18:18">
      <c r="R62490" s="1"/>
    </row>
    <row r="62491" spans="18:18">
      <c r="R62491" s="1"/>
    </row>
    <row r="62492" spans="18:18">
      <c r="R62492" s="1"/>
    </row>
    <row r="62493" spans="18:18">
      <c r="R62493" s="1"/>
    </row>
    <row r="62494" spans="18:18">
      <c r="R62494" s="1"/>
    </row>
    <row r="62495" spans="18:18">
      <c r="R62495" s="1"/>
    </row>
    <row r="62496" spans="18:18">
      <c r="R62496" s="1"/>
    </row>
    <row r="62497" spans="18:18">
      <c r="R62497" s="1"/>
    </row>
    <row r="62498" spans="18:18">
      <c r="R62498" s="1"/>
    </row>
    <row r="62499" spans="18:18">
      <c r="R62499" s="1"/>
    </row>
    <row r="62500" spans="18:18">
      <c r="R62500" s="1"/>
    </row>
    <row r="62501" spans="18:18">
      <c r="R62501" s="1"/>
    </row>
    <row r="62502" spans="18:18">
      <c r="R62502" s="1"/>
    </row>
    <row r="62503" spans="18:18">
      <c r="R62503" s="1"/>
    </row>
    <row r="62504" spans="18:18">
      <c r="R62504" s="1"/>
    </row>
    <row r="62505" spans="18:18">
      <c r="R62505" s="1"/>
    </row>
    <row r="62506" spans="18:18">
      <c r="R62506" s="1"/>
    </row>
    <row r="62507" spans="18:18">
      <c r="R62507" s="1"/>
    </row>
    <row r="62508" spans="18:18">
      <c r="R62508" s="1"/>
    </row>
    <row r="62509" spans="18:18">
      <c r="R62509" s="1"/>
    </row>
    <row r="62510" spans="18:18">
      <c r="R62510" s="1"/>
    </row>
    <row r="62511" spans="18:18">
      <c r="R62511" s="1"/>
    </row>
    <row r="62512" spans="18:18">
      <c r="R62512" s="1"/>
    </row>
    <row r="62513" spans="18:18">
      <c r="R62513" s="1"/>
    </row>
    <row r="62514" spans="18:18">
      <c r="R62514" s="1"/>
    </row>
    <row r="62515" spans="18:18">
      <c r="R62515" s="1"/>
    </row>
    <row r="62516" spans="18:18">
      <c r="R62516" s="1"/>
    </row>
    <row r="62517" spans="18:18">
      <c r="R62517" s="1"/>
    </row>
    <row r="62518" spans="18:18">
      <c r="R62518" s="1"/>
    </row>
    <row r="62519" spans="18:18">
      <c r="R62519" s="1"/>
    </row>
    <row r="62520" spans="18:18">
      <c r="R62520" s="1"/>
    </row>
    <row r="62521" spans="18:18">
      <c r="R62521" s="1"/>
    </row>
    <row r="62522" spans="18:18">
      <c r="R62522" s="1"/>
    </row>
    <row r="62523" spans="18:18">
      <c r="R62523" s="1"/>
    </row>
    <row r="62524" spans="18:18">
      <c r="R62524" s="1"/>
    </row>
    <row r="62525" spans="18:18">
      <c r="R62525" s="1"/>
    </row>
    <row r="62526" spans="18:18">
      <c r="R62526" s="1"/>
    </row>
    <row r="62527" spans="18:18">
      <c r="R62527" s="1"/>
    </row>
    <row r="62528" spans="18:18">
      <c r="R62528" s="1"/>
    </row>
    <row r="62529" spans="18:18">
      <c r="R62529" s="1"/>
    </row>
    <row r="62530" spans="18:18">
      <c r="R62530" s="1"/>
    </row>
    <row r="62531" spans="18:18">
      <c r="R62531" s="1"/>
    </row>
    <row r="62532" spans="18:18">
      <c r="R62532" s="1"/>
    </row>
    <row r="62533" spans="18:18">
      <c r="R62533" s="1"/>
    </row>
    <row r="62534" spans="18:18">
      <c r="R62534" s="1"/>
    </row>
    <row r="62535" spans="18:18">
      <c r="R62535" s="1"/>
    </row>
    <row r="62536" spans="18:18">
      <c r="R62536" s="1"/>
    </row>
    <row r="62537" spans="18:18">
      <c r="R62537" s="1"/>
    </row>
    <row r="62538" spans="18:18">
      <c r="R62538" s="1"/>
    </row>
    <row r="62539" spans="18:18">
      <c r="R62539" s="1"/>
    </row>
    <row r="62540" spans="18:18">
      <c r="R62540" s="1"/>
    </row>
    <row r="62541" spans="18:18">
      <c r="R62541" s="1"/>
    </row>
    <row r="62542" spans="18:18">
      <c r="R62542" s="1"/>
    </row>
    <row r="62543" spans="18:18">
      <c r="R62543" s="1"/>
    </row>
    <row r="62544" spans="18:18">
      <c r="R62544" s="1"/>
    </row>
    <row r="62545" spans="18:18">
      <c r="R62545" s="1"/>
    </row>
    <row r="62546" spans="18:18">
      <c r="R62546" s="1"/>
    </row>
    <row r="62547" spans="18:18">
      <c r="R62547" s="1"/>
    </row>
    <row r="62548" spans="18:18">
      <c r="R62548" s="1"/>
    </row>
    <row r="62549" spans="18:18">
      <c r="R62549" s="1"/>
    </row>
    <row r="62550" spans="18:18">
      <c r="R62550" s="1"/>
    </row>
    <row r="62551" spans="18:18">
      <c r="R62551" s="1"/>
    </row>
    <row r="62552" spans="18:18">
      <c r="R62552" s="1"/>
    </row>
    <row r="62553" spans="18:18">
      <c r="R62553" s="1"/>
    </row>
    <row r="62554" spans="18:18">
      <c r="R62554" s="1"/>
    </row>
    <row r="62555" spans="18:18">
      <c r="R62555" s="1"/>
    </row>
    <row r="62556" spans="18:18">
      <c r="R62556" s="1"/>
    </row>
    <row r="62557" spans="18:18">
      <c r="R62557" s="1"/>
    </row>
    <row r="62558" spans="18:18">
      <c r="R62558" s="1"/>
    </row>
    <row r="62559" spans="18:18">
      <c r="R62559" s="1"/>
    </row>
    <row r="62560" spans="18:18">
      <c r="R62560" s="1"/>
    </row>
    <row r="62561" spans="18:18">
      <c r="R62561" s="1"/>
    </row>
    <row r="62562" spans="18:18">
      <c r="R62562" s="1"/>
    </row>
    <row r="62563" spans="18:18">
      <c r="R62563" s="1"/>
    </row>
    <row r="62564" spans="18:18">
      <c r="R62564" s="1"/>
    </row>
    <row r="62565" spans="18:18">
      <c r="R62565" s="1"/>
    </row>
    <row r="62566" spans="18:18">
      <c r="R62566" s="1"/>
    </row>
    <row r="62567" spans="18:18">
      <c r="R62567" s="1"/>
    </row>
    <row r="62568" spans="18:18">
      <c r="R62568" s="1"/>
    </row>
    <row r="62569" spans="18:18">
      <c r="R62569" s="1"/>
    </row>
    <row r="62570" spans="18:18">
      <c r="R62570" s="1"/>
    </row>
    <row r="62571" spans="18:18">
      <c r="R62571" s="1"/>
    </row>
    <row r="62572" spans="18:18">
      <c r="R62572" s="1"/>
    </row>
    <row r="62573" spans="18:18">
      <c r="R62573" s="1"/>
    </row>
    <row r="62574" spans="18:18">
      <c r="R62574" s="1"/>
    </row>
    <row r="62575" spans="18:18">
      <c r="R62575" s="1"/>
    </row>
    <row r="62576" spans="18:18">
      <c r="R62576" s="1"/>
    </row>
    <row r="62577" spans="18:18">
      <c r="R62577" s="1"/>
    </row>
    <row r="62578" spans="18:18">
      <c r="R62578" s="1"/>
    </row>
    <row r="62579" spans="18:18">
      <c r="R62579" s="1"/>
    </row>
    <row r="62580" spans="18:18">
      <c r="R62580" s="1"/>
    </row>
    <row r="62581" spans="18:18">
      <c r="R62581" s="1"/>
    </row>
    <row r="62582" spans="18:18">
      <c r="R62582" s="1"/>
    </row>
    <row r="62583" spans="18:18">
      <c r="R62583" s="1"/>
    </row>
    <row r="62584" spans="18:18">
      <c r="R62584" s="1"/>
    </row>
    <row r="62585" spans="18:18">
      <c r="R62585" s="1"/>
    </row>
    <row r="62586" spans="18:18">
      <c r="R62586" s="1"/>
    </row>
    <row r="62587" spans="18:18">
      <c r="R62587" s="1"/>
    </row>
    <row r="62588" spans="18:18">
      <c r="R62588" s="1"/>
    </row>
    <row r="62589" spans="18:18">
      <c r="R62589" s="1"/>
    </row>
    <row r="62590" spans="18:18">
      <c r="R62590" s="1"/>
    </row>
    <row r="62591" spans="18:18">
      <c r="R62591" s="1"/>
    </row>
    <row r="62592" spans="18:18">
      <c r="R62592" s="1"/>
    </row>
    <row r="62593" spans="18:18">
      <c r="R62593" s="1"/>
    </row>
    <row r="62594" spans="18:18">
      <c r="R62594" s="1"/>
    </row>
    <row r="62595" spans="18:18">
      <c r="R62595" s="1"/>
    </row>
    <row r="62596" spans="18:18">
      <c r="R62596" s="1"/>
    </row>
    <row r="62597" spans="18:18">
      <c r="R62597" s="1"/>
    </row>
    <row r="62598" spans="18:18">
      <c r="R62598" s="1"/>
    </row>
    <row r="62599" spans="18:18">
      <c r="R62599" s="1"/>
    </row>
    <row r="62600" spans="18:18">
      <c r="R62600" s="1"/>
    </row>
    <row r="62601" spans="18:18">
      <c r="R62601" s="1"/>
    </row>
    <row r="62602" spans="18:18">
      <c r="R62602" s="1"/>
    </row>
    <row r="62603" spans="18:18">
      <c r="R62603" s="1"/>
    </row>
    <row r="62604" spans="18:18">
      <c r="R62604" s="1"/>
    </row>
    <row r="62605" spans="18:18">
      <c r="R62605" s="1"/>
    </row>
    <row r="62606" spans="18:18">
      <c r="R62606" s="1"/>
    </row>
    <row r="62607" spans="18:18">
      <c r="R62607" s="1"/>
    </row>
    <row r="62608" spans="18:18">
      <c r="R62608" s="1"/>
    </row>
    <row r="62609" spans="18:18">
      <c r="R62609" s="1"/>
    </row>
    <row r="62610" spans="18:18">
      <c r="R62610" s="1"/>
    </row>
    <row r="62611" spans="18:18">
      <c r="R62611" s="1"/>
    </row>
    <row r="62612" spans="18:18">
      <c r="R62612" s="1"/>
    </row>
    <row r="62613" spans="18:18">
      <c r="R62613" s="1"/>
    </row>
    <row r="62614" spans="18:18">
      <c r="R62614" s="1"/>
    </row>
    <row r="62615" spans="18:18">
      <c r="R62615" s="1"/>
    </row>
    <row r="62616" spans="18:18">
      <c r="R62616" s="1"/>
    </row>
    <row r="62617" spans="18:18">
      <c r="R62617" s="1"/>
    </row>
    <row r="62618" spans="18:18">
      <c r="R62618" s="1"/>
    </row>
    <row r="62619" spans="18:18">
      <c r="R62619" s="1"/>
    </row>
    <row r="62620" spans="18:18">
      <c r="R62620" s="1"/>
    </row>
    <row r="62621" spans="18:18">
      <c r="R62621" s="1"/>
    </row>
    <row r="62622" spans="18:18">
      <c r="R62622" s="1"/>
    </row>
    <row r="62623" spans="18:18">
      <c r="R62623" s="1"/>
    </row>
    <row r="62624" spans="18:18">
      <c r="R62624" s="1"/>
    </row>
    <row r="62625" spans="18:18">
      <c r="R62625" s="1"/>
    </row>
    <row r="62626" spans="18:18">
      <c r="R62626" s="1"/>
    </row>
    <row r="62627" spans="18:18">
      <c r="R62627" s="1"/>
    </row>
    <row r="62628" spans="18:18">
      <c r="R62628" s="1"/>
    </row>
    <row r="62629" spans="18:18">
      <c r="R62629" s="1"/>
    </row>
    <row r="62630" spans="18:18">
      <c r="R62630" s="1"/>
    </row>
    <row r="62631" spans="18:18">
      <c r="R62631" s="1"/>
    </row>
    <row r="62632" spans="18:18">
      <c r="R62632" s="1"/>
    </row>
    <row r="62633" spans="18:18">
      <c r="R62633" s="1"/>
    </row>
    <row r="62634" spans="18:18">
      <c r="R62634" s="1"/>
    </row>
    <row r="62635" spans="18:18">
      <c r="R62635" s="1"/>
    </row>
    <row r="62636" spans="18:18">
      <c r="R62636" s="1"/>
    </row>
    <row r="62637" spans="18:18">
      <c r="R62637" s="1"/>
    </row>
    <row r="62638" spans="18:18">
      <c r="R62638" s="1"/>
    </row>
    <row r="62639" spans="18:18">
      <c r="R62639" s="1"/>
    </row>
    <row r="62640" spans="18:18">
      <c r="R62640" s="1"/>
    </row>
    <row r="62641" spans="18:18">
      <c r="R62641" s="1"/>
    </row>
    <row r="62642" spans="18:18">
      <c r="R62642" s="1"/>
    </row>
    <row r="62643" spans="18:18">
      <c r="R62643" s="1"/>
    </row>
    <row r="62644" spans="18:18">
      <c r="R62644" s="1"/>
    </row>
    <row r="62645" spans="18:18">
      <c r="R62645" s="1"/>
    </row>
    <row r="62646" spans="18:18">
      <c r="R62646" s="1"/>
    </row>
    <row r="62647" spans="18:18">
      <c r="R62647" s="1"/>
    </row>
    <row r="62648" spans="18:18">
      <c r="R62648" s="1"/>
    </row>
    <row r="62649" spans="18:18">
      <c r="R62649" s="1"/>
    </row>
    <row r="62650" spans="18:18">
      <c r="R62650" s="1"/>
    </row>
    <row r="62651" spans="18:18">
      <c r="R62651" s="1"/>
    </row>
    <row r="62652" spans="18:18">
      <c r="R62652" s="1"/>
    </row>
    <row r="62653" spans="18:18">
      <c r="R62653" s="1"/>
    </row>
    <row r="62654" spans="18:18">
      <c r="R62654" s="1"/>
    </row>
    <row r="62655" spans="18:18">
      <c r="R62655" s="1"/>
    </row>
    <row r="62656" spans="18:18">
      <c r="R62656" s="1"/>
    </row>
    <row r="62657" spans="18:18">
      <c r="R62657" s="1"/>
    </row>
    <row r="62658" spans="18:18">
      <c r="R62658" s="1"/>
    </row>
    <row r="62659" spans="18:18">
      <c r="R62659" s="1"/>
    </row>
    <row r="62660" spans="18:18">
      <c r="R62660" s="1"/>
    </row>
    <row r="62661" spans="18:18">
      <c r="R62661" s="1"/>
    </row>
    <row r="62662" spans="18:18">
      <c r="R62662" s="1"/>
    </row>
    <row r="62663" spans="18:18">
      <c r="R62663" s="1"/>
    </row>
    <row r="62664" spans="18:18">
      <c r="R62664" s="1"/>
    </row>
    <row r="62665" spans="18:18">
      <c r="R62665" s="1"/>
    </row>
    <row r="62666" spans="18:18">
      <c r="R62666" s="1"/>
    </row>
    <row r="62667" spans="18:18">
      <c r="R62667" s="1"/>
    </row>
    <row r="62668" spans="18:18">
      <c r="R62668" s="1"/>
    </row>
    <row r="62669" spans="18:18">
      <c r="R62669" s="1"/>
    </row>
    <row r="62670" spans="18:18">
      <c r="R62670" s="1"/>
    </row>
    <row r="62671" spans="18:18">
      <c r="R62671" s="1"/>
    </row>
    <row r="62672" spans="18:18">
      <c r="R62672" s="1"/>
    </row>
    <row r="62673" spans="18:18">
      <c r="R62673" s="1"/>
    </row>
    <row r="62674" spans="18:18">
      <c r="R62674" s="1"/>
    </row>
    <row r="62675" spans="18:18">
      <c r="R62675" s="1"/>
    </row>
    <row r="62676" spans="18:18">
      <c r="R62676" s="1"/>
    </row>
    <row r="62677" spans="18:18">
      <c r="R62677" s="1"/>
    </row>
    <row r="62678" spans="18:18">
      <c r="R62678" s="1"/>
    </row>
    <row r="62679" spans="18:18">
      <c r="R62679" s="1"/>
    </row>
    <row r="62680" spans="18:18">
      <c r="R62680" s="1"/>
    </row>
    <row r="62681" spans="18:18">
      <c r="R62681" s="1"/>
    </row>
    <row r="62682" spans="18:18">
      <c r="R62682" s="1"/>
    </row>
    <row r="62683" spans="18:18">
      <c r="R62683" s="1"/>
    </row>
    <row r="62684" spans="18:18">
      <c r="R62684" s="1"/>
    </row>
    <row r="62685" spans="18:18">
      <c r="R62685" s="1"/>
    </row>
    <row r="62686" spans="18:18">
      <c r="R62686" s="1"/>
    </row>
    <row r="62687" spans="18:18">
      <c r="R62687" s="1"/>
    </row>
    <row r="62688" spans="18:18">
      <c r="R62688" s="1"/>
    </row>
    <row r="62689" spans="18:18">
      <c r="R62689" s="1"/>
    </row>
    <row r="62690" spans="18:18">
      <c r="R62690" s="1"/>
    </row>
    <row r="62691" spans="18:18">
      <c r="R62691" s="1"/>
    </row>
    <row r="62692" spans="18:18">
      <c r="R62692" s="1"/>
    </row>
    <row r="62693" spans="18:18">
      <c r="R62693" s="1"/>
    </row>
    <row r="62694" spans="18:18">
      <c r="R62694" s="1"/>
    </row>
    <row r="62695" spans="18:18">
      <c r="R62695" s="1"/>
    </row>
    <row r="62696" spans="18:18">
      <c r="R62696" s="1"/>
    </row>
    <row r="62697" spans="18:18">
      <c r="R62697" s="1"/>
    </row>
    <row r="62698" spans="18:18">
      <c r="R62698" s="1"/>
    </row>
    <row r="62699" spans="18:18">
      <c r="R62699" s="1"/>
    </row>
    <row r="62700" spans="18:18">
      <c r="R62700" s="1"/>
    </row>
    <row r="62701" spans="18:18">
      <c r="R62701" s="1"/>
    </row>
    <row r="62702" spans="18:18">
      <c r="R62702" s="1"/>
    </row>
    <row r="62703" spans="18:18">
      <c r="R62703" s="1"/>
    </row>
    <row r="62704" spans="18:18">
      <c r="R62704" s="1"/>
    </row>
    <row r="62705" spans="18:18">
      <c r="R62705" s="1"/>
    </row>
    <row r="62706" spans="18:18">
      <c r="R62706" s="1"/>
    </row>
    <row r="62707" spans="18:18">
      <c r="R62707" s="1"/>
    </row>
    <row r="62708" spans="18:18">
      <c r="R62708" s="1"/>
    </row>
    <row r="62709" spans="18:18">
      <c r="R62709" s="1"/>
    </row>
    <row r="62710" spans="18:18">
      <c r="R62710" s="1"/>
    </row>
    <row r="62711" spans="18:18">
      <c r="R62711" s="1"/>
    </row>
    <row r="62712" spans="18:18">
      <c r="R62712" s="1"/>
    </row>
    <row r="62713" spans="18:18">
      <c r="R62713" s="1"/>
    </row>
    <row r="62714" spans="18:18">
      <c r="R62714" s="1"/>
    </row>
    <row r="62715" spans="18:18">
      <c r="R62715" s="1"/>
    </row>
    <row r="62716" spans="18:18">
      <c r="R62716" s="1"/>
    </row>
    <row r="62717" spans="18:18">
      <c r="R62717" s="1"/>
    </row>
    <row r="62718" spans="18:18">
      <c r="R62718" s="1"/>
    </row>
    <row r="62719" spans="18:18">
      <c r="R62719" s="1"/>
    </row>
    <row r="62720" spans="18:18">
      <c r="R62720" s="1"/>
    </row>
    <row r="62721" spans="18:18">
      <c r="R62721" s="1"/>
    </row>
    <row r="62722" spans="18:18">
      <c r="R62722" s="1"/>
    </row>
    <row r="62723" spans="18:18">
      <c r="R62723" s="1"/>
    </row>
    <row r="62724" spans="18:18">
      <c r="R62724" s="1"/>
    </row>
    <row r="62725" spans="18:18">
      <c r="R62725" s="1"/>
    </row>
    <row r="62726" spans="18:18">
      <c r="R62726" s="1"/>
    </row>
    <row r="62727" spans="18:18">
      <c r="R62727" s="1"/>
    </row>
    <row r="62728" spans="18:18">
      <c r="R62728" s="1"/>
    </row>
    <row r="62729" spans="18:18">
      <c r="R62729" s="1"/>
    </row>
    <row r="62730" spans="18:18">
      <c r="R62730" s="1"/>
    </row>
    <row r="62731" spans="18:18">
      <c r="R62731" s="1"/>
    </row>
    <row r="62732" spans="18:18">
      <c r="R62732" s="1"/>
    </row>
    <row r="62733" spans="18:18">
      <c r="R62733" s="1"/>
    </row>
    <row r="62734" spans="18:18">
      <c r="R62734" s="1"/>
    </row>
    <row r="62735" spans="18:18">
      <c r="R62735" s="1"/>
    </row>
    <row r="62736" spans="18:18">
      <c r="R62736" s="1"/>
    </row>
    <row r="62737" spans="18:18">
      <c r="R62737" s="1"/>
    </row>
    <row r="62738" spans="18:18">
      <c r="R62738" s="1"/>
    </row>
    <row r="62739" spans="18:18">
      <c r="R62739" s="1"/>
    </row>
    <row r="62740" spans="18:18">
      <c r="R62740" s="1"/>
    </row>
    <row r="62741" spans="18:18">
      <c r="R62741" s="1"/>
    </row>
    <row r="62742" spans="18:18">
      <c r="R62742" s="1"/>
    </row>
    <row r="62743" spans="18:18">
      <c r="R62743" s="1"/>
    </row>
    <row r="62744" spans="18:18">
      <c r="R62744" s="1"/>
    </row>
    <row r="62745" spans="18:18">
      <c r="R62745" s="1"/>
    </row>
    <row r="62746" spans="18:18">
      <c r="R62746" s="1"/>
    </row>
    <row r="62747" spans="18:18">
      <c r="R62747" s="1"/>
    </row>
    <row r="62748" spans="18:18">
      <c r="R62748" s="1"/>
    </row>
    <row r="62749" spans="18:18">
      <c r="R62749" s="1"/>
    </row>
    <row r="62750" spans="18:18">
      <c r="R62750" s="1"/>
    </row>
    <row r="62751" spans="18:18">
      <c r="R62751" s="1"/>
    </row>
    <row r="62752" spans="18:18">
      <c r="R62752" s="1"/>
    </row>
    <row r="62753" spans="18:18">
      <c r="R62753" s="1"/>
    </row>
    <row r="62754" spans="18:18">
      <c r="R62754" s="1"/>
    </row>
    <row r="62755" spans="18:18">
      <c r="R62755" s="1"/>
    </row>
    <row r="62756" spans="18:18">
      <c r="R62756" s="1"/>
    </row>
    <row r="62757" spans="18:18">
      <c r="R62757" s="1"/>
    </row>
    <row r="62758" spans="18:18">
      <c r="R62758" s="1"/>
    </row>
    <row r="62759" spans="18:18">
      <c r="R62759" s="1"/>
    </row>
    <row r="62760" spans="18:18">
      <c r="R62760" s="1"/>
    </row>
    <row r="62761" spans="18:18">
      <c r="R62761" s="1"/>
    </row>
    <row r="62762" spans="18:18">
      <c r="R62762" s="1"/>
    </row>
    <row r="62763" spans="18:18">
      <c r="R62763" s="1"/>
    </row>
    <row r="62764" spans="18:18">
      <c r="R62764" s="1"/>
    </row>
    <row r="62765" spans="18:18">
      <c r="R62765" s="1"/>
    </row>
    <row r="62766" spans="18:18">
      <c r="R62766" s="1"/>
    </row>
    <row r="62767" spans="18:18">
      <c r="R62767" s="1"/>
    </row>
    <row r="62768" spans="18:18">
      <c r="R62768" s="1"/>
    </row>
    <row r="62769" spans="18:18">
      <c r="R62769" s="1"/>
    </row>
    <row r="62770" spans="18:18">
      <c r="R62770" s="1"/>
    </row>
    <row r="62771" spans="18:18">
      <c r="R62771" s="1"/>
    </row>
    <row r="62772" spans="18:18">
      <c r="R62772" s="1"/>
    </row>
    <row r="62773" spans="18:18">
      <c r="R62773" s="1"/>
    </row>
    <row r="62774" spans="18:18">
      <c r="R62774" s="1"/>
    </row>
    <row r="62775" spans="18:18">
      <c r="R62775" s="1"/>
    </row>
    <row r="62776" spans="18:18">
      <c r="R62776" s="1"/>
    </row>
    <row r="62777" spans="18:18">
      <c r="R62777" s="1"/>
    </row>
    <row r="62778" spans="18:18">
      <c r="R62778" s="1"/>
    </row>
    <row r="62779" spans="18:18">
      <c r="R62779" s="1"/>
    </row>
    <row r="62780" spans="18:18">
      <c r="R62780" s="1"/>
    </row>
    <row r="62781" spans="18:18">
      <c r="R62781" s="1"/>
    </row>
    <row r="62782" spans="18:18">
      <c r="R62782" s="1"/>
    </row>
    <row r="62783" spans="18:18">
      <c r="R62783" s="1"/>
    </row>
    <row r="62784" spans="18:18">
      <c r="R62784" s="1"/>
    </row>
    <row r="62785" spans="18:18">
      <c r="R62785" s="1"/>
    </row>
    <row r="62786" spans="18:18">
      <c r="R62786" s="1"/>
    </row>
    <row r="62787" spans="18:18">
      <c r="R62787" s="1"/>
    </row>
    <row r="62788" spans="18:18">
      <c r="R62788" s="1"/>
    </row>
    <row r="62789" spans="18:18">
      <c r="R62789" s="1"/>
    </row>
    <row r="62790" spans="18:18">
      <c r="R62790" s="1"/>
    </row>
    <row r="62791" spans="18:18">
      <c r="R62791" s="1"/>
    </row>
    <row r="62792" spans="18:18">
      <c r="R62792" s="1"/>
    </row>
    <row r="62793" spans="18:18">
      <c r="R62793" s="1"/>
    </row>
    <row r="62794" spans="18:18">
      <c r="R62794" s="1"/>
    </row>
    <row r="62795" spans="18:18">
      <c r="R62795" s="1"/>
    </row>
    <row r="62796" spans="18:18">
      <c r="R62796" s="1"/>
    </row>
    <row r="62797" spans="18:18">
      <c r="R62797" s="1"/>
    </row>
    <row r="62798" spans="18:18">
      <c r="R62798" s="1"/>
    </row>
    <row r="62799" spans="18:18">
      <c r="R62799" s="1"/>
    </row>
    <row r="62800" spans="18:18">
      <c r="R62800" s="1"/>
    </row>
    <row r="62801" spans="18:18">
      <c r="R62801" s="1"/>
    </row>
    <row r="62802" spans="18:18">
      <c r="R62802" s="1"/>
    </row>
    <row r="62803" spans="18:18">
      <c r="R62803" s="1"/>
    </row>
    <row r="62804" spans="18:18">
      <c r="R62804" s="1"/>
    </row>
    <row r="62805" spans="18:18">
      <c r="R62805" s="1"/>
    </row>
    <row r="62806" spans="18:18">
      <c r="R62806" s="1"/>
    </row>
    <row r="62807" spans="18:18">
      <c r="R62807" s="1"/>
    </row>
    <row r="62808" spans="18:18">
      <c r="R62808" s="1"/>
    </row>
    <row r="62809" spans="18:18">
      <c r="R62809" s="1"/>
    </row>
    <row r="62810" spans="18:18">
      <c r="R62810" s="1"/>
    </row>
    <row r="62811" spans="18:18">
      <c r="R62811" s="1"/>
    </row>
    <row r="62812" spans="18:18">
      <c r="R62812" s="1"/>
    </row>
    <row r="62813" spans="18:18">
      <c r="R62813" s="1"/>
    </row>
    <row r="62814" spans="18:18">
      <c r="R62814" s="1"/>
    </row>
    <row r="62815" spans="18:18">
      <c r="R62815" s="1"/>
    </row>
    <row r="62816" spans="18:18">
      <c r="R62816" s="1"/>
    </row>
    <row r="62817" spans="18:18">
      <c r="R62817" s="1"/>
    </row>
    <row r="62818" spans="18:18">
      <c r="R62818" s="1"/>
    </row>
    <row r="62819" spans="18:18">
      <c r="R62819" s="1"/>
    </row>
    <row r="62820" spans="18:18">
      <c r="R62820" s="1"/>
    </row>
    <row r="62821" spans="18:18">
      <c r="R62821" s="1"/>
    </row>
    <row r="62822" spans="18:18">
      <c r="R62822" s="1"/>
    </row>
    <row r="62823" spans="18:18">
      <c r="R62823" s="1"/>
    </row>
    <row r="62824" spans="18:18">
      <c r="R62824" s="1"/>
    </row>
    <row r="62825" spans="18:18">
      <c r="R62825" s="1"/>
    </row>
    <row r="62826" spans="18:18">
      <c r="R62826" s="1"/>
    </row>
    <row r="62827" spans="18:18">
      <c r="R62827" s="1"/>
    </row>
    <row r="62828" spans="18:18">
      <c r="R62828" s="1"/>
    </row>
    <row r="62829" spans="18:18">
      <c r="R62829" s="1"/>
    </row>
    <row r="62830" spans="18:18">
      <c r="R62830" s="1"/>
    </row>
    <row r="62831" spans="18:18">
      <c r="R62831" s="1"/>
    </row>
    <row r="62832" spans="18:18">
      <c r="R62832" s="1"/>
    </row>
    <row r="62833" spans="18:18">
      <c r="R62833" s="1"/>
    </row>
    <row r="62834" spans="18:18">
      <c r="R62834" s="1"/>
    </row>
    <row r="62835" spans="18:18">
      <c r="R62835" s="1"/>
    </row>
    <row r="62836" spans="18:18">
      <c r="R62836" s="1"/>
    </row>
    <row r="62837" spans="18:18">
      <c r="R62837" s="1"/>
    </row>
    <row r="62838" spans="18:18">
      <c r="R62838" s="1"/>
    </row>
    <row r="62839" spans="18:18">
      <c r="R62839" s="1"/>
    </row>
    <row r="62840" spans="18:18">
      <c r="R62840" s="1"/>
    </row>
    <row r="62841" spans="18:18">
      <c r="R62841" s="1"/>
    </row>
    <row r="62842" spans="18:18">
      <c r="R62842" s="1"/>
    </row>
    <row r="62843" spans="18:18">
      <c r="R62843" s="1"/>
    </row>
    <row r="62844" spans="18:18">
      <c r="R62844" s="1"/>
    </row>
    <row r="62845" spans="18:18">
      <c r="R62845" s="1"/>
    </row>
    <row r="62846" spans="18:18">
      <c r="R62846" s="1"/>
    </row>
    <row r="62847" spans="18:18">
      <c r="R62847" s="1"/>
    </row>
    <row r="62848" spans="18:18">
      <c r="R62848" s="1"/>
    </row>
    <row r="62849" spans="18:18">
      <c r="R62849" s="1"/>
    </row>
    <row r="62850" spans="18:18">
      <c r="R62850" s="1"/>
    </row>
    <row r="62851" spans="18:18">
      <c r="R62851" s="1"/>
    </row>
    <row r="62852" spans="18:18">
      <c r="R62852" s="1"/>
    </row>
    <row r="62853" spans="18:18">
      <c r="R62853" s="1"/>
    </row>
    <row r="62854" spans="18:18">
      <c r="R62854" s="1"/>
    </row>
    <row r="62855" spans="18:18">
      <c r="R62855" s="1"/>
    </row>
    <row r="62856" spans="18:18">
      <c r="R62856" s="1"/>
    </row>
    <row r="62857" spans="18:18">
      <c r="R62857" s="1"/>
    </row>
    <row r="62858" spans="18:18">
      <c r="R62858" s="1"/>
    </row>
    <row r="62859" spans="18:18">
      <c r="R62859" s="1"/>
    </row>
    <row r="62860" spans="18:18">
      <c r="R62860" s="1"/>
    </row>
    <row r="62861" spans="18:18">
      <c r="R62861" s="1"/>
    </row>
    <row r="62862" spans="18:18">
      <c r="R62862" s="1"/>
    </row>
    <row r="62863" spans="18:18">
      <c r="R62863" s="1"/>
    </row>
    <row r="62864" spans="18:18">
      <c r="R62864" s="1"/>
    </row>
    <row r="62865" spans="18:18">
      <c r="R62865" s="1"/>
    </row>
    <row r="62866" spans="18:18">
      <c r="R62866" s="1"/>
    </row>
    <row r="62867" spans="18:18">
      <c r="R62867" s="1"/>
    </row>
    <row r="62868" spans="18:18">
      <c r="R62868" s="1"/>
    </row>
    <row r="62869" spans="18:18">
      <c r="R62869" s="1"/>
    </row>
    <row r="62870" spans="18:18">
      <c r="R62870" s="1"/>
    </row>
    <row r="62871" spans="18:18">
      <c r="R62871" s="1"/>
    </row>
    <row r="62872" spans="18:18">
      <c r="R62872" s="1"/>
    </row>
    <row r="62873" spans="18:18">
      <c r="R62873" s="1"/>
    </row>
    <row r="62874" spans="18:18">
      <c r="R62874" s="1"/>
    </row>
    <row r="62875" spans="18:18">
      <c r="R62875" s="1"/>
    </row>
    <row r="62876" spans="18:18">
      <c r="R62876" s="1"/>
    </row>
    <row r="62877" spans="18:18">
      <c r="R62877" s="1"/>
    </row>
    <row r="62878" spans="18:18">
      <c r="R62878" s="1"/>
    </row>
    <row r="62879" spans="18:18">
      <c r="R62879" s="1"/>
    </row>
    <row r="62880" spans="18:18">
      <c r="R62880" s="1"/>
    </row>
    <row r="62881" spans="18:18">
      <c r="R62881" s="1"/>
    </row>
    <row r="62882" spans="18:18">
      <c r="R62882" s="1"/>
    </row>
    <row r="62883" spans="18:18">
      <c r="R62883" s="1"/>
    </row>
    <row r="62884" spans="18:18">
      <c r="R62884" s="1"/>
    </row>
    <row r="62885" spans="18:18">
      <c r="R62885" s="1"/>
    </row>
    <row r="62886" spans="18:18">
      <c r="R62886" s="1"/>
    </row>
    <row r="62887" spans="18:18">
      <c r="R62887" s="1"/>
    </row>
    <row r="62888" spans="18:18">
      <c r="R62888" s="1"/>
    </row>
    <row r="62889" spans="18:18">
      <c r="R62889" s="1"/>
    </row>
    <row r="62890" spans="18:18">
      <c r="R62890" s="1"/>
    </row>
    <row r="62891" spans="18:18">
      <c r="R62891" s="1"/>
    </row>
    <row r="62892" spans="18:18">
      <c r="R62892" s="1"/>
    </row>
    <row r="62893" spans="18:18">
      <c r="R62893" s="1"/>
    </row>
    <row r="62894" spans="18:18">
      <c r="R62894" s="1"/>
    </row>
    <row r="62895" spans="18:18">
      <c r="R62895" s="1"/>
    </row>
    <row r="62896" spans="18:18">
      <c r="R62896" s="1"/>
    </row>
    <row r="62897" spans="18:18">
      <c r="R62897" s="1"/>
    </row>
    <row r="62898" spans="18:18">
      <c r="R62898" s="1"/>
    </row>
    <row r="62899" spans="18:18">
      <c r="R62899" s="1"/>
    </row>
    <row r="62900" spans="18:18">
      <c r="R62900" s="1"/>
    </row>
    <row r="62901" spans="18:18">
      <c r="R62901" s="1"/>
    </row>
    <row r="62902" spans="18:18">
      <c r="R62902" s="1"/>
    </row>
    <row r="62903" spans="18:18">
      <c r="R62903" s="1"/>
    </row>
    <row r="62904" spans="18:18">
      <c r="R62904" s="1"/>
    </row>
    <row r="62905" spans="18:18">
      <c r="R62905" s="1"/>
    </row>
    <row r="62906" spans="18:18">
      <c r="R62906" s="1"/>
    </row>
    <row r="62907" spans="18:18">
      <c r="R62907" s="1"/>
    </row>
    <row r="62908" spans="18:18">
      <c r="R62908" s="1"/>
    </row>
    <row r="62909" spans="18:18">
      <c r="R62909" s="1"/>
    </row>
    <row r="62910" spans="18:18">
      <c r="R62910" s="1"/>
    </row>
    <row r="62911" spans="18:18">
      <c r="R62911" s="1"/>
    </row>
    <row r="62912" spans="18:18">
      <c r="R62912" s="1"/>
    </row>
    <row r="62913" spans="18:18">
      <c r="R62913" s="1"/>
    </row>
    <row r="62914" spans="18:18">
      <c r="R62914" s="1"/>
    </row>
    <row r="62915" spans="18:18">
      <c r="R62915" s="1"/>
    </row>
    <row r="62916" spans="18:18">
      <c r="R62916" s="1"/>
    </row>
    <row r="62917" spans="18:18">
      <c r="R62917" s="1"/>
    </row>
    <row r="62918" spans="18:18">
      <c r="R62918" s="1"/>
    </row>
    <row r="62919" spans="18:18">
      <c r="R62919" s="1"/>
    </row>
    <row r="62920" spans="18:18">
      <c r="R62920" s="1"/>
    </row>
    <row r="62921" spans="18:18">
      <c r="R62921" s="1"/>
    </row>
    <row r="62922" spans="18:18">
      <c r="R62922" s="1"/>
    </row>
    <row r="62923" spans="18:18">
      <c r="R62923" s="1"/>
    </row>
    <row r="62924" spans="18:18">
      <c r="R62924" s="1"/>
    </row>
    <row r="62925" spans="18:18">
      <c r="R62925" s="1"/>
    </row>
    <row r="62926" spans="18:18">
      <c r="R62926" s="1"/>
    </row>
    <row r="62927" spans="18:18">
      <c r="R62927" s="1"/>
    </row>
    <row r="62928" spans="18:18">
      <c r="R62928" s="1"/>
    </row>
    <row r="62929" spans="18:18">
      <c r="R62929" s="1"/>
    </row>
    <row r="62930" spans="18:18">
      <c r="R62930" s="1"/>
    </row>
    <row r="62931" spans="18:18">
      <c r="R62931" s="1"/>
    </row>
    <row r="62932" spans="18:18">
      <c r="R62932" s="1"/>
    </row>
    <row r="62933" spans="18:18">
      <c r="R62933" s="1"/>
    </row>
    <row r="62934" spans="18:18">
      <c r="R62934" s="1"/>
    </row>
    <row r="62935" spans="18:18">
      <c r="R62935" s="1"/>
    </row>
    <row r="62936" spans="18:18">
      <c r="R62936" s="1"/>
    </row>
    <row r="62937" spans="18:18">
      <c r="R62937" s="1"/>
    </row>
    <row r="62938" spans="18:18">
      <c r="R62938" s="1"/>
    </row>
    <row r="62939" spans="18:18">
      <c r="R62939" s="1"/>
    </row>
    <row r="62940" spans="18:18">
      <c r="R62940" s="1"/>
    </row>
    <row r="62941" spans="18:18">
      <c r="R62941" s="1"/>
    </row>
    <row r="62942" spans="18:18">
      <c r="R62942" s="1"/>
    </row>
    <row r="62943" spans="18:18">
      <c r="R62943" s="1"/>
    </row>
    <row r="62944" spans="18:18">
      <c r="R62944" s="1"/>
    </row>
    <row r="62945" spans="18:18">
      <c r="R62945" s="1"/>
    </row>
    <row r="62946" spans="18:18">
      <c r="R62946" s="1"/>
    </row>
    <row r="62947" spans="18:18">
      <c r="R62947" s="1"/>
    </row>
    <row r="62948" spans="18:18">
      <c r="R62948" s="1"/>
    </row>
    <row r="62949" spans="18:18">
      <c r="R62949" s="1"/>
    </row>
    <row r="62950" spans="18:18">
      <c r="R62950" s="1"/>
    </row>
    <row r="62951" spans="18:18">
      <c r="R62951" s="1"/>
    </row>
    <row r="62952" spans="18:18">
      <c r="R62952" s="1"/>
    </row>
    <row r="62953" spans="18:18">
      <c r="R62953" s="1"/>
    </row>
    <row r="62954" spans="18:18">
      <c r="R62954" s="1"/>
    </row>
    <row r="62955" spans="18:18">
      <c r="R62955" s="1"/>
    </row>
    <row r="62956" spans="18:18">
      <c r="R62956" s="1"/>
    </row>
    <row r="62957" spans="18:18">
      <c r="R62957" s="1"/>
    </row>
    <row r="62958" spans="18:18">
      <c r="R62958" s="1"/>
    </row>
    <row r="62959" spans="18:18">
      <c r="R62959" s="1"/>
    </row>
    <row r="62960" spans="18:18">
      <c r="R62960" s="1"/>
    </row>
    <row r="62961" spans="18:18">
      <c r="R62961" s="1"/>
    </row>
    <row r="62962" spans="18:18">
      <c r="R62962" s="1"/>
    </row>
    <row r="62963" spans="18:18">
      <c r="R62963" s="1"/>
    </row>
    <row r="62964" spans="18:18">
      <c r="R62964" s="1"/>
    </row>
    <row r="62965" spans="18:18">
      <c r="R62965" s="1"/>
    </row>
    <row r="62966" spans="18:18">
      <c r="R62966" s="1"/>
    </row>
    <row r="62967" spans="18:18">
      <c r="R62967" s="1"/>
    </row>
    <row r="62968" spans="18:18">
      <c r="R62968" s="1"/>
    </row>
    <row r="62969" spans="18:18">
      <c r="R62969" s="1"/>
    </row>
    <row r="62970" spans="18:18">
      <c r="R62970" s="1"/>
    </row>
    <row r="62971" spans="18:18">
      <c r="R62971" s="1"/>
    </row>
    <row r="62972" spans="18:18">
      <c r="R62972" s="1"/>
    </row>
    <row r="62973" spans="18:18">
      <c r="R62973" s="1"/>
    </row>
    <row r="62974" spans="18:18">
      <c r="R62974" s="1"/>
    </row>
    <row r="62975" spans="18:18">
      <c r="R62975" s="1"/>
    </row>
    <row r="62976" spans="18:18">
      <c r="R62976" s="1"/>
    </row>
    <row r="62977" spans="18:18">
      <c r="R62977" s="1"/>
    </row>
    <row r="62978" spans="18:18">
      <c r="R62978" s="1"/>
    </row>
    <row r="62979" spans="18:18">
      <c r="R62979" s="1"/>
    </row>
    <row r="62980" spans="18:18">
      <c r="R62980" s="1"/>
    </row>
    <row r="62981" spans="18:18">
      <c r="R62981" s="1"/>
    </row>
    <row r="62982" spans="18:18">
      <c r="R62982" s="1"/>
    </row>
    <row r="62983" spans="18:18">
      <c r="R62983" s="1"/>
    </row>
    <row r="62984" spans="18:18">
      <c r="R62984" s="1"/>
    </row>
    <row r="62985" spans="18:18">
      <c r="R62985" s="1"/>
    </row>
    <row r="62986" spans="18:18">
      <c r="R62986" s="1"/>
    </row>
    <row r="62987" spans="18:18">
      <c r="R62987" s="1"/>
    </row>
    <row r="62988" spans="18:18">
      <c r="R62988" s="1"/>
    </row>
    <row r="62989" spans="18:18">
      <c r="R62989" s="1"/>
    </row>
    <row r="62990" spans="18:18">
      <c r="R62990" s="1"/>
    </row>
    <row r="62991" spans="18:18">
      <c r="R62991" s="1"/>
    </row>
    <row r="62992" spans="18:18">
      <c r="R62992" s="1"/>
    </row>
    <row r="62993" spans="18:18">
      <c r="R62993" s="1"/>
    </row>
    <row r="62994" spans="18:18">
      <c r="R62994" s="1"/>
    </row>
    <row r="62995" spans="18:18">
      <c r="R62995" s="1"/>
    </row>
    <row r="62996" spans="18:18">
      <c r="R62996" s="1"/>
    </row>
    <row r="62997" spans="18:18">
      <c r="R62997" s="1"/>
    </row>
    <row r="62998" spans="18:18">
      <c r="R62998" s="1"/>
    </row>
    <row r="62999" spans="18:18">
      <c r="R62999" s="1"/>
    </row>
    <row r="63000" spans="18:18">
      <c r="R63000" s="1"/>
    </row>
    <row r="63001" spans="18:18">
      <c r="R63001" s="1"/>
    </row>
    <row r="63002" spans="18:18">
      <c r="R63002" s="1"/>
    </row>
    <row r="63003" spans="18:18">
      <c r="R63003" s="1"/>
    </row>
    <row r="63004" spans="18:18">
      <c r="R63004" s="1"/>
    </row>
    <row r="63005" spans="18:18">
      <c r="R63005" s="1"/>
    </row>
    <row r="63006" spans="18:18">
      <c r="R63006" s="1"/>
    </row>
    <row r="63007" spans="18:18">
      <c r="R63007" s="1"/>
    </row>
    <row r="63008" spans="18:18">
      <c r="R63008" s="1"/>
    </row>
    <row r="63009" spans="18:18">
      <c r="R63009" s="1"/>
    </row>
    <row r="63010" spans="18:18">
      <c r="R63010" s="1"/>
    </row>
    <row r="63011" spans="18:18">
      <c r="R63011" s="1"/>
    </row>
    <row r="63012" spans="18:18">
      <c r="R63012" s="1"/>
    </row>
    <row r="63013" spans="18:18">
      <c r="R63013" s="1"/>
    </row>
    <row r="63014" spans="18:18">
      <c r="R63014" s="1"/>
    </row>
    <row r="63015" spans="18:18">
      <c r="R63015" s="1"/>
    </row>
    <row r="63016" spans="18:18">
      <c r="R63016" s="1"/>
    </row>
    <row r="63017" spans="18:18">
      <c r="R63017" s="1"/>
    </row>
    <row r="63018" spans="18:18">
      <c r="R63018" s="1"/>
    </row>
    <row r="63019" spans="18:18">
      <c r="R63019" s="1"/>
    </row>
    <row r="63020" spans="18:18">
      <c r="R63020" s="1"/>
    </row>
    <row r="63021" spans="18:18">
      <c r="R63021" s="1"/>
    </row>
    <row r="63022" spans="18:18">
      <c r="R63022" s="1"/>
    </row>
    <row r="63023" spans="18:18">
      <c r="R63023" s="1"/>
    </row>
    <row r="63024" spans="18:18">
      <c r="R63024" s="1"/>
    </row>
    <row r="63025" spans="18:18">
      <c r="R63025" s="1"/>
    </row>
    <row r="63026" spans="18:18">
      <c r="R63026" s="1"/>
    </row>
    <row r="63027" spans="18:18">
      <c r="R63027" s="1"/>
    </row>
    <row r="63028" spans="18:18">
      <c r="R63028" s="1"/>
    </row>
    <row r="63029" spans="18:18">
      <c r="R63029" s="1"/>
    </row>
    <row r="63030" spans="18:18">
      <c r="R63030" s="1"/>
    </row>
    <row r="63031" spans="18:18">
      <c r="R63031" s="1"/>
    </row>
    <row r="63032" spans="18:18">
      <c r="R63032" s="1"/>
    </row>
    <row r="63033" spans="18:18">
      <c r="R63033" s="1"/>
    </row>
    <row r="63034" spans="18:18">
      <c r="R63034" s="1"/>
    </row>
    <row r="63035" spans="18:18">
      <c r="R63035" s="1"/>
    </row>
    <row r="63036" spans="18:18">
      <c r="R63036" s="1"/>
    </row>
    <row r="63037" spans="18:18">
      <c r="R63037" s="1"/>
    </row>
    <row r="63038" spans="18:18">
      <c r="R63038" s="1"/>
    </row>
    <row r="63039" spans="18:18">
      <c r="R63039" s="1"/>
    </row>
    <row r="63040" spans="18:18">
      <c r="R63040" s="1"/>
    </row>
    <row r="63041" spans="18:18">
      <c r="R63041" s="1"/>
    </row>
    <row r="63042" spans="18:18">
      <c r="R63042" s="1"/>
    </row>
    <row r="63043" spans="18:18">
      <c r="R63043" s="1"/>
    </row>
    <row r="63044" spans="18:18">
      <c r="R63044" s="1"/>
    </row>
    <row r="63045" spans="18:18">
      <c r="R63045" s="1"/>
    </row>
    <row r="63046" spans="18:18">
      <c r="R63046" s="1"/>
    </row>
    <row r="63047" spans="18:18">
      <c r="R63047" s="1"/>
    </row>
    <row r="63048" spans="18:18">
      <c r="R63048" s="1"/>
    </row>
    <row r="63049" spans="18:18">
      <c r="R63049" s="1"/>
    </row>
    <row r="63050" spans="18:18">
      <c r="R63050" s="1"/>
    </row>
    <row r="63051" spans="18:18">
      <c r="R63051" s="1"/>
    </row>
    <row r="63052" spans="18:18">
      <c r="R63052" s="1"/>
    </row>
    <row r="63053" spans="18:18">
      <c r="R63053" s="1"/>
    </row>
    <row r="63054" spans="18:18">
      <c r="R63054" s="1"/>
    </row>
    <row r="63055" spans="18:18">
      <c r="R63055" s="1"/>
    </row>
    <row r="63056" spans="18:18">
      <c r="R63056" s="1"/>
    </row>
    <row r="63057" spans="18:18">
      <c r="R63057" s="1"/>
    </row>
    <row r="63058" spans="18:18">
      <c r="R63058" s="1"/>
    </row>
    <row r="63059" spans="18:18">
      <c r="R63059" s="1"/>
    </row>
    <row r="63060" spans="18:18">
      <c r="R63060" s="1"/>
    </row>
    <row r="63061" spans="18:18">
      <c r="R63061" s="1"/>
    </row>
    <row r="63062" spans="18:18">
      <c r="R63062" s="1"/>
    </row>
    <row r="63063" spans="18:18">
      <c r="R63063" s="1"/>
    </row>
    <row r="63064" spans="18:18">
      <c r="R63064" s="1"/>
    </row>
    <row r="63065" spans="18:18">
      <c r="R63065" s="1"/>
    </row>
    <row r="63066" spans="18:18">
      <c r="R63066" s="1"/>
    </row>
    <row r="63067" spans="18:18">
      <c r="R63067" s="1"/>
    </row>
    <row r="63068" spans="18:18">
      <c r="R63068" s="1"/>
    </row>
    <row r="63069" spans="18:18">
      <c r="R63069" s="1"/>
    </row>
    <row r="63070" spans="18:18">
      <c r="R63070" s="1"/>
    </row>
    <row r="63071" spans="18:18">
      <c r="R63071" s="1"/>
    </row>
    <row r="63072" spans="18:18">
      <c r="R63072" s="1"/>
    </row>
    <row r="63073" spans="18:18">
      <c r="R63073" s="1"/>
    </row>
    <row r="63074" spans="18:18">
      <c r="R63074" s="1"/>
    </row>
    <row r="63075" spans="18:18">
      <c r="R63075" s="1"/>
    </row>
    <row r="63076" spans="18:18">
      <c r="R63076" s="1"/>
    </row>
    <row r="63077" spans="18:18">
      <c r="R63077" s="1"/>
    </row>
    <row r="63078" spans="18:18">
      <c r="R63078" s="1"/>
    </row>
    <row r="63079" spans="18:18">
      <c r="R63079" s="1"/>
    </row>
    <row r="63080" spans="18:18">
      <c r="R63080" s="1"/>
    </row>
    <row r="63081" spans="18:18">
      <c r="R63081" s="1"/>
    </row>
    <row r="63082" spans="18:18">
      <c r="R63082" s="1"/>
    </row>
    <row r="63083" spans="18:18">
      <c r="R63083" s="1"/>
    </row>
    <row r="63084" spans="18:18">
      <c r="R63084" s="1"/>
    </row>
    <row r="63085" spans="18:18">
      <c r="R63085" s="1"/>
    </row>
    <row r="63086" spans="18:18">
      <c r="R63086" s="1"/>
    </row>
    <row r="63087" spans="18:18">
      <c r="R63087" s="1"/>
    </row>
    <row r="63088" spans="18:18">
      <c r="R63088" s="1"/>
    </row>
    <row r="63089" spans="18:18">
      <c r="R63089" s="1"/>
    </row>
    <row r="63090" spans="18:18">
      <c r="R63090" s="1"/>
    </row>
    <row r="63091" spans="18:18">
      <c r="R63091" s="1"/>
    </row>
    <row r="63092" spans="18:18">
      <c r="R63092" s="1"/>
    </row>
    <row r="63093" spans="18:18">
      <c r="R63093" s="1"/>
    </row>
    <row r="63094" spans="18:18">
      <c r="R63094" s="1"/>
    </row>
    <row r="63095" spans="18:18">
      <c r="R63095" s="1"/>
    </row>
    <row r="63096" spans="18:18">
      <c r="R63096" s="1"/>
    </row>
    <row r="63097" spans="18:18">
      <c r="R63097" s="1"/>
    </row>
    <row r="63098" spans="18:18">
      <c r="R63098" s="1"/>
    </row>
    <row r="63099" spans="18:18">
      <c r="R63099" s="1"/>
    </row>
    <row r="63100" spans="18:18">
      <c r="R63100" s="1"/>
    </row>
    <row r="63101" spans="18:18">
      <c r="R63101" s="1"/>
    </row>
    <row r="63102" spans="18:18">
      <c r="R63102" s="1"/>
    </row>
    <row r="63103" spans="18:18">
      <c r="R63103" s="1"/>
    </row>
    <row r="63104" spans="18:18">
      <c r="R63104" s="1"/>
    </row>
    <row r="63105" spans="18:18">
      <c r="R63105" s="1"/>
    </row>
    <row r="63106" spans="18:18">
      <c r="R63106" s="1"/>
    </row>
    <row r="63107" spans="18:18">
      <c r="R63107" s="1"/>
    </row>
    <row r="63108" spans="18:18">
      <c r="R63108" s="1"/>
    </row>
    <row r="63109" spans="18:18">
      <c r="R63109" s="1"/>
    </row>
    <row r="63110" spans="18:18">
      <c r="R63110" s="1"/>
    </row>
    <row r="63111" spans="18:18">
      <c r="R63111" s="1"/>
    </row>
    <row r="63112" spans="18:18">
      <c r="R63112" s="1"/>
    </row>
    <row r="63113" spans="18:18">
      <c r="R63113" s="1"/>
    </row>
    <row r="63114" spans="18:18">
      <c r="R63114" s="1"/>
    </row>
    <row r="63115" spans="18:18">
      <c r="R63115" s="1"/>
    </row>
    <row r="63116" spans="18:18">
      <c r="R63116" s="1"/>
    </row>
    <row r="63117" spans="18:18">
      <c r="R63117" s="1"/>
    </row>
    <row r="63118" spans="18:18">
      <c r="R63118" s="1"/>
    </row>
    <row r="63119" spans="18:18">
      <c r="R63119" s="1"/>
    </row>
    <row r="63120" spans="18:18">
      <c r="R63120" s="1"/>
    </row>
    <row r="63121" spans="18:18">
      <c r="R63121" s="1"/>
    </row>
    <row r="63122" spans="18:18">
      <c r="R63122" s="1"/>
    </row>
    <row r="63123" spans="18:18">
      <c r="R63123" s="1"/>
    </row>
    <row r="63124" spans="18:18">
      <c r="R63124" s="1"/>
    </row>
    <row r="63125" spans="18:18">
      <c r="R63125" s="1"/>
    </row>
    <row r="63126" spans="18:18">
      <c r="R63126" s="1"/>
    </row>
    <row r="63127" spans="18:18">
      <c r="R63127" s="1"/>
    </row>
    <row r="63128" spans="18:18">
      <c r="R63128" s="1"/>
    </row>
    <row r="63129" spans="18:18">
      <c r="R63129" s="1"/>
    </row>
    <row r="63130" spans="18:18">
      <c r="R63130" s="1"/>
    </row>
    <row r="63131" spans="18:18">
      <c r="R63131" s="1"/>
    </row>
    <row r="63132" spans="18:18">
      <c r="R63132" s="1"/>
    </row>
    <row r="63133" spans="18:18">
      <c r="R63133" s="1"/>
    </row>
    <row r="63134" spans="18:18">
      <c r="R63134" s="1"/>
    </row>
    <row r="63135" spans="18:18">
      <c r="R63135" s="1"/>
    </row>
    <row r="63136" spans="18:18">
      <c r="R63136" s="1"/>
    </row>
    <row r="63137" spans="18:18">
      <c r="R63137" s="1"/>
    </row>
    <row r="63138" spans="18:18">
      <c r="R63138" s="1"/>
    </row>
    <row r="63139" spans="18:18">
      <c r="R63139" s="1"/>
    </row>
    <row r="63140" spans="18:18">
      <c r="R63140" s="1"/>
    </row>
    <row r="63141" spans="18:18">
      <c r="R63141" s="1"/>
    </row>
    <row r="63142" spans="18:18">
      <c r="R63142" s="1"/>
    </row>
    <row r="63143" spans="18:18">
      <c r="R63143" s="1"/>
    </row>
    <row r="63144" spans="18:18">
      <c r="R63144" s="1"/>
    </row>
    <row r="63145" spans="18:18">
      <c r="R63145" s="1"/>
    </row>
    <row r="63146" spans="18:18">
      <c r="R63146" s="1"/>
    </row>
    <row r="63147" spans="18:18">
      <c r="R63147" s="1"/>
    </row>
    <row r="63148" spans="18:18">
      <c r="R63148" s="1"/>
    </row>
    <row r="63149" spans="18:18">
      <c r="R63149" s="1"/>
    </row>
    <row r="63150" spans="18:18">
      <c r="R63150" s="1"/>
    </row>
    <row r="63151" spans="18:18">
      <c r="R63151" s="1"/>
    </row>
    <row r="63152" spans="18:18">
      <c r="R63152" s="1"/>
    </row>
    <row r="63153" spans="18:18">
      <c r="R63153" s="1"/>
    </row>
    <row r="63154" spans="18:18">
      <c r="R63154" s="1"/>
    </row>
    <row r="63155" spans="18:18">
      <c r="R63155" s="1"/>
    </row>
    <row r="63156" spans="18:18">
      <c r="R63156" s="1"/>
    </row>
    <row r="63157" spans="18:18">
      <c r="R63157" s="1"/>
    </row>
    <row r="63158" spans="18:18">
      <c r="R63158" s="1"/>
    </row>
    <row r="63159" spans="18:18">
      <c r="R63159" s="1"/>
    </row>
    <row r="63160" spans="18:18">
      <c r="R63160" s="1"/>
    </row>
    <row r="63161" spans="18:18">
      <c r="R63161" s="1"/>
    </row>
    <row r="63162" spans="18:18">
      <c r="R63162" s="1"/>
    </row>
    <row r="63163" spans="18:18">
      <c r="R63163" s="1"/>
    </row>
    <row r="63164" spans="18:18">
      <c r="R63164" s="1"/>
    </row>
    <row r="63165" spans="18:18">
      <c r="R63165" s="1"/>
    </row>
    <row r="63166" spans="18:18">
      <c r="R63166" s="1"/>
    </row>
    <row r="63167" spans="18:18">
      <c r="R63167" s="1"/>
    </row>
    <row r="63168" spans="18:18">
      <c r="R63168" s="1"/>
    </row>
    <row r="63169" spans="18:18">
      <c r="R63169" s="1"/>
    </row>
    <row r="63170" spans="18:18">
      <c r="R63170" s="1"/>
    </row>
    <row r="63171" spans="18:18">
      <c r="R63171" s="1"/>
    </row>
    <row r="63172" spans="18:18">
      <c r="R63172" s="1"/>
    </row>
    <row r="63173" spans="18:18">
      <c r="R63173" s="1"/>
    </row>
    <row r="63174" spans="18:18">
      <c r="R63174" s="1"/>
    </row>
    <row r="63175" spans="18:18">
      <c r="R63175" s="1"/>
    </row>
    <row r="63176" spans="18:18">
      <c r="R63176" s="1"/>
    </row>
    <row r="63177" spans="18:18">
      <c r="R63177" s="1"/>
    </row>
    <row r="63178" spans="18:18">
      <c r="R63178" s="1"/>
    </row>
    <row r="63179" spans="18:18">
      <c r="R63179" s="1"/>
    </row>
    <row r="63180" spans="18:18">
      <c r="R63180" s="1"/>
    </row>
    <row r="63181" spans="18:18">
      <c r="R63181" s="1"/>
    </row>
    <row r="63182" spans="18:18">
      <c r="R63182" s="1"/>
    </row>
    <row r="63183" spans="18:18">
      <c r="R63183" s="1"/>
    </row>
    <row r="63184" spans="18:18">
      <c r="R63184" s="1"/>
    </row>
    <row r="63185" spans="18:18">
      <c r="R63185" s="1"/>
    </row>
    <row r="63186" spans="18:18">
      <c r="R63186" s="1"/>
    </row>
    <row r="63187" spans="18:18">
      <c r="R63187" s="1"/>
    </row>
    <row r="63188" spans="18:18">
      <c r="R63188" s="1"/>
    </row>
    <row r="63189" spans="18:18">
      <c r="R63189" s="1"/>
    </row>
    <row r="63190" spans="18:18">
      <c r="R63190" s="1"/>
    </row>
    <row r="63191" spans="18:18">
      <c r="R63191" s="1"/>
    </row>
    <row r="63192" spans="18:18">
      <c r="R63192" s="1"/>
    </row>
    <row r="63193" spans="18:18">
      <c r="R63193" s="1"/>
    </row>
    <row r="63194" spans="18:18">
      <c r="R63194" s="1"/>
    </row>
    <row r="63195" spans="18:18">
      <c r="R63195" s="1"/>
    </row>
    <row r="63196" spans="18:18">
      <c r="R63196" s="1"/>
    </row>
    <row r="63197" spans="18:18">
      <c r="R63197" s="1"/>
    </row>
    <row r="63198" spans="18:18">
      <c r="R63198" s="1"/>
    </row>
    <row r="63199" spans="18:18">
      <c r="R63199" s="1"/>
    </row>
    <row r="63200" spans="18:18">
      <c r="R63200" s="1"/>
    </row>
    <row r="63201" spans="18:18">
      <c r="R63201" s="1"/>
    </row>
    <row r="63202" spans="18:18">
      <c r="R63202" s="1"/>
    </row>
    <row r="63203" spans="18:18">
      <c r="R63203" s="1"/>
    </row>
    <row r="63204" spans="18:18">
      <c r="R63204" s="1"/>
    </row>
    <row r="63205" spans="18:18">
      <c r="R63205" s="1"/>
    </row>
    <row r="63206" spans="18:18">
      <c r="R63206" s="1"/>
    </row>
    <row r="63207" spans="18:18">
      <c r="R63207" s="1"/>
    </row>
    <row r="63208" spans="18:18">
      <c r="R63208" s="1"/>
    </row>
    <row r="63209" spans="18:18">
      <c r="R63209" s="1"/>
    </row>
    <row r="63210" spans="18:18">
      <c r="R63210" s="1"/>
    </row>
    <row r="63211" spans="18:18">
      <c r="R63211" s="1"/>
    </row>
    <row r="63212" spans="18:18">
      <c r="R63212" s="1"/>
    </row>
    <row r="63213" spans="18:18">
      <c r="R63213" s="1"/>
    </row>
    <row r="63214" spans="18:18">
      <c r="R63214" s="1"/>
    </row>
    <row r="63215" spans="18:18">
      <c r="R63215" s="1"/>
    </row>
    <row r="63216" spans="18:18">
      <c r="R63216" s="1"/>
    </row>
    <row r="63217" spans="18:18">
      <c r="R63217" s="1"/>
    </row>
    <row r="63218" spans="18:18">
      <c r="R63218" s="1"/>
    </row>
    <row r="63219" spans="18:18">
      <c r="R63219" s="1"/>
    </row>
    <row r="63220" spans="18:18">
      <c r="R63220" s="1"/>
    </row>
    <row r="63221" spans="18:18">
      <c r="R63221" s="1"/>
    </row>
    <row r="63222" spans="18:18">
      <c r="R63222" s="1"/>
    </row>
    <row r="63223" spans="18:18">
      <c r="R63223" s="1"/>
    </row>
    <row r="63224" spans="18:18">
      <c r="R63224" s="1"/>
    </row>
    <row r="63225" spans="18:18">
      <c r="R63225" s="1"/>
    </row>
    <row r="63226" spans="18:18">
      <c r="R63226" s="1"/>
    </row>
    <row r="63227" spans="18:18">
      <c r="R63227" s="1"/>
    </row>
    <row r="63228" spans="18:18">
      <c r="R63228" s="1"/>
    </row>
    <row r="63229" spans="18:18">
      <c r="R63229" s="1"/>
    </row>
    <row r="63230" spans="18:18">
      <c r="R63230" s="1"/>
    </row>
    <row r="63231" spans="18:18">
      <c r="R63231" s="1"/>
    </row>
    <row r="63232" spans="18:18">
      <c r="R63232" s="1"/>
    </row>
    <row r="63233" spans="18:18">
      <c r="R63233" s="1"/>
    </row>
    <row r="63234" spans="18:18">
      <c r="R63234" s="1"/>
    </row>
    <row r="63235" spans="18:18">
      <c r="R63235" s="1"/>
    </row>
    <row r="63236" spans="18:18">
      <c r="R63236" s="1"/>
    </row>
    <row r="63237" spans="18:18">
      <c r="R63237" s="1"/>
    </row>
    <row r="63238" spans="18:18">
      <c r="R63238" s="1"/>
    </row>
    <row r="63239" spans="18:18">
      <c r="R63239" s="1"/>
    </row>
    <row r="63240" spans="18:18">
      <c r="R63240" s="1"/>
    </row>
    <row r="63241" spans="18:18">
      <c r="R63241" s="1"/>
    </row>
    <row r="63242" spans="18:18">
      <c r="R63242" s="1"/>
    </row>
    <row r="63243" spans="18:18">
      <c r="R63243" s="1"/>
    </row>
    <row r="63244" spans="18:18">
      <c r="R63244" s="1"/>
    </row>
    <row r="63245" spans="18:18">
      <c r="R63245" s="1"/>
    </row>
    <row r="63246" spans="18:18">
      <c r="R63246" s="1"/>
    </row>
    <row r="63247" spans="18:18">
      <c r="R63247" s="1"/>
    </row>
    <row r="63248" spans="18:18">
      <c r="R63248" s="1"/>
    </row>
    <row r="63249" spans="18:18">
      <c r="R63249" s="1"/>
    </row>
    <row r="63250" spans="18:18">
      <c r="R63250" s="1"/>
    </row>
    <row r="63251" spans="18:18">
      <c r="R63251" s="1"/>
    </row>
    <row r="63252" spans="18:18">
      <c r="R63252" s="1"/>
    </row>
    <row r="63253" spans="18:18">
      <c r="R63253" s="1"/>
    </row>
    <row r="63254" spans="18:18">
      <c r="R63254" s="1"/>
    </row>
    <row r="63255" spans="18:18">
      <c r="R63255" s="1"/>
    </row>
    <row r="63256" spans="18:18">
      <c r="R63256" s="1"/>
    </row>
    <row r="63257" spans="18:18">
      <c r="R63257" s="1"/>
    </row>
    <row r="63258" spans="18:18">
      <c r="R63258" s="1"/>
    </row>
    <row r="63259" spans="18:18">
      <c r="R63259" s="1"/>
    </row>
    <row r="63260" spans="18:18">
      <c r="R63260" s="1"/>
    </row>
    <row r="63261" spans="18:18">
      <c r="R63261" s="1"/>
    </row>
    <row r="63262" spans="18:18">
      <c r="R63262" s="1"/>
    </row>
    <row r="63263" spans="18:18">
      <c r="R63263" s="1"/>
    </row>
    <row r="63264" spans="18:18">
      <c r="R63264" s="1"/>
    </row>
    <row r="63265" spans="18:18">
      <c r="R63265" s="1"/>
    </row>
    <row r="63266" spans="18:18">
      <c r="R63266" s="1"/>
    </row>
    <row r="63267" spans="18:18">
      <c r="R63267" s="1"/>
    </row>
    <row r="63268" spans="18:18">
      <c r="R63268" s="1"/>
    </row>
    <row r="63269" spans="18:18">
      <c r="R63269" s="1"/>
    </row>
    <row r="63270" spans="18:18">
      <c r="R63270" s="1"/>
    </row>
    <row r="63271" spans="18:18">
      <c r="R63271" s="1"/>
    </row>
    <row r="63272" spans="18:18">
      <c r="R63272" s="1"/>
    </row>
    <row r="63273" spans="18:18">
      <c r="R63273" s="1"/>
    </row>
    <row r="63274" spans="18:18">
      <c r="R63274" s="1"/>
    </row>
    <row r="63275" spans="18:18">
      <c r="R63275" s="1"/>
    </row>
    <row r="63276" spans="18:18">
      <c r="R63276" s="1"/>
    </row>
    <row r="63277" spans="18:18">
      <c r="R63277" s="1"/>
    </row>
    <row r="63278" spans="18:18">
      <c r="R63278" s="1"/>
    </row>
    <row r="63279" spans="18:18">
      <c r="R63279" s="1"/>
    </row>
    <row r="63280" spans="18:18">
      <c r="R63280" s="1"/>
    </row>
    <row r="63281" spans="18:18">
      <c r="R63281" s="1"/>
    </row>
    <row r="63282" spans="18:18">
      <c r="R63282" s="1"/>
    </row>
    <row r="63283" spans="18:18">
      <c r="R63283" s="1"/>
    </row>
    <row r="63284" spans="18:18">
      <c r="R63284" s="1"/>
    </row>
    <row r="63285" spans="18:18">
      <c r="R63285" s="1"/>
    </row>
    <row r="63286" spans="18:18">
      <c r="R63286" s="1"/>
    </row>
    <row r="63287" spans="18:18">
      <c r="R63287" s="1"/>
    </row>
    <row r="63288" spans="18:18">
      <c r="R63288" s="1"/>
    </row>
    <row r="63289" spans="18:18">
      <c r="R63289" s="1"/>
    </row>
    <row r="63290" spans="18:18">
      <c r="R63290" s="1"/>
    </row>
    <row r="63291" spans="18:18">
      <c r="R63291" s="1"/>
    </row>
    <row r="63292" spans="18:18">
      <c r="R63292" s="1"/>
    </row>
    <row r="63293" spans="18:18">
      <c r="R63293" s="1"/>
    </row>
    <row r="63294" spans="18:18">
      <c r="R63294" s="1"/>
    </row>
    <row r="63295" spans="18:18">
      <c r="R63295" s="1"/>
    </row>
    <row r="63296" spans="18:18">
      <c r="R63296" s="1"/>
    </row>
    <row r="63297" spans="18:18">
      <c r="R63297" s="1"/>
    </row>
    <row r="63298" spans="18:18">
      <c r="R63298" s="1"/>
    </row>
    <row r="63299" spans="18:18">
      <c r="R63299" s="1"/>
    </row>
    <row r="63300" spans="18:18">
      <c r="R63300" s="1"/>
    </row>
    <row r="63301" spans="18:18">
      <c r="R63301" s="1"/>
    </row>
    <row r="63302" spans="18:18">
      <c r="R63302" s="1"/>
    </row>
    <row r="63303" spans="18:18">
      <c r="R63303" s="1"/>
    </row>
    <row r="63304" spans="18:18">
      <c r="R63304" s="1"/>
    </row>
    <row r="63305" spans="18:18">
      <c r="R63305" s="1"/>
    </row>
    <row r="63306" spans="18:18">
      <c r="R63306" s="1"/>
    </row>
    <row r="63307" spans="18:18">
      <c r="R63307" s="1"/>
    </row>
    <row r="63308" spans="18:18">
      <c r="R63308" s="1"/>
    </row>
    <row r="63309" spans="18:18">
      <c r="R63309" s="1"/>
    </row>
    <row r="63310" spans="18:18">
      <c r="R63310" s="1"/>
    </row>
    <row r="63311" spans="18:18">
      <c r="R63311" s="1"/>
    </row>
    <row r="63312" spans="18:18">
      <c r="R63312" s="1"/>
    </row>
    <row r="63313" spans="18:18">
      <c r="R63313" s="1"/>
    </row>
    <row r="63314" spans="18:18">
      <c r="R63314" s="1"/>
    </row>
    <row r="63315" spans="18:18">
      <c r="R63315" s="1"/>
    </row>
    <row r="63316" spans="18:18">
      <c r="R63316" s="1"/>
    </row>
    <row r="63317" spans="18:18">
      <c r="R63317" s="1"/>
    </row>
    <row r="63318" spans="18:18">
      <c r="R63318" s="1"/>
    </row>
    <row r="63319" spans="18:18">
      <c r="R63319" s="1"/>
    </row>
    <row r="63320" spans="18:18">
      <c r="R63320" s="1"/>
    </row>
    <row r="63321" spans="18:18">
      <c r="R63321" s="1"/>
    </row>
    <row r="63322" spans="18:18">
      <c r="R63322" s="1"/>
    </row>
    <row r="63323" spans="18:18">
      <c r="R63323" s="1"/>
    </row>
    <row r="63324" spans="18:18">
      <c r="R63324" s="1"/>
    </row>
    <row r="63325" spans="18:18">
      <c r="R63325" s="1"/>
    </row>
    <row r="63326" spans="18:18">
      <c r="R63326" s="1"/>
    </row>
    <row r="63327" spans="18:18">
      <c r="R63327" s="1"/>
    </row>
    <row r="63328" spans="18:18">
      <c r="R63328" s="1"/>
    </row>
    <row r="63329" spans="18:18">
      <c r="R63329" s="1"/>
    </row>
    <row r="63330" spans="18:18">
      <c r="R63330" s="1"/>
    </row>
    <row r="63331" spans="18:18">
      <c r="R63331" s="1"/>
    </row>
    <row r="63332" spans="18:18">
      <c r="R63332" s="1"/>
    </row>
    <row r="63333" spans="18:18">
      <c r="R63333" s="1"/>
    </row>
    <row r="63334" spans="18:18">
      <c r="R63334" s="1"/>
    </row>
    <row r="63335" spans="18:18">
      <c r="R63335" s="1"/>
    </row>
    <row r="63336" spans="18:18">
      <c r="R63336" s="1"/>
    </row>
    <row r="63337" spans="18:18">
      <c r="R63337" s="1"/>
    </row>
    <row r="63338" spans="18:18">
      <c r="R63338" s="1"/>
    </row>
    <row r="63339" spans="18:18">
      <c r="R63339" s="1"/>
    </row>
    <row r="63340" spans="18:18">
      <c r="R63340" s="1"/>
    </row>
    <row r="63341" spans="18:18">
      <c r="R63341" s="1"/>
    </row>
    <row r="63342" spans="18:18">
      <c r="R63342" s="1"/>
    </row>
    <row r="63343" spans="18:18">
      <c r="R63343" s="1"/>
    </row>
    <row r="63344" spans="18:18">
      <c r="R63344" s="1"/>
    </row>
    <row r="63345" spans="18:18">
      <c r="R63345" s="1"/>
    </row>
    <row r="63346" spans="18:18">
      <c r="R63346" s="1"/>
    </row>
    <row r="63347" spans="18:18">
      <c r="R63347" s="1"/>
    </row>
    <row r="63348" spans="18:18">
      <c r="R63348" s="1"/>
    </row>
    <row r="63349" spans="18:18">
      <c r="R63349" s="1"/>
    </row>
    <row r="63350" spans="18:18">
      <c r="R63350" s="1"/>
    </row>
    <row r="63351" spans="18:18">
      <c r="R63351" s="1"/>
    </row>
    <row r="63352" spans="18:18">
      <c r="R63352" s="1"/>
    </row>
    <row r="63353" spans="18:18">
      <c r="R63353" s="1"/>
    </row>
    <row r="63354" spans="18:18">
      <c r="R63354" s="1"/>
    </row>
    <row r="63355" spans="18:18">
      <c r="R63355" s="1"/>
    </row>
    <row r="63356" spans="18:18">
      <c r="R63356" s="1"/>
    </row>
    <row r="63357" spans="18:18">
      <c r="R63357" s="1"/>
    </row>
    <row r="63358" spans="18:18">
      <c r="R63358" s="1"/>
    </row>
    <row r="63359" spans="18:18">
      <c r="R63359" s="1"/>
    </row>
    <row r="63360" spans="18:18">
      <c r="R63360" s="1"/>
    </row>
    <row r="63361" spans="18:18">
      <c r="R63361" s="1"/>
    </row>
    <row r="63362" spans="18:18">
      <c r="R63362" s="1"/>
    </row>
    <row r="63363" spans="18:18">
      <c r="R63363" s="1"/>
    </row>
    <row r="63364" spans="18:18">
      <c r="R63364" s="1"/>
    </row>
    <row r="63365" spans="18:18">
      <c r="R63365" s="1"/>
    </row>
    <row r="63366" spans="18:18">
      <c r="R63366" s="1"/>
    </row>
    <row r="63367" spans="18:18">
      <c r="R63367" s="1"/>
    </row>
    <row r="63368" spans="18:18">
      <c r="R63368" s="1"/>
    </row>
    <row r="63369" spans="18:18">
      <c r="R63369" s="1"/>
    </row>
    <row r="63370" spans="18:18">
      <c r="R63370" s="1"/>
    </row>
    <row r="63371" spans="18:18">
      <c r="R63371" s="1"/>
    </row>
    <row r="63372" spans="18:18">
      <c r="R63372" s="1"/>
    </row>
    <row r="63373" spans="18:18">
      <c r="R63373" s="1"/>
    </row>
    <row r="63374" spans="18:18">
      <c r="R63374" s="1"/>
    </row>
    <row r="63375" spans="18:18">
      <c r="R63375" s="1"/>
    </row>
    <row r="63376" spans="18:18">
      <c r="R63376" s="1"/>
    </row>
    <row r="63377" spans="18:18">
      <c r="R63377" s="1"/>
    </row>
    <row r="63378" spans="18:18">
      <c r="R63378" s="1"/>
    </row>
    <row r="63379" spans="18:18">
      <c r="R63379" s="1"/>
    </row>
    <row r="63380" spans="18:18">
      <c r="R63380" s="1"/>
    </row>
    <row r="63381" spans="18:18">
      <c r="R63381" s="1"/>
    </row>
    <row r="63382" spans="18:18">
      <c r="R63382" s="1"/>
    </row>
    <row r="63383" spans="18:18">
      <c r="R63383" s="1"/>
    </row>
    <row r="63384" spans="18:18">
      <c r="R63384" s="1"/>
    </row>
    <row r="63385" spans="18:18">
      <c r="R63385" s="1"/>
    </row>
    <row r="63386" spans="18:18">
      <c r="R63386" s="1"/>
    </row>
    <row r="63387" spans="18:18">
      <c r="R63387" s="1"/>
    </row>
    <row r="63388" spans="18:18">
      <c r="R63388" s="1"/>
    </row>
    <row r="63389" spans="18:18">
      <c r="R63389" s="1"/>
    </row>
    <row r="63390" spans="18:18">
      <c r="R63390" s="1"/>
    </row>
    <row r="63391" spans="18:18">
      <c r="R63391" s="1"/>
    </row>
    <row r="63392" spans="18:18">
      <c r="R63392" s="1"/>
    </row>
    <row r="63393" spans="18:18">
      <c r="R63393" s="1"/>
    </row>
    <row r="63394" spans="18:18">
      <c r="R63394" s="1"/>
    </row>
    <row r="63395" spans="18:18">
      <c r="R63395" s="1"/>
    </row>
    <row r="63396" spans="18:18">
      <c r="R63396" s="1"/>
    </row>
    <row r="63397" spans="18:18">
      <c r="R63397" s="1"/>
    </row>
    <row r="63398" spans="18:18">
      <c r="R63398" s="1"/>
    </row>
    <row r="63399" spans="18:18">
      <c r="R63399" s="1"/>
    </row>
    <row r="63400" spans="18:18">
      <c r="R63400" s="1"/>
    </row>
    <row r="63401" spans="18:18">
      <c r="R63401" s="1"/>
    </row>
    <row r="63402" spans="18:18">
      <c r="R63402" s="1"/>
    </row>
    <row r="63403" spans="18:18">
      <c r="R63403" s="1"/>
    </row>
    <row r="63404" spans="18:18">
      <c r="R63404" s="1"/>
    </row>
    <row r="63405" spans="18:18">
      <c r="R63405" s="1"/>
    </row>
    <row r="63406" spans="18:18">
      <c r="R63406" s="1"/>
    </row>
    <row r="63407" spans="18:18">
      <c r="R63407" s="1"/>
    </row>
    <row r="63408" spans="18:18">
      <c r="R63408" s="1"/>
    </row>
    <row r="63409" spans="18:18">
      <c r="R63409" s="1"/>
    </row>
    <row r="63410" spans="18:18">
      <c r="R63410" s="1"/>
    </row>
    <row r="63411" spans="18:18">
      <c r="R63411" s="1"/>
    </row>
    <row r="63412" spans="18:18">
      <c r="R63412" s="1"/>
    </row>
    <row r="63413" spans="18:18">
      <c r="R63413" s="1"/>
    </row>
    <row r="63414" spans="18:18">
      <c r="R63414" s="1"/>
    </row>
    <row r="63415" spans="18:18">
      <c r="R63415" s="1"/>
    </row>
    <row r="63416" spans="18:18">
      <c r="R63416" s="1"/>
    </row>
    <row r="63417" spans="18:18">
      <c r="R63417" s="1"/>
    </row>
    <row r="63418" spans="18:18">
      <c r="R63418" s="1"/>
    </row>
    <row r="63419" spans="18:18">
      <c r="R63419" s="1"/>
    </row>
    <row r="63420" spans="18:18">
      <c r="R63420" s="1"/>
    </row>
    <row r="63421" spans="18:18">
      <c r="R63421" s="1"/>
    </row>
    <row r="63422" spans="18:18">
      <c r="R63422" s="1"/>
    </row>
    <row r="63423" spans="18:18">
      <c r="R63423" s="1"/>
    </row>
    <row r="63424" spans="18:18">
      <c r="R63424" s="1"/>
    </row>
    <row r="63425" spans="18:18">
      <c r="R63425" s="1"/>
    </row>
    <row r="63426" spans="18:18">
      <c r="R63426" s="1"/>
    </row>
    <row r="63427" spans="18:18">
      <c r="R63427" s="1"/>
    </row>
    <row r="63428" spans="18:18">
      <c r="R63428" s="1"/>
    </row>
    <row r="63429" spans="18:18">
      <c r="R63429" s="1"/>
    </row>
    <row r="63430" spans="18:18">
      <c r="R63430" s="1"/>
    </row>
    <row r="63431" spans="18:18">
      <c r="R63431" s="1"/>
    </row>
    <row r="63432" spans="18:18">
      <c r="R63432" s="1"/>
    </row>
    <row r="63433" spans="18:18">
      <c r="R63433" s="1"/>
    </row>
    <row r="63434" spans="18:18">
      <c r="R63434" s="1"/>
    </row>
    <row r="63435" spans="18:18">
      <c r="R63435" s="1"/>
    </row>
    <row r="63436" spans="18:18">
      <c r="R63436" s="1"/>
    </row>
    <row r="63437" spans="18:18">
      <c r="R63437" s="1"/>
    </row>
    <row r="63438" spans="18:18">
      <c r="R63438" s="1"/>
    </row>
    <row r="63439" spans="18:18">
      <c r="R63439" s="1"/>
    </row>
    <row r="63440" spans="18:18">
      <c r="R63440" s="1"/>
    </row>
    <row r="63441" spans="18:18">
      <c r="R63441" s="1"/>
    </row>
    <row r="63442" spans="18:18">
      <c r="R63442" s="1"/>
    </row>
    <row r="63443" spans="18:18">
      <c r="R63443" s="1"/>
    </row>
    <row r="63444" spans="18:18">
      <c r="R63444" s="1"/>
    </row>
    <row r="63445" spans="18:18">
      <c r="R63445" s="1"/>
    </row>
    <row r="63446" spans="18:18">
      <c r="R63446" s="1"/>
    </row>
    <row r="63447" spans="18:18">
      <c r="R63447" s="1"/>
    </row>
    <row r="63448" spans="18:18">
      <c r="R63448" s="1"/>
    </row>
    <row r="63449" spans="18:18">
      <c r="R63449" s="1"/>
    </row>
    <row r="63450" spans="18:18">
      <c r="R63450" s="1"/>
    </row>
    <row r="63451" spans="18:18">
      <c r="R63451" s="1"/>
    </row>
    <row r="63452" spans="18:18">
      <c r="R63452" s="1"/>
    </row>
    <row r="63453" spans="18:18">
      <c r="R63453" s="1"/>
    </row>
    <row r="63454" spans="18:18">
      <c r="R63454" s="1"/>
    </row>
    <row r="63455" spans="18:18">
      <c r="R63455" s="1"/>
    </row>
    <row r="63456" spans="18:18">
      <c r="R63456" s="1"/>
    </row>
    <row r="63457" spans="18:18">
      <c r="R63457" s="1"/>
    </row>
    <row r="63458" spans="18:18">
      <c r="R63458" s="1"/>
    </row>
    <row r="63459" spans="18:18">
      <c r="R63459" s="1"/>
    </row>
    <row r="63460" spans="18:18">
      <c r="R63460" s="1"/>
    </row>
    <row r="63461" spans="18:18">
      <c r="R63461" s="1"/>
    </row>
    <row r="63462" spans="18:18">
      <c r="R63462" s="1"/>
    </row>
    <row r="63463" spans="18:18">
      <c r="R63463" s="1"/>
    </row>
    <row r="63464" spans="18:18">
      <c r="R63464" s="1"/>
    </row>
    <row r="63465" spans="18:18">
      <c r="R63465" s="1"/>
    </row>
    <row r="63466" spans="18:18">
      <c r="R63466" s="1"/>
    </row>
    <row r="63467" spans="18:18">
      <c r="R63467" s="1"/>
    </row>
    <row r="63468" spans="18:18">
      <c r="R63468" s="1"/>
    </row>
    <row r="63469" spans="18:18">
      <c r="R63469" s="1"/>
    </row>
    <row r="63470" spans="18:18">
      <c r="R63470" s="1"/>
    </row>
    <row r="63471" spans="18:18">
      <c r="R63471" s="1"/>
    </row>
    <row r="63472" spans="18:18">
      <c r="R63472" s="1"/>
    </row>
    <row r="63473" spans="18:18">
      <c r="R63473" s="1"/>
    </row>
    <row r="63474" spans="18:18">
      <c r="R63474" s="1"/>
    </row>
    <row r="63475" spans="18:18">
      <c r="R63475" s="1"/>
    </row>
    <row r="63476" spans="18:18">
      <c r="R63476" s="1"/>
    </row>
    <row r="63477" spans="18:18">
      <c r="R63477" s="1"/>
    </row>
    <row r="63478" spans="18:18">
      <c r="R63478" s="1"/>
    </row>
    <row r="63479" spans="18:18">
      <c r="R63479" s="1"/>
    </row>
    <row r="63480" spans="18:18">
      <c r="R63480" s="1"/>
    </row>
    <row r="63481" spans="18:18">
      <c r="R63481" s="1"/>
    </row>
    <row r="63482" spans="18:18">
      <c r="R63482" s="1"/>
    </row>
    <row r="63483" spans="18:18">
      <c r="R63483" s="1"/>
    </row>
    <row r="63484" spans="18:18">
      <c r="R63484" s="1"/>
    </row>
    <row r="63485" spans="18:18">
      <c r="R63485" s="1"/>
    </row>
    <row r="63486" spans="18:18">
      <c r="R63486" s="1"/>
    </row>
    <row r="63487" spans="18:18">
      <c r="R63487" s="1"/>
    </row>
    <row r="63488" spans="18:18">
      <c r="R63488" s="1"/>
    </row>
    <row r="63489" spans="18:18">
      <c r="R63489" s="1"/>
    </row>
    <row r="63490" spans="18:18">
      <c r="R63490" s="1"/>
    </row>
    <row r="63491" spans="18:18">
      <c r="R63491" s="1"/>
    </row>
    <row r="63492" spans="18:18">
      <c r="R63492" s="1"/>
    </row>
    <row r="63493" spans="18:18">
      <c r="R63493" s="1"/>
    </row>
    <row r="63494" spans="18:18">
      <c r="R63494" s="1"/>
    </row>
    <row r="63495" spans="18:18">
      <c r="R63495" s="1"/>
    </row>
    <row r="63496" spans="18:18">
      <c r="R63496" s="1"/>
    </row>
    <row r="63497" spans="18:18">
      <c r="R63497" s="1"/>
    </row>
    <row r="63498" spans="18:18">
      <c r="R63498" s="1"/>
    </row>
    <row r="63499" spans="18:18">
      <c r="R63499" s="1"/>
    </row>
    <row r="63500" spans="18:18">
      <c r="R63500" s="1"/>
    </row>
    <row r="63501" spans="18:18">
      <c r="R63501" s="1"/>
    </row>
    <row r="63502" spans="18:18">
      <c r="R63502" s="1"/>
    </row>
    <row r="63503" spans="18:18">
      <c r="R63503" s="1"/>
    </row>
    <row r="63504" spans="18:18">
      <c r="R63504" s="1"/>
    </row>
    <row r="63505" spans="18:18">
      <c r="R63505" s="1"/>
    </row>
    <row r="63506" spans="18:18">
      <c r="R63506" s="1"/>
    </row>
    <row r="63507" spans="18:18">
      <c r="R63507" s="1"/>
    </row>
    <row r="63508" spans="18:18">
      <c r="R63508" s="1"/>
    </row>
    <row r="63509" spans="18:18">
      <c r="R63509" s="1"/>
    </row>
    <row r="63510" spans="18:18">
      <c r="R63510" s="1"/>
    </row>
    <row r="63511" spans="18:18">
      <c r="R63511" s="1"/>
    </row>
    <row r="63512" spans="18:18">
      <c r="R63512" s="1"/>
    </row>
    <row r="63513" spans="18:18">
      <c r="R63513" s="1"/>
    </row>
    <row r="63514" spans="18:18">
      <c r="R63514" s="1"/>
    </row>
    <row r="63515" spans="18:18">
      <c r="R63515" s="1"/>
    </row>
    <row r="63516" spans="18:18">
      <c r="R63516" s="1"/>
    </row>
    <row r="63517" spans="18:18">
      <c r="R63517" s="1"/>
    </row>
    <row r="63518" spans="18:18">
      <c r="R63518" s="1"/>
    </row>
    <row r="63519" spans="18:18">
      <c r="R63519" s="1"/>
    </row>
    <row r="63520" spans="18:18">
      <c r="R63520" s="1"/>
    </row>
    <row r="63521" spans="18:18">
      <c r="R63521" s="1"/>
    </row>
    <row r="63522" spans="18:18">
      <c r="R63522" s="1"/>
    </row>
    <row r="63523" spans="18:18">
      <c r="R63523" s="1"/>
    </row>
    <row r="63524" spans="18:18">
      <c r="R63524" s="1"/>
    </row>
    <row r="63525" spans="18:18">
      <c r="R63525" s="1"/>
    </row>
    <row r="63526" spans="18:18">
      <c r="R63526" s="1"/>
    </row>
    <row r="63527" spans="18:18">
      <c r="R63527" s="1"/>
    </row>
    <row r="63528" spans="18:18">
      <c r="R63528" s="1"/>
    </row>
    <row r="63529" spans="18:18">
      <c r="R63529" s="1"/>
    </row>
    <row r="63530" spans="18:18">
      <c r="R63530" s="1"/>
    </row>
    <row r="63531" spans="18:18">
      <c r="R63531" s="1"/>
    </row>
    <row r="63532" spans="18:18">
      <c r="R63532" s="1"/>
    </row>
    <row r="63533" spans="18:18">
      <c r="R63533" s="1"/>
    </row>
    <row r="63534" spans="18:18">
      <c r="R63534" s="1"/>
    </row>
    <row r="63535" spans="18:18">
      <c r="R63535" s="1"/>
    </row>
    <row r="63536" spans="18:18">
      <c r="R63536" s="1"/>
    </row>
    <row r="63537" spans="18:18">
      <c r="R63537" s="1"/>
    </row>
    <row r="63538" spans="18:18">
      <c r="R63538" s="1"/>
    </row>
    <row r="63539" spans="18:18">
      <c r="R63539" s="1"/>
    </row>
    <row r="63540" spans="18:18">
      <c r="R63540" s="1"/>
    </row>
    <row r="63541" spans="18:18">
      <c r="R63541" s="1"/>
    </row>
    <row r="63542" spans="18:18">
      <c r="R63542" s="1"/>
    </row>
    <row r="63543" spans="18:18">
      <c r="R63543" s="1"/>
    </row>
    <row r="63544" spans="18:18">
      <c r="R63544" s="1"/>
    </row>
    <row r="63545" spans="18:18">
      <c r="R63545" s="1"/>
    </row>
    <row r="63546" spans="18:18">
      <c r="R63546" s="1"/>
    </row>
    <row r="63547" spans="18:18">
      <c r="R63547" s="1"/>
    </row>
    <row r="63548" spans="18:18">
      <c r="R63548" s="1"/>
    </row>
    <row r="63549" spans="18:18">
      <c r="R63549" s="1"/>
    </row>
    <row r="63550" spans="18:18">
      <c r="R63550" s="1"/>
    </row>
    <row r="63551" spans="18:18">
      <c r="R63551" s="1"/>
    </row>
    <row r="63552" spans="18:18">
      <c r="R63552" s="1"/>
    </row>
    <row r="63553" spans="18:18">
      <c r="R63553" s="1"/>
    </row>
    <row r="63554" spans="18:18">
      <c r="R63554" s="1"/>
    </row>
    <row r="63555" spans="18:18">
      <c r="R63555" s="1"/>
    </row>
    <row r="63556" spans="18:18">
      <c r="R63556" s="1"/>
    </row>
    <row r="63557" spans="18:18">
      <c r="R63557" s="1"/>
    </row>
    <row r="63558" spans="18:18">
      <c r="R63558" s="1"/>
    </row>
    <row r="63559" spans="18:18">
      <c r="R63559" s="1"/>
    </row>
    <row r="63560" spans="18:18">
      <c r="R63560" s="1"/>
    </row>
    <row r="63561" spans="18:18">
      <c r="R63561" s="1"/>
    </row>
    <row r="63562" spans="18:18">
      <c r="R63562" s="1"/>
    </row>
    <row r="63563" spans="18:18">
      <c r="R63563" s="1"/>
    </row>
    <row r="63564" spans="18:18">
      <c r="R63564" s="1"/>
    </row>
    <row r="63565" spans="18:18">
      <c r="R63565" s="1"/>
    </row>
    <row r="63566" spans="18:18">
      <c r="R63566" s="1"/>
    </row>
    <row r="63567" spans="18:18">
      <c r="R63567" s="1"/>
    </row>
    <row r="63568" spans="18:18">
      <c r="R63568" s="1"/>
    </row>
    <row r="63569" spans="18:18">
      <c r="R63569" s="1"/>
    </row>
    <row r="63570" spans="18:18">
      <c r="R63570" s="1"/>
    </row>
    <row r="63571" spans="18:18">
      <c r="R63571" s="1"/>
    </row>
    <row r="63572" spans="18:18">
      <c r="R63572" s="1"/>
    </row>
    <row r="63573" spans="18:18">
      <c r="R63573" s="1"/>
    </row>
    <row r="63574" spans="18:18">
      <c r="R63574" s="1"/>
    </row>
    <row r="63575" spans="18:18">
      <c r="R63575" s="1"/>
    </row>
    <row r="63576" spans="18:18">
      <c r="R63576" s="1"/>
    </row>
    <row r="63577" spans="18:18">
      <c r="R63577" s="1"/>
    </row>
    <row r="63578" spans="18:18">
      <c r="R63578" s="1"/>
    </row>
    <row r="63579" spans="18:18">
      <c r="R63579" s="1"/>
    </row>
    <row r="63580" spans="18:18">
      <c r="R63580" s="1"/>
    </row>
    <row r="63581" spans="18:18">
      <c r="R63581" s="1"/>
    </row>
    <row r="63582" spans="18:18">
      <c r="R63582" s="1"/>
    </row>
    <row r="63583" spans="18:18">
      <c r="R63583" s="1"/>
    </row>
    <row r="63584" spans="18:18">
      <c r="R63584" s="1"/>
    </row>
    <row r="63585" spans="18:18">
      <c r="R63585" s="1"/>
    </row>
    <row r="63586" spans="18:18">
      <c r="R63586" s="1"/>
    </row>
    <row r="63587" spans="18:18">
      <c r="R63587" s="1"/>
    </row>
    <row r="63588" spans="18:18">
      <c r="R63588" s="1"/>
    </row>
    <row r="63589" spans="18:18">
      <c r="R63589" s="1"/>
    </row>
    <row r="63590" spans="18:18">
      <c r="R63590" s="1"/>
    </row>
    <row r="63591" spans="18:18">
      <c r="R63591" s="1"/>
    </row>
    <row r="63592" spans="18:18">
      <c r="R63592" s="1"/>
    </row>
    <row r="63593" spans="18:18">
      <c r="R63593" s="1"/>
    </row>
    <row r="63594" spans="18:18">
      <c r="R63594" s="1"/>
    </row>
    <row r="63595" spans="18:18">
      <c r="R63595" s="1"/>
    </row>
    <row r="63596" spans="18:18">
      <c r="R63596" s="1"/>
    </row>
    <row r="63597" spans="18:18">
      <c r="R63597" s="1"/>
    </row>
    <row r="63598" spans="18:18">
      <c r="R63598" s="1"/>
    </row>
    <row r="63599" spans="18:18">
      <c r="R63599" s="1"/>
    </row>
    <row r="63600" spans="18:18">
      <c r="R63600" s="1"/>
    </row>
    <row r="63601" spans="18:18">
      <c r="R63601" s="1"/>
    </row>
    <row r="63602" spans="18:18">
      <c r="R63602" s="1"/>
    </row>
    <row r="63603" spans="18:18">
      <c r="R63603" s="1"/>
    </row>
    <row r="63604" spans="18:18">
      <c r="R63604" s="1"/>
    </row>
    <row r="63605" spans="18:18">
      <c r="R63605" s="1"/>
    </row>
    <row r="63606" spans="18:18">
      <c r="R63606" s="1"/>
    </row>
    <row r="63607" spans="18:18">
      <c r="R63607" s="1"/>
    </row>
    <row r="63608" spans="18:18">
      <c r="R63608" s="1"/>
    </row>
    <row r="63609" spans="18:18">
      <c r="R63609" s="1"/>
    </row>
    <row r="63610" spans="18:18">
      <c r="R63610" s="1"/>
    </row>
    <row r="63611" spans="18:18">
      <c r="R63611" s="1"/>
    </row>
    <row r="63612" spans="18:18">
      <c r="R63612" s="1"/>
    </row>
    <row r="63613" spans="18:18">
      <c r="R63613" s="1"/>
    </row>
    <row r="63614" spans="18:18">
      <c r="R63614" s="1"/>
    </row>
    <row r="63615" spans="18:18">
      <c r="R63615" s="1"/>
    </row>
    <row r="63616" spans="18:18">
      <c r="R63616" s="1"/>
    </row>
    <row r="63617" spans="18:18">
      <c r="R63617" s="1"/>
    </row>
    <row r="63618" spans="18:18">
      <c r="R63618" s="1"/>
    </row>
    <row r="63619" spans="18:18">
      <c r="R63619" s="1"/>
    </row>
    <row r="63620" spans="18:18">
      <c r="R63620" s="1"/>
    </row>
    <row r="63621" spans="18:18">
      <c r="R63621" s="1"/>
    </row>
    <row r="63622" spans="18:18">
      <c r="R63622" s="1"/>
    </row>
    <row r="63623" spans="18:18">
      <c r="R63623" s="1"/>
    </row>
    <row r="63624" spans="18:18">
      <c r="R63624" s="1"/>
    </row>
    <row r="63625" spans="18:18">
      <c r="R63625" s="1"/>
    </row>
    <row r="63626" spans="18:18">
      <c r="R63626" s="1"/>
    </row>
    <row r="63627" spans="18:18">
      <c r="R63627" s="1"/>
    </row>
    <row r="63628" spans="18:18">
      <c r="R63628" s="1"/>
    </row>
    <row r="63629" spans="18:18">
      <c r="R63629" s="1"/>
    </row>
    <row r="63630" spans="18:18">
      <c r="R63630" s="1"/>
    </row>
    <row r="63631" spans="18:18">
      <c r="R63631" s="1"/>
    </row>
    <row r="63632" spans="18:18">
      <c r="R63632" s="1"/>
    </row>
    <row r="63633" spans="18:18">
      <c r="R63633" s="1"/>
    </row>
    <row r="63634" spans="18:18">
      <c r="R63634" s="1"/>
    </row>
    <row r="63635" spans="18:18">
      <c r="R63635" s="1"/>
    </row>
    <row r="63636" spans="18:18">
      <c r="R63636" s="1"/>
    </row>
    <row r="63637" spans="18:18">
      <c r="R63637" s="1"/>
    </row>
    <row r="63638" spans="18:18">
      <c r="R63638" s="1"/>
    </row>
    <row r="63639" spans="18:18">
      <c r="R63639" s="1"/>
    </row>
    <row r="63640" spans="18:18">
      <c r="R63640" s="1"/>
    </row>
    <row r="63641" spans="18:18">
      <c r="R63641" s="1"/>
    </row>
    <row r="63642" spans="18:18">
      <c r="R63642" s="1"/>
    </row>
    <row r="63643" spans="18:18">
      <c r="R63643" s="1"/>
    </row>
    <row r="63644" spans="18:18">
      <c r="R63644" s="1"/>
    </row>
    <row r="63645" spans="18:18">
      <c r="R63645" s="1"/>
    </row>
    <row r="63646" spans="18:18">
      <c r="R63646" s="1"/>
    </row>
    <row r="63647" spans="18:18">
      <c r="R63647" s="1"/>
    </row>
    <row r="63648" spans="18:18">
      <c r="R63648" s="1"/>
    </row>
    <row r="63649" spans="18:18">
      <c r="R63649" s="1"/>
    </row>
    <row r="63650" spans="18:18">
      <c r="R63650" s="1"/>
    </row>
    <row r="63651" spans="18:18">
      <c r="R63651" s="1"/>
    </row>
    <row r="63652" spans="18:18">
      <c r="R63652" s="1"/>
    </row>
    <row r="63653" spans="18:18">
      <c r="R63653" s="1"/>
    </row>
    <row r="63654" spans="18:18">
      <c r="R63654" s="1"/>
    </row>
    <row r="63655" spans="18:18">
      <c r="R63655" s="1"/>
    </row>
    <row r="63656" spans="18:18">
      <c r="R63656" s="1"/>
    </row>
    <row r="63657" spans="18:18">
      <c r="R63657" s="1"/>
    </row>
    <row r="63658" spans="18:18">
      <c r="R63658" s="1"/>
    </row>
    <row r="63659" spans="18:18">
      <c r="R63659" s="1"/>
    </row>
    <row r="63660" spans="18:18">
      <c r="R63660" s="1"/>
    </row>
    <row r="63661" spans="18:18">
      <c r="R63661" s="1"/>
    </row>
    <row r="63662" spans="18:18">
      <c r="R63662" s="1"/>
    </row>
    <row r="63663" spans="18:18">
      <c r="R63663" s="1"/>
    </row>
    <row r="63664" spans="18:18">
      <c r="R63664" s="1"/>
    </row>
    <row r="63665" spans="18:18">
      <c r="R63665" s="1"/>
    </row>
    <row r="63666" spans="18:18">
      <c r="R63666" s="1"/>
    </row>
    <row r="63667" spans="18:18">
      <c r="R63667" s="1"/>
    </row>
    <row r="63668" spans="18:18">
      <c r="R63668" s="1"/>
    </row>
    <row r="63669" spans="18:18">
      <c r="R63669" s="1"/>
    </row>
    <row r="63670" spans="18:18">
      <c r="R63670" s="1"/>
    </row>
    <row r="63671" spans="18:18">
      <c r="R63671" s="1"/>
    </row>
    <row r="63672" spans="18:18">
      <c r="R63672" s="1"/>
    </row>
    <row r="63673" spans="18:18">
      <c r="R63673" s="1"/>
    </row>
    <row r="63674" spans="18:18">
      <c r="R63674" s="1"/>
    </row>
    <row r="63675" spans="18:18">
      <c r="R63675" s="1"/>
    </row>
    <row r="63676" spans="18:18">
      <c r="R63676" s="1"/>
    </row>
    <row r="63677" spans="18:18">
      <c r="R63677" s="1"/>
    </row>
    <row r="63678" spans="18:18">
      <c r="R63678" s="1"/>
    </row>
    <row r="63679" spans="18:18">
      <c r="R63679" s="1"/>
    </row>
    <row r="63680" spans="18:18">
      <c r="R63680" s="1"/>
    </row>
    <row r="63681" spans="18:18">
      <c r="R63681" s="1"/>
    </row>
    <row r="63682" spans="18:18">
      <c r="R63682" s="1"/>
    </row>
    <row r="63683" spans="18:18">
      <c r="R63683" s="1"/>
    </row>
    <row r="63684" spans="18:18">
      <c r="R63684" s="1"/>
    </row>
    <row r="63685" spans="18:18">
      <c r="R63685" s="1"/>
    </row>
    <row r="63686" spans="18:18">
      <c r="R63686" s="1"/>
    </row>
    <row r="63687" spans="18:18">
      <c r="R63687" s="1"/>
    </row>
    <row r="63688" spans="18:18">
      <c r="R63688" s="1"/>
    </row>
    <row r="63689" spans="18:18">
      <c r="R63689" s="1"/>
    </row>
    <row r="63690" spans="18:18">
      <c r="R63690" s="1"/>
    </row>
    <row r="63691" spans="18:18">
      <c r="R63691" s="1"/>
    </row>
    <row r="63692" spans="18:18">
      <c r="R63692" s="1"/>
    </row>
    <row r="63693" spans="18:18">
      <c r="R63693" s="1"/>
    </row>
    <row r="63694" spans="18:18">
      <c r="R63694" s="1"/>
    </row>
    <row r="63695" spans="18:18">
      <c r="R63695" s="1"/>
    </row>
    <row r="63696" spans="18:18">
      <c r="R63696" s="1"/>
    </row>
    <row r="63697" spans="18:18">
      <c r="R63697" s="1"/>
    </row>
    <row r="63698" spans="18:18">
      <c r="R63698" s="1"/>
    </row>
    <row r="63699" spans="18:18">
      <c r="R63699" s="1"/>
    </row>
    <row r="63700" spans="18:18">
      <c r="R63700" s="1"/>
    </row>
    <row r="63701" spans="18:18">
      <c r="R63701" s="1"/>
    </row>
    <row r="63702" spans="18:18">
      <c r="R63702" s="1"/>
    </row>
    <row r="63703" spans="18:18">
      <c r="R63703" s="1"/>
    </row>
    <row r="63704" spans="18:18">
      <c r="R63704" s="1"/>
    </row>
    <row r="63705" spans="18:18">
      <c r="R63705" s="1"/>
    </row>
    <row r="63706" spans="18:18">
      <c r="R63706" s="1"/>
    </row>
    <row r="63707" spans="18:18">
      <c r="R63707" s="1"/>
    </row>
    <row r="63708" spans="18:18">
      <c r="R63708" s="1"/>
    </row>
    <row r="63709" spans="18:18">
      <c r="R63709" s="1"/>
    </row>
    <row r="63710" spans="18:18">
      <c r="R63710" s="1"/>
    </row>
    <row r="63711" spans="18:18">
      <c r="R63711" s="1"/>
    </row>
    <row r="63712" spans="18:18">
      <c r="R63712" s="1"/>
    </row>
    <row r="63713" spans="18:18">
      <c r="R63713" s="1"/>
    </row>
    <row r="63714" spans="18:18">
      <c r="R63714" s="1"/>
    </row>
    <row r="63715" spans="18:18">
      <c r="R63715" s="1"/>
    </row>
    <row r="63716" spans="18:18">
      <c r="R63716" s="1"/>
    </row>
    <row r="63717" spans="18:18">
      <c r="R63717" s="1"/>
    </row>
    <row r="63718" spans="18:18">
      <c r="R63718" s="1"/>
    </row>
    <row r="63719" spans="18:18">
      <c r="R63719" s="1"/>
    </row>
    <row r="63720" spans="18:18">
      <c r="R63720" s="1"/>
    </row>
    <row r="63721" spans="18:18">
      <c r="R63721" s="1"/>
    </row>
    <row r="63722" spans="18:18">
      <c r="R63722" s="1"/>
    </row>
    <row r="63723" spans="18:18">
      <c r="R63723" s="1"/>
    </row>
    <row r="63724" spans="18:18">
      <c r="R63724" s="1"/>
    </row>
    <row r="63725" spans="18:18">
      <c r="R63725" s="1"/>
    </row>
    <row r="63726" spans="18:18">
      <c r="R63726" s="1"/>
    </row>
    <row r="63727" spans="18:18">
      <c r="R63727" s="1"/>
    </row>
    <row r="63728" spans="18:18">
      <c r="R63728" s="1"/>
    </row>
    <row r="63729" spans="18:18">
      <c r="R63729" s="1"/>
    </row>
    <row r="63730" spans="18:18">
      <c r="R63730" s="1"/>
    </row>
    <row r="63731" spans="18:18">
      <c r="R63731" s="1"/>
    </row>
    <row r="63732" spans="18:18">
      <c r="R63732" s="1"/>
    </row>
    <row r="63733" spans="18:18">
      <c r="R63733" s="1"/>
    </row>
    <row r="63734" spans="18:18">
      <c r="R63734" s="1"/>
    </row>
    <row r="63735" spans="18:18">
      <c r="R63735" s="1"/>
    </row>
    <row r="63736" spans="18:18">
      <c r="R63736" s="1"/>
    </row>
    <row r="63737" spans="18:18">
      <c r="R63737" s="1"/>
    </row>
    <row r="63738" spans="18:18">
      <c r="R63738" s="1"/>
    </row>
    <row r="63739" spans="18:18">
      <c r="R63739" s="1"/>
    </row>
    <row r="63740" spans="18:18">
      <c r="R63740" s="1"/>
    </row>
    <row r="63741" spans="18:18">
      <c r="R63741" s="1"/>
    </row>
    <row r="63742" spans="18:18">
      <c r="R63742" s="1"/>
    </row>
    <row r="63743" spans="18:18">
      <c r="R63743" s="1"/>
    </row>
    <row r="63744" spans="18:18">
      <c r="R63744" s="1"/>
    </row>
    <row r="63745" spans="18:18">
      <c r="R63745" s="1"/>
    </row>
    <row r="63746" spans="18:18">
      <c r="R63746" s="1"/>
    </row>
    <row r="63747" spans="18:18">
      <c r="R63747" s="1"/>
    </row>
    <row r="63748" spans="18:18">
      <c r="R63748" s="1"/>
    </row>
    <row r="63749" spans="18:18">
      <c r="R63749" s="1"/>
    </row>
    <row r="63750" spans="18:18">
      <c r="R63750" s="1"/>
    </row>
    <row r="63751" spans="18:18">
      <c r="R63751" s="1"/>
    </row>
    <row r="63752" spans="18:18">
      <c r="R63752" s="1"/>
    </row>
    <row r="63753" spans="18:18">
      <c r="R63753" s="1"/>
    </row>
    <row r="63754" spans="18:18">
      <c r="R63754" s="1"/>
    </row>
    <row r="63755" spans="18:18">
      <c r="R63755" s="1"/>
    </row>
    <row r="63756" spans="18:18">
      <c r="R63756" s="1"/>
    </row>
    <row r="63757" spans="18:18">
      <c r="R63757" s="1"/>
    </row>
    <row r="63758" spans="18:18">
      <c r="R63758" s="1"/>
    </row>
    <row r="63759" spans="18:18">
      <c r="R63759" s="1"/>
    </row>
    <row r="63760" spans="18:18">
      <c r="R63760" s="1"/>
    </row>
    <row r="63761" spans="18:18">
      <c r="R63761" s="1"/>
    </row>
    <row r="63762" spans="18:18">
      <c r="R63762" s="1"/>
    </row>
    <row r="63763" spans="18:18">
      <c r="R63763" s="1"/>
    </row>
    <row r="63764" spans="18:18">
      <c r="R63764" s="1"/>
    </row>
    <row r="63765" spans="18:18">
      <c r="R63765" s="1"/>
    </row>
    <row r="63766" spans="18:18">
      <c r="R63766" s="1"/>
    </row>
    <row r="63767" spans="18:18">
      <c r="R63767" s="1"/>
    </row>
    <row r="63768" spans="18:18">
      <c r="R63768" s="1"/>
    </row>
    <row r="63769" spans="18:18">
      <c r="R63769" s="1"/>
    </row>
    <row r="63770" spans="18:18">
      <c r="R63770" s="1"/>
    </row>
    <row r="63771" spans="18:18">
      <c r="R63771" s="1"/>
    </row>
    <row r="63772" spans="18:18">
      <c r="R63772" s="1"/>
    </row>
    <row r="63773" spans="18:18">
      <c r="R63773" s="1"/>
    </row>
    <row r="63774" spans="18:18">
      <c r="R63774" s="1"/>
    </row>
    <row r="63775" spans="18:18">
      <c r="R63775" s="1"/>
    </row>
    <row r="63776" spans="18:18">
      <c r="R63776" s="1"/>
    </row>
    <row r="63777" spans="18:18">
      <c r="R63777" s="1"/>
    </row>
    <row r="63778" spans="18:18">
      <c r="R63778" s="1"/>
    </row>
    <row r="63779" spans="18:18">
      <c r="R63779" s="1"/>
    </row>
    <row r="63780" spans="18:18">
      <c r="R63780" s="1"/>
    </row>
    <row r="63781" spans="18:18">
      <c r="R63781" s="1"/>
    </row>
    <row r="63782" spans="18:18">
      <c r="R63782" s="1"/>
    </row>
    <row r="63783" spans="18:18">
      <c r="R63783" s="1"/>
    </row>
    <row r="63784" spans="18:18">
      <c r="R63784" s="1"/>
    </row>
    <row r="63785" spans="18:18">
      <c r="R63785" s="1"/>
    </row>
    <row r="63786" spans="18:18">
      <c r="R63786" s="1"/>
    </row>
    <row r="63787" spans="18:18">
      <c r="R63787" s="1"/>
    </row>
    <row r="63788" spans="18:18">
      <c r="R63788" s="1"/>
    </row>
    <row r="63789" spans="18:18">
      <c r="R63789" s="1"/>
    </row>
    <row r="63790" spans="18:18">
      <c r="R63790" s="1"/>
    </row>
    <row r="63791" spans="18:18">
      <c r="R63791" s="1"/>
    </row>
    <row r="63792" spans="18:18">
      <c r="R63792" s="1"/>
    </row>
    <row r="63793" spans="18:18">
      <c r="R63793" s="1"/>
    </row>
    <row r="63794" spans="18:18">
      <c r="R63794" s="1"/>
    </row>
    <row r="63795" spans="18:18">
      <c r="R63795" s="1"/>
    </row>
    <row r="63796" spans="18:18">
      <c r="R63796" s="1"/>
    </row>
    <row r="63797" spans="18:18">
      <c r="R63797" s="1"/>
    </row>
    <row r="63798" spans="18:18">
      <c r="R63798" s="1"/>
    </row>
    <row r="63799" spans="18:18">
      <c r="R63799" s="1"/>
    </row>
    <row r="63800" spans="18:18">
      <c r="R63800" s="1"/>
    </row>
    <row r="63801" spans="18:18">
      <c r="R63801" s="1"/>
    </row>
    <row r="63802" spans="18:18">
      <c r="R63802" s="1"/>
    </row>
    <row r="63803" spans="18:18">
      <c r="R63803" s="1"/>
    </row>
    <row r="63804" spans="18:18">
      <c r="R63804" s="1"/>
    </row>
    <row r="63805" spans="18:18">
      <c r="R63805" s="1"/>
    </row>
    <row r="63806" spans="18:18">
      <c r="R63806" s="1"/>
    </row>
    <row r="63807" spans="18:18">
      <c r="R63807" s="1"/>
    </row>
    <row r="63808" spans="18:18">
      <c r="R63808" s="1"/>
    </row>
    <row r="63809" spans="18:18">
      <c r="R63809" s="1"/>
    </row>
    <row r="63810" spans="18:18">
      <c r="R63810" s="1"/>
    </row>
    <row r="63811" spans="18:18">
      <c r="R63811" s="1"/>
    </row>
    <row r="63812" spans="18:18">
      <c r="R63812" s="1"/>
    </row>
    <row r="63813" spans="18:18">
      <c r="R63813" s="1"/>
    </row>
    <row r="63814" spans="18:18">
      <c r="R63814" s="1"/>
    </row>
    <row r="63815" spans="18:18">
      <c r="R63815" s="1"/>
    </row>
    <row r="63816" spans="18:18">
      <c r="R63816" s="1"/>
    </row>
    <row r="63817" spans="18:18">
      <c r="R63817" s="1"/>
    </row>
    <row r="63818" spans="18:18">
      <c r="R63818" s="1"/>
    </row>
    <row r="63819" spans="18:18">
      <c r="R63819" s="1"/>
    </row>
    <row r="63820" spans="18:18">
      <c r="R63820" s="1"/>
    </row>
    <row r="63821" spans="18:18">
      <c r="R63821" s="1"/>
    </row>
    <row r="63822" spans="18:18">
      <c r="R63822" s="1"/>
    </row>
    <row r="63823" spans="18:18">
      <c r="R63823" s="1"/>
    </row>
    <row r="63824" spans="18:18">
      <c r="R63824" s="1"/>
    </row>
    <row r="63825" spans="18:18">
      <c r="R63825" s="1"/>
    </row>
    <row r="63826" spans="18:18">
      <c r="R63826" s="1"/>
    </row>
    <row r="63827" spans="18:18">
      <c r="R63827" s="1"/>
    </row>
    <row r="63828" spans="18:18">
      <c r="R63828" s="1"/>
    </row>
    <row r="63829" spans="18:18">
      <c r="R63829" s="1"/>
    </row>
    <row r="63830" spans="18:18">
      <c r="R63830" s="1"/>
    </row>
    <row r="63831" spans="18:18">
      <c r="R63831" s="1"/>
    </row>
    <row r="63832" spans="18:18">
      <c r="R63832" s="1"/>
    </row>
    <row r="63833" spans="18:18">
      <c r="R63833" s="1"/>
    </row>
    <row r="63834" spans="18:18">
      <c r="R63834" s="1"/>
    </row>
    <row r="63835" spans="18:18">
      <c r="R63835" s="1"/>
    </row>
    <row r="63836" spans="18:18">
      <c r="R63836" s="1"/>
    </row>
    <row r="63837" spans="18:18">
      <c r="R63837" s="1"/>
    </row>
    <row r="63838" spans="18:18">
      <c r="R63838" s="1"/>
    </row>
    <row r="63839" spans="18:18">
      <c r="R63839" s="1"/>
    </row>
    <row r="63840" spans="18:18">
      <c r="R63840" s="1"/>
    </row>
    <row r="63841" spans="18:18">
      <c r="R63841" s="1"/>
    </row>
    <row r="63842" spans="18:18">
      <c r="R63842" s="1"/>
    </row>
    <row r="63843" spans="18:18">
      <c r="R63843" s="1"/>
    </row>
    <row r="63844" spans="18:18">
      <c r="R63844" s="1"/>
    </row>
    <row r="63845" spans="18:18">
      <c r="R63845" s="1"/>
    </row>
    <row r="63846" spans="18:18">
      <c r="R63846" s="1"/>
    </row>
    <row r="63847" spans="18:18">
      <c r="R63847" s="1"/>
    </row>
    <row r="63848" spans="18:18">
      <c r="R63848" s="1"/>
    </row>
    <row r="63849" spans="18:18">
      <c r="R63849" s="1"/>
    </row>
    <row r="63850" spans="18:18">
      <c r="R63850" s="1"/>
    </row>
    <row r="63851" spans="18:18">
      <c r="R63851" s="1"/>
    </row>
    <row r="63852" spans="18:18">
      <c r="R63852" s="1"/>
    </row>
    <row r="63853" spans="18:18">
      <c r="R63853" s="1"/>
    </row>
    <row r="63854" spans="18:18">
      <c r="R63854" s="1"/>
    </row>
    <row r="63855" spans="18:18">
      <c r="R63855" s="1"/>
    </row>
    <row r="63856" spans="18:18">
      <c r="R63856" s="1"/>
    </row>
    <row r="63857" spans="18:18">
      <c r="R63857" s="1"/>
    </row>
    <row r="63858" spans="18:18">
      <c r="R63858" s="1"/>
    </row>
    <row r="63859" spans="18:18">
      <c r="R63859" s="1"/>
    </row>
    <row r="63860" spans="18:18">
      <c r="R63860" s="1"/>
    </row>
    <row r="63861" spans="18:18">
      <c r="R63861" s="1"/>
    </row>
    <row r="63862" spans="18:18">
      <c r="R63862" s="1"/>
    </row>
    <row r="63863" spans="18:18">
      <c r="R63863" s="1"/>
    </row>
    <row r="63864" spans="18:18">
      <c r="R63864" s="1"/>
    </row>
    <row r="63865" spans="18:18">
      <c r="R63865" s="1"/>
    </row>
    <row r="63866" spans="18:18">
      <c r="R63866" s="1"/>
    </row>
    <row r="63867" spans="18:18">
      <c r="R63867" s="1"/>
    </row>
    <row r="63868" spans="18:18">
      <c r="R63868" s="1"/>
    </row>
    <row r="63869" spans="18:18">
      <c r="R63869" s="1"/>
    </row>
    <row r="63870" spans="18:18">
      <c r="R63870" s="1"/>
    </row>
    <row r="63871" spans="18:18">
      <c r="R63871" s="1"/>
    </row>
    <row r="63872" spans="18:18">
      <c r="R63872" s="1"/>
    </row>
    <row r="63873" spans="18:18">
      <c r="R63873" s="1"/>
    </row>
    <row r="63874" spans="18:18">
      <c r="R63874" s="1"/>
    </row>
    <row r="63875" spans="18:18">
      <c r="R63875" s="1"/>
    </row>
    <row r="63876" spans="18:18">
      <c r="R63876" s="1"/>
    </row>
    <row r="63877" spans="18:18">
      <c r="R63877" s="1"/>
    </row>
    <row r="63878" spans="18:18">
      <c r="R63878" s="1"/>
    </row>
    <row r="63879" spans="18:18">
      <c r="R63879" s="1"/>
    </row>
    <row r="63880" spans="18:18">
      <c r="R63880" s="1"/>
    </row>
    <row r="63881" spans="18:18">
      <c r="R63881" s="1"/>
    </row>
    <row r="63882" spans="18:18">
      <c r="R63882" s="1"/>
    </row>
    <row r="63883" spans="18:18">
      <c r="R63883" s="1"/>
    </row>
    <row r="63884" spans="18:18">
      <c r="R63884" s="1"/>
    </row>
    <row r="63885" spans="18:18">
      <c r="R63885" s="1"/>
    </row>
    <row r="63886" spans="18:18">
      <c r="R63886" s="1"/>
    </row>
    <row r="63887" spans="18:18">
      <c r="R63887" s="1"/>
    </row>
    <row r="63888" spans="18:18">
      <c r="R63888" s="1"/>
    </row>
    <row r="63889" spans="18:18">
      <c r="R63889" s="1"/>
    </row>
    <row r="63890" spans="18:18">
      <c r="R63890" s="1"/>
    </row>
    <row r="63891" spans="18:18">
      <c r="R63891" s="1"/>
    </row>
    <row r="63892" spans="18:18">
      <c r="R63892" s="1"/>
    </row>
    <row r="63893" spans="18:18">
      <c r="R63893" s="1"/>
    </row>
    <row r="63894" spans="18:18">
      <c r="R63894" s="1"/>
    </row>
    <row r="63895" spans="18:18">
      <c r="R63895" s="1"/>
    </row>
    <row r="63896" spans="18:18">
      <c r="R63896" s="1"/>
    </row>
    <row r="63897" spans="18:18">
      <c r="R63897" s="1"/>
    </row>
    <row r="63898" spans="18:18">
      <c r="R63898" s="1"/>
    </row>
    <row r="63899" spans="18:18">
      <c r="R63899" s="1"/>
    </row>
    <row r="63900" spans="18:18">
      <c r="R63900" s="1"/>
    </row>
    <row r="63901" spans="18:18">
      <c r="R63901" s="1"/>
    </row>
    <row r="63902" spans="18:18">
      <c r="R63902" s="1"/>
    </row>
    <row r="63903" spans="18:18">
      <c r="R63903" s="1"/>
    </row>
    <row r="63904" spans="18:18">
      <c r="R63904" s="1"/>
    </row>
    <row r="63905" spans="18:18">
      <c r="R63905" s="1"/>
    </row>
    <row r="63906" spans="18:18">
      <c r="R63906" s="1"/>
    </row>
    <row r="63907" spans="18:18">
      <c r="R63907" s="1"/>
    </row>
    <row r="63908" spans="18:18">
      <c r="R63908" s="1"/>
    </row>
    <row r="63909" spans="18:18">
      <c r="R63909" s="1"/>
    </row>
    <row r="63910" spans="18:18">
      <c r="R63910" s="1"/>
    </row>
    <row r="63911" spans="18:18">
      <c r="R63911" s="1"/>
    </row>
    <row r="63912" spans="18:18">
      <c r="R63912" s="1"/>
    </row>
    <row r="63913" spans="18:18">
      <c r="R63913" s="1"/>
    </row>
    <row r="63914" spans="18:18">
      <c r="R63914" s="1"/>
    </row>
    <row r="63915" spans="18:18">
      <c r="R63915" s="1"/>
    </row>
    <row r="63916" spans="18:18">
      <c r="R63916" s="1"/>
    </row>
    <row r="63917" spans="18:18">
      <c r="R63917" s="1"/>
    </row>
    <row r="63918" spans="18:18">
      <c r="R63918" s="1"/>
    </row>
    <row r="63919" spans="18:18">
      <c r="R63919" s="1"/>
    </row>
    <row r="63920" spans="18:18">
      <c r="R63920" s="1"/>
    </row>
    <row r="63921" spans="18:18">
      <c r="R63921" s="1"/>
    </row>
    <row r="63922" spans="18:18">
      <c r="R63922" s="1"/>
    </row>
    <row r="63923" spans="18:18">
      <c r="R63923" s="1"/>
    </row>
    <row r="63924" spans="18:18">
      <c r="R63924" s="1"/>
    </row>
    <row r="63925" spans="18:18">
      <c r="R63925" s="1"/>
    </row>
    <row r="63926" spans="18:18">
      <c r="R63926" s="1"/>
    </row>
    <row r="63927" spans="18:18">
      <c r="R63927" s="1"/>
    </row>
    <row r="63928" spans="18:18">
      <c r="R63928" s="1"/>
    </row>
    <row r="63929" spans="18:18">
      <c r="R63929" s="1"/>
    </row>
    <row r="63930" spans="18:18">
      <c r="R63930" s="1"/>
    </row>
    <row r="63931" spans="18:18">
      <c r="R63931" s="1"/>
    </row>
    <row r="63932" spans="18:18">
      <c r="R63932" s="1"/>
    </row>
    <row r="63933" spans="18:18">
      <c r="R63933" s="1"/>
    </row>
    <row r="63934" spans="18:18">
      <c r="R63934" s="1"/>
    </row>
    <row r="63935" spans="18:18">
      <c r="R63935" s="1"/>
    </row>
    <row r="63936" spans="18:18">
      <c r="R63936" s="1"/>
    </row>
    <row r="63937" spans="18:18">
      <c r="R63937" s="1"/>
    </row>
    <row r="63938" spans="18:18">
      <c r="R63938" s="1"/>
    </row>
    <row r="63939" spans="18:18">
      <c r="R63939" s="1"/>
    </row>
    <row r="63940" spans="18:18">
      <c r="R63940" s="1"/>
    </row>
    <row r="63941" spans="18:18">
      <c r="R63941" s="1"/>
    </row>
    <row r="63942" spans="18:18">
      <c r="R63942" s="1"/>
    </row>
    <row r="63943" spans="18:18">
      <c r="R63943" s="1"/>
    </row>
    <row r="63944" spans="18:18">
      <c r="R63944" s="1"/>
    </row>
    <row r="63945" spans="18:18">
      <c r="R63945" s="1"/>
    </row>
    <row r="63946" spans="18:18">
      <c r="R63946" s="1"/>
    </row>
    <row r="63947" spans="18:18">
      <c r="R63947" s="1"/>
    </row>
    <row r="63948" spans="18:18">
      <c r="R63948" s="1"/>
    </row>
    <row r="63949" spans="18:18">
      <c r="R63949" s="1"/>
    </row>
    <row r="63950" spans="18:18">
      <c r="R63950" s="1"/>
    </row>
    <row r="63951" spans="18:18">
      <c r="R63951" s="1"/>
    </row>
    <row r="63952" spans="18:18">
      <c r="R63952" s="1"/>
    </row>
    <row r="63953" spans="18:18">
      <c r="R63953" s="1"/>
    </row>
    <row r="63954" spans="18:18">
      <c r="R63954" s="1"/>
    </row>
    <row r="63955" spans="18:18">
      <c r="R63955" s="1"/>
    </row>
    <row r="63956" spans="18:18">
      <c r="R63956" s="1"/>
    </row>
    <row r="63957" spans="18:18">
      <c r="R63957" s="1"/>
    </row>
    <row r="63958" spans="18:18">
      <c r="R63958" s="1"/>
    </row>
    <row r="63959" spans="18:18">
      <c r="R63959" s="1"/>
    </row>
    <row r="63960" spans="18:18">
      <c r="R63960" s="1"/>
    </row>
    <row r="63961" spans="18:18">
      <c r="R63961" s="1"/>
    </row>
    <row r="63962" spans="18:18">
      <c r="R63962" s="1"/>
    </row>
    <row r="63963" spans="18:18">
      <c r="R63963" s="1"/>
    </row>
    <row r="63964" spans="18:18">
      <c r="R63964" s="1"/>
    </row>
    <row r="63965" spans="18:18">
      <c r="R63965" s="1"/>
    </row>
    <row r="63966" spans="18:18">
      <c r="R63966" s="1"/>
    </row>
    <row r="63967" spans="18:18">
      <c r="R63967" s="1"/>
    </row>
    <row r="63968" spans="18:18">
      <c r="R63968" s="1"/>
    </row>
    <row r="63969" spans="18:18">
      <c r="R63969" s="1"/>
    </row>
    <row r="63970" spans="18:18">
      <c r="R63970" s="1"/>
    </row>
    <row r="63971" spans="18:18">
      <c r="R63971" s="1"/>
    </row>
    <row r="63972" spans="18:18">
      <c r="R63972" s="1"/>
    </row>
    <row r="63973" spans="18:18">
      <c r="R63973" s="1"/>
    </row>
    <row r="63974" spans="18:18">
      <c r="R63974" s="1"/>
    </row>
    <row r="63975" spans="18:18">
      <c r="R63975" s="1"/>
    </row>
    <row r="63976" spans="18:18">
      <c r="R63976" s="1"/>
    </row>
    <row r="63977" spans="18:18">
      <c r="R63977" s="1"/>
    </row>
    <row r="63978" spans="18:18">
      <c r="R63978" s="1"/>
    </row>
    <row r="63979" spans="18:18">
      <c r="R63979" s="1"/>
    </row>
    <row r="63980" spans="18:18">
      <c r="R63980" s="1"/>
    </row>
    <row r="63981" spans="18:18">
      <c r="R63981" s="1"/>
    </row>
  </sheetData>
  <mergeCells count="4">
    <mergeCell ref="N6:P7"/>
    <mergeCell ref="B6:M7"/>
    <mergeCell ref="A5:B5"/>
    <mergeCell ref="P5:Q5"/>
  </mergeCells>
  <phoneticPr fontId="0" type="noConversion"/>
  <printOptions gridLinesSet="0"/>
  <pageMargins left="0.59055118110236227" right="0.59055118110236227" top="0.39370078740157483" bottom="0.39370078740157483" header="0.31496062992125984" footer="0.31496062992125984"/>
  <pageSetup paperSize="9" scale="75" firstPageNumber="3" orientation="landscape" horizontalDpi="429496729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N42"/>
  <sheetViews>
    <sheetView topLeftCell="A19" workbookViewId="0">
      <selection activeCell="E35" sqref="E35"/>
    </sheetView>
  </sheetViews>
  <sheetFormatPr baseColWidth="10" defaultRowHeight="12"/>
  <sheetData>
    <row r="1" spans="1:14"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t="s">
        <v>73</v>
      </c>
      <c r="J1" t="s">
        <v>74</v>
      </c>
      <c r="K1" t="s">
        <v>75</v>
      </c>
      <c r="L1" t="s">
        <v>76</v>
      </c>
      <c r="M1" t="s">
        <v>77</v>
      </c>
    </row>
    <row r="2" spans="1:14">
      <c r="A2" t="s">
        <v>78</v>
      </c>
      <c r="B2" s="60">
        <v>2116.1127299999998</v>
      </c>
      <c r="C2" s="60">
        <v>2698.8765999999996</v>
      </c>
      <c r="D2" s="60">
        <v>1905.5203000000001</v>
      </c>
      <c r="E2" s="60">
        <v>3361.3364999999999</v>
      </c>
      <c r="F2" s="60">
        <v>3410.1614</v>
      </c>
      <c r="G2" s="60">
        <v>1695.9331000000002</v>
      </c>
      <c r="H2" s="60">
        <v>2967.3768000000005</v>
      </c>
      <c r="I2" s="60">
        <v>3316.6992</v>
      </c>
      <c r="J2" s="60">
        <v>1820.8569299999999</v>
      </c>
      <c r="K2" s="60">
        <v>3838.7133099999996</v>
      </c>
      <c r="L2" s="60">
        <v>1283.7383</v>
      </c>
      <c r="M2" s="60">
        <v>1393.9741000000001</v>
      </c>
      <c r="N2">
        <v>0</v>
      </c>
    </row>
    <row r="3" spans="1:14">
      <c r="A3" t="s">
        <v>79</v>
      </c>
      <c r="B3" s="60">
        <v>252.93679999999998</v>
      </c>
      <c r="C3" s="60">
        <v>336.90949999999998</v>
      </c>
      <c r="D3" s="60">
        <v>1024.0485000000001</v>
      </c>
      <c r="E3" s="60">
        <v>5937.7110000000002</v>
      </c>
      <c r="F3" s="60">
        <v>2078.0264999999999</v>
      </c>
      <c r="G3" s="60">
        <v>1512.8931</v>
      </c>
      <c r="H3" s="60">
        <v>1051.0396000000001</v>
      </c>
      <c r="I3" s="60">
        <v>1459.3208</v>
      </c>
      <c r="J3" s="60">
        <v>912.78780000000006</v>
      </c>
      <c r="K3" s="60">
        <v>1962.8920000000001</v>
      </c>
      <c r="L3" s="60">
        <v>2830.0627999999997</v>
      </c>
      <c r="M3" s="60">
        <v>3488.6727999999998</v>
      </c>
    </row>
    <row r="4" spans="1:14">
      <c r="A4" t="s">
        <v>80</v>
      </c>
      <c r="B4" s="60">
        <v>797.66830000000004</v>
      </c>
      <c r="C4" s="60">
        <v>795.09249999999997</v>
      </c>
      <c r="D4" s="60">
        <v>5734.2635</v>
      </c>
      <c r="E4" s="60">
        <v>2543.2790599999998</v>
      </c>
      <c r="F4" s="60">
        <v>2467.1462199999996</v>
      </c>
      <c r="G4" s="60">
        <v>1615.3666000000001</v>
      </c>
      <c r="H4" s="60">
        <v>1380.6898600000002</v>
      </c>
      <c r="I4" s="60">
        <v>4279.7865000000002</v>
      </c>
      <c r="J4" s="60">
        <v>6992.4748</v>
      </c>
      <c r="K4" s="60">
        <v>12677.2875</v>
      </c>
      <c r="L4" s="60">
        <v>9744.7983000000004</v>
      </c>
      <c r="M4" s="60">
        <v>2355.9740099999999</v>
      </c>
    </row>
    <row r="5" spans="1:14">
      <c r="A5" t="s">
        <v>81</v>
      </c>
      <c r="B5" s="60">
        <v>2233.5335</v>
      </c>
      <c r="C5" s="60">
        <v>318.23899999999998</v>
      </c>
      <c r="D5" s="60">
        <v>1840.1465000000003</v>
      </c>
      <c r="E5" s="60">
        <v>1567.8715</v>
      </c>
      <c r="F5" s="60">
        <v>1754.3085000000001</v>
      </c>
      <c r="G5" s="60">
        <v>1708.9815000000003</v>
      </c>
      <c r="H5" s="60">
        <v>1942.56</v>
      </c>
      <c r="I5" s="60">
        <v>1464.1134999999999</v>
      </c>
      <c r="J5" s="60">
        <v>1313.067</v>
      </c>
      <c r="K5" s="60">
        <v>1983.0539999999999</v>
      </c>
      <c r="L5" s="60">
        <v>8207.9835000000003</v>
      </c>
      <c r="M5" s="60">
        <v>13626.942499999997</v>
      </c>
    </row>
    <row r="6" spans="1:14">
      <c r="A6" t="s">
        <v>82</v>
      </c>
      <c r="B6" s="60">
        <v>693.35550000000001</v>
      </c>
      <c r="C6" s="60">
        <v>482.82040000000001</v>
      </c>
      <c r="D6" s="60">
        <v>657.83894999999995</v>
      </c>
      <c r="E6" s="60">
        <v>906.24956000000009</v>
      </c>
      <c r="F6" s="60">
        <v>1003.5735</v>
      </c>
      <c r="G6" s="60">
        <v>561.50069999999994</v>
      </c>
      <c r="H6" s="60">
        <v>739.52098000000001</v>
      </c>
      <c r="I6" s="60">
        <v>539.31358999999998</v>
      </c>
      <c r="J6" s="60">
        <v>393.8227</v>
      </c>
      <c r="K6" s="60">
        <v>744.62180000000001</v>
      </c>
      <c r="L6" s="60">
        <v>1165.59474</v>
      </c>
      <c r="M6" s="60">
        <v>1728.08572</v>
      </c>
    </row>
    <row r="7" spans="1:14">
      <c r="A7" t="s">
        <v>83</v>
      </c>
      <c r="B7" s="60">
        <v>756.38531</v>
      </c>
      <c r="C7" s="60">
        <v>281.24065000000002</v>
      </c>
      <c r="D7" s="60">
        <v>317.66802000000001</v>
      </c>
      <c r="E7" s="60">
        <v>530.40075000000002</v>
      </c>
      <c r="F7" s="60">
        <v>436.77562</v>
      </c>
      <c r="G7" s="60">
        <v>470.28964000000002</v>
      </c>
      <c r="H7" s="60">
        <v>819.57619999999997</v>
      </c>
      <c r="I7" s="60">
        <v>1324.27298</v>
      </c>
      <c r="J7" s="60">
        <v>1342.2574999999999</v>
      </c>
      <c r="K7" s="60">
        <v>2135.7051800000004</v>
      </c>
      <c r="L7" s="60">
        <v>1088.4970000000001</v>
      </c>
      <c r="M7" s="60">
        <v>1755.01323</v>
      </c>
    </row>
    <row r="8" spans="1:14">
      <c r="A8" t="s">
        <v>84</v>
      </c>
      <c r="B8" s="60">
        <v>342.68450000000001</v>
      </c>
      <c r="C8" s="60">
        <v>621.39700000000005</v>
      </c>
      <c r="D8" s="60">
        <v>388.44650000000001</v>
      </c>
      <c r="E8" s="60">
        <v>746.4</v>
      </c>
      <c r="F8" s="60">
        <v>919.18200000000002</v>
      </c>
      <c r="G8" s="60">
        <v>1248.9739999999999</v>
      </c>
      <c r="H8" s="60">
        <v>1432.761</v>
      </c>
      <c r="I8" s="60">
        <v>776.66399999999999</v>
      </c>
      <c r="J8" s="60">
        <v>160.732</v>
      </c>
      <c r="K8" s="60">
        <v>441.30500000000001</v>
      </c>
      <c r="L8" s="60">
        <v>1089.9580000000001</v>
      </c>
      <c r="M8" s="60">
        <v>1336.5909999999999</v>
      </c>
    </row>
    <row r="9" spans="1:14">
      <c r="A9" t="s">
        <v>85</v>
      </c>
      <c r="B9" s="60">
        <v>128.93199999999999</v>
      </c>
      <c r="C9" s="60">
        <v>86.344999999999999</v>
      </c>
      <c r="D9" s="60">
        <v>92.905000000000001</v>
      </c>
      <c r="E9" s="60">
        <v>179.64949999999999</v>
      </c>
      <c r="F9" s="60">
        <v>94.405500000000004</v>
      </c>
      <c r="G9" s="60">
        <v>101.206</v>
      </c>
      <c r="H9" s="60">
        <v>63.090499999999999</v>
      </c>
      <c r="I9" s="60">
        <v>127.86150000000001</v>
      </c>
      <c r="J9" s="60">
        <v>196.98599999999999</v>
      </c>
      <c r="K9" s="60">
        <v>1149.653</v>
      </c>
      <c r="L9" s="60">
        <v>423.37400000000002</v>
      </c>
      <c r="M9" s="60">
        <v>609.86300000000006</v>
      </c>
    </row>
    <row r="10" spans="1:14">
      <c r="A10" t="s">
        <v>86</v>
      </c>
      <c r="B10" s="60">
        <v>11.743499999999999</v>
      </c>
      <c r="C10" s="60">
        <v>93.506500000000003</v>
      </c>
      <c r="D10" s="60">
        <v>124.6</v>
      </c>
      <c r="E10" s="60">
        <v>1.1599999999999999</v>
      </c>
      <c r="F10" s="60">
        <v>1.04</v>
      </c>
      <c r="G10" s="60">
        <v>11.972</v>
      </c>
      <c r="H10" s="60">
        <v>17.152999999999999</v>
      </c>
      <c r="I10" s="60">
        <v>15.394</v>
      </c>
      <c r="J10" s="60">
        <v>4.8825000000000003</v>
      </c>
      <c r="K10" s="60">
        <v>0</v>
      </c>
      <c r="L10" s="60">
        <v>87.620999999999995</v>
      </c>
      <c r="M10" s="60">
        <v>79.100200000000001</v>
      </c>
    </row>
    <row r="11" spans="1:14">
      <c r="A11" t="s">
        <v>87</v>
      </c>
      <c r="B11" s="60">
        <v>1228.7343100000001</v>
      </c>
      <c r="C11" s="60">
        <v>496.07245999999998</v>
      </c>
      <c r="D11" s="60">
        <v>1822.4605999999999</v>
      </c>
      <c r="E11" s="60">
        <v>4899.4820999999993</v>
      </c>
      <c r="F11" s="60">
        <v>5764.0745099999995</v>
      </c>
      <c r="G11" s="60">
        <v>3992.5062000000003</v>
      </c>
      <c r="H11" s="60">
        <v>4028.73965</v>
      </c>
      <c r="I11" s="60">
        <v>2752.1235099999999</v>
      </c>
      <c r="J11" s="60">
        <v>2684.6488999999997</v>
      </c>
      <c r="K11" s="60">
        <v>5085.8856999999998</v>
      </c>
      <c r="L11" s="60">
        <v>6949.6315000000004</v>
      </c>
      <c r="M11" s="60">
        <v>2213.5962000000004</v>
      </c>
    </row>
    <row r="12" spans="1:14">
      <c r="A12" t="s">
        <v>88</v>
      </c>
      <c r="B12" s="60">
        <v>3158.7575000000002</v>
      </c>
      <c r="C12" s="60">
        <v>3961.07</v>
      </c>
      <c r="D12" s="60">
        <v>1971.3520000000001</v>
      </c>
      <c r="E12" s="60">
        <v>5245.25</v>
      </c>
      <c r="F12" s="60">
        <v>7433.8850000000002</v>
      </c>
      <c r="G12" s="60">
        <v>3185.1950000000002</v>
      </c>
      <c r="H12" s="60">
        <v>3851.915</v>
      </c>
      <c r="I12" s="60">
        <v>5233.3860000000004</v>
      </c>
      <c r="J12" s="60">
        <v>3819.6849999999999</v>
      </c>
      <c r="K12" s="60">
        <v>11649.825000000001</v>
      </c>
      <c r="L12" s="60">
        <v>4839.9679699999997</v>
      </c>
      <c r="M12" s="60">
        <v>1432.9090000000001</v>
      </c>
    </row>
    <row r="13" spans="1:14">
      <c r="A13" t="s">
        <v>89</v>
      </c>
      <c r="B13" s="60">
        <v>40601.537499999999</v>
      </c>
      <c r="C13" s="60">
        <v>38937.393499999998</v>
      </c>
      <c r="D13" s="60">
        <v>37860.97883</v>
      </c>
      <c r="E13" s="60">
        <v>73387.659150000007</v>
      </c>
      <c r="F13" s="60">
        <v>58986.292569999998</v>
      </c>
      <c r="G13" s="60">
        <v>32518.73574</v>
      </c>
      <c r="H13" s="60">
        <v>65839.42104999999</v>
      </c>
      <c r="I13" s="60">
        <v>46176.160000000003</v>
      </c>
      <c r="J13" s="60">
        <v>44991.207999999999</v>
      </c>
      <c r="K13" s="60">
        <v>74843.18058</v>
      </c>
      <c r="L13" s="60">
        <v>53727.351999999999</v>
      </c>
      <c r="M13" s="60">
        <v>39873.324999999997</v>
      </c>
    </row>
    <row r="14" spans="1:14">
      <c r="A14" t="s">
        <v>90</v>
      </c>
      <c r="B14" s="60">
        <v>27879.717000000001</v>
      </c>
      <c r="C14" s="60">
        <v>30124.154500000001</v>
      </c>
      <c r="D14" s="60">
        <v>22385.01</v>
      </c>
      <c r="E14" s="60">
        <v>34622.084000000003</v>
      </c>
      <c r="F14" s="60">
        <v>43981.974569999998</v>
      </c>
      <c r="G14" s="60">
        <v>29217.768800000002</v>
      </c>
      <c r="H14" s="60">
        <v>58128.302499999998</v>
      </c>
      <c r="I14" s="60">
        <v>21792.605899999999</v>
      </c>
      <c r="J14" s="60">
        <v>30108.789399999998</v>
      </c>
      <c r="K14" s="60">
        <v>36652.7022</v>
      </c>
      <c r="L14" s="60">
        <v>38093.552200000006</v>
      </c>
      <c r="M14" s="60">
        <v>18222.7438</v>
      </c>
    </row>
    <row r="15" spans="1:14">
      <c r="A15" t="s">
        <v>91</v>
      </c>
      <c r="B15" s="60">
        <v>12885.166999999999</v>
      </c>
      <c r="C15" s="60">
        <v>11080.8105</v>
      </c>
      <c r="D15" s="60">
        <v>11655.3675</v>
      </c>
      <c r="E15" s="60">
        <v>13833.303</v>
      </c>
      <c r="F15" s="60">
        <v>14628.154</v>
      </c>
      <c r="G15" s="60">
        <v>13460.7965</v>
      </c>
      <c r="H15" s="60">
        <v>11577.688</v>
      </c>
      <c r="I15" s="60">
        <v>10993.598019999999</v>
      </c>
      <c r="J15" s="60">
        <v>7399.5174999999999</v>
      </c>
      <c r="K15" s="60">
        <v>13758.3385</v>
      </c>
      <c r="L15" s="60">
        <v>13423.619000000001</v>
      </c>
      <c r="M15" s="60">
        <v>13804.047</v>
      </c>
    </row>
    <row r="16" spans="1:14">
      <c r="A16" t="s">
        <v>92</v>
      </c>
      <c r="B16" s="60">
        <v>593.00300000000004</v>
      </c>
      <c r="C16" s="60">
        <v>389.49549999999999</v>
      </c>
      <c r="D16" s="60">
        <v>383.43549999999999</v>
      </c>
      <c r="E16" s="60">
        <v>314.11799999999999</v>
      </c>
      <c r="F16" s="60">
        <v>422.34399999999999</v>
      </c>
      <c r="G16" s="60">
        <v>407.29899999999998</v>
      </c>
      <c r="H16" s="60">
        <v>751.31730000000005</v>
      </c>
      <c r="I16" s="60">
        <v>706.04200000000003</v>
      </c>
      <c r="J16" s="60">
        <v>482.63</v>
      </c>
      <c r="K16" s="60">
        <v>943.65099999999995</v>
      </c>
      <c r="L16" s="60">
        <v>742.05799999999999</v>
      </c>
      <c r="M16" s="60">
        <v>661.10755000000006</v>
      </c>
    </row>
    <row r="17" spans="1:13">
      <c r="A17" t="s">
        <v>93</v>
      </c>
      <c r="B17" s="60">
        <v>2769.3874999999998</v>
      </c>
      <c r="C17" s="60">
        <v>1288.7725</v>
      </c>
      <c r="D17" s="60">
        <v>731.84</v>
      </c>
      <c r="E17" s="60">
        <v>1629.2239999999999</v>
      </c>
      <c r="F17" s="60">
        <v>568.18299999999999</v>
      </c>
      <c r="G17" s="60">
        <v>359.92450000000002</v>
      </c>
      <c r="H17" s="60">
        <v>849.41499999999996</v>
      </c>
      <c r="I17" s="60">
        <v>1135.6790000000001</v>
      </c>
      <c r="J17" s="60">
        <v>878.62</v>
      </c>
      <c r="K17" s="60">
        <v>660.18799999999999</v>
      </c>
      <c r="L17" s="60">
        <v>525.05600000000004</v>
      </c>
      <c r="M17" s="60">
        <v>1379.075</v>
      </c>
    </row>
    <row r="18" spans="1:13">
      <c r="A18" t="s">
        <v>94</v>
      </c>
      <c r="B18" s="60">
        <v>505.36250000000001</v>
      </c>
      <c r="C18" s="60">
        <v>515.13599999999997</v>
      </c>
      <c r="D18" s="60">
        <v>541.52200000000005</v>
      </c>
      <c r="E18" s="60">
        <v>240.21449999999999</v>
      </c>
      <c r="F18" s="60">
        <v>300.58800000000002</v>
      </c>
      <c r="G18" s="60">
        <v>316.14400000000001</v>
      </c>
      <c r="H18" s="60">
        <v>303.59800000000001</v>
      </c>
      <c r="I18" s="60">
        <v>186.16050000000001</v>
      </c>
      <c r="J18" s="60">
        <v>175.07650000000001</v>
      </c>
      <c r="K18" s="60">
        <v>361.79050000000001</v>
      </c>
      <c r="L18" s="60">
        <v>267.19749999999999</v>
      </c>
      <c r="M18" s="60">
        <v>256.52600000000001</v>
      </c>
    </row>
    <row r="19" spans="1:13">
      <c r="A19" t="s">
        <v>95</v>
      </c>
      <c r="B19" s="60">
        <v>879.4085</v>
      </c>
      <c r="C19" s="60">
        <v>649.78700000000003</v>
      </c>
      <c r="D19" s="60">
        <v>602.51949999999999</v>
      </c>
      <c r="E19" s="60">
        <v>541.72349999999994</v>
      </c>
      <c r="F19" s="60">
        <v>610.04949999999997</v>
      </c>
      <c r="G19" s="60">
        <v>736.79200000000003</v>
      </c>
      <c r="H19" s="60">
        <v>908.53549999999996</v>
      </c>
      <c r="I19" s="60">
        <v>610.274</v>
      </c>
      <c r="J19" s="60">
        <v>555.58749999999998</v>
      </c>
      <c r="K19" s="60">
        <v>490.71749999999997</v>
      </c>
      <c r="L19" s="60">
        <v>247.16550000000001</v>
      </c>
      <c r="M19" s="60">
        <v>641.98900000000003</v>
      </c>
    </row>
    <row r="20" spans="1:13">
      <c r="A20" t="s">
        <v>96</v>
      </c>
      <c r="B20" s="60">
        <v>670.38599999999997</v>
      </c>
      <c r="C20" s="60">
        <v>690.60249999999996</v>
      </c>
      <c r="D20" s="60">
        <v>1220.7125000000001</v>
      </c>
      <c r="E20" s="60">
        <v>943.76350000000002</v>
      </c>
      <c r="F20" s="60">
        <v>768.26599999999996</v>
      </c>
      <c r="G20" s="60">
        <v>368.10149999999999</v>
      </c>
      <c r="H20" s="60">
        <v>611.99950000000001</v>
      </c>
      <c r="I20" s="60">
        <v>410.803</v>
      </c>
      <c r="J20" s="60">
        <v>232.7535</v>
      </c>
      <c r="K20" s="60">
        <v>296.5915</v>
      </c>
      <c r="L20" s="60">
        <v>218.92750000000001</v>
      </c>
      <c r="M20" s="60">
        <v>308.59550000000002</v>
      </c>
    </row>
    <row r="21" spans="1:13">
      <c r="B21" s="60">
        <v>98504.812950000007</v>
      </c>
      <c r="C21" s="60">
        <v>93847.721609999993</v>
      </c>
      <c r="D21" s="60">
        <v>91260.635699999984</v>
      </c>
      <c r="E21" s="60">
        <v>151430.87961999999</v>
      </c>
      <c r="F21" s="60">
        <v>145628.43038999999</v>
      </c>
      <c r="G21" s="60">
        <v>93490.379879999993</v>
      </c>
      <c r="H21" s="60">
        <v>157264.69944</v>
      </c>
      <c r="I21" s="60">
        <v>103300.25799999999</v>
      </c>
      <c r="J21" s="60">
        <v>104466.38353000001</v>
      </c>
      <c r="K21" s="60">
        <v>169676.10226999997</v>
      </c>
      <c r="L21" s="60">
        <v>144956.15481000001</v>
      </c>
      <c r="M21" s="60">
        <v>105168.13060999998</v>
      </c>
    </row>
    <row r="22" spans="1:13">
      <c r="B22" s="60">
        <v>98504.812950000007</v>
      </c>
      <c r="C22" s="60">
        <v>93847.721609999993</v>
      </c>
      <c r="D22" s="60">
        <v>91260.635699999984</v>
      </c>
      <c r="E22" s="60">
        <v>151430.87961999999</v>
      </c>
      <c r="F22" s="60">
        <v>145628.43038999999</v>
      </c>
      <c r="G22" s="60">
        <v>93490.379880000008</v>
      </c>
      <c r="H22" s="60">
        <v>157264.69944</v>
      </c>
      <c r="I22" s="60">
        <v>103300.258</v>
      </c>
      <c r="J22" s="60">
        <v>104466.38353000001</v>
      </c>
      <c r="K22" s="60">
        <v>169676.10226999997</v>
      </c>
      <c r="L22" s="60">
        <v>144956.15481000001</v>
      </c>
      <c r="M22" s="60">
        <v>105168.13060999999</v>
      </c>
    </row>
    <row r="23" spans="1:13">
      <c r="B23">
        <v>0</v>
      </c>
    </row>
    <row r="24" spans="1:13">
      <c r="B24">
        <v>0</v>
      </c>
    </row>
    <row r="25" spans="1:13">
      <c r="B25">
        <v>0</v>
      </c>
    </row>
    <row r="26" spans="1:13">
      <c r="B26">
        <v>0</v>
      </c>
    </row>
    <row r="27" spans="1:13">
      <c r="B27">
        <v>0</v>
      </c>
    </row>
    <row r="28" spans="1:13">
      <c r="B28">
        <v>0</v>
      </c>
    </row>
    <row r="42" spans="5:5">
      <c r="E42" s="9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syncVertical="1" syncRef="A1" transitionEvaluation="1"/>
  <dimension ref="A3:S120"/>
  <sheetViews>
    <sheetView showGridLines="0" workbookViewId="0"/>
  </sheetViews>
  <sheetFormatPr baseColWidth="10" defaultRowHeight="15"/>
  <cols>
    <col min="1" max="1" width="32.125" style="1" customWidth="1"/>
    <col min="2" max="6" width="9" style="6" customWidth="1"/>
    <col min="7" max="7" width="9" style="4" customWidth="1"/>
    <col min="8" max="9" width="9" style="6" customWidth="1"/>
    <col min="10" max="10" width="9" style="4" customWidth="1"/>
    <col min="11" max="12" width="9" style="6" customWidth="1"/>
    <col min="13" max="13" width="9" style="4" customWidth="1"/>
    <col min="14" max="15" width="9" style="6" customWidth="1"/>
    <col min="16" max="16" width="9" style="4" customWidth="1"/>
    <col min="17" max="17" width="34.5" style="1" customWidth="1"/>
    <col min="18" max="29" width="9.625" style="1" customWidth="1"/>
    <col min="30" max="16384" width="11" style="1"/>
  </cols>
  <sheetData>
    <row r="3" spans="1:17" ht="24" customHeight="1">
      <c r="A3" s="101" t="s">
        <v>102</v>
      </c>
      <c r="B3" s="7"/>
      <c r="C3" s="7"/>
      <c r="D3" s="7"/>
      <c r="E3" s="7"/>
      <c r="F3" s="7"/>
      <c r="G3" s="8"/>
      <c r="H3" s="7"/>
      <c r="I3" s="7"/>
      <c r="J3" s="8"/>
      <c r="K3" s="7"/>
      <c r="L3" s="7"/>
      <c r="M3" s="8"/>
      <c r="N3" s="7"/>
      <c r="O3" s="7"/>
      <c r="P3" s="8"/>
      <c r="Q3" s="102" t="s">
        <v>103</v>
      </c>
    </row>
    <row r="4" spans="1:17" ht="15.95" customHeight="1">
      <c r="A4" s="103" t="s">
        <v>104</v>
      </c>
      <c r="B4" s="10"/>
      <c r="C4" s="10"/>
      <c r="D4" s="10"/>
      <c r="E4" s="10"/>
      <c r="F4" s="10"/>
      <c r="G4" s="11"/>
      <c r="H4" s="10"/>
      <c r="I4" s="10"/>
      <c r="J4" s="11"/>
      <c r="K4" s="10"/>
      <c r="L4" s="10"/>
      <c r="M4" s="11"/>
      <c r="N4" s="10"/>
      <c r="O4" s="10"/>
      <c r="P4" s="11"/>
      <c r="Q4" s="104" t="s">
        <v>105</v>
      </c>
    </row>
    <row r="5" spans="1:17" ht="15.95" customHeight="1">
      <c r="A5" s="105" t="s">
        <v>106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106" t="s">
        <v>107</v>
      </c>
    </row>
    <row r="6" spans="1:17" ht="15.95" customHeight="1">
      <c r="A6" s="107"/>
      <c r="B6" s="4"/>
      <c r="C6" s="4"/>
      <c r="D6" s="4"/>
      <c r="E6" s="4"/>
      <c r="F6" s="4"/>
      <c r="H6" s="4"/>
      <c r="I6" s="4"/>
      <c r="K6" s="4"/>
      <c r="L6" s="4"/>
      <c r="N6" s="4"/>
      <c r="O6" s="4"/>
      <c r="Q6" s="107"/>
    </row>
    <row r="7" spans="1:17" ht="8.25" customHeight="1">
      <c r="A7" s="108"/>
      <c r="B7" s="2278">
        <v>2018</v>
      </c>
      <c r="C7" s="2279"/>
      <c r="D7" s="2279"/>
      <c r="E7" s="2279"/>
      <c r="F7" s="2279"/>
      <c r="G7" s="2279"/>
      <c r="H7" s="2279"/>
      <c r="I7" s="2279"/>
      <c r="J7" s="2279"/>
      <c r="K7" s="2279"/>
      <c r="L7" s="2279"/>
      <c r="M7" s="2279"/>
      <c r="N7" s="2270">
        <v>2017</v>
      </c>
      <c r="O7" s="2271"/>
      <c r="P7" s="2272"/>
      <c r="Q7" s="108"/>
    </row>
    <row r="8" spans="1:17" ht="6.75" customHeight="1">
      <c r="A8" s="2"/>
      <c r="B8" s="2280"/>
      <c r="C8" s="2281"/>
      <c r="D8" s="2281"/>
      <c r="E8" s="2281"/>
      <c r="F8" s="2281"/>
      <c r="G8" s="2281"/>
      <c r="H8" s="2281"/>
      <c r="I8" s="2281"/>
      <c r="J8" s="2281"/>
      <c r="K8" s="2281"/>
      <c r="L8" s="2281"/>
      <c r="M8" s="2281"/>
      <c r="N8" s="2273"/>
      <c r="O8" s="2274"/>
      <c r="P8" s="2275"/>
      <c r="Q8" s="2"/>
    </row>
    <row r="9" spans="1:17" ht="11.1" customHeight="1">
      <c r="A9" s="2"/>
      <c r="B9" s="62"/>
      <c r="C9" s="109" t="s">
        <v>108</v>
      </c>
      <c r="D9" s="110"/>
      <c r="E9" s="62"/>
      <c r="F9" s="109" t="s">
        <v>109</v>
      </c>
      <c r="G9" s="110"/>
      <c r="H9" s="62"/>
      <c r="I9" s="109" t="s">
        <v>110</v>
      </c>
      <c r="J9" s="110"/>
      <c r="K9" s="62"/>
      <c r="L9" s="109" t="s">
        <v>111</v>
      </c>
      <c r="M9" s="110"/>
      <c r="N9" s="62"/>
      <c r="O9" s="109" t="s">
        <v>108</v>
      </c>
      <c r="P9" s="71"/>
      <c r="Q9" s="2"/>
    </row>
    <row r="10" spans="1:17" ht="11.1" customHeight="1">
      <c r="A10" s="111"/>
      <c r="B10" s="112"/>
      <c r="C10" s="113" t="s">
        <v>112</v>
      </c>
      <c r="D10" s="114"/>
      <c r="E10" s="112"/>
      <c r="F10" s="113" t="s">
        <v>113</v>
      </c>
      <c r="G10" s="114"/>
      <c r="H10" s="112"/>
      <c r="I10" s="113" t="s">
        <v>114</v>
      </c>
      <c r="J10" s="114"/>
      <c r="K10" s="112"/>
      <c r="L10" s="113" t="s">
        <v>115</v>
      </c>
      <c r="M10" s="114"/>
      <c r="N10" s="115"/>
      <c r="O10" s="113" t="s">
        <v>112</v>
      </c>
      <c r="P10" s="116"/>
      <c r="Q10" s="107"/>
    </row>
    <row r="11" spans="1:17" ht="13.5" customHeight="1">
      <c r="A11" s="117" t="s">
        <v>116</v>
      </c>
      <c r="B11" s="118"/>
      <c r="D11" s="119"/>
      <c r="E11" s="118"/>
      <c r="F11" s="119"/>
      <c r="G11" s="119"/>
      <c r="H11" s="118"/>
      <c r="I11" s="119"/>
      <c r="J11" s="119"/>
      <c r="K11" s="118"/>
      <c r="L11" s="119"/>
      <c r="M11" s="119"/>
      <c r="N11" s="120"/>
      <c r="O11" s="119"/>
      <c r="P11" s="121"/>
      <c r="Q11" s="122" t="s">
        <v>117</v>
      </c>
    </row>
    <row r="12" spans="1:17" ht="6" customHeight="1">
      <c r="A12" s="2"/>
      <c r="B12" s="120"/>
      <c r="D12" s="4"/>
      <c r="E12" s="120"/>
      <c r="F12" s="4"/>
      <c r="H12" s="120"/>
      <c r="I12" s="4"/>
      <c r="K12" s="120"/>
      <c r="L12" s="4"/>
      <c r="N12" s="120"/>
      <c r="O12" s="4"/>
      <c r="P12" s="123"/>
      <c r="Q12" s="124"/>
    </row>
    <row r="13" spans="1:17" ht="13.5" customHeight="1">
      <c r="A13" s="125" t="s">
        <v>118</v>
      </c>
      <c r="B13" s="126"/>
      <c r="C13" s="127">
        <v>154.19999999999999</v>
      </c>
      <c r="D13" s="128"/>
      <c r="E13" s="126"/>
      <c r="F13" s="127">
        <v>156.9</v>
      </c>
      <c r="G13" s="128"/>
      <c r="H13" s="126"/>
      <c r="I13" s="129">
        <v>137.19999999999999</v>
      </c>
      <c r="J13" s="128"/>
      <c r="K13" s="126"/>
      <c r="L13" s="127">
        <v>133.19999999999999</v>
      </c>
      <c r="M13" s="128"/>
      <c r="N13" s="115"/>
      <c r="O13" s="129">
        <v>143.4</v>
      </c>
      <c r="P13" s="130"/>
      <c r="Q13" s="131" t="s">
        <v>119</v>
      </c>
    </row>
    <row r="14" spans="1:17">
      <c r="A14" s="132" t="s">
        <v>120</v>
      </c>
      <c r="Q14" s="133" t="s">
        <v>121</v>
      </c>
    </row>
    <row r="15" spans="1:17" ht="5.25" customHeight="1">
      <c r="A15" s="2"/>
      <c r="Q15" s="2"/>
    </row>
    <row r="16" spans="1:17" ht="24" customHeight="1">
      <c r="A16" s="134" t="s">
        <v>122</v>
      </c>
      <c r="B16" s="10"/>
      <c r="C16" s="10"/>
      <c r="D16" s="10"/>
      <c r="E16" s="10"/>
      <c r="F16" s="10"/>
      <c r="G16" s="11"/>
      <c r="H16" s="10"/>
      <c r="I16" s="10"/>
      <c r="J16" s="11"/>
      <c r="K16" s="10"/>
      <c r="L16" s="10"/>
      <c r="M16" s="11"/>
      <c r="N16" s="10"/>
      <c r="O16" s="10"/>
      <c r="P16" s="11"/>
      <c r="Q16" s="135" t="s">
        <v>123</v>
      </c>
    </row>
    <row r="17" spans="1:19" ht="3" customHeight="1">
      <c r="A17" s="107"/>
      <c r="B17" s="136"/>
      <c r="C17" s="136"/>
      <c r="D17" s="136"/>
      <c r="E17" s="136"/>
      <c r="F17" s="136"/>
      <c r="G17" s="136"/>
      <c r="H17" s="136"/>
      <c r="I17" s="136"/>
      <c r="J17" s="136"/>
      <c r="K17" s="4"/>
      <c r="L17" s="136"/>
      <c r="M17" s="136"/>
      <c r="N17" s="136"/>
      <c r="O17" s="136"/>
      <c r="P17" s="136"/>
      <c r="Q17" s="107"/>
    </row>
    <row r="18" spans="1:19" ht="11.1" customHeight="1">
      <c r="A18" s="137"/>
      <c r="B18" s="2270">
        <v>2018</v>
      </c>
      <c r="C18" s="2271"/>
      <c r="D18" s="2271"/>
      <c r="E18" s="2271"/>
      <c r="F18" s="2271"/>
      <c r="G18" s="2271"/>
      <c r="H18" s="2271"/>
      <c r="I18" s="2271"/>
      <c r="J18" s="2271"/>
      <c r="K18" s="2271"/>
      <c r="L18" s="2271"/>
      <c r="M18" s="2271"/>
      <c r="N18" s="2270">
        <v>2017</v>
      </c>
      <c r="O18" s="2271"/>
      <c r="P18" s="2272"/>
      <c r="Q18" s="108"/>
    </row>
    <row r="19" spans="1:19" ht="11.1" customHeight="1">
      <c r="A19" s="138"/>
      <c r="B19" s="2273"/>
      <c r="C19" s="2274"/>
      <c r="D19" s="2274"/>
      <c r="E19" s="2274"/>
      <c r="F19" s="2274"/>
      <c r="G19" s="2274"/>
      <c r="H19" s="2274"/>
      <c r="I19" s="2274"/>
      <c r="J19" s="2274"/>
      <c r="K19" s="2274"/>
      <c r="L19" s="2274"/>
      <c r="M19" s="2274"/>
      <c r="N19" s="2273"/>
      <c r="O19" s="2274"/>
      <c r="P19" s="2275"/>
      <c r="Q19" s="2"/>
    </row>
    <row r="20" spans="1:19" ht="11.1" customHeight="1">
      <c r="A20" s="2"/>
      <c r="B20" s="139" t="s">
        <v>16</v>
      </c>
      <c r="C20" s="17" t="s">
        <v>17</v>
      </c>
      <c r="D20" s="17" t="s">
        <v>11</v>
      </c>
      <c r="E20" s="139" t="s">
        <v>21</v>
      </c>
      <c r="F20" s="17" t="s">
        <v>23</v>
      </c>
      <c r="G20" s="17" t="s">
        <v>12</v>
      </c>
      <c r="H20" s="15" t="s">
        <v>13</v>
      </c>
      <c r="I20" s="15" t="s">
        <v>14</v>
      </c>
      <c r="J20" s="15" t="s">
        <v>15</v>
      </c>
      <c r="K20" s="16" t="s">
        <v>8</v>
      </c>
      <c r="L20" s="16" t="s">
        <v>9</v>
      </c>
      <c r="M20" s="16" t="s">
        <v>10</v>
      </c>
      <c r="N20" s="139" t="s">
        <v>16</v>
      </c>
      <c r="O20" s="17" t="s">
        <v>17</v>
      </c>
      <c r="P20" s="140" t="s">
        <v>11</v>
      </c>
      <c r="Q20" s="2"/>
    </row>
    <row r="21" spans="1:19" ht="11.1" customHeight="1">
      <c r="A21" s="111"/>
      <c r="B21" s="18" t="s">
        <v>18</v>
      </c>
      <c r="C21" s="27" t="s">
        <v>19</v>
      </c>
      <c r="D21" s="19" t="s">
        <v>20</v>
      </c>
      <c r="E21" s="18" t="s">
        <v>7</v>
      </c>
      <c r="F21" s="27" t="s">
        <v>22</v>
      </c>
      <c r="G21" s="19" t="s">
        <v>6</v>
      </c>
      <c r="H21" s="19" t="s">
        <v>5</v>
      </c>
      <c r="I21" s="19" t="s">
        <v>4</v>
      </c>
      <c r="J21" s="19" t="s">
        <v>3</v>
      </c>
      <c r="K21" s="19" t="s">
        <v>2</v>
      </c>
      <c r="L21" s="19" t="s">
        <v>1</v>
      </c>
      <c r="M21" s="19" t="s">
        <v>0</v>
      </c>
      <c r="N21" s="18" t="s">
        <v>18</v>
      </c>
      <c r="O21" s="27" t="s">
        <v>19</v>
      </c>
      <c r="P21" s="20" t="s">
        <v>20</v>
      </c>
      <c r="Q21" s="107"/>
      <c r="R21" s="2"/>
      <c r="S21" s="2"/>
    </row>
    <row r="22" spans="1:19" ht="11.1" customHeight="1">
      <c r="A22" s="138"/>
      <c r="B22" s="62"/>
      <c r="C22" s="4"/>
      <c r="E22" s="62"/>
      <c r="G22" s="6"/>
      <c r="H22" s="141"/>
      <c r="I22" s="141"/>
      <c r="J22" s="141"/>
      <c r="K22" s="141"/>
      <c r="L22" s="141"/>
      <c r="M22" s="141"/>
      <c r="N22" s="78"/>
      <c r="O22" s="142"/>
      <c r="P22" s="143"/>
      <c r="Q22" s="2"/>
      <c r="R22" s="2"/>
      <c r="S22" s="2"/>
    </row>
    <row r="23" spans="1:19" ht="22.5" customHeight="1">
      <c r="A23" s="144" t="s">
        <v>124</v>
      </c>
      <c r="B23" s="120"/>
      <c r="C23" s="4"/>
      <c r="E23" s="120"/>
      <c r="G23" s="6"/>
      <c r="H23" s="4"/>
      <c r="I23" s="4"/>
      <c r="K23" s="4"/>
      <c r="N23" s="120"/>
      <c r="O23" s="4"/>
      <c r="P23" s="123"/>
      <c r="Q23" s="145" t="s">
        <v>125</v>
      </c>
    </row>
    <row r="24" spans="1:19" ht="11.25" customHeight="1">
      <c r="A24" s="2"/>
      <c r="B24" s="120"/>
      <c r="C24" s="4"/>
      <c r="E24" s="120"/>
      <c r="G24" s="6"/>
      <c r="H24" s="4"/>
      <c r="I24" s="4"/>
      <c r="K24" s="4"/>
      <c r="N24" s="120"/>
      <c r="O24" s="4"/>
      <c r="P24" s="123"/>
      <c r="Q24" s="146"/>
    </row>
    <row r="25" spans="1:19" ht="27" customHeight="1">
      <c r="A25" s="147" t="s">
        <v>126</v>
      </c>
      <c r="B25" s="148">
        <f>B30+B29+B28+B26</f>
        <v>856.72309999999936</v>
      </c>
      <c r="C25" s="149">
        <f>C30+C29+C28+C26</f>
        <v>871.17899999999952</v>
      </c>
      <c r="D25" s="149">
        <f t="shared" ref="D25:M25" si="0">D30+D29+D28+D26</f>
        <v>999.61090000000036</v>
      </c>
      <c r="E25" s="148">
        <f t="shared" si="0"/>
        <v>898.92599999999993</v>
      </c>
      <c r="F25" s="149">
        <f t="shared" si="0"/>
        <v>1006.4100000000001</v>
      </c>
      <c r="G25" s="149">
        <f t="shared" si="0"/>
        <v>1008.3530000000002</v>
      </c>
      <c r="H25" s="30">
        <f t="shared" si="0"/>
        <v>905.71400100000039</v>
      </c>
      <c r="I25" s="30">
        <f t="shared" si="0"/>
        <v>913.84499899999969</v>
      </c>
      <c r="J25" s="30">
        <f t="shared" si="0"/>
        <v>858.29899999999964</v>
      </c>
      <c r="K25" s="30">
        <f t="shared" si="0"/>
        <v>762.70800000000008</v>
      </c>
      <c r="L25" s="30">
        <f t="shared" si="0"/>
        <v>936.1869999999999</v>
      </c>
      <c r="M25" s="30">
        <f t="shared" si="0"/>
        <v>973.66999999999985</v>
      </c>
      <c r="N25" s="148">
        <f>N30+N29+N28+N26</f>
        <v>865.40000000000009</v>
      </c>
      <c r="O25" s="30">
        <f>O30+O29+O28+O26</f>
        <v>986.6</v>
      </c>
      <c r="P25" s="150">
        <f>P30+P29+P28+P26</f>
        <v>1148.5</v>
      </c>
      <c r="Q25" s="151" t="s">
        <v>127</v>
      </c>
    </row>
    <row r="26" spans="1:19" ht="16.5" customHeight="1">
      <c r="A26" s="152" t="s">
        <v>128</v>
      </c>
      <c r="B26" s="153">
        <v>127.08200000000033</v>
      </c>
      <c r="C26" s="29">
        <v>149.90300000000002</v>
      </c>
      <c r="D26" s="154">
        <v>181.80299999999988</v>
      </c>
      <c r="E26" s="153">
        <v>159.93599999999992</v>
      </c>
      <c r="F26" s="154">
        <v>163.25099999999998</v>
      </c>
      <c r="G26" s="154">
        <v>192.44899999999996</v>
      </c>
      <c r="H26" s="155">
        <v>197.06700000000001</v>
      </c>
      <c r="I26" s="21">
        <v>194.08000000000004</v>
      </c>
      <c r="J26" s="156">
        <v>275.92599999999993</v>
      </c>
      <c r="K26" s="29">
        <v>210.36099999999999</v>
      </c>
      <c r="L26" s="154">
        <v>69.72399999999999</v>
      </c>
      <c r="M26" s="29">
        <v>76.25200000000001</v>
      </c>
      <c r="N26" s="157">
        <f>1564.7-1501</f>
        <v>63.700000000000045</v>
      </c>
      <c r="O26" s="21">
        <f>1501-1409.3</f>
        <v>91.700000000000045</v>
      </c>
      <c r="P26" s="158">
        <f>1409.3-1284.6</f>
        <v>124.70000000000005</v>
      </c>
      <c r="Q26" s="159" t="s">
        <v>129</v>
      </c>
    </row>
    <row r="27" spans="1:19" ht="16.5" customHeight="1">
      <c r="A27" s="152" t="s">
        <v>130</v>
      </c>
      <c r="B27" s="153">
        <v>26.350999999999999</v>
      </c>
      <c r="C27" s="29">
        <v>30.518999999999977</v>
      </c>
      <c r="D27" s="154">
        <v>23.844999999999999</v>
      </c>
      <c r="E27" s="153">
        <v>15.503999999999991</v>
      </c>
      <c r="F27" s="154">
        <v>9.3760000000000048</v>
      </c>
      <c r="G27" s="154">
        <v>22.502999999999986</v>
      </c>
      <c r="H27" s="22">
        <v>23.106999999999999</v>
      </c>
      <c r="I27" s="21">
        <v>16.106999999999999</v>
      </c>
      <c r="J27" s="21">
        <v>23.342000000000013</v>
      </c>
      <c r="K27" s="29">
        <v>26.887</v>
      </c>
      <c r="L27" s="154">
        <v>39.652999999999992</v>
      </c>
      <c r="M27" s="29">
        <v>47.197000000000003</v>
      </c>
      <c r="N27" s="160">
        <f>380-338.2</f>
        <v>41.800000000000011</v>
      </c>
      <c r="O27" s="21">
        <f>338.2-300.6</f>
        <v>37.599999999999966</v>
      </c>
      <c r="P27" s="161">
        <f>300.6-269.7</f>
        <v>30.900000000000034</v>
      </c>
      <c r="Q27" s="159" t="s">
        <v>131</v>
      </c>
    </row>
    <row r="28" spans="1:19" ht="16.5" customHeight="1">
      <c r="A28" s="152" t="s">
        <v>132</v>
      </c>
      <c r="B28" s="153">
        <v>692.36509999999907</v>
      </c>
      <c r="C28" s="29">
        <v>683.32799999999952</v>
      </c>
      <c r="D28" s="154">
        <v>778.32890000000043</v>
      </c>
      <c r="E28" s="153">
        <v>690.78099999999995</v>
      </c>
      <c r="F28" s="154">
        <v>787.90700000000015</v>
      </c>
      <c r="G28" s="154">
        <v>769.77100000000019</v>
      </c>
      <c r="H28" s="22">
        <v>660.87300100000039</v>
      </c>
      <c r="I28" s="21">
        <v>667.40199899999971</v>
      </c>
      <c r="J28" s="21">
        <v>527.96299999999974</v>
      </c>
      <c r="K28" s="29">
        <v>496.04500000000007</v>
      </c>
      <c r="L28" s="154">
        <v>832.5329999999999</v>
      </c>
      <c r="M28" s="29">
        <v>855.48399999999992</v>
      </c>
      <c r="N28" s="160">
        <f>8738-7991.5</f>
        <v>746.5</v>
      </c>
      <c r="O28" s="21">
        <f>7991.5-7134.5</f>
        <v>857</v>
      </c>
      <c r="P28" s="161">
        <f>7134.5-6167.8</f>
        <v>966.69999999999982</v>
      </c>
      <c r="Q28" s="159" t="s">
        <v>133</v>
      </c>
    </row>
    <row r="29" spans="1:19" ht="16.5" customHeight="1">
      <c r="A29" s="152" t="s">
        <v>134</v>
      </c>
      <c r="B29" s="153">
        <v>37.160999999999945</v>
      </c>
      <c r="C29" s="29">
        <v>37.841999999999985</v>
      </c>
      <c r="D29" s="154">
        <v>39.379999999999995</v>
      </c>
      <c r="E29" s="153">
        <v>48.107000000000028</v>
      </c>
      <c r="F29" s="154">
        <v>55.141999999999996</v>
      </c>
      <c r="G29" s="154">
        <v>46.012</v>
      </c>
      <c r="H29" s="22">
        <v>47.62700000000001</v>
      </c>
      <c r="I29" s="21">
        <v>52.206999999999994</v>
      </c>
      <c r="J29" s="21">
        <v>54.275000000000006</v>
      </c>
      <c r="K29" s="29">
        <v>56.177999999999997</v>
      </c>
      <c r="L29" s="154">
        <v>33.835999999999991</v>
      </c>
      <c r="M29" s="29">
        <v>41.841000000000001</v>
      </c>
      <c r="N29" s="160">
        <f>613.6-558.5</f>
        <v>55.100000000000023</v>
      </c>
      <c r="O29" s="21">
        <f>558.5-520.6</f>
        <v>37.899999999999977</v>
      </c>
      <c r="P29" s="161">
        <f>520.6-463.6</f>
        <v>57</v>
      </c>
      <c r="Q29" s="159" t="s">
        <v>135</v>
      </c>
    </row>
    <row r="30" spans="1:19" ht="16.5" customHeight="1">
      <c r="A30" s="152" t="s">
        <v>136</v>
      </c>
      <c r="B30" s="153">
        <v>0.11499999999999999</v>
      </c>
      <c r="C30" s="13">
        <v>0.10600000000000009</v>
      </c>
      <c r="D30" s="154">
        <v>9.8999999999999977E-2</v>
      </c>
      <c r="E30" s="153">
        <v>0.10200000000000009</v>
      </c>
      <c r="F30" s="154">
        <v>0.10999999999999999</v>
      </c>
      <c r="G30" s="154">
        <v>0.121</v>
      </c>
      <c r="H30" s="22">
        <v>0.14700000000000002</v>
      </c>
      <c r="I30" s="21">
        <v>0.15599999999999997</v>
      </c>
      <c r="J30" s="21">
        <v>0.13500000000000001</v>
      </c>
      <c r="K30" s="29">
        <v>0.124</v>
      </c>
      <c r="L30" s="154">
        <v>9.4E-2</v>
      </c>
      <c r="M30" s="29">
        <v>9.2999999999999999E-2</v>
      </c>
      <c r="N30" s="162">
        <f>1.2-1.1</f>
        <v>9.9999999999999867E-2</v>
      </c>
      <c r="O30" s="21" t="s">
        <v>137</v>
      </c>
      <c r="P30" s="161">
        <f>1.1-1</f>
        <v>0.10000000000000009</v>
      </c>
      <c r="Q30" s="159" t="s">
        <v>138</v>
      </c>
    </row>
    <row r="31" spans="1:19" ht="16.5" customHeight="1">
      <c r="A31" s="152"/>
      <c r="B31" s="153"/>
      <c r="C31" s="29"/>
      <c r="D31" s="154"/>
      <c r="E31" s="153"/>
      <c r="F31" s="154"/>
      <c r="G31" s="154"/>
      <c r="H31" s="22"/>
      <c r="I31" s="21"/>
      <c r="J31" s="21"/>
      <c r="K31" s="29"/>
      <c r="L31" s="154"/>
      <c r="M31" s="29"/>
      <c r="N31" s="160"/>
      <c r="O31" s="21"/>
      <c r="P31" s="161"/>
      <c r="Q31" s="163"/>
    </row>
    <row r="32" spans="1:19" s="5" customFormat="1" ht="16.5" customHeight="1">
      <c r="A32" s="164" t="s">
        <v>139</v>
      </c>
      <c r="B32" s="148">
        <v>-35.980000000000018</v>
      </c>
      <c r="C32" s="30">
        <v>-42.093000000000018</v>
      </c>
      <c r="D32" s="149">
        <v>-32.362000000000023</v>
      </c>
      <c r="E32" s="148">
        <v>-19.605000000000018</v>
      </c>
      <c r="F32" s="149">
        <v>-13.247000000000014</v>
      </c>
      <c r="G32" s="149">
        <v>-29.216999999999985</v>
      </c>
      <c r="H32" s="165">
        <v>-29.534999999999997</v>
      </c>
      <c r="I32" s="165">
        <v>-21.426999999999992</v>
      </c>
      <c r="J32" s="165">
        <v>-26.032999999999987</v>
      </c>
      <c r="K32" s="166">
        <v>-35.457999999999998</v>
      </c>
      <c r="L32" s="167">
        <v>-55.731000000000009</v>
      </c>
      <c r="M32" s="30">
        <v>-64.876999999999995</v>
      </c>
      <c r="N32" s="168">
        <f>-509.8+454</f>
        <v>-55.800000000000011</v>
      </c>
      <c r="O32" s="165">
        <f>-454+404.3</f>
        <v>-49.699999999999989</v>
      </c>
      <c r="P32" s="169">
        <f>-404.3+352.6</f>
        <v>-51.699999999999989</v>
      </c>
      <c r="Q32" s="170" t="s">
        <v>140</v>
      </c>
    </row>
    <row r="33" spans="1:17" ht="16.5" customHeight="1">
      <c r="A33" s="152"/>
      <c r="B33" s="153"/>
      <c r="C33" s="29"/>
      <c r="D33" s="154"/>
      <c r="E33" s="153"/>
      <c r="F33" s="154"/>
      <c r="G33" s="154"/>
      <c r="H33" s="171"/>
      <c r="I33" s="171"/>
      <c r="J33" s="172"/>
      <c r="K33" s="30"/>
      <c r="L33" s="149"/>
      <c r="M33" s="30"/>
      <c r="N33" s="173"/>
      <c r="O33" s="171"/>
      <c r="P33" s="174"/>
      <c r="Q33" s="163"/>
    </row>
    <row r="34" spans="1:17" ht="16.5" customHeight="1">
      <c r="A34" s="175" t="s">
        <v>141</v>
      </c>
      <c r="B34" s="148">
        <v>6.3</v>
      </c>
      <c r="C34" s="30">
        <v>2.597999999999999</v>
      </c>
      <c r="D34" s="149">
        <v>1.7049999999999983</v>
      </c>
      <c r="E34" s="148">
        <v>10.490000000000002</v>
      </c>
      <c r="F34" s="149">
        <v>6.6360000000000028</v>
      </c>
      <c r="G34" s="149">
        <v>3.7659999999999982</v>
      </c>
      <c r="H34" s="171">
        <v>10.675000000000004</v>
      </c>
      <c r="I34" s="171">
        <v>9.1539999999999964</v>
      </c>
      <c r="J34" s="172">
        <v>6.2429999999999986</v>
      </c>
      <c r="K34" s="30">
        <v>5.0410000000000004</v>
      </c>
      <c r="L34" s="149">
        <v>3.5850000000000009</v>
      </c>
      <c r="M34" s="30">
        <v>11.265000000000001</v>
      </c>
      <c r="N34" s="173">
        <f>258.9-247.3</f>
        <v>11.599999999999966</v>
      </c>
      <c r="O34" s="171">
        <f>247.3-244.7</f>
        <v>2.6000000000000227</v>
      </c>
      <c r="P34" s="174">
        <f>244.7-240.3</f>
        <v>4.3999999999999773</v>
      </c>
      <c r="Q34" s="176" t="s">
        <v>142</v>
      </c>
    </row>
    <row r="35" spans="1:17" ht="16.5" customHeight="1">
      <c r="A35" s="175"/>
      <c r="B35" s="153"/>
      <c r="C35" s="29"/>
      <c r="D35" s="154"/>
      <c r="E35" s="153"/>
      <c r="F35" s="154"/>
      <c r="G35" s="154"/>
      <c r="H35" s="172"/>
      <c r="I35" s="172"/>
      <c r="J35" s="172"/>
      <c r="K35" s="29"/>
      <c r="L35" s="154"/>
      <c r="M35" s="29"/>
      <c r="N35" s="177"/>
      <c r="O35" s="172"/>
      <c r="P35" s="174"/>
      <c r="Q35" s="163"/>
    </row>
    <row r="36" spans="1:17" ht="27" customHeight="1">
      <c r="A36" s="147" t="s">
        <v>143</v>
      </c>
      <c r="B36" s="148">
        <f>B37-B38</f>
        <v>-37.26600000000002</v>
      </c>
      <c r="C36" s="149">
        <f>C37-C38</f>
        <v>23.862000000000279</v>
      </c>
      <c r="D36" s="149">
        <f t="shared" ref="D36:M36" si="1">D37-D38</f>
        <v>243.73799999999966</v>
      </c>
      <c r="E36" s="148">
        <f t="shared" si="1"/>
        <v>247.905</v>
      </c>
      <c r="F36" s="149">
        <f t="shared" si="1"/>
        <v>196.03399999999993</v>
      </c>
      <c r="G36" s="149">
        <f t="shared" si="1"/>
        <v>442.9289999999998</v>
      </c>
      <c r="H36" s="30">
        <f t="shared" si="1"/>
        <v>196.7560000000002</v>
      </c>
      <c r="I36" s="30">
        <f t="shared" si="1"/>
        <v>402.74700000000013</v>
      </c>
      <c r="J36" s="30">
        <f t="shared" si="1"/>
        <v>377.99900000000002</v>
      </c>
      <c r="K36" s="30">
        <f t="shared" si="1"/>
        <v>397.15300000000002</v>
      </c>
      <c r="L36" s="30">
        <f t="shared" si="1"/>
        <v>398.60679999999974</v>
      </c>
      <c r="M36" s="30">
        <f t="shared" si="1"/>
        <v>483.9782000000003</v>
      </c>
      <c r="N36" s="148">
        <f>N37-N38</f>
        <v>262.10000000000002</v>
      </c>
      <c r="O36" s="30">
        <f>O37-O38</f>
        <v>362.1</v>
      </c>
      <c r="P36" s="150">
        <f>P37-P38</f>
        <v>385.70000000000039</v>
      </c>
      <c r="Q36" s="178" t="s">
        <v>144</v>
      </c>
    </row>
    <row r="37" spans="1:17" ht="16.5" customHeight="1">
      <c r="A37" s="152" t="s">
        <v>145</v>
      </c>
      <c r="B37" s="153">
        <v>55.510999999999967</v>
      </c>
      <c r="C37" s="29">
        <v>90.796000000000276</v>
      </c>
      <c r="D37" s="154">
        <v>276.28399999999965</v>
      </c>
      <c r="E37" s="153">
        <v>273.346</v>
      </c>
      <c r="F37" s="154">
        <v>223.59799999999996</v>
      </c>
      <c r="G37" s="154">
        <v>460.15299999999979</v>
      </c>
      <c r="H37" s="29">
        <v>221.06800000000021</v>
      </c>
      <c r="I37" s="154">
        <v>418.21600000000012</v>
      </c>
      <c r="J37" s="154">
        <v>392.98099999999999</v>
      </c>
      <c r="K37" s="29">
        <v>409.928</v>
      </c>
      <c r="L37" s="154">
        <v>409.36469999999974</v>
      </c>
      <c r="M37" s="29">
        <v>492.81230000000028</v>
      </c>
      <c r="N37" s="162">
        <f>6057.8-5780.8</f>
        <v>277</v>
      </c>
      <c r="O37" s="21">
        <f>5780.8-5405.8</f>
        <v>375</v>
      </c>
      <c r="P37" s="161">
        <f>5405.8-4997.7</f>
        <v>408.10000000000036</v>
      </c>
      <c r="Q37" s="163" t="s">
        <v>146</v>
      </c>
    </row>
    <row r="38" spans="1:17" ht="16.5" customHeight="1">
      <c r="A38" s="152" t="s">
        <v>147</v>
      </c>
      <c r="B38" s="153">
        <v>92.776999999999987</v>
      </c>
      <c r="C38" s="29">
        <v>66.933999999999997</v>
      </c>
      <c r="D38" s="154">
        <v>32.545999999999992</v>
      </c>
      <c r="E38" s="153">
        <v>25.441000000000003</v>
      </c>
      <c r="F38" s="154">
        <v>27.564000000000007</v>
      </c>
      <c r="G38" s="154">
        <v>17.224000000000004</v>
      </c>
      <c r="H38" s="21">
        <v>24.311999999999998</v>
      </c>
      <c r="I38" s="21">
        <v>15.469000000000001</v>
      </c>
      <c r="J38" s="21">
        <v>14.981999999999999</v>
      </c>
      <c r="K38" s="21">
        <v>12.774999999999999</v>
      </c>
      <c r="L38" s="21">
        <v>10.757899999999998</v>
      </c>
      <c r="M38" s="21">
        <v>8.8341000000000012</v>
      </c>
      <c r="N38" s="162">
        <f>161.4-146.5</f>
        <v>14.900000000000006</v>
      </c>
      <c r="O38" s="21">
        <f>146.5-133.6</f>
        <v>12.900000000000006</v>
      </c>
      <c r="P38" s="161">
        <f>133.6-111.2</f>
        <v>22.399999999999991</v>
      </c>
      <c r="Q38" s="163" t="s">
        <v>148</v>
      </c>
    </row>
    <row r="39" spans="1:17" ht="16.5" customHeight="1">
      <c r="A39" s="152"/>
      <c r="B39" s="153"/>
      <c r="C39" s="29"/>
      <c r="D39" s="154"/>
      <c r="E39" s="153"/>
      <c r="F39" s="154"/>
      <c r="G39" s="154"/>
      <c r="H39" s="22"/>
      <c r="I39" s="22"/>
      <c r="J39" s="21"/>
      <c r="K39" s="29"/>
      <c r="L39" s="154"/>
      <c r="M39" s="29"/>
      <c r="N39" s="160"/>
      <c r="O39" s="22"/>
      <c r="P39" s="161"/>
      <c r="Q39" s="163"/>
    </row>
    <row r="40" spans="1:17" ht="16.5" customHeight="1">
      <c r="A40" s="175" t="s">
        <v>149</v>
      </c>
      <c r="B40" s="148">
        <f>SUM(B41:B46)</f>
        <v>2098.7170000000006</v>
      </c>
      <c r="C40" s="149">
        <f>SUM(C41:C46)</f>
        <v>1907.8259999999996</v>
      </c>
      <c r="D40" s="149">
        <f>SUM(D41:D46)</f>
        <v>1932.2399999999993</v>
      </c>
      <c r="E40" s="148">
        <f t="shared" ref="E40:M40" si="2">SUM(E41:E46)</f>
        <v>1999.64</v>
      </c>
      <c r="F40" s="149">
        <f t="shared" si="2"/>
        <v>2054.0859999999998</v>
      </c>
      <c r="G40" s="149">
        <f t="shared" si="2"/>
        <v>1850.3439999999987</v>
      </c>
      <c r="H40" s="149">
        <f t="shared" si="2"/>
        <v>1813.5079999999996</v>
      </c>
      <c r="I40" s="149">
        <f t="shared" si="2"/>
        <v>1656.8380000000004</v>
      </c>
      <c r="J40" s="149">
        <f t="shared" si="2"/>
        <v>1561.173</v>
      </c>
      <c r="K40" s="149">
        <f t="shared" si="2"/>
        <v>1723.2920000000004</v>
      </c>
      <c r="L40" s="149">
        <f t="shared" si="2"/>
        <v>1363.5000000000002</v>
      </c>
      <c r="M40" s="149">
        <f t="shared" si="2"/>
        <v>1530.279</v>
      </c>
      <c r="N40" s="148">
        <f>SUM(N41:N46)</f>
        <v>1789.9999999999991</v>
      </c>
      <c r="O40" s="30">
        <f>SUM(O41:O46)</f>
        <v>1615.0000000000007</v>
      </c>
      <c r="P40" s="150">
        <f>SUM(P41:P46)</f>
        <v>1652</v>
      </c>
      <c r="Q40" s="151" t="s">
        <v>150</v>
      </c>
    </row>
    <row r="41" spans="1:17" ht="16.5" customHeight="1">
      <c r="A41" s="152" t="s">
        <v>151</v>
      </c>
      <c r="B41" s="153">
        <v>1078.2140000000009</v>
      </c>
      <c r="C41" s="29">
        <v>1082.9749999999995</v>
      </c>
      <c r="D41" s="154">
        <v>1185.4839999999995</v>
      </c>
      <c r="E41" s="153">
        <v>1318.6790000000001</v>
      </c>
      <c r="F41" s="154">
        <v>1299.203</v>
      </c>
      <c r="G41" s="154">
        <v>1351.1569999999988</v>
      </c>
      <c r="H41" s="22">
        <v>1278.6149999999993</v>
      </c>
      <c r="I41" s="22">
        <v>1249.2490000000005</v>
      </c>
      <c r="J41" s="29">
        <v>1152.308</v>
      </c>
      <c r="K41" s="29">
        <v>1315.1770000000001</v>
      </c>
      <c r="L41" s="29">
        <v>1216.6990000000001</v>
      </c>
      <c r="M41" s="29">
        <v>1244.7629999999999</v>
      </c>
      <c r="N41" s="153">
        <f>10221.3+4899.3-9346.8-4454.6</f>
        <v>1319.1999999999989</v>
      </c>
      <c r="O41" s="29">
        <f>9346.8+4454.6-8456.3-4048.1</f>
        <v>1297.0000000000005</v>
      </c>
      <c r="P41" s="179">
        <f>8456.3+4048.1-7549.4-3616.1</f>
        <v>1338.9</v>
      </c>
      <c r="Q41" s="163" t="s">
        <v>152</v>
      </c>
    </row>
    <row r="42" spans="1:17" ht="16.5" customHeight="1">
      <c r="A42" s="180" t="s">
        <v>153</v>
      </c>
      <c r="B42" s="153">
        <v>207.0619999999999</v>
      </c>
      <c r="C42" s="29">
        <v>190.83300000000008</v>
      </c>
      <c r="D42" s="154">
        <v>215.83199999999988</v>
      </c>
      <c r="E42" s="153">
        <v>198.298</v>
      </c>
      <c r="F42" s="154">
        <v>199.13599999999997</v>
      </c>
      <c r="G42" s="154">
        <v>218.05600000000004</v>
      </c>
      <c r="H42" s="21">
        <v>202.02800000000002</v>
      </c>
      <c r="I42" s="21">
        <v>214.93499999999995</v>
      </c>
      <c r="J42" s="29">
        <v>199.77199999999993</v>
      </c>
      <c r="K42" s="29">
        <v>226.34000000000003</v>
      </c>
      <c r="L42" s="29">
        <v>8.8050000000000068</v>
      </c>
      <c r="M42" s="29">
        <v>152.88200000000001</v>
      </c>
      <c r="N42" s="153">
        <f>2625.9-2413.9</f>
        <v>212</v>
      </c>
      <c r="O42" s="29">
        <f>2413.9-2192.1</f>
        <v>221.80000000000018</v>
      </c>
      <c r="P42" s="179">
        <f>2192.1-1976.4</f>
        <v>215.69999999999982</v>
      </c>
      <c r="Q42" s="159" t="s">
        <v>154</v>
      </c>
    </row>
    <row r="43" spans="1:17" ht="16.5" customHeight="1">
      <c r="A43" s="180" t="s">
        <v>155</v>
      </c>
      <c r="B43" s="153">
        <v>10.796999999999997</v>
      </c>
      <c r="C43" s="29">
        <v>8.8190000000000026</v>
      </c>
      <c r="D43" s="154">
        <v>10.156999999999996</v>
      </c>
      <c r="E43" s="153">
        <v>10.825999999999993</v>
      </c>
      <c r="F43" s="154">
        <v>8.3460000000000036</v>
      </c>
      <c r="G43" s="154">
        <v>9.6470000000000056</v>
      </c>
      <c r="H43" s="29">
        <v>12.124000000000002</v>
      </c>
      <c r="I43" s="29">
        <v>10.826000000000001</v>
      </c>
      <c r="J43" s="29">
        <v>12.090000000000003</v>
      </c>
      <c r="K43" s="29">
        <v>10.189999999999998</v>
      </c>
      <c r="L43" s="29">
        <v>9.0089999999999986</v>
      </c>
      <c r="M43" s="29">
        <v>11.848000000000001</v>
      </c>
      <c r="N43" s="153">
        <f>137.6-123.9</f>
        <v>13.699999999999989</v>
      </c>
      <c r="O43" s="29">
        <f>123.9-114.6</f>
        <v>9.3000000000000114</v>
      </c>
      <c r="P43" s="179">
        <f>114.6-98.3</f>
        <v>16.299999999999997</v>
      </c>
      <c r="Q43" s="159" t="s">
        <v>156</v>
      </c>
    </row>
    <row r="44" spans="1:17" ht="16.5" customHeight="1">
      <c r="A44" s="180" t="s">
        <v>157</v>
      </c>
      <c r="B44" s="153">
        <v>65.876999999999953</v>
      </c>
      <c r="C44" s="29">
        <v>46.718000000000075</v>
      </c>
      <c r="D44" s="154">
        <v>54.641000000000076</v>
      </c>
      <c r="E44" s="153">
        <v>90.275999999999954</v>
      </c>
      <c r="F44" s="154">
        <v>126.98599999999999</v>
      </c>
      <c r="G44" s="154">
        <v>185.74099999999999</v>
      </c>
      <c r="H44" s="29">
        <v>109.82000000000005</v>
      </c>
      <c r="I44" s="29">
        <v>117.06799999999998</v>
      </c>
      <c r="J44" s="29">
        <v>117.29500000000002</v>
      </c>
      <c r="K44" s="29">
        <v>110.286</v>
      </c>
      <c r="L44" s="29">
        <v>89.913999999999987</v>
      </c>
      <c r="M44" s="29">
        <v>93</v>
      </c>
      <c r="N44" s="153">
        <f>1142-1050.4</f>
        <v>91.599999999999909</v>
      </c>
      <c r="O44" s="29">
        <f>1050.4-991.7</f>
        <v>58.700000000000045</v>
      </c>
      <c r="P44" s="179">
        <f>991.7-942.6</f>
        <v>49.100000000000023</v>
      </c>
      <c r="Q44" s="159" t="s">
        <v>158</v>
      </c>
    </row>
    <row r="45" spans="1:17" ht="16.5" customHeight="1">
      <c r="A45" s="181" t="s">
        <v>159</v>
      </c>
      <c r="B45" s="153">
        <v>142.32100000000003</v>
      </c>
      <c r="C45" s="29">
        <v>99.442000000000007</v>
      </c>
      <c r="D45" s="154">
        <v>109.18100000000004</v>
      </c>
      <c r="E45" s="153">
        <v>71.742999999999938</v>
      </c>
      <c r="F45" s="154">
        <v>73.159000000000049</v>
      </c>
      <c r="G45" s="154">
        <v>60.463000000000022</v>
      </c>
      <c r="H45" s="29">
        <v>128.72999999999996</v>
      </c>
      <c r="I45" s="29">
        <v>64.759999999999991</v>
      </c>
      <c r="J45" s="29">
        <v>79.707999999999998</v>
      </c>
      <c r="K45" s="29">
        <v>61.299000000000007</v>
      </c>
      <c r="L45" s="29">
        <v>39.073000000000008</v>
      </c>
      <c r="M45" s="29">
        <v>18.873999999999999</v>
      </c>
      <c r="N45" s="153">
        <f>414.1-386.5</f>
        <v>27.600000000000023</v>
      </c>
      <c r="O45" s="29">
        <f>386.5-363.8</f>
        <v>22.699999999999989</v>
      </c>
      <c r="P45" s="179">
        <f>363.8-331.8</f>
        <v>32</v>
      </c>
      <c r="Q45" s="159" t="s">
        <v>160</v>
      </c>
    </row>
    <row r="46" spans="1:17" ht="16.5" customHeight="1">
      <c r="A46" s="181" t="s">
        <v>161</v>
      </c>
      <c r="B46" s="153">
        <v>594.44600000000014</v>
      </c>
      <c r="C46" s="29">
        <v>479.03899999999999</v>
      </c>
      <c r="D46" s="182">
        <v>356.94500000000005</v>
      </c>
      <c r="E46" s="183">
        <v>309.81799999999998</v>
      </c>
      <c r="F46" s="182">
        <v>347.25599999999997</v>
      </c>
      <c r="G46" s="182">
        <v>25.28</v>
      </c>
      <c r="H46" s="182">
        <v>82.191000000000003</v>
      </c>
      <c r="I46" s="182">
        <v>0</v>
      </c>
      <c r="J46" s="182">
        <v>0</v>
      </c>
      <c r="K46" s="182">
        <v>0</v>
      </c>
      <c r="L46" s="182">
        <v>0</v>
      </c>
      <c r="M46" s="182">
        <v>8.9120000000000008</v>
      </c>
      <c r="N46" s="183">
        <f>131.4-5.5</f>
        <v>125.9</v>
      </c>
      <c r="O46" s="13">
        <v>5.5</v>
      </c>
      <c r="P46" s="184" t="s">
        <v>162</v>
      </c>
      <c r="Q46" s="159" t="s">
        <v>163</v>
      </c>
    </row>
    <row r="47" spans="1:17" ht="12" customHeight="1">
      <c r="A47" s="180"/>
      <c r="B47" s="153"/>
      <c r="C47" s="29"/>
      <c r="D47" s="154"/>
      <c r="E47" s="153"/>
      <c r="F47" s="154"/>
      <c r="G47" s="154"/>
      <c r="H47" s="22"/>
      <c r="I47" s="22"/>
      <c r="J47" s="21"/>
      <c r="K47" s="29"/>
      <c r="L47" s="29"/>
      <c r="M47" s="29"/>
      <c r="N47" s="160"/>
      <c r="O47" s="22"/>
      <c r="P47" s="161"/>
      <c r="Q47" s="185"/>
    </row>
    <row r="48" spans="1:17" ht="14.1" customHeight="1">
      <c r="A48" s="186"/>
      <c r="B48" s="115"/>
      <c r="C48" s="136"/>
      <c r="D48" s="136"/>
      <c r="E48" s="115"/>
      <c r="F48" s="136"/>
      <c r="G48" s="136"/>
      <c r="H48" s="136"/>
      <c r="I48" s="136"/>
      <c r="J48" s="136"/>
      <c r="K48" s="136"/>
      <c r="L48" s="136"/>
      <c r="M48" s="136"/>
      <c r="N48" s="115"/>
      <c r="O48" s="136"/>
      <c r="P48" s="187"/>
      <c r="Q48" s="107"/>
    </row>
    <row r="49" spans="1:17" ht="14.1" customHeight="1">
      <c r="A49" s="188"/>
    </row>
    <row r="50" spans="1:17" ht="14.1" customHeight="1">
      <c r="A50" s="189" t="s">
        <v>164</v>
      </c>
      <c r="Q50" s="190" t="s">
        <v>165</v>
      </c>
    </row>
    <row r="51" spans="1:17" ht="14.1" customHeight="1"/>
    <row r="52" spans="1:17" ht="18.75" customHeight="1">
      <c r="A52" s="101" t="s">
        <v>102</v>
      </c>
      <c r="B52" s="7"/>
      <c r="C52" s="7"/>
      <c r="D52" s="7"/>
      <c r="E52" s="7"/>
      <c r="F52" s="7"/>
      <c r="G52" s="8"/>
      <c r="H52" s="7"/>
      <c r="I52" s="7"/>
      <c r="J52" s="8"/>
      <c r="K52" s="7"/>
      <c r="L52" s="7"/>
      <c r="M52" s="8"/>
      <c r="N52" s="7"/>
      <c r="O52" s="7"/>
      <c r="P52" s="8"/>
      <c r="Q52" s="102" t="s">
        <v>103</v>
      </c>
    </row>
    <row r="53" spans="1:17" ht="17.25" customHeight="1">
      <c r="A53" s="103" t="s">
        <v>104</v>
      </c>
      <c r="B53" s="10"/>
      <c r="C53" s="10"/>
      <c r="D53" s="10"/>
      <c r="E53" s="10"/>
      <c r="F53" s="10"/>
      <c r="G53" s="11"/>
      <c r="H53" s="10"/>
      <c r="I53" s="10"/>
      <c r="J53" s="11"/>
      <c r="K53" s="10"/>
      <c r="L53" s="10"/>
      <c r="M53" s="11"/>
      <c r="N53" s="10"/>
      <c r="O53" s="10"/>
      <c r="P53" s="11"/>
      <c r="Q53" s="104" t="s">
        <v>105</v>
      </c>
    </row>
    <row r="54" spans="1:17" ht="14.1" customHeight="1">
      <c r="A54" s="105" t="s">
        <v>106</v>
      </c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106" t="s">
        <v>107</v>
      </c>
    </row>
    <row r="55" spans="1:17" s="5" customFormat="1" ht="15.75" customHeight="1">
      <c r="A55" s="103" t="s">
        <v>122</v>
      </c>
      <c r="B55" s="10"/>
      <c r="C55" s="10"/>
      <c r="D55" s="10"/>
      <c r="E55" s="10"/>
      <c r="F55" s="10"/>
      <c r="G55" s="11"/>
      <c r="H55" s="10"/>
      <c r="I55" s="10"/>
      <c r="J55" s="11"/>
      <c r="K55" s="10"/>
      <c r="L55" s="10"/>
      <c r="M55" s="11"/>
      <c r="N55" s="10"/>
      <c r="O55" s="10"/>
      <c r="P55" s="11"/>
      <c r="Q55" s="191" t="s">
        <v>123</v>
      </c>
    </row>
    <row r="56" spans="1:17" ht="5.25" customHeight="1">
      <c r="A56" s="107"/>
      <c r="B56" s="136"/>
      <c r="C56" s="136"/>
      <c r="D56" s="136"/>
      <c r="E56" s="136"/>
      <c r="F56" s="136"/>
      <c r="G56" s="136"/>
      <c r="H56" s="136"/>
      <c r="I56" s="136"/>
      <c r="J56" s="136"/>
      <c r="K56" s="4"/>
      <c r="L56" s="136"/>
      <c r="M56" s="136"/>
      <c r="N56" s="136"/>
      <c r="O56" s="136"/>
      <c r="P56" s="136"/>
      <c r="Q56" s="107"/>
    </row>
    <row r="57" spans="1:17">
      <c r="A57" s="192"/>
      <c r="B57" s="2270">
        <v>2018</v>
      </c>
      <c r="C57" s="2271"/>
      <c r="D57" s="2271"/>
      <c r="E57" s="2271"/>
      <c r="F57" s="2271"/>
      <c r="G57" s="2271"/>
      <c r="H57" s="2271"/>
      <c r="I57" s="2271"/>
      <c r="J57" s="2271"/>
      <c r="K57" s="2271"/>
      <c r="L57" s="2271"/>
      <c r="M57" s="2271"/>
      <c r="N57" s="2270">
        <v>2017</v>
      </c>
      <c r="O57" s="2271"/>
      <c r="P57" s="2272"/>
    </row>
    <row r="58" spans="1:17">
      <c r="A58" s="193"/>
      <c r="B58" s="2273"/>
      <c r="C58" s="2274"/>
      <c r="D58" s="2274"/>
      <c r="E58" s="2274"/>
      <c r="F58" s="2274"/>
      <c r="G58" s="2274"/>
      <c r="H58" s="2274"/>
      <c r="I58" s="2274"/>
      <c r="J58" s="2274"/>
      <c r="K58" s="2274"/>
      <c r="L58" s="2274"/>
      <c r="M58" s="2274"/>
      <c r="N58" s="2273"/>
      <c r="O58" s="2274"/>
      <c r="P58" s="2275"/>
      <c r="Q58" s="2"/>
    </row>
    <row r="59" spans="1:17">
      <c r="A59" s="3"/>
      <c r="B59" s="139" t="s">
        <v>16</v>
      </c>
      <c r="C59" s="17" t="s">
        <v>17</v>
      </c>
      <c r="D59" s="17" t="s">
        <v>11</v>
      </c>
      <c r="E59" s="139" t="s">
        <v>21</v>
      </c>
      <c r="F59" s="17" t="s">
        <v>23</v>
      </c>
      <c r="G59" s="17" t="s">
        <v>12</v>
      </c>
      <c r="H59" s="15" t="s">
        <v>13</v>
      </c>
      <c r="I59" s="15" t="s">
        <v>14</v>
      </c>
      <c r="J59" s="15" t="s">
        <v>15</v>
      </c>
      <c r="K59" s="16" t="s">
        <v>8</v>
      </c>
      <c r="L59" s="16" t="s">
        <v>9</v>
      </c>
      <c r="M59" s="16" t="s">
        <v>10</v>
      </c>
      <c r="N59" s="139" t="s">
        <v>16</v>
      </c>
      <c r="O59" s="17" t="s">
        <v>17</v>
      </c>
      <c r="P59" s="140" t="s">
        <v>11</v>
      </c>
      <c r="Q59" s="2"/>
    </row>
    <row r="60" spans="1:17">
      <c r="A60" s="194"/>
      <c r="B60" s="18" t="s">
        <v>18</v>
      </c>
      <c r="C60" s="27" t="s">
        <v>19</v>
      </c>
      <c r="D60" s="19" t="s">
        <v>20</v>
      </c>
      <c r="E60" s="18" t="s">
        <v>7</v>
      </c>
      <c r="F60" s="27" t="s">
        <v>22</v>
      </c>
      <c r="G60" s="19" t="s">
        <v>6</v>
      </c>
      <c r="H60" s="19" t="s">
        <v>5</v>
      </c>
      <c r="I60" s="19" t="s">
        <v>4</v>
      </c>
      <c r="J60" s="19" t="s">
        <v>3</v>
      </c>
      <c r="K60" s="19" t="s">
        <v>2</v>
      </c>
      <c r="L60" s="19" t="s">
        <v>1</v>
      </c>
      <c r="M60" s="19" t="s">
        <v>0</v>
      </c>
      <c r="N60" s="18" t="s">
        <v>18</v>
      </c>
      <c r="O60" s="27" t="s">
        <v>19</v>
      </c>
      <c r="P60" s="20" t="s">
        <v>20</v>
      </c>
      <c r="Q60" s="107"/>
    </row>
    <row r="61" spans="1:17">
      <c r="A61" s="193"/>
      <c r="B61" s="62"/>
      <c r="C61" s="4"/>
      <c r="E61" s="62"/>
      <c r="G61" s="6"/>
      <c r="H61" s="141"/>
      <c r="I61" s="141"/>
      <c r="J61" s="141"/>
      <c r="K61" s="141"/>
      <c r="L61" s="141"/>
      <c r="M61" s="141"/>
      <c r="N61" s="78"/>
      <c r="O61" s="142"/>
      <c r="P61" s="143"/>
      <c r="Q61" s="2"/>
    </row>
    <row r="62" spans="1:17" ht="20.25">
      <c r="A62" s="195" t="s">
        <v>166</v>
      </c>
      <c r="B62" s="120"/>
      <c r="C62" s="4"/>
      <c r="E62" s="120"/>
      <c r="G62" s="6"/>
      <c r="H62" s="4"/>
      <c r="I62" s="4"/>
      <c r="K62" s="4"/>
      <c r="N62" s="120"/>
      <c r="O62" s="4"/>
      <c r="P62" s="123"/>
      <c r="Q62" s="191" t="s">
        <v>125</v>
      </c>
    </row>
    <row r="63" spans="1:17">
      <c r="A63" s="3"/>
      <c r="B63" s="120"/>
      <c r="C63" s="4"/>
      <c r="E63" s="120"/>
      <c r="G63" s="6"/>
      <c r="H63" s="4"/>
      <c r="I63" s="4"/>
      <c r="K63" s="4"/>
      <c r="N63" s="120"/>
      <c r="O63" s="4"/>
      <c r="P63" s="123"/>
    </row>
    <row r="64" spans="1:17">
      <c r="A64" s="196"/>
      <c r="B64" s="153"/>
      <c r="C64" s="29"/>
      <c r="D64" s="154"/>
      <c r="E64" s="153"/>
      <c r="F64" s="154"/>
      <c r="G64" s="154"/>
      <c r="H64" s="22"/>
      <c r="I64" s="22"/>
      <c r="J64" s="21"/>
      <c r="K64" s="29"/>
      <c r="L64" s="29"/>
      <c r="M64" s="29"/>
      <c r="N64" s="160"/>
      <c r="O64" s="22"/>
      <c r="P64" s="161"/>
      <c r="Q64" s="197"/>
    </row>
    <row r="65" spans="1:17" ht="42.75">
      <c r="A65" s="198" t="s">
        <v>167</v>
      </c>
      <c r="B65" s="148">
        <f>SUM(B66:B70)</f>
        <v>174.5209999999999</v>
      </c>
      <c r="C65" s="30">
        <f t="shared" ref="C65:P65" si="3">SUM(C66:C70)</f>
        <v>140.71099999999998</v>
      </c>
      <c r="D65" s="30">
        <f t="shared" si="3"/>
        <v>132.62700000000007</v>
      </c>
      <c r="E65" s="148">
        <f t="shared" si="3"/>
        <v>187.11500000000007</v>
      </c>
      <c r="F65" s="30">
        <f t="shared" si="3"/>
        <v>214.99200000000005</v>
      </c>
      <c r="G65" s="30">
        <f t="shared" si="3"/>
        <v>217.08999999999997</v>
      </c>
      <c r="H65" s="30">
        <f t="shared" si="3"/>
        <v>164.07899999999995</v>
      </c>
      <c r="I65" s="30">
        <f t="shared" si="3"/>
        <v>140.70799999999997</v>
      </c>
      <c r="J65" s="30">
        <f t="shared" si="3"/>
        <v>149.44400000000002</v>
      </c>
      <c r="K65" s="30">
        <v>126.8</v>
      </c>
      <c r="L65" s="30">
        <f t="shared" si="3"/>
        <v>82.488000000000014</v>
      </c>
      <c r="M65" s="30">
        <f t="shared" si="3"/>
        <v>77.143000000000001</v>
      </c>
      <c r="N65" s="148">
        <f t="shared" si="3"/>
        <v>78.300000000000111</v>
      </c>
      <c r="O65" s="30">
        <f t="shared" si="3"/>
        <v>65.199999999999932</v>
      </c>
      <c r="P65" s="150">
        <f t="shared" si="3"/>
        <v>49.8</v>
      </c>
      <c r="Q65" s="199" t="s">
        <v>168</v>
      </c>
    </row>
    <row r="66" spans="1:17">
      <c r="A66" s="196" t="s">
        <v>169</v>
      </c>
      <c r="B66" s="153">
        <v>37.982999999999947</v>
      </c>
      <c r="C66" s="29">
        <v>32.467999999999961</v>
      </c>
      <c r="D66" s="154">
        <v>33.017000000000053</v>
      </c>
      <c r="E66" s="153">
        <v>53.979000000000042</v>
      </c>
      <c r="F66" s="154">
        <v>73.273000000000025</v>
      </c>
      <c r="G66" s="154">
        <v>109.79200000000003</v>
      </c>
      <c r="H66" s="29">
        <v>68.986999999999966</v>
      </c>
      <c r="I66" s="29">
        <v>77.885999999999967</v>
      </c>
      <c r="J66" s="29">
        <v>72.367000000000019</v>
      </c>
      <c r="K66" s="29">
        <v>72.919000000000011</v>
      </c>
      <c r="L66" s="29">
        <v>53.573999999999998</v>
      </c>
      <c r="M66" s="29">
        <v>49.186999999999998</v>
      </c>
      <c r="N66" s="153">
        <f>687.7-636.8</f>
        <v>50.900000000000091</v>
      </c>
      <c r="O66" s="29">
        <f>636.8-592</f>
        <v>44.799999999999955</v>
      </c>
      <c r="P66" s="179">
        <f>592-567.5</f>
        <v>24.5</v>
      </c>
      <c r="Q66" s="200" t="s">
        <v>170</v>
      </c>
    </row>
    <row r="67" spans="1:17">
      <c r="A67" s="196" t="s">
        <v>171</v>
      </c>
      <c r="B67" s="153">
        <v>12.641999999999996</v>
      </c>
      <c r="C67" s="29">
        <v>12.328000000000003</v>
      </c>
      <c r="D67" s="154">
        <v>14.086000000000013</v>
      </c>
      <c r="E67" s="153">
        <v>16.518000000000001</v>
      </c>
      <c r="F67" s="154">
        <v>13.691000000000003</v>
      </c>
      <c r="G67" s="154">
        <v>8.8629999999999995</v>
      </c>
      <c r="H67" s="29">
        <v>12.268000000000001</v>
      </c>
      <c r="I67" s="29">
        <v>13.051000000000002</v>
      </c>
      <c r="J67" s="29">
        <v>16.111999999999995</v>
      </c>
      <c r="K67" s="29">
        <v>18.590000000000003</v>
      </c>
      <c r="L67" s="29">
        <v>10.593000000000002</v>
      </c>
      <c r="M67" s="29">
        <v>13.19</v>
      </c>
      <c r="N67" s="183">
        <f>174.5-157.7</f>
        <v>16.800000000000011</v>
      </c>
      <c r="O67" s="13">
        <f>157.7-145.9</f>
        <v>11.799999999999983</v>
      </c>
      <c r="P67" s="184">
        <f>145.9-125.7</f>
        <v>20.200000000000003</v>
      </c>
      <c r="Q67" s="200" t="s">
        <v>172</v>
      </c>
    </row>
    <row r="68" spans="1:17">
      <c r="A68" s="196" t="s">
        <v>173</v>
      </c>
      <c r="B68" s="153">
        <v>9.4489999999999981</v>
      </c>
      <c r="C68" s="29">
        <v>3.5409999999999968</v>
      </c>
      <c r="D68" s="154">
        <v>3.4560000000000031</v>
      </c>
      <c r="E68" s="153">
        <v>10.242999999999995</v>
      </c>
      <c r="F68" s="154">
        <v>10.554000000000002</v>
      </c>
      <c r="G68" s="154">
        <v>14.418999999999997</v>
      </c>
      <c r="H68" s="29">
        <v>11.535999999999994</v>
      </c>
      <c r="I68" s="29">
        <v>8.7199999999999989</v>
      </c>
      <c r="J68" s="29">
        <v>10.622999999999998</v>
      </c>
      <c r="K68" s="29">
        <v>13.879000000000001</v>
      </c>
      <c r="L68" s="29">
        <v>9.7870000000000008</v>
      </c>
      <c r="M68" s="29">
        <v>11.629</v>
      </c>
      <c r="N68" s="153">
        <f>141.5-132.2</f>
        <v>9.3000000000000114</v>
      </c>
      <c r="O68" s="29">
        <f>132.2-123.6</f>
        <v>8.5999999999999943</v>
      </c>
      <c r="P68" s="179">
        <f>123.6-118.5</f>
        <v>5.0999999999999943</v>
      </c>
      <c r="Q68" s="200" t="s">
        <v>174</v>
      </c>
    </row>
    <row r="69" spans="1:17">
      <c r="A69" s="196" t="s">
        <v>175</v>
      </c>
      <c r="B69" s="153">
        <v>32.419000000000011</v>
      </c>
      <c r="C69" s="13">
        <v>27.644000000000005</v>
      </c>
      <c r="D69" s="13">
        <v>30.715000000000003</v>
      </c>
      <c r="E69" s="183">
        <v>33.823000000000008</v>
      </c>
      <c r="F69" s="182">
        <v>35.796999999999997</v>
      </c>
      <c r="G69" s="182">
        <v>17.317999999999998</v>
      </c>
      <c r="H69" s="182">
        <v>25.475999999999999</v>
      </c>
      <c r="I69" s="182">
        <v>19.861000000000004</v>
      </c>
      <c r="J69" s="182">
        <v>18.956000000000003</v>
      </c>
      <c r="K69" s="182">
        <v>17.023000000000003</v>
      </c>
      <c r="L69" s="182">
        <v>8.5340000000000007</v>
      </c>
      <c r="M69" s="182">
        <v>3.137</v>
      </c>
      <c r="N69" s="183">
        <v>1.3</v>
      </c>
      <c r="O69" s="165" t="s">
        <v>137</v>
      </c>
      <c r="P69" s="169" t="s">
        <v>137</v>
      </c>
      <c r="Q69" s="200" t="s">
        <v>176</v>
      </c>
    </row>
    <row r="70" spans="1:17">
      <c r="A70" s="196" t="s">
        <v>177</v>
      </c>
      <c r="B70" s="153">
        <v>82.027999999999963</v>
      </c>
      <c r="C70" s="29">
        <v>64.730000000000018</v>
      </c>
      <c r="D70" s="154">
        <v>51.353000000000009</v>
      </c>
      <c r="E70" s="153">
        <v>72.552000000000021</v>
      </c>
      <c r="F70" s="154">
        <v>81.677000000000021</v>
      </c>
      <c r="G70" s="29">
        <v>66.697999999999979</v>
      </c>
      <c r="H70" s="29">
        <v>45.811999999999991</v>
      </c>
      <c r="I70" s="29">
        <v>21.189999999999998</v>
      </c>
      <c r="J70" s="29">
        <v>31.385999999999999</v>
      </c>
      <c r="K70" s="13">
        <v>4.4000000000000004</v>
      </c>
      <c r="L70" s="165" t="s">
        <v>137</v>
      </c>
      <c r="M70" s="201" t="s">
        <v>137</v>
      </c>
      <c r="N70" s="168" t="s">
        <v>137</v>
      </c>
      <c r="O70" s="165" t="s">
        <v>137</v>
      </c>
      <c r="P70" s="169" t="s">
        <v>137</v>
      </c>
      <c r="Q70" s="200" t="s">
        <v>178</v>
      </c>
    </row>
    <row r="71" spans="1:17">
      <c r="A71" s="202"/>
      <c r="B71" s="153"/>
      <c r="C71" s="29"/>
      <c r="D71" s="154"/>
      <c r="E71" s="153"/>
      <c r="F71" s="154"/>
      <c r="G71" s="154"/>
      <c r="H71" s="11"/>
      <c r="I71" s="11"/>
      <c r="J71" s="11"/>
      <c r="K71" s="29"/>
      <c r="L71" s="30"/>
      <c r="M71" s="11"/>
      <c r="N71" s="203"/>
      <c r="O71" s="11"/>
      <c r="P71" s="204"/>
      <c r="Q71" s="200"/>
    </row>
    <row r="72" spans="1:17" ht="28.5">
      <c r="A72" s="205" t="s">
        <v>179</v>
      </c>
      <c r="B72" s="148">
        <v>-3.9560000000000031</v>
      </c>
      <c r="C72" s="30">
        <v>-3.3019999999999996</v>
      </c>
      <c r="D72" s="149">
        <v>-3.7539999999999978</v>
      </c>
      <c r="E72" s="148">
        <v>-3.1609999999999978</v>
      </c>
      <c r="F72" s="149">
        <v>-3.1640000000000015</v>
      </c>
      <c r="G72" s="149">
        <v>-3.2160000000000011</v>
      </c>
      <c r="H72" s="30">
        <v>-2.9369999999999941</v>
      </c>
      <c r="I72" s="30">
        <v>-2.8270000000000017</v>
      </c>
      <c r="J72" s="30">
        <v>-4.2319999999999993</v>
      </c>
      <c r="K72" s="30">
        <v>-4.4420000000000011</v>
      </c>
      <c r="L72" s="30">
        <v>-2.5969999999999995</v>
      </c>
      <c r="M72" s="30">
        <v>-4.5720000000000001</v>
      </c>
      <c r="N72" s="148">
        <f>-59.7+53.1</f>
        <v>-6.6000000000000014</v>
      </c>
      <c r="O72" s="30">
        <f>-53.1+48.6</f>
        <v>-4.5</v>
      </c>
      <c r="P72" s="150">
        <f>-48.6+36</f>
        <v>-12.600000000000001</v>
      </c>
      <c r="Q72" s="206" t="s">
        <v>180</v>
      </c>
    </row>
    <row r="73" spans="1:17">
      <c r="A73" s="207"/>
      <c r="B73" s="153"/>
      <c r="C73" s="29"/>
      <c r="D73" s="154"/>
      <c r="E73" s="153"/>
      <c r="F73" s="154"/>
      <c r="G73" s="154"/>
      <c r="H73" s="26"/>
      <c r="I73" s="208"/>
      <c r="J73" s="208"/>
      <c r="K73" s="26"/>
      <c r="L73" s="30"/>
      <c r="M73" s="30"/>
      <c r="N73" s="209"/>
      <c r="O73" s="26"/>
      <c r="P73" s="210"/>
      <c r="Q73" s="211"/>
    </row>
    <row r="74" spans="1:17">
      <c r="A74" s="212" t="s">
        <v>181</v>
      </c>
      <c r="B74" s="213">
        <v>3056.9550999999919</v>
      </c>
      <c r="C74" s="214">
        <v>2900.7810000000063</v>
      </c>
      <c r="D74" s="214">
        <v>3273.8048999999992</v>
      </c>
      <c r="E74" s="213">
        <v>3321.3099999999977</v>
      </c>
      <c r="F74" s="214">
        <v>3461.7470000000067</v>
      </c>
      <c r="G74" s="214">
        <v>3490.0489999999991</v>
      </c>
      <c r="H74" s="34">
        <v>3058.2600009999951</v>
      </c>
      <c r="I74" s="34">
        <v>3099.0379990000019</v>
      </c>
      <c r="J74" s="34">
        <v>2922.8929999999982</v>
      </c>
      <c r="K74" s="34">
        <v>2975.1059999999998</v>
      </c>
      <c r="L74" s="34">
        <v>2726.0388000000003</v>
      </c>
      <c r="M74" s="34">
        <v>3006.8912</v>
      </c>
      <c r="N74" s="213">
        <f>37080-34135.1</f>
        <v>2944.9000000000015</v>
      </c>
      <c r="O74" s="34">
        <f>34135.1-31157.6</f>
        <v>2977.5</v>
      </c>
      <c r="P74" s="215">
        <f>31157.6-27981.5</f>
        <v>3176.0999999999985</v>
      </c>
      <c r="Q74" s="216" t="s">
        <v>182</v>
      </c>
    </row>
    <row r="75" spans="1:17">
      <c r="A75" s="212" t="s">
        <v>183</v>
      </c>
      <c r="B75" s="153"/>
      <c r="C75" s="29"/>
      <c r="D75" s="154"/>
      <c r="E75" s="153"/>
      <c r="F75" s="154"/>
      <c r="G75" s="154"/>
      <c r="H75" s="26"/>
      <c r="I75" s="208"/>
      <c r="J75" s="208"/>
      <c r="K75" s="26"/>
      <c r="L75" s="30"/>
      <c r="M75" s="30"/>
      <c r="N75" s="209"/>
      <c r="O75" s="26"/>
      <c r="P75" s="210"/>
      <c r="Q75" s="211"/>
    </row>
    <row r="76" spans="1:17">
      <c r="A76" s="212" t="s">
        <v>184</v>
      </c>
      <c r="B76" s="217">
        <v>3070.1590999999898</v>
      </c>
      <c r="C76" s="218">
        <v>2912.3180000000066</v>
      </c>
      <c r="D76" s="219">
        <v>3285.6749000000018</v>
      </c>
      <c r="E76" s="217">
        <v>3333.7869999999966</v>
      </c>
      <c r="F76" s="219">
        <v>3476.5090000000055</v>
      </c>
      <c r="G76" s="219">
        <v>3504.3379999999997</v>
      </c>
      <c r="H76" s="220">
        <v>3070.1580009999961</v>
      </c>
      <c r="I76" s="220">
        <v>3114.3599990000002</v>
      </c>
      <c r="J76" s="220">
        <v>2936.7969999999987</v>
      </c>
      <c r="K76" s="220">
        <v>2985.7330000000002</v>
      </c>
      <c r="L76" s="220">
        <v>2736.8978000000002</v>
      </c>
      <c r="M76" s="220">
        <v>3017.2462</v>
      </c>
      <c r="N76" s="221">
        <f>37216.7-34252.5</f>
        <v>2964.1999999999971</v>
      </c>
      <c r="O76" s="220">
        <f>34252.5-31269</f>
        <v>2983.5</v>
      </c>
      <c r="P76" s="222">
        <f>31269-28080.2</f>
        <v>3188.7999999999993</v>
      </c>
      <c r="Q76" s="223" t="s">
        <v>185</v>
      </c>
    </row>
    <row r="77" spans="1:17">
      <c r="A77" s="212"/>
      <c r="B77" s="153"/>
      <c r="C77" s="29"/>
      <c r="D77" s="154"/>
      <c r="E77" s="153"/>
      <c r="F77" s="154"/>
      <c r="G77" s="154"/>
      <c r="H77" s="36"/>
      <c r="I77" s="36"/>
      <c r="J77" s="36"/>
      <c r="K77" s="36"/>
      <c r="L77" s="36"/>
      <c r="M77" s="36"/>
      <c r="N77" s="224"/>
      <c r="O77" s="36"/>
      <c r="P77" s="225"/>
      <c r="Q77" s="223" t="s">
        <v>186</v>
      </c>
    </row>
    <row r="78" spans="1:17" ht="28.5">
      <c r="A78" s="226" t="s">
        <v>187</v>
      </c>
      <c r="B78" s="148">
        <f t="shared" ref="B78:M78" si="4">SUM(B80:B83)</f>
        <v>2680.9880000000007</v>
      </c>
      <c r="C78" s="149">
        <f t="shared" si="4"/>
        <v>2417.0920000000015</v>
      </c>
      <c r="D78" s="149">
        <f t="shared" si="4"/>
        <v>2558.3780000000011</v>
      </c>
      <c r="E78" s="148">
        <f t="shared" si="4"/>
        <v>3023.3919999999985</v>
      </c>
      <c r="F78" s="30">
        <f t="shared" si="4"/>
        <v>2580.7220000000007</v>
      </c>
      <c r="G78" s="149">
        <f t="shared" si="4"/>
        <v>2661.376999999999</v>
      </c>
      <c r="H78" s="30">
        <f t="shared" si="4"/>
        <v>2635.1805326133504</v>
      </c>
      <c r="I78" s="30">
        <f t="shared" si="4"/>
        <v>2432.3184673866499</v>
      </c>
      <c r="J78" s="30">
        <f t="shared" si="4"/>
        <v>2351.9419999999991</v>
      </c>
      <c r="K78" s="30">
        <f t="shared" si="4"/>
        <v>2678.0969999999998</v>
      </c>
      <c r="L78" s="30">
        <f t="shared" si="4"/>
        <v>2249.739</v>
      </c>
      <c r="M78" s="30">
        <f t="shared" si="4"/>
        <v>2439.8980000000001</v>
      </c>
      <c r="N78" s="148">
        <f>SUM(N80:N83)</f>
        <v>2718.1000000000004</v>
      </c>
      <c r="O78" s="30">
        <f>SUM(O80:O83)</f>
        <v>2528.8999999999996</v>
      </c>
      <c r="P78" s="150">
        <f>SUM(P80:P83)</f>
        <v>2713.4999999999986</v>
      </c>
      <c r="Q78" s="227" t="s">
        <v>188</v>
      </c>
    </row>
    <row r="79" spans="1:17" ht="16.5">
      <c r="A79" s="228"/>
      <c r="B79" s="153"/>
      <c r="C79" s="29"/>
      <c r="D79" s="154"/>
      <c r="E79" s="153"/>
      <c r="F79" s="154"/>
      <c r="G79" s="154"/>
      <c r="H79" s="4"/>
      <c r="J79" s="6"/>
      <c r="K79" s="4"/>
      <c r="N79" s="120"/>
      <c r="O79" s="4"/>
      <c r="P79" s="123"/>
      <c r="Q79" s="229"/>
    </row>
    <row r="80" spans="1:17" ht="16.5">
      <c r="A80" s="202" t="s">
        <v>189</v>
      </c>
      <c r="B80" s="153">
        <v>1100.1230000000014</v>
      </c>
      <c r="C80" s="29">
        <v>1041.0510000000013</v>
      </c>
      <c r="D80" s="154">
        <v>1129.8520000000008</v>
      </c>
      <c r="E80" s="153">
        <v>1143.6149999999998</v>
      </c>
      <c r="F80" s="154">
        <v>1161.3089999999993</v>
      </c>
      <c r="G80" s="154">
        <v>1160.2259999999997</v>
      </c>
      <c r="H80" s="29">
        <v>1028.5479999999998</v>
      </c>
      <c r="I80" s="29">
        <v>1066.558</v>
      </c>
      <c r="J80" s="29">
        <v>1016.6199999999999</v>
      </c>
      <c r="K80" s="29">
        <v>1072.5839999999998</v>
      </c>
      <c r="L80" s="29">
        <v>1012.73</v>
      </c>
      <c r="M80" s="29">
        <v>1116.0070000000001</v>
      </c>
      <c r="N80" s="153">
        <f>12988.7-11895.4</f>
        <v>1093.3000000000011</v>
      </c>
      <c r="O80" s="29">
        <f>11895.4-10865.9</f>
        <v>1029.5</v>
      </c>
      <c r="P80" s="179">
        <f>10865.9-9735.2</f>
        <v>1130.6999999999989</v>
      </c>
      <c r="Q80" s="230" t="s">
        <v>190</v>
      </c>
    </row>
    <row r="81" spans="1:18" ht="16.5">
      <c r="A81" s="202" t="s">
        <v>191</v>
      </c>
      <c r="B81" s="153">
        <v>260.00599999999986</v>
      </c>
      <c r="C81" s="29">
        <v>303.97699999999986</v>
      </c>
      <c r="D81" s="154">
        <v>367.46199999999999</v>
      </c>
      <c r="E81" s="153">
        <v>226.42599999999993</v>
      </c>
      <c r="F81" s="231">
        <v>201.7800000000002</v>
      </c>
      <c r="G81" s="231">
        <v>283.52500000000009</v>
      </c>
      <c r="H81" s="29">
        <v>253.35409299999992</v>
      </c>
      <c r="I81" s="29">
        <v>311.61790700000006</v>
      </c>
      <c r="J81" s="29">
        <v>313.59899999999993</v>
      </c>
      <c r="K81" s="29">
        <v>348.55000000000007</v>
      </c>
      <c r="L81" s="29">
        <v>328.89499999999992</v>
      </c>
      <c r="M81" s="29">
        <v>357.93900000000002</v>
      </c>
      <c r="N81" s="153">
        <f>4270.2-3934.7</f>
        <v>335.5</v>
      </c>
      <c r="O81" s="29">
        <f>3934.7-3542</f>
        <v>392.69999999999982</v>
      </c>
      <c r="P81" s="179">
        <f>3542-3148.4</f>
        <v>393.59999999999991</v>
      </c>
      <c r="Q81" s="230" t="s">
        <v>192</v>
      </c>
    </row>
    <row r="82" spans="1:18" ht="16.5">
      <c r="A82" s="202" t="s">
        <v>193</v>
      </c>
      <c r="B82" s="153">
        <v>574.51900000000023</v>
      </c>
      <c r="C82" s="29">
        <v>466.02300000000014</v>
      </c>
      <c r="D82" s="154">
        <v>458.67700000000059</v>
      </c>
      <c r="E82" s="153">
        <v>757.26299999999901</v>
      </c>
      <c r="F82" s="154">
        <v>587.24100000000044</v>
      </c>
      <c r="G82" s="154">
        <v>611.03199999999924</v>
      </c>
      <c r="H82" s="29">
        <v>571.65654591644443</v>
      </c>
      <c r="I82" s="29">
        <v>537.20345408355615</v>
      </c>
      <c r="J82" s="29">
        <v>504.43099999999959</v>
      </c>
      <c r="K82" s="29">
        <v>532.43100000000004</v>
      </c>
      <c r="L82" s="29">
        <v>427.41600000000005</v>
      </c>
      <c r="M82" s="29">
        <v>456.44600000000003</v>
      </c>
      <c r="N82" s="153">
        <f>6495.9-5968.6</f>
        <v>527.29999999999927</v>
      </c>
      <c r="O82" s="29">
        <f>5968.6-5448.7</f>
        <v>519.90000000000055</v>
      </c>
      <c r="P82" s="179">
        <f>5448.7-4868.5</f>
        <v>580.19999999999982</v>
      </c>
      <c r="Q82" s="230" t="s">
        <v>194</v>
      </c>
    </row>
    <row r="83" spans="1:18" ht="16.5">
      <c r="A83" s="202" t="s">
        <v>195</v>
      </c>
      <c r="B83" s="153">
        <v>746.33999999999924</v>
      </c>
      <c r="C83" s="29">
        <v>606.04100000000017</v>
      </c>
      <c r="D83" s="154">
        <v>602.38699999999972</v>
      </c>
      <c r="E83" s="153">
        <v>896.08799999999974</v>
      </c>
      <c r="F83" s="154">
        <v>630.39200000000073</v>
      </c>
      <c r="G83" s="154">
        <v>606.59400000000005</v>
      </c>
      <c r="H83" s="29">
        <v>781.62189369690623</v>
      </c>
      <c r="I83" s="29">
        <v>516.93910630309392</v>
      </c>
      <c r="J83" s="29">
        <v>517.29199999999992</v>
      </c>
      <c r="K83" s="29">
        <v>724.53199999999993</v>
      </c>
      <c r="L83" s="29">
        <v>480.69799999999998</v>
      </c>
      <c r="M83" s="29">
        <v>509.50599999999997</v>
      </c>
      <c r="N83" s="153">
        <f>7598.4-6836.4</f>
        <v>762</v>
      </c>
      <c r="O83" s="29">
        <f>6836.4-6249.6</f>
        <v>586.79999999999927</v>
      </c>
      <c r="P83" s="179">
        <f>6249.6-5640.6</f>
        <v>609</v>
      </c>
      <c r="Q83" s="230" t="s">
        <v>196</v>
      </c>
    </row>
    <row r="84" spans="1:18">
      <c r="A84" s="202"/>
      <c r="B84" s="232"/>
      <c r="C84" s="105"/>
      <c r="D84" s="5"/>
      <c r="E84" s="232"/>
      <c r="F84" s="5"/>
      <c r="G84" s="5"/>
      <c r="H84" s="4"/>
      <c r="J84" s="6"/>
      <c r="K84" s="4"/>
      <c r="N84" s="120"/>
      <c r="O84" s="4"/>
      <c r="P84" s="123"/>
      <c r="Q84" s="233"/>
    </row>
    <row r="85" spans="1:18" ht="24">
      <c r="A85" s="234" t="s">
        <v>197</v>
      </c>
      <c r="B85" s="120"/>
      <c r="C85" s="4"/>
      <c r="E85" s="120"/>
      <c r="G85" s="6"/>
      <c r="H85" s="4"/>
      <c r="I85" s="4"/>
      <c r="K85" s="4"/>
      <c r="L85" s="4"/>
      <c r="N85" s="120"/>
      <c r="O85" s="4"/>
      <c r="P85" s="123"/>
      <c r="Q85" s="227" t="s">
        <v>198</v>
      </c>
    </row>
    <row r="86" spans="1:18" ht="16.5">
      <c r="A86" s="202"/>
      <c r="B86" s="120"/>
      <c r="C86" s="4"/>
      <c r="E86" s="120"/>
      <c r="G86" s="6"/>
      <c r="H86" s="4"/>
      <c r="J86" s="6"/>
      <c r="K86" s="4"/>
      <c r="N86" s="120"/>
      <c r="O86" s="4"/>
      <c r="P86" s="123"/>
      <c r="Q86" s="235"/>
    </row>
    <row r="87" spans="1:18" ht="15.75">
      <c r="A87" s="228" t="s">
        <v>199</v>
      </c>
      <c r="B87" s="236">
        <v>6600.8577927786391</v>
      </c>
      <c r="C87" s="237">
        <v>8067.440953510406</v>
      </c>
      <c r="D87" s="238">
        <v>29317.514439653722</v>
      </c>
      <c r="E87" s="236">
        <v>14468.040403993189</v>
      </c>
      <c r="F87" s="238">
        <v>39537.792177254567</v>
      </c>
      <c r="G87" s="238">
        <v>28194.293392164051</v>
      </c>
      <c r="H87" s="237">
        <v>3273.6537000791868</v>
      </c>
      <c r="I87" s="237">
        <v>4912.0813270637591</v>
      </c>
      <c r="J87" s="237">
        <v>12116.471106348385</v>
      </c>
      <c r="K87" s="237">
        <v>22228.325132252794</v>
      </c>
      <c r="L87" s="237">
        <v>68539.571655496984</v>
      </c>
      <c r="M87" s="237">
        <v>70165.227246935421</v>
      </c>
      <c r="N87" s="236">
        <f>859429-830460</f>
        <v>28969</v>
      </c>
      <c r="O87" s="237">
        <f>830460-762911</f>
        <v>67549</v>
      </c>
      <c r="P87" s="239">
        <f>762911-651596</f>
        <v>111315</v>
      </c>
      <c r="Q87" s="240" t="s">
        <v>200</v>
      </c>
    </row>
    <row r="88" spans="1:18" ht="15.75">
      <c r="A88" s="228" t="s">
        <v>201</v>
      </c>
      <c r="B88" s="236">
        <v>573462</v>
      </c>
      <c r="C88" s="237">
        <v>586982</v>
      </c>
      <c r="D88" s="238">
        <v>618099</v>
      </c>
      <c r="E88" s="236">
        <v>659657</v>
      </c>
      <c r="F88" s="238">
        <v>649754</v>
      </c>
      <c r="G88" s="238">
        <v>677162</v>
      </c>
      <c r="H88" s="237">
        <v>647508</v>
      </c>
      <c r="I88" s="237">
        <v>657050.79999999981</v>
      </c>
      <c r="J88" s="237">
        <v>569633.20000000019</v>
      </c>
      <c r="K88" s="237">
        <v>600776</v>
      </c>
      <c r="L88" s="237">
        <v>621279</v>
      </c>
      <c r="M88" s="237">
        <v>592228</v>
      </c>
      <c r="N88" s="236">
        <f>6718639-6041821</f>
        <v>676818</v>
      </c>
      <c r="O88" s="237">
        <f>6041821-5419687</f>
        <v>622134</v>
      </c>
      <c r="P88" s="239">
        <f>5419687-4807937</f>
        <v>611750</v>
      </c>
      <c r="Q88" s="240" t="s">
        <v>202</v>
      </c>
    </row>
    <row r="89" spans="1:18" ht="15.75">
      <c r="A89" s="228" t="s">
        <v>203</v>
      </c>
      <c r="B89" s="236">
        <v>271.00632000000041</v>
      </c>
      <c r="C89" s="237">
        <v>368.91053221609764</v>
      </c>
      <c r="D89" s="238">
        <v>633.44823678652847</v>
      </c>
      <c r="E89" s="236">
        <v>502.69323951444585</v>
      </c>
      <c r="F89" s="238">
        <v>674.45644998880107</v>
      </c>
      <c r="G89" s="238">
        <v>360.6038642584731</v>
      </c>
      <c r="H89" s="237">
        <v>291.00734892253058</v>
      </c>
      <c r="I89" s="237">
        <v>335.02082539320372</v>
      </c>
      <c r="J89" s="237">
        <v>392.0400131223173</v>
      </c>
      <c r="K89" s="237">
        <v>469.62488657480026</v>
      </c>
      <c r="L89" s="237">
        <v>741.85800826566413</v>
      </c>
      <c r="M89" s="237">
        <v>892.30460718296024</v>
      </c>
      <c r="N89" s="236">
        <f>9679-9063</f>
        <v>616</v>
      </c>
      <c r="O89" s="237">
        <f>9063-8490</f>
        <v>573</v>
      </c>
      <c r="P89" s="239">
        <f>8490-7361</f>
        <v>1129</v>
      </c>
      <c r="Q89" s="240" t="s">
        <v>204</v>
      </c>
    </row>
    <row r="90" spans="1:18" ht="15.75">
      <c r="A90" s="228"/>
      <c r="B90" s="236"/>
      <c r="C90" s="237"/>
      <c r="D90" s="238"/>
      <c r="E90" s="236"/>
      <c r="F90" s="238"/>
      <c r="G90" s="238"/>
      <c r="H90" s="237"/>
      <c r="I90" s="237"/>
      <c r="J90" s="237"/>
      <c r="K90" s="237"/>
      <c r="L90" s="237"/>
      <c r="M90" s="237"/>
      <c r="N90" s="236"/>
      <c r="O90" s="237"/>
      <c r="P90" s="239"/>
      <c r="Q90" s="240"/>
    </row>
    <row r="91" spans="1:18" ht="15.75">
      <c r="A91" s="228" t="s">
        <v>205</v>
      </c>
      <c r="B91" s="236">
        <v>86427494.909999967</v>
      </c>
      <c r="C91" s="238">
        <v>84435040.069999933</v>
      </c>
      <c r="D91" s="238">
        <v>90632819.420000076</v>
      </c>
      <c r="E91" s="236">
        <v>82334283.779999971</v>
      </c>
      <c r="F91" s="238">
        <v>82909472.730000019</v>
      </c>
      <c r="G91" s="238">
        <v>88697431.079999983</v>
      </c>
      <c r="H91" s="237">
        <v>85672208.120000005</v>
      </c>
      <c r="I91" s="237">
        <v>87091995.790000021</v>
      </c>
      <c r="J91" s="237">
        <v>64584174.159999967</v>
      </c>
      <c r="K91" s="237">
        <v>68660295.330000013</v>
      </c>
      <c r="L91" s="237">
        <v>49897366.030000001</v>
      </c>
      <c r="M91" s="237">
        <v>79255540</v>
      </c>
      <c r="N91" s="236">
        <f>SUM(N92:N93)</f>
        <v>88257444</v>
      </c>
      <c r="O91" s="237">
        <f>SUM(O92:O93)</f>
        <v>89896325</v>
      </c>
      <c r="P91" s="239">
        <f>SUM(P92:P93)</f>
        <v>92159204</v>
      </c>
      <c r="Q91" s="241" t="s">
        <v>206</v>
      </c>
    </row>
    <row r="92" spans="1:18" ht="15.75">
      <c r="A92" s="202" t="s">
        <v>207</v>
      </c>
      <c r="B92" s="242">
        <v>50275817</v>
      </c>
      <c r="C92" s="24">
        <v>62622369.269999981</v>
      </c>
      <c r="D92" s="243">
        <v>52414100</v>
      </c>
      <c r="E92" s="242">
        <v>47326500</v>
      </c>
      <c r="F92" s="243">
        <v>35350954.730000019</v>
      </c>
      <c r="G92" s="243">
        <v>50092671</v>
      </c>
      <c r="H92" s="24">
        <v>49568668</v>
      </c>
      <c r="I92" s="24">
        <v>48817831</v>
      </c>
      <c r="J92" s="24">
        <v>29541674</v>
      </c>
      <c r="K92" s="24">
        <v>29172958</v>
      </c>
      <c r="L92" s="24">
        <v>47459001</v>
      </c>
      <c r="M92" s="24">
        <v>53011941</v>
      </c>
      <c r="N92" s="242">
        <f>607458442-556551801</f>
        <v>50906641</v>
      </c>
      <c r="O92" s="24">
        <f>556551801-505086991</f>
        <v>51464810</v>
      </c>
      <c r="P92" s="244">
        <f>505086991-450717748</f>
        <v>54369243</v>
      </c>
      <c r="Q92" s="245" t="s">
        <v>208</v>
      </c>
    </row>
    <row r="93" spans="1:18">
      <c r="A93" s="202" t="s">
        <v>209</v>
      </c>
      <c r="B93" s="242">
        <v>36151677.909999967</v>
      </c>
      <c r="C93" s="24">
        <v>21812670.800000012</v>
      </c>
      <c r="D93" s="243">
        <v>38218719.420000017</v>
      </c>
      <c r="E93" s="242">
        <v>35007783.779999971</v>
      </c>
      <c r="F93" s="243">
        <v>47558518</v>
      </c>
      <c r="G93" s="243">
        <v>38604760.079999983</v>
      </c>
      <c r="H93" s="24">
        <v>36103540.120000005</v>
      </c>
      <c r="I93" s="24">
        <v>38274164.790000007</v>
      </c>
      <c r="J93" s="24">
        <v>35042500.159999996</v>
      </c>
      <c r="K93" s="24">
        <v>39487337.329999998</v>
      </c>
      <c r="L93" s="24">
        <v>2438365.0300000012</v>
      </c>
      <c r="M93" s="24">
        <v>26243599</v>
      </c>
      <c r="N93" s="242">
        <f>459226207-421875404</f>
        <v>37350803</v>
      </c>
      <c r="O93" s="24">
        <f>421875404-383443889</f>
        <v>38431515</v>
      </c>
      <c r="P93" s="244">
        <f>383443889-345653928</f>
        <v>37789961</v>
      </c>
      <c r="Q93" s="246" t="s">
        <v>210</v>
      </c>
    </row>
    <row r="94" spans="1:18">
      <c r="A94" s="247"/>
      <c r="B94" s="115"/>
      <c r="C94" s="136"/>
      <c r="D94" s="136"/>
      <c r="E94" s="115"/>
      <c r="F94" s="136"/>
      <c r="G94" s="136"/>
      <c r="H94" s="136"/>
      <c r="I94" s="136"/>
      <c r="J94" s="136"/>
      <c r="K94" s="136"/>
      <c r="L94" s="136"/>
      <c r="M94" s="136"/>
      <c r="N94" s="115"/>
      <c r="O94" s="136"/>
      <c r="P94" s="187"/>
      <c r="Q94" s="107"/>
    </row>
    <row r="95" spans="1:18">
      <c r="A95" s="189" t="s">
        <v>164</v>
      </c>
      <c r="Q95" s="248" t="s">
        <v>165</v>
      </c>
      <c r="R95" s="6"/>
    </row>
    <row r="96" spans="1:18">
      <c r="A96" s="5"/>
      <c r="C96" s="189"/>
      <c r="G96" s="6"/>
      <c r="I96" s="4"/>
      <c r="J96" s="6"/>
      <c r="L96" s="4"/>
      <c r="M96" s="6"/>
      <c r="O96" s="4"/>
    </row>
    <row r="109" ht="33.75" customHeight="1"/>
    <row r="110" ht="33.75" customHeight="1"/>
    <row r="111" ht="33.75" customHeight="1"/>
    <row r="112" ht="33.75" customHeight="1"/>
    <row r="113" ht="33.75" customHeight="1"/>
    <row r="114" ht="33.75" customHeight="1"/>
    <row r="115" ht="33.75" customHeight="1"/>
    <row r="116" ht="33.75" customHeight="1"/>
    <row r="117" ht="33.75" customHeight="1"/>
    <row r="118" ht="33.75" customHeight="1"/>
    <row r="119" ht="33.75" customHeight="1"/>
    <row r="120" ht="33.75" customHeight="1"/>
  </sheetData>
  <mergeCells count="6">
    <mergeCell ref="B7:M8"/>
    <mergeCell ref="N7:P8"/>
    <mergeCell ref="B18:M19"/>
    <mergeCell ref="N18:P19"/>
    <mergeCell ref="B57:M58"/>
    <mergeCell ref="N57:P58"/>
  </mergeCells>
  <printOptions gridLinesSet="0"/>
  <pageMargins left="0.19685039370078741" right="0.19685039370078741" top="0.39370078740157483" bottom="0.19685039370078741" header="0.31496062992125984" footer="0.51181102362204722"/>
  <pageSetup paperSize="9" scale="70" firstPageNumber="3" orientation="landscape" horizontalDpi="4294967292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Q29"/>
  <sheetViews>
    <sheetView showGridLines="0" workbookViewId="0"/>
  </sheetViews>
  <sheetFormatPr baseColWidth="10" defaultRowHeight="12"/>
  <cols>
    <col min="1" max="1" width="22.5" customWidth="1"/>
    <col min="2" max="13" width="6.625" customWidth="1"/>
    <col min="14" max="16" width="6.875" customWidth="1"/>
    <col min="17" max="17" width="19.75" customWidth="1"/>
  </cols>
  <sheetData>
    <row r="1" spans="1:17" ht="15">
      <c r="A1" s="2268" t="s">
        <v>3654</v>
      </c>
    </row>
    <row r="4" spans="1:17" ht="22.5">
      <c r="A4" s="101" t="s">
        <v>211</v>
      </c>
      <c r="B4" s="6"/>
      <c r="C4" s="6"/>
      <c r="D4" s="6"/>
      <c r="E4" s="6"/>
      <c r="F4" s="6"/>
      <c r="G4" s="4"/>
      <c r="H4" s="6"/>
      <c r="I4" s="6"/>
      <c r="J4" s="4"/>
      <c r="K4" s="6"/>
      <c r="L4" s="6"/>
      <c r="M4" s="4"/>
      <c r="N4" s="6"/>
      <c r="O4" s="6"/>
      <c r="P4" s="4"/>
      <c r="Q4" s="249" t="s">
        <v>212</v>
      </c>
    </row>
    <row r="5" spans="1:17" ht="15">
      <c r="A5" s="1"/>
      <c r="B5" s="6"/>
      <c r="C5" s="6"/>
      <c r="D5" s="6"/>
      <c r="E5" s="6"/>
      <c r="F5" s="6"/>
      <c r="G5" s="4"/>
      <c r="H5" s="6"/>
      <c r="I5" s="6"/>
      <c r="J5" s="4"/>
      <c r="K5" s="6"/>
      <c r="L5" s="6"/>
      <c r="M5" s="4"/>
      <c r="N5" s="6"/>
      <c r="O5" s="6"/>
      <c r="P5" s="4"/>
      <c r="Q5" s="1"/>
    </row>
    <row r="6" spans="1:17" ht="15">
      <c r="A6" s="1"/>
      <c r="B6" s="6"/>
      <c r="C6" s="6"/>
      <c r="D6" s="6"/>
      <c r="E6" s="6"/>
      <c r="F6" s="6"/>
      <c r="G6" s="4"/>
      <c r="H6" s="6"/>
      <c r="I6" s="6"/>
      <c r="J6" s="4"/>
      <c r="K6" s="6"/>
      <c r="L6" s="6"/>
      <c r="M6" s="4"/>
      <c r="N6" s="6"/>
      <c r="O6" s="6"/>
      <c r="P6" s="4"/>
      <c r="Q6" s="1"/>
    </row>
    <row r="7" spans="1:17" ht="14.25">
      <c r="A7" s="5" t="s">
        <v>213</v>
      </c>
      <c r="B7" s="6"/>
      <c r="C7" s="6"/>
      <c r="D7" s="6"/>
      <c r="E7" s="6"/>
      <c r="F7" s="6"/>
      <c r="G7" s="4"/>
      <c r="H7" s="6"/>
      <c r="I7" s="6"/>
      <c r="J7" s="4"/>
      <c r="K7" s="6"/>
      <c r="L7" s="6"/>
      <c r="M7" s="4"/>
      <c r="N7" s="6"/>
      <c r="O7" s="6"/>
      <c r="P7" s="4"/>
      <c r="Q7" s="5" t="s">
        <v>214</v>
      </c>
    </row>
    <row r="8" spans="1:17" ht="18">
      <c r="A8" s="1" t="s">
        <v>215</v>
      </c>
      <c r="B8" s="6"/>
      <c r="C8" s="6"/>
      <c r="D8" s="6"/>
      <c r="E8" s="6"/>
      <c r="F8" s="6"/>
      <c r="G8" s="4"/>
      <c r="H8" s="6"/>
      <c r="I8" s="6"/>
      <c r="J8" s="4"/>
      <c r="K8" s="6"/>
      <c r="L8" s="6"/>
      <c r="M8" s="4"/>
      <c r="N8" s="6"/>
      <c r="O8" s="6"/>
      <c r="P8" s="4"/>
      <c r="Q8" s="5" t="s">
        <v>216</v>
      </c>
    </row>
    <row r="9" spans="1:17" ht="15">
      <c r="A9" s="192"/>
      <c r="B9" s="2270">
        <v>2018</v>
      </c>
      <c r="C9" s="2271"/>
      <c r="D9" s="2271"/>
      <c r="E9" s="2271"/>
      <c r="F9" s="2271"/>
      <c r="G9" s="2271"/>
      <c r="H9" s="2271"/>
      <c r="I9" s="2271"/>
      <c r="J9" s="2271"/>
      <c r="K9" s="2271"/>
      <c r="L9" s="2271"/>
      <c r="M9" s="2271"/>
      <c r="N9" s="2270">
        <v>2017</v>
      </c>
      <c r="O9" s="2271"/>
      <c r="P9" s="2272"/>
      <c r="Q9" s="108"/>
    </row>
    <row r="10" spans="1:17" ht="15">
      <c r="A10" s="138"/>
      <c r="B10" s="2273"/>
      <c r="C10" s="2274"/>
      <c r="D10" s="2274"/>
      <c r="E10" s="2274"/>
      <c r="F10" s="2274"/>
      <c r="G10" s="2274"/>
      <c r="H10" s="2274"/>
      <c r="I10" s="2274"/>
      <c r="J10" s="2274"/>
      <c r="K10" s="2274"/>
      <c r="L10" s="2274"/>
      <c r="M10" s="2274"/>
      <c r="N10" s="2273"/>
      <c r="O10" s="2274"/>
      <c r="P10" s="2275"/>
      <c r="Q10" s="2"/>
    </row>
    <row r="11" spans="1:17" ht="15">
      <c r="A11" s="1"/>
      <c r="B11" s="14" t="s">
        <v>16</v>
      </c>
      <c r="C11" s="15" t="s">
        <v>17</v>
      </c>
      <c r="D11" s="15" t="s">
        <v>11</v>
      </c>
      <c r="E11" s="78" t="s">
        <v>21</v>
      </c>
      <c r="F11" s="141" t="s">
        <v>23</v>
      </c>
      <c r="G11" s="141" t="s">
        <v>12</v>
      </c>
      <c r="H11" s="59" t="s">
        <v>13</v>
      </c>
      <c r="I11" s="59" t="s">
        <v>14</v>
      </c>
      <c r="J11" s="59" t="s">
        <v>15</v>
      </c>
      <c r="K11" s="9" t="s">
        <v>8</v>
      </c>
      <c r="L11" s="9" t="s">
        <v>9</v>
      </c>
      <c r="M11" s="9" t="s">
        <v>10</v>
      </c>
      <c r="N11" s="58" t="s">
        <v>16</v>
      </c>
      <c r="O11" s="59" t="s">
        <v>17</v>
      </c>
      <c r="P11" s="250" t="s">
        <v>11</v>
      </c>
      <c r="Q11" s="2"/>
    </row>
    <row r="12" spans="1:17" ht="15">
      <c r="A12" s="111"/>
      <c r="B12" s="18" t="s">
        <v>18</v>
      </c>
      <c r="C12" s="19" t="s">
        <v>19</v>
      </c>
      <c r="D12" s="19" t="s">
        <v>20</v>
      </c>
      <c r="E12" s="18" t="s">
        <v>7</v>
      </c>
      <c r="F12" s="27" t="s">
        <v>22</v>
      </c>
      <c r="G12" s="19" t="s">
        <v>6</v>
      </c>
      <c r="H12" s="141" t="s">
        <v>5</v>
      </c>
      <c r="I12" s="19" t="s">
        <v>4</v>
      </c>
      <c r="J12" s="19" t="s">
        <v>3</v>
      </c>
      <c r="K12" s="19" t="s">
        <v>2</v>
      </c>
      <c r="L12" s="19" t="s">
        <v>1</v>
      </c>
      <c r="M12" s="19" t="s">
        <v>0</v>
      </c>
      <c r="N12" s="18" t="s">
        <v>18</v>
      </c>
      <c r="O12" s="19" t="s">
        <v>19</v>
      </c>
      <c r="P12" s="20" t="s">
        <v>20</v>
      </c>
      <c r="Q12" s="107"/>
    </row>
    <row r="13" spans="1:17" ht="15">
      <c r="A13" s="138"/>
      <c r="B13" s="62"/>
      <c r="C13" s="110"/>
      <c r="D13" s="110"/>
      <c r="E13" s="139"/>
      <c r="F13" s="142"/>
      <c r="G13" s="141"/>
      <c r="H13" s="17"/>
      <c r="I13" s="141"/>
      <c r="J13" s="141"/>
      <c r="K13" s="141"/>
      <c r="L13" s="141"/>
      <c r="M13" s="141"/>
      <c r="N13" s="78"/>
      <c r="O13" s="141"/>
      <c r="P13" s="143"/>
      <c r="Q13" s="2"/>
    </row>
    <row r="14" spans="1:17" ht="15">
      <c r="A14" s="251" t="s">
        <v>217</v>
      </c>
      <c r="B14" s="242">
        <v>11961.498</v>
      </c>
      <c r="C14" s="243">
        <v>11640.97</v>
      </c>
      <c r="D14" s="243">
        <v>12941.967000000001</v>
      </c>
      <c r="E14" s="242">
        <v>14102.005999999999</v>
      </c>
      <c r="F14" s="24">
        <v>16448.593000000001</v>
      </c>
      <c r="G14" s="24">
        <v>15088.944</v>
      </c>
      <c r="H14" s="24">
        <v>12993.08</v>
      </c>
      <c r="I14" s="24">
        <v>12934.235000000001</v>
      </c>
      <c r="J14" s="24">
        <v>11232.563</v>
      </c>
      <c r="K14" s="24">
        <v>10987.197</v>
      </c>
      <c r="L14" s="24">
        <v>9921.2420000000002</v>
      </c>
      <c r="M14" s="24">
        <v>11049.012000000001</v>
      </c>
      <c r="N14" s="242">
        <v>11292.837</v>
      </c>
      <c r="O14" s="24">
        <v>11552.192999999999</v>
      </c>
      <c r="P14" s="244">
        <v>12612.582</v>
      </c>
      <c r="Q14" s="252" t="s">
        <v>218</v>
      </c>
    </row>
    <row r="15" spans="1:17" ht="15">
      <c r="A15" s="251" t="s">
        <v>219</v>
      </c>
      <c r="B15" s="242">
        <v>6629.5919999999996</v>
      </c>
      <c r="C15" s="243">
        <v>6573.9759999999997</v>
      </c>
      <c r="D15" s="243">
        <v>6914.8940000000002</v>
      </c>
      <c r="E15" s="242">
        <v>7450.4110000000001</v>
      </c>
      <c r="F15" s="24">
        <v>8826.5930000000008</v>
      </c>
      <c r="G15" s="24">
        <v>8057.2250000000004</v>
      </c>
      <c r="H15" s="24">
        <v>6817.2290000000003</v>
      </c>
      <c r="I15" s="24">
        <v>6584.8549999999996</v>
      </c>
      <c r="J15" s="24">
        <v>6246.9250000000002</v>
      </c>
      <c r="K15" s="24">
        <v>6300.3029999999999</v>
      </c>
      <c r="L15" s="24">
        <v>5477.49</v>
      </c>
      <c r="M15" s="24">
        <v>6256.8950000000004</v>
      </c>
      <c r="N15" s="242">
        <v>6441.808</v>
      </c>
      <c r="O15" s="24">
        <v>6596.4380000000001</v>
      </c>
      <c r="P15" s="244">
        <v>7220.1689999999999</v>
      </c>
      <c r="Q15" s="252" t="s">
        <v>220</v>
      </c>
    </row>
    <row r="16" spans="1:17" ht="15">
      <c r="A16" s="253" t="s">
        <v>221</v>
      </c>
      <c r="B16" s="242">
        <v>10415.606</v>
      </c>
      <c r="C16" s="243">
        <v>10298.696</v>
      </c>
      <c r="D16" s="243">
        <v>11328.093999999999</v>
      </c>
      <c r="E16" s="242">
        <v>12207.933999999999</v>
      </c>
      <c r="F16" s="24">
        <v>13729.460999999999</v>
      </c>
      <c r="G16" s="24">
        <v>12269.210999999999</v>
      </c>
      <c r="H16" s="24">
        <v>10910.882</v>
      </c>
      <c r="I16" s="24">
        <v>10451.655000000001</v>
      </c>
      <c r="J16" s="24">
        <v>9664.4850000000006</v>
      </c>
      <c r="K16" s="24">
        <v>9770.3080000000009</v>
      </c>
      <c r="L16" s="24">
        <v>9062.3279999999995</v>
      </c>
      <c r="M16" s="24">
        <v>10208.271000000001</v>
      </c>
      <c r="N16" s="242">
        <v>10419.462</v>
      </c>
      <c r="O16" s="24">
        <v>10954.245000000001</v>
      </c>
      <c r="P16" s="244">
        <v>12196.5</v>
      </c>
      <c r="Q16" s="252" t="s">
        <v>222</v>
      </c>
    </row>
    <row r="17" spans="1:17" ht="15">
      <c r="A17" s="251" t="s">
        <v>223</v>
      </c>
      <c r="B17" s="242">
        <v>21816.097000000002</v>
      </c>
      <c r="C17" s="243">
        <v>20929.868999999999</v>
      </c>
      <c r="D17" s="243">
        <v>24186.887999999999</v>
      </c>
      <c r="E17" s="242">
        <v>26323.605</v>
      </c>
      <c r="F17" s="24">
        <v>28093.345000000001</v>
      </c>
      <c r="G17" s="24">
        <v>27117.54</v>
      </c>
      <c r="H17" s="24">
        <v>24623.272000000001</v>
      </c>
      <c r="I17" s="24">
        <v>24093.672999999999</v>
      </c>
      <c r="J17" s="24">
        <v>20721.879000000001</v>
      </c>
      <c r="K17" s="24">
        <v>20665.334999999999</v>
      </c>
      <c r="L17" s="24">
        <v>18859.350999999999</v>
      </c>
      <c r="M17" s="24">
        <v>20308.181</v>
      </c>
      <c r="N17" s="242">
        <v>21076.617999999999</v>
      </c>
      <c r="O17" s="24">
        <v>22298.97</v>
      </c>
      <c r="P17" s="244">
        <v>25043.937000000002</v>
      </c>
      <c r="Q17" s="252" t="s">
        <v>224</v>
      </c>
    </row>
    <row r="18" spans="1:17" ht="15">
      <c r="A18" s="251" t="s">
        <v>225</v>
      </c>
      <c r="B18" s="242">
        <v>8833.7929999999997</v>
      </c>
      <c r="C18" s="243">
        <v>8616.56</v>
      </c>
      <c r="D18" s="243">
        <v>9007.9509999999991</v>
      </c>
      <c r="E18" s="242">
        <v>9319.7939999999999</v>
      </c>
      <c r="F18" s="24">
        <v>10216.735000000001</v>
      </c>
      <c r="G18" s="24">
        <v>9264.8590000000004</v>
      </c>
      <c r="H18" s="24">
        <v>8066.2820000000002</v>
      </c>
      <c r="I18" s="24">
        <v>8187.8</v>
      </c>
      <c r="J18" s="24">
        <v>7684.9960000000001</v>
      </c>
      <c r="K18" s="24">
        <v>7925.4260000000004</v>
      </c>
      <c r="L18" s="24">
        <v>7335.3069999999998</v>
      </c>
      <c r="M18" s="24">
        <v>7703.4769999999999</v>
      </c>
      <c r="N18" s="242">
        <v>7578.63</v>
      </c>
      <c r="O18" s="24">
        <v>7770.7780000000002</v>
      </c>
      <c r="P18" s="244">
        <v>8676.1319999999996</v>
      </c>
      <c r="Q18" s="252" t="s">
        <v>226</v>
      </c>
    </row>
    <row r="19" spans="1:17" ht="15">
      <c r="A19" s="254" t="s">
        <v>227</v>
      </c>
      <c r="B19" s="242">
        <v>11314.242</v>
      </c>
      <c r="C19" s="243">
        <v>10843.855</v>
      </c>
      <c r="D19" s="243">
        <v>11546.255999999999</v>
      </c>
      <c r="E19" s="242">
        <v>11406.376</v>
      </c>
      <c r="F19" s="24">
        <v>12144.553</v>
      </c>
      <c r="G19" s="24">
        <v>12051.053</v>
      </c>
      <c r="H19" s="24">
        <v>11496.751</v>
      </c>
      <c r="I19" s="24">
        <v>11612.587</v>
      </c>
      <c r="J19" s="24">
        <v>10670.045</v>
      </c>
      <c r="K19" s="24">
        <v>10724.243</v>
      </c>
      <c r="L19" s="24">
        <v>9346.4500000000007</v>
      </c>
      <c r="M19" s="24">
        <v>10125.496999999999</v>
      </c>
      <c r="N19" s="242">
        <v>10004.058000000001</v>
      </c>
      <c r="O19" s="24">
        <v>10396.647000000001</v>
      </c>
      <c r="P19" s="244">
        <v>11688.058000000001</v>
      </c>
      <c r="Q19" s="255" t="s">
        <v>228</v>
      </c>
    </row>
    <row r="20" spans="1:17" ht="15">
      <c r="A20" s="251" t="s">
        <v>229</v>
      </c>
      <c r="B20" s="242">
        <v>9607.6980000000003</v>
      </c>
      <c r="C20" s="243">
        <v>9442.6479999999992</v>
      </c>
      <c r="D20" s="243">
        <v>10634.377</v>
      </c>
      <c r="E20" s="242">
        <v>11087.728999999999</v>
      </c>
      <c r="F20" s="24">
        <v>11817.757</v>
      </c>
      <c r="G20" s="24">
        <v>11404.205</v>
      </c>
      <c r="H20" s="24">
        <v>10349.955</v>
      </c>
      <c r="I20" s="24">
        <v>10054.596</v>
      </c>
      <c r="J20" s="24">
        <v>9377.83</v>
      </c>
      <c r="K20" s="24">
        <v>9292.0349999999999</v>
      </c>
      <c r="L20" s="24">
        <v>8134.9920000000002</v>
      </c>
      <c r="M20" s="24">
        <v>8873.3080000000009</v>
      </c>
      <c r="N20" s="242">
        <v>9002.5750000000007</v>
      </c>
      <c r="O20" s="24">
        <v>9818.8179999999993</v>
      </c>
      <c r="P20" s="244">
        <v>10916.847</v>
      </c>
      <c r="Q20" s="255" t="s">
        <v>230</v>
      </c>
    </row>
    <row r="21" spans="1:17" ht="15">
      <c r="A21" s="251" t="s">
        <v>231</v>
      </c>
      <c r="B21" s="242">
        <v>2647.0349999999999</v>
      </c>
      <c r="C21" s="243">
        <v>2504.931</v>
      </c>
      <c r="D21" s="243">
        <v>2720.8539999999998</v>
      </c>
      <c r="E21" s="242">
        <v>2826.9119999999998</v>
      </c>
      <c r="F21" s="24">
        <v>3049.6709999999998</v>
      </c>
      <c r="G21" s="24">
        <v>2984.395</v>
      </c>
      <c r="H21" s="24">
        <v>2756.7370000000001</v>
      </c>
      <c r="I21" s="24">
        <v>2683.1179999999999</v>
      </c>
      <c r="J21" s="24">
        <v>2578.46</v>
      </c>
      <c r="K21" s="24">
        <v>2585.328</v>
      </c>
      <c r="L21" s="24">
        <v>2201.806</v>
      </c>
      <c r="M21" s="24">
        <v>2356.5320000000002</v>
      </c>
      <c r="N21" s="242">
        <v>2454.7620000000002</v>
      </c>
      <c r="O21" s="24">
        <v>2554.127</v>
      </c>
      <c r="P21" s="244">
        <v>2805.0749999999998</v>
      </c>
      <c r="Q21" s="255" t="s">
        <v>232</v>
      </c>
    </row>
    <row r="22" spans="1:17" ht="15">
      <c r="A22" s="254" t="s">
        <v>233</v>
      </c>
      <c r="B22" s="242">
        <v>6293.7759999999998</v>
      </c>
      <c r="C22" s="243">
        <v>6141.5919999999996</v>
      </c>
      <c r="D22" s="243">
        <v>6788.049</v>
      </c>
      <c r="E22" s="242">
        <v>6874.415</v>
      </c>
      <c r="F22" s="24">
        <v>7459.0460000000003</v>
      </c>
      <c r="G22" s="24">
        <v>7189.5630000000001</v>
      </c>
      <c r="H22" s="24">
        <v>6654.4650000000001</v>
      </c>
      <c r="I22" s="24">
        <v>6776.9089999999997</v>
      </c>
      <c r="J22" s="24">
        <v>6175.1260000000002</v>
      </c>
      <c r="K22" s="24">
        <v>6047.8419999999996</v>
      </c>
      <c r="L22" s="24">
        <v>5310.2879999999996</v>
      </c>
      <c r="M22" s="24">
        <v>5878.4430000000002</v>
      </c>
      <c r="N22" s="242">
        <v>5949.5140000000001</v>
      </c>
      <c r="O22" s="24">
        <v>6343.4660000000003</v>
      </c>
      <c r="P22" s="244">
        <v>6827.8860000000004</v>
      </c>
      <c r="Q22" s="255" t="s">
        <v>234</v>
      </c>
    </row>
    <row r="23" spans="1:17" ht="15">
      <c r="A23" s="254" t="s">
        <v>235</v>
      </c>
      <c r="B23" s="242">
        <v>1002.127</v>
      </c>
      <c r="C23" s="243">
        <v>964.72500000000002</v>
      </c>
      <c r="D23" s="243">
        <v>967.34500000000003</v>
      </c>
      <c r="E23" s="242">
        <v>957.23599999999999</v>
      </c>
      <c r="F23" s="24">
        <v>1022.117</v>
      </c>
      <c r="G23" s="24">
        <v>994.40599999999995</v>
      </c>
      <c r="H23" s="24">
        <v>968.35299999999995</v>
      </c>
      <c r="I23" s="24">
        <v>996.18</v>
      </c>
      <c r="J23" s="24">
        <v>959.72500000000002</v>
      </c>
      <c r="K23" s="24">
        <v>973.30499999999995</v>
      </c>
      <c r="L23" s="24">
        <v>854.28599999999994</v>
      </c>
      <c r="M23" s="24">
        <v>925.05100000000004</v>
      </c>
      <c r="N23" s="242">
        <v>945.61199999999997</v>
      </c>
      <c r="O23" s="24">
        <v>985.67700000000002</v>
      </c>
      <c r="P23" s="244">
        <v>1022.163</v>
      </c>
      <c r="Q23" s="255" t="s">
        <v>236</v>
      </c>
    </row>
    <row r="24" spans="1:17" ht="15">
      <c r="A24" s="254" t="s">
        <v>237</v>
      </c>
      <c r="B24" s="242">
        <v>1308.366</v>
      </c>
      <c r="C24" s="243">
        <v>1246.48</v>
      </c>
      <c r="D24" s="243">
        <v>1249.7190000000001</v>
      </c>
      <c r="E24" s="242">
        <v>1208.0530000000001</v>
      </c>
      <c r="F24" s="24">
        <v>1302.665</v>
      </c>
      <c r="G24" s="24">
        <v>1297.038</v>
      </c>
      <c r="H24" s="24">
        <v>1230.7429999999999</v>
      </c>
      <c r="I24" s="24">
        <v>1276.6210000000001</v>
      </c>
      <c r="J24" s="24">
        <v>1230.1400000000001</v>
      </c>
      <c r="K24" s="24">
        <v>1227.5650000000001</v>
      </c>
      <c r="L24" s="24">
        <v>1129.692</v>
      </c>
      <c r="M24" s="24">
        <v>1266.604</v>
      </c>
      <c r="N24" s="242">
        <v>1262.579</v>
      </c>
      <c r="O24" s="24">
        <v>1227.4970000000001</v>
      </c>
      <c r="P24" s="244">
        <v>1235.6389999999999</v>
      </c>
      <c r="Q24" s="255" t="s">
        <v>238</v>
      </c>
    </row>
    <row r="25" spans="1:17" ht="15">
      <c r="A25" s="254" t="s">
        <v>239</v>
      </c>
      <c r="B25" s="242">
        <v>631.53700000000003</v>
      </c>
      <c r="C25" s="243">
        <v>556.81799999999998</v>
      </c>
      <c r="D25" s="243">
        <v>661.91899999999998</v>
      </c>
      <c r="E25" s="242">
        <v>579.04399999999998</v>
      </c>
      <c r="F25" s="24">
        <v>662.63099999999997</v>
      </c>
      <c r="G25" s="24">
        <v>688.88699999999994</v>
      </c>
      <c r="H25" s="24">
        <v>665.01499999999999</v>
      </c>
      <c r="I25" s="24">
        <v>669.50800000000004</v>
      </c>
      <c r="J25" s="24">
        <v>622.14400000000001</v>
      </c>
      <c r="K25" s="24">
        <v>588.17499999999995</v>
      </c>
      <c r="L25" s="24">
        <v>545.42499999999995</v>
      </c>
      <c r="M25" s="24">
        <v>604.43200000000002</v>
      </c>
      <c r="N25" s="242">
        <v>604.71799999999996</v>
      </c>
      <c r="O25" s="24">
        <v>593.22</v>
      </c>
      <c r="P25" s="244">
        <v>615.91600000000005</v>
      </c>
      <c r="Q25" s="255" t="s">
        <v>240</v>
      </c>
    </row>
    <row r="26" spans="1:17" ht="15">
      <c r="A26" s="1"/>
      <c r="B26" s="242"/>
      <c r="C26" s="243"/>
      <c r="D26" s="243"/>
      <c r="E26" s="242"/>
      <c r="F26" s="24"/>
      <c r="G26" s="24"/>
      <c r="H26" s="24"/>
      <c r="I26" s="24"/>
      <c r="J26" s="24"/>
      <c r="K26" s="24"/>
      <c r="L26" s="24"/>
      <c r="M26" s="24"/>
      <c r="N26" s="242"/>
      <c r="O26" s="24"/>
      <c r="P26" s="244"/>
      <c r="Q26" s="2"/>
    </row>
    <row r="27" spans="1:17" ht="14.25">
      <c r="A27" s="256" t="s">
        <v>241</v>
      </c>
      <c r="B27" s="236">
        <v>92461.366999999998</v>
      </c>
      <c r="C27" s="238">
        <v>89761.12</v>
      </c>
      <c r="D27" s="238">
        <v>98948.312999999995</v>
      </c>
      <c r="E27" s="236">
        <v>104343.515</v>
      </c>
      <c r="F27" s="237">
        <v>114773.16699999999</v>
      </c>
      <c r="G27" s="237">
        <v>108407.32600000002</v>
      </c>
      <c r="H27" s="237">
        <v>97532.763999999996</v>
      </c>
      <c r="I27" s="237">
        <v>96321.737000000008</v>
      </c>
      <c r="J27" s="237">
        <v>87164.318000000014</v>
      </c>
      <c r="K27" s="237">
        <v>87087.061999999991</v>
      </c>
      <c r="L27" s="237">
        <v>78178.656999999977</v>
      </c>
      <c r="M27" s="237">
        <v>85555.703000000023</v>
      </c>
      <c r="N27" s="236">
        <v>87033.172999999981</v>
      </c>
      <c r="O27" s="237">
        <v>91092.076000000001</v>
      </c>
      <c r="P27" s="239">
        <v>100860.90399999999</v>
      </c>
      <c r="Q27" s="257" t="s">
        <v>242</v>
      </c>
    </row>
    <row r="28" spans="1:17" ht="15">
      <c r="A28" s="107"/>
      <c r="B28" s="115"/>
      <c r="C28" s="136"/>
      <c r="D28" s="136"/>
      <c r="E28" s="115"/>
      <c r="F28" s="136"/>
      <c r="G28" s="136"/>
      <c r="H28" s="136"/>
      <c r="I28" s="136"/>
      <c r="J28" s="136"/>
      <c r="K28" s="136"/>
      <c r="L28" s="136"/>
      <c r="M28" s="136"/>
      <c r="N28" s="115"/>
      <c r="O28" s="136"/>
      <c r="P28" s="187"/>
      <c r="Q28" s="107"/>
    </row>
    <row r="29" spans="1:17" ht="12.75">
      <c r="A29" s="189" t="s">
        <v>164</v>
      </c>
      <c r="B29" s="6"/>
      <c r="C29" s="6"/>
      <c r="D29" s="6"/>
      <c r="E29" s="6"/>
      <c r="F29" s="6"/>
      <c r="G29" s="4"/>
      <c r="H29" s="6"/>
      <c r="I29" s="6"/>
      <c r="J29" s="4"/>
      <c r="K29" s="6"/>
      <c r="L29" s="6"/>
      <c r="M29" s="4"/>
      <c r="N29" s="6"/>
      <c r="O29" s="6"/>
      <c r="P29" s="4"/>
      <c r="Q29" s="190" t="s">
        <v>165</v>
      </c>
    </row>
  </sheetData>
  <mergeCells count="2">
    <mergeCell ref="B9:M10"/>
    <mergeCell ref="N9:P10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Q72"/>
  <sheetViews>
    <sheetView showGridLines="0" workbookViewId="0"/>
  </sheetViews>
  <sheetFormatPr baseColWidth="10" defaultRowHeight="15"/>
  <cols>
    <col min="1" max="1" width="34.5" style="352" customWidth="1"/>
    <col min="2" max="6" width="6.75" style="6" customWidth="1"/>
    <col min="7" max="7" width="6.75" style="4" customWidth="1"/>
    <col min="8" max="9" width="6.75" style="6" customWidth="1"/>
    <col min="10" max="10" width="6.75" style="4" customWidth="1"/>
    <col min="11" max="12" width="6.75" style="6" customWidth="1"/>
    <col min="13" max="13" width="6.75" style="4" customWidth="1"/>
    <col min="14" max="15" width="6.75" style="6" customWidth="1"/>
    <col min="16" max="16" width="6.75" style="4" customWidth="1"/>
    <col min="17" max="17" width="34.5" style="353" customWidth="1"/>
  </cols>
  <sheetData>
    <row r="1" spans="1:17">
      <c r="A1" s="2268" t="s">
        <v>3654</v>
      </c>
    </row>
    <row r="2" spans="1:17">
      <c r="A2" s="2268" t="s">
        <v>3654</v>
      </c>
    </row>
    <row r="4" spans="1:17" ht="27">
      <c r="A4" s="258" t="s">
        <v>243</v>
      </c>
      <c r="B4" s="7"/>
      <c r="C4" s="7"/>
      <c r="D4" s="7"/>
      <c r="E4" s="7"/>
      <c r="F4" s="7"/>
      <c r="G4" s="8"/>
      <c r="H4" s="7"/>
      <c r="I4" s="7"/>
      <c r="J4" s="8"/>
      <c r="K4" s="7"/>
      <c r="L4" s="7"/>
      <c r="M4" s="8"/>
      <c r="N4" s="7"/>
      <c r="O4" s="7"/>
      <c r="P4" s="8"/>
      <c r="Q4" s="259" t="s">
        <v>244</v>
      </c>
    </row>
    <row r="5" spans="1:17" ht="20.25">
      <c r="A5" s="260" t="s">
        <v>245</v>
      </c>
      <c r="B5" s="10"/>
      <c r="C5" s="10"/>
      <c r="D5" s="10"/>
      <c r="E5" s="10"/>
      <c r="F5" s="10"/>
      <c r="G5" s="11"/>
      <c r="H5" s="10"/>
      <c r="I5" s="10"/>
      <c r="J5" s="11"/>
      <c r="K5" s="10"/>
      <c r="L5" s="10"/>
      <c r="M5" s="11"/>
      <c r="N5" s="10"/>
      <c r="O5" s="10"/>
      <c r="P5" s="11"/>
      <c r="Q5" s="261" t="s">
        <v>246</v>
      </c>
    </row>
    <row r="6" spans="1:17" ht="15.75">
      <c r="A6" s="262" t="s">
        <v>247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263" t="s">
        <v>248</v>
      </c>
    </row>
    <row r="7" spans="1:17">
      <c r="A7" s="264"/>
      <c r="B7" s="2270">
        <v>2018</v>
      </c>
      <c r="C7" s="2271"/>
      <c r="D7" s="2271"/>
      <c r="E7" s="2271"/>
      <c r="F7" s="2271"/>
      <c r="G7" s="2271"/>
      <c r="H7" s="2271"/>
      <c r="I7" s="2271"/>
      <c r="J7" s="2271"/>
      <c r="K7" s="2271"/>
      <c r="L7" s="2271"/>
      <c r="M7" s="2272"/>
      <c r="N7" s="2271">
        <v>2017</v>
      </c>
      <c r="O7" s="2271"/>
      <c r="P7" s="2271"/>
      <c r="Q7" s="265"/>
    </row>
    <row r="8" spans="1:17">
      <c r="A8" s="266" t="s">
        <v>249</v>
      </c>
      <c r="B8" s="2273"/>
      <c r="C8" s="2274"/>
      <c r="D8" s="2274"/>
      <c r="E8" s="2274"/>
      <c r="F8" s="2274"/>
      <c r="G8" s="2274"/>
      <c r="H8" s="2274"/>
      <c r="I8" s="2274"/>
      <c r="J8" s="2274"/>
      <c r="K8" s="2274"/>
      <c r="L8" s="2274"/>
      <c r="M8" s="2275"/>
      <c r="N8" s="2274"/>
      <c r="O8" s="2274"/>
      <c r="P8" s="2274"/>
      <c r="Q8" s="267"/>
    </row>
    <row r="9" spans="1:17">
      <c r="A9" s="268"/>
      <c r="B9" s="120"/>
      <c r="C9" s="109" t="s">
        <v>250</v>
      </c>
      <c r="D9" s="4"/>
      <c r="E9" s="120"/>
      <c r="F9" s="269" t="s">
        <v>251</v>
      </c>
      <c r="I9" s="269" t="s">
        <v>110</v>
      </c>
      <c r="K9" s="4"/>
      <c r="L9" s="269" t="s">
        <v>111</v>
      </c>
      <c r="N9" s="62"/>
      <c r="O9" s="109" t="s">
        <v>250</v>
      </c>
      <c r="P9" s="110"/>
      <c r="Q9" s="270"/>
    </row>
    <row r="10" spans="1:17">
      <c r="A10" s="271"/>
      <c r="B10" s="112"/>
      <c r="C10" s="113" t="s">
        <v>112</v>
      </c>
      <c r="D10" s="114"/>
      <c r="E10" s="112"/>
      <c r="F10" s="113" t="s">
        <v>113</v>
      </c>
      <c r="G10" s="114"/>
      <c r="H10" s="136"/>
      <c r="I10" s="113" t="s">
        <v>114</v>
      </c>
      <c r="J10" s="114"/>
      <c r="K10" s="114"/>
      <c r="L10" s="113" t="s">
        <v>115</v>
      </c>
      <c r="M10" s="114"/>
      <c r="N10" s="115"/>
      <c r="O10" s="113" t="s">
        <v>112</v>
      </c>
      <c r="P10" s="114"/>
      <c r="Q10" s="272"/>
    </row>
    <row r="11" spans="1:17">
      <c r="A11" s="273"/>
      <c r="B11" s="120"/>
      <c r="C11" s="4"/>
      <c r="D11" s="4"/>
      <c r="E11" s="62"/>
      <c r="H11" s="4"/>
      <c r="I11" s="4"/>
      <c r="K11" s="4"/>
      <c r="L11" s="4"/>
      <c r="N11" s="62"/>
      <c r="O11" s="110"/>
      <c r="Q11" s="274"/>
    </row>
    <row r="12" spans="1:17" ht="24.75" customHeight="1">
      <c r="A12" s="275" t="s">
        <v>252</v>
      </c>
      <c r="B12" s="120"/>
      <c r="C12" s="276">
        <v>131.69999999999999</v>
      </c>
      <c r="D12" s="276"/>
      <c r="E12" s="277"/>
      <c r="F12" s="276">
        <v>130.5</v>
      </c>
      <c r="H12" s="4"/>
      <c r="I12" s="276">
        <v>132.30000000000001</v>
      </c>
      <c r="K12" s="4"/>
      <c r="L12" s="276">
        <v>116.1</v>
      </c>
      <c r="N12" s="120"/>
      <c r="O12" s="278">
        <v>131.19999999999999</v>
      </c>
      <c r="Q12" s="279" t="s">
        <v>253</v>
      </c>
    </row>
    <row r="13" spans="1:17" ht="24.75" customHeight="1">
      <c r="A13" s="275"/>
      <c r="B13" s="280"/>
      <c r="C13" s="278"/>
      <c r="D13" s="281"/>
      <c r="E13" s="282"/>
      <c r="F13" s="276"/>
      <c r="G13" s="283"/>
      <c r="H13" s="283"/>
      <c r="I13" s="278"/>
      <c r="J13" s="283"/>
      <c r="K13" s="283"/>
      <c r="L13" s="276"/>
      <c r="M13" s="283"/>
      <c r="N13" s="120"/>
      <c r="O13" s="278"/>
      <c r="P13" s="283"/>
      <c r="Q13" s="279"/>
    </row>
    <row r="14" spans="1:17" ht="24.75" customHeight="1">
      <c r="A14" s="284" t="s">
        <v>254</v>
      </c>
      <c r="B14" s="120"/>
      <c r="C14" s="276">
        <v>116.8</v>
      </c>
      <c r="D14" s="276"/>
      <c r="E14" s="277"/>
      <c r="F14" s="276">
        <v>105.3</v>
      </c>
      <c r="H14" s="4"/>
      <c r="I14" s="276">
        <v>101.6</v>
      </c>
      <c r="K14" s="4"/>
      <c r="L14" s="276">
        <v>109.8</v>
      </c>
      <c r="N14" s="120"/>
      <c r="O14" s="276">
        <v>114.8</v>
      </c>
      <c r="Q14" s="285" t="s">
        <v>255</v>
      </c>
    </row>
    <row r="15" spans="1:17" ht="24.75" customHeight="1">
      <c r="A15" s="286"/>
      <c r="B15" s="4"/>
      <c r="C15" s="287"/>
      <c r="D15" s="287"/>
      <c r="E15" s="288"/>
      <c r="F15" s="287"/>
      <c r="H15" s="4"/>
      <c r="I15" s="287"/>
      <c r="K15" s="4"/>
      <c r="L15" s="287"/>
      <c r="N15" s="120"/>
      <c r="O15" s="289"/>
      <c r="Q15" s="285"/>
    </row>
    <row r="16" spans="1:17" ht="24.75" customHeight="1">
      <c r="A16" s="290" t="s">
        <v>256</v>
      </c>
      <c r="B16" s="4"/>
      <c r="C16" s="287">
        <v>146.1</v>
      </c>
      <c r="D16" s="287"/>
      <c r="E16" s="288"/>
      <c r="F16" s="287">
        <v>122.8</v>
      </c>
      <c r="H16" s="4"/>
      <c r="I16" s="287">
        <v>110.2</v>
      </c>
      <c r="K16" s="4"/>
      <c r="L16" s="287">
        <v>116.6</v>
      </c>
      <c r="N16" s="120"/>
      <c r="O16" s="291">
        <v>141.19999999999999</v>
      </c>
      <c r="Q16" s="292" t="s">
        <v>257</v>
      </c>
    </row>
    <row r="17" spans="1:17" ht="24.75" customHeight="1">
      <c r="A17" s="290"/>
      <c r="B17" s="4"/>
      <c r="C17" s="287"/>
      <c r="D17" s="287"/>
      <c r="E17" s="288"/>
      <c r="F17" s="287"/>
      <c r="H17" s="4"/>
      <c r="I17" s="287"/>
      <c r="K17" s="4"/>
      <c r="L17" s="287"/>
      <c r="N17" s="120"/>
      <c r="O17" s="289"/>
      <c r="Q17" s="292"/>
    </row>
    <row r="18" spans="1:17" ht="24.75" customHeight="1">
      <c r="A18" s="290" t="s">
        <v>258</v>
      </c>
      <c r="B18" s="4"/>
      <c r="C18" s="287">
        <v>116.8</v>
      </c>
      <c r="D18" s="287"/>
      <c r="E18" s="288"/>
      <c r="F18" s="287">
        <v>105.2</v>
      </c>
      <c r="H18" s="4"/>
      <c r="I18" s="287">
        <v>101.6</v>
      </c>
      <c r="K18" s="4"/>
      <c r="L18" s="287">
        <v>109.8</v>
      </c>
      <c r="N18" s="120"/>
      <c r="O18" s="287">
        <v>114.7</v>
      </c>
      <c r="Q18" s="292" t="s">
        <v>259</v>
      </c>
    </row>
    <row r="19" spans="1:17" ht="24.75" customHeight="1">
      <c r="A19" s="290"/>
      <c r="B19" s="4"/>
      <c r="C19" s="287"/>
      <c r="D19" s="287"/>
      <c r="E19" s="288"/>
      <c r="F19" s="287"/>
      <c r="H19" s="4"/>
      <c r="I19" s="287"/>
      <c r="K19" s="4"/>
      <c r="L19" s="287"/>
      <c r="N19" s="120"/>
      <c r="O19" s="289"/>
      <c r="Q19" s="292"/>
    </row>
    <row r="20" spans="1:17" ht="24.75" customHeight="1">
      <c r="A20" s="286" t="s">
        <v>260</v>
      </c>
      <c r="B20" s="4"/>
      <c r="C20" s="276">
        <v>132.5</v>
      </c>
      <c r="D20" s="276"/>
      <c r="E20" s="277"/>
      <c r="F20" s="276">
        <v>131.80000000000001</v>
      </c>
      <c r="H20" s="4"/>
      <c r="I20" s="276">
        <v>133.9</v>
      </c>
      <c r="K20" s="4"/>
      <c r="L20" s="276">
        <v>116.4</v>
      </c>
      <c r="N20" s="120"/>
      <c r="O20" s="276">
        <v>132</v>
      </c>
      <c r="Q20" s="285" t="s">
        <v>261</v>
      </c>
    </row>
    <row r="21" spans="1:17" ht="24.75" customHeight="1">
      <c r="A21" s="286"/>
      <c r="B21" s="4"/>
      <c r="C21" s="287"/>
      <c r="D21" s="287"/>
      <c r="E21" s="288"/>
      <c r="F21" s="287"/>
      <c r="H21" s="4"/>
      <c r="I21" s="287"/>
      <c r="K21" s="4"/>
      <c r="L21" s="287"/>
      <c r="N21" s="120"/>
      <c r="O21" s="287"/>
      <c r="Q21" s="285"/>
    </row>
    <row r="22" spans="1:17" ht="24.75" customHeight="1">
      <c r="A22" s="290" t="s">
        <v>262</v>
      </c>
      <c r="B22" s="4"/>
      <c r="C22" s="287">
        <v>115.6</v>
      </c>
      <c r="D22" s="287"/>
      <c r="E22" s="288"/>
      <c r="F22" s="287">
        <v>120.5</v>
      </c>
      <c r="H22" s="4"/>
      <c r="I22" s="287">
        <v>117.5</v>
      </c>
      <c r="K22" s="4"/>
      <c r="L22" s="287">
        <v>122</v>
      </c>
      <c r="N22" s="120"/>
      <c r="O22" s="287">
        <v>90.5</v>
      </c>
      <c r="Q22" s="292" t="s">
        <v>263</v>
      </c>
    </row>
    <row r="23" spans="1:17" ht="24.75" customHeight="1">
      <c r="A23" s="290"/>
      <c r="B23" s="4"/>
      <c r="C23" s="287"/>
      <c r="D23" s="287"/>
      <c r="E23" s="288"/>
      <c r="F23" s="287"/>
      <c r="H23" s="4"/>
      <c r="I23" s="287"/>
      <c r="K23" s="4"/>
      <c r="L23" s="287"/>
      <c r="N23" s="120"/>
      <c r="O23" s="287"/>
      <c r="Q23" s="292"/>
    </row>
    <row r="24" spans="1:17" ht="24.75" customHeight="1">
      <c r="A24" s="290" t="s">
        <v>264</v>
      </c>
      <c r="B24" s="4"/>
      <c r="C24" s="287">
        <v>136.1</v>
      </c>
      <c r="D24" s="287"/>
      <c r="E24" s="288"/>
      <c r="F24" s="287">
        <v>122.4</v>
      </c>
      <c r="H24" s="4"/>
      <c r="I24" s="287">
        <v>98.4</v>
      </c>
      <c r="K24" s="4"/>
      <c r="L24" s="287">
        <v>129.30000000000001</v>
      </c>
      <c r="N24" s="120"/>
      <c r="O24" s="287">
        <v>133.30000000000001</v>
      </c>
      <c r="Q24" s="292" t="s">
        <v>265</v>
      </c>
    </row>
    <row r="25" spans="1:17" ht="24.75" customHeight="1">
      <c r="A25" s="290"/>
      <c r="B25" s="4"/>
      <c r="C25" s="287"/>
      <c r="D25" s="287"/>
      <c r="E25" s="288"/>
      <c r="F25" s="287"/>
      <c r="H25" s="4"/>
      <c r="I25" s="287"/>
      <c r="K25" s="4"/>
      <c r="L25" s="287"/>
      <c r="N25" s="120"/>
      <c r="O25" s="287"/>
      <c r="Q25" s="292"/>
    </row>
    <row r="26" spans="1:17" ht="24.75" customHeight="1">
      <c r="A26" s="290" t="s">
        <v>266</v>
      </c>
      <c r="B26" s="4"/>
      <c r="C26" s="287">
        <v>132</v>
      </c>
      <c r="D26" s="287"/>
      <c r="E26" s="288"/>
      <c r="F26" s="287">
        <v>133.1</v>
      </c>
      <c r="H26" s="4"/>
      <c r="I26" s="287">
        <v>134.69999999999999</v>
      </c>
      <c r="K26" s="4"/>
      <c r="L26" s="287">
        <v>116.1</v>
      </c>
      <c r="N26" s="120"/>
      <c r="O26" s="287">
        <v>131.6</v>
      </c>
      <c r="Q26" s="292" t="s">
        <v>267</v>
      </c>
    </row>
    <row r="27" spans="1:17" ht="24.75" customHeight="1">
      <c r="A27" s="290"/>
      <c r="B27" s="4"/>
      <c r="C27" s="287"/>
      <c r="D27" s="287"/>
      <c r="E27" s="288"/>
      <c r="F27" s="287"/>
      <c r="H27" s="4"/>
      <c r="I27" s="287"/>
      <c r="K27" s="4"/>
      <c r="L27" s="287"/>
      <c r="N27" s="120"/>
      <c r="O27" s="287"/>
      <c r="Q27" s="292"/>
    </row>
    <row r="28" spans="1:17" ht="24.75" customHeight="1">
      <c r="A28" s="290" t="s">
        <v>268</v>
      </c>
      <c r="B28" s="4"/>
      <c r="C28" s="287">
        <v>142.30000000000001</v>
      </c>
      <c r="D28" s="287"/>
      <c r="E28" s="288"/>
      <c r="F28" s="287">
        <v>103.9</v>
      </c>
      <c r="H28" s="4"/>
      <c r="I28" s="287">
        <v>119.3</v>
      </c>
      <c r="K28" s="4"/>
      <c r="L28" s="287">
        <v>122.6</v>
      </c>
      <c r="N28" s="120"/>
      <c r="O28" s="287">
        <v>141.5</v>
      </c>
      <c r="Q28" s="292" t="s">
        <v>269</v>
      </c>
    </row>
    <row r="29" spans="1:17">
      <c r="A29" s="293"/>
      <c r="B29" s="4"/>
      <c r="C29" s="4"/>
      <c r="D29" s="4"/>
      <c r="E29" s="120"/>
      <c r="F29" s="4"/>
      <c r="H29" s="4"/>
      <c r="I29" s="287"/>
      <c r="K29" s="4"/>
      <c r="L29" s="4"/>
      <c r="N29" s="120"/>
      <c r="O29" s="287"/>
      <c r="Q29" s="294"/>
    </row>
    <row r="30" spans="1:17" ht="15.75">
      <c r="A30" s="295"/>
      <c r="B30" s="115"/>
      <c r="C30" s="136"/>
      <c r="D30" s="136"/>
      <c r="E30" s="115"/>
      <c r="F30" s="136"/>
      <c r="G30" s="136"/>
      <c r="H30" s="136"/>
      <c r="I30" s="136"/>
      <c r="J30" s="136"/>
      <c r="K30" s="136"/>
      <c r="L30" s="136"/>
      <c r="M30" s="136"/>
      <c r="N30" s="115"/>
      <c r="O30" s="136"/>
      <c r="P30" s="136"/>
      <c r="Q30" s="296"/>
    </row>
    <row r="31" spans="1:17" ht="12.75">
      <c r="A31" s="297" t="s">
        <v>270</v>
      </c>
      <c r="Q31" s="298" t="s">
        <v>121</v>
      </c>
    </row>
    <row r="32" spans="1:17" ht="15.75">
      <c r="A32" s="299"/>
      <c r="B32" s="10"/>
      <c r="C32" s="10"/>
      <c r="D32" s="10"/>
      <c r="E32" s="10"/>
      <c r="F32" s="10"/>
      <c r="G32" s="11"/>
      <c r="H32" s="10"/>
      <c r="I32" s="10"/>
      <c r="J32" s="11"/>
      <c r="K32" s="10"/>
      <c r="L32" s="10"/>
      <c r="M32" s="11"/>
      <c r="N32" s="10"/>
      <c r="O32" s="10"/>
      <c r="P32" s="11"/>
      <c r="Q32" s="300"/>
    </row>
    <row r="33" spans="1:17" ht="27">
      <c r="A33" s="258" t="s">
        <v>243</v>
      </c>
      <c r="B33" s="7"/>
      <c r="C33" s="7"/>
      <c r="D33" s="7"/>
      <c r="E33" s="7"/>
      <c r="F33" s="7"/>
      <c r="G33" s="8"/>
      <c r="H33" s="7"/>
      <c r="I33" s="7"/>
      <c r="J33" s="8"/>
      <c r="K33" s="7"/>
      <c r="L33" s="7"/>
      <c r="M33" s="8"/>
      <c r="N33" s="7"/>
      <c r="O33" s="7"/>
      <c r="P33" s="8"/>
      <c r="Q33" s="259" t="s">
        <v>244</v>
      </c>
    </row>
    <row r="34" spans="1:17" ht="20.25">
      <c r="A34" s="301" t="s">
        <v>271</v>
      </c>
      <c r="B34" s="10"/>
      <c r="C34" s="10"/>
      <c r="D34" s="10"/>
      <c r="E34" s="10"/>
      <c r="F34" s="10"/>
      <c r="G34" s="11"/>
      <c r="H34" s="10"/>
      <c r="I34" s="10"/>
      <c r="J34" s="11"/>
      <c r="K34" s="10"/>
      <c r="L34" s="10"/>
      <c r="M34" s="11"/>
      <c r="N34" s="10"/>
      <c r="O34" s="10"/>
      <c r="P34" s="11"/>
      <c r="Q34" s="302" t="s">
        <v>272</v>
      </c>
    </row>
    <row r="35" spans="1:17" ht="15.75">
      <c r="A35" s="262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263"/>
    </row>
    <row r="36" spans="1:17" ht="20.25">
      <c r="A36" s="303"/>
      <c r="B36" s="2270">
        <v>2018</v>
      </c>
      <c r="C36" s="2271"/>
      <c r="D36" s="2271"/>
      <c r="E36" s="2271"/>
      <c r="F36" s="2271"/>
      <c r="G36" s="2271"/>
      <c r="H36" s="2271"/>
      <c r="I36" s="2271"/>
      <c r="J36" s="2271"/>
      <c r="K36" s="2271"/>
      <c r="L36" s="2271"/>
      <c r="M36" s="2272"/>
      <c r="N36" s="2270">
        <v>2017</v>
      </c>
      <c r="O36" s="2271"/>
      <c r="P36" s="2272"/>
      <c r="Q36" s="304"/>
    </row>
    <row r="37" spans="1:17" ht="4.5" customHeight="1">
      <c r="A37" s="305"/>
      <c r="B37" s="2273"/>
      <c r="C37" s="2274"/>
      <c r="D37" s="2274"/>
      <c r="E37" s="2274"/>
      <c r="F37" s="2274"/>
      <c r="G37" s="2274"/>
      <c r="H37" s="2274"/>
      <c r="I37" s="2274"/>
      <c r="J37" s="2274"/>
      <c r="K37" s="2274"/>
      <c r="L37" s="2274"/>
      <c r="M37" s="2275"/>
      <c r="N37" s="2273"/>
      <c r="O37" s="2274"/>
      <c r="P37" s="2275"/>
      <c r="Q37" s="306"/>
    </row>
    <row r="38" spans="1:17" ht="15.75">
      <c r="A38" s="307"/>
      <c r="B38" s="139" t="s">
        <v>16</v>
      </c>
      <c r="C38" s="17" t="s">
        <v>17</v>
      </c>
      <c r="D38" s="140" t="s">
        <v>11</v>
      </c>
      <c r="E38" s="308" t="s">
        <v>21</v>
      </c>
      <c r="F38" s="308" t="s">
        <v>23</v>
      </c>
      <c r="G38" s="308" t="s">
        <v>12</v>
      </c>
      <c r="H38" s="59" t="s">
        <v>13</v>
      </c>
      <c r="I38" s="59" t="s">
        <v>14</v>
      </c>
      <c r="J38" s="59" t="s">
        <v>15</v>
      </c>
      <c r="K38" s="309" t="s">
        <v>8</v>
      </c>
      <c r="L38" s="309" t="s">
        <v>9</v>
      </c>
      <c r="M38" s="309" t="s">
        <v>10</v>
      </c>
      <c r="N38" s="139" t="s">
        <v>16</v>
      </c>
      <c r="O38" s="17" t="s">
        <v>17</v>
      </c>
      <c r="P38" s="17" t="s">
        <v>11</v>
      </c>
      <c r="Q38" s="310"/>
    </row>
    <row r="39" spans="1:17" ht="14.25">
      <c r="A39" s="311"/>
      <c r="B39" s="18" t="s">
        <v>18</v>
      </c>
      <c r="C39" s="27" t="s">
        <v>19</v>
      </c>
      <c r="D39" s="20" t="s">
        <v>20</v>
      </c>
      <c r="E39" s="312" t="s">
        <v>7</v>
      </c>
      <c r="F39" s="313" t="s">
        <v>22</v>
      </c>
      <c r="G39" s="312" t="s">
        <v>6</v>
      </c>
      <c r="H39" s="19" t="s">
        <v>5</v>
      </c>
      <c r="I39" s="19" t="s">
        <v>4</v>
      </c>
      <c r="J39" s="19" t="s">
        <v>3</v>
      </c>
      <c r="K39" s="312" t="s">
        <v>2</v>
      </c>
      <c r="L39" s="312" t="s">
        <v>1</v>
      </c>
      <c r="M39" s="312" t="s">
        <v>0</v>
      </c>
      <c r="N39" s="18" t="s">
        <v>18</v>
      </c>
      <c r="O39" s="27" t="s">
        <v>19</v>
      </c>
      <c r="P39" s="19" t="s">
        <v>20</v>
      </c>
      <c r="Q39" s="314"/>
    </row>
    <row r="40" spans="1:17" ht="12.75">
      <c r="A40" s="315"/>
      <c r="B40" s="120"/>
      <c r="C40" s="4"/>
      <c r="D40" s="123"/>
      <c r="H40" s="30"/>
      <c r="I40" s="149"/>
      <c r="J40" s="149"/>
      <c r="K40" s="30"/>
      <c r="L40" s="149"/>
      <c r="M40" s="149"/>
      <c r="N40" s="148"/>
      <c r="O40" s="30"/>
      <c r="P40" s="30"/>
      <c r="Q40" s="316"/>
    </row>
    <row r="41" spans="1:17" ht="18.75">
      <c r="A41" s="317" t="s">
        <v>273</v>
      </c>
      <c r="B41" s="120"/>
      <c r="C41" s="4"/>
      <c r="D41" s="123"/>
      <c r="H41" s="29"/>
      <c r="I41" s="29"/>
      <c r="J41" s="154"/>
      <c r="K41" s="29"/>
      <c r="L41" s="154"/>
      <c r="M41" s="154"/>
      <c r="N41" s="157"/>
      <c r="O41" s="21"/>
      <c r="P41" s="156"/>
      <c r="Q41" s="318" t="s">
        <v>274</v>
      </c>
    </row>
    <row r="42" spans="1:17" ht="15.75">
      <c r="A42" s="319"/>
      <c r="B42" s="120"/>
      <c r="C42" s="4"/>
      <c r="D42" s="123"/>
      <c r="H42" s="29"/>
      <c r="I42" s="29"/>
      <c r="J42" s="154"/>
      <c r="K42" s="29"/>
      <c r="L42" s="154"/>
      <c r="M42" s="154"/>
      <c r="N42" s="160"/>
      <c r="O42" s="21"/>
      <c r="P42" s="21"/>
      <c r="Q42" s="320"/>
    </row>
    <row r="43" spans="1:17" ht="18.75">
      <c r="A43" s="319" t="s">
        <v>275</v>
      </c>
      <c r="B43" s="321">
        <f t="shared" ref="B43:M43" si="0">SUM(B44:B51)</f>
        <v>3110</v>
      </c>
      <c r="C43" s="322">
        <f t="shared" si="0"/>
        <v>2820</v>
      </c>
      <c r="D43" s="322">
        <f t="shared" si="0"/>
        <v>2853</v>
      </c>
      <c r="E43" s="321">
        <f t="shared" si="0"/>
        <v>2939</v>
      </c>
      <c r="F43" s="322">
        <f t="shared" si="0"/>
        <v>2995</v>
      </c>
      <c r="G43" s="322">
        <f t="shared" si="0"/>
        <v>2915</v>
      </c>
      <c r="H43" s="322">
        <f t="shared" si="0"/>
        <v>2947</v>
      </c>
      <c r="I43" s="322">
        <f t="shared" si="0"/>
        <v>3103</v>
      </c>
      <c r="J43" s="322">
        <f t="shared" si="0"/>
        <v>2908</v>
      </c>
      <c r="K43" s="322">
        <f t="shared" si="0"/>
        <v>2601</v>
      </c>
      <c r="L43" s="322">
        <f t="shared" si="0"/>
        <v>2486</v>
      </c>
      <c r="M43" s="322">
        <f t="shared" si="0"/>
        <v>2635</v>
      </c>
      <c r="N43" s="321">
        <f>SUM(N45:N51)</f>
        <v>2789</v>
      </c>
      <c r="O43" s="323">
        <f>SUM(O45:O51)</f>
        <v>2938</v>
      </c>
      <c r="P43" s="323">
        <f>SUM(P45:P51)</f>
        <v>3027</v>
      </c>
      <c r="Q43" s="324" t="s">
        <v>276</v>
      </c>
    </row>
    <row r="44" spans="1:17" ht="15.75">
      <c r="A44" s="325"/>
      <c r="B44" s="120"/>
      <c r="C44" s="4"/>
      <c r="D44" s="123"/>
      <c r="H44" s="23"/>
      <c r="I44" s="23"/>
      <c r="J44" s="326"/>
      <c r="K44" s="23"/>
      <c r="L44" s="326"/>
      <c r="M44" s="326"/>
      <c r="N44" s="327"/>
      <c r="O44" s="23"/>
      <c r="P44" s="326"/>
      <c r="Q44" s="320"/>
    </row>
    <row r="45" spans="1:17" ht="15.75">
      <c r="A45" s="325" t="s">
        <v>277</v>
      </c>
      <c r="B45" s="327">
        <v>406</v>
      </c>
      <c r="C45" s="23">
        <v>355</v>
      </c>
      <c r="D45" s="23">
        <v>347</v>
      </c>
      <c r="E45" s="327">
        <v>358</v>
      </c>
      <c r="F45" s="23">
        <v>379</v>
      </c>
      <c r="G45" s="23">
        <v>419</v>
      </c>
      <c r="H45" s="23">
        <v>401</v>
      </c>
      <c r="I45" s="23">
        <v>417</v>
      </c>
      <c r="J45" s="326">
        <v>416</v>
      </c>
      <c r="K45" s="23">
        <v>304</v>
      </c>
      <c r="L45" s="326">
        <v>359</v>
      </c>
      <c r="M45" s="326">
        <v>409</v>
      </c>
      <c r="N45" s="327">
        <v>326</v>
      </c>
      <c r="O45" s="23">
        <v>313</v>
      </c>
      <c r="P45" s="326">
        <v>414</v>
      </c>
      <c r="Q45" s="328" t="s">
        <v>278</v>
      </c>
    </row>
    <row r="46" spans="1:17" ht="15.75">
      <c r="A46" s="325"/>
      <c r="B46" s="327"/>
      <c r="C46" s="23"/>
      <c r="D46" s="23"/>
      <c r="E46" s="327"/>
      <c r="F46" s="23"/>
      <c r="G46" s="23"/>
      <c r="H46" s="23"/>
      <c r="I46" s="23"/>
      <c r="J46" s="326"/>
      <c r="K46" s="23"/>
      <c r="L46" s="326"/>
      <c r="M46" s="326"/>
      <c r="N46" s="327"/>
      <c r="O46" s="23"/>
      <c r="P46" s="326"/>
      <c r="Q46" s="328"/>
    </row>
    <row r="47" spans="1:17" ht="15.75">
      <c r="A47" s="325" t="s">
        <v>279</v>
      </c>
      <c r="B47" s="327">
        <v>2478</v>
      </c>
      <c r="C47" s="23">
        <v>2197</v>
      </c>
      <c r="D47" s="23">
        <v>2200</v>
      </c>
      <c r="E47" s="327">
        <v>2248</v>
      </c>
      <c r="F47" s="23">
        <v>2308</v>
      </c>
      <c r="G47" s="23">
        <v>2253</v>
      </c>
      <c r="H47" s="23">
        <v>2295</v>
      </c>
      <c r="I47" s="23">
        <v>2289</v>
      </c>
      <c r="J47" s="23">
        <v>2173</v>
      </c>
      <c r="K47" s="23">
        <v>2014</v>
      </c>
      <c r="L47" s="23">
        <v>1927</v>
      </c>
      <c r="M47" s="23">
        <v>1992</v>
      </c>
      <c r="N47" s="327">
        <v>2092</v>
      </c>
      <c r="O47" s="23">
        <v>2326</v>
      </c>
      <c r="P47" s="23">
        <v>2200</v>
      </c>
      <c r="Q47" s="328" t="s">
        <v>280</v>
      </c>
    </row>
    <row r="48" spans="1:17" ht="15.75">
      <c r="A48" s="325"/>
      <c r="B48" s="327"/>
      <c r="C48" s="23"/>
      <c r="D48" s="23"/>
      <c r="E48" s="327"/>
      <c r="F48" s="23"/>
      <c r="G48" s="23"/>
      <c r="H48" s="23"/>
      <c r="I48" s="23"/>
      <c r="J48" s="23"/>
      <c r="K48" s="23"/>
      <c r="L48" s="23"/>
      <c r="M48" s="23"/>
      <c r="N48" s="327"/>
      <c r="O48" s="23"/>
      <c r="P48" s="23"/>
      <c r="Q48" s="328"/>
    </row>
    <row r="49" spans="1:17" ht="15.75">
      <c r="A49" s="329" t="s">
        <v>281</v>
      </c>
      <c r="B49" s="327">
        <v>103</v>
      </c>
      <c r="C49" s="23">
        <v>111</v>
      </c>
      <c r="D49" s="23">
        <v>109</v>
      </c>
      <c r="E49" s="327">
        <v>172</v>
      </c>
      <c r="F49" s="23">
        <v>145</v>
      </c>
      <c r="G49" s="23">
        <v>139</v>
      </c>
      <c r="H49" s="23">
        <v>138</v>
      </c>
      <c r="I49" s="23">
        <v>135</v>
      </c>
      <c r="J49" s="23">
        <v>127</v>
      </c>
      <c r="K49" s="23">
        <v>168</v>
      </c>
      <c r="L49" s="23">
        <v>132</v>
      </c>
      <c r="M49" s="23">
        <v>122</v>
      </c>
      <c r="N49" s="327">
        <v>131</v>
      </c>
      <c r="O49" s="23">
        <v>170</v>
      </c>
      <c r="P49" s="23">
        <v>177</v>
      </c>
      <c r="Q49" s="330" t="s">
        <v>282</v>
      </c>
    </row>
    <row r="50" spans="1:17" ht="15.75">
      <c r="A50" s="325" t="s">
        <v>249</v>
      </c>
      <c r="B50" s="327"/>
      <c r="C50" s="23"/>
      <c r="D50" s="23"/>
      <c r="E50" s="327"/>
      <c r="F50" s="23"/>
      <c r="G50" s="23"/>
      <c r="H50" s="23"/>
      <c r="I50" s="23"/>
      <c r="J50" s="23"/>
      <c r="K50" s="23"/>
      <c r="L50" s="23"/>
      <c r="M50" s="23"/>
      <c r="N50" s="327"/>
      <c r="O50" s="23"/>
      <c r="P50" s="23"/>
      <c r="Q50" s="328"/>
    </row>
    <row r="51" spans="1:17" ht="15.75">
      <c r="A51" s="329" t="s">
        <v>283</v>
      </c>
      <c r="B51" s="331">
        <v>123</v>
      </c>
      <c r="C51" s="41">
        <v>157</v>
      </c>
      <c r="D51" s="332">
        <v>197</v>
      </c>
      <c r="E51" s="23">
        <v>161</v>
      </c>
      <c r="F51" s="23">
        <v>163</v>
      </c>
      <c r="G51" s="23">
        <v>104</v>
      </c>
      <c r="H51" s="23">
        <v>113</v>
      </c>
      <c r="I51" s="23">
        <v>262</v>
      </c>
      <c r="J51" s="23">
        <v>192</v>
      </c>
      <c r="K51" s="23">
        <v>115</v>
      </c>
      <c r="L51" s="23">
        <v>68</v>
      </c>
      <c r="M51" s="23">
        <v>112</v>
      </c>
      <c r="N51" s="327">
        <v>240</v>
      </c>
      <c r="O51" s="23">
        <v>129</v>
      </c>
      <c r="P51" s="23">
        <v>236</v>
      </c>
      <c r="Q51" s="330" t="s">
        <v>284</v>
      </c>
    </row>
    <row r="52" spans="1:17" ht="15.75">
      <c r="A52" s="325"/>
      <c r="B52" s="120"/>
      <c r="C52" s="4"/>
      <c r="D52" s="123"/>
      <c r="H52" s="333"/>
      <c r="I52" s="23"/>
      <c r="J52" s="23"/>
      <c r="K52" s="23"/>
      <c r="L52" s="23"/>
      <c r="M52" s="23"/>
      <c r="N52" s="334"/>
      <c r="O52" s="23"/>
      <c r="P52" s="23"/>
      <c r="Q52" s="320"/>
    </row>
    <row r="53" spans="1:17" ht="18.75">
      <c r="A53" s="335" t="s">
        <v>285</v>
      </c>
      <c r="B53" s="336">
        <v>677</v>
      </c>
      <c r="C53" s="337">
        <v>884</v>
      </c>
      <c r="D53" s="337">
        <v>767</v>
      </c>
      <c r="E53" s="336">
        <v>852</v>
      </c>
      <c r="F53" s="337">
        <v>1104</v>
      </c>
      <c r="G53" s="337">
        <v>1019</v>
      </c>
      <c r="H53" s="337">
        <v>936</v>
      </c>
      <c r="I53" s="338">
        <v>634</v>
      </c>
      <c r="J53" s="338">
        <v>586</v>
      </c>
      <c r="K53" s="338">
        <v>578</v>
      </c>
      <c r="L53" s="338">
        <v>436</v>
      </c>
      <c r="M53" s="338">
        <v>618</v>
      </c>
      <c r="N53" s="336">
        <v>885</v>
      </c>
      <c r="O53" s="338">
        <v>404</v>
      </c>
      <c r="P53" s="338">
        <v>556</v>
      </c>
      <c r="Q53" s="324" t="s">
        <v>286</v>
      </c>
    </row>
    <row r="54" spans="1:17" ht="15.75">
      <c r="A54" s="325"/>
      <c r="B54" s="120"/>
      <c r="C54" s="4"/>
      <c r="D54" s="123"/>
      <c r="H54" s="23"/>
      <c r="I54" s="23"/>
      <c r="J54" s="326"/>
      <c r="K54" s="23"/>
      <c r="L54" s="326"/>
      <c r="M54" s="326"/>
      <c r="N54" s="327"/>
      <c r="O54" s="23"/>
      <c r="P54" s="326"/>
      <c r="Q54" s="328" t="s">
        <v>249</v>
      </c>
    </row>
    <row r="55" spans="1:17" ht="15.75">
      <c r="A55" s="325" t="s">
        <v>277</v>
      </c>
      <c r="B55" s="321" t="s">
        <v>137</v>
      </c>
      <c r="C55" s="322" t="s">
        <v>137</v>
      </c>
      <c r="D55" s="322" t="s">
        <v>137</v>
      </c>
      <c r="E55" s="321" t="s">
        <v>137</v>
      </c>
      <c r="F55" s="322" t="s">
        <v>137</v>
      </c>
      <c r="G55" s="322" t="s">
        <v>137</v>
      </c>
      <c r="H55" s="322" t="s">
        <v>137</v>
      </c>
      <c r="I55" s="323" t="s">
        <v>137</v>
      </c>
      <c r="J55" s="323" t="s">
        <v>137</v>
      </c>
      <c r="K55" s="322" t="s">
        <v>137</v>
      </c>
      <c r="L55" s="323" t="s">
        <v>137</v>
      </c>
      <c r="M55" s="323" t="s">
        <v>137</v>
      </c>
      <c r="N55" s="321" t="s">
        <v>137</v>
      </c>
      <c r="O55" s="323" t="s">
        <v>137</v>
      </c>
      <c r="P55" s="323" t="s">
        <v>137</v>
      </c>
      <c r="Q55" s="328" t="s">
        <v>278</v>
      </c>
    </row>
    <row r="56" spans="1:17" ht="15.75">
      <c r="A56" s="325"/>
      <c r="B56" s="120"/>
      <c r="C56" s="4"/>
      <c r="D56" s="123"/>
      <c r="H56" s="333"/>
      <c r="I56" s="83"/>
      <c r="J56" s="23"/>
      <c r="K56" s="23"/>
      <c r="L56" s="23"/>
      <c r="M56" s="23"/>
      <c r="N56" s="334"/>
      <c r="O56" s="83"/>
      <c r="P56" s="23"/>
      <c r="Q56" s="328" t="s">
        <v>249</v>
      </c>
    </row>
    <row r="57" spans="1:17" ht="15.75">
      <c r="A57" s="325" t="s">
        <v>279</v>
      </c>
      <c r="B57" s="334">
        <v>677</v>
      </c>
      <c r="C57" s="333">
        <v>884</v>
      </c>
      <c r="D57" s="333">
        <v>767</v>
      </c>
      <c r="E57" s="334">
        <v>852</v>
      </c>
      <c r="F57" s="333">
        <v>1104</v>
      </c>
      <c r="G57" s="333">
        <v>1019</v>
      </c>
      <c r="H57" s="333">
        <v>936</v>
      </c>
      <c r="I57" s="83">
        <v>634</v>
      </c>
      <c r="J57" s="23">
        <v>586</v>
      </c>
      <c r="K57" s="23">
        <v>578</v>
      </c>
      <c r="L57" s="23">
        <v>436</v>
      </c>
      <c r="M57" s="23">
        <v>618</v>
      </c>
      <c r="N57" s="334">
        <v>885</v>
      </c>
      <c r="O57" s="83">
        <v>404</v>
      </c>
      <c r="P57" s="23">
        <v>556</v>
      </c>
      <c r="Q57" s="328" t="s">
        <v>280</v>
      </c>
    </row>
    <row r="58" spans="1:17" ht="15.75">
      <c r="A58" s="325"/>
      <c r="B58" s="120"/>
      <c r="C58" s="4"/>
      <c r="D58" s="123"/>
      <c r="H58" s="333"/>
      <c r="I58" s="83"/>
      <c r="J58" s="23"/>
      <c r="K58" s="23"/>
      <c r="L58" s="23"/>
      <c r="M58" s="23"/>
      <c r="N58" s="334"/>
      <c r="O58" s="83"/>
      <c r="P58" s="23"/>
      <c r="Q58" s="328" t="s">
        <v>249</v>
      </c>
    </row>
    <row r="59" spans="1:17" ht="15.75">
      <c r="A59" s="325" t="s">
        <v>287</v>
      </c>
      <c r="B59" s="334" t="s">
        <v>137</v>
      </c>
      <c r="C59" s="333" t="s">
        <v>137</v>
      </c>
      <c r="D59" s="333" t="s">
        <v>137</v>
      </c>
      <c r="E59" s="334" t="s">
        <v>137</v>
      </c>
      <c r="F59" s="333" t="s">
        <v>137</v>
      </c>
      <c r="G59" s="333" t="s">
        <v>137</v>
      </c>
      <c r="H59" s="333" t="s">
        <v>137</v>
      </c>
      <c r="I59" s="83" t="s">
        <v>137</v>
      </c>
      <c r="J59" s="23" t="s">
        <v>137</v>
      </c>
      <c r="K59" s="23" t="s">
        <v>137</v>
      </c>
      <c r="L59" s="23" t="s">
        <v>137</v>
      </c>
      <c r="M59" s="23" t="s">
        <v>137</v>
      </c>
      <c r="N59" s="327" t="s">
        <v>137</v>
      </c>
      <c r="O59" s="23" t="s">
        <v>137</v>
      </c>
      <c r="P59" s="23" t="s">
        <v>137</v>
      </c>
      <c r="Q59" s="328" t="s">
        <v>288</v>
      </c>
    </row>
    <row r="60" spans="1:17" ht="15.75">
      <c r="A60" s="339"/>
      <c r="B60" s="120"/>
      <c r="C60" s="4"/>
      <c r="D60" s="123"/>
      <c r="H60" s="333"/>
      <c r="I60" s="83"/>
      <c r="J60" s="23"/>
      <c r="K60" s="23"/>
      <c r="L60" s="23"/>
      <c r="M60" s="23"/>
      <c r="N60" s="334"/>
      <c r="O60" s="83"/>
      <c r="P60" s="23"/>
      <c r="Q60" s="328" t="s">
        <v>249</v>
      </c>
    </row>
    <row r="61" spans="1:17" ht="15.75">
      <c r="A61" s="340" t="s">
        <v>289</v>
      </c>
      <c r="B61" s="336">
        <f t="shared" ref="B61:G61" si="1">SUM(B63:B69)</f>
        <v>1207</v>
      </c>
      <c r="C61" s="337">
        <f t="shared" si="1"/>
        <v>699</v>
      </c>
      <c r="D61" s="337">
        <f t="shared" si="1"/>
        <v>1045</v>
      </c>
      <c r="E61" s="336">
        <f t="shared" si="1"/>
        <v>829</v>
      </c>
      <c r="F61" s="337">
        <f t="shared" si="1"/>
        <v>1067</v>
      </c>
      <c r="G61" s="337">
        <f t="shared" si="1"/>
        <v>739</v>
      </c>
      <c r="H61" s="337">
        <f>SUM(H63:H69)</f>
        <v>1046</v>
      </c>
      <c r="I61" s="337">
        <f t="shared" ref="I61:P61" si="2">SUM(I63:I69)</f>
        <v>1134</v>
      </c>
      <c r="J61" s="337">
        <f t="shared" si="2"/>
        <v>1003</v>
      </c>
      <c r="K61" s="337">
        <f t="shared" si="2"/>
        <v>793</v>
      </c>
      <c r="L61" s="337">
        <f t="shared" si="2"/>
        <v>901</v>
      </c>
      <c r="M61" s="337">
        <f t="shared" si="2"/>
        <v>789</v>
      </c>
      <c r="N61" s="336">
        <f t="shared" si="2"/>
        <v>1050</v>
      </c>
      <c r="O61" s="337">
        <f t="shared" si="2"/>
        <v>832</v>
      </c>
      <c r="P61" s="337">
        <f t="shared" si="2"/>
        <v>1054</v>
      </c>
      <c r="Q61" s="341" t="s">
        <v>290</v>
      </c>
    </row>
    <row r="62" spans="1:17" ht="15.75">
      <c r="A62" s="340"/>
      <c r="B62" s="120"/>
      <c r="C62" s="4"/>
      <c r="D62" s="123"/>
      <c r="H62" s="322"/>
      <c r="I62" s="322"/>
      <c r="J62" s="323"/>
      <c r="K62" s="322"/>
      <c r="L62" s="323"/>
      <c r="M62" s="323"/>
      <c r="N62" s="321"/>
      <c r="O62" s="322"/>
      <c r="P62" s="323"/>
      <c r="Q62" s="341"/>
    </row>
    <row r="63" spans="1:17" ht="15.75">
      <c r="A63" s="329" t="s">
        <v>291</v>
      </c>
      <c r="B63" s="327">
        <v>48</v>
      </c>
      <c r="C63" s="23">
        <v>20</v>
      </c>
      <c r="D63" s="23">
        <v>31</v>
      </c>
      <c r="E63" s="327">
        <v>8</v>
      </c>
      <c r="F63" s="23">
        <v>25</v>
      </c>
      <c r="G63" s="23">
        <v>9</v>
      </c>
      <c r="H63" s="23">
        <v>59</v>
      </c>
      <c r="I63" s="23">
        <v>31</v>
      </c>
      <c r="J63" s="23">
        <v>45</v>
      </c>
      <c r="K63" s="23">
        <v>8</v>
      </c>
      <c r="L63" s="23">
        <v>39</v>
      </c>
      <c r="M63" s="23">
        <v>50</v>
      </c>
      <c r="N63" s="327">
        <v>37</v>
      </c>
      <c r="O63" s="23">
        <v>68</v>
      </c>
      <c r="P63" s="23">
        <v>39</v>
      </c>
      <c r="Q63" s="328" t="s">
        <v>278</v>
      </c>
    </row>
    <row r="64" spans="1:17" ht="15.75">
      <c r="A64" s="325"/>
      <c r="B64" s="334"/>
      <c r="C64" s="333"/>
      <c r="D64" s="333"/>
      <c r="E64" s="334"/>
      <c r="F64" s="333"/>
      <c r="G64" s="333"/>
      <c r="H64" s="333"/>
      <c r="I64" s="23"/>
      <c r="J64" s="23"/>
      <c r="K64" s="23"/>
      <c r="L64" s="23"/>
      <c r="M64" s="23"/>
      <c r="N64" s="334"/>
      <c r="O64" s="23"/>
      <c r="P64" s="23"/>
      <c r="Q64" s="328" t="s">
        <v>249</v>
      </c>
    </row>
    <row r="65" spans="1:17" ht="15.75">
      <c r="A65" s="329" t="s">
        <v>292</v>
      </c>
      <c r="B65" s="334">
        <v>928</v>
      </c>
      <c r="C65" s="333">
        <v>690</v>
      </c>
      <c r="D65" s="333">
        <v>648</v>
      </c>
      <c r="E65" s="334">
        <v>714</v>
      </c>
      <c r="F65" s="333">
        <v>810</v>
      </c>
      <c r="G65" s="333">
        <v>626</v>
      </c>
      <c r="H65" s="333">
        <v>822</v>
      </c>
      <c r="I65" s="23">
        <v>837</v>
      </c>
      <c r="J65" s="23">
        <v>737</v>
      </c>
      <c r="K65" s="23">
        <v>712</v>
      </c>
      <c r="L65" s="23">
        <v>767</v>
      </c>
      <c r="M65" s="23">
        <v>694</v>
      </c>
      <c r="N65" s="334">
        <v>792</v>
      </c>
      <c r="O65" s="23">
        <v>706</v>
      </c>
      <c r="P65" s="23">
        <v>698</v>
      </c>
      <c r="Q65" s="328" t="s">
        <v>280</v>
      </c>
    </row>
    <row r="66" spans="1:17" ht="15.75">
      <c r="A66" s="342"/>
      <c r="B66" s="327"/>
      <c r="C66" s="23"/>
      <c r="D66" s="23"/>
      <c r="E66" s="327"/>
      <c r="F66" s="23"/>
      <c r="G66" s="23"/>
      <c r="H66" s="333"/>
      <c r="I66" s="23"/>
      <c r="J66" s="23"/>
      <c r="K66" s="23"/>
      <c r="L66" s="23"/>
      <c r="M66" s="23"/>
      <c r="N66" s="334"/>
      <c r="O66" s="23"/>
      <c r="P66" s="23"/>
      <c r="Q66" s="328"/>
    </row>
    <row r="67" spans="1:17" ht="15.75">
      <c r="A67" s="329" t="s">
        <v>283</v>
      </c>
      <c r="B67" s="334">
        <v>231</v>
      </c>
      <c r="C67" s="83" t="s">
        <v>137</v>
      </c>
      <c r="D67" s="333">
        <v>355</v>
      </c>
      <c r="E67" s="334">
        <v>107</v>
      </c>
      <c r="F67" s="333">
        <v>232</v>
      </c>
      <c r="G67" s="333">
        <v>104</v>
      </c>
      <c r="H67" s="333">
        <v>165</v>
      </c>
      <c r="I67" s="23">
        <v>266</v>
      </c>
      <c r="J67" s="23">
        <v>221</v>
      </c>
      <c r="K67" s="23">
        <v>73</v>
      </c>
      <c r="L67" s="23">
        <v>95</v>
      </c>
      <c r="M67" s="23">
        <v>45</v>
      </c>
      <c r="N67" s="334">
        <v>221</v>
      </c>
      <c r="O67" s="23">
        <v>58</v>
      </c>
      <c r="P67" s="23">
        <v>317</v>
      </c>
      <c r="Q67" s="330" t="s">
        <v>284</v>
      </c>
    </row>
    <row r="68" spans="1:17" ht="15.75">
      <c r="A68" s="329"/>
      <c r="B68" s="334"/>
      <c r="C68" s="333"/>
      <c r="D68" s="333"/>
      <c r="E68" s="334"/>
      <c r="F68" s="333"/>
      <c r="G68" s="333"/>
      <c r="H68" s="333"/>
      <c r="I68" s="23"/>
      <c r="J68" s="23"/>
      <c r="K68" s="23"/>
      <c r="L68" s="23"/>
      <c r="M68" s="23"/>
      <c r="N68" s="334"/>
      <c r="O68" s="23"/>
      <c r="P68" s="23"/>
      <c r="Q68" s="330"/>
    </row>
    <row r="69" spans="1:17" ht="15.75">
      <c r="A69" s="329" t="s">
        <v>281</v>
      </c>
      <c r="B69" s="327" t="s">
        <v>137</v>
      </c>
      <c r="C69" s="23">
        <v>-11</v>
      </c>
      <c r="D69" s="23">
        <v>11</v>
      </c>
      <c r="E69" s="327" t="s">
        <v>137</v>
      </c>
      <c r="F69" s="23" t="s">
        <v>137</v>
      </c>
      <c r="G69" s="23" t="s">
        <v>137</v>
      </c>
      <c r="H69" s="322" t="s">
        <v>137</v>
      </c>
      <c r="I69" s="322" t="s">
        <v>137</v>
      </c>
      <c r="J69" s="322" t="s">
        <v>137</v>
      </c>
      <c r="K69" s="322" t="s">
        <v>137</v>
      </c>
      <c r="L69" s="322" t="s">
        <v>137</v>
      </c>
      <c r="M69" s="322" t="s">
        <v>137</v>
      </c>
      <c r="N69" s="321" t="s">
        <v>137</v>
      </c>
      <c r="O69" s="322" t="s">
        <v>137</v>
      </c>
      <c r="P69" s="83" t="s">
        <v>137</v>
      </c>
      <c r="Q69" s="330" t="s">
        <v>282</v>
      </c>
    </row>
    <row r="70" spans="1:17">
      <c r="A70" s="343"/>
      <c r="B70" s="115"/>
      <c r="C70" s="136"/>
      <c r="D70" s="187"/>
      <c r="E70" s="115"/>
      <c r="F70" s="136"/>
      <c r="G70" s="136"/>
      <c r="H70" s="344"/>
      <c r="I70" s="345"/>
      <c r="J70" s="345"/>
      <c r="K70" s="345"/>
      <c r="L70" s="346"/>
      <c r="M70" s="346"/>
      <c r="N70" s="347"/>
      <c r="O70" s="348"/>
      <c r="P70" s="348"/>
      <c r="Q70" s="349"/>
    </row>
    <row r="71" spans="1:17" ht="12.75">
      <c r="A71" s="2282" t="s">
        <v>293</v>
      </c>
      <c r="B71" s="2282"/>
      <c r="C71" s="2282"/>
      <c r="D71" s="2282"/>
      <c r="E71" s="2282"/>
      <c r="F71" s="2282"/>
      <c r="G71" s="2282"/>
      <c r="H71" s="2282"/>
      <c r="I71" s="34"/>
      <c r="J71" s="214"/>
      <c r="K71" s="214"/>
      <c r="L71" s="34"/>
      <c r="M71" s="34"/>
      <c r="N71" s="34"/>
      <c r="O71" s="34"/>
      <c r="P71" s="34"/>
      <c r="Q71" s="350" t="s">
        <v>294</v>
      </c>
    </row>
    <row r="72" spans="1:17" ht="12.75">
      <c r="A72" s="351"/>
      <c r="B72" s="34"/>
      <c r="C72" s="34"/>
      <c r="D72" s="34"/>
      <c r="E72" s="34"/>
      <c r="F72" s="214"/>
      <c r="G72" s="214"/>
      <c r="H72" s="34"/>
      <c r="I72" s="34"/>
      <c r="J72" s="34"/>
      <c r="K72" s="34"/>
      <c r="L72" s="34"/>
      <c r="M72" s="34"/>
      <c r="N72" s="34"/>
      <c r="O72" s="34"/>
      <c r="P72" s="34"/>
      <c r="Q72" s="298"/>
    </row>
  </sheetData>
  <mergeCells count="5">
    <mergeCell ref="B7:M8"/>
    <mergeCell ref="N7:P8"/>
    <mergeCell ref="B36:M37"/>
    <mergeCell ref="N36:P37"/>
    <mergeCell ref="A71:H71"/>
  </mergeCells>
  <pageMargins left="0.7" right="0.7" top="0.75" bottom="0.75" header="0.3" footer="0.3"/>
  <pageSetup paperSize="9" scale="7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syncVertical="1" syncRef="A1" transitionEvaluation="1"/>
  <dimension ref="A4:AP164"/>
  <sheetViews>
    <sheetView showGridLines="0" workbookViewId="0">
      <selection activeCell="A2" sqref="A2"/>
    </sheetView>
  </sheetViews>
  <sheetFormatPr baseColWidth="10" defaultColWidth="9.625" defaultRowHeight="12.75"/>
  <cols>
    <col min="1" max="1" width="38.25" style="421" customWidth="1"/>
    <col min="2" max="6" width="13.125" style="421" customWidth="1"/>
    <col min="7" max="7" width="38" style="481" customWidth="1"/>
    <col min="8" max="8" width="9.625" style="421"/>
    <col min="9" max="42" width="9.625" style="389"/>
    <col min="43" max="16384" width="9.625" style="421"/>
  </cols>
  <sheetData>
    <row r="4" spans="1:42" s="356" customFormat="1" ht="24" customHeight="1">
      <c r="A4" s="354" t="s">
        <v>295</v>
      </c>
      <c r="B4" s="354"/>
      <c r="C4" s="354"/>
      <c r="D4" s="354"/>
      <c r="E4" s="354"/>
      <c r="F4" s="354"/>
      <c r="G4" s="355" t="s">
        <v>296</v>
      </c>
      <c r="I4" s="357"/>
      <c r="J4" s="357"/>
      <c r="K4" s="357"/>
      <c r="L4" s="357"/>
      <c r="M4" s="357"/>
      <c r="N4" s="357"/>
      <c r="O4" s="357"/>
      <c r="P4" s="357"/>
      <c r="Q4" s="357"/>
      <c r="R4" s="357"/>
      <c r="S4" s="357"/>
      <c r="T4" s="357"/>
      <c r="U4" s="357"/>
      <c r="V4" s="357"/>
      <c r="W4" s="357"/>
      <c r="X4" s="357"/>
      <c r="Y4" s="357"/>
      <c r="Z4" s="357"/>
      <c r="AA4" s="357"/>
      <c r="AB4" s="357"/>
      <c r="AC4" s="357"/>
      <c r="AD4" s="357"/>
      <c r="AE4" s="357"/>
      <c r="AF4" s="357"/>
      <c r="AG4" s="357"/>
      <c r="AH4" s="357"/>
      <c r="AI4" s="357"/>
      <c r="AJ4" s="357"/>
      <c r="AK4" s="357"/>
      <c r="AL4" s="357"/>
      <c r="AM4" s="357"/>
      <c r="AN4" s="357"/>
      <c r="AO4" s="357"/>
      <c r="AP4" s="357"/>
    </row>
    <row r="5" spans="1:42" s="356" customFormat="1" ht="20.25">
      <c r="A5" s="358" t="s">
        <v>297</v>
      </c>
      <c r="B5" s="358"/>
      <c r="C5" s="358"/>
      <c r="D5" s="358"/>
      <c r="E5" s="358"/>
      <c r="F5" s="358"/>
      <c r="G5" s="359" t="s">
        <v>298</v>
      </c>
      <c r="I5" s="357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7"/>
      <c r="U5" s="357"/>
      <c r="V5" s="357"/>
      <c r="W5" s="357"/>
      <c r="X5" s="357"/>
      <c r="Y5" s="357"/>
      <c r="Z5" s="357"/>
      <c r="AA5" s="357"/>
      <c r="AB5" s="357"/>
      <c r="AC5" s="357"/>
      <c r="AD5" s="357"/>
      <c r="AE5" s="357"/>
      <c r="AF5" s="357"/>
      <c r="AG5" s="357"/>
      <c r="AH5" s="357"/>
      <c r="AI5" s="357"/>
      <c r="AJ5" s="357"/>
      <c r="AK5" s="357"/>
      <c r="AL5" s="357"/>
      <c r="AM5" s="357"/>
      <c r="AN5" s="357"/>
      <c r="AO5" s="357"/>
      <c r="AP5" s="357"/>
    </row>
    <row r="6" spans="1:42" s="356" customFormat="1" ht="14.1" customHeight="1">
      <c r="A6" s="360" t="s">
        <v>299</v>
      </c>
      <c r="B6" s="360"/>
      <c r="C6" s="360"/>
      <c r="D6" s="360"/>
      <c r="E6" s="360"/>
      <c r="F6" s="360"/>
      <c r="G6" s="361" t="s">
        <v>300</v>
      </c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7"/>
      <c r="AO6" s="357"/>
      <c r="AP6" s="357"/>
    </row>
    <row r="7" spans="1:42" s="356" customFormat="1" ht="3.75" customHeight="1">
      <c r="A7" s="362"/>
      <c r="B7" s="362"/>
      <c r="C7" s="362"/>
      <c r="D7" s="362"/>
      <c r="E7" s="362"/>
      <c r="F7" s="362"/>
      <c r="G7" s="363"/>
      <c r="I7" s="357"/>
      <c r="J7" s="357"/>
      <c r="K7" s="357"/>
      <c r="L7" s="357"/>
      <c r="M7" s="357"/>
      <c r="N7" s="357"/>
      <c r="O7" s="357"/>
      <c r="P7" s="357"/>
      <c r="Q7" s="357"/>
      <c r="R7" s="357"/>
      <c r="S7" s="357"/>
      <c r="T7" s="357"/>
      <c r="U7" s="357"/>
      <c r="V7" s="357"/>
      <c r="W7" s="357"/>
      <c r="X7" s="357"/>
      <c r="Y7" s="357"/>
      <c r="Z7" s="357"/>
      <c r="AA7" s="357"/>
      <c r="AB7" s="357"/>
      <c r="AC7" s="357"/>
      <c r="AD7" s="357"/>
      <c r="AE7" s="357"/>
      <c r="AF7" s="357"/>
      <c r="AG7" s="357"/>
      <c r="AH7" s="357"/>
      <c r="AI7" s="357"/>
      <c r="AJ7" s="357"/>
      <c r="AK7" s="357"/>
      <c r="AL7" s="357"/>
      <c r="AM7" s="357"/>
      <c r="AN7" s="357"/>
      <c r="AO7" s="357"/>
      <c r="AP7" s="357"/>
    </row>
    <row r="8" spans="1:42" s="356" customFormat="1" ht="11.1" customHeight="1">
      <c r="A8" s="364"/>
      <c r="B8" s="365"/>
      <c r="C8" s="367">
        <v>2018</v>
      </c>
      <c r="D8" s="366"/>
      <c r="E8" s="364"/>
      <c r="F8" s="368">
        <v>2017</v>
      </c>
      <c r="G8" s="369"/>
      <c r="H8" s="357"/>
      <c r="I8" s="357"/>
      <c r="J8" s="357"/>
      <c r="K8" s="357"/>
      <c r="L8" s="357"/>
      <c r="M8" s="357"/>
      <c r="N8" s="357"/>
      <c r="O8" s="357"/>
      <c r="P8" s="357"/>
      <c r="Q8" s="357"/>
      <c r="R8" s="357"/>
      <c r="S8" s="357"/>
      <c r="T8" s="357"/>
      <c r="U8" s="357"/>
      <c r="V8" s="357"/>
      <c r="W8" s="357"/>
      <c r="X8" s="357"/>
      <c r="Y8" s="357"/>
      <c r="Z8" s="357"/>
      <c r="AA8" s="357"/>
      <c r="AB8" s="357"/>
      <c r="AC8" s="357"/>
      <c r="AD8" s="357"/>
      <c r="AE8" s="357"/>
      <c r="AF8" s="357"/>
      <c r="AG8" s="357"/>
      <c r="AH8" s="357"/>
      <c r="AI8" s="357"/>
      <c r="AJ8" s="357"/>
      <c r="AK8" s="357"/>
      <c r="AL8" s="357"/>
      <c r="AM8" s="357"/>
      <c r="AN8" s="357"/>
      <c r="AO8" s="357"/>
      <c r="AP8" s="357"/>
    </row>
    <row r="9" spans="1:42" s="356" customFormat="1" ht="0.75" customHeight="1">
      <c r="A9" s="357"/>
      <c r="B9" s="370"/>
      <c r="C9" s="371"/>
      <c r="D9" s="371"/>
      <c r="E9" s="357"/>
      <c r="F9" s="372"/>
      <c r="G9" s="373"/>
      <c r="H9" s="357"/>
      <c r="I9" s="357"/>
      <c r="J9" s="357"/>
      <c r="K9" s="357"/>
      <c r="L9" s="357"/>
      <c r="M9" s="357"/>
      <c r="N9" s="357"/>
      <c r="O9" s="357"/>
      <c r="P9" s="357"/>
      <c r="Q9" s="357"/>
      <c r="R9" s="357"/>
      <c r="S9" s="357"/>
      <c r="T9" s="357"/>
      <c r="U9" s="357"/>
      <c r="V9" s="357"/>
      <c r="W9" s="357"/>
      <c r="X9" s="357"/>
      <c r="Y9" s="357"/>
      <c r="Z9" s="357"/>
      <c r="AA9" s="357"/>
      <c r="AB9" s="357"/>
      <c r="AC9" s="357"/>
      <c r="AD9" s="357"/>
      <c r="AE9" s="357"/>
      <c r="AF9" s="357"/>
      <c r="AG9" s="357"/>
      <c r="AH9" s="357"/>
      <c r="AI9" s="357"/>
      <c r="AJ9" s="357"/>
      <c r="AK9" s="357"/>
      <c r="AL9" s="357"/>
      <c r="AM9" s="357"/>
      <c r="AN9" s="357"/>
      <c r="AO9" s="357"/>
      <c r="AP9" s="357"/>
    </row>
    <row r="10" spans="1:42" s="356" customFormat="1" ht="11.1" customHeight="1">
      <c r="A10" s="357"/>
      <c r="B10" s="374" t="s">
        <v>250</v>
      </c>
      <c r="C10" s="374" t="s">
        <v>251</v>
      </c>
      <c r="D10" s="374" t="s">
        <v>110</v>
      </c>
      <c r="E10" s="375" t="s">
        <v>111</v>
      </c>
      <c r="F10" s="374" t="s">
        <v>250</v>
      </c>
      <c r="G10" s="376"/>
      <c r="H10" s="377"/>
      <c r="I10" s="357"/>
      <c r="J10" s="357"/>
      <c r="K10" s="357"/>
      <c r="L10" s="357"/>
      <c r="M10" s="357"/>
      <c r="N10" s="357"/>
      <c r="O10" s="357"/>
      <c r="P10" s="357"/>
      <c r="Q10" s="357"/>
      <c r="R10" s="357"/>
      <c r="S10" s="357"/>
      <c r="T10" s="357"/>
      <c r="U10" s="357"/>
      <c r="V10" s="357"/>
      <c r="W10" s="357"/>
      <c r="X10" s="357"/>
      <c r="Y10" s="357"/>
      <c r="Z10" s="357"/>
      <c r="AA10" s="357"/>
      <c r="AB10" s="357"/>
      <c r="AC10" s="357"/>
      <c r="AD10" s="357"/>
      <c r="AE10" s="357"/>
      <c r="AF10" s="357"/>
      <c r="AG10" s="357"/>
      <c r="AH10" s="357"/>
      <c r="AI10" s="357"/>
      <c r="AJ10" s="357"/>
      <c r="AK10" s="357"/>
      <c r="AL10" s="357"/>
      <c r="AM10" s="357"/>
      <c r="AN10" s="357"/>
      <c r="AO10" s="357"/>
      <c r="AP10" s="357"/>
    </row>
    <row r="11" spans="1:42" s="356" customFormat="1" ht="11.1" customHeight="1">
      <c r="A11" s="371"/>
      <c r="B11" s="378" t="s">
        <v>112</v>
      </c>
      <c r="C11" s="378" t="s">
        <v>301</v>
      </c>
      <c r="D11" s="379" t="s">
        <v>112</v>
      </c>
      <c r="E11" s="379" t="s">
        <v>301</v>
      </c>
      <c r="F11" s="379" t="s">
        <v>112</v>
      </c>
      <c r="G11" s="381"/>
      <c r="H11" s="382"/>
      <c r="I11" s="357"/>
      <c r="J11" s="357"/>
      <c r="K11" s="357"/>
      <c r="L11" s="357"/>
      <c r="M11" s="357"/>
      <c r="N11" s="357"/>
      <c r="O11" s="357"/>
      <c r="P11" s="357"/>
      <c r="Q11" s="357"/>
      <c r="R11" s="357"/>
      <c r="S11" s="357"/>
      <c r="T11" s="357"/>
      <c r="U11" s="357"/>
      <c r="V11" s="357"/>
      <c r="W11" s="357"/>
      <c r="X11" s="357"/>
      <c r="Y11" s="357"/>
      <c r="Z11" s="357"/>
      <c r="AA11" s="357"/>
      <c r="AB11" s="357"/>
      <c r="AC11" s="357"/>
      <c r="AD11" s="357"/>
      <c r="AE11" s="357"/>
      <c r="AF11" s="357"/>
      <c r="AG11" s="357"/>
      <c r="AH11" s="357"/>
      <c r="AI11" s="357"/>
      <c r="AJ11" s="357"/>
      <c r="AK11" s="357"/>
      <c r="AL11" s="357"/>
      <c r="AM11" s="357"/>
      <c r="AN11" s="357"/>
      <c r="AO11" s="357"/>
      <c r="AP11" s="357"/>
    </row>
    <row r="12" spans="1:42" s="388" customFormat="1" ht="15" customHeight="1">
      <c r="A12" s="383" t="s">
        <v>302</v>
      </c>
      <c r="B12" s="384"/>
      <c r="C12" s="385"/>
      <c r="D12" s="384"/>
      <c r="E12" s="386"/>
      <c r="F12" s="386"/>
      <c r="G12" s="387" t="s">
        <v>303</v>
      </c>
      <c r="H12" s="382"/>
      <c r="I12" s="382"/>
      <c r="J12" s="382"/>
      <c r="K12" s="382"/>
      <c r="L12" s="382"/>
      <c r="M12" s="382"/>
      <c r="N12" s="382"/>
      <c r="O12" s="382"/>
      <c r="P12" s="382"/>
      <c r="Q12" s="382"/>
      <c r="R12" s="382"/>
      <c r="S12" s="382"/>
      <c r="T12" s="382"/>
      <c r="U12" s="382"/>
      <c r="V12" s="382"/>
      <c r="W12" s="382"/>
      <c r="X12" s="382"/>
      <c r="Y12" s="382"/>
      <c r="Z12" s="382"/>
      <c r="AA12" s="382"/>
      <c r="AB12" s="382"/>
      <c r="AC12" s="382"/>
      <c r="AD12" s="382"/>
      <c r="AE12" s="382"/>
      <c r="AF12" s="382"/>
      <c r="AG12" s="382"/>
      <c r="AH12" s="382"/>
      <c r="AI12" s="382"/>
      <c r="AJ12" s="382"/>
      <c r="AK12" s="382"/>
      <c r="AL12" s="382"/>
      <c r="AM12" s="382"/>
      <c r="AN12" s="382"/>
      <c r="AO12" s="382"/>
      <c r="AP12" s="382"/>
    </row>
    <row r="13" spans="1:42" s="356" customFormat="1" ht="6" customHeight="1">
      <c r="A13" s="389"/>
      <c r="B13" s="390"/>
      <c r="C13" s="391"/>
      <c r="D13" s="390"/>
      <c r="E13" s="392"/>
      <c r="F13" s="390"/>
      <c r="G13" s="393"/>
      <c r="H13" s="357"/>
      <c r="I13" s="357"/>
      <c r="J13" s="357"/>
      <c r="K13" s="357"/>
      <c r="L13" s="357"/>
      <c r="M13" s="357"/>
      <c r="N13" s="357"/>
      <c r="O13" s="357"/>
      <c r="P13" s="357"/>
      <c r="Q13" s="357"/>
      <c r="R13" s="357"/>
      <c r="S13" s="357"/>
      <c r="T13" s="357"/>
      <c r="U13" s="357"/>
      <c r="V13" s="357"/>
      <c r="W13" s="357"/>
      <c r="X13" s="357"/>
      <c r="Y13" s="357"/>
      <c r="Z13" s="357"/>
      <c r="AA13" s="357"/>
      <c r="AB13" s="357"/>
      <c r="AC13" s="357"/>
      <c r="AD13" s="357"/>
      <c r="AE13" s="357"/>
      <c r="AF13" s="357"/>
      <c r="AG13" s="357"/>
      <c r="AH13" s="357"/>
      <c r="AI13" s="357"/>
      <c r="AJ13" s="357"/>
      <c r="AK13" s="357"/>
      <c r="AL13" s="357"/>
      <c r="AM13" s="357"/>
      <c r="AN13" s="357"/>
      <c r="AO13" s="357"/>
      <c r="AP13" s="357"/>
    </row>
    <row r="14" spans="1:42" s="388" customFormat="1" ht="15" customHeight="1">
      <c r="A14" s="394" t="s">
        <v>304</v>
      </c>
      <c r="B14" s="395">
        <v>127.3</v>
      </c>
      <c r="C14" s="395">
        <v>118.5</v>
      </c>
      <c r="D14" s="395">
        <v>119.8</v>
      </c>
      <c r="E14" s="395">
        <v>126.4</v>
      </c>
      <c r="F14" s="396">
        <v>121.3</v>
      </c>
      <c r="G14" s="397" t="s">
        <v>305</v>
      </c>
      <c r="H14" s="382"/>
      <c r="I14" s="382"/>
      <c r="J14" s="382"/>
      <c r="K14" s="382"/>
      <c r="L14" s="382"/>
      <c r="M14" s="382"/>
      <c r="N14" s="382"/>
      <c r="O14" s="382"/>
      <c r="P14" s="382"/>
      <c r="Q14" s="382"/>
      <c r="R14" s="382"/>
      <c r="S14" s="382"/>
      <c r="T14" s="382"/>
      <c r="U14" s="382"/>
      <c r="V14" s="382"/>
      <c r="W14" s="382"/>
      <c r="X14" s="382"/>
      <c r="Y14" s="382"/>
      <c r="Z14" s="382"/>
      <c r="AA14" s="382"/>
      <c r="AB14" s="382"/>
      <c r="AC14" s="382"/>
      <c r="AD14" s="382"/>
      <c r="AE14" s="382"/>
      <c r="AF14" s="382"/>
      <c r="AG14" s="382"/>
      <c r="AH14" s="382"/>
      <c r="AI14" s="382"/>
      <c r="AJ14" s="382"/>
      <c r="AK14" s="382"/>
      <c r="AL14" s="382"/>
      <c r="AM14" s="382"/>
      <c r="AN14" s="382"/>
      <c r="AO14" s="382"/>
      <c r="AP14" s="382"/>
    </row>
    <row r="15" spans="1:42" s="356" customFormat="1" ht="15" customHeight="1">
      <c r="A15" s="398" t="s">
        <v>306</v>
      </c>
      <c r="B15" s="399">
        <v>137.30000000000001</v>
      </c>
      <c r="C15" s="399">
        <v>98.2</v>
      </c>
      <c r="D15" s="399">
        <v>100.2</v>
      </c>
      <c r="E15" s="399">
        <v>109.3</v>
      </c>
      <c r="F15" s="399">
        <v>133.80000000000001</v>
      </c>
      <c r="G15" s="400" t="s">
        <v>307</v>
      </c>
      <c r="H15" s="357"/>
      <c r="I15" s="357"/>
      <c r="J15" s="357"/>
      <c r="K15" s="357"/>
      <c r="L15" s="357"/>
      <c r="M15" s="357"/>
      <c r="N15" s="357"/>
      <c r="O15" s="357"/>
      <c r="P15" s="357"/>
      <c r="Q15" s="357"/>
      <c r="R15" s="357"/>
      <c r="S15" s="357"/>
      <c r="T15" s="357"/>
      <c r="U15" s="357"/>
      <c r="V15" s="357"/>
      <c r="W15" s="357"/>
      <c r="X15" s="357"/>
      <c r="Y15" s="357"/>
      <c r="Z15" s="357"/>
      <c r="AA15" s="357"/>
      <c r="AB15" s="357"/>
      <c r="AC15" s="357"/>
      <c r="AD15" s="357"/>
      <c r="AE15" s="357"/>
      <c r="AF15" s="357"/>
      <c r="AG15" s="357"/>
      <c r="AH15" s="357"/>
      <c r="AI15" s="357"/>
      <c r="AJ15" s="357"/>
      <c r="AK15" s="357"/>
      <c r="AL15" s="357"/>
      <c r="AM15" s="357"/>
      <c r="AN15" s="357"/>
      <c r="AO15" s="357"/>
      <c r="AP15" s="357"/>
    </row>
    <row r="16" spans="1:42" s="356" customFormat="1" ht="15" customHeight="1">
      <c r="A16" s="398" t="s">
        <v>308</v>
      </c>
      <c r="B16" s="399">
        <v>203.7</v>
      </c>
      <c r="C16" s="399">
        <v>133.80000000000001</v>
      </c>
      <c r="D16" s="399">
        <v>138.9</v>
      </c>
      <c r="E16" s="399">
        <v>155</v>
      </c>
      <c r="F16" s="399">
        <v>177.7</v>
      </c>
      <c r="G16" s="400" t="s">
        <v>309</v>
      </c>
      <c r="H16" s="357"/>
      <c r="I16" s="357"/>
      <c r="J16" s="357"/>
      <c r="K16" s="357"/>
      <c r="L16" s="357"/>
      <c r="M16" s="357"/>
      <c r="N16" s="357"/>
      <c r="O16" s="357"/>
      <c r="P16" s="357"/>
      <c r="Q16" s="357"/>
      <c r="R16" s="357"/>
      <c r="S16" s="357"/>
      <c r="T16" s="357"/>
      <c r="U16" s="357"/>
      <c r="V16" s="357"/>
      <c r="W16" s="357"/>
      <c r="X16" s="357"/>
      <c r="Y16" s="357"/>
      <c r="Z16" s="357"/>
      <c r="AA16" s="357"/>
      <c r="AB16" s="357"/>
      <c r="AC16" s="357"/>
      <c r="AD16" s="357"/>
      <c r="AE16" s="357"/>
      <c r="AF16" s="357"/>
      <c r="AG16" s="357"/>
      <c r="AH16" s="357"/>
      <c r="AI16" s="357"/>
      <c r="AJ16" s="357"/>
      <c r="AK16" s="357"/>
      <c r="AL16" s="357"/>
      <c r="AM16" s="357"/>
      <c r="AN16" s="357"/>
      <c r="AO16" s="357"/>
      <c r="AP16" s="357"/>
    </row>
    <row r="17" spans="1:42" s="356" customFormat="1" ht="15" customHeight="1">
      <c r="A17" s="398" t="s">
        <v>310</v>
      </c>
      <c r="B17" s="399">
        <v>108</v>
      </c>
      <c r="C17" s="399">
        <v>106.1</v>
      </c>
      <c r="D17" s="399">
        <v>127.6</v>
      </c>
      <c r="E17" s="399">
        <v>95.6</v>
      </c>
      <c r="F17" s="399">
        <v>106.1</v>
      </c>
      <c r="G17" s="400" t="s">
        <v>311</v>
      </c>
      <c r="H17" s="357"/>
      <c r="I17" s="357"/>
      <c r="J17" s="357"/>
      <c r="K17" s="357"/>
      <c r="L17" s="357"/>
      <c r="M17" s="357"/>
      <c r="N17" s="357"/>
      <c r="O17" s="357"/>
      <c r="P17" s="357"/>
      <c r="Q17" s="357"/>
      <c r="R17" s="357"/>
      <c r="S17" s="357"/>
      <c r="T17" s="357"/>
      <c r="U17" s="357"/>
      <c r="V17" s="357"/>
      <c r="W17" s="357"/>
      <c r="X17" s="357"/>
      <c r="Y17" s="357"/>
      <c r="Z17" s="357"/>
      <c r="AA17" s="357"/>
      <c r="AB17" s="357"/>
      <c r="AC17" s="357"/>
      <c r="AD17" s="357"/>
      <c r="AE17" s="357"/>
      <c r="AF17" s="357"/>
      <c r="AG17" s="357"/>
      <c r="AH17" s="357"/>
      <c r="AI17" s="357"/>
      <c r="AJ17" s="357"/>
      <c r="AK17" s="357"/>
      <c r="AL17" s="357"/>
      <c r="AM17" s="357"/>
      <c r="AN17" s="357"/>
      <c r="AO17" s="357"/>
      <c r="AP17" s="357"/>
    </row>
    <row r="18" spans="1:42" s="356" customFormat="1" ht="15" customHeight="1">
      <c r="A18" s="398" t="s">
        <v>312</v>
      </c>
      <c r="B18" s="399">
        <v>141.19999999999999</v>
      </c>
      <c r="C18" s="399">
        <v>133.30000000000001</v>
      </c>
      <c r="D18" s="399">
        <v>138.80000000000001</v>
      </c>
      <c r="E18" s="399">
        <v>136.4</v>
      </c>
      <c r="F18" s="399">
        <v>139.69999999999999</v>
      </c>
      <c r="G18" s="400" t="s">
        <v>313</v>
      </c>
      <c r="H18" s="357"/>
      <c r="I18" s="357"/>
      <c r="J18" s="357"/>
      <c r="K18" s="357"/>
      <c r="L18" s="357"/>
      <c r="M18" s="357"/>
      <c r="N18" s="357"/>
      <c r="O18" s="357"/>
      <c r="P18" s="357"/>
      <c r="Q18" s="357"/>
      <c r="R18" s="357"/>
      <c r="S18" s="357"/>
      <c r="T18" s="357"/>
      <c r="U18" s="357"/>
      <c r="V18" s="357"/>
      <c r="W18" s="357"/>
      <c r="X18" s="357"/>
      <c r="Y18" s="357"/>
      <c r="Z18" s="357"/>
      <c r="AA18" s="357"/>
      <c r="AB18" s="357"/>
      <c r="AC18" s="357"/>
      <c r="AD18" s="357"/>
      <c r="AE18" s="357"/>
      <c r="AF18" s="357"/>
      <c r="AG18" s="357"/>
      <c r="AH18" s="357"/>
      <c r="AI18" s="357"/>
      <c r="AJ18" s="357"/>
      <c r="AK18" s="357"/>
      <c r="AL18" s="357"/>
      <c r="AM18" s="357"/>
      <c r="AN18" s="357"/>
      <c r="AO18" s="357"/>
      <c r="AP18" s="357"/>
    </row>
    <row r="19" spans="1:42" s="356" customFormat="1" ht="15" customHeight="1">
      <c r="A19" s="398" t="s">
        <v>314</v>
      </c>
      <c r="B19" s="399">
        <v>109.1</v>
      </c>
      <c r="C19" s="399">
        <v>116.5</v>
      </c>
      <c r="D19" s="399">
        <v>112.7</v>
      </c>
      <c r="E19" s="399">
        <v>119.8</v>
      </c>
      <c r="F19" s="399">
        <v>113.1</v>
      </c>
      <c r="G19" s="400" t="s">
        <v>315</v>
      </c>
      <c r="H19" s="357"/>
      <c r="I19" s="357"/>
      <c r="J19" s="357"/>
      <c r="K19" s="357"/>
      <c r="L19" s="357"/>
      <c r="M19" s="357"/>
      <c r="N19" s="357"/>
      <c r="O19" s="357"/>
      <c r="P19" s="357"/>
      <c r="Q19" s="357"/>
      <c r="R19" s="357"/>
      <c r="S19" s="357"/>
      <c r="T19" s="357"/>
      <c r="U19" s="357"/>
      <c r="V19" s="357"/>
      <c r="W19" s="357"/>
      <c r="X19" s="357"/>
      <c r="Y19" s="357"/>
      <c r="Z19" s="357"/>
      <c r="AA19" s="357"/>
      <c r="AB19" s="357"/>
      <c r="AC19" s="357"/>
      <c r="AD19" s="357"/>
      <c r="AE19" s="357"/>
      <c r="AF19" s="357"/>
      <c r="AG19" s="357"/>
      <c r="AH19" s="357"/>
      <c r="AI19" s="357"/>
      <c r="AJ19" s="357"/>
      <c r="AK19" s="357"/>
      <c r="AL19" s="357"/>
      <c r="AM19" s="357"/>
      <c r="AN19" s="357"/>
      <c r="AO19" s="357"/>
      <c r="AP19" s="357"/>
    </row>
    <row r="20" spans="1:42" s="388" customFormat="1" ht="15" customHeight="1">
      <c r="A20" s="398" t="s">
        <v>316</v>
      </c>
      <c r="B20" s="399">
        <v>116.1</v>
      </c>
      <c r="C20" s="399">
        <v>103.4</v>
      </c>
      <c r="D20" s="399">
        <v>104.4</v>
      </c>
      <c r="E20" s="399">
        <v>101</v>
      </c>
      <c r="F20" s="399">
        <v>113.5</v>
      </c>
      <c r="G20" s="401" t="s">
        <v>317</v>
      </c>
      <c r="H20" s="382"/>
      <c r="I20" s="382"/>
      <c r="J20" s="382"/>
      <c r="K20" s="382"/>
      <c r="L20" s="382"/>
      <c r="M20" s="382"/>
      <c r="N20" s="382"/>
      <c r="O20" s="382"/>
      <c r="P20" s="382"/>
      <c r="Q20" s="382"/>
      <c r="R20" s="382"/>
      <c r="S20" s="382"/>
      <c r="T20" s="382"/>
      <c r="U20" s="382"/>
      <c r="V20" s="382"/>
      <c r="W20" s="382"/>
      <c r="X20" s="382"/>
      <c r="Y20" s="382"/>
      <c r="Z20" s="382"/>
      <c r="AA20" s="382"/>
      <c r="AB20" s="382"/>
      <c r="AC20" s="382"/>
      <c r="AD20" s="382"/>
      <c r="AE20" s="382"/>
      <c r="AF20" s="382"/>
      <c r="AG20" s="382"/>
      <c r="AH20" s="382"/>
      <c r="AI20" s="382"/>
      <c r="AJ20" s="382"/>
      <c r="AK20" s="382"/>
      <c r="AL20" s="382"/>
      <c r="AM20" s="382"/>
      <c r="AN20" s="382"/>
      <c r="AO20" s="382"/>
      <c r="AP20" s="382"/>
    </row>
    <row r="21" spans="1:42" s="356" customFormat="1" ht="15" customHeight="1">
      <c r="A21" s="398" t="s">
        <v>318</v>
      </c>
      <c r="B21" s="399">
        <v>109</v>
      </c>
      <c r="C21" s="399">
        <v>115.4</v>
      </c>
      <c r="D21" s="399">
        <v>113.4</v>
      </c>
      <c r="E21" s="399">
        <v>111.3</v>
      </c>
      <c r="F21" s="399">
        <v>108.2</v>
      </c>
      <c r="G21" s="400" t="s">
        <v>319</v>
      </c>
      <c r="H21" s="357"/>
      <c r="I21" s="357"/>
      <c r="J21" s="357"/>
      <c r="K21" s="357"/>
      <c r="L21" s="357"/>
      <c r="M21" s="357"/>
      <c r="N21" s="357"/>
      <c r="O21" s="357"/>
      <c r="P21" s="357"/>
      <c r="Q21" s="357"/>
      <c r="R21" s="357"/>
      <c r="S21" s="357"/>
      <c r="T21" s="357"/>
      <c r="U21" s="357"/>
      <c r="V21" s="357"/>
      <c r="W21" s="357"/>
      <c r="X21" s="357"/>
      <c r="Y21" s="357"/>
      <c r="Z21" s="357"/>
      <c r="AA21" s="357"/>
      <c r="AB21" s="357"/>
      <c r="AC21" s="357"/>
      <c r="AD21" s="357"/>
      <c r="AE21" s="357"/>
      <c r="AF21" s="357"/>
      <c r="AG21" s="357"/>
      <c r="AH21" s="357"/>
      <c r="AI21" s="357"/>
      <c r="AJ21" s="357"/>
      <c r="AK21" s="357"/>
      <c r="AL21" s="357"/>
      <c r="AM21" s="357"/>
      <c r="AN21" s="357"/>
      <c r="AO21" s="357"/>
      <c r="AP21" s="357"/>
    </row>
    <row r="22" spans="1:42" s="356" customFormat="1" ht="15" customHeight="1">
      <c r="A22" s="398" t="s">
        <v>320</v>
      </c>
      <c r="B22" s="399">
        <v>113.5</v>
      </c>
      <c r="C22" s="399">
        <v>143.4</v>
      </c>
      <c r="D22" s="399">
        <v>158.80000000000001</v>
      </c>
      <c r="E22" s="399">
        <v>125.4</v>
      </c>
      <c r="F22" s="399">
        <v>110</v>
      </c>
      <c r="G22" s="400" t="s">
        <v>321</v>
      </c>
      <c r="H22" s="357"/>
      <c r="I22" s="357"/>
      <c r="J22" s="357"/>
      <c r="K22" s="357"/>
      <c r="L22" s="357"/>
      <c r="M22" s="357"/>
      <c r="N22" s="357"/>
      <c r="O22" s="357"/>
      <c r="P22" s="357"/>
      <c r="Q22" s="357"/>
      <c r="R22" s="357"/>
      <c r="S22" s="357"/>
      <c r="T22" s="357"/>
      <c r="U22" s="357"/>
      <c r="V22" s="357"/>
      <c r="W22" s="357"/>
      <c r="X22" s="357"/>
      <c r="Y22" s="357"/>
      <c r="Z22" s="357"/>
      <c r="AA22" s="357"/>
      <c r="AB22" s="357"/>
      <c r="AC22" s="357"/>
      <c r="AD22" s="357"/>
      <c r="AE22" s="357"/>
      <c r="AF22" s="357"/>
      <c r="AG22" s="357"/>
      <c r="AH22" s="357"/>
      <c r="AI22" s="357"/>
      <c r="AJ22" s="357"/>
      <c r="AK22" s="357"/>
      <c r="AL22" s="357"/>
      <c r="AM22" s="357"/>
      <c r="AN22" s="357"/>
      <c r="AO22" s="357"/>
      <c r="AP22" s="357"/>
    </row>
    <row r="23" spans="1:42" s="356" customFormat="1" ht="15" customHeight="1">
      <c r="A23" s="398" t="s">
        <v>322</v>
      </c>
      <c r="B23" s="399">
        <v>112.5</v>
      </c>
      <c r="C23" s="399">
        <v>97.6</v>
      </c>
      <c r="D23" s="399">
        <v>84.9</v>
      </c>
      <c r="E23" s="399">
        <v>134.5</v>
      </c>
      <c r="F23" s="399">
        <v>103.2</v>
      </c>
      <c r="G23" s="400" t="s">
        <v>323</v>
      </c>
      <c r="H23" s="357"/>
      <c r="I23" s="357"/>
      <c r="J23" s="357"/>
      <c r="K23" s="357"/>
      <c r="L23" s="357"/>
      <c r="M23" s="357"/>
      <c r="N23" s="357"/>
      <c r="O23" s="357"/>
      <c r="P23" s="357"/>
      <c r="Q23" s="357"/>
      <c r="R23" s="357"/>
      <c r="S23" s="357"/>
      <c r="T23" s="357"/>
      <c r="U23" s="357"/>
      <c r="V23" s="357"/>
      <c r="W23" s="357"/>
      <c r="X23" s="357"/>
      <c r="Y23" s="357"/>
      <c r="Z23" s="357"/>
      <c r="AA23" s="357"/>
      <c r="AB23" s="357"/>
      <c r="AC23" s="357"/>
      <c r="AD23" s="357"/>
      <c r="AE23" s="357"/>
      <c r="AF23" s="357"/>
      <c r="AG23" s="357"/>
      <c r="AH23" s="357"/>
      <c r="AI23" s="357"/>
      <c r="AJ23" s="357"/>
      <c r="AK23" s="357"/>
      <c r="AL23" s="357"/>
      <c r="AM23" s="357"/>
      <c r="AN23" s="357"/>
      <c r="AO23" s="357"/>
      <c r="AP23" s="357"/>
    </row>
    <row r="24" spans="1:42" s="356" customFormat="1" ht="4.5" customHeight="1">
      <c r="A24" s="398"/>
      <c r="B24" s="399"/>
      <c r="C24" s="402"/>
      <c r="D24" s="399"/>
      <c r="E24" s="399"/>
      <c r="F24" s="403"/>
      <c r="G24" s="400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7"/>
      <c r="V24" s="357"/>
      <c r="W24" s="357"/>
      <c r="X24" s="357"/>
      <c r="Y24" s="357"/>
      <c r="Z24" s="357"/>
      <c r="AA24" s="357"/>
      <c r="AB24" s="357"/>
      <c r="AC24" s="357"/>
      <c r="AD24" s="357"/>
      <c r="AE24" s="357"/>
      <c r="AF24" s="357"/>
      <c r="AG24" s="357"/>
      <c r="AH24" s="357"/>
      <c r="AI24" s="357"/>
      <c r="AJ24" s="357"/>
      <c r="AK24" s="357"/>
      <c r="AL24" s="357"/>
      <c r="AM24" s="357"/>
      <c r="AN24" s="357"/>
      <c r="AO24" s="357"/>
      <c r="AP24" s="357"/>
    </row>
    <row r="25" spans="1:42" s="356" customFormat="1" ht="15" customHeight="1">
      <c r="A25" s="394" t="s">
        <v>324</v>
      </c>
      <c r="B25" s="395">
        <v>114.7</v>
      </c>
      <c r="C25" s="395">
        <v>113.9</v>
      </c>
      <c r="D25" s="395">
        <v>112.3</v>
      </c>
      <c r="E25" s="395">
        <v>112.7</v>
      </c>
      <c r="F25" s="396">
        <v>110.3</v>
      </c>
      <c r="G25" s="404" t="s">
        <v>325</v>
      </c>
      <c r="H25" s="357"/>
      <c r="I25" s="357"/>
      <c r="J25" s="357"/>
      <c r="K25" s="357"/>
      <c r="L25" s="357"/>
      <c r="M25" s="357"/>
      <c r="N25" s="357"/>
      <c r="O25" s="357"/>
      <c r="P25" s="357"/>
      <c r="Q25" s="357"/>
      <c r="R25" s="357"/>
      <c r="S25" s="357"/>
      <c r="T25" s="357"/>
      <c r="U25" s="357"/>
      <c r="V25" s="357"/>
      <c r="W25" s="357"/>
      <c r="X25" s="357"/>
      <c r="Y25" s="357"/>
      <c r="Z25" s="357"/>
      <c r="AA25" s="357"/>
      <c r="AB25" s="357"/>
      <c r="AC25" s="357"/>
      <c r="AD25" s="357"/>
      <c r="AE25" s="357"/>
      <c r="AF25" s="357"/>
      <c r="AG25" s="357"/>
      <c r="AH25" s="357"/>
      <c r="AI25" s="357"/>
      <c r="AJ25" s="357"/>
      <c r="AK25" s="357"/>
      <c r="AL25" s="357"/>
      <c r="AM25" s="357"/>
      <c r="AN25" s="357"/>
      <c r="AO25" s="357"/>
      <c r="AP25" s="357"/>
    </row>
    <row r="26" spans="1:42" s="356" customFormat="1" ht="15" customHeight="1">
      <c r="A26" s="398" t="s">
        <v>324</v>
      </c>
      <c r="B26" s="405">
        <v>114.7</v>
      </c>
      <c r="C26" s="405">
        <v>113.9</v>
      </c>
      <c r="D26" s="405">
        <v>112.3</v>
      </c>
      <c r="E26" s="399">
        <v>112.7</v>
      </c>
      <c r="F26" s="399">
        <v>110.3</v>
      </c>
      <c r="G26" s="400" t="s">
        <v>325</v>
      </c>
      <c r="H26" s="357"/>
      <c r="I26" s="357"/>
      <c r="J26" s="357"/>
      <c r="K26" s="357"/>
      <c r="L26" s="357"/>
      <c r="M26" s="357"/>
      <c r="N26" s="357"/>
      <c r="O26" s="357"/>
      <c r="P26" s="357"/>
      <c r="Q26" s="357"/>
      <c r="R26" s="357"/>
      <c r="S26" s="357"/>
      <c r="T26" s="357"/>
      <c r="U26" s="357"/>
      <c r="V26" s="357"/>
      <c r="W26" s="357"/>
      <c r="X26" s="357"/>
      <c r="Y26" s="357"/>
      <c r="Z26" s="357"/>
      <c r="AA26" s="357"/>
      <c r="AB26" s="357"/>
      <c r="AC26" s="357"/>
      <c r="AD26" s="357"/>
      <c r="AE26" s="357"/>
      <c r="AF26" s="357"/>
      <c r="AG26" s="357"/>
      <c r="AH26" s="357"/>
      <c r="AI26" s="357"/>
      <c r="AJ26" s="357"/>
      <c r="AK26" s="357"/>
      <c r="AL26" s="357"/>
      <c r="AM26" s="357"/>
      <c r="AN26" s="357"/>
      <c r="AO26" s="357"/>
      <c r="AP26" s="357"/>
    </row>
    <row r="27" spans="1:42" s="356" customFormat="1" ht="3.75" customHeight="1">
      <c r="A27" s="398"/>
      <c r="B27" s="395"/>
      <c r="C27" s="406"/>
      <c r="D27" s="395"/>
      <c r="E27" s="399"/>
      <c r="F27" s="407"/>
      <c r="G27" s="408"/>
      <c r="H27" s="357"/>
      <c r="I27" s="357"/>
      <c r="J27" s="357"/>
      <c r="K27" s="357"/>
      <c r="L27" s="357"/>
      <c r="M27" s="357"/>
      <c r="N27" s="357"/>
      <c r="O27" s="357"/>
      <c r="P27" s="357"/>
      <c r="Q27" s="357"/>
      <c r="R27" s="357"/>
      <c r="S27" s="357"/>
      <c r="T27" s="357"/>
      <c r="U27" s="357"/>
      <c r="V27" s="357"/>
      <c r="W27" s="357"/>
      <c r="X27" s="357"/>
      <c r="Y27" s="357"/>
      <c r="Z27" s="357"/>
      <c r="AA27" s="357"/>
      <c r="AB27" s="357"/>
      <c r="AC27" s="357"/>
      <c r="AD27" s="357"/>
      <c r="AE27" s="357"/>
      <c r="AF27" s="357"/>
      <c r="AG27" s="357"/>
      <c r="AH27" s="357"/>
      <c r="AI27" s="357"/>
      <c r="AJ27" s="357"/>
      <c r="AK27" s="357"/>
      <c r="AL27" s="357"/>
      <c r="AM27" s="357"/>
      <c r="AN27" s="357"/>
      <c r="AO27" s="357"/>
      <c r="AP27" s="357"/>
    </row>
    <row r="28" spans="1:42" s="356" customFormat="1" ht="15" customHeight="1">
      <c r="A28" s="394" t="s">
        <v>326</v>
      </c>
      <c r="B28" s="395">
        <v>103.6</v>
      </c>
      <c r="C28" s="395">
        <v>87.8</v>
      </c>
      <c r="D28" s="395">
        <v>103.9</v>
      </c>
      <c r="E28" s="395">
        <v>95.7</v>
      </c>
      <c r="F28" s="396">
        <v>101.3</v>
      </c>
      <c r="G28" s="397" t="s">
        <v>327</v>
      </c>
      <c r="H28" s="357"/>
      <c r="I28" s="357"/>
      <c r="J28" s="357"/>
      <c r="K28" s="357"/>
      <c r="L28" s="357"/>
      <c r="M28" s="357"/>
      <c r="N28" s="357"/>
      <c r="O28" s="357"/>
      <c r="P28" s="357"/>
      <c r="Q28" s="357"/>
      <c r="R28" s="357"/>
      <c r="S28" s="357"/>
      <c r="T28" s="357"/>
      <c r="U28" s="357"/>
      <c r="V28" s="357"/>
      <c r="W28" s="357"/>
      <c r="X28" s="357"/>
      <c r="Y28" s="357"/>
      <c r="Z28" s="357"/>
      <c r="AA28" s="357"/>
      <c r="AB28" s="357"/>
      <c r="AC28" s="357"/>
      <c r="AD28" s="357"/>
      <c r="AE28" s="357"/>
      <c r="AF28" s="357"/>
      <c r="AG28" s="357"/>
      <c r="AH28" s="357"/>
      <c r="AI28" s="357"/>
      <c r="AJ28" s="357"/>
      <c r="AK28" s="357"/>
      <c r="AL28" s="357"/>
      <c r="AM28" s="357"/>
      <c r="AN28" s="357"/>
      <c r="AO28" s="357"/>
      <c r="AP28" s="357"/>
    </row>
    <row r="29" spans="1:42" s="356" customFormat="1" ht="15" customHeight="1">
      <c r="A29" s="398" t="s">
        <v>328</v>
      </c>
      <c r="B29" s="399">
        <v>124.5</v>
      </c>
      <c r="C29" s="399">
        <v>109.4</v>
      </c>
      <c r="D29" s="399">
        <v>103.9</v>
      </c>
      <c r="E29" s="399">
        <v>92.7</v>
      </c>
      <c r="F29" s="399">
        <v>121.9</v>
      </c>
      <c r="G29" s="400" t="s">
        <v>329</v>
      </c>
      <c r="H29" s="357"/>
      <c r="I29" s="357"/>
      <c r="J29" s="357"/>
      <c r="K29" s="357"/>
      <c r="L29" s="357"/>
      <c r="M29" s="357"/>
      <c r="N29" s="357"/>
      <c r="O29" s="357"/>
      <c r="P29" s="357"/>
      <c r="Q29" s="357"/>
      <c r="R29" s="357"/>
      <c r="S29" s="357"/>
      <c r="T29" s="357"/>
      <c r="U29" s="357"/>
      <c r="V29" s="357"/>
      <c r="W29" s="357"/>
      <c r="X29" s="357"/>
      <c r="Y29" s="357"/>
      <c r="Z29" s="357"/>
      <c r="AA29" s="357"/>
      <c r="AB29" s="357"/>
      <c r="AC29" s="357"/>
      <c r="AD29" s="357"/>
      <c r="AE29" s="357"/>
      <c r="AF29" s="357"/>
      <c r="AG29" s="357"/>
      <c r="AH29" s="357"/>
      <c r="AI29" s="357"/>
      <c r="AJ29" s="357"/>
      <c r="AK29" s="357"/>
      <c r="AL29" s="357"/>
      <c r="AM29" s="357"/>
      <c r="AN29" s="357"/>
      <c r="AO29" s="357"/>
      <c r="AP29" s="357"/>
    </row>
    <row r="30" spans="1:42" s="356" customFormat="1" ht="15" customHeight="1">
      <c r="A30" s="398" t="s">
        <v>330</v>
      </c>
      <c r="B30" s="399">
        <v>77.8</v>
      </c>
      <c r="C30" s="399">
        <v>69</v>
      </c>
      <c r="D30" s="399">
        <v>89.8</v>
      </c>
      <c r="E30" s="399">
        <v>80.400000000000006</v>
      </c>
      <c r="F30" s="399">
        <v>77.900000000000006</v>
      </c>
      <c r="G30" s="400" t="s">
        <v>331</v>
      </c>
      <c r="H30" s="357"/>
      <c r="I30" s="357"/>
      <c r="J30" s="357"/>
      <c r="K30" s="357"/>
      <c r="L30" s="357"/>
      <c r="M30" s="357"/>
      <c r="N30" s="357"/>
      <c r="O30" s="357"/>
      <c r="P30" s="357"/>
      <c r="Q30" s="357"/>
      <c r="R30" s="357"/>
      <c r="S30" s="357"/>
      <c r="T30" s="357"/>
      <c r="U30" s="357"/>
      <c r="V30" s="357"/>
      <c r="W30" s="357"/>
      <c r="X30" s="357"/>
      <c r="Y30" s="357"/>
      <c r="Z30" s="357"/>
      <c r="AA30" s="357"/>
      <c r="AB30" s="357"/>
      <c r="AC30" s="357"/>
      <c r="AD30" s="357"/>
      <c r="AE30" s="357"/>
      <c r="AF30" s="357"/>
      <c r="AG30" s="357"/>
      <c r="AH30" s="357"/>
      <c r="AI30" s="357"/>
      <c r="AJ30" s="357"/>
      <c r="AK30" s="357"/>
      <c r="AL30" s="357"/>
      <c r="AM30" s="357"/>
      <c r="AN30" s="357"/>
      <c r="AO30" s="357"/>
      <c r="AP30" s="357"/>
    </row>
    <row r="31" spans="1:42" s="388" customFormat="1" ht="15" customHeight="1">
      <c r="A31" s="398" t="s">
        <v>332</v>
      </c>
      <c r="B31" s="399">
        <v>69.3</v>
      </c>
      <c r="C31" s="399">
        <v>60.4</v>
      </c>
      <c r="D31" s="399">
        <v>83.7</v>
      </c>
      <c r="E31" s="399">
        <v>75.3</v>
      </c>
      <c r="F31" s="399">
        <v>62.1</v>
      </c>
      <c r="G31" s="400" t="s">
        <v>333</v>
      </c>
      <c r="H31" s="382"/>
      <c r="I31" s="382"/>
      <c r="J31" s="382"/>
      <c r="K31" s="382"/>
      <c r="L31" s="382"/>
      <c r="M31" s="382"/>
      <c r="N31" s="382"/>
      <c r="O31" s="382"/>
      <c r="P31" s="382"/>
      <c r="Q31" s="382"/>
      <c r="R31" s="382"/>
      <c r="S31" s="382"/>
      <c r="T31" s="382"/>
      <c r="U31" s="382"/>
      <c r="V31" s="382"/>
      <c r="W31" s="382"/>
      <c r="X31" s="382"/>
      <c r="Y31" s="382"/>
      <c r="Z31" s="382"/>
      <c r="AA31" s="382"/>
      <c r="AB31" s="382"/>
      <c r="AC31" s="382"/>
      <c r="AD31" s="382"/>
      <c r="AE31" s="382"/>
      <c r="AF31" s="382"/>
      <c r="AG31" s="382"/>
      <c r="AH31" s="382"/>
      <c r="AI31" s="382"/>
      <c r="AJ31" s="382"/>
      <c r="AK31" s="382"/>
      <c r="AL31" s="382"/>
      <c r="AM31" s="382"/>
      <c r="AN31" s="382"/>
      <c r="AO31" s="382"/>
      <c r="AP31" s="382"/>
    </row>
    <row r="32" spans="1:42" s="356" customFormat="1" ht="15" customHeight="1">
      <c r="A32" s="398" t="s">
        <v>334</v>
      </c>
      <c r="B32" s="399">
        <v>183</v>
      </c>
      <c r="C32" s="399">
        <v>102.3</v>
      </c>
      <c r="D32" s="399">
        <v>163.69999999999999</v>
      </c>
      <c r="E32" s="399">
        <v>176</v>
      </c>
      <c r="F32" s="399">
        <v>165.9</v>
      </c>
      <c r="G32" s="400" t="s">
        <v>335</v>
      </c>
      <c r="H32" s="357"/>
      <c r="I32" s="357"/>
      <c r="J32" s="357"/>
      <c r="K32" s="357"/>
      <c r="L32" s="357"/>
      <c r="M32" s="357"/>
      <c r="N32" s="357"/>
      <c r="O32" s="357"/>
      <c r="P32" s="357"/>
      <c r="Q32" s="357"/>
      <c r="R32" s="357"/>
      <c r="S32" s="357"/>
      <c r="T32" s="357"/>
      <c r="U32" s="357"/>
      <c r="V32" s="357"/>
      <c r="W32" s="357"/>
      <c r="X32" s="357"/>
      <c r="Y32" s="357"/>
      <c r="Z32" s="357"/>
      <c r="AA32" s="357"/>
      <c r="AB32" s="357"/>
      <c r="AC32" s="357"/>
      <c r="AD32" s="357"/>
      <c r="AE32" s="357"/>
      <c r="AF32" s="357"/>
      <c r="AG32" s="357"/>
      <c r="AH32" s="357"/>
      <c r="AI32" s="357"/>
      <c r="AJ32" s="357"/>
      <c r="AK32" s="357"/>
      <c r="AL32" s="357"/>
      <c r="AM32" s="357"/>
      <c r="AN32" s="357"/>
      <c r="AO32" s="357"/>
      <c r="AP32" s="357"/>
    </row>
    <row r="33" spans="1:42" s="356" customFormat="1" ht="15" customHeight="1">
      <c r="A33" s="398" t="s">
        <v>336</v>
      </c>
      <c r="B33" s="399">
        <v>110.5</v>
      </c>
      <c r="C33" s="399">
        <v>114</v>
      </c>
      <c r="D33" s="399">
        <v>148.1</v>
      </c>
      <c r="E33" s="399">
        <v>106.9</v>
      </c>
      <c r="F33" s="399">
        <v>110</v>
      </c>
      <c r="G33" s="400" t="s">
        <v>337</v>
      </c>
      <c r="H33" s="357"/>
      <c r="I33" s="357"/>
      <c r="J33" s="2289"/>
      <c r="K33" s="2290"/>
      <c r="L33" s="2290"/>
      <c r="M33" s="2290"/>
      <c r="N33" s="2290"/>
      <c r="O33" s="357"/>
      <c r="P33" s="357"/>
      <c r="Q33" s="357"/>
      <c r="R33" s="357"/>
      <c r="S33" s="357"/>
      <c r="T33" s="357"/>
      <c r="U33" s="357"/>
      <c r="V33" s="357"/>
      <c r="W33" s="357"/>
      <c r="X33" s="357"/>
      <c r="Y33" s="357"/>
      <c r="Z33" s="357"/>
      <c r="AA33" s="357"/>
      <c r="AB33" s="357"/>
      <c r="AC33" s="357"/>
      <c r="AD33" s="357"/>
      <c r="AE33" s="357"/>
      <c r="AF33" s="357"/>
      <c r="AG33" s="357"/>
      <c r="AH33" s="357"/>
      <c r="AI33" s="357"/>
      <c r="AJ33" s="357"/>
      <c r="AK33" s="357"/>
      <c r="AL33" s="357"/>
      <c r="AM33" s="357"/>
      <c r="AN33" s="357"/>
      <c r="AO33" s="357"/>
      <c r="AP33" s="357"/>
    </row>
    <row r="34" spans="1:42" s="356" customFormat="1" ht="15" customHeight="1">
      <c r="A34" s="398" t="s">
        <v>338</v>
      </c>
      <c r="B34" s="399">
        <v>92.5</v>
      </c>
      <c r="C34" s="399">
        <v>104.3</v>
      </c>
      <c r="D34" s="399">
        <v>108.4</v>
      </c>
      <c r="E34" s="399">
        <v>90.1</v>
      </c>
      <c r="F34" s="399">
        <v>102.3</v>
      </c>
      <c r="G34" s="400" t="s">
        <v>339</v>
      </c>
      <c r="H34" s="357"/>
      <c r="I34" s="357"/>
      <c r="J34" s="2287"/>
      <c r="K34" s="2288"/>
      <c r="L34" s="2288"/>
      <c r="M34" s="2288"/>
      <c r="N34" s="2288"/>
      <c r="O34" s="357"/>
      <c r="P34" s="357"/>
      <c r="Q34" s="357"/>
      <c r="R34" s="357"/>
      <c r="S34" s="357"/>
      <c r="T34" s="357"/>
      <c r="U34" s="357"/>
      <c r="V34" s="357"/>
      <c r="W34" s="357"/>
      <c r="X34" s="357"/>
      <c r="Y34" s="357"/>
      <c r="Z34" s="357"/>
      <c r="AA34" s="357"/>
      <c r="AB34" s="357"/>
      <c r="AC34" s="357"/>
      <c r="AD34" s="357"/>
      <c r="AE34" s="357"/>
      <c r="AF34" s="357"/>
      <c r="AG34" s="357"/>
      <c r="AH34" s="357"/>
      <c r="AI34" s="357"/>
      <c r="AJ34" s="357"/>
      <c r="AK34" s="357"/>
      <c r="AL34" s="357"/>
      <c r="AM34" s="357"/>
      <c r="AN34" s="357"/>
      <c r="AO34" s="357"/>
      <c r="AP34" s="357"/>
    </row>
    <row r="35" spans="1:42" s="356" customFormat="1" ht="15" customHeight="1">
      <c r="A35" s="398" t="s">
        <v>340</v>
      </c>
      <c r="B35" s="399">
        <v>78.900000000000006</v>
      </c>
      <c r="C35" s="399">
        <v>91.8</v>
      </c>
      <c r="D35" s="399">
        <v>63.8</v>
      </c>
      <c r="E35" s="399">
        <v>64.900000000000006</v>
      </c>
      <c r="F35" s="399">
        <v>91.6</v>
      </c>
      <c r="G35" s="400" t="s">
        <v>341</v>
      </c>
      <c r="H35" s="357"/>
      <c r="I35" s="357"/>
      <c r="J35" s="2287"/>
      <c r="K35" s="2288"/>
      <c r="L35" s="2288"/>
      <c r="M35" s="2288"/>
      <c r="N35" s="2288"/>
      <c r="O35" s="357"/>
      <c r="P35" s="357"/>
      <c r="Q35" s="357"/>
      <c r="R35" s="357"/>
      <c r="S35" s="357"/>
      <c r="T35" s="357"/>
      <c r="U35" s="357"/>
      <c r="V35" s="357"/>
      <c r="W35" s="357"/>
      <c r="X35" s="357"/>
      <c r="Y35" s="357"/>
      <c r="Z35" s="357"/>
      <c r="AA35" s="357"/>
      <c r="AB35" s="357"/>
      <c r="AC35" s="357"/>
      <c r="AD35" s="357"/>
      <c r="AE35" s="357"/>
      <c r="AF35" s="357"/>
      <c r="AG35" s="357"/>
      <c r="AH35" s="357"/>
      <c r="AI35" s="357"/>
      <c r="AJ35" s="357"/>
      <c r="AK35" s="357"/>
      <c r="AL35" s="357"/>
      <c r="AM35" s="357"/>
      <c r="AN35" s="357"/>
      <c r="AO35" s="357"/>
      <c r="AP35" s="357"/>
    </row>
    <row r="36" spans="1:42" s="356" customFormat="1" ht="4.5" customHeight="1">
      <c r="A36" s="398"/>
      <c r="B36" s="399"/>
      <c r="C36" s="402"/>
      <c r="D36" s="399"/>
      <c r="E36" s="399"/>
      <c r="F36" s="403"/>
      <c r="G36" s="408"/>
      <c r="H36" s="357"/>
      <c r="I36" s="357"/>
      <c r="J36" s="2287"/>
      <c r="K36" s="2288"/>
      <c r="L36" s="2288"/>
      <c r="M36" s="2288"/>
      <c r="N36" s="2288"/>
      <c r="O36" s="357"/>
      <c r="P36" s="357"/>
      <c r="Q36" s="357"/>
      <c r="R36" s="357"/>
      <c r="S36" s="357"/>
      <c r="T36" s="357"/>
      <c r="U36" s="357"/>
      <c r="V36" s="357"/>
      <c r="W36" s="357"/>
      <c r="X36" s="357"/>
      <c r="Y36" s="357"/>
      <c r="Z36" s="357"/>
      <c r="AA36" s="357"/>
      <c r="AB36" s="357"/>
      <c r="AC36" s="357"/>
      <c r="AD36" s="357"/>
      <c r="AE36" s="357"/>
      <c r="AF36" s="357"/>
      <c r="AG36" s="357"/>
      <c r="AH36" s="357"/>
      <c r="AI36" s="357"/>
      <c r="AJ36" s="357"/>
      <c r="AK36" s="357"/>
      <c r="AL36" s="357"/>
      <c r="AM36" s="357"/>
      <c r="AN36" s="357"/>
      <c r="AO36" s="357"/>
      <c r="AP36" s="357"/>
    </row>
    <row r="37" spans="1:42" s="356" customFormat="1" ht="15" customHeight="1">
      <c r="A37" s="394" t="s">
        <v>342</v>
      </c>
      <c r="B37" s="395">
        <v>129.80000000000001</v>
      </c>
      <c r="C37" s="395">
        <v>110.1</v>
      </c>
      <c r="D37" s="395">
        <v>127</v>
      </c>
      <c r="E37" s="395">
        <v>119.3</v>
      </c>
      <c r="F37" s="396">
        <v>120.4</v>
      </c>
      <c r="G37" s="397" t="s">
        <v>343</v>
      </c>
      <c r="H37" s="357"/>
      <c r="I37" s="357"/>
      <c r="J37" s="2287"/>
      <c r="K37" s="2288"/>
      <c r="L37" s="2288"/>
      <c r="M37" s="2288"/>
      <c r="N37" s="2288"/>
      <c r="O37" s="357"/>
      <c r="P37" s="357"/>
      <c r="Q37" s="357"/>
      <c r="R37" s="357"/>
      <c r="S37" s="357"/>
      <c r="T37" s="357"/>
      <c r="U37" s="357"/>
      <c r="V37" s="357"/>
      <c r="W37" s="357"/>
      <c r="X37" s="357"/>
      <c r="Y37" s="357"/>
      <c r="Z37" s="357"/>
      <c r="AA37" s="357"/>
      <c r="AB37" s="357"/>
      <c r="AC37" s="357"/>
      <c r="AD37" s="357"/>
      <c r="AE37" s="357"/>
      <c r="AF37" s="357"/>
      <c r="AG37" s="357"/>
      <c r="AH37" s="357"/>
      <c r="AI37" s="357"/>
      <c r="AJ37" s="357"/>
      <c r="AK37" s="357"/>
      <c r="AL37" s="357"/>
      <c r="AM37" s="357"/>
      <c r="AN37" s="357"/>
      <c r="AO37" s="357"/>
      <c r="AP37" s="357"/>
    </row>
    <row r="38" spans="1:42" s="388" customFormat="1" ht="15" customHeight="1">
      <c r="A38" s="398" t="s">
        <v>344</v>
      </c>
      <c r="B38" s="399">
        <v>99.2</v>
      </c>
      <c r="C38" s="399">
        <v>105</v>
      </c>
      <c r="D38" s="399">
        <v>97.5</v>
      </c>
      <c r="E38" s="399">
        <v>159.4</v>
      </c>
      <c r="F38" s="399">
        <v>97.2</v>
      </c>
      <c r="G38" s="400" t="s">
        <v>345</v>
      </c>
      <c r="H38" s="382"/>
      <c r="I38" s="382"/>
      <c r="J38" s="2287"/>
      <c r="K38" s="2288"/>
      <c r="L38" s="2288"/>
      <c r="M38" s="2288"/>
      <c r="N38" s="2288"/>
      <c r="O38" s="382"/>
      <c r="P38" s="382"/>
      <c r="Q38" s="382"/>
      <c r="R38" s="382"/>
      <c r="S38" s="382"/>
      <c r="T38" s="382"/>
      <c r="U38" s="382"/>
      <c r="V38" s="382"/>
      <c r="W38" s="382"/>
      <c r="X38" s="382"/>
      <c r="Y38" s="382"/>
      <c r="Z38" s="382"/>
      <c r="AA38" s="382"/>
      <c r="AB38" s="382"/>
      <c r="AC38" s="382"/>
      <c r="AD38" s="382"/>
      <c r="AE38" s="382"/>
      <c r="AF38" s="382"/>
      <c r="AG38" s="382"/>
      <c r="AH38" s="382"/>
      <c r="AI38" s="382"/>
      <c r="AJ38" s="382"/>
      <c r="AK38" s="382"/>
      <c r="AL38" s="382"/>
      <c r="AM38" s="382"/>
      <c r="AN38" s="382"/>
      <c r="AO38" s="382"/>
      <c r="AP38" s="382"/>
    </row>
    <row r="39" spans="1:42" s="356" customFormat="1" ht="15" customHeight="1">
      <c r="A39" s="398" t="s">
        <v>346</v>
      </c>
      <c r="B39" s="399">
        <v>130</v>
      </c>
      <c r="C39" s="399">
        <v>110.1</v>
      </c>
      <c r="D39" s="399">
        <v>127.2</v>
      </c>
      <c r="E39" s="399">
        <v>119.1</v>
      </c>
      <c r="F39" s="399">
        <v>120.5</v>
      </c>
      <c r="G39" s="400" t="s">
        <v>347</v>
      </c>
      <c r="H39" s="357"/>
      <c r="I39" s="357"/>
      <c r="J39" s="2287"/>
      <c r="K39" s="2288"/>
      <c r="L39" s="2288"/>
      <c r="M39" s="2288"/>
      <c r="N39" s="2288"/>
      <c r="O39" s="357"/>
      <c r="P39" s="357"/>
      <c r="Q39" s="357"/>
      <c r="R39" s="357"/>
      <c r="S39" s="357"/>
      <c r="T39" s="357"/>
      <c r="U39" s="357"/>
      <c r="V39" s="357"/>
      <c r="W39" s="357"/>
      <c r="X39" s="357"/>
      <c r="Y39" s="357"/>
      <c r="Z39" s="357"/>
      <c r="AA39" s="357"/>
      <c r="AB39" s="357"/>
      <c r="AC39" s="357"/>
      <c r="AD39" s="357"/>
      <c r="AE39" s="357"/>
      <c r="AF39" s="357"/>
      <c r="AG39" s="357"/>
      <c r="AH39" s="357"/>
      <c r="AI39" s="357"/>
      <c r="AJ39" s="357"/>
      <c r="AK39" s="357"/>
      <c r="AL39" s="357"/>
      <c r="AM39" s="357"/>
      <c r="AN39" s="357"/>
      <c r="AO39" s="357"/>
      <c r="AP39" s="357"/>
    </row>
    <row r="40" spans="1:42" s="356" customFormat="1" ht="9" customHeight="1">
      <c r="A40" s="398"/>
      <c r="B40" s="399"/>
      <c r="C40" s="402"/>
      <c r="D40" s="399"/>
      <c r="E40" s="399"/>
      <c r="F40" s="403"/>
      <c r="G40" s="408"/>
      <c r="H40" s="357"/>
      <c r="I40" s="357"/>
      <c r="J40" s="2289"/>
      <c r="K40" s="2290"/>
      <c r="L40" s="2290"/>
      <c r="M40" s="2290"/>
      <c r="N40" s="2290"/>
      <c r="O40" s="357"/>
      <c r="P40" s="357"/>
      <c r="Q40" s="357"/>
      <c r="R40" s="357"/>
      <c r="S40" s="357"/>
      <c r="T40" s="357"/>
      <c r="U40" s="357"/>
      <c r="V40" s="357"/>
      <c r="W40" s="357"/>
      <c r="X40" s="357"/>
      <c r="Y40" s="357"/>
      <c r="Z40" s="357"/>
      <c r="AA40" s="357"/>
      <c r="AB40" s="357"/>
      <c r="AC40" s="357"/>
      <c r="AD40" s="357"/>
      <c r="AE40" s="357"/>
      <c r="AF40" s="357"/>
      <c r="AG40" s="357"/>
      <c r="AH40" s="357"/>
      <c r="AI40" s="357"/>
      <c r="AJ40" s="357"/>
      <c r="AK40" s="357"/>
      <c r="AL40" s="357"/>
      <c r="AM40" s="357"/>
      <c r="AN40" s="357"/>
      <c r="AO40" s="357"/>
      <c r="AP40" s="357"/>
    </row>
    <row r="41" spans="1:42" s="356" customFormat="1" ht="15" customHeight="1">
      <c r="A41" s="394" t="s">
        <v>348</v>
      </c>
      <c r="B41" s="395">
        <v>63.9</v>
      </c>
      <c r="C41" s="395">
        <v>70</v>
      </c>
      <c r="D41" s="395">
        <v>73.400000000000006</v>
      </c>
      <c r="E41" s="395">
        <v>89.9</v>
      </c>
      <c r="F41" s="396">
        <v>87.9</v>
      </c>
      <c r="G41" s="397" t="s">
        <v>349</v>
      </c>
      <c r="H41" s="357"/>
      <c r="I41" s="357"/>
      <c r="J41" s="2287"/>
      <c r="K41" s="2288"/>
      <c r="L41" s="2288"/>
      <c r="M41" s="2288"/>
      <c r="N41" s="2288"/>
      <c r="O41" s="357"/>
      <c r="P41" s="357"/>
      <c r="Q41" s="357"/>
      <c r="R41" s="357"/>
      <c r="S41" s="357"/>
      <c r="T41" s="357"/>
      <c r="U41" s="357"/>
      <c r="V41" s="357"/>
      <c r="W41" s="357"/>
      <c r="X41" s="357"/>
      <c r="Y41" s="357"/>
      <c r="Z41" s="357"/>
      <c r="AA41" s="357"/>
      <c r="AB41" s="357"/>
      <c r="AC41" s="357"/>
      <c r="AD41" s="357"/>
      <c r="AE41" s="357"/>
      <c r="AF41" s="357"/>
      <c r="AG41" s="357"/>
      <c r="AH41" s="357"/>
      <c r="AI41" s="357"/>
      <c r="AJ41" s="357"/>
      <c r="AK41" s="357"/>
      <c r="AL41" s="357"/>
      <c r="AM41" s="357"/>
      <c r="AN41" s="357"/>
      <c r="AO41" s="357"/>
      <c r="AP41" s="357"/>
    </row>
    <row r="42" spans="1:42" s="356" customFormat="1" ht="15" customHeight="1">
      <c r="A42" s="398" t="s">
        <v>350</v>
      </c>
      <c r="B42" s="399">
        <v>57.5</v>
      </c>
      <c r="C42" s="399">
        <v>33</v>
      </c>
      <c r="D42" s="399">
        <v>46.5</v>
      </c>
      <c r="E42" s="399">
        <v>48.1</v>
      </c>
      <c r="F42" s="399">
        <v>57</v>
      </c>
      <c r="G42" s="400" t="s">
        <v>351</v>
      </c>
      <c r="H42" s="357"/>
      <c r="I42" s="357"/>
      <c r="J42" s="2287"/>
      <c r="K42" s="2288"/>
      <c r="L42" s="2288"/>
      <c r="M42" s="2288"/>
      <c r="N42" s="2288"/>
      <c r="O42" s="357"/>
      <c r="P42" s="357"/>
      <c r="Q42" s="357"/>
      <c r="R42" s="357"/>
      <c r="S42" s="357"/>
      <c r="T42" s="357"/>
      <c r="U42" s="357"/>
      <c r="V42" s="357"/>
      <c r="W42" s="357"/>
      <c r="X42" s="357"/>
      <c r="Y42" s="357"/>
      <c r="Z42" s="357"/>
      <c r="AA42" s="357"/>
      <c r="AB42" s="357"/>
      <c r="AC42" s="357"/>
      <c r="AD42" s="357"/>
      <c r="AE42" s="357"/>
      <c r="AF42" s="357"/>
      <c r="AG42" s="357"/>
      <c r="AH42" s="357"/>
      <c r="AI42" s="357"/>
      <c r="AJ42" s="357"/>
      <c r="AK42" s="357"/>
      <c r="AL42" s="357"/>
      <c r="AM42" s="357"/>
      <c r="AN42" s="357"/>
      <c r="AO42" s="357"/>
      <c r="AP42" s="357"/>
    </row>
    <row r="43" spans="1:42" s="356" customFormat="1" ht="15" customHeight="1">
      <c r="A43" s="398" t="s">
        <v>352</v>
      </c>
      <c r="B43" s="399">
        <v>57.3</v>
      </c>
      <c r="C43" s="399">
        <v>89.6</v>
      </c>
      <c r="D43" s="399">
        <v>79.099999999999994</v>
      </c>
      <c r="E43" s="399">
        <v>77.099999999999994</v>
      </c>
      <c r="F43" s="399">
        <v>62</v>
      </c>
      <c r="G43" s="400" t="s">
        <v>353</v>
      </c>
      <c r="H43" s="357"/>
      <c r="I43" s="357"/>
      <c r="J43" s="2287"/>
      <c r="K43" s="2288"/>
      <c r="L43" s="2288"/>
      <c r="M43" s="2288"/>
      <c r="N43" s="2288"/>
      <c r="O43" s="357"/>
      <c r="P43" s="357"/>
      <c r="Q43" s="357"/>
      <c r="R43" s="357"/>
      <c r="S43" s="357"/>
      <c r="T43" s="357"/>
      <c r="U43" s="357"/>
      <c r="V43" s="357"/>
      <c r="W43" s="357"/>
      <c r="X43" s="357"/>
      <c r="Y43" s="357"/>
      <c r="Z43" s="357"/>
      <c r="AA43" s="357"/>
      <c r="AB43" s="357"/>
      <c r="AC43" s="357"/>
      <c r="AD43" s="357"/>
      <c r="AE43" s="357"/>
      <c r="AF43" s="357"/>
      <c r="AG43" s="357"/>
      <c r="AH43" s="357"/>
      <c r="AI43" s="357"/>
      <c r="AJ43" s="357"/>
      <c r="AK43" s="357"/>
      <c r="AL43" s="357"/>
      <c r="AM43" s="357"/>
      <c r="AN43" s="357"/>
      <c r="AO43" s="357"/>
      <c r="AP43" s="357"/>
    </row>
    <row r="44" spans="1:42" s="356" customFormat="1" ht="15" customHeight="1">
      <c r="A44" s="398" t="s">
        <v>354</v>
      </c>
      <c r="B44" s="399">
        <v>65.099999999999994</v>
      </c>
      <c r="C44" s="399">
        <v>73.400000000000006</v>
      </c>
      <c r="D44" s="399">
        <v>76.5</v>
      </c>
      <c r="E44" s="399">
        <v>96.1</v>
      </c>
      <c r="F44" s="399">
        <v>93.6</v>
      </c>
      <c r="G44" s="400" t="s">
        <v>355</v>
      </c>
      <c r="H44" s="357"/>
      <c r="I44" s="357"/>
      <c r="J44" s="357"/>
      <c r="K44" s="357"/>
      <c r="L44" s="357"/>
      <c r="M44" s="357"/>
      <c r="N44" s="357"/>
      <c r="O44" s="357"/>
      <c r="P44" s="357"/>
      <c r="Q44" s="357"/>
      <c r="R44" s="357"/>
      <c r="S44" s="357"/>
      <c r="T44" s="357"/>
      <c r="U44" s="357"/>
      <c r="V44" s="357"/>
      <c r="W44" s="357"/>
      <c r="X44" s="357"/>
      <c r="Y44" s="357"/>
      <c r="Z44" s="357"/>
      <c r="AA44" s="357"/>
      <c r="AB44" s="357"/>
      <c r="AC44" s="357"/>
      <c r="AD44" s="357"/>
      <c r="AE44" s="357"/>
      <c r="AF44" s="357"/>
      <c r="AG44" s="357"/>
      <c r="AH44" s="357"/>
      <c r="AI44" s="357"/>
      <c r="AJ44" s="357"/>
      <c r="AK44" s="357"/>
      <c r="AL44" s="357"/>
      <c r="AM44" s="357"/>
      <c r="AN44" s="357"/>
      <c r="AO44" s="357"/>
      <c r="AP44" s="357"/>
    </row>
    <row r="45" spans="1:42" s="356" customFormat="1" ht="7.5" customHeight="1">
      <c r="A45" s="398"/>
      <c r="B45" s="399"/>
      <c r="C45" s="402"/>
      <c r="D45" s="399"/>
      <c r="E45" s="399"/>
      <c r="F45" s="403"/>
      <c r="G45" s="408"/>
      <c r="H45" s="357"/>
      <c r="I45" s="357"/>
      <c r="J45" s="357"/>
      <c r="K45" s="357"/>
      <c r="L45" s="357"/>
      <c r="M45" s="357"/>
      <c r="N45" s="357"/>
      <c r="O45" s="357"/>
      <c r="P45" s="357"/>
      <c r="Q45" s="357"/>
      <c r="R45" s="357"/>
      <c r="S45" s="357"/>
      <c r="T45" s="357"/>
      <c r="U45" s="357"/>
      <c r="V45" s="357"/>
      <c r="W45" s="357"/>
      <c r="X45" s="357"/>
      <c r="Y45" s="357"/>
      <c r="Z45" s="357"/>
      <c r="AA45" s="357"/>
      <c r="AB45" s="357"/>
      <c r="AC45" s="357"/>
      <c r="AD45" s="357"/>
      <c r="AE45" s="357"/>
      <c r="AF45" s="357"/>
      <c r="AG45" s="357"/>
      <c r="AH45" s="357"/>
      <c r="AI45" s="357"/>
      <c r="AJ45" s="357"/>
      <c r="AK45" s="357"/>
      <c r="AL45" s="357"/>
      <c r="AM45" s="357"/>
      <c r="AN45" s="357"/>
      <c r="AO45" s="357"/>
      <c r="AP45" s="357"/>
    </row>
    <row r="46" spans="1:42" s="356" customFormat="1" ht="15" customHeight="1">
      <c r="A46" s="394" t="s">
        <v>356</v>
      </c>
      <c r="B46" s="395">
        <v>91.6</v>
      </c>
      <c r="C46" s="395">
        <v>54.6</v>
      </c>
      <c r="D46" s="395">
        <v>67.8</v>
      </c>
      <c r="E46" s="395">
        <v>94</v>
      </c>
      <c r="F46" s="396">
        <v>95.7</v>
      </c>
      <c r="G46" s="397" t="s">
        <v>357</v>
      </c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7"/>
      <c r="U46" s="357"/>
      <c r="V46" s="357"/>
      <c r="W46" s="357"/>
      <c r="X46" s="357"/>
      <c r="Y46" s="357"/>
      <c r="Z46" s="357"/>
      <c r="AA46" s="357"/>
      <c r="AB46" s="357"/>
      <c r="AC46" s="357"/>
      <c r="AD46" s="357"/>
      <c r="AE46" s="357"/>
      <c r="AF46" s="357"/>
      <c r="AG46" s="357"/>
      <c r="AH46" s="357"/>
      <c r="AI46" s="357"/>
      <c r="AJ46" s="357"/>
      <c r="AK46" s="357"/>
      <c r="AL46" s="357"/>
      <c r="AM46" s="357"/>
      <c r="AN46" s="357"/>
      <c r="AO46" s="357"/>
      <c r="AP46" s="357"/>
    </row>
    <row r="47" spans="1:42" s="356" customFormat="1" ht="15" customHeight="1">
      <c r="A47" s="398" t="s">
        <v>358</v>
      </c>
      <c r="B47" s="399">
        <v>56</v>
      </c>
      <c r="C47" s="399">
        <v>46.8</v>
      </c>
      <c r="D47" s="399">
        <v>59.3</v>
      </c>
      <c r="E47" s="399">
        <v>40.5</v>
      </c>
      <c r="F47" s="399">
        <v>55.4</v>
      </c>
      <c r="G47" s="400" t="s">
        <v>359</v>
      </c>
      <c r="H47" s="357"/>
      <c r="I47" s="357"/>
      <c r="J47" s="357"/>
      <c r="K47" s="357"/>
      <c r="L47" s="357"/>
      <c r="M47" s="357"/>
      <c r="N47" s="357"/>
      <c r="O47" s="357"/>
      <c r="P47" s="357"/>
      <c r="Q47" s="357"/>
      <c r="R47" s="357"/>
      <c r="S47" s="357"/>
      <c r="T47" s="357"/>
      <c r="U47" s="357"/>
      <c r="V47" s="357"/>
      <c r="W47" s="357"/>
      <c r="X47" s="357"/>
      <c r="Y47" s="357"/>
      <c r="Z47" s="357"/>
      <c r="AA47" s="357"/>
      <c r="AB47" s="357"/>
      <c r="AC47" s="357"/>
      <c r="AD47" s="357"/>
      <c r="AE47" s="357"/>
      <c r="AF47" s="357"/>
      <c r="AG47" s="357"/>
      <c r="AH47" s="357"/>
      <c r="AI47" s="357"/>
      <c r="AJ47" s="357"/>
      <c r="AK47" s="357"/>
      <c r="AL47" s="357"/>
      <c r="AM47" s="357"/>
      <c r="AN47" s="357"/>
      <c r="AO47" s="357"/>
      <c r="AP47" s="357"/>
    </row>
    <row r="48" spans="1:42" s="356" customFormat="1" ht="15" customHeight="1">
      <c r="A48" s="398" t="s">
        <v>360</v>
      </c>
      <c r="B48" s="399">
        <v>52.1</v>
      </c>
      <c r="C48" s="399">
        <v>65.5</v>
      </c>
      <c r="D48" s="399">
        <v>68.099999999999994</v>
      </c>
      <c r="E48" s="399">
        <v>110.4</v>
      </c>
      <c r="F48" s="399">
        <v>124.6</v>
      </c>
      <c r="G48" s="400" t="s">
        <v>361</v>
      </c>
      <c r="H48" s="357"/>
      <c r="I48" s="357"/>
      <c r="J48" s="357"/>
      <c r="K48" s="357"/>
      <c r="L48" s="357"/>
      <c r="M48" s="357"/>
      <c r="N48" s="357"/>
      <c r="O48" s="357"/>
      <c r="P48" s="357"/>
      <c r="Q48" s="357"/>
      <c r="R48" s="357"/>
      <c r="S48" s="357"/>
      <c r="T48" s="357"/>
      <c r="U48" s="357"/>
      <c r="V48" s="357"/>
      <c r="W48" s="357"/>
      <c r="X48" s="357"/>
      <c r="Y48" s="357"/>
      <c r="Z48" s="357"/>
      <c r="AA48" s="357"/>
      <c r="AB48" s="357"/>
      <c r="AC48" s="357"/>
      <c r="AD48" s="357"/>
      <c r="AE48" s="357"/>
      <c r="AF48" s="357"/>
      <c r="AG48" s="357"/>
      <c r="AH48" s="357"/>
      <c r="AI48" s="357"/>
      <c r="AJ48" s="357"/>
      <c r="AK48" s="357"/>
      <c r="AL48" s="357"/>
      <c r="AM48" s="357"/>
      <c r="AN48" s="357"/>
      <c r="AO48" s="357"/>
      <c r="AP48" s="357"/>
    </row>
    <row r="49" spans="1:42" s="388" customFormat="1" ht="15" customHeight="1">
      <c r="A49" s="398" t="s">
        <v>362</v>
      </c>
      <c r="B49" s="399">
        <v>76.3</v>
      </c>
      <c r="C49" s="399">
        <v>49.3</v>
      </c>
      <c r="D49" s="399">
        <v>59.6</v>
      </c>
      <c r="E49" s="399">
        <v>73.900000000000006</v>
      </c>
      <c r="F49" s="399">
        <v>64.5</v>
      </c>
      <c r="G49" s="400" t="s">
        <v>363</v>
      </c>
      <c r="H49" s="382"/>
      <c r="I49" s="382"/>
      <c r="J49" s="382"/>
      <c r="K49" s="382"/>
      <c r="L49" s="382"/>
      <c r="M49" s="382"/>
      <c r="N49" s="382"/>
      <c r="O49" s="382"/>
      <c r="P49" s="382"/>
      <c r="Q49" s="382"/>
      <c r="R49" s="382"/>
      <c r="S49" s="382"/>
      <c r="T49" s="382"/>
      <c r="U49" s="382"/>
      <c r="V49" s="382"/>
      <c r="W49" s="382"/>
      <c r="X49" s="382"/>
      <c r="Y49" s="382"/>
      <c r="Z49" s="382"/>
      <c r="AA49" s="382"/>
      <c r="AB49" s="382"/>
      <c r="AC49" s="382"/>
      <c r="AD49" s="382"/>
      <c r="AE49" s="382"/>
      <c r="AF49" s="382"/>
      <c r="AG49" s="382"/>
      <c r="AH49" s="382"/>
      <c r="AI49" s="382"/>
      <c r="AJ49" s="382"/>
      <c r="AK49" s="382"/>
      <c r="AL49" s="382"/>
      <c r="AM49" s="382"/>
      <c r="AN49" s="382"/>
      <c r="AO49" s="382"/>
      <c r="AP49" s="382"/>
    </row>
    <row r="50" spans="1:42" s="356" customFormat="1" ht="15" customHeight="1">
      <c r="A50" s="398" t="s">
        <v>364</v>
      </c>
      <c r="B50" s="399">
        <v>185.2</v>
      </c>
      <c r="C50" s="399">
        <v>50.8</v>
      </c>
      <c r="D50" s="399">
        <v>94.1</v>
      </c>
      <c r="E50" s="399">
        <v>166.5</v>
      </c>
      <c r="F50" s="399">
        <v>185.5</v>
      </c>
      <c r="G50" s="400" t="s">
        <v>365</v>
      </c>
      <c r="H50" s="357"/>
      <c r="I50" s="357"/>
      <c r="J50" s="357"/>
      <c r="K50" s="357"/>
      <c r="L50" s="357"/>
      <c r="M50" s="357"/>
      <c r="N50" s="357"/>
      <c r="O50" s="357"/>
      <c r="P50" s="357"/>
      <c r="Q50" s="357"/>
      <c r="R50" s="357"/>
      <c r="S50" s="357"/>
      <c r="T50" s="357"/>
      <c r="U50" s="357"/>
      <c r="V50" s="357"/>
      <c r="W50" s="357"/>
      <c r="X50" s="357"/>
      <c r="Y50" s="357"/>
      <c r="Z50" s="357"/>
      <c r="AA50" s="357"/>
      <c r="AB50" s="357"/>
      <c r="AC50" s="357"/>
      <c r="AD50" s="357"/>
      <c r="AE50" s="357"/>
      <c r="AF50" s="357"/>
      <c r="AG50" s="357"/>
      <c r="AH50" s="357"/>
      <c r="AI50" s="357"/>
      <c r="AJ50" s="357"/>
      <c r="AK50" s="357"/>
      <c r="AL50" s="357"/>
      <c r="AM50" s="357"/>
      <c r="AN50" s="357"/>
      <c r="AO50" s="357"/>
      <c r="AP50" s="357"/>
    </row>
    <row r="51" spans="1:42" s="356" customFormat="1" ht="15" customHeight="1">
      <c r="A51" s="398" t="s">
        <v>366</v>
      </c>
      <c r="B51" s="399">
        <v>88.2</v>
      </c>
      <c r="C51" s="399">
        <v>83.6</v>
      </c>
      <c r="D51" s="399">
        <v>65.8</v>
      </c>
      <c r="E51" s="399">
        <v>95.7</v>
      </c>
      <c r="F51" s="399">
        <v>80.900000000000006</v>
      </c>
      <c r="G51" s="400" t="s">
        <v>367</v>
      </c>
      <c r="H51" s="357"/>
      <c r="I51" s="357"/>
      <c r="J51" s="357"/>
      <c r="K51" s="357"/>
      <c r="L51" s="357"/>
      <c r="M51" s="357"/>
      <c r="N51" s="357"/>
      <c r="O51" s="357"/>
      <c r="P51" s="357"/>
      <c r="Q51" s="357"/>
      <c r="R51" s="357"/>
      <c r="S51" s="357"/>
      <c r="T51" s="357"/>
      <c r="U51" s="357"/>
      <c r="V51" s="357"/>
      <c r="W51" s="357"/>
      <c r="X51" s="357"/>
      <c r="Y51" s="357"/>
      <c r="Z51" s="357"/>
      <c r="AA51" s="357"/>
      <c r="AB51" s="357"/>
      <c r="AC51" s="357"/>
      <c r="AD51" s="357"/>
      <c r="AE51" s="357"/>
      <c r="AF51" s="357"/>
      <c r="AG51" s="357"/>
      <c r="AH51" s="357"/>
      <c r="AI51" s="357"/>
      <c r="AJ51" s="357"/>
      <c r="AK51" s="357"/>
      <c r="AL51" s="357"/>
      <c r="AM51" s="357"/>
      <c r="AN51" s="357"/>
      <c r="AO51" s="357"/>
      <c r="AP51" s="357"/>
    </row>
    <row r="52" spans="1:42" s="356" customFormat="1" ht="15" customHeight="1">
      <c r="A52" s="398"/>
      <c r="B52" s="399"/>
      <c r="C52" s="402"/>
      <c r="D52" s="399"/>
      <c r="E52" s="399"/>
      <c r="F52" s="403"/>
      <c r="G52" s="409"/>
      <c r="H52" s="357"/>
      <c r="I52" s="357"/>
      <c r="J52" s="357"/>
      <c r="K52" s="357"/>
      <c r="L52" s="357"/>
      <c r="M52" s="357"/>
      <c r="N52" s="357"/>
      <c r="O52" s="357"/>
      <c r="P52" s="357"/>
      <c r="Q52" s="357"/>
      <c r="R52" s="357"/>
      <c r="S52" s="357"/>
      <c r="T52" s="357"/>
      <c r="U52" s="357"/>
      <c r="V52" s="357"/>
      <c r="W52" s="357"/>
      <c r="X52" s="357"/>
      <c r="Y52" s="357"/>
      <c r="Z52" s="357"/>
      <c r="AA52" s="357"/>
      <c r="AB52" s="357"/>
      <c r="AC52" s="357"/>
      <c r="AD52" s="357"/>
      <c r="AE52" s="357"/>
      <c r="AF52" s="357"/>
      <c r="AG52" s="357"/>
      <c r="AH52" s="357"/>
      <c r="AI52" s="357"/>
      <c r="AJ52" s="357"/>
      <c r="AK52" s="357"/>
      <c r="AL52" s="357"/>
      <c r="AM52" s="357"/>
      <c r="AN52" s="357"/>
      <c r="AO52" s="357"/>
      <c r="AP52" s="357"/>
    </row>
    <row r="53" spans="1:42" s="388" customFormat="1" ht="15" customHeight="1">
      <c r="A53" s="394" t="s">
        <v>368</v>
      </c>
      <c r="B53" s="395">
        <v>87.5</v>
      </c>
      <c r="C53" s="395">
        <v>100.4</v>
      </c>
      <c r="D53" s="395">
        <v>116.2</v>
      </c>
      <c r="E53" s="395">
        <v>86.3</v>
      </c>
      <c r="F53" s="396">
        <v>94.5</v>
      </c>
      <c r="G53" s="397" t="s">
        <v>369</v>
      </c>
      <c r="H53" s="382"/>
      <c r="I53" s="382"/>
      <c r="J53" s="382"/>
      <c r="K53" s="382"/>
      <c r="L53" s="382"/>
      <c r="M53" s="382"/>
      <c r="N53" s="382"/>
      <c r="O53" s="382"/>
      <c r="P53" s="382"/>
      <c r="Q53" s="382"/>
      <c r="R53" s="382"/>
      <c r="S53" s="382"/>
      <c r="T53" s="382"/>
      <c r="U53" s="382"/>
      <c r="V53" s="382"/>
      <c r="W53" s="382"/>
      <c r="X53" s="382"/>
      <c r="Y53" s="382"/>
      <c r="Z53" s="382"/>
      <c r="AA53" s="382"/>
      <c r="AB53" s="382"/>
      <c r="AC53" s="382"/>
      <c r="AD53" s="382"/>
      <c r="AE53" s="382"/>
      <c r="AF53" s="382"/>
      <c r="AG53" s="382"/>
      <c r="AH53" s="382"/>
      <c r="AI53" s="382"/>
      <c r="AJ53" s="382"/>
      <c r="AK53" s="382"/>
      <c r="AL53" s="382"/>
      <c r="AM53" s="382"/>
      <c r="AN53" s="382"/>
      <c r="AO53" s="382"/>
      <c r="AP53" s="382"/>
    </row>
    <row r="54" spans="1:42" s="356" customFormat="1" ht="15" customHeight="1">
      <c r="A54" s="398" t="s">
        <v>370</v>
      </c>
      <c r="B54" s="399">
        <v>96.3</v>
      </c>
      <c r="C54" s="399">
        <v>106.6</v>
      </c>
      <c r="D54" s="399">
        <v>101.4</v>
      </c>
      <c r="E54" s="399">
        <v>74.5</v>
      </c>
      <c r="F54" s="399">
        <v>96.3</v>
      </c>
      <c r="G54" s="410" t="s">
        <v>371</v>
      </c>
      <c r="H54" s="357"/>
      <c r="I54" s="357"/>
      <c r="J54" s="357"/>
      <c r="K54" s="357"/>
      <c r="L54" s="357"/>
      <c r="M54" s="357"/>
      <c r="N54" s="357"/>
      <c r="O54" s="357"/>
      <c r="P54" s="357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57"/>
      <c r="AD54" s="357"/>
      <c r="AE54" s="357"/>
      <c r="AF54" s="357"/>
      <c r="AG54" s="357"/>
      <c r="AH54" s="357"/>
      <c r="AI54" s="357"/>
      <c r="AJ54" s="357"/>
      <c r="AK54" s="357"/>
      <c r="AL54" s="357"/>
      <c r="AM54" s="357"/>
      <c r="AN54" s="357"/>
      <c r="AO54" s="357"/>
      <c r="AP54" s="357"/>
    </row>
    <row r="55" spans="1:42" s="356" customFormat="1" ht="15" customHeight="1">
      <c r="A55" s="398" t="s">
        <v>372</v>
      </c>
      <c r="B55" s="399">
        <v>81.900000000000006</v>
      </c>
      <c r="C55" s="399">
        <v>96.4</v>
      </c>
      <c r="D55" s="399">
        <v>125.5</v>
      </c>
      <c r="E55" s="399">
        <v>93.7</v>
      </c>
      <c r="F55" s="399">
        <v>93.5</v>
      </c>
      <c r="G55" s="410" t="s">
        <v>373</v>
      </c>
      <c r="H55" s="357"/>
      <c r="I55" s="357"/>
      <c r="J55" s="357"/>
      <c r="K55" s="357"/>
      <c r="L55" s="357"/>
      <c r="M55" s="357"/>
      <c r="N55" s="357"/>
      <c r="O55" s="357"/>
      <c r="P55" s="357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57"/>
      <c r="AD55" s="357"/>
      <c r="AE55" s="357"/>
      <c r="AF55" s="357"/>
      <c r="AG55" s="357"/>
      <c r="AH55" s="357"/>
      <c r="AI55" s="357"/>
      <c r="AJ55" s="357"/>
      <c r="AK55" s="357"/>
      <c r="AL55" s="357"/>
      <c r="AM55" s="357"/>
      <c r="AN55" s="357"/>
      <c r="AO55" s="357"/>
      <c r="AP55" s="357"/>
    </row>
    <row r="56" spans="1:42" s="356" customFormat="1" ht="15" customHeight="1">
      <c r="A56" s="411"/>
      <c r="B56" s="412"/>
      <c r="C56" s="413"/>
      <c r="D56" s="412"/>
      <c r="E56" s="412"/>
      <c r="F56" s="412"/>
      <c r="G56" s="414"/>
      <c r="H56" s="357"/>
      <c r="I56" s="357"/>
      <c r="J56" s="357"/>
      <c r="K56" s="357"/>
      <c r="L56" s="357"/>
      <c r="M56" s="357"/>
      <c r="N56" s="357"/>
      <c r="O56" s="357"/>
      <c r="P56" s="357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57"/>
      <c r="AD56" s="357"/>
      <c r="AE56" s="357"/>
      <c r="AF56" s="357"/>
      <c r="AG56" s="357"/>
      <c r="AH56" s="357"/>
      <c r="AI56" s="357"/>
      <c r="AJ56" s="357"/>
      <c r="AK56" s="357"/>
      <c r="AL56" s="357"/>
      <c r="AM56" s="357"/>
      <c r="AN56" s="357"/>
      <c r="AO56" s="357"/>
      <c r="AP56" s="357"/>
    </row>
    <row r="57" spans="1:42" s="356" customFormat="1" ht="12.75" customHeight="1">
      <c r="A57" s="415"/>
      <c r="B57" s="415"/>
      <c r="C57" s="415"/>
      <c r="D57" s="415"/>
      <c r="E57" s="416"/>
      <c r="F57" s="417"/>
      <c r="G57" s="418"/>
      <c r="H57" s="357"/>
      <c r="I57" s="357"/>
      <c r="J57" s="357"/>
      <c r="K57" s="357"/>
      <c r="L57" s="357"/>
      <c r="M57" s="357"/>
      <c r="N57" s="357"/>
      <c r="O57" s="357"/>
      <c r="P57" s="357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57"/>
      <c r="AD57" s="357"/>
      <c r="AE57" s="357"/>
      <c r="AF57" s="357"/>
      <c r="AG57" s="357"/>
      <c r="AH57" s="357"/>
      <c r="AI57" s="357"/>
      <c r="AJ57" s="357"/>
      <c r="AK57" s="357"/>
      <c r="AL57" s="357"/>
      <c r="AM57" s="357"/>
      <c r="AN57" s="357"/>
      <c r="AO57" s="357"/>
      <c r="AP57" s="357"/>
    </row>
    <row r="58" spans="1:42" ht="27">
      <c r="A58" s="354" t="s">
        <v>295</v>
      </c>
      <c r="B58" s="354"/>
      <c r="C58" s="354"/>
      <c r="D58" s="354"/>
      <c r="E58" s="419"/>
      <c r="F58" s="420"/>
      <c r="G58" s="355" t="s">
        <v>296</v>
      </c>
    </row>
    <row r="59" spans="1:42" ht="20.25">
      <c r="A59" s="383" t="s">
        <v>374</v>
      </c>
      <c r="B59" s="383"/>
      <c r="C59" s="383"/>
      <c r="D59" s="383"/>
      <c r="E59" s="422"/>
      <c r="F59" s="423"/>
      <c r="G59" s="359" t="s">
        <v>375</v>
      </c>
    </row>
    <row r="60" spans="1:42" ht="14.25">
      <c r="A60" s="360" t="s">
        <v>376</v>
      </c>
      <c r="B60" s="360"/>
      <c r="C60" s="360"/>
      <c r="D60" s="360"/>
      <c r="E60" s="424"/>
      <c r="F60" s="425"/>
      <c r="G60" s="361" t="s">
        <v>300</v>
      </c>
    </row>
    <row r="61" spans="1:42" ht="15">
      <c r="A61" s="362"/>
      <c r="B61" s="362"/>
      <c r="C61" s="362"/>
      <c r="D61" s="362"/>
      <c r="E61" s="426"/>
      <c r="F61" s="427"/>
      <c r="G61" s="428"/>
    </row>
    <row r="62" spans="1:42" ht="15">
      <c r="A62" s="364"/>
      <c r="B62" s="2291">
        <v>2018</v>
      </c>
      <c r="C62" s="2292"/>
      <c r="D62" s="2292"/>
      <c r="E62" s="2293"/>
      <c r="F62" s="429"/>
      <c r="G62" s="369"/>
    </row>
    <row r="63" spans="1:42" ht="15">
      <c r="A63" s="357"/>
      <c r="B63" s="374" t="s">
        <v>250</v>
      </c>
      <c r="C63" s="374" t="s">
        <v>251</v>
      </c>
      <c r="D63" s="374" t="s">
        <v>110</v>
      </c>
      <c r="E63" s="375" t="s">
        <v>111</v>
      </c>
      <c r="F63" s="374" t="s">
        <v>250</v>
      </c>
      <c r="G63" s="430"/>
    </row>
    <row r="64" spans="1:42" ht="13.5" customHeight="1">
      <c r="A64" s="371"/>
      <c r="B64" s="378" t="s">
        <v>112</v>
      </c>
      <c r="C64" s="378" t="s">
        <v>301</v>
      </c>
      <c r="D64" s="379" t="s">
        <v>112</v>
      </c>
      <c r="E64" s="380" t="s">
        <v>301</v>
      </c>
      <c r="F64" s="379" t="s">
        <v>112</v>
      </c>
      <c r="G64" s="431"/>
    </row>
    <row r="65" spans="1:7" ht="15.75">
      <c r="A65" s="432" t="s">
        <v>377</v>
      </c>
      <c r="B65" s="433"/>
      <c r="C65" s="434"/>
      <c r="D65" s="433"/>
      <c r="E65" s="435"/>
      <c r="F65" s="436"/>
      <c r="G65" s="437" t="s">
        <v>378</v>
      </c>
    </row>
    <row r="66" spans="1:7" ht="15.75">
      <c r="A66" s="432" t="s">
        <v>379</v>
      </c>
      <c r="B66" s="438">
        <v>150.4</v>
      </c>
      <c r="C66" s="438">
        <v>135.4</v>
      </c>
      <c r="D66" s="438">
        <v>128</v>
      </c>
      <c r="E66" s="438">
        <v>134.5</v>
      </c>
      <c r="F66" s="439">
        <v>133.9</v>
      </c>
      <c r="G66" s="437" t="s">
        <v>380</v>
      </c>
    </row>
    <row r="67" spans="1:7">
      <c r="A67" s="415" t="s">
        <v>381</v>
      </c>
      <c r="B67" s="440">
        <v>169.1</v>
      </c>
      <c r="C67" s="440">
        <v>136.80000000000001</v>
      </c>
      <c r="D67" s="440">
        <v>90</v>
      </c>
      <c r="E67" s="440">
        <v>105.9</v>
      </c>
      <c r="F67" s="441">
        <v>138.4</v>
      </c>
      <c r="G67" s="442" t="s">
        <v>382</v>
      </c>
    </row>
    <row r="68" spans="1:7">
      <c r="A68" s="415" t="s">
        <v>383</v>
      </c>
      <c r="B68" s="440">
        <v>145.9</v>
      </c>
      <c r="C68" s="440">
        <v>135</v>
      </c>
      <c r="D68" s="440">
        <v>137.1</v>
      </c>
      <c r="E68" s="440">
        <v>141.30000000000001</v>
      </c>
      <c r="F68" s="441">
        <v>132.80000000000001</v>
      </c>
      <c r="G68" s="442" t="s">
        <v>384</v>
      </c>
    </row>
    <row r="69" spans="1:7" ht="6.75" customHeight="1">
      <c r="A69" s="398"/>
      <c r="B69" s="440"/>
      <c r="C69" s="441"/>
      <c r="D69" s="440"/>
      <c r="E69" s="440"/>
      <c r="F69" s="443"/>
      <c r="G69" s="408"/>
    </row>
    <row r="70" spans="1:7" ht="15.75">
      <c r="A70" s="432" t="s">
        <v>385</v>
      </c>
      <c r="B70" s="438">
        <v>140.9</v>
      </c>
      <c r="C70" s="438">
        <v>127.9</v>
      </c>
      <c r="D70" s="438">
        <v>140.19999999999999</v>
      </c>
      <c r="E70" s="438">
        <v>139.69999999999999</v>
      </c>
      <c r="F70" s="439">
        <v>136.30000000000001</v>
      </c>
      <c r="G70" s="437" t="s">
        <v>386</v>
      </c>
    </row>
    <row r="71" spans="1:7">
      <c r="A71" s="415" t="s">
        <v>387</v>
      </c>
      <c r="B71" s="440">
        <v>157.80000000000001</v>
      </c>
      <c r="C71" s="440">
        <v>140.69999999999999</v>
      </c>
      <c r="D71" s="440">
        <v>155.6</v>
      </c>
      <c r="E71" s="440">
        <v>160</v>
      </c>
      <c r="F71" s="441">
        <v>155.80000000000001</v>
      </c>
      <c r="G71" s="442" t="s">
        <v>388</v>
      </c>
    </row>
    <row r="72" spans="1:7">
      <c r="A72" s="415" t="s">
        <v>389</v>
      </c>
      <c r="B72" s="440">
        <v>64.5</v>
      </c>
      <c r="C72" s="440">
        <v>62.8</v>
      </c>
      <c r="D72" s="440">
        <v>113.3</v>
      </c>
      <c r="E72" s="440">
        <v>64.8</v>
      </c>
      <c r="F72" s="441">
        <v>63.8</v>
      </c>
      <c r="G72" s="442" t="s">
        <v>390</v>
      </c>
    </row>
    <row r="73" spans="1:7">
      <c r="A73" s="415" t="s">
        <v>391</v>
      </c>
      <c r="B73" s="440">
        <v>111.9</v>
      </c>
      <c r="C73" s="440">
        <v>132.5</v>
      </c>
      <c r="D73" s="440">
        <v>162.9</v>
      </c>
      <c r="E73" s="440">
        <v>145.80000000000001</v>
      </c>
      <c r="F73" s="441">
        <v>131.30000000000001</v>
      </c>
      <c r="G73" s="442" t="s">
        <v>392</v>
      </c>
    </row>
    <row r="74" spans="1:7">
      <c r="A74" s="415" t="s">
        <v>393</v>
      </c>
      <c r="B74" s="440">
        <v>106.1</v>
      </c>
      <c r="C74" s="440">
        <v>95.5</v>
      </c>
      <c r="D74" s="440">
        <v>106.5</v>
      </c>
      <c r="E74" s="440">
        <v>104.1</v>
      </c>
      <c r="F74" s="441">
        <v>101.4</v>
      </c>
      <c r="G74" s="442" t="s">
        <v>394</v>
      </c>
    </row>
    <row r="75" spans="1:7">
      <c r="A75" s="415" t="s">
        <v>395</v>
      </c>
      <c r="B75" s="440">
        <v>194.8</v>
      </c>
      <c r="C75" s="440">
        <v>164.6</v>
      </c>
      <c r="D75" s="440">
        <v>147.9</v>
      </c>
      <c r="E75" s="440">
        <v>133.69999999999999</v>
      </c>
      <c r="F75" s="441">
        <v>148</v>
      </c>
      <c r="G75" s="442" t="s">
        <v>396</v>
      </c>
    </row>
    <row r="76" spans="1:7">
      <c r="A76" s="415" t="s">
        <v>397</v>
      </c>
      <c r="B76" s="440">
        <v>76.8</v>
      </c>
      <c r="C76" s="440">
        <v>84.1</v>
      </c>
      <c r="D76" s="440">
        <v>89.3</v>
      </c>
      <c r="E76" s="440">
        <v>93.7</v>
      </c>
      <c r="F76" s="441">
        <v>75.3</v>
      </c>
      <c r="G76" s="442" t="s">
        <v>398</v>
      </c>
    </row>
    <row r="77" spans="1:7" ht="9" customHeight="1">
      <c r="A77" s="398"/>
      <c r="B77" s="440"/>
      <c r="C77" s="441"/>
      <c r="D77" s="440"/>
      <c r="E77" s="440"/>
      <c r="F77" s="444"/>
      <c r="G77" s="408"/>
    </row>
    <row r="78" spans="1:7" ht="15.75">
      <c r="A78" s="432" t="s">
        <v>399</v>
      </c>
      <c r="B78" s="438">
        <v>114.2</v>
      </c>
      <c r="C78" s="438">
        <v>93</v>
      </c>
      <c r="D78" s="438">
        <v>103.1</v>
      </c>
      <c r="E78" s="438">
        <v>106</v>
      </c>
      <c r="F78" s="439">
        <v>107.4</v>
      </c>
      <c r="G78" s="437" t="s">
        <v>400</v>
      </c>
    </row>
    <row r="79" spans="1:7">
      <c r="A79" s="415" t="s">
        <v>401</v>
      </c>
      <c r="B79" s="440">
        <v>63.3</v>
      </c>
      <c r="C79" s="440">
        <v>71.599999999999994</v>
      </c>
      <c r="D79" s="440">
        <v>112.9</v>
      </c>
      <c r="E79" s="440">
        <v>123.2</v>
      </c>
      <c r="F79" s="441">
        <v>62.9</v>
      </c>
      <c r="G79" s="442" t="s">
        <v>402</v>
      </c>
    </row>
    <row r="80" spans="1:7">
      <c r="A80" s="415" t="s">
        <v>403</v>
      </c>
      <c r="B80" s="440">
        <v>115.9</v>
      </c>
      <c r="C80" s="440">
        <v>93.8</v>
      </c>
      <c r="D80" s="440">
        <v>102.8</v>
      </c>
      <c r="E80" s="440">
        <v>105.4</v>
      </c>
      <c r="F80" s="441">
        <v>108.9</v>
      </c>
      <c r="G80" s="442" t="s">
        <v>404</v>
      </c>
    </row>
    <row r="81" spans="1:7" ht="8.25" customHeight="1">
      <c r="A81" s="398"/>
      <c r="B81" s="440"/>
      <c r="C81" s="441"/>
      <c r="D81" s="440"/>
      <c r="E81" s="440"/>
      <c r="F81" s="444"/>
      <c r="G81" s="408"/>
    </row>
    <row r="82" spans="1:7" ht="15.75">
      <c r="A82" s="432" t="s">
        <v>405</v>
      </c>
      <c r="B82" s="438">
        <v>93.7</v>
      </c>
      <c r="C82" s="438">
        <v>88.1</v>
      </c>
      <c r="D82" s="438">
        <v>95.9</v>
      </c>
      <c r="E82" s="438">
        <v>93</v>
      </c>
      <c r="F82" s="439">
        <v>98</v>
      </c>
      <c r="G82" s="437" t="s">
        <v>406</v>
      </c>
    </row>
    <row r="83" spans="1:7">
      <c r="A83" s="415" t="s">
        <v>407</v>
      </c>
      <c r="B83" s="440">
        <v>186.5</v>
      </c>
      <c r="C83" s="445">
        <v>178</v>
      </c>
      <c r="D83" s="440">
        <v>178.3</v>
      </c>
      <c r="E83" s="440">
        <v>169.7</v>
      </c>
      <c r="F83" s="441">
        <v>165.1</v>
      </c>
      <c r="G83" s="442" t="s">
        <v>408</v>
      </c>
    </row>
    <row r="84" spans="1:7">
      <c r="A84" s="415" t="s">
        <v>409</v>
      </c>
      <c r="B84" s="440">
        <v>115.4</v>
      </c>
      <c r="C84" s="445">
        <v>113.8</v>
      </c>
      <c r="D84" s="440">
        <v>118.8</v>
      </c>
      <c r="E84" s="440">
        <v>115.7</v>
      </c>
      <c r="F84" s="441">
        <v>123.1</v>
      </c>
      <c r="G84" s="442" t="s">
        <v>410</v>
      </c>
    </row>
    <row r="85" spans="1:7">
      <c r="A85" s="415" t="s">
        <v>411</v>
      </c>
      <c r="B85" s="440">
        <v>115</v>
      </c>
      <c r="C85" s="445">
        <v>121.7</v>
      </c>
      <c r="D85" s="440">
        <v>147.9</v>
      </c>
      <c r="E85" s="440">
        <v>147.1</v>
      </c>
      <c r="F85" s="441">
        <v>128.6</v>
      </c>
      <c r="G85" s="442" t="s">
        <v>412</v>
      </c>
    </row>
    <row r="86" spans="1:7">
      <c r="A86" s="415" t="s">
        <v>413</v>
      </c>
      <c r="B86" s="440">
        <v>76.3</v>
      </c>
      <c r="C86" s="445">
        <v>84.9</v>
      </c>
      <c r="D86" s="440">
        <v>73.3</v>
      </c>
      <c r="E86" s="440">
        <v>62.3</v>
      </c>
      <c r="F86" s="441">
        <v>77.400000000000006</v>
      </c>
      <c r="G86" s="442" t="s">
        <v>414</v>
      </c>
    </row>
    <row r="87" spans="1:7">
      <c r="A87" s="415" t="s">
        <v>415</v>
      </c>
      <c r="B87" s="440">
        <v>95.7</v>
      </c>
      <c r="C87" s="445">
        <v>89.1</v>
      </c>
      <c r="D87" s="440">
        <v>90.9</v>
      </c>
      <c r="E87" s="440">
        <v>91.1</v>
      </c>
      <c r="F87" s="441">
        <v>102</v>
      </c>
      <c r="G87" s="442" t="s">
        <v>416</v>
      </c>
    </row>
    <row r="88" spans="1:7">
      <c r="A88" s="415" t="s">
        <v>417</v>
      </c>
      <c r="B88" s="440">
        <v>83.7</v>
      </c>
      <c r="C88" s="445">
        <v>68.400000000000006</v>
      </c>
      <c r="D88" s="440">
        <v>90.7</v>
      </c>
      <c r="E88" s="440">
        <v>96.4</v>
      </c>
      <c r="F88" s="441">
        <v>81.3</v>
      </c>
      <c r="G88" s="442" t="s">
        <v>418</v>
      </c>
    </row>
    <row r="89" spans="1:7">
      <c r="A89" s="415" t="s">
        <v>419</v>
      </c>
      <c r="B89" s="440">
        <v>77.900000000000006</v>
      </c>
      <c r="C89" s="445">
        <v>58.5</v>
      </c>
      <c r="D89" s="440">
        <v>48.6</v>
      </c>
      <c r="E89" s="440">
        <v>48.5</v>
      </c>
      <c r="F89" s="441">
        <v>68.7</v>
      </c>
      <c r="G89" s="430" t="s">
        <v>420</v>
      </c>
    </row>
    <row r="90" spans="1:7">
      <c r="A90" s="415" t="s">
        <v>421</v>
      </c>
      <c r="B90" s="440">
        <v>77.8</v>
      </c>
      <c r="C90" s="445">
        <v>77</v>
      </c>
      <c r="D90" s="440">
        <v>93.5</v>
      </c>
      <c r="E90" s="440">
        <v>77.400000000000006</v>
      </c>
      <c r="F90" s="441">
        <v>83.4</v>
      </c>
      <c r="G90" s="442" t="s">
        <v>422</v>
      </c>
    </row>
    <row r="91" spans="1:7" ht="15.75">
      <c r="A91" s="432" t="s">
        <v>423</v>
      </c>
      <c r="B91" s="438">
        <v>82.5</v>
      </c>
      <c r="C91" s="438">
        <v>94.7</v>
      </c>
      <c r="D91" s="438">
        <v>106.4</v>
      </c>
      <c r="E91" s="438">
        <v>95.3</v>
      </c>
      <c r="F91" s="439">
        <v>91.8</v>
      </c>
      <c r="G91" s="437" t="s">
        <v>424</v>
      </c>
    </row>
    <row r="92" spans="1:7">
      <c r="A92" s="415" t="s">
        <v>425</v>
      </c>
      <c r="B92" s="440">
        <v>76</v>
      </c>
      <c r="C92" s="445">
        <v>96.4</v>
      </c>
      <c r="D92" s="440">
        <v>99.6</v>
      </c>
      <c r="E92" s="440">
        <v>108</v>
      </c>
      <c r="F92" s="441">
        <v>96.7</v>
      </c>
      <c r="G92" s="442" t="s">
        <v>426</v>
      </c>
    </row>
    <row r="93" spans="1:7">
      <c r="A93" s="415" t="s">
        <v>427</v>
      </c>
      <c r="B93" s="440">
        <v>70.5</v>
      </c>
      <c r="C93" s="445">
        <v>61.7</v>
      </c>
      <c r="D93" s="440">
        <v>105.8</v>
      </c>
      <c r="E93" s="440">
        <v>62</v>
      </c>
      <c r="F93" s="441">
        <v>67.3</v>
      </c>
      <c r="G93" s="430" t="s">
        <v>428</v>
      </c>
    </row>
    <row r="94" spans="1:7">
      <c r="A94" s="415" t="s">
        <v>429</v>
      </c>
      <c r="B94" s="440">
        <v>112</v>
      </c>
      <c r="C94" s="445">
        <v>56.9</v>
      </c>
      <c r="D94" s="440">
        <v>89.5</v>
      </c>
      <c r="E94" s="440">
        <v>135.19999999999999</v>
      </c>
      <c r="F94" s="441">
        <v>102</v>
      </c>
      <c r="G94" s="446" t="s">
        <v>430</v>
      </c>
    </row>
    <row r="95" spans="1:7">
      <c r="A95" s="415" t="s">
        <v>431</v>
      </c>
      <c r="B95" s="440">
        <v>93.7</v>
      </c>
      <c r="C95" s="445">
        <v>88.5</v>
      </c>
      <c r="D95" s="440">
        <v>104</v>
      </c>
      <c r="E95" s="440">
        <v>85.9</v>
      </c>
      <c r="F95" s="441">
        <v>90.2</v>
      </c>
      <c r="G95" s="430" t="s">
        <v>432</v>
      </c>
    </row>
    <row r="96" spans="1:7">
      <c r="A96" s="415" t="s">
        <v>433</v>
      </c>
      <c r="B96" s="440">
        <v>108.6</v>
      </c>
      <c r="C96" s="445">
        <v>189</v>
      </c>
      <c r="D96" s="440">
        <v>181.9</v>
      </c>
      <c r="E96" s="440">
        <v>88.6</v>
      </c>
      <c r="F96" s="441">
        <v>108.6</v>
      </c>
      <c r="G96" s="446" t="s">
        <v>434</v>
      </c>
    </row>
    <row r="97" spans="1:7" ht="6.75" customHeight="1">
      <c r="A97" s="398"/>
      <c r="B97" s="440"/>
      <c r="C97" s="441"/>
      <c r="D97" s="440"/>
      <c r="E97" s="440"/>
      <c r="F97" s="441"/>
      <c r="G97" s="447"/>
    </row>
    <row r="98" spans="1:7" ht="15.75">
      <c r="A98" s="432" t="s">
        <v>435</v>
      </c>
      <c r="B98" s="438">
        <v>113</v>
      </c>
      <c r="C98" s="438">
        <v>112.5</v>
      </c>
      <c r="D98" s="438">
        <v>109.1</v>
      </c>
      <c r="E98" s="438">
        <v>110.8</v>
      </c>
      <c r="F98" s="439">
        <v>109.8</v>
      </c>
      <c r="G98" s="437" t="s">
        <v>436</v>
      </c>
    </row>
    <row r="99" spans="1:7">
      <c r="A99" s="415" t="s">
        <v>437</v>
      </c>
      <c r="B99" s="440">
        <v>103.9</v>
      </c>
      <c r="C99" s="445">
        <v>110.3</v>
      </c>
      <c r="D99" s="440">
        <v>85.2</v>
      </c>
      <c r="E99" s="440">
        <v>113.2</v>
      </c>
      <c r="F99" s="441">
        <v>92</v>
      </c>
      <c r="G99" s="430" t="s">
        <v>438</v>
      </c>
    </row>
    <row r="100" spans="1:7">
      <c r="A100" s="415" t="s">
        <v>439</v>
      </c>
      <c r="B100" s="440">
        <v>69.7</v>
      </c>
      <c r="C100" s="445">
        <v>50.9</v>
      </c>
      <c r="D100" s="440">
        <v>82.8</v>
      </c>
      <c r="E100" s="440">
        <v>86.1</v>
      </c>
      <c r="F100" s="441">
        <v>118.9</v>
      </c>
      <c r="G100" s="430" t="s">
        <v>440</v>
      </c>
    </row>
    <row r="101" spans="1:7" ht="15">
      <c r="A101" s="415" t="s">
        <v>441</v>
      </c>
      <c r="B101" s="448"/>
      <c r="C101" s="449"/>
      <c r="D101" s="440"/>
      <c r="E101" s="440"/>
      <c r="F101" s="448"/>
      <c r="G101" s="430" t="s">
        <v>442</v>
      </c>
    </row>
    <row r="102" spans="1:7">
      <c r="A102" s="450" t="s">
        <v>443</v>
      </c>
      <c r="B102" s="440">
        <v>48.1</v>
      </c>
      <c r="C102" s="445">
        <v>66.599999999999994</v>
      </c>
      <c r="D102" s="440">
        <v>68.599999999999994</v>
      </c>
      <c r="E102" s="440">
        <v>77.8</v>
      </c>
      <c r="F102" s="441">
        <v>89.5</v>
      </c>
      <c r="G102" s="430" t="s">
        <v>444</v>
      </c>
    </row>
    <row r="103" spans="1:7">
      <c r="A103" s="415" t="s">
        <v>445</v>
      </c>
      <c r="B103" s="440">
        <v>106.6</v>
      </c>
      <c r="C103" s="445">
        <v>102.8</v>
      </c>
      <c r="D103" s="440">
        <v>120.4</v>
      </c>
      <c r="E103" s="440">
        <v>116.8</v>
      </c>
      <c r="F103" s="441">
        <v>126.1</v>
      </c>
      <c r="G103" s="430" t="s">
        <v>446</v>
      </c>
    </row>
    <row r="104" spans="1:7">
      <c r="A104" s="415" t="s">
        <v>447</v>
      </c>
      <c r="B104" s="440">
        <v>109.7</v>
      </c>
      <c r="C104" s="445">
        <v>117.2</v>
      </c>
      <c r="D104" s="440">
        <v>133.9</v>
      </c>
      <c r="E104" s="440">
        <v>137</v>
      </c>
      <c r="F104" s="441">
        <v>134.5</v>
      </c>
      <c r="G104" s="430" t="s">
        <v>448</v>
      </c>
    </row>
    <row r="105" spans="1:7">
      <c r="A105" s="415" t="s">
        <v>449</v>
      </c>
      <c r="B105" s="440">
        <v>141.30000000000001</v>
      </c>
      <c r="C105" s="445">
        <v>133.19999999999999</v>
      </c>
      <c r="D105" s="440">
        <v>142.5</v>
      </c>
      <c r="E105" s="440">
        <v>114.5</v>
      </c>
      <c r="F105" s="441">
        <v>126.7</v>
      </c>
      <c r="G105" s="430" t="s">
        <v>450</v>
      </c>
    </row>
    <row r="106" spans="1:7" ht="6" customHeight="1">
      <c r="A106" s="398"/>
      <c r="B106" s="440"/>
      <c r="C106" s="441"/>
      <c r="D106" s="440"/>
      <c r="E106" s="440"/>
      <c r="F106" s="444"/>
      <c r="G106" s="451"/>
    </row>
    <row r="107" spans="1:7" ht="15.75">
      <c r="A107" s="432" t="s">
        <v>451</v>
      </c>
      <c r="B107" s="438">
        <v>110.2</v>
      </c>
      <c r="C107" s="438">
        <v>90.6</v>
      </c>
      <c r="D107" s="438">
        <v>101.9</v>
      </c>
      <c r="E107" s="438">
        <v>96.7</v>
      </c>
      <c r="F107" s="439">
        <v>114.2</v>
      </c>
      <c r="G107" s="393" t="s">
        <v>452</v>
      </c>
    </row>
    <row r="108" spans="1:7">
      <c r="A108" s="415" t="s">
        <v>453</v>
      </c>
      <c r="B108" s="440">
        <v>91.3</v>
      </c>
      <c r="C108" s="445">
        <v>80.5</v>
      </c>
      <c r="D108" s="440">
        <v>73.400000000000006</v>
      </c>
      <c r="E108" s="440">
        <v>73.2</v>
      </c>
      <c r="F108" s="441">
        <v>89.5</v>
      </c>
      <c r="G108" s="430" t="s">
        <v>454</v>
      </c>
    </row>
    <row r="109" spans="1:7">
      <c r="A109" s="415" t="s">
        <v>455</v>
      </c>
      <c r="B109" s="440">
        <v>142.1</v>
      </c>
      <c r="C109" s="445">
        <v>94.3</v>
      </c>
      <c r="D109" s="440">
        <v>106.5</v>
      </c>
      <c r="E109" s="440">
        <v>107</v>
      </c>
      <c r="F109" s="441">
        <v>158.6</v>
      </c>
      <c r="G109" s="430" t="s">
        <v>456</v>
      </c>
    </row>
    <row r="110" spans="1:7">
      <c r="A110" s="415" t="s">
        <v>457</v>
      </c>
      <c r="B110" s="440">
        <v>92.9</v>
      </c>
      <c r="C110" s="445">
        <v>100</v>
      </c>
      <c r="D110" s="440">
        <v>127.9</v>
      </c>
      <c r="E110" s="440">
        <v>90.3</v>
      </c>
      <c r="F110" s="441">
        <v>87.7</v>
      </c>
      <c r="G110" s="430" t="s">
        <v>458</v>
      </c>
    </row>
    <row r="111" spans="1:7">
      <c r="A111" s="415" t="s">
        <v>459</v>
      </c>
      <c r="B111" s="440">
        <v>86.1</v>
      </c>
      <c r="C111" s="445">
        <v>91.5</v>
      </c>
      <c r="D111" s="440">
        <v>75</v>
      </c>
      <c r="E111" s="440">
        <v>89.5</v>
      </c>
      <c r="F111" s="441">
        <v>83.1</v>
      </c>
      <c r="G111" s="446" t="s">
        <v>460</v>
      </c>
    </row>
    <row r="112" spans="1:7">
      <c r="A112" s="415" t="s">
        <v>461</v>
      </c>
      <c r="B112" s="440">
        <v>111.9</v>
      </c>
      <c r="C112" s="445">
        <v>83</v>
      </c>
      <c r="D112" s="440">
        <v>83</v>
      </c>
      <c r="E112" s="440">
        <v>124.1</v>
      </c>
      <c r="F112" s="441">
        <v>97.5</v>
      </c>
      <c r="G112" s="430" t="s">
        <v>462</v>
      </c>
    </row>
    <row r="113" spans="1:7">
      <c r="A113" s="452" t="s">
        <v>463</v>
      </c>
      <c r="B113" s="440">
        <v>88</v>
      </c>
      <c r="C113" s="445">
        <v>90.6</v>
      </c>
      <c r="D113" s="440">
        <v>113</v>
      </c>
      <c r="E113" s="440">
        <v>103.7</v>
      </c>
      <c r="F113" s="441">
        <v>83.4</v>
      </c>
      <c r="G113" s="430" t="s">
        <v>464</v>
      </c>
    </row>
    <row r="114" spans="1:7" ht="15.75">
      <c r="A114" s="453"/>
      <c r="B114" s="412"/>
      <c r="C114" s="413"/>
      <c r="D114" s="412"/>
      <c r="E114" s="412"/>
      <c r="F114" s="454"/>
      <c r="G114" s="455"/>
    </row>
    <row r="116" spans="1:7" ht="27">
      <c r="A116" s="354" t="s">
        <v>295</v>
      </c>
      <c r="B116" s="354"/>
      <c r="C116" s="354"/>
      <c r="D116" s="354"/>
      <c r="E116" s="354"/>
      <c r="F116" s="420"/>
      <c r="G116" s="355" t="s">
        <v>296</v>
      </c>
    </row>
    <row r="117" spans="1:7" ht="20.25">
      <c r="A117" s="383" t="s">
        <v>465</v>
      </c>
      <c r="B117" s="383"/>
      <c r="C117" s="383"/>
      <c r="D117" s="383"/>
      <c r="E117" s="383"/>
      <c r="F117" s="423"/>
      <c r="G117" s="359" t="s">
        <v>466</v>
      </c>
    </row>
    <row r="118" spans="1:7" ht="14.25">
      <c r="A118" s="360" t="s">
        <v>376</v>
      </c>
      <c r="B118" s="360"/>
      <c r="C118" s="360"/>
      <c r="D118" s="360"/>
      <c r="E118" s="360"/>
      <c r="F118" s="425"/>
      <c r="G118" s="361" t="s">
        <v>300</v>
      </c>
    </row>
    <row r="119" spans="1:7" ht="15">
      <c r="A119" s="362"/>
      <c r="B119" s="362"/>
      <c r="C119" s="362"/>
      <c r="D119" s="362"/>
      <c r="E119" s="362"/>
      <c r="F119" s="427"/>
      <c r="G119" s="428"/>
    </row>
    <row r="120" spans="1:7" ht="15">
      <c r="A120" s="364"/>
      <c r="B120" s="2283">
        <v>2018</v>
      </c>
      <c r="C120" s="2284"/>
      <c r="D120" s="2284"/>
      <c r="E120" s="2285"/>
      <c r="F120" s="456">
        <v>2017</v>
      </c>
      <c r="G120" s="369"/>
    </row>
    <row r="121" spans="1:7" ht="15">
      <c r="A121" s="357"/>
      <c r="B121" s="374" t="s">
        <v>250</v>
      </c>
      <c r="C121" s="374" t="s">
        <v>251</v>
      </c>
      <c r="D121" s="374" t="s">
        <v>110</v>
      </c>
      <c r="E121" s="375" t="s">
        <v>111</v>
      </c>
      <c r="F121" s="374" t="s">
        <v>250</v>
      </c>
      <c r="G121" s="430"/>
    </row>
    <row r="122" spans="1:7" ht="15">
      <c r="A122" s="371"/>
      <c r="B122" s="378" t="s">
        <v>112</v>
      </c>
      <c r="C122" s="378" t="s">
        <v>301</v>
      </c>
      <c r="D122" s="379" t="s">
        <v>112</v>
      </c>
      <c r="E122" s="380" t="s">
        <v>301</v>
      </c>
      <c r="F122" s="379" t="s">
        <v>112</v>
      </c>
      <c r="G122" s="431"/>
    </row>
    <row r="123" spans="1:7" ht="15.75">
      <c r="A123" s="457" t="s">
        <v>467</v>
      </c>
      <c r="B123" s="458">
        <v>130.19999999999999</v>
      </c>
      <c r="C123" s="458">
        <v>84.7</v>
      </c>
      <c r="D123" s="458">
        <v>83.6</v>
      </c>
      <c r="E123" s="458">
        <v>86</v>
      </c>
      <c r="F123" s="459">
        <v>112.7</v>
      </c>
      <c r="G123" s="437" t="s">
        <v>468</v>
      </c>
    </row>
    <row r="124" spans="1:7" ht="15">
      <c r="A124" s="460" t="s">
        <v>469</v>
      </c>
      <c r="B124" s="461">
        <v>107.4</v>
      </c>
      <c r="C124" s="462">
        <v>75.8</v>
      </c>
      <c r="D124" s="461">
        <v>98.1</v>
      </c>
      <c r="E124" s="461">
        <v>97.9</v>
      </c>
      <c r="F124" s="461">
        <v>109.4</v>
      </c>
      <c r="G124" s="400" t="s">
        <v>470</v>
      </c>
    </row>
    <row r="125" spans="1:7" ht="15.75">
      <c r="A125" s="463" t="s">
        <v>471</v>
      </c>
      <c r="B125" s="461">
        <v>141.9</v>
      </c>
      <c r="C125" s="462">
        <v>62.5</v>
      </c>
      <c r="D125" s="461">
        <v>59.9</v>
      </c>
      <c r="E125" s="461">
        <v>69.099999999999994</v>
      </c>
      <c r="F125" s="461">
        <v>108.9</v>
      </c>
      <c r="G125" s="400" t="s">
        <v>472</v>
      </c>
    </row>
    <row r="126" spans="1:7" ht="15.75">
      <c r="A126" s="398" t="s">
        <v>473</v>
      </c>
      <c r="B126" s="461">
        <v>105.4</v>
      </c>
      <c r="C126" s="462">
        <v>82.9</v>
      </c>
      <c r="D126" s="461">
        <v>75</v>
      </c>
      <c r="E126" s="461">
        <v>20.3</v>
      </c>
      <c r="F126" s="461">
        <v>105.4</v>
      </c>
      <c r="G126" s="400" t="s">
        <v>474</v>
      </c>
    </row>
    <row r="127" spans="1:7" ht="15.75">
      <c r="A127" s="398" t="s">
        <v>475</v>
      </c>
      <c r="B127" s="461">
        <v>123.1</v>
      </c>
      <c r="C127" s="462">
        <v>87.4</v>
      </c>
      <c r="D127" s="461">
        <v>104.4</v>
      </c>
      <c r="E127" s="461">
        <v>93.5</v>
      </c>
      <c r="F127" s="461">
        <v>113</v>
      </c>
      <c r="G127" s="400" t="s">
        <v>476</v>
      </c>
    </row>
    <row r="128" spans="1:7" ht="15.75">
      <c r="A128" s="398" t="s">
        <v>477</v>
      </c>
      <c r="B128" s="461">
        <v>87</v>
      </c>
      <c r="C128" s="462">
        <v>86.1</v>
      </c>
      <c r="D128" s="461">
        <v>79.099999999999994</v>
      </c>
      <c r="E128" s="461">
        <v>97.2</v>
      </c>
      <c r="F128" s="461">
        <v>86.1</v>
      </c>
      <c r="G128" s="400" t="s">
        <v>478</v>
      </c>
    </row>
    <row r="129" spans="1:7" ht="15.75">
      <c r="A129" s="398" t="s">
        <v>479</v>
      </c>
      <c r="B129" s="461">
        <v>135.69999999999999</v>
      </c>
      <c r="C129" s="462">
        <v>89.4</v>
      </c>
      <c r="D129" s="461">
        <v>87.8</v>
      </c>
      <c r="E129" s="461">
        <v>98.4</v>
      </c>
      <c r="F129" s="461">
        <v>116</v>
      </c>
      <c r="G129" s="400" t="s">
        <v>480</v>
      </c>
    </row>
    <row r="130" spans="1:7" ht="16.5">
      <c r="A130" s="398"/>
      <c r="B130" s="461"/>
      <c r="C130" s="464"/>
      <c r="D130" s="461"/>
      <c r="E130" s="461"/>
      <c r="F130" s="465"/>
      <c r="G130" s="408"/>
    </row>
    <row r="131" spans="1:7" ht="15.75">
      <c r="A131" s="394" t="s">
        <v>481</v>
      </c>
      <c r="B131" s="458"/>
      <c r="C131" s="466"/>
      <c r="D131" s="458"/>
      <c r="E131" s="458"/>
      <c r="F131" s="465"/>
      <c r="G131" s="437" t="s">
        <v>482</v>
      </c>
    </row>
    <row r="132" spans="1:7" ht="15.75">
      <c r="A132" s="394" t="s">
        <v>483</v>
      </c>
      <c r="B132" s="458">
        <v>100.3</v>
      </c>
      <c r="C132" s="458">
        <v>143.9</v>
      </c>
      <c r="D132" s="458">
        <v>139.19999999999999</v>
      </c>
      <c r="E132" s="458">
        <v>85.4</v>
      </c>
      <c r="F132" s="459">
        <v>100.1</v>
      </c>
      <c r="G132" s="437" t="s">
        <v>484</v>
      </c>
    </row>
    <row r="133" spans="1:7" ht="15.75">
      <c r="A133" s="398" t="s">
        <v>485</v>
      </c>
      <c r="B133" s="461">
        <v>100.3</v>
      </c>
      <c r="C133" s="462">
        <v>144.1</v>
      </c>
      <c r="D133" s="461">
        <v>139.1</v>
      </c>
      <c r="E133" s="461">
        <v>85.4</v>
      </c>
      <c r="F133" s="461">
        <v>100</v>
      </c>
      <c r="G133" s="400" t="s">
        <v>486</v>
      </c>
    </row>
    <row r="134" spans="1:7" ht="15">
      <c r="A134" s="2286" t="s">
        <v>487</v>
      </c>
      <c r="B134" s="392"/>
      <c r="C134" s="467"/>
      <c r="D134" s="468"/>
      <c r="E134" s="392"/>
      <c r="F134" s="461"/>
      <c r="G134" s="428" t="s">
        <v>488</v>
      </c>
    </row>
    <row r="135" spans="1:7" ht="15">
      <c r="A135" s="2286"/>
      <c r="B135" s="461">
        <v>134.19999999999999</v>
      </c>
      <c r="C135" s="462">
        <v>81.900000000000006</v>
      </c>
      <c r="D135" s="461">
        <v>156.6</v>
      </c>
      <c r="E135" s="461">
        <v>97.5</v>
      </c>
      <c r="F135" s="461">
        <v>134.19999999999999</v>
      </c>
      <c r="G135" s="356" t="s">
        <v>489</v>
      </c>
    </row>
    <row r="136" spans="1:7" ht="16.5">
      <c r="A136" s="398"/>
      <c r="B136" s="461"/>
      <c r="C136" s="464"/>
      <c r="D136" s="461"/>
      <c r="E136" s="461"/>
      <c r="F136" s="390"/>
      <c r="G136" s="408"/>
    </row>
    <row r="137" spans="1:7" ht="16.5">
      <c r="A137" s="394" t="s">
        <v>490</v>
      </c>
      <c r="B137" s="390"/>
      <c r="C137" s="391"/>
      <c r="D137" s="390"/>
      <c r="E137" s="458"/>
      <c r="F137" s="390"/>
      <c r="G137" s="397" t="s">
        <v>491</v>
      </c>
    </row>
    <row r="138" spans="1:7" ht="16.5">
      <c r="A138" s="394" t="s">
        <v>492</v>
      </c>
      <c r="B138" s="458">
        <v>173.7</v>
      </c>
      <c r="C138" s="458">
        <v>156.5</v>
      </c>
      <c r="D138" s="458">
        <v>229.5</v>
      </c>
      <c r="E138" s="458">
        <v>150.6</v>
      </c>
      <c r="F138" s="459">
        <v>165.4</v>
      </c>
      <c r="G138" s="397" t="s">
        <v>493</v>
      </c>
    </row>
    <row r="139" spans="1:7" ht="15.75">
      <c r="A139" s="398" t="s">
        <v>494</v>
      </c>
      <c r="B139" s="461">
        <v>619.1</v>
      </c>
      <c r="C139" s="462">
        <v>588.4</v>
      </c>
      <c r="D139" s="461">
        <v>667.1</v>
      </c>
      <c r="E139" s="461">
        <v>563.4</v>
      </c>
      <c r="F139" s="461">
        <v>609.70000000000005</v>
      </c>
      <c r="G139" s="400" t="s">
        <v>495</v>
      </c>
    </row>
    <row r="140" spans="1:7" ht="15.75">
      <c r="A140" s="398" t="s">
        <v>496</v>
      </c>
      <c r="B140" s="461">
        <v>133.19999999999999</v>
      </c>
      <c r="C140" s="462">
        <v>117.2</v>
      </c>
      <c r="D140" s="461">
        <v>189.9</v>
      </c>
      <c r="E140" s="461">
        <v>113</v>
      </c>
      <c r="F140" s="461">
        <v>125</v>
      </c>
      <c r="G140" s="400" t="s">
        <v>497</v>
      </c>
    </row>
    <row r="141" spans="1:7" ht="15.75">
      <c r="A141" s="398" t="s">
        <v>498</v>
      </c>
      <c r="B141" s="461">
        <v>111.5</v>
      </c>
      <c r="C141" s="462">
        <v>115.4</v>
      </c>
      <c r="D141" s="461">
        <v>84</v>
      </c>
      <c r="E141" s="461">
        <v>100.7</v>
      </c>
      <c r="F141" s="461">
        <v>103.3</v>
      </c>
      <c r="G141" s="400" t="s">
        <v>499</v>
      </c>
    </row>
    <row r="142" spans="1:7" ht="15.75">
      <c r="A142" s="398"/>
      <c r="B142" s="461"/>
      <c r="C142" s="464"/>
      <c r="D142" s="461"/>
      <c r="E142" s="461"/>
      <c r="F142" s="390"/>
      <c r="G142" s="400"/>
    </row>
    <row r="143" spans="1:7" ht="15.75">
      <c r="A143" s="394" t="s">
        <v>500</v>
      </c>
      <c r="B143" s="458">
        <v>159.1</v>
      </c>
      <c r="C143" s="458">
        <v>102.7</v>
      </c>
      <c r="D143" s="458">
        <v>152</v>
      </c>
      <c r="E143" s="458">
        <v>179.3</v>
      </c>
      <c r="F143" s="459">
        <v>143.6</v>
      </c>
      <c r="G143" s="437" t="s">
        <v>501</v>
      </c>
    </row>
    <row r="144" spans="1:7" ht="15.75">
      <c r="A144" s="398" t="s">
        <v>502</v>
      </c>
      <c r="B144" s="461">
        <v>168.6</v>
      </c>
      <c r="C144" s="462">
        <v>114.9</v>
      </c>
      <c r="D144" s="461">
        <v>162.9</v>
      </c>
      <c r="E144" s="461">
        <v>172.4</v>
      </c>
      <c r="F144" s="461">
        <v>152.5</v>
      </c>
      <c r="G144" s="400" t="s">
        <v>503</v>
      </c>
    </row>
    <row r="145" spans="1:7" ht="15.75">
      <c r="A145" s="398" t="s">
        <v>504</v>
      </c>
      <c r="B145" s="461">
        <v>163</v>
      </c>
      <c r="C145" s="462">
        <v>84.5</v>
      </c>
      <c r="D145" s="461">
        <v>156.19999999999999</v>
      </c>
      <c r="E145" s="461">
        <v>228.1</v>
      </c>
      <c r="F145" s="461">
        <v>145.80000000000001</v>
      </c>
      <c r="G145" s="400" t="s">
        <v>505</v>
      </c>
    </row>
    <row r="146" spans="1:7" ht="15.75">
      <c r="A146" s="398" t="s">
        <v>506</v>
      </c>
      <c r="B146" s="461">
        <v>93.6</v>
      </c>
      <c r="C146" s="462">
        <v>78.599999999999994</v>
      </c>
      <c r="D146" s="461">
        <v>76.8</v>
      </c>
      <c r="E146" s="461">
        <v>92.1</v>
      </c>
      <c r="F146" s="461">
        <v>86</v>
      </c>
      <c r="G146" s="400" t="s">
        <v>507</v>
      </c>
    </row>
    <row r="147" spans="1:7" ht="16.5">
      <c r="A147" s="398"/>
      <c r="B147" s="461"/>
      <c r="C147" s="464"/>
      <c r="D147" s="461"/>
      <c r="E147" s="461"/>
      <c r="F147" s="465"/>
      <c r="G147" s="408"/>
    </row>
    <row r="148" spans="1:7" ht="15.75">
      <c r="A148" s="394" t="s">
        <v>508</v>
      </c>
      <c r="B148" s="458">
        <v>195.1</v>
      </c>
      <c r="C148" s="458">
        <v>146.69999999999999</v>
      </c>
      <c r="D148" s="458">
        <v>160.5</v>
      </c>
      <c r="E148" s="458">
        <v>169.3</v>
      </c>
      <c r="F148" s="459">
        <v>179.1</v>
      </c>
      <c r="G148" s="437" t="s">
        <v>509</v>
      </c>
    </row>
    <row r="149" spans="1:7" ht="15.75">
      <c r="A149" s="398" t="s">
        <v>510</v>
      </c>
      <c r="B149" s="461">
        <v>91.4</v>
      </c>
      <c r="C149" s="462">
        <v>75.5</v>
      </c>
      <c r="D149" s="461">
        <v>89.9</v>
      </c>
      <c r="E149" s="461">
        <v>76.400000000000006</v>
      </c>
      <c r="F149" s="461">
        <v>91.4</v>
      </c>
      <c r="G149" s="400" t="s">
        <v>511</v>
      </c>
    </row>
    <row r="150" spans="1:7" ht="15.75">
      <c r="A150" s="398" t="s">
        <v>512</v>
      </c>
      <c r="B150" s="461">
        <v>236</v>
      </c>
      <c r="C150" s="462">
        <v>171</v>
      </c>
      <c r="D150" s="461">
        <v>190.8</v>
      </c>
      <c r="E150" s="461">
        <v>201.3</v>
      </c>
      <c r="F150" s="461">
        <v>214.9</v>
      </c>
      <c r="G150" s="356" t="s">
        <v>513</v>
      </c>
    </row>
    <row r="151" spans="1:7" ht="15.75">
      <c r="A151" s="398" t="s">
        <v>514</v>
      </c>
      <c r="B151" s="461">
        <v>34.6</v>
      </c>
      <c r="C151" s="462">
        <v>64.599999999999994</v>
      </c>
      <c r="D151" s="461">
        <v>31.9</v>
      </c>
      <c r="E151" s="461">
        <v>59.4</v>
      </c>
      <c r="F151" s="461">
        <v>35</v>
      </c>
      <c r="G151" s="400" t="s">
        <v>515</v>
      </c>
    </row>
    <row r="152" spans="1:7" ht="15.75">
      <c r="A152" s="398" t="s">
        <v>516</v>
      </c>
      <c r="B152" s="461">
        <v>38.5</v>
      </c>
      <c r="C152" s="462">
        <v>42.6</v>
      </c>
      <c r="D152" s="461">
        <v>62.5</v>
      </c>
      <c r="E152" s="461">
        <v>69.400000000000006</v>
      </c>
      <c r="F152" s="461">
        <v>38.5</v>
      </c>
      <c r="G152" s="356" t="s">
        <v>517</v>
      </c>
    </row>
    <row r="153" spans="1:7" ht="15.75">
      <c r="A153" s="398" t="s">
        <v>518</v>
      </c>
      <c r="B153" s="461"/>
      <c r="C153" s="464"/>
      <c r="D153" s="461"/>
      <c r="E153" s="461"/>
      <c r="F153" s="390"/>
      <c r="G153" s="356" t="s">
        <v>519</v>
      </c>
    </row>
    <row r="154" spans="1:7" ht="15.75">
      <c r="A154" s="398"/>
      <c r="B154" s="461"/>
      <c r="C154" s="464"/>
      <c r="D154" s="461"/>
      <c r="E154" s="461"/>
      <c r="F154" s="390"/>
      <c r="G154" s="410"/>
    </row>
    <row r="155" spans="1:7" ht="15.75">
      <c r="A155" s="394" t="s">
        <v>520</v>
      </c>
      <c r="B155" s="458">
        <v>82.2</v>
      </c>
      <c r="C155" s="458">
        <v>80.7</v>
      </c>
      <c r="D155" s="458">
        <v>98.8</v>
      </c>
      <c r="E155" s="458">
        <v>87.4</v>
      </c>
      <c r="F155" s="459">
        <v>83.3</v>
      </c>
      <c r="G155" s="437" t="s">
        <v>521</v>
      </c>
    </row>
    <row r="156" spans="1:7" ht="15.75">
      <c r="A156" s="398" t="s">
        <v>522</v>
      </c>
      <c r="B156" s="461">
        <v>83.5</v>
      </c>
      <c r="C156" s="462">
        <v>85.3</v>
      </c>
      <c r="D156" s="461">
        <v>102.3</v>
      </c>
      <c r="E156" s="461">
        <v>91.7</v>
      </c>
      <c r="F156" s="461">
        <v>85.2</v>
      </c>
      <c r="G156" s="400" t="s">
        <v>523</v>
      </c>
    </row>
    <row r="157" spans="1:7" ht="15.75">
      <c r="A157" s="398" t="s">
        <v>524</v>
      </c>
      <c r="B157" s="461">
        <v>73.3</v>
      </c>
      <c r="C157" s="462">
        <v>42.9</v>
      </c>
      <c r="D157" s="461">
        <v>58.1</v>
      </c>
      <c r="E157" s="461">
        <v>63.8</v>
      </c>
      <c r="F157" s="461">
        <v>67.900000000000006</v>
      </c>
      <c r="G157" s="400" t="s">
        <v>525</v>
      </c>
    </row>
    <row r="158" spans="1:7" ht="15.75">
      <c r="A158" s="398" t="s">
        <v>526</v>
      </c>
      <c r="B158" s="461">
        <v>51.6</v>
      </c>
      <c r="C158" s="462">
        <v>115.4</v>
      </c>
      <c r="D158" s="461">
        <v>106.1</v>
      </c>
      <c r="E158" s="461">
        <v>131.6</v>
      </c>
      <c r="F158" s="461">
        <v>51.6</v>
      </c>
      <c r="G158" s="428" t="s">
        <v>527</v>
      </c>
    </row>
    <row r="159" spans="1:7" ht="15.75">
      <c r="A159" s="398" t="s">
        <v>528</v>
      </c>
      <c r="B159" s="461">
        <v>81.7</v>
      </c>
      <c r="C159" s="462">
        <v>113.4</v>
      </c>
      <c r="D159" s="461">
        <v>181.7</v>
      </c>
      <c r="E159" s="461">
        <v>55.5</v>
      </c>
      <c r="F159" s="461">
        <v>88.9</v>
      </c>
      <c r="G159" s="428" t="s">
        <v>529</v>
      </c>
    </row>
    <row r="160" spans="1:7" ht="15.75">
      <c r="A160" s="398" t="s">
        <v>530</v>
      </c>
      <c r="B160" s="461">
        <v>82.9</v>
      </c>
      <c r="C160" s="462">
        <v>78.2</v>
      </c>
      <c r="D160" s="461">
        <v>97.3</v>
      </c>
      <c r="E160" s="461">
        <v>86.7</v>
      </c>
      <c r="F160" s="461">
        <v>84.9</v>
      </c>
      <c r="G160" s="356" t="s">
        <v>531</v>
      </c>
    </row>
    <row r="161" spans="1:7">
      <c r="A161" s="469"/>
      <c r="B161" s="470"/>
      <c r="C161" s="471"/>
      <c r="D161" s="470"/>
      <c r="E161" s="390"/>
      <c r="F161" s="472"/>
      <c r="G161" s="473"/>
    </row>
    <row r="162" spans="1:7" ht="15.75">
      <c r="A162" s="474"/>
      <c r="B162" s="475"/>
      <c r="C162" s="476"/>
      <c r="D162" s="475"/>
      <c r="E162" s="475"/>
      <c r="F162" s="475"/>
      <c r="G162" s="477"/>
    </row>
    <row r="163" spans="1:7" ht="15">
      <c r="A163" s="421" t="s">
        <v>532</v>
      </c>
      <c r="G163" s="478" t="s">
        <v>533</v>
      </c>
    </row>
    <row r="164" spans="1:7" ht="15.75">
      <c r="A164" s="479"/>
      <c r="B164" s="479"/>
      <c r="C164" s="479"/>
      <c r="D164" s="479"/>
      <c r="E164" s="479"/>
      <c r="F164" s="479"/>
      <c r="G164" s="480"/>
    </row>
  </sheetData>
  <mergeCells count="14">
    <mergeCell ref="J38:N38"/>
    <mergeCell ref="J33:N33"/>
    <mergeCell ref="J34:N34"/>
    <mergeCell ref="J35:N35"/>
    <mergeCell ref="J36:N36"/>
    <mergeCell ref="J37:N37"/>
    <mergeCell ref="B120:E120"/>
    <mergeCell ref="A134:A135"/>
    <mergeCell ref="J39:N39"/>
    <mergeCell ref="J40:N40"/>
    <mergeCell ref="J41:N41"/>
    <mergeCell ref="J42:N42"/>
    <mergeCell ref="J43:N43"/>
    <mergeCell ref="B62:E62"/>
  </mergeCells>
  <printOptions gridLinesSet="0"/>
  <pageMargins left="0.7" right="0.7" top="0.75" bottom="0.75" header="0.3" footer="0.3"/>
  <pageSetup paperSize="9" scale="65" firstPageNumber="10" orientation="landscape" useFirstPageNumber="1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3:Q1067"/>
  <sheetViews>
    <sheetView workbookViewId="0">
      <selection activeCell="A2" sqref="A2"/>
    </sheetView>
  </sheetViews>
  <sheetFormatPr baseColWidth="10" defaultRowHeight="15"/>
  <cols>
    <col min="1" max="1" width="25.125" style="484" customWidth="1"/>
    <col min="2" max="11" width="13.375" style="536" customWidth="1"/>
    <col min="12" max="12" width="22.5" style="484" customWidth="1"/>
    <col min="13" max="16384" width="11" style="484"/>
  </cols>
  <sheetData>
    <row r="3" spans="1:13" ht="20.25" customHeight="1">
      <c r="A3" s="2301" t="s">
        <v>534</v>
      </c>
      <c r="B3" s="2301"/>
      <c r="C3" s="2301"/>
      <c r="D3" s="2301"/>
      <c r="E3" s="2301"/>
      <c r="F3" s="2301"/>
      <c r="G3" s="2301"/>
      <c r="H3" s="2301"/>
      <c r="I3" s="2301"/>
      <c r="J3" s="2302" t="s">
        <v>535</v>
      </c>
      <c r="K3" s="2302"/>
      <c r="L3" s="2302"/>
    </row>
    <row r="4" spans="1:13" ht="17.25" customHeight="1">
      <c r="A4" s="2303" t="s">
        <v>536</v>
      </c>
      <c r="B4" s="2303"/>
      <c r="C4" s="2303"/>
      <c r="D4" s="2303"/>
      <c r="E4" s="2303"/>
      <c r="F4" s="2303"/>
      <c r="G4" s="2303"/>
      <c r="H4" s="2303"/>
      <c r="I4" s="2303"/>
      <c r="J4" s="2303" t="s">
        <v>537</v>
      </c>
      <c r="K4" s="2303"/>
      <c r="L4" s="2303"/>
    </row>
    <row r="5" spans="1:13" ht="15" customHeight="1">
      <c r="A5" s="2303" t="s">
        <v>538</v>
      </c>
      <c r="B5" s="2303"/>
      <c r="C5" s="2303"/>
      <c r="D5" s="2303"/>
      <c r="E5" s="2303"/>
      <c r="F5" s="2303"/>
      <c r="G5" s="2303"/>
      <c r="H5" s="2303"/>
      <c r="I5" s="2303"/>
      <c r="J5" s="2303" t="s">
        <v>539</v>
      </c>
      <c r="K5" s="2303"/>
      <c r="L5" s="2303"/>
    </row>
    <row r="6" spans="1:13" ht="9" customHeight="1">
      <c r="A6" s="485" t="s">
        <v>249</v>
      </c>
      <c r="B6" s="486"/>
      <c r="C6" s="486"/>
      <c r="D6" s="486"/>
      <c r="E6" s="486"/>
      <c r="F6" s="486"/>
      <c r="G6" s="486"/>
      <c r="H6" s="486" t="s">
        <v>249</v>
      </c>
      <c r="I6" s="486" t="s">
        <v>249</v>
      </c>
      <c r="J6" s="486" t="s">
        <v>249</v>
      </c>
      <c r="K6" s="486" t="s">
        <v>249</v>
      </c>
      <c r="L6" s="485" t="s">
        <v>249</v>
      </c>
    </row>
    <row r="7" spans="1:13" ht="13.5" customHeight="1">
      <c r="A7" s="2304" t="s">
        <v>540</v>
      </c>
      <c r="B7" s="2304"/>
      <c r="C7" s="2304"/>
      <c r="D7" s="2304"/>
      <c r="E7" s="2304"/>
      <c r="F7" s="2304"/>
      <c r="G7" s="2304"/>
      <c r="H7" s="2304"/>
      <c r="I7" s="2304"/>
      <c r="J7" s="2304" t="s">
        <v>541</v>
      </c>
      <c r="K7" s="2304"/>
      <c r="L7" s="2304"/>
    </row>
    <row r="8" spans="1:13" ht="12" customHeight="1">
      <c r="A8" s="487"/>
      <c r="B8" s="2305" t="s">
        <v>542</v>
      </c>
      <c r="C8" s="2306"/>
      <c r="D8" s="2307" t="s">
        <v>543</v>
      </c>
      <c r="E8" s="2307"/>
      <c r="F8" s="2307" t="s">
        <v>544</v>
      </c>
      <c r="G8" s="2307"/>
      <c r="H8" s="2307" t="s">
        <v>545</v>
      </c>
      <c r="I8" s="2307"/>
      <c r="J8" s="2305" t="s">
        <v>546</v>
      </c>
      <c r="K8" s="2308"/>
      <c r="L8" s="488"/>
      <c r="M8" s="489"/>
    </row>
    <row r="9" spans="1:13" ht="12" customHeight="1">
      <c r="A9" s="487"/>
      <c r="B9" s="2295" t="s">
        <v>547</v>
      </c>
      <c r="C9" s="2296"/>
      <c r="D9" s="2297" t="s">
        <v>548</v>
      </c>
      <c r="E9" s="2297"/>
      <c r="F9" s="2297" t="s">
        <v>549</v>
      </c>
      <c r="G9" s="2297"/>
      <c r="H9" s="2297" t="s">
        <v>550</v>
      </c>
      <c r="I9" s="2297"/>
      <c r="J9" s="2295" t="s">
        <v>551</v>
      </c>
      <c r="K9" s="2298"/>
      <c r="L9" s="490"/>
      <c r="M9" s="489"/>
    </row>
    <row r="10" spans="1:13" ht="12" customHeight="1">
      <c r="A10" s="491"/>
      <c r="B10" s="492" t="s">
        <v>552</v>
      </c>
      <c r="C10" s="493" t="s">
        <v>553</v>
      </c>
      <c r="D10" s="494" t="s">
        <v>552</v>
      </c>
      <c r="E10" s="494" t="s">
        <v>553</v>
      </c>
      <c r="F10" s="494" t="s">
        <v>552</v>
      </c>
      <c r="G10" s="494" t="s">
        <v>553</v>
      </c>
      <c r="H10" s="494" t="s">
        <v>552</v>
      </c>
      <c r="I10" s="494" t="s">
        <v>553</v>
      </c>
      <c r="J10" s="492" t="s">
        <v>552</v>
      </c>
      <c r="K10" s="493" t="s">
        <v>553</v>
      </c>
      <c r="L10" s="490"/>
      <c r="M10" s="489"/>
    </row>
    <row r="11" spans="1:13" ht="12" customHeight="1">
      <c r="A11" s="495"/>
      <c r="B11" s="496" t="s">
        <v>554</v>
      </c>
      <c r="C11" s="497" t="s">
        <v>555</v>
      </c>
      <c r="D11" s="498" t="s">
        <v>554</v>
      </c>
      <c r="E11" s="498" t="s">
        <v>555</v>
      </c>
      <c r="F11" s="498" t="s">
        <v>554</v>
      </c>
      <c r="G11" s="498" t="s">
        <v>555</v>
      </c>
      <c r="H11" s="498" t="s">
        <v>554</v>
      </c>
      <c r="I11" s="498" t="s">
        <v>555</v>
      </c>
      <c r="J11" s="496" t="s">
        <v>554</v>
      </c>
      <c r="K11" s="497" t="s">
        <v>555</v>
      </c>
      <c r="L11" s="499"/>
      <c r="M11" s="489"/>
    </row>
    <row r="12" spans="1:13" ht="12.95" customHeight="1">
      <c r="A12" s="500" t="s">
        <v>556</v>
      </c>
      <c r="B12" s="501">
        <v>801</v>
      </c>
      <c r="C12" s="502" t="s">
        <v>557</v>
      </c>
      <c r="D12" s="503">
        <v>4785</v>
      </c>
      <c r="E12" s="503" t="s">
        <v>558</v>
      </c>
      <c r="F12" s="503">
        <v>4953</v>
      </c>
      <c r="G12" s="503" t="s">
        <v>559</v>
      </c>
      <c r="H12" s="503">
        <v>25141</v>
      </c>
      <c r="I12" s="503" t="s">
        <v>560</v>
      </c>
      <c r="J12" s="501">
        <v>309</v>
      </c>
      <c r="K12" s="502" t="s">
        <v>561</v>
      </c>
      <c r="L12" s="504" t="s">
        <v>562</v>
      </c>
      <c r="M12" s="489"/>
    </row>
    <row r="13" spans="1:13" ht="12.95" customHeight="1">
      <c r="A13" s="487" t="s">
        <v>563</v>
      </c>
      <c r="B13" s="505">
        <v>448</v>
      </c>
      <c r="C13" s="506" t="s">
        <v>564</v>
      </c>
      <c r="D13" s="507">
        <v>252</v>
      </c>
      <c r="E13" s="507" t="s">
        <v>565</v>
      </c>
      <c r="F13" s="507">
        <v>2351</v>
      </c>
      <c r="G13" s="507" t="s">
        <v>566</v>
      </c>
      <c r="H13" s="507">
        <v>11942</v>
      </c>
      <c r="I13" s="507" t="s">
        <v>567</v>
      </c>
      <c r="J13" s="505">
        <v>37</v>
      </c>
      <c r="K13" s="506" t="s">
        <v>568</v>
      </c>
      <c r="L13" s="490" t="s">
        <v>569</v>
      </c>
      <c r="M13" s="489"/>
    </row>
    <row r="14" spans="1:13" ht="12.95" customHeight="1">
      <c r="A14" s="487" t="s">
        <v>570</v>
      </c>
      <c r="B14" s="505">
        <v>87</v>
      </c>
      <c r="C14" s="508">
        <v>0</v>
      </c>
      <c r="D14" s="507">
        <v>4282</v>
      </c>
      <c r="E14" s="507" t="s">
        <v>571</v>
      </c>
      <c r="F14" s="507">
        <v>2354</v>
      </c>
      <c r="G14" s="507" t="s">
        <v>572</v>
      </c>
      <c r="H14" s="507">
        <v>51</v>
      </c>
      <c r="I14" s="507" t="s">
        <v>573</v>
      </c>
      <c r="J14" s="505">
        <v>48</v>
      </c>
      <c r="K14" s="506" t="s">
        <v>574</v>
      </c>
      <c r="L14" s="490" t="s">
        <v>575</v>
      </c>
      <c r="M14" s="489"/>
    </row>
    <row r="15" spans="1:13" ht="12.95" customHeight="1">
      <c r="A15" s="487" t="s">
        <v>576</v>
      </c>
      <c r="B15" s="505">
        <v>2</v>
      </c>
      <c r="C15" s="508">
        <v>0</v>
      </c>
      <c r="D15" s="509">
        <v>0</v>
      </c>
      <c r="E15" s="510">
        <v>0</v>
      </c>
      <c r="F15" s="507">
        <v>1</v>
      </c>
      <c r="G15" s="507" t="s">
        <v>577</v>
      </c>
      <c r="H15" s="507">
        <v>2</v>
      </c>
      <c r="I15" s="507" t="s">
        <v>578</v>
      </c>
      <c r="J15" s="511">
        <v>0</v>
      </c>
      <c r="K15" s="508">
        <v>0</v>
      </c>
      <c r="L15" s="490" t="s">
        <v>579</v>
      </c>
      <c r="M15" s="489"/>
    </row>
    <row r="16" spans="1:13" ht="12.95" customHeight="1">
      <c r="A16" s="487" t="s">
        <v>580</v>
      </c>
      <c r="B16" s="505">
        <v>126</v>
      </c>
      <c r="C16" s="508">
        <v>0</v>
      </c>
      <c r="D16" s="507">
        <v>151</v>
      </c>
      <c r="E16" s="507" t="s">
        <v>581</v>
      </c>
      <c r="F16" s="507">
        <v>161</v>
      </c>
      <c r="G16" s="507" t="s">
        <v>582</v>
      </c>
      <c r="H16" s="507">
        <v>4396</v>
      </c>
      <c r="I16" s="507" t="s">
        <v>583</v>
      </c>
      <c r="J16" s="505">
        <v>137</v>
      </c>
      <c r="K16" s="506" t="s">
        <v>584</v>
      </c>
      <c r="L16" s="490" t="s">
        <v>585</v>
      </c>
      <c r="M16" s="489"/>
    </row>
    <row r="17" spans="1:13" ht="12.95" customHeight="1">
      <c r="A17" s="487" t="s">
        <v>586</v>
      </c>
      <c r="B17" s="505">
        <v>6</v>
      </c>
      <c r="C17" s="508">
        <v>0</v>
      </c>
      <c r="D17" s="507">
        <v>4</v>
      </c>
      <c r="E17" s="510">
        <v>0</v>
      </c>
      <c r="F17" s="507">
        <v>3</v>
      </c>
      <c r="G17" s="507" t="s">
        <v>587</v>
      </c>
      <c r="H17" s="507">
        <v>3</v>
      </c>
      <c r="I17" s="507" t="s">
        <v>588</v>
      </c>
      <c r="J17" s="505">
        <v>5</v>
      </c>
      <c r="K17" s="506" t="s">
        <v>589</v>
      </c>
      <c r="L17" s="490" t="s">
        <v>590</v>
      </c>
      <c r="M17" s="489"/>
    </row>
    <row r="18" spans="1:13" ht="12.95" customHeight="1">
      <c r="A18" s="487" t="s">
        <v>591</v>
      </c>
      <c r="B18" s="505">
        <v>132</v>
      </c>
      <c r="C18" s="506" t="s">
        <v>592</v>
      </c>
      <c r="D18" s="507">
        <v>96</v>
      </c>
      <c r="E18" s="507" t="s">
        <v>593</v>
      </c>
      <c r="F18" s="507">
        <v>83</v>
      </c>
      <c r="G18" s="507" t="s">
        <v>594</v>
      </c>
      <c r="H18" s="507">
        <v>8747</v>
      </c>
      <c r="I18" s="507" t="s">
        <v>595</v>
      </c>
      <c r="J18" s="505">
        <v>82</v>
      </c>
      <c r="K18" s="506" t="s">
        <v>596</v>
      </c>
      <c r="L18" s="490" t="s">
        <v>597</v>
      </c>
      <c r="M18" s="489"/>
    </row>
    <row r="19" spans="1:13" ht="12.95" customHeight="1">
      <c r="A19" s="500" t="s">
        <v>598</v>
      </c>
      <c r="B19" s="501">
        <v>340</v>
      </c>
      <c r="C19" s="512">
        <v>0</v>
      </c>
      <c r="D19" s="503">
        <v>211</v>
      </c>
      <c r="E19" s="513">
        <v>0</v>
      </c>
      <c r="F19" s="503">
        <v>1645</v>
      </c>
      <c r="G19" s="503" t="s">
        <v>599</v>
      </c>
      <c r="H19" s="503">
        <v>6326</v>
      </c>
      <c r="I19" s="503" t="s">
        <v>600</v>
      </c>
      <c r="J19" s="501">
        <v>251</v>
      </c>
      <c r="K19" s="502" t="s">
        <v>601</v>
      </c>
      <c r="L19" s="504" t="s">
        <v>220</v>
      </c>
      <c r="M19" s="489"/>
    </row>
    <row r="20" spans="1:13" ht="12.95" customHeight="1">
      <c r="A20" s="487" t="s">
        <v>602</v>
      </c>
      <c r="B20" s="505">
        <v>53</v>
      </c>
      <c r="C20" s="508">
        <v>0</v>
      </c>
      <c r="D20" s="507">
        <v>29</v>
      </c>
      <c r="E20" s="510">
        <v>0</v>
      </c>
      <c r="F20" s="507">
        <v>46</v>
      </c>
      <c r="G20" s="507" t="s">
        <v>603</v>
      </c>
      <c r="H20" s="507">
        <v>43</v>
      </c>
      <c r="I20" s="507" t="s">
        <v>604</v>
      </c>
      <c r="J20" s="505">
        <v>43</v>
      </c>
      <c r="K20" s="506" t="s">
        <v>605</v>
      </c>
      <c r="L20" s="490" t="s">
        <v>606</v>
      </c>
      <c r="M20" s="489"/>
    </row>
    <row r="21" spans="1:13" ht="12.95" customHeight="1">
      <c r="A21" s="487" t="s">
        <v>607</v>
      </c>
      <c r="B21" s="505">
        <v>76</v>
      </c>
      <c r="C21" s="508">
        <v>0</v>
      </c>
      <c r="D21" s="507">
        <v>16</v>
      </c>
      <c r="E21" s="510">
        <v>0</v>
      </c>
      <c r="F21" s="507">
        <v>1428</v>
      </c>
      <c r="G21" s="507" t="s">
        <v>608</v>
      </c>
      <c r="H21" s="507">
        <v>562</v>
      </c>
      <c r="I21" s="507" t="s">
        <v>609</v>
      </c>
      <c r="J21" s="505">
        <v>28</v>
      </c>
      <c r="K21" s="506" t="s">
        <v>610</v>
      </c>
      <c r="L21" s="490" t="s">
        <v>611</v>
      </c>
      <c r="M21" s="489"/>
    </row>
    <row r="22" spans="1:13" ht="12.95" customHeight="1">
      <c r="A22" s="487" t="s">
        <v>612</v>
      </c>
      <c r="B22" s="505">
        <v>108</v>
      </c>
      <c r="C22" s="508">
        <v>0</v>
      </c>
      <c r="D22" s="507">
        <v>102</v>
      </c>
      <c r="E22" s="510">
        <v>0</v>
      </c>
      <c r="F22" s="507">
        <v>103</v>
      </c>
      <c r="G22" s="510">
        <v>0</v>
      </c>
      <c r="H22" s="507">
        <v>4221</v>
      </c>
      <c r="I22" s="507" t="s">
        <v>613</v>
      </c>
      <c r="J22" s="505">
        <v>103</v>
      </c>
      <c r="K22" s="506" t="s">
        <v>614</v>
      </c>
      <c r="L22" s="490" t="s">
        <v>615</v>
      </c>
      <c r="M22" s="489"/>
    </row>
    <row r="23" spans="1:13" ht="12.95" customHeight="1">
      <c r="A23" s="487" t="s">
        <v>616</v>
      </c>
      <c r="B23" s="505">
        <v>10</v>
      </c>
      <c r="C23" s="508">
        <v>0</v>
      </c>
      <c r="D23" s="507">
        <v>11</v>
      </c>
      <c r="E23" s="510">
        <v>0</v>
      </c>
      <c r="F23" s="507">
        <v>26</v>
      </c>
      <c r="G23" s="507" t="s">
        <v>617</v>
      </c>
      <c r="H23" s="507">
        <v>1446</v>
      </c>
      <c r="I23" s="507" t="s">
        <v>618</v>
      </c>
      <c r="J23" s="505">
        <v>11</v>
      </c>
      <c r="K23" s="506" t="s">
        <v>619</v>
      </c>
      <c r="L23" s="490" t="s">
        <v>620</v>
      </c>
      <c r="M23" s="489"/>
    </row>
    <row r="24" spans="1:13" ht="12.95" customHeight="1">
      <c r="A24" s="487" t="s">
        <v>621</v>
      </c>
      <c r="B24" s="505">
        <v>73</v>
      </c>
      <c r="C24" s="508">
        <v>0</v>
      </c>
      <c r="D24" s="507">
        <v>43</v>
      </c>
      <c r="E24" s="510">
        <v>0</v>
      </c>
      <c r="F24" s="507">
        <v>38</v>
      </c>
      <c r="G24" s="507" t="s">
        <v>622</v>
      </c>
      <c r="H24" s="507">
        <v>44</v>
      </c>
      <c r="I24" s="507" t="s">
        <v>623</v>
      </c>
      <c r="J24" s="505">
        <v>40</v>
      </c>
      <c r="K24" s="506" t="s">
        <v>624</v>
      </c>
      <c r="L24" s="490" t="s">
        <v>625</v>
      </c>
      <c r="M24" s="489"/>
    </row>
    <row r="25" spans="1:13" ht="12.95" customHeight="1">
      <c r="A25" s="487" t="s">
        <v>626</v>
      </c>
      <c r="B25" s="505">
        <v>20</v>
      </c>
      <c r="C25" s="508">
        <v>0</v>
      </c>
      <c r="D25" s="507">
        <v>10</v>
      </c>
      <c r="E25" s="510">
        <v>0</v>
      </c>
      <c r="F25" s="507">
        <v>4</v>
      </c>
      <c r="G25" s="510">
        <v>0</v>
      </c>
      <c r="H25" s="507">
        <v>10</v>
      </c>
      <c r="I25" s="507" t="s">
        <v>627</v>
      </c>
      <c r="J25" s="505">
        <v>26</v>
      </c>
      <c r="K25" s="506" t="s">
        <v>628</v>
      </c>
      <c r="L25" s="490" t="s">
        <v>629</v>
      </c>
      <c r="M25" s="489"/>
    </row>
    <row r="26" spans="1:13" ht="12.95" customHeight="1">
      <c r="A26" s="500" t="s">
        <v>630</v>
      </c>
      <c r="B26" s="501">
        <v>9414</v>
      </c>
      <c r="C26" s="502" t="s">
        <v>631</v>
      </c>
      <c r="D26" s="503">
        <v>415</v>
      </c>
      <c r="E26" s="503" t="s">
        <v>632</v>
      </c>
      <c r="F26" s="503">
        <v>399</v>
      </c>
      <c r="G26" s="503" t="s">
        <v>633</v>
      </c>
      <c r="H26" s="503">
        <v>33759</v>
      </c>
      <c r="I26" s="503" t="s">
        <v>634</v>
      </c>
      <c r="J26" s="501">
        <v>1901</v>
      </c>
      <c r="K26" s="502" t="s">
        <v>635</v>
      </c>
      <c r="L26" s="504" t="s">
        <v>636</v>
      </c>
      <c r="M26" s="489"/>
    </row>
    <row r="27" spans="1:13" ht="12.95" customHeight="1">
      <c r="A27" s="487" t="s">
        <v>637</v>
      </c>
      <c r="B27" s="505">
        <v>9</v>
      </c>
      <c r="C27" s="508">
        <v>0</v>
      </c>
      <c r="D27" s="510">
        <v>0</v>
      </c>
      <c r="E27" s="510">
        <v>0</v>
      </c>
      <c r="F27" s="507">
        <v>3</v>
      </c>
      <c r="G27" s="510">
        <v>0</v>
      </c>
      <c r="H27" s="510">
        <v>0</v>
      </c>
      <c r="I27" s="510">
        <v>0</v>
      </c>
      <c r="J27" s="505">
        <v>1607</v>
      </c>
      <c r="K27" s="506" t="s">
        <v>638</v>
      </c>
      <c r="L27" s="490" t="s">
        <v>639</v>
      </c>
      <c r="M27" s="489"/>
    </row>
    <row r="28" spans="1:13" ht="12.95" customHeight="1">
      <c r="A28" s="487" t="s">
        <v>640</v>
      </c>
      <c r="B28" s="505">
        <v>19</v>
      </c>
      <c r="C28" s="508">
        <v>0</v>
      </c>
      <c r="D28" s="507">
        <v>16</v>
      </c>
      <c r="E28" s="507" t="s">
        <v>641</v>
      </c>
      <c r="F28" s="507">
        <v>22</v>
      </c>
      <c r="G28" s="507" t="s">
        <v>642</v>
      </c>
      <c r="H28" s="507">
        <v>21</v>
      </c>
      <c r="I28" s="507" t="s">
        <v>643</v>
      </c>
      <c r="J28" s="505">
        <v>22</v>
      </c>
      <c r="K28" s="506" t="s">
        <v>644</v>
      </c>
      <c r="L28" s="490" t="s">
        <v>645</v>
      </c>
      <c r="M28" s="489"/>
    </row>
    <row r="29" spans="1:13" ht="12.95" customHeight="1">
      <c r="A29" s="487" t="s">
        <v>646</v>
      </c>
      <c r="B29" s="511">
        <v>0</v>
      </c>
      <c r="C29" s="508">
        <v>0</v>
      </c>
      <c r="D29" s="510">
        <v>0</v>
      </c>
      <c r="E29" s="510">
        <v>0</v>
      </c>
      <c r="F29" s="510">
        <v>0</v>
      </c>
      <c r="G29" s="510">
        <v>0</v>
      </c>
      <c r="H29" s="510">
        <v>0</v>
      </c>
      <c r="I29" s="510">
        <v>0</v>
      </c>
      <c r="J29" s="511">
        <v>0</v>
      </c>
      <c r="K29" s="508">
        <v>0</v>
      </c>
      <c r="L29" s="490" t="s">
        <v>647</v>
      </c>
      <c r="M29" s="489"/>
    </row>
    <row r="30" spans="1:13" ht="12.95" customHeight="1">
      <c r="A30" s="487" t="s">
        <v>648</v>
      </c>
      <c r="B30" s="505">
        <v>53</v>
      </c>
      <c r="C30" s="508">
        <v>0</v>
      </c>
      <c r="D30" s="507">
        <v>42</v>
      </c>
      <c r="E30" s="510">
        <v>0</v>
      </c>
      <c r="F30" s="507">
        <v>44</v>
      </c>
      <c r="G30" s="507" t="s">
        <v>649</v>
      </c>
      <c r="H30" s="507">
        <v>30</v>
      </c>
      <c r="I30" s="507" t="s">
        <v>650</v>
      </c>
      <c r="J30" s="505">
        <v>29</v>
      </c>
      <c r="K30" s="506" t="s">
        <v>651</v>
      </c>
      <c r="L30" s="490" t="s">
        <v>652</v>
      </c>
      <c r="M30" s="489"/>
    </row>
    <row r="31" spans="1:13" ht="12.95" customHeight="1">
      <c r="A31" s="487" t="s">
        <v>653</v>
      </c>
      <c r="B31" s="505">
        <v>56</v>
      </c>
      <c r="C31" s="506" t="s">
        <v>654</v>
      </c>
      <c r="D31" s="507">
        <v>63</v>
      </c>
      <c r="E31" s="507" t="s">
        <v>655</v>
      </c>
      <c r="F31" s="507">
        <v>49</v>
      </c>
      <c r="G31" s="507" t="s">
        <v>656</v>
      </c>
      <c r="H31" s="507">
        <v>88</v>
      </c>
      <c r="I31" s="507" t="s">
        <v>657</v>
      </c>
      <c r="J31" s="505">
        <v>52</v>
      </c>
      <c r="K31" s="506" t="s">
        <v>658</v>
      </c>
      <c r="L31" s="490" t="s">
        <v>659</v>
      </c>
      <c r="M31" s="489"/>
    </row>
    <row r="32" spans="1:13" ht="12.95" customHeight="1">
      <c r="A32" s="487" t="s">
        <v>660</v>
      </c>
      <c r="B32" s="505">
        <v>34</v>
      </c>
      <c r="C32" s="508">
        <v>0</v>
      </c>
      <c r="D32" s="507">
        <v>14</v>
      </c>
      <c r="E32" s="510">
        <v>0</v>
      </c>
      <c r="F32" s="507">
        <v>23</v>
      </c>
      <c r="G32" s="507" t="s">
        <v>661</v>
      </c>
      <c r="H32" s="507">
        <v>2825</v>
      </c>
      <c r="I32" s="507" t="s">
        <v>662</v>
      </c>
      <c r="J32" s="505">
        <v>2</v>
      </c>
      <c r="K32" s="506" t="s">
        <v>663</v>
      </c>
      <c r="L32" s="490" t="s">
        <v>664</v>
      </c>
      <c r="M32" s="489"/>
    </row>
    <row r="33" spans="1:13" ht="12.95" customHeight="1">
      <c r="A33" s="487" t="s">
        <v>665</v>
      </c>
      <c r="B33" s="505">
        <v>8</v>
      </c>
      <c r="C33" s="508">
        <v>0</v>
      </c>
      <c r="D33" s="507">
        <v>3</v>
      </c>
      <c r="E33" s="510">
        <v>0</v>
      </c>
      <c r="F33" s="507">
        <v>7</v>
      </c>
      <c r="G33" s="507" t="s">
        <v>581</v>
      </c>
      <c r="H33" s="507">
        <v>4</v>
      </c>
      <c r="I33" s="507" t="s">
        <v>666</v>
      </c>
      <c r="J33" s="505">
        <v>7</v>
      </c>
      <c r="K33" s="506" t="s">
        <v>667</v>
      </c>
      <c r="L33" s="490" t="s">
        <v>668</v>
      </c>
      <c r="M33" s="489"/>
    </row>
    <row r="34" spans="1:13" ht="12.95" customHeight="1">
      <c r="A34" s="487" t="s">
        <v>669</v>
      </c>
      <c r="B34" s="505">
        <v>62</v>
      </c>
      <c r="C34" s="508">
        <v>0</v>
      </c>
      <c r="D34" s="507">
        <v>42</v>
      </c>
      <c r="E34" s="507" t="s">
        <v>670</v>
      </c>
      <c r="F34" s="507">
        <v>43</v>
      </c>
      <c r="G34" s="507" t="s">
        <v>671</v>
      </c>
      <c r="H34" s="507">
        <v>4096</v>
      </c>
      <c r="I34" s="507" t="s">
        <v>672</v>
      </c>
      <c r="J34" s="505">
        <v>24</v>
      </c>
      <c r="K34" s="506" t="s">
        <v>673</v>
      </c>
      <c r="L34" s="490" t="s">
        <v>674</v>
      </c>
      <c r="M34" s="489"/>
    </row>
    <row r="35" spans="1:13" ht="12.95" customHeight="1">
      <c r="A35" s="487" t="s">
        <v>675</v>
      </c>
      <c r="B35" s="505">
        <v>8985</v>
      </c>
      <c r="C35" s="506" t="s">
        <v>676</v>
      </c>
      <c r="D35" s="507">
        <v>35</v>
      </c>
      <c r="E35" s="510">
        <v>0</v>
      </c>
      <c r="F35" s="507">
        <v>17</v>
      </c>
      <c r="G35" s="510">
        <v>0</v>
      </c>
      <c r="H35" s="507">
        <v>26526</v>
      </c>
      <c r="I35" s="507" t="s">
        <v>677</v>
      </c>
      <c r="J35" s="505">
        <v>21</v>
      </c>
      <c r="K35" s="506" t="s">
        <v>678</v>
      </c>
      <c r="L35" s="490" t="s">
        <v>679</v>
      </c>
      <c r="M35" s="489"/>
    </row>
    <row r="36" spans="1:13" ht="12.95" customHeight="1">
      <c r="A36" s="487" t="s">
        <v>680</v>
      </c>
      <c r="B36" s="505">
        <v>185</v>
      </c>
      <c r="C36" s="506" t="s">
        <v>681</v>
      </c>
      <c r="D36" s="507">
        <v>194</v>
      </c>
      <c r="E36" s="510">
        <v>0</v>
      </c>
      <c r="F36" s="507">
        <v>190</v>
      </c>
      <c r="G36" s="507" t="s">
        <v>682</v>
      </c>
      <c r="H36" s="507">
        <v>163</v>
      </c>
      <c r="I36" s="507" t="s">
        <v>683</v>
      </c>
      <c r="J36" s="505">
        <v>128</v>
      </c>
      <c r="K36" s="506" t="s">
        <v>684</v>
      </c>
      <c r="L36" s="490" t="s">
        <v>685</v>
      </c>
      <c r="M36" s="489"/>
    </row>
    <row r="37" spans="1:13" ht="12.95" customHeight="1">
      <c r="A37" s="487" t="s">
        <v>686</v>
      </c>
      <c r="B37" s="505">
        <v>3</v>
      </c>
      <c r="C37" s="508">
        <v>0</v>
      </c>
      <c r="D37" s="507">
        <v>6</v>
      </c>
      <c r="E37" s="510">
        <v>0</v>
      </c>
      <c r="F37" s="507">
        <v>1</v>
      </c>
      <c r="G37" s="510">
        <v>0</v>
      </c>
      <c r="H37" s="507">
        <v>6</v>
      </c>
      <c r="I37" s="510">
        <v>0</v>
      </c>
      <c r="J37" s="505">
        <v>9</v>
      </c>
      <c r="K37" s="508">
        <v>0</v>
      </c>
      <c r="L37" s="490" t="s">
        <v>687</v>
      </c>
      <c r="M37" s="489"/>
    </row>
    <row r="38" spans="1:13" ht="12.95" customHeight="1">
      <c r="A38" s="500" t="s">
        <v>688</v>
      </c>
      <c r="B38" s="501">
        <v>249</v>
      </c>
      <c r="C38" s="512">
        <v>0</v>
      </c>
      <c r="D38" s="503">
        <v>214</v>
      </c>
      <c r="E38" s="503" t="s">
        <v>689</v>
      </c>
      <c r="F38" s="503">
        <v>375</v>
      </c>
      <c r="G38" s="503" t="s">
        <v>690</v>
      </c>
      <c r="H38" s="503">
        <v>17479</v>
      </c>
      <c r="I38" s="503" t="s">
        <v>691</v>
      </c>
      <c r="J38" s="501">
        <v>258</v>
      </c>
      <c r="K38" s="502" t="s">
        <v>692</v>
      </c>
      <c r="L38" s="504" t="s">
        <v>693</v>
      </c>
      <c r="M38" s="489"/>
    </row>
    <row r="39" spans="1:13" ht="12.95" customHeight="1">
      <c r="A39" s="487" t="s">
        <v>694</v>
      </c>
      <c r="B39" s="505">
        <v>1</v>
      </c>
      <c r="C39" s="508">
        <v>0</v>
      </c>
      <c r="D39" s="507">
        <v>20</v>
      </c>
      <c r="E39" s="510">
        <v>0</v>
      </c>
      <c r="F39" s="507">
        <v>3</v>
      </c>
      <c r="G39" s="507" t="s">
        <v>695</v>
      </c>
      <c r="H39" s="507">
        <v>6</v>
      </c>
      <c r="I39" s="507" t="s">
        <v>696</v>
      </c>
      <c r="J39" s="505">
        <v>6</v>
      </c>
      <c r="K39" s="506" t="s">
        <v>697</v>
      </c>
      <c r="L39" s="490" t="s">
        <v>698</v>
      </c>
      <c r="M39" s="489"/>
    </row>
    <row r="40" spans="1:13" ht="12.95" customHeight="1">
      <c r="A40" s="487" t="s">
        <v>699</v>
      </c>
      <c r="B40" s="505">
        <v>88</v>
      </c>
      <c r="C40" s="508">
        <v>0</v>
      </c>
      <c r="D40" s="507">
        <v>70</v>
      </c>
      <c r="E40" s="507" t="s">
        <v>700</v>
      </c>
      <c r="F40" s="507">
        <v>80</v>
      </c>
      <c r="G40" s="507" t="s">
        <v>701</v>
      </c>
      <c r="H40" s="507">
        <v>3678</v>
      </c>
      <c r="I40" s="507" t="s">
        <v>702</v>
      </c>
      <c r="J40" s="505">
        <v>76</v>
      </c>
      <c r="K40" s="506" t="s">
        <v>703</v>
      </c>
      <c r="L40" s="490" t="s">
        <v>704</v>
      </c>
      <c r="M40" s="489"/>
    </row>
    <row r="41" spans="1:13" ht="12.95" customHeight="1">
      <c r="A41" s="487" t="s">
        <v>705</v>
      </c>
      <c r="B41" s="511">
        <v>0</v>
      </c>
      <c r="C41" s="508">
        <v>0</v>
      </c>
      <c r="D41" s="510">
        <v>0</v>
      </c>
      <c r="E41" s="510">
        <v>0</v>
      </c>
      <c r="F41" s="510">
        <v>0</v>
      </c>
      <c r="G41" s="510">
        <v>0</v>
      </c>
      <c r="H41" s="510">
        <v>0</v>
      </c>
      <c r="I41" s="510">
        <v>0</v>
      </c>
      <c r="J41" s="511">
        <v>0</v>
      </c>
      <c r="K41" s="508">
        <v>0</v>
      </c>
      <c r="L41" s="490" t="s">
        <v>706</v>
      </c>
      <c r="M41" s="489"/>
    </row>
    <row r="42" spans="1:13" ht="12.95" customHeight="1">
      <c r="A42" s="487" t="s">
        <v>707</v>
      </c>
      <c r="B42" s="511">
        <v>0</v>
      </c>
      <c r="C42" s="508">
        <v>0</v>
      </c>
      <c r="D42" s="510">
        <v>0</v>
      </c>
      <c r="E42" s="510">
        <v>0</v>
      </c>
      <c r="F42" s="510">
        <v>0</v>
      </c>
      <c r="G42" s="510">
        <v>0</v>
      </c>
      <c r="H42" s="510">
        <v>0</v>
      </c>
      <c r="I42" s="510">
        <v>0</v>
      </c>
      <c r="J42" s="511">
        <v>0</v>
      </c>
      <c r="K42" s="508">
        <v>0</v>
      </c>
      <c r="L42" s="490" t="s">
        <v>708</v>
      </c>
      <c r="M42" s="489"/>
    </row>
    <row r="43" spans="1:13" ht="12.95" customHeight="1">
      <c r="A43" s="487" t="s">
        <v>709</v>
      </c>
      <c r="B43" s="505">
        <v>10</v>
      </c>
      <c r="C43" s="508">
        <v>0</v>
      </c>
      <c r="D43" s="507">
        <v>20</v>
      </c>
      <c r="E43" s="510">
        <v>0</v>
      </c>
      <c r="F43" s="507">
        <v>10</v>
      </c>
      <c r="G43" s="510">
        <v>0</v>
      </c>
      <c r="H43" s="507">
        <v>25</v>
      </c>
      <c r="I43" s="507" t="s">
        <v>710</v>
      </c>
      <c r="J43" s="505">
        <v>28</v>
      </c>
      <c r="K43" s="506" t="s">
        <v>711</v>
      </c>
      <c r="L43" s="490" t="s">
        <v>712</v>
      </c>
      <c r="M43" s="489"/>
    </row>
    <row r="44" spans="1:13" ht="12.95" customHeight="1">
      <c r="A44" s="487" t="s">
        <v>713</v>
      </c>
      <c r="B44" s="505">
        <v>4</v>
      </c>
      <c r="C44" s="508">
        <v>0</v>
      </c>
      <c r="D44" s="507">
        <v>1</v>
      </c>
      <c r="E44" s="510">
        <v>0</v>
      </c>
      <c r="F44" s="510">
        <v>0</v>
      </c>
      <c r="G44" s="510">
        <v>0</v>
      </c>
      <c r="H44" s="507">
        <v>1</v>
      </c>
      <c r="I44" s="507" t="s">
        <v>714</v>
      </c>
      <c r="J44" s="505">
        <v>5</v>
      </c>
      <c r="K44" s="506" t="s">
        <v>715</v>
      </c>
      <c r="L44" s="490" t="s">
        <v>716</v>
      </c>
      <c r="M44" s="489"/>
    </row>
    <row r="45" spans="1:13" ht="12.95" customHeight="1">
      <c r="A45" s="487" t="s">
        <v>717</v>
      </c>
      <c r="B45" s="511">
        <v>0</v>
      </c>
      <c r="C45" s="508">
        <v>0</v>
      </c>
      <c r="D45" s="510">
        <v>0</v>
      </c>
      <c r="E45" s="510">
        <v>0</v>
      </c>
      <c r="F45" s="510">
        <v>0</v>
      </c>
      <c r="G45" s="510">
        <v>0</v>
      </c>
      <c r="H45" s="510">
        <v>0</v>
      </c>
      <c r="I45" s="510">
        <v>0</v>
      </c>
      <c r="J45" s="511">
        <v>0</v>
      </c>
      <c r="K45" s="508">
        <v>0</v>
      </c>
      <c r="L45" s="490" t="s">
        <v>718</v>
      </c>
      <c r="M45" s="489"/>
    </row>
    <row r="46" spans="1:13" ht="12.95" customHeight="1">
      <c r="A46" s="487" t="s">
        <v>719</v>
      </c>
      <c r="B46" s="505">
        <v>51</v>
      </c>
      <c r="C46" s="508">
        <v>0</v>
      </c>
      <c r="D46" s="507">
        <v>36</v>
      </c>
      <c r="E46" s="510">
        <v>0</v>
      </c>
      <c r="F46" s="507">
        <v>99</v>
      </c>
      <c r="G46" s="507" t="s">
        <v>720</v>
      </c>
      <c r="H46" s="507">
        <v>9088</v>
      </c>
      <c r="I46" s="507" t="s">
        <v>721</v>
      </c>
      <c r="J46" s="505">
        <v>72</v>
      </c>
      <c r="K46" s="506" t="s">
        <v>722</v>
      </c>
      <c r="L46" s="490" t="s">
        <v>723</v>
      </c>
      <c r="M46" s="489"/>
    </row>
    <row r="47" spans="1:13" ht="12.95" customHeight="1">
      <c r="A47" s="487" t="s">
        <v>724</v>
      </c>
      <c r="B47" s="505">
        <v>17</v>
      </c>
      <c r="C47" s="508">
        <v>0</v>
      </c>
      <c r="D47" s="510">
        <v>0</v>
      </c>
      <c r="E47" s="510">
        <v>0</v>
      </c>
      <c r="F47" s="507">
        <v>91</v>
      </c>
      <c r="G47" s="507" t="s">
        <v>725</v>
      </c>
      <c r="H47" s="507">
        <v>2</v>
      </c>
      <c r="I47" s="507" t="s">
        <v>726</v>
      </c>
      <c r="J47" s="511">
        <v>0</v>
      </c>
      <c r="K47" s="508">
        <v>0</v>
      </c>
      <c r="L47" s="490" t="s">
        <v>727</v>
      </c>
      <c r="M47" s="489"/>
    </row>
    <row r="48" spans="1:13" ht="12.95" customHeight="1">
      <c r="A48" s="487" t="s">
        <v>728</v>
      </c>
      <c r="B48" s="505">
        <v>11</v>
      </c>
      <c r="C48" s="508">
        <v>0</v>
      </c>
      <c r="D48" s="507">
        <v>9</v>
      </c>
      <c r="E48" s="510">
        <v>0</v>
      </c>
      <c r="F48" s="507">
        <v>10</v>
      </c>
      <c r="G48" s="510">
        <v>0</v>
      </c>
      <c r="H48" s="507">
        <v>3</v>
      </c>
      <c r="I48" s="507" t="s">
        <v>729</v>
      </c>
      <c r="J48" s="505">
        <v>7</v>
      </c>
      <c r="K48" s="506" t="s">
        <v>730</v>
      </c>
      <c r="L48" s="490" t="s">
        <v>731</v>
      </c>
      <c r="M48" s="489"/>
    </row>
    <row r="49" spans="1:13" ht="12.95" customHeight="1">
      <c r="A49" s="487" t="s">
        <v>732</v>
      </c>
      <c r="B49" s="505">
        <v>9</v>
      </c>
      <c r="C49" s="508">
        <v>0</v>
      </c>
      <c r="D49" s="507">
        <v>17</v>
      </c>
      <c r="E49" s="510">
        <v>0</v>
      </c>
      <c r="F49" s="507">
        <v>2</v>
      </c>
      <c r="G49" s="510">
        <v>0</v>
      </c>
      <c r="H49" s="507">
        <v>4599</v>
      </c>
      <c r="I49" s="507" t="s">
        <v>733</v>
      </c>
      <c r="J49" s="505">
        <v>1</v>
      </c>
      <c r="K49" s="506" t="s">
        <v>734</v>
      </c>
      <c r="L49" s="490" t="s">
        <v>735</v>
      </c>
      <c r="M49" s="489"/>
    </row>
    <row r="50" spans="1:13" ht="12.95" customHeight="1">
      <c r="A50" s="487" t="s">
        <v>736</v>
      </c>
      <c r="B50" s="505">
        <v>3</v>
      </c>
      <c r="C50" s="508">
        <v>0</v>
      </c>
      <c r="D50" s="507">
        <v>4</v>
      </c>
      <c r="E50" s="510">
        <v>0</v>
      </c>
      <c r="F50" s="507">
        <v>1</v>
      </c>
      <c r="G50" s="510">
        <v>0</v>
      </c>
      <c r="H50" s="507">
        <v>3</v>
      </c>
      <c r="I50" s="507" t="s">
        <v>737</v>
      </c>
      <c r="J50" s="505">
        <v>1</v>
      </c>
      <c r="K50" s="506" t="s">
        <v>738</v>
      </c>
      <c r="L50" s="490" t="s">
        <v>739</v>
      </c>
      <c r="M50" s="489"/>
    </row>
    <row r="51" spans="1:13" ht="12.95" customHeight="1">
      <c r="A51" s="487" t="s">
        <v>740</v>
      </c>
      <c r="B51" s="505">
        <v>55</v>
      </c>
      <c r="C51" s="508">
        <v>0</v>
      </c>
      <c r="D51" s="507">
        <v>37</v>
      </c>
      <c r="E51" s="507" t="s">
        <v>741</v>
      </c>
      <c r="F51" s="507">
        <v>79</v>
      </c>
      <c r="G51" s="507" t="s">
        <v>742</v>
      </c>
      <c r="H51" s="507">
        <v>74</v>
      </c>
      <c r="I51" s="507" t="s">
        <v>743</v>
      </c>
      <c r="J51" s="505">
        <v>62</v>
      </c>
      <c r="K51" s="506" t="s">
        <v>744</v>
      </c>
      <c r="L51" s="490" t="s">
        <v>745</v>
      </c>
      <c r="M51" s="489"/>
    </row>
    <row r="52" spans="1:13" ht="12.95" customHeight="1">
      <c r="A52" s="500" t="s">
        <v>746</v>
      </c>
      <c r="B52" s="501">
        <v>1868</v>
      </c>
      <c r="C52" s="502" t="s">
        <v>747</v>
      </c>
      <c r="D52" s="503">
        <v>3202</v>
      </c>
      <c r="E52" s="503" t="s">
        <v>748</v>
      </c>
      <c r="F52" s="503">
        <v>349</v>
      </c>
      <c r="G52" s="503" t="s">
        <v>749</v>
      </c>
      <c r="H52" s="503">
        <v>13355</v>
      </c>
      <c r="I52" s="503" t="s">
        <v>750</v>
      </c>
      <c r="J52" s="501">
        <v>5080</v>
      </c>
      <c r="K52" s="502" t="s">
        <v>751</v>
      </c>
      <c r="L52" s="504" t="s">
        <v>752</v>
      </c>
      <c r="M52" s="489"/>
    </row>
    <row r="53" spans="1:13" ht="12.95" customHeight="1">
      <c r="A53" s="487" t="s">
        <v>753</v>
      </c>
      <c r="B53" s="505">
        <v>131</v>
      </c>
      <c r="C53" s="508">
        <v>0</v>
      </c>
      <c r="D53" s="507">
        <v>2974</v>
      </c>
      <c r="E53" s="507" t="s">
        <v>748</v>
      </c>
      <c r="F53" s="507">
        <v>94</v>
      </c>
      <c r="G53" s="507" t="s">
        <v>754</v>
      </c>
      <c r="H53" s="507">
        <v>72</v>
      </c>
      <c r="I53" s="507" t="s">
        <v>755</v>
      </c>
      <c r="J53" s="505">
        <v>123</v>
      </c>
      <c r="K53" s="506" t="s">
        <v>756</v>
      </c>
      <c r="L53" s="490" t="s">
        <v>757</v>
      </c>
      <c r="M53" s="489"/>
    </row>
    <row r="54" spans="1:13" ht="12.95" customHeight="1">
      <c r="A54" s="487" t="s">
        <v>758</v>
      </c>
      <c r="B54" s="505">
        <v>80</v>
      </c>
      <c r="C54" s="508">
        <v>0</v>
      </c>
      <c r="D54" s="507">
        <v>64</v>
      </c>
      <c r="E54" s="510">
        <v>0</v>
      </c>
      <c r="F54" s="507">
        <v>90</v>
      </c>
      <c r="G54" s="507" t="s">
        <v>759</v>
      </c>
      <c r="H54" s="507">
        <v>832</v>
      </c>
      <c r="I54" s="507" t="s">
        <v>760</v>
      </c>
      <c r="J54" s="505">
        <v>68</v>
      </c>
      <c r="K54" s="506" t="s">
        <v>761</v>
      </c>
      <c r="L54" s="490" t="s">
        <v>762</v>
      </c>
      <c r="M54" s="489"/>
    </row>
    <row r="55" spans="1:13" ht="12.95" customHeight="1">
      <c r="A55" s="487" t="s">
        <v>763</v>
      </c>
      <c r="B55" s="505">
        <v>24</v>
      </c>
      <c r="C55" s="508">
        <v>0</v>
      </c>
      <c r="D55" s="507">
        <v>25</v>
      </c>
      <c r="E55" s="510">
        <v>0</v>
      </c>
      <c r="F55" s="507">
        <v>24</v>
      </c>
      <c r="G55" s="507" t="s">
        <v>764</v>
      </c>
      <c r="H55" s="507">
        <v>4116</v>
      </c>
      <c r="I55" s="507" t="s">
        <v>765</v>
      </c>
      <c r="J55" s="505">
        <v>5</v>
      </c>
      <c r="K55" s="506" t="s">
        <v>766</v>
      </c>
      <c r="L55" s="490" t="s">
        <v>767</v>
      </c>
      <c r="M55" s="489"/>
    </row>
    <row r="56" spans="1:13" ht="12.95" customHeight="1">
      <c r="A56" s="487" t="s">
        <v>768</v>
      </c>
      <c r="B56" s="505">
        <v>1542</v>
      </c>
      <c r="C56" s="506" t="s">
        <v>769</v>
      </c>
      <c r="D56" s="507">
        <v>58</v>
      </c>
      <c r="E56" s="510">
        <v>0</v>
      </c>
      <c r="F56" s="507">
        <v>83</v>
      </c>
      <c r="G56" s="507" t="s">
        <v>770</v>
      </c>
      <c r="H56" s="507">
        <v>8251</v>
      </c>
      <c r="I56" s="507" t="s">
        <v>771</v>
      </c>
      <c r="J56" s="505">
        <v>4783</v>
      </c>
      <c r="K56" s="506" t="s">
        <v>772</v>
      </c>
      <c r="L56" s="490" t="s">
        <v>773</v>
      </c>
      <c r="M56" s="489"/>
    </row>
    <row r="57" spans="1:13" ht="12.95" customHeight="1">
      <c r="A57" s="487" t="s">
        <v>774</v>
      </c>
      <c r="B57" s="505">
        <v>75</v>
      </c>
      <c r="C57" s="506" t="s">
        <v>775</v>
      </c>
      <c r="D57" s="507">
        <v>72</v>
      </c>
      <c r="E57" s="510">
        <v>0</v>
      </c>
      <c r="F57" s="507">
        <v>58</v>
      </c>
      <c r="G57" s="507" t="s">
        <v>776</v>
      </c>
      <c r="H57" s="507">
        <v>69</v>
      </c>
      <c r="I57" s="507" t="s">
        <v>777</v>
      </c>
      <c r="J57" s="505">
        <v>88</v>
      </c>
      <c r="K57" s="506" t="s">
        <v>778</v>
      </c>
      <c r="L57" s="490" t="s">
        <v>779</v>
      </c>
      <c r="M57" s="489"/>
    </row>
    <row r="58" spans="1:13" ht="12.95" customHeight="1">
      <c r="A58" s="487" t="s">
        <v>780</v>
      </c>
      <c r="B58" s="514">
        <v>16</v>
      </c>
      <c r="C58" s="515">
        <v>0</v>
      </c>
      <c r="D58" s="507">
        <v>9</v>
      </c>
      <c r="E58" s="510">
        <v>0</v>
      </c>
      <c r="F58" s="510">
        <v>0</v>
      </c>
      <c r="G58" s="510">
        <v>0</v>
      </c>
      <c r="H58" s="507">
        <v>15</v>
      </c>
      <c r="I58" s="507" t="s">
        <v>781</v>
      </c>
      <c r="J58" s="514">
        <v>13</v>
      </c>
      <c r="K58" s="516" t="s">
        <v>782</v>
      </c>
      <c r="L58" s="517" t="s">
        <v>783</v>
      </c>
      <c r="M58" s="489"/>
    </row>
    <row r="59" spans="1:13" ht="12.95" customHeight="1">
      <c r="A59" s="518"/>
      <c r="B59" s="519"/>
      <c r="C59" s="519"/>
      <c r="D59" s="519"/>
      <c r="E59" s="519"/>
      <c r="F59" s="519"/>
      <c r="G59" s="519"/>
      <c r="H59" s="519"/>
      <c r="I59" s="519"/>
      <c r="J59" s="520"/>
      <c r="K59" s="520"/>
      <c r="L59" s="518"/>
    </row>
    <row r="60" spans="1:13" ht="12.95" customHeight="1">
      <c r="A60" s="489"/>
      <c r="B60" s="520"/>
      <c r="C60" s="520"/>
      <c r="D60" s="520"/>
      <c r="E60" s="520"/>
      <c r="F60" s="520"/>
      <c r="G60" s="520"/>
      <c r="H60" s="520"/>
      <c r="I60" s="520"/>
      <c r="J60" s="520"/>
      <c r="K60" s="520"/>
      <c r="L60" s="489"/>
    </row>
    <row r="61" spans="1:13" ht="12.95" customHeight="1">
      <c r="A61" s="521" t="s">
        <v>784</v>
      </c>
      <c r="B61" s="522">
        <v>8294</v>
      </c>
      <c r="C61" s="502" t="s">
        <v>785</v>
      </c>
      <c r="D61" s="503">
        <v>5567</v>
      </c>
      <c r="E61" s="503" t="s">
        <v>786</v>
      </c>
      <c r="F61" s="503">
        <v>7132</v>
      </c>
      <c r="G61" s="503" t="s">
        <v>787</v>
      </c>
      <c r="H61" s="503">
        <v>24810</v>
      </c>
      <c r="I61" s="503" t="s">
        <v>788</v>
      </c>
      <c r="J61" s="501">
        <v>551</v>
      </c>
      <c r="K61" s="502" t="s">
        <v>789</v>
      </c>
      <c r="L61" s="521" t="s">
        <v>790</v>
      </c>
      <c r="M61" s="489"/>
    </row>
    <row r="62" spans="1:13" ht="12.95" customHeight="1">
      <c r="A62" s="487" t="s">
        <v>791</v>
      </c>
      <c r="B62" s="520">
        <v>97</v>
      </c>
      <c r="C62" s="506" t="s">
        <v>792</v>
      </c>
      <c r="D62" s="507">
        <v>104</v>
      </c>
      <c r="E62" s="507" t="s">
        <v>793</v>
      </c>
      <c r="F62" s="507">
        <v>89</v>
      </c>
      <c r="G62" s="507" t="s">
        <v>794</v>
      </c>
      <c r="H62" s="507">
        <v>106</v>
      </c>
      <c r="I62" s="507" t="s">
        <v>795</v>
      </c>
      <c r="J62" s="505">
        <v>90</v>
      </c>
      <c r="K62" s="506" t="s">
        <v>796</v>
      </c>
      <c r="L62" s="489" t="s">
        <v>797</v>
      </c>
      <c r="M62" s="489"/>
    </row>
    <row r="63" spans="1:13" ht="12.95" customHeight="1">
      <c r="A63" s="487" t="s">
        <v>798</v>
      </c>
      <c r="B63" s="520">
        <v>87</v>
      </c>
      <c r="C63" s="508">
        <v>0</v>
      </c>
      <c r="D63" s="507">
        <v>90</v>
      </c>
      <c r="E63" s="507" t="s">
        <v>799</v>
      </c>
      <c r="F63" s="507">
        <v>84</v>
      </c>
      <c r="G63" s="507" t="s">
        <v>800</v>
      </c>
      <c r="H63" s="507">
        <v>84</v>
      </c>
      <c r="I63" s="507" t="s">
        <v>801</v>
      </c>
      <c r="J63" s="505">
        <v>74</v>
      </c>
      <c r="K63" s="506" t="s">
        <v>802</v>
      </c>
      <c r="L63" s="489" t="s">
        <v>803</v>
      </c>
      <c r="M63" s="489"/>
    </row>
    <row r="64" spans="1:13" ht="12.95" customHeight="1">
      <c r="A64" s="487" t="s">
        <v>804</v>
      </c>
      <c r="B64" s="523">
        <v>0</v>
      </c>
      <c r="C64" s="508">
        <v>0</v>
      </c>
      <c r="D64" s="510">
        <v>0</v>
      </c>
      <c r="E64" s="510">
        <v>0</v>
      </c>
      <c r="F64" s="510">
        <v>0</v>
      </c>
      <c r="G64" s="510">
        <v>0</v>
      </c>
      <c r="H64" s="510">
        <v>0</v>
      </c>
      <c r="I64" s="510">
        <v>0</v>
      </c>
      <c r="J64" s="511">
        <v>0</v>
      </c>
      <c r="K64" s="508">
        <v>0</v>
      </c>
      <c r="L64" s="489" t="s">
        <v>805</v>
      </c>
      <c r="M64" s="489"/>
    </row>
    <row r="65" spans="1:13" ht="12.95" customHeight="1">
      <c r="A65" s="487" t="s">
        <v>806</v>
      </c>
      <c r="B65" s="523">
        <v>0</v>
      </c>
      <c r="C65" s="508">
        <v>0</v>
      </c>
      <c r="D65" s="510">
        <v>0</v>
      </c>
      <c r="E65" s="510">
        <v>0</v>
      </c>
      <c r="F65" s="510">
        <v>0</v>
      </c>
      <c r="G65" s="510">
        <v>0</v>
      </c>
      <c r="H65" s="510">
        <v>0</v>
      </c>
      <c r="I65" s="510">
        <v>0</v>
      </c>
      <c r="J65" s="511">
        <v>0</v>
      </c>
      <c r="K65" s="508">
        <v>0</v>
      </c>
      <c r="L65" s="489" t="s">
        <v>807</v>
      </c>
      <c r="M65" s="489"/>
    </row>
    <row r="66" spans="1:13" ht="12.95" customHeight="1">
      <c r="A66" s="487" t="s">
        <v>808</v>
      </c>
      <c r="B66" s="523">
        <v>0</v>
      </c>
      <c r="C66" s="508">
        <v>0</v>
      </c>
      <c r="D66" s="510">
        <v>0</v>
      </c>
      <c r="E66" s="510">
        <v>0</v>
      </c>
      <c r="F66" s="510">
        <v>0</v>
      </c>
      <c r="G66" s="510">
        <v>0</v>
      </c>
      <c r="H66" s="510">
        <v>0</v>
      </c>
      <c r="I66" s="510">
        <v>0</v>
      </c>
      <c r="J66" s="511">
        <v>0</v>
      </c>
      <c r="K66" s="508">
        <v>0</v>
      </c>
      <c r="L66" s="489" t="s">
        <v>809</v>
      </c>
      <c r="M66" s="489"/>
    </row>
    <row r="67" spans="1:13" ht="12.95" customHeight="1">
      <c r="A67" s="487" t="s">
        <v>810</v>
      </c>
      <c r="B67" s="523">
        <v>0</v>
      </c>
      <c r="C67" s="508">
        <v>0</v>
      </c>
      <c r="D67" s="510">
        <v>0</v>
      </c>
      <c r="E67" s="510">
        <v>0</v>
      </c>
      <c r="F67" s="510">
        <v>0</v>
      </c>
      <c r="G67" s="510">
        <v>0</v>
      </c>
      <c r="H67" s="510">
        <v>0</v>
      </c>
      <c r="I67" s="510">
        <v>0</v>
      </c>
      <c r="J67" s="511">
        <v>0</v>
      </c>
      <c r="K67" s="508">
        <v>0</v>
      </c>
      <c r="L67" s="489" t="s">
        <v>811</v>
      </c>
      <c r="M67" s="489"/>
    </row>
    <row r="68" spans="1:13" ht="12.95" customHeight="1">
      <c r="A68" s="487" t="s">
        <v>812</v>
      </c>
      <c r="B68" s="523">
        <v>0</v>
      </c>
      <c r="C68" s="508">
        <v>0</v>
      </c>
      <c r="D68" s="510">
        <v>0</v>
      </c>
      <c r="E68" s="510">
        <v>0</v>
      </c>
      <c r="F68" s="510">
        <v>0</v>
      </c>
      <c r="G68" s="510">
        <v>0</v>
      </c>
      <c r="H68" s="510">
        <v>0</v>
      </c>
      <c r="I68" s="510">
        <v>0</v>
      </c>
      <c r="J68" s="511">
        <v>0</v>
      </c>
      <c r="K68" s="508">
        <v>0</v>
      </c>
      <c r="L68" s="489" t="s">
        <v>813</v>
      </c>
      <c r="M68" s="489"/>
    </row>
    <row r="69" spans="1:13" ht="12.95" customHeight="1">
      <c r="A69" s="487" t="s">
        <v>814</v>
      </c>
      <c r="B69" s="523">
        <v>0</v>
      </c>
      <c r="C69" s="508">
        <v>0</v>
      </c>
      <c r="D69" s="510">
        <v>0</v>
      </c>
      <c r="E69" s="510">
        <v>0</v>
      </c>
      <c r="F69" s="510">
        <v>0</v>
      </c>
      <c r="G69" s="510">
        <v>0</v>
      </c>
      <c r="H69" s="510">
        <v>0</v>
      </c>
      <c r="I69" s="510">
        <v>0</v>
      </c>
      <c r="J69" s="511">
        <v>0</v>
      </c>
      <c r="K69" s="508">
        <v>0</v>
      </c>
      <c r="L69" s="489" t="s">
        <v>815</v>
      </c>
      <c r="M69" s="489"/>
    </row>
    <row r="70" spans="1:13" ht="12.95" customHeight="1">
      <c r="A70" s="487" t="s">
        <v>816</v>
      </c>
      <c r="B70" s="520">
        <v>6</v>
      </c>
      <c r="C70" s="508">
        <v>0</v>
      </c>
      <c r="D70" s="507">
        <v>15</v>
      </c>
      <c r="E70" s="510">
        <v>0</v>
      </c>
      <c r="F70" s="507">
        <v>16</v>
      </c>
      <c r="G70" s="510">
        <v>0</v>
      </c>
      <c r="H70" s="507">
        <v>26</v>
      </c>
      <c r="I70" s="507" t="s">
        <v>817</v>
      </c>
      <c r="J70" s="505">
        <v>7</v>
      </c>
      <c r="K70" s="508">
        <v>0</v>
      </c>
      <c r="L70" s="489" t="s">
        <v>818</v>
      </c>
      <c r="M70" s="489"/>
    </row>
    <row r="71" spans="1:13" ht="12.95" customHeight="1">
      <c r="A71" s="487" t="s">
        <v>819</v>
      </c>
      <c r="B71" s="523">
        <v>0</v>
      </c>
      <c r="C71" s="508">
        <v>0</v>
      </c>
      <c r="D71" s="510">
        <v>0</v>
      </c>
      <c r="E71" s="510">
        <v>0</v>
      </c>
      <c r="F71" s="510">
        <v>0</v>
      </c>
      <c r="G71" s="510">
        <v>0</v>
      </c>
      <c r="H71" s="510">
        <v>0</v>
      </c>
      <c r="I71" s="510">
        <v>0</v>
      </c>
      <c r="J71" s="511">
        <v>0</v>
      </c>
      <c r="K71" s="508">
        <v>0</v>
      </c>
      <c r="L71" s="489" t="s">
        <v>820</v>
      </c>
      <c r="M71" s="489"/>
    </row>
    <row r="72" spans="1:13" ht="12.95" customHeight="1">
      <c r="A72" s="487" t="s">
        <v>821</v>
      </c>
      <c r="B72" s="520">
        <v>3</v>
      </c>
      <c r="C72" s="508">
        <v>0</v>
      </c>
      <c r="D72" s="507">
        <v>4</v>
      </c>
      <c r="E72" s="510">
        <v>0</v>
      </c>
      <c r="F72" s="510">
        <v>0</v>
      </c>
      <c r="G72" s="510">
        <v>0</v>
      </c>
      <c r="H72" s="507">
        <v>7</v>
      </c>
      <c r="I72" s="510">
        <v>0</v>
      </c>
      <c r="J72" s="511">
        <v>0</v>
      </c>
      <c r="K72" s="508">
        <v>0</v>
      </c>
      <c r="L72" s="489" t="s">
        <v>822</v>
      </c>
      <c r="M72" s="489"/>
    </row>
    <row r="73" spans="1:13" ht="12.95" customHeight="1">
      <c r="A73" s="487" t="s">
        <v>823</v>
      </c>
      <c r="B73" s="520">
        <v>136</v>
      </c>
      <c r="C73" s="508">
        <v>0</v>
      </c>
      <c r="D73" s="507">
        <v>5056</v>
      </c>
      <c r="E73" s="507" t="s">
        <v>824</v>
      </c>
      <c r="F73" s="507">
        <v>6572</v>
      </c>
      <c r="G73" s="507" t="s">
        <v>825</v>
      </c>
      <c r="H73" s="507">
        <v>73</v>
      </c>
      <c r="I73" s="507" t="s">
        <v>826</v>
      </c>
      <c r="J73" s="505">
        <v>58</v>
      </c>
      <c r="K73" s="506" t="s">
        <v>827</v>
      </c>
      <c r="L73" s="489" t="s">
        <v>828</v>
      </c>
      <c r="M73" s="489"/>
    </row>
    <row r="74" spans="1:13" ht="12.95" customHeight="1">
      <c r="A74" s="487" t="s">
        <v>829</v>
      </c>
      <c r="B74" s="520">
        <v>17</v>
      </c>
      <c r="C74" s="508">
        <v>0</v>
      </c>
      <c r="D74" s="507">
        <v>3</v>
      </c>
      <c r="E74" s="510">
        <v>0</v>
      </c>
      <c r="F74" s="507">
        <v>8</v>
      </c>
      <c r="G74" s="510">
        <v>0</v>
      </c>
      <c r="H74" s="507">
        <v>6</v>
      </c>
      <c r="I74" s="507" t="s">
        <v>830</v>
      </c>
      <c r="J74" s="505">
        <v>9</v>
      </c>
      <c r="K74" s="506" t="s">
        <v>831</v>
      </c>
      <c r="L74" s="489" t="s">
        <v>832</v>
      </c>
      <c r="M74" s="489"/>
    </row>
    <row r="75" spans="1:13" ht="12.95" customHeight="1">
      <c r="A75" s="487" t="s">
        <v>833</v>
      </c>
      <c r="B75" s="520">
        <v>200</v>
      </c>
      <c r="C75" s="506" t="s">
        <v>834</v>
      </c>
      <c r="D75" s="507">
        <v>165</v>
      </c>
      <c r="E75" s="510">
        <v>0</v>
      </c>
      <c r="F75" s="507">
        <v>198</v>
      </c>
      <c r="G75" s="507" t="s">
        <v>835</v>
      </c>
      <c r="H75" s="507">
        <v>195</v>
      </c>
      <c r="I75" s="507" t="s">
        <v>836</v>
      </c>
      <c r="J75" s="505">
        <v>209</v>
      </c>
      <c r="K75" s="506" t="s">
        <v>837</v>
      </c>
      <c r="L75" s="489" t="s">
        <v>838</v>
      </c>
      <c r="M75" s="489"/>
    </row>
    <row r="76" spans="1:13" ht="12.95" customHeight="1">
      <c r="A76" s="487" t="s">
        <v>839</v>
      </c>
      <c r="B76" s="520">
        <v>43</v>
      </c>
      <c r="C76" s="506" t="s">
        <v>840</v>
      </c>
      <c r="D76" s="507">
        <v>28</v>
      </c>
      <c r="E76" s="507" t="s">
        <v>841</v>
      </c>
      <c r="F76" s="507">
        <v>30</v>
      </c>
      <c r="G76" s="507" t="s">
        <v>697</v>
      </c>
      <c r="H76" s="507">
        <v>20</v>
      </c>
      <c r="I76" s="507" t="s">
        <v>842</v>
      </c>
      <c r="J76" s="505">
        <v>20</v>
      </c>
      <c r="K76" s="506" t="s">
        <v>843</v>
      </c>
      <c r="L76" s="489" t="s">
        <v>844</v>
      </c>
      <c r="M76" s="489"/>
    </row>
    <row r="77" spans="1:13" ht="12.95" customHeight="1">
      <c r="A77" s="489" t="s">
        <v>845</v>
      </c>
      <c r="B77" s="505">
        <v>7705</v>
      </c>
      <c r="C77" s="506" t="s">
        <v>846</v>
      </c>
      <c r="D77" s="507">
        <v>102</v>
      </c>
      <c r="E77" s="507" t="s">
        <v>847</v>
      </c>
      <c r="F77" s="507">
        <v>135</v>
      </c>
      <c r="G77" s="507" t="s">
        <v>848</v>
      </c>
      <c r="H77" s="507">
        <v>24293</v>
      </c>
      <c r="I77" s="507" t="s">
        <v>849</v>
      </c>
      <c r="J77" s="505">
        <v>84</v>
      </c>
      <c r="K77" s="506" t="s">
        <v>850</v>
      </c>
      <c r="L77" s="489" t="s">
        <v>851</v>
      </c>
      <c r="M77" s="489"/>
    </row>
    <row r="78" spans="1:13" ht="12.95" customHeight="1">
      <c r="A78" s="521" t="s">
        <v>852</v>
      </c>
      <c r="B78" s="501">
        <v>438</v>
      </c>
      <c r="C78" s="502" t="s">
        <v>853</v>
      </c>
      <c r="D78" s="503">
        <v>574</v>
      </c>
      <c r="E78" s="503" t="s">
        <v>854</v>
      </c>
      <c r="F78" s="503">
        <v>5902</v>
      </c>
      <c r="G78" s="503">
        <v>404019</v>
      </c>
      <c r="H78" s="503">
        <v>10220</v>
      </c>
      <c r="I78" s="503" t="s">
        <v>855</v>
      </c>
      <c r="J78" s="501">
        <v>345</v>
      </c>
      <c r="K78" s="502" t="s">
        <v>856</v>
      </c>
      <c r="L78" s="521" t="s">
        <v>857</v>
      </c>
      <c r="M78" s="489"/>
    </row>
    <row r="79" spans="1:13" ht="12.95" customHeight="1">
      <c r="A79" s="524" t="s">
        <v>858</v>
      </c>
      <c r="B79" s="505">
        <v>87</v>
      </c>
      <c r="C79" s="508">
        <v>0</v>
      </c>
      <c r="D79" s="507">
        <v>94</v>
      </c>
      <c r="E79" s="507" t="s">
        <v>859</v>
      </c>
      <c r="F79" s="507">
        <v>70</v>
      </c>
      <c r="G79" s="507" t="s">
        <v>860</v>
      </c>
      <c r="H79" s="507">
        <v>2388</v>
      </c>
      <c r="I79" s="507" t="s">
        <v>861</v>
      </c>
      <c r="J79" s="505">
        <v>39</v>
      </c>
      <c r="K79" s="506" t="s">
        <v>862</v>
      </c>
      <c r="L79" s="489" t="s">
        <v>863</v>
      </c>
      <c r="M79" s="489"/>
    </row>
    <row r="80" spans="1:13" ht="12.95" customHeight="1">
      <c r="A80" s="524" t="s">
        <v>864</v>
      </c>
      <c r="B80" s="505">
        <v>26</v>
      </c>
      <c r="C80" s="508">
        <v>0</v>
      </c>
      <c r="D80" s="507">
        <v>21</v>
      </c>
      <c r="E80" s="510">
        <v>0</v>
      </c>
      <c r="F80" s="507">
        <v>15</v>
      </c>
      <c r="G80" s="510">
        <v>0</v>
      </c>
      <c r="H80" s="507">
        <v>30</v>
      </c>
      <c r="I80" s="507" t="s">
        <v>578</v>
      </c>
      <c r="J80" s="505">
        <v>28</v>
      </c>
      <c r="K80" s="508">
        <v>0</v>
      </c>
      <c r="L80" s="489" t="s">
        <v>865</v>
      </c>
      <c r="M80" s="489"/>
    </row>
    <row r="81" spans="1:13" ht="12.95" customHeight="1">
      <c r="A81" s="524" t="s">
        <v>866</v>
      </c>
      <c r="B81" s="505">
        <v>49</v>
      </c>
      <c r="C81" s="508">
        <v>0</v>
      </c>
      <c r="D81" s="507">
        <v>5</v>
      </c>
      <c r="E81" s="510">
        <v>0</v>
      </c>
      <c r="F81" s="507">
        <v>8</v>
      </c>
      <c r="G81" s="510">
        <v>0</v>
      </c>
      <c r="H81" s="507">
        <v>7</v>
      </c>
      <c r="I81" s="507" t="s">
        <v>867</v>
      </c>
      <c r="J81" s="505">
        <v>8</v>
      </c>
      <c r="K81" s="506" t="s">
        <v>868</v>
      </c>
      <c r="L81" s="489" t="s">
        <v>869</v>
      </c>
      <c r="M81" s="489"/>
    </row>
    <row r="82" spans="1:13" ht="12.95" customHeight="1">
      <c r="A82" s="525" t="s">
        <v>870</v>
      </c>
      <c r="B82" s="505">
        <v>3</v>
      </c>
      <c r="C82" s="508">
        <v>0</v>
      </c>
      <c r="D82" s="507">
        <v>6</v>
      </c>
      <c r="E82" s="510">
        <v>0</v>
      </c>
      <c r="F82" s="507">
        <v>5564</v>
      </c>
      <c r="G82" s="507" t="s">
        <v>871</v>
      </c>
      <c r="H82" s="507">
        <v>1975</v>
      </c>
      <c r="I82" s="507" t="s">
        <v>872</v>
      </c>
      <c r="J82" s="505">
        <v>3</v>
      </c>
      <c r="K82" s="506" t="s">
        <v>873</v>
      </c>
      <c r="L82" s="489" t="s">
        <v>874</v>
      </c>
      <c r="M82" s="489"/>
    </row>
    <row r="83" spans="1:13" ht="12.95" customHeight="1">
      <c r="A83" s="526" t="s">
        <v>875</v>
      </c>
      <c r="B83" s="505">
        <v>126</v>
      </c>
      <c r="C83" s="506" t="s">
        <v>853</v>
      </c>
      <c r="D83" s="507">
        <v>114</v>
      </c>
      <c r="E83" s="507" t="s">
        <v>876</v>
      </c>
      <c r="F83" s="507">
        <v>74</v>
      </c>
      <c r="G83" s="507" t="s">
        <v>877</v>
      </c>
      <c r="H83" s="507">
        <v>111</v>
      </c>
      <c r="I83" s="507" t="s">
        <v>878</v>
      </c>
      <c r="J83" s="505">
        <v>86</v>
      </c>
      <c r="K83" s="506" t="s">
        <v>879</v>
      </c>
      <c r="L83" s="489" t="s">
        <v>880</v>
      </c>
      <c r="M83" s="489"/>
    </row>
    <row r="84" spans="1:13" ht="12.95" customHeight="1">
      <c r="A84" s="527" t="s">
        <v>881</v>
      </c>
      <c r="B84" s="511">
        <v>0</v>
      </c>
      <c r="C84" s="508">
        <v>0</v>
      </c>
      <c r="D84" s="510">
        <v>0</v>
      </c>
      <c r="E84" s="510">
        <v>0</v>
      </c>
      <c r="F84" s="510">
        <v>0</v>
      </c>
      <c r="G84" s="510">
        <v>0</v>
      </c>
      <c r="H84" s="510">
        <v>0</v>
      </c>
      <c r="I84" s="510">
        <v>0</v>
      </c>
      <c r="J84" s="511">
        <v>0</v>
      </c>
      <c r="K84" s="508">
        <v>0</v>
      </c>
      <c r="L84" s="489" t="s">
        <v>882</v>
      </c>
      <c r="M84" s="489"/>
    </row>
    <row r="85" spans="1:13" ht="12.95" customHeight="1">
      <c r="A85" s="525" t="s">
        <v>883</v>
      </c>
      <c r="B85" s="505">
        <v>4</v>
      </c>
      <c r="C85" s="508">
        <v>0</v>
      </c>
      <c r="D85" s="507">
        <v>171</v>
      </c>
      <c r="E85" s="510">
        <v>0</v>
      </c>
      <c r="F85" s="507">
        <v>3</v>
      </c>
      <c r="G85" s="507" t="s">
        <v>884</v>
      </c>
      <c r="H85" s="507">
        <v>1</v>
      </c>
      <c r="I85" s="507" t="s">
        <v>885</v>
      </c>
      <c r="J85" s="505">
        <v>8</v>
      </c>
      <c r="K85" s="506" t="s">
        <v>886</v>
      </c>
      <c r="L85" s="489" t="s">
        <v>887</v>
      </c>
      <c r="M85" s="489"/>
    </row>
    <row r="86" spans="1:13" ht="12.95" customHeight="1">
      <c r="A86" s="525" t="s">
        <v>888</v>
      </c>
      <c r="B86" s="505">
        <v>15</v>
      </c>
      <c r="C86" s="508">
        <v>0</v>
      </c>
      <c r="D86" s="507">
        <v>30</v>
      </c>
      <c r="E86" s="510">
        <v>0</v>
      </c>
      <c r="F86" s="507">
        <v>22</v>
      </c>
      <c r="G86" s="507" t="s">
        <v>889</v>
      </c>
      <c r="H86" s="507">
        <v>37</v>
      </c>
      <c r="I86" s="507" t="s">
        <v>890</v>
      </c>
      <c r="J86" s="505">
        <v>43</v>
      </c>
      <c r="K86" s="506" t="s">
        <v>891</v>
      </c>
      <c r="L86" s="489" t="s">
        <v>892</v>
      </c>
      <c r="M86" s="489"/>
    </row>
    <row r="87" spans="1:13" ht="12.95" customHeight="1">
      <c r="A87" s="489" t="s">
        <v>893</v>
      </c>
      <c r="B87" s="505">
        <v>128</v>
      </c>
      <c r="C87" s="508">
        <v>0</v>
      </c>
      <c r="D87" s="507">
        <v>133</v>
      </c>
      <c r="E87" s="507" t="s">
        <v>848</v>
      </c>
      <c r="F87" s="507">
        <v>146</v>
      </c>
      <c r="G87" s="507" t="s">
        <v>894</v>
      </c>
      <c r="H87" s="507">
        <v>5671</v>
      </c>
      <c r="I87" s="507" t="s">
        <v>895</v>
      </c>
      <c r="J87" s="505">
        <v>130</v>
      </c>
      <c r="K87" s="506" t="s">
        <v>896</v>
      </c>
      <c r="L87" s="489" t="s">
        <v>897</v>
      </c>
      <c r="M87" s="489"/>
    </row>
    <row r="88" spans="1:13" ht="12.95" customHeight="1">
      <c r="A88" s="521" t="s">
        <v>898</v>
      </c>
      <c r="B88" s="501">
        <v>364</v>
      </c>
      <c r="C88" s="512">
        <v>0</v>
      </c>
      <c r="D88" s="503">
        <v>381</v>
      </c>
      <c r="E88" s="503" t="s">
        <v>899</v>
      </c>
      <c r="F88" s="503">
        <v>244</v>
      </c>
      <c r="G88" s="503" t="s">
        <v>900</v>
      </c>
      <c r="H88" s="503">
        <v>1733</v>
      </c>
      <c r="I88" s="503" t="s">
        <v>901</v>
      </c>
      <c r="J88" s="501">
        <v>179</v>
      </c>
      <c r="K88" s="502" t="s">
        <v>902</v>
      </c>
      <c r="L88" s="521" t="s">
        <v>903</v>
      </c>
      <c r="M88" s="489"/>
    </row>
    <row r="89" spans="1:13" ht="12.95" customHeight="1">
      <c r="A89" s="487" t="s">
        <v>904</v>
      </c>
      <c r="B89" s="520">
        <v>91</v>
      </c>
      <c r="C89" s="508">
        <v>0</v>
      </c>
      <c r="D89" s="507">
        <v>102</v>
      </c>
      <c r="E89" s="510">
        <v>0</v>
      </c>
      <c r="F89" s="507">
        <v>46</v>
      </c>
      <c r="G89" s="510">
        <v>0</v>
      </c>
      <c r="H89" s="507">
        <v>72</v>
      </c>
      <c r="I89" s="507" t="s">
        <v>905</v>
      </c>
      <c r="J89" s="505">
        <v>16</v>
      </c>
      <c r="K89" s="506" t="s">
        <v>906</v>
      </c>
      <c r="L89" s="489" t="s">
        <v>907</v>
      </c>
      <c r="M89" s="489"/>
    </row>
    <row r="90" spans="1:13" ht="12.95" customHeight="1">
      <c r="A90" s="487" t="s">
        <v>908</v>
      </c>
      <c r="B90" s="520">
        <v>94</v>
      </c>
      <c r="C90" s="508">
        <v>0</v>
      </c>
      <c r="D90" s="507">
        <v>112</v>
      </c>
      <c r="E90" s="510">
        <v>0</v>
      </c>
      <c r="F90" s="507">
        <v>93</v>
      </c>
      <c r="G90" s="507" t="s">
        <v>909</v>
      </c>
      <c r="H90" s="507">
        <v>81</v>
      </c>
      <c r="I90" s="507" t="s">
        <v>910</v>
      </c>
      <c r="J90" s="505">
        <v>61</v>
      </c>
      <c r="K90" s="506" t="s">
        <v>911</v>
      </c>
      <c r="L90" s="489" t="s">
        <v>912</v>
      </c>
      <c r="M90" s="489"/>
    </row>
    <row r="91" spans="1:13" ht="12.95" customHeight="1">
      <c r="A91" s="487" t="s">
        <v>913</v>
      </c>
      <c r="B91" s="520">
        <v>179</v>
      </c>
      <c r="C91" s="508">
        <v>0</v>
      </c>
      <c r="D91" s="507">
        <v>167</v>
      </c>
      <c r="E91" s="507" t="s">
        <v>899</v>
      </c>
      <c r="F91" s="507">
        <v>105</v>
      </c>
      <c r="G91" s="507" t="s">
        <v>914</v>
      </c>
      <c r="H91" s="507">
        <v>1580</v>
      </c>
      <c r="I91" s="507" t="s">
        <v>915</v>
      </c>
      <c r="J91" s="505">
        <v>102</v>
      </c>
      <c r="K91" s="506" t="s">
        <v>916</v>
      </c>
      <c r="L91" s="489" t="s">
        <v>917</v>
      </c>
      <c r="M91" s="489"/>
    </row>
    <row r="92" spans="1:13" ht="12.95" customHeight="1">
      <c r="A92" s="500" t="s">
        <v>918</v>
      </c>
      <c r="B92" s="522">
        <v>10022</v>
      </c>
      <c r="C92" s="502" t="s">
        <v>919</v>
      </c>
      <c r="D92" s="503">
        <v>294</v>
      </c>
      <c r="E92" s="503" t="s">
        <v>920</v>
      </c>
      <c r="F92" s="503">
        <v>297</v>
      </c>
      <c r="G92" s="503" t="s">
        <v>921</v>
      </c>
      <c r="H92" s="503">
        <v>8692</v>
      </c>
      <c r="I92" s="503" t="s">
        <v>922</v>
      </c>
      <c r="J92" s="501">
        <v>240</v>
      </c>
      <c r="K92" s="502" t="s">
        <v>923</v>
      </c>
      <c r="L92" s="521" t="s">
        <v>924</v>
      </c>
      <c r="M92" s="489"/>
    </row>
    <row r="93" spans="1:13" ht="12.95" customHeight="1">
      <c r="A93" s="487" t="s">
        <v>925</v>
      </c>
      <c r="B93" s="520">
        <v>21</v>
      </c>
      <c r="C93" s="508">
        <v>0</v>
      </c>
      <c r="D93" s="507">
        <v>29</v>
      </c>
      <c r="E93" s="507" t="s">
        <v>587</v>
      </c>
      <c r="F93" s="507">
        <v>44</v>
      </c>
      <c r="G93" s="507" t="s">
        <v>926</v>
      </c>
      <c r="H93" s="507">
        <v>28</v>
      </c>
      <c r="I93" s="507" t="s">
        <v>927</v>
      </c>
      <c r="J93" s="505">
        <v>10</v>
      </c>
      <c r="K93" s="506" t="s">
        <v>928</v>
      </c>
      <c r="L93" s="489" t="s">
        <v>929</v>
      </c>
      <c r="M93" s="489"/>
    </row>
    <row r="94" spans="1:13" ht="12.95" customHeight="1">
      <c r="A94" s="487" t="s">
        <v>930</v>
      </c>
      <c r="B94" s="520">
        <v>108</v>
      </c>
      <c r="C94" s="508">
        <v>0</v>
      </c>
      <c r="D94" s="507">
        <v>41</v>
      </c>
      <c r="E94" s="507" t="s">
        <v>931</v>
      </c>
      <c r="F94" s="507">
        <v>60</v>
      </c>
      <c r="G94" s="507" t="s">
        <v>932</v>
      </c>
      <c r="H94" s="507">
        <v>1042</v>
      </c>
      <c r="I94" s="507" t="s">
        <v>933</v>
      </c>
      <c r="J94" s="505">
        <v>22</v>
      </c>
      <c r="K94" s="506" t="s">
        <v>934</v>
      </c>
      <c r="L94" s="489" t="s">
        <v>935</v>
      </c>
      <c r="M94" s="489"/>
    </row>
    <row r="95" spans="1:13" ht="12.95" customHeight="1">
      <c r="A95" s="487" t="s">
        <v>936</v>
      </c>
      <c r="B95" s="520">
        <v>7</v>
      </c>
      <c r="C95" s="508">
        <v>0</v>
      </c>
      <c r="D95" s="507">
        <v>7</v>
      </c>
      <c r="E95" s="507" t="s">
        <v>578</v>
      </c>
      <c r="F95" s="507">
        <v>7</v>
      </c>
      <c r="G95" s="507" t="s">
        <v>578</v>
      </c>
      <c r="H95" s="507">
        <v>11</v>
      </c>
      <c r="I95" s="507" t="s">
        <v>937</v>
      </c>
      <c r="J95" s="505">
        <v>9</v>
      </c>
      <c r="K95" s="506" t="s">
        <v>938</v>
      </c>
      <c r="L95" s="489" t="s">
        <v>939</v>
      </c>
      <c r="M95" s="489"/>
    </row>
    <row r="96" spans="1:13" ht="12.95" customHeight="1">
      <c r="A96" s="487" t="s">
        <v>940</v>
      </c>
      <c r="B96" s="520">
        <v>110</v>
      </c>
      <c r="C96" s="508">
        <v>0</v>
      </c>
      <c r="D96" s="507">
        <v>101</v>
      </c>
      <c r="E96" s="507" t="s">
        <v>941</v>
      </c>
      <c r="F96" s="507">
        <v>62</v>
      </c>
      <c r="G96" s="507" t="s">
        <v>942</v>
      </c>
      <c r="H96" s="507">
        <v>7477</v>
      </c>
      <c r="I96" s="507" t="s">
        <v>943</v>
      </c>
      <c r="J96" s="505">
        <v>86</v>
      </c>
      <c r="K96" s="506" t="s">
        <v>944</v>
      </c>
      <c r="L96" s="489" t="s">
        <v>945</v>
      </c>
      <c r="M96" s="489"/>
    </row>
    <row r="97" spans="1:13" ht="12.95" customHeight="1">
      <c r="A97" s="487" t="s">
        <v>946</v>
      </c>
      <c r="B97" s="520">
        <v>9776</v>
      </c>
      <c r="C97" s="506" t="s">
        <v>919</v>
      </c>
      <c r="D97" s="507">
        <v>116</v>
      </c>
      <c r="E97" s="510">
        <v>0</v>
      </c>
      <c r="F97" s="507">
        <v>124</v>
      </c>
      <c r="G97" s="507" t="s">
        <v>947</v>
      </c>
      <c r="H97" s="507">
        <v>134</v>
      </c>
      <c r="I97" s="507" t="s">
        <v>948</v>
      </c>
      <c r="J97" s="505">
        <v>113</v>
      </c>
      <c r="K97" s="506" t="s">
        <v>949</v>
      </c>
      <c r="L97" s="489" t="s">
        <v>950</v>
      </c>
      <c r="M97" s="489"/>
    </row>
    <row r="98" spans="1:13" ht="12.95" customHeight="1">
      <c r="A98" s="500" t="s">
        <v>951</v>
      </c>
      <c r="B98" s="522">
        <v>20</v>
      </c>
      <c r="C98" s="502" t="s">
        <v>952</v>
      </c>
      <c r="D98" s="503">
        <v>34</v>
      </c>
      <c r="E98" s="503" t="s">
        <v>953</v>
      </c>
      <c r="F98" s="503">
        <v>30</v>
      </c>
      <c r="G98" s="503" t="s">
        <v>954</v>
      </c>
      <c r="H98" s="503">
        <v>782</v>
      </c>
      <c r="I98" s="503" t="s">
        <v>955</v>
      </c>
      <c r="J98" s="501">
        <v>39</v>
      </c>
      <c r="K98" s="502" t="s">
        <v>956</v>
      </c>
      <c r="L98" s="521" t="s">
        <v>957</v>
      </c>
      <c r="M98" s="489"/>
    </row>
    <row r="99" spans="1:13" ht="12.95" customHeight="1">
      <c r="A99" s="487" t="s">
        <v>958</v>
      </c>
      <c r="B99" s="520">
        <v>20</v>
      </c>
      <c r="C99" s="506" t="s">
        <v>952</v>
      </c>
      <c r="D99" s="507">
        <v>34</v>
      </c>
      <c r="E99" s="507" t="s">
        <v>953</v>
      </c>
      <c r="F99" s="507">
        <v>30</v>
      </c>
      <c r="G99" s="507" t="s">
        <v>954</v>
      </c>
      <c r="H99" s="507">
        <v>782</v>
      </c>
      <c r="I99" s="507" t="s">
        <v>955</v>
      </c>
      <c r="J99" s="505">
        <v>39</v>
      </c>
      <c r="K99" s="506" t="s">
        <v>956</v>
      </c>
      <c r="L99" s="489" t="s">
        <v>959</v>
      </c>
      <c r="M99" s="489"/>
    </row>
    <row r="100" spans="1:13" ht="12.95" customHeight="1">
      <c r="A100" s="500" t="s">
        <v>960</v>
      </c>
      <c r="B100" s="522">
        <v>6</v>
      </c>
      <c r="C100" s="512">
        <v>0</v>
      </c>
      <c r="D100" s="513">
        <v>0</v>
      </c>
      <c r="E100" s="513">
        <v>0</v>
      </c>
      <c r="F100" s="503">
        <v>7</v>
      </c>
      <c r="G100" s="503" t="s">
        <v>961</v>
      </c>
      <c r="H100" s="503">
        <v>5</v>
      </c>
      <c r="I100" s="503" t="s">
        <v>962</v>
      </c>
      <c r="J100" s="501">
        <v>1</v>
      </c>
      <c r="K100" s="502" t="s">
        <v>963</v>
      </c>
      <c r="L100" s="521" t="s">
        <v>964</v>
      </c>
      <c r="M100" s="489"/>
    </row>
    <row r="101" spans="1:13" ht="12.95" customHeight="1">
      <c r="A101" s="487" t="s">
        <v>965</v>
      </c>
      <c r="B101" s="520">
        <v>6</v>
      </c>
      <c r="C101" s="508">
        <v>0</v>
      </c>
      <c r="D101" s="510">
        <v>0</v>
      </c>
      <c r="E101" s="510">
        <v>0</v>
      </c>
      <c r="F101" s="507">
        <v>7</v>
      </c>
      <c r="G101" s="507" t="s">
        <v>961</v>
      </c>
      <c r="H101" s="507">
        <v>5</v>
      </c>
      <c r="I101" s="507" t="s">
        <v>962</v>
      </c>
      <c r="J101" s="505">
        <v>1</v>
      </c>
      <c r="K101" s="506" t="s">
        <v>963</v>
      </c>
      <c r="L101" s="489" t="s">
        <v>966</v>
      </c>
      <c r="M101" s="489"/>
    </row>
    <row r="102" spans="1:13" ht="12.95" customHeight="1">
      <c r="A102" s="500" t="s">
        <v>967</v>
      </c>
      <c r="B102" s="528">
        <v>0</v>
      </c>
      <c r="C102" s="512">
        <v>0</v>
      </c>
      <c r="D102" s="503">
        <v>2</v>
      </c>
      <c r="E102" s="513">
        <v>0</v>
      </c>
      <c r="F102" s="503">
        <v>3</v>
      </c>
      <c r="G102" s="513">
        <v>0</v>
      </c>
      <c r="H102" s="503">
        <v>3</v>
      </c>
      <c r="I102" s="503" t="s">
        <v>968</v>
      </c>
      <c r="J102" s="529">
        <v>0</v>
      </c>
      <c r="K102" s="512">
        <v>0</v>
      </c>
      <c r="L102" s="521" t="s">
        <v>969</v>
      </c>
      <c r="M102" s="489"/>
    </row>
    <row r="103" spans="1:13" ht="12.95" customHeight="1">
      <c r="A103" s="487" t="s">
        <v>970</v>
      </c>
      <c r="B103" s="523">
        <v>0</v>
      </c>
      <c r="C103" s="508">
        <v>0</v>
      </c>
      <c r="D103" s="507">
        <v>2</v>
      </c>
      <c r="E103" s="510">
        <v>0</v>
      </c>
      <c r="F103" s="507">
        <v>3</v>
      </c>
      <c r="G103" s="510">
        <v>0</v>
      </c>
      <c r="H103" s="507">
        <v>3</v>
      </c>
      <c r="I103" s="507" t="s">
        <v>968</v>
      </c>
      <c r="J103" s="511">
        <v>0</v>
      </c>
      <c r="K103" s="508">
        <v>0</v>
      </c>
      <c r="L103" s="489" t="s">
        <v>971</v>
      </c>
      <c r="M103" s="489"/>
    </row>
    <row r="104" spans="1:13" ht="12.95" customHeight="1">
      <c r="A104" s="530" t="s">
        <v>972</v>
      </c>
      <c r="B104" s="531">
        <v>31816</v>
      </c>
      <c r="C104" s="532" t="s">
        <v>973</v>
      </c>
      <c r="D104" s="533">
        <v>15679</v>
      </c>
      <c r="E104" s="533" t="s">
        <v>974</v>
      </c>
      <c r="F104" s="533">
        <v>21336</v>
      </c>
      <c r="G104" s="533" t="s">
        <v>975</v>
      </c>
      <c r="H104" s="533">
        <v>142305</v>
      </c>
      <c r="I104" s="533" t="s">
        <v>976</v>
      </c>
      <c r="J104" s="531">
        <v>9154</v>
      </c>
      <c r="K104" s="532" t="s">
        <v>977</v>
      </c>
      <c r="L104" s="530" t="s">
        <v>978</v>
      </c>
      <c r="M104" s="489"/>
    </row>
    <row r="105" spans="1:13" ht="12.95" customHeight="1">
      <c r="A105" s="530"/>
      <c r="B105" s="531"/>
      <c r="C105" s="532"/>
      <c r="D105" s="533"/>
      <c r="E105" s="533"/>
      <c r="F105" s="533"/>
      <c r="G105" s="533"/>
      <c r="H105" s="533"/>
      <c r="I105" s="533"/>
      <c r="J105" s="531"/>
      <c r="K105" s="532"/>
      <c r="L105" s="530"/>
      <c r="M105" s="489"/>
    </row>
    <row r="106" spans="1:13" ht="12.95" customHeight="1">
      <c r="A106" s="530"/>
      <c r="B106" s="534"/>
      <c r="C106" s="535"/>
      <c r="D106" s="533"/>
      <c r="E106" s="533"/>
      <c r="F106" s="533"/>
      <c r="G106" s="533"/>
      <c r="H106" s="533"/>
      <c r="I106" s="533"/>
      <c r="J106" s="534"/>
      <c r="K106" s="535"/>
      <c r="L106" s="530"/>
      <c r="M106" s="489"/>
    </row>
    <row r="107" spans="1:13" ht="12.95" customHeight="1">
      <c r="A107" s="2299" t="s">
        <v>979</v>
      </c>
      <c r="B107" s="2299"/>
      <c r="C107" s="2299"/>
      <c r="D107" s="2299"/>
      <c r="E107" s="2299"/>
      <c r="F107" s="2299"/>
      <c r="G107" s="2299"/>
      <c r="H107" s="2299"/>
      <c r="I107" s="2299"/>
      <c r="J107" s="2300" t="s">
        <v>980</v>
      </c>
      <c r="K107" s="2300"/>
      <c r="L107" s="2299"/>
    </row>
    <row r="108" spans="1:13" ht="12.95" customHeight="1">
      <c r="A108" s="2294" t="s">
        <v>981</v>
      </c>
      <c r="B108" s="2294"/>
      <c r="C108" s="2294"/>
      <c r="D108" s="2294"/>
      <c r="E108" s="2294"/>
      <c r="F108" s="2294"/>
      <c r="G108" s="2294"/>
      <c r="H108" s="2294"/>
      <c r="I108" s="2294"/>
      <c r="J108" s="2294" t="s">
        <v>982</v>
      </c>
      <c r="K108" s="2294"/>
      <c r="L108" s="2294"/>
    </row>
    <row r="111" spans="1:13" ht="22.5">
      <c r="A111" s="2314" t="s">
        <v>534</v>
      </c>
      <c r="B111" s="2314"/>
      <c r="C111" s="2314"/>
      <c r="D111" s="2314"/>
      <c r="E111" s="2314"/>
      <c r="F111" s="2314"/>
      <c r="G111" s="2314"/>
      <c r="H111" s="2314"/>
      <c r="I111" s="2314"/>
      <c r="J111" s="2315" t="s">
        <v>535</v>
      </c>
      <c r="K111" s="2315"/>
      <c r="L111" s="2315"/>
    </row>
    <row r="112" spans="1:13" ht="15.75">
      <c r="A112" s="2316" t="s">
        <v>536</v>
      </c>
      <c r="B112" s="2316"/>
      <c r="C112" s="2316"/>
      <c r="D112" s="2316"/>
      <c r="E112" s="2316"/>
      <c r="F112" s="2316"/>
      <c r="G112" s="2316"/>
      <c r="H112" s="2316"/>
      <c r="I112" s="2316"/>
      <c r="J112" s="2316" t="s">
        <v>537</v>
      </c>
      <c r="K112" s="2316"/>
      <c r="L112" s="2316"/>
    </row>
    <row r="113" spans="1:12" ht="15.75">
      <c r="A113" s="2316" t="s">
        <v>983</v>
      </c>
      <c r="B113" s="2316"/>
      <c r="C113" s="2316"/>
      <c r="D113" s="2316"/>
      <c r="E113" s="2316"/>
      <c r="F113" s="2316"/>
      <c r="G113" s="2316"/>
      <c r="H113" s="2316"/>
      <c r="I113" s="2316"/>
      <c r="J113" s="2316" t="s">
        <v>984</v>
      </c>
      <c r="K113" s="2316"/>
      <c r="L113" s="2316"/>
    </row>
    <row r="114" spans="1:12">
      <c r="A114" s="538" t="s">
        <v>249</v>
      </c>
      <c r="B114" s="539"/>
      <c r="C114" s="539"/>
      <c r="D114" s="539"/>
      <c r="E114" s="539"/>
      <c r="F114" s="539"/>
      <c r="G114" s="539"/>
      <c r="H114" s="539" t="s">
        <v>249</v>
      </c>
      <c r="I114" s="539" t="s">
        <v>249</v>
      </c>
      <c r="J114" s="539" t="s">
        <v>249</v>
      </c>
      <c r="K114" s="539" t="s">
        <v>249</v>
      </c>
      <c r="L114" s="538" t="s">
        <v>249</v>
      </c>
    </row>
    <row r="115" spans="1:12">
      <c r="A115" s="2309" t="s">
        <v>540</v>
      </c>
      <c r="B115" s="2309"/>
      <c r="C115" s="2309"/>
      <c r="D115" s="2309"/>
      <c r="E115" s="2309"/>
      <c r="F115" s="2309"/>
      <c r="G115" s="2309"/>
      <c r="H115" s="2309"/>
      <c r="I115" s="2309"/>
      <c r="J115" s="2309" t="s">
        <v>541</v>
      </c>
      <c r="K115" s="2309"/>
      <c r="L115" s="2309"/>
    </row>
    <row r="116" spans="1:12">
      <c r="A116" s="540"/>
      <c r="B116" s="2310" t="s">
        <v>542</v>
      </c>
      <c r="C116" s="2311"/>
      <c r="D116" s="2312" t="s">
        <v>543</v>
      </c>
      <c r="E116" s="2312"/>
      <c r="F116" s="2312" t="s">
        <v>544</v>
      </c>
      <c r="G116" s="2312"/>
      <c r="H116" s="2312" t="s">
        <v>545</v>
      </c>
      <c r="I116" s="2312"/>
      <c r="J116" s="2310" t="s">
        <v>546</v>
      </c>
      <c r="K116" s="2313"/>
      <c r="L116" s="541"/>
    </row>
    <row r="117" spans="1:12">
      <c r="A117" s="540"/>
      <c r="B117" s="2318" t="s">
        <v>547</v>
      </c>
      <c r="C117" s="2319"/>
      <c r="D117" s="2320" t="s">
        <v>548</v>
      </c>
      <c r="E117" s="2320"/>
      <c r="F117" s="2320" t="s">
        <v>549</v>
      </c>
      <c r="G117" s="2320"/>
      <c r="H117" s="2320" t="s">
        <v>550</v>
      </c>
      <c r="I117" s="2320"/>
      <c r="J117" s="2318" t="s">
        <v>551</v>
      </c>
      <c r="K117" s="2321"/>
      <c r="L117" s="541"/>
    </row>
    <row r="118" spans="1:12">
      <c r="A118" s="542"/>
      <c r="B118" s="543" t="s">
        <v>552</v>
      </c>
      <c r="C118" s="544" t="s">
        <v>553</v>
      </c>
      <c r="D118" s="545" t="s">
        <v>552</v>
      </c>
      <c r="E118" s="545" t="s">
        <v>553</v>
      </c>
      <c r="F118" s="545" t="s">
        <v>552</v>
      </c>
      <c r="G118" s="545" t="s">
        <v>553</v>
      </c>
      <c r="H118" s="545" t="s">
        <v>552</v>
      </c>
      <c r="I118" s="545" t="s">
        <v>553</v>
      </c>
      <c r="J118" s="543" t="s">
        <v>552</v>
      </c>
      <c r="K118" s="544" t="s">
        <v>553</v>
      </c>
      <c r="L118" s="541"/>
    </row>
    <row r="119" spans="1:12">
      <c r="A119" s="546"/>
      <c r="B119" s="547" t="s">
        <v>554</v>
      </c>
      <c r="C119" s="548" t="s">
        <v>555</v>
      </c>
      <c r="D119" s="549" t="s">
        <v>554</v>
      </c>
      <c r="E119" s="549" t="s">
        <v>555</v>
      </c>
      <c r="F119" s="549" t="s">
        <v>554</v>
      </c>
      <c r="G119" s="549" t="s">
        <v>555</v>
      </c>
      <c r="H119" s="549" t="s">
        <v>554</v>
      </c>
      <c r="I119" s="549" t="s">
        <v>555</v>
      </c>
      <c r="J119" s="547" t="s">
        <v>554</v>
      </c>
      <c r="K119" s="548" t="s">
        <v>555</v>
      </c>
      <c r="L119" s="550"/>
    </row>
    <row r="120" spans="1:12">
      <c r="A120" s="551" t="s">
        <v>556</v>
      </c>
      <c r="B120" s="552">
        <v>1093</v>
      </c>
      <c r="C120" s="553" t="s">
        <v>985</v>
      </c>
      <c r="D120" s="554">
        <v>5031</v>
      </c>
      <c r="E120" s="554" t="s">
        <v>986</v>
      </c>
      <c r="F120" s="554">
        <v>5209</v>
      </c>
      <c r="G120" s="554" t="s">
        <v>987</v>
      </c>
      <c r="H120" s="554">
        <v>25405</v>
      </c>
      <c r="I120" s="554" t="s">
        <v>988</v>
      </c>
      <c r="J120" s="552">
        <v>525</v>
      </c>
      <c r="K120" s="553" t="s">
        <v>989</v>
      </c>
      <c r="L120" s="555" t="s">
        <v>562</v>
      </c>
    </row>
    <row r="121" spans="1:12">
      <c r="A121" s="540" t="s">
        <v>563</v>
      </c>
      <c r="B121" s="556">
        <v>546</v>
      </c>
      <c r="C121" s="557" t="s">
        <v>990</v>
      </c>
      <c r="D121" s="558">
        <v>344</v>
      </c>
      <c r="E121" s="558" t="s">
        <v>565</v>
      </c>
      <c r="F121" s="558">
        <v>2431</v>
      </c>
      <c r="G121" s="558" t="s">
        <v>991</v>
      </c>
      <c r="H121" s="558">
        <v>12030</v>
      </c>
      <c r="I121" s="558" t="s">
        <v>992</v>
      </c>
      <c r="J121" s="556">
        <v>131</v>
      </c>
      <c r="K121" s="557" t="s">
        <v>993</v>
      </c>
      <c r="L121" s="541" t="s">
        <v>569</v>
      </c>
    </row>
    <row r="122" spans="1:12">
      <c r="A122" s="540" t="s">
        <v>570</v>
      </c>
      <c r="B122" s="556">
        <v>110</v>
      </c>
      <c r="C122" s="559">
        <v>0</v>
      </c>
      <c r="D122" s="558">
        <v>4304</v>
      </c>
      <c r="E122" s="558" t="s">
        <v>994</v>
      </c>
      <c r="F122" s="558">
        <v>2383</v>
      </c>
      <c r="G122" s="558" t="s">
        <v>995</v>
      </c>
      <c r="H122" s="558">
        <v>81</v>
      </c>
      <c r="I122" s="558" t="s">
        <v>996</v>
      </c>
      <c r="J122" s="556">
        <v>68</v>
      </c>
      <c r="K122" s="557" t="s">
        <v>997</v>
      </c>
      <c r="L122" s="541" t="s">
        <v>575</v>
      </c>
    </row>
    <row r="123" spans="1:12">
      <c r="A123" s="540" t="s">
        <v>576</v>
      </c>
      <c r="B123" s="556">
        <v>27</v>
      </c>
      <c r="C123" s="559">
        <v>0</v>
      </c>
      <c r="D123" s="560">
        <v>15</v>
      </c>
      <c r="E123" s="558" t="s">
        <v>587</v>
      </c>
      <c r="F123" s="558">
        <v>26</v>
      </c>
      <c r="G123" s="558" t="s">
        <v>998</v>
      </c>
      <c r="H123" s="558">
        <v>10</v>
      </c>
      <c r="I123" s="558" t="s">
        <v>999</v>
      </c>
      <c r="J123" s="556">
        <v>5</v>
      </c>
      <c r="K123" s="557" t="s">
        <v>1000</v>
      </c>
      <c r="L123" s="541" t="s">
        <v>579</v>
      </c>
    </row>
    <row r="124" spans="1:12">
      <c r="A124" s="540" t="s">
        <v>580</v>
      </c>
      <c r="B124" s="556">
        <v>181</v>
      </c>
      <c r="C124" s="559">
        <v>0</v>
      </c>
      <c r="D124" s="558">
        <v>185</v>
      </c>
      <c r="E124" s="558" t="s">
        <v>581</v>
      </c>
      <c r="F124" s="558">
        <v>191</v>
      </c>
      <c r="G124" s="558" t="s">
        <v>1001</v>
      </c>
      <c r="H124" s="558">
        <v>4443</v>
      </c>
      <c r="I124" s="558" t="s">
        <v>1002</v>
      </c>
      <c r="J124" s="556">
        <v>178</v>
      </c>
      <c r="K124" s="557" t="s">
        <v>1003</v>
      </c>
      <c r="L124" s="541" t="s">
        <v>585</v>
      </c>
    </row>
    <row r="125" spans="1:12">
      <c r="A125" s="540" t="s">
        <v>586</v>
      </c>
      <c r="B125" s="556">
        <v>65</v>
      </c>
      <c r="C125" s="559">
        <v>0</v>
      </c>
      <c r="D125" s="558">
        <v>44</v>
      </c>
      <c r="E125" s="558" t="s">
        <v>578</v>
      </c>
      <c r="F125" s="558">
        <v>46</v>
      </c>
      <c r="G125" s="558" t="s">
        <v>1004</v>
      </c>
      <c r="H125" s="558">
        <v>45</v>
      </c>
      <c r="I125" s="558" t="s">
        <v>1005</v>
      </c>
      <c r="J125" s="556">
        <v>39</v>
      </c>
      <c r="K125" s="557" t="s">
        <v>1006</v>
      </c>
      <c r="L125" s="541" t="s">
        <v>590</v>
      </c>
    </row>
    <row r="126" spans="1:12">
      <c r="A126" s="540" t="s">
        <v>591</v>
      </c>
      <c r="B126" s="556">
        <v>164</v>
      </c>
      <c r="C126" s="557" t="s">
        <v>592</v>
      </c>
      <c r="D126" s="558">
        <v>139</v>
      </c>
      <c r="E126" s="558" t="s">
        <v>1007</v>
      </c>
      <c r="F126" s="558">
        <v>132</v>
      </c>
      <c r="G126" s="558" t="s">
        <v>1008</v>
      </c>
      <c r="H126" s="558">
        <v>8796</v>
      </c>
      <c r="I126" s="558" t="s">
        <v>1009</v>
      </c>
      <c r="J126" s="556">
        <v>104</v>
      </c>
      <c r="K126" s="557" t="s">
        <v>1010</v>
      </c>
      <c r="L126" s="541" t="s">
        <v>597</v>
      </c>
    </row>
    <row r="127" spans="1:12">
      <c r="A127" s="551" t="s">
        <v>598</v>
      </c>
      <c r="B127" s="552">
        <v>474</v>
      </c>
      <c r="C127" s="553" t="s">
        <v>1011</v>
      </c>
      <c r="D127" s="554">
        <v>395</v>
      </c>
      <c r="E127" s="554" t="s">
        <v>587</v>
      </c>
      <c r="F127" s="554">
        <v>1866</v>
      </c>
      <c r="G127" s="554" t="s">
        <v>1012</v>
      </c>
      <c r="H127" s="554">
        <v>6572</v>
      </c>
      <c r="I127" s="554" t="s">
        <v>1013</v>
      </c>
      <c r="J127" s="552">
        <v>522</v>
      </c>
      <c r="K127" s="553" t="s">
        <v>1014</v>
      </c>
      <c r="L127" s="555" t="s">
        <v>220</v>
      </c>
    </row>
    <row r="128" spans="1:12">
      <c r="A128" s="540" t="s">
        <v>602</v>
      </c>
      <c r="B128" s="556">
        <v>55</v>
      </c>
      <c r="C128" s="559">
        <v>0</v>
      </c>
      <c r="D128" s="558">
        <v>38</v>
      </c>
      <c r="E128" s="561">
        <v>0</v>
      </c>
      <c r="F128" s="558">
        <v>52</v>
      </c>
      <c r="G128" s="558" t="s">
        <v>603</v>
      </c>
      <c r="H128" s="558">
        <v>44</v>
      </c>
      <c r="I128" s="558" t="s">
        <v>604</v>
      </c>
      <c r="J128" s="556">
        <v>48</v>
      </c>
      <c r="K128" s="557" t="s">
        <v>1015</v>
      </c>
      <c r="L128" s="541" t="s">
        <v>606</v>
      </c>
    </row>
    <row r="129" spans="1:12">
      <c r="A129" s="540" t="s">
        <v>607</v>
      </c>
      <c r="B129" s="556">
        <v>92</v>
      </c>
      <c r="C129" s="559">
        <v>0</v>
      </c>
      <c r="D129" s="558">
        <v>23</v>
      </c>
      <c r="E129" s="561">
        <v>0</v>
      </c>
      <c r="F129" s="558">
        <v>1434</v>
      </c>
      <c r="G129" s="558" t="s">
        <v>1016</v>
      </c>
      <c r="H129" s="558">
        <v>576</v>
      </c>
      <c r="I129" s="558" t="s">
        <v>1017</v>
      </c>
      <c r="J129" s="556">
        <v>44</v>
      </c>
      <c r="K129" s="557" t="s">
        <v>1018</v>
      </c>
      <c r="L129" s="541" t="s">
        <v>611</v>
      </c>
    </row>
    <row r="130" spans="1:12">
      <c r="A130" s="540" t="s">
        <v>612</v>
      </c>
      <c r="B130" s="556">
        <v>204</v>
      </c>
      <c r="C130" s="559">
        <v>0</v>
      </c>
      <c r="D130" s="558">
        <v>258</v>
      </c>
      <c r="E130" s="558" t="s">
        <v>587</v>
      </c>
      <c r="F130" s="558">
        <v>297</v>
      </c>
      <c r="G130" s="558" t="s">
        <v>1019</v>
      </c>
      <c r="H130" s="558">
        <v>4430</v>
      </c>
      <c r="I130" s="558" t="s">
        <v>1020</v>
      </c>
      <c r="J130" s="556">
        <v>332</v>
      </c>
      <c r="K130" s="557" t="s">
        <v>1021</v>
      </c>
      <c r="L130" s="541" t="s">
        <v>615</v>
      </c>
    </row>
    <row r="131" spans="1:12">
      <c r="A131" s="540" t="s">
        <v>616</v>
      </c>
      <c r="B131" s="556">
        <v>24</v>
      </c>
      <c r="C131" s="557" t="s">
        <v>1011</v>
      </c>
      <c r="D131" s="558">
        <v>16</v>
      </c>
      <c r="E131" s="561">
        <v>0</v>
      </c>
      <c r="F131" s="558">
        <v>35</v>
      </c>
      <c r="G131" s="558" t="s">
        <v>1022</v>
      </c>
      <c r="H131" s="558">
        <v>1461</v>
      </c>
      <c r="I131" s="558" t="s">
        <v>1023</v>
      </c>
      <c r="J131" s="556">
        <v>28</v>
      </c>
      <c r="K131" s="557" t="s">
        <v>1024</v>
      </c>
      <c r="L131" s="541" t="s">
        <v>620</v>
      </c>
    </row>
    <row r="132" spans="1:12">
      <c r="A132" s="540" t="s">
        <v>621</v>
      </c>
      <c r="B132" s="556">
        <v>77</v>
      </c>
      <c r="C132" s="559">
        <v>0</v>
      </c>
      <c r="D132" s="558">
        <v>50</v>
      </c>
      <c r="E132" s="561">
        <v>0</v>
      </c>
      <c r="F132" s="558">
        <v>44</v>
      </c>
      <c r="G132" s="558" t="s">
        <v>1025</v>
      </c>
      <c r="H132" s="558">
        <v>50</v>
      </c>
      <c r="I132" s="558" t="s">
        <v>1026</v>
      </c>
      <c r="J132" s="556">
        <v>44</v>
      </c>
      <c r="K132" s="557" t="s">
        <v>1027</v>
      </c>
      <c r="L132" s="541" t="s">
        <v>625</v>
      </c>
    </row>
    <row r="133" spans="1:12">
      <c r="A133" s="540" t="s">
        <v>626</v>
      </c>
      <c r="B133" s="556">
        <v>22</v>
      </c>
      <c r="C133" s="559">
        <v>0</v>
      </c>
      <c r="D133" s="558">
        <v>10</v>
      </c>
      <c r="E133" s="561">
        <v>0</v>
      </c>
      <c r="F133" s="558">
        <v>4</v>
      </c>
      <c r="G133" s="561">
        <v>0</v>
      </c>
      <c r="H133" s="558">
        <v>11</v>
      </c>
      <c r="I133" s="558" t="s">
        <v>1028</v>
      </c>
      <c r="J133" s="556">
        <v>26</v>
      </c>
      <c r="K133" s="557" t="s">
        <v>628</v>
      </c>
      <c r="L133" s="541" t="s">
        <v>629</v>
      </c>
    </row>
    <row r="134" spans="1:12">
      <c r="A134" s="551" t="s">
        <v>630</v>
      </c>
      <c r="B134" s="552">
        <v>9582</v>
      </c>
      <c r="C134" s="553" t="s">
        <v>1029</v>
      </c>
      <c r="D134" s="554">
        <v>523</v>
      </c>
      <c r="E134" s="554" t="s">
        <v>1030</v>
      </c>
      <c r="F134" s="554">
        <v>547</v>
      </c>
      <c r="G134" s="554" t="s">
        <v>1031</v>
      </c>
      <c r="H134" s="554">
        <v>33947</v>
      </c>
      <c r="I134" s="554" t="s">
        <v>1032</v>
      </c>
      <c r="J134" s="552">
        <v>2070</v>
      </c>
      <c r="K134" s="553" t="s">
        <v>1033</v>
      </c>
      <c r="L134" s="555" t="s">
        <v>636</v>
      </c>
    </row>
    <row r="135" spans="1:12">
      <c r="A135" s="540" t="s">
        <v>637</v>
      </c>
      <c r="B135" s="556">
        <v>11</v>
      </c>
      <c r="C135" s="559">
        <v>0</v>
      </c>
      <c r="D135" s="558">
        <v>1</v>
      </c>
      <c r="E135" s="561">
        <v>0</v>
      </c>
      <c r="F135" s="558">
        <v>3</v>
      </c>
      <c r="G135" s="561">
        <v>0</v>
      </c>
      <c r="H135" s="558">
        <v>9</v>
      </c>
      <c r="I135" s="558" t="s">
        <v>1034</v>
      </c>
      <c r="J135" s="556">
        <v>1608</v>
      </c>
      <c r="K135" s="557" t="s">
        <v>1035</v>
      </c>
      <c r="L135" s="541" t="s">
        <v>639</v>
      </c>
    </row>
    <row r="136" spans="1:12">
      <c r="A136" s="540" t="s">
        <v>640</v>
      </c>
      <c r="B136" s="556">
        <v>29</v>
      </c>
      <c r="C136" s="559">
        <v>0</v>
      </c>
      <c r="D136" s="558">
        <v>24</v>
      </c>
      <c r="E136" s="558" t="s">
        <v>641</v>
      </c>
      <c r="F136" s="558">
        <v>33</v>
      </c>
      <c r="G136" s="558" t="s">
        <v>1036</v>
      </c>
      <c r="H136" s="558">
        <v>34</v>
      </c>
      <c r="I136" s="558" t="s">
        <v>1037</v>
      </c>
      <c r="J136" s="556">
        <v>28</v>
      </c>
      <c r="K136" s="557" t="s">
        <v>1038</v>
      </c>
      <c r="L136" s="541" t="s">
        <v>645</v>
      </c>
    </row>
    <row r="137" spans="1:12">
      <c r="A137" s="540" t="s">
        <v>646</v>
      </c>
      <c r="B137" s="556">
        <v>8</v>
      </c>
      <c r="C137" s="559">
        <v>0</v>
      </c>
      <c r="D137" s="558">
        <v>2</v>
      </c>
      <c r="E137" s="561">
        <v>0</v>
      </c>
      <c r="F137" s="558">
        <v>5</v>
      </c>
      <c r="G137" s="558" t="s">
        <v>587</v>
      </c>
      <c r="H137" s="558">
        <v>12</v>
      </c>
      <c r="I137" s="558" t="s">
        <v>1039</v>
      </c>
      <c r="J137" s="556">
        <v>8</v>
      </c>
      <c r="K137" s="557" t="s">
        <v>1040</v>
      </c>
      <c r="L137" s="541" t="s">
        <v>647</v>
      </c>
    </row>
    <row r="138" spans="1:12">
      <c r="A138" s="540" t="s">
        <v>648</v>
      </c>
      <c r="B138" s="556">
        <v>61</v>
      </c>
      <c r="C138" s="559">
        <v>0</v>
      </c>
      <c r="D138" s="558">
        <v>56</v>
      </c>
      <c r="E138" s="561">
        <v>0</v>
      </c>
      <c r="F138" s="558">
        <v>50</v>
      </c>
      <c r="G138" s="558" t="s">
        <v>1041</v>
      </c>
      <c r="H138" s="558">
        <v>33</v>
      </c>
      <c r="I138" s="558" t="s">
        <v>1042</v>
      </c>
      <c r="J138" s="556">
        <v>37</v>
      </c>
      <c r="K138" s="557" t="s">
        <v>1043</v>
      </c>
      <c r="L138" s="541" t="s">
        <v>652</v>
      </c>
    </row>
    <row r="139" spans="1:12">
      <c r="A139" s="540" t="s">
        <v>653</v>
      </c>
      <c r="B139" s="556">
        <v>61</v>
      </c>
      <c r="C139" s="557" t="s">
        <v>654</v>
      </c>
      <c r="D139" s="558">
        <v>68</v>
      </c>
      <c r="E139" s="558" t="s">
        <v>1044</v>
      </c>
      <c r="F139" s="558">
        <v>55</v>
      </c>
      <c r="G139" s="558" t="s">
        <v>1045</v>
      </c>
      <c r="H139" s="558">
        <v>101</v>
      </c>
      <c r="I139" s="558" t="s">
        <v>1046</v>
      </c>
      <c r="J139" s="556">
        <v>67</v>
      </c>
      <c r="K139" s="557" t="s">
        <v>1047</v>
      </c>
      <c r="L139" s="541" t="s">
        <v>659</v>
      </c>
    </row>
    <row r="140" spans="1:12">
      <c r="A140" s="540" t="s">
        <v>660</v>
      </c>
      <c r="B140" s="556">
        <v>55</v>
      </c>
      <c r="C140" s="557" t="s">
        <v>1048</v>
      </c>
      <c r="D140" s="558">
        <v>21</v>
      </c>
      <c r="E140" s="561">
        <v>0</v>
      </c>
      <c r="F140" s="558">
        <v>29</v>
      </c>
      <c r="G140" s="558" t="s">
        <v>661</v>
      </c>
      <c r="H140" s="558">
        <v>2832</v>
      </c>
      <c r="I140" s="558" t="s">
        <v>1049</v>
      </c>
      <c r="J140" s="556">
        <v>5</v>
      </c>
      <c r="K140" s="557" t="s">
        <v>1050</v>
      </c>
      <c r="L140" s="541" t="s">
        <v>664</v>
      </c>
    </row>
    <row r="141" spans="1:12">
      <c r="A141" s="540" t="s">
        <v>665</v>
      </c>
      <c r="B141" s="556">
        <v>22</v>
      </c>
      <c r="C141" s="559">
        <v>0</v>
      </c>
      <c r="D141" s="558">
        <v>7</v>
      </c>
      <c r="E141" s="561">
        <v>0</v>
      </c>
      <c r="F141" s="558">
        <v>22</v>
      </c>
      <c r="G141" s="558" t="s">
        <v>1051</v>
      </c>
      <c r="H141" s="558">
        <v>22</v>
      </c>
      <c r="I141" s="558" t="s">
        <v>1052</v>
      </c>
      <c r="J141" s="556">
        <v>18</v>
      </c>
      <c r="K141" s="557" t="s">
        <v>834</v>
      </c>
      <c r="L141" s="541" t="s">
        <v>668</v>
      </c>
    </row>
    <row r="142" spans="1:12">
      <c r="A142" s="540" t="s">
        <v>669</v>
      </c>
      <c r="B142" s="556">
        <v>84</v>
      </c>
      <c r="C142" s="559">
        <v>0</v>
      </c>
      <c r="D142" s="558">
        <v>57</v>
      </c>
      <c r="E142" s="558" t="s">
        <v>670</v>
      </c>
      <c r="F142" s="558">
        <v>86</v>
      </c>
      <c r="G142" s="558" t="s">
        <v>1053</v>
      </c>
      <c r="H142" s="558">
        <v>4105</v>
      </c>
      <c r="I142" s="558" t="s">
        <v>1054</v>
      </c>
      <c r="J142" s="556">
        <v>51</v>
      </c>
      <c r="K142" s="557" t="s">
        <v>1055</v>
      </c>
      <c r="L142" s="541" t="s">
        <v>674</v>
      </c>
    </row>
    <row r="143" spans="1:12">
      <c r="A143" s="540" t="s">
        <v>675</v>
      </c>
      <c r="B143" s="556">
        <v>8996</v>
      </c>
      <c r="C143" s="557" t="s">
        <v>676</v>
      </c>
      <c r="D143" s="558">
        <v>47</v>
      </c>
      <c r="E143" s="561">
        <v>0</v>
      </c>
      <c r="F143" s="558">
        <v>29</v>
      </c>
      <c r="G143" s="558" t="s">
        <v>1056</v>
      </c>
      <c r="H143" s="558">
        <v>26559</v>
      </c>
      <c r="I143" s="558" t="s">
        <v>1057</v>
      </c>
      <c r="J143" s="556">
        <v>27</v>
      </c>
      <c r="K143" s="557" t="s">
        <v>1058</v>
      </c>
      <c r="L143" s="541" t="s">
        <v>679</v>
      </c>
    </row>
    <row r="144" spans="1:12">
      <c r="A144" s="540" t="s">
        <v>680</v>
      </c>
      <c r="B144" s="556">
        <v>246</v>
      </c>
      <c r="C144" s="557" t="s">
        <v>681</v>
      </c>
      <c r="D144" s="558">
        <v>232</v>
      </c>
      <c r="E144" s="561">
        <v>0</v>
      </c>
      <c r="F144" s="558">
        <v>231</v>
      </c>
      <c r="G144" s="558" t="s">
        <v>1059</v>
      </c>
      <c r="H144" s="558">
        <v>233</v>
      </c>
      <c r="I144" s="558" t="s">
        <v>1060</v>
      </c>
      <c r="J144" s="556">
        <v>201</v>
      </c>
      <c r="K144" s="557" t="s">
        <v>1061</v>
      </c>
      <c r="L144" s="541" t="s">
        <v>685</v>
      </c>
    </row>
    <row r="145" spans="1:12">
      <c r="A145" s="540" t="s">
        <v>686</v>
      </c>
      <c r="B145" s="556">
        <v>9</v>
      </c>
      <c r="C145" s="559">
        <v>0</v>
      </c>
      <c r="D145" s="558">
        <v>8</v>
      </c>
      <c r="E145" s="561">
        <v>0</v>
      </c>
      <c r="F145" s="558">
        <v>4</v>
      </c>
      <c r="G145" s="558" t="s">
        <v>1062</v>
      </c>
      <c r="H145" s="558">
        <v>7</v>
      </c>
      <c r="I145" s="558" t="s">
        <v>1063</v>
      </c>
      <c r="J145" s="556">
        <v>20</v>
      </c>
      <c r="K145" s="559">
        <v>0</v>
      </c>
      <c r="L145" s="541" t="s">
        <v>687</v>
      </c>
    </row>
    <row r="146" spans="1:12">
      <c r="A146" s="551" t="s">
        <v>688</v>
      </c>
      <c r="B146" s="552">
        <v>307</v>
      </c>
      <c r="C146" s="553" t="s">
        <v>1051</v>
      </c>
      <c r="D146" s="554">
        <v>318</v>
      </c>
      <c r="E146" s="554" t="s">
        <v>1064</v>
      </c>
      <c r="F146" s="554">
        <v>428</v>
      </c>
      <c r="G146" s="554" t="s">
        <v>1065</v>
      </c>
      <c r="H146" s="554">
        <v>17558</v>
      </c>
      <c r="I146" s="554" t="s">
        <v>1066</v>
      </c>
      <c r="J146" s="552">
        <v>328</v>
      </c>
      <c r="K146" s="553" t="s">
        <v>1067</v>
      </c>
      <c r="L146" s="555" t="s">
        <v>693</v>
      </c>
    </row>
    <row r="147" spans="1:12">
      <c r="A147" s="540" t="s">
        <v>694</v>
      </c>
      <c r="B147" s="556">
        <v>1</v>
      </c>
      <c r="C147" s="559">
        <v>0</v>
      </c>
      <c r="D147" s="558">
        <v>34</v>
      </c>
      <c r="E147" s="561">
        <v>0</v>
      </c>
      <c r="F147" s="558">
        <v>5</v>
      </c>
      <c r="G147" s="558" t="s">
        <v>1068</v>
      </c>
      <c r="H147" s="558">
        <v>6</v>
      </c>
      <c r="I147" s="558" t="s">
        <v>696</v>
      </c>
      <c r="J147" s="556">
        <v>6</v>
      </c>
      <c r="K147" s="557" t="s">
        <v>697</v>
      </c>
      <c r="L147" s="541" t="s">
        <v>698</v>
      </c>
    </row>
    <row r="148" spans="1:12">
      <c r="A148" s="540" t="s">
        <v>699</v>
      </c>
      <c r="B148" s="556">
        <v>106</v>
      </c>
      <c r="C148" s="559">
        <v>0</v>
      </c>
      <c r="D148" s="558">
        <v>93</v>
      </c>
      <c r="E148" s="558" t="s">
        <v>700</v>
      </c>
      <c r="F148" s="558">
        <v>91</v>
      </c>
      <c r="G148" s="558" t="s">
        <v>1069</v>
      </c>
      <c r="H148" s="558">
        <v>3690</v>
      </c>
      <c r="I148" s="558" t="s">
        <v>1070</v>
      </c>
      <c r="J148" s="556">
        <v>91</v>
      </c>
      <c r="K148" s="557" t="s">
        <v>1071</v>
      </c>
      <c r="L148" s="541" t="s">
        <v>704</v>
      </c>
    </row>
    <row r="149" spans="1:12">
      <c r="A149" s="540" t="s">
        <v>705</v>
      </c>
      <c r="B149" s="556">
        <v>3</v>
      </c>
      <c r="C149" s="559">
        <v>0</v>
      </c>
      <c r="D149" s="558">
        <v>3</v>
      </c>
      <c r="E149" s="561">
        <v>0</v>
      </c>
      <c r="F149" s="558">
        <v>1</v>
      </c>
      <c r="G149" s="558" t="s">
        <v>587</v>
      </c>
      <c r="H149" s="558">
        <v>11</v>
      </c>
      <c r="I149" s="558" t="s">
        <v>1072</v>
      </c>
      <c r="J149" s="556">
        <v>4</v>
      </c>
      <c r="K149" s="557" t="s">
        <v>655</v>
      </c>
      <c r="L149" s="541" t="s">
        <v>706</v>
      </c>
    </row>
    <row r="150" spans="1:12">
      <c r="A150" s="540" t="s">
        <v>707</v>
      </c>
      <c r="B150" s="562">
        <v>0</v>
      </c>
      <c r="C150" s="559">
        <v>0</v>
      </c>
      <c r="D150" s="558">
        <v>1</v>
      </c>
      <c r="E150" s="561">
        <v>0</v>
      </c>
      <c r="F150" s="561">
        <v>0</v>
      </c>
      <c r="G150" s="561">
        <v>0</v>
      </c>
      <c r="H150" s="561">
        <v>0</v>
      </c>
      <c r="I150" s="561">
        <v>0</v>
      </c>
      <c r="J150" s="562">
        <v>0</v>
      </c>
      <c r="K150" s="559">
        <v>0</v>
      </c>
      <c r="L150" s="541" t="s">
        <v>708</v>
      </c>
    </row>
    <row r="151" spans="1:12">
      <c r="A151" s="540" t="s">
        <v>709</v>
      </c>
      <c r="B151" s="556">
        <v>10</v>
      </c>
      <c r="C151" s="559">
        <v>0</v>
      </c>
      <c r="D151" s="558">
        <v>20</v>
      </c>
      <c r="E151" s="561">
        <v>0</v>
      </c>
      <c r="F151" s="558">
        <v>12</v>
      </c>
      <c r="G151" s="558" t="s">
        <v>1073</v>
      </c>
      <c r="H151" s="558">
        <v>25</v>
      </c>
      <c r="I151" s="558" t="s">
        <v>710</v>
      </c>
      <c r="J151" s="556">
        <v>29</v>
      </c>
      <c r="K151" s="557" t="s">
        <v>1074</v>
      </c>
      <c r="L151" s="541" t="s">
        <v>712</v>
      </c>
    </row>
    <row r="152" spans="1:12">
      <c r="A152" s="540" t="s">
        <v>713</v>
      </c>
      <c r="B152" s="556">
        <v>4</v>
      </c>
      <c r="C152" s="559">
        <v>0</v>
      </c>
      <c r="D152" s="558">
        <v>5</v>
      </c>
      <c r="E152" s="558" t="s">
        <v>1075</v>
      </c>
      <c r="F152" s="558">
        <v>3</v>
      </c>
      <c r="G152" s="558" t="s">
        <v>1076</v>
      </c>
      <c r="H152" s="558">
        <v>1</v>
      </c>
      <c r="I152" s="558" t="s">
        <v>714</v>
      </c>
      <c r="J152" s="556">
        <v>6</v>
      </c>
      <c r="K152" s="557" t="s">
        <v>1077</v>
      </c>
      <c r="L152" s="541" t="s">
        <v>716</v>
      </c>
    </row>
    <row r="153" spans="1:12">
      <c r="A153" s="540" t="s">
        <v>717</v>
      </c>
      <c r="B153" s="556">
        <v>3</v>
      </c>
      <c r="C153" s="559">
        <v>0</v>
      </c>
      <c r="D153" s="558">
        <v>7</v>
      </c>
      <c r="E153" s="561">
        <v>0</v>
      </c>
      <c r="F153" s="558">
        <v>3</v>
      </c>
      <c r="G153" s="558" t="s">
        <v>587</v>
      </c>
      <c r="H153" s="558">
        <v>2</v>
      </c>
      <c r="I153" s="558" t="s">
        <v>885</v>
      </c>
      <c r="J153" s="556">
        <v>8</v>
      </c>
      <c r="K153" s="557" t="s">
        <v>1044</v>
      </c>
      <c r="L153" s="541" t="s">
        <v>718</v>
      </c>
    </row>
    <row r="154" spans="1:12">
      <c r="A154" s="540" t="s">
        <v>719</v>
      </c>
      <c r="B154" s="556">
        <v>56</v>
      </c>
      <c r="C154" s="559">
        <v>0</v>
      </c>
      <c r="D154" s="558">
        <v>41</v>
      </c>
      <c r="E154" s="561">
        <v>0</v>
      </c>
      <c r="F154" s="558">
        <v>105</v>
      </c>
      <c r="G154" s="558" t="s">
        <v>720</v>
      </c>
      <c r="H154" s="558">
        <v>9104</v>
      </c>
      <c r="I154" s="558" t="s">
        <v>1078</v>
      </c>
      <c r="J154" s="556">
        <v>89</v>
      </c>
      <c r="K154" s="557" t="s">
        <v>1079</v>
      </c>
      <c r="L154" s="541" t="s">
        <v>723</v>
      </c>
    </row>
    <row r="155" spans="1:12">
      <c r="A155" s="540" t="s">
        <v>724</v>
      </c>
      <c r="B155" s="556">
        <v>17</v>
      </c>
      <c r="C155" s="559">
        <v>0</v>
      </c>
      <c r="D155" s="561">
        <v>0</v>
      </c>
      <c r="E155" s="561">
        <v>0</v>
      </c>
      <c r="F155" s="558">
        <v>92</v>
      </c>
      <c r="G155" s="558" t="s">
        <v>725</v>
      </c>
      <c r="H155" s="558">
        <v>4</v>
      </c>
      <c r="I155" s="558" t="s">
        <v>1080</v>
      </c>
      <c r="J155" s="556">
        <v>1</v>
      </c>
      <c r="K155" s="557" t="s">
        <v>587</v>
      </c>
      <c r="L155" s="541" t="s">
        <v>727</v>
      </c>
    </row>
    <row r="156" spans="1:12">
      <c r="A156" s="540" t="s">
        <v>728</v>
      </c>
      <c r="B156" s="556">
        <v>18</v>
      </c>
      <c r="C156" s="557" t="s">
        <v>1051</v>
      </c>
      <c r="D156" s="558">
        <v>14</v>
      </c>
      <c r="E156" s="561">
        <v>0</v>
      </c>
      <c r="F156" s="558">
        <v>14</v>
      </c>
      <c r="G156" s="561">
        <v>0</v>
      </c>
      <c r="H156" s="558">
        <v>9</v>
      </c>
      <c r="I156" s="558" t="s">
        <v>1081</v>
      </c>
      <c r="J156" s="556">
        <v>18</v>
      </c>
      <c r="K156" s="557" t="s">
        <v>1082</v>
      </c>
      <c r="L156" s="541" t="s">
        <v>731</v>
      </c>
    </row>
    <row r="157" spans="1:12">
      <c r="A157" s="540" t="s">
        <v>732</v>
      </c>
      <c r="B157" s="556">
        <v>9</v>
      </c>
      <c r="C157" s="559">
        <v>0</v>
      </c>
      <c r="D157" s="558">
        <v>17</v>
      </c>
      <c r="E157" s="561">
        <v>0</v>
      </c>
      <c r="F157" s="558">
        <v>2</v>
      </c>
      <c r="G157" s="561">
        <v>0</v>
      </c>
      <c r="H157" s="558">
        <v>4600</v>
      </c>
      <c r="I157" s="558" t="s">
        <v>1083</v>
      </c>
      <c r="J157" s="556">
        <v>1</v>
      </c>
      <c r="K157" s="557" t="s">
        <v>734</v>
      </c>
      <c r="L157" s="541" t="s">
        <v>735</v>
      </c>
    </row>
    <row r="158" spans="1:12">
      <c r="A158" s="540" t="s">
        <v>736</v>
      </c>
      <c r="B158" s="556">
        <v>3</v>
      </c>
      <c r="C158" s="559">
        <v>0</v>
      </c>
      <c r="D158" s="558">
        <v>5</v>
      </c>
      <c r="E158" s="561">
        <v>0</v>
      </c>
      <c r="F158" s="558">
        <v>4</v>
      </c>
      <c r="G158" s="558" t="s">
        <v>1084</v>
      </c>
      <c r="H158" s="558">
        <v>4</v>
      </c>
      <c r="I158" s="558" t="s">
        <v>1085</v>
      </c>
      <c r="J158" s="556">
        <v>2</v>
      </c>
      <c r="K158" s="557" t="s">
        <v>1086</v>
      </c>
      <c r="L158" s="541" t="s">
        <v>739</v>
      </c>
    </row>
    <row r="159" spans="1:12">
      <c r="A159" s="540" t="s">
        <v>740</v>
      </c>
      <c r="B159" s="556">
        <v>77</v>
      </c>
      <c r="C159" s="559">
        <v>0</v>
      </c>
      <c r="D159" s="558">
        <v>78</v>
      </c>
      <c r="E159" s="558" t="s">
        <v>741</v>
      </c>
      <c r="F159" s="558">
        <v>96</v>
      </c>
      <c r="G159" s="558" t="s">
        <v>742</v>
      </c>
      <c r="H159" s="558">
        <v>102</v>
      </c>
      <c r="I159" s="558" t="s">
        <v>1087</v>
      </c>
      <c r="J159" s="556">
        <v>73</v>
      </c>
      <c r="K159" s="557" t="s">
        <v>1088</v>
      </c>
      <c r="L159" s="541" t="s">
        <v>745</v>
      </c>
    </row>
    <row r="160" spans="1:12">
      <c r="A160" s="551" t="s">
        <v>746</v>
      </c>
      <c r="B160" s="552">
        <v>2121</v>
      </c>
      <c r="C160" s="553" t="s">
        <v>747</v>
      </c>
      <c r="D160" s="554">
        <v>3421</v>
      </c>
      <c r="E160" s="554" t="s">
        <v>1089</v>
      </c>
      <c r="F160" s="554">
        <v>618</v>
      </c>
      <c r="G160" s="554">
        <v>669797</v>
      </c>
      <c r="H160" s="554">
        <v>13640</v>
      </c>
      <c r="I160" s="554" t="s">
        <v>1090</v>
      </c>
      <c r="J160" s="552">
        <v>5349</v>
      </c>
      <c r="K160" s="553" t="s">
        <v>1091</v>
      </c>
      <c r="L160" s="555" t="s">
        <v>752</v>
      </c>
    </row>
    <row r="161" spans="1:12">
      <c r="A161" s="540" t="s">
        <v>753</v>
      </c>
      <c r="B161" s="556">
        <v>158</v>
      </c>
      <c r="C161" s="559">
        <v>0</v>
      </c>
      <c r="D161" s="558">
        <v>2987</v>
      </c>
      <c r="E161" s="558" t="s">
        <v>748</v>
      </c>
      <c r="F161" s="558">
        <v>104</v>
      </c>
      <c r="G161" s="558" t="s">
        <v>1092</v>
      </c>
      <c r="H161" s="558">
        <v>98</v>
      </c>
      <c r="I161" s="558" t="s">
        <v>1093</v>
      </c>
      <c r="J161" s="556">
        <v>142</v>
      </c>
      <c r="K161" s="557" t="s">
        <v>1094</v>
      </c>
      <c r="L161" s="541" t="s">
        <v>757</v>
      </c>
    </row>
    <row r="162" spans="1:12">
      <c r="A162" s="540" t="s">
        <v>758</v>
      </c>
      <c r="B162" s="556">
        <v>135</v>
      </c>
      <c r="C162" s="559">
        <v>0</v>
      </c>
      <c r="D162" s="558">
        <v>121</v>
      </c>
      <c r="E162" s="558" t="s">
        <v>885</v>
      </c>
      <c r="F162" s="558">
        <v>194</v>
      </c>
      <c r="G162" s="558" t="s">
        <v>1095</v>
      </c>
      <c r="H162" s="558">
        <v>964</v>
      </c>
      <c r="I162" s="558" t="s">
        <v>1096</v>
      </c>
      <c r="J162" s="556">
        <v>173</v>
      </c>
      <c r="K162" s="557" t="s">
        <v>1097</v>
      </c>
      <c r="L162" s="541" t="s">
        <v>762</v>
      </c>
    </row>
    <row r="163" spans="1:12">
      <c r="A163" s="540" t="s">
        <v>763</v>
      </c>
      <c r="B163" s="556">
        <v>40</v>
      </c>
      <c r="C163" s="559">
        <v>0</v>
      </c>
      <c r="D163" s="558">
        <v>37</v>
      </c>
      <c r="E163" s="561">
        <v>0</v>
      </c>
      <c r="F163" s="558">
        <v>54</v>
      </c>
      <c r="G163" s="558" t="s">
        <v>1098</v>
      </c>
      <c r="H163" s="558">
        <v>4140</v>
      </c>
      <c r="I163" s="558" t="s">
        <v>1099</v>
      </c>
      <c r="J163" s="556">
        <v>23</v>
      </c>
      <c r="K163" s="557" t="s">
        <v>742</v>
      </c>
      <c r="L163" s="541" t="s">
        <v>767</v>
      </c>
    </row>
    <row r="164" spans="1:12">
      <c r="A164" s="540" t="s">
        <v>768</v>
      </c>
      <c r="B164" s="556">
        <v>1624</v>
      </c>
      <c r="C164" s="557" t="s">
        <v>769</v>
      </c>
      <c r="D164" s="558">
        <v>149</v>
      </c>
      <c r="E164" s="561">
        <v>0</v>
      </c>
      <c r="F164" s="558">
        <v>158</v>
      </c>
      <c r="G164" s="558" t="s">
        <v>1100</v>
      </c>
      <c r="H164" s="558">
        <v>8297</v>
      </c>
      <c r="I164" s="558" t="s">
        <v>1101</v>
      </c>
      <c r="J164" s="556">
        <v>4868</v>
      </c>
      <c r="K164" s="557" t="s">
        <v>1102</v>
      </c>
      <c r="L164" s="541" t="s">
        <v>773</v>
      </c>
    </row>
    <row r="165" spans="1:12">
      <c r="A165" s="540" t="s">
        <v>774</v>
      </c>
      <c r="B165" s="556">
        <v>140</v>
      </c>
      <c r="C165" s="557" t="s">
        <v>775</v>
      </c>
      <c r="D165" s="558">
        <v>117</v>
      </c>
      <c r="E165" s="561">
        <v>0</v>
      </c>
      <c r="F165" s="558">
        <v>101</v>
      </c>
      <c r="G165" s="558" t="s">
        <v>1103</v>
      </c>
      <c r="H165" s="558">
        <v>117</v>
      </c>
      <c r="I165" s="558" t="s">
        <v>1104</v>
      </c>
      <c r="J165" s="556">
        <v>122</v>
      </c>
      <c r="K165" s="557" t="s">
        <v>1105</v>
      </c>
      <c r="L165" s="541" t="s">
        <v>779</v>
      </c>
    </row>
    <row r="166" spans="1:12">
      <c r="A166" s="546" t="s">
        <v>780</v>
      </c>
      <c r="B166" s="563">
        <v>24</v>
      </c>
      <c r="C166" s="564">
        <v>0</v>
      </c>
      <c r="D166" s="565">
        <v>10</v>
      </c>
      <c r="E166" s="566">
        <v>0</v>
      </c>
      <c r="F166" s="565">
        <v>7</v>
      </c>
      <c r="G166" s="565" t="s">
        <v>578</v>
      </c>
      <c r="H166" s="565">
        <v>24</v>
      </c>
      <c r="I166" s="565" t="s">
        <v>1106</v>
      </c>
      <c r="J166" s="563">
        <v>21</v>
      </c>
      <c r="K166" s="567" t="s">
        <v>1107</v>
      </c>
      <c r="L166" s="568" t="s">
        <v>783</v>
      </c>
    </row>
    <row r="167" spans="1:12">
      <c r="A167" s="569"/>
      <c r="B167" s="570"/>
      <c r="C167" s="571"/>
      <c r="D167" s="570"/>
      <c r="E167" s="571"/>
      <c r="F167" s="571"/>
      <c r="G167" s="571"/>
      <c r="H167" s="571"/>
      <c r="I167" s="571"/>
      <c r="J167" s="570"/>
      <c r="K167" s="572"/>
      <c r="L167" s="573"/>
    </row>
    <row r="168" spans="1:12">
      <c r="A168" s="551" t="s">
        <v>784</v>
      </c>
      <c r="B168" s="552">
        <v>8418</v>
      </c>
      <c r="C168" s="553" t="s">
        <v>785</v>
      </c>
      <c r="D168" s="554">
        <v>5670</v>
      </c>
      <c r="E168" s="554" t="s">
        <v>786</v>
      </c>
      <c r="F168" s="554">
        <v>7252</v>
      </c>
      <c r="G168" s="554" t="s">
        <v>1108</v>
      </c>
      <c r="H168" s="554">
        <v>24922</v>
      </c>
      <c r="I168" s="554" t="s">
        <v>1109</v>
      </c>
      <c r="J168" s="552">
        <v>623</v>
      </c>
      <c r="K168" s="553" t="s">
        <v>1110</v>
      </c>
      <c r="L168" s="555" t="s">
        <v>790</v>
      </c>
    </row>
    <row r="169" spans="1:12">
      <c r="A169" s="540" t="s">
        <v>791</v>
      </c>
      <c r="B169" s="556">
        <v>98</v>
      </c>
      <c r="C169" s="557" t="s">
        <v>792</v>
      </c>
      <c r="D169" s="558">
        <v>106</v>
      </c>
      <c r="E169" s="558" t="s">
        <v>793</v>
      </c>
      <c r="F169" s="558">
        <v>90</v>
      </c>
      <c r="G169" s="558" t="s">
        <v>1111</v>
      </c>
      <c r="H169" s="558">
        <v>107</v>
      </c>
      <c r="I169" s="558" t="s">
        <v>1112</v>
      </c>
      <c r="J169" s="556">
        <v>91</v>
      </c>
      <c r="K169" s="557" t="s">
        <v>1113</v>
      </c>
      <c r="L169" s="541" t="s">
        <v>797</v>
      </c>
    </row>
    <row r="170" spans="1:12">
      <c r="A170" s="540" t="s">
        <v>798</v>
      </c>
      <c r="B170" s="556">
        <v>103</v>
      </c>
      <c r="C170" s="559">
        <v>0</v>
      </c>
      <c r="D170" s="558">
        <v>101</v>
      </c>
      <c r="E170" s="558" t="s">
        <v>799</v>
      </c>
      <c r="F170" s="558">
        <v>91</v>
      </c>
      <c r="G170" s="558" t="s">
        <v>1114</v>
      </c>
      <c r="H170" s="558">
        <v>86</v>
      </c>
      <c r="I170" s="558" t="s">
        <v>1115</v>
      </c>
      <c r="J170" s="556">
        <v>74</v>
      </c>
      <c r="K170" s="557" t="s">
        <v>802</v>
      </c>
      <c r="L170" s="541" t="s">
        <v>803</v>
      </c>
    </row>
    <row r="171" spans="1:12">
      <c r="A171" s="540" t="s">
        <v>804</v>
      </c>
      <c r="B171" s="556">
        <v>1</v>
      </c>
      <c r="C171" s="559">
        <v>0</v>
      </c>
      <c r="D171" s="558">
        <v>4</v>
      </c>
      <c r="E171" s="561">
        <v>0</v>
      </c>
      <c r="F171" s="558">
        <v>2</v>
      </c>
      <c r="G171" s="561">
        <v>0</v>
      </c>
      <c r="H171" s="558">
        <v>1</v>
      </c>
      <c r="I171" s="561">
        <v>0</v>
      </c>
      <c r="J171" s="556">
        <v>2</v>
      </c>
      <c r="K171" s="559">
        <v>0</v>
      </c>
      <c r="L171" s="541" t="s">
        <v>805</v>
      </c>
    </row>
    <row r="172" spans="1:12">
      <c r="A172" s="540" t="s">
        <v>806</v>
      </c>
      <c r="B172" s="562">
        <v>0</v>
      </c>
      <c r="C172" s="559">
        <v>0</v>
      </c>
      <c r="D172" s="561">
        <v>0</v>
      </c>
      <c r="E172" s="561">
        <v>0</v>
      </c>
      <c r="F172" s="561">
        <v>0</v>
      </c>
      <c r="G172" s="561">
        <v>0</v>
      </c>
      <c r="H172" s="561">
        <v>0</v>
      </c>
      <c r="I172" s="561">
        <v>0</v>
      </c>
      <c r="J172" s="562">
        <v>0</v>
      </c>
      <c r="K172" s="559">
        <v>0</v>
      </c>
      <c r="L172" s="541" t="s">
        <v>807</v>
      </c>
    </row>
    <row r="173" spans="1:12">
      <c r="A173" s="540" t="s">
        <v>808</v>
      </c>
      <c r="B173" s="574">
        <v>20</v>
      </c>
      <c r="C173" s="559">
        <v>0</v>
      </c>
      <c r="D173" s="558">
        <v>10</v>
      </c>
      <c r="E173" s="561">
        <v>0</v>
      </c>
      <c r="F173" s="561">
        <v>0</v>
      </c>
      <c r="G173" s="561">
        <v>0</v>
      </c>
      <c r="H173" s="558">
        <v>1</v>
      </c>
      <c r="I173" s="561">
        <v>0</v>
      </c>
      <c r="J173" s="556">
        <v>1</v>
      </c>
      <c r="K173" s="559">
        <v>0</v>
      </c>
      <c r="L173" s="541" t="s">
        <v>809</v>
      </c>
    </row>
    <row r="174" spans="1:12">
      <c r="A174" s="540" t="s">
        <v>810</v>
      </c>
      <c r="B174" s="562">
        <v>0</v>
      </c>
      <c r="C174" s="559">
        <v>0</v>
      </c>
      <c r="D174" s="559">
        <v>0</v>
      </c>
      <c r="E174" s="561">
        <v>0</v>
      </c>
      <c r="F174" s="558">
        <v>18</v>
      </c>
      <c r="G174" s="561">
        <v>0</v>
      </c>
      <c r="H174" s="561">
        <v>0</v>
      </c>
      <c r="I174" s="561">
        <v>0</v>
      </c>
      <c r="J174" s="556">
        <v>12</v>
      </c>
      <c r="K174" s="559">
        <v>0</v>
      </c>
      <c r="L174" s="541" t="s">
        <v>811</v>
      </c>
    </row>
    <row r="175" spans="1:12">
      <c r="A175" s="540" t="s">
        <v>812</v>
      </c>
      <c r="B175" s="556">
        <v>4</v>
      </c>
      <c r="C175" s="559">
        <v>0</v>
      </c>
      <c r="D175" s="558">
        <v>1</v>
      </c>
      <c r="E175" s="561">
        <v>0</v>
      </c>
      <c r="F175" s="558">
        <v>5</v>
      </c>
      <c r="G175" s="561">
        <v>0</v>
      </c>
      <c r="H175" s="558">
        <v>20</v>
      </c>
      <c r="I175" s="561">
        <v>0</v>
      </c>
      <c r="J175" s="556">
        <v>4</v>
      </c>
      <c r="K175" s="557" t="s">
        <v>587</v>
      </c>
      <c r="L175" s="541" t="s">
        <v>813</v>
      </c>
    </row>
    <row r="176" spans="1:12">
      <c r="A176" s="540" t="s">
        <v>814</v>
      </c>
      <c r="B176" s="556">
        <v>1</v>
      </c>
      <c r="C176" s="559">
        <v>0</v>
      </c>
      <c r="D176" s="561">
        <v>0</v>
      </c>
      <c r="E176" s="561">
        <v>0</v>
      </c>
      <c r="F176" s="558">
        <v>1</v>
      </c>
      <c r="G176" s="561">
        <v>0</v>
      </c>
      <c r="H176" s="561">
        <v>0</v>
      </c>
      <c r="I176" s="561">
        <v>0</v>
      </c>
      <c r="J176" s="562">
        <v>0</v>
      </c>
      <c r="K176" s="559">
        <v>0</v>
      </c>
      <c r="L176" s="541" t="s">
        <v>815</v>
      </c>
    </row>
    <row r="177" spans="1:12">
      <c r="A177" s="540" t="s">
        <v>816</v>
      </c>
      <c r="B177" s="556">
        <v>14</v>
      </c>
      <c r="C177" s="559">
        <v>0</v>
      </c>
      <c r="D177" s="558">
        <v>17</v>
      </c>
      <c r="E177" s="561">
        <v>0</v>
      </c>
      <c r="F177" s="558">
        <v>21</v>
      </c>
      <c r="G177" s="561">
        <v>0</v>
      </c>
      <c r="H177" s="558">
        <v>34</v>
      </c>
      <c r="I177" s="558" t="s">
        <v>1116</v>
      </c>
      <c r="J177" s="556">
        <v>10</v>
      </c>
      <c r="K177" s="557" t="s">
        <v>581</v>
      </c>
      <c r="L177" s="541" t="s">
        <v>818</v>
      </c>
    </row>
    <row r="178" spans="1:12">
      <c r="A178" s="540" t="s">
        <v>819</v>
      </c>
      <c r="B178" s="562">
        <v>0</v>
      </c>
      <c r="C178" s="559">
        <v>0</v>
      </c>
      <c r="D178" s="561">
        <v>0</v>
      </c>
      <c r="E178" s="561">
        <v>0</v>
      </c>
      <c r="F178" s="561">
        <v>0</v>
      </c>
      <c r="G178" s="561">
        <v>0</v>
      </c>
      <c r="H178" s="561">
        <v>0</v>
      </c>
      <c r="I178" s="561">
        <v>0</v>
      </c>
      <c r="J178" s="562">
        <v>0</v>
      </c>
      <c r="K178" s="559">
        <v>0</v>
      </c>
      <c r="L178" s="541" t="s">
        <v>820</v>
      </c>
    </row>
    <row r="179" spans="1:12">
      <c r="A179" s="540" t="s">
        <v>821</v>
      </c>
      <c r="B179" s="556">
        <v>11</v>
      </c>
      <c r="C179" s="559">
        <v>0</v>
      </c>
      <c r="D179" s="558">
        <v>19</v>
      </c>
      <c r="E179" s="561">
        <v>0</v>
      </c>
      <c r="F179" s="558">
        <v>15</v>
      </c>
      <c r="G179" s="561">
        <v>0</v>
      </c>
      <c r="H179" s="558">
        <v>22</v>
      </c>
      <c r="I179" s="561">
        <v>0</v>
      </c>
      <c r="J179" s="556">
        <v>9</v>
      </c>
      <c r="K179" s="559">
        <v>0</v>
      </c>
      <c r="L179" s="541" t="s">
        <v>822</v>
      </c>
    </row>
    <row r="180" spans="1:12">
      <c r="A180" s="540" t="s">
        <v>823</v>
      </c>
      <c r="B180" s="556">
        <v>173</v>
      </c>
      <c r="C180" s="559">
        <v>0</v>
      </c>
      <c r="D180" s="558">
        <v>5076</v>
      </c>
      <c r="E180" s="558" t="s">
        <v>824</v>
      </c>
      <c r="F180" s="558">
        <v>6596</v>
      </c>
      <c r="G180" s="558" t="s">
        <v>1117</v>
      </c>
      <c r="H180" s="558">
        <v>94</v>
      </c>
      <c r="I180" s="558" t="s">
        <v>1118</v>
      </c>
      <c r="J180" s="556">
        <v>67</v>
      </c>
      <c r="K180" s="557" t="s">
        <v>1119</v>
      </c>
      <c r="L180" s="541" t="s">
        <v>828</v>
      </c>
    </row>
    <row r="181" spans="1:12">
      <c r="A181" s="540" t="s">
        <v>829</v>
      </c>
      <c r="B181" s="556">
        <v>17</v>
      </c>
      <c r="C181" s="559">
        <v>0</v>
      </c>
      <c r="D181" s="558">
        <v>4</v>
      </c>
      <c r="E181" s="561">
        <v>0</v>
      </c>
      <c r="F181" s="558">
        <v>8</v>
      </c>
      <c r="G181" s="561">
        <v>0</v>
      </c>
      <c r="H181" s="558">
        <v>8</v>
      </c>
      <c r="I181" s="558" t="s">
        <v>1120</v>
      </c>
      <c r="J181" s="556">
        <v>12</v>
      </c>
      <c r="K181" s="557" t="s">
        <v>1121</v>
      </c>
      <c r="L181" s="541" t="s">
        <v>832</v>
      </c>
    </row>
    <row r="182" spans="1:12">
      <c r="A182" s="541" t="s">
        <v>833</v>
      </c>
      <c r="B182" s="556">
        <v>213</v>
      </c>
      <c r="C182" s="557" t="s">
        <v>834</v>
      </c>
      <c r="D182" s="558">
        <v>192</v>
      </c>
      <c r="E182" s="561">
        <v>0</v>
      </c>
      <c r="F182" s="558">
        <v>215</v>
      </c>
      <c r="G182" s="558" t="s">
        <v>1122</v>
      </c>
      <c r="H182" s="558">
        <v>217</v>
      </c>
      <c r="I182" s="558" t="s">
        <v>1123</v>
      </c>
      <c r="J182" s="556">
        <v>224</v>
      </c>
      <c r="K182" s="557" t="s">
        <v>1124</v>
      </c>
      <c r="L182" s="541" t="s">
        <v>838</v>
      </c>
    </row>
    <row r="183" spans="1:12">
      <c r="A183" s="541" t="s">
        <v>839</v>
      </c>
      <c r="B183" s="556">
        <v>49</v>
      </c>
      <c r="C183" s="557" t="s">
        <v>840</v>
      </c>
      <c r="D183" s="558">
        <v>28</v>
      </c>
      <c r="E183" s="558" t="s">
        <v>841</v>
      </c>
      <c r="F183" s="558">
        <v>40</v>
      </c>
      <c r="G183" s="558" t="s">
        <v>697</v>
      </c>
      <c r="H183" s="558">
        <v>28</v>
      </c>
      <c r="I183" s="558" t="s">
        <v>1125</v>
      </c>
      <c r="J183" s="556">
        <v>22</v>
      </c>
      <c r="K183" s="557" t="s">
        <v>1126</v>
      </c>
      <c r="L183" s="541" t="s">
        <v>844</v>
      </c>
    </row>
    <row r="184" spans="1:12">
      <c r="A184" s="541" t="s">
        <v>845</v>
      </c>
      <c r="B184" s="556">
        <v>7714</v>
      </c>
      <c r="C184" s="557" t="s">
        <v>846</v>
      </c>
      <c r="D184" s="558">
        <v>112</v>
      </c>
      <c r="E184" s="558" t="s">
        <v>847</v>
      </c>
      <c r="F184" s="558">
        <v>150</v>
      </c>
      <c r="G184" s="558" t="s">
        <v>1127</v>
      </c>
      <c r="H184" s="558">
        <v>24304</v>
      </c>
      <c r="I184" s="558" t="s">
        <v>1128</v>
      </c>
      <c r="J184" s="556">
        <v>95</v>
      </c>
      <c r="K184" s="557" t="s">
        <v>1129</v>
      </c>
      <c r="L184" s="541" t="s">
        <v>851</v>
      </c>
    </row>
    <row r="185" spans="1:12">
      <c r="A185" s="555" t="s">
        <v>1130</v>
      </c>
      <c r="B185" s="552">
        <v>594</v>
      </c>
      <c r="C185" s="553" t="s">
        <v>1131</v>
      </c>
      <c r="D185" s="554">
        <v>767</v>
      </c>
      <c r="E185" s="554" t="s">
        <v>1132</v>
      </c>
      <c r="F185" s="554">
        <v>6081</v>
      </c>
      <c r="G185" s="554" t="s">
        <v>1133</v>
      </c>
      <c r="H185" s="554">
        <v>10442</v>
      </c>
      <c r="I185" s="554" t="s">
        <v>1134</v>
      </c>
      <c r="J185" s="552">
        <v>542</v>
      </c>
      <c r="K185" s="553" t="s">
        <v>1135</v>
      </c>
      <c r="L185" s="555" t="s">
        <v>857</v>
      </c>
    </row>
    <row r="186" spans="1:12">
      <c r="A186" s="575" t="s">
        <v>858</v>
      </c>
      <c r="B186" s="556">
        <v>96</v>
      </c>
      <c r="C186" s="559">
        <v>0</v>
      </c>
      <c r="D186" s="558">
        <v>112</v>
      </c>
      <c r="E186" s="558" t="s">
        <v>859</v>
      </c>
      <c r="F186" s="558">
        <v>74</v>
      </c>
      <c r="G186" s="558" t="s">
        <v>1136</v>
      </c>
      <c r="H186" s="558">
        <v>2405</v>
      </c>
      <c r="I186" s="558" t="s">
        <v>1137</v>
      </c>
      <c r="J186" s="556">
        <v>47</v>
      </c>
      <c r="K186" s="557" t="s">
        <v>1138</v>
      </c>
      <c r="L186" s="541" t="s">
        <v>863</v>
      </c>
    </row>
    <row r="187" spans="1:12">
      <c r="A187" s="575" t="s">
        <v>864</v>
      </c>
      <c r="B187" s="556">
        <v>47</v>
      </c>
      <c r="C187" s="557" t="s">
        <v>587</v>
      </c>
      <c r="D187" s="558">
        <v>41</v>
      </c>
      <c r="E187" s="558" t="s">
        <v>1139</v>
      </c>
      <c r="F187" s="558">
        <v>41</v>
      </c>
      <c r="G187" s="558" t="s">
        <v>655</v>
      </c>
      <c r="H187" s="558">
        <v>55</v>
      </c>
      <c r="I187" s="558" t="s">
        <v>1140</v>
      </c>
      <c r="J187" s="556">
        <v>49</v>
      </c>
      <c r="K187" s="557" t="s">
        <v>1141</v>
      </c>
      <c r="L187" s="541" t="s">
        <v>865</v>
      </c>
    </row>
    <row r="188" spans="1:12">
      <c r="A188" s="575" t="s">
        <v>866</v>
      </c>
      <c r="B188" s="556">
        <v>49</v>
      </c>
      <c r="C188" s="559">
        <v>0</v>
      </c>
      <c r="D188" s="558">
        <v>7</v>
      </c>
      <c r="E188" s="561">
        <v>0</v>
      </c>
      <c r="F188" s="558">
        <v>8</v>
      </c>
      <c r="G188" s="561">
        <v>0</v>
      </c>
      <c r="H188" s="558">
        <v>9</v>
      </c>
      <c r="I188" s="558" t="s">
        <v>1142</v>
      </c>
      <c r="J188" s="556">
        <v>18</v>
      </c>
      <c r="K188" s="557" t="s">
        <v>1143</v>
      </c>
      <c r="L188" s="541" t="s">
        <v>869</v>
      </c>
    </row>
    <row r="189" spans="1:12">
      <c r="A189" s="576" t="s">
        <v>870</v>
      </c>
      <c r="B189" s="556">
        <v>4</v>
      </c>
      <c r="C189" s="559">
        <v>0</v>
      </c>
      <c r="D189" s="558">
        <v>15</v>
      </c>
      <c r="E189" s="561">
        <v>0</v>
      </c>
      <c r="F189" s="558">
        <v>5566</v>
      </c>
      <c r="G189" s="558" t="s">
        <v>1144</v>
      </c>
      <c r="H189" s="558">
        <v>1977</v>
      </c>
      <c r="I189" s="558" t="s">
        <v>1145</v>
      </c>
      <c r="J189" s="556">
        <v>8</v>
      </c>
      <c r="K189" s="557" t="s">
        <v>998</v>
      </c>
      <c r="L189" s="541" t="s">
        <v>874</v>
      </c>
    </row>
    <row r="190" spans="1:12">
      <c r="A190" s="577" t="s">
        <v>875</v>
      </c>
      <c r="B190" s="556">
        <v>150</v>
      </c>
      <c r="C190" s="557" t="s">
        <v>853</v>
      </c>
      <c r="D190" s="558">
        <v>156</v>
      </c>
      <c r="E190" s="558" t="s">
        <v>876</v>
      </c>
      <c r="F190" s="558">
        <v>92</v>
      </c>
      <c r="G190" s="558" t="s">
        <v>877</v>
      </c>
      <c r="H190" s="558">
        <v>140</v>
      </c>
      <c r="I190" s="558" t="s">
        <v>1146</v>
      </c>
      <c r="J190" s="556">
        <v>118</v>
      </c>
      <c r="K190" s="557" t="s">
        <v>953</v>
      </c>
      <c r="L190" s="541" t="s">
        <v>880</v>
      </c>
    </row>
    <row r="191" spans="1:12">
      <c r="A191" s="578" t="s">
        <v>881</v>
      </c>
      <c r="B191" s="556">
        <v>9</v>
      </c>
      <c r="C191" s="559">
        <v>0</v>
      </c>
      <c r="D191" s="558">
        <v>8</v>
      </c>
      <c r="E191" s="561">
        <v>0</v>
      </c>
      <c r="F191" s="558">
        <v>9</v>
      </c>
      <c r="G191" s="558" t="s">
        <v>578</v>
      </c>
      <c r="H191" s="558">
        <v>8</v>
      </c>
      <c r="I191" s="558" t="s">
        <v>754</v>
      </c>
      <c r="J191" s="556">
        <v>2</v>
      </c>
      <c r="K191" s="557" t="s">
        <v>578</v>
      </c>
      <c r="L191" s="541" t="s">
        <v>882</v>
      </c>
    </row>
    <row r="192" spans="1:12">
      <c r="A192" s="576" t="s">
        <v>883</v>
      </c>
      <c r="B192" s="556">
        <v>5</v>
      </c>
      <c r="C192" s="559">
        <v>0</v>
      </c>
      <c r="D192" s="558">
        <v>173</v>
      </c>
      <c r="E192" s="561">
        <v>0</v>
      </c>
      <c r="F192" s="558">
        <v>4</v>
      </c>
      <c r="G192" s="558" t="s">
        <v>1147</v>
      </c>
      <c r="H192" s="558">
        <v>3</v>
      </c>
      <c r="I192" s="558" t="s">
        <v>1148</v>
      </c>
      <c r="J192" s="556">
        <v>16</v>
      </c>
      <c r="K192" s="557" t="s">
        <v>1149</v>
      </c>
      <c r="L192" s="541" t="s">
        <v>887</v>
      </c>
    </row>
    <row r="193" spans="1:12">
      <c r="A193" s="576" t="s">
        <v>888</v>
      </c>
      <c r="B193" s="556">
        <v>67</v>
      </c>
      <c r="C193" s="559">
        <v>0</v>
      </c>
      <c r="D193" s="558">
        <v>69</v>
      </c>
      <c r="E193" s="561">
        <v>0</v>
      </c>
      <c r="F193" s="558">
        <v>67</v>
      </c>
      <c r="G193" s="558" t="s">
        <v>1150</v>
      </c>
      <c r="H193" s="558">
        <v>97</v>
      </c>
      <c r="I193" s="558" t="s">
        <v>1151</v>
      </c>
      <c r="J193" s="556">
        <v>90</v>
      </c>
      <c r="K193" s="557" t="s">
        <v>1152</v>
      </c>
      <c r="L193" s="541" t="s">
        <v>892</v>
      </c>
    </row>
    <row r="194" spans="1:12">
      <c r="A194" s="541" t="s">
        <v>893</v>
      </c>
      <c r="B194" s="556">
        <v>167</v>
      </c>
      <c r="C194" s="559">
        <v>0</v>
      </c>
      <c r="D194" s="558">
        <v>186</v>
      </c>
      <c r="E194" s="558" t="s">
        <v>848</v>
      </c>
      <c r="F194" s="558">
        <v>220</v>
      </c>
      <c r="G194" s="558" t="s">
        <v>1153</v>
      </c>
      <c r="H194" s="558">
        <v>5748</v>
      </c>
      <c r="I194" s="558" t="s">
        <v>1154</v>
      </c>
      <c r="J194" s="556">
        <v>194</v>
      </c>
      <c r="K194" s="557" t="s">
        <v>1155</v>
      </c>
      <c r="L194" s="541" t="s">
        <v>897</v>
      </c>
    </row>
    <row r="195" spans="1:12">
      <c r="A195" s="555" t="s">
        <v>898</v>
      </c>
      <c r="B195" s="552">
        <v>482</v>
      </c>
      <c r="C195" s="553" t="s">
        <v>1156</v>
      </c>
      <c r="D195" s="554">
        <v>491</v>
      </c>
      <c r="E195" s="554" t="s">
        <v>1000</v>
      </c>
      <c r="F195" s="554">
        <v>326</v>
      </c>
      <c r="G195" s="554" t="s">
        <v>1157</v>
      </c>
      <c r="H195" s="554">
        <v>1808</v>
      </c>
      <c r="I195" s="554" t="s">
        <v>1158</v>
      </c>
      <c r="J195" s="552">
        <v>230</v>
      </c>
      <c r="K195" s="553" t="s">
        <v>1159</v>
      </c>
      <c r="L195" s="555" t="s">
        <v>903</v>
      </c>
    </row>
    <row r="196" spans="1:12">
      <c r="A196" s="541" t="s">
        <v>904</v>
      </c>
      <c r="B196" s="556">
        <v>124</v>
      </c>
      <c r="C196" s="557" t="s">
        <v>1156</v>
      </c>
      <c r="D196" s="558">
        <v>115</v>
      </c>
      <c r="E196" s="561">
        <v>0</v>
      </c>
      <c r="F196" s="558">
        <v>60</v>
      </c>
      <c r="G196" s="558" t="s">
        <v>1160</v>
      </c>
      <c r="H196" s="558">
        <v>85</v>
      </c>
      <c r="I196" s="558" t="s">
        <v>1161</v>
      </c>
      <c r="J196" s="556">
        <v>31</v>
      </c>
      <c r="K196" s="557" t="s">
        <v>1162</v>
      </c>
      <c r="L196" s="541" t="s">
        <v>907</v>
      </c>
    </row>
    <row r="197" spans="1:12">
      <c r="A197" s="540" t="s">
        <v>908</v>
      </c>
      <c r="B197" s="556">
        <v>155</v>
      </c>
      <c r="C197" s="559">
        <v>0</v>
      </c>
      <c r="D197" s="558">
        <v>149</v>
      </c>
      <c r="E197" s="561">
        <v>0</v>
      </c>
      <c r="F197" s="558">
        <v>126</v>
      </c>
      <c r="G197" s="558" t="s">
        <v>1163</v>
      </c>
      <c r="H197" s="558">
        <v>106</v>
      </c>
      <c r="I197" s="558" t="s">
        <v>1164</v>
      </c>
      <c r="J197" s="556">
        <v>77</v>
      </c>
      <c r="K197" s="557" t="s">
        <v>1165</v>
      </c>
      <c r="L197" s="541" t="s">
        <v>912</v>
      </c>
    </row>
    <row r="198" spans="1:12">
      <c r="A198" s="540" t="s">
        <v>913</v>
      </c>
      <c r="B198" s="556">
        <v>203</v>
      </c>
      <c r="C198" s="559">
        <v>0</v>
      </c>
      <c r="D198" s="558">
        <v>227</v>
      </c>
      <c r="E198" s="558" t="s">
        <v>1000</v>
      </c>
      <c r="F198" s="558">
        <v>140</v>
      </c>
      <c r="G198" s="558" t="s">
        <v>1166</v>
      </c>
      <c r="H198" s="558">
        <v>1617</v>
      </c>
      <c r="I198" s="558" t="s">
        <v>1167</v>
      </c>
      <c r="J198" s="556">
        <v>122</v>
      </c>
      <c r="K198" s="557" t="s">
        <v>1168</v>
      </c>
      <c r="L198" s="541" t="s">
        <v>917</v>
      </c>
    </row>
    <row r="199" spans="1:12">
      <c r="A199" s="551" t="s">
        <v>918</v>
      </c>
      <c r="B199" s="552">
        <v>10261</v>
      </c>
      <c r="C199" s="553" t="s">
        <v>1169</v>
      </c>
      <c r="D199" s="554">
        <v>498</v>
      </c>
      <c r="E199" s="554" t="s">
        <v>1170</v>
      </c>
      <c r="F199" s="554">
        <v>465</v>
      </c>
      <c r="G199" s="554" t="s">
        <v>1171</v>
      </c>
      <c r="H199" s="554">
        <v>8948</v>
      </c>
      <c r="I199" s="554" t="s">
        <v>1172</v>
      </c>
      <c r="J199" s="552">
        <v>471</v>
      </c>
      <c r="K199" s="553" t="s">
        <v>1173</v>
      </c>
      <c r="L199" s="555" t="s">
        <v>924</v>
      </c>
    </row>
    <row r="200" spans="1:12">
      <c r="A200" s="540" t="s">
        <v>925</v>
      </c>
      <c r="B200" s="556">
        <v>42</v>
      </c>
      <c r="C200" s="559">
        <v>0</v>
      </c>
      <c r="D200" s="558">
        <v>50</v>
      </c>
      <c r="E200" s="558" t="s">
        <v>578</v>
      </c>
      <c r="F200" s="558">
        <v>56</v>
      </c>
      <c r="G200" s="558" t="s">
        <v>1174</v>
      </c>
      <c r="H200" s="558">
        <v>39</v>
      </c>
      <c r="I200" s="558" t="s">
        <v>1175</v>
      </c>
      <c r="J200" s="556">
        <v>12</v>
      </c>
      <c r="K200" s="557" t="s">
        <v>1176</v>
      </c>
      <c r="L200" s="541" t="s">
        <v>929</v>
      </c>
    </row>
    <row r="201" spans="1:12">
      <c r="A201" s="540" t="s">
        <v>930</v>
      </c>
      <c r="B201" s="556">
        <v>142</v>
      </c>
      <c r="C201" s="559">
        <v>0</v>
      </c>
      <c r="D201" s="558">
        <v>62</v>
      </c>
      <c r="E201" s="558" t="s">
        <v>1177</v>
      </c>
      <c r="F201" s="558">
        <v>75</v>
      </c>
      <c r="G201" s="558" t="s">
        <v>1178</v>
      </c>
      <c r="H201" s="558">
        <v>1065</v>
      </c>
      <c r="I201" s="558" t="s">
        <v>1179</v>
      </c>
      <c r="J201" s="556">
        <v>41</v>
      </c>
      <c r="K201" s="557" t="s">
        <v>1180</v>
      </c>
      <c r="L201" s="541" t="s">
        <v>935</v>
      </c>
    </row>
    <row r="202" spans="1:12">
      <c r="A202" s="540" t="s">
        <v>936</v>
      </c>
      <c r="B202" s="556">
        <v>72</v>
      </c>
      <c r="C202" s="557" t="s">
        <v>577</v>
      </c>
      <c r="D202" s="558">
        <v>51</v>
      </c>
      <c r="E202" s="558" t="s">
        <v>885</v>
      </c>
      <c r="F202" s="558">
        <v>50</v>
      </c>
      <c r="G202" s="558" t="s">
        <v>1181</v>
      </c>
      <c r="H202" s="558">
        <v>75</v>
      </c>
      <c r="I202" s="558" t="s">
        <v>1182</v>
      </c>
      <c r="J202" s="556">
        <v>75</v>
      </c>
      <c r="K202" s="557" t="s">
        <v>1183</v>
      </c>
      <c r="L202" s="541" t="s">
        <v>939</v>
      </c>
    </row>
    <row r="203" spans="1:12">
      <c r="A203" s="540" t="s">
        <v>940</v>
      </c>
      <c r="B203" s="556">
        <v>166</v>
      </c>
      <c r="C203" s="559">
        <v>0</v>
      </c>
      <c r="D203" s="558">
        <v>153</v>
      </c>
      <c r="E203" s="558" t="s">
        <v>941</v>
      </c>
      <c r="F203" s="558">
        <v>100</v>
      </c>
      <c r="G203" s="558" t="s">
        <v>1100</v>
      </c>
      <c r="H203" s="558">
        <v>7546</v>
      </c>
      <c r="I203" s="558" t="s">
        <v>1184</v>
      </c>
      <c r="J203" s="556">
        <v>136</v>
      </c>
      <c r="K203" s="557" t="s">
        <v>1185</v>
      </c>
      <c r="L203" s="541" t="s">
        <v>945</v>
      </c>
    </row>
    <row r="204" spans="1:12">
      <c r="A204" s="540" t="s">
        <v>946</v>
      </c>
      <c r="B204" s="556">
        <v>9839</v>
      </c>
      <c r="C204" s="557" t="s">
        <v>919</v>
      </c>
      <c r="D204" s="558">
        <v>182</v>
      </c>
      <c r="E204" s="558" t="s">
        <v>1186</v>
      </c>
      <c r="F204" s="558">
        <v>184</v>
      </c>
      <c r="G204" s="558" t="s">
        <v>1187</v>
      </c>
      <c r="H204" s="558">
        <v>223</v>
      </c>
      <c r="I204" s="558" t="s">
        <v>1188</v>
      </c>
      <c r="J204" s="556">
        <v>207</v>
      </c>
      <c r="K204" s="557" t="s">
        <v>1189</v>
      </c>
      <c r="L204" s="541" t="s">
        <v>950</v>
      </c>
    </row>
    <row r="205" spans="1:12">
      <c r="A205" s="551" t="s">
        <v>951</v>
      </c>
      <c r="B205" s="552">
        <v>43</v>
      </c>
      <c r="C205" s="553" t="s">
        <v>1190</v>
      </c>
      <c r="D205" s="554">
        <v>92</v>
      </c>
      <c r="E205" s="554" t="s">
        <v>1191</v>
      </c>
      <c r="F205" s="554">
        <v>84</v>
      </c>
      <c r="G205" s="554" t="s">
        <v>1192</v>
      </c>
      <c r="H205" s="554">
        <v>861</v>
      </c>
      <c r="I205" s="554" t="s">
        <v>1193</v>
      </c>
      <c r="J205" s="552">
        <v>68</v>
      </c>
      <c r="K205" s="553" t="s">
        <v>1194</v>
      </c>
      <c r="L205" s="555" t="s">
        <v>957</v>
      </c>
    </row>
    <row r="206" spans="1:12">
      <c r="A206" s="540" t="s">
        <v>958</v>
      </c>
      <c r="B206" s="556">
        <v>43</v>
      </c>
      <c r="C206" s="557" t="s">
        <v>1190</v>
      </c>
      <c r="D206" s="558">
        <v>92</v>
      </c>
      <c r="E206" s="558" t="s">
        <v>1191</v>
      </c>
      <c r="F206" s="558">
        <v>84</v>
      </c>
      <c r="G206" s="558" t="s">
        <v>1192</v>
      </c>
      <c r="H206" s="558">
        <v>861</v>
      </c>
      <c r="I206" s="558" t="s">
        <v>1193</v>
      </c>
      <c r="J206" s="556">
        <v>68</v>
      </c>
      <c r="K206" s="557" t="s">
        <v>1194</v>
      </c>
      <c r="L206" s="541" t="s">
        <v>959</v>
      </c>
    </row>
    <row r="207" spans="1:12">
      <c r="A207" s="551" t="s">
        <v>960</v>
      </c>
      <c r="B207" s="552">
        <v>19</v>
      </c>
      <c r="C207" s="579">
        <v>0</v>
      </c>
      <c r="D207" s="554">
        <v>14</v>
      </c>
      <c r="E207" s="580">
        <v>0</v>
      </c>
      <c r="F207" s="554">
        <v>22</v>
      </c>
      <c r="G207" s="554" t="s">
        <v>1195</v>
      </c>
      <c r="H207" s="554">
        <v>18</v>
      </c>
      <c r="I207" s="554" t="s">
        <v>1196</v>
      </c>
      <c r="J207" s="552">
        <v>19</v>
      </c>
      <c r="K207" s="553" t="s">
        <v>1197</v>
      </c>
      <c r="L207" s="555" t="s">
        <v>964</v>
      </c>
    </row>
    <row r="208" spans="1:12">
      <c r="A208" s="540" t="s">
        <v>965</v>
      </c>
      <c r="B208" s="556">
        <v>19</v>
      </c>
      <c r="C208" s="559">
        <v>0</v>
      </c>
      <c r="D208" s="558">
        <v>14</v>
      </c>
      <c r="E208" s="561">
        <v>0</v>
      </c>
      <c r="F208" s="558">
        <v>22</v>
      </c>
      <c r="G208" s="558" t="s">
        <v>1195</v>
      </c>
      <c r="H208" s="558">
        <v>18</v>
      </c>
      <c r="I208" s="558" t="s">
        <v>1196</v>
      </c>
      <c r="J208" s="556">
        <v>19</v>
      </c>
      <c r="K208" s="557" t="s">
        <v>1197</v>
      </c>
      <c r="L208" s="541" t="s">
        <v>966</v>
      </c>
    </row>
    <row r="209" spans="1:12">
      <c r="A209" s="551" t="s">
        <v>967</v>
      </c>
      <c r="B209" s="581">
        <v>0</v>
      </c>
      <c r="C209" s="579">
        <v>0</v>
      </c>
      <c r="D209" s="554">
        <v>2</v>
      </c>
      <c r="E209" s="580">
        <v>0</v>
      </c>
      <c r="F209" s="554">
        <v>4</v>
      </c>
      <c r="G209" s="554" t="s">
        <v>578</v>
      </c>
      <c r="H209" s="554">
        <v>8</v>
      </c>
      <c r="I209" s="554" t="s">
        <v>1198</v>
      </c>
      <c r="J209" s="552">
        <v>3</v>
      </c>
      <c r="K209" s="553" t="s">
        <v>587</v>
      </c>
      <c r="L209" s="555" t="s">
        <v>969</v>
      </c>
    </row>
    <row r="210" spans="1:12">
      <c r="A210" s="540" t="s">
        <v>970</v>
      </c>
      <c r="B210" s="562">
        <v>0</v>
      </c>
      <c r="C210" s="559">
        <v>0</v>
      </c>
      <c r="D210" s="558">
        <v>2</v>
      </c>
      <c r="E210" s="561">
        <v>0</v>
      </c>
      <c r="F210" s="558">
        <v>4</v>
      </c>
      <c r="G210" s="558" t="s">
        <v>578</v>
      </c>
      <c r="H210" s="558">
        <v>8</v>
      </c>
      <c r="I210" s="558" t="s">
        <v>1198</v>
      </c>
      <c r="J210" s="556">
        <v>3</v>
      </c>
      <c r="K210" s="557" t="s">
        <v>587</v>
      </c>
      <c r="L210" s="541" t="s">
        <v>971</v>
      </c>
    </row>
    <row r="211" spans="1:12">
      <c r="A211" s="582" t="s">
        <v>972</v>
      </c>
      <c r="B211" s="583">
        <v>33394</v>
      </c>
      <c r="C211" s="584" t="s">
        <v>1199</v>
      </c>
      <c r="D211" s="585">
        <v>17222</v>
      </c>
      <c r="E211" s="585" t="s">
        <v>1200</v>
      </c>
      <c r="F211" s="585">
        <v>22902</v>
      </c>
      <c r="G211" s="585" t="s">
        <v>1201</v>
      </c>
      <c r="H211" s="585">
        <v>144129</v>
      </c>
      <c r="I211" s="585" t="s">
        <v>1202</v>
      </c>
      <c r="J211" s="583">
        <v>10750</v>
      </c>
      <c r="K211" s="584" t="s">
        <v>1203</v>
      </c>
      <c r="L211" s="586" t="s">
        <v>978</v>
      </c>
    </row>
    <row r="212" spans="1:12">
      <c r="A212" s="587"/>
      <c r="B212" s="588"/>
      <c r="C212" s="589"/>
      <c r="D212" s="590"/>
      <c r="E212" s="590"/>
      <c r="F212" s="590"/>
      <c r="G212" s="590"/>
      <c r="H212" s="590"/>
      <c r="I212" s="590"/>
      <c r="J212" s="588"/>
      <c r="K212" s="589"/>
      <c r="L212" s="591"/>
    </row>
    <row r="213" spans="1:12" ht="15.75">
      <c r="A213" s="2322" t="s">
        <v>979</v>
      </c>
      <c r="B213" s="2322"/>
      <c r="C213" s="2322"/>
      <c r="D213" s="2322"/>
      <c r="E213" s="2322"/>
      <c r="F213" s="2322"/>
      <c r="G213" s="2322"/>
      <c r="H213" s="2322"/>
      <c r="I213" s="2322"/>
      <c r="J213" s="2323" t="s">
        <v>980</v>
      </c>
      <c r="K213" s="2323"/>
      <c r="L213" s="2322"/>
    </row>
    <row r="214" spans="1:12" ht="15.75">
      <c r="A214" s="2317" t="s">
        <v>981</v>
      </c>
      <c r="B214" s="2317"/>
      <c r="C214" s="2317"/>
      <c r="D214" s="2317"/>
      <c r="E214" s="2317"/>
      <c r="F214" s="2317"/>
      <c r="G214" s="2317"/>
      <c r="H214" s="2317"/>
      <c r="I214" s="2317"/>
      <c r="J214" s="2317" t="s">
        <v>1204</v>
      </c>
      <c r="K214" s="2317"/>
      <c r="L214" s="2317"/>
    </row>
    <row r="215" spans="1:12">
      <c r="A215" s="537"/>
      <c r="B215" s="592"/>
      <c r="C215" s="592"/>
      <c r="D215" s="592"/>
      <c r="E215" s="592"/>
      <c r="F215" s="592"/>
      <c r="G215" s="592"/>
      <c r="H215" s="592"/>
      <c r="I215" s="592"/>
      <c r="J215" s="592"/>
      <c r="K215" s="592"/>
      <c r="L215" s="537"/>
    </row>
    <row r="218" spans="1:12" ht="22.5">
      <c r="A218" s="2314" t="s">
        <v>534</v>
      </c>
      <c r="B218" s="2314"/>
      <c r="C218" s="2314"/>
      <c r="D218" s="2314"/>
      <c r="E218" s="2314"/>
      <c r="F218" s="2314"/>
      <c r="G218" s="2314"/>
      <c r="H218" s="2314"/>
      <c r="I218" s="2314"/>
      <c r="J218" s="2315" t="s">
        <v>535</v>
      </c>
      <c r="K218" s="2315"/>
      <c r="L218" s="2315"/>
    </row>
    <row r="219" spans="1:12" ht="15.75">
      <c r="A219" s="2316" t="s">
        <v>1205</v>
      </c>
      <c r="B219" s="2316"/>
      <c r="C219" s="2316"/>
      <c r="D219" s="2316"/>
      <c r="E219" s="2316"/>
      <c r="F219" s="2316"/>
      <c r="G219" s="2316"/>
      <c r="H219" s="2316"/>
      <c r="I219" s="2316"/>
      <c r="J219" s="2316" t="s">
        <v>1206</v>
      </c>
      <c r="K219" s="2316"/>
      <c r="L219" s="2316"/>
    </row>
    <row r="220" spans="1:12" ht="15.75">
      <c r="A220" s="2316" t="s">
        <v>538</v>
      </c>
      <c r="B220" s="2316"/>
      <c r="C220" s="2316"/>
      <c r="D220" s="2316"/>
      <c r="E220" s="2316"/>
      <c r="F220" s="2316"/>
      <c r="G220" s="2316"/>
      <c r="H220" s="2316"/>
      <c r="I220" s="2316"/>
      <c r="J220" s="2316" t="s">
        <v>1207</v>
      </c>
      <c r="K220" s="2316"/>
      <c r="L220" s="2316"/>
    </row>
    <row r="221" spans="1:12">
      <c r="A221" s="538" t="s">
        <v>249</v>
      </c>
      <c r="B221" s="539"/>
      <c r="C221" s="539"/>
      <c r="D221" s="539"/>
      <c r="E221" s="539"/>
      <c r="F221" s="539"/>
      <c r="G221" s="539"/>
      <c r="H221" s="539" t="s">
        <v>249</v>
      </c>
      <c r="I221" s="539" t="s">
        <v>249</v>
      </c>
      <c r="J221" s="539" t="s">
        <v>249</v>
      </c>
      <c r="K221" s="539" t="s">
        <v>249</v>
      </c>
      <c r="L221" s="538" t="s">
        <v>249</v>
      </c>
    </row>
    <row r="222" spans="1:12">
      <c r="A222" s="2309" t="s">
        <v>540</v>
      </c>
      <c r="B222" s="2309"/>
      <c r="C222" s="2309"/>
      <c r="D222" s="2309"/>
      <c r="E222" s="2309"/>
      <c r="F222" s="2309"/>
      <c r="G222" s="2309"/>
      <c r="H222" s="2309"/>
      <c r="I222" s="2309"/>
      <c r="J222" s="2309" t="s">
        <v>541</v>
      </c>
      <c r="K222" s="2309"/>
      <c r="L222" s="2324"/>
    </row>
    <row r="223" spans="1:12">
      <c r="A223" s="540"/>
      <c r="B223" s="2310" t="s">
        <v>542</v>
      </c>
      <c r="C223" s="2311"/>
      <c r="D223" s="2312" t="s">
        <v>543</v>
      </c>
      <c r="E223" s="2312"/>
      <c r="F223" s="2312" t="s">
        <v>544</v>
      </c>
      <c r="G223" s="2312"/>
      <c r="H223" s="2312" t="s">
        <v>545</v>
      </c>
      <c r="I223" s="2312"/>
      <c r="J223" s="2310" t="s">
        <v>546</v>
      </c>
      <c r="K223" s="2312"/>
      <c r="L223" s="573"/>
    </row>
    <row r="224" spans="1:12">
      <c r="A224" s="540"/>
      <c r="B224" s="2318" t="s">
        <v>547</v>
      </c>
      <c r="C224" s="2319"/>
      <c r="D224" s="2320" t="s">
        <v>548</v>
      </c>
      <c r="E224" s="2320"/>
      <c r="F224" s="2320" t="s">
        <v>549</v>
      </c>
      <c r="G224" s="2320"/>
      <c r="H224" s="2320" t="s">
        <v>550</v>
      </c>
      <c r="I224" s="2320"/>
      <c r="J224" s="2318" t="s">
        <v>551</v>
      </c>
      <c r="K224" s="2319"/>
      <c r="L224" s="593"/>
    </row>
    <row r="225" spans="1:12">
      <c r="A225" s="542"/>
      <c r="B225" s="543" t="s">
        <v>552</v>
      </c>
      <c r="C225" s="544" t="s">
        <v>553</v>
      </c>
      <c r="D225" s="545" t="s">
        <v>552</v>
      </c>
      <c r="E225" s="545" t="s">
        <v>553</v>
      </c>
      <c r="F225" s="545" t="s">
        <v>552</v>
      </c>
      <c r="G225" s="545" t="s">
        <v>553</v>
      </c>
      <c r="H225" s="545" t="s">
        <v>552</v>
      </c>
      <c r="I225" s="545" t="s">
        <v>553</v>
      </c>
      <c r="J225" s="543" t="s">
        <v>552</v>
      </c>
      <c r="K225" s="594" t="s">
        <v>553</v>
      </c>
      <c r="L225" s="593"/>
    </row>
    <row r="226" spans="1:12">
      <c r="A226" s="546"/>
      <c r="B226" s="547" t="s">
        <v>554</v>
      </c>
      <c r="C226" s="548" t="s">
        <v>555</v>
      </c>
      <c r="D226" s="549" t="s">
        <v>554</v>
      </c>
      <c r="E226" s="549" t="s">
        <v>555</v>
      </c>
      <c r="F226" s="549" t="s">
        <v>554</v>
      </c>
      <c r="G226" s="549" t="s">
        <v>555</v>
      </c>
      <c r="H226" s="549" t="s">
        <v>554</v>
      </c>
      <c r="I226" s="549" t="s">
        <v>555</v>
      </c>
      <c r="J226" s="547" t="s">
        <v>554</v>
      </c>
      <c r="K226" s="549" t="s">
        <v>555</v>
      </c>
      <c r="L226" s="595"/>
    </row>
    <row r="227" spans="1:12">
      <c r="A227" s="551" t="s">
        <v>556</v>
      </c>
      <c r="B227" s="552">
        <v>9706</v>
      </c>
      <c r="C227" s="553" t="s">
        <v>1208</v>
      </c>
      <c r="D227" s="554">
        <v>866</v>
      </c>
      <c r="E227" s="554" t="s">
        <v>1209</v>
      </c>
      <c r="F227" s="554">
        <v>825</v>
      </c>
      <c r="G227" s="554" t="s">
        <v>1210</v>
      </c>
      <c r="H227" s="554">
        <v>1001</v>
      </c>
      <c r="I227" s="554" t="s">
        <v>1211</v>
      </c>
      <c r="J227" s="552">
        <v>2792</v>
      </c>
      <c r="K227" s="596" t="s">
        <v>1212</v>
      </c>
      <c r="L227" s="597" t="s">
        <v>562</v>
      </c>
    </row>
    <row r="228" spans="1:12">
      <c r="A228" s="540" t="s">
        <v>563</v>
      </c>
      <c r="B228" s="556">
        <v>5146</v>
      </c>
      <c r="C228" s="557" t="s">
        <v>1213</v>
      </c>
      <c r="D228" s="558">
        <v>185</v>
      </c>
      <c r="E228" s="558" t="s">
        <v>1214</v>
      </c>
      <c r="F228" s="558">
        <v>306</v>
      </c>
      <c r="G228" s="558" t="s">
        <v>1215</v>
      </c>
      <c r="H228" s="558">
        <v>685</v>
      </c>
      <c r="I228" s="558" t="s">
        <v>1216</v>
      </c>
      <c r="J228" s="556">
        <v>2563</v>
      </c>
      <c r="K228" s="572" t="s">
        <v>1217</v>
      </c>
      <c r="L228" s="593" t="s">
        <v>569</v>
      </c>
    </row>
    <row r="229" spans="1:12">
      <c r="A229" s="540" t="s">
        <v>570</v>
      </c>
      <c r="B229" s="556">
        <v>580</v>
      </c>
      <c r="C229" s="557" t="s">
        <v>1218</v>
      </c>
      <c r="D229" s="558">
        <v>172</v>
      </c>
      <c r="E229" s="558" t="s">
        <v>1219</v>
      </c>
      <c r="F229" s="558">
        <v>55</v>
      </c>
      <c r="G229" s="558" t="s">
        <v>1220</v>
      </c>
      <c r="H229" s="558">
        <v>22</v>
      </c>
      <c r="I229" s="558" t="s">
        <v>1221</v>
      </c>
      <c r="J229" s="556">
        <v>12</v>
      </c>
      <c r="K229" s="572" t="s">
        <v>1222</v>
      </c>
      <c r="L229" s="593" t="s">
        <v>575</v>
      </c>
    </row>
    <row r="230" spans="1:12">
      <c r="A230" s="540" t="s">
        <v>576</v>
      </c>
      <c r="B230" s="556">
        <v>7</v>
      </c>
      <c r="C230" s="557" t="s">
        <v>1156</v>
      </c>
      <c r="D230" s="560">
        <v>2</v>
      </c>
      <c r="E230" s="558" t="s">
        <v>1223</v>
      </c>
      <c r="F230" s="558">
        <v>2</v>
      </c>
      <c r="G230" s="558" t="s">
        <v>1224</v>
      </c>
      <c r="H230" s="558">
        <v>2</v>
      </c>
      <c r="I230" s="558" t="s">
        <v>885</v>
      </c>
      <c r="J230" s="562">
        <v>0</v>
      </c>
      <c r="K230" s="598">
        <v>0</v>
      </c>
      <c r="L230" s="593" t="s">
        <v>579</v>
      </c>
    </row>
    <row r="231" spans="1:12">
      <c r="A231" s="540" t="s">
        <v>580</v>
      </c>
      <c r="B231" s="556">
        <v>402</v>
      </c>
      <c r="C231" s="557" t="s">
        <v>1225</v>
      </c>
      <c r="D231" s="558">
        <v>341</v>
      </c>
      <c r="E231" s="558" t="s">
        <v>1226</v>
      </c>
      <c r="F231" s="558">
        <v>206</v>
      </c>
      <c r="G231" s="558" t="s">
        <v>1227</v>
      </c>
      <c r="H231" s="558">
        <v>130</v>
      </c>
      <c r="I231" s="558" t="s">
        <v>1228</v>
      </c>
      <c r="J231" s="556">
        <v>83</v>
      </c>
      <c r="K231" s="572" t="s">
        <v>1229</v>
      </c>
      <c r="L231" s="593" t="s">
        <v>585</v>
      </c>
    </row>
    <row r="232" spans="1:12">
      <c r="A232" s="540" t="s">
        <v>586</v>
      </c>
      <c r="B232" s="556">
        <v>33</v>
      </c>
      <c r="C232" s="557" t="s">
        <v>1230</v>
      </c>
      <c r="D232" s="558">
        <v>6</v>
      </c>
      <c r="E232" s="558" t="s">
        <v>1231</v>
      </c>
      <c r="F232" s="558">
        <v>11</v>
      </c>
      <c r="G232" s="558" t="s">
        <v>1232</v>
      </c>
      <c r="H232" s="558">
        <v>7</v>
      </c>
      <c r="I232" s="558" t="s">
        <v>1233</v>
      </c>
      <c r="J232" s="556">
        <v>3</v>
      </c>
      <c r="K232" s="572" t="s">
        <v>927</v>
      </c>
      <c r="L232" s="593" t="s">
        <v>590</v>
      </c>
    </row>
    <row r="233" spans="1:12">
      <c r="A233" s="540" t="s">
        <v>591</v>
      </c>
      <c r="B233" s="556">
        <v>3538</v>
      </c>
      <c r="C233" s="557" t="s">
        <v>1234</v>
      </c>
      <c r="D233" s="558">
        <v>160</v>
      </c>
      <c r="E233" s="558" t="s">
        <v>1235</v>
      </c>
      <c r="F233" s="558">
        <v>245</v>
      </c>
      <c r="G233" s="558" t="s">
        <v>1236</v>
      </c>
      <c r="H233" s="558">
        <v>155</v>
      </c>
      <c r="I233" s="558" t="s">
        <v>1237</v>
      </c>
      <c r="J233" s="556">
        <v>131</v>
      </c>
      <c r="K233" s="572" t="s">
        <v>1238</v>
      </c>
      <c r="L233" s="593" t="s">
        <v>597</v>
      </c>
    </row>
    <row r="234" spans="1:12">
      <c r="A234" s="551" t="s">
        <v>598</v>
      </c>
      <c r="B234" s="552">
        <v>693</v>
      </c>
      <c r="C234" s="553" t="s">
        <v>1239</v>
      </c>
      <c r="D234" s="554">
        <v>401</v>
      </c>
      <c r="E234" s="554" t="s">
        <v>1240</v>
      </c>
      <c r="F234" s="554">
        <v>504</v>
      </c>
      <c r="G234" s="554" t="s">
        <v>1241</v>
      </c>
      <c r="H234" s="554">
        <v>366</v>
      </c>
      <c r="I234" s="554" t="s">
        <v>1242</v>
      </c>
      <c r="J234" s="552">
        <v>435</v>
      </c>
      <c r="K234" s="596" t="s">
        <v>1243</v>
      </c>
      <c r="L234" s="597" t="s">
        <v>220</v>
      </c>
    </row>
    <row r="235" spans="1:12">
      <c r="A235" s="540" t="s">
        <v>602</v>
      </c>
      <c r="B235" s="556">
        <v>221</v>
      </c>
      <c r="C235" s="557" t="s">
        <v>1244</v>
      </c>
      <c r="D235" s="558">
        <v>140</v>
      </c>
      <c r="E235" s="558" t="s">
        <v>1245</v>
      </c>
      <c r="F235" s="558">
        <v>172</v>
      </c>
      <c r="G235" s="558" t="s">
        <v>1246</v>
      </c>
      <c r="H235" s="558">
        <v>66</v>
      </c>
      <c r="I235" s="558" t="s">
        <v>1247</v>
      </c>
      <c r="J235" s="556">
        <v>279</v>
      </c>
      <c r="K235" s="572" t="s">
        <v>1248</v>
      </c>
      <c r="L235" s="593" t="s">
        <v>606</v>
      </c>
    </row>
    <row r="236" spans="1:12">
      <c r="A236" s="540" t="s">
        <v>607</v>
      </c>
      <c r="B236" s="556">
        <v>194</v>
      </c>
      <c r="C236" s="557" t="s">
        <v>1249</v>
      </c>
      <c r="D236" s="558">
        <v>23</v>
      </c>
      <c r="E236" s="558" t="s">
        <v>1250</v>
      </c>
      <c r="F236" s="558">
        <v>22</v>
      </c>
      <c r="G236" s="558" t="s">
        <v>1251</v>
      </c>
      <c r="H236" s="558">
        <v>14</v>
      </c>
      <c r="I236" s="558" t="s">
        <v>1252</v>
      </c>
      <c r="J236" s="556">
        <v>40</v>
      </c>
      <c r="K236" s="572" t="s">
        <v>1253</v>
      </c>
      <c r="L236" s="593" t="s">
        <v>611</v>
      </c>
    </row>
    <row r="237" spans="1:12">
      <c r="A237" s="540" t="s">
        <v>612</v>
      </c>
      <c r="B237" s="556">
        <v>138</v>
      </c>
      <c r="C237" s="557" t="s">
        <v>1254</v>
      </c>
      <c r="D237" s="558">
        <v>118</v>
      </c>
      <c r="E237" s="558" t="s">
        <v>1255</v>
      </c>
      <c r="F237" s="558">
        <v>169</v>
      </c>
      <c r="G237" s="558" t="s">
        <v>1256</v>
      </c>
      <c r="H237" s="558">
        <v>142</v>
      </c>
      <c r="I237" s="558" t="s">
        <v>1257</v>
      </c>
      <c r="J237" s="556">
        <v>46</v>
      </c>
      <c r="K237" s="572" t="s">
        <v>1258</v>
      </c>
      <c r="L237" s="593" t="s">
        <v>615</v>
      </c>
    </row>
    <row r="238" spans="1:12">
      <c r="A238" s="540" t="s">
        <v>616</v>
      </c>
      <c r="B238" s="556">
        <v>6</v>
      </c>
      <c r="C238" s="557" t="s">
        <v>1259</v>
      </c>
      <c r="D238" s="558">
        <v>12</v>
      </c>
      <c r="E238" s="558" t="s">
        <v>1260</v>
      </c>
      <c r="F238" s="558">
        <v>8</v>
      </c>
      <c r="G238" s="558" t="s">
        <v>1261</v>
      </c>
      <c r="H238" s="558">
        <v>15</v>
      </c>
      <c r="I238" s="558" t="s">
        <v>1262</v>
      </c>
      <c r="J238" s="556">
        <v>3</v>
      </c>
      <c r="K238" s="572" t="s">
        <v>1263</v>
      </c>
      <c r="L238" s="593" t="s">
        <v>620</v>
      </c>
    </row>
    <row r="239" spans="1:12">
      <c r="A239" s="540" t="s">
        <v>621</v>
      </c>
      <c r="B239" s="556">
        <v>106</v>
      </c>
      <c r="C239" s="557" t="s">
        <v>1264</v>
      </c>
      <c r="D239" s="558">
        <v>102</v>
      </c>
      <c r="E239" s="558" t="s">
        <v>1265</v>
      </c>
      <c r="F239" s="558">
        <v>130</v>
      </c>
      <c r="G239" s="558" t="s">
        <v>1266</v>
      </c>
      <c r="H239" s="558">
        <v>108</v>
      </c>
      <c r="I239" s="558" t="s">
        <v>1267</v>
      </c>
      <c r="J239" s="556">
        <v>31</v>
      </c>
      <c r="K239" s="572" t="s">
        <v>1268</v>
      </c>
      <c r="L239" s="593" t="s">
        <v>625</v>
      </c>
    </row>
    <row r="240" spans="1:12">
      <c r="A240" s="540" t="s">
        <v>626</v>
      </c>
      <c r="B240" s="556">
        <v>28</v>
      </c>
      <c r="C240" s="557" t="s">
        <v>1269</v>
      </c>
      <c r="D240" s="558">
        <v>6</v>
      </c>
      <c r="E240" s="558" t="s">
        <v>1270</v>
      </c>
      <c r="F240" s="558">
        <v>3</v>
      </c>
      <c r="G240" s="558" t="s">
        <v>1069</v>
      </c>
      <c r="H240" s="558">
        <v>21</v>
      </c>
      <c r="I240" s="558" t="s">
        <v>1271</v>
      </c>
      <c r="J240" s="556">
        <v>36</v>
      </c>
      <c r="K240" s="572" t="s">
        <v>1272</v>
      </c>
      <c r="L240" s="593" t="s">
        <v>629</v>
      </c>
    </row>
    <row r="241" spans="1:12">
      <c r="A241" s="551" t="s">
        <v>630</v>
      </c>
      <c r="B241" s="552">
        <v>4542</v>
      </c>
      <c r="C241" s="553" t="s">
        <v>1273</v>
      </c>
      <c r="D241" s="554">
        <v>2453</v>
      </c>
      <c r="E241" s="554" t="s">
        <v>1274</v>
      </c>
      <c r="F241" s="554">
        <v>4920</v>
      </c>
      <c r="G241" s="554" t="s">
        <v>1275</v>
      </c>
      <c r="H241" s="554">
        <v>1999</v>
      </c>
      <c r="I241" s="554" t="s">
        <v>1276</v>
      </c>
      <c r="J241" s="552">
        <v>4231</v>
      </c>
      <c r="K241" s="596" t="s">
        <v>1277</v>
      </c>
      <c r="L241" s="597" t="s">
        <v>636</v>
      </c>
    </row>
    <row r="242" spans="1:12">
      <c r="A242" s="540" t="s">
        <v>637</v>
      </c>
      <c r="B242" s="556">
        <v>31</v>
      </c>
      <c r="C242" s="557" t="s">
        <v>1278</v>
      </c>
      <c r="D242" s="558">
        <v>5</v>
      </c>
      <c r="E242" s="558" t="s">
        <v>1279</v>
      </c>
      <c r="F242" s="558">
        <v>20</v>
      </c>
      <c r="G242" s="558" t="s">
        <v>1280</v>
      </c>
      <c r="H242" s="558">
        <v>1</v>
      </c>
      <c r="I242" s="558" t="s">
        <v>1281</v>
      </c>
      <c r="J242" s="556">
        <v>1</v>
      </c>
      <c r="K242" s="572" t="s">
        <v>1282</v>
      </c>
      <c r="L242" s="593" t="s">
        <v>639</v>
      </c>
    </row>
    <row r="243" spans="1:12">
      <c r="A243" s="540" t="s">
        <v>640</v>
      </c>
      <c r="B243" s="556">
        <v>511</v>
      </c>
      <c r="C243" s="557" t="s">
        <v>1283</v>
      </c>
      <c r="D243" s="558">
        <v>224</v>
      </c>
      <c r="E243" s="558" t="s">
        <v>1284</v>
      </c>
      <c r="F243" s="558">
        <v>121</v>
      </c>
      <c r="G243" s="558" t="s">
        <v>1285</v>
      </c>
      <c r="H243" s="558">
        <v>97</v>
      </c>
      <c r="I243" s="558" t="s">
        <v>1286</v>
      </c>
      <c r="J243" s="556">
        <v>291</v>
      </c>
      <c r="K243" s="572" t="s">
        <v>1287</v>
      </c>
      <c r="L243" s="593" t="s">
        <v>645</v>
      </c>
    </row>
    <row r="244" spans="1:12">
      <c r="A244" s="540" t="s">
        <v>646</v>
      </c>
      <c r="B244" s="556">
        <v>2</v>
      </c>
      <c r="C244" s="557" t="s">
        <v>1288</v>
      </c>
      <c r="D244" s="558">
        <v>1</v>
      </c>
      <c r="E244" s="558" t="s">
        <v>1289</v>
      </c>
      <c r="F244" s="558">
        <v>1</v>
      </c>
      <c r="G244" s="558" t="s">
        <v>1290</v>
      </c>
      <c r="H244" s="561">
        <v>0</v>
      </c>
      <c r="I244" s="561">
        <v>0</v>
      </c>
      <c r="J244" s="562">
        <v>0</v>
      </c>
      <c r="K244" s="598">
        <v>0</v>
      </c>
      <c r="L244" s="593" t="s">
        <v>647</v>
      </c>
    </row>
    <row r="245" spans="1:12">
      <c r="A245" s="540" t="s">
        <v>648</v>
      </c>
      <c r="B245" s="556">
        <v>58</v>
      </c>
      <c r="C245" s="557" t="s">
        <v>1291</v>
      </c>
      <c r="D245" s="558">
        <v>52</v>
      </c>
      <c r="E245" s="558" t="s">
        <v>1292</v>
      </c>
      <c r="F245" s="558">
        <v>58</v>
      </c>
      <c r="G245" s="558" t="s">
        <v>1293</v>
      </c>
      <c r="H245" s="558">
        <v>34</v>
      </c>
      <c r="I245" s="558" t="s">
        <v>1294</v>
      </c>
      <c r="J245" s="556">
        <v>73</v>
      </c>
      <c r="K245" s="572" t="s">
        <v>1295</v>
      </c>
      <c r="L245" s="593" t="s">
        <v>652</v>
      </c>
    </row>
    <row r="246" spans="1:12">
      <c r="A246" s="540" t="s">
        <v>653</v>
      </c>
      <c r="B246" s="556">
        <v>109</v>
      </c>
      <c r="C246" s="557" t="s">
        <v>1296</v>
      </c>
      <c r="D246" s="558">
        <v>68</v>
      </c>
      <c r="E246" s="558" t="s">
        <v>1297</v>
      </c>
      <c r="F246" s="558">
        <v>86</v>
      </c>
      <c r="G246" s="558" t="s">
        <v>1298</v>
      </c>
      <c r="H246" s="558">
        <v>68</v>
      </c>
      <c r="I246" s="558" t="s">
        <v>1299</v>
      </c>
      <c r="J246" s="556">
        <v>49</v>
      </c>
      <c r="K246" s="572" t="s">
        <v>1300</v>
      </c>
      <c r="L246" s="593" t="s">
        <v>659</v>
      </c>
    </row>
    <row r="247" spans="1:12">
      <c r="A247" s="540" t="s">
        <v>660</v>
      </c>
      <c r="B247" s="556">
        <v>67</v>
      </c>
      <c r="C247" s="557" t="s">
        <v>1301</v>
      </c>
      <c r="D247" s="558">
        <v>9</v>
      </c>
      <c r="E247" s="558" t="s">
        <v>1302</v>
      </c>
      <c r="F247" s="558">
        <v>8</v>
      </c>
      <c r="G247" s="558" t="s">
        <v>1303</v>
      </c>
      <c r="H247" s="558">
        <v>9</v>
      </c>
      <c r="I247" s="558" t="s">
        <v>1304</v>
      </c>
      <c r="J247" s="556">
        <v>13</v>
      </c>
      <c r="K247" s="572" t="s">
        <v>1305</v>
      </c>
      <c r="L247" s="593" t="s">
        <v>664</v>
      </c>
    </row>
    <row r="248" spans="1:12">
      <c r="A248" s="540" t="s">
        <v>665</v>
      </c>
      <c r="B248" s="556">
        <v>28</v>
      </c>
      <c r="C248" s="557" t="s">
        <v>1306</v>
      </c>
      <c r="D248" s="558">
        <v>124</v>
      </c>
      <c r="E248" s="558" t="s">
        <v>1307</v>
      </c>
      <c r="F248" s="558">
        <v>2</v>
      </c>
      <c r="G248" s="558" t="s">
        <v>1308</v>
      </c>
      <c r="H248" s="558">
        <v>6</v>
      </c>
      <c r="I248" s="558" t="s">
        <v>1309</v>
      </c>
      <c r="J248" s="556">
        <v>12</v>
      </c>
      <c r="K248" s="572" t="s">
        <v>1310</v>
      </c>
      <c r="L248" s="593" t="s">
        <v>668</v>
      </c>
    </row>
    <row r="249" spans="1:12">
      <c r="A249" s="540" t="s">
        <v>669</v>
      </c>
      <c r="B249" s="556">
        <v>2112</v>
      </c>
      <c r="C249" s="557" t="s">
        <v>1311</v>
      </c>
      <c r="D249" s="558">
        <v>1126</v>
      </c>
      <c r="E249" s="558" t="s">
        <v>1312</v>
      </c>
      <c r="F249" s="558">
        <v>3250</v>
      </c>
      <c r="G249" s="558" t="s">
        <v>1313</v>
      </c>
      <c r="H249" s="558">
        <v>459</v>
      </c>
      <c r="I249" s="558" t="s">
        <v>1314</v>
      </c>
      <c r="J249" s="556">
        <v>2400</v>
      </c>
      <c r="K249" s="572" t="s">
        <v>1315</v>
      </c>
      <c r="L249" s="593" t="s">
        <v>674</v>
      </c>
    </row>
    <row r="250" spans="1:12">
      <c r="A250" s="540" t="s">
        <v>675</v>
      </c>
      <c r="B250" s="556">
        <v>1373</v>
      </c>
      <c r="C250" s="557" t="s">
        <v>1316</v>
      </c>
      <c r="D250" s="558">
        <v>640</v>
      </c>
      <c r="E250" s="558" t="s">
        <v>1317</v>
      </c>
      <c r="F250" s="558">
        <v>692</v>
      </c>
      <c r="G250" s="558" t="s">
        <v>1318</v>
      </c>
      <c r="H250" s="558">
        <v>166</v>
      </c>
      <c r="I250" s="558" t="s">
        <v>1319</v>
      </c>
      <c r="J250" s="556">
        <v>124</v>
      </c>
      <c r="K250" s="572" t="s">
        <v>1320</v>
      </c>
      <c r="L250" s="593" t="s">
        <v>679</v>
      </c>
    </row>
    <row r="251" spans="1:12">
      <c r="A251" s="540" t="s">
        <v>680</v>
      </c>
      <c r="B251" s="556">
        <v>158</v>
      </c>
      <c r="C251" s="557" t="s">
        <v>1321</v>
      </c>
      <c r="D251" s="558">
        <v>158</v>
      </c>
      <c r="E251" s="558" t="s">
        <v>1322</v>
      </c>
      <c r="F251" s="558">
        <v>652</v>
      </c>
      <c r="G251" s="558" t="s">
        <v>1323</v>
      </c>
      <c r="H251" s="558">
        <v>1033</v>
      </c>
      <c r="I251" s="558" t="s">
        <v>1324</v>
      </c>
      <c r="J251" s="556">
        <v>737</v>
      </c>
      <c r="K251" s="572" t="s">
        <v>1325</v>
      </c>
      <c r="L251" s="593" t="s">
        <v>685</v>
      </c>
    </row>
    <row r="252" spans="1:12">
      <c r="A252" s="540" t="s">
        <v>686</v>
      </c>
      <c r="B252" s="556">
        <v>93</v>
      </c>
      <c r="C252" s="557" t="s">
        <v>1326</v>
      </c>
      <c r="D252" s="558">
        <v>46</v>
      </c>
      <c r="E252" s="558" t="s">
        <v>1327</v>
      </c>
      <c r="F252" s="558">
        <v>30</v>
      </c>
      <c r="G252" s="558" t="s">
        <v>1328</v>
      </c>
      <c r="H252" s="558">
        <v>126</v>
      </c>
      <c r="I252" s="558" t="s">
        <v>1329</v>
      </c>
      <c r="J252" s="556">
        <v>531</v>
      </c>
      <c r="K252" s="572" t="s">
        <v>1330</v>
      </c>
      <c r="L252" s="593" t="s">
        <v>687</v>
      </c>
    </row>
    <row r="253" spans="1:12">
      <c r="A253" s="551" t="s">
        <v>688</v>
      </c>
      <c r="B253" s="552">
        <v>1480</v>
      </c>
      <c r="C253" s="553" t="s">
        <v>1331</v>
      </c>
      <c r="D253" s="554">
        <v>533</v>
      </c>
      <c r="E253" s="554" t="s">
        <v>1332</v>
      </c>
      <c r="F253" s="554">
        <v>647</v>
      </c>
      <c r="G253" s="554" t="s">
        <v>1333</v>
      </c>
      <c r="H253" s="554">
        <v>477</v>
      </c>
      <c r="I253" s="554" t="s">
        <v>1334</v>
      </c>
      <c r="J253" s="552">
        <v>483</v>
      </c>
      <c r="K253" s="596" t="s">
        <v>1335</v>
      </c>
      <c r="L253" s="597" t="s">
        <v>693</v>
      </c>
    </row>
    <row r="254" spans="1:12">
      <c r="A254" s="540" t="s">
        <v>694</v>
      </c>
      <c r="B254" s="556">
        <v>1</v>
      </c>
      <c r="C254" s="557" t="s">
        <v>1223</v>
      </c>
      <c r="D254" s="558">
        <v>1</v>
      </c>
      <c r="E254" s="558" t="s">
        <v>1336</v>
      </c>
      <c r="F254" s="558">
        <v>2</v>
      </c>
      <c r="G254" s="558" t="s">
        <v>1337</v>
      </c>
      <c r="H254" s="558">
        <v>5</v>
      </c>
      <c r="I254" s="558" t="s">
        <v>1338</v>
      </c>
      <c r="J254" s="562">
        <v>0</v>
      </c>
      <c r="K254" s="598">
        <v>0</v>
      </c>
      <c r="L254" s="593" t="s">
        <v>698</v>
      </c>
    </row>
    <row r="255" spans="1:12">
      <c r="A255" s="540" t="s">
        <v>699</v>
      </c>
      <c r="B255" s="556">
        <v>797</v>
      </c>
      <c r="C255" s="557" t="s">
        <v>1339</v>
      </c>
      <c r="D255" s="558">
        <v>161</v>
      </c>
      <c r="E255" s="558" t="s">
        <v>1340</v>
      </c>
      <c r="F255" s="558">
        <v>191</v>
      </c>
      <c r="G255" s="558" t="s">
        <v>1341</v>
      </c>
      <c r="H255" s="558">
        <v>162</v>
      </c>
      <c r="I255" s="558" t="s">
        <v>1342</v>
      </c>
      <c r="J255" s="556">
        <v>221</v>
      </c>
      <c r="K255" s="572" t="s">
        <v>1343</v>
      </c>
      <c r="L255" s="593" t="s">
        <v>704</v>
      </c>
    </row>
    <row r="256" spans="1:12">
      <c r="A256" s="540" t="s">
        <v>705</v>
      </c>
      <c r="B256" s="562">
        <v>0</v>
      </c>
      <c r="C256" s="559">
        <v>0</v>
      </c>
      <c r="D256" s="561">
        <v>0</v>
      </c>
      <c r="E256" s="561">
        <v>0</v>
      </c>
      <c r="F256" s="561">
        <v>0</v>
      </c>
      <c r="G256" s="561">
        <v>0</v>
      </c>
      <c r="H256" s="561">
        <v>0</v>
      </c>
      <c r="I256" s="561">
        <v>0</v>
      </c>
      <c r="J256" s="562">
        <v>0</v>
      </c>
      <c r="K256" s="598">
        <v>0</v>
      </c>
      <c r="L256" s="593" t="s">
        <v>706</v>
      </c>
    </row>
    <row r="257" spans="1:12">
      <c r="A257" s="540" t="s">
        <v>707</v>
      </c>
      <c r="B257" s="562">
        <v>0</v>
      </c>
      <c r="C257" s="559">
        <v>0</v>
      </c>
      <c r="D257" s="561">
        <v>0</v>
      </c>
      <c r="E257" s="561">
        <v>0</v>
      </c>
      <c r="F257" s="561">
        <v>0</v>
      </c>
      <c r="G257" s="561">
        <v>0</v>
      </c>
      <c r="H257" s="561">
        <v>0</v>
      </c>
      <c r="I257" s="561">
        <v>0</v>
      </c>
      <c r="J257" s="562">
        <v>0</v>
      </c>
      <c r="K257" s="598">
        <v>0</v>
      </c>
      <c r="L257" s="593" t="s">
        <v>708</v>
      </c>
    </row>
    <row r="258" spans="1:12">
      <c r="A258" s="540" t="s">
        <v>709</v>
      </c>
      <c r="B258" s="556">
        <v>20</v>
      </c>
      <c r="C258" s="557" t="s">
        <v>1344</v>
      </c>
      <c r="D258" s="558">
        <v>3</v>
      </c>
      <c r="E258" s="558" t="s">
        <v>1345</v>
      </c>
      <c r="F258" s="558">
        <v>5</v>
      </c>
      <c r="G258" s="558" t="s">
        <v>1346</v>
      </c>
      <c r="H258" s="558">
        <v>1</v>
      </c>
      <c r="I258" s="558" t="s">
        <v>1347</v>
      </c>
      <c r="J258" s="556">
        <v>2</v>
      </c>
      <c r="K258" s="572" t="s">
        <v>1348</v>
      </c>
      <c r="L258" s="593" t="s">
        <v>712</v>
      </c>
    </row>
    <row r="259" spans="1:12">
      <c r="A259" s="540" t="s">
        <v>713</v>
      </c>
      <c r="B259" s="556">
        <v>60</v>
      </c>
      <c r="C259" s="557" t="s">
        <v>1349</v>
      </c>
      <c r="D259" s="558">
        <v>31</v>
      </c>
      <c r="E259" s="558" t="s">
        <v>1350</v>
      </c>
      <c r="F259" s="558">
        <v>117</v>
      </c>
      <c r="G259" s="558" t="s">
        <v>1351</v>
      </c>
      <c r="H259" s="558">
        <v>46</v>
      </c>
      <c r="I259" s="558" t="s">
        <v>1352</v>
      </c>
      <c r="J259" s="556">
        <v>94</v>
      </c>
      <c r="K259" s="572" t="s">
        <v>1353</v>
      </c>
      <c r="L259" s="593" t="s">
        <v>716</v>
      </c>
    </row>
    <row r="260" spans="1:12">
      <c r="A260" s="540" t="s">
        <v>717</v>
      </c>
      <c r="B260" s="562">
        <v>0</v>
      </c>
      <c r="C260" s="559">
        <v>0</v>
      </c>
      <c r="D260" s="561">
        <v>0</v>
      </c>
      <c r="E260" s="561">
        <v>0</v>
      </c>
      <c r="F260" s="561">
        <v>0</v>
      </c>
      <c r="G260" s="561">
        <v>0</v>
      </c>
      <c r="H260" s="561">
        <v>0</v>
      </c>
      <c r="I260" s="561">
        <v>0</v>
      </c>
      <c r="J260" s="562">
        <v>0</v>
      </c>
      <c r="K260" s="598">
        <v>0</v>
      </c>
      <c r="L260" s="593" t="s">
        <v>718</v>
      </c>
    </row>
    <row r="261" spans="1:12">
      <c r="A261" s="540" t="s">
        <v>719</v>
      </c>
      <c r="B261" s="556">
        <v>101</v>
      </c>
      <c r="C261" s="557" t="s">
        <v>1354</v>
      </c>
      <c r="D261" s="558">
        <v>67</v>
      </c>
      <c r="E261" s="558" t="s">
        <v>1355</v>
      </c>
      <c r="F261" s="558">
        <v>67</v>
      </c>
      <c r="G261" s="558" t="s">
        <v>1356</v>
      </c>
      <c r="H261" s="558">
        <v>37</v>
      </c>
      <c r="I261" s="558" t="s">
        <v>1357</v>
      </c>
      <c r="J261" s="556">
        <v>17</v>
      </c>
      <c r="K261" s="572" t="s">
        <v>1358</v>
      </c>
      <c r="L261" s="593" t="s">
        <v>723</v>
      </c>
    </row>
    <row r="262" spans="1:12">
      <c r="A262" s="540" t="s">
        <v>724</v>
      </c>
      <c r="B262" s="556">
        <v>26</v>
      </c>
      <c r="C262" s="557" t="s">
        <v>1359</v>
      </c>
      <c r="D262" s="558">
        <v>54</v>
      </c>
      <c r="E262" s="558" t="s">
        <v>1360</v>
      </c>
      <c r="F262" s="558">
        <v>4</v>
      </c>
      <c r="G262" s="558" t="s">
        <v>1361</v>
      </c>
      <c r="H262" s="558">
        <v>3</v>
      </c>
      <c r="I262" s="558" t="s">
        <v>1362</v>
      </c>
      <c r="J262" s="562">
        <v>0</v>
      </c>
      <c r="K262" s="598">
        <v>0</v>
      </c>
      <c r="L262" s="593" t="s">
        <v>727</v>
      </c>
    </row>
    <row r="263" spans="1:12">
      <c r="A263" s="540" t="s">
        <v>728</v>
      </c>
      <c r="B263" s="556">
        <v>18</v>
      </c>
      <c r="C263" s="557" t="s">
        <v>1363</v>
      </c>
      <c r="D263" s="558">
        <v>20</v>
      </c>
      <c r="E263" s="558" t="s">
        <v>1364</v>
      </c>
      <c r="F263" s="558">
        <v>34</v>
      </c>
      <c r="G263" s="558" t="s">
        <v>1365</v>
      </c>
      <c r="H263" s="558">
        <v>23</v>
      </c>
      <c r="I263" s="558" t="s">
        <v>1366</v>
      </c>
      <c r="J263" s="556">
        <v>40</v>
      </c>
      <c r="K263" s="572" t="s">
        <v>1367</v>
      </c>
      <c r="L263" s="593" t="s">
        <v>731</v>
      </c>
    </row>
    <row r="264" spans="1:12">
      <c r="A264" s="540" t="s">
        <v>732</v>
      </c>
      <c r="B264" s="556">
        <v>190</v>
      </c>
      <c r="C264" s="557" t="s">
        <v>1368</v>
      </c>
      <c r="D264" s="558">
        <v>11</v>
      </c>
      <c r="E264" s="558" t="s">
        <v>1369</v>
      </c>
      <c r="F264" s="558">
        <v>20</v>
      </c>
      <c r="G264" s="558" t="s">
        <v>1370</v>
      </c>
      <c r="H264" s="558">
        <v>47</v>
      </c>
      <c r="I264" s="558" t="s">
        <v>1371</v>
      </c>
      <c r="J264" s="556">
        <v>39</v>
      </c>
      <c r="K264" s="572" t="s">
        <v>1372</v>
      </c>
      <c r="L264" s="593" t="s">
        <v>735</v>
      </c>
    </row>
    <row r="265" spans="1:12">
      <c r="A265" s="540" t="s">
        <v>736</v>
      </c>
      <c r="B265" s="556">
        <v>8</v>
      </c>
      <c r="C265" s="557" t="s">
        <v>1373</v>
      </c>
      <c r="D265" s="561">
        <v>0</v>
      </c>
      <c r="E265" s="561">
        <v>0</v>
      </c>
      <c r="F265" s="558">
        <v>3</v>
      </c>
      <c r="G265" s="558" t="s">
        <v>1374</v>
      </c>
      <c r="H265" s="561">
        <v>0</v>
      </c>
      <c r="I265" s="561">
        <v>0</v>
      </c>
      <c r="J265" s="556">
        <v>3</v>
      </c>
      <c r="K265" s="572" t="s">
        <v>1375</v>
      </c>
      <c r="L265" s="593" t="s">
        <v>739</v>
      </c>
    </row>
    <row r="266" spans="1:12">
      <c r="A266" s="540" t="s">
        <v>740</v>
      </c>
      <c r="B266" s="556">
        <v>259</v>
      </c>
      <c r="C266" s="557" t="s">
        <v>1376</v>
      </c>
      <c r="D266" s="558">
        <v>185</v>
      </c>
      <c r="E266" s="558" t="s">
        <v>1377</v>
      </c>
      <c r="F266" s="558">
        <v>204</v>
      </c>
      <c r="G266" s="558" t="s">
        <v>1378</v>
      </c>
      <c r="H266" s="558">
        <v>153</v>
      </c>
      <c r="I266" s="558" t="s">
        <v>1379</v>
      </c>
      <c r="J266" s="556">
        <v>67</v>
      </c>
      <c r="K266" s="572" t="s">
        <v>1380</v>
      </c>
      <c r="L266" s="593" t="s">
        <v>745</v>
      </c>
    </row>
    <row r="267" spans="1:12">
      <c r="A267" s="551" t="s">
        <v>746</v>
      </c>
      <c r="B267" s="552">
        <v>3197</v>
      </c>
      <c r="C267" s="553" t="s">
        <v>1381</v>
      </c>
      <c r="D267" s="554">
        <v>690</v>
      </c>
      <c r="E267" s="554" t="s">
        <v>1382</v>
      </c>
      <c r="F267" s="554">
        <v>1737</v>
      </c>
      <c r="G267" s="554" t="s">
        <v>1383</v>
      </c>
      <c r="H267" s="554">
        <v>1202</v>
      </c>
      <c r="I267" s="554" t="s">
        <v>1384</v>
      </c>
      <c r="J267" s="552">
        <v>1930</v>
      </c>
      <c r="K267" s="596" t="s">
        <v>1385</v>
      </c>
      <c r="L267" s="597" t="s">
        <v>752</v>
      </c>
    </row>
    <row r="268" spans="1:12">
      <c r="A268" s="540" t="s">
        <v>753</v>
      </c>
      <c r="B268" s="556">
        <v>252</v>
      </c>
      <c r="C268" s="557" t="s">
        <v>1386</v>
      </c>
      <c r="D268" s="558">
        <v>191</v>
      </c>
      <c r="E268" s="558" t="s">
        <v>1387</v>
      </c>
      <c r="F268" s="558">
        <v>382</v>
      </c>
      <c r="G268" s="558" t="s">
        <v>1388</v>
      </c>
      <c r="H268" s="558">
        <v>260</v>
      </c>
      <c r="I268" s="558" t="s">
        <v>1389</v>
      </c>
      <c r="J268" s="556">
        <v>712</v>
      </c>
      <c r="K268" s="572" t="s">
        <v>1390</v>
      </c>
      <c r="L268" s="593" t="s">
        <v>757</v>
      </c>
    </row>
    <row r="269" spans="1:12">
      <c r="A269" s="540" t="s">
        <v>758</v>
      </c>
      <c r="B269" s="556">
        <v>252</v>
      </c>
      <c r="C269" s="557" t="s">
        <v>1391</v>
      </c>
      <c r="D269" s="558">
        <v>49</v>
      </c>
      <c r="E269" s="558" t="s">
        <v>1392</v>
      </c>
      <c r="F269" s="558">
        <v>158</v>
      </c>
      <c r="G269" s="558" t="s">
        <v>1393</v>
      </c>
      <c r="H269" s="558">
        <v>135</v>
      </c>
      <c r="I269" s="558" t="s">
        <v>1394</v>
      </c>
      <c r="J269" s="556">
        <v>96</v>
      </c>
      <c r="K269" s="572" t="s">
        <v>1395</v>
      </c>
      <c r="L269" s="593" t="s">
        <v>762</v>
      </c>
    </row>
    <row r="270" spans="1:12">
      <c r="A270" s="540" t="s">
        <v>763</v>
      </c>
      <c r="B270" s="556">
        <v>1559</v>
      </c>
      <c r="C270" s="557" t="s">
        <v>1396</v>
      </c>
      <c r="D270" s="558">
        <v>33</v>
      </c>
      <c r="E270" s="558" t="s">
        <v>1397</v>
      </c>
      <c r="F270" s="558">
        <v>81</v>
      </c>
      <c r="G270" s="558" t="s">
        <v>1398</v>
      </c>
      <c r="H270" s="558">
        <v>23</v>
      </c>
      <c r="I270" s="558" t="s">
        <v>1399</v>
      </c>
      <c r="J270" s="556">
        <v>115</v>
      </c>
      <c r="K270" s="572" t="s">
        <v>1400</v>
      </c>
      <c r="L270" s="593" t="s">
        <v>767</v>
      </c>
    </row>
    <row r="271" spans="1:12">
      <c r="A271" s="540" t="s">
        <v>768</v>
      </c>
      <c r="B271" s="556">
        <v>561</v>
      </c>
      <c r="C271" s="557" t="s">
        <v>1401</v>
      </c>
      <c r="D271" s="558">
        <v>94</v>
      </c>
      <c r="E271" s="558" t="s">
        <v>1402</v>
      </c>
      <c r="F271" s="558">
        <v>156</v>
      </c>
      <c r="G271" s="558" t="s">
        <v>1403</v>
      </c>
      <c r="H271" s="558">
        <v>50</v>
      </c>
      <c r="I271" s="558" t="s">
        <v>1404</v>
      </c>
      <c r="J271" s="556">
        <v>26</v>
      </c>
      <c r="K271" s="572" t="s">
        <v>1405</v>
      </c>
      <c r="L271" s="593" t="s">
        <v>773</v>
      </c>
    </row>
    <row r="272" spans="1:12">
      <c r="A272" s="540" t="s">
        <v>774</v>
      </c>
      <c r="B272" s="556">
        <v>365</v>
      </c>
      <c r="C272" s="557" t="s">
        <v>1406</v>
      </c>
      <c r="D272" s="558">
        <v>192</v>
      </c>
      <c r="E272" s="558" t="s">
        <v>1407</v>
      </c>
      <c r="F272" s="558">
        <v>379</v>
      </c>
      <c r="G272" s="558" t="s">
        <v>1408</v>
      </c>
      <c r="H272" s="558">
        <v>467</v>
      </c>
      <c r="I272" s="558" t="s">
        <v>1409</v>
      </c>
      <c r="J272" s="556">
        <v>662</v>
      </c>
      <c r="K272" s="572" t="s">
        <v>1410</v>
      </c>
      <c r="L272" s="593" t="s">
        <v>779</v>
      </c>
    </row>
    <row r="273" spans="1:12">
      <c r="A273" s="546" t="s">
        <v>780</v>
      </c>
      <c r="B273" s="563">
        <v>208</v>
      </c>
      <c r="C273" s="567" t="s">
        <v>1411</v>
      </c>
      <c r="D273" s="565">
        <v>131</v>
      </c>
      <c r="E273" s="565" t="s">
        <v>1412</v>
      </c>
      <c r="F273" s="565">
        <v>581</v>
      </c>
      <c r="G273" s="565" t="s">
        <v>1413</v>
      </c>
      <c r="H273" s="565">
        <v>267</v>
      </c>
      <c r="I273" s="565" t="s">
        <v>1414</v>
      </c>
      <c r="J273" s="563">
        <v>319</v>
      </c>
      <c r="K273" s="565" t="s">
        <v>1415</v>
      </c>
      <c r="L273" s="599" t="s">
        <v>783</v>
      </c>
    </row>
    <row r="274" spans="1:12">
      <c r="A274" s="600"/>
      <c r="B274" s="571"/>
      <c r="C274" s="601"/>
      <c r="D274" s="571"/>
      <c r="E274" s="571"/>
      <c r="F274" s="571"/>
      <c r="G274" s="571"/>
      <c r="H274" s="571"/>
      <c r="I274" s="601"/>
      <c r="J274" s="571"/>
      <c r="K274" s="601"/>
      <c r="L274" s="569"/>
    </row>
    <row r="275" spans="1:12">
      <c r="A275" s="551" t="s">
        <v>1416</v>
      </c>
      <c r="B275" s="596">
        <v>9927</v>
      </c>
      <c r="C275" s="553" t="s">
        <v>1417</v>
      </c>
      <c r="D275" s="596">
        <v>5676</v>
      </c>
      <c r="E275" s="596" t="s">
        <v>1418</v>
      </c>
      <c r="F275" s="596">
        <v>4713</v>
      </c>
      <c r="G275" s="596" t="s">
        <v>1419</v>
      </c>
      <c r="H275" s="596">
        <v>4061</v>
      </c>
      <c r="I275" s="596" t="s">
        <v>1420</v>
      </c>
      <c r="J275" s="552">
        <v>7452</v>
      </c>
      <c r="K275" s="553" t="s">
        <v>1421</v>
      </c>
      <c r="L275" s="555" t="s">
        <v>790</v>
      </c>
    </row>
    <row r="276" spans="1:12">
      <c r="A276" s="540" t="s">
        <v>791</v>
      </c>
      <c r="B276" s="572">
        <v>100</v>
      </c>
      <c r="C276" s="557" t="s">
        <v>1422</v>
      </c>
      <c r="D276" s="558">
        <v>103</v>
      </c>
      <c r="E276" s="558" t="s">
        <v>1423</v>
      </c>
      <c r="F276" s="558">
        <v>102</v>
      </c>
      <c r="G276" s="558" t="s">
        <v>1424</v>
      </c>
      <c r="H276" s="558">
        <v>92</v>
      </c>
      <c r="I276" s="558" t="s">
        <v>1425</v>
      </c>
      <c r="J276" s="556">
        <v>23</v>
      </c>
      <c r="K276" s="557" t="s">
        <v>1426</v>
      </c>
      <c r="L276" s="537" t="s">
        <v>797</v>
      </c>
    </row>
    <row r="277" spans="1:12">
      <c r="A277" s="540" t="s">
        <v>798</v>
      </c>
      <c r="B277" s="572">
        <v>242</v>
      </c>
      <c r="C277" s="557" t="s">
        <v>1427</v>
      </c>
      <c r="D277" s="558">
        <v>165</v>
      </c>
      <c r="E277" s="558" t="s">
        <v>1428</v>
      </c>
      <c r="F277" s="558">
        <v>308</v>
      </c>
      <c r="G277" s="558" t="s">
        <v>1429</v>
      </c>
      <c r="H277" s="558">
        <v>356</v>
      </c>
      <c r="I277" s="558" t="s">
        <v>1430</v>
      </c>
      <c r="J277" s="556">
        <v>159</v>
      </c>
      <c r="K277" s="557" t="s">
        <v>1431</v>
      </c>
      <c r="L277" s="537" t="s">
        <v>803</v>
      </c>
    </row>
    <row r="278" spans="1:12">
      <c r="A278" s="540" t="s">
        <v>804</v>
      </c>
      <c r="B278" s="598">
        <v>0</v>
      </c>
      <c r="C278" s="559">
        <v>0</v>
      </c>
      <c r="D278" s="561">
        <v>0</v>
      </c>
      <c r="E278" s="561">
        <v>0</v>
      </c>
      <c r="F278" s="561">
        <v>0</v>
      </c>
      <c r="G278" s="561">
        <v>0</v>
      </c>
      <c r="H278" s="561">
        <v>0</v>
      </c>
      <c r="I278" s="561">
        <v>0</v>
      </c>
      <c r="J278" s="562">
        <v>0</v>
      </c>
      <c r="K278" s="559">
        <v>0</v>
      </c>
      <c r="L278" s="537" t="s">
        <v>805</v>
      </c>
    </row>
    <row r="279" spans="1:12">
      <c r="A279" s="540" t="s">
        <v>806</v>
      </c>
      <c r="B279" s="598">
        <v>0</v>
      </c>
      <c r="C279" s="559">
        <v>0</v>
      </c>
      <c r="D279" s="561">
        <v>0</v>
      </c>
      <c r="E279" s="561">
        <v>0</v>
      </c>
      <c r="F279" s="561">
        <v>0</v>
      </c>
      <c r="G279" s="561">
        <v>0</v>
      </c>
      <c r="H279" s="561">
        <v>0</v>
      </c>
      <c r="I279" s="561">
        <v>0</v>
      </c>
      <c r="J279" s="562">
        <v>0</v>
      </c>
      <c r="K279" s="559">
        <v>0</v>
      </c>
      <c r="L279" s="537" t="s">
        <v>807</v>
      </c>
    </row>
    <row r="280" spans="1:12">
      <c r="A280" s="540" t="s">
        <v>808</v>
      </c>
      <c r="B280" s="598">
        <v>0</v>
      </c>
      <c r="C280" s="559">
        <v>0</v>
      </c>
      <c r="D280" s="561">
        <v>0</v>
      </c>
      <c r="E280" s="561">
        <v>0</v>
      </c>
      <c r="F280" s="561">
        <v>0</v>
      </c>
      <c r="G280" s="561">
        <v>0</v>
      </c>
      <c r="H280" s="561">
        <v>0</v>
      </c>
      <c r="I280" s="561">
        <v>0</v>
      </c>
      <c r="J280" s="562">
        <v>0</v>
      </c>
      <c r="K280" s="559">
        <v>0</v>
      </c>
      <c r="L280" s="537" t="s">
        <v>809</v>
      </c>
    </row>
    <row r="281" spans="1:12">
      <c r="A281" s="540" t="s">
        <v>810</v>
      </c>
      <c r="B281" s="598">
        <v>0</v>
      </c>
      <c r="C281" s="559">
        <v>0</v>
      </c>
      <c r="D281" s="561">
        <v>0</v>
      </c>
      <c r="E281" s="561">
        <v>0</v>
      </c>
      <c r="F281" s="561">
        <v>0</v>
      </c>
      <c r="G281" s="561">
        <v>0</v>
      </c>
      <c r="H281" s="561">
        <v>0</v>
      </c>
      <c r="I281" s="561">
        <v>0</v>
      </c>
      <c r="J281" s="562">
        <v>0</v>
      </c>
      <c r="K281" s="559">
        <v>0</v>
      </c>
      <c r="L281" s="537" t="s">
        <v>811</v>
      </c>
    </row>
    <row r="282" spans="1:12">
      <c r="A282" s="540" t="s">
        <v>812</v>
      </c>
      <c r="B282" s="598">
        <v>0</v>
      </c>
      <c r="C282" s="559">
        <v>0</v>
      </c>
      <c r="D282" s="561">
        <v>0</v>
      </c>
      <c r="E282" s="561">
        <v>0</v>
      </c>
      <c r="F282" s="561">
        <v>0</v>
      </c>
      <c r="G282" s="561">
        <v>0</v>
      </c>
      <c r="H282" s="558">
        <v>1</v>
      </c>
      <c r="I282" s="558" t="s">
        <v>1432</v>
      </c>
      <c r="J282" s="562">
        <v>0</v>
      </c>
      <c r="K282" s="559">
        <v>0</v>
      </c>
      <c r="L282" s="537" t="s">
        <v>813</v>
      </c>
    </row>
    <row r="283" spans="1:12">
      <c r="A283" s="540" t="s">
        <v>814</v>
      </c>
      <c r="B283" s="598">
        <v>0</v>
      </c>
      <c r="C283" s="559">
        <v>0</v>
      </c>
      <c r="D283" s="561">
        <v>0</v>
      </c>
      <c r="E283" s="561">
        <v>0</v>
      </c>
      <c r="F283" s="561">
        <v>0</v>
      </c>
      <c r="G283" s="561">
        <v>0</v>
      </c>
      <c r="H283" s="561">
        <v>0</v>
      </c>
      <c r="I283" s="561">
        <v>0</v>
      </c>
      <c r="J283" s="562">
        <v>0</v>
      </c>
      <c r="K283" s="559">
        <v>0</v>
      </c>
      <c r="L283" s="537" t="s">
        <v>815</v>
      </c>
    </row>
    <row r="284" spans="1:12">
      <c r="A284" s="540" t="s">
        <v>816</v>
      </c>
      <c r="B284" s="572">
        <v>8</v>
      </c>
      <c r="C284" s="557" t="s">
        <v>1433</v>
      </c>
      <c r="D284" s="558">
        <v>20</v>
      </c>
      <c r="E284" s="558" t="s">
        <v>1434</v>
      </c>
      <c r="F284" s="558">
        <v>70</v>
      </c>
      <c r="G284" s="558" t="s">
        <v>1435</v>
      </c>
      <c r="H284" s="558">
        <v>43</v>
      </c>
      <c r="I284" s="558" t="s">
        <v>1436</v>
      </c>
      <c r="J284" s="556">
        <v>37</v>
      </c>
      <c r="K284" s="557" t="s">
        <v>1437</v>
      </c>
      <c r="L284" s="537" t="s">
        <v>818</v>
      </c>
    </row>
    <row r="285" spans="1:12">
      <c r="A285" s="540" t="s">
        <v>819</v>
      </c>
      <c r="B285" s="598">
        <v>0</v>
      </c>
      <c r="C285" s="559">
        <v>0</v>
      </c>
      <c r="D285" s="561">
        <v>0</v>
      </c>
      <c r="E285" s="561">
        <v>0</v>
      </c>
      <c r="F285" s="561">
        <v>0</v>
      </c>
      <c r="G285" s="561">
        <v>0</v>
      </c>
      <c r="H285" s="561">
        <v>0</v>
      </c>
      <c r="I285" s="561">
        <v>0</v>
      </c>
      <c r="J285" s="562">
        <v>0</v>
      </c>
      <c r="K285" s="559">
        <v>0</v>
      </c>
      <c r="L285" s="537" t="s">
        <v>820</v>
      </c>
    </row>
    <row r="286" spans="1:12">
      <c r="A286" s="540" t="s">
        <v>821</v>
      </c>
      <c r="B286" s="572">
        <v>10</v>
      </c>
      <c r="C286" s="557" t="s">
        <v>1438</v>
      </c>
      <c r="D286" s="558">
        <v>1</v>
      </c>
      <c r="E286" s="558" t="s">
        <v>1439</v>
      </c>
      <c r="F286" s="558">
        <v>5</v>
      </c>
      <c r="G286" s="558" t="s">
        <v>1440</v>
      </c>
      <c r="H286" s="558">
        <v>7</v>
      </c>
      <c r="I286" s="558" t="s">
        <v>1441</v>
      </c>
      <c r="J286" s="562">
        <v>0</v>
      </c>
      <c r="K286" s="559">
        <v>0</v>
      </c>
      <c r="L286" s="537" t="s">
        <v>822</v>
      </c>
    </row>
    <row r="287" spans="1:12">
      <c r="A287" s="540" t="s">
        <v>823</v>
      </c>
      <c r="B287" s="572">
        <v>194</v>
      </c>
      <c r="C287" s="557" t="s">
        <v>1442</v>
      </c>
      <c r="D287" s="558">
        <v>213</v>
      </c>
      <c r="E287" s="558" t="s">
        <v>1443</v>
      </c>
      <c r="F287" s="558">
        <v>226</v>
      </c>
      <c r="G287" s="558" t="s">
        <v>1444</v>
      </c>
      <c r="H287" s="558">
        <v>199</v>
      </c>
      <c r="I287" s="558" t="s">
        <v>1445</v>
      </c>
      <c r="J287" s="556">
        <v>64</v>
      </c>
      <c r="K287" s="557" t="s">
        <v>1446</v>
      </c>
      <c r="L287" s="537" t="s">
        <v>828</v>
      </c>
    </row>
    <row r="288" spans="1:12">
      <c r="A288" s="540" t="s">
        <v>829</v>
      </c>
      <c r="B288" s="572">
        <v>22</v>
      </c>
      <c r="C288" s="557" t="s">
        <v>1447</v>
      </c>
      <c r="D288" s="558">
        <v>9</v>
      </c>
      <c r="E288" s="558" t="s">
        <v>1448</v>
      </c>
      <c r="F288" s="558">
        <v>24</v>
      </c>
      <c r="G288" s="558" t="s">
        <v>1447</v>
      </c>
      <c r="H288" s="558">
        <v>19</v>
      </c>
      <c r="I288" s="558" t="s">
        <v>1449</v>
      </c>
      <c r="J288" s="556">
        <v>6</v>
      </c>
      <c r="K288" s="557" t="s">
        <v>1450</v>
      </c>
      <c r="L288" s="537" t="s">
        <v>832</v>
      </c>
    </row>
    <row r="289" spans="1:12">
      <c r="A289" s="540" t="s">
        <v>833</v>
      </c>
      <c r="B289" s="572">
        <v>295</v>
      </c>
      <c r="C289" s="557" t="s">
        <v>1451</v>
      </c>
      <c r="D289" s="558">
        <v>209</v>
      </c>
      <c r="E289" s="558" t="s">
        <v>1452</v>
      </c>
      <c r="F289" s="558">
        <v>342</v>
      </c>
      <c r="G289" s="558" t="s">
        <v>1453</v>
      </c>
      <c r="H289" s="558">
        <v>305</v>
      </c>
      <c r="I289" s="558" t="s">
        <v>1454</v>
      </c>
      <c r="J289" s="556">
        <v>430</v>
      </c>
      <c r="K289" s="557" t="s">
        <v>1455</v>
      </c>
      <c r="L289" s="537" t="s">
        <v>838</v>
      </c>
    </row>
    <row r="290" spans="1:12">
      <c r="A290" s="541" t="s">
        <v>839</v>
      </c>
      <c r="B290" s="556">
        <v>7294</v>
      </c>
      <c r="C290" s="557" t="s">
        <v>1456</v>
      </c>
      <c r="D290" s="558">
        <v>4620</v>
      </c>
      <c r="E290" s="558" t="s">
        <v>1457</v>
      </c>
      <c r="F290" s="558">
        <v>2790</v>
      </c>
      <c r="G290" s="558" t="s">
        <v>1458</v>
      </c>
      <c r="H290" s="558">
        <v>2047</v>
      </c>
      <c r="I290" s="558" t="s">
        <v>1459</v>
      </c>
      <c r="J290" s="556">
        <v>5036</v>
      </c>
      <c r="K290" s="557" t="s">
        <v>1460</v>
      </c>
      <c r="L290" s="537" t="s">
        <v>844</v>
      </c>
    </row>
    <row r="291" spans="1:12">
      <c r="A291" s="541" t="s">
        <v>845</v>
      </c>
      <c r="B291" s="556">
        <v>1762</v>
      </c>
      <c r="C291" s="557" t="s">
        <v>1461</v>
      </c>
      <c r="D291" s="558">
        <v>336</v>
      </c>
      <c r="E291" s="558" t="s">
        <v>1462</v>
      </c>
      <c r="F291" s="558">
        <v>845</v>
      </c>
      <c r="G291" s="558" t="s">
        <v>1463</v>
      </c>
      <c r="H291" s="558">
        <v>992</v>
      </c>
      <c r="I291" s="558" t="s">
        <v>1464</v>
      </c>
      <c r="J291" s="556">
        <v>1697</v>
      </c>
      <c r="K291" s="557" t="s">
        <v>1465</v>
      </c>
      <c r="L291" s="537" t="s">
        <v>851</v>
      </c>
    </row>
    <row r="292" spans="1:12">
      <c r="A292" s="555" t="s">
        <v>1130</v>
      </c>
      <c r="B292" s="552">
        <v>11679</v>
      </c>
      <c r="C292" s="553" t="s">
        <v>1466</v>
      </c>
      <c r="D292" s="554">
        <v>8560</v>
      </c>
      <c r="E292" s="554" t="s">
        <v>1467</v>
      </c>
      <c r="F292" s="554">
        <v>4003</v>
      </c>
      <c r="G292" s="554" t="s">
        <v>1468</v>
      </c>
      <c r="H292" s="554">
        <v>2844</v>
      </c>
      <c r="I292" s="554" t="s">
        <v>1469</v>
      </c>
      <c r="J292" s="552">
        <v>13663</v>
      </c>
      <c r="K292" s="553" t="s">
        <v>1470</v>
      </c>
      <c r="L292" s="602" t="s">
        <v>857</v>
      </c>
    </row>
    <row r="293" spans="1:12">
      <c r="A293" s="603" t="s">
        <v>858</v>
      </c>
      <c r="B293" s="556">
        <v>299</v>
      </c>
      <c r="C293" s="557" t="s">
        <v>1471</v>
      </c>
      <c r="D293" s="558">
        <v>148</v>
      </c>
      <c r="E293" s="558" t="s">
        <v>1472</v>
      </c>
      <c r="F293" s="558">
        <v>156</v>
      </c>
      <c r="G293" s="558" t="s">
        <v>1473</v>
      </c>
      <c r="H293" s="558">
        <v>99</v>
      </c>
      <c r="I293" s="558" t="s">
        <v>1474</v>
      </c>
      <c r="J293" s="556">
        <v>79</v>
      </c>
      <c r="K293" s="557" t="s">
        <v>1475</v>
      </c>
      <c r="L293" s="537" t="s">
        <v>863</v>
      </c>
    </row>
    <row r="294" spans="1:12">
      <c r="A294" s="603" t="s">
        <v>864</v>
      </c>
      <c r="B294" s="556">
        <v>3637</v>
      </c>
      <c r="C294" s="557" t="s">
        <v>1476</v>
      </c>
      <c r="D294" s="558">
        <v>2205</v>
      </c>
      <c r="E294" s="558" t="s">
        <v>1477</v>
      </c>
      <c r="F294" s="558">
        <v>789</v>
      </c>
      <c r="G294" s="558" t="s">
        <v>1478</v>
      </c>
      <c r="H294" s="558">
        <v>383</v>
      </c>
      <c r="I294" s="558" t="s">
        <v>1479</v>
      </c>
      <c r="J294" s="556">
        <v>937</v>
      </c>
      <c r="K294" s="557" t="s">
        <v>1480</v>
      </c>
      <c r="L294" s="537" t="s">
        <v>865</v>
      </c>
    </row>
    <row r="295" spans="1:12">
      <c r="A295" s="603" t="s">
        <v>866</v>
      </c>
      <c r="B295" s="556">
        <v>3073</v>
      </c>
      <c r="C295" s="557" t="s">
        <v>1481</v>
      </c>
      <c r="D295" s="558">
        <v>3124</v>
      </c>
      <c r="E295" s="558" t="s">
        <v>1482</v>
      </c>
      <c r="F295" s="558">
        <v>531</v>
      </c>
      <c r="G295" s="558" t="s">
        <v>1483</v>
      </c>
      <c r="H295" s="558">
        <v>474</v>
      </c>
      <c r="I295" s="558" t="s">
        <v>1484</v>
      </c>
      <c r="J295" s="556">
        <v>1787</v>
      </c>
      <c r="K295" s="557" t="s">
        <v>1485</v>
      </c>
      <c r="L295" s="537" t="s">
        <v>869</v>
      </c>
    </row>
    <row r="296" spans="1:12">
      <c r="A296" s="576" t="s">
        <v>870</v>
      </c>
      <c r="B296" s="556">
        <v>1594</v>
      </c>
      <c r="C296" s="557" t="s">
        <v>1486</v>
      </c>
      <c r="D296" s="558">
        <v>890</v>
      </c>
      <c r="E296" s="558" t="s">
        <v>1487</v>
      </c>
      <c r="F296" s="558">
        <v>660</v>
      </c>
      <c r="G296" s="558" t="s">
        <v>1488</v>
      </c>
      <c r="H296" s="558">
        <v>339</v>
      </c>
      <c r="I296" s="558" t="s">
        <v>1489</v>
      </c>
      <c r="J296" s="556">
        <v>1874</v>
      </c>
      <c r="K296" s="557" t="s">
        <v>1490</v>
      </c>
      <c r="L296" s="537" t="s">
        <v>874</v>
      </c>
    </row>
    <row r="297" spans="1:12">
      <c r="A297" s="577" t="s">
        <v>875</v>
      </c>
      <c r="B297" s="556">
        <v>1614</v>
      </c>
      <c r="C297" s="557" t="s">
        <v>1491</v>
      </c>
      <c r="D297" s="558">
        <v>1162</v>
      </c>
      <c r="E297" s="558" t="s">
        <v>1492</v>
      </c>
      <c r="F297" s="558">
        <v>1039</v>
      </c>
      <c r="G297" s="558" t="s">
        <v>1493</v>
      </c>
      <c r="H297" s="558">
        <v>611</v>
      </c>
      <c r="I297" s="558" t="s">
        <v>1494</v>
      </c>
      <c r="J297" s="556">
        <v>5168</v>
      </c>
      <c r="K297" s="557" t="s">
        <v>1495</v>
      </c>
      <c r="L297" s="537" t="s">
        <v>880</v>
      </c>
    </row>
    <row r="298" spans="1:12">
      <c r="A298" s="578" t="s">
        <v>881</v>
      </c>
      <c r="B298" s="562">
        <v>0</v>
      </c>
      <c r="C298" s="559">
        <v>0</v>
      </c>
      <c r="D298" s="561">
        <v>0</v>
      </c>
      <c r="E298" s="561">
        <v>0</v>
      </c>
      <c r="F298" s="558">
        <v>1</v>
      </c>
      <c r="G298" s="558" t="s">
        <v>1496</v>
      </c>
      <c r="H298" s="558">
        <v>1</v>
      </c>
      <c r="I298" s="558" t="s">
        <v>1497</v>
      </c>
      <c r="J298" s="562">
        <v>0</v>
      </c>
      <c r="K298" s="559">
        <v>0</v>
      </c>
      <c r="L298" s="537" t="s">
        <v>882</v>
      </c>
    </row>
    <row r="299" spans="1:12">
      <c r="A299" s="576" t="s">
        <v>883</v>
      </c>
      <c r="B299" s="556">
        <v>1</v>
      </c>
      <c r="C299" s="557" t="s">
        <v>1498</v>
      </c>
      <c r="D299" s="558">
        <v>1</v>
      </c>
      <c r="E299" s="558" t="s">
        <v>1499</v>
      </c>
      <c r="F299" s="561">
        <v>0</v>
      </c>
      <c r="G299" s="561">
        <v>0</v>
      </c>
      <c r="H299" s="561">
        <v>0</v>
      </c>
      <c r="I299" s="561">
        <v>0</v>
      </c>
      <c r="J299" s="556">
        <v>4</v>
      </c>
      <c r="K299" s="557" t="s">
        <v>1500</v>
      </c>
      <c r="L299" s="537" t="s">
        <v>887</v>
      </c>
    </row>
    <row r="300" spans="1:12">
      <c r="A300" s="576" t="s">
        <v>888</v>
      </c>
      <c r="B300" s="556">
        <v>30</v>
      </c>
      <c r="C300" s="557" t="s">
        <v>1501</v>
      </c>
      <c r="D300" s="558">
        <v>28</v>
      </c>
      <c r="E300" s="558" t="s">
        <v>1140</v>
      </c>
      <c r="F300" s="558">
        <v>28</v>
      </c>
      <c r="G300" s="558" t="s">
        <v>1502</v>
      </c>
      <c r="H300" s="558">
        <v>6</v>
      </c>
      <c r="I300" s="558" t="s">
        <v>1503</v>
      </c>
      <c r="J300" s="556">
        <v>13</v>
      </c>
      <c r="K300" s="557" t="s">
        <v>1504</v>
      </c>
      <c r="L300" s="537" t="s">
        <v>892</v>
      </c>
    </row>
    <row r="301" spans="1:12">
      <c r="A301" s="541" t="s">
        <v>893</v>
      </c>
      <c r="B301" s="556">
        <v>1431</v>
      </c>
      <c r="C301" s="557" t="s">
        <v>1505</v>
      </c>
      <c r="D301" s="558">
        <v>1002</v>
      </c>
      <c r="E301" s="558" t="s">
        <v>1506</v>
      </c>
      <c r="F301" s="558">
        <v>799</v>
      </c>
      <c r="G301" s="558" t="s">
        <v>1507</v>
      </c>
      <c r="H301" s="558">
        <v>931</v>
      </c>
      <c r="I301" s="558" t="s">
        <v>1508</v>
      </c>
      <c r="J301" s="556">
        <v>3801</v>
      </c>
      <c r="K301" s="557" t="s">
        <v>1509</v>
      </c>
      <c r="L301" s="537" t="s">
        <v>897</v>
      </c>
    </row>
    <row r="302" spans="1:12">
      <c r="A302" s="555" t="s">
        <v>898</v>
      </c>
      <c r="B302" s="552">
        <v>1740</v>
      </c>
      <c r="C302" s="553" t="s">
        <v>1510</v>
      </c>
      <c r="D302" s="554">
        <v>1771</v>
      </c>
      <c r="E302" s="554" t="s">
        <v>1511</v>
      </c>
      <c r="F302" s="554">
        <v>2093</v>
      </c>
      <c r="G302" s="554" t="s">
        <v>1512</v>
      </c>
      <c r="H302" s="554">
        <v>1518</v>
      </c>
      <c r="I302" s="554" t="s">
        <v>1513</v>
      </c>
      <c r="J302" s="552">
        <v>3897</v>
      </c>
      <c r="K302" s="553" t="s">
        <v>1514</v>
      </c>
      <c r="L302" s="602" t="s">
        <v>903</v>
      </c>
    </row>
    <row r="303" spans="1:12">
      <c r="A303" s="540" t="s">
        <v>904</v>
      </c>
      <c r="B303" s="572">
        <v>293</v>
      </c>
      <c r="C303" s="557" t="s">
        <v>1515</v>
      </c>
      <c r="D303" s="558">
        <v>110</v>
      </c>
      <c r="E303" s="558" t="s">
        <v>1516</v>
      </c>
      <c r="F303" s="558">
        <v>160</v>
      </c>
      <c r="G303" s="558" t="s">
        <v>1517</v>
      </c>
      <c r="H303" s="558">
        <v>135</v>
      </c>
      <c r="I303" s="558" t="s">
        <v>1518</v>
      </c>
      <c r="J303" s="556">
        <v>54</v>
      </c>
      <c r="K303" s="557" t="s">
        <v>1519</v>
      </c>
      <c r="L303" s="537" t="s">
        <v>907</v>
      </c>
    </row>
    <row r="304" spans="1:12">
      <c r="A304" s="540" t="s">
        <v>908</v>
      </c>
      <c r="B304" s="572">
        <v>1256</v>
      </c>
      <c r="C304" s="557" t="s">
        <v>1520</v>
      </c>
      <c r="D304" s="558">
        <v>1555</v>
      </c>
      <c r="E304" s="558" t="s">
        <v>1521</v>
      </c>
      <c r="F304" s="558">
        <v>1773</v>
      </c>
      <c r="G304" s="558" t="s">
        <v>1522</v>
      </c>
      <c r="H304" s="558">
        <v>1328</v>
      </c>
      <c r="I304" s="558" t="s">
        <v>1523</v>
      </c>
      <c r="J304" s="556">
        <v>3738</v>
      </c>
      <c r="K304" s="557" t="s">
        <v>1524</v>
      </c>
      <c r="L304" s="537" t="s">
        <v>912</v>
      </c>
    </row>
    <row r="305" spans="1:12">
      <c r="A305" s="540" t="s">
        <v>913</v>
      </c>
      <c r="B305" s="572">
        <v>191</v>
      </c>
      <c r="C305" s="557" t="s">
        <v>1525</v>
      </c>
      <c r="D305" s="558">
        <v>106</v>
      </c>
      <c r="E305" s="558" t="s">
        <v>1526</v>
      </c>
      <c r="F305" s="558">
        <v>160</v>
      </c>
      <c r="G305" s="558" t="s">
        <v>1527</v>
      </c>
      <c r="H305" s="558">
        <v>55</v>
      </c>
      <c r="I305" s="558" t="s">
        <v>1528</v>
      </c>
      <c r="J305" s="556">
        <v>105</v>
      </c>
      <c r="K305" s="557" t="s">
        <v>1529</v>
      </c>
      <c r="L305" s="537" t="s">
        <v>917</v>
      </c>
    </row>
    <row r="306" spans="1:12">
      <c r="A306" s="551" t="s">
        <v>918</v>
      </c>
      <c r="B306" s="596">
        <v>16004</v>
      </c>
      <c r="C306" s="553" t="s">
        <v>1530</v>
      </c>
      <c r="D306" s="554">
        <v>5351</v>
      </c>
      <c r="E306" s="554" t="s">
        <v>1531</v>
      </c>
      <c r="F306" s="554">
        <v>2339</v>
      </c>
      <c r="G306" s="554" t="s">
        <v>1532</v>
      </c>
      <c r="H306" s="554">
        <v>1393</v>
      </c>
      <c r="I306" s="554" t="s">
        <v>1533</v>
      </c>
      <c r="J306" s="552">
        <v>4514</v>
      </c>
      <c r="K306" s="553" t="s">
        <v>1534</v>
      </c>
      <c r="L306" s="602" t="s">
        <v>924</v>
      </c>
    </row>
    <row r="307" spans="1:12">
      <c r="A307" s="540" t="s">
        <v>925</v>
      </c>
      <c r="B307" s="572">
        <v>55</v>
      </c>
      <c r="C307" s="557" t="s">
        <v>1535</v>
      </c>
      <c r="D307" s="558">
        <v>88</v>
      </c>
      <c r="E307" s="558" t="s">
        <v>1536</v>
      </c>
      <c r="F307" s="558">
        <v>46</v>
      </c>
      <c r="G307" s="558" t="s">
        <v>1537</v>
      </c>
      <c r="H307" s="558">
        <v>75</v>
      </c>
      <c r="I307" s="558" t="s">
        <v>1538</v>
      </c>
      <c r="J307" s="556">
        <v>79</v>
      </c>
      <c r="K307" s="557" t="s">
        <v>1539</v>
      </c>
      <c r="L307" s="537" t="s">
        <v>929</v>
      </c>
    </row>
    <row r="308" spans="1:12">
      <c r="A308" s="540" t="s">
        <v>930</v>
      </c>
      <c r="B308" s="572">
        <v>355</v>
      </c>
      <c r="C308" s="557" t="s">
        <v>1540</v>
      </c>
      <c r="D308" s="558">
        <v>96</v>
      </c>
      <c r="E308" s="558" t="s">
        <v>1541</v>
      </c>
      <c r="F308" s="558">
        <v>98</v>
      </c>
      <c r="G308" s="558" t="s">
        <v>1542</v>
      </c>
      <c r="H308" s="558">
        <v>93</v>
      </c>
      <c r="I308" s="558" t="s">
        <v>1543</v>
      </c>
      <c r="J308" s="556">
        <v>23</v>
      </c>
      <c r="K308" s="557" t="s">
        <v>1544</v>
      </c>
      <c r="L308" s="537" t="s">
        <v>935</v>
      </c>
    </row>
    <row r="309" spans="1:12">
      <c r="A309" s="540" t="s">
        <v>936</v>
      </c>
      <c r="B309" s="572">
        <v>39</v>
      </c>
      <c r="C309" s="557" t="s">
        <v>1545</v>
      </c>
      <c r="D309" s="558">
        <v>26</v>
      </c>
      <c r="E309" s="558" t="s">
        <v>1546</v>
      </c>
      <c r="F309" s="558">
        <v>58</v>
      </c>
      <c r="G309" s="558" t="s">
        <v>1547</v>
      </c>
      <c r="H309" s="558">
        <v>17</v>
      </c>
      <c r="I309" s="558" t="s">
        <v>1548</v>
      </c>
      <c r="J309" s="556">
        <v>20</v>
      </c>
      <c r="K309" s="557" t="s">
        <v>1549</v>
      </c>
      <c r="L309" s="537" t="s">
        <v>939</v>
      </c>
    </row>
    <row r="310" spans="1:12">
      <c r="A310" s="540" t="s">
        <v>940</v>
      </c>
      <c r="B310" s="572">
        <v>658</v>
      </c>
      <c r="C310" s="557" t="s">
        <v>1550</v>
      </c>
      <c r="D310" s="558">
        <v>77</v>
      </c>
      <c r="E310" s="558" t="s">
        <v>1551</v>
      </c>
      <c r="F310" s="558">
        <v>103</v>
      </c>
      <c r="G310" s="558" t="s">
        <v>1552</v>
      </c>
      <c r="H310" s="558">
        <v>63</v>
      </c>
      <c r="I310" s="558" t="s">
        <v>1553</v>
      </c>
      <c r="J310" s="556">
        <v>47</v>
      </c>
      <c r="K310" s="557" t="s">
        <v>1554</v>
      </c>
      <c r="L310" s="537" t="s">
        <v>945</v>
      </c>
    </row>
    <row r="311" spans="1:12">
      <c r="A311" s="540" t="s">
        <v>946</v>
      </c>
      <c r="B311" s="572">
        <v>14897</v>
      </c>
      <c r="C311" s="557" t="s">
        <v>1555</v>
      </c>
      <c r="D311" s="558">
        <v>5064</v>
      </c>
      <c r="E311" s="558" t="s">
        <v>1556</v>
      </c>
      <c r="F311" s="558">
        <v>2034</v>
      </c>
      <c r="G311" s="558" t="s">
        <v>1557</v>
      </c>
      <c r="H311" s="558">
        <v>1145</v>
      </c>
      <c r="I311" s="558" t="s">
        <v>1558</v>
      </c>
      <c r="J311" s="556">
        <v>4345</v>
      </c>
      <c r="K311" s="557" t="s">
        <v>1559</v>
      </c>
      <c r="L311" s="537" t="s">
        <v>950</v>
      </c>
    </row>
    <row r="312" spans="1:12">
      <c r="A312" s="551" t="s">
        <v>951</v>
      </c>
      <c r="B312" s="596">
        <v>361</v>
      </c>
      <c r="C312" s="553" t="s">
        <v>1560</v>
      </c>
      <c r="D312" s="554">
        <v>295</v>
      </c>
      <c r="E312" s="554" t="s">
        <v>1561</v>
      </c>
      <c r="F312" s="554">
        <v>435</v>
      </c>
      <c r="G312" s="554" t="s">
        <v>1562</v>
      </c>
      <c r="H312" s="554">
        <v>211</v>
      </c>
      <c r="I312" s="554" t="s">
        <v>1563</v>
      </c>
      <c r="J312" s="552">
        <v>1922</v>
      </c>
      <c r="K312" s="553" t="s">
        <v>1564</v>
      </c>
      <c r="L312" s="602" t="s">
        <v>957</v>
      </c>
    </row>
    <row r="313" spans="1:12">
      <c r="A313" s="540" t="s">
        <v>958</v>
      </c>
      <c r="B313" s="572">
        <v>361</v>
      </c>
      <c r="C313" s="557" t="s">
        <v>1560</v>
      </c>
      <c r="D313" s="558">
        <v>295</v>
      </c>
      <c r="E313" s="558" t="s">
        <v>1561</v>
      </c>
      <c r="F313" s="558">
        <v>435</v>
      </c>
      <c r="G313" s="558" t="s">
        <v>1562</v>
      </c>
      <c r="H313" s="558">
        <v>211</v>
      </c>
      <c r="I313" s="558" t="s">
        <v>1563</v>
      </c>
      <c r="J313" s="556">
        <v>1922</v>
      </c>
      <c r="K313" s="557" t="s">
        <v>1564</v>
      </c>
      <c r="L313" s="537" t="s">
        <v>959</v>
      </c>
    </row>
    <row r="314" spans="1:12">
      <c r="A314" s="551" t="s">
        <v>960</v>
      </c>
      <c r="B314" s="598">
        <v>0</v>
      </c>
      <c r="C314" s="579">
        <v>0</v>
      </c>
      <c r="D314" s="554">
        <v>6</v>
      </c>
      <c r="E314" s="554" t="s">
        <v>1565</v>
      </c>
      <c r="F314" s="554">
        <v>1</v>
      </c>
      <c r="G314" s="554" t="s">
        <v>1566</v>
      </c>
      <c r="H314" s="554">
        <v>2</v>
      </c>
      <c r="I314" s="554" t="s">
        <v>1567</v>
      </c>
      <c r="J314" s="562">
        <v>0</v>
      </c>
      <c r="K314" s="579">
        <v>0</v>
      </c>
      <c r="L314" s="602" t="s">
        <v>964</v>
      </c>
    </row>
    <row r="315" spans="1:12">
      <c r="A315" s="540" t="s">
        <v>965</v>
      </c>
      <c r="B315" s="598">
        <v>0</v>
      </c>
      <c r="C315" s="559">
        <v>0</v>
      </c>
      <c r="D315" s="558">
        <v>6</v>
      </c>
      <c r="E315" s="558" t="s">
        <v>1565</v>
      </c>
      <c r="F315" s="558">
        <v>1</v>
      </c>
      <c r="G315" s="558" t="s">
        <v>1566</v>
      </c>
      <c r="H315" s="558">
        <v>2</v>
      </c>
      <c r="I315" s="558" t="s">
        <v>1567</v>
      </c>
      <c r="J315" s="562">
        <v>0</v>
      </c>
      <c r="K315" s="559">
        <v>0</v>
      </c>
      <c r="L315" s="537" t="s">
        <v>966</v>
      </c>
    </row>
    <row r="316" spans="1:12">
      <c r="A316" s="551" t="s">
        <v>967</v>
      </c>
      <c r="B316" s="596">
        <v>16</v>
      </c>
      <c r="C316" s="553" t="s">
        <v>1568</v>
      </c>
      <c r="D316" s="554">
        <v>23</v>
      </c>
      <c r="E316" s="554" t="s">
        <v>1569</v>
      </c>
      <c r="F316" s="554">
        <v>17</v>
      </c>
      <c r="G316" s="554" t="s">
        <v>1570</v>
      </c>
      <c r="H316" s="554">
        <v>8</v>
      </c>
      <c r="I316" s="554" t="s">
        <v>1571</v>
      </c>
      <c r="J316" s="552">
        <v>3</v>
      </c>
      <c r="K316" s="553" t="s">
        <v>1572</v>
      </c>
      <c r="L316" s="602" t="s">
        <v>969</v>
      </c>
    </row>
    <row r="317" spans="1:12">
      <c r="A317" s="540" t="s">
        <v>970</v>
      </c>
      <c r="B317" s="572">
        <v>16</v>
      </c>
      <c r="C317" s="557" t="s">
        <v>1568</v>
      </c>
      <c r="D317" s="558">
        <v>23</v>
      </c>
      <c r="E317" s="558" t="s">
        <v>1569</v>
      </c>
      <c r="F317" s="558">
        <v>17</v>
      </c>
      <c r="G317" s="558" t="s">
        <v>1570</v>
      </c>
      <c r="H317" s="558">
        <v>8</v>
      </c>
      <c r="I317" s="558" t="s">
        <v>1571</v>
      </c>
      <c r="J317" s="556">
        <v>3</v>
      </c>
      <c r="K317" s="557" t="s">
        <v>1572</v>
      </c>
      <c r="L317" s="537" t="s">
        <v>971</v>
      </c>
    </row>
    <row r="318" spans="1:12">
      <c r="A318" s="582" t="s">
        <v>972</v>
      </c>
      <c r="B318" s="604">
        <v>59345</v>
      </c>
      <c r="C318" s="584" t="s">
        <v>1573</v>
      </c>
      <c r="D318" s="585">
        <v>26625</v>
      </c>
      <c r="E318" s="585" t="s">
        <v>1574</v>
      </c>
      <c r="F318" s="585">
        <v>22234</v>
      </c>
      <c r="G318" s="585" t="s">
        <v>1575</v>
      </c>
      <c r="H318" s="585">
        <v>15082</v>
      </c>
      <c r="I318" s="585" t="s">
        <v>1576</v>
      </c>
      <c r="J318" s="583">
        <v>41322</v>
      </c>
      <c r="K318" s="584" t="s">
        <v>1577</v>
      </c>
      <c r="L318" s="605" t="s">
        <v>978</v>
      </c>
    </row>
    <row r="319" spans="1:12">
      <c r="A319" s="582"/>
      <c r="B319" s="604"/>
      <c r="C319" s="584"/>
      <c r="D319" s="585"/>
      <c r="E319" s="585"/>
      <c r="F319" s="585"/>
      <c r="G319" s="585"/>
      <c r="H319" s="585"/>
      <c r="I319" s="585"/>
      <c r="J319" s="583"/>
      <c r="K319" s="584"/>
      <c r="L319" s="605"/>
    </row>
    <row r="320" spans="1:12">
      <c r="A320" s="587"/>
      <c r="B320" s="590"/>
      <c r="C320" s="589"/>
      <c r="D320" s="590"/>
      <c r="E320" s="590"/>
      <c r="F320" s="590"/>
      <c r="G320" s="590"/>
      <c r="H320" s="590"/>
      <c r="I320" s="590"/>
      <c r="J320" s="588"/>
      <c r="K320" s="589"/>
      <c r="L320" s="591"/>
    </row>
    <row r="321" spans="1:12" ht="15.75">
      <c r="A321" s="2322" t="s">
        <v>979</v>
      </c>
      <c r="B321" s="2322"/>
      <c r="C321" s="2322"/>
      <c r="D321" s="2322"/>
      <c r="E321" s="2322"/>
      <c r="F321" s="2322"/>
      <c r="G321" s="2322"/>
      <c r="H321" s="2322"/>
      <c r="I321" s="2322"/>
      <c r="J321" s="2322" t="s">
        <v>980</v>
      </c>
      <c r="K321" s="2322"/>
      <c r="L321" s="2322"/>
    </row>
    <row r="322" spans="1:12" ht="15.75">
      <c r="A322" s="2317" t="s">
        <v>981</v>
      </c>
      <c r="B322" s="2317"/>
      <c r="C322" s="2317"/>
      <c r="D322" s="2317"/>
      <c r="E322" s="2317"/>
      <c r="F322" s="2317"/>
      <c r="G322" s="2317"/>
      <c r="H322" s="2317"/>
      <c r="I322" s="2317"/>
      <c r="J322" s="2317" t="s">
        <v>1578</v>
      </c>
      <c r="K322" s="2317"/>
      <c r="L322" s="2317"/>
    </row>
    <row r="323" spans="1:12">
      <c r="A323" s="537"/>
      <c r="B323" s="592"/>
      <c r="C323" s="592"/>
      <c r="D323" s="592"/>
      <c r="E323" s="592"/>
      <c r="F323" s="592"/>
      <c r="G323" s="592"/>
      <c r="H323" s="592"/>
      <c r="I323" s="592"/>
      <c r="J323" s="592"/>
      <c r="K323" s="592"/>
      <c r="L323" s="537"/>
    </row>
    <row r="326" spans="1:12" ht="22.5">
      <c r="A326" s="2314" t="s">
        <v>534</v>
      </c>
      <c r="B326" s="2314"/>
      <c r="C326" s="2314"/>
      <c r="D326" s="2314"/>
      <c r="E326" s="2314"/>
      <c r="F326" s="2314"/>
      <c r="G326" s="2314"/>
      <c r="H326" s="2314"/>
      <c r="I326" s="2314"/>
      <c r="J326" s="2315" t="s">
        <v>535</v>
      </c>
      <c r="K326" s="2315"/>
      <c r="L326" s="2315"/>
    </row>
    <row r="327" spans="1:12" ht="15.75">
      <c r="A327" s="2316" t="s">
        <v>1205</v>
      </c>
      <c r="B327" s="2316"/>
      <c r="C327" s="2316"/>
      <c r="D327" s="2316"/>
      <c r="E327" s="2316"/>
      <c r="F327" s="2316"/>
      <c r="G327" s="2316"/>
      <c r="H327" s="2316"/>
      <c r="I327" s="2316"/>
      <c r="J327" s="2316" t="s">
        <v>1206</v>
      </c>
      <c r="K327" s="2316"/>
      <c r="L327" s="2316"/>
    </row>
    <row r="328" spans="1:12" ht="15.75">
      <c r="A328" s="2316" t="s">
        <v>1579</v>
      </c>
      <c r="B328" s="2316"/>
      <c r="C328" s="2316"/>
      <c r="D328" s="2316"/>
      <c r="E328" s="2316"/>
      <c r="F328" s="2316"/>
      <c r="G328" s="2316"/>
      <c r="H328" s="2316"/>
      <c r="I328" s="2316"/>
      <c r="J328" s="2316" t="s">
        <v>1580</v>
      </c>
      <c r="K328" s="2316"/>
      <c r="L328" s="2316"/>
    </row>
    <row r="329" spans="1:12">
      <c r="A329" s="538" t="s">
        <v>249</v>
      </c>
      <c r="B329" s="539"/>
      <c r="C329" s="539"/>
      <c r="D329" s="539"/>
      <c r="E329" s="539"/>
      <c r="F329" s="539"/>
      <c r="G329" s="539"/>
      <c r="H329" s="539" t="s">
        <v>249</v>
      </c>
      <c r="I329" s="539" t="s">
        <v>249</v>
      </c>
      <c r="J329" s="539" t="s">
        <v>249</v>
      </c>
      <c r="K329" s="539" t="s">
        <v>249</v>
      </c>
      <c r="L329" s="538" t="s">
        <v>249</v>
      </c>
    </row>
    <row r="330" spans="1:12">
      <c r="A330" s="2309" t="s">
        <v>540</v>
      </c>
      <c r="B330" s="2309"/>
      <c r="C330" s="2309"/>
      <c r="D330" s="2309"/>
      <c r="E330" s="2309"/>
      <c r="F330" s="2309"/>
      <c r="G330" s="2309"/>
      <c r="H330" s="2309"/>
      <c r="I330" s="2309"/>
      <c r="J330" s="2309" t="s">
        <v>541</v>
      </c>
      <c r="K330" s="2309"/>
      <c r="L330" s="2324"/>
    </row>
    <row r="331" spans="1:12">
      <c r="A331" s="540"/>
      <c r="B331" s="2310" t="s">
        <v>542</v>
      </c>
      <c r="C331" s="2311"/>
      <c r="D331" s="2312" t="s">
        <v>543</v>
      </c>
      <c r="E331" s="2312"/>
      <c r="F331" s="2312" t="s">
        <v>544</v>
      </c>
      <c r="G331" s="2312"/>
      <c r="H331" s="2312" t="s">
        <v>545</v>
      </c>
      <c r="I331" s="2312"/>
      <c r="J331" s="2310" t="s">
        <v>546</v>
      </c>
      <c r="K331" s="2312"/>
      <c r="L331" s="573"/>
    </row>
    <row r="332" spans="1:12">
      <c r="A332" s="540"/>
      <c r="B332" s="2318" t="s">
        <v>547</v>
      </c>
      <c r="C332" s="2319"/>
      <c r="D332" s="2320" t="s">
        <v>548</v>
      </c>
      <c r="E332" s="2320"/>
      <c r="F332" s="2320" t="s">
        <v>549</v>
      </c>
      <c r="G332" s="2320"/>
      <c r="H332" s="2320" t="s">
        <v>550</v>
      </c>
      <c r="I332" s="2320"/>
      <c r="J332" s="2318" t="s">
        <v>551</v>
      </c>
      <c r="K332" s="2319"/>
      <c r="L332" s="593"/>
    </row>
    <row r="333" spans="1:12">
      <c r="A333" s="542"/>
      <c r="B333" s="543" t="s">
        <v>552</v>
      </c>
      <c r="C333" s="544" t="s">
        <v>553</v>
      </c>
      <c r="D333" s="545" t="s">
        <v>552</v>
      </c>
      <c r="E333" s="545" t="s">
        <v>553</v>
      </c>
      <c r="F333" s="545" t="s">
        <v>552</v>
      </c>
      <c r="G333" s="545" t="s">
        <v>553</v>
      </c>
      <c r="H333" s="545" t="s">
        <v>552</v>
      </c>
      <c r="I333" s="545" t="s">
        <v>553</v>
      </c>
      <c r="J333" s="543" t="s">
        <v>552</v>
      </c>
      <c r="K333" s="594" t="s">
        <v>553</v>
      </c>
      <c r="L333" s="593"/>
    </row>
    <row r="334" spans="1:12">
      <c r="A334" s="546"/>
      <c r="B334" s="547" t="s">
        <v>554</v>
      </c>
      <c r="C334" s="548" t="s">
        <v>555</v>
      </c>
      <c r="D334" s="549" t="s">
        <v>554</v>
      </c>
      <c r="E334" s="549" t="s">
        <v>555</v>
      </c>
      <c r="F334" s="549" t="s">
        <v>554</v>
      </c>
      <c r="G334" s="549" t="s">
        <v>555</v>
      </c>
      <c r="H334" s="549" t="s">
        <v>554</v>
      </c>
      <c r="I334" s="549" t="s">
        <v>555</v>
      </c>
      <c r="J334" s="547" t="s">
        <v>554</v>
      </c>
      <c r="K334" s="549" t="s">
        <v>555</v>
      </c>
      <c r="L334" s="595"/>
    </row>
    <row r="335" spans="1:12">
      <c r="A335" s="551" t="s">
        <v>556</v>
      </c>
      <c r="B335" s="552">
        <v>9980</v>
      </c>
      <c r="C335" s="553" t="s">
        <v>1581</v>
      </c>
      <c r="D335" s="554">
        <v>1145</v>
      </c>
      <c r="E335" s="554" t="s">
        <v>1582</v>
      </c>
      <c r="F335" s="554">
        <v>1115</v>
      </c>
      <c r="G335" s="554" t="s">
        <v>1583</v>
      </c>
      <c r="H335" s="554">
        <v>1234</v>
      </c>
      <c r="I335" s="554" t="s">
        <v>1584</v>
      </c>
      <c r="J335" s="552">
        <v>3196</v>
      </c>
      <c r="K335" s="596" t="s">
        <v>1585</v>
      </c>
      <c r="L335" s="597" t="s">
        <v>562</v>
      </c>
    </row>
    <row r="336" spans="1:12">
      <c r="A336" s="540" t="s">
        <v>563</v>
      </c>
      <c r="B336" s="556">
        <v>5240</v>
      </c>
      <c r="C336" s="557" t="s">
        <v>1586</v>
      </c>
      <c r="D336" s="558">
        <v>334</v>
      </c>
      <c r="E336" s="558" t="s">
        <v>1587</v>
      </c>
      <c r="F336" s="558">
        <v>384</v>
      </c>
      <c r="G336" s="558" t="s">
        <v>1588</v>
      </c>
      <c r="H336" s="558">
        <v>745</v>
      </c>
      <c r="I336" s="558" t="s">
        <v>1589</v>
      </c>
      <c r="J336" s="556">
        <v>2607</v>
      </c>
      <c r="K336" s="572" t="s">
        <v>1590</v>
      </c>
      <c r="L336" s="593" t="s">
        <v>569</v>
      </c>
    </row>
    <row r="337" spans="1:12">
      <c r="A337" s="540" t="s">
        <v>570</v>
      </c>
      <c r="B337" s="556">
        <v>599</v>
      </c>
      <c r="C337" s="557" t="s">
        <v>1591</v>
      </c>
      <c r="D337" s="558">
        <v>195</v>
      </c>
      <c r="E337" s="558" t="s">
        <v>1592</v>
      </c>
      <c r="F337" s="558">
        <v>111</v>
      </c>
      <c r="G337" s="558" t="s">
        <v>1593</v>
      </c>
      <c r="H337" s="558">
        <v>50</v>
      </c>
      <c r="I337" s="558" t="s">
        <v>1594</v>
      </c>
      <c r="J337" s="556">
        <v>47</v>
      </c>
      <c r="K337" s="572" t="s">
        <v>1595</v>
      </c>
      <c r="L337" s="593" t="s">
        <v>575</v>
      </c>
    </row>
    <row r="338" spans="1:12">
      <c r="A338" s="540" t="s">
        <v>576</v>
      </c>
      <c r="B338" s="556">
        <v>34</v>
      </c>
      <c r="C338" s="557" t="s">
        <v>1596</v>
      </c>
      <c r="D338" s="560">
        <v>11</v>
      </c>
      <c r="E338" s="558" t="s">
        <v>1348</v>
      </c>
      <c r="F338" s="558">
        <v>21</v>
      </c>
      <c r="G338" s="558" t="s">
        <v>1597</v>
      </c>
      <c r="H338" s="558">
        <v>21</v>
      </c>
      <c r="I338" s="558" t="s">
        <v>1598</v>
      </c>
      <c r="J338" s="556">
        <v>22</v>
      </c>
      <c r="K338" s="572" t="s">
        <v>1599</v>
      </c>
      <c r="L338" s="593" t="s">
        <v>579</v>
      </c>
    </row>
    <row r="339" spans="1:12">
      <c r="A339" s="540" t="s">
        <v>580</v>
      </c>
      <c r="B339" s="556">
        <v>419</v>
      </c>
      <c r="C339" s="557" t="s">
        <v>1600</v>
      </c>
      <c r="D339" s="558">
        <v>353</v>
      </c>
      <c r="E339" s="558" t="s">
        <v>1601</v>
      </c>
      <c r="F339" s="558">
        <v>218</v>
      </c>
      <c r="G339" s="558" t="s">
        <v>1602</v>
      </c>
      <c r="H339" s="558">
        <v>141</v>
      </c>
      <c r="I339" s="558" t="s">
        <v>1603</v>
      </c>
      <c r="J339" s="556">
        <v>186</v>
      </c>
      <c r="K339" s="572" t="s">
        <v>1604</v>
      </c>
      <c r="L339" s="593" t="s">
        <v>585</v>
      </c>
    </row>
    <row r="340" spans="1:12">
      <c r="A340" s="540" t="s">
        <v>586</v>
      </c>
      <c r="B340" s="556">
        <v>100</v>
      </c>
      <c r="C340" s="557" t="s">
        <v>1605</v>
      </c>
      <c r="D340" s="558">
        <v>61</v>
      </c>
      <c r="E340" s="558" t="s">
        <v>1606</v>
      </c>
      <c r="F340" s="558">
        <v>78</v>
      </c>
      <c r="G340" s="558" t="s">
        <v>1607</v>
      </c>
      <c r="H340" s="558">
        <v>63</v>
      </c>
      <c r="I340" s="558" t="s">
        <v>1608</v>
      </c>
      <c r="J340" s="556">
        <v>90</v>
      </c>
      <c r="K340" s="572" t="s">
        <v>1609</v>
      </c>
      <c r="L340" s="593" t="s">
        <v>590</v>
      </c>
    </row>
    <row r="341" spans="1:12">
      <c r="A341" s="540" t="s">
        <v>591</v>
      </c>
      <c r="B341" s="556">
        <v>3588</v>
      </c>
      <c r="C341" s="557" t="s">
        <v>1610</v>
      </c>
      <c r="D341" s="558">
        <v>191</v>
      </c>
      <c r="E341" s="558" t="s">
        <v>1611</v>
      </c>
      <c r="F341" s="558">
        <v>303</v>
      </c>
      <c r="G341" s="558" t="s">
        <v>1612</v>
      </c>
      <c r="H341" s="558">
        <v>214</v>
      </c>
      <c r="I341" s="558" t="s">
        <v>1613</v>
      </c>
      <c r="J341" s="556">
        <v>244</v>
      </c>
      <c r="K341" s="572" t="s">
        <v>1614</v>
      </c>
      <c r="L341" s="593" t="s">
        <v>597</v>
      </c>
    </row>
    <row r="342" spans="1:12">
      <c r="A342" s="551" t="s">
        <v>598</v>
      </c>
      <c r="B342" s="552">
        <v>959</v>
      </c>
      <c r="C342" s="553" t="s">
        <v>1615</v>
      </c>
      <c r="D342" s="554">
        <v>610</v>
      </c>
      <c r="E342" s="554" t="s">
        <v>1616</v>
      </c>
      <c r="F342" s="554">
        <v>771</v>
      </c>
      <c r="G342" s="554" t="s">
        <v>1617</v>
      </c>
      <c r="H342" s="554">
        <v>553</v>
      </c>
      <c r="I342" s="554" t="s">
        <v>1618</v>
      </c>
      <c r="J342" s="552">
        <v>956</v>
      </c>
      <c r="K342" s="596" t="s">
        <v>1619</v>
      </c>
      <c r="L342" s="597" t="s">
        <v>220</v>
      </c>
    </row>
    <row r="343" spans="1:12">
      <c r="A343" s="540" t="s">
        <v>602</v>
      </c>
      <c r="B343" s="556">
        <v>232</v>
      </c>
      <c r="C343" s="557" t="s">
        <v>1620</v>
      </c>
      <c r="D343" s="558">
        <v>142</v>
      </c>
      <c r="E343" s="558" t="s">
        <v>1621</v>
      </c>
      <c r="F343" s="558">
        <v>179</v>
      </c>
      <c r="G343" s="558" t="s">
        <v>1622</v>
      </c>
      <c r="H343" s="558">
        <v>68</v>
      </c>
      <c r="I343" s="558" t="s">
        <v>1247</v>
      </c>
      <c r="J343" s="556">
        <v>291</v>
      </c>
      <c r="K343" s="572" t="s">
        <v>1623</v>
      </c>
      <c r="L343" s="593" t="s">
        <v>606</v>
      </c>
    </row>
    <row r="344" spans="1:12">
      <c r="A344" s="540" t="s">
        <v>607</v>
      </c>
      <c r="B344" s="556">
        <v>212</v>
      </c>
      <c r="C344" s="557" t="s">
        <v>1624</v>
      </c>
      <c r="D344" s="558">
        <v>33</v>
      </c>
      <c r="E344" s="558" t="s">
        <v>1625</v>
      </c>
      <c r="F344" s="558">
        <v>38</v>
      </c>
      <c r="G344" s="558" t="s">
        <v>1626</v>
      </c>
      <c r="H344" s="558">
        <v>22</v>
      </c>
      <c r="I344" s="558" t="s">
        <v>1627</v>
      </c>
      <c r="J344" s="556">
        <v>167</v>
      </c>
      <c r="K344" s="572" t="s">
        <v>1628</v>
      </c>
      <c r="L344" s="593" t="s">
        <v>611</v>
      </c>
    </row>
    <row r="345" spans="1:12">
      <c r="A345" s="540" t="s">
        <v>612</v>
      </c>
      <c r="B345" s="556">
        <v>349</v>
      </c>
      <c r="C345" s="557" t="s">
        <v>1629</v>
      </c>
      <c r="D345" s="558">
        <v>297</v>
      </c>
      <c r="E345" s="558" t="s">
        <v>1630</v>
      </c>
      <c r="F345" s="558">
        <v>402</v>
      </c>
      <c r="G345" s="558" t="s">
        <v>1631</v>
      </c>
      <c r="H345" s="558">
        <v>293</v>
      </c>
      <c r="I345" s="558" t="s">
        <v>1632</v>
      </c>
      <c r="J345" s="556">
        <v>304</v>
      </c>
      <c r="K345" s="572" t="s">
        <v>1633</v>
      </c>
      <c r="L345" s="593" t="s">
        <v>615</v>
      </c>
    </row>
    <row r="346" spans="1:12">
      <c r="A346" s="540" t="s">
        <v>616</v>
      </c>
      <c r="B346" s="556">
        <v>17</v>
      </c>
      <c r="C346" s="557" t="s">
        <v>1634</v>
      </c>
      <c r="D346" s="558">
        <v>24</v>
      </c>
      <c r="E346" s="558" t="s">
        <v>1635</v>
      </c>
      <c r="F346" s="558">
        <v>11</v>
      </c>
      <c r="G346" s="558" t="s">
        <v>1636</v>
      </c>
      <c r="H346" s="558">
        <v>25</v>
      </c>
      <c r="I346" s="558" t="s">
        <v>1637</v>
      </c>
      <c r="J346" s="556">
        <v>36</v>
      </c>
      <c r="K346" s="572" t="s">
        <v>1638</v>
      </c>
      <c r="L346" s="593" t="s">
        <v>620</v>
      </c>
    </row>
    <row r="347" spans="1:12">
      <c r="A347" s="540" t="s">
        <v>621</v>
      </c>
      <c r="B347" s="556">
        <v>117</v>
      </c>
      <c r="C347" s="557" t="s">
        <v>1639</v>
      </c>
      <c r="D347" s="558">
        <v>108</v>
      </c>
      <c r="E347" s="558" t="s">
        <v>1640</v>
      </c>
      <c r="F347" s="558">
        <v>138</v>
      </c>
      <c r="G347" s="558" t="s">
        <v>1641</v>
      </c>
      <c r="H347" s="558">
        <v>120</v>
      </c>
      <c r="I347" s="558" t="s">
        <v>1642</v>
      </c>
      <c r="J347" s="556">
        <v>80</v>
      </c>
      <c r="K347" s="572" t="s">
        <v>1643</v>
      </c>
      <c r="L347" s="593" t="s">
        <v>625</v>
      </c>
    </row>
    <row r="348" spans="1:12">
      <c r="A348" s="540" t="s">
        <v>626</v>
      </c>
      <c r="B348" s="556">
        <v>32</v>
      </c>
      <c r="C348" s="557" t="s">
        <v>1644</v>
      </c>
      <c r="D348" s="558">
        <v>6</v>
      </c>
      <c r="E348" s="558" t="s">
        <v>1270</v>
      </c>
      <c r="F348" s="558">
        <v>3</v>
      </c>
      <c r="G348" s="558" t="s">
        <v>1069</v>
      </c>
      <c r="H348" s="558">
        <v>25</v>
      </c>
      <c r="I348" s="558" t="s">
        <v>1645</v>
      </c>
      <c r="J348" s="556">
        <v>78</v>
      </c>
      <c r="K348" s="572" t="s">
        <v>1646</v>
      </c>
      <c r="L348" s="593" t="s">
        <v>629</v>
      </c>
    </row>
    <row r="349" spans="1:12">
      <c r="A349" s="551" t="s">
        <v>630</v>
      </c>
      <c r="B349" s="552">
        <v>4676</v>
      </c>
      <c r="C349" s="553" t="s">
        <v>1647</v>
      </c>
      <c r="D349" s="554">
        <v>2584</v>
      </c>
      <c r="E349" s="554" t="s">
        <v>1648</v>
      </c>
      <c r="F349" s="554">
        <v>5162</v>
      </c>
      <c r="G349" s="554" t="s">
        <v>1649</v>
      </c>
      <c r="H349" s="554">
        <v>2157</v>
      </c>
      <c r="I349" s="554" t="s">
        <v>1650</v>
      </c>
      <c r="J349" s="552">
        <v>4590</v>
      </c>
      <c r="K349" s="596" t="s">
        <v>1651</v>
      </c>
      <c r="L349" s="597" t="s">
        <v>636</v>
      </c>
    </row>
    <row r="350" spans="1:12">
      <c r="A350" s="540" t="s">
        <v>637</v>
      </c>
      <c r="B350" s="556">
        <v>32</v>
      </c>
      <c r="C350" s="557" t="s">
        <v>1652</v>
      </c>
      <c r="D350" s="558">
        <v>6</v>
      </c>
      <c r="E350" s="558" t="s">
        <v>1653</v>
      </c>
      <c r="F350" s="558">
        <v>20</v>
      </c>
      <c r="G350" s="558" t="s">
        <v>1280</v>
      </c>
      <c r="H350" s="558">
        <v>1</v>
      </c>
      <c r="I350" s="558" t="s">
        <v>1281</v>
      </c>
      <c r="J350" s="556">
        <v>4</v>
      </c>
      <c r="K350" s="572" t="s">
        <v>1654</v>
      </c>
      <c r="L350" s="593" t="s">
        <v>639</v>
      </c>
    </row>
    <row r="351" spans="1:12">
      <c r="A351" s="540" t="s">
        <v>640</v>
      </c>
      <c r="B351" s="556">
        <v>522</v>
      </c>
      <c r="C351" s="557" t="s">
        <v>1655</v>
      </c>
      <c r="D351" s="558">
        <v>235</v>
      </c>
      <c r="E351" s="558" t="s">
        <v>1656</v>
      </c>
      <c r="F351" s="558">
        <v>158</v>
      </c>
      <c r="G351" s="558" t="s">
        <v>1657</v>
      </c>
      <c r="H351" s="558">
        <v>114</v>
      </c>
      <c r="I351" s="558" t="s">
        <v>1658</v>
      </c>
      <c r="J351" s="556">
        <v>355</v>
      </c>
      <c r="K351" s="572" t="s">
        <v>1659</v>
      </c>
      <c r="L351" s="593" t="s">
        <v>645</v>
      </c>
    </row>
    <row r="352" spans="1:12">
      <c r="A352" s="540" t="s">
        <v>646</v>
      </c>
      <c r="B352" s="556">
        <v>16</v>
      </c>
      <c r="C352" s="557" t="s">
        <v>700</v>
      </c>
      <c r="D352" s="558">
        <v>5</v>
      </c>
      <c r="E352" s="558" t="s">
        <v>1660</v>
      </c>
      <c r="F352" s="558">
        <v>18</v>
      </c>
      <c r="G352" s="558" t="s">
        <v>1661</v>
      </c>
      <c r="H352" s="558">
        <v>5</v>
      </c>
      <c r="I352" s="558" t="s">
        <v>1000</v>
      </c>
      <c r="J352" s="556">
        <v>13</v>
      </c>
      <c r="K352" s="572" t="s">
        <v>1662</v>
      </c>
      <c r="L352" s="593" t="s">
        <v>647</v>
      </c>
    </row>
    <row r="353" spans="1:12">
      <c r="A353" s="540" t="s">
        <v>648</v>
      </c>
      <c r="B353" s="556">
        <v>67</v>
      </c>
      <c r="C353" s="557" t="s">
        <v>1663</v>
      </c>
      <c r="D353" s="558">
        <v>56</v>
      </c>
      <c r="E353" s="558" t="s">
        <v>1664</v>
      </c>
      <c r="F353" s="558">
        <v>69</v>
      </c>
      <c r="G353" s="558" t="s">
        <v>1665</v>
      </c>
      <c r="H353" s="558">
        <v>42</v>
      </c>
      <c r="I353" s="558" t="s">
        <v>1666</v>
      </c>
      <c r="J353" s="556">
        <v>105</v>
      </c>
      <c r="K353" s="572" t="s">
        <v>1667</v>
      </c>
      <c r="L353" s="593" t="s">
        <v>652</v>
      </c>
    </row>
    <row r="354" spans="1:12">
      <c r="A354" s="540" t="s">
        <v>653</v>
      </c>
      <c r="B354" s="556">
        <v>128</v>
      </c>
      <c r="C354" s="557" t="s">
        <v>1668</v>
      </c>
      <c r="D354" s="558">
        <v>74</v>
      </c>
      <c r="E354" s="558" t="s">
        <v>1669</v>
      </c>
      <c r="F354" s="558">
        <v>100</v>
      </c>
      <c r="G354" s="558" t="s">
        <v>1670</v>
      </c>
      <c r="H354" s="558">
        <v>75</v>
      </c>
      <c r="I354" s="558" t="s">
        <v>1671</v>
      </c>
      <c r="J354" s="556">
        <v>79</v>
      </c>
      <c r="K354" s="572" t="s">
        <v>1672</v>
      </c>
      <c r="L354" s="593" t="s">
        <v>659</v>
      </c>
    </row>
    <row r="355" spans="1:12">
      <c r="A355" s="540" t="s">
        <v>660</v>
      </c>
      <c r="B355" s="556">
        <v>68</v>
      </c>
      <c r="C355" s="557" t="s">
        <v>1301</v>
      </c>
      <c r="D355" s="558">
        <v>14</v>
      </c>
      <c r="E355" s="558" t="s">
        <v>1673</v>
      </c>
      <c r="F355" s="558">
        <v>18</v>
      </c>
      <c r="G355" s="558" t="s">
        <v>1674</v>
      </c>
      <c r="H355" s="558">
        <v>14</v>
      </c>
      <c r="I355" s="558" t="s">
        <v>1675</v>
      </c>
      <c r="J355" s="556">
        <v>35</v>
      </c>
      <c r="K355" s="572" t="s">
        <v>1676</v>
      </c>
      <c r="L355" s="593" t="s">
        <v>664</v>
      </c>
    </row>
    <row r="356" spans="1:12">
      <c r="A356" s="540" t="s">
        <v>665</v>
      </c>
      <c r="B356" s="556">
        <v>34</v>
      </c>
      <c r="C356" s="557" t="s">
        <v>1677</v>
      </c>
      <c r="D356" s="558">
        <v>129</v>
      </c>
      <c r="E356" s="558" t="s">
        <v>1678</v>
      </c>
      <c r="F356" s="558">
        <v>13</v>
      </c>
      <c r="G356" s="558" t="s">
        <v>1679</v>
      </c>
      <c r="H356" s="558">
        <v>14</v>
      </c>
      <c r="I356" s="558" t="s">
        <v>1680</v>
      </c>
      <c r="J356" s="556">
        <v>33</v>
      </c>
      <c r="K356" s="572" t="s">
        <v>1681</v>
      </c>
      <c r="L356" s="593" t="s">
        <v>668</v>
      </c>
    </row>
    <row r="357" spans="1:12">
      <c r="A357" s="540" t="s">
        <v>669</v>
      </c>
      <c r="B357" s="556">
        <v>2139</v>
      </c>
      <c r="C357" s="557" t="s">
        <v>1682</v>
      </c>
      <c r="D357" s="558">
        <v>1153</v>
      </c>
      <c r="E357" s="558" t="s">
        <v>1683</v>
      </c>
      <c r="F357" s="558">
        <v>3286</v>
      </c>
      <c r="G357" s="558" t="s">
        <v>1684</v>
      </c>
      <c r="H357" s="558">
        <v>490</v>
      </c>
      <c r="I357" s="558" t="s">
        <v>1685</v>
      </c>
      <c r="J357" s="556">
        <v>2484</v>
      </c>
      <c r="K357" s="572" t="s">
        <v>1686</v>
      </c>
      <c r="L357" s="593" t="s">
        <v>674</v>
      </c>
    </row>
    <row r="358" spans="1:12">
      <c r="A358" s="540" t="s">
        <v>675</v>
      </c>
      <c r="B358" s="556">
        <v>1388</v>
      </c>
      <c r="C358" s="557" t="s">
        <v>1687</v>
      </c>
      <c r="D358" s="558">
        <v>649</v>
      </c>
      <c r="E358" s="558" t="s">
        <v>1688</v>
      </c>
      <c r="F358" s="558">
        <v>700</v>
      </c>
      <c r="G358" s="558" t="s">
        <v>1689</v>
      </c>
      <c r="H358" s="558">
        <v>183</v>
      </c>
      <c r="I358" s="558" t="s">
        <v>1690</v>
      </c>
      <c r="J358" s="556">
        <v>142</v>
      </c>
      <c r="K358" s="572" t="s">
        <v>1691</v>
      </c>
      <c r="L358" s="593" t="s">
        <v>679</v>
      </c>
    </row>
    <row r="359" spans="1:12">
      <c r="A359" s="540" t="s">
        <v>680</v>
      </c>
      <c r="B359" s="556">
        <v>180</v>
      </c>
      <c r="C359" s="557" t="s">
        <v>1692</v>
      </c>
      <c r="D359" s="558">
        <v>214</v>
      </c>
      <c r="E359" s="558" t="s">
        <v>1693</v>
      </c>
      <c r="F359" s="558">
        <v>749</v>
      </c>
      <c r="G359" s="558" t="s">
        <v>1694</v>
      </c>
      <c r="H359" s="558">
        <v>1092</v>
      </c>
      <c r="I359" s="558" t="s">
        <v>1695</v>
      </c>
      <c r="J359" s="556">
        <v>787</v>
      </c>
      <c r="K359" s="572" t="s">
        <v>1696</v>
      </c>
      <c r="L359" s="593" t="s">
        <v>685</v>
      </c>
    </row>
    <row r="360" spans="1:12">
      <c r="A360" s="540" t="s">
        <v>686</v>
      </c>
      <c r="B360" s="556">
        <v>102</v>
      </c>
      <c r="C360" s="557" t="s">
        <v>1697</v>
      </c>
      <c r="D360" s="558">
        <v>49</v>
      </c>
      <c r="E360" s="558" t="s">
        <v>1698</v>
      </c>
      <c r="F360" s="558">
        <v>31</v>
      </c>
      <c r="G360" s="558" t="s">
        <v>1699</v>
      </c>
      <c r="H360" s="558">
        <v>127</v>
      </c>
      <c r="I360" s="558" t="s">
        <v>1700</v>
      </c>
      <c r="J360" s="556">
        <v>553</v>
      </c>
      <c r="K360" s="572" t="s">
        <v>1701</v>
      </c>
      <c r="L360" s="593" t="s">
        <v>687</v>
      </c>
    </row>
    <row r="361" spans="1:12">
      <c r="A361" s="551" t="s">
        <v>688</v>
      </c>
      <c r="B361" s="552">
        <v>1545</v>
      </c>
      <c r="C361" s="553" t="s">
        <v>1702</v>
      </c>
      <c r="D361" s="554">
        <v>588</v>
      </c>
      <c r="E361" s="554" t="s">
        <v>1703</v>
      </c>
      <c r="F361" s="554">
        <v>707</v>
      </c>
      <c r="G361" s="554" t="s">
        <v>1704</v>
      </c>
      <c r="H361" s="554">
        <v>563</v>
      </c>
      <c r="I361" s="554" t="s">
        <v>1705</v>
      </c>
      <c r="J361" s="552">
        <v>913</v>
      </c>
      <c r="K361" s="596" t="s">
        <v>1706</v>
      </c>
      <c r="L361" s="597" t="s">
        <v>693</v>
      </c>
    </row>
    <row r="362" spans="1:12">
      <c r="A362" s="540" t="s">
        <v>694</v>
      </c>
      <c r="B362" s="556">
        <v>3</v>
      </c>
      <c r="C362" s="557" t="s">
        <v>1707</v>
      </c>
      <c r="D362" s="558">
        <v>1</v>
      </c>
      <c r="E362" s="558" t="s">
        <v>1336</v>
      </c>
      <c r="F362" s="558">
        <v>2</v>
      </c>
      <c r="G362" s="558" t="s">
        <v>1337</v>
      </c>
      <c r="H362" s="558">
        <v>8</v>
      </c>
      <c r="I362" s="558" t="s">
        <v>1442</v>
      </c>
      <c r="J362" s="556">
        <v>6</v>
      </c>
      <c r="K362" s="572" t="s">
        <v>1708</v>
      </c>
      <c r="L362" s="593" t="s">
        <v>698</v>
      </c>
    </row>
    <row r="363" spans="1:12">
      <c r="A363" s="540" t="s">
        <v>699</v>
      </c>
      <c r="B363" s="556">
        <v>809</v>
      </c>
      <c r="C363" s="557" t="s">
        <v>1709</v>
      </c>
      <c r="D363" s="558">
        <v>183</v>
      </c>
      <c r="E363" s="558" t="s">
        <v>1710</v>
      </c>
      <c r="F363" s="558">
        <v>207</v>
      </c>
      <c r="G363" s="558" t="s">
        <v>1711</v>
      </c>
      <c r="H363" s="558">
        <v>182</v>
      </c>
      <c r="I363" s="558" t="s">
        <v>1712</v>
      </c>
      <c r="J363" s="556">
        <v>343</v>
      </c>
      <c r="K363" s="572" t="s">
        <v>1713</v>
      </c>
      <c r="L363" s="593" t="s">
        <v>704</v>
      </c>
    </row>
    <row r="364" spans="1:12">
      <c r="A364" s="540" t="s">
        <v>705</v>
      </c>
      <c r="B364" s="556">
        <v>4</v>
      </c>
      <c r="C364" s="557" t="s">
        <v>899</v>
      </c>
      <c r="D364" s="558">
        <v>7</v>
      </c>
      <c r="E364" s="558" t="s">
        <v>655</v>
      </c>
      <c r="F364" s="558">
        <v>1</v>
      </c>
      <c r="G364" s="558" t="s">
        <v>587</v>
      </c>
      <c r="H364" s="558">
        <v>1</v>
      </c>
      <c r="I364" s="558" t="s">
        <v>578</v>
      </c>
      <c r="J364" s="556">
        <v>6</v>
      </c>
      <c r="K364" s="572" t="s">
        <v>655</v>
      </c>
      <c r="L364" s="593" t="s">
        <v>706</v>
      </c>
    </row>
    <row r="365" spans="1:12">
      <c r="A365" s="540" t="s">
        <v>707</v>
      </c>
      <c r="B365" s="556">
        <v>10</v>
      </c>
      <c r="C365" s="557" t="s">
        <v>1714</v>
      </c>
      <c r="D365" s="561">
        <v>0</v>
      </c>
      <c r="E365" s="561">
        <v>0</v>
      </c>
      <c r="F365" s="558">
        <v>6</v>
      </c>
      <c r="G365" s="558" t="s">
        <v>578</v>
      </c>
      <c r="H365" s="558">
        <v>1</v>
      </c>
      <c r="I365" s="561">
        <v>0</v>
      </c>
      <c r="J365" s="556">
        <v>76</v>
      </c>
      <c r="K365" s="572" t="s">
        <v>1715</v>
      </c>
      <c r="L365" s="593" t="s">
        <v>708</v>
      </c>
    </row>
    <row r="366" spans="1:12">
      <c r="A366" s="540" t="s">
        <v>709</v>
      </c>
      <c r="B366" s="556">
        <v>20</v>
      </c>
      <c r="C366" s="557" t="s">
        <v>1344</v>
      </c>
      <c r="D366" s="558">
        <v>3</v>
      </c>
      <c r="E366" s="558" t="s">
        <v>1345</v>
      </c>
      <c r="F366" s="558">
        <v>5</v>
      </c>
      <c r="G366" s="558" t="s">
        <v>1346</v>
      </c>
      <c r="H366" s="558">
        <v>1</v>
      </c>
      <c r="I366" s="558" t="s">
        <v>1347</v>
      </c>
      <c r="J366" s="556">
        <v>4</v>
      </c>
      <c r="K366" s="572" t="s">
        <v>1716</v>
      </c>
      <c r="L366" s="593" t="s">
        <v>712</v>
      </c>
    </row>
    <row r="367" spans="1:12">
      <c r="A367" s="540" t="s">
        <v>713</v>
      </c>
      <c r="B367" s="556">
        <v>69</v>
      </c>
      <c r="C367" s="557" t="s">
        <v>1717</v>
      </c>
      <c r="D367" s="558">
        <v>32</v>
      </c>
      <c r="E367" s="558" t="s">
        <v>1718</v>
      </c>
      <c r="F367" s="558">
        <v>117</v>
      </c>
      <c r="G367" s="558" t="s">
        <v>1351</v>
      </c>
      <c r="H367" s="558">
        <v>46</v>
      </c>
      <c r="I367" s="558" t="s">
        <v>1352</v>
      </c>
      <c r="J367" s="556">
        <v>94</v>
      </c>
      <c r="K367" s="572" t="s">
        <v>1353</v>
      </c>
      <c r="L367" s="593" t="s">
        <v>716</v>
      </c>
    </row>
    <row r="368" spans="1:12">
      <c r="A368" s="540" t="s">
        <v>717</v>
      </c>
      <c r="B368" s="556">
        <v>3</v>
      </c>
      <c r="C368" s="557" t="s">
        <v>885</v>
      </c>
      <c r="D368" s="558">
        <v>8</v>
      </c>
      <c r="E368" s="558" t="s">
        <v>1148</v>
      </c>
      <c r="F368" s="558">
        <v>7</v>
      </c>
      <c r="G368" s="558" t="s">
        <v>1572</v>
      </c>
      <c r="H368" s="561">
        <v>0</v>
      </c>
      <c r="I368" s="561">
        <v>0</v>
      </c>
      <c r="J368" s="556">
        <v>4</v>
      </c>
      <c r="K368" s="572" t="s">
        <v>1719</v>
      </c>
      <c r="L368" s="593" t="s">
        <v>718</v>
      </c>
    </row>
    <row r="369" spans="1:12">
      <c r="A369" s="540" t="s">
        <v>719</v>
      </c>
      <c r="B369" s="556">
        <v>104</v>
      </c>
      <c r="C369" s="557" t="s">
        <v>1720</v>
      </c>
      <c r="D369" s="558">
        <v>67</v>
      </c>
      <c r="E369" s="558" t="s">
        <v>1355</v>
      </c>
      <c r="F369" s="558">
        <v>74</v>
      </c>
      <c r="G369" s="558" t="s">
        <v>1721</v>
      </c>
      <c r="H369" s="558">
        <v>45</v>
      </c>
      <c r="I369" s="558" t="s">
        <v>1722</v>
      </c>
      <c r="J369" s="556">
        <v>39</v>
      </c>
      <c r="K369" s="572" t="s">
        <v>1723</v>
      </c>
      <c r="L369" s="593" t="s">
        <v>723</v>
      </c>
    </row>
    <row r="370" spans="1:12">
      <c r="A370" s="540" t="s">
        <v>724</v>
      </c>
      <c r="B370" s="556">
        <v>28</v>
      </c>
      <c r="C370" s="557" t="s">
        <v>1724</v>
      </c>
      <c r="D370" s="558">
        <v>56</v>
      </c>
      <c r="E370" s="558" t="s">
        <v>1725</v>
      </c>
      <c r="F370" s="558">
        <v>6</v>
      </c>
      <c r="G370" s="558" t="s">
        <v>1726</v>
      </c>
      <c r="H370" s="558">
        <v>5</v>
      </c>
      <c r="I370" s="558" t="s">
        <v>1727</v>
      </c>
      <c r="J370" s="556">
        <v>1</v>
      </c>
      <c r="K370" s="572" t="s">
        <v>587</v>
      </c>
      <c r="L370" s="593" t="s">
        <v>727</v>
      </c>
    </row>
    <row r="371" spans="1:12">
      <c r="A371" s="540" t="s">
        <v>728</v>
      </c>
      <c r="B371" s="556">
        <v>22</v>
      </c>
      <c r="C371" s="557" t="s">
        <v>1728</v>
      </c>
      <c r="D371" s="558">
        <v>23</v>
      </c>
      <c r="E371" s="558" t="s">
        <v>628</v>
      </c>
      <c r="F371" s="558">
        <v>35</v>
      </c>
      <c r="G371" s="558" t="s">
        <v>1729</v>
      </c>
      <c r="H371" s="558">
        <v>31</v>
      </c>
      <c r="I371" s="558" t="s">
        <v>1730</v>
      </c>
      <c r="J371" s="556">
        <v>64</v>
      </c>
      <c r="K371" s="572" t="s">
        <v>1731</v>
      </c>
      <c r="L371" s="593" t="s">
        <v>731</v>
      </c>
    </row>
    <row r="372" spans="1:12">
      <c r="A372" s="540" t="s">
        <v>732</v>
      </c>
      <c r="B372" s="556">
        <v>190</v>
      </c>
      <c r="C372" s="557" t="s">
        <v>1368</v>
      </c>
      <c r="D372" s="558">
        <v>11</v>
      </c>
      <c r="E372" s="558" t="s">
        <v>1369</v>
      </c>
      <c r="F372" s="558">
        <v>20</v>
      </c>
      <c r="G372" s="558" t="s">
        <v>1370</v>
      </c>
      <c r="H372" s="558">
        <v>47</v>
      </c>
      <c r="I372" s="558" t="s">
        <v>1371</v>
      </c>
      <c r="J372" s="556">
        <v>40</v>
      </c>
      <c r="K372" s="572" t="s">
        <v>1732</v>
      </c>
      <c r="L372" s="593" t="s">
        <v>735</v>
      </c>
    </row>
    <row r="373" spans="1:12">
      <c r="A373" s="540" t="s">
        <v>736</v>
      </c>
      <c r="B373" s="556">
        <v>13</v>
      </c>
      <c r="C373" s="557" t="s">
        <v>1733</v>
      </c>
      <c r="D373" s="558">
        <v>1</v>
      </c>
      <c r="E373" s="558" t="s">
        <v>1734</v>
      </c>
      <c r="F373" s="558">
        <v>4</v>
      </c>
      <c r="G373" s="558" t="s">
        <v>1053</v>
      </c>
      <c r="H373" s="558">
        <v>1</v>
      </c>
      <c r="I373" s="558" t="s">
        <v>1735</v>
      </c>
      <c r="J373" s="556">
        <v>15</v>
      </c>
      <c r="K373" s="572" t="s">
        <v>1736</v>
      </c>
      <c r="L373" s="593" t="s">
        <v>739</v>
      </c>
    </row>
    <row r="374" spans="1:12">
      <c r="A374" s="540" t="s">
        <v>740</v>
      </c>
      <c r="B374" s="556">
        <v>270</v>
      </c>
      <c r="C374" s="557" t="s">
        <v>1737</v>
      </c>
      <c r="D374" s="558">
        <v>196</v>
      </c>
      <c r="E374" s="558" t="s">
        <v>1738</v>
      </c>
      <c r="F374" s="558">
        <v>223</v>
      </c>
      <c r="G374" s="558" t="s">
        <v>1739</v>
      </c>
      <c r="H374" s="558">
        <v>195</v>
      </c>
      <c r="I374" s="558" t="s">
        <v>1740</v>
      </c>
      <c r="J374" s="556">
        <v>221</v>
      </c>
      <c r="K374" s="572" t="s">
        <v>1741</v>
      </c>
      <c r="L374" s="593" t="s">
        <v>745</v>
      </c>
    </row>
    <row r="375" spans="1:12">
      <c r="A375" s="551" t="s">
        <v>746</v>
      </c>
      <c r="B375" s="552">
        <v>3472</v>
      </c>
      <c r="C375" s="553" t="s">
        <v>1742</v>
      </c>
      <c r="D375" s="554">
        <v>926</v>
      </c>
      <c r="E375" s="554" t="s">
        <v>1743</v>
      </c>
      <c r="F375" s="554">
        <v>2111</v>
      </c>
      <c r="G375" s="554" t="s">
        <v>1744</v>
      </c>
      <c r="H375" s="554">
        <v>1456</v>
      </c>
      <c r="I375" s="554" t="s">
        <v>1745</v>
      </c>
      <c r="J375" s="552">
        <v>2650</v>
      </c>
      <c r="K375" s="596" t="s">
        <v>1746</v>
      </c>
      <c r="L375" s="597" t="s">
        <v>752</v>
      </c>
    </row>
    <row r="376" spans="1:12">
      <c r="A376" s="540" t="s">
        <v>753</v>
      </c>
      <c r="B376" s="556">
        <v>260</v>
      </c>
      <c r="C376" s="557" t="s">
        <v>1747</v>
      </c>
      <c r="D376" s="558">
        <v>215</v>
      </c>
      <c r="E376" s="558" t="s">
        <v>1748</v>
      </c>
      <c r="F376" s="558">
        <v>396</v>
      </c>
      <c r="G376" s="558" t="s">
        <v>1749</v>
      </c>
      <c r="H376" s="558">
        <v>277</v>
      </c>
      <c r="I376" s="558" t="s">
        <v>1750</v>
      </c>
      <c r="J376" s="556">
        <v>768</v>
      </c>
      <c r="K376" s="572" t="s">
        <v>1751</v>
      </c>
      <c r="L376" s="593" t="s">
        <v>757</v>
      </c>
    </row>
    <row r="377" spans="1:12">
      <c r="A377" s="540" t="s">
        <v>758</v>
      </c>
      <c r="B377" s="556">
        <v>380</v>
      </c>
      <c r="C377" s="557" t="s">
        <v>1752</v>
      </c>
      <c r="D377" s="558">
        <v>132</v>
      </c>
      <c r="E377" s="558" t="s">
        <v>1753</v>
      </c>
      <c r="F377" s="558">
        <v>298</v>
      </c>
      <c r="G377" s="558" t="s">
        <v>1754</v>
      </c>
      <c r="H377" s="558">
        <v>242</v>
      </c>
      <c r="I377" s="558" t="s">
        <v>1755</v>
      </c>
      <c r="J377" s="556">
        <v>305</v>
      </c>
      <c r="K377" s="572" t="s">
        <v>1756</v>
      </c>
      <c r="L377" s="593" t="s">
        <v>762</v>
      </c>
    </row>
    <row r="378" spans="1:12">
      <c r="A378" s="540" t="s">
        <v>763</v>
      </c>
      <c r="B378" s="556">
        <v>1569</v>
      </c>
      <c r="C378" s="557" t="s">
        <v>1757</v>
      </c>
      <c r="D378" s="558">
        <v>52</v>
      </c>
      <c r="E378" s="558" t="s">
        <v>1758</v>
      </c>
      <c r="F378" s="558">
        <v>118</v>
      </c>
      <c r="G378" s="558" t="s">
        <v>1759</v>
      </c>
      <c r="H378" s="558">
        <v>46</v>
      </c>
      <c r="I378" s="558" t="s">
        <v>1760</v>
      </c>
      <c r="J378" s="556">
        <v>166</v>
      </c>
      <c r="K378" s="572" t="s">
        <v>1761</v>
      </c>
      <c r="L378" s="593" t="s">
        <v>767</v>
      </c>
    </row>
    <row r="379" spans="1:12">
      <c r="A379" s="540" t="s">
        <v>768</v>
      </c>
      <c r="B379" s="556">
        <v>625</v>
      </c>
      <c r="C379" s="557" t="s">
        <v>1762</v>
      </c>
      <c r="D379" s="558">
        <v>145</v>
      </c>
      <c r="E379" s="558" t="s">
        <v>1763</v>
      </c>
      <c r="F379" s="558">
        <v>216</v>
      </c>
      <c r="G379" s="558" t="s">
        <v>1764</v>
      </c>
      <c r="H379" s="558">
        <v>91</v>
      </c>
      <c r="I379" s="558" t="s">
        <v>1765</v>
      </c>
      <c r="J379" s="556">
        <v>152</v>
      </c>
      <c r="K379" s="572" t="s">
        <v>1766</v>
      </c>
      <c r="L379" s="593" t="s">
        <v>773</v>
      </c>
    </row>
    <row r="380" spans="1:12">
      <c r="A380" s="540" t="s">
        <v>774</v>
      </c>
      <c r="B380" s="556">
        <v>416</v>
      </c>
      <c r="C380" s="557" t="s">
        <v>1767</v>
      </c>
      <c r="D380" s="558">
        <v>238</v>
      </c>
      <c r="E380" s="558" t="s">
        <v>1768</v>
      </c>
      <c r="F380" s="558">
        <v>465</v>
      </c>
      <c r="G380" s="558" t="s">
        <v>1769</v>
      </c>
      <c r="H380" s="558">
        <v>516</v>
      </c>
      <c r="I380" s="558" t="s">
        <v>1770</v>
      </c>
      <c r="J380" s="556">
        <v>926</v>
      </c>
      <c r="K380" s="572" t="s">
        <v>1771</v>
      </c>
      <c r="L380" s="593" t="s">
        <v>779</v>
      </c>
    </row>
    <row r="381" spans="1:12">
      <c r="A381" s="546" t="s">
        <v>780</v>
      </c>
      <c r="B381" s="563">
        <v>222</v>
      </c>
      <c r="C381" s="567" t="s">
        <v>1772</v>
      </c>
      <c r="D381" s="565">
        <v>144</v>
      </c>
      <c r="E381" s="565" t="s">
        <v>1773</v>
      </c>
      <c r="F381" s="565">
        <v>618</v>
      </c>
      <c r="G381" s="565" t="s">
        <v>1774</v>
      </c>
      <c r="H381" s="565">
        <v>284</v>
      </c>
      <c r="I381" s="565" t="s">
        <v>1775</v>
      </c>
      <c r="J381" s="563">
        <v>333</v>
      </c>
      <c r="K381" s="565" t="s">
        <v>1776</v>
      </c>
      <c r="L381" s="599" t="s">
        <v>783</v>
      </c>
    </row>
    <row r="382" spans="1:12">
      <c r="A382" s="600"/>
      <c r="B382" s="571"/>
      <c r="C382" s="601"/>
      <c r="D382" s="571"/>
      <c r="E382" s="571"/>
      <c r="F382" s="571"/>
      <c r="G382" s="571"/>
      <c r="H382" s="571"/>
      <c r="I382" s="601"/>
      <c r="J382" s="571"/>
      <c r="K382" s="601"/>
      <c r="L382" s="537"/>
    </row>
    <row r="383" spans="1:12">
      <c r="A383" s="551" t="s">
        <v>784</v>
      </c>
      <c r="B383" s="596">
        <v>10046</v>
      </c>
      <c r="C383" s="553" t="s">
        <v>1777</v>
      </c>
      <c r="D383" s="554">
        <v>5765</v>
      </c>
      <c r="E383" s="554" t="s">
        <v>1778</v>
      </c>
      <c r="F383" s="554">
        <v>4802</v>
      </c>
      <c r="G383" s="554" t="s">
        <v>1779</v>
      </c>
      <c r="H383" s="554">
        <v>4140</v>
      </c>
      <c r="I383" s="554" t="s">
        <v>1780</v>
      </c>
      <c r="J383" s="552">
        <v>8083</v>
      </c>
      <c r="K383" s="553" t="s">
        <v>1781</v>
      </c>
      <c r="L383" s="602" t="s">
        <v>790</v>
      </c>
    </row>
    <row r="384" spans="1:12">
      <c r="A384" s="540" t="s">
        <v>791</v>
      </c>
      <c r="B384" s="572">
        <v>100</v>
      </c>
      <c r="C384" s="557" t="s">
        <v>1422</v>
      </c>
      <c r="D384" s="558">
        <v>103</v>
      </c>
      <c r="E384" s="558" t="s">
        <v>1423</v>
      </c>
      <c r="F384" s="558">
        <v>102</v>
      </c>
      <c r="G384" s="558" t="s">
        <v>1424</v>
      </c>
      <c r="H384" s="558">
        <v>93</v>
      </c>
      <c r="I384" s="558" t="s">
        <v>1782</v>
      </c>
      <c r="J384" s="556">
        <v>72</v>
      </c>
      <c r="K384" s="557" t="s">
        <v>1783</v>
      </c>
      <c r="L384" s="537" t="s">
        <v>797</v>
      </c>
    </row>
    <row r="385" spans="1:12">
      <c r="A385" s="540" t="s">
        <v>798</v>
      </c>
      <c r="B385" s="572">
        <v>267</v>
      </c>
      <c r="C385" s="557" t="s">
        <v>1784</v>
      </c>
      <c r="D385" s="558">
        <v>179</v>
      </c>
      <c r="E385" s="558" t="s">
        <v>1785</v>
      </c>
      <c r="F385" s="558">
        <v>321</v>
      </c>
      <c r="G385" s="558" t="s">
        <v>1786</v>
      </c>
      <c r="H385" s="558">
        <v>367</v>
      </c>
      <c r="I385" s="558" t="s">
        <v>1787</v>
      </c>
      <c r="J385" s="556">
        <v>370</v>
      </c>
      <c r="K385" s="557" t="s">
        <v>1788</v>
      </c>
      <c r="L385" s="537" t="s">
        <v>803</v>
      </c>
    </row>
    <row r="386" spans="1:12">
      <c r="A386" s="540" t="s">
        <v>804</v>
      </c>
      <c r="B386" s="572">
        <v>6</v>
      </c>
      <c r="C386" s="557" t="s">
        <v>1789</v>
      </c>
      <c r="D386" s="558">
        <v>2</v>
      </c>
      <c r="E386" s="558" t="s">
        <v>1790</v>
      </c>
      <c r="F386" s="558">
        <v>6</v>
      </c>
      <c r="G386" s="558" t="s">
        <v>588</v>
      </c>
      <c r="H386" s="558">
        <v>2</v>
      </c>
      <c r="I386" s="558" t="s">
        <v>1791</v>
      </c>
      <c r="J386" s="556">
        <v>3</v>
      </c>
      <c r="K386" s="557" t="s">
        <v>848</v>
      </c>
      <c r="L386" s="537" t="s">
        <v>805</v>
      </c>
    </row>
    <row r="387" spans="1:12">
      <c r="A387" s="540" t="s">
        <v>806</v>
      </c>
      <c r="B387" s="598">
        <v>0</v>
      </c>
      <c r="C387" s="559">
        <v>0</v>
      </c>
      <c r="D387" s="561">
        <v>0</v>
      </c>
      <c r="E387" s="561">
        <v>0</v>
      </c>
      <c r="F387" s="561">
        <v>0</v>
      </c>
      <c r="G387" s="561">
        <v>0</v>
      </c>
      <c r="H387" s="561">
        <v>0</v>
      </c>
      <c r="I387" s="561">
        <v>0</v>
      </c>
      <c r="J387" s="562">
        <v>0</v>
      </c>
      <c r="K387" s="559">
        <v>0</v>
      </c>
      <c r="L387" s="537" t="s">
        <v>807</v>
      </c>
    </row>
    <row r="388" spans="1:12">
      <c r="A388" s="540" t="s">
        <v>808</v>
      </c>
      <c r="B388" s="606">
        <v>8</v>
      </c>
      <c r="C388" s="607">
        <v>0.32</v>
      </c>
      <c r="D388" s="608">
        <v>3</v>
      </c>
      <c r="E388" s="608">
        <v>0.01</v>
      </c>
      <c r="F388" s="558">
        <v>2</v>
      </c>
      <c r="G388" s="558" t="s">
        <v>587</v>
      </c>
      <c r="H388" s="561">
        <v>0</v>
      </c>
      <c r="I388" s="561">
        <v>0</v>
      </c>
      <c r="J388" s="556">
        <v>1</v>
      </c>
      <c r="K388" s="559">
        <v>0</v>
      </c>
      <c r="L388" s="537" t="s">
        <v>809</v>
      </c>
    </row>
    <row r="389" spans="1:12">
      <c r="A389" s="540" t="s">
        <v>810</v>
      </c>
      <c r="B389" s="606">
        <v>2</v>
      </c>
      <c r="C389" s="607" t="s">
        <v>899</v>
      </c>
      <c r="D389" s="561">
        <v>0</v>
      </c>
      <c r="E389" s="561">
        <v>0</v>
      </c>
      <c r="F389" s="558">
        <v>1</v>
      </c>
      <c r="G389" s="561">
        <v>0</v>
      </c>
      <c r="H389" s="561">
        <v>0</v>
      </c>
      <c r="I389" s="561">
        <v>0</v>
      </c>
      <c r="J389" s="556">
        <v>1</v>
      </c>
      <c r="K389" s="557" t="s">
        <v>587</v>
      </c>
      <c r="L389" s="537" t="s">
        <v>811</v>
      </c>
    </row>
    <row r="390" spans="1:12">
      <c r="A390" s="540" t="s">
        <v>812</v>
      </c>
      <c r="B390" s="606">
        <v>2</v>
      </c>
      <c r="C390" s="607">
        <v>0.01</v>
      </c>
      <c r="D390" s="558">
        <v>4</v>
      </c>
      <c r="E390" s="558" t="s">
        <v>1500</v>
      </c>
      <c r="F390" s="558">
        <v>10</v>
      </c>
      <c r="G390" s="558" t="s">
        <v>1176</v>
      </c>
      <c r="H390" s="558">
        <v>5</v>
      </c>
      <c r="I390" s="558" t="s">
        <v>1231</v>
      </c>
      <c r="J390" s="556">
        <v>4</v>
      </c>
      <c r="K390" s="557" t="s">
        <v>1792</v>
      </c>
      <c r="L390" s="537" t="s">
        <v>813</v>
      </c>
    </row>
    <row r="391" spans="1:12">
      <c r="A391" s="540" t="s">
        <v>814</v>
      </c>
      <c r="B391" s="598">
        <v>0</v>
      </c>
      <c r="C391" s="559">
        <v>0</v>
      </c>
      <c r="D391" s="561">
        <v>0</v>
      </c>
      <c r="E391" s="561">
        <v>0</v>
      </c>
      <c r="F391" s="558">
        <v>2</v>
      </c>
      <c r="G391" s="561">
        <v>0</v>
      </c>
      <c r="H391" s="561">
        <v>0</v>
      </c>
      <c r="I391" s="561">
        <v>0</v>
      </c>
      <c r="J391" s="562">
        <v>0</v>
      </c>
      <c r="K391" s="559">
        <v>0</v>
      </c>
      <c r="L391" s="537" t="s">
        <v>815</v>
      </c>
    </row>
    <row r="392" spans="1:12">
      <c r="A392" s="540" t="s">
        <v>816</v>
      </c>
      <c r="B392" s="572">
        <v>10</v>
      </c>
      <c r="C392" s="557" t="s">
        <v>1793</v>
      </c>
      <c r="D392" s="558">
        <v>21</v>
      </c>
      <c r="E392" s="558" t="s">
        <v>1794</v>
      </c>
      <c r="F392" s="558">
        <v>75</v>
      </c>
      <c r="G392" s="558" t="s">
        <v>1795</v>
      </c>
      <c r="H392" s="558">
        <v>52</v>
      </c>
      <c r="I392" s="558" t="s">
        <v>1796</v>
      </c>
      <c r="J392" s="556">
        <v>57</v>
      </c>
      <c r="K392" s="557" t="s">
        <v>1797</v>
      </c>
      <c r="L392" s="537" t="s">
        <v>818</v>
      </c>
    </row>
    <row r="393" spans="1:12">
      <c r="A393" s="540" t="s">
        <v>819</v>
      </c>
      <c r="B393" s="572">
        <v>1</v>
      </c>
      <c r="C393" s="557" t="s">
        <v>1798</v>
      </c>
      <c r="D393" s="561">
        <v>0</v>
      </c>
      <c r="E393" s="561">
        <v>0</v>
      </c>
      <c r="F393" s="561">
        <v>0</v>
      </c>
      <c r="G393" s="561">
        <v>0</v>
      </c>
      <c r="H393" s="561">
        <v>0</v>
      </c>
      <c r="I393" s="561">
        <v>0</v>
      </c>
      <c r="J393" s="556">
        <v>2</v>
      </c>
      <c r="K393" s="557" t="s">
        <v>1799</v>
      </c>
      <c r="L393" s="537" t="s">
        <v>820</v>
      </c>
    </row>
    <row r="394" spans="1:12">
      <c r="A394" s="540" t="s">
        <v>821</v>
      </c>
      <c r="B394" s="572">
        <v>23</v>
      </c>
      <c r="C394" s="557" t="s">
        <v>1800</v>
      </c>
      <c r="D394" s="558">
        <v>1</v>
      </c>
      <c r="E394" s="558" t="s">
        <v>1439</v>
      </c>
      <c r="F394" s="558">
        <v>6</v>
      </c>
      <c r="G394" s="558" t="s">
        <v>1801</v>
      </c>
      <c r="H394" s="558">
        <v>7</v>
      </c>
      <c r="I394" s="558" t="s">
        <v>1441</v>
      </c>
      <c r="J394" s="556">
        <v>5</v>
      </c>
      <c r="K394" s="559">
        <v>0</v>
      </c>
      <c r="L394" s="537" t="s">
        <v>822</v>
      </c>
    </row>
    <row r="395" spans="1:12">
      <c r="A395" s="540" t="s">
        <v>823</v>
      </c>
      <c r="B395" s="572">
        <v>216</v>
      </c>
      <c r="C395" s="557" t="s">
        <v>1802</v>
      </c>
      <c r="D395" s="558">
        <v>240</v>
      </c>
      <c r="E395" s="558" t="s">
        <v>1803</v>
      </c>
      <c r="F395" s="558">
        <v>248</v>
      </c>
      <c r="G395" s="558" t="s">
        <v>1804</v>
      </c>
      <c r="H395" s="558">
        <v>222</v>
      </c>
      <c r="I395" s="558" t="s">
        <v>1805</v>
      </c>
      <c r="J395" s="556">
        <v>133</v>
      </c>
      <c r="K395" s="557" t="s">
        <v>1806</v>
      </c>
      <c r="L395" s="537" t="s">
        <v>828</v>
      </c>
    </row>
    <row r="396" spans="1:12">
      <c r="A396" s="540" t="s">
        <v>829</v>
      </c>
      <c r="B396" s="572">
        <v>23</v>
      </c>
      <c r="C396" s="557" t="s">
        <v>730</v>
      </c>
      <c r="D396" s="558">
        <v>15</v>
      </c>
      <c r="E396" s="558" t="s">
        <v>1807</v>
      </c>
      <c r="F396" s="558">
        <v>25</v>
      </c>
      <c r="G396" s="558" t="s">
        <v>1447</v>
      </c>
      <c r="H396" s="558">
        <v>22</v>
      </c>
      <c r="I396" s="558" t="s">
        <v>1808</v>
      </c>
      <c r="J396" s="556">
        <v>11</v>
      </c>
      <c r="K396" s="557" t="s">
        <v>1809</v>
      </c>
      <c r="L396" s="537" t="s">
        <v>832</v>
      </c>
    </row>
    <row r="397" spans="1:12">
      <c r="A397" s="540" t="s">
        <v>833</v>
      </c>
      <c r="B397" s="572">
        <v>310</v>
      </c>
      <c r="C397" s="557" t="s">
        <v>1810</v>
      </c>
      <c r="D397" s="558">
        <v>218</v>
      </c>
      <c r="E397" s="558" t="s">
        <v>1811</v>
      </c>
      <c r="F397" s="558">
        <v>349</v>
      </c>
      <c r="G397" s="558" t="s">
        <v>1812</v>
      </c>
      <c r="H397" s="558">
        <v>317</v>
      </c>
      <c r="I397" s="558" t="s">
        <v>1813</v>
      </c>
      <c r="J397" s="556">
        <v>540</v>
      </c>
      <c r="K397" s="557" t="s">
        <v>1814</v>
      </c>
      <c r="L397" s="537" t="s">
        <v>838</v>
      </c>
    </row>
    <row r="398" spans="1:12">
      <c r="A398" s="541" t="s">
        <v>839</v>
      </c>
      <c r="B398" s="556">
        <v>7296</v>
      </c>
      <c r="C398" s="557" t="s">
        <v>1815</v>
      </c>
      <c r="D398" s="558">
        <v>4630</v>
      </c>
      <c r="E398" s="558" t="s">
        <v>1816</v>
      </c>
      <c r="F398" s="558">
        <v>2796</v>
      </c>
      <c r="G398" s="558" t="s">
        <v>1817</v>
      </c>
      <c r="H398" s="558">
        <v>2048</v>
      </c>
      <c r="I398" s="558" t="s">
        <v>1459</v>
      </c>
      <c r="J398" s="556">
        <v>5039</v>
      </c>
      <c r="K398" s="557" t="s">
        <v>1818</v>
      </c>
      <c r="L398" s="537" t="s">
        <v>844</v>
      </c>
    </row>
    <row r="399" spans="1:12">
      <c r="A399" s="541" t="s">
        <v>845</v>
      </c>
      <c r="B399" s="556">
        <v>1782</v>
      </c>
      <c r="C399" s="557" t="s">
        <v>1819</v>
      </c>
      <c r="D399" s="558">
        <v>349</v>
      </c>
      <c r="E399" s="558" t="s">
        <v>1820</v>
      </c>
      <c r="F399" s="558">
        <v>859</v>
      </c>
      <c r="G399" s="558" t="s">
        <v>1821</v>
      </c>
      <c r="H399" s="558">
        <v>1005</v>
      </c>
      <c r="I399" s="558" t="s">
        <v>1822</v>
      </c>
      <c r="J399" s="556">
        <v>1845</v>
      </c>
      <c r="K399" s="557" t="s">
        <v>1823</v>
      </c>
      <c r="L399" s="537" t="s">
        <v>851</v>
      </c>
    </row>
    <row r="400" spans="1:12">
      <c r="A400" s="555" t="s">
        <v>1130</v>
      </c>
      <c r="B400" s="552">
        <v>11879</v>
      </c>
      <c r="C400" s="553" t="s">
        <v>1824</v>
      </c>
      <c r="D400" s="554">
        <v>8715</v>
      </c>
      <c r="E400" s="554" t="s">
        <v>1825</v>
      </c>
      <c r="F400" s="554">
        <v>4213</v>
      </c>
      <c r="G400" s="554">
        <v>1184957</v>
      </c>
      <c r="H400" s="554">
        <v>3045</v>
      </c>
      <c r="I400" s="554" t="s">
        <v>1826</v>
      </c>
      <c r="J400" s="552">
        <v>14114</v>
      </c>
      <c r="K400" s="553" t="s">
        <v>1827</v>
      </c>
      <c r="L400" s="602" t="s">
        <v>857</v>
      </c>
    </row>
    <row r="401" spans="1:12">
      <c r="A401" s="609" t="s">
        <v>858</v>
      </c>
      <c r="B401" s="556">
        <v>316</v>
      </c>
      <c r="C401" s="557" t="s">
        <v>1828</v>
      </c>
      <c r="D401" s="558">
        <v>160</v>
      </c>
      <c r="E401" s="558" t="s">
        <v>1829</v>
      </c>
      <c r="F401" s="558">
        <v>170</v>
      </c>
      <c r="G401" s="558" t="s">
        <v>1830</v>
      </c>
      <c r="H401" s="558">
        <v>108</v>
      </c>
      <c r="I401" s="558" t="s">
        <v>1831</v>
      </c>
      <c r="J401" s="556">
        <v>192</v>
      </c>
      <c r="K401" s="557" t="s">
        <v>1832</v>
      </c>
      <c r="L401" s="537" t="s">
        <v>863</v>
      </c>
    </row>
    <row r="402" spans="1:12">
      <c r="A402" s="609" t="s">
        <v>864</v>
      </c>
      <c r="B402" s="556">
        <v>3654</v>
      </c>
      <c r="C402" s="557" t="s">
        <v>1833</v>
      </c>
      <c r="D402" s="558">
        <v>2227</v>
      </c>
      <c r="E402" s="558" t="s">
        <v>1834</v>
      </c>
      <c r="F402" s="558">
        <v>806</v>
      </c>
      <c r="G402" s="558" t="s">
        <v>1835</v>
      </c>
      <c r="H402" s="558">
        <v>394</v>
      </c>
      <c r="I402" s="558" t="s">
        <v>1836</v>
      </c>
      <c r="J402" s="556">
        <v>979</v>
      </c>
      <c r="K402" s="557" t="s">
        <v>1837</v>
      </c>
      <c r="L402" s="537" t="s">
        <v>865</v>
      </c>
    </row>
    <row r="403" spans="1:12">
      <c r="A403" s="609" t="s">
        <v>866</v>
      </c>
      <c r="B403" s="556">
        <v>3079</v>
      </c>
      <c r="C403" s="557" t="s">
        <v>1838</v>
      </c>
      <c r="D403" s="558">
        <v>3124</v>
      </c>
      <c r="E403" s="558" t="s">
        <v>1482</v>
      </c>
      <c r="F403" s="558">
        <v>532</v>
      </c>
      <c r="G403" s="558" t="s">
        <v>1839</v>
      </c>
      <c r="H403" s="558">
        <v>474</v>
      </c>
      <c r="I403" s="558" t="s">
        <v>1484</v>
      </c>
      <c r="J403" s="556">
        <v>1788</v>
      </c>
      <c r="K403" s="557" t="s">
        <v>1840</v>
      </c>
      <c r="L403" s="537" t="s">
        <v>869</v>
      </c>
    </row>
    <row r="404" spans="1:12">
      <c r="A404" s="576" t="s">
        <v>870</v>
      </c>
      <c r="B404" s="556">
        <v>1600</v>
      </c>
      <c r="C404" s="557" t="s">
        <v>1841</v>
      </c>
      <c r="D404" s="558">
        <v>894</v>
      </c>
      <c r="E404" s="558" t="s">
        <v>1842</v>
      </c>
      <c r="F404" s="558">
        <v>663</v>
      </c>
      <c r="G404" s="558" t="s">
        <v>1843</v>
      </c>
      <c r="H404" s="558">
        <v>340</v>
      </c>
      <c r="I404" s="558" t="s">
        <v>1844</v>
      </c>
      <c r="J404" s="556">
        <v>1885</v>
      </c>
      <c r="K404" s="557" t="s">
        <v>1845</v>
      </c>
      <c r="L404" s="537" t="s">
        <v>874</v>
      </c>
    </row>
    <row r="405" spans="1:12">
      <c r="A405" s="577" t="s">
        <v>875</v>
      </c>
      <c r="B405" s="556">
        <v>1646</v>
      </c>
      <c r="C405" s="557" t="s">
        <v>1846</v>
      </c>
      <c r="D405" s="558">
        <v>1176</v>
      </c>
      <c r="E405" s="558" t="s">
        <v>1847</v>
      </c>
      <c r="F405" s="558">
        <v>1063</v>
      </c>
      <c r="G405" s="558" t="s">
        <v>1848</v>
      </c>
      <c r="H405" s="558">
        <v>636</v>
      </c>
      <c r="I405" s="558" t="s">
        <v>1849</v>
      </c>
      <c r="J405" s="556">
        <v>5284</v>
      </c>
      <c r="K405" s="557" t="s">
        <v>1850</v>
      </c>
      <c r="L405" s="537" t="s">
        <v>880</v>
      </c>
    </row>
    <row r="406" spans="1:12">
      <c r="A406" s="578" t="s">
        <v>881</v>
      </c>
      <c r="B406" s="556">
        <v>10</v>
      </c>
      <c r="C406" s="557" t="s">
        <v>1851</v>
      </c>
      <c r="D406" s="558">
        <v>9</v>
      </c>
      <c r="E406" s="558" t="s">
        <v>1056</v>
      </c>
      <c r="F406" s="558">
        <v>16</v>
      </c>
      <c r="G406" s="558" t="s">
        <v>1852</v>
      </c>
      <c r="H406" s="558">
        <v>98</v>
      </c>
      <c r="I406" s="558" t="s">
        <v>1853</v>
      </c>
      <c r="J406" s="556">
        <v>2</v>
      </c>
      <c r="K406" s="557" t="s">
        <v>587</v>
      </c>
      <c r="L406" s="537" t="s">
        <v>882</v>
      </c>
    </row>
    <row r="407" spans="1:12">
      <c r="A407" s="576" t="s">
        <v>883</v>
      </c>
      <c r="B407" s="556">
        <v>2</v>
      </c>
      <c r="C407" s="557" t="s">
        <v>1439</v>
      </c>
      <c r="D407" s="558">
        <v>1</v>
      </c>
      <c r="E407" s="558" t="s">
        <v>1499</v>
      </c>
      <c r="F407" s="558">
        <v>1</v>
      </c>
      <c r="G407" s="558" t="s">
        <v>734</v>
      </c>
      <c r="H407" s="561">
        <v>0</v>
      </c>
      <c r="I407" s="561">
        <v>0</v>
      </c>
      <c r="J407" s="556">
        <v>12</v>
      </c>
      <c r="K407" s="557" t="s">
        <v>1854</v>
      </c>
      <c r="L407" s="537" t="s">
        <v>887</v>
      </c>
    </row>
    <row r="408" spans="1:12">
      <c r="A408" s="576" t="s">
        <v>888</v>
      </c>
      <c r="B408" s="556">
        <v>99</v>
      </c>
      <c r="C408" s="557" t="s">
        <v>1855</v>
      </c>
      <c r="D408" s="558">
        <v>58</v>
      </c>
      <c r="E408" s="558" t="s">
        <v>1856</v>
      </c>
      <c r="F408" s="558">
        <v>81</v>
      </c>
      <c r="G408" s="558" t="s">
        <v>1857</v>
      </c>
      <c r="H408" s="558">
        <v>27</v>
      </c>
      <c r="I408" s="558" t="s">
        <v>1858</v>
      </c>
      <c r="J408" s="556">
        <v>81</v>
      </c>
      <c r="K408" s="557" t="s">
        <v>1859</v>
      </c>
      <c r="L408" s="537" t="s">
        <v>892</v>
      </c>
    </row>
    <row r="409" spans="1:12">
      <c r="A409" s="541" t="s">
        <v>893</v>
      </c>
      <c r="B409" s="556">
        <v>1473</v>
      </c>
      <c r="C409" s="557" t="s">
        <v>1860</v>
      </c>
      <c r="D409" s="558">
        <v>1066</v>
      </c>
      <c r="E409" s="558" t="s">
        <v>1861</v>
      </c>
      <c r="F409" s="558">
        <v>881</v>
      </c>
      <c r="G409" s="558" t="s">
        <v>1862</v>
      </c>
      <c r="H409" s="558">
        <v>968</v>
      </c>
      <c r="I409" s="558" t="s">
        <v>1863</v>
      </c>
      <c r="J409" s="556">
        <v>3891</v>
      </c>
      <c r="K409" s="557" t="s">
        <v>1864</v>
      </c>
      <c r="L409" s="537" t="s">
        <v>897</v>
      </c>
    </row>
    <row r="410" spans="1:12">
      <c r="A410" s="555" t="s">
        <v>898</v>
      </c>
      <c r="B410" s="552">
        <v>1846</v>
      </c>
      <c r="C410" s="553" t="s">
        <v>1865</v>
      </c>
      <c r="D410" s="554">
        <v>1873</v>
      </c>
      <c r="E410" s="554" t="s">
        <v>1866</v>
      </c>
      <c r="F410" s="554">
        <v>2193</v>
      </c>
      <c r="G410" s="554" t="s">
        <v>1867</v>
      </c>
      <c r="H410" s="554">
        <v>1575</v>
      </c>
      <c r="I410" s="554" t="s">
        <v>1868</v>
      </c>
      <c r="J410" s="552">
        <v>4378</v>
      </c>
      <c r="K410" s="553" t="s">
        <v>1869</v>
      </c>
      <c r="L410" s="602" t="s">
        <v>903</v>
      </c>
    </row>
    <row r="411" spans="1:12">
      <c r="A411" s="541" t="s">
        <v>904</v>
      </c>
      <c r="B411" s="556">
        <v>347</v>
      </c>
      <c r="C411" s="557" t="s">
        <v>1870</v>
      </c>
      <c r="D411" s="558">
        <v>130</v>
      </c>
      <c r="E411" s="558" t="s">
        <v>1871</v>
      </c>
      <c r="F411" s="558">
        <v>193</v>
      </c>
      <c r="G411" s="558" t="s">
        <v>1872</v>
      </c>
      <c r="H411" s="558">
        <v>167</v>
      </c>
      <c r="I411" s="558" t="s">
        <v>1873</v>
      </c>
      <c r="J411" s="556">
        <v>140</v>
      </c>
      <c r="K411" s="557" t="s">
        <v>1874</v>
      </c>
      <c r="L411" s="537" t="s">
        <v>907</v>
      </c>
    </row>
    <row r="412" spans="1:12">
      <c r="A412" s="540" t="s">
        <v>908</v>
      </c>
      <c r="B412" s="572">
        <v>1286</v>
      </c>
      <c r="C412" s="557" t="s">
        <v>1875</v>
      </c>
      <c r="D412" s="558">
        <v>1611</v>
      </c>
      <c r="E412" s="558" t="s">
        <v>1876</v>
      </c>
      <c r="F412" s="558">
        <v>1807</v>
      </c>
      <c r="G412" s="558" t="s">
        <v>1877</v>
      </c>
      <c r="H412" s="558">
        <v>1342</v>
      </c>
      <c r="I412" s="558" t="s">
        <v>1878</v>
      </c>
      <c r="J412" s="556">
        <v>3891</v>
      </c>
      <c r="K412" s="557" t="s">
        <v>1879</v>
      </c>
      <c r="L412" s="537" t="s">
        <v>912</v>
      </c>
    </row>
    <row r="413" spans="1:12">
      <c r="A413" s="540" t="s">
        <v>913</v>
      </c>
      <c r="B413" s="572">
        <v>213</v>
      </c>
      <c r="C413" s="557" t="s">
        <v>1880</v>
      </c>
      <c r="D413" s="558">
        <v>132</v>
      </c>
      <c r="E413" s="558" t="s">
        <v>1881</v>
      </c>
      <c r="F413" s="558">
        <v>193</v>
      </c>
      <c r="G413" s="558" t="s">
        <v>1882</v>
      </c>
      <c r="H413" s="558">
        <v>66</v>
      </c>
      <c r="I413" s="558" t="s">
        <v>1883</v>
      </c>
      <c r="J413" s="556">
        <v>347</v>
      </c>
      <c r="K413" s="557" t="s">
        <v>1884</v>
      </c>
      <c r="L413" s="537" t="s">
        <v>917</v>
      </c>
    </row>
    <row r="414" spans="1:12">
      <c r="A414" s="551" t="s">
        <v>918</v>
      </c>
      <c r="B414" s="596">
        <v>16292</v>
      </c>
      <c r="C414" s="553" t="s">
        <v>1885</v>
      </c>
      <c r="D414" s="554">
        <v>5516</v>
      </c>
      <c r="E414" s="554" t="s">
        <v>1886</v>
      </c>
      <c r="F414" s="554">
        <v>2578</v>
      </c>
      <c r="G414" s="554" t="s">
        <v>1887</v>
      </c>
      <c r="H414" s="554">
        <v>1510</v>
      </c>
      <c r="I414" s="554" t="s">
        <v>1888</v>
      </c>
      <c r="J414" s="552">
        <v>5267</v>
      </c>
      <c r="K414" s="553" t="s">
        <v>1889</v>
      </c>
      <c r="L414" s="602" t="s">
        <v>924</v>
      </c>
    </row>
    <row r="415" spans="1:12">
      <c r="A415" s="540" t="s">
        <v>925</v>
      </c>
      <c r="B415" s="572">
        <v>66</v>
      </c>
      <c r="C415" s="557" t="s">
        <v>1890</v>
      </c>
      <c r="D415" s="558">
        <v>98</v>
      </c>
      <c r="E415" s="558" t="s">
        <v>1891</v>
      </c>
      <c r="F415" s="558">
        <v>49</v>
      </c>
      <c r="G415" s="558" t="s">
        <v>1892</v>
      </c>
      <c r="H415" s="558">
        <v>80</v>
      </c>
      <c r="I415" s="558" t="s">
        <v>1893</v>
      </c>
      <c r="J415" s="556">
        <v>176</v>
      </c>
      <c r="K415" s="557" t="s">
        <v>1894</v>
      </c>
      <c r="L415" s="537" t="s">
        <v>929</v>
      </c>
    </row>
    <row r="416" spans="1:12">
      <c r="A416" s="540" t="s">
        <v>930</v>
      </c>
      <c r="B416" s="572">
        <v>380</v>
      </c>
      <c r="C416" s="557" t="s">
        <v>1895</v>
      </c>
      <c r="D416" s="558">
        <v>113</v>
      </c>
      <c r="E416" s="558" t="s">
        <v>1896</v>
      </c>
      <c r="F416" s="558">
        <v>131</v>
      </c>
      <c r="G416" s="558" t="s">
        <v>1897</v>
      </c>
      <c r="H416" s="558">
        <v>112</v>
      </c>
      <c r="I416" s="558" t="s">
        <v>1898</v>
      </c>
      <c r="J416" s="556">
        <v>258</v>
      </c>
      <c r="K416" s="557" t="s">
        <v>1899</v>
      </c>
      <c r="L416" s="537" t="s">
        <v>935</v>
      </c>
    </row>
    <row r="417" spans="1:12">
      <c r="A417" s="540" t="s">
        <v>936</v>
      </c>
      <c r="B417" s="572">
        <v>145</v>
      </c>
      <c r="C417" s="557" t="s">
        <v>1900</v>
      </c>
      <c r="D417" s="558">
        <v>80</v>
      </c>
      <c r="E417" s="558" t="s">
        <v>1504</v>
      </c>
      <c r="F417" s="558">
        <v>173</v>
      </c>
      <c r="G417" s="558" t="s">
        <v>1901</v>
      </c>
      <c r="H417" s="558">
        <v>59</v>
      </c>
      <c r="I417" s="558" t="s">
        <v>1902</v>
      </c>
      <c r="J417" s="556">
        <v>99</v>
      </c>
      <c r="K417" s="557" t="s">
        <v>1903</v>
      </c>
      <c r="L417" s="537" t="s">
        <v>939</v>
      </c>
    </row>
    <row r="418" spans="1:12">
      <c r="A418" s="540" t="s">
        <v>940</v>
      </c>
      <c r="B418" s="572">
        <v>744</v>
      </c>
      <c r="C418" s="557" t="s">
        <v>1904</v>
      </c>
      <c r="D418" s="558">
        <v>113</v>
      </c>
      <c r="E418" s="558" t="s">
        <v>1905</v>
      </c>
      <c r="F418" s="558">
        <v>154</v>
      </c>
      <c r="G418" s="558" t="s">
        <v>1906</v>
      </c>
      <c r="H418" s="558">
        <v>80</v>
      </c>
      <c r="I418" s="558" t="s">
        <v>1907</v>
      </c>
      <c r="J418" s="556">
        <v>196</v>
      </c>
      <c r="K418" s="557" t="s">
        <v>1908</v>
      </c>
      <c r="L418" s="537" t="s">
        <v>945</v>
      </c>
    </row>
    <row r="419" spans="1:12">
      <c r="A419" s="540" t="s">
        <v>946</v>
      </c>
      <c r="B419" s="572">
        <v>14957</v>
      </c>
      <c r="C419" s="557" t="s">
        <v>1909</v>
      </c>
      <c r="D419" s="558">
        <v>5112</v>
      </c>
      <c r="E419" s="558" t="s">
        <v>1910</v>
      </c>
      <c r="F419" s="558">
        <v>2071</v>
      </c>
      <c r="G419" s="558" t="s">
        <v>1911</v>
      </c>
      <c r="H419" s="558">
        <v>1179</v>
      </c>
      <c r="I419" s="558" t="s">
        <v>1912</v>
      </c>
      <c r="J419" s="556">
        <v>4538</v>
      </c>
      <c r="K419" s="557" t="s">
        <v>1913</v>
      </c>
      <c r="L419" s="537" t="s">
        <v>950</v>
      </c>
    </row>
    <row r="420" spans="1:12">
      <c r="A420" s="551" t="s">
        <v>951</v>
      </c>
      <c r="B420" s="596">
        <v>411</v>
      </c>
      <c r="C420" s="553" t="s">
        <v>1914</v>
      </c>
      <c r="D420" s="554">
        <v>366</v>
      </c>
      <c r="E420" s="554" t="s">
        <v>1915</v>
      </c>
      <c r="F420" s="554">
        <v>544</v>
      </c>
      <c r="G420" s="554" t="s">
        <v>1916</v>
      </c>
      <c r="H420" s="554">
        <v>236</v>
      </c>
      <c r="I420" s="554" t="s">
        <v>1917</v>
      </c>
      <c r="J420" s="552">
        <v>1983</v>
      </c>
      <c r="K420" s="553" t="s">
        <v>1918</v>
      </c>
      <c r="L420" s="602" t="s">
        <v>957</v>
      </c>
    </row>
    <row r="421" spans="1:12">
      <c r="A421" s="540" t="s">
        <v>958</v>
      </c>
      <c r="B421" s="572">
        <v>411</v>
      </c>
      <c r="C421" s="557" t="s">
        <v>1914</v>
      </c>
      <c r="D421" s="558">
        <v>366</v>
      </c>
      <c r="E421" s="558" t="s">
        <v>1915</v>
      </c>
      <c r="F421" s="558">
        <v>544</v>
      </c>
      <c r="G421" s="558" t="s">
        <v>1916</v>
      </c>
      <c r="H421" s="558">
        <v>236</v>
      </c>
      <c r="I421" s="558" t="s">
        <v>1917</v>
      </c>
      <c r="J421" s="556">
        <v>1983</v>
      </c>
      <c r="K421" s="557" t="s">
        <v>1918</v>
      </c>
      <c r="L421" s="537" t="s">
        <v>959</v>
      </c>
    </row>
    <row r="422" spans="1:12">
      <c r="A422" s="551" t="s">
        <v>960</v>
      </c>
      <c r="B422" s="596">
        <v>6</v>
      </c>
      <c r="C422" s="553" t="s">
        <v>1919</v>
      </c>
      <c r="D422" s="554">
        <v>22</v>
      </c>
      <c r="E422" s="554" t="s">
        <v>1920</v>
      </c>
      <c r="F422" s="554">
        <v>27</v>
      </c>
      <c r="G422" s="554" t="s">
        <v>1921</v>
      </c>
      <c r="H422" s="554">
        <v>27</v>
      </c>
      <c r="I422" s="554" t="s">
        <v>1922</v>
      </c>
      <c r="J422" s="552">
        <v>19</v>
      </c>
      <c r="K422" s="553" t="s">
        <v>1923</v>
      </c>
      <c r="L422" s="602" t="s">
        <v>964</v>
      </c>
    </row>
    <row r="423" spans="1:12">
      <c r="A423" s="540" t="s">
        <v>965</v>
      </c>
      <c r="B423" s="572">
        <v>6</v>
      </c>
      <c r="C423" s="557" t="s">
        <v>1919</v>
      </c>
      <c r="D423" s="558">
        <v>22</v>
      </c>
      <c r="E423" s="558" t="s">
        <v>1920</v>
      </c>
      <c r="F423" s="558">
        <v>27</v>
      </c>
      <c r="G423" s="558" t="s">
        <v>1921</v>
      </c>
      <c r="H423" s="558">
        <v>27</v>
      </c>
      <c r="I423" s="558" t="s">
        <v>1922</v>
      </c>
      <c r="J423" s="556">
        <v>19</v>
      </c>
      <c r="K423" s="557" t="s">
        <v>1923</v>
      </c>
      <c r="L423" s="537" t="s">
        <v>966</v>
      </c>
    </row>
    <row r="424" spans="1:12">
      <c r="A424" s="551" t="s">
        <v>967</v>
      </c>
      <c r="B424" s="596">
        <v>23</v>
      </c>
      <c r="C424" s="553" t="s">
        <v>1924</v>
      </c>
      <c r="D424" s="554">
        <v>29</v>
      </c>
      <c r="E424" s="554" t="s">
        <v>1925</v>
      </c>
      <c r="F424" s="554">
        <v>30</v>
      </c>
      <c r="G424" s="554" t="s">
        <v>1926</v>
      </c>
      <c r="H424" s="554">
        <v>12</v>
      </c>
      <c r="I424" s="554" t="s">
        <v>1927</v>
      </c>
      <c r="J424" s="552">
        <v>21</v>
      </c>
      <c r="K424" s="553" t="s">
        <v>1928</v>
      </c>
      <c r="L424" s="602" t="s">
        <v>969</v>
      </c>
    </row>
    <row r="425" spans="1:12">
      <c r="A425" s="540" t="s">
        <v>970</v>
      </c>
      <c r="B425" s="572">
        <v>23</v>
      </c>
      <c r="C425" s="557" t="s">
        <v>1924</v>
      </c>
      <c r="D425" s="558">
        <v>29</v>
      </c>
      <c r="E425" s="558" t="s">
        <v>1925</v>
      </c>
      <c r="F425" s="558">
        <v>30</v>
      </c>
      <c r="G425" s="558" t="s">
        <v>1926</v>
      </c>
      <c r="H425" s="558">
        <v>12</v>
      </c>
      <c r="I425" s="558" t="s">
        <v>1927</v>
      </c>
      <c r="J425" s="556">
        <v>21</v>
      </c>
      <c r="K425" s="557" t="s">
        <v>1928</v>
      </c>
      <c r="L425" s="537" t="s">
        <v>971</v>
      </c>
    </row>
    <row r="426" spans="1:12">
      <c r="A426" s="582" t="s">
        <v>972</v>
      </c>
      <c r="B426" s="604">
        <v>61135</v>
      </c>
      <c r="C426" s="584" t="s">
        <v>1929</v>
      </c>
      <c r="D426" s="585">
        <v>28139</v>
      </c>
      <c r="E426" s="585" t="s">
        <v>1930</v>
      </c>
      <c r="F426" s="585">
        <v>24253</v>
      </c>
      <c r="G426" s="585" t="s">
        <v>1931</v>
      </c>
      <c r="H426" s="585">
        <v>16508</v>
      </c>
      <c r="I426" s="585" t="s">
        <v>1932</v>
      </c>
      <c r="J426" s="583">
        <v>46170</v>
      </c>
      <c r="K426" s="584" t="s">
        <v>1933</v>
      </c>
      <c r="L426" s="605" t="s">
        <v>978</v>
      </c>
    </row>
    <row r="427" spans="1:12">
      <c r="A427" s="582"/>
      <c r="B427" s="604"/>
      <c r="C427" s="584"/>
      <c r="D427" s="585"/>
      <c r="E427" s="585"/>
      <c r="F427" s="585"/>
      <c r="G427" s="585"/>
      <c r="H427" s="585"/>
      <c r="I427" s="585"/>
      <c r="J427" s="583"/>
      <c r="K427" s="584"/>
      <c r="L427" s="605"/>
    </row>
    <row r="428" spans="1:12">
      <c r="A428" s="587"/>
      <c r="B428" s="590"/>
      <c r="C428" s="589"/>
      <c r="D428" s="590"/>
      <c r="E428" s="590"/>
      <c r="F428" s="590"/>
      <c r="G428" s="590"/>
      <c r="H428" s="590"/>
      <c r="I428" s="590"/>
      <c r="J428" s="588"/>
      <c r="K428" s="589"/>
      <c r="L428" s="591"/>
    </row>
    <row r="429" spans="1:12" ht="15.75">
      <c r="A429" s="2322" t="s">
        <v>979</v>
      </c>
      <c r="B429" s="2322"/>
      <c r="C429" s="2322"/>
      <c r="D429" s="2322"/>
      <c r="E429" s="2322"/>
      <c r="F429" s="2322"/>
      <c r="G429" s="2322"/>
      <c r="H429" s="2322"/>
      <c r="I429" s="2322"/>
      <c r="J429" s="2322" t="s">
        <v>980</v>
      </c>
      <c r="K429" s="2322"/>
      <c r="L429" s="2322"/>
    </row>
    <row r="430" spans="1:12" ht="15.75">
      <c r="A430" s="2317" t="s">
        <v>981</v>
      </c>
      <c r="B430" s="2317"/>
      <c r="C430" s="2317"/>
      <c r="D430" s="2317"/>
      <c r="E430" s="2317"/>
      <c r="F430" s="2317"/>
      <c r="G430" s="2317"/>
      <c r="H430" s="2317"/>
      <c r="I430" s="2317"/>
      <c r="J430" s="2317" t="s">
        <v>1204</v>
      </c>
      <c r="K430" s="2317"/>
      <c r="L430" s="2317"/>
    </row>
    <row r="433" spans="1:12" ht="22.5">
      <c r="A433" s="2314" t="s">
        <v>534</v>
      </c>
      <c r="B433" s="2314"/>
      <c r="C433" s="2314"/>
      <c r="D433" s="2314"/>
      <c r="E433" s="2314"/>
      <c r="F433" s="2314"/>
      <c r="G433" s="2314"/>
      <c r="H433" s="2314"/>
      <c r="I433" s="2314"/>
      <c r="J433" s="2315" t="s">
        <v>535</v>
      </c>
      <c r="K433" s="2315"/>
      <c r="L433" s="2315"/>
    </row>
    <row r="434" spans="1:12" ht="15.75">
      <c r="A434" s="2316" t="s">
        <v>1934</v>
      </c>
      <c r="B434" s="2316"/>
      <c r="C434" s="2316"/>
      <c r="D434" s="2316"/>
      <c r="E434" s="2316"/>
      <c r="F434" s="2316"/>
      <c r="G434" s="2316"/>
      <c r="H434" s="2316"/>
      <c r="I434" s="2316"/>
      <c r="J434" s="2316" t="s">
        <v>1935</v>
      </c>
      <c r="K434" s="2316"/>
      <c r="L434" s="2316"/>
    </row>
    <row r="435" spans="1:12" ht="15.75">
      <c r="A435" s="2316" t="s">
        <v>538</v>
      </c>
      <c r="B435" s="2316"/>
      <c r="C435" s="2316"/>
      <c r="D435" s="2316"/>
      <c r="E435" s="2316"/>
      <c r="F435" s="2316"/>
      <c r="G435" s="2316"/>
      <c r="H435" s="2316"/>
      <c r="I435" s="2316"/>
      <c r="J435" s="2316" t="s">
        <v>1207</v>
      </c>
      <c r="K435" s="2316"/>
      <c r="L435" s="2316"/>
    </row>
    <row r="436" spans="1:12">
      <c r="A436" s="538" t="s">
        <v>249</v>
      </c>
      <c r="B436" s="539"/>
      <c r="C436" s="539"/>
      <c r="D436" s="539"/>
      <c r="E436" s="539"/>
      <c r="F436" s="539"/>
      <c r="G436" s="539"/>
      <c r="H436" s="539" t="s">
        <v>249</v>
      </c>
      <c r="I436" s="539" t="s">
        <v>249</v>
      </c>
      <c r="J436" s="539" t="s">
        <v>249</v>
      </c>
      <c r="K436" s="539" t="s">
        <v>249</v>
      </c>
      <c r="L436" s="538" t="s">
        <v>249</v>
      </c>
    </row>
    <row r="437" spans="1:12">
      <c r="A437" s="2309" t="s">
        <v>540</v>
      </c>
      <c r="B437" s="2309"/>
      <c r="C437" s="2309"/>
      <c r="D437" s="2309"/>
      <c r="E437" s="2309"/>
      <c r="F437" s="2309"/>
      <c r="G437" s="2309"/>
      <c r="H437" s="2309"/>
      <c r="I437" s="2309"/>
      <c r="J437" s="2309" t="s">
        <v>541</v>
      </c>
      <c r="K437" s="2309"/>
      <c r="L437" s="2324"/>
    </row>
    <row r="438" spans="1:12">
      <c r="A438" s="540"/>
      <c r="B438" s="2310" t="s">
        <v>542</v>
      </c>
      <c r="C438" s="2311"/>
      <c r="D438" s="2312" t="s">
        <v>543</v>
      </c>
      <c r="E438" s="2312"/>
      <c r="F438" s="2312" t="s">
        <v>544</v>
      </c>
      <c r="G438" s="2312"/>
      <c r="H438" s="2312" t="s">
        <v>545</v>
      </c>
      <c r="I438" s="2312"/>
      <c r="J438" s="2310" t="s">
        <v>546</v>
      </c>
      <c r="K438" s="2312"/>
      <c r="L438" s="573"/>
    </row>
    <row r="439" spans="1:12">
      <c r="A439" s="540"/>
      <c r="B439" s="2318" t="s">
        <v>547</v>
      </c>
      <c r="C439" s="2319"/>
      <c r="D439" s="2320" t="s">
        <v>548</v>
      </c>
      <c r="E439" s="2320"/>
      <c r="F439" s="2320" t="s">
        <v>549</v>
      </c>
      <c r="G439" s="2320"/>
      <c r="H439" s="2320" t="s">
        <v>550</v>
      </c>
      <c r="I439" s="2320"/>
      <c r="J439" s="2318" t="s">
        <v>551</v>
      </c>
      <c r="K439" s="2319"/>
      <c r="L439" s="593"/>
    </row>
    <row r="440" spans="1:12">
      <c r="A440" s="542"/>
      <c r="B440" s="543" t="s">
        <v>552</v>
      </c>
      <c r="C440" s="544" t="s">
        <v>553</v>
      </c>
      <c r="D440" s="545" t="s">
        <v>552</v>
      </c>
      <c r="E440" s="545" t="s">
        <v>553</v>
      </c>
      <c r="F440" s="545" t="s">
        <v>552</v>
      </c>
      <c r="G440" s="545" t="s">
        <v>553</v>
      </c>
      <c r="H440" s="545" t="s">
        <v>552</v>
      </c>
      <c r="I440" s="545" t="s">
        <v>553</v>
      </c>
      <c r="J440" s="543" t="s">
        <v>552</v>
      </c>
      <c r="K440" s="594" t="s">
        <v>553</v>
      </c>
      <c r="L440" s="593"/>
    </row>
    <row r="441" spans="1:12">
      <c r="A441" s="546"/>
      <c r="B441" s="547" t="s">
        <v>554</v>
      </c>
      <c r="C441" s="548" t="s">
        <v>555</v>
      </c>
      <c r="D441" s="549" t="s">
        <v>554</v>
      </c>
      <c r="E441" s="549" t="s">
        <v>555</v>
      </c>
      <c r="F441" s="549" t="s">
        <v>554</v>
      </c>
      <c r="G441" s="549" t="s">
        <v>555</v>
      </c>
      <c r="H441" s="549" t="s">
        <v>554</v>
      </c>
      <c r="I441" s="549" t="s">
        <v>555</v>
      </c>
      <c r="J441" s="547" t="s">
        <v>554</v>
      </c>
      <c r="K441" s="549" t="s">
        <v>555</v>
      </c>
      <c r="L441" s="595"/>
    </row>
    <row r="442" spans="1:12">
      <c r="A442" s="551" t="s">
        <v>556</v>
      </c>
      <c r="B442" s="552">
        <v>59</v>
      </c>
      <c r="C442" s="553" t="s">
        <v>1936</v>
      </c>
      <c r="D442" s="554">
        <v>71</v>
      </c>
      <c r="E442" s="554" t="s">
        <v>1937</v>
      </c>
      <c r="F442" s="554">
        <v>39</v>
      </c>
      <c r="G442" s="554" t="s">
        <v>1938</v>
      </c>
      <c r="H442" s="554">
        <v>86</v>
      </c>
      <c r="I442" s="554" t="s">
        <v>1939</v>
      </c>
      <c r="J442" s="552">
        <v>252</v>
      </c>
      <c r="K442" s="596" t="s">
        <v>1940</v>
      </c>
      <c r="L442" s="597" t="s">
        <v>562</v>
      </c>
    </row>
    <row r="443" spans="1:12">
      <c r="A443" s="540" t="s">
        <v>563</v>
      </c>
      <c r="B443" s="556">
        <v>18</v>
      </c>
      <c r="C443" s="557" t="s">
        <v>1044</v>
      </c>
      <c r="D443" s="558">
        <v>26</v>
      </c>
      <c r="E443" s="558" t="s">
        <v>1941</v>
      </c>
      <c r="F443" s="558">
        <v>20</v>
      </c>
      <c r="G443" s="558" t="s">
        <v>1942</v>
      </c>
      <c r="H443" s="558">
        <v>18</v>
      </c>
      <c r="I443" s="558" t="s">
        <v>1943</v>
      </c>
      <c r="J443" s="556">
        <v>160</v>
      </c>
      <c r="K443" s="572" t="s">
        <v>1944</v>
      </c>
      <c r="L443" s="593" t="s">
        <v>569</v>
      </c>
    </row>
    <row r="444" spans="1:12">
      <c r="A444" s="540" t="s">
        <v>570</v>
      </c>
      <c r="B444" s="562">
        <v>0</v>
      </c>
      <c r="C444" s="559">
        <v>0</v>
      </c>
      <c r="D444" s="561">
        <v>0</v>
      </c>
      <c r="E444" s="561">
        <v>0</v>
      </c>
      <c r="F444" s="558">
        <v>4</v>
      </c>
      <c r="G444" s="558" t="s">
        <v>885</v>
      </c>
      <c r="H444" s="561">
        <v>0</v>
      </c>
      <c r="I444" s="561">
        <v>0</v>
      </c>
      <c r="J444" s="562">
        <v>0</v>
      </c>
      <c r="K444" s="572" t="s">
        <v>1945</v>
      </c>
      <c r="L444" s="593" t="s">
        <v>575</v>
      </c>
    </row>
    <row r="445" spans="1:12">
      <c r="A445" s="540" t="s">
        <v>576</v>
      </c>
      <c r="B445" s="562">
        <v>0</v>
      </c>
      <c r="C445" s="559">
        <v>0</v>
      </c>
      <c r="D445" s="509">
        <v>0</v>
      </c>
      <c r="E445" s="561">
        <v>0</v>
      </c>
      <c r="F445" s="561">
        <v>0</v>
      </c>
      <c r="G445" s="561">
        <v>0</v>
      </c>
      <c r="H445" s="561">
        <v>0</v>
      </c>
      <c r="I445" s="561">
        <v>0</v>
      </c>
      <c r="J445" s="562">
        <v>0</v>
      </c>
      <c r="K445" s="572" t="s">
        <v>1946</v>
      </c>
      <c r="L445" s="593" t="s">
        <v>579</v>
      </c>
    </row>
    <row r="446" spans="1:12">
      <c r="A446" s="540" t="s">
        <v>580</v>
      </c>
      <c r="B446" s="556">
        <v>2</v>
      </c>
      <c r="C446" s="559">
        <v>0</v>
      </c>
      <c r="D446" s="558">
        <v>27</v>
      </c>
      <c r="E446" s="558" t="s">
        <v>1947</v>
      </c>
      <c r="F446" s="558">
        <v>4</v>
      </c>
      <c r="G446" s="561">
        <v>0</v>
      </c>
      <c r="H446" s="558">
        <v>15</v>
      </c>
      <c r="I446" s="558" t="s">
        <v>1948</v>
      </c>
      <c r="J446" s="556">
        <v>19</v>
      </c>
      <c r="K446" s="572" t="s">
        <v>1072</v>
      </c>
      <c r="L446" s="593" t="s">
        <v>585</v>
      </c>
    </row>
    <row r="447" spans="1:12">
      <c r="A447" s="540" t="s">
        <v>586</v>
      </c>
      <c r="B447" s="556">
        <v>6</v>
      </c>
      <c r="C447" s="559">
        <v>0</v>
      </c>
      <c r="D447" s="558">
        <v>7</v>
      </c>
      <c r="E447" s="561">
        <v>0</v>
      </c>
      <c r="F447" s="558">
        <v>4</v>
      </c>
      <c r="G447" s="558" t="s">
        <v>1949</v>
      </c>
      <c r="H447" s="561">
        <v>0</v>
      </c>
      <c r="I447" s="561">
        <v>0</v>
      </c>
      <c r="J447" s="556">
        <v>7</v>
      </c>
      <c r="K447" s="572" t="s">
        <v>1950</v>
      </c>
      <c r="L447" s="593" t="s">
        <v>590</v>
      </c>
    </row>
    <row r="448" spans="1:12">
      <c r="A448" s="540" t="s">
        <v>591</v>
      </c>
      <c r="B448" s="556">
        <v>33</v>
      </c>
      <c r="C448" s="557" t="s">
        <v>1148</v>
      </c>
      <c r="D448" s="558">
        <v>11</v>
      </c>
      <c r="E448" s="558" t="s">
        <v>734</v>
      </c>
      <c r="F448" s="558">
        <v>7</v>
      </c>
      <c r="G448" s="561">
        <v>0</v>
      </c>
      <c r="H448" s="558">
        <v>53</v>
      </c>
      <c r="I448" s="558" t="s">
        <v>1544</v>
      </c>
      <c r="J448" s="556">
        <v>66</v>
      </c>
      <c r="K448" s="572" t="s">
        <v>1951</v>
      </c>
      <c r="L448" s="593" t="s">
        <v>597</v>
      </c>
    </row>
    <row r="449" spans="1:12">
      <c r="A449" s="551" t="s">
        <v>598</v>
      </c>
      <c r="B449" s="552">
        <v>51</v>
      </c>
      <c r="C449" s="579">
        <v>0</v>
      </c>
      <c r="D449" s="554">
        <v>425</v>
      </c>
      <c r="E449" s="554" t="s">
        <v>1952</v>
      </c>
      <c r="F449" s="554">
        <v>703</v>
      </c>
      <c r="G449" s="554" t="s">
        <v>1953</v>
      </c>
      <c r="H449" s="554">
        <v>38</v>
      </c>
      <c r="I449" s="554" t="s">
        <v>587</v>
      </c>
      <c r="J449" s="552">
        <v>35</v>
      </c>
      <c r="K449" s="596" t="s">
        <v>1954</v>
      </c>
      <c r="L449" s="597" t="s">
        <v>220</v>
      </c>
    </row>
    <row r="450" spans="1:12">
      <c r="A450" s="540" t="s">
        <v>602</v>
      </c>
      <c r="B450" s="556">
        <v>3</v>
      </c>
      <c r="C450" s="559">
        <v>0</v>
      </c>
      <c r="D450" s="558">
        <v>16</v>
      </c>
      <c r="E450" s="561">
        <v>0</v>
      </c>
      <c r="F450" s="558">
        <v>92</v>
      </c>
      <c r="G450" s="558" t="s">
        <v>1955</v>
      </c>
      <c r="H450" s="558">
        <v>14</v>
      </c>
      <c r="I450" s="558" t="s">
        <v>587</v>
      </c>
      <c r="J450" s="556">
        <v>5</v>
      </c>
      <c r="K450" s="572" t="s">
        <v>1956</v>
      </c>
      <c r="L450" s="593" t="s">
        <v>606</v>
      </c>
    </row>
    <row r="451" spans="1:12">
      <c r="A451" s="540" t="s">
        <v>607</v>
      </c>
      <c r="B451" s="556">
        <v>3</v>
      </c>
      <c r="C451" s="559">
        <v>0</v>
      </c>
      <c r="D451" s="558">
        <v>183</v>
      </c>
      <c r="E451" s="558" t="s">
        <v>1957</v>
      </c>
      <c r="F451" s="558">
        <v>3</v>
      </c>
      <c r="G451" s="561">
        <v>0</v>
      </c>
      <c r="H451" s="558">
        <v>1</v>
      </c>
      <c r="I451" s="561">
        <v>0</v>
      </c>
      <c r="J451" s="562">
        <v>0</v>
      </c>
      <c r="K451" s="572" t="s">
        <v>1958</v>
      </c>
      <c r="L451" s="593" t="s">
        <v>611</v>
      </c>
    </row>
    <row r="452" spans="1:12">
      <c r="A452" s="540" t="s">
        <v>612</v>
      </c>
      <c r="B452" s="556">
        <v>4</v>
      </c>
      <c r="C452" s="559">
        <v>0</v>
      </c>
      <c r="D452" s="558">
        <v>169</v>
      </c>
      <c r="E452" s="558" t="s">
        <v>1959</v>
      </c>
      <c r="F452" s="558">
        <v>565</v>
      </c>
      <c r="G452" s="558" t="s">
        <v>1960</v>
      </c>
      <c r="H452" s="558">
        <v>2</v>
      </c>
      <c r="I452" s="561">
        <v>0</v>
      </c>
      <c r="J452" s="556">
        <v>6</v>
      </c>
      <c r="K452" s="572" t="s">
        <v>1961</v>
      </c>
      <c r="L452" s="593" t="s">
        <v>615</v>
      </c>
    </row>
    <row r="453" spans="1:12">
      <c r="A453" s="540" t="s">
        <v>616</v>
      </c>
      <c r="B453" s="556">
        <v>9</v>
      </c>
      <c r="C453" s="559">
        <v>0</v>
      </c>
      <c r="D453" s="558">
        <v>2</v>
      </c>
      <c r="E453" s="561">
        <v>0</v>
      </c>
      <c r="F453" s="558">
        <v>4</v>
      </c>
      <c r="G453" s="561">
        <v>0</v>
      </c>
      <c r="H453" s="558">
        <v>2</v>
      </c>
      <c r="I453" s="561">
        <v>0</v>
      </c>
      <c r="J453" s="556">
        <v>5</v>
      </c>
      <c r="K453" s="572" t="s">
        <v>1503</v>
      </c>
      <c r="L453" s="593" t="s">
        <v>620</v>
      </c>
    </row>
    <row r="454" spans="1:12">
      <c r="A454" s="540" t="s">
        <v>621</v>
      </c>
      <c r="B454" s="556">
        <v>31</v>
      </c>
      <c r="C454" s="559">
        <v>0</v>
      </c>
      <c r="D454" s="558">
        <v>55</v>
      </c>
      <c r="E454" s="561">
        <v>0</v>
      </c>
      <c r="F454" s="558">
        <v>39</v>
      </c>
      <c r="G454" s="561">
        <v>0</v>
      </c>
      <c r="H454" s="558">
        <v>18</v>
      </c>
      <c r="I454" s="561">
        <v>0</v>
      </c>
      <c r="J454" s="556">
        <v>18</v>
      </c>
      <c r="K454" s="572" t="s">
        <v>1415</v>
      </c>
      <c r="L454" s="593" t="s">
        <v>625</v>
      </c>
    </row>
    <row r="455" spans="1:12">
      <c r="A455" s="540" t="s">
        <v>626</v>
      </c>
      <c r="B455" s="556">
        <v>1</v>
      </c>
      <c r="C455" s="559">
        <v>0</v>
      </c>
      <c r="D455" s="561">
        <v>0</v>
      </c>
      <c r="E455" s="561">
        <v>0</v>
      </c>
      <c r="F455" s="561">
        <v>0</v>
      </c>
      <c r="G455" s="561">
        <v>0</v>
      </c>
      <c r="H455" s="558">
        <v>1</v>
      </c>
      <c r="I455" s="561">
        <v>0</v>
      </c>
      <c r="J455" s="556">
        <v>1</v>
      </c>
      <c r="K455" s="572" t="s">
        <v>899</v>
      </c>
      <c r="L455" s="593" t="s">
        <v>629</v>
      </c>
    </row>
    <row r="456" spans="1:12">
      <c r="A456" s="551" t="s">
        <v>630</v>
      </c>
      <c r="B456" s="552">
        <v>128</v>
      </c>
      <c r="C456" s="579">
        <v>0</v>
      </c>
      <c r="D456" s="554">
        <v>133</v>
      </c>
      <c r="E456" s="554" t="s">
        <v>885</v>
      </c>
      <c r="F456" s="554">
        <v>119</v>
      </c>
      <c r="G456" s="554" t="s">
        <v>1962</v>
      </c>
      <c r="H456" s="554">
        <v>521</v>
      </c>
      <c r="I456" s="554" t="s">
        <v>1963</v>
      </c>
      <c r="J456" s="552">
        <v>99</v>
      </c>
      <c r="K456" s="596" t="s">
        <v>1964</v>
      </c>
      <c r="L456" s="597" t="s">
        <v>636</v>
      </c>
    </row>
    <row r="457" spans="1:12">
      <c r="A457" s="540" t="s">
        <v>637</v>
      </c>
      <c r="B457" s="562">
        <v>0</v>
      </c>
      <c r="C457" s="559">
        <v>0</v>
      </c>
      <c r="D457" s="561">
        <v>0</v>
      </c>
      <c r="E457" s="561">
        <v>0</v>
      </c>
      <c r="F457" s="561">
        <v>0</v>
      </c>
      <c r="G457" s="561">
        <v>0</v>
      </c>
      <c r="H457" s="561">
        <v>0</v>
      </c>
      <c r="I457" s="561">
        <v>0</v>
      </c>
      <c r="J457" s="562">
        <v>0</v>
      </c>
      <c r="K457" s="598">
        <v>0</v>
      </c>
      <c r="L457" s="593" t="s">
        <v>639</v>
      </c>
    </row>
    <row r="458" spans="1:12">
      <c r="A458" s="540" t="s">
        <v>640</v>
      </c>
      <c r="B458" s="556">
        <v>70</v>
      </c>
      <c r="C458" s="559">
        <v>0</v>
      </c>
      <c r="D458" s="558">
        <v>51</v>
      </c>
      <c r="E458" s="561">
        <v>0</v>
      </c>
      <c r="F458" s="558">
        <v>42</v>
      </c>
      <c r="G458" s="558" t="s">
        <v>587</v>
      </c>
      <c r="H458" s="558">
        <v>42</v>
      </c>
      <c r="I458" s="558" t="s">
        <v>587</v>
      </c>
      <c r="J458" s="556">
        <v>49</v>
      </c>
      <c r="K458" s="572" t="s">
        <v>848</v>
      </c>
      <c r="L458" s="593" t="s">
        <v>645</v>
      </c>
    </row>
    <row r="459" spans="1:12">
      <c r="A459" s="540" t="s">
        <v>646</v>
      </c>
      <c r="B459" s="556">
        <v>3</v>
      </c>
      <c r="C459" s="559">
        <v>0</v>
      </c>
      <c r="D459" s="558">
        <v>5</v>
      </c>
      <c r="E459" s="561">
        <v>0</v>
      </c>
      <c r="F459" s="561">
        <v>0</v>
      </c>
      <c r="G459" s="561">
        <v>0</v>
      </c>
      <c r="H459" s="558">
        <v>24</v>
      </c>
      <c r="I459" s="558" t="s">
        <v>1965</v>
      </c>
      <c r="J459" s="556">
        <v>1</v>
      </c>
      <c r="K459" s="572" t="s">
        <v>1966</v>
      </c>
      <c r="L459" s="593" t="s">
        <v>647</v>
      </c>
    </row>
    <row r="460" spans="1:12">
      <c r="A460" s="540" t="s">
        <v>648</v>
      </c>
      <c r="B460" s="556">
        <v>4</v>
      </c>
      <c r="C460" s="559">
        <v>0</v>
      </c>
      <c r="D460" s="558">
        <v>6</v>
      </c>
      <c r="E460" s="561">
        <v>0</v>
      </c>
      <c r="F460" s="558">
        <v>2</v>
      </c>
      <c r="G460" s="561">
        <v>0</v>
      </c>
      <c r="H460" s="558">
        <v>6</v>
      </c>
      <c r="I460" s="561">
        <v>0</v>
      </c>
      <c r="J460" s="556">
        <v>7</v>
      </c>
      <c r="K460" s="572" t="s">
        <v>1967</v>
      </c>
      <c r="L460" s="593" t="s">
        <v>652</v>
      </c>
    </row>
    <row r="461" spans="1:12">
      <c r="A461" s="540" t="s">
        <v>653</v>
      </c>
      <c r="B461" s="556">
        <v>3</v>
      </c>
      <c r="C461" s="559">
        <v>0</v>
      </c>
      <c r="D461" s="558">
        <v>19</v>
      </c>
      <c r="E461" s="558" t="s">
        <v>587</v>
      </c>
      <c r="F461" s="561">
        <v>0</v>
      </c>
      <c r="G461" s="561">
        <v>0</v>
      </c>
      <c r="H461" s="561">
        <v>0</v>
      </c>
      <c r="I461" s="561">
        <v>0</v>
      </c>
      <c r="J461" s="562">
        <v>0</v>
      </c>
      <c r="K461" s="572" t="s">
        <v>1186</v>
      </c>
      <c r="L461" s="593" t="s">
        <v>659</v>
      </c>
    </row>
    <row r="462" spans="1:12">
      <c r="A462" s="540" t="s">
        <v>660</v>
      </c>
      <c r="B462" s="556">
        <v>15</v>
      </c>
      <c r="C462" s="559">
        <v>0</v>
      </c>
      <c r="D462" s="558">
        <v>19</v>
      </c>
      <c r="E462" s="561">
        <v>0</v>
      </c>
      <c r="F462" s="558">
        <v>9</v>
      </c>
      <c r="G462" s="561">
        <v>0</v>
      </c>
      <c r="H462" s="558">
        <v>9</v>
      </c>
      <c r="I462" s="561">
        <v>0</v>
      </c>
      <c r="J462" s="556">
        <v>2</v>
      </c>
      <c r="K462" s="572" t="s">
        <v>1968</v>
      </c>
      <c r="L462" s="593" t="s">
        <v>664</v>
      </c>
    </row>
    <row r="463" spans="1:12">
      <c r="A463" s="540" t="s">
        <v>665</v>
      </c>
      <c r="B463" s="556">
        <v>2</v>
      </c>
      <c r="C463" s="559">
        <v>0</v>
      </c>
      <c r="D463" s="558">
        <v>6</v>
      </c>
      <c r="E463" s="561">
        <v>0</v>
      </c>
      <c r="F463" s="561">
        <v>0</v>
      </c>
      <c r="G463" s="561">
        <v>0</v>
      </c>
      <c r="H463" s="558">
        <v>12</v>
      </c>
      <c r="I463" s="561">
        <v>0</v>
      </c>
      <c r="J463" s="556">
        <v>9</v>
      </c>
      <c r="K463" s="572" t="s">
        <v>1019</v>
      </c>
      <c r="L463" s="593" t="s">
        <v>668</v>
      </c>
    </row>
    <row r="464" spans="1:12">
      <c r="A464" s="540" t="s">
        <v>669</v>
      </c>
      <c r="B464" s="556">
        <v>6</v>
      </c>
      <c r="C464" s="559">
        <v>0</v>
      </c>
      <c r="D464" s="558">
        <v>11</v>
      </c>
      <c r="E464" s="558" t="s">
        <v>578</v>
      </c>
      <c r="F464" s="558">
        <v>6</v>
      </c>
      <c r="G464" s="561">
        <v>0</v>
      </c>
      <c r="H464" s="558">
        <v>5</v>
      </c>
      <c r="I464" s="561">
        <v>0</v>
      </c>
      <c r="J464" s="556">
        <v>16</v>
      </c>
      <c r="K464" s="572" t="s">
        <v>1969</v>
      </c>
      <c r="L464" s="593" t="s">
        <v>674</v>
      </c>
    </row>
    <row r="465" spans="1:12">
      <c r="A465" s="540" t="s">
        <v>675</v>
      </c>
      <c r="B465" s="556">
        <v>1</v>
      </c>
      <c r="C465" s="559">
        <v>0</v>
      </c>
      <c r="D465" s="558">
        <v>1</v>
      </c>
      <c r="E465" s="561">
        <v>0</v>
      </c>
      <c r="F465" s="558">
        <v>4</v>
      </c>
      <c r="G465" s="561">
        <v>0</v>
      </c>
      <c r="H465" s="558">
        <v>11</v>
      </c>
      <c r="I465" s="558" t="s">
        <v>1062</v>
      </c>
      <c r="J465" s="556">
        <v>2</v>
      </c>
      <c r="K465" s="572" t="s">
        <v>1000</v>
      </c>
      <c r="L465" s="593" t="s">
        <v>679</v>
      </c>
    </row>
    <row r="466" spans="1:12">
      <c r="A466" s="540" t="s">
        <v>680</v>
      </c>
      <c r="B466" s="556">
        <v>12</v>
      </c>
      <c r="C466" s="559">
        <v>0</v>
      </c>
      <c r="D466" s="558">
        <v>8</v>
      </c>
      <c r="E466" s="561">
        <v>0</v>
      </c>
      <c r="F466" s="558">
        <v>39</v>
      </c>
      <c r="G466" s="558" t="s">
        <v>689</v>
      </c>
      <c r="H466" s="558">
        <v>17</v>
      </c>
      <c r="I466" s="561">
        <v>0</v>
      </c>
      <c r="J466" s="556">
        <v>8</v>
      </c>
      <c r="K466" s="572" t="s">
        <v>1970</v>
      </c>
      <c r="L466" s="593" t="s">
        <v>685</v>
      </c>
    </row>
    <row r="467" spans="1:12">
      <c r="A467" s="540" t="s">
        <v>686</v>
      </c>
      <c r="B467" s="556">
        <v>12</v>
      </c>
      <c r="C467" s="559">
        <v>0</v>
      </c>
      <c r="D467" s="558">
        <v>7</v>
      </c>
      <c r="E467" s="561">
        <v>0</v>
      </c>
      <c r="F467" s="558">
        <v>17</v>
      </c>
      <c r="G467" s="561">
        <v>0</v>
      </c>
      <c r="H467" s="558">
        <v>395</v>
      </c>
      <c r="I467" s="558" t="s">
        <v>1971</v>
      </c>
      <c r="J467" s="556">
        <v>5</v>
      </c>
      <c r="K467" s="572" t="s">
        <v>1972</v>
      </c>
      <c r="L467" s="593" t="s">
        <v>687</v>
      </c>
    </row>
    <row r="468" spans="1:12">
      <c r="A468" s="551" t="s">
        <v>688</v>
      </c>
      <c r="B468" s="552">
        <v>918</v>
      </c>
      <c r="C468" s="553" t="s">
        <v>1973</v>
      </c>
      <c r="D468" s="554">
        <v>251</v>
      </c>
      <c r="E468" s="554" t="s">
        <v>1974</v>
      </c>
      <c r="F468" s="554">
        <v>77</v>
      </c>
      <c r="G468" s="554" t="s">
        <v>587</v>
      </c>
      <c r="H468" s="554">
        <v>104</v>
      </c>
      <c r="I468" s="554" t="s">
        <v>1975</v>
      </c>
      <c r="J468" s="552">
        <v>532</v>
      </c>
      <c r="K468" s="596" t="s">
        <v>1976</v>
      </c>
      <c r="L468" s="597" t="s">
        <v>693</v>
      </c>
    </row>
    <row r="469" spans="1:12">
      <c r="A469" s="540" t="s">
        <v>694</v>
      </c>
      <c r="B469" s="562">
        <v>0</v>
      </c>
      <c r="C469" s="559">
        <v>0</v>
      </c>
      <c r="D469" s="561">
        <v>0</v>
      </c>
      <c r="E469" s="561">
        <v>0</v>
      </c>
      <c r="F469" s="558">
        <v>1</v>
      </c>
      <c r="G469" s="561">
        <v>0</v>
      </c>
      <c r="H469" s="558">
        <v>1</v>
      </c>
      <c r="I469" s="561">
        <v>0</v>
      </c>
      <c r="J469" s="556">
        <v>3</v>
      </c>
      <c r="K469" s="572" t="s">
        <v>1977</v>
      </c>
      <c r="L469" s="593" t="s">
        <v>698</v>
      </c>
    </row>
    <row r="470" spans="1:12">
      <c r="A470" s="540" t="s">
        <v>699</v>
      </c>
      <c r="B470" s="556">
        <v>9</v>
      </c>
      <c r="C470" s="557" t="s">
        <v>1503</v>
      </c>
      <c r="D470" s="558">
        <v>25</v>
      </c>
      <c r="E470" s="558" t="s">
        <v>587</v>
      </c>
      <c r="F470" s="558">
        <v>7</v>
      </c>
      <c r="G470" s="561">
        <v>0</v>
      </c>
      <c r="H470" s="558">
        <v>15</v>
      </c>
      <c r="I470" s="561">
        <v>0</v>
      </c>
      <c r="J470" s="556">
        <v>22</v>
      </c>
      <c r="K470" s="572" t="s">
        <v>1186</v>
      </c>
      <c r="L470" s="593" t="s">
        <v>704</v>
      </c>
    </row>
    <row r="471" spans="1:12">
      <c r="A471" s="540" t="s">
        <v>705</v>
      </c>
      <c r="B471" s="562">
        <v>0</v>
      </c>
      <c r="C471" s="559">
        <v>0</v>
      </c>
      <c r="D471" s="561">
        <v>0</v>
      </c>
      <c r="E471" s="561">
        <v>0</v>
      </c>
      <c r="F471" s="561">
        <v>0</v>
      </c>
      <c r="G471" s="561">
        <v>0</v>
      </c>
      <c r="H471" s="561">
        <v>0</v>
      </c>
      <c r="I471" s="561">
        <v>0</v>
      </c>
      <c r="J471" s="562">
        <v>0</v>
      </c>
      <c r="K471" s="572" t="s">
        <v>1943</v>
      </c>
      <c r="L471" s="593" t="s">
        <v>706</v>
      </c>
    </row>
    <row r="472" spans="1:12">
      <c r="A472" s="540" t="s">
        <v>707</v>
      </c>
      <c r="B472" s="562">
        <v>0</v>
      </c>
      <c r="C472" s="559">
        <v>0</v>
      </c>
      <c r="D472" s="561">
        <v>0</v>
      </c>
      <c r="E472" s="561">
        <v>0</v>
      </c>
      <c r="F472" s="561">
        <v>0</v>
      </c>
      <c r="G472" s="561">
        <v>0</v>
      </c>
      <c r="H472" s="561">
        <v>0</v>
      </c>
      <c r="I472" s="561">
        <v>0</v>
      </c>
      <c r="J472" s="562">
        <v>0</v>
      </c>
      <c r="K472" s="572" t="s">
        <v>1978</v>
      </c>
      <c r="L472" s="593" t="s">
        <v>708</v>
      </c>
    </row>
    <row r="473" spans="1:12">
      <c r="A473" s="540" t="s">
        <v>709</v>
      </c>
      <c r="B473" s="556">
        <v>17</v>
      </c>
      <c r="C473" s="559">
        <v>0</v>
      </c>
      <c r="D473" s="558">
        <v>8</v>
      </c>
      <c r="E473" s="561">
        <v>0</v>
      </c>
      <c r="F473" s="558">
        <v>6</v>
      </c>
      <c r="G473" s="561">
        <v>0</v>
      </c>
      <c r="H473" s="558">
        <v>2</v>
      </c>
      <c r="I473" s="561">
        <v>0</v>
      </c>
      <c r="J473" s="556">
        <v>4</v>
      </c>
      <c r="K473" s="598">
        <v>0</v>
      </c>
      <c r="L473" s="593" t="s">
        <v>712</v>
      </c>
    </row>
    <row r="474" spans="1:12">
      <c r="A474" s="540" t="s">
        <v>713</v>
      </c>
      <c r="B474" s="556">
        <v>1</v>
      </c>
      <c r="C474" s="559">
        <v>0</v>
      </c>
      <c r="D474" s="561">
        <v>0</v>
      </c>
      <c r="E474" s="561">
        <v>0</v>
      </c>
      <c r="F474" s="558">
        <v>2</v>
      </c>
      <c r="G474" s="561">
        <v>0</v>
      </c>
      <c r="H474" s="561">
        <v>0</v>
      </c>
      <c r="I474" s="561">
        <v>0</v>
      </c>
      <c r="J474" s="556">
        <v>450</v>
      </c>
      <c r="K474" s="572" t="s">
        <v>1979</v>
      </c>
      <c r="L474" s="593" t="s">
        <v>716</v>
      </c>
    </row>
    <row r="475" spans="1:12">
      <c r="A475" s="540" t="s">
        <v>717</v>
      </c>
      <c r="B475" s="562">
        <v>0</v>
      </c>
      <c r="C475" s="559">
        <v>0</v>
      </c>
      <c r="D475" s="561">
        <v>0</v>
      </c>
      <c r="E475" s="561">
        <v>0</v>
      </c>
      <c r="F475" s="561">
        <v>0</v>
      </c>
      <c r="G475" s="561">
        <v>0</v>
      </c>
      <c r="H475" s="561">
        <v>0</v>
      </c>
      <c r="I475" s="561">
        <v>0</v>
      </c>
      <c r="J475" s="562">
        <v>0</v>
      </c>
      <c r="K475" s="572" t="s">
        <v>1019</v>
      </c>
      <c r="L475" s="593" t="s">
        <v>718</v>
      </c>
    </row>
    <row r="476" spans="1:12">
      <c r="A476" s="540" t="s">
        <v>719</v>
      </c>
      <c r="B476" s="556">
        <v>6</v>
      </c>
      <c r="C476" s="559">
        <v>0</v>
      </c>
      <c r="D476" s="558">
        <v>7</v>
      </c>
      <c r="E476" s="558" t="s">
        <v>587</v>
      </c>
      <c r="F476" s="558">
        <v>2</v>
      </c>
      <c r="G476" s="558" t="s">
        <v>587</v>
      </c>
      <c r="H476" s="558">
        <v>37</v>
      </c>
      <c r="I476" s="558" t="s">
        <v>1980</v>
      </c>
      <c r="J476" s="562">
        <v>0</v>
      </c>
      <c r="K476" s="572" t="s">
        <v>1086</v>
      </c>
      <c r="L476" s="593" t="s">
        <v>723</v>
      </c>
    </row>
    <row r="477" spans="1:12">
      <c r="A477" s="540" t="s">
        <v>724</v>
      </c>
      <c r="B477" s="562">
        <v>0</v>
      </c>
      <c r="C477" s="559">
        <v>0</v>
      </c>
      <c r="D477" s="558">
        <v>44</v>
      </c>
      <c r="E477" s="558" t="s">
        <v>1981</v>
      </c>
      <c r="F477" s="561">
        <v>0</v>
      </c>
      <c r="G477" s="561">
        <v>0</v>
      </c>
      <c r="H477" s="561">
        <v>0</v>
      </c>
      <c r="I477" s="561">
        <v>0</v>
      </c>
      <c r="J477" s="556">
        <v>1</v>
      </c>
      <c r="K477" s="572" t="s">
        <v>1936</v>
      </c>
      <c r="L477" s="593" t="s">
        <v>727</v>
      </c>
    </row>
    <row r="478" spans="1:12">
      <c r="A478" s="540" t="s">
        <v>728</v>
      </c>
      <c r="B478" s="556">
        <v>863</v>
      </c>
      <c r="C478" s="557" t="s">
        <v>1982</v>
      </c>
      <c r="D478" s="558">
        <v>148</v>
      </c>
      <c r="E478" s="558" t="s">
        <v>1983</v>
      </c>
      <c r="F478" s="558">
        <v>6</v>
      </c>
      <c r="G478" s="561">
        <v>0</v>
      </c>
      <c r="H478" s="558">
        <v>15</v>
      </c>
      <c r="I478" s="558" t="s">
        <v>1984</v>
      </c>
      <c r="J478" s="556">
        <v>22</v>
      </c>
      <c r="K478" s="572" t="s">
        <v>1985</v>
      </c>
      <c r="L478" s="593" t="s">
        <v>731</v>
      </c>
    </row>
    <row r="479" spans="1:12">
      <c r="A479" s="540" t="s">
        <v>732</v>
      </c>
      <c r="B479" s="562">
        <v>0</v>
      </c>
      <c r="C479" s="559">
        <v>0</v>
      </c>
      <c r="D479" s="561">
        <v>0</v>
      </c>
      <c r="E479" s="561">
        <v>0</v>
      </c>
      <c r="F479" s="558">
        <v>1</v>
      </c>
      <c r="G479" s="561">
        <v>0</v>
      </c>
      <c r="H479" s="558">
        <v>9</v>
      </c>
      <c r="I479" s="558" t="s">
        <v>1986</v>
      </c>
      <c r="J479" s="562">
        <v>0</v>
      </c>
      <c r="K479" s="572" t="s">
        <v>578</v>
      </c>
      <c r="L479" s="593" t="s">
        <v>735</v>
      </c>
    </row>
    <row r="480" spans="1:12">
      <c r="A480" s="540" t="s">
        <v>736</v>
      </c>
      <c r="B480" s="562">
        <v>0</v>
      </c>
      <c r="C480" s="559">
        <v>0</v>
      </c>
      <c r="D480" s="558">
        <v>7</v>
      </c>
      <c r="E480" s="561">
        <v>0</v>
      </c>
      <c r="F480" s="558">
        <v>14</v>
      </c>
      <c r="G480" s="561">
        <v>0</v>
      </c>
      <c r="H480" s="558">
        <v>5</v>
      </c>
      <c r="I480" s="561">
        <v>0</v>
      </c>
      <c r="J480" s="556">
        <v>15</v>
      </c>
      <c r="K480" s="572" t="s">
        <v>1987</v>
      </c>
      <c r="L480" s="593" t="s">
        <v>739</v>
      </c>
    </row>
    <row r="481" spans="1:12">
      <c r="A481" s="540" t="s">
        <v>740</v>
      </c>
      <c r="B481" s="556">
        <v>22</v>
      </c>
      <c r="C481" s="559">
        <v>0</v>
      </c>
      <c r="D481" s="558">
        <v>12</v>
      </c>
      <c r="E481" s="561">
        <v>0</v>
      </c>
      <c r="F481" s="558">
        <v>38</v>
      </c>
      <c r="G481" s="561">
        <v>0</v>
      </c>
      <c r="H481" s="558">
        <v>20</v>
      </c>
      <c r="I481" s="561">
        <v>0</v>
      </c>
      <c r="J481" s="556">
        <v>15</v>
      </c>
      <c r="K481" s="572" t="s">
        <v>1988</v>
      </c>
      <c r="L481" s="593" t="s">
        <v>745</v>
      </c>
    </row>
    <row r="482" spans="1:12">
      <c r="A482" s="551" t="s">
        <v>746</v>
      </c>
      <c r="B482" s="552">
        <v>227</v>
      </c>
      <c r="C482" s="553" t="s">
        <v>1989</v>
      </c>
      <c r="D482" s="554">
        <v>61</v>
      </c>
      <c r="E482" s="554" t="s">
        <v>1919</v>
      </c>
      <c r="F482" s="554">
        <v>108</v>
      </c>
      <c r="G482" s="554" t="s">
        <v>873</v>
      </c>
      <c r="H482" s="554">
        <v>69</v>
      </c>
      <c r="I482" s="554" t="s">
        <v>1949</v>
      </c>
      <c r="J482" s="552">
        <v>33</v>
      </c>
      <c r="K482" s="596" t="s">
        <v>1990</v>
      </c>
      <c r="L482" s="597" t="s">
        <v>752</v>
      </c>
    </row>
    <row r="483" spans="1:12">
      <c r="A483" s="540" t="s">
        <v>753</v>
      </c>
      <c r="B483" s="556">
        <v>2</v>
      </c>
      <c r="C483" s="559">
        <v>0</v>
      </c>
      <c r="D483" s="558">
        <v>2</v>
      </c>
      <c r="E483" s="561">
        <v>0</v>
      </c>
      <c r="F483" s="558">
        <v>1</v>
      </c>
      <c r="G483" s="561">
        <v>0</v>
      </c>
      <c r="H483" s="561">
        <v>0</v>
      </c>
      <c r="I483" s="561">
        <v>0</v>
      </c>
      <c r="J483" s="562">
        <v>0</v>
      </c>
      <c r="K483" s="598">
        <v>0</v>
      </c>
      <c r="L483" s="593" t="s">
        <v>757</v>
      </c>
    </row>
    <row r="484" spans="1:12">
      <c r="A484" s="540" t="s">
        <v>758</v>
      </c>
      <c r="B484" s="556">
        <v>7</v>
      </c>
      <c r="C484" s="557" t="s">
        <v>1062</v>
      </c>
      <c r="D484" s="558">
        <v>10</v>
      </c>
      <c r="E484" s="561">
        <v>0</v>
      </c>
      <c r="F484" s="558">
        <v>32</v>
      </c>
      <c r="G484" s="558" t="s">
        <v>1062</v>
      </c>
      <c r="H484" s="558">
        <v>32</v>
      </c>
      <c r="I484" s="561">
        <v>0</v>
      </c>
      <c r="J484" s="556">
        <v>6</v>
      </c>
      <c r="K484" s="572" t="s">
        <v>1991</v>
      </c>
      <c r="L484" s="593" t="s">
        <v>762</v>
      </c>
    </row>
    <row r="485" spans="1:12">
      <c r="A485" s="540" t="s">
        <v>763</v>
      </c>
      <c r="B485" s="556">
        <v>2</v>
      </c>
      <c r="C485" s="559">
        <v>0</v>
      </c>
      <c r="D485" s="558">
        <v>3</v>
      </c>
      <c r="E485" s="561">
        <v>0</v>
      </c>
      <c r="F485" s="558">
        <v>1</v>
      </c>
      <c r="G485" s="561">
        <v>0</v>
      </c>
      <c r="H485" s="558">
        <v>1</v>
      </c>
      <c r="I485" s="561">
        <v>0</v>
      </c>
      <c r="J485" s="556">
        <v>1</v>
      </c>
      <c r="K485" s="572" t="s">
        <v>1992</v>
      </c>
      <c r="L485" s="593" t="s">
        <v>767</v>
      </c>
    </row>
    <row r="486" spans="1:12">
      <c r="A486" s="540" t="s">
        <v>768</v>
      </c>
      <c r="B486" s="556">
        <v>10</v>
      </c>
      <c r="C486" s="559">
        <v>0</v>
      </c>
      <c r="D486" s="558">
        <v>4</v>
      </c>
      <c r="E486" s="561">
        <v>0</v>
      </c>
      <c r="F486" s="558">
        <v>5</v>
      </c>
      <c r="G486" s="561">
        <v>0</v>
      </c>
      <c r="H486" s="558">
        <v>10</v>
      </c>
      <c r="I486" s="561">
        <v>0</v>
      </c>
      <c r="J486" s="556">
        <v>3</v>
      </c>
      <c r="K486" s="572" t="s">
        <v>1993</v>
      </c>
      <c r="L486" s="593" t="s">
        <v>773</v>
      </c>
    </row>
    <row r="487" spans="1:12">
      <c r="A487" s="540" t="s">
        <v>774</v>
      </c>
      <c r="B487" s="556">
        <v>205</v>
      </c>
      <c r="C487" s="557" t="s">
        <v>1994</v>
      </c>
      <c r="D487" s="558">
        <v>42</v>
      </c>
      <c r="E487" s="558" t="s">
        <v>1919</v>
      </c>
      <c r="F487" s="558">
        <v>66</v>
      </c>
      <c r="G487" s="558" t="s">
        <v>1181</v>
      </c>
      <c r="H487" s="558">
        <v>23</v>
      </c>
      <c r="I487" s="561">
        <v>0</v>
      </c>
      <c r="J487" s="556">
        <v>23</v>
      </c>
      <c r="K487" s="572" t="s">
        <v>1995</v>
      </c>
      <c r="L487" s="593" t="s">
        <v>779</v>
      </c>
    </row>
    <row r="488" spans="1:12">
      <c r="A488" s="546" t="s">
        <v>780</v>
      </c>
      <c r="B488" s="563">
        <v>1</v>
      </c>
      <c r="C488" s="564">
        <v>0</v>
      </c>
      <c r="D488" s="566">
        <v>0</v>
      </c>
      <c r="E488" s="566">
        <v>0</v>
      </c>
      <c r="F488" s="565">
        <v>3</v>
      </c>
      <c r="G488" s="566">
        <v>0</v>
      </c>
      <c r="H488" s="565">
        <v>3</v>
      </c>
      <c r="I488" s="565" t="s">
        <v>1949</v>
      </c>
      <c r="J488" s="610">
        <v>0</v>
      </c>
      <c r="K488" s="566">
        <v>0</v>
      </c>
      <c r="L488" s="599" t="s">
        <v>783</v>
      </c>
    </row>
    <row r="489" spans="1:12">
      <c r="A489" s="600"/>
      <c r="B489" s="571"/>
      <c r="C489" s="601"/>
      <c r="D489" s="571"/>
      <c r="E489" s="571"/>
      <c r="F489" s="571"/>
      <c r="G489" s="571"/>
      <c r="H489" s="571"/>
      <c r="I489" s="601"/>
      <c r="J489" s="571"/>
      <c r="K489" s="601"/>
      <c r="L489" s="573"/>
    </row>
    <row r="490" spans="1:12">
      <c r="A490" s="551" t="s">
        <v>784</v>
      </c>
      <c r="B490" s="596">
        <v>184</v>
      </c>
      <c r="C490" s="553" t="s">
        <v>1996</v>
      </c>
      <c r="D490" s="554">
        <v>518</v>
      </c>
      <c r="E490" s="554" t="s">
        <v>1997</v>
      </c>
      <c r="F490" s="554">
        <v>206</v>
      </c>
      <c r="G490" s="554" t="s">
        <v>1998</v>
      </c>
      <c r="H490" s="554">
        <v>154</v>
      </c>
      <c r="I490" s="554" t="s">
        <v>1289</v>
      </c>
      <c r="J490" s="552">
        <v>148</v>
      </c>
      <c r="K490" s="553" t="s">
        <v>1999</v>
      </c>
      <c r="L490" s="602" t="s">
        <v>790</v>
      </c>
    </row>
    <row r="491" spans="1:12">
      <c r="A491" s="540" t="s">
        <v>791</v>
      </c>
      <c r="B491" s="572">
        <v>40</v>
      </c>
      <c r="C491" s="557" t="s">
        <v>885</v>
      </c>
      <c r="D491" s="558">
        <v>28</v>
      </c>
      <c r="E491" s="558" t="s">
        <v>885</v>
      </c>
      <c r="F491" s="558">
        <v>43</v>
      </c>
      <c r="G491" s="561">
        <v>0</v>
      </c>
      <c r="H491" s="558">
        <v>75</v>
      </c>
      <c r="I491" s="558" t="s">
        <v>885</v>
      </c>
      <c r="J491" s="556">
        <v>44</v>
      </c>
      <c r="K491" s="557" t="s">
        <v>2000</v>
      </c>
      <c r="L491" s="537" t="s">
        <v>797</v>
      </c>
    </row>
    <row r="492" spans="1:12">
      <c r="A492" s="540" t="s">
        <v>798</v>
      </c>
      <c r="B492" s="572">
        <v>34</v>
      </c>
      <c r="C492" s="559">
        <v>0</v>
      </c>
      <c r="D492" s="558">
        <v>217</v>
      </c>
      <c r="E492" s="558" t="s">
        <v>2001</v>
      </c>
      <c r="F492" s="558">
        <v>39</v>
      </c>
      <c r="G492" s="558" t="s">
        <v>885</v>
      </c>
      <c r="H492" s="558">
        <v>18</v>
      </c>
      <c r="I492" s="561">
        <v>0</v>
      </c>
      <c r="J492" s="556">
        <v>14</v>
      </c>
      <c r="K492" s="557" t="s">
        <v>2002</v>
      </c>
      <c r="L492" s="537" t="s">
        <v>803</v>
      </c>
    </row>
    <row r="493" spans="1:12">
      <c r="A493" s="540" t="s">
        <v>804</v>
      </c>
      <c r="B493" s="598">
        <v>0</v>
      </c>
      <c r="C493" s="559">
        <v>0</v>
      </c>
      <c r="D493" s="561">
        <v>0</v>
      </c>
      <c r="E493" s="561">
        <v>0</v>
      </c>
      <c r="F493" s="561">
        <v>0</v>
      </c>
      <c r="G493" s="561">
        <v>0</v>
      </c>
      <c r="H493" s="561">
        <v>0</v>
      </c>
      <c r="I493" s="561">
        <v>0</v>
      </c>
      <c r="J493" s="562">
        <v>0</v>
      </c>
      <c r="K493" s="557" t="s">
        <v>2003</v>
      </c>
      <c r="L493" s="537" t="s">
        <v>805</v>
      </c>
    </row>
    <row r="494" spans="1:12">
      <c r="A494" s="540" t="s">
        <v>806</v>
      </c>
      <c r="B494" s="598">
        <v>0</v>
      </c>
      <c r="C494" s="559">
        <v>0</v>
      </c>
      <c r="D494" s="561">
        <v>0</v>
      </c>
      <c r="E494" s="561">
        <v>0</v>
      </c>
      <c r="F494" s="561">
        <v>0</v>
      </c>
      <c r="G494" s="561">
        <v>0</v>
      </c>
      <c r="H494" s="561">
        <v>0</v>
      </c>
      <c r="I494" s="561">
        <v>0</v>
      </c>
      <c r="J494" s="562">
        <v>0</v>
      </c>
      <c r="K494" s="557" t="s">
        <v>1789</v>
      </c>
      <c r="L494" s="537" t="s">
        <v>807</v>
      </c>
    </row>
    <row r="495" spans="1:12">
      <c r="A495" s="540" t="s">
        <v>808</v>
      </c>
      <c r="B495" s="598">
        <v>0</v>
      </c>
      <c r="C495" s="559">
        <v>0</v>
      </c>
      <c r="D495" s="561">
        <v>0</v>
      </c>
      <c r="E495" s="561">
        <v>0</v>
      </c>
      <c r="F495" s="561">
        <v>0</v>
      </c>
      <c r="G495" s="561">
        <v>0</v>
      </c>
      <c r="H495" s="561">
        <v>0</v>
      </c>
      <c r="I495" s="561">
        <v>0</v>
      </c>
      <c r="J495" s="562">
        <v>0</v>
      </c>
      <c r="K495" s="557" t="s">
        <v>2004</v>
      </c>
      <c r="L495" s="537" t="s">
        <v>809</v>
      </c>
    </row>
    <row r="496" spans="1:12">
      <c r="A496" s="540" t="s">
        <v>810</v>
      </c>
      <c r="B496" s="598">
        <v>0</v>
      </c>
      <c r="C496" s="559">
        <v>0</v>
      </c>
      <c r="D496" s="561">
        <v>0</v>
      </c>
      <c r="E496" s="561">
        <v>0</v>
      </c>
      <c r="F496" s="561">
        <v>0</v>
      </c>
      <c r="G496" s="561">
        <v>0</v>
      </c>
      <c r="H496" s="561">
        <v>0</v>
      </c>
      <c r="I496" s="561">
        <v>0</v>
      </c>
      <c r="J496" s="562">
        <v>0</v>
      </c>
      <c r="K496" s="557" t="s">
        <v>2005</v>
      </c>
      <c r="L496" s="537" t="s">
        <v>811</v>
      </c>
    </row>
    <row r="497" spans="1:12">
      <c r="A497" s="540" t="s">
        <v>812</v>
      </c>
      <c r="B497" s="598">
        <v>0</v>
      </c>
      <c r="C497" s="559">
        <v>0</v>
      </c>
      <c r="D497" s="561">
        <v>0</v>
      </c>
      <c r="E497" s="561">
        <v>0</v>
      </c>
      <c r="F497" s="561">
        <v>0</v>
      </c>
      <c r="G497" s="561">
        <v>0</v>
      </c>
      <c r="H497" s="561">
        <v>0</v>
      </c>
      <c r="I497" s="561">
        <v>0</v>
      </c>
      <c r="J497" s="562">
        <v>0</v>
      </c>
      <c r="K497" s="557" t="s">
        <v>2006</v>
      </c>
      <c r="L497" s="537" t="s">
        <v>813</v>
      </c>
    </row>
    <row r="498" spans="1:12">
      <c r="A498" s="540" t="s">
        <v>814</v>
      </c>
      <c r="B498" s="598">
        <v>0</v>
      </c>
      <c r="C498" s="559">
        <v>0</v>
      </c>
      <c r="D498" s="561">
        <v>0</v>
      </c>
      <c r="E498" s="561">
        <v>0</v>
      </c>
      <c r="F498" s="561">
        <v>0</v>
      </c>
      <c r="G498" s="561">
        <v>0</v>
      </c>
      <c r="H498" s="561">
        <v>0</v>
      </c>
      <c r="I498" s="561">
        <v>0</v>
      </c>
      <c r="J498" s="556">
        <v>1</v>
      </c>
      <c r="K498" s="557" t="s">
        <v>2007</v>
      </c>
      <c r="L498" s="537" t="s">
        <v>815</v>
      </c>
    </row>
    <row r="499" spans="1:12">
      <c r="A499" s="540" t="s">
        <v>816</v>
      </c>
      <c r="B499" s="572">
        <v>11</v>
      </c>
      <c r="C499" s="559">
        <v>0</v>
      </c>
      <c r="D499" s="558">
        <v>3</v>
      </c>
      <c r="E499" s="561">
        <v>0</v>
      </c>
      <c r="F499" s="558">
        <v>13</v>
      </c>
      <c r="G499" s="558" t="s">
        <v>2008</v>
      </c>
      <c r="H499" s="558">
        <v>4</v>
      </c>
      <c r="I499" s="558" t="s">
        <v>1223</v>
      </c>
      <c r="J499" s="556">
        <v>13</v>
      </c>
      <c r="K499" s="557" t="s">
        <v>2009</v>
      </c>
      <c r="L499" s="537" t="s">
        <v>818</v>
      </c>
    </row>
    <row r="500" spans="1:12">
      <c r="A500" s="540" t="s">
        <v>819</v>
      </c>
      <c r="B500" s="598">
        <v>0</v>
      </c>
      <c r="C500" s="559">
        <v>0</v>
      </c>
      <c r="D500" s="561">
        <v>0</v>
      </c>
      <c r="E500" s="561">
        <v>0</v>
      </c>
      <c r="F500" s="561">
        <v>0</v>
      </c>
      <c r="G500" s="561">
        <v>0</v>
      </c>
      <c r="H500" s="561">
        <v>0</v>
      </c>
      <c r="I500" s="561">
        <v>0</v>
      </c>
      <c r="J500" s="562">
        <v>0</v>
      </c>
      <c r="K500" s="557" t="s">
        <v>2010</v>
      </c>
      <c r="L500" s="537" t="s">
        <v>820</v>
      </c>
    </row>
    <row r="501" spans="1:12">
      <c r="A501" s="540" t="s">
        <v>821</v>
      </c>
      <c r="B501" s="572">
        <v>3</v>
      </c>
      <c r="C501" s="559">
        <v>0</v>
      </c>
      <c r="D501" s="558">
        <v>20</v>
      </c>
      <c r="E501" s="558" t="s">
        <v>1186</v>
      </c>
      <c r="F501" s="558">
        <v>5</v>
      </c>
      <c r="G501" s="558" t="s">
        <v>1156</v>
      </c>
      <c r="H501" s="558">
        <v>2</v>
      </c>
      <c r="I501" s="561">
        <v>0</v>
      </c>
      <c r="J501" s="556">
        <v>5</v>
      </c>
      <c r="K501" s="557" t="s">
        <v>2011</v>
      </c>
      <c r="L501" s="537" t="s">
        <v>822</v>
      </c>
    </row>
    <row r="502" spans="1:12">
      <c r="A502" s="541" t="s">
        <v>823</v>
      </c>
      <c r="B502" s="556">
        <v>52</v>
      </c>
      <c r="C502" s="557" t="s">
        <v>2012</v>
      </c>
      <c r="D502" s="558">
        <v>236</v>
      </c>
      <c r="E502" s="558" t="s">
        <v>2013</v>
      </c>
      <c r="F502" s="558">
        <v>78</v>
      </c>
      <c r="G502" s="558" t="s">
        <v>578</v>
      </c>
      <c r="H502" s="558">
        <v>32</v>
      </c>
      <c r="I502" s="561">
        <v>0</v>
      </c>
      <c r="J502" s="556">
        <v>24</v>
      </c>
      <c r="K502" s="557" t="s">
        <v>2014</v>
      </c>
      <c r="L502" s="537" t="s">
        <v>828</v>
      </c>
    </row>
    <row r="503" spans="1:12">
      <c r="A503" s="541" t="s">
        <v>829</v>
      </c>
      <c r="B503" s="556">
        <v>1</v>
      </c>
      <c r="C503" s="559">
        <v>0</v>
      </c>
      <c r="D503" s="561">
        <v>0</v>
      </c>
      <c r="E503" s="561">
        <v>0</v>
      </c>
      <c r="F503" s="558">
        <v>2</v>
      </c>
      <c r="G503" s="561">
        <v>0</v>
      </c>
      <c r="H503" s="561">
        <v>0</v>
      </c>
      <c r="I503" s="561">
        <v>0</v>
      </c>
      <c r="J503" s="562">
        <v>0</v>
      </c>
      <c r="K503" s="557" t="s">
        <v>2015</v>
      </c>
      <c r="L503" s="537" t="s">
        <v>832</v>
      </c>
    </row>
    <row r="504" spans="1:12">
      <c r="A504" s="541" t="s">
        <v>833</v>
      </c>
      <c r="B504" s="556">
        <v>14</v>
      </c>
      <c r="C504" s="559">
        <v>0</v>
      </c>
      <c r="D504" s="558">
        <v>9</v>
      </c>
      <c r="E504" s="561">
        <v>0</v>
      </c>
      <c r="F504" s="558">
        <v>14</v>
      </c>
      <c r="G504" s="561">
        <v>0</v>
      </c>
      <c r="H504" s="558">
        <v>11</v>
      </c>
      <c r="I504" s="561">
        <v>0</v>
      </c>
      <c r="J504" s="556">
        <v>21</v>
      </c>
      <c r="K504" s="557" t="s">
        <v>2016</v>
      </c>
      <c r="L504" s="537" t="s">
        <v>838</v>
      </c>
    </row>
    <row r="505" spans="1:12">
      <c r="A505" s="541" t="s">
        <v>839</v>
      </c>
      <c r="B505" s="556">
        <v>2</v>
      </c>
      <c r="C505" s="559">
        <v>0</v>
      </c>
      <c r="D505" s="561">
        <v>0</v>
      </c>
      <c r="E505" s="561">
        <v>0</v>
      </c>
      <c r="F505" s="558">
        <v>1</v>
      </c>
      <c r="G505" s="561">
        <v>0</v>
      </c>
      <c r="H505" s="558">
        <v>1</v>
      </c>
      <c r="I505" s="561">
        <v>0</v>
      </c>
      <c r="J505" s="562">
        <v>0</v>
      </c>
      <c r="K505" s="557" t="s">
        <v>1063</v>
      </c>
      <c r="L505" s="537" t="s">
        <v>844</v>
      </c>
    </row>
    <row r="506" spans="1:12">
      <c r="A506" s="541" t="s">
        <v>845</v>
      </c>
      <c r="B506" s="556">
        <v>27</v>
      </c>
      <c r="C506" s="557" t="s">
        <v>899</v>
      </c>
      <c r="D506" s="558">
        <v>5</v>
      </c>
      <c r="E506" s="561">
        <v>0</v>
      </c>
      <c r="F506" s="558">
        <v>11</v>
      </c>
      <c r="G506" s="558" t="s">
        <v>1572</v>
      </c>
      <c r="H506" s="558">
        <v>11</v>
      </c>
      <c r="I506" s="561">
        <v>0</v>
      </c>
      <c r="J506" s="556">
        <v>26</v>
      </c>
      <c r="K506" s="557" t="s">
        <v>2017</v>
      </c>
      <c r="L506" s="537" t="s">
        <v>851</v>
      </c>
    </row>
    <row r="507" spans="1:12">
      <c r="A507" s="555" t="s">
        <v>1130</v>
      </c>
      <c r="B507" s="552">
        <v>534</v>
      </c>
      <c r="C507" s="553" t="s">
        <v>2018</v>
      </c>
      <c r="D507" s="554">
        <v>86</v>
      </c>
      <c r="E507" s="554" t="s">
        <v>2019</v>
      </c>
      <c r="F507" s="554">
        <v>142</v>
      </c>
      <c r="G507" s="554" t="s">
        <v>2020</v>
      </c>
      <c r="H507" s="554">
        <v>132</v>
      </c>
      <c r="I507" s="554" t="s">
        <v>578</v>
      </c>
      <c r="J507" s="552">
        <v>117</v>
      </c>
      <c r="K507" s="553" t="s">
        <v>2021</v>
      </c>
      <c r="L507" s="602" t="s">
        <v>857</v>
      </c>
    </row>
    <row r="508" spans="1:12">
      <c r="A508" s="611" t="s">
        <v>858</v>
      </c>
      <c r="B508" s="556">
        <v>358</v>
      </c>
      <c r="C508" s="557" t="s">
        <v>2022</v>
      </c>
      <c r="D508" s="558">
        <v>15</v>
      </c>
      <c r="E508" s="561">
        <v>0</v>
      </c>
      <c r="F508" s="558">
        <v>41</v>
      </c>
      <c r="G508" s="558" t="s">
        <v>1051</v>
      </c>
      <c r="H508" s="558">
        <v>26</v>
      </c>
      <c r="I508" s="558" t="s">
        <v>587</v>
      </c>
      <c r="J508" s="556">
        <v>21</v>
      </c>
      <c r="K508" s="557" t="s">
        <v>1073</v>
      </c>
      <c r="L508" s="537" t="s">
        <v>863</v>
      </c>
    </row>
    <row r="509" spans="1:12">
      <c r="A509" s="611" t="s">
        <v>864</v>
      </c>
      <c r="B509" s="556">
        <v>2</v>
      </c>
      <c r="C509" s="559">
        <v>0</v>
      </c>
      <c r="D509" s="558">
        <v>5</v>
      </c>
      <c r="E509" s="558" t="s">
        <v>587</v>
      </c>
      <c r="F509" s="558">
        <v>2</v>
      </c>
      <c r="G509" s="561">
        <v>0</v>
      </c>
      <c r="H509" s="558">
        <v>2</v>
      </c>
      <c r="I509" s="561">
        <v>0</v>
      </c>
      <c r="J509" s="556">
        <v>15</v>
      </c>
      <c r="K509" s="557" t="s">
        <v>2023</v>
      </c>
      <c r="L509" s="537" t="s">
        <v>865</v>
      </c>
    </row>
    <row r="510" spans="1:12">
      <c r="A510" s="611" t="s">
        <v>866</v>
      </c>
      <c r="B510" s="562">
        <v>0</v>
      </c>
      <c r="C510" s="559">
        <v>0</v>
      </c>
      <c r="D510" s="561">
        <v>0</v>
      </c>
      <c r="E510" s="561">
        <v>0</v>
      </c>
      <c r="F510" s="561">
        <v>0</v>
      </c>
      <c r="G510" s="561">
        <v>0</v>
      </c>
      <c r="H510" s="561">
        <v>0</v>
      </c>
      <c r="I510" s="561">
        <v>0</v>
      </c>
      <c r="J510" s="556">
        <v>1</v>
      </c>
      <c r="K510" s="557" t="s">
        <v>1919</v>
      </c>
      <c r="L510" s="537" t="s">
        <v>869</v>
      </c>
    </row>
    <row r="511" spans="1:12">
      <c r="A511" s="576" t="s">
        <v>870</v>
      </c>
      <c r="B511" s="556">
        <v>1</v>
      </c>
      <c r="C511" s="559">
        <v>0</v>
      </c>
      <c r="D511" s="558">
        <v>1</v>
      </c>
      <c r="E511" s="561">
        <v>0</v>
      </c>
      <c r="F511" s="561">
        <v>0</v>
      </c>
      <c r="G511" s="561">
        <v>0</v>
      </c>
      <c r="H511" s="561">
        <v>0</v>
      </c>
      <c r="I511" s="561">
        <v>0</v>
      </c>
      <c r="J511" s="562">
        <v>0</v>
      </c>
      <c r="K511" s="559">
        <v>0</v>
      </c>
      <c r="L511" s="537" t="s">
        <v>874</v>
      </c>
    </row>
    <row r="512" spans="1:12">
      <c r="A512" s="577" t="s">
        <v>875</v>
      </c>
      <c r="B512" s="556">
        <v>18</v>
      </c>
      <c r="C512" s="559">
        <v>0</v>
      </c>
      <c r="D512" s="558">
        <v>13</v>
      </c>
      <c r="E512" s="558" t="s">
        <v>587</v>
      </c>
      <c r="F512" s="558">
        <v>3</v>
      </c>
      <c r="G512" s="561">
        <v>0</v>
      </c>
      <c r="H512" s="558">
        <v>3</v>
      </c>
      <c r="I512" s="558" t="s">
        <v>587</v>
      </c>
      <c r="J512" s="556">
        <v>11</v>
      </c>
      <c r="K512" s="557" t="s">
        <v>2024</v>
      </c>
      <c r="L512" s="537" t="s">
        <v>880</v>
      </c>
    </row>
    <row r="513" spans="1:12">
      <c r="A513" s="578" t="s">
        <v>881</v>
      </c>
      <c r="B513" s="562">
        <v>0</v>
      </c>
      <c r="C513" s="559">
        <v>0</v>
      </c>
      <c r="D513" s="561">
        <v>0</v>
      </c>
      <c r="E513" s="561">
        <v>0</v>
      </c>
      <c r="F513" s="561">
        <v>0</v>
      </c>
      <c r="G513" s="561">
        <v>0</v>
      </c>
      <c r="H513" s="561">
        <v>0</v>
      </c>
      <c r="I513" s="561">
        <v>0</v>
      </c>
      <c r="J513" s="562">
        <v>0</v>
      </c>
      <c r="K513" s="557" t="s">
        <v>1735</v>
      </c>
      <c r="L513" s="537" t="s">
        <v>882</v>
      </c>
    </row>
    <row r="514" spans="1:12">
      <c r="A514" s="576" t="s">
        <v>883</v>
      </c>
      <c r="B514" s="562">
        <v>0</v>
      </c>
      <c r="C514" s="559">
        <v>0</v>
      </c>
      <c r="D514" s="561">
        <v>0</v>
      </c>
      <c r="E514" s="561">
        <v>0</v>
      </c>
      <c r="F514" s="561">
        <v>0</v>
      </c>
      <c r="G514" s="561">
        <v>0</v>
      </c>
      <c r="H514" s="561">
        <v>0</v>
      </c>
      <c r="I514" s="561">
        <v>0</v>
      </c>
      <c r="J514" s="562">
        <v>0</v>
      </c>
      <c r="K514" s="557" t="s">
        <v>2025</v>
      </c>
      <c r="L514" s="537" t="s">
        <v>887</v>
      </c>
    </row>
    <row r="515" spans="1:12">
      <c r="A515" s="576" t="s">
        <v>888</v>
      </c>
      <c r="B515" s="556">
        <v>26</v>
      </c>
      <c r="C515" s="557" t="s">
        <v>1048</v>
      </c>
      <c r="D515" s="558">
        <v>19</v>
      </c>
      <c r="E515" s="558" t="s">
        <v>1019</v>
      </c>
      <c r="F515" s="558">
        <v>42</v>
      </c>
      <c r="G515" s="558" t="s">
        <v>2026</v>
      </c>
      <c r="H515" s="558">
        <v>2</v>
      </c>
      <c r="I515" s="561">
        <v>0</v>
      </c>
      <c r="J515" s="556">
        <v>16</v>
      </c>
      <c r="K515" s="557" t="s">
        <v>885</v>
      </c>
      <c r="L515" s="537" t="s">
        <v>892</v>
      </c>
    </row>
    <row r="516" spans="1:12">
      <c r="A516" s="541" t="s">
        <v>893</v>
      </c>
      <c r="B516" s="556">
        <v>129</v>
      </c>
      <c r="C516" s="557" t="s">
        <v>2027</v>
      </c>
      <c r="D516" s="558">
        <v>33</v>
      </c>
      <c r="E516" s="558" t="s">
        <v>578</v>
      </c>
      <c r="F516" s="558">
        <v>54</v>
      </c>
      <c r="G516" s="561">
        <v>0</v>
      </c>
      <c r="H516" s="558">
        <v>99</v>
      </c>
      <c r="I516" s="561">
        <v>0</v>
      </c>
      <c r="J516" s="556">
        <v>53</v>
      </c>
      <c r="K516" s="557" t="s">
        <v>2028</v>
      </c>
      <c r="L516" s="537" t="s">
        <v>897</v>
      </c>
    </row>
    <row r="517" spans="1:12">
      <c r="A517" s="555" t="s">
        <v>898</v>
      </c>
      <c r="B517" s="552">
        <v>17</v>
      </c>
      <c r="C517" s="553" t="s">
        <v>1000</v>
      </c>
      <c r="D517" s="554">
        <v>20</v>
      </c>
      <c r="E517" s="580">
        <v>0</v>
      </c>
      <c r="F517" s="554">
        <v>12</v>
      </c>
      <c r="G517" s="580">
        <v>0</v>
      </c>
      <c r="H517" s="554">
        <v>11</v>
      </c>
      <c r="I517" s="554" t="s">
        <v>587</v>
      </c>
      <c r="J517" s="552">
        <v>8</v>
      </c>
      <c r="K517" s="553" t="s">
        <v>1072</v>
      </c>
      <c r="L517" s="602" t="s">
        <v>903</v>
      </c>
    </row>
    <row r="518" spans="1:12">
      <c r="A518" s="541" t="s">
        <v>904</v>
      </c>
      <c r="B518" s="562">
        <v>0</v>
      </c>
      <c r="C518" s="559">
        <v>0</v>
      </c>
      <c r="D518" s="561">
        <v>0</v>
      </c>
      <c r="E518" s="561">
        <v>0</v>
      </c>
      <c r="F518" s="561">
        <v>0</v>
      </c>
      <c r="G518" s="561">
        <v>0</v>
      </c>
      <c r="H518" s="561">
        <v>0</v>
      </c>
      <c r="I518" s="561">
        <v>0</v>
      </c>
      <c r="J518" s="556">
        <v>1</v>
      </c>
      <c r="K518" s="557" t="s">
        <v>1919</v>
      </c>
      <c r="L518" s="537" t="s">
        <v>907</v>
      </c>
    </row>
    <row r="519" spans="1:12">
      <c r="A519" s="541" t="s">
        <v>908</v>
      </c>
      <c r="B519" s="556">
        <v>17</v>
      </c>
      <c r="C519" s="557" t="s">
        <v>1000</v>
      </c>
      <c r="D519" s="558">
        <v>19</v>
      </c>
      <c r="E519" s="561">
        <v>0</v>
      </c>
      <c r="F519" s="558">
        <v>12</v>
      </c>
      <c r="G519" s="561">
        <v>0</v>
      </c>
      <c r="H519" s="558">
        <v>10</v>
      </c>
      <c r="I519" s="561">
        <v>0</v>
      </c>
      <c r="J519" s="556">
        <v>7</v>
      </c>
      <c r="K519" s="557" t="s">
        <v>1936</v>
      </c>
      <c r="L519" s="537" t="s">
        <v>912</v>
      </c>
    </row>
    <row r="520" spans="1:12">
      <c r="A520" s="540" t="s">
        <v>913</v>
      </c>
      <c r="B520" s="598">
        <v>0</v>
      </c>
      <c r="C520" s="559">
        <v>0</v>
      </c>
      <c r="D520" s="558">
        <v>1</v>
      </c>
      <c r="E520" s="561">
        <v>0</v>
      </c>
      <c r="F520" s="561">
        <v>0</v>
      </c>
      <c r="G520" s="561">
        <v>0</v>
      </c>
      <c r="H520" s="558">
        <v>1</v>
      </c>
      <c r="I520" s="558" t="s">
        <v>587</v>
      </c>
      <c r="J520" s="562">
        <v>0</v>
      </c>
      <c r="K520" s="557" t="s">
        <v>1572</v>
      </c>
      <c r="L520" s="537" t="s">
        <v>917</v>
      </c>
    </row>
    <row r="521" spans="1:12">
      <c r="A521" s="551" t="s">
        <v>918</v>
      </c>
      <c r="B521" s="596">
        <v>126</v>
      </c>
      <c r="C521" s="553" t="s">
        <v>1148</v>
      </c>
      <c r="D521" s="554">
        <v>199</v>
      </c>
      <c r="E521" s="554" t="s">
        <v>2029</v>
      </c>
      <c r="F521" s="554">
        <v>322</v>
      </c>
      <c r="G521" s="554" t="s">
        <v>2030</v>
      </c>
      <c r="H521" s="554">
        <v>164</v>
      </c>
      <c r="I521" s="554" t="s">
        <v>2031</v>
      </c>
      <c r="J521" s="552">
        <v>46</v>
      </c>
      <c r="K521" s="553" t="s">
        <v>2032</v>
      </c>
      <c r="L521" s="602" t="s">
        <v>924</v>
      </c>
    </row>
    <row r="522" spans="1:12">
      <c r="A522" s="540" t="s">
        <v>925</v>
      </c>
      <c r="B522" s="598">
        <v>0</v>
      </c>
      <c r="C522" s="559">
        <v>0</v>
      </c>
      <c r="D522" s="558">
        <v>3</v>
      </c>
      <c r="E522" s="558" t="s">
        <v>885</v>
      </c>
      <c r="F522" s="558">
        <v>1</v>
      </c>
      <c r="G522" s="561">
        <v>0</v>
      </c>
      <c r="H522" s="558">
        <v>1</v>
      </c>
      <c r="I522" s="558" t="s">
        <v>1044</v>
      </c>
      <c r="J522" s="562">
        <v>0</v>
      </c>
      <c r="K522" s="557" t="s">
        <v>2033</v>
      </c>
      <c r="L522" s="537" t="s">
        <v>929</v>
      </c>
    </row>
    <row r="523" spans="1:12">
      <c r="A523" s="540" t="s">
        <v>930</v>
      </c>
      <c r="B523" s="572">
        <v>9</v>
      </c>
      <c r="C523" s="557" t="s">
        <v>655</v>
      </c>
      <c r="D523" s="558">
        <v>148</v>
      </c>
      <c r="E523" s="558" t="s">
        <v>2034</v>
      </c>
      <c r="F523" s="558">
        <v>201</v>
      </c>
      <c r="G523" s="558" t="s">
        <v>2035</v>
      </c>
      <c r="H523" s="558">
        <v>49</v>
      </c>
      <c r="I523" s="558" t="s">
        <v>2036</v>
      </c>
      <c r="J523" s="556">
        <v>1</v>
      </c>
      <c r="K523" s="559">
        <v>0</v>
      </c>
      <c r="L523" s="537" t="s">
        <v>935</v>
      </c>
    </row>
    <row r="524" spans="1:12">
      <c r="A524" s="540" t="s">
        <v>936</v>
      </c>
      <c r="B524" s="598">
        <v>0</v>
      </c>
      <c r="C524" s="559">
        <v>0</v>
      </c>
      <c r="D524" s="558">
        <v>1</v>
      </c>
      <c r="E524" s="561">
        <v>0</v>
      </c>
      <c r="F524" s="558">
        <v>1</v>
      </c>
      <c r="G524" s="561">
        <v>0</v>
      </c>
      <c r="H524" s="561">
        <v>0</v>
      </c>
      <c r="I524" s="561">
        <v>0</v>
      </c>
      <c r="J524" s="556">
        <v>6</v>
      </c>
      <c r="K524" s="557" t="s">
        <v>2037</v>
      </c>
      <c r="L524" s="537" t="s">
        <v>939</v>
      </c>
    </row>
    <row r="525" spans="1:12">
      <c r="A525" s="540" t="s">
        <v>940</v>
      </c>
      <c r="B525" s="572">
        <v>101</v>
      </c>
      <c r="C525" s="559">
        <v>0</v>
      </c>
      <c r="D525" s="558">
        <v>37</v>
      </c>
      <c r="E525" s="561">
        <v>0</v>
      </c>
      <c r="F525" s="558">
        <v>37</v>
      </c>
      <c r="G525" s="561">
        <v>0</v>
      </c>
      <c r="H525" s="558">
        <v>52</v>
      </c>
      <c r="I525" s="561">
        <v>0</v>
      </c>
      <c r="J525" s="556">
        <v>32</v>
      </c>
      <c r="K525" s="557" t="s">
        <v>1572</v>
      </c>
      <c r="L525" s="537" t="s">
        <v>945</v>
      </c>
    </row>
    <row r="526" spans="1:12">
      <c r="A526" s="540" t="s">
        <v>946</v>
      </c>
      <c r="B526" s="572">
        <v>16</v>
      </c>
      <c r="C526" s="557" t="s">
        <v>885</v>
      </c>
      <c r="D526" s="558">
        <v>10</v>
      </c>
      <c r="E526" s="561">
        <v>0</v>
      </c>
      <c r="F526" s="558">
        <v>82</v>
      </c>
      <c r="G526" s="558" t="s">
        <v>2038</v>
      </c>
      <c r="H526" s="558">
        <v>62</v>
      </c>
      <c r="I526" s="558" t="s">
        <v>2039</v>
      </c>
      <c r="J526" s="556">
        <v>7</v>
      </c>
      <c r="K526" s="557" t="s">
        <v>1063</v>
      </c>
      <c r="L526" s="537" t="s">
        <v>950</v>
      </c>
    </row>
    <row r="527" spans="1:12">
      <c r="A527" s="551" t="s">
        <v>951</v>
      </c>
      <c r="B527" s="596">
        <v>4</v>
      </c>
      <c r="C527" s="579">
        <v>0</v>
      </c>
      <c r="D527" s="554">
        <v>2</v>
      </c>
      <c r="E527" s="580">
        <v>0</v>
      </c>
      <c r="F527" s="554">
        <v>18</v>
      </c>
      <c r="G527" s="580">
        <v>0</v>
      </c>
      <c r="H527" s="554">
        <v>5</v>
      </c>
      <c r="I527" s="580">
        <v>0</v>
      </c>
      <c r="J527" s="552">
        <v>7</v>
      </c>
      <c r="K527" s="579">
        <v>0</v>
      </c>
      <c r="L527" s="602" t="s">
        <v>957</v>
      </c>
    </row>
    <row r="528" spans="1:12">
      <c r="A528" s="540" t="s">
        <v>958</v>
      </c>
      <c r="B528" s="572">
        <v>4</v>
      </c>
      <c r="C528" s="559">
        <v>0</v>
      </c>
      <c r="D528" s="558">
        <v>2</v>
      </c>
      <c r="E528" s="561">
        <v>0</v>
      </c>
      <c r="F528" s="558">
        <v>18</v>
      </c>
      <c r="G528" s="561">
        <v>0</v>
      </c>
      <c r="H528" s="558">
        <v>5</v>
      </c>
      <c r="I528" s="561">
        <v>0</v>
      </c>
      <c r="J528" s="556">
        <v>7</v>
      </c>
      <c r="K528" s="559">
        <v>0</v>
      </c>
      <c r="L528" s="537" t="s">
        <v>959</v>
      </c>
    </row>
    <row r="529" spans="1:12">
      <c r="A529" s="551" t="s">
        <v>960</v>
      </c>
      <c r="B529" s="596">
        <v>1</v>
      </c>
      <c r="C529" s="579">
        <v>0</v>
      </c>
      <c r="D529" s="554">
        <v>2</v>
      </c>
      <c r="E529" s="580">
        <v>0</v>
      </c>
      <c r="F529" s="580">
        <v>0</v>
      </c>
      <c r="G529" s="580">
        <v>0</v>
      </c>
      <c r="H529" s="580">
        <v>0</v>
      </c>
      <c r="I529" s="580">
        <v>0</v>
      </c>
      <c r="J529" s="552">
        <v>2</v>
      </c>
      <c r="K529" s="553" t="s">
        <v>1073</v>
      </c>
      <c r="L529" s="602" t="s">
        <v>964</v>
      </c>
    </row>
    <row r="530" spans="1:12">
      <c r="A530" s="540" t="s">
        <v>965</v>
      </c>
      <c r="B530" s="572">
        <v>1</v>
      </c>
      <c r="C530" s="559">
        <v>0</v>
      </c>
      <c r="D530" s="558">
        <v>2</v>
      </c>
      <c r="E530" s="561">
        <v>0</v>
      </c>
      <c r="F530" s="561">
        <v>0</v>
      </c>
      <c r="G530" s="561">
        <v>0</v>
      </c>
      <c r="H530" s="561">
        <v>0</v>
      </c>
      <c r="I530" s="561">
        <v>0</v>
      </c>
      <c r="J530" s="556">
        <v>2</v>
      </c>
      <c r="K530" s="557" t="s">
        <v>1073</v>
      </c>
      <c r="L530" s="537" t="s">
        <v>966</v>
      </c>
    </row>
    <row r="531" spans="1:12">
      <c r="A531" s="551" t="s">
        <v>967</v>
      </c>
      <c r="B531" s="612">
        <v>0</v>
      </c>
      <c r="C531" s="579">
        <v>0</v>
      </c>
      <c r="D531" s="554">
        <v>1</v>
      </c>
      <c r="E531" s="580">
        <v>0</v>
      </c>
      <c r="F531" s="580">
        <v>0</v>
      </c>
      <c r="G531" s="580">
        <v>0</v>
      </c>
      <c r="H531" s="554">
        <v>2</v>
      </c>
      <c r="I531" s="580">
        <v>0</v>
      </c>
      <c r="J531" s="581">
        <v>0</v>
      </c>
      <c r="K531" s="579">
        <v>0</v>
      </c>
      <c r="L531" s="602" t="s">
        <v>969</v>
      </c>
    </row>
    <row r="532" spans="1:12">
      <c r="A532" s="540" t="s">
        <v>970</v>
      </c>
      <c r="B532" s="598">
        <v>0</v>
      </c>
      <c r="C532" s="559">
        <v>0</v>
      </c>
      <c r="D532" s="558">
        <v>1</v>
      </c>
      <c r="E532" s="561">
        <v>0</v>
      </c>
      <c r="F532" s="561">
        <v>0</v>
      </c>
      <c r="G532" s="561">
        <v>0</v>
      </c>
      <c r="H532" s="558">
        <v>2</v>
      </c>
      <c r="I532" s="561">
        <v>0</v>
      </c>
      <c r="J532" s="562">
        <v>0</v>
      </c>
      <c r="K532" s="559">
        <v>0</v>
      </c>
      <c r="L532" s="537" t="s">
        <v>971</v>
      </c>
    </row>
    <row r="533" spans="1:12">
      <c r="A533" s="582" t="s">
        <v>972</v>
      </c>
      <c r="B533" s="596">
        <v>2249</v>
      </c>
      <c r="C533" s="553" t="s">
        <v>2040</v>
      </c>
      <c r="D533" s="554">
        <v>1769</v>
      </c>
      <c r="E533" s="554" t="s">
        <v>2041</v>
      </c>
      <c r="F533" s="554">
        <v>1746</v>
      </c>
      <c r="G533" s="554" t="s">
        <v>2042</v>
      </c>
      <c r="H533" s="554">
        <v>1286</v>
      </c>
      <c r="I533" s="554" t="s">
        <v>2043</v>
      </c>
      <c r="J533" s="552">
        <v>1279</v>
      </c>
      <c r="K533" s="553" t="s">
        <v>2044</v>
      </c>
      <c r="L533" s="602" t="s">
        <v>978</v>
      </c>
    </row>
    <row r="534" spans="1:12">
      <c r="A534" s="582"/>
      <c r="B534" s="596"/>
      <c r="C534" s="553"/>
      <c r="D534" s="554"/>
      <c r="E534" s="554"/>
      <c r="F534" s="554"/>
      <c r="G534" s="554"/>
      <c r="H534" s="554"/>
      <c r="I534" s="554"/>
      <c r="J534" s="552"/>
      <c r="K534" s="553"/>
      <c r="L534" s="602"/>
    </row>
    <row r="535" spans="1:12">
      <c r="A535" s="587"/>
      <c r="B535" s="590"/>
      <c r="C535" s="589"/>
      <c r="D535" s="590"/>
      <c r="E535" s="590"/>
      <c r="F535" s="590"/>
      <c r="G535" s="590"/>
      <c r="H535" s="590"/>
      <c r="I535" s="590"/>
      <c r="J535" s="588"/>
      <c r="K535" s="589"/>
      <c r="L535" s="591"/>
    </row>
    <row r="536" spans="1:12" ht="15.75">
      <c r="A536" s="2322" t="s">
        <v>979</v>
      </c>
      <c r="B536" s="2322"/>
      <c r="C536" s="2322"/>
      <c r="D536" s="2322"/>
      <c r="E536" s="2322"/>
      <c r="F536" s="2322"/>
      <c r="G536" s="2322"/>
      <c r="H536" s="2322"/>
      <c r="I536" s="2322"/>
      <c r="J536" s="2322" t="s">
        <v>980</v>
      </c>
      <c r="K536" s="2322"/>
      <c r="L536" s="2322"/>
    </row>
    <row r="537" spans="1:12" ht="15.75">
      <c r="A537" s="2317" t="s">
        <v>981</v>
      </c>
      <c r="B537" s="2317"/>
      <c r="C537" s="2317"/>
      <c r="D537" s="2317"/>
      <c r="E537" s="2317"/>
      <c r="F537" s="2317"/>
      <c r="G537" s="2317"/>
      <c r="H537" s="2317"/>
      <c r="I537" s="2317"/>
      <c r="J537" s="2317" t="s">
        <v>1578</v>
      </c>
      <c r="K537" s="2317"/>
      <c r="L537" s="2317"/>
    </row>
    <row r="538" spans="1:12">
      <c r="A538" s="537"/>
      <c r="B538" s="592"/>
      <c r="C538" s="592"/>
      <c r="D538" s="592"/>
      <c r="E538" s="592"/>
      <c r="F538" s="592"/>
      <c r="G538" s="592"/>
      <c r="H538" s="592"/>
      <c r="I538" s="592"/>
      <c r="J538" s="592"/>
      <c r="K538" s="592"/>
      <c r="L538" s="537"/>
    </row>
    <row r="540" spans="1:12" ht="22.5">
      <c r="A540" s="2314" t="s">
        <v>534</v>
      </c>
      <c r="B540" s="2314"/>
      <c r="C540" s="2314"/>
      <c r="D540" s="2314"/>
      <c r="E540" s="2314"/>
      <c r="F540" s="2314"/>
      <c r="G540" s="2314"/>
      <c r="H540" s="2314"/>
      <c r="I540" s="2314"/>
      <c r="J540" s="2315" t="s">
        <v>535</v>
      </c>
      <c r="K540" s="2315"/>
      <c r="L540" s="2315"/>
    </row>
    <row r="541" spans="1:12" ht="15.75">
      <c r="A541" s="2316" t="s">
        <v>1934</v>
      </c>
      <c r="B541" s="2316"/>
      <c r="C541" s="2316"/>
      <c r="D541" s="2316"/>
      <c r="E541" s="2316"/>
      <c r="F541" s="2316"/>
      <c r="G541" s="2316"/>
      <c r="H541" s="2316"/>
      <c r="I541" s="2316"/>
      <c r="J541" s="2316" t="s">
        <v>1935</v>
      </c>
      <c r="K541" s="2316"/>
      <c r="L541" s="2316"/>
    </row>
    <row r="542" spans="1:12" ht="15.75">
      <c r="A542" s="2316" t="s">
        <v>1579</v>
      </c>
      <c r="B542" s="2316"/>
      <c r="C542" s="2316"/>
      <c r="D542" s="2316"/>
      <c r="E542" s="2316"/>
      <c r="F542" s="2316"/>
      <c r="G542" s="2316"/>
      <c r="H542" s="2316"/>
      <c r="I542" s="2316"/>
      <c r="J542" s="2316" t="s">
        <v>1580</v>
      </c>
      <c r="K542" s="2316"/>
      <c r="L542" s="2316"/>
    </row>
    <row r="543" spans="1:12">
      <c r="A543" s="538" t="s">
        <v>249</v>
      </c>
      <c r="B543" s="539"/>
      <c r="C543" s="539"/>
      <c r="D543" s="539"/>
      <c r="E543" s="539"/>
      <c r="F543" s="539"/>
      <c r="G543" s="539"/>
      <c r="H543" s="539" t="s">
        <v>249</v>
      </c>
      <c r="I543" s="539" t="s">
        <v>249</v>
      </c>
      <c r="J543" s="539" t="s">
        <v>249</v>
      </c>
      <c r="K543" s="539" t="s">
        <v>249</v>
      </c>
      <c r="L543" s="538" t="s">
        <v>249</v>
      </c>
    </row>
    <row r="544" spans="1:12">
      <c r="A544" s="2309" t="s">
        <v>540</v>
      </c>
      <c r="B544" s="2309"/>
      <c r="C544" s="2309"/>
      <c r="D544" s="2309"/>
      <c r="E544" s="2309"/>
      <c r="F544" s="2309"/>
      <c r="G544" s="2309"/>
      <c r="H544" s="2309"/>
      <c r="I544" s="2309"/>
      <c r="J544" s="2309" t="s">
        <v>541</v>
      </c>
      <c r="K544" s="2309"/>
      <c r="L544" s="2309"/>
    </row>
    <row r="545" spans="1:12">
      <c r="A545" s="540"/>
      <c r="B545" s="2310" t="s">
        <v>542</v>
      </c>
      <c r="C545" s="2311"/>
      <c r="D545" s="2312" t="s">
        <v>543</v>
      </c>
      <c r="E545" s="2312"/>
      <c r="F545" s="2312" t="s">
        <v>544</v>
      </c>
      <c r="G545" s="2312"/>
      <c r="H545" s="2312" t="s">
        <v>545</v>
      </c>
      <c r="I545" s="2312"/>
      <c r="J545" s="2310" t="s">
        <v>546</v>
      </c>
      <c r="K545" s="2313"/>
      <c r="L545" s="541"/>
    </row>
    <row r="546" spans="1:12">
      <c r="A546" s="540"/>
      <c r="B546" s="2318" t="s">
        <v>547</v>
      </c>
      <c r="C546" s="2319"/>
      <c r="D546" s="2320" t="s">
        <v>548</v>
      </c>
      <c r="E546" s="2320"/>
      <c r="F546" s="2320" t="s">
        <v>549</v>
      </c>
      <c r="G546" s="2320"/>
      <c r="H546" s="2320" t="s">
        <v>550</v>
      </c>
      <c r="I546" s="2320"/>
      <c r="J546" s="2318" t="s">
        <v>551</v>
      </c>
      <c r="K546" s="2319"/>
      <c r="L546" s="541"/>
    </row>
    <row r="547" spans="1:12">
      <c r="A547" s="542"/>
      <c r="B547" s="543" t="s">
        <v>552</v>
      </c>
      <c r="C547" s="544" t="s">
        <v>553</v>
      </c>
      <c r="D547" s="545" t="s">
        <v>552</v>
      </c>
      <c r="E547" s="545" t="s">
        <v>553</v>
      </c>
      <c r="F547" s="545" t="s">
        <v>552</v>
      </c>
      <c r="G547" s="545" t="s">
        <v>553</v>
      </c>
      <c r="H547" s="545" t="s">
        <v>552</v>
      </c>
      <c r="I547" s="545" t="s">
        <v>553</v>
      </c>
      <c r="J547" s="543" t="s">
        <v>552</v>
      </c>
      <c r="K547" s="544" t="s">
        <v>553</v>
      </c>
      <c r="L547" s="541"/>
    </row>
    <row r="548" spans="1:12">
      <c r="A548" s="546"/>
      <c r="B548" s="547" t="s">
        <v>554</v>
      </c>
      <c r="C548" s="548" t="s">
        <v>555</v>
      </c>
      <c r="D548" s="549" t="s">
        <v>554</v>
      </c>
      <c r="E548" s="549" t="s">
        <v>555</v>
      </c>
      <c r="F548" s="549" t="s">
        <v>554</v>
      </c>
      <c r="G548" s="549" t="s">
        <v>555</v>
      </c>
      <c r="H548" s="549" t="s">
        <v>554</v>
      </c>
      <c r="I548" s="549" t="s">
        <v>555</v>
      </c>
      <c r="J548" s="547" t="s">
        <v>554</v>
      </c>
      <c r="K548" s="548" t="s">
        <v>555</v>
      </c>
      <c r="L548" s="550"/>
    </row>
    <row r="549" spans="1:12">
      <c r="A549" s="551" t="s">
        <v>556</v>
      </c>
      <c r="B549" s="552">
        <v>4987</v>
      </c>
      <c r="C549" s="553" t="s">
        <v>2045</v>
      </c>
      <c r="D549" s="554">
        <v>7294</v>
      </c>
      <c r="E549" s="554" t="s">
        <v>2046</v>
      </c>
      <c r="F549" s="554">
        <v>4450</v>
      </c>
      <c r="G549" s="554" t="s">
        <v>2047</v>
      </c>
      <c r="H549" s="554">
        <v>4009</v>
      </c>
      <c r="I549" s="554" t="s">
        <v>2048</v>
      </c>
      <c r="J549" s="552">
        <v>5394</v>
      </c>
      <c r="K549" s="553" t="s">
        <v>2049</v>
      </c>
      <c r="L549" s="555" t="s">
        <v>562</v>
      </c>
    </row>
    <row r="550" spans="1:12">
      <c r="A550" s="540" t="s">
        <v>563</v>
      </c>
      <c r="B550" s="556">
        <v>128</v>
      </c>
      <c r="C550" s="557" t="s">
        <v>1660</v>
      </c>
      <c r="D550" s="558">
        <v>560</v>
      </c>
      <c r="E550" s="558" t="s">
        <v>2050</v>
      </c>
      <c r="F550" s="558">
        <v>487</v>
      </c>
      <c r="G550" s="558" t="s">
        <v>2051</v>
      </c>
      <c r="H550" s="558">
        <v>105</v>
      </c>
      <c r="I550" s="558" t="s">
        <v>2052</v>
      </c>
      <c r="J550" s="556">
        <v>903</v>
      </c>
      <c r="K550" s="557" t="s">
        <v>2053</v>
      </c>
      <c r="L550" s="541" t="s">
        <v>569</v>
      </c>
    </row>
    <row r="551" spans="1:12">
      <c r="A551" s="540" t="s">
        <v>570</v>
      </c>
      <c r="B551" s="556">
        <v>830</v>
      </c>
      <c r="C551" s="557" t="s">
        <v>2054</v>
      </c>
      <c r="D551" s="558">
        <v>241</v>
      </c>
      <c r="E551" s="558" t="s">
        <v>2055</v>
      </c>
      <c r="F551" s="558">
        <v>147</v>
      </c>
      <c r="G551" s="558" t="s">
        <v>1337</v>
      </c>
      <c r="H551" s="558">
        <v>472</v>
      </c>
      <c r="I551" s="558" t="s">
        <v>2056</v>
      </c>
      <c r="J551" s="556">
        <v>170</v>
      </c>
      <c r="K551" s="557" t="s">
        <v>2057</v>
      </c>
      <c r="L551" s="541" t="s">
        <v>575</v>
      </c>
    </row>
    <row r="552" spans="1:12">
      <c r="A552" s="540" t="s">
        <v>576</v>
      </c>
      <c r="B552" s="556">
        <v>756</v>
      </c>
      <c r="C552" s="557" t="s">
        <v>2058</v>
      </c>
      <c r="D552" s="560">
        <v>2585</v>
      </c>
      <c r="E552" s="558" t="s">
        <v>2059</v>
      </c>
      <c r="F552" s="558">
        <v>348</v>
      </c>
      <c r="G552" s="558" t="s">
        <v>2060</v>
      </c>
      <c r="H552" s="558">
        <v>1166</v>
      </c>
      <c r="I552" s="558" t="s">
        <v>2061</v>
      </c>
      <c r="J552" s="556">
        <v>2510</v>
      </c>
      <c r="K552" s="557" t="s">
        <v>2062</v>
      </c>
      <c r="L552" s="541" t="s">
        <v>579</v>
      </c>
    </row>
    <row r="553" spans="1:12">
      <c r="A553" s="540" t="s">
        <v>580</v>
      </c>
      <c r="B553" s="556">
        <v>565</v>
      </c>
      <c r="C553" s="557" t="s">
        <v>2063</v>
      </c>
      <c r="D553" s="558">
        <v>954</v>
      </c>
      <c r="E553" s="558" t="s">
        <v>2064</v>
      </c>
      <c r="F553" s="558">
        <v>553</v>
      </c>
      <c r="G553" s="558" t="s">
        <v>2065</v>
      </c>
      <c r="H553" s="558">
        <v>191</v>
      </c>
      <c r="I553" s="558" t="s">
        <v>2066</v>
      </c>
      <c r="J553" s="556">
        <v>72</v>
      </c>
      <c r="K553" s="557" t="s">
        <v>1072</v>
      </c>
      <c r="L553" s="541" t="s">
        <v>585</v>
      </c>
    </row>
    <row r="554" spans="1:12">
      <c r="A554" s="540" t="s">
        <v>586</v>
      </c>
      <c r="B554" s="556">
        <v>908</v>
      </c>
      <c r="C554" s="557" t="s">
        <v>2067</v>
      </c>
      <c r="D554" s="558">
        <v>2290</v>
      </c>
      <c r="E554" s="558" t="s">
        <v>2068</v>
      </c>
      <c r="F554" s="558">
        <v>1948</v>
      </c>
      <c r="G554" s="558" t="s">
        <v>2069</v>
      </c>
      <c r="H554" s="558">
        <v>1287</v>
      </c>
      <c r="I554" s="558" t="s">
        <v>1182</v>
      </c>
      <c r="J554" s="556">
        <v>1260</v>
      </c>
      <c r="K554" s="557" t="s">
        <v>2070</v>
      </c>
      <c r="L554" s="541" t="s">
        <v>590</v>
      </c>
    </row>
    <row r="555" spans="1:12">
      <c r="A555" s="540" t="s">
        <v>591</v>
      </c>
      <c r="B555" s="556">
        <v>1800</v>
      </c>
      <c r="C555" s="557" t="s">
        <v>2071</v>
      </c>
      <c r="D555" s="558">
        <v>664</v>
      </c>
      <c r="E555" s="558" t="s">
        <v>2072</v>
      </c>
      <c r="F555" s="558">
        <v>967</v>
      </c>
      <c r="G555" s="558" t="s">
        <v>2073</v>
      </c>
      <c r="H555" s="558">
        <v>788</v>
      </c>
      <c r="I555" s="558" t="s">
        <v>2074</v>
      </c>
      <c r="J555" s="556">
        <v>479</v>
      </c>
      <c r="K555" s="557" t="s">
        <v>2075</v>
      </c>
      <c r="L555" s="541" t="s">
        <v>597</v>
      </c>
    </row>
    <row r="556" spans="1:12">
      <c r="A556" s="551" t="s">
        <v>598</v>
      </c>
      <c r="B556" s="552">
        <v>4977</v>
      </c>
      <c r="C556" s="553" t="s">
        <v>2076</v>
      </c>
      <c r="D556" s="554">
        <v>2858</v>
      </c>
      <c r="E556" s="554" t="s">
        <v>2077</v>
      </c>
      <c r="F556" s="554">
        <v>5174</v>
      </c>
      <c r="G556" s="554" t="s">
        <v>2078</v>
      </c>
      <c r="H556" s="554">
        <v>2154</v>
      </c>
      <c r="I556" s="554" t="s">
        <v>2079</v>
      </c>
      <c r="J556" s="552">
        <v>3394</v>
      </c>
      <c r="K556" s="553" t="s">
        <v>2080</v>
      </c>
      <c r="L556" s="555" t="s">
        <v>220</v>
      </c>
    </row>
    <row r="557" spans="1:12">
      <c r="A557" s="540" t="s">
        <v>602</v>
      </c>
      <c r="B557" s="556">
        <v>705</v>
      </c>
      <c r="C557" s="557" t="s">
        <v>2081</v>
      </c>
      <c r="D557" s="558">
        <v>1154</v>
      </c>
      <c r="E557" s="558" t="s">
        <v>2082</v>
      </c>
      <c r="F557" s="558">
        <v>1806</v>
      </c>
      <c r="G557" s="558" t="s">
        <v>2083</v>
      </c>
      <c r="H557" s="558">
        <v>433</v>
      </c>
      <c r="I557" s="558" t="s">
        <v>2084</v>
      </c>
      <c r="J557" s="556">
        <v>1289</v>
      </c>
      <c r="K557" s="557" t="s">
        <v>2085</v>
      </c>
      <c r="L557" s="541" t="s">
        <v>606</v>
      </c>
    </row>
    <row r="558" spans="1:12">
      <c r="A558" s="540" t="s">
        <v>607</v>
      </c>
      <c r="B558" s="556">
        <v>218</v>
      </c>
      <c r="C558" s="557" t="s">
        <v>2086</v>
      </c>
      <c r="D558" s="558">
        <v>340</v>
      </c>
      <c r="E558" s="558" t="s">
        <v>2087</v>
      </c>
      <c r="F558" s="558">
        <v>190</v>
      </c>
      <c r="G558" s="558" t="s">
        <v>2088</v>
      </c>
      <c r="H558" s="558">
        <v>46</v>
      </c>
      <c r="I558" s="558" t="s">
        <v>2089</v>
      </c>
      <c r="J558" s="556">
        <v>131</v>
      </c>
      <c r="K558" s="557" t="s">
        <v>2090</v>
      </c>
      <c r="L558" s="541" t="s">
        <v>611</v>
      </c>
    </row>
    <row r="559" spans="1:12">
      <c r="A559" s="540" t="s">
        <v>612</v>
      </c>
      <c r="B559" s="556">
        <v>426</v>
      </c>
      <c r="C559" s="557" t="s">
        <v>2091</v>
      </c>
      <c r="D559" s="558">
        <v>846</v>
      </c>
      <c r="E559" s="558" t="s">
        <v>2092</v>
      </c>
      <c r="F559" s="558">
        <v>1071</v>
      </c>
      <c r="G559" s="558" t="s">
        <v>2093</v>
      </c>
      <c r="H559" s="558">
        <v>392</v>
      </c>
      <c r="I559" s="558" t="s">
        <v>2094</v>
      </c>
      <c r="J559" s="556">
        <v>706</v>
      </c>
      <c r="K559" s="557" t="s">
        <v>2095</v>
      </c>
      <c r="L559" s="541" t="s">
        <v>615</v>
      </c>
    </row>
    <row r="560" spans="1:12">
      <c r="A560" s="540" t="s">
        <v>616</v>
      </c>
      <c r="B560" s="556">
        <v>966</v>
      </c>
      <c r="C560" s="557" t="s">
        <v>2096</v>
      </c>
      <c r="D560" s="558">
        <v>354</v>
      </c>
      <c r="E560" s="558" t="s">
        <v>2097</v>
      </c>
      <c r="F560" s="558">
        <v>1249</v>
      </c>
      <c r="G560" s="558" t="s">
        <v>2098</v>
      </c>
      <c r="H560" s="558">
        <v>298</v>
      </c>
      <c r="I560" s="558" t="s">
        <v>2099</v>
      </c>
      <c r="J560" s="556">
        <v>436</v>
      </c>
      <c r="K560" s="557" t="s">
        <v>2100</v>
      </c>
      <c r="L560" s="541" t="s">
        <v>620</v>
      </c>
    </row>
    <row r="561" spans="1:12">
      <c r="A561" s="540" t="s">
        <v>621</v>
      </c>
      <c r="B561" s="556">
        <v>1898</v>
      </c>
      <c r="C561" s="557" t="s">
        <v>2101</v>
      </c>
      <c r="D561" s="558">
        <v>157</v>
      </c>
      <c r="E561" s="558" t="s">
        <v>1086</v>
      </c>
      <c r="F561" s="558">
        <v>850</v>
      </c>
      <c r="G561" s="558" t="s">
        <v>2102</v>
      </c>
      <c r="H561" s="558">
        <v>974</v>
      </c>
      <c r="I561" s="558" t="s">
        <v>2103</v>
      </c>
      <c r="J561" s="556">
        <v>726</v>
      </c>
      <c r="K561" s="557" t="s">
        <v>2104</v>
      </c>
      <c r="L561" s="541" t="s">
        <v>625</v>
      </c>
    </row>
    <row r="562" spans="1:12">
      <c r="A562" s="540" t="s">
        <v>626</v>
      </c>
      <c r="B562" s="556">
        <v>764</v>
      </c>
      <c r="C562" s="557" t="s">
        <v>2105</v>
      </c>
      <c r="D562" s="558">
        <v>7</v>
      </c>
      <c r="E562" s="561">
        <v>0</v>
      </c>
      <c r="F562" s="558">
        <v>8</v>
      </c>
      <c r="G562" s="558" t="s">
        <v>885</v>
      </c>
      <c r="H562" s="558">
        <v>11</v>
      </c>
      <c r="I562" s="558" t="s">
        <v>885</v>
      </c>
      <c r="J562" s="556">
        <v>106</v>
      </c>
      <c r="K562" s="557" t="s">
        <v>899</v>
      </c>
      <c r="L562" s="541" t="s">
        <v>629</v>
      </c>
    </row>
    <row r="563" spans="1:12">
      <c r="A563" s="551" t="s">
        <v>630</v>
      </c>
      <c r="B563" s="552">
        <v>9962</v>
      </c>
      <c r="C563" s="553" t="s">
        <v>2106</v>
      </c>
      <c r="D563" s="554">
        <v>6797</v>
      </c>
      <c r="E563" s="554" t="s">
        <v>2107</v>
      </c>
      <c r="F563" s="554">
        <v>7005</v>
      </c>
      <c r="G563" s="554" t="s">
        <v>2108</v>
      </c>
      <c r="H563" s="554">
        <v>7473</v>
      </c>
      <c r="I563" s="554" t="s">
        <v>2109</v>
      </c>
      <c r="J563" s="552">
        <v>7999</v>
      </c>
      <c r="K563" s="553" t="s">
        <v>2110</v>
      </c>
      <c r="L563" s="555" t="s">
        <v>636</v>
      </c>
    </row>
    <row r="564" spans="1:12">
      <c r="A564" s="540" t="s">
        <v>637</v>
      </c>
      <c r="B564" s="562">
        <v>0</v>
      </c>
      <c r="C564" s="559">
        <v>0</v>
      </c>
      <c r="D564" s="558">
        <v>1</v>
      </c>
      <c r="E564" s="561">
        <v>0</v>
      </c>
      <c r="F564" s="561">
        <v>0</v>
      </c>
      <c r="G564" s="561">
        <v>0</v>
      </c>
      <c r="H564" s="561">
        <v>0</v>
      </c>
      <c r="I564" s="561">
        <v>0</v>
      </c>
      <c r="J564" s="556">
        <v>30</v>
      </c>
      <c r="K564" s="557" t="s">
        <v>2111</v>
      </c>
      <c r="L564" s="541" t="s">
        <v>639</v>
      </c>
    </row>
    <row r="565" spans="1:12">
      <c r="A565" s="540" t="s">
        <v>640</v>
      </c>
      <c r="B565" s="556">
        <v>827</v>
      </c>
      <c r="C565" s="557" t="s">
        <v>2112</v>
      </c>
      <c r="D565" s="558">
        <v>650</v>
      </c>
      <c r="E565" s="558" t="s">
        <v>2113</v>
      </c>
      <c r="F565" s="558">
        <v>153</v>
      </c>
      <c r="G565" s="558" t="s">
        <v>2114</v>
      </c>
      <c r="H565" s="558">
        <v>161</v>
      </c>
      <c r="I565" s="558" t="s">
        <v>2115</v>
      </c>
      <c r="J565" s="556">
        <v>146</v>
      </c>
      <c r="K565" s="557" t="s">
        <v>848</v>
      </c>
      <c r="L565" s="541" t="s">
        <v>645</v>
      </c>
    </row>
    <row r="566" spans="1:12">
      <c r="A566" s="540" t="s">
        <v>646</v>
      </c>
      <c r="B566" s="556">
        <v>2903</v>
      </c>
      <c r="C566" s="557" t="s">
        <v>2116</v>
      </c>
      <c r="D566" s="558">
        <v>1222</v>
      </c>
      <c r="E566" s="558" t="s">
        <v>2117</v>
      </c>
      <c r="F566" s="558">
        <v>2243</v>
      </c>
      <c r="G566" s="558" t="s">
        <v>2118</v>
      </c>
      <c r="H566" s="558">
        <v>1275</v>
      </c>
      <c r="I566" s="558" t="s">
        <v>2119</v>
      </c>
      <c r="J566" s="556">
        <v>1300</v>
      </c>
      <c r="K566" s="557" t="s">
        <v>2120</v>
      </c>
      <c r="L566" s="541" t="s">
        <v>647</v>
      </c>
    </row>
    <row r="567" spans="1:12">
      <c r="A567" s="540" t="s">
        <v>648</v>
      </c>
      <c r="B567" s="556">
        <v>92</v>
      </c>
      <c r="C567" s="557" t="s">
        <v>2121</v>
      </c>
      <c r="D567" s="558">
        <v>125</v>
      </c>
      <c r="E567" s="558" t="s">
        <v>2122</v>
      </c>
      <c r="F567" s="558">
        <v>71</v>
      </c>
      <c r="G567" s="558" t="s">
        <v>2123</v>
      </c>
      <c r="H567" s="558">
        <v>604</v>
      </c>
      <c r="I567" s="558" t="s">
        <v>1993</v>
      </c>
      <c r="J567" s="556">
        <v>303</v>
      </c>
      <c r="K567" s="557" t="s">
        <v>2124</v>
      </c>
      <c r="L567" s="541" t="s">
        <v>652</v>
      </c>
    </row>
    <row r="568" spans="1:12">
      <c r="A568" s="540" t="s">
        <v>653</v>
      </c>
      <c r="B568" s="556">
        <v>160</v>
      </c>
      <c r="C568" s="557" t="s">
        <v>2125</v>
      </c>
      <c r="D568" s="558">
        <v>27</v>
      </c>
      <c r="E568" s="558" t="s">
        <v>1919</v>
      </c>
      <c r="F568" s="561">
        <v>0</v>
      </c>
      <c r="G568" s="561">
        <v>0</v>
      </c>
      <c r="H568" s="558">
        <v>8</v>
      </c>
      <c r="I568" s="558" t="s">
        <v>655</v>
      </c>
      <c r="J568" s="556">
        <v>9</v>
      </c>
      <c r="K568" s="557" t="s">
        <v>1186</v>
      </c>
      <c r="L568" s="541" t="s">
        <v>659</v>
      </c>
    </row>
    <row r="569" spans="1:12">
      <c r="A569" s="540" t="s">
        <v>660</v>
      </c>
      <c r="B569" s="556">
        <v>2564</v>
      </c>
      <c r="C569" s="557" t="s">
        <v>2126</v>
      </c>
      <c r="D569" s="558">
        <v>592</v>
      </c>
      <c r="E569" s="558" t="s">
        <v>2127</v>
      </c>
      <c r="F569" s="558">
        <v>721</v>
      </c>
      <c r="G569" s="558" t="s">
        <v>2128</v>
      </c>
      <c r="H569" s="558">
        <v>1119</v>
      </c>
      <c r="I569" s="558" t="s">
        <v>2129</v>
      </c>
      <c r="J569" s="556">
        <v>1738</v>
      </c>
      <c r="K569" s="557" t="s">
        <v>2130</v>
      </c>
      <c r="L569" s="541" t="s">
        <v>664</v>
      </c>
    </row>
    <row r="570" spans="1:12">
      <c r="A570" s="540" t="s">
        <v>665</v>
      </c>
      <c r="B570" s="556">
        <v>1616</v>
      </c>
      <c r="C570" s="557" t="s">
        <v>2131</v>
      </c>
      <c r="D570" s="558">
        <v>1118</v>
      </c>
      <c r="E570" s="558" t="s">
        <v>2132</v>
      </c>
      <c r="F570" s="558">
        <v>1991</v>
      </c>
      <c r="G570" s="558" t="s">
        <v>2133</v>
      </c>
      <c r="H570" s="558">
        <v>1543</v>
      </c>
      <c r="I570" s="558" t="s">
        <v>2134</v>
      </c>
      <c r="J570" s="556">
        <v>1296</v>
      </c>
      <c r="K570" s="557" t="s">
        <v>2135</v>
      </c>
      <c r="L570" s="541" t="s">
        <v>668</v>
      </c>
    </row>
    <row r="571" spans="1:12">
      <c r="A571" s="540" t="s">
        <v>669</v>
      </c>
      <c r="B571" s="556">
        <v>242</v>
      </c>
      <c r="C571" s="557" t="s">
        <v>2136</v>
      </c>
      <c r="D571" s="558">
        <v>304</v>
      </c>
      <c r="E571" s="558" t="s">
        <v>2137</v>
      </c>
      <c r="F571" s="558">
        <v>170</v>
      </c>
      <c r="G571" s="558" t="s">
        <v>2138</v>
      </c>
      <c r="H571" s="558">
        <v>378</v>
      </c>
      <c r="I571" s="558" t="s">
        <v>2139</v>
      </c>
      <c r="J571" s="556">
        <v>363</v>
      </c>
      <c r="K571" s="557" t="s">
        <v>2140</v>
      </c>
      <c r="L571" s="541" t="s">
        <v>674</v>
      </c>
    </row>
    <row r="572" spans="1:12">
      <c r="A572" s="540" t="s">
        <v>675</v>
      </c>
      <c r="B572" s="556">
        <v>22</v>
      </c>
      <c r="C572" s="557" t="s">
        <v>2141</v>
      </c>
      <c r="D572" s="558">
        <v>23</v>
      </c>
      <c r="E572" s="558" t="s">
        <v>1992</v>
      </c>
      <c r="F572" s="558">
        <v>14</v>
      </c>
      <c r="G572" s="558" t="s">
        <v>899</v>
      </c>
      <c r="H572" s="558">
        <v>36</v>
      </c>
      <c r="I572" s="558" t="s">
        <v>2142</v>
      </c>
      <c r="J572" s="556">
        <v>18</v>
      </c>
      <c r="K572" s="557" t="s">
        <v>1148</v>
      </c>
      <c r="L572" s="541" t="s">
        <v>679</v>
      </c>
    </row>
    <row r="573" spans="1:12">
      <c r="A573" s="540" t="s">
        <v>680</v>
      </c>
      <c r="B573" s="556">
        <v>267</v>
      </c>
      <c r="C573" s="557" t="s">
        <v>2143</v>
      </c>
      <c r="D573" s="558">
        <v>582</v>
      </c>
      <c r="E573" s="558" t="s">
        <v>2144</v>
      </c>
      <c r="F573" s="558">
        <v>317</v>
      </c>
      <c r="G573" s="558" t="s">
        <v>2145</v>
      </c>
      <c r="H573" s="558">
        <v>340</v>
      </c>
      <c r="I573" s="558" t="s">
        <v>2146</v>
      </c>
      <c r="J573" s="556">
        <v>932</v>
      </c>
      <c r="K573" s="557" t="s">
        <v>2147</v>
      </c>
      <c r="L573" s="541" t="s">
        <v>685</v>
      </c>
    </row>
    <row r="574" spans="1:12">
      <c r="A574" s="540" t="s">
        <v>686</v>
      </c>
      <c r="B574" s="556">
        <v>1269</v>
      </c>
      <c r="C574" s="557" t="s">
        <v>905</v>
      </c>
      <c r="D574" s="558">
        <v>2153</v>
      </c>
      <c r="E574" s="558" t="s">
        <v>2148</v>
      </c>
      <c r="F574" s="558">
        <v>1325</v>
      </c>
      <c r="G574" s="558" t="s">
        <v>2149</v>
      </c>
      <c r="H574" s="558">
        <v>2009</v>
      </c>
      <c r="I574" s="558" t="s">
        <v>2150</v>
      </c>
      <c r="J574" s="556">
        <v>1864</v>
      </c>
      <c r="K574" s="557" t="s">
        <v>2151</v>
      </c>
      <c r="L574" s="541" t="s">
        <v>687</v>
      </c>
    </row>
    <row r="575" spans="1:12">
      <c r="A575" s="551" t="s">
        <v>688</v>
      </c>
      <c r="B575" s="552">
        <v>10065</v>
      </c>
      <c r="C575" s="553" t="s">
        <v>2152</v>
      </c>
      <c r="D575" s="554">
        <v>9746</v>
      </c>
      <c r="E575" s="554" t="s">
        <v>2153</v>
      </c>
      <c r="F575" s="554">
        <v>7429</v>
      </c>
      <c r="G575" s="554" t="s">
        <v>2154</v>
      </c>
      <c r="H575" s="554">
        <v>8169</v>
      </c>
      <c r="I575" s="554" t="s">
        <v>2155</v>
      </c>
      <c r="J575" s="552">
        <v>9460</v>
      </c>
      <c r="K575" s="553" t="s">
        <v>2156</v>
      </c>
      <c r="L575" s="555" t="s">
        <v>693</v>
      </c>
    </row>
    <row r="576" spans="1:12">
      <c r="A576" s="540" t="s">
        <v>694</v>
      </c>
      <c r="B576" s="556">
        <v>1761</v>
      </c>
      <c r="C576" s="557" t="s">
        <v>2157</v>
      </c>
      <c r="D576" s="558">
        <v>1758</v>
      </c>
      <c r="E576" s="558" t="s">
        <v>1594</v>
      </c>
      <c r="F576" s="558">
        <v>2723</v>
      </c>
      <c r="G576" s="558" t="s">
        <v>2158</v>
      </c>
      <c r="H576" s="558">
        <v>1274</v>
      </c>
      <c r="I576" s="558" t="s">
        <v>2159</v>
      </c>
      <c r="J576" s="556">
        <v>1134</v>
      </c>
      <c r="K576" s="557" t="s">
        <v>2160</v>
      </c>
      <c r="L576" s="541" t="s">
        <v>698</v>
      </c>
    </row>
    <row r="577" spans="1:12">
      <c r="A577" s="540" t="s">
        <v>699</v>
      </c>
      <c r="B577" s="556">
        <v>240</v>
      </c>
      <c r="C577" s="557" t="s">
        <v>2161</v>
      </c>
      <c r="D577" s="558">
        <v>750</v>
      </c>
      <c r="E577" s="558" t="s">
        <v>2162</v>
      </c>
      <c r="F577" s="558">
        <v>414</v>
      </c>
      <c r="G577" s="558" t="s">
        <v>2163</v>
      </c>
      <c r="H577" s="558">
        <v>43</v>
      </c>
      <c r="I577" s="558" t="s">
        <v>1056</v>
      </c>
      <c r="J577" s="556">
        <v>1220</v>
      </c>
      <c r="K577" s="557" t="s">
        <v>2164</v>
      </c>
      <c r="L577" s="541" t="s">
        <v>704</v>
      </c>
    </row>
    <row r="578" spans="1:12">
      <c r="A578" s="540" t="s">
        <v>705</v>
      </c>
      <c r="B578" s="556">
        <v>119</v>
      </c>
      <c r="C578" s="557" t="s">
        <v>1943</v>
      </c>
      <c r="D578" s="558">
        <v>84</v>
      </c>
      <c r="E578" s="558" t="s">
        <v>1048</v>
      </c>
      <c r="F578" s="558">
        <v>200</v>
      </c>
      <c r="G578" s="558" t="s">
        <v>2015</v>
      </c>
      <c r="H578" s="558">
        <v>90</v>
      </c>
      <c r="I578" s="558" t="s">
        <v>2165</v>
      </c>
      <c r="J578" s="556">
        <v>123</v>
      </c>
      <c r="K578" s="557" t="s">
        <v>1943</v>
      </c>
      <c r="L578" s="541" t="s">
        <v>706</v>
      </c>
    </row>
    <row r="579" spans="1:12">
      <c r="A579" s="540" t="s">
        <v>707</v>
      </c>
      <c r="B579" s="556">
        <v>305</v>
      </c>
      <c r="C579" s="557" t="s">
        <v>2166</v>
      </c>
      <c r="D579" s="558">
        <v>28</v>
      </c>
      <c r="E579" s="558" t="s">
        <v>2167</v>
      </c>
      <c r="F579" s="558">
        <v>61</v>
      </c>
      <c r="G579" s="558" t="s">
        <v>1776</v>
      </c>
      <c r="H579" s="558">
        <v>98</v>
      </c>
      <c r="I579" s="558" t="s">
        <v>2168</v>
      </c>
      <c r="J579" s="556">
        <v>145</v>
      </c>
      <c r="K579" s="557" t="s">
        <v>2169</v>
      </c>
      <c r="L579" s="541" t="s">
        <v>708</v>
      </c>
    </row>
    <row r="580" spans="1:12">
      <c r="A580" s="540" t="s">
        <v>709</v>
      </c>
      <c r="B580" s="556">
        <v>17</v>
      </c>
      <c r="C580" s="559">
        <v>0</v>
      </c>
      <c r="D580" s="558">
        <v>12</v>
      </c>
      <c r="E580" s="558" t="s">
        <v>885</v>
      </c>
      <c r="F580" s="558">
        <v>51</v>
      </c>
      <c r="G580" s="558" t="s">
        <v>873</v>
      </c>
      <c r="H580" s="558">
        <v>2</v>
      </c>
      <c r="I580" s="561">
        <v>0</v>
      </c>
      <c r="J580" s="556">
        <v>7</v>
      </c>
      <c r="K580" s="559">
        <v>0</v>
      </c>
      <c r="L580" s="541" t="s">
        <v>712</v>
      </c>
    </row>
    <row r="581" spans="1:12">
      <c r="A581" s="540" t="s">
        <v>713</v>
      </c>
      <c r="B581" s="556">
        <v>1052</v>
      </c>
      <c r="C581" s="557" t="s">
        <v>2170</v>
      </c>
      <c r="D581" s="558">
        <v>1754</v>
      </c>
      <c r="E581" s="558" t="s">
        <v>2171</v>
      </c>
      <c r="F581" s="558">
        <v>519</v>
      </c>
      <c r="G581" s="558" t="s">
        <v>2172</v>
      </c>
      <c r="H581" s="558">
        <v>1609</v>
      </c>
      <c r="I581" s="558" t="s">
        <v>2173</v>
      </c>
      <c r="J581" s="556">
        <v>1321</v>
      </c>
      <c r="K581" s="557" t="s">
        <v>2174</v>
      </c>
      <c r="L581" s="541" t="s">
        <v>716</v>
      </c>
    </row>
    <row r="582" spans="1:12">
      <c r="A582" s="540" t="s">
        <v>717</v>
      </c>
      <c r="B582" s="556">
        <v>285</v>
      </c>
      <c r="C582" s="557" t="s">
        <v>2175</v>
      </c>
      <c r="D582" s="558">
        <v>887</v>
      </c>
      <c r="E582" s="558" t="s">
        <v>2176</v>
      </c>
      <c r="F582" s="558">
        <v>60</v>
      </c>
      <c r="G582" s="558" t="s">
        <v>2177</v>
      </c>
      <c r="H582" s="558">
        <v>489</v>
      </c>
      <c r="I582" s="558" t="s">
        <v>2178</v>
      </c>
      <c r="J582" s="556">
        <v>514</v>
      </c>
      <c r="K582" s="557" t="s">
        <v>2179</v>
      </c>
      <c r="L582" s="541" t="s">
        <v>718</v>
      </c>
    </row>
    <row r="583" spans="1:12">
      <c r="A583" s="540" t="s">
        <v>719</v>
      </c>
      <c r="B583" s="556">
        <v>453</v>
      </c>
      <c r="C583" s="557" t="s">
        <v>2180</v>
      </c>
      <c r="D583" s="558">
        <v>604</v>
      </c>
      <c r="E583" s="558" t="s">
        <v>2181</v>
      </c>
      <c r="F583" s="558">
        <v>419</v>
      </c>
      <c r="G583" s="558" t="s">
        <v>2182</v>
      </c>
      <c r="H583" s="558">
        <v>267</v>
      </c>
      <c r="I583" s="558" t="s">
        <v>2183</v>
      </c>
      <c r="J583" s="556">
        <v>405</v>
      </c>
      <c r="K583" s="557" t="s">
        <v>2184</v>
      </c>
      <c r="L583" s="541" t="s">
        <v>723</v>
      </c>
    </row>
    <row r="584" spans="1:12">
      <c r="A584" s="540" t="s">
        <v>724</v>
      </c>
      <c r="B584" s="556">
        <v>32</v>
      </c>
      <c r="C584" s="557" t="s">
        <v>581</v>
      </c>
      <c r="D584" s="558">
        <v>112</v>
      </c>
      <c r="E584" s="558" t="s">
        <v>2185</v>
      </c>
      <c r="F584" s="558">
        <v>403</v>
      </c>
      <c r="G584" s="558" t="s">
        <v>2186</v>
      </c>
      <c r="H584" s="558">
        <v>13</v>
      </c>
      <c r="I584" s="558" t="s">
        <v>1000</v>
      </c>
      <c r="J584" s="556">
        <v>60</v>
      </c>
      <c r="K584" s="557" t="s">
        <v>2187</v>
      </c>
      <c r="L584" s="541" t="s">
        <v>727</v>
      </c>
    </row>
    <row r="585" spans="1:12">
      <c r="A585" s="540" t="s">
        <v>728</v>
      </c>
      <c r="B585" s="556">
        <v>4580</v>
      </c>
      <c r="C585" s="557" t="s">
        <v>2188</v>
      </c>
      <c r="D585" s="558">
        <v>2315</v>
      </c>
      <c r="E585" s="558" t="s">
        <v>2189</v>
      </c>
      <c r="F585" s="558">
        <v>667</v>
      </c>
      <c r="G585" s="558" t="s">
        <v>2190</v>
      </c>
      <c r="H585" s="558">
        <v>2006</v>
      </c>
      <c r="I585" s="558" t="s">
        <v>2191</v>
      </c>
      <c r="J585" s="556">
        <v>2822</v>
      </c>
      <c r="K585" s="557" t="s">
        <v>2192</v>
      </c>
      <c r="L585" s="541" t="s">
        <v>731</v>
      </c>
    </row>
    <row r="586" spans="1:12">
      <c r="A586" s="540" t="s">
        <v>732</v>
      </c>
      <c r="B586" s="562">
        <v>0</v>
      </c>
      <c r="C586" s="559">
        <v>0</v>
      </c>
      <c r="D586" s="561">
        <v>0</v>
      </c>
      <c r="E586" s="561">
        <v>0</v>
      </c>
      <c r="F586" s="558">
        <v>1</v>
      </c>
      <c r="G586" s="561">
        <v>0</v>
      </c>
      <c r="H586" s="558">
        <v>10</v>
      </c>
      <c r="I586" s="558" t="s">
        <v>1986</v>
      </c>
      <c r="J586" s="556">
        <v>114</v>
      </c>
      <c r="K586" s="557" t="s">
        <v>2193</v>
      </c>
      <c r="L586" s="541" t="s">
        <v>735</v>
      </c>
    </row>
    <row r="587" spans="1:12">
      <c r="A587" s="540" t="s">
        <v>736</v>
      </c>
      <c r="B587" s="556">
        <v>923</v>
      </c>
      <c r="C587" s="557" t="s">
        <v>2194</v>
      </c>
      <c r="D587" s="558">
        <v>687</v>
      </c>
      <c r="E587" s="558" t="s">
        <v>2195</v>
      </c>
      <c r="F587" s="558">
        <v>1735</v>
      </c>
      <c r="G587" s="558" t="s">
        <v>2196</v>
      </c>
      <c r="H587" s="558">
        <v>1678</v>
      </c>
      <c r="I587" s="558" t="s">
        <v>2197</v>
      </c>
      <c r="J587" s="556">
        <v>758</v>
      </c>
      <c r="K587" s="557" t="s">
        <v>2198</v>
      </c>
      <c r="L587" s="541" t="s">
        <v>739</v>
      </c>
    </row>
    <row r="588" spans="1:12">
      <c r="A588" s="540" t="s">
        <v>740</v>
      </c>
      <c r="B588" s="556">
        <v>298</v>
      </c>
      <c r="C588" s="557" t="s">
        <v>2199</v>
      </c>
      <c r="D588" s="558">
        <v>755</v>
      </c>
      <c r="E588" s="558" t="s">
        <v>2200</v>
      </c>
      <c r="F588" s="558">
        <v>176</v>
      </c>
      <c r="G588" s="558" t="s">
        <v>2201</v>
      </c>
      <c r="H588" s="558">
        <v>590</v>
      </c>
      <c r="I588" s="558" t="s">
        <v>2202</v>
      </c>
      <c r="J588" s="556">
        <v>837</v>
      </c>
      <c r="K588" s="557" t="s">
        <v>2203</v>
      </c>
      <c r="L588" s="541" t="s">
        <v>745</v>
      </c>
    </row>
    <row r="589" spans="1:12">
      <c r="A589" s="551" t="s">
        <v>746</v>
      </c>
      <c r="B589" s="552">
        <v>4012</v>
      </c>
      <c r="C589" s="553" t="s">
        <v>2204</v>
      </c>
      <c r="D589" s="554">
        <v>1534</v>
      </c>
      <c r="E589" s="554" t="s">
        <v>2205</v>
      </c>
      <c r="F589" s="554">
        <v>1702</v>
      </c>
      <c r="G589" s="554" t="s">
        <v>2206</v>
      </c>
      <c r="H589" s="554">
        <v>1237</v>
      </c>
      <c r="I589" s="554" t="s">
        <v>2207</v>
      </c>
      <c r="J589" s="552">
        <v>2132</v>
      </c>
      <c r="K589" s="553" t="s">
        <v>2208</v>
      </c>
      <c r="L589" s="555" t="s">
        <v>752</v>
      </c>
    </row>
    <row r="590" spans="1:12">
      <c r="A590" s="540" t="s">
        <v>753</v>
      </c>
      <c r="B590" s="556">
        <v>7</v>
      </c>
      <c r="C590" s="557" t="s">
        <v>1186</v>
      </c>
      <c r="D590" s="558">
        <v>5</v>
      </c>
      <c r="E590" s="558" t="s">
        <v>885</v>
      </c>
      <c r="F590" s="558">
        <v>8</v>
      </c>
      <c r="G590" s="558" t="s">
        <v>1062</v>
      </c>
      <c r="H590" s="558">
        <v>2</v>
      </c>
      <c r="I590" s="561">
        <v>0</v>
      </c>
      <c r="J590" s="562">
        <v>0</v>
      </c>
      <c r="K590" s="559">
        <v>0</v>
      </c>
      <c r="L590" s="541" t="s">
        <v>757</v>
      </c>
    </row>
    <row r="591" spans="1:12">
      <c r="A591" s="540" t="s">
        <v>758</v>
      </c>
      <c r="B591" s="556">
        <v>665</v>
      </c>
      <c r="C591" s="557" t="s">
        <v>2209</v>
      </c>
      <c r="D591" s="558">
        <v>470</v>
      </c>
      <c r="E591" s="558" t="s">
        <v>2210</v>
      </c>
      <c r="F591" s="558">
        <v>742</v>
      </c>
      <c r="G591" s="558" t="s">
        <v>2211</v>
      </c>
      <c r="H591" s="558">
        <v>501</v>
      </c>
      <c r="I591" s="558" t="s">
        <v>2212</v>
      </c>
      <c r="J591" s="556">
        <v>561</v>
      </c>
      <c r="K591" s="557" t="s">
        <v>2213</v>
      </c>
      <c r="L591" s="541" t="s">
        <v>762</v>
      </c>
    </row>
    <row r="592" spans="1:12">
      <c r="A592" s="540" t="s">
        <v>763</v>
      </c>
      <c r="B592" s="556">
        <v>79</v>
      </c>
      <c r="C592" s="557" t="s">
        <v>2214</v>
      </c>
      <c r="D592" s="572">
        <v>397</v>
      </c>
      <c r="E592" s="572" t="s">
        <v>2215</v>
      </c>
      <c r="F592" s="572">
        <v>68</v>
      </c>
      <c r="G592" s="572" t="s">
        <v>2216</v>
      </c>
      <c r="H592" s="572">
        <v>124</v>
      </c>
      <c r="I592" s="572" t="s">
        <v>2217</v>
      </c>
      <c r="J592" s="556">
        <v>69</v>
      </c>
      <c r="K592" s="557" t="s">
        <v>1076</v>
      </c>
      <c r="L592" s="541" t="s">
        <v>767</v>
      </c>
    </row>
    <row r="593" spans="1:12">
      <c r="A593" s="540" t="s">
        <v>768</v>
      </c>
      <c r="B593" s="556">
        <v>74</v>
      </c>
      <c r="C593" s="557" t="s">
        <v>2218</v>
      </c>
      <c r="D593" s="572">
        <v>44</v>
      </c>
      <c r="E593" s="572" t="s">
        <v>2219</v>
      </c>
      <c r="F593" s="572">
        <v>43</v>
      </c>
      <c r="G593" s="572" t="s">
        <v>876</v>
      </c>
      <c r="H593" s="572">
        <v>117</v>
      </c>
      <c r="I593" s="572" t="s">
        <v>2220</v>
      </c>
      <c r="J593" s="556">
        <v>157</v>
      </c>
      <c r="K593" s="557" t="s">
        <v>1995</v>
      </c>
      <c r="L593" s="541" t="s">
        <v>773</v>
      </c>
    </row>
    <row r="594" spans="1:12">
      <c r="A594" s="540" t="s">
        <v>774</v>
      </c>
      <c r="B594" s="556">
        <v>3186</v>
      </c>
      <c r="C594" s="557" t="s">
        <v>2221</v>
      </c>
      <c r="D594" s="572">
        <v>613</v>
      </c>
      <c r="E594" s="572" t="s">
        <v>2222</v>
      </c>
      <c r="F594" s="572">
        <v>821</v>
      </c>
      <c r="G594" s="572" t="s">
        <v>2223</v>
      </c>
      <c r="H594" s="572">
        <v>447</v>
      </c>
      <c r="I594" s="572" t="s">
        <v>2224</v>
      </c>
      <c r="J594" s="556">
        <v>1258</v>
      </c>
      <c r="K594" s="557" t="s">
        <v>2225</v>
      </c>
      <c r="L594" s="541" t="s">
        <v>779</v>
      </c>
    </row>
    <row r="595" spans="1:12">
      <c r="A595" s="546" t="s">
        <v>780</v>
      </c>
      <c r="B595" s="563">
        <v>1</v>
      </c>
      <c r="C595" s="564">
        <v>0</v>
      </c>
      <c r="D595" s="565">
        <v>5</v>
      </c>
      <c r="E595" s="565" t="s">
        <v>1919</v>
      </c>
      <c r="F595" s="565">
        <v>20</v>
      </c>
      <c r="G595" s="565" t="s">
        <v>1148</v>
      </c>
      <c r="H595" s="565">
        <v>46</v>
      </c>
      <c r="I595" s="565" t="s">
        <v>2226</v>
      </c>
      <c r="J595" s="563">
        <v>87</v>
      </c>
      <c r="K595" s="567" t="s">
        <v>2227</v>
      </c>
      <c r="L595" s="568" t="s">
        <v>783</v>
      </c>
    </row>
    <row r="596" spans="1:12">
      <c r="A596" s="600"/>
      <c r="B596" s="571"/>
      <c r="C596" s="601"/>
      <c r="D596" s="571"/>
      <c r="E596" s="571"/>
      <c r="F596" s="571"/>
      <c r="G596" s="571"/>
      <c r="H596" s="571"/>
      <c r="I596" s="601"/>
      <c r="J596" s="572"/>
      <c r="K596" s="601"/>
      <c r="L596" s="569"/>
    </row>
    <row r="597" spans="1:12">
      <c r="A597" s="551" t="s">
        <v>1416</v>
      </c>
      <c r="B597" s="596">
        <v>21027</v>
      </c>
      <c r="C597" s="553" t="s">
        <v>2228</v>
      </c>
      <c r="D597" s="554">
        <v>21700</v>
      </c>
      <c r="E597" s="554" t="s">
        <v>2229</v>
      </c>
      <c r="F597" s="554">
        <v>22066</v>
      </c>
      <c r="G597" s="554" t="s">
        <v>2230</v>
      </c>
      <c r="H597" s="554">
        <v>14886</v>
      </c>
      <c r="I597" s="554" t="s">
        <v>2231</v>
      </c>
      <c r="J597" s="552">
        <v>19027</v>
      </c>
      <c r="K597" s="553" t="s">
        <v>2232</v>
      </c>
      <c r="L597" s="555" t="s">
        <v>790</v>
      </c>
    </row>
    <row r="598" spans="1:12">
      <c r="A598" s="540" t="s">
        <v>791</v>
      </c>
      <c r="B598" s="572">
        <v>919</v>
      </c>
      <c r="C598" s="557" t="s">
        <v>2233</v>
      </c>
      <c r="D598" s="558">
        <v>1268</v>
      </c>
      <c r="E598" s="558" t="s">
        <v>2234</v>
      </c>
      <c r="F598" s="558">
        <v>715</v>
      </c>
      <c r="G598" s="558" t="s">
        <v>2235</v>
      </c>
      <c r="H598" s="558">
        <v>1185</v>
      </c>
      <c r="I598" s="558" t="s">
        <v>2236</v>
      </c>
      <c r="J598" s="556">
        <v>1477</v>
      </c>
      <c r="K598" s="557" t="s">
        <v>2237</v>
      </c>
      <c r="L598" s="541" t="s">
        <v>797</v>
      </c>
    </row>
    <row r="599" spans="1:12">
      <c r="A599" s="540" t="s">
        <v>798</v>
      </c>
      <c r="B599" s="572">
        <v>2714</v>
      </c>
      <c r="C599" s="557" t="s">
        <v>2238</v>
      </c>
      <c r="D599" s="558">
        <v>3421</v>
      </c>
      <c r="E599" s="558" t="s">
        <v>2239</v>
      </c>
      <c r="F599" s="558">
        <v>2999</v>
      </c>
      <c r="G599" s="558" t="s">
        <v>2240</v>
      </c>
      <c r="H599" s="558">
        <v>2340</v>
      </c>
      <c r="I599" s="558" t="s">
        <v>2241</v>
      </c>
      <c r="J599" s="556">
        <v>5159</v>
      </c>
      <c r="K599" s="557" t="s">
        <v>2242</v>
      </c>
      <c r="L599" s="541" t="s">
        <v>803</v>
      </c>
    </row>
    <row r="600" spans="1:12">
      <c r="A600" s="540" t="s">
        <v>804</v>
      </c>
      <c r="B600" s="572">
        <v>886</v>
      </c>
      <c r="C600" s="557" t="s">
        <v>2243</v>
      </c>
      <c r="D600" s="558">
        <v>757</v>
      </c>
      <c r="E600" s="558" t="s">
        <v>2244</v>
      </c>
      <c r="F600" s="558">
        <v>1155</v>
      </c>
      <c r="G600" s="558" t="s">
        <v>2245</v>
      </c>
      <c r="H600" s="558">
        <v>656</v>
      </c>
      <c r="I600" s="558" t="s">
        <v>2246</v>
      </c>
      <c r="J600" s="556">
        <v>711</v>
      </c>
      <c r="K600" s="557" t="s">
        <v>2247</v>
      </c>
      <c r="L600" s="541" t="s">
        <v>805</v>
      </c>
    </row>
    <row r="601" spans="1:12">
      <c r="A601" s="540" t="s">
        <v>806</v>
      </c>
      <c r="B601" s="572">
        <v>439</v>
      </c>
      <c r="C601" s="557" t="s">
        <v>2248</v>
      </c>
      <c r="D601" s="558">
        <v>627</v>
      </c>
      <c r="E601" s="558" t="s">
        <v>2249</v>
      </c>
      <c r="F601" s="558">
        <v>480</v>
      </c>
      <c r="G601" s="558" t="s">
        <v>2160</v>
      </c>
      <c r="H601" s="558">
        <v>599</v>
      </c>
      <c r="I601" s="558" t="s">
        <v>800</v>
      </c>
      <c r="J601" s="556">
        <v>261</v>
      </c>
      <c r="K601" s="557" t="s">
        <v>1789</v>
      </c>
      <c r="L601" s="541" t="s">
        <v>807</v>
      </c>
    </row>
    <row r="602" spans="1:12">
      <c r="A602" s="540" t="s">
        <v>808</v>
      </c>
      <c r="B602" s="572">
        <v>269</v>
      </c>
      <c r="C602" s="557" t="s">
        <v>2250</v>
      </c>
      <c r="D602" s="558">
        <v>241</v>
      </c>
      <c r="E602" s="558">
        <v>170.79</v>
      </c>
      <c r="F602" s="558">
        <v>291</v>
      </c>
      <c r="G602" s="558" t="s">
        <v>1175</v>
      </c>
      <c r="H602" s="558">
        <v>318</v>
      </c>
      <c r="I602" s="558" t="s">
        <v>2251</v>
      </c>
      <c r="J602" s="556">
        <v>52</v>
      </c>
      <c r="K602" s="557" t="s">
        <v>2004</v>
      </c>
      <c r="L602" s="541" t="s">
        <v>809</v>
      </c>
    </row>
    <row r="603" spans="1:12">
      <c r="A603" s="540" t="s">
        <v>810</v>
      </c>
      <c r="B603" s="572">
        <v>29</v>
      </c>
      <c r="C603" s="557">
        <v>0.09</v>
      </c>
      <c r="D603" s="558">
        <v>18</v>
      </c>
      <c r="E603" s="558">
        <v>0.06</v>
      </c>
      <c r="F603" s="558">
        <v>605</v>
      </c>
      <c r="G603" s="558" t="s">
        <v>2252</v>
      </c>
      <c r="H603" s="558">
        <v>116</v>
      </c>
      <c r="I603" s="558" t="s">
        <v>2253</v>
      </c>
      <c r="J603" s="556">
        <v>113</v>
      </c>
      <c r="K603" s="557" t="s">
        <v>2005</v>
      </c>
      <c r="L603" s="541" t="s">
        <v>811</v>
      </c>
    </row>
    <row r="604" spans="1:12">
      <c r="A604" s="540" t="s">
        <v>812</v>
      </c>
      <c r="B604" s="572">
        <v>1332</v>
      </c>
      <c r="C604" s="557" t="s">
        <v>2254</v>
      </c>
      <c r="D604" s="558">
        <v>1542</v>
      </c>
      <c r="E604" s="558" t="s">
        <v>2255</v>
      </c>
      <c r="F604" s="558">
        <v>949</v>
      </c>
      <c r="G604" s="558" t="s">
        <v>2256</v>
      </c>
      <c r="H604" s="558">
        <v>288</v>
      </c>
      <c r="I604" s="558" t="s">
        <v>2257</v>
      </c>
      <c r="J604" s="556">
        <v>1774</v>
      </c>
      <c r="K604" s="557" t="s">
        <v>2258</v>
      </c>
      <c r="L604" s="541" t="s">
        <v>813</v>
      </c>
    </row>
    <row r="605" spans="1:12">
      <c r="A605" s="540" t="s">
        <v>814</v>
      </c>
      <c r="B605" s="572">
        <v>370</v>
      </c>
      <c r="C605" s="557" t="s">
        <v>2259</v>
      </c>
      <c r="D605" s="558">
        <v>396</v>
      </c>
      <c r="E605" s="558" t="s">
        <v>2260</v>
      </c>
      <c r="F605" s="558">
        <v>392</v>
      </c>
      <c r="G605" s="558" t="s">
        <v>2261</v>
      </c>
      <c r="H605" s="558">
        <v>951</v>
      </c>
      <c r="I605" s="558" t="s">
        <v>2262</v>
      </c>
      <c r="J605" s="556">
        <v>253</v>
      </c>
      <c r="K605" s="557" t="s">
        <v>2007</v>
      </c>
      <c r="L605" s="541" t="s">
        <v>815</v>
      </c>
    </row>
    <row r="606" spans="1:12">
      <c r="A606" s="540" t="s">
        <v>816</v>
      </c>
      <c r="B606" s="572">
        <v>4589</v>
      </c>
      <c r="C606" s="557" t="s">
        <v>2263</v>
      </c>
      <c r="D606" s="558">
        <v>4567</v>
      </c>
      <c r="E606" s="558" t="s">
        <v>2264</v>
      </c>
      <c r="F606" s="558">
        <v>7019</v>
      </c>
      <c r="G606" s="558" t="s">
        <v>2265</v>
      </c>
      <c r="H606" s="558">
        <v>2480</v>
      </c>
      <c r="I606" s="558" t="s">
        <v>2266</v>
      </c>
      <c r="J606" s="556">
        <v>3711</v>
      </c>
      <c r="K606" s="557" t="s">
        <v>2267</v>
      </c>
      <c r="L606" s="541" t="s">
        <v>818</v>
      </c>
    </row>
    <row r="607" spans="1:12">
      <c r="A607" s="540" t="s">
        <v>819</v>
      </c>
      <c r="B607" s="572">
        <v>1785</v>
      </c>
      <c r="C607" s="557" t="s">
        <v>2268</v>
      </c>
      <c r="D607" s="558">
        <v>2428</v>
      </c>
      <c r="E607" s="558" t="s">
        <v>2269</v>
      </c>
      <c r="F607" s="558">
        <v>828</v>
      </c>
      <c r="G607" s="558" t="s">
        <v>2270</v>
      </c>
      <c r="H607" s="558">
        <v>358</v>
      </c>
      <c r="I607" s="558" t="s">
        <v>2271</v>
      </c>
      <c r="J607" s="556">
        <v>691</v>
      </c>
      <c r="K607" s="557" t="s">
        <v>2272</v>
      </c>
      <c r="L607" s="541" t="s">
        <v>820</v>
      </c>
    </row>
    <row r="608" spans="1:12">
      <c r="A608" s="540" t="s">
        <v>821</v>
      </c>
      <c r="B608" s="572">
        <v>1041</v>
      </c>
      <c r="C608" s="557" t="s">
        <v>2273</v>
      </c>
      <c r="D608" s="558">
        <v>1240</v>
      </c>
      <c r="E608" s="558" t="s">
        <v>2274</v>
      </c>
      <c r="F608" s="558">
        <v>3151</v>
      </c>
      <c r="G608" s="558" t="s">
        <v>2275</v>
      </c>
      <c r="H608" s="558">
        <v>1924</v>
      </c>
      <c r="I608" s="558" t="s">
        <v>2276</v>
      </c>
      <c r="J608" s="556">
        <v>1069</v>
      </c>
      <c r="K608" s="557" t="s">
        <v>2277</v>
      </c>
      <c r="L608" s="541" t="s">
        <v>822</v>
      </c>
    </row>
    <row r="609" spans="1:12">
      <c r="A609" s="541" t="s">
        <v>823</v>
      </c>
      <c r="B609" s="556">
        <v>1738</v>
      </c>
      <c r="C609" s="557" t="s">
        <v>2278</v>
      </c>
      <c r="D609" s="558">
        <v>2030</v>
      </c>
      <c r="E609" s="558" t="s">
        <v>2279</v>
      </c>
      <c r="F609" s="558">
        <v>924</v>
      </c>
      <c r="G609" s="558" t="s">
        <v>2280</v>
      </c>
      <c r="H609" s="558">
        <v>981</v>
      </c>
      <c r="I609" s="558" t="s">
        <v>2281</v>
      </c>
      <c r="J609" s="556">
        <v>1428</v>
      </c>
      <c r="K609" s="557" t="s">
        <v>2282</v>
      </c>
      <c r="L609" s="541" t="s">
        <v>828</v>
      </c>
    </row>
    <row r="610" spans="1:12">
      <c r="A610" s="541" t="s">
        <v>829</v>
      </c>
      <c r="B610" s="556">
        <v>3075</v>
      </c>
      <c r="C610" s="557" t="s">
        <v>2283</v>
      </c>
      <c r="D610" s="558">
        <v>2440</v>
      </c>
      <c r="E610" s="558" t="s">
        <v>2284</v>
      </c>
      <c r="F610" s="558">
        <v>1681</v>
      </c>
      <c r="G610" s="558" t="s">
        <v>2285</v>
      </c>
      <c r="H610" s="558">
        <v>1699</v>
      </c>
      <c r="I610" s="558" t="s">
        <v>2286</v>
      </c>
      <c r="J610" s="556">
        <v>665</v>
      </c>
      <c r="K610" s="557" t="s">
        <v>2287</v>
      </c>
      <c r="L610" s="541" t="s">
        <v>832</v>
      </c>
    </row>
    <row r="611" spans="1:12">
      <c r="A611" s="541" t="s">
        <v>833</v>
      </c>
      <c r="B611" s="556">
        <v>1320</v>
      </c>
      <c r="C611" s="557" t="s">
        <v>2288</v>
      </c>
      <c r="D611" s="558">
        <v>684</v>
      </c>
      <c r="E611" s="558" t="s">
        <v>2289</v>
      </c>
      <c r="F611" s="558">
        <v>698</v>
      </c>
      <c r="G611" s="558" t="s">
        <v>2290</v>
      </c>
      <c r="H611" s="558">
        <v>538</v>
      </c>
      <c r="I611" s="558" t="s">
        <v>2291</v>
      </c>
      <c r="J611" s="556">
        <v>887</v>
      </c>
      <c r="K611" s="557" t="s">
        <v>2292</v>
      </c>
      <c r="L611" s="541" t="s">
        <v>838</v>
      </c>
    </row>
    <row r="612" spans="1:12">
      <c r="A612" s="541" t="s">
        <v>839</v>
      </c>
      <c r="B612" s="556">
        <v>81</v>
      </c>
      <c r="C612" s="557" t="s">
        <v>2293</v>
      </c>
      <c r="D612" s="558">
        <v>31</v>
      </c>
      <c r="E612" s="558" t="s">
        <v>2219</v>
      </c>
      <c r="F612" s="558">
        <v>100</v>
      </c>
      <c r="G612" s="558" t="s">
        <v>2294</v>
      </c>
      <c r="H612" s="558">
        <v>162</v>
      </c>
      <c r="I612" s="558" t="s">
        <v>2295</v>
      </c>
      <c r="J612" s="556">
        <v>549</v>
      </c>
      <c r="K612" s="557" t="s">
        <v>2296</v>
      </c>
      <c r="L612" s="541" t="s">
        <v>844</v>
      </c>
    </row>
    <row r="613" spans="1:12">
      <c r="A613" s="541" t="s">
        <v>845</v>
      </c>
      <c r="B613" s="556">
        <v>440</v>
      </c>
      <c r="C613" s="557" t="s">
        <v>2297</v>
      </c>
      <c r="D613" s="558">
        <v>10</v>
      </c>
      <c r="E613" s="558" t="s">
        <v>885</v>
      </c>
      <c r="F613" s="558">
        <v>79</v>
      </c>
      <c r="G613" s="558" t="s">
        <v>2298</v>
      </c>
      <c r="H613" s="558">
        <v>291</v>
      </c>
      <c r="I613" s="558" t="s">
        <v>2299</v>
      </c>
      <c r="J613" s="556">
        <v>227</v>
      </c>
      <c r="K613" s="557" t="s">
        <v>2300</v>
      </c>
      <c r="L613" s="541" t="s">
        <v>851</v>
      </c>
    </row>
    <row r="614" spans="1:12">
      <c r="A614" s="555" t="s">
        <v>1130</v>
      </c>
      <c r="B614" s="552">
        <v>8358</v>
      </c>
      <c r="C614" s="553" t="s">
        <v>2301</v>
      </c>
      <c r="D614" s="554">
        <v>5682</v>
      </c>
      <c r="E614" s="554">
        <v>11265.12</v>
      </c>
      <c r="F614" s="554">
        <v>5150</v>
      </c>
      <c r="G614" s="554" t="s">
        <v>2302</v>
      </c>
      <c r="H614" s="554">
        <v>2508</v>
      </c>
      <c r="I614" s="554" t="s">
        <v>2303</v>
      </c>
      <c r="J614" s="552">
        <v>6024</v>
      </c>
      <c r="K614" s="553" t="s">
        <v>2304</v>
      </c>
      <c r="L614" s="555" t="s">
        <v>857</v>
      </c>
    </row>
    <row r="615" spans="1:12">
      <c r="A615" s="613" t="s">
        <v>858</v>
      </c>
      <c r="B615" s="556">
        <v>358</v>
      </c>
      <c r="C615" s="557" t="s">
        <v>2022</v>
      </c>
      <c r="D615" s="558">
        <v>42</v>
      </c>
      <c r="E615" s="558" t="s">
        <v>2141</v>
      </c>
      <c r="F615" s="558">
        <v>43</v>
      </c>
      <c r="G615" s="558" t="s">
        <v>1051</v>
      </c>
      <c r="H615" s="558">
        <v>108</v>
      </c>
      <c r="I615" s="558" t="s">
        <v>2305</v>
      </c>
      <c r="J615" s="556">
        <v>161</v>
      </c>
      <c r="K615" s="557" t="s">
        <v>2306</v>
      </c>
      <c r="L615" s="541" t="s">
        <v>863</v>
      </c>
    </row>
    <row r="616" spans="1:12">
      <c r="A616" s="613" t="s">
        <v>864</v>
      </c>
      <c r="B616" s="556">
        <v>1186</v>
      </c>
      <c r="C616" s="557" t="s">
        <v>2307</v>
      </c>
      <c r="D616" s="558">
        <v>73</v>
      </c>
      <c r="E616" s="558" t="s">
        <v>2308</v>
      </c>
      <c r="F616" s="558">
        <v>57</v>
      </c>
      <c r="G616" s="558" t="s">
        <v>2309</v>
      </c>
      <c r="H616" s="558">
        <v>61</v>
      </c>
      <c r="I616" s="558" t="s">
        <v>2310</v>
      </c>
      <c r="J616" s="556">
        <v>69</v>
      </c>
      <c r="K616" s="557" t="s">
        <v>2023</v>
      </c>
      <c r="L616" s="541" t="s">
        <v>865</v>
      </c>
    </row>
    <row r="617" spans="1:12">
      <c r="A617" s="613" t="s">
        <v>866</v>
      </c>
      <c r="B617" s="556">
        <v>3</v>
      </c>
      <c r="C617" s="559">
        <v>0</v>
      </c>
      <c r="D617" s="558">
        <v>1</v>
      </c>
      <c r="E617" s="561">
        <v>0</v>
      </c>
      <c r="F617" s="561">
        <v>0</v>
      </c>
      <c r="G617" s="561">
        <v>0</v>
      </c>
      <c r="H617" s="561">
        <v>0</v>
      </c>
      <c r="I617" s="561">
        <v>0</v>
      </c>
      <c r="J617" s="556">
        <v>182</v>
      </c>
      <c r="K617" s="557" t="s">
        <v>2311</v>
      </c>
      <c r="L617" s="541" t="s">
        <v>869</v>
      </c>
    </row>
    <row r="618" spans="1:12">
      <c r="A618" s="576" t="s">
        <v>870</v>
      </c>
      <c r="B618" s="556">
        <v>37</v>
      </c>
      <c r="C618" s="557" t="s">
        <v>1851</v>
      </c>
      <c r="D618" s="558">
        <v>42</v>
      </c>
      <c r="E618" s="558" t="s">
        <v>876</v>
      </c>
      <c r="F618" s="558">
        <v>1143</v>
      </c>
      <c r="G618" s="558" t="s">
        <v>2312</v>
      </c>
      <c r="H618" s="558">
        <v>18</v>
      </c>
      <c r="I618" s="558" t="s">
        <v>581</v>
      </c>
      <c r="J618" s="556">
        <v>857</v>
      </c>
      <c r="K618" s="557" t="s">
        <v>2313</v>
      </c>
      <c r="L618" s="541" t="s">
        <v>874</v>
      </c>
    </row>
    <row r="619" spans="1:12">
      <c r="A619" s="577" t="s">
        <v>875</v>
      </c>
      <c r="B619" s="556">
        <v>132</v>
      </c>
      <c r="C619" s="557" t="s">
        <v>2123</v>
      </c>
      <c r="D619" s="558">
        <v>127</v>
      </c>
      <c r="E619" s="558" t="s">
        <v>1040</v>
      </c>
      <c r="F619" s="558">
        <v>206</v>
      </c>
      <c r="G619" s="558" t="s">
        <v>2314</v>
      </c>
      <c r="H619" s="558">
        <v>77</v>
      </c>
      <c r="I619" s="558" t="s">
        <v>938</v>
      </c>
      <c r="J619" s="556">
        <v>115</v>
      </c>
      <c r="K619" s="557" t="s">
        <v>2024</v>
      </c>
      <c r="L619" s="541" t="s">
        <v>880</v>
      </c>
    </row>
    <row r="620" spans="1:12">
      <c r="A620" s="578" t="s">
        <v>881</v>
      </c>
      <c r="B620" s="556">
        <v>890</v>
      </c>
      <c r="C620" s="557" t="s">
        <v>2315</v>
      </c>
      <c r="D620" s="558">
        <v>1044</v>
      </c>
      <c r="E620" s="558" t="s">
        <v>2316</v>
      </c>
      <c r="F620" s="558">
        <v>629</v>
      </c>
      <c r="G620" s="558" t="s">
        <v>2317</v>
      </c>
      <c r="H620" s="558">
        <v>844</v>
      </c>
      <c r="I620" s="558" t="s">
        <v>1714</v>
      </c>
      <c r="J620" s="556">
        <v>134</v>
      </c>
      <c r="K620" s="557" t="s">
        <v>2318</v>
      </c>
      <c r="L620" s="541" t="s">
        <v>882</v>
      </c>
    </row>
    <row r="621" spans="1:12">
      <c r="A621" s="576" t="s">
        <v>883</v>
      </c>
      <c r="B621" s="556">
        <v>2631</v>
      </c>
      <c r="C621" s="557" t="s">
        <v>2319</v>
      </c>
      <c r="D621" s="558">
        <v>1773</v>
      </c>
      <c r="E621" s="558" t="s">
        <v>2320</v>
      </c>
      <c r="F621" s="558">
        <v>1816</v>
      </c>
      <c r="G621" s="558" t="s">
        <v>2321</v>
      </c>
      <c r="H621" s="558">
        <v>887</v>
      </c>
      <c r="I621" s="558" t="s">
        <v>2322</v>
      </c>
      <c r="J621" s="556">
        <v>2589</v>
      </c>
      <c r="K621" s="557" t="s">
        <v>2323</v>
      </c>
      <c r="L621" s="541" t="s">
        <v>887</v>
      </c>
    </row>
    <row r="622" spans="1:12">
      <c r="A622" s="576" t="s">
        <v>888</v>
      </c>
      <c r="B622" s="556">
        <v>2082</v>
      </c>
      <c r="C622" s="557" t="s">
        <v>2324</v>
      </c>
      <c r="D622" s="558">
        <v>1947</v>
      </c>
      <c r="E622" s="558" t="s">
        <v>2325</v>
      </c>
      <c r="F622" s="558">
        <v>951</v>
      </c>
      <c r="G622" s="558" t="s">
        <v>2326</v>
      </c>
      <c r="H622" s="558">
        <v>11</v>
      </c>
      <c r="I622" s="561">
        <v>0</v>
      </c>
      <c r="J622" s="556">
        <v>460</v>
      </c>
      <c r="K622" s="557" t="s">
        <v>2327</v>
      </c>
      <c r="L622" s="541" t="s">
        <v>892</v>
      </c>
    </row>
    <row r="623" spans="1:12">
      <c r="A623" s="541" t="s">
        <v>893</v>
      </c>
      <c r="B623" s="556">
        <v>1039</v>
      </c>
      <c r="C623" s="557" t="s">
        <v>2328</v>
      </c>
      <c r="D623" s="558">
        <v>633</v>
      </c>
      <c r="E623" s="558" t="s">
        <v>2329</v>
      </c>
      <c r="F623" s="558">
        <v>305</v>
      </c>
      <c r="G623" s="558" t="s">
        <v>2330</v>
      </c>
      <c r="H623" s="558">
        <v>502</v>
      </c>
      <c r="I623" s="558" t="s">
        <v>2331</v>
      </c>
      <c r="J623" s="556">
        <v>1457</v>
      </c>
      <c r="K623" s="557" t="s">
        <v>2332</v>
      </c>
      <c r="L623" s="541" t="s">
        <v>897</v>
      </c>
    </row>
    <row r="624" spans="1:12">
      <c r="A624" s="555" t="s">
        <v>898</v>
      </c>
      <c r="B624" s="552">
        <v>2474</v>
      </c>
      <c r="C624" s="553" t="s">
        <v>2333</v>
      </c>
      <c r="D624" s="554">
        <v>91</v>
      </c>
      <c r="E624" s="554" t="s">
        <v>2334</v>
      </c>
      <c r="F624" s="554">
        <v>165</v>
      </c>
      <c r="G624" s="554" t="s">
        <v>2335</v>
      </c>
      <c r="H624" s="554">
        <v>279</v>
      </c>
      <c r="I624" s="554" t="s">
        <v>2336</v>
      </c>
      <c r="J624" s="552">
        <v>2859</v>
      </c>
      <c r="K624" s="553" t="s">
        <v>2337</v>
      </c>
      <c r="L624" s="555" t="s">
        <v>903</v>
      </c>
    </row>
    <row r="625" spans="1:12">
      <c r="A625" s="541" t="s">
        <v>904</v>
      </c>
      <c r="B625" s="556">
        <v>45</v>
      </c>
      <c r="C625" s="557" t="s">
        <v>681</v>
      </c>
      <c r="D625" s="558">
        <v>32</v>
      </c>
      <c r="E625" s="558" t="s">
        <v>1992</v>
      </c>
      <c r="F625" s="558">
        <v>22</v>
      </c>
      <c r="G625" s="558" t="s">
        <v>1432</v>
      </c>
      <c r="H625" s="558">
        <v>35</v>
      </c>
      <c r="I625" s="558" t="s">
        <v>1936</v>
      </c>
      <c r="J625" s="556">
        <v>1015</v>
      </c>
      <c r="K625" s="557" t="s">
        <v>2338</v>
      </c>
      <c r="L625" s="541" t="s">
        <v>907</v>
      </c>
    </row>
    <row r="626" spans="1:12">
      <c r="A626" s="541" t="s">
        <v>908</v>
      </c>
      <c r="B626" s="556">
        <v>70</v>
      </c>
      <c r="C626" s="557" t="s">
        <v>2339</v>
      </c>
      <c r="D626" s="558">
        <v>49</v>
      </c>
      <c r="E626" s="558" t="s">
        <v>1432</v>
      </c>
      <c r="F626" s="558">
        <v>122</v>
      </c>
      <c r="G626" s="558" t="s">
        <v>2340</v>
      </c>
      <c r="H626" s="558">
        <v>58</v>
      </c>
      <c r="I626" s="558" t="s">
        <v>938</v>
      </c>
      <c r="J626" s="556">
        <v>35</v>
      </c>
      <c r="K626" s="557" t="s">
        <v>1936</v>
      </c>
      <c r="L626" s="541" t="s">
        <v>912</v>
      </c>
    </row>
    <row r="627" spans="1:12">
      <c r="A627" s="540" t="s">
        <v>913</v>
      </c>
      <c r="B627" s="572">
        <v>2359</v>
      </c>
      <c r="C627" s="557" t="s">
        <v>2341</v>
      </c>
      <c r="D627" s="558">
        <v>10</v>
      </c>
      <c r="E627" s="558" t="s">
        <v>578</v>
      </c>
      <c r="F627" s="558">
        <v>21</v>
      </c>
      <c r="G627" s="558" t="s">
        <v>2342</v>
      </c>
      <c r="H627" s="558">
        <v>186</v>
      </c>
      <c r="I627" s="558" t="s">
        <v>2343</v>
      </c>
      <c r="J627" s="556">
        <v>1809</v>
      </c>
      <c r="K627" s="557" t="s">
        <v>2344</v>
      </c>
      <c r="L627" s="541" t="s">
        <v>917</v>
      </c>
    </row>
    <row r="628" spans="1:12">
      <c r="A628" s="551" t="s">
        <v>918</v>
      </c>
      <c r="B628" s="596">
        <v>1817</v>
      </c>
      <c r="C628" s="553" t="s">
        <v>2345</v>
      </c>
      <c r="D628" s="554">
        <v>3633</v>
      </c>
      <c r="E628" s="554" t="s">
        <v>2346</v>
      </c>
      <c r="F628" s="554">
        <v>4121</v>
      </c>
      <c r="G628" s="554" t="s">
        <v>2347</v>
      </c>
      <c r="H628" s="554">
        <v>1547</v>
      </c>
      <c r="I628" s="554" t="s">
        <v>2348</v>
      </c>
      <c r="J628" s="552">
        <v>5402</v>
      </c>
      <c r="K628" s="553" t="s">
        <v>2349</v>
      </c>
      <c r="L628" s="555" t="s">
        <v>924</v>
      </c>
    </row>
    <row r="629" spans="1:12">
      <c r="A629" s="540" t="s">
        <v>925</v>
      </c>
      <c r="B629" s="572">
        <v>494</v>
      </c>
      <c r="C629" s="557" t="s">
        <v>2350</v>
      </c>
      <c r="D629" s="558">
        <v>2324</v>
      </c>
      <c r="E629" s="558" t="s">
        <v>2351</v>
      </c>
      <c r="F629" s="558">
        <v>2631</v>
      </c>
      <c r="G629" s="558" t="s">
        <v>2352</v>
      </c>
      <c r="H629" s="558">
        <v>529</v>
      </c>
      <c r="I629" s="558" t="s">
        <v>2353</v>
      </c>
      <c r="J629" s="556">
        <v>3271</v>
      </c>
      <c r="K629" s="557" t="s">
        <v>2354</v>
      </c>
      <c r="L629" s="541" t="s">
        <v>929</v>
      </c>
    </row>
    <row r="630" spans="1:12">
      <c r="A630" s="540" t="s">
        <v>930</v>
      </c>
      <c r="B630" s="572">
        <v>33</v>
      </c>
      <c r="C630" s="557" t="s">
        <v>2355</v>
      </c>
      <c r="D630" s="558">
        <v>150</v>
      </c>
      <c r="E630" s="558" t="s">
        <v>2034</v>
      </c>
      <c r="F630" s="558">
        <v>210</v>
      </c>
      <c r="G630" s="558" t="s">
        <v>2035</v>
      </c>
      <c r="H630" s="558">
        <v>104</v>
      </c>
      <c r="I630" s="558" t="s">
        <v>2114</v>
      </c>
      <c r="J630" s="556">
        <v>9</v>
      </c>
      <c r="K630" s="559">
        <v>0</v>
      </c>
      <c r="L630" s="541" t="s">
        <v>935</v>
      </c>
    </row>
    <row r="631" spans="1:12">
      <c r="A631" s="540" t="s">
        <v>936</v>
      </c>
      <c r="B631" s="572">
        <v>866</v>
      </c>
      <c r="C631" s="557" t="s">
        <v>2356</v>
      </c>
      <c r="D631" s="558">
        <v>716</v>
      </c>
      <c r="E631" s="558" t="s">
        <v>2357</v>
      </c>
      <c r="F631" s="558">
        <v>728</v>
      </c>
      <c r="G631" s="558" t="s">
        <v>2358</v>
      </c>
      <c r="H631" s="558">
        <v>207</v>
      </c>
      <c r="I631" s="558" t="s">
        <v>2359</v>
      </c>
      <c r="J631" s="556">
        <v>1425</v>
      </c>
      <c r="K631" s="557" t="s">
        <v>884</v>
      </c>
      <c r="L631" s="541" t="s">
        <v>939</v>
      </c>
    </row>
    <row r="632" spans="1:12">
      <c r="A632" s="540" t="s">
        <v>940</v>
      </c>
      <c r="B632" s="572">
        <v>236</v>
      </c>
      <c r="C632" s="557" t="s">
        <v>2360</v>
      </c>
      <c r="D632" s="558">
        <v>182</v>
      </c>
      <c r="E632" s="558" t="s">
        <v>2361</v>
      </c>
      <c r="F632" s="558">
        <v>159</v>
      </c>
      <c r="G632" s="558" t="s">
        <v>2362</v>
      </c>
      <c r="H632" s="558">
        <v>203</v>
      </c>
      <c r="I632" s="558" t="s">
        <v>2363</v>
      </c>
      <c r="J632" s="556">
        <v>259</v>
      </c>
      <c r="K632" s="557" t="s">
        <v>2364</v>
      </c>
      <c r="L632" s="541" t="s">
        <v>945</v>
      </c>
    </row>
    <row r="633" spans="1:12">
      <c r="A633" s="540" t="s">
        <v>946</v>
      </c>
      <c r="B633" s="572">
        <v>188</v>
      </c>
      <c r="C633" s="557" t="s">
        <v>2365</v>
      </c>
      <c r="D633" s="558">
        <v>261</v>
      </c>
      <c r="E633" s="558" t="s">
        <v>2366</v>
      </c>
      <c r="F633" s="558">
        <v>393</v>
      </c>
      <c r="G633" s="558" t="s">
        <v>2367</v>
      </c>
      <c r="H633" s="558">
        <v>504</v>
      </c>
      <c r="I633" s="558" t="s">
        <v>2368</v>
      </c>
      <c r="J633" s="556">
        <v>438</v>
      </c>
      <c r="K633" s="557" t="s">
        <v>2369</v>
      </c>
      <c r="L633" s="541" t="s">
        <v>950</v>
      </c>
    </row>
    <row r="634" spans="1:12">
      <c r="A634" s="551" t="s">
        <v>951</v>
      </c>
      <c r="B634" s="596">
        <v>15</v>
      </c>
      <c r="C634" s="553" t="s">
        <v>1572</v>
      </c>
      <c r="D634" s="554">
        <v>14</v>
      </c>
      <c r="E634" s="554" t="s">
        <v>2142</v>
      </c>
      <c r="F634" s="554">
        <v>65</v>
      </c>
      <c r="G634" s="554" t="s">
        <v>2370</v>
      </c>
      <c r="H634" s="554">
        <v>9</v>
      </c>
      <c r="I634" s="580">
        <v>0</v>
      </c>
      <c r="J634" s="552">
        <v>883</v>
      </c>
      <c r="K634" s="553" t="s">
        <v>2371</v>
      </c>
      <c r="L634" s="555" t="s">
        <v>957</v>
      </c>
    </row>
    <row r="635" spans="1:12">
      <c r="A635" s="540" t="s">
        <v>958</v>
      </c>
      <c r="B635" s="572">
        <v>15</v>
      </c>
      <c r="C635" s="557" t="s">
        <v>1572</v>
      </c>
      <c r="D635" s="558">
        <v>14</v>
      </c>
      <c r="E635" s="558" t="s">
        <v>2142</v>
      </c>
      <c r="F635" s="558">
        <v>65</v>
      </c>
      <c r="G635" s="558" t="s">
        <v>2370</v>
      </c>
      <c r="H635" s="558">
        <v>9</v>
      </c>
      <c r="I635" s="561">
        <v>0</v>
      </c>
      <c r="J635" s="556">
        <v>883</v>
      </c>
      <c r="K635" s="557" t="s">
        <v>2371</v>
      </c>
      <c r="L635" s="541" t="s">
        <v>959</v>
      </c>
    </row>
    <row r="636" spans="1:12">
      <c r="A636" s="551" t="s">
        <v>960</v>
      </c>
      <c r="B636" s="596">
        <v>64</v>
      </c>
      <c r="C636" s="553" t="s">
        <v>1707</v>
      </c>
      <c r="D636" s="554">
        <v>160</v>
      </c>
      <c r="E636" s="554" t="s">
        <v>2372</v>
      </c>
      <c r="F636" s="554">
        <v>33</v>
      </c>
      <c r="G636" s="554" t="s">
        <v>1572</v>
      </c>
      <c r="H636" s="554">
        <v>1900</v>
      </c>
      <c r="I636" s="554" t="s">
        <v>2373</v>
      </c>
      <c r="J636" s="552">
        <v>1534</v>
      </c>
      <c r="K636" s="553" t="s">
        <v>2374</v>
      </c>
      <c r="L636" s="555" t="s">
        <v>964</v>
      </c>
    </row>
    <row r="637" spans="1:12">
      <c r="A637" s="540" t="s">
        <v>965</v>
      </c>
      <c r="B637" s="572">
        <v>64</v>
      </c>
      <c r="C637" s="557" t="s">
        <v>1707</v>
      </c>
      <c r="D637" s="558">
        <v>160</v>
      </c>
      <c r="E637" s="558" t="s">
        <v>2372</v>
      </c>
      <c r="F637" s="558">
        <v>33</v>
      </c>
      <c r="G637" s="558" t="s">
        <v>1572</v>
      </c>
      <c r="H637" s="558">
        <v>1900</v>
      </c>
      <c r="I637" s="558" t="s">
        <v>2373</v>
      </c>
      <c r="J637" s="556">
        <v>1534</v>
      </c>
      <c r="K637" s="557" t="s">
        <v>2374</v>
      </c>
      <c r="L637" s="541" t="s">
        <v>966</v>
      </c>
    </row>
    <row r="638" spans="1:12">
      <c r="A638" s="551" t="s">
        <v>967</v>
      </c>
      <c r="B638" s="596">
        <v>55</v>
      </c>
      <c r="C638" s="579">
        <v>0</v>
      </c>
      <c r="D638" s="554">
        <v>41</v>
      </c>
      <c r="E638" s="554" t="s">
        <v>587</v>
      </c>
      <c r="F638" s="554">
        <v>25</v>
      </c>
      <c r="G638" s="580">
        <v>0</v>
      </c>
      <c r="H638" s="554">
        <v>38</v>
      </c>
      <c r="I638" s="580">
        <v>0</v>
      </c>
      <c r="J638" s="552">
        <v>27</v>
      </c>
      <c r="K638" s="579">
        <v>0</v>
      </c>
      <c r="L638" s="555" t="s">
        <v>969</v>
      </c>
    </row>
    <row r="639" spans="1:12">
      <c r="A639" s="540" t="s">
        <v>970</v>
      </c>
      <c r="B639" s="572">
        <v>55</v>
      </c>
      <c r="C639" s="559">
        <v>0</v>
      </c>
      <c r="D639" s="558">
        <v>41</v>
      </c>
      <c r="E639" s="558" t="s">
        <v>587</v>
      </c>
      <c r="F639" s="558">
        <v>25</v>
      </c>
      <c r="G639" s="561">
        <v>0</v>
      </c>
      <c r="H639" s="558">
        <v>38</v>
      </c>
      <c r="I639" s="561">
        <v>0</v>
      </c>
      <c r="J639" s="556">
        <v>27</v>
      </c>
      <c r="K639" s="559">
        <v>0</v>
      </c>
      <c r="L639" s="541" t="s">
        <v>971</v>
      </c>
    </row>
    <row r="640" spans="1:12">
      <c r="A640" s="582" t="s">
        <v>972</v>
      </c>
      <c r="B640" s="596">
        <v>67813</v>
      </c>
      <c r="C640" s="553" t="s">
        <v>2375</v>
      </c>
      <c r="D640" s="554">
        <v>59550</v>
      </c>
      <c r="E640" s="554" t="s">
        <v>2376</v>
      </c>
      <c r="F640" s="554">
        <v>57385</v>
      </c>
      <c r="G640" s="554" t="s">
        <v>2377</v>
      </c>
      <c r="H640" s="554">
        <v>44209</v>
      </c>
      <c r="I640" s="554" t="s">
        <v>2378</v>
      </c>
      <c r="J640" s="552">
        <v>64135</v>
      </c>
      <c r="K640" s="553" t="s">
        <v>2379</v>
      </c>
      <c r="L640" s="555" t="s">
        <v>978</v>
      </c>
    </row>
    <row r="641" spans="1:12">
      <c r="A641" s="582"/>
      <c r="B641" s="596"/>
      <c r="C641" s="553"/>
      <c r="D641" s="554"/>
      <c r="E641" s="554"/>
      <c r="F641" s="554"/>
      <c r="G641" s="554"/>
      <c r="H641" s="554"/>
      <c r="I641" s="554"/>
      <c r="J641" s="552"/>
      <c r="K641" s="553"/>
      <c r="L641" s="555"/>
    </row>
    <row r="642" spans="1:12">
      <c r="A642" s="587"/>
      <c r="B642" s="590"/>
      <c r="C642" s="589"/>
      <c r="D642" s="590"/>
      <c r="E642" s="590"/>
      <c r="F642" s="590"/>
      <c r="G642" s="590"/>
      <c r="H642" s="590"/>
      <c r="I642" s="590"/>
      <c r="J642" s="588"/>
      <c r="K642" s="589"/>
      <c r="L642" s="591"/>
    </row>
    <row r="643" spans="1:12" ht="15.75">
      <c r="A643" s="2322" t="s">
        <v>979</v>
      </c>
      <c r="B643" s="2322"/>
      <c r="C643" s="2322"/>
      <c r="D643" s="2322"/>
      <c r="E643" s="2322"/>
      <c r="F643" s="2322"/>
      <c r="G643" s="2322"/>
      <c r="H643" s="2322"/>
      <c r="I643" s="2322"/>
      <c r="J643" s="2323" t="s">
        <v>980</v>
      </c>
      <c r="K643" s="2323"/>
      <c r="L643" s="2322"/>
    </row>
    <row r="644" spans="1:12" ht="15.75">
      <c r="A644" s="2317" t="s">
        <v>981</v>
      </c>
      <c r="B644" s="2317"/>
      <c r="C644" s="2317"/>
      <c r="D644" s="2317"/>
      <c r="E644" s="2317"/>
      <c r="F644" s="2317"/>
      <c r="G644" s="2317"/>
      <c r="H644" s="2317"/>
      <c r="I644" s="2317"/>
      <c r="J644" s="2317" t="s">
        <v>1578</v>
      </c>
      <c r="K644" s="2317"/>
      <c r="L644" s="2317"/>
    </row>
    <row r="647" spans="1:12" ht="22.5">
      <c r="A647" s="2314" t="s">
        <v>534</v>
      </c>
      <c r="B647" s="2314"/>
      <c r="C647" s="2314"/>
      <c r="D647" s="2314"/>
      <c r="E647" s="2314"/>
      <c r="F647" s="2314"/>
      <c r="G647" s="2314"/>
      <c r="H647" s="2314"/>
      <c r="I647" s="2314"/>
      <c r="J647" s="2315" t="s">
        <v>535</v>
      </c>
      <c r="K647" s="2315"/>
      <c r="L647" s="2315"/>
    </row>
    <row r="648" spans="1:12" ht="15.75">
      <c r="A648" s="2316" t="s">
        <v>2380</v>
      </c>
      <c r="B648" s="2316"/>
      <c r="C648" s="2316"/>
      <c r="D648" s="2316"/>
      <c r="E648" s="2316"/>
      <c r="F648" s="2316"/>
      <c r="G648" s="2316"/>
      <c r="H648" s="2316"/>
      <c r="I648" s="2316"/>
      <c r="J648" s="2316" t="s">
        <v>2381</v>
      </c>
      <c r="K648" s="2316"/>
      <c r="L648" s="2316"/>
    </row>
    <row r="649" spans="1:12" ht="15.75">
      <c r="A649" s="2316" t="s">
        <v>1579</v>
      </c>
      <c r="B649" s="2316"/>
      <c r="C649" s="2316"/>
      <c r="D649" s="2316"/>
      <c r="E649" s="2316"/>
      <c r="F649" s="2316"/>
      <c r="G649" s="2316"/>
      <c r="H649" s="2316"/>
      <c r="I649" s="2316"/>
      <c r="J649" s="2316" t="s">
        <v>2382</v>
      </c>
      <c r="K649" s="2316"/>
      <c r="L649" s="2316"/>
    </row>
    <row r="650" spans="1:12">
      <c r="A650" s="538" t="s">
        <v>249</v>
      </c>
      <c r="B650" s="538"/>
      <c r="C650" s="538"/>
      <c r="D650" s="538"/>
      <c r="E650" s="538"/>
      <c r="F650" s="538"/>
      <c r="G650" s="538"/>
      <c r="H650" s="538"/>
      <c r="I650" s="538" t="s">
        <v>249</v>
      </c>
      <c r="J650" s="538" t="s">
        <v>249</v>
      </c>
      <c r="K650" s="538" t="s">
        <v>249</v>
      </c>
      <c r="L650" s="538" t="s">
        <v>249</v>
      </c>
    </row>
    <row r="651" spans="1:12">
      <c r="A651" s="2309" t="s">
        <v>2383</v>
      </c>
      <c r="B651" s="2309"/>
      <c r="C651" s="2309"/>
      <c r="D651" s="2309"/>
      <c r="E651" s="2309"/>
      <c r="F651" s="2309"/>
      <c r="G651" s="2309"/>
      <c r="H651" s="2309"/>
      <c r="I651" s="2309"/>
      <c r="J651" s="2309" t="s">
        <v>2384</v>
      </c>
      <c r="K651" s="2309"/>
      <c r="L651" s="2309"/>
    </row>
    <row r="652" spans="1:12">
      <c r="A652" s="540"/>
      <c r="B652" s="2325" t="s">
        <v>542</v>
      </c>
      <c r="C652" s="2326"/>
      <c r="D652" s="2327" t="s">
        <v>543</v>
      </c>
      <c r="E652" s="2327"/>
      <c r="F652" s="2327" t="s">
        <v>544</v>
      </c>
      <c r="G652" s="2327"/>
      <c r="H652" s="2327" t="s">
        <v>545</v>
      </c>
      <c r="I652" s="2327"/>
      <c r="J652" s="2325" t="s">
        <v>546</v>
      </c>
      <c r="K652" s="2328"/>
      <c r="L652" s="541"/>
    </row>
    <row r="653" spans="1:12">
      <c r="A653" s="540"/>
      <c r="B653" s="2332" t="s">
        <v>547</v>
      </c>
      <c r="C653" s="2333"/>
      <c r="D653" s="2334" t="s">
        <v>548</v>
      </c>
      <c r="E653" s="2334"/>
      <c r="F653" s="2334" t="s">
        <v>549</v>
      </c>
      <c r="G653" s="2334"/>
      <c r="H653" s="2334" t="s">
        <v>550</v>
      </c>
      <c r="I653" s="2334"/>
      <c r="J653" s="2332" t="s">
        <v>551</v>
      </c>
      <c r="K653" s="2335"/>
      <c r="L653" s="541"/>
    </row>
    <row r="654" spans="1:12">
      <c r="A654" s="542"/>
      <c r="B654" s="614" t="s">
        <v>552</v>
      </c>
      <c r="C654" s="542" t="s">
        <v>2385</v>
      </c>
      <c r="D654" s="615" t="s">
        <v>552</v>
      </c>
      <c r="E654" s="615" t="s">
        <v>2385</v>
      </c>
      <c r="F654" s="615" t="s">
        <v>552</v>
      </c>
      <c r="G654" s="615" t="s">
        <v>2385</v>
      </c>
      <c r="H654" s="615" t="s">
        <v>552</v>
      </c>
      <c r="I654" s="615" t="s">
        <v>2385</v>
      </c>
      <c r="J654" s="614" t="s">
        <v>552</v>
      </c>
      <c r="K654" s="542" t="s">
        <v>2385</v>
      </c>
      <c r="L654" s="541"/>
    </row>
    <row r="655" spans="1:12">
      <c r="A655" s="546"/>
      <c r="B655" s="595" t="s">
        <v>554</v>
      </c>
      <c r="C655" s="616" t="s">
        <v>2386</v>
      </c>
      <c r="D655" s="550" t="s">
        <v>554</v>
      </c>
      <c r="E655" s="550" t="s">
        <v>2386</v>
      </c>
      <c r="F655" s="550" t="s">
        <v>554</v>
      </c>
      <c r="G655" s="550" t="s">
        <v>2386</v>
      </c>
      <c r="H655" s="550" t="s">
        <v>554</v>
      </c>
      <c r="I655" s="550" t="s">
        <v>2386</v>
      </c>
      <c r="J655" s="595" t="s">
        <v>554</v>
      </c>
      <c r="K655" s="616" t="s">
        <v>2386</v>
      </c>
      <c r="L655" s="550"/>
    </row>
    <row r="656" spans="1:12">
      <c r="A656" s="551" t="s">
        <v>556</v>
      </c>
      <c r="B656" s="617">
        <v>3907</v>
      </c>
      <c r="C656" s="618">
        <v>1702468</v>
      </c>
      <c r="D656" s="619">
        <v>3561</v>
      </c>
      <c r="E656" s="620">
        <v>932016</v>
      </c>
      <c r="F656" s="619">
        <v>4397</v>
      </c>
      <c r="G656" s="620">
        <v>1395493</v>
      </c>
      <c r="H656" s="619">
        <v>4113</v>
      </c>
      <c r="I656" s="620">
        <v>1226555</v>
      </c>
      <c r="J656" s="617">
        <v>3490</v>
      </c>
      <c r="K656" s="618">
        <v>858671</v>
      </c>
      <c r="L656" s="555" t="s">
        <v>562</v>
      </c>
    </row>
    <row r="657" spans="1:12">
      <c r="A657" s="540" t="s">
        <v>563</v>
      </c>
      <c r="B657" s="621">
        <v>246</v>
      </c>
      <c r="C657" s="622">
        <v>74003</v>
      </c>
      <c r="D657" s="560">
        <v>135</v>
      </c>
      <c r="E657" s="623">
        <v>51029</v>
      </c>
      <c r="F657" s="560">
        <v>152</v>
      </c>
      <c r="G657" s="623">
        <v>17111</v>
      </c>
      <c r="H657" s="560">
        <v>138</v>
      </c>
      <c r="I657" s="623">
        <v>43165</v>
      </c>
      <c r="J657" s="621">
        <v>67</v>
      </c>
      <c r="K657" s="622">
        <v>29054</v>
      </c>
      <c r="L657" s="541" t="s">
        <v>569</v>
      </c>
    </row>
    <row r="658" spans="1:12">
      <c r="A658" s="540" t="s">
        <v>570</v>
      </c>
      <c r="B658" s="621">
        <v>304</v>
      </c>
      <c r="C658" s="622">
        <v>76509</v>
      </c>
      <c r="D658" s="560">
        <v>218</v>
      </c>
      <c r="E658" s="623">
        <v>78770</v>
      </c>
      <c r="F658" s="560">
        <v>229</v>
      </c>
      <c r="G658" s="623">
        <v>61386</v>
      </c>
      <c r="H658" s="560">
        <v>224</v>
      </c>
      <c r="I658" s="623">
        <v>46080</v>
      </c>
      <c r="J658" s="621">
        <v>185</v>
      </c>
      <c r="K658" s="622">
        <v>49391</v>
      </c>
      <c r="L658" s="541" t="s">
        <v>575</v>
      </c>
    </row>
    <row r="659" spans="1:12">
      <c r="A659" s="540" t="s">
        <v>576</v>
      </c>
      <c r="B659" s="621">
        <v>579</v>
      </c>
      <c r="C659" s="622">
        <v>237364</v>
      </c>
      <c r="D659" s="560">
        <v>666</v>
      </c>
      <c r="E659" s="623">
        <v>119433</v>
      </c>
      <c r="F659" s="560">
        <v>675</v>
      </c>
      <c r="G659" s="623">
        <v>329310</v>
      </c>
      <c r="H659" s="560">
        <v>793</v>
      </c>
      <c r="I659" s="623">
        <v>354024</v>
      </c>
      <c r="J659" s="621">
        <v>659</v>
      </c>
      <c r="K659" s="622">
        <v>110546</v>
      </c>
      <c r="L659" s="541" t="s">
        <v>579</v>
      </c>
    </row>
    <row r="660" spans="1:12">
      <c r="A660" s="540" t="s">
        <v>580</v>
      </c>
      <c r="B660" s="621">
        <v>392</v>
      </c>
      <c r="C660" s="622">
        <v>240239</v>
      </c>
      <c r="D660" s="560">
        <v>299</v>
      </c>
      <c r="E660" s="623">
        <v>104008</v>
      </c>
      <c r="F660" s="560">
        <v>614</v>
      </c>
      <c r="G660" s="623">
        <v>174912</v>
      </c>
      <c r="H660" s="560">
        <v>506</v>
      </c>
      <c r="I660" s="623">
        <v>154683</v>
      </c>
      <c r="J660" s="621">
        <v>427</v>
      </c>
      <c r="K660" s="622">
        <v>90003</v>
      </c>
      <c r="L660" s="541" t="s">
        <v>585</v>
      </c>
    </row>
    <row r="661" spans="1:12">
      <c r="A661" s="540" t="s">
        <v>2387</v>
      </c>
      <c r="B661" s="621">
        <v>1784</v>
      </c>
      <c r="C661" s="622">
        <v>971384</v>
      </c>
      <c r="D661" s="560">
        <v>1724</v>
      </c>
      <c r="E661" s="623">
        <v>500951</v>
      </c>
      <c r="F661" s="560">
        <v>1920</v>
      </c>
      <c r="G661" s="623">
        <v>607009</v>
      </c>
      <c r="H661" s="560">
        <v>1523</v>
      </c>
      <c r="I661" s="623">
        <v>460624</v>
      </c>
      <c r="J661" s="621">
        <v>1397</v>
      </c>
      <c r="K661" s="622">
        <v>463628</v>
      </c>
      <c r="L661" s="541" t="s">
        <v>590</v>
      </c>
    </row>
    <row r="662" spans="1:12">
      <c r="A662" s="540" t="s">
        <v>2388</v>
      </c>
      <c r="B662" s="621">
        <v>602</v>
      </c>
      <c r="C662" s="622">
        <v>102969</v>
      </c>
      <c r="D662" s="560">
        <v>519</v>
      </c>
      <c r="E662" s="623">
        <v>77826</v>
      </c>
      <c r="F662" s="560">
        <v>807</v>
      </c>
      <c r="G662" s="623">
        <v>205765</v>
      </c>
      <c r="H662" s="560">
        <v>929</v>
      </c>
      <c r="I662" s="623">
        <v>167979</v>
      </c>
      <c r="J662" s="621">
        <v>755</v>
      </c>
      <c r="K662" s="622">
        <v>116050</v>
      </c>
      <c r="L662" s="541" t="s">
        <v>597</v>
      </c>
    </row>
    <row r="663" spans="1:12">
      <c r="A663" s="551" t="s">
        <v>598</v>
      </c>
      <c r="B663" s="617">
        <v>2340</v>
      </c>
      <c r="C663" s="618">
        <v>633376</v>
      </c>
      <c r="D663" s="619">
        <v>1891</v>
      </c>
      <c r="E663" s="620">
        <v>507048</v>
      </c>
      <c r="F663" s="619">
        <v>2476</v>
      </c>
      <c r="G663" s="620">
        <v>527761</v>
      </c>
      <c r="H663" s="619">
        <v>2662</v>
      </c>
      <c r="I663" s="620">
        <v>652998</v>
      </c>
      <c r="J663" s="617">
        <v>2224</v>
      </c>
      <c r="K663" s="618">
        <v>490123</v>
      </c>
      <c r="L663" s="555" t="s">
        <v>220</v>
      </c>
    </row>
    <row r="664" spans="1:12">
      <c r="A664" s="540" t="s">
        <v>602</v>
      </c>
      <c r="B664" s="621">
        <v>408</v>
      </c>
      <c r="C664" s="622">
        <v>76530</v>
      </c>
      <c r="D664" s="560">
        <v>423</v>
      </c>
      <c r="E664" s="623">
        <v>161965</v>
      </c>
      <c r="F664" s="560">
        <v>567</v>
      </c>
      <c r="G664" s="623">
        <v>82546</v>
      </c>
      <c r="H664" s="560">
        <v>438</v>
      </c>
      <c r="I664" s="623">
        <v>87410</v>
      </c>
      <c r="J664" s="621">
        <v>401</v>
      </c>
      <c r="K664" s="622">
        <v>118660</v>
      </c>
      <c r="L664" s="541" t="s">
        <v>606</v>
      </c>
    </row>
    <row r="665" spans="1:12">
      <c r="A665" s="540" t="s">
        <v>607</v>
      </c>
      <c r="B665" s="621">
        <v>101</v>
      </c>
      <c r="C665" s="622">
        <v>13330</v>
      </c>
      <c r="D665" s="560">
        <v>101</v>
      </c>
      <c r="E665" s="623">
        <v>12221</v>
      </c>
      <c r="F665" s="560">
        <v>74</v>
      </c>
      <c r="G665" s="623">
        <v>23004</v>
      </c>
      <c r="H665" s="560">
        <v>56</v>
      </c>
      <c r="I665" s="623">
        <v>13303</v>
      </c>
      <c r="J665" s="621">
        <v>71</v>
      </c>
      <c r="K665" s="622">
        <v>15330</v>
      </c>
      <c r="L665" s="541" t="s">
        <v>611</v>
      </c>
    </row>
    <row r="666" spans="1:12">
      <c r="A666" s="540" t="s">
        <v>612</v>
      </c>
      <c r="B666" s="621">
        <v>392</v>
      </c>
      <c r="C666" s="622">
        <v>277763</v>
      </c>
      <c r="D666" s="560">
        <v>284</v>
      </c>
      <c r="E666" s="623">
        <v>119820</v>
      </c>
      <c r="F666" s="560">
        <v>340</v>
      </c>
      <c r="G666" s="623">
        <v>97205</v>
      </c>
      <c r="H666" s="560">
        <v>355</v>
      </c>
      <c r="I666" s="623">
        <v>119238</v>
      </c>
      <c r="J666" s="621">
        <v>382</v>
      </c>
      <c r="K666" s="622">
        <v>92791</v>
      </c>
      <c r="L666" s="541" t="s">
        <v>615</v>
      </c>
    </row>
    <row r="667" spans="1:12">
      <c r="A667" s="540" t="s">
        <v>616</v>
      </c>
      <c r="B667" s="621">
        <v>713</v>
      </c>
      <c r="C667" s="622">
        <v>121969</v>
      </c>
      <c r="D667" s="560">
        <v>495</v>
      </c>
      <c r="E667" s="623">
        <v>95225</v>
      </c>
      <c r="F667" s="560">
        <v>543</v>
      </c>
      <c r="G667" s="623">
        <v>120102</v>
      </c>
      <c r="H667" s="560">
        <v>612</v>
      </c>
      <c r="I667" s="623">
        <v>119519</v>
      </c>
      <c r="J667" s="621">
        <v>538</v>
      </c>
      <c r="K667" s="622">
        <v>145466</v>
      </c>
      <c r="L667" s="541" t="s">
        <v>620</v>
      </c>
    </row>
    <row r="668" spans="1:12">
      <c r="A668" s="540" t="s">
        <v>621</v>
      </c>
      <c r="B668" s="621">
        <v>692</v>
      </c>
      <c r="C668" s="622">
        <v>137652</v>
      </c>
      <c r="D668" s="560">
        <v>540</v>
      </c>
      <c r="E668" s="623">
        <v>104799</v>
      </c>
      <c r="F668" s="560">
        <v>901</v>
      </c>
      <c r="G668" s="623">
        <v>196978</v>
      </c>
      <c r="H668" s="560">
        <v>1149</v>
      </c>
      <c r="I668" s="623">
        <v>305582</v>
      </c>
      <c r="J668" s="621">
        <v>790</v>
      </c>
      <c r="K668" s="622">
        <v>105172</v>
      </c>
      <c r="L668" s="541" t="s">
        <v>625</v>
      </c>
    </row>
    <row r="669" spans="1:12">
      <c r="A669" s="540" t="s">
        <v>626</v>
      </c>
      <c r="B669" s="621">
        <v>34</v>
      </c>
      <c r="C669" s="622">
        <v>6131</v>
      </c>
      <c r="D669" s="560">
        <v>48</v>
      </c>
      <c r="E669" s="623">
        <v>13017</v>
      </c>
      <c r="F669" s="560">
        <v>51</v>
      </c>
      <c r="G669" s="623">
        <v>7926</v>
      </c>
      <c r="H669" s="560">
        <v>52</v>
      </c>
      <c r="I669" s="623">
        <v>7948</v>
      </c>
      <c r="J669" s="621">
        <v>42</v>
      </c>
      <c r="K669" s="622">
        <v>12705</v>
      </c>
      <c r="L669" s="541" t="s">
        <v>629</v>
      </c>
    </row>
    <row r="670" spans="1:12">
      <c r="A670" s="551" t="s">
        <v>630</v>
      </c>
      <c r="B670" s="617">
        <v>5185</v>
      </c>
      <c r="C670" s="618">
        <v>4976813</v>
      </c>
      <c r="D670" s="619">
        <v>3977</v>
      </c>
      <c r="E670" s="620">
        <v>1557211</v>
      </c>
      <c r="F670" s="619">
        <v>4661</v>
      </c>
      <c r="G670" s="620">
        <v>2088540</v>
      </c>
      <c r="H670" s="619">
        <v>4531</v>
      </c>
      <c r="I670" s="620">
        <v>1365935</v>
      </c>
      <c r="J670" s="617">
        <v>4205</v>
      </c>
      <c r="K670" s="618">
        <v>2711395</v>
      </c>
      <c r="L670" s="555" t="s">
        <v>636</v>
      </c>
    </row>
    <row r="671" spans="1:12">
      <c r="A671" s="540" t="s">
        <v>637</v>
      </c>
      <c r="B671" s="621">
        <v>4</v>
      </c>
      <c r="C671" s="624">
        <v>785</v>
      </c>
      <c r="D671" s="560">
        <v>4</v>
      </c>
      <c r="E671" s="560">
        <v>390</v>
      </c>
      <c r="F671" s="560">
        <v>6</v>
      </c>
      <c r="G671" s="560">
        <v>440</v>
      </c>
      <c r="H671" s="560">
        <v>6</v>
      </c>
      <c r="I671" s="560">
        <v>554</v>
      </c>
      <c r="J671" s="621">
        <v>2</v>
      </c>
      <c r="K671" s="624">
        <v>847</v>
      </c>
      <c r="L671" s="541" t="s">
        <v>639</v>
      </c>
    </row>
    <row r="672" spans="1:12">
      <c r="A672" s="540" t="s">
        <v>640</v>
      </c>
      <c r="B672" s="621">
        <v>240</v>
      </c>
      <c r="C672" s="622">
        <v>55444</v>
      </c>
      <c r="D672" s="560">
        <v>124</v>
      </c>
      <c r="E672" s="623">
        <v>43055</v>
      </c>
      <c r="F672" s="560">
        <v>260</v>
      </c>
      <c r="G672" s="623">
        <v>59205</v>
      </c>
      <c r="H672" s="560">
        <v>232</v>
      </c>
      <c r="I672" s="623">
        <v>71858</v>
      </c>
      <c r="J672" s="621">
        <v>234</v>
      </c>
      <c r="K672" s="622">
        <v>195212</v>
      </c>
      <c r="L672" s="541" t="s">
        <v>645</v>
      </c>
    </row>
    <row r="673" spans="1:12">
      <c r="A673" s="540" t="s">
        <v>646</v>
      </c>
      <c r="B673" s="621">
        <v>1194</v>
      </c>
      <c r="C673" s="622">
        <v>342904</v>
      </c>
      <c r="D673" s="560">
        <v>818</v>
      </c>
      <c r="E673" s="623">
        <v>334560</v>
      </c>
      <c r="F673" s="560">
        <v>918</v>
      </c>
      <c r="G673" s="623">
        <v>274236</v>
      </c>
      <c r="H673" s="560">
        <v>781</v>
      </c>
      <c r="I673" s="623">
        <v>312015</v>
      </c>
      <c r="J673" s="621">
        <v>755</v>
      </c>
      <c r="K673" s="622">
        <v>638104</v>
      </c>
      <c r="L673" s="541" t="s">
        <v>647</v>
      </c>
    </row>
    <row r="674" spans="1:12">
      <c r="A674" s="540" t="s">
        <v>648</v>
      </c>
      <c r="B674" s="621">
        <v>285</v>
      </c>
      <c r="C674" s="622">
        <v>69618</v>
      </c>
      <c r="D674" s="560">
        <v>140</v>
      </c>
      <c r="E674" s="623">
        <v>100623</v>
      </c>
      <c r="F674" s="560">
        <v>139</v>
      </c>
      <c r="G674" s="623">
        <v>676686</v>
      </c>
      <c r="H674" s="560">
        <v>155</v>
      </c>
      <c r="I674" s="623">
        <v>37200</v>
      </c>
      <c r="J674" s="621">
        <v>120</v>
      </c>
      <c r="K674" s="622">
        <v>619279</v>
      </c>
      <c r="L674" s="541" t="s">
        <v>652</v>
      </c>
    </row>
    <row r="675" spans="1:12">
      <c r="A675" s="540" t="s">
        <v>653</v>
      </c>
      <c r="B675" s="621">
        <v>35</v>
      </c>
      <c r="C675" s="622">
        <v>2600</v>
      </c>
      <c r="D675" s="560">
        <v>21</v>
      </c>
      <c r="E675" s="623">
        <v>3473</v>
      </c>
      <c r="F675" s="560">
        <v>33</v>
      </c>
      <c r="G675" s="623">
        <v>14976</v>
      </c>
      <c r="H675" s="560">
        <v>39</v>
      </c>
      <c r="I675" s="623">
        <v>19400</v>
      </c>
      <c r="J675" s="621">
        <v>34</v>
      </c>
      <c r="K675" s="622">
        <v>5381</v>
      </c>
      <c r="L675" s="541" t="s">
        <v>659</v>
      </c>
    </row>
    <row r="676" spans="1:12">
      <c r="A676" s="540" t="s">
        <v>660</v>
      </c>
      <c r="B676" s="621">
        <v>672</v>
      </c>
      <c r="C676" s="622">
        <v>179865</v>
      </c>
      <c r="D676" s="560">
        <v>573</v>
      </c>
      <c r="E676" s="623">
        <v>180601</v>
      </c>
      <c r="F676" s="560">
        <v>681</v>
      </c>
      <c r="G676" s="623">
        <v>167256</v>
      </c>
      <c r="H676" s="560">
        <v>785</v>
      </c>
      <c r="I676" s="623">
        <v>247355</v>
      </c>
      <c r="J676" s="621">
        <v>836</v>
      </c>
      <c r="K676" s="622">
        <v>257804</v>
      </c>
      <c r="L676" s="541" t="s">
        <v>664</v>
      </c>
    </row>
    <row r="677" spans="1:12">
      <c r="A677" s="540" t="s">
        <v>665</v>
      </c>
      <c r="B677" s="621">
        <v>1020</v>
      </c>
      <c r="C677" s="622">
        <v>261369</v>
      </c>
      <c r="D677" s="560">
        <v>765</v>
      </c>
      <c r="E677" s="623">
        <v>204414</v>
      </c>
      <c r="F677" s="560">
        <v>971</v>
      </c>
      <c r="G677" s="623">
        <v>416397</v>
      </c>
      <c r="H677" s="560">
        <v>1075</v>
      </c>
      <c r="I677" s="623">
        <v>254816</v>
      </c>
      <c r="J677" s="621">
        <v>710</v>
      </c>
      <c r="K677" s="622">
        <v>425715</v>
      </c>
      <c r="L677" s="541" t="s">
        <v>668</v>
      </c>
    </row>
    <row r="678" spans="1:12">
      <c r="A678" s="540" t="s">
        <v>669</v>
      </c>
      <c r="B678" s="621">
        <v>212</v>
      </c>
      <c r="C678" s="622">
        <v>142492</v>
      </c>
      <c r="D678" s="560">
        <v>189</v>
      </c>
      <c r="E678" s="623">
        <v>57778</v>
      </c>
      <c r="F678" s="560">
        <v>333</v>
      </c>
      <c r="G678" s="623">
        <v>65135</v>
      </c>
      <c r="H678" s="560">
        <v>274</v>
      </c>
      <c r="I678" s="623">
        <v>69267</v>
      </c>
      <c r="J678" s="621">
        <v>275</v>
      </c>
      <c r="K678" s="622">
        <v>46419</v>
      </c>
      <c r="L678" s="541" t="s">
        <v>674</v>
      </c>
    </row>
    <row r="679" spans="1:12">
      <c r="A679" s="540" t="s">
        <v>675</v>
      </c>
      <c r="B679" s="621">
        <v>62</v>
      </c>
      <c r="C679" s="622">
        <v>8184</v>
      </c>
      <c r="D679" s="560">
        <v>32</v>
      </c>
      <c r="E679" s="623">
        <v>6141</v>
      </c>
      <c r="F679" s="560">
        <v>33</v>
      </c>
      <c r="G679" s="623">
        <v>7820</v>
      </c>
      <c r="H679" s="560">
        <v>29</v>
      </c>
      <c r="I679" s="623">
        <v>12292</v>
      </c>
      <c r="J679" s="621">
        <v>40</v>
      </c>
      <c r="K679" s="622">
        <v>4657</v>
      </c>
      <c r="L679" s="541" t="s">
        <v>679</v>
      </c>
    </row>
    <row r="680" spans="1:12">
      <c r="A680" s="540" t="s">
        <v>680</v>
      </c>
      <c r="B680" s="621">
        <v>283</v>
      </c>
      <c r="C680" s="622">
        <v>113879</v>
      </c>
      <c r="D680" s="560">
        <v>231</v>
      </c>
      <c r="E680" s="623">
        <v>54243</v>
      </c>
      <c r="F680" s="560">
        <v>235</v>
      </c>
      <c r="G680" s="623">
        <v>100615</v>
      </c>
      <c r="H680" s="560">
        <v>292</v>
      </c>
      <c r="I680" s="623">
        <v>98977</v>
      </c>
      <c r="J680" s="621">
        <v>362</v>
      </c>
      <c r="K680" s="622">
        <v>88549</v>
      </c>
      <c r="L680" s="541" t="s">
        <v>685</v>
      </c>
    </row>
    <row r="681" spans="1:12">
      <c r="A681" s="540" t="s">
        <v>686</v>
      </c>
      <c r="B681" s="621">
        <v>1178</v>
      </c>
      <c r="C681" s="622">
        <v>3799672</v>
      </c>
      <c r="D681" s="560">
        <v>1080</v>
      </c>
      <c r="E681" s="623">
        <v>571934</v>
      </c>
      <c r="F681" s="560">
        <v>1052</v>
      </c>
      <c r="G681" s="623">
        <v>305774</v>
      </c>
      <c r="H681" s="560">
        <v>863</v>
      </c>
      <c r="I681" s="623">
        <v>242202</v>
      </c>
      <c r="J681" s="621">
        <v>837</v>
      </c>
      <c r="K681" s="622">
        <v>429428</v>
      </c>
      <c r="L681" s="541" t="s">
        <v>687</v>
      </c>
    </row>
    <row r="682" spans="1:12">
      <c r="A682" s="551" t="s">
        <v>688</v>
      </c>
      <c r="B682" s="617">
        <v>8304</v>
      </c>
      <c r="C682" s="618">
        <v>3448933</v>
      </c>
      <c r="D682" s="619">
        <v>7539</v>
      </c>
      <c r="E682" s="620">
        <v>3180151</v>
      </c>
      <c r="F682" s="619">
        <v>7718</v>
      </c>
      <c r="G682" s="620">
        <v>3961464</v>
      </c>
      <c r="H682" s="619">
        <v>7781</v>
      </c>
      <c r="I682" s="620">
        <v>3972620</v>
      </c>
      <c r="J682" s="617">
        <v>5955</v>
      </c>
      <c r="K682" s="618">
        <v>2431004</v>
      </c>
      <c r="L682" s="555" t="s">
        <v>693</v>
      </c>
    </row>
    <row r="683" spans="1:12">
      <c r="A683" s="540" t="s">
        <v>694</v>
      </c>
      <c r="B683" s="621">
        <v>1420</v>
      </c>
      <c r="C683" s="622">
        <v>530500</v>
      </c>
      <c r="D683" s="560">
        <v>1143</v>
      </c>
      <c r="E683" s="623">
        <v>397358</v>
      </c>
      <c r="F683" s="560">
        <v>1401</v>
      </c>
      <c r="G683" s="623">
        <v>541932</v>
      </c>
      <c r="H683" s="560">
        <v>1633</v>
      </c>
      <c r="I683" s="623">
        <v>804855</v>
      </c>
      <c r="J683" s="621">
        <v>1052</v>
      </c>
      <c r="K683" s="622">
        <v>329380</v>
      </c>
      <c r="L683" s="541" t="s">
        <v>698</v>
      </c>
    </row>
    <row r="684" spans="1:12">
      <c r="A684" s="540" t="s">
        <v>699</v>
      </c>
      <c r="B684" s="621">
        <v>159</v>
      </c>
      <c r="C684" s="622">
        <v>35192</v>
      </c>
      <c r="D684" s="560">
        <v>98</v>
      </c>
      <c r="E684" s="623">
        <v>23607</v>
      </c>
      <c r="F684" s="560">
        <v>147</v>
      </c>
      <c r="G684" s="623">
        <v>35223</v>
      </c>
      <c r="H684" s="560">
        <v>268</v>
      </c>
      <c r="I684" s="623">
        <v>45320</v>
      </c>
      <c r="J684" s="621">
        <v>200</v>
      </c>
      <c r="K684" s="622">
        <v>43936</v>
      </c>
      <c r="L684" s="541" t="s">
        <v>704</v>
      </c>
    </row>
    <row r="685" spans="1:12">
      <c r="A685" s="540" t="s">
        <v>705</v>
      </c>
      <c r="B685" s="621">
        <v>205</v>
      </c>
      <c r="C685" s="622">
        <v>175106</v>
      </c>
      <c r="D685" s="560">
        <v>167</v>
      </c>
      <c r="E685" s="623">
        <v>173148</v>
      </c>
      <c r="F685" s="560">
        <v>300</v>
      </c>
      <c r="G685" s="623">
        <v>119654</v>
      </c>
      <c r="H685" s="560">
        <v>179</v>
      </c>
      <c r="I685" s="623">
        <v>185285</v>
      </c>
      <c r="J685" s="621">
        <v>152</v>
      </c>
      <c r="K685" s="622">
        <v>168225</v>
      </c>
      <c r="L685" s="541" t="s">
        <v>706</v>
      </c>
    </row>
    <row r="686" spans="1:12">
      <c r="A686" s="540" t="s">
        <v>707</v>
      </c>
      <c r="B686" s="621">
        <v>588</v>
      </c>
      <c r="C686" s="622">
        <v>451402</v>
      </c>
      <c r="D686" s="560">
        <v>389</v>
      </c>
      <c r="E686" s="623">
        <v>1019072</v>
      </c>
      <c r="F686" s="560">
        <v>371</v>
      </c>
      <c r="G686" s="623">
        <v>845390</v>
      </c>
      <c r="H686" s="560">
        <v>270</v>
      </c>
      <c r="I686" s="623">
        <v>619341</v>
      </c>
      <c r="J686" s="621">
        <v>305</v>
      </c>
      <c r="K686" s="622">
        <v>466925</v>
      </c>
      <c r="L686" s="541" t="s">
        <v>708</v>
      </c>
    </row>
    <row r="687" spans="1:12">
      <c r="A687" s="540" t="s">
        <v>709</v>
      </c>
      <c r="B687" s="621">
        <v>110</v>
      </c>
      <c r="C687" s="622">
        <v>24018</v>
      </c>
      <c r="D687" s="560">
        <v>73</v>
      </c>
      <c r="E687" s="623">
        <v>24887</v>
      </c>
      <c r="F687" s="560">
        <v>132</v>
      </c>
      <c r="G687" s="623">
        <v>132474</v>
      </c>
      <c r="H687" s="560">
        <v>115</v>
      </c>
      <c r="I687" s="623">
        <v>33034</v>
      </c>
      <c r="J687" s="621">
        <v>197</v>
      </c>
      <c r="K687" s="622">
        <v>48319</v>
      </c>
      <c r="L687" s="541" t="s">
        <v>712</v>
      </c>
    </row>
    <row r="688" spans="1:12">
      <c r="A688" s="540" t="s">
        <v>713</v>
      </c>
      <c r="B688" s="621">
        <v>1500</v>
      </c>
      <c r="C688" s="622">
        <v>491630</v>
      </c>
      <c r="D688" s="560">
        <v>1364</v>
      </c>
      <c r="E688" s="623">
        <v>312927</v>
      </c>
      <c r="F688" s="560">
        <v>1350</v>
      </c>
      <c r="G688" s="623">
        <v>437684</v>
      </c>
      <c r="H688" s="560">
        <v>1134</v>
      </c>
      <c r="I688" s="623">
        <v>262678</v>
      </c>
      <c r="J688" s="621">
        <v>1011</v>
      </c>
      <c r="K688" s="622">
        <v>207696</v>
      </c>
      <c r="L688" s="541" t="s">
        <v>716</v>
      </c>
    </row>
    <row r="689" spans="1:12">
      <c r="A689" s="540" t="s">
        <v>717</v>
      </c>
      <c r="B689" s="621">
        <v>562</v>
      </c>
      <c r="C689" s="622">
        <v>196585</v>
      </c>
      <c r="D689" s="560">
        <v>389</v>
      </c>
      <c r="E689" s="623">
        <v>143329</v>
      </c>
      <c r="F689" s="560">
        <v>559</v>
      </c>
      <c r="G689" s="623">
        <v>605298</v>
      </c>
      <c r="H689" s="560">
        <v>661</v>
      </c>
      <c r="I689" s="623">
        <v>166452</v>
      </c>
      <c r="J689" s="621">
        <v>355</v>
      </c>
      <c r="K689" s="622">
        <v>110508</v>
      </c>
      <c r="L689" s="541" t="s">
        <v>718</v>
      </c>
    </row>
    <row r="690" spans="1:12">
      <c r="A690" s="540" t="s">
        <v>719</v>
      </c>
      <c r="B690" s="621">
        <v>242</v>
      </c>
      <c r="C690" s="622">
        <v>111301</v>
      </c>
      <c r="D690" s="560">
        <v>194</v>
      </c>
      <c r="E690" s="623">
        <v>64770</v>
      </c>
      <c r="F690" s="560">
        <v>191</v>
      </c>
      <c r="G690" s="623">
        <v>49046</v>
      </c>
      <c r="H690" s="560">
        <v>247</v>
      </c>
      <c r="I690" s="623">
        <v>65483</v>
      </c>
      <c r="J690" s="621">
        <v>235</v>
      </c>
      <c r="K690" s="622">
        <v>73708</v>
      </c>
      <c r="L690" s="541" t="s">
        <v>723</v>
      </c>
    </row>
    <row r="691" spans="1:12">
      <c r="A691" s="540" t="s">
        <v>724</v>
      </c>
      <c r="B691" s="621">
        <v>126</v>
      </c>
      <c r="C691" s="622">
        <v>27922</v>
      </c>
      <c r="D691" s="560">
        <v>80</v>
      </c>
      <c r="E691" s="623">
        <v>63062</v>
      </c>
      <c r="F691" s="560">
        <v>105</v>
      </c>
      <c r="G691" s="623">
        <v>38881</v>
      </c>
      <c r="H691" s="560">
        <v>105</v>
      </c>
      <c r="I691" s="623">
        <v>48351</v>
      </c>
      <c r="J691" s="621">
        <v>96</v>
      </c>
      <c r="K691" s="622">
        <v>57731</v>
      </c>
      <c r="L691" s="541" t="s">
        <v>727</v>
      </c>
    </row>
    <row r="692" spans="1:12">
      <c r="A692" s="540" t="s">
        <v>728</v>
      </c>
      <c r="B692" s="621">
        <v>2069</v>
      </c>
      <c r="C692" s="622">
        <v>657612</v>
      </c>
      <c r="D692" s="560">
        <v>2569</v>
      </c>
      <c r="E692" s="623">
        <v>427279</v>
      </c>
      <c r="F692" s="560">
        <v>1821</v>
      </c>
      <c r="G692" s="623">
        <v>441151</v>
      </c>
      <c r="H692" s="560">
        <v>1699</v>
      </c>
      <c r="I692" s="623">
        <v>988366</v>
      </c>
      <c r="J692" s="621">
        <v>1145</v>
      </c>
      <c r="K692" s="622">
        <v>480159</v>
      </c>
      <c r="L692" s="541" t="s">
        <v>731</v>
      </c>
    </row>
    <row r="693" spans="1:12">
      <c r="A693" s="540" t="s">
        <v>732</v>
      </c>
      <c r="B693" s="621">
        <v>45</v>
      </c>
      <c r="C693" s="622">
        <v>16611</v>
      </c>
      <c r="D693" s="560">
        <v>28</v>
      </c>
      <c r="E693" s="623">
        <v>11523</v>
      </c>
      <c r="F693" s="560">
        <v>34</v>
      </c>
      <c r="G693" s="623">
        <v>6461</v>
      </c>
      <c r="H693" s="560">
        <v>53</v>
      </c>
      <c r="I693" s="623">
        <v>88358</v>
      </c>
      <c r="J693" s="621">
        <v>44</v>
      </c>
      <c r="K693" s="622">
        <v>30633</v>
      </c>
      <c r="L693" s="541" t="s">
        <v>735</v>
      </c>
    </row>
    <row r="694" spans="1:12">
      <c r="A694" s="540" t="s">
        <v>736</v>
      </c>
      <c r="B694" s="621">
        <v>943</v>
      </c>
      <c r="C694" s="622">
        <v>667293</v>
      </c>
      <c r="D694" s="560">
        <v>723</v>
      </c>
      <c r="E694" s="623">
        <v>411252</v>
      </c>
      <c r="F694" s="560">
        <v>981</v>
      </c>
      <c r="G694" s="623">
        <v>619077</v>
      </c>
      <c r="H694" s="560">
        <v>1199</v>
      </c>
      <c r="I694" s="623">
        <v>596079</v>
      </c>
      <c r="J694" s="621">
        <v>892</v>
      </c>
      <c r="K694" s="622">
        <v>337082</v>
      </c>
      <c r="L694" s="541" t="s">
        <v>739</v>
      </c>
    </row>
    <row r="695" spans="1:12">
      <c r="A695" s="540" t="s">
        <v>740</v>
      </c>
      <c r="B695" s="621">
        <v>335</v>
      </c>
      <c r="C695" s="622">
        <v>63763</v>
      </c>
      <c r="D695" s="560">
        <v>322</v>
      </c>
      <c r="E695" s="623">
        <v>107937</v>
      </c>
      <c r="F695" s="560">
        <v>326</v>
      </c>
      <c r="G695" s="623">
        <v>89192</v>
      </c>
      <c r="H695" s="560">
        <v>218</v>
      </c>
      <c r="I695" s="623">
        <v>69019</v>
      </c>
      <c r="J695" s="621">
        <v>271</v>
      </c>
      <c r="K695" s="622">
        <v>76702</v>
      </c>
      <c r="L695" s="541" t="s">
        <v>745</v>
      </c>
    </row>
    <row r="696" spans="1:12">
      <c r="A696" s="551" t="s">
        <v>746</v>
      </c>
      <c r="B696" s="617">
        <v>1077</v>
      </c>
      <c r="C696" s="618">
        <v>562873</v>
      </c>
      <c r="D696" s="619">
        <v>803</v>
      </c>
      <c r="E696" s="620">
        <v>199127</v>
      </c>
      <c r="F696" s="619">
        <v>1025</v>
      </c>
      <c r="G696" s="620">
        <v>302662</v>
      </c>
      <c r="H696" s="619">
        <v>1125</v>
      </c>
      <c r="I696" s="620">
        <v>209880</v>
      </c>
      <c r="J696" s="617">
        <v>867</v>
      </c>
      <c r="K696" s="618">
        <v>279107</v>
      </c>
      <c r="L696" s="555" t="s">
        <v>752</v>
      </c>
    </row>
    <row r="697" spans="1:12">
      <c r="A697" s="540" t="s">
        <v>753</v>
      </c>
      <c r="B697" s="621">
        <v>33</v>
      </c>
      <c r="C697" s="622">
        <v>29068</v>
      </c>
      <c r="D697" s="560">
        <v>33</v>
      </c>
      <c r="E697" s="623">
        <v>8402</v>
      </c>
      <c r="F697" s="560">
        <v>59</v>
      </c>
      <c r="G697" s="623">
        <v>19598</v>
      </c>
      <c r="H697" s="560">
        <v>41</v>
      </c>
      <c r="I697" s="623">
        <v>37878</v>
      </c>
      <c r="J697" s="621">
        <v>20</v>
      </c>
      <c r="K697" s="622">
        <v>3132</v>
      </c>
      <c r="L697" s="541" t="s">
        <v>757</v>
      </c>
    </row>
    <row r="698" spans="1:12">
      <c r="A698" s="540" t="s">
        <v>758</v>
      </c>
      <c r="B698" s="621">
        <v>338</v>
      </c>
      <c r="C698" s="622">
        <v>210383</v>
      </c>
      <c r="D698" s="560">
        <v>335</v>
      </c>
      <c r="E698" s="623">
        <v>83944</v>
      </c>
      <c r="F698" s="560">
        <v>326</v>
      </c>
      <c r="G698" s="623">
        <v>140565</v>
      </c>
      <c r="H698" s="560">
        <v>449</v>
      </c>
      <c r="I698" s="623">
        <v>112905</v>
      </c>
      <c r="J698" s="621">
        <v>344</v>
      </c>
      <c r="K698" s="622">
        <v>152389</v>
      </c>
      <c r="L698" s="541" t="s">
        <v>762</v>
      </c>
    </row>
    <row r="699" spans="1:12">
      <c r="A699" s="540" t="s">
        <v>763</v>
      </c>
      <c r="B699" s="621">
        <v>133</v>
      </c>
      <c r="C699" s="622">
        <v>37341</v>
      </c>
      <c r="D699" s="560">
        <v>65</v>
      </c>
      <c r="E699" s="623">
        <v>13116</v>
      </c>
      <c r="F699" s="560">
        <v>135</v>
      </c>
      <c r="G699" s="623">
        <v>18291</v>
      </c>
      <c r="H699" s="560">
        <v>152</v>
      </c>
      <c r="I699" s="623">
        <v>28032</v>
      </c>
      <c r="J699" s="621">
        <v>111</v>
      </c>
      <c r="K699" s="622">
        <v>18936</v>
      </c>
      <c r="L699" s="541" t="s">
        <v>767</v>
      </c>
    </row>
    <row r="700" spans="1:12">
      <c r="A700" s="540" t="s">
        <v>768</v>
      </c>
      <c r="B700" s="621">
        <v>170</v>
      </c>
      <c r="C700" s="622">
        <v>35731</v>
      </c>
      <c r="D700" s="560">
        <v>92</v>
      </c>
      <c r="E700" s="623">
        <v>18477</v>
      </c>
      <c r="F700" s="560">
        <v>152</v>
      </c>
      <c r="G700" s="623">
        <v>22303</v>
      </c>
      <c r="H700" s="560">
        <v>107</v>
      </c>
      <c r="I700" s="623">
        <v>40445</v>
      </c>
      <c r="J700" s="621">
        <v>123</v>
      </c>
      <c r="K700" s="622">
        <v>17865</v>
      </c>
      <c r="L700" s="541" t="s">
        <v>773</v>
      </c>
    </row>
    <row r="701" spans="1:12">
      <c r="A701" s="540" t="s">
        <v>774</v>
      </c>
      <c r="B701" s="621">
        <v>308</v>
      </c>
      <c r="C701" s="622">
        <v>233474</v>
      </c>
      <c r="D701" s="560">
        <v>190</v>
      </c>
      <c r="E701" s="623">
        <v>56175</v>
      </c>
      <c r="F701" s="560">
        <v>257</v>
      </c>
      <c r="G701" s="623">
        <v>82428</v>
      </c>
      <c r="H701" s="560">
        <v>275</v>
      </c>
      <c r="I701" s="623">
        <v>80123</v>
      </c>
      <c r="J701" s="621">
        <v>184</v>
      </c>
      <c r="K701" s="622">
        <v>61532</v>
      </c>
      <c r="L701" s="541" t="s">
        <v>779</v>
      </c>
    </row>
    <row r="702" spans="1:12">
      <c r="A702" s="546" t="s">
        <v>780</v>
      </c>
      <c r="B702" s="625">
        <v>95</v>
      </c>
      <c r="C702" s="626">
        <v>16876</v>
      </c>
      <c r="D702" s="627">
        <v>88</v>
      </c>
      <c r="E702" s="628">
        <v>19013</v>
      </c>
      <c r="F702" s="627">
        <v>96</v>
      </c>
      <c r="G702" s="628">
        <v>19477</v>
      </c>
      <c r="H702" s="627">
        <v>101</v>
      </c>
      <c r="I702" s="628">
        <v>10497</v>
      </c>
      <c r="J702" s="625">
        <v>85</v>
      </c>
      <c r="K702" s="626">
        <v>25253</v>
      </c>
      <c r="L702" s="568" t="s">
        <v>783</v>
      </c>
    </row>
    <row r="703" spans="1:12">
      <c r="A703" s="540"/>
      <c r="B703" s="629"/>
      <c r="C703" s="622"/>
      <c r="D703" s="629"/>
      <c r="E703" s="630"/>
      <c r="F703" s="629"/>
      <c r="G703" s="630"/>
      <c r="H703" s="629"/>
      <c r="I703" s="630"/>
      <c r="J703" s="621"/>
      <c r="K703" s="622"/>
      <c r="L703" s="541"/>
    </row>
    <row r="704" spans="1:12">
      <c r="A704" s="551" t="s">
        <v>784</v>
      </c>
      <c r="B704" s="631">
        <v>15259</v>
      </c>
      <c r="C704" s="618">
        <v>9771393</v>
      </c>
      <c r="D704" s="619">
        <v>13770</v>
      </c>
      <c r="E704" s="620">
        <v>7816271</v>
      </c>
      <c r="F704" s="619">
        <v>15085</v>
      </c>
      <c r="G704" s="620">
        <v>8658119</v>
      </c>
      <c r="H704" s="619">
        <v>15193</v>
      </c>
      <c r="I704" s="620">
        <v>9669091</v>
      </c>
      <c r="J704" s="617">
        <v>15451</v>
      </c>
      <c r="K704" s="618">
        <v>7536946</v>
      </c>
      <c r="L704" s="555" t="s">
        <v>790</v>
      </c>
    </row>
    <row r="705" spans="1:12">
      <c r="A705" s="540" t="s">
        <v>791</v>
      </c>
      <c r="B705" s="629">
        <v>531</v>
      </c>
      <c r="C705" s="622">
        <v>291202</v>
      </c>
      <c r="D705" s="560">
        <v>537</v>
      </c>
      <c r="E705" s="623">
        <v>456723</v>
      </c>
      <c r="F705" s="560">
        <v>629</v>
      </c>
      <c r="G705" s="623">
        <v>426540</v>
      </c>
      <c r="H705" s="560">
        <v>678</v>
      </c>
      <c r="I705" s="623">
        <v>470761</v>
      </c>
      <c r="J705" s="621">
        <v>593</v>
      </c>
      <c r="K705" s="622">
        <v>491937</v>
      </c>
      <c r="L705" s="541" t="s">
        <v>797</v>
      </c>
    </row>
    <row r="706" spans="1:12">
      <c r="A706" s="540" t="s">
        <v>798</v>
      </c>
      <c r="B706" s="629">
        <v>1552</v>
      </c>
      <c r="C706" s="622">
        <v>467426</v>
      </c>
      <c r="D706" s="560">
        <v>1441</v>
      </c>
      <c r="E706" s="623">
        <v>404447</v>
      </c>
      <c r="F706" s="560">
        <v>1578</v>
      </c>
      <c r="G706" s="623">
        <v>472560</v>
      </c>
      <c r="H706" s="560">
        <v>1791</v>
      </c>
      <c r="I706" s="623">
        <v>675134</v>
      </c>
      <c r="J706" s="621">
        <v>1471</v>
      </c>
      <c r="K706" s="622">
        <v>833688</v>
      </c>
      <c r="L706" s="541" t="s">
        <v>803</v>
      </c>
    </row>
    <row r="707" spans="1:12">
      <c r="A707" s="540" t="s">
        <v>804</v>
      </c>
      <c r="B707" s="629">
        <v>450</v>
      </c>
      <c r="C707" s="622">
        <v>522974</v>
      </c>
      <c r="D707" s="560">
        <v>413</v>
      </c>
      <c r="E707" s="623">
        <v>390774</v>
      </c>
      <c r="F707" s="560">
        <v>503</v>
      </c>
      <c r="G707" s="623">
        <v>535806</v>
      </c>
      <c r="H707" s="560">
        <v>382</v>
      </c>
      <c r="I707" s="623">
        <v>539964</v>
      </c>
      <c r="J707" s="621">
        <v>297</v>
      </c>
      <c r="K707" s="622">
        <v>336441</v>
      </c>
      <c r="L707" s="541" t="s">
        <v>805</v>
      </c>
    </row>
    <row r="708" spans="1:12">
      <c r="A708" s="540" t="s">
        <v>806</v>
      </c>
      <c r="B708" s="629">
        <v>502</v>
      </c>
      <c r="C708" s="622">
        <v>736047</v>
      </c>
      <c r="D708" s="560">
        <v>385</v>
      </c>
      <c r="E708" s="623">
        <v>404117</v>
      </c>
      <c r="F708" s="560">
        <v>484</v>
      </c>
      <c r="G708" s="623">
        <v>403884</v>
      </c>
      <c r="H708" s="560">
        <v>400</v>
      </c>
      <c r="I708" s="623">
        <v>563130</v>
      </c>
      <c r="J708" s="621">
        <v>333</v>
      </c>
      <c r="K708" s="622">
        <v>297353</v>
      </c>
      <c r="L708" s="541" t="s">
        <v>807</v>
      </c>
    </row>
    <row r="709" spans="1:12">
      <c r="A709" s="540" t="s">
        <v>808</v>
      </c>
      <c r="B709" s="629">
        <v>310</v>
      </c>
      <c r="C709" s="622">
        <v>448816</v>
      </c>
      <c r="D709" s="560">
        <v>275</v>
      </c>
      <c r="E709" s="623">
        <v>523710</v>
      </c>
      <c r="F709" s="560">
        <v>114</v>
      </c>
      <c r="G709" s="623">
        <v>97519</v>
      </c>
      <c r="H709" s="560">
        <v>186</v>
      </c>
      <c r="I709" s="623">
        <v>119302</v>
      </c>
      <c r="J709" s="621">
        <v>96</v>
      </c>
      <c r="K709" s="622">
        <v>91016</v>
      </c>
      <c r="L709" s="541" t="s">
        <v>809</v>
      </c>
    </row>
    <row r="710" spans="1:12">
      <c r="A710" s="540" t="s">
        <v>810</v>
      </c>
      <c r="B710" s="629">
        <v>157</v>
      </c>
      <c r="C710" s="622">
        <v>118550</v>
      </c>
      <c r="D710" s="560">
        <v>82</v>
      </c>
      <c r="E710" s="623">
        <v>58963</v>
      </c>
      <c r="F710" s="560">
        <v>332</v>
      </c>
      <c r="G710" s="623">
        <v>644600</v>
      </c>
      <c r="H710" s="560">
        <v>246</v>
      </c>
      <c r="I710" s="623">
        <v>540519</v>
      </c>
      <c r="J710" s="621">
        <v>294</v>
      </c>
      <c r="K710" s="622">
        <v>738333</v>
      </c>
      <c r="L710" s="541" t="s">
        <v>811</v>
      </c>
    </row>
    <row r="711" spans="1:12">
      <c r="A711" s="540" t="s">
        <v>812</v>
      </c>
      <c r="B711" s="629">
        <v>1660</v>
      </c>
      <c r="C711" s="622">
        <v>913344</v>
      </c>
      <c r="D711" s="560">
        <v>1891</v>
      </c>
      <c r="E711" s="623">
        <v>518307</v>
      </c>
      <c r="F711" s="560">
        <v>1639</v>
      </c>
      <c r="G711" s="623">
        <v>756888</v>
      </c>
      <c r="H711" s="560">
        <v>1420</v>
      </c>
      <c r="I711" s="623">
        <v>775665</v>
      </c>
      <c r="J711" s="621">
        <v>1425</v>
      </c>
      <c r="K711" s="622">
        <v>1542183</v>
      </c>
      <c r="L711" s="541" t="s">
        <v>813</v>
      </c>
    </row>
    <row r="712" spans="1:12">
      <c r="A712" s="540" t="s">
        <v>814</v>
      </c>
      <c r="B712" s="629">
        <v>380</v>
      </c>
      <c r="C712" s="622">
        <v>534484</v>
      </c>
      <c r="D712" s="560">
        <v>367</v>
      </c>
      <c r="E712" s="623">
        <v>544193</v>
      </c>
      <c r="F712" s="560">
        <v>339</v>
      </c>
      <c r="G712" s="623">
        <v>605239</v>
      </c>
      <c r="H712" s="560">
        <v>350</v>
      </c>
      <c r="I712" s="623">
        <v>503125</v>
      </c>
      <c r="J712" s="621">
        <v>284</v>
      </c>
      <c r="K712" s="622">
        <v>470710</v>
      </c>
      <c r="L712" s="541" t="s">
        <v>815</v>
      </c>
    </row>
    <row r="713" spans="1:12">
      <c r="A713" s="540" t="s">
        <v>816</v>
      </c>
      <c r="B713" s="629">
        <v>3241</v>
      </c>
      <c r="C713" s="622">
        <v>2574055</v>
      </c>
      <c r="D713" s="560">
        <v>3203</v>
      </c>
      <c r="E713" s="623">
        <v>2009235</v>
      </c>
      <c r="F713" s="560">
        <v>3670</v>
      </c>
      <c r="G713" s="623">
        <v>2074139</v>
      </c>
      <c r="H713" s="560">
        <v>3484</v>
      </c>
      <c r="I713" s="623">
        <v>2396199</v>
      </c>
      <c r="J713" s="621">
        <v>4848</v>
      </c>
      <c r="K713" s="622">
        <v>1433426</v>
      </c>
      <c r="L713" s="541" t="s">
        <v>818</v>
      </c>
    </row>
    <row r="714" spans="1:12">
      <c r="A714" s="540" t="s">
        <v>819</v>
      </c>
      <c r="B714" s="629">
        <v>838</v>
      </c>
      <c r="C714" s="622">
        <v>546090</v>
      </c>
      <c r="D714" s="560">
        <v>705</v>
      </c>
      <c r="E714" s="623">
        <v>221033</v>
      </c>
      <c r="F714" s="560">
        <v>1034</v>
      </c>
      <c r="G714" s="623">
        <v>355115</v>
      </c>
      <c r="H714" s="560">
        <v>1178</v>
      </c>
      <c r="I714" s="623">
        <v>548562</v>
      </c>
      <c r="J714" s="621">
        <v>1458</v>
      </c>
      <c r="K714" s="622">
        <v>372795</v>
      </c>
      <c r="L714" s="541" t="s">
        <v>820</v>
      </c>
    </row>
    <row r="715" spans="1:12">
      <c r="A715" s="540" t="s">
        <v>821</v>
      </c>
      <c r="B715" s="629">
        <v>1605</v>
      </c>
      <c r="C715" s="622">
        <v>917949</v>
      </c>
      <c r="D715" s="560">
        <v>1948</v>
      </c>
      <c r="E715" s="623">
        <v>829920</v>
      </c>
      <c r="F715" s="560">
        <v>1610</v>
      </c>
      <c r="G715" s="623">
        <v>552987</v>
      </c>
      <c r="H715" s="560">
        <v>1665</v>
      </c>
      <c r="I715" s="623">
        <v>944011</v>
      </c>
      <c r="J715" s="621">
        <v>1768</v>
      </c>
      <c r="K715" s="622">
        <v>301937</v>
      </c>
      <c r="L715" s="541" t="s">
        <v>822</v>
      </c>
    </row>
    <row r="716" spans="1:12">
      <c r="A716" s="540" t="s">
        <v>823</v>
      </c>
      <c r="B716" s="629">
        <v>1623</v>
      </c>
      <c r="C716" s="622">
        <v>443025</v>
      </c>
      <c r="D716" s="560">
        <v>907</v>
      </c>
      <c r="E716" s="623">
        <v>405682</v>
      </c>
      <c r="F716" s="560">
        <v>1222</v>
      </c>
      <c r="G716" s="623">
        <v>461427</v>
      </c>
      <c r="H716" s="560">
        <v>1514</v>
      </c>
      <c r="I716" s="623">
        <v>394900</v>
      </c>
      <c r="J716" s="621">
        <v>991</v>
      </c>
      <c r="K716" s="622">
        <v>230148</v>
      </c>
      <c r="L716" s="541" t="s">
        <v>828</v>
      </c>
    </row>
    <row r="717" spans="1:12">
      <c r="A717" s="540" t="s">
        <v>829</v>
      </c>
      <c r="B717" s="629">
        <v>1453</v>
      </c>
      <c r="C717" s="622">
        <v>1060897</v>
      </c>
      <c r="D717" s="560">
        <v>1065</v>
      </c>
      <c r="E717" s="623">
        <v>682649</v>
      </c>
      <c r="F717" s="560">
        <v>1136</v>
      </c>
      <c r="G717" s="623">
        <v>1113587</v>
      </c>
      <c r="H717" s="560">
        <v>993</v>
      </c>
      <c r="I717" s="623">
        <v>933042</v>
      </c>
      <c r="J717" s="621">
        <v>791</v>
      </c>
      <c r="K717" s="622">
        <v>276537</v>
      </c>
      <c r="L717" s="541" t="s">
        <v>832</v>
      </c>
    </row>
    <row r="718" spans="1:12">
      <c r="A718" s="541" t="s">
        <v>833</v>
      </c>
      <c r="B718" s="621">
        <v>481</v>
      </c>
      <c r="C718" s="622">
        <v>128380</v>
      </c>
      <c r="D718" s="560">
        <v>312</v>
      </c>
      <c r="E718" s="623">
        <v>263139</v>
      </c>
      <c r="F718" s="560">
        <v>444</v>
      </c>
      <c r="G718" s="623">
        <v>96459</v>
      </c>
      <c r="H718" s="560">
        <v>491</v>
      </c>
      <c r="I718" s="623">
        <v>204751</v>
      </c>
      <c r="J718" s="621">
        <v>353</v>
      </c>
      <c r="K718" s="622">
        <v>60644</v>
      </c>
      <c r="L718" s="541" t="s">
        <v>838</v>
      </c>
    </row>
    <row r="719" spans="1:12">
      <c r="A719" s="541" t="s">
        <v>839</v>
      </c>
      <c r="B719" s="621">
        <v>296</v>
      </c>
      <c r="C719" s="622">
        <v>39717</v>
      </c>
      <c r="D719" s="560">
        <v>150</v>
      </c>
      <c r="E719" s="623">
        <v>48422</v>
      </c>
      <c r="F719" s="560">
        <v>195</v>
      </c>
      <c r="G719" s="623">
        <v>34629</v>
      </c>
      <c r="H719" s="560">
        <v>269</v>
      </c>
      <c r="I719" s="623">
        <v>33289</v>
      </c>
      <c r="J719" s="621">
        <v>300</v>
      </c>
      <c r="K719" s="622">
        <v>41005</v>
      </c>
      <c r="L719" s="541" t="s">
        <v>844</v>
      </c>
    </row>
    <row r="720" spans="1:12">
      <c r="A720" s="541" t="s">
        <v>845</v>
      </c>
      <c r="B720" s="621">
        <v>180</v>
      </c>
      <c r="C720" s="622">
        <v>28437</v>
      </c>
      <c r="D720" s="560">
        <v>89</v>
      </c>
      <c r="E720" s="623">
        <v>54957</v>
      </c>
      <c r="F720" s="560">
        <v>156</v>
      </c>
      <c r="G720" s="623">
        <v>26740</v>
      </c>
      <c r="H720" s="560">
        <v>146</v>
      </c>
      <c r="I720" s="623">
        <v>26737</v>
      </c>
      <c r="J720" s="621">
        <v>149</v>
      </c>
      <c r="K720" s="622">
        <v>18793</v>
      </c>
      <c r="L720" s="541" t="s">
        <v>851</v>
      </c>
    </row>
    <row r="721" spans="1:12">
      <c r="A721" s="555" t="s">
        <v>1130</v>
      </c>
      <c r="B721" s="617">
        <v>4345</v>
      </c>
      <c r="C721" s="618">
        <v>3431932</v>
      </c>
      <c r="D721" s="619">
        <v>3773</v>
      </c>
      <c r="E721" s="620">
        <v>1522872</v>
      </c>
      <c r="F721" s="619">
        <v>3642</v>
      </c>
      <c r="G721" s="620">
        <v>1765398</v>
      </c>
      <c r="H721" s="619">
        <v>3560</v>
      </c>
      <c r="I721" s="620">
        <v>1983258</v>
      </c>
      <c r="J721" s="617">
        <v>3323</v>
      </c>
      <c r="K721" s="618">
        <v>1998361</v>
      </c>
      <c r="L721" s="555" t="s">
        <v>857</v>
      </c>
    </row>
    <row r="722" spans="1:12">
      <c r="A722" s="632" t="s">
        <v>858</v>
      </c>
      <c r="B722" s="621">
        <v>91</v>
      </c>
      <c r="C722" s="622">
        <v>25959</v>
      </c>
      <c r="D722" s="560">
        <v>66</v>
      </c>
      <c r="E722" s="623">
        <v>14456</v>
      </c>
      <c r="F722" s="560">
        <v>76</v>
      </c>
      <c r="G722" s="623">
        <v>16380</v>
      </c>
      <c r="H722" s="560">
        <v>97</v>
      </c>
      <c r="I722" s="623">
        <v>76733</v>
      </c>
      <c r="J722" s="621">
        <v>77</v>
      </c>
      <c r="K722" s="622">
        <v>83719</v>
      </c>
      <c r="L722" s="541" t="s">
        <v>863</v>
      </c>
    </row>
    <row r="723" spans="1:12">
      <c r="A723" s="632" t="s">
        <v>864</v>
      </c>
      <c r="B723" s="621">
        <v>103</v>
      </c>
      <c r="C723" s="622">
        <v>31565</v>
      </c>
      <c r="D723" s="560">
        <v>80</v>
      </c>
      <c r="E723" s="623">
        <v>17374</v>
      </c>
      <c r="F723" s="560">
        <v>125</v>
      </c>
      <c r="G723" s="623">
        <v>39745</v>
      </c>
      <c r="H723" s="560">
        <v>101</v>
      </c>
      <c r="I723" s="623">
        <v>208086</v>
      </c>
      <c r="J723" s="621">
        <v>51</v>
      </c>
      <c r="K723" s="622">
        <v>25164</v>
      </c>
      <c r="L723" s="541" t="s">
        <v>865</v>
      </c>
    </row>
    <row r="724" spans="1:12">
      <c r="A724" s="632" t="s">
        <v>866</v>
      </c>
      <c r="B724" s="621">
        <v>17</v>
      </c>
      <c r="C724" s="622">
        <v>3140</v>
      </c>
      <c r="D724" s="560">
        <v>11</v>
      </c>
      <c r="E724" s="623">
        <v>2638</v>
      </c>
      <c r="F724" s="560">
        <v>16</v>
      </c>
      <c r="G724" s="623">
        <v>4450</v>
      </c>
      <c r="H724" s="560">
        <v>17</v>
      </c>
      <c r="I724" s="623">
        <v>2630</v>
      </c>
      <c r="J724" s="621">
        <v>17</v>
      </c>
      <c r="K724" s="622">
        <v>4527</v>
      </c>
      <c r="L724" s="541" t="s">
        <v>869</v>
      </c>
    </row>
    <row r="725" spans="1:12">
      <c r="A725" s="576" t="s">
        <v>870</v>
      </c>
      <c r="B725" s="621">
        <v>107</v>
      </c>
      <c r="C725" s="622">
        <v>28768</v>
      </c>
      <c r="D725" s="560">
        <v>77</v>
      </c>
      <c r="E725" s="623">
        <v>23251</v>
      </c>
      <c r="F725" s="560">
        <v>86</v>
      </c>
      <c r="G725" s="623">
        <v>31562</v>
      </c>
      <c r="H725" s="560">
        <v>77</v>
      </c>
      <c r="I725" s="623">
        <v>18250</v>
      </c>
      <c r="J725" s="621">
        <v>46</v>
      </c>
      <c r="K725" s="622">
        <v>14817</v>
      </c>
      <c r="L725" s="541" t="s">
        <v>874</v>
      </c>
    </row>
    <row r="726" spans="1:12">
      <c r="A726" s="577" t="s">
        <v>875</v>
      </c>
      <c r="B726" s="621">
        <v>112</v>
      </c>
      <c r="C726" s="622">
        <v>30977</v>
      </c>
      <c r="D726" s="560">
        <v>112</v>
      </c>
      <c r="E726" s="623">
        <v>29291</v>
      </c>
      <c r="F726" s="560">
        <v>105</v>
      </c>
      <c r="G726" s="623">
        <v>31131</v>
      </c>
      <c r="H726" s="560">
        <v>110</v>
      </c>
      <c r="I726" s="623">
        <v>28986</v>
      </c>
      <c r="J726" s="621">
        <v>98</v>
      </c>
      <c r="K726" s="622">
        <v>30300</v>
      </c>
      <c r="L726" s="541" t="s">
        <v>880</v>
      </c>
    </row>
    <row r="727" spans="1:12">
      <c r="A727" s="578" t="s">
        <v>881</v>
      </c>
      <c r="B727" s="621">
        <v>953</v>
      </c>
      <c r="C727" s="622">
        <v>825292</v>
      </c>
      <c r="D727" s="560">
        <v>729</v>
      </c>
      <c r="E727" s="623">
        <v>455820</v>
      </c>
      <c r="F727" s="560">
        <v>715</v>
      </c>
      <c r="G727" s="623">
        <v>303148</v>
      </c>
      <c r="H727" s="560">
        <v>1024</v>
      </c>
      <c r="I727" s="623">
        <v>535778</v>
      </c>
      <c r="J727" s="621">
        <v>303</v>
      </c>
      <c r="K727" s="622">
        <v>225408</v>
      </c>
      <c r="L727" s="541" t="s">
        <v>882</v>
      </c>
    </row>
    <row r="728" spans="1:12">
      <c r="A728" s="576" t="s">
        <v>883</v>
      </c>
      <c r="B728" s="621">
        <v>2075</v>
      </c>
      <c r="C728" s="622">
        <v>2038781</v>
      </c>
      <c r="D728" s="560">
        <v>1986</v>
      </c>
      <c r="E728" s="623">
        <v>526284</v>
      </c>
      <c r="F728" s="560">
        <v>1742</v>
      </c>
      <c r="G728" s="623">
        <v>990174</v>
      </c>
      <c r="H728" s="560">
        <v>1370</v>
      </c>
      <c r="I728" s="623">
        <v>717522</v>
      </c>
      <c r="J728" s="621">
        <v>2083</v>
      </c>
      <c r="K728" s="622">
        <v>1364661</v>
      </c>
      <c r="L728" s="541" t="s">
        <v>887</v>
      </c>
    </row>
    <row r="729" spans="1:12">
      <c r="A729" s="576" t="s">
        <v>888</v>
      </c>
      <c r="B729" s="621">
        <v>231</v>
      </c>
      <c r="C729" s="622">
        <v>271811</v>
      </c>
      <c r="D729" s="560">
        <v>313</v>
      </c>
      <c r="E729" s="623">
        <v>313825</v>
      </c>
      <c r="F729" s="560">
        <v>319</v>
      </c>
      <c r="G729" s="623">
        <v>223049</v>
      </c>
      <c r="H729" s="560">
        <v>268</v>
      </c>
      <c r="I729" s="623">
        <v>230831</v>
      </c>
      <c r="J729" s="621">
        <v>198</v>
      </c>
      <c r="K729" s="622">
        <v>122608</v>
      </c>
      <c r="L729" s="541" t="s">
        <v>892</v>
      </c>
    </row>
    <row r="730" spans="1:12">
      <c r="A730" s="541" t="s">
        <v>893</v>
      </c>
      <c r="B730" s="621">
        <v>656</v>
      </c>
      <c r="C730" s="622">
        <v>175639</v>
      </c>
      <c r="D730" s="560">
        <v>399</v>
      </c>
      <c r="E730" s="623">
        <v>139933</v>
      </c>
      <c r="F730" s="560">
        <v>458</v>
      </c>
      <c r="G730" s="623">
        <v>125759</v>
      </c>
      <c r="H730" s="560">
        <v>496</v>
      </c>
      <c r="I730" s="623">
        <v>164442</v>
      </c>
      <c r="J730" s="621">
        <v>450</v>
      </c>
      <c r="K730" s="622">
        <v>127157</v>
      </c>
      <c r="L730" s="541" t="s">
        <v>897</v>
      </c>
    </row>
    <row r="731" spans="1:12">
      <c r="A731" s="555" t="s">
        <v>898</v>
      </c>
      <c r="B731" s="617">
        <v>178</v>
      </c>
      <c r="C731" s="618">
        <v>42077</v>
      </c>
      <c r="D731" s="619">
        <v>198</v>
      </c>
      <c r="E731" s="620">
        <v>44592</v>
      </c>
      <c r="F731" s="619">
        <v>230</v>
      </c>
      <c r="G731" s="620">
        <v>66307</v>
      </c>
      <c r="H731" s="619">
        <v>189</v>
      </c>
      <c r="I731" s="620">
        <v>42161</v>
      </c>
      <c r="J731" s="617">
        <v>178</v>
      </c>
      <c r="K731" s="618">
        <v>53060</v>
      </c>
      <c r="L731" s="555" t="s">
        <v>903</v>
      </c>
    </row>
    <row r="732" spans="1:12">
      <c r="A732" s="541" t="s">
        <v>904</v>
      </c>
      <c r="B732" s="621">
        <v>26</v>
      </c>
      <c r="C732" s="622">
        <v>8465</v>
      </c>
      <c r="D732" s="560">
        <v>43</v>
      </c>
      <c r="E732" s="623">
        <v>9880</v>
      </c>
      <c r="F732" s="560">
        <v>39</v>
      </c>
      <c r="G732" s="623">
        <v>10154</v>
      </c>
      <c r="H732" s="560">
        <v>17</v>
      </c>
      <c r="I732" s="623">
        <v>6160</v>
      </c>
      <c r="J732" s="621">
        <v>42</v>
      </c>
      <c r="K732" s="622">
        <v>18659</v>
      </c>
      <c r="L732" s="541" t="s">
        <v>907</v>
      </c>
    </row>
    <row r="733" spans="1:12">
      <c r="A733" s="540" t="s">
        <v>908</v>
      </c>
      <c r="B733" s="629">
        <v>85</v>
      </c>
      <c r="C733" s="622">
        <v>15695</v>
      </c>
      <c r="D733" s="560">
        <v>78</v>
      </c>
      <c r="E733" s="623">
        <v>14304</v>
      </c>
      <c r="F733" s="560">
        <v>113</v>
      </c>
      <c r="G733" s="623">
        <v>14868</v>
      </c>
      <c r="H733" s="560">
        <v>70</v>
      </c>
      <c r="I733" s="623">
        <v>16446</v>
      </c>
      <c r="J733" s="621">
        <v>82</v>
      </c>
      <c r="K733" s="622">
        <v>22661</v>
      </c>
      <c r="L733" s="541" t="s">
        <v>912</v>
      </c>
    </row>
    <row r="734" spans="1:12">
      <c r="A734" s="540" t="s">
        <v>913</v>
      </c>
      <c r="B734" s="629">
        <v>67</v>
      </c>
      <c r="C734" s="622">
        <v>17916</v>
      </c>
      <c r="D734" s="560">
        <v>77</v>
      </c>
      <c r="E734" s="623">
        <v>20407</v>
      </c>
      <c r="F734" s="560">
        <v>78</v>
      </c>
      <c r="G734" s="623">
        <v>41284</v>
      </c>
      <c r="H734" s="560">
        <v>102</v>
      </c>
      <c r="I734" s="623">
        <v>19555</v>
      </c>
      <c r="J734" s="621">
        <v>54</v>
      </c>
      <c r="K734" s="622">
        <v>11741</v>
      </c>
      <c r="L734" s="541" t="s">
        <v>917</v>
      </c>
    </row>
    <row r="735" spans="1:12">
      <c r="A735" s="551" t="s">
        <v>918</v>
      </c>
      <c r="B735" s="631">
        <v>2504</v>
      </c>
      <c r="C735" s="618">
        <v>914665</v>
      </c>
      <c r="D735" s="619">
        <v>3013</v>
      </c>
      <c r="E735" s="620">
        <v>1167342</v>
      </c>
      <c r="F735" s="619">
        <v>3267</v>
      </c>
      <c r="G735" s="620">
        <v>2161964</v>
      </c>
      <c r="H735" s="619">
        <v>3471</v>
      </c>
      <c r="I735" s="620">
        <v>1195239</v>
      </c>
      <c r="J735" s="617">
        <v>2659</v>
      </c>
      <c r="K735" s="618">
        <v>1187058</v>
      </c>
      <c r="L735" s="555" t="s">
        <v>924</v>
      </c>
    </row>
    <row r="736" spans="1:12">
      <c r="A736" s="540" t="s">
        <v>925</v>
      </c>
      <c r="B736" s="629">
        <v>1423</v>
      </c>
      <c r="C736" s="622">
        <v>593968</v>
      </c>
      <c r="D736" s="560">
        <v>1510</v>
      </c>
      <c r="E736" s="623">
        <v>783106</v>
      </c>
      <c r="F736" s="560">
        <v>1550</v>
      </c>
      <c r="G736" s="623">
        <v>1662727</v>
      </c>
      <c r="H736" s="560">
        <v>2116</v>
      </c>
      <c r="I736" s="623">
        <v>721629</v>
      </c>
      <c r="J736" s="621">
        <v>1356</v>
      </c>
      <c r="K736" s="622">
        <v>690254</v>
      </c>
      <c r="L736" s="541" t="s">
        <v>929</v>
      </c>
    </row>
    <row r="737" spans="1:12">
      <c r="A737" s="540" t="s">
        <v>930</v>
      </c>
      <c r="B737" s="629">
        <v>68</v>
      </c>
      <c r="C737" s="622">
        <v>38476</v>
      </c>
      <c r="D737" s="560">
        <v>78</v>
      </c>
      <c r="E737" s="623">
        <v>65681</v>
      </c>
      <c r="F737" s="560">
        <v>105</v>
      </c>
      <c r="G737" s="623">
        <v>47109</v>
      </c>
      <c r="H737" s="560">
        <v>79</v>
      </c>
      <c r="I737" s="623">
        <v>107467</v>
      </c>
      <c r="J737" s="621">
        <v>82</v>
      </c>
      <c r="K737" s="622">
        <v>191235</v>
      </c>
      <c r="L737" s="541" t="s">
        <v>935</v>
      </c>
    </row>
    <row r="738" spans="1:12">
      <c r="A738" s="540" t="s">
        <v>936</v>
      </c>
      <c r="B738" s="629">
        <v>720</v>
      </c>
      <c r="C738" s="622">
        <v>164156</v>
      </c>
      <c r="D738" s="560">
        <v>1107</v>
      </c>
      <c r="E738" s="623">
        <v>220926</v>
      </c>
      <c r="F738" s="560">
        <v>1221</v>
      </c>
      <c r="G738" s="623">
        <v>268318</v>
      </c>
      <c r="H738" s="560">
        <v>1021</v>
      </c>
      <c r="I738" s="623">
        <v>249936</v>
      </c>
      <c r="J738" s="621">
        <v>1008</v>
      </c>
      <c r="K738" s="622">
        <v>207806</v>
      </c>
      <c r="L738" s="541" t="s">
        <v>939</v>
      </c>
    </row>
    <row r="739" spans="1:12">
      <c r="A739" s="540" t="s">
        <v>940</v>
      </c>
      <c r="B739" s="629">
        <v>206</v>
      </c>
      <c r="C739" s="622">
        <v>88209</v>
      </c>
      <c r="D739" s="560">
        <v>199</v>
      </c>
      <c r="E739" s="623">
        <v>82802</v>
      </c>
      <c r="F739" s="560">
        <v>270</v>
      </c>
      <c r="G739" s="623">
        <v>146920</v>
      </c>
      <c r="H739" s="560">
        <v>154</v>
      </c>
      <c r="I739" s="623">
        <v>88732</v>
      </c>
      <c r="J739" s="621">
        <v>138</v>
      </c>
      <c r="K739" s="622">
        <v>79907</v>
      </c>
      <c r="L739" s="541" t="s">
        <v>945</v>
      </c>
    </row>
    <row r="740" spans="1:12">
      <c r="A740" s="540" t="s">
        <v>946</v>
      </c>
      <c r="B740" s="629">
        <v>87</v>
      </c>
      <c r="C740" s="622">
        <v>29857</v>
      </c>
      <c r="D740" s="560">
        <v>119</v>
      </c>
      <c r="E740" s="623">
        <v>14827</v>
      </c>
      <c r="F740" s="560">
        <v>121</v>
      </c>
      <c r="G740" s="623">
        <v>36890</v>
      </c>
      <c r="H740" s="560">
        <v>101</v>
      </c>
      <c r="I740" s="623">
        <v>27476</v>
      </c>
      <c r="J740" s="621">
        <v>75</v>
      </c>
      <c r="K740" s="622">
        <v>17856</v>
      </c>
      <c r="L740" s="541" t="s">
        <v>950</v>
      </c>
    </row>
    <row r="741" spans="1:12">
      <c r="A741" s="551" t="s">
        <v>951</v>
      </c>
      <c r="B741" s="631">
        <v>39</v>
      </c>
      <c r="C741" s="618">
        <v>16699</v>
      </c>
      <c r="D741" s="619">
        <v>46</v>
      </c>
      <c r="E741" s="620">
        <v>8805</v>
      </c>
      <c r="F741" s="619">
        <v>33</v>
      </c>
      <c r="G741" s="620">
        <v>6418</v>
      </c>
      <c r="H741" s="619">
        <v>56</v>
      </c>
      <c r="I741" s="620">
        <v>44653</v>
      </c>
      <c r="J741" s="617">
        <v>21</v>
      </c>
      <c r="K741" s="618">
        <v>5013</v>
      </c>
      <c r="L741" s="555" t="s">
        <v>957</v>
      </c>
    </row>
    <row r="742" spans="1:12">
      <c r="A742" s="540" t="s">
        <v>958</v>
      </c>
      <c r="B742" s="629">
        <v>39</v>
      </c>
      <c r="C742" s="622">
        <v>16699</v>
      </c>
      <c r="D742" s="560">
        <v>46</v>
      </c>
      <c r="E742" s="623">
        <v>8805</v>
      </c>
      <c r="F742" s="560">
        <v>33</v>
      </c>
      <c r="G742" s="623">
        <v>6418</v>
      </c>
      <c r="H742" s="560">
        <v>56</v>
      </c>
      <c r="I742" s="623">
        <v>44653</v>
      </c>
      <c r="J742" s="621">
        <v>21</v>
      </c>
      <c r="K742" s="622">
        <v>5013</v>
      </c>
      <c r="L742" s="541" t="s">
        <v>959</v>
      </c>
    </row>
    <row r="743" spans="1:12">
      <c r="A743" s="551" t="s">
        <v>960</v>
      </c>
      <c r="B743" s="631">
        <v>85</v>
      </c>
      <c r="C743" s="618">
        <v>70094</v>
      </c>
      <c r="D743" s="619">
        <v>87</v>
      </c>
      <c r="E743" s="620">
        <v>80657</v>
      </c>
      <c r="F743" s="619">
        <v>80</v>
      </c>
      <c r="G743" s="620">
        <v>49321</v>
      </c>
      <c r="H743" s="619">
        <v>103</v>
      </c>
      <c r="I743" s="620">
        <v>64720</v>
      </c>
      <c r="J743" s="617">
        <v>95</v>
      </c>
      <c r="K743" s="618">
        <v>54198</v>
      </c>
      <c r="L743" s="555" t="s">
        <v>964</v>
      </c>
    </row>
    <row r="744" spans="1:12">
      <c r="A744" s="540" t="s">
        <v>965</v>
      </c>
      <c r="B744" s="629">
        <v>85</v>
      </c>
      <c r="C744" s="622">
        <v>70094</v>
      </c>
      <c r="D744" s="560">
        <v>87</v>
      </c>
      <c r="E744" s="623">
        <v>80657</v>
      </c>
      <c r="F744" s="560">
        <v>80</v>
      </c>
      <c r="G744" s="623">
        <v>49321</v>
      </c>
      <c r="H744" s="560">
        <v>103</v>
      </c>
      <c r="I744" s="623">
        <v>64720</v>
      </c>
      <c r="J744" s="621">
        <v>95</v>
      </c>
      <c r="K744" s="622">
        <v>54198</v>
      </c>
      <c r="L744" s="541" t="s">
        <v>966</v>
      </c>
    </row>
    <row r="745" spans="1:12">
      <c r="A745" s="551" t="s">
        <v>967</v>
      </c>
      <c r="B745" s="631">
        <v>38</v>
      </c>
      <c r="C745" s="618">
        <v>38038</v>
      </c>
      <c r="D745" s="619">
        <v>37</v>
      </c>
      <c r="E745" s="620">
        <v>78188</v>
      </c>
      <c r="F745" s="619">
        <v>61</v>
      </c>
      <c r="G745" s="620">
        <v>1558632</v>
      </c>
      <c r="H745" s="619">
        <v>54</v>
      </c>
      <c r="I745" s="620">
        <v>33610</v>
      </c>
      <c r="J745" s="617">
        <v>29</v>
      </c>
      <c r="K745" s="618">
        <v>21635</v>
      </c>
      <c r="L745" s="555" t="s">
        <v>969</v>
      </c>
    </row>
    <row r="746" spans="1:12">
      <c r="A746" s="540" t="s">
        <v>970</v>
      </c>
      <c r="B746" s="629">
        <v>38</v>
      </c>
      <c r="C746" s="622">
        <v>38038</v>
      </c>
      <c r="D746" s="560">
        <v>37</v>
      </c>
      <c r="E746" s="623">
        <v>78188</v>
      </c>
      <c r="F746" s="560">
        <v>61</v>
      </c>
      <c r="G746" s="623">
        <v>1558632</v>
      </c>
      <c r="H746" s="560">
        <v>54</v>
      </c>
      <c r="I746" s="623">
        <v>33610</v>
      </c>
      <c r="J746" s="621">
        <v>29</v>
      </c>
      <c r="K746" s="622">
        <v>21635</v>
      </c>
      <c r="L746" s="541" t="s">
        <v>971</v>
      </c>
    </row>
    <row r="747" spans="1:12">
      <c r="A747" s="582" t="s">
        <v>972</v>
      </c>
      <c r="B747" s="633">
        <v>43261</v>
      </c>
      <c r="C747" s="634">
        <v>25609361</v>
      </c>
      <c r="D747" s="635">
        <v>38695</v>
      </c>
      <c r="E747" s="636">
        <v>17094280</v>
      </c>
      <c r="F747" s="635">
        <v>42675</v>
      </c>
      <c r="G747" s="636">
        <v>22542081</v>
      </c>
      <c r="H747" s="635">
        <v>42838</v>
      </c>
      <c r="I747" s="636">
        <v>20560720</v>
      </c>
      <c r="J747" s="637">
        <v>38497</v>
      </c>
      <c r="K747" s="634">
        <v>17626570</v>
      </c>
      <c r="L747" s="586" t="s">
        <v>978</v>
      </c>
    </row>
    <row r="748" spans="1:12">
      <c r="A748" s="582"/>
      <c r="B748" s="633"/>
      <c r="C748" s="634"/>
      <c r="D748" s="635"/>
      <c r="E748" s="636"/>
      <c r="F748" s="635"/>
      <c r="G748" s="636"/>
      <c r="H748" s="635"/>
      <c r="I748" s="636"/>
      <c r="J748" s="637"/>
      <c r="K748" s="634"/>
      <c r="L748" s="586"/>
    </row>
    <row r="749" spans="1:12">
      <c r="A749" s="587"/>
      <c r="B749" s="638"/>
      <c r="C749" s="639"/>
      <c r="D749" s="638"/>
      <c r="E749" s="638"/>
      <c r="F749" s="638"/>
      <c r="G749" s="638"/>
      <c r="H749" s="638"/>
      <c r="I749" s="638"/>
      <c r="J749" s="640"/>
      <c r="K749" s="639"/>
      <c r="L749" s="591"/>
    </row>
    <row r="750" spans="1:12" ht="15.75">
      <c r="A750" s="2322" t="s">
        <v>979</v>
      </c>
      <c r="B750" s="2322"/>
      <c r="C750" s="2322"/>
      <c r="D750" s="2322"/>
      <c r="E750" s="2322"/>
      <c r="F750" s="2322"/>
      <c r="G750" s="2322"/>
      <c r="H750" s="2322"/>
      <c r="I750" s="2322"/>
      <c r="J750" s="2323" t="s">
        <v>980</v>
      </c>
      <c r="K750" s="2323"/>
      <c r="L750" s="2322"/>
    </row>
    <row r="751" spans="1:12" ht="15.75">
      <c r="A751" s="2317" t="s">
        <v>981</v>
      </c>
      <c r="B751" s="2317"/>
      <c r="C751" s="2317"/>
      <c r="D751" s="2317"/>
      <c r="E751" s="2317"/>
      <c r="F751" s="2317"/>
      <c r="G751" s="2317"/>
      <c r="H751" s="2317"/>
      <c r="I751" s="2317"/>
      <c r="J751" s="2317" t="s">
        <v>2389</v>
      </c>
      <c r="K751" s="2317"/>
      <c r="L751" s="2317"/>
    </row>
    <row r="752" spans="1:12">
      <c r="A752" s="537"/>
      <c r="B752" s="537"/>
      <c r="C752" s="537"/>
      <c r="D752" s="537"/>
      <c r="E752" s="537"/>
      <c r="F752" s="537"/>
      <c r="G752" s="537"/>
      <c r="H752" s="537"/>
      <c r="I752" s="537"/>
      <c r="J752" s="537"/>
      <c r="K752" s="537"/>
      <c r="L752" s="537"/>
    </row>
    <row r="755" spans="1:17" ht="25.5">
      <c r="A755" s="2314" t="s">
        <v>534</v>
      </c>
      <c r="B755" s="2314"/>
      <c r="C755" s="2314"/>
      <c r="D755" s="2314"/>
      <c r="E755" s="2314"/>
      <c r="F755" s="2314"/>
      <c r="G755" s="2314"/>
      <c r="H755" s="2314"/>
      <c r="I755" s="2314"/>
      <c r="J755" s="2329"/>
      <c r="K755" s="2329"/>
      <c r="L755" s="2329"/>
      <c r="M755" s="2330"/>
      <c r="N755" s="2329" t="s">
        <v>535</v>
      </c>
      <c r="O755" s="2329"/>
      <c r="P755" s="2329"/>
      <c r="Q755" s="2329"/>
    </row>
    <row r="756" spans="1:17" ht="15.75">
      <c r="A756" s="2316" t="s">
        <v>2390</v>
      </c>
      <c r="B756" s="2316"/>
      <c r="C756" s="2316"/>
      <c r="D756" s="2316"/>
      <c r="E756" s="2316"/>
      <c r="F756" s="2316"/>
      <c r="G756" s="2316"/>
      <c r="H756" s="2316"/>
      <c r="I756" s="2316"/>
      <c r="J756" s="2316"/>
      <c r="K756" s="2316"/>
      <c r="L756" s="2316"/>
      <c r="M756" s="2316"/>
      <c r="N756" s="2331" t="s">
        <v>2391</v>
      </c>
      <c r="O756" s="2331"/>
      <c r="P756" s="2331"/>
      <c r="Q756" s="2331"/>
    </row>
    <row r="757" spans="1:17" ht="15.75">
      <c r="A757" s="2316" t="s">
        <v>1579</v>
      </c>
      <c r="B757" s="2316"/>
      <c r="C757" s="2316"/>
      <c r="D757" s="2316"/>
      <c r="E757" s="2316"/>
      <c r="F757" s="2316"/>
      <c r="G757" s="2316"/>
      <c r="H757" s="2316"/>
      <c r="I757" s="2316"/>
      <c r="J757" s="2316"/>
      <c r="K757" s="2316"/>
      <c r="L757" s="2316"/>
      <c r="M757" s="2316"/>
      <c r="N757" s="2316" t="s">
        <v>1580</v>
      </c>
      <c r="O757" s="2316"/>
      <c r="P757" s="2316"/>
      <c r="Q757" s="2316"/>
    </row>
    <row r="758" spans="1:17">
      <c r="A758" s="538" t="s">
        <v>249</v>
      </c>
      <c r="B758" s="538"/>
      <c r="C758" s="538"/>
      <c r="D758" s="538"/>
      <c r="E758" s="538"/>
      <c r="F758" s="538"/>
      <c r="G758" s="538"/>
      <c r="H758" s="538"/>
      <c r="I758" s="538"/>
      <c r="J758" s="538"/>
      <c r="K758" s="538" t="s">
        <v>249</v>
      </c>
      <c r="L758" s="538" t="s">
        <v>249</v>
      </c>
      <c r="M758" s="538" t="s">
        <v>249</v>
      </c>
      <c r="N758" s="538" t="s">
        <v>249</v>
      </c>
      <c r="O758" s="538" t="s">
        <v>249</v>
      </c>
      <c r="P758" s="537"/>
      <c r="Q758" s="537"/>
    </row>
    <row r="759" spans="1:17">
      <c r="A759" s="2309" t="s">
        <v>2383</v>
      </c>
      <c r="B759" s="2324"/>
      <c r="C759" s="2324"/>
      <c r="D759" s="2324"/>
      <c r="E759" s="2324"/>
      <c r="F759" s="2324"/>
      <c r="G759" s="2324"/>
      <c r="H759" s="2324"/>
      <c r="I759" s="2324"/>
      <c r="J759" s="2324"/>
      <c r="K759" s="2324"/>
      <c r="L759" s="2324"/>
      <c r="M759" s="2324"/>
      <c r="N759" s="2309" t="s">
        <v>2384</v>
      </c>
      <c r="O759" s="2309"/>
      <c r="P759" s="2309"/>
      <c r="Q759" s="2309"/>
    </row>
    <row r="760" spans="1:17">
      <c r="A760" s="540"/>
      <c r="B760" s="2325" t="s">
        <v>542</v>
      </c>
      <c r="C760" s="2327"/>
      <c r="D760" s="2326"/>
      <c r="E760" s="2327" t="s">
        <v>543</v>
      </c>
      <c r="F760" s="2327"/>
      <c r="G760" s="2327"/>
      <c r="H760" s="2327" t="s">
        <v>544</v>
      </c>
      <c r="I760" s="2327"/>
      <c r="J760" s="2327"/>
      <c r="K760" s="2327" t="s">
        <v>545</v>
      </c>
      <c r="L760" s="2327"/>
      <c r="M760" s="2328"/>
      <c r="N760" s="2325" t="s">
        <v>546</v>
      </c>
      <c r="O760" s="2327"/>
      <c r="P760" s="2326"/>
      <c r="Q760" s="537"/>
    </row>
    <row r="761" spans="1:17">
      <c r="A761" s="616"/>
      <c r="B761" s="2332" t="s">
        <v>547</v>
      </c>
      <c r="C761" s="2334"/>
      <c r="D761" s="2333"/>
      <c r="E761" s="2334" t="s">
        <v>2392</v>
      </c>
      <c r="F761" s="2334"/>
      <c r="G761" s="2334"/>
      <c r="H761" s="2334" t="s">
        <v>549</v>
      </c>
      <c r="I761" s="2334"/>
      <c r="J761" s="2334"/>
      <c r="K761" s="2334" t="s">
        <v>550</v>
      </c>
      <c r="L761" s="2334"/>
      <c r="M761" s="2335"/>
      <c r="N761" s="2332" t="s">
        <v>551</v>
      </c>
      <c r="O761" s="2334"/>
      <c r="P761" s="2333"/>
      <c r="Q761" s="595"/>
    </row>
    <row r="762" spans="1:17">
      <c r="A762" s="551" t="s">
        <v>556</v>
      </c>
      <c r="B762" s="641"/>
      <c r="C762" s="642">
        <v>145421</v>
      </c>
      <c r="D762" s="643"/>
      <c r="E762" s="644"/>
      <c r="F762" s="644">
        <v>140145</v>
      </c>
      <c r="G762" s="645"/>
      <c r="H762" s="645"/>
      <c r="I762" s="644">
        <v>142876</v>
      </c>
      <c r="J762" s="644"/>
      <c r="K762" s="645"/>
      <c r="L762" s="644">
        <v>121041</v>
      </c>
      <c r="M762" s="646"/>
      <c r="N762" s="647"/>
      <c r="O762" s="644">
        <v>109218</v>
      </c>
      <c r="P762" s="618"/>
      <c r="Q762" s="602" t="s">
        <v>562</v>
      </c>
    </row>
    <row r="763" spans="1:17">
      <c r="A763" s="540" t="s">
        <v>563</v>
      </c>
      <c r="B763" s="648"/>
      <c r="C763" s="649">
        <v>5080</v>
      </c>
      <c r="D763" s="650"/>
      <c r="E763" s="649"/>
      <c r="F763" s="649">
        <v>5812</v>
      </c>
      <c r="G763" s="630"/>
      <c r="H763" s="630"/>
      <c r="I763" s="649">
        <v>4028</v>
      </c>
      <c r="J763" s="649"/>
      <c r="K763" s="630"/>
      <c r="L763" s="649">
        <v>4646</v>
      </c>
      <c r="M763" s="650"/>
      <c r="N763" s="648"/>
      <c r="O763" s="649">
        <v>5841</v>
      </c>
      <c r="P763" s="622"/>
      <c r="Q763" s="537" t="s">
        <v>569</v>
      </c>
    </row>
    <row r="764" spans="1:17">
      <c r="A764" s="540" t="s">
        <v>570</v>
      </c>
      <c r="B764" s="648"/>
      <c r="C764" s="649">
        <v>9421</v>
      </c>
      <c r="D764" s="650"/>
      <c r="E764" s="649"/>
      <c r="F764" s="649">
        <v>8113</v>
      </c>
      <c r="G764" s="630"/>
      <c r="H764" s="630"/>
      <c r="I764" s="649">
        <v>15122</v>
      </c>
      <c r="J764" s="649"/>
      <c r="K764" s="630"/>
      <c r="L764" s="649">
        <v>6426</v>
      </c>
      <c r="M764" s="650"/>
      <c r="N764" s="648"/>
      <c r="O764" s="649">
        <v>5633</v>
      </c>
      <c r="P764" s="622"/>
      <c r="Q764" s="537" t="s">
        <v>575</v>
      </c>
    </row>
    <row r="765" spans="1:17">
      <c r="A765" s="540" t="s">
        <v>576</v>
      </c>
      <c r="B765" s="648"/>
      <c r="C765" s="649">
        <v>21034</v>
      </c>
      <c r="D765" s="650"/>
      <c r="E765" s="649"/>
      <c r="F765" s="649">
        <v>17304</v>
      </c>
      <c r="G765" s="630"/>
      <c r="H765" s="630"/>
      <c r="I765" s="649">
        <v>23268</v>
      </c>
      <c r="J765" s="649"/>
      <c r="K765" s="630"/>
      <c r="L765" s="649">
        <v>15475</v>
      </c>
      <c r="M765" s="650"/>
      <c r="N765" s="648"/>
      <c r="O765" s="649">
        <v>15103</v>
      </c>
      <c r="P765" s="622"/>
      <c r="Q765" s="537" t="s">
        <v>579</v>
      </c>
    </row>
    <row r="766" spans="1:17">
      <c r="A766" s="540" t="s">
        <v>580</v>
      </c>
      <c r="B766" s="648"/>
      <c r="C766" s="649">
        <v>22327</v>
      </c>
      <c r="D766" s="650"/>
      <c r="E766" s="649"/>
      <c r="F766" s="649">
        <v>35316</v>
      </c>
      <c r="G766" s="630"/>
      <c r="H766" s="630"/>
      <c r="I766" s="649">
        <v>18373</v>
      </c>
      <c r="J766" s="649"/>
      <c r="K766" s="630"/>
      <c r="L766" s="649">
        <v>17080</v>
      </c>
      <c r="M766" s="650"/>
      <c r="N766" s="648"/>
      <c r="O766" s="649">
        <v>13311</v>
      </c>
      <c r="P766" s="622"/>
      <c r="Q766" s="537" t="s">
        <v>585</v>
      </c>
    </row>
    <row r="767" spans="1:17">
      <c r="A767" s="540" t="s">
        <v>586</v>
      </c>
      <c r="B767" s="648"/>
      <c r="C767" s="649">
        <v>67824</v>
      </c>
      <c r="D767" s="650"/>
      <c r="E767" s="649"/>
      <c r="F767" s="649">
        <v>62388</v>
      </c>
      <c r="G767" s="630"/>
      <c r="H767" s="630"/>
      <c r="I767" s="649">
        <v>66052</v>
      </c>
      <c r="J767" s="649"/>
      <c r="K767" s="630"/>
      <c r="L767" s="649">
        <v>61020</v>
      </c>
      <c r="M767" s="650"/>
      <c r="N767" s="648"/>
      <c r="O767" s="649">
        <v>57641</v>
      </c>
      <c r="P767" s="622"/>
      <c r="Q767" s="537" t="s">
        <v>590</v>
      </c>
    </row>
    <row r="768" spans="1:17">
      <c r="A768" s="540" t="s">
        <v>591</v>
      </c>
      <c r="B768" s="648"/>
      <c r="C768" s="649">
        <v>19734</v>
      </c>
      <c r="D768" s="650"/>
      <c r="E768" s="649"/>
      <c r="F768" s="649">
        <v>11214</v>
      </c>
      <c r="G768" s="630"/>
      <c r="H768" s="630"/>
      <c r="I768" s="649">
        <v>16033</v>
      </c>
      <c r="J768" s="649"/>
      <c r="K768" s="630"/>
      <c r="L768" s="649">
        <v>16394</v>
      </c>
      <c r="M768" s="650"/>
      <c r="N768" s="648"/>
      <c r="O768" s="649">
        <v>11690</v>
      </c>
      <c r="P768" s="622"/>
      <c r="Q768" s="537" t="s">
        <v>597</v>
      </c>
    </row>
    <row r="769" spans="1:17">
      <c r="A769" s="551" t="s">
        <v>598</v>
      </c>
      <c r="B769" s="647"/>
      <c r="C769" s="644">
        <v>79612</v>
      </c>
      <c r="D769" s="646"/>
      <c r="E769" s="644"/>
      <c r="F769" s="644">
        <v>70438</v>
      </c>
      <c r="G769" s="645"/>
      <c r="H769" s="645"/>
      <c r="I769" s="644">
        <v>76590</v>
      </c>
      <c r="J769" s="644"/>
      <c r="K769" s="645"/>
      <c r="L769" s="644">
        <v>60768</v>
      </c>
      <c r="M769" s="646"/>
      <c r="N769" s="647"/>
      <c r="O769" s="644">
        <v>61763</v>
      </c>
      <c r="P769" s="618"/>
      <c r="Q769" s="602" t="s">
        <v>220</v>
      </c>
    </row>
    <row r="770" spans="1:17">
      <c r="A770" s="540" t="s">
        <v>602</v>
      </c>
      <c r="B770" s="648"/>
      <c r="C770" s="649">
        <v>19804</v>
      </c>
      <c r="D770" s="650"/>
      <c r="E770" s="649"/>
      <c r="F770" s="649">
        <v>19637</v>
      </c>
      <c r="G770" s="630"/>
      <c r="H770" s="630"/>
      <c r="I770" s="649">
        <v>17189</v>
      </c>
      <c r="J770" s="649"/>
      <c r="K770" s="630"/>
      <c r="L770" s="649">
        <v>12653</v>
      </c>
      <c r="M770" s="650"/>
      <c r="N770" s="648"/>
      <c r="O770" s="649">
        <v>14048</v>
      </c>
      <c r="P770" s="622"/>
      <c r="Q770" s="537" t="s">
        <v>606</v>
      </c>
    </row>
    <row r="771" spans="1:17">
      <c r="A771" s="540" t="s">
        <v>607</v>
      </c>
      <c r="B771" s="648"/>
      <c r="C771" s="649">
        <v>2778</v>
      </c>
      <c r="D771" s="650"/>
      <c r="E771" s="649"/>
      <c r="F771" s="649">
        <v>4627</v>
      </c>
      <c r="G771" s="630"/>
      <c r="H771" s="630"/>
      <c r="I771" s="649">
        <v>2517</v>
      </c>
      <c r="J771" s="649"/>
      <c r="K771" s="630"/>
      <c r="L771" s="649">
        <v>2556</v>
      </c>
      <c r="M771" s="650"/>
      <c r="N771" s="648"/>
      <c r="O771" s="649">
        <v>2409</v>
      </c>
      <c r="P771" s="622"/>
      <c r="Q771" s="537" t="s">
        <v>611</v>
      </c>
    </row>
    <row r="772" spans="1:17">
      <c r="A772" s="540" t="s">
        <v>612</v>
      </c>
      <c r="B772" s="648"/>
      <c r="C772" s="649">
        <v>19256</v>
      </c>
      <c r="D772" s="650"/>
      <c r="E772" s="649"/>
      <c r="F772" s="649">
        <v>21187</v>
      </c>
      <c r="G772" s="630"/>
      <c r="H772" s="630"/>
      <c r="I772" s="649">
        <v>24487</v>
      </c>
      <c r="J772" s="649"/>
      <c r="K772" s="630"/>
      <c r="L772" s="649">
        <v>15145</v>
      </c>
      <c r="M772" s="650"/>
      <c r="N772" s="648"/>
      <c r="O772" s="649">
        <v>18035</v>
      </c>
      <c r="P772" s="622"/>
      <c r="Q772" s="537" t="s">
        <v>615</v>
      </c>
    </row>
    <row r="773" spans="1:17">
      <c r="A773" s="540" t="s">
        <v>616</v>
      </c>
      <c r="B773" s="648"/>
      <c r="C773" s="649">
        <v>12918</v>
      </c>
      <c r="D773" s="650"/>
      <c r="E773" s="649"/>
      <c r="F773" s="649">
        <v>10667</v>
      </c>
      <c r="G773" s="630"/>
      <c r="H773" s="630"/>
      <c r="I773" s="649">
        <v>13231</v>
      </c>
      <c r="J773" s="649"/>
      <c r="K773" s="630"/>
      <c r="L773" s="649">
        <v>11477</v>
      </c>
      <c r="M773" s="650"/>
      <c r="N773" s="648"/>
      <c r="O773" s="649">
        <v>11166</v>
      </c>
      <c r="P773" s="622"/>
      <c r="Q773" s="537" t="s">
        <v>620</v>
      </c>
    </row>
    <row r="774" spans="1:17">
      <c r="A774" s="540" t="s">
        <v>621</v>
      </c>
      <c r="B774" s="648"/>
      <c r="C774" s="649">
        <v>22360</v>
      </c>
      <c r="D774" s="650"/>
      <c r="E774" s="649"/>
      <c r="F774" s="649">
        <v>12798</v>
      </c>
      <c r="G774" s="630"/>
      <c r="H774" s="630"/>
      <c r="I774" s="649">
        <v>17895</v>
      </c>
      <c r="J774" s="649"/>
      <c r="K774" s="630"/>
      <c r="L774" s="649">
        <v>17388</v>
      </c>
      <c r="M774" s="650"/>
      <c r="N774" s="648"/>
      <c r="O774" s="649">
        <v>14573</v>
      </c>
      <c r="P774" s="622"/>
      <c r="Q774" s="537" t="s">
        <v>625</v>
      </c>
    </row>
    <row r="775" spans="1:17">
      <c r="A775" s="540" t="s">
        <v>626</v>
      </c>
      <c r="B775" s="648"/>
      <c r="C775" s="649">
        <v>2498</v>
      </c>
      <c r="D775" s="650"/>
      <c r="E775" s="649"/>
      <c r="F775" s="649">
        <v>1521</v>
      </c>
      <c r="G775" s="630"/>
      <c r="H775" s="630"/>
      <c r="I775" s="649">
        <v>1270</v>
      </c>
      <c r="J775" s="649"/>
      <c r="K775" s="630"/>
      <c r="L775" s="649">
        <v>1551</v>
      </c>
      <c r="M775" s="650"/>
      <c r="N775" s="648"/>
      <c r="O775" s="649">
        <v>1533</v>
      </c>
      <c r="P775" s="622"/>
      <c r="Q775" s="537" t="s">
        <v>629</v>
      </c>
    </row>
    <row r="776" spans="1:17">
      <c r="A776" s="551" t="s">
        <v>630</v>
      </c>
      <c r="B776" s="647"/>
      <c r="C776" s="644">
        <v>188500</v>
      </c>
      <c r="D776" s="646"/>
      <c r="E776" s="644"/>
      <c r="F776" s="644">
        <v>144007</v>
      </c>
      <c r="G776" s="645"/>
      <c r="H776" s="645"/>
      <c r="I776" s="644">
        <v>156028</v>
      </c>
      <c r="J776" s="644"/>
      <c r="K776" s="645"/>
      <c r="L776" s="644">
        <v>146471</v>
      </c>
      <c r="M776" s="646"/>
      <c r="N776" s="647"/>
      <c r="O776" s="644">
        <v>148764</v>
      </c>
      <c r="P776" s="618"/>
      <c r="Q776" s="602" t="s">
        <v>636</v>
      </c>
    </row>
    <row r="777" spans="1:17">
      <c r="A777" s="540" t="s">
        <v>637</v>
      </c>
      <c r="B777" s="648"/>
      <c r="C777" s="649">
        <v>297</v>
      </c>
      <c r="D777" s="650"/>
      <c r="E777" s="649"/>
      <c r="F777" s="649">
        <v>216</v>
      </c>
      <c r="G777" s="630"/>
      <c r="H777" s="630"/>
      <c r="I777" s="649">
        <v>103</v>
      </c>
      <c r="J777" s="649"/>
      <c r="K777" s="630"/>
      <c r="L777" s="649">
        <v>48</v>
      </c>
      <c r="M777" s="650"/>
      <c r="N777" s="648"/>
      <c r="O777" s="649">
        <v>3637</v>
      </c>
      <c r="P777" s="622"/>
      <c r="Q777" s="537" t="s">
        <v>639</v>
      </c>
    </row>
    <row r="778" spans="1:17">
      <c r="A778" s="540" t="s">
        <v>640</v>
      </c>
      <c r="B778" s="648"/>
      <c r="C778" s="649">
        <v>12254</v>
      </c>
      <c r="D778" s="650"/>
      <c r="E778" s="649"/>
      <c r="F778" s="649">
        <v>9424</v>
      </c>
      <c r="G778" s="630"/>
      <c r="H778" s="630"/>
      <c r="I778" s="649">
        <v>6410</v>
      </c>
      <c r="J778" s="649"/>
      <c r="K778" s="630"/>
      <c r="L778" s="649">
        <v>6156</v>
      </c>
      <c r="M778" s="650"/>
      <c r="N778" s="648"/>
      <c r="O778" s="649">
        <v>5932</v>
      </c>
      <c r="P778" s="622"/>
      <c r="Q778" s="537" t="s">
        <v>645</v>
      </c>
    </row>
    <row r="779" spans="1:17">
      <c r="A779" s="540" t="s">
        <v>646</v>
      </c>
      <c r="B779" s="648"/>
      <c r="C779" s="649">
        <v>54213</v>
      </c>
      <c r="D779" s="650"/>
      <c r="E779" s="649"/>
      <c r="F779" s="649">
        <v>33949</v>
      </c>
      <c r="G779" s="630"/>
      <c r="H779" s="630"/>
      <c r="I779" s="649">
        <v>48319</v>
      </c>
      <c r="J779" s="649"/>
      <c r="K779" s="630"/>
      <c r="L779" s="649">
        <v>39464</v>
      </c>
      <c r="M779" s="650"/>
      <c r="N779" s="648"/>
      <c r="O779" s="649">
        <v>37395</v>
      </c>
      <c r="P779" s="622"/>
      <c r="Q779" s="537" t="s">
        <v>647</v>
      </c>
    </row>
    <row r="780" spans="1:17">
      <c r="A780" s="540" t="s">
        <v>648</v>
      </c>
      <c r="B780" s="648"/>
      <c r="C780" s="649">
        <v>7010</v>
      </c>
      <c r="D780" s="650"/>
      <c r="E780" s="649"/>
      <c r="F780" s="649">
        <v>7111</v>
      </c>
      <c r="G780" s="630"/>
      <c r="H780" s="630"/>
      <c r="I780" s="649">
        <v>3973</v>
      </c>
      <c r="J780" s="649"/>
      <c r="K780" s="630"/>
      <c r="L780" s="649">
        <v>3500</v>
      </c>
      <c r="M780" s="650"/>
      <c r="N780" s="648"/>
      <c r="O780" s="649">
        <v>5841</v>
      </c>
      <c r="P780" s="622"/>
      <c r="Q780" s="537" t="s">
        <v>652</v>
      </c>
    </row>
    <row r="781" spans="1:17">
      <c r="A781" s="540" t="s">
        <v>653</v>
      </c>
      <c r="B781" s="648"/>
      <c r="C781" s="649">
        <v>835</v>
      </c>
      <c r="D781" s="650"/>
      <c r="E781" s="649"/>
      <c r="F781" s="649">
        <v>428</v>
      </c>
      <c r="G781" s="630"/>
      <c r="H781" s="630"/>
      <c r="I781" s="649">
        <v>609</v>
      </c>
      <c r="J781" s="649"/>
      <c r="K781" s="630"/>
      <c r="L781" s="649">
        <v>488</v>
      </c>
      <c r="M781" s="650"/>
      <c r="N781" s="648"/>
      <c r="O781" s="649">
        <v>670</v>
      </c>
      <c r="P781" s="622"/>
      <c r="Q781" s="537" t="s">
        <v>659</v>
      </c>
    </row>
    <row r="782" spans="1:17">
      <c r="A782" s="540" t="s">
        <v>660</v>
      </c>
      <c r="B782" s="648"/>
      <c r="C782" s="649">
        <v>30305</v>
      </c>
      <c r="D782" s="650"/>
      <c r="E782" s="649"/>
      <c r="F782" s="649">
        <v>18131</v>
      </c>
      <c r="G782" s="630"/>
      <c r="H782" s="630"/>
      <c r="I782" s="649">
        <v>20480</v>
      </c>
      <c r="J782" s="649"/>
      <c r="K782" s="630"/>
      <c r="L782" s="649">
        <v>20527</v>
      </c>
      <c r="M782" s="650"/>
      <c r="N782" s="648"/>
      <c r="O782" s="649">
        <v>20751</v>
      </c>
      <c r="P782" s="622"/>
      <c r="Q782" s="537" t="s">
        <v>664</v>
      </c>
    </row>
    <row r="783" spans="1:17">
      <c r="A783" s="540" t="s">
        <v>665</v>
      </c>
      <c r="B783" s="648"/>
      <c r="C783" s="649">
        <v>33800</v>
      </c>
      <c r="D783" s="650"/>
      <c r="E783" s="649"/>
      <c r="F783" s="649">
        <v>25525</v>
      </c>
      <c r="G783" s="630"/>
      <c r="H783" s="630"/>
      <c r="I783" s="649">
        <v>30544</v>
      </c>
      <c r="J783" s="649"/>
      <c r="K783" s="630"/>
      <c r="L783" s="649">
        <v>29737</v>
      </c>
      <c r="M783" s="650"/>
      <c r="N783" s="648"/>
      <c r="O783" s="649">
        <v>24480</v>
      </c>
      <c r="P783" s="622"/>
      <c r="Q783" s="537" t="s">
        <v>668</v>
      </c>
    </row>
    <row r="784" spans="1:17">
      <c r="A784" s="540" t="s">
        <v>669</v>
      </c>
      <c r="B784" s="648"/>
      <c r="C784" s="649">
        <v>7291</v>
      </c>
      <c r="D784" s="650"/>
      <c r="E784" s="649"/>
      <c r="F784" s="649">
        <v>6236</v>
      </c>
      <c r="G784" s="630"/>
      <c r="H784" s="630"/>
      <c r="I784" s="649">
        <v>6164</v>
      </c>
      <c r="J784" s="649"/>
      <c r="K784" s="630"/>
      <c r="L784" s="649">
        <v>6328</v>
      </c>
      <c r="M784" s="650"/>
      <c r="N784" s="648"/>
      <c r="O784" s="649">
        <v>5606</v>
      </c>
      <c r="P784" s="622"/>
      <c r="Q784" s="537" t="s">
        <v>674</v>
      </c>
    </row>
    <row r="785" spans="1:17">
      <c r="A785" s="540" t="s">
        <v>675</v>
      </c>
      <c r="B785" s="648"/>
      <c r="C785" s="649">
        <v>940</v>
      </c>
      <c r="D785" s="650"/>
      <c r="E785" s="649"/>
      <c r="F785" s="649">
        <v>889</v>
      </c>
      <c r="G785" s="630"/>
      <c r="H785" s="630"/>
      <c r="I785" s="649">
        <v>615</v>
      </c>
      <c r="J785" s="649"/>
      <c r="K785" s="630"/>
      <c r="L785" s="649">
        <v>778</v>
      </c>
      <c r="M785" s="650"/>
      <c r="N785" s="648"/>
      <c r="O785" s="649">
        <v>699</v>
      </c>
      <c r="P785" s="622"/>
      <c r="Q785" s="537" t="s">
        <v>679</v>
      </c>
    </row>
    <row r="786" spans="1:17">
      <c r="A786" s="540" t="s">
        <v>680</v>
      </c>
      <c r="B786" s="648"/>
      <c r="C786" s="649">
        <v>9209</v>
      </c>
      <c r="D786" s="650"/>
      <c r="E786" s="649"/>
      <c r="F786" s="649">
        <v>8013</v>
      </c>
      <c r="G786" s="630"/>
      <c r="H786" s="630"/>
      <c r="I786" s="649">
        <v>8094</v>
      </c>
      <c r="J786" s="649"/>
      <c r="K786" s="630"/>
      <c r="L786" s="649">
        <v>9989</v>
      </c>
      <c r="M786" s="650"/>
      <c r="N786" s="648"/>
      <c r="O786" s="649">
        <v>12261</v>
      </c>
      <c r="P786" s="622"/>
      <c r="Q786" s="537" t="s">
        <v>685</v>
      </c>
    </row>
    <row r="787" spans="1:17">
      <c r="A787" s="540" t="s">
        <v>686</v>
      </c>
      <c r="B787" s="648"/>
      <c r="C787" s="649">
        <v>32348</v>
      </c>
      <c r="D787" s="650"/>
      <c r="E787" s="649"/>
      <c r="F787" s="649">
        <v>34088</v>
      </c>
      <c r="G787" s="630"/>
      <c r="H787" s="630"/>
      <c r="I787" s="649">
        <v>30719</v>
      </c>
      <c r="J787" s="649"/>
      <c r="K787" s="630"/>
      <c r="L787" s="649">
        <v>29457</v>
      </c>
      <c r="M787" s="650"/>
      <c r="N787" s="648"/>
      <c r="O787" s="649">
        <v>31492</v>
      </c>
      <c r="P787" s="622"/>
      <c r="Q787" s="537" t="s">
        <v>687</v>
      </c>
    </row>
    <row r="788" spans="1:17">
      <c r="A788" s="551" t="s">
        <v>688</v>
      </c>
      <c r="B788" s="647"/>
      <c r="C788" s="644">
        <v>309314</v>
      </c>
      <c r="D788" s="646"/>
      <c r="E788" s="644"/>
      <c r="F788" s="644">
        <v>282459</v>
      </c>
      <c r="G788" s="645"/>
      <c r="H788" s="645"/>
      <c r="I788" s="644">
        <v>251151</v>
      </c>
      <c r="J788" s="644"/>
      <c r="K788" s="645"/>
      <c r="L788" s="644">
        <v>267291</v>
      </c>
      <c r="M788" s="646"/>
      <c r="N788" s="647"/>
      <c r="O788" s="644">
        <v>247690</v>
      </c>
      <c r="P788" s="618"/>
      <c r="Q788" s="602" t="s">
        <v>693</v>
      </c>
    </row>
    <row r="789" spans="1:17">
      <c r="A789" s="540" t="s">
        <v>694</v>
      </c>
      <c r="B789" s="648"/>
      <c r="C789" s="649">
        <v>63076</v>
      </c>
      <c r="D789" s="650"/>
      <c r="E789" s="649"/>
      <c r="F789" s="649">
        <v>57652</v>
      </c>
      <c r="G789" s="630"/>
      <c r="H789" s="630"/>
      <c r="I789" s="649">
        <v>57468</v>
      </c>
      <c r="J789" s="649"/>
      <c r="K789" s="630"/>
      <c r="L789" s="649">
        <v>51923</v>
      </c>
      <c r="M789" s="650"/>
      <c r="N789" s="648"/>
      <c r="O789" s="649">
        <v>35106</v>
      </c>
      <c r="P789" s="622"/>
      <c r="Q789" s="537" t="s">
        <v>698</v>
      </c>
    </row>
    <row r="790" spans="1:17">
      <c r="A790" s="540" t="s">
        <v>699</v>
      </c>
      <c r="B790" s="648"/>
      <c r="C790" s="649">
        <v>6234</v>
      </c>
      <c r="D790" s="650"/>
      <c r="E790" s="649"/>
      <c r="F790" s="649">
        <v>6518</v>
      </c>
      <c r="G790" s="630"/>
      <c r="H790" s="630"/>
      <c r="I790" s="649">
        <v>7168</v>
      </c>
      <c r="J790" s="649"/>
      <c r="K790" s="630"/>
      <c r="L790" s="649">
        <v>3576</v>
      </c>
      <c r="M790" s="650"/>
      <c r="N790" s="648"/>
      <c r="O790" s="649">
        <v>7889</v>
      </c>
      <c r="P790" s="622"/>
      <c r="Q790" s="537" t="s">
        <v>704</v>
      </c>
    </row>
    <row r="791" spans="1:17">
      <c r="A791" s="540" t="s">
        <v>705</v>
      </c>
      <c r="B791" s="648"/>
      <c r="C791" s="649">
        <v>19585</v>
      </c>
      <c r="D791" s="650"/>
      <c r="E791" s="649"/>
      <c r="F791" s="649">
        <v>12669</v>
      </c>
      <c r="G791" s="630"/>
      <c r="H791" s="630"/>
      <c r="I791" s="649">
        <v>12298</v>
      </c>
      <c r="J791" s="649"/>
      <c r="K791" s="630"/>
      <c r="L791" s="649">
        <v>11957</v>
      </c>
      <c r="M791" s="650"/>
      <c r="N791" s="648"/>
      <c r="O791" s="649">
        <v>12135</v>
      </c>
      <c r="P791" s="622"/>
      <c r="Q791" s="537" t="s">
        <v>706</v>
      </c>
    </row>
    <row r="792" spans="1:17">
      <c r="A792" s="540" t="s">
        <v>707</v>
      </c>
      <c r="B792" s="648"/>
      <c r="C792" s="649">
        <v>55398</v>
      </c>
      <c r="D792" s="650"/>
      <c r="E792" s="649"/>
      <c r="F792" s="649">
        <v>41806</v>
      </c>
      <c r="G792" s="630"/>
      <c r="H792" s="630"/>
      <c r="I792" s="649">
        <v>37814</v>
      </c>
      <c r="J792" s="649"/>
      <c r="K792" s="630"/>
      <c r="L792" s="649">
        <v>55071</v>
      </c>
      <c r="M792" s="650"/>
      <c r="N792" s="648"/>
      <c r="O792" s="649">
        <v>50121</v>
      </c>
      <c r="P792" s="622"/>
      <c r="Q792" s="537" t="s">
        <v>708</v>
      </c>
    </row>
    <row r="793" spans="1:17">
      <c r="A793" s="540" t="s">
        <v>709</v>
      </c>
      <c r="B793" s="648"/>
      <c r="C793" s="649">
        <v>1260</v>
      </c>
      <c r="D793" s="650"/>
      <c r="E793" s="649"/>
      <c r="F793" s="649">
        <v>1030</v>
      </c>
      <c r="G793" s="630"/>
      <c r="H793" s="630"/>
      <c r="I793" s="649">
        <v>1832</v>
      </c>
      <c r="J793" s="649"/>
      <c r="K793" s="630"/>
      <c r="L793" s="649">
        <v>2122</v>
      </c>
      <c r="M793" s="650"/>
      <c r="N793" s="648"/>
      <c r="O793" s="649">
        <v>1456</v>
      </c>
      <c r="P793" s="622"/>
      <c r="Q793" s="537" t="s">
        <v>712</v>
      </c>
    </row>
    <row r="794" spans="1:17">
      <c r="A794" s="540" t="s">
        <v>713</v>
      </c>
      <c r="B794" s="648"/>
      <c r="C794" s="649">
        <v>32117</v>
      </c>
      <c r="D794" s="650"/>
      <c r="E794" s="649"/>
      <c r="F794" s="649">
        <v>43860</v>
      </c>
      <c r="G794" s="630"/>
      <c r="H794" s="630"/>
      <c r="I794" s="649">
        <v>26284</v>
      </c>
      <c r="J794" s="649"/>
      <c r="K794" s="630"/>
      <c r="L794" s="649">
        <v>24711</v>
      </c>
      <c r="M794" s="650"/>
      <c r="N794" s="648"/>
      <c r="O794" s="649">
        <v>26132</v>
      </c>
      <c r="P794" s="622"/>
      <c r="Q794" s="537" t="s">
        <v>716</v>
      </c>
    </row>
    <row r="795" spans="1:17">
      <c r="A795" s="540" t="s">
        <v>717</v>
      </c>
      <c r="B795" s="648"/>
      <c r="C795" s="649">
        <v>22453</v>
      </c>
      <c r="D795" s="650"/>
      <c r="E795" s="649"/>
      <c r="F795" s="649">
        <v>15589</v>
      </c>
      <c r="G795" s="630"/>
      <c r="H795" s="630"/>
      <c r="I795" s="649">
        <v>19038</v>
      </c>
      <c r="J795" s="649"/>
      <c r="K795" s="630"/>
      <c r="L795" s="649">
        <v>20314</v>
      </c>
      <c r="M795" s="650"/>
      <c r="N795" s="648"/>
      <c r="O795" s="649">
        <v>20024</v>
      </c>
      <c r="P795" s="622"/>
      <c r="Q795" s="537" t="s">
        <v>718</v>
      </c>
    </row>
    <row r="796" spans="1:17">
      <c r="A796" s="540" t="s">
        <v>719</v>
      </c>
      <c r="B796" s="648"/>
      <c r="C796" s="649">
        <v>6490</v>
      </c>
      <c r="D796" s="650"/>
      <c r="E796" s="649"/>
      <c r="F796" s="649">
        <v>7876</v>
      </c>
      <c r="G796" s="630"/>
      <c r="H796" s="630"/>
      <c r="I796" s="649">
        <v>5259</v>
      </c>
      <c r="J796" s="649"/>
      <c r="K796" s="630"/>
      <c r="L796" s="649">
        <v>6473</v>
      </c>
      <c r="M796" s="650"/>
      <c r="N796" s="648"/>
      <c r="O796" s="649">
        <v>5924</v>
      </c>
      <c r="P796" s="622"/>
      <c r="Q796" s="537" t="s">
        <v>723</v>
      </c>
    </row>
    <row r="797" spans="1:17">
      <c r="A797" s="540" t="s">
        <v>724</v>
      </c>
      <c r="B797" s="648"/>
      <c r="C797" s="649">
        <v>3687</v>
      </c>
      <c r="D797" s="650"/>
      <c r="E797" s="649"/>
      <c r="F797" s="649">
        <v>4863</v>
      </c>
      <c r="G797" s="630"/>
      <c r="H797" s="630"/>
      <c r="I797" s="649">
        <v>5063</v>
      </c>
      <c r="J797" s="649"/>
      <c r="K797" s="630"/>
      <c r="L797" s="649">
        <v>4651</v>
      </c>
      <c r="M797" s="650"/>
      <c r="N797" s="648"/>
      <c r="O797" s="649">
        <v>7775</v>
      </c>
      <c r="P797" s="622"/>
      <c r="Q797" s="537" t="s">
        <v>727</v>
      </c>
    </row>
    <row r="798" spans="1:17">
      <c r="A798" s="540" t="s">
        <v>728</v>
      </c>
      <c r="B798" s="648"/>
      <c r="C798" s="649">
        <v>32891</v>
      </c>
      <c r="D798" s="650"/>
      <c r="E798" s="649"/>
      <c r="F798" s="649">
        <v>39422</v>
      </c>
      <c r="G798" s="630"/>
      <c r="H798" s="630"/>
      <c r="I798" s="649">
        <v>30199</v>
      </c>
      <c r="J798" s="649"/>
      <c r="K798" s="630"/>
      <c r="L798" s="649">
        <v>30273</v>
      </c>
      <c r="M798" s="650"/>
      <c r="N798" s="648"/>
      <c r="O798" s="649">
        <v>27324</v>
      </c>
      <c r="P798" s="622"/>
      <c r="Q798" s="537" t="s">
        <v>731</v>
      </c>
    </row>
    <row r="799" spans="1:17">
      <c r="A799" s="540" t="s">
        <v>732</v>
      </c>
      <c r="B799" s="648"/>
      <c r="C799" s="649">
        <v>1942</v>
      </c>
      <c r="D799" s="650"/>
      <c r="E799" s="649"/>
      <c r="F799" s="649">
        <v>1522</v>
      </c>
      <c r="G799" s="630"/>
      <c r="H799" s="630"/>
      <c r="I799" s="649">
        <v>1259</v>
      </c>
      <c r="J799" s="649"/>
      <c r="K799" s="630"/>
      <c r="L799" s="649">
        <v>1819</v>
      </c>
      <c r="M799" s="650"/>
      <c r="N799" s="648"/>
      <c r="O799" s="649">
        <v>2755</v>
      </c>
      <c r="P799" s="622"/>
      <c r="Q799" s="537" t="s">
        <v>735</v>
      </c>
    </row>
    <row r="800" spans="1:17">
      <c r="A800" s="540" t="s">
        <v>736</v>
      </c>
      <c r="B800" s="648"/>
      <c r="C800" s="649">
        <v>54485</v>
      </c>
      <c r="D800" s="650"/>
      <c r="E800" s="649"/>
      <c r="F800" s="649">
        <v>37369</v>
      </c>
      <c r="G800" s="630"/>
      <c r="H800" s="630"/>
      <c r="I800" s="649">
        <v>39230</v>
      </c>
      <c r="J800" s="649"/>
      <c r="K800" s="630"/>
      <c r="L800" s="649">
        <v>46788</v>
      </c>
      <c r="M800" s="650"/>
      <c r="N800" s="648"/>
      <c r="O800" s="649">
        <v>40114</v>
      </c>
      <c r="P800" s="622"/>
      <c r="Q800" s="537" t="s">
        <v>739</v>
      </c>
    </row>
    <row r="801" spans="1:17">
      <c r="A801" s="540" t="s">
        <v>740</v>
      </c>
      <c r="B801" s="648"/>
      <c r="C801" s="649">
        <v>9698</v>
      </c>
      <c r="D801" s="650"/>
      <c r="E801" s="649"/>
      <c r="F801" s="649">
        <v>12282</v>
      </c>
      <c r="G801" s="630"/>
      <c r="H801" s="630"/>
      <c r="I801" s="649">
        <v>8238</v>
      </c>
      <c r="J801" s="649"/>
      <c r="K801" s="630"/>
      <c r="L801" s="649">
        <v>7609</v>
      </c>
      <c r="M801" s="650"/>
      <c r="N801" s="648"/>
      <c r="O801" s="649">
        <v>10936</v>
      </c>
      <c r="P801" s="622"/>
      <c r="Q801" s="537" t="s">
        <v>745</v>
      </c>
    </row>
    <row r="802" spans="1:17">
      <c r="A802" s="551" t="s">
        <v>746</v>
      </c>
      <c r="B802" s="647"/>
      <c r="C802" s="644">
        <v>61858</v>
      </c>
      <c r="D802" s="646"/>
      <c r="E802" s="644"/>
      <c r="F802" s="644">
        <v>48159</v>
      </c>
      <c r="G802" s="645"/>
      <c r="H802" s="645"/>
      <c r="I802" s="644">
        <v>42995</v>
      </c>
      <c r="J802" s="644"/>
      <c r="K802" s="645"/>
      <c r="L802" s="644">
        <v>46351</v>
      </c>
      <c r="M802" s="646"/>
      <c r="N802" s="647"/>
      <c r="O802" s="644">
        <v>43197</v>
      </c>
      <c r="P802" s="618"/>
      <c r="Q802" s="602" t="s">
        <v>752</v>
      </c>
    </row>
    <row r="803" spans="1:17">
      <c r="A803" s="540" t="s">
        <v>753</v>
      </c>
      <c r="B803" s="648"/>
      <c r="C803" s="649">
        <v>1168</v>
      </c>
      <c r="D803" s="650"/>
      <c r="E803" s="649"/>
      <c r="F803" s="649">
        <v>932</v>
      </c>
      <c r="G803" s="630"/>
      <c r="H803" s="630"/>
      <c r="I803" s="649">
        <v>962</v>
      </c>
      <c r="J803" s="649"/>
      <c r="K803" s="630"/>
      <c r="L803" s="649">
        <v>1065</v>
      </c>
      <c r="M803" s="650"/>
      <c r="N803" s="648"/>
      <c r="O803" s="649">
        <v>736</v>
      </c>
      <c r="P803" s="622"/>
      <c r="Q803" s="537" t="s">
        <v>757</v>
      </c>
    </row>
    <row r="804" spans="1:17">
      <c r="A804" s="540" t="s">
        <v>758</v>
      </c>
      <c r="B804" s="648"/>
      <c r="C804" s="649">
        <v>22479</v>
      </c>
      <c r="D804" s="650"/>
      <c r="E804" s="649"/>
      <c r="F804" s="649">
        <v>15007</v>
      </c>
      <c r="G804" s="630"/>
      <c r="H804" s="630"/>
      <c r="I804" s="649">
        <v>17421</v>
      </c>
      <c r="J804" s="649"/>
      <c r="K804" s="630"/>
      <c r="L804" s="649">
        <v>18399</v>
      </c>
      <c r="M804" s="650"/>
      <c r="N804" s="648"/>
      <c r="O804" s="649">
        <v>15568</v>
      </c>
      <c r="P804" s="622"/>
      <c r="Q804" s="537" t="s">
        <v>762</v>
      </c>
    </row>
    <row r="805" spans="1:17">
      <c r="A805" s="540" t="s">
        <v>763</v>
      </c>
      <c r="B805" s="648"/>
      <c r="C805" s="649">
        <v>5666</v>
      </c>
      <c r="D805" s="650"/>
      <c r="E805" s="649"/>
      <c r="F805" s="649">
        <v>7191</v>
      </c>
      <c r="G805" s="630"/>
      <c r="H805" s="630"/>
      <c r="I805" s="649">
        <v>4811</v>
      </c>
      <c r="J805" s="649"/>
      <c r="K805" s="630"/>
      <c r="L805" s="649">
        <v>6332</v>
      </c>
      <c r="M805" s="650"/>
      <c r="N805" s="648"/>
      <c r="O805" s="649">
        <v>4188</v>
      </c>
      <c r="P805" s="622"/>
      <c r="Q805" s="537" t="s">
        <v>767</v>
      </c>
    </row>
    <row r="806" spans="1:17">
      <c r="A806" s="540" t="s">
        <v>768</v>
      </c>
      <c r="B806" s="648"/>
      <c r="C806" s="649">
        <v>4755</v>
      </c>
      <c r="D806" s="650"/>
      <c r="E806" s="649"/>
      <c r="F806" s="649">
        <v>3123</v>
      </c>
      <c r="G806" s="630"/>
      <c r="H806" s="630"/>
      <c r="I806" s="649">
        <v>2735</v>
      </c>
      <c r="J806" s="649"/>
      <c r="K806" s="630"/>
      <c r="L806" s="649">
        <v>2762</v>
      </c>
      <c r="M806" s="650"/>
      <c r="N806" s="648"/>
      <c r="O806" s="649">
        <v>4220</v>
      </c>
      <c r="P806" s="622"/>
      <c r="Q806" s="537" t="s">
        <v>773</v>
      </c>
    </row>
    <row r="807" spans="1:17">
      <c r="A807" s="540" t="s">
        <v>774</v>
      </c>
      <c r="B807" s="648"/>
      <c r="C807" s="649">
        <v>25099</v>
      </c>
      <c r="D807" s="650"/>
      <c r="E807" s="649"/>
      <c r="F807" s="649">
        <v>18050</v>
      </c>
      <c r="G807" s="630"/>
      <c r="H807" s="630"/>
      <c r="I807" s="649">
        <v>14942</v>
      </c>
      <c r="J807" s="649"/>
      <c r="K807" s="630"/>
      <c r="L807" s="649">
        <v>15155</v>
      </c>
      <c r="M807" s="650"/>
      <c r="N807" s="648"/>
      <c r="O807" s="649">
        <v>14881</v>
      </c>
      <c r="P807" s="622"/>
      <c r="Q807" s="537" t="s">
        <v>779</v>
      </c>
    </row>
    <row r="808" spans="1:17">
      <c r="A808" s="546" t="s">
        <v>780</v>
      </c>
      <c r="B808" s="652"/>
      <c r="C808" s="653">
        <v>2690</v>
      </c>
      <c r="D808" s="654"/>
      <c r="E808" s="653"/>
      <c r="F808" s="653">
        <v>3856</v>
      </c>
      <c r="G808" s="628"/>
      <c r="H808" s="628"/>
      <c r="I808" s="653">
        <v>2124</v>
      </c>
      <c r="J808" s="653"/>
      <c r="K808" s="628"/>
      <c r="L808" s="653">
        <v>2638</v>
      </c>
      <c r="M808" s="654"/>
      <c r="N808" s="652"/>
      <c r="O808" s="653">
        <v>3604</v>
      </c>
      <c r="P808" s="626"/>
      <c r="Q808" s="599" t="s">
        <v>783</v>
      </c>
    </row>
    <row r="809" spans="1:17">
      <c r="A809" s="2336"/>
      <c r="B809" s="2336"/>
      <c r="C809" s="2336"/>
      <c r="D809" s="2336"/>
      <c r="E809" s="2336"/>
      <c r="F809" s="2336"/>
      <c r="G809" s="2336"/>
      <c r="H809" s="2336"/>
      <c r="I809" s="2336"/>
      <c r="J809" s="2336"/>
      <c r="K809" s="2336"/>
      <c r="L809" s="2336"/>
      <c r="M809" s="2336"/>
      <c r="N809" s="2336"/>
      <c r="O809" s="2336"/>
      <c r="P809" s="2336"/>
      <c r="Q809" s="2336"/>
    </row>
    <row r="810" spans="1:17">
      <c r="A810" s="551" t="s">
        <v>784</v>
      </c>
      <c r="B810" s="647"/>
      <c r="C810" s="644">
        <v>799811</v>
      </c>
      <c r="D810" s="646"/>
      <c r="E810" s="644"/>
      <c r="F810" s="644">
        <v>622197</v>
      </c>
      <c r="G810" s="645"/>
      <c r="H810" s="645"/>
      <c r="I810" s="644">
        <v>735959</v>
      </c>
      <c r="J810" s="644"/>
      <c r="K810" s="645"/>
      <c r="L810" s="644">
        <v>712874</v>
      </c>
      <c r="M810" s="646"/>
      <c r="N810" s="647"/>
      <c r="O810" s="644">
        <v>573949</v>
      </c>
      <c r="P810" s="618"/>
      <c r="Q810" s="602" t="s">
        <v>790</v>
      </c>
    </row>
    <row r="811" spans="1:17">
      <c r="A811" s="540" t="s">
        <v>791</v>
      </c>
      <c r="B811" s="648"/>
      <c r="C811" s="649">
        <v>31701</v>
      </c>
      <c r="D811" s="650"/>
      <c r="E811" s="649"/>
      <c r="F811" s="649">
        <v>56653</v>
      </c>
      <c r="G811" s="630"/>
      <c r="H811" s="630"/>
      <c r="I811" s="649">
        <v>38995</v>
      </c>
      <c r="J811" s="649"/>
      <c r="K811" s="630"/>
      <c r="L811" s="649">
        <v>45999</v>
      </c>
      <c r="M811" s="650"/>
      <c r="N811" s="648"/>
      <c r="O811" s="649">
        <v>44025</v>
      </c>
      <c r="P811" s="622"/>
      <c r="Q811" s="537" t="s">
        <v>797</v>
      </c>
    </row>
    <row r="812" spans="1:17">
      <c r="A812" s="540" t="s">
        <v>798</v>
      </c>
      <c r="B812" s="648"/>
      <c r="C812" s="649">
        <v>69516</v>
      </c>
      <c r="D812" s="650"/>
      <c r="E812" s="649"/>
      <c r="F812" s="649">
        <v>63754</v>
      </c>
      <c r="G812" s="630"/>
      <c r="H812" s="630"/>
      <c r="I812" s="649">
        <v>52308</v>
      </c>
      <c r="J812" s="649"/>
      <c r="K812" s="630"/>
      <c r="L812" s="649">
        <v>61668</v>
      </c>
      <c r="M812" s="650"/>
      <c r="N812" s="648"/>
      <c r="O812" s="649">
        <v>54924</v>
      </c>
      <c r="P812" s="622"/>
      <c r="Q812" s="537" t="s">
        <v>803</v>
      </c>
    </row>
    <row r="813" spans="1:17">
      <c r="A813" s="540" t="s">
        <v>804</v>
      </c>
      <c r="B813" s="648"/>
      <c r="C813" s="649">
        <v>65346</v>
      </c>
      <c r="D813" s="650"/>
      <c r="E813" s="649"/>
      <c r="F813" s="649">
        <v>57345</v>
      </c>
      <c r="G813" s="630"/>
      <c r="H813" s="630"/>
      <c r="I813" s="649">
        <v>50280</v>
      </c>
      <c r="J813" s="649"/>
      <c r="K813" s="630"/>
      <c r="L813" s="649">
        <v>52340</v>
      </c>
      <c r="M813" s="650"/>
      <c r="N813" s="648"/>
      <c r="O813" s="649">
        <v>50565</v>
      </c>
      <c r="P813" s="622"/>
      <c r="Q813" s="537" t="s">
        <v>805</v>
      </c>
    </row>
    <row r="814" spans="1:17">
      <c r="A814" s="540" t="s">
        <v>806</v>
      </c>
      <c r="B814" s="648"/>
      <c r="C814" s="649">
        <v>33478</v>
      </c>
      <c r="D814" s="650"/>
      <c r="E814" s="649"/>
      <c r="F814" s="649">
        <v>37530</v>
      </c>
      <c r="G814" s="630"/>
      <c r="H814" s="630"/>
      <c r="I814" s="649">
        <v>55513</v>
      </c>
      <c r="J814" s="649"/>
      <c r="K814" s="630"/>
      <c r="L814" s="649">
        <v>42918</v>
      </c>
      <c r="M814" s="650"/>
      <c r="N814" s="648"/>
      <c r="O814" s="649">
        <v>21177</v>
      </c>
      <c r="P814" s="622"/>
      <c r="Q814" s="537" t="s">
        <v>807</v>
      </c>
    </row>
    <row r="815" spans="1:17">
      <c r="A815" s="540" t="s">
        <v>808</v>
      </c>
      <c r="B815" s="648"/>
      <c r="C815" s="649">
        <v>89130</v>
      </c>
      <c r="D815" s="650"/>
      <c r="E815" s="649"/>
      <c r="F815" s="649">
        <v>41402</v>
      </c>
      <c r="G815" s="630"/>
      <c r="H815" s="630"/>
      <c r="I815" s="649">
        <v>13726</v>
      </c>
      <c r="J815" s="649"/>
      <c r="K815" s="630"/>
      <c r="L815" s="649">
        <v>18437</v>
      </c>
      <c r="M815" s="650"/>
      <c r="N815" s="648"/>
      <c r="O815" s="649">
        <v>7393</v>
      </c>
      <c r="P815" s="622"/>
      <c r="Q815" s="537" t="s">
        <v>809</v>
      </c>
    </row>
    <row r="816" spans="1:17">
      <c r="A816" s="540" t="s">
        <v>810</v>
      </c>
      <c r="B816" s="648"/>
      <c r="C816" s="649">
        <v>9089</v>
      </c>
      <c r="D816" s="650"/>
      <c r="E816" s="649"/>
      <c r="F816" s="649">
        <v>6305</v>
      </c>
      <c r="G816" s="630"/>
      <c r="H816" s="630"/>
      <c r="I816" s="649">
        <v>76777</v>
      </c>
      <c r="J816" s="649"/>
      <c r="K816" s="630"/>
      <c r="L816" s="649">
        <v>38224</v>
      </c>
      <c r="M816" s="650"/>
      <c r="N816" s="648"/>
      <c r="O816" s="649">
        <v>38275</v>
      </c>
      <c r="P816" s="622"/>
      <c r="Q816" s="537" t="s">
        <v>811</v>
      </c>
    </row>
    <row r="817" spans="1:17">
      <c r="A817" s="540" t="s">
        <v>812</v>
      </c>
      <c r="B817" s="648"/>
      <c r="C817" s="649">
        <v>113575</v>
      </c>
      <c r="D817" s="650"/>
      <c r="E817" s="649"/>
      <c r="F817" s="649">
        <v>46997</v>
      </c>
      <c r="G817" s="630"/>
      <c r="H817" s="630"/>
      <c r="I817" s="649">
        <v>66443</v>
      </c>
      <c r="J817" s="649"/>
      <c r="K817" s="630"/>
      <c r="L817" s="649">
        <v>51681</v>
      </c>
      <c r="M817" s="650"/>
      <c r="N817" s="648"/>
      <c r="O817" s="649">
        <v>48393</v>
      </c>
      <c r="P817" s="622"/>
      <c r="Q817" s="537" t="s">
        <v>813</v>
      </c>
    </row>
    <row r="818" spans="1:17">
      <c r="A818" s="540" t="s">
        <v>814</v>
      </c>
      <c r="B818" s="648"/>
      <c r="C818" s="649">
        <v>70062</v>
      </c>
      <c r="D818" s="650"/>
      <c r="E818" s="649"/>
      <c r="F818" s="649">
        <v>49783</v>
      </c>
      <c r="G818" s="630"/>
      <c r="H818" s="630"/>
      <c r="I818" s="649">
        <v>50006</v>
      </c>
      <c r="J818" s="649"/>
      <c r="K818" s="630"/>
      <c r="L818" s="649">
        <v>82563</v>
      </c>
      <c r="M818" s="650"/>
      <c r="N818" s="648"/>
      <c r="O818" s="649">
        <v>42673</v>
      </c>
      <c r="P818" s="622"/>
      <c r="Q818" s="537" t="s">
        <v>815</v>
      </c>
    </row>
    <row r="819" spans="1:17">
      <c r="A819" s="540" t="s">
        <v>816</v>
      </c>
      <c r="B819" s="648"/>
      <c r="C819" s="649">
        <v>126629</v>
      </c>
      <c r="D819" s="650"/>
      <c r="E819" s="649"/>
      <c r="F819" s="649">
        <v>105057</v>
      </c>
      <c r="G819" s="630"/>
      <c r="H819" s="630"/>
      <c r="I819" s="649">
        <v>149963</v>
      </c>
      <c r="J819" s="649"/>
      <c r="K819" s="630"/>
      <c r="L819" s="649">
        <v>112020</v>
      </c>
      <c r="M819" s="650"/>
      <c r="N819" s="648"/>
      <c r="O819" s="649">
        <v>118293</v>
      </c>
      <c r="P819" s="622"/>
      <c r="Q819" s="537" t="s">
        <v>818</v>
      </c>
    </row>
    <row r="820" spans="1:17">
      <c r="A820" s="540" t="s">
        <v>819</v>
      </c>
      <c r="B820" s="648"/>
      <c r="C820" s="649">
        <v>24761</v>
      </c>
      <c r="D820" s="650"/>
      <c r="E820" s="649"/>
      <c r="F820" s="649">
        <v>24083</v>
      </c>
      <c r="G820" s="630"/>
      <c r="H820" s="630"/>
      <c r="I820" s="649">
        <v>30813</v>
      </c>
      <c r="J820" s="649"/>
      <c r="K820" s="630"/>
      <c r="L820" s="649">
        <v>33480</v>
      </c>
      <c r="M820" s="650"/>
      <c r="N820" s="648"/>
      <c r="O820" s="649">
        <v>34639</v>
      </c>
      <c r="P820" s="622"/>
      <c r="Q820" s="537" t="s">
        <v>820</v>
      </c>
    </row>
    <row r="821" spans="1:17">
      <c r="A821" s="540" t="s">
        <v>821</v>
      </c>
      <c r="B821" s="648"/>
      <c r="C821" s="649">
        <v>33295</v>
      </c>
      <c r="D821" s="650"/>
      <c r="E821" s="649"/>
      <c r="F821" s="649">
        <v>37694</v>
      </c>
      <c r="G821" s="630"/>
      <c r="H821" s="630"/>
      <c r="I821" s="649">
        <v>49190</v>
      </c>
      <c r="J821" s="649"/>
      <c r="K821" s="630"/>
      <c r="L821" s="649">
        <v>40820</v>
      </c>
      <c r="M821" s="650"/>
      <c r="N821" s="648"/>
      <c r="O821" s="649">
        <v>28999</v>
      </c>
      <c r="P821" s="622"/>
      <c r="Q821" s="537" t="s">
        <v>822</v>
      </c>
    </row>
    <row r="822" spans="1:17">
      <c r="A822" s="540" t="s">
        <v>823</v>
      </c>
      <c r="B822" s="648"/>
      <c r="C822" s="649">
        <v>43584</v>
      </c>
      <c r="D822" s="650"/>
      <c r="E822" s="649"/>
      <c r="F822" s="649">
        <v>40068</v>
      </c>
      <c r="G822" s="630"/>
      <c r="H822" s="630"/>
      <c r="I822" s="649">
        <v>39910</v>
      </c>
      <c r="J822" s="649"/>
      <c r="K822" s="630"/>
      <c r="L822" s="649">
        <v>39421</v>
      </c>
      <c r="M822" s="650"/>
      <c r="N822" s="648"/>
      <c r="O822" s="649">
        <v>33377</v>
      </c>
      <c r="P822" s="622"/>
      <c r="Q822" s="537" t="s">
        <v>828</v>
      </c>
    </row>
    <row r="823" spans="1:17">
      <c r="A823" s="540" t="s">
        <v>829</v>
      </c>
      <c r="B823" s="648"/>
      <c r="C823" s="649">
        <v>56647</v>
      </c>
      <c r="D823" s="650"/>
      <c r="E823" s="649"/>
      <c r="F823" s="649">
        <v>32465</v>
      </c>
      <c r="G823" s="630"/>
      <c r="H823" s="630"/>
      <c r="I823" s="649">
        <v>38691</v>
      </c>
      <c r="J823" s="649"/>
      <c r="K823" s="630"/>
      <c r="L823" s="649">
        <v>70257</v>
      </c>
      <c r="M823" s="650"/>
      <c r="N823" s="648"/>
      <c r="O823" s="649">
        <v>24752</v>
      </c>
      <c r="P823" s="622"/>
      <c r="Q823" s="537" t="s">
        <v>832</v>
      </c>
    </row>
    <row r="824" spans="1:17">
      <c r="A824" s="540" t="s">
        <v>833</v>
      </c>
      <c r="B824" s="648"/>
      <c r="C824" s="649">
        <v>23701</v>
      </c>
      <c r="D824" s="650"/>
      <c r="E824" s="649"/>
      <c r="F824" s="649">
        <v>17346</v>
      </c>
      <c r="G824" s="630"/>
      <c r="H824" s="630"/>
      <c r="I824" s="649">
        <v>16715</v>
      </c>
      <c r="J824" s="649"/>
      <c r="K824" s="630"/>
      <c r="L824" s="649">
        <v>16393</v>
      </c>
      <c r="M824" s="650"/>
      <c r="N824" s="648"/>
      <c r="O824" s="649">
        <v>18642</v>
      </c>
      <c r="P824" s="622"/>
      <c r="Q824" s="537" t="s">
        <v>838</v>
      </c>
    </row>
    <row r="825" spans="1:17">
      <c r="A825" s="540" t="s">
        <v>839</v>
      </c>
      <c r="B825" s="648"/>
      <c r="C825" s="649">
        <v>4073</v>
      </c>
      <c r="D825" s="650"/>
      <c r="E825" s="649"/>
      <c r="F825" s="649">
        <v>2996</v>
      </c>
      <c r="G825" s="630"/>
      <c r="H825" s="630"/>
      <c r="I825" s="649">
        <v>3545</v>
      </c>
      <c r="J825" s="649"/>
      <c r="K825" s="630"/>
      <c r="L825" s="649">
        <v>3715</v>
      </c>
      <c r="M825" s="650"/>
      <c r="N825" s="648"/>
      <c r="O825" s="649">
        <v>4269</v>
      </c>
      <c r="P825" s="622"/>
      <c r="Q825" s="537" t="s">
        <v>844</v>
      </c>
    </row>
    <row r="826" spans="1:17">
      <c r="A826" s="540" t="s">
        <v>845</v>
      </c>
      <c r="B826" s="648"/>
      <c r="C826" s="649">
        <v>5220</v>
      </c>
      <c r="D826" s="650"/>
      <c r="E826" s="649"/>
      <c r="F826" s="649">
        <v>2720</v>
      </c>
      <c r="G826" s="630"/>
      <c r="H826" s="630"/>
      <c r="I826" s="649">
        <v>3084</v>
      </c>
      <c r="J826" s="649"/>
      <c r="K826" s="630"/>
      <c r="L826" s="649">
        <v>2938</v>
      </c>
      <c r="M826" s="650"/>
      <c r="N826" s="648"/>
      <c r="O826" s="649">
        <v>3553</v>
      </c>
      <c r="P826" s="622"/>
      <c r="Q826" s="537" t="s">
        <v>851</v>
      </c>
    </row>
    <row r="827" spans="1:17">
      <c r="A827" s="551" t="s">
        <v>1130</v>
      </c>
      <c r="B827" s="647"/>
      <c r="C827" s="644">
        <v>194231</v>
      </c>
      <c r="D827" s="646"/>
      <c r="E827" s="644"/>
      <c r="F827" s="644">
        <v>157193</v>
      </c>
      <c r="G827" s="645"/>
      <c r="H827" s="645"/>
      <c r="I827" s="644">
        <v>151868</v>
      </c>
      <c r="J827" s="644"/>
      <c r="K827" s="645"/>
      <c r="L827" s="644">
        <v>148728</v>
      </c>
      <c r="M827" s="646"/>
      <c r="N827" s="647"/>
      <c r="O827" s="644">
        <v>145999</v>
      </c>
      <c r="P827" s="618"/>
      <c r="Q827" s="602" t="s">
        <v>857</v>
      </c>
    </row>
    <row r="828" spans="1:17">
      <c r="A828" s="655" t="s">
        <v>858</v>
      </c>
      <c r="B828" s="648"/>
      <c r="C828" s="649">
        <v>11155</v>
      </c>
      <c r="D828" s="650"/>
      <c r="E828" s="649"/>
      <c r="F828" s="649">
        <v>22197</v>
      </c>
      <c r="G828" s="630"/>
      <c r="H828" s="630"/>
      <c r="I828" s="649">
        <v>14358</v>
      </c>
      <c r="J828" s="649"/>
      <c r="K828" s="630"/>
      <c r="L828" s="649">
        <v>7787</v>
      </c>
      <c r="M828" s="650"/>
      <c r="N828" s="648"/>
      <c r="O828" s="649">
        <v>8678</v>
      </c>
      <c r="P828" s="622"/>
      <c r="Q828" s="537" t="s">
        <v>863</v>
      </c>
    </row>
    <row r="829" spans="1:17">
      <c r="A829" s="655" t="s">
        <v>864</v>
      </c>
      <c r="B829" s="648"/>
      <c r="C829" s="649">
        <v>8224</v>
      </c>
      <c r="D829" s="650"/>
      <c r="E829" s="649"/>
      <c r="F829" s="649">
        <v>3638</v>
      </c>
      <c r="G829" s="630"/>
      <c r="H829" s="630"/>
      <c r="I829" s="649">
        <v>3189</v>
      </c>
      <c r="J829" s="649"/>
      <c r="K829" s="630"/>
      <c r="L829" s="649">
        <v>19203</v>
      </c>
      <c r="M829" s="650"/>
      <c r="N829" s="648"/>
      <c r="O829" s="649">
        <v>4890</v>
      </c>
      <c r="P829" s="622"/>
      <c r="Q829" s="537" t="s">
        <v>865</v>
      </c>
    </row>
    <row r="830" spans="1:17">
      <c r="A830" s="655" t="s">
        <v>866</v>
      </c>
      <c r="B830" s="648"/>
      <c r="C830" s="649">
        <v>835</v>
      </c>
      <c r="D830" s="650"/>
      <c r="E830" s="649"/>
      <c r="F830" s="649">
        <v>543</v>
      </c>
      <c r="G830" s="630"/>
      <c r="H830" s="630"/>
      <c r="I830" s="649">
        <v>626</v>
      </c>
      <c r="J830" s="649"/>
      <c r="K830" s="630"/>
      <c r="L830" s="649">
        <v>651</v>
      </c>
      <c r="M830" s="650"/>
      <c r="N830" s="648"/>
      <c r="O830" s="649">
        <v>1061</v>
      </c>
      <c r="P830" s="622"/>
      <c r="Q830" s="537" t="s">
        <v>869</v>
      </c>
    </row>
    <row r="831" spans="1:17">
      <c r="A831" s="576" t="s">
        <v>870</v>
      </c>
      <c r="B831" s="648"/>
      <c r="C831" s="649">
        <v>7666</v>
      </c>
      <c r="D831" s="650"/>
      <c r="E831" s="649"/>
      <c r="F831" s="649">
        <v>4354</v>
      </c>
      <c r="G831" s="630"/>
      <c r="H831" s="630"/>
      <c r="I831" s="649">
        <v>8272</v>
      </c>
      <c r="J831" s="649"/>
      <c r="K831" s="630"/>
      <c r="L831" s="649">
        <v>3602</v>
      </c>
      <c r="M831" s="650"/>
      <c r="N831" s="648"/>
      <c r="O831" s="649">
        <v>5609</v>
      </c>
      <c r="P831" s="622"/>
      <c r="Q831" s="537" t="s">
        <v>874</v>
      </c>
    </row>
    <row r="832" spans="1:17">
      <c r="A832" s="577" t="s">
        <v>875</v>
      </c>
      <c r="B832" s="648"/>
      <c r="C832" s="649">
        <v>5967</v>
      </c>
      <c r="D832" s="650"/>
      <c r="E832" s="649"/>
      <c r="F832" s="649">
        <v>4616</v>
      </c>
      <c r="G832" s="630"/>
      <c r="H832" s="630"/>
      <c r="I832" s="649">
        <v>5498</v>
      </c>
      <c r="J832" s="649"/>
      <c r="K832" s="630"/>
      <c r="L832" s="649">
        <v>4571</v>
      </c>
      <c r="M832" s="650"/>
      <c r="N832" s="648"/>
      <c r="O832" s="649">
        <v>3973</v>
      </c>
      <c r="P832" s="622"/>
      <c r="Q832" s="537" t="s">
        <v>880</v>
      </c>
    </row>
    <row r="833" spans="1:17">
      <c r="A833" s="578" t="s">
        <v>881</v>
      </c>
      <c r="B833" s="593"/>
      <c r="C833" s="649">
        <v>48357</v>
      </c>
      <c r="D833" s="650"/>
      <c r="E833" s="649"/>
      <c r="F833" s="649">
        <v>36048</v>
      </c>
      <c r="G833" s="630"/>
      <c r="H833" s="630"/>
      <c r="I833" s="649">
        <v>39078</v>
      </c>
      <c r="J833" s="649"/>
      <c r="K833" s="630"/>
      <c r="L833" s="649">
        <v>42679</v>
      </c>
      <c r="M833" s="650"/>
      <c r="N833" s="648"/>
      <c r="O833" s="649">
        <v>11063</v>
      </c>
      <c r="P833" s="622"/>
      <c r="Q833" s="537" t="s">
        <v>882</v>
      </c>
    </row>
    <row r="834" spans="1:17">
      <c r="A834" s="576" t="s">
        <v>883</v>
      </c>
      <c r="B834" s="593"/>
      <c r="C834" s="649">
        <v>66500</v>
      </c>
      <c r="D834" s="650"/>
      <c r="E834" s="649"/>
      <c r="F834" s="649">
        <v>46023</v>
      </c>
      <c r="G834" s="630"/>
      <c r="H834" s="630"/>
      <c r="I834" s="649">
        <v>44373</v>
      </c>
      <c r="J834" s="649"/>
      <c r="K834" s="630"/>
      <c r="L834" s="649">
        <v>36084</v>
      </c>
      <c r="M834" s="650"/>
      <c r="N834" s="648"/>
      <c r="O834" s="649">
        <v>63518</v>
      </c>
      <c r="P834" s="622"/>
      <c r="Q834" s="537" t="s">
        <v>887</v>
      </c>
    </row>
    <row r="835" spans="1:17">
      <c r="A835" s="576" t="s">
        <v>888</v>
      </c>
      <c r="B835" s="648"/>
      <c r="C835" s="649">
        <v>25316</v>
      </c>
      <c r="D835" s="650"/>
      <c r="E835" s="649"/>
      <c r="F835" s="649">
        <v>27899</v>
      </c>
      <c r="G835" s="630"/>
      <c r="H835" s="630"/>
      <c r="I835" s="649">
        <v>21910</v>
      </c>
      <c r="J835" s="649"/>
      <c r="K835" s="630"/>
      <c r="L835" s="649">
        <v>21405</v>
      </c>
      <c r="M835" s="650"/>
      <c r="N835" s="648"/>
      <c r="O835" s="649">
        <v>30494</v>
      </c>
      <c r="P835" s="622"/>
      <c r="Q835" s="537" t="s">
        <v>892</v>
      </c>
    </row>
    <row r="836" spans="1:17">
      <c r="A836" s="541" t="s">
        <v>893</v>
      </c>
      <c r="B836" s="648"/>
      <c r="C836" s="649">
        <v>20211</v>
      </c>
      <c r="D836" s="650"/>
      <c r="E836" s="649"/>
      <c r="F836" s="649">
        <v>11874</v>
      </c>
      <c r="G836" s="630"/>
      <c r="H836" s="630"/>
      <c r="I836" s="649">
        <v>14564</v>
      </c>
      <c r="J836" s="649"/>
      <c r="K836" s="630"/>
      <c r="L836" s="649">
        <v>12746</v>
      </c>
      <c r="M836" s="650"/>
      <c r="N836" s="648"/>
      <c r="O836" s="649">
        <v>16713</v>
      </c>
      <c r="P836" s="622"/>
      <c r="Q836" s="537" t="s">
        <v>897</v>
      </c>
    </row>
    <row r="837" spans="1:17">
      <c r="A837" s="555" t="s">
        <v>898</v>
      </c>
      <c r="B837" s="648"/>
      <c r="C837" s="644">
        <v>33544</v>
      </c>
      <c r="D837" s="646"/>
      <c r="E837" s="644"/>
      <c r="F837" s="644">
        <v>5522</v>
      </c>
      <c r="G837" s="645"/>
      <c r="H837" s="645"/>
      <c r="I837" s="644">
        <v>15475</v>
      </c>
      <c r="J837" s="644"/>
      <c r="K837" s="645"/>
      <c r="L837" s="644">
        <v>6688</v>
      </c>
      <c r="M837" s="646"/>
      <c r="N837" s="647"/>
      <c r="O837" s="644">
        <v>49424</v>
      </c>
      <c r="P837" s="618"/>
      <c r="Q837" s="602" t="s">
        <v>903</v>
      </c>
    </row>
    <row r="838" spans="1:17">
      <c r="A838" s="541" t="s">
        <v>904</v>
      </c>
      <c r="B838" s="648"/>
      <c r="C838" s="649">
        <v>2635</v>
      </c>
      <c r="D838" s="650"/>
      <c r="E838" s="649"/>
      <c r="F838" s="649">
        <v>1265</v>
      </c>
      <c r="G838" s="630"/>
      <c r="H838" s="630"/>
      <c r="I838" s="649">
        <v>8011</v>
      </c>
      <c r="J838" s="649"/>
      <c r="K838" s="630"/>
      <c r="L838" s="649">
        <v>1505</v>
      </c>
      <c r="M838" s="650"/>
      <c r="N838" s="648"/>
      <c r="O838" s="649">
        <v>5274</v>
      </c>
      <c r="P838" s="622"/>
      <c r="Q838" s="537" t="s">
        <v>907</v>
      </c>
    </row>
    <row r="839" spans="1:17">
      <c r="A839" s="540" t="s">
        <v>908</v>
      </c>
      <c r="B839" s="648"/>
      <c r="C839" s="649">
        <v>1891</v>
      </c>
      <c r="D839" s="650"/>
      <c r="E839" s="649"/>
      <c r="F839" s="649">
        <v>1739</v>
      </c>
      <c r="G839" s="630"/>
      <c r="H839" s="630"/>
      <c r="I839" s="649">
        <v>2248</v>
      </c>
      <c r="J839" s="649"/>
      <c r="K839" s="630"/>
      <c r="L839" s="649">
        <v>1599</v>
      </c>
      <c r="M839" s="650"/>
      <c r="N839" s="648"/>
      <c r="O839" s="649">
        <v>3486</v>
      </c>
      <c r="P839" s="622"/>
      <c r="Q839" s="537" t="s">
        <v>912</v>
      </c>
    </row>
    <row r="840" spans="1:17">
      <c r="A840" s="540" t="s">
        <v>913</v>
      </c>
      <c r="B840" s="648"/>
      <c r="C840" s="649">
        <v>29020</v>
      </c>
      <c r="D840" s="650"/>
      <c r="E840" s="649"/>
      <c r="F840" s="649">
        <v>2518</v>
      </c>
      <c r="G840" s="630"/>
      <c r="H840" s="630"/>
      <c r="I840" s="649">
        <v>5216</v>
      </c>
      <c r="J840" s="649"/>
      <c r="K840" s="630"/>
      <c r="L840" s="649">
        <v>3584</v>
      </c>
      <c r="M840" s="650"/>
      <c r="N840" s="648"/>
      <c r="O840" s="649">
        <v>40663</v>
      </c>
      <c r="P840" s="622"/>
      <c r="Q840" s="537" t="s">
        <v>917</v>
      </c>
    </row>
    <row r="841" spans="1:17">
      <c r="A841" s="551" t="s">
        <v>918</v>
      </c>
      <c r="B841" s="647"/>
      <c r="C841" s="644">
        <v>91149</v>
      </c>
      <c r="D841" s="646"/>
      <c r="E841" s="644"/>
      <c r="F841" s="644">
        <v>107096</v>
      </c>
      <c r="G841" s="645"/>
      <c r="H841" s="645"/>
      <c r="I841" s="644">
        <v>102562</v>
      </c>
      <c r="J841" s="644"/>
      <c r="K841" s="645"/>
      <c r="L841" s="644">
        <v>89656</v>
      </c>
      <c r="M841" s="646"/>
      <c r="N841" s="647"/>
      <c r="O841" s="644">
        <v>106955</v>
      </c>
      <c r="P841" s="618"/>
      <c r="Q841" s="602" t="s">
        <v>924</v>
      </c>
    </row>
    <row r="842" spans="1:17">
      <c r="A842" s="540" t="s">
        <v>925</v>
      </c>
      <c r="B842" s="648"/>
      <c r="C842" s="649">
        <v>53818</v>
      </c>
      <c r="D842" s="650"/>
      <c r="E842" s="649"/>
      <c r="F842" s="649">
        <v>72418</v>
      </c>
      <c r="G842" s="630"/>
      <c r="H842" s="630"/>
      <c r="I842" s="649">
        <v>68285</v>
      </c>
      <c r="J842" s="649"/>
      <c r="K842" s="630"/>
      <c r="L842" s="649">
        <v>49372</v>
      </c>
      <c r="M842" s="650"/>
      <c r="N842" s="648"/>
      <c r="O842" s="649">
        <v>72416</v>
      </c>
      <c r="P842" s="622"/>
      <c r="Q842" s="537" t="s">
        <v>929</v>
      </c>
    </row>
    <row r="843" spans="1:17">
      <c r="A843" s="540" t="s">
        <v>930</v>
      </c>
      <c r="B843" s="648"/>
      <c r="C843" s="649">
        <v>3425</v>
      </c>
      <c r="D843" s="650"/>
      <c r="E843" s="649"/>
      <c r="F843" s="649">
        <v>2907</v>
      </c>
      <c r="G843" s="630"/>
      <c r="H843" s="630"/>
      <c r="I843" s="649">
        <v>3939</v>
      </c>
      <c r="J843" s="649"/>
      <c r="K843" s="630"/>
      <c r="L843" s="649">
        <v>3977</v>
      </c>
      <c r="M843" s="650"/>
      <c r="N843" s="648"/>
      <c r="O843" s="649">
        <v>3573</v>
      </c>
      <c r="P843" s="622"/>
      <c r="Q843" s="537" t="s">
        <v>935</v>
      </c>
    </row>
    <row r="844" spans="1:17">
      <c r="A844" s="540" t="s">
        <v>936</v>
      </c>
      <c r="B844" s="648"/>
      <c r="C844" s="649">
        <v>19796</v>
      </c>
      <c r="D844" s="650"/>
      <c r="E844" s="649"/>
      <c r="F844" s="649">
        <v>20143</v>
      </c>
      <c r="G844" s="630"/>
      <c r="H844" s="630"/>
      <c r="I844" s="649">
        <v>16836</v>
      </c>
      <c r="J844" s="649"/>
      <c r="K844" s="630"/>
      <c r="L844" s="649">
        <v>20107</v>
      </c>
      <c r="M844" s="650"/>
      <c r="N844" s="648"/>
      <c r="O844" s="649">
        <v>17818</v>
      </c>
      <c r="P844" s="622"/>
      <c r="Q844" s="537" t="s">
        <v>939</v>
      </c>
    </row>
    <row r="845" spans="1:17">
      <c r="A845" s="540" t="s">
        <v>940</v>
      </c>
      <c r="B845" s="648"/>
      <c r="C845" s="649">
        <v>7408</v>
      </c>
      <c r="D845" s="650"/>
      <c r="E845" s="649"/>
      <c r="F845" s="649">
        <v>6069</v>
      </c>
      <c r="G845" s="630"/>
      <c r="H845" s="630"/>
      <c r="I845" s="649">
        <v>5901</v>
      </c>
      <c r="J845" s="649"/>
      <c r="K845" s="630"/>
      <c r="L845" s="649">
        <v>8899</v>
      </c>
      <c r="M845" s="650"/>
      <c r="N845" s="648"/>
      <c r="O845" s="649">
        <v>5797</v>
      </c>
      <c r="P845" s="622"/>
      <c r="Q845" s="537" t="s">
        <v>945</v>
      </c>
    </row>
    <row r="846" spans="1:17">
      <c r="A846" s="540" t="s">
        <v>946</v>
      </c>
      <c r="B846" s="648"/>
      <c r="C846" s="649">
        <v>6700</v>
      </c>
      <c r="D846" s="650"/>
      <c r="E846" s="649"/>
      <c r="F846" s="649">
        <v>5558</v>
      </c>
      <c r="G846" s="630"/>
      <c r="H846" s="630"/>
      <c r="I846" s="649">
        <v>7599</v>
      </c>
      <c r="J846" s="649"/>
      <c r="K846" s="630"/>
      <c r="L846" s="649">
        <v>7301</v>
      </c>
      <c r="M846" s="650"/>
      <c r="N846" s="648"/>
      <c r="O846" s="649">
        <v>7352</v>
      </c>
      <c r="P846" s="622"/>
      <c r="Q846" s="537" t="s">
        <v>950</v>
      </c>
    </row>
    <row r="847" spans="1:17">
      <c r="A847" s="551" t="s">
        <v>951</v>
      </c>
      <c r="B847" s="647"/>
      <c r="C847" s="644">
        <v>1887</v>
      </c>
      <c r="D847" s="646"/>
      <c r="E847" s="644"/>
      <c r="F847" s="644">
        <v>1290</v>
      </c>
      <c r="G847" s="645"/>
      <c r="H847" s="645"/>
      <c r="I847" s="644">
        <v>2103</v>
      </c>
      <c r="J847" s="644"/>
      <c r="K847" s="645"/>
      <c r="L847" s="644">
        <v>3224</v>
      </c>
      <c r="M847" s="646"/>
      <c r="N847" s="647"/>
      <c r="O847" s="644">
        <v>3915</v>
      </c>
      <c r="P847" s="618"/>
      <c r="Q847" s="602" t="s">
        <v>957</v>
      </c>
    </row>
    <row r="848" spans="1:17">
      <c r="A848" s="540" t="s">
        <v>958</v>
      </c>
      <c r="B848" s="648"/>
      <c r="C848" s="649">
        <v>1887</v>
      </c>
      <c r="D848" s="650"/>
      <c r="E848" s="649"/>
      <c r="F848" s="649">
        <v>1290</v>
      </c>
      <c r="G848" s="630"/>
      <c r="H848" s="630"/>
      <c r="I848" s="649">
        <v>2103</v>
      </c>
      <c r="J848" s="649"/>
      <c r="K848" s="630"/>
      <c r="L848" s="649">
        <v>3224</v>
      </c>
      <c r="M848" s="650"/>
      <c r="N848" s="648"/>
      <c r="O848" s="649">
        <v>3915</v>
      </c>
      <c r="P848" s="622"/>
      <c r="Q848" s="537" t="s">
        <v>959</v>
      </c>
    </row>
    <row r="849" spans="1:17">
      <c r="A849" s="551" t="s">
        <v>960</v>
      </c>
      <c r="B849" s="647"/>
      <c r="C849" s="644">
        <v>3496</v>
      </c>
      <c r="D849" s="646"/>
      <c r="E849" s="644"/>
      <c r="F849" s="644">
        <v>4051</v>
      </c>
      <c r="G849" s="645"/>
      <c r="H849" s="645"/>
      <c r="I849" s="644">
        <v>2682</v>
      </c>
      <c r="J849" s="644"/>
      <c r="K849" s="645"/>
      <c r="L849" s="644">
        <v>6225</v>
      </c>
      <c r="M849" s="646"/>
      <c r="N849" s="647"/>
      <c r="O849" s="644">
        <v>3675</v>
      </c>
      <c r="P849" s="618"/>
      <c r="Q849" s="602" t="s">
        <v>964</v>
      </c>
    </row>
    <row r="850" spans="1:17">
      <c r="A850" s="540" t="s">
        <v>965</v>
      </c>
      <c r="B850" s="648"/>
      <c r="C850" s="649">
        <v>3496</v>
      </c>
      <c r="D850" s="650"/>
      <c r="E850" s="649"/>
      <c r="F850" s="649">
        <v>4051</v>
      </c>
      <c r="G850" s="630"/>
      <c r="H850" s="630"/>
      <c r="I850" s="649">
        <v>2682</v>
      </c>
      <c r="J850" s="649"/>
      <c r="K850" s="630"/>
      <c r="L850" s="649">
        <v>6225</v>
      </c>
      <c r="M850" s="650"/>
      <c r="N850" s="648"/>
      <c r="O850" s="649">
        <v>3675</v>
      </c>
      <c r="P850" s="622"/>
      <c r="Q850" s="537" t="s">
        <v>966</v>
      </c>
    </row>
    <row r="851" spans="1:17">
      <c r="A851" s="551" t="s">
        <v>967</v>
      </c>
      <c r="B851" s="647"/>
      <c r="C851" s="644">
        <v>1823</v>
      </c>
      <c r="D851" s="646"/>
      <c r="E851" s="644"/>
      <c r="F851" s="644">
        <v>3315</v>
      </c>
      <c r="G851" s="645"/>
      <c r="H851" s="645"/>
      <c r="I851" s="644">
        <v>2418</v>
      </c>
      <c r="J851" s="644"/>
      <c r="K851" s="645"/>
      <c r="L851" s="644">
        <v>1912</v>
      </c>
      <c r="M851" s="646"/>
      <c r="N851" s="647"/>
      <c r="O851" s="644">
        <v>1671</v>
      </c>
      <c r="P851" s="618"/>
      <c r="Q851" s="602" t="s">
        <v>969</v>
      </c>
    </row>
    <row r="852" spans="1:17">
      <c r="A852" s="540" t="s">
        <v>970</v>
      </c>
      <c r="B852" s="648"/>
      <c r="C852" s="649">
        <v>1823</v>
      </c>
      <c r="D852" s="650"/>
      <c r="E852" s="649"/>
      <c r="F852" s="649">
        <v>3315</v>
      </c>
      <c r="G852" s="630"/>
      <c r="H852" s="630"/>
      <c r="I852" s="649">
        <v>2418</v>
      </c>
      <c r="J852" s="649"/>
      <c r="K852" s="630"/>
      <c r="L852" s="649">
        <v>1912</v>
      </c>
      <c r="M852" s="650"/>
      <c r="N852" s="648"/>
      <c r="O852" s="649">
        <v>1671</v>
      </c>
      <c r="P852" s="622"/>
      <c r="Q852" s="537" t="s">
        <v>971</v>
      </c>
    </row>
    <row r="853" spans="1:17">
      <c r="A853" s="586" t="s">
        <v>972</v>
      </c>
      <c r="B853" s="647"/>
      <c r="C853" s="644">
        <v>1910647</v>
      </c>
      <c r="D853" s="646"/>
      <c r="E853" s="644"/>
      <c r="F853" s="644">
        <v>1585872</v>
      </c>
      <c r="G853" s="645"/>
      <c r="H853" s="645"/>
      <c r="I853" s="644">
        <v>1682701</v>
      </c>
      <c r="J853" s="644"/>
      <c r="K853" s="645"/>
      <c r="L853" s="644">
        <v>1611230</v>
      </c>
      <c r="M853" s="644"/>
      <c r="N853" s="647"/>
      <c r="O853" s="644">
        <v>1496217</v>
      </c>
      <c r="P853" s="618"/>
      <c r="Q853" s="602" t="s">
        <v>978</v>
      </c>
    </row>
    <row r="854" spans="1:17">
      <c r="A854" s="586"/>
      <c r="B854" s="647"/>
      <c r="C854" s="644"/>
      <c r="D854" s="646"/>
      <c r="E854" s="644"/>
      <c r="F854" s="644"/>
      <c r="G854" s="645"/>
      <c r="H854" s="645"/>
      <c r="I854" s="644"/>
      <c r="J854" s="644"/>
      <c r="K854" s="645"/>
      <c r="L854" s="644"/>
      <c r="M854" s="644"/>
      <c r="N854" s="647"/>
      <c r="O854" s="644"/>
      <c r="P854" s="618"/>
      <c r="Q854" s="602"/>
    </row>
    <row r="855" spans="1:17">
      <c r="A855" s="656"/>
      <c r="B855" s="640"/>
      <c r="C855" s="657"/>
      <c r="D855" s="658"/>
      <c r="E855" s="657"/>
      <c r="F855" s="657"/>
      <c r="G855" s="638"/>
      <c r="H855" s="638"/>
      <c r="I855" s="657"/>
      <c r="J855" s="657"/>
      <c r="K855" s="638"/>
      <c r="L855" s="657"/>
      <c r="M855" s="657"/>
      <c r="N855" s="640"/>
      <c r="O855" s="657"/>
      <c r="P855" s="639"/>
      <c r="Q855" s="602"/>
    </row>
    <row r="856" spans="1:17" ht="15.75">
      <c r="A856" s="2323" t="s">
        <v>979</v>
      </c>
      <c r="B856" s="2323"/>
      <c r="C856" s="2323"/>
      <c r="D856" s="2323"/>
      <c r="E856" s="2323"/>
      <c r="F856" s="2323"/>
      <c r="G856" s="2323"/>
      <c r="H856" s="2323"/>
      <c r="I856" s="2323"/>
      <c r="J856" s="2323"/>
      <c r="K856" s="2323"/>
      <c r="L856" s="2323"/>
      <c r="M856" s="2323"/>
      <c r="N856" s="2323" t="s">
        <v>980</v>
      </c>
      <c r="O856" s="2323"/>
      <c r="P856" s="2323"/>
      <c r="Q856" s="2322"/>
    </row>
    <row r="857" spans="1:17" ht="15.75">
      <c r="A857" s="2317" t="s">
        <v>981</v>
      </c>
      <c r="B857" s="2317"/>
      <c r="C857" s="2317"/>
      <c r="D857" s="2317"/>
      <c r="E857" s="2317"/>
      <c r="F857" s="2317"/>
      <c r="G857" s="2317"/>
      <c r="H857" s="2317"/>
      <c r="I857" s="2317"/>
      <c r="J857" s="2317"/>
      <c r="K857" s="2317"/>
      <c r="L857" s="2317"/>
      <c r="M857" s="2317"/>
      <c r="N857" s="2317" t="s">
        <v>2393</v>
      </c>
      <c r="O857" s="2317"/>
      <c r="P857" s="2317"/>
      <c r="Q857" s="2317"/>
    </row>
    <row r="860" spans="1:17" ht="25.5">
      <c r="A860" s="2314" t="s">
        <v>534</v>
      </c>
      <c r="B860" s="2314"/>
      <c r="C860" s="2314"/>
      <c r="D860" s="2314"/>
      <c r="E860" s="2314"/>
      <c r="F860" s="2314"/>
      <c r="G860" s="2314"/>
      <c r="H860" s="2314"/>
      <c r="I860" s="2314"/>
      <c r="J860" s="2329"/>
      <c r="K860" s="2329"/>
      <c r="L860" s="2329"/>
      <c r="M860" s="2330"/>
      <c r="N860" s="2329" t="s">
        <v>535</v>
      </c>
      <c r="O860" s="2329"/>
      <c r="P860" s="2329"/>
      <c r="Q860" s="2329"/>
    </row>
    <row r="861" spans="1:17" ht="15.75">
      <c r="A861" s="2316" t="s">
        <v>2394</v>
      </c>
      <c r="B861" s="2316"/>
      <c r="C861" s="2316"/>
      <c r="D861" s="2316"/>
      <c r="E861" s="2316"/>
      <c r="F861" s="2316"/>
      <c r="G861" s="2316"/>
      <c r="H861" s="2316"/>
      <c r="I861" s="2316"/>
      <c r="J861" s="2316"/>
      <c r="K861" s="2316"/>
      <c r="L861" s="2316"/>
      <c r="M861" s="2316"/>
      <c r="N861" s="2316" t="s">
        <v>2395</v>
      </c>
      <c r="O861" s="2316"/>
      <c r="P861" s="2316"/>
      <c r="Q861" s="2316"/>
    </row>
    <row r="862" spans="1:17" ht="15.75">
      <c r="A862" s="2337" t="s">
        <v>538</v>
      </c>
      <c r="B862" s="2337"/>
      <c r="C862" s="2337"/>
      <c r="D862" s="2337"/>
      <c r="E862" s="2337"/>
      <c r="F862" s="2337"/>
      <c r="G862" s="2337"/>
      <c r="H862" s="2337"/>
      <c r="I862" s="2337"/>
      <c r="J862" s="2337"/>
      <c r="K862" s="2337"/>
      <c r="L862" s="2337"/>
      <c r="M862" s="2337"/>
      <c r="N862" s="2337" t="s">
        <v>539</v>
      </c>
      <c r="O862" s="2337"/>
      <c r="P862" s="2337"/>
      <c r="Q862" s="2337"/>
    </row>
    <row r="863" spans="1:17" ht="15.75">
      <c r="A863" s="659"/>
      <c r="B863" s="659"/>
      <c r="C863" s="659"/>
      <c r="D863" s="659"/>
      <c r="E863" s="659"/>
      <c r="F863" s="659"/>
      <c r="G863" s="659"/>
      <c r="H863" s="659"/>
      <c r="I863" s="659"/>
      <c r="J863" s="659"/>
      <c r="K863" s="659"/>
      <c r="L863" s="659"/>
      <c r="M863" s="659"/>
      <c r="N863" s="659"/>
      <c r="O863" s="659"/>
      <c r="P863" s="659"/>
      <c r="Q863" s="659"/>
    </row>
    <row r="864" spans="1:17">
      <c r="A864" s="569"/>
      <c r="B864" s="2325" t="s">
        <v>542</v>
      </c>
      <c r="C864" s="2327"/>
      <c r="D864" s="2326"/>
      <c r="E864" s="2338" t="s">
        <v>543</v>
      </c>
      <c r="F864" s="2338"/>
      <c r="G864" s="2338"/>
      <c r="H864" s="2327" t="s">
        <v>544</v>
      </c>
      <c r="I864" s="2327"/>
      <c r="J864" s="2327"/>
      <c r="K864" s="2327" t="s">
        <v>545</v>
      </c>
      <c r="L864" s="2327"/>
      <c r="M864" s="2327"/>
      <c r="N864" s="2325" t="s">
        <v>546</v>
      </c>
      <c r="O864" s="2327"/>
      <c r="P864" s="2326"/>
      <c r="Q864" s="573"/>
    </row>
    <row r="865" spans="1:17">
      <c r="A865" s="616"/>
      <c r="B865" s="2339" t="s">
        <v>547</v>
      </c>
      <c r="C865" s="2340"/>
      <c r="D865" s="2341"/>
      <c r="E865" s="2339" t="s">
        <v>2392</v>
      </c>
      <c r="F865" s="2340"/>
      <c r="G865" s="2340"/>
      <c r="H865" s="2340" t="s">
        <v>549</v>
      </c>
      <c r="I865" s="2340"/>
      <c r="J865" s="2340"/>
      <c r="K865" s="2340" t="s">
        <v>550</v>
      </c>
      <c r="L865" s="2340"/>
      <c r="M865" s="2341"/>
      <c r="N865" s="2339" t="s">
        <v>551</v>
      </c>
      <c r="O865" s="2340"/>
      <c r="P865" s="2341"/>
      <c r="Q865" s="614"/>
    </row>
    <row r="866" spans="1:17">
      <c r="A866" s="660" t="s">
        <v>556</v>
      </c>
      <c r="B866" s="661"/>
      <c r="C866" s="662">
        <v>4533</v>
      </c>
      <c r="D866" s="663"/>
      <c r="E866" s="662"/>
      <c r="F866" s="664">
        <v>13827</v>
      </c>
      <c r="G866" s="664"/>
      <c r="H866" s="662"/>
      <c r="I866" s="664">
        <v>3145</v>
      </c>
      <c r="J866" s="664"/>
      <c r="K866" s="662"/>
      <c r="L866" s="664">
        <v>1403</v>
      </c>
      <c r="M866" s="660"/>
      <c r="N866" s="661"/>
      <c r="O866" s="664">
        <v>2458</v>
      </c>
      <c r="P866" s="665"/>
      <c r="Q866" s="664" t="s">
        <v>562</v>
      </c>
    </row>
    <row r="867" spans="1:17">
      <c r="A867" s="540" t="s">
        <v>563</v>
      </c>
      <c r="B867" s="621"/>
      <c r="C867" s="629">
        <v>1915</v>
      </c>
      <c r="D867" s="666"/>
      <c r="E867" s="629"/>
      <c r="F867" s="541">
        <v>7770</v>
      </c>
      <c r="G867" s="541"/>
      <c r="H867" s="629"/>
      <c r="I867" s="541">
        <v>176</v>
      </c>
      <c r="J867" s="541"/>
      <c r="K867" s="629"/>
      <c r="L867" s="541">
        <v>100</v>
      </c>
      <c r="M867" s="540"/>
      <c r="N867" s="621"/>
      <c r="O867" s="541">
        <v>1423</v>
      </c>
      <c r="P867" s="624"/>
      <c r="Q867" s="537" t="s">
        <v>590</v>
      </c>
    </row>
    <row r="868" spans="1:17">
      <c r="A868" s="540" t="s">
        <v>570</v>
      </c>
      <c r="B868" s="621"/>
      <c r="C868" s="629">
        <v>22</v>
      </c>
      <c r="D868" s="666"/>
      <c r="E868" s="629"/>
      <c r="F868" s="541">
        <v>107</v>
      </c>
      <c r="G868" s="541"/>
      <c r="H868" s="629"/>
      <c r="I868" s="541">
        <v>686</v>
      </c>
      <c r="J868" s="541"/>
      <c r="K868" s="629"/>
      <c r="L868" s="541">
        <v>748</v>
      </c>
      <c r="M868" s="540"/>
      <c r="N868" s="621"/>
      <c r="O868" s="541">
        <v>45</v>
      </c>
      <c r="P868" s="624"/>
      <c r="Q868" s="537" t="s">
        <v>597</v>
      </c>
    </row>
    <row r="869" spans="1:17">
      <c r="A869" s="540" t="s">
        <v>576</v>
      </c>
      <c r="B869" s="621"/>
      <c r="C869" s="629">
        <v>2</v>
      </c>
      <c r="D869" s="666"/>
      <c r="E869" s="629"/>
      <c r="F869" s="541">
        <v>5</v>
      </c>
      <c r="G869" s="541"/>
      <c r="H869" s="629"/>
      <c r="I869" s="541">
        <v>8</v>
      </c>
      <c r="J869" s="541"/>
      <c r="K869" s="629"/>
      <c r="L869" s="541">
        <v>8</v>
      </c>
      <c r="M869" s="540"/>
      <c r="N869" s="621"/>
      <c r="O869" s="541">
        <v>2</v>
      </c>
      <c r="P869" s="624"/>
      <c r="Q869" s="537" t="s">
        <v>569</v>
      </c>
    </row>
    <row r="870" spans="1:17">
      <c r="A870" s="540" t="s">
        <v>580</v>
      </c>
      <c r="B870" s="621"/>
      <c r="C870" s="629">
        <v>1309</v>
      </c>
      <c r="D870" s="666"/>
      <c r="E870" s="629"/>
      <c r="F870" s="541">
        <v>1264</v>
      </c>
      <c r="G870" s="541"/>
      <c r="H870" s="629"/>
      <c r="I870" s="541">
        <v>1763</v>
      </c>
      <c r="J870" s="541"/>
      <c r="K870" s="629"/>
      <c r="L870" s="541">
        <v>445</v>
      </c>
      <c r="M870" s="540"/>
      <c r="N870" s="621"/>
      <c r="O870" s="541">
        <v>780</v>
      </c>
      <c r="P870" s="624"/>
      <c r="Q870" s="537" t="s">
        <v>575</v>
      </c>
    </row>
    <row r="871" spans="1:17">
      <c r="A871" s="540" t="s">
        <v>586</v>
      </c>
      <c r="B871" s="621"/>
      <c r="C871" s="629">
        <v>5</v>
      </c>
      <c r="D871" s="666"/>
      <c r="E871" s="629"/>
      <c r="F871" s="541">
        <v>7</v>
      </c>
      <c r="G871" s="541"/>
      <c r="H871" s="629"/>
      <c r="I871" s="541">
        <v>15</v>
      </c>
      <c r="J871" s="541"/>
      <c r="K871" s="629"/>
      <c r="L871" s="541">
        <v>9</v>
      </c>
      <c r="M871" s="540"/>
      <c r="N871" s="621"/>
      <c r="O871" s="541">
        <v>18</v>
      </c>
      <c r="P871" s="624"/>
      <c r="Q871" s="537" t="s">
        <v>585</v>
      </c>
    </row>
    <row r="872" spans="1:17">
      <c r="A872" s="540" t="s">
        <v>591</v>
      </c>
      <c r="B872" s="621"/>
      <c r="C872" s="629">
        <v>1280</v>
      </c>
      <c r="D872" s="666"/>
      <c r="E872" s="629"/>
      <c r="F872" s="541">
        <v>4674</v>
      </c>
      <c r="G872" s="541"/>
      <c r="H872" s="629"/>
      <c r="I872" s="541">
        <v>497</v>
      </c>
      <c r="J872" s="541"/>
      <c r="K872" s="629"/>
      <c r="L872" s="541">
        <v>93</v>
      </c>
      <c r="M872" s="540"/>
      <c r="N872" s="621"/>
      <c r="O872" s="541">
        <v>190</v>
      </c>
      <c r="P872" s="624"/>
      <c r="Q872" s="537" t="s">
        <v>579</v>
      </c>
    </row>
    <row r="873" spans="1:17">
      <c r="A873" s="551" t="s">
        <v>598</v>
      </c>
      <c r="B873" s="617"/>
      <c r="C873" s="631">
        <v>573</v>
      </c>
      <c r="D873" s="667"/>
      <c r="E873" s="631"/>
      <c r="F873" s="555">
        <v>1578</v>
      </c>
      <c r="G873" s="555"/>
      <c r="H873" s="631"/>
      <c r="I873" s="555">
        <v>456</v>
      </c>
      <c r="J873" s="555"/>
      <c r="K873" s="631"/>
      <c r="L873" s="555">
        <v>365</v>
      </c>
      <c r="M873" s="551"/>
      <c r="N873" s="617"/>
      <c r="O873" s="555">
        <v>405</v>
      </c>
      <c r="P873" s="668"/>
      <c r="Q873" s="602" t="s">
        <v>220</v>
      </c>
    </row>
    <row r="874" spans="1:17">
      <c r="A874" s="540" t="s">
        <v>602</v>
      </c>
      <c r="B874" s="621"/>
      <c r="C874" s="598">
        <v>0</v>
      </c>
      <c r="D874" s="666"/>
      <c r="E874" s="629"/>
      <c r="F874" s="509">
        <v>0</v>
      </c>
      <c r="G874" s="541"/>
      <c r="H874" s="629"/>
      <c r="I874" s="541">
        <v>136</v>
      </c>
      <c r="J874" s="541"/>
      <c r="K874" s="629"/>
      <c r="L874" s="541">
        <v>102</v>
      </c>
      <c r="M874" s="540"/>
      <c r="N874" s="621"/>
      <c r="O874" s="541">
        <v>78</v>
      </c>
      <c r="P874" s="624"/>
      <c r="Q874" s="537" t="s">
        <v>606</v>
      </c>
    </row>
    <row r="875" spans="1:17">
      <c r="A875" s="540" t="s">
        <v>607</v>
      </c>
      <c r="B875" s="621"/>
      <c r="C875" s="629">
        <v>13</v>
      </c>
      <c r="D875" s="666"/>
      <c r="E875" s="629"/>
      <c r="F875" s="541">
        <v>490</v>
      </c>
      <c r="G875" s="541"/>
      <c r="H875" s="629"/>
      <c r="I875" s="541">
        <v>47</v>
      </c>
      <c r="J875" s="541"/>
      <c r="K875" s="629"/>
      <c r="L875" s="541">
        <v>28</v>
      </c>
      <c r="M875" s="540"/>
      <c r="N875" s="621"/>
      <c r="O875" s="541">
        <v>40</v>
      </c>
      <c r="P875" s="624"/>
      <c r="Q875" s="537" t="s">
        <v>611</v>
      </c>
    </row>
    <row r="876" spans="1:17">
      <c r="A876" s="540" t="s">
        <v>612</v>
      </c>
      <c r="B876" s="621"/>
      <c r="C876" s="629">
        <v>230</v>
      </c>
      <c r="D876" s="666"/>
      <c r="E876" s="629"/>
      <c r="F876" s="541">
        <v>425</v>
      </c>
      <c r="G876" s="541"/>
      <c r="H876" s="629"/>
      <c r="I876" s="541">
        <v>158</v>
      </c>
      <c r="J876" s="541"/>
      <c r="K876" s="629"/>
      <c r="L876" s="541">
        <v>135</v>
      </c>
      <c r="M876" s="540"/>
      <c r="N876" s="621"/>
      <c r="O876" s="541">
        <v>167</v>
      </c>
      <c r="P876" s="624"/>
      <c r="Q876" s="537" t="s">
        <v>615</v>
      </c>
    </row>
    <row r="877" spans="1:17">
      <c r="A877" s="540" t="s">
        <v>616</v>
      </c>
      <c r="B877" s="621"/>
      <c r="C877" s="629">
        <v>293</v>
      </c>
      <c r="D877" s="666"/>
      <c r="E877" s="629"/>
      <c r="F877" s="541">
        <v>568</v>
      </c>
      <c r="G877" s="541"/>
      <c r="H877" s="629"/>
      <c r="I877" s="541">
        <v>27</v>
      </c>
      <c r="J877" s="541"/>
      <c r="K877" s="629"/>
      <c r="L877" s="541">
        <v>19</v>
      </c>
      <c r="M877" s="540"/>
      <c r="N877" s="621"/>
      <c r="O877" s="541">
        <v>33</v>
      </c>
      <c r="P877" s="624"/>
      <c r="Q877" s="537" t="s">
        <v>620</v>
      </c>
    </row>
    <row r="878" spans="1:17">
      <c r="A878" s="540" t="s">
        <v>621</v>
      </c>
      <c r="B878" s="621"/>
      <c r="C878" s="629">
        <v>37</v>
      </c>
      <c r="D878" s="666"/>
      <c r="E878" s="629"/>
      <c r="F878" s="541">
        <v>79</v>
      </c>
      <c r="G878" s="541"/>
      <c r="H878" s="629"/>
      <c r="I878" s="541">
        <v>71</v>
      </c>
      <c r="J878" s="541"/>
      <c r="K878" s="629"/>
      <c r="L878" s="541">
        <v>52</v>
      </c>
      <c r="M878" s="540"/>
      <c r="N878" s="621"/>
      <c r="O878" s="541">
        <v>72</v>
      </c>
      <c r="P878" s="624"/>
      <c r="Q878" s="537" t="s">
        <v>625</v>
      </c>
    </row>
    <row r="879" spans="1:17">
      <c r="A879" s="540" t="s">
        <v>626</v>
      </c>
      <c r="B879" s="621"/>
      <c r="C879" s="598">
        <v>0</v>
      </c>
      <c r="D879" s="666"/>
      <c r="E879" s="629"/>
      <c r="F879" s="541">
        <v>16</v>
      </c>
      <c r="G879" s="541"/>
      <c r="H879" s="629"/>
      <c r="I879" s="541">
        <v>17</v>
      </c>
      <c r="J879" s="541"/>
      <c r="K879" s="629"/>
      <c r="L879" s="541">
        <v>29</v>
      </c>
      <c r="M879" s="540"/>
      <c r="N879" s="621"/>
      <c r="O879" s="541">
        <v>15</v>
      </c>
      <c r="P879" s="624"/>
      <c r="Q879" s="537" t="s">
        <v>629</v>
      </c>
    </row>
    <row r="880" spans="1:17">
      <c r="A880" s="551" t="s">
        <v>630</v>
      </c>
      <c r="B880" s="617"/>
      <c r="C880" s="631">
        <v>1484</v>
      </c>
      <c r="D880" s="667"/>
      <c r="E880" s="631"/>
      <c r="F880" s="555">
        <v>3139</v>
      </c>
      <c r="G880" s="555"/>
      <c r="H880" s="631"/>
      <c r="I880" s="555">
        <v>1551</v>
      </c>
      <c r="J880" s="555"/>
      <c r="K880" s="631"/>
      <c r="L880" s="555">
        <v>3364</v>
      </c>
      <c r="M880" s="551"/>
      <c r="N880" s="617"/>
      <c r="O880" s="555">
        <v>5386</v>
      </c>
      <c r="P880" s="668"/>
      <c r="Q880" s="602" t="s">
        <v>636</v>
      </c>
    </row>
    <row r="881" spans="1:17">
      <c r="A881" s="540" t="s">
        <v>637</v>
      </c>
      <c r="B881" s="621"/>
      <c r="C881" s="629">
        <v>31</v>
      </c>
      <c r="D881" s="666"/>
      <c r="E881" s="629"/>
      <c r="F881" s="541">
        <v>168</v>
      </c>
      <c r="G881" s="541"/>
      <c r="H881" s="629"/>
      <c r="I881" s="541">
        <v>381</v>
      </c>
      <c r="J881" s="541"/>
      <c r="K881" s="629"/>
      <c r="L881" s="541">
        <v>144</v>
      </c>
      <c r="M881" s="540"/>
      <c r="N881" s="621"/>
      <c r="O881" s="541">
        <v>1</v>
      </c>
      <c r="P881" s="624"/>
      <c r="Q881" s="537" t="s">
        <v>639</v>
      </c>
    </row>
    <row r="882" spans="1:17">
      <c r="A882" s="540" t="s">
        <v>640</v>
      </c>
      <c r="B882" s="621"/>
      <c r="C882" s="629">
        <v>72</v>
      </c>
      <c r="D882" s="666"/>
      <c r="E882" s="629"/>
      <c r="F882" s="541">
        <v>331</v>
      </c>
      <c r="G882" s="541"/>
      <c r="H882" s="629"/>
      <c r="I882" s="541">
        <v>380</v>
      </c>
      <c r="J882" s="541"/>
      <c r="K882" s="629"/>
      <c r="L882" s="541">
        <v>484</v>
      </c>
      <c r="M882" s="540"/>
      <c r="N882" s="621"/>
      <c r="O882" s="541">
        <v>209</v>
      </c>
      <c r="P882" s="624"/>
      <c r="Q882" s="537" t="s">
        <v>645</v>
      </c>
    </row>
    <row r="883" spans="1:17">
      <c r="A883" s="540" t="s">
        <v>646</v>
      </c>
      <c r="B883" s="621"/>
      <c r="C883" s="598">
        <v>0</v>
      </c>
      <c r="D883" s="666"/>
      <c r="E883" s="629"/>
      <c r="F883" s="541">
        <v>2</v>
      </c>
      <c r="G883" s="541"/>
      <c r="H883" s="629"/>
      <c r="I883" s="541">
        <v>1</v>
      </c>
      <c r="J883" s="541"/>
      <c r="K883" s="629"/>
      <c r="L883" s="509">
        <v>0</v>
      </c>
      <c r="M883" s="540"/>
      <c r="N883" s="621"/>
      <c r="O883" s="541">
        <v>3</v>
      </c>
      <c r="P883" s="624"/>
      <c r="Q883" s="537" t="s">
        <v>647</v>
      </c>
    </row>
    <row r="884" spans="1:17">
      <c r="A884" s="540" t="s">
        <v>648</v>
      </c>
      <c r="B884" s="621"/>
      <c r="C884" s="598">
        <v>0</v>
      </c>
      <c r="D884" s="666"/>
      <c r="E884" s="629"/>
      <c r="F884" s="541">
        <v>5</v>
      </c>
      <c r="G884" s="541"/>
      <c r="H884" s="629"/>
      <c r="I884" s="541">
        <v>51</v>
      </c>
      <c r="J884" s="541"/>
      <c r="K884" s="629"/>
      <c r="L884" s="541">
        <v>17</v>
      </c>
      <c r="M884" s="540"/>
      <c r="N884" s="621"/>
      <c r="O884" s="541">
        <v>33</v>
      </c>
      <c r="P884" s="624"/>
      <c r="Q884" s="537" t="s">
        <v>652</v>
      </c>
    </row>
    <row r="885" spans="1:17">
      <c r="A885" s="540" t="s">
        <v>653</v>
      </c>
      <c r="B885" s="621"/>
      <c r="C885" s="629">
        <v>44</v>
      </c>
      <c r="D885" s="666"/>
      <c r="E885" s="629"/>
      <c r="F885" s="541">
        <v>53</v>
      </c>
      <c r="G885" s="541"/>
      <c r="H885" s="629"/>
      <c r="I885" s="541">
        <v>111</v>
      </c>
      <c r="J885" s="541"/>
      <c r="K885" s="629"/>
      <c r="L885" s="541">
        <v>91</v>
      </c>
      <c r="M885" s="540"/>
      <c r="N885" s="621"/>
      <c r="O885" s="541">
        <v>13</v>
      </c>
      <c r="P885" s="624"/>
      <c r="Q885" s="537" t="s">
        <v>659</v>
      </c>
    </row>
    <row r="886" spans="1:17">
      <c r="A886" s="540" t="s">
        <v>660</v>
      </c>
      <c r="B886" s="621"/>
      <c r="C886" s="629">
        <v>158</v>
      </c>
      <c r="D886" s="666"/>
      <c r="E886" s="629"/>
      <c r="F886" s="541">
        <v>6</v>
      </c>
      <c r="G886" s="541"/>
      <c r="H886" s="629"/>
      <c r="I886" s="541">
        <v>1</v>
      </c>
      <c r="J886" s="541"/>
      <c r="K886" s="629"/>
      <c r="L886" s="541">
        <v>2</v>
      </c>
      <c r="M886" s="540"/>
      <c r="N886" s="621"/>
      <c r="O886" s="541">
        <v>5</v>
      </c>
      <c r="P886" s="624"/>
      <c r="Q886" s="537" t="s">
        <v>664</v>
      </c>
    </row>
    <row r="887" spans="1:17">
      <c r="A887" s="540" t="s">
        <v>665</v>
      </c>
      <c r="B887" s="621"/>
      <c r="C887" s="629">
        <v>2</v>
      </c>
      <c r="D887" s="666"/>
      <c r="E887" s="629"/>
      <c r="F887" s="541">
        <v>1</v>
      </c>
      <c r="G887" s="541"/>
      <c r="H887" s="629"/>
      <c r="I887" s="541">
        <v>2</v>
      </c>
      <c r="J887" s="541"/>
      <c r="K887" s="629"/>
      <c r="L887" s="541">
        <v>4</v>
      </c>
      <c r="M887" s="540"/>
      <c r="N887" s="621"/>
      <c r="O887" s="541">
        <v>6</v>
      </c>
      <c r="P887" s="624"/>
      <c r="Q887" s="537" t="s">
        <v>668</v>
      </c>
    </row>
    <row r="888" spans="1:17">
      <c r="A888" s="540" t="s">
        <v>669</v>
      </c>
      <c r="B888" s="621"/>
      <c r="C888" s="629">
        <v>1014</v>
      </c>
      <c r="D888" s="666"/>
      <c r="E888" s="629"/>
      <c r="F888" s="541">
        <v>2239</v>
      </c>
      <c r="G888" s="541"/>
      <c r="H888" s="629"/>
      <c r="I888" s="541">
        <v>494</v>
      </c>
      <c r="J888" s="541"/>
      <c r="K888" s="629"/>
      <c r="L888" s="541">
        <v>2150</v>
      </c>
      <c r="M888" s="540"/>
      <c r="N888" s="621"/>
      <c r="O888" s="541">
        <v>4155</v>
      </c>
      <c r="P888" s="624"/>
      <c r="Q888" s="537" t="s">
        <v>674</v>
      </c>
    </row>
    <row r="889" spans="1:17">
      <c r="A889" s="540" t="s">
        <v>675</v>
      </c>
      <c r="B889" s="621"/>
      <c r="C889" s="629">
        <v>27</v>
      </c>
      <c r="D889" s="666"/>
      <c r="E889" s="629"/>
      <c r="F889" s="509">
        <v>0</v>
      </c>
      <c r="G889" s="541"/>
      <c r="H889" s="629"/>
      <c r="I889" s="509">
        <v>0</v>
      </c>
      <c r="J889" s="541"/>
      <c r="K889" s="629"/>
      <c r="L889" s="541">
        <v>258</v>
      </c>
      <c r="M889" s="540"/>
      <c r="N889" s="621"/>
      <c r="O889" s="541">
        <v>657</v>
      </c>
      <c r="P889" s="624"/>
      <c r="Q889" s="537" t="s">
        <v>679</v>
      </c>
    </row>
    <row r="890" spans="1:17">
      <c r="A890" s="540" t="s">
        <v>680</v>
      </c>
      <c r="B890" s="621"/>
      <c r="C890" s="629">
        <v>126</v>
      </c>
      <c r="D890" s="666"/>
      <c r="E890" s="629"/>
      <c r="F890" s="541">
        <v>238</v>
      </c>
      <c r="G890" s="541"/>
      <c r="H890" s="629"/>
      <c r="I890" s="541">
        <v>114</v>
      </c>
      <c r="J890" s="541"/>
      <c r="K890" s="629"/>
      <c r="L890" s="541">
        <v>112</v>
      </c>
      <c r="M890" s="540"/>
      <c r="N890" s="621"/>
      <c r="O890" s="541">
        <v>171</v>
      </c>
      <c r="P890" s="624"/>
      <c r="Q890" s="537" t="s">
        <v>685</v>
      </c>
    </row>
    <row r="891" spans="1:17">
      <c r="A891" s="540" t="s">
        <v>686</v>
      </c>
      <c r="B891" s="621"/>
      <c r="C891" s="629">
        <v>10</v>
      </c>
      <c r="D891" s="666"/>
      <c r="E891" s="629"/>
      <c r="F891" s="541">
        <v>96</v>
      </c>
      <c r="G891" s="541"/>
      <c r="H891" s="629"/>
      <c r="I891" s="541">
        <v>16</v>
      </c>
      <c r="J891" s="541"/>
      <c r="K891" s="629"/>
      <c r="L891" s="541">
        <v>102</v>
      </c>
      <c r="M891" s="540"/>
      <c r="N891" s="621"/>
      <c r="O891" s="541">
        <v>133</v>
      </c>
      <c r="P891" s="624"/>
      <c r="Q891" s="537" t="s">
        <v>687</v>
      </c>
    </row>
    <row r="892" spans="1:17">
      <c r="A892" s="551" t="s">
        <v>688</v>
      </c>
      <c r="B892" s="617"/>
      <c r="C892" s="631">
        <v>1129</v>
      </c>
      <c r="D892" s="667"/>
      <c r="E892" s="631"/>
      <c r="F892" s="555">
        <v>2996</v>
      </c>
      <c r="G892" s="555"/>
      <c r="H892" s="631"/>
      <c r="I892" s="555">
        <v>1307</v>
      </c>
      <c r="J892" s="555"/>
      <c r="K892" s="631"/>
      <c r="L892" s="555">
        <v>574</v>
      </c>
      <c r="M892" s="551"/>
      <c r="N892" s="617"/>
      <c r="O892" s="555">
        <v>459</v>
      </c>
      <c r="P892" s="668"/>
      <c r="Q892" s="602" t="s">
        <v>693</v>
      </c>
    </row>
    <row r="893" spans="1:17">
      <c r="A893" s="540" t="s">
        <v>694</v>
      </c>
      <c r="B893" s="621"/>
      <c r="C893" s="629">
        <v>12</v>
      </c>
      <c r="D893" s="666"/>
      <c r="E893" s="629"/>
      <c r="F893" s="541">
        <v>1</v>
      </c>
      <c r="G893" s="541"/>
      <c r="H893" s="629"/>
      <c r="I893" s="541">
        <v>7</v>
      </c>
      <c r="J893" s="541"/>
      <c r="K893" s="629"/>
      <c r="L893" s="541">
        <v>11</v>
      </c>
      <c r="M893" s="540"/>
      <c r="N893" s="621"/>
      <c r="O893" s="541">
        <v>9</v>
      </c>
      <c r="P893" s="624"/>
      <c r="Q893" s="537" t="s">
        <v>698</v>
      </c>
    </row>
    <row r="894" spans="1:17">
      <c r="A894" s="540" t="s">
        <v>699</v>
      </c>
      <c r="B894" s="621"/>
      <c r="C894" s="629">
        <v>642</v>
      </c>
      <c r="D894" s="666"/>
      <c r="E894" s="629"/>
      <c r="F894" s="541">
        <v>2149</v>
      </c>
      <c r="G894" s="541"/>
      <c r="H894" s="629"/>
      <c r="I894" s="541">
        <v>942</v>
      </c>
      <c r="J894" s="541"/>
      <c r="K894" s="629"/>
      <c r="L894" s="541">
        <v>220</v>
      </c>
      <c r="M894" s="540"/>
      <c r="N894" s="621"/>
      <c r="O894" s="541">
        <v>110</v>
      </c>
      <c r="P894" s="624"/>
      <c r="Q894" s="537" t="s">
        <v>704</v>
      </c>
    </row>
    <row r="895" spans="1:17">
      <c r="A895" s="540" t="s">
        <v>705</v>
      </c>
      <c r="B895" s="621"/>
      <c r="C895" s="629">
        <v>6</v>
      </c>
      <c r="D895" s="666"/>
      <c r="E895" s="629"/>
      <c r="F895" s="509">
        <v>0</v>
      </c>
      <c r="G895" s="541"/>
      <c r="H895" s="629"/>
      <c r="I895" s="509">
        <v>0</v>
      </c>
      <c r="J895" s="541"/>
      <c r="K895" s="629"/>
      <c r="L895" s="509">
        <v>0</v>
      </c>
      <c r="M895" s="540"/>
      <c r="N895" s="621"/>
      <c r="O895" s="541">
        <v>0</v>
      </c>
      <c r="P895" s="624"/>
      <c r="Q895" s="537" t="s">
        <v>706</v>
      </c>
    </row>
    <row r="896" spans="1:17">
      <c r="A896" s="540" t="s">
        <v>707</v>
      </c>
      <c r="B896" s="621"/>
      <c r="C896" s="598">
        <v>0</v>
      </c>
      <c r="D896" s="666"/>
      <c r="E896" s="629"/>
      <c r="F896" s="509">
        <v>0</v>
      </c>
      <c r="G896" s="541"/>
      <c r="H896" s="629"/>
      <c r="I896" s="509">
        <v>0</v>
      </c>
      <c r="J896" s="541"/>
      <c r="K896" s="629"/>
      <c r="L896" s="509">
        <v>0</v>
      </c>
      <c r="M896" s="540"/>
      <c r="N896" s="621"/>
      <c r="O896" s="541">
        <v>0</v>
      </c>
      <c r="P896" s="624"/>
      <c r="Q896" s="537" t="s">
        <v>708</v>
      </c>
    </row>
    <row r="897" spans="1:17">
      <c r="A897" s="540" t="s">
        <v>709</v>
      </c>
      <c r="B897" s="621"/>
      <c r="C897" s="629">
        <v>13</v>
      </c>
      <c r="D897" s="666"/>
      <c r="E897" s="629"/>
      <c r="F897" s="541">
        <v>24</v>
      </c>
      <c r="G897" s="541"/>
      <c r="H897" s="629"/>
      <c r="I897" s="541">
        <v>54</v>
      </c>
      <c r="J897" s="541"/>
      <c r="K897" s="629"/>
      <c r="L897" s="541">
        <v>20</v>
      </c>
      <c r="M897" s="540"/>
      <c r="N897" s="621"/>
      <c r="O897" s="541">
        <v>49</v>
      </c>
      <c r="P897" s="624"/>
      <c r="Q897" s="537" t="s">
        <v>712</v>
      </c>
    </row>
    <row r="898" spans="1:17">
      <c r="A898" s="540" t="s">
        <v>713</v>
      </c>
      <c r="B898" s="621"/>
      <c r="C898" s="629">
        <v>4</v>
      </c>
      <c r="D898" s="666"/>
      <c r="E898" s="629"/>
      <c r="F898" s="541">
        <v>2</v>
      </c>
      <c r="G898" s="541"/>
      <c r="H898" s="629"/>
      <c r="I898" s="541">
        <v>11</v>
      </c>
      <c r="J898" s="541"/>
      <c r="K898" s="629"/>
      <c r="L898" s="541">
        <v>18</v>
      </c>
      <c r="M898" s="540"/>
      <c r="N898" s="621"/>
      <c r="O898" s="541">
        <v>11</v>
      </c>
      <c r="P898" s="624"/>
      <c r="Q898" s="537" t="s">
        <v>716</v>
      </c>
    </row>
    <row r="899" spans="1:17">
      <c r="A899" s="540" t="s">
        <v>717</v>
      </c>
      <c r="B899" s="621"/>
      <c r="C899" s="598">
        <v>0</v>
      </c>
      <c r="D899" s="666"/>
      <c r="E899" s="629"/>
      <c r="F899" s="509">
        <v>0</v>
      </c>
      <c r="G899" s="541"/>
      <c r="H899" s="629"/>
      <c r="I899" s="509">
        <v>0</v>
      </c>
      <c r="J899" s="541"/>
      <c r="K899" s="629"/>
      <c r="L899" s="509">
        <v>0</v>
      </c>
      <c r="M899" s="540"/>
      <c r="N899" s="621"/>
      <c r="O899" s="541">
        <v>0</v>
      </c>
      <c r="P899" s="624"/>
      <c r="Q899" s="537" t="s">
        <v>718</v>
      </c>
    </row>
    <row r="900" spans="1:17">
      <c r="A900" s="540" t="s">
        <v>719</v>
      </c>
      <c r="B900" s="621"/>
      <c r="C900" s="629">
        <v>90</v>
      </c>
      <c r="D900" s="666"/>
      <c r="E900" s="629"/>
      <c r="F900" s="541">
        <v>209</v>
      </c>
      <c r="G900" s="541"/>
      <c r="H900" s="629"/>
      <c r="I900" s="541">
        <v>86</v>
      </c>
      <c r="J900" s="541"/>
      <c r="K900" s="629"/>
      <c r="L900" s="541">
        <v>34</v>
      </c>
      <c r="M900" s="540"/>
      <c r="N900" s="621"/>
      <c r="O900" s="541">
        <v>72</v>
      </c>
      <c r="P900" s="624"/>
      <c r="Q900" s="537" t="s">
        <v>723</v>
      </c>
    </row>
    <row r="901" spans="1:17">
      <c r="A901" s="540" t="s">
        <v>724</v>
      </c>
      <c r="B901" s="621"/>
      <c r="C901" s="629">
        <v>2</v>
      </c>
      <c r="D901" s="666"/>
      <c r="E901" s="629"/>
      <c r="F901" s="541">
        <v>38</v>
      </c>
      <c r="G901" s="541"/>
      <c r="H901" s="629"/>
      <c r="I901" s="541">
        <v>10</v>
      </c>
      <c r="J901" s="541"/>
      <c r="K901" s="629"/>
      <c r="L901" s="541">
        <v>2</v>
      </c>
      <c r="M901" s="540"/>
      <c r="N901" s="621"/>
      <c r="O901" s="541">
        <v>4</v>
      </c>
      <c r="P901" s="624"/>
      <c r="Q901" s="537" t="s">
        <v>727</v>
      </c>
    </row>
    <row r="902" spans="1:17">
      <c r="A902" s="540" t="s">
        <v>728</v>
      </c>
      <c r="B902" s="621"/>
      <c r="C902" s="629">
        <v>5</v>
      </c>
      <c r="D902" s="666"/>
      <c r="E902" s="629"/>
      <c r="F902" s="541">
        <v>3</v>
      </c>
      <c r="G902" s="541"/>
      <c r="H902" s="629"/>
      <c r="I902" s="541">
        <v>2</v>
      </c>
      <c r="J902" s="541"/>
      <c r="K902" s="629"/>
      <c r="L902" s="541">
        <v>1</v>
      </c>
      <c r="M902" s="540"/>
      <c r="N902" s="621"/>
      <c r="O902" s="541">
        <v>7</v>
      </c>
      <c r="P902" s="624"/>
      <c r="Q902" s="537" t="s">
        <v>731</v>
      </c>
    </row>
    <row r="903" spans="1:17">
      <c r="A903" s="540" t="s">
        <v>732</v>
      </c>
      <c r="B903" s="621"/>
      <c r="C903" s="629">
        <v>279</v>
      </c>
      <c r="D903" s="666"/>
      <c r="E903" s="629"/>
      <c r="F903" s="541">
        <v>309</v>
      </c>
      <c r="G903" s="541"/>
      <c r="H903" s="629"/>
      <c r="I903" s="541">
        <v>11</v>
      </c>
      <c r="J903" s="541"/>
      <c r="K903" s="629"/>
      <c r="L903" s="541">
        <v>24</v>
      </c>
      <c r="M903" s="540"/>
      <c r="N903" s="621"/>
      <c r="O903" s="541">
        <v>7</v>
      </c>
      <c r="P903" s="624"/>
      <c r="Q903" s="537" t="s">
        <v>735</v>
      </c>
    </row>
    <row r="904" spans="1:17">
      <c r="A904" s="540" t="s">
        <v>736</v>
      </c>
      <c r="B904" s="621"/>
      <c r="C904" s="629">
        <v>2</v>
      </c>
      <c r="D904" s="666"/>
      <c r="E904" s="629"/>
      <c r="F904" s="541">
        <v>3</v>
      </c>
      <c r="G904" s="541"/>
      <c r="H904" s="629"/>
      <c r="I904" s="541">
        <v>3</v>
      </c>
      <c r="J904" s="541"/>
      <c r="K904" s="629"/>
      <c r="L904" s="541">
        <v>4</v>
      </c>
      <c r="M904" s="540"/>
      <c r="N904" s="621"/>
      <c r="O904" s="541">
        <v>8</v>
      </c>
      <c r="P904" s="624"/>
      <c r="Q904" s="537" t="s">
        <v>739</v>
      </c>
    </row>
    <row r="905" spans="1:17">
      <c r="A905" s="540" t="s">
        <v>740</v>
      </c>
      <c r="B905" s="621"/>
      <c r="C905" s="629">
        <v>74</v>
      </c>
      <c r="D905" s="666"/>
      <c r="E905" s="629"/>
      <c r="F905" s="541">
        <v>258</v>
      </c>
      <c r="G905" s="541"/>
      <c r="H905" s="629"/>
      <c r="I905" s="541">
        <v>181</v>
      </c>
      <c r="J905" s="541"/>
      <c r="K905" s="629"/>
      <c r="L905" s="541">
        <v>240</v>
      </c>
      <c r="M905" s="540"/>
      <c r="N905" s="621"/>
      <c r="O905" s="541">
        <v>182</v>
      </c>
      <c r="P905" s="624"/>
      <c r="Q905" s="537" t="s">
        <v>745</v>
      </c>
    </row>
    <row r="906" spans="1:17">
      <c r="A906" s="551" t="s">
        <v>746</v>
      </c>
      <c r="B906" s="617"/>
      <c r="C906" s="631">
        <v>268</v>
      </c>
      <c r="D906" s="667"/>
      <c r="E906" s="631"/>
      <c r="F906" s="555">
        <v>4174</v>
      </c>
      <c r="G906" s="555"/>
      <c r="H906" s="631"/>
      <c r="I906" s="555">
        <v>1756</v>
      </c>
      <c r="J906" s="555"/>
      <c r="K906" s="631"/>
      <c r="L906" s="555">
        <v>910</v>
      </c>
      <c r="M906" s="551"/>
      <c r="N906" s="617"/>
      <c r="O906" s="555">
        <v>1442</v>
      </c>
      <c r="P906" s="668"/>
      <c r="Q906" s="602" t="s">
        <v>752</v>
      </c>
    </row>
    <row r="907" spans="1:17">
      <c r="A907" s="540" t="s">
        <v>753</v>
      </c>
      <c r="B907" s="621"/>
      <c r="C907" s="629">
        <v>61</v>
      </c>
      <c r="D907" s="666"/>
      <c r="E907" s="629"/>
      <c r="F907" s="541">
        <v>109</v>
      </c>
      <c r="G907" s="541"/>
      <c r="H907" s="629"/>
      <c r="I907" s="541">
        <v>85</v>
      </c>
      <c r="J907" s="541"/>
      <c r="K907" s="629"/>
      <c r="L907" s="541">
        <v>106</v>
      </c>
      <c r="M907" s="540"/>
      <c r="N907" s="621"/>
      <c r="O907" s="541">
        <v>145</v>
      </c>
      <c r="P907" s="624"/>
      <c r="Q907" s="537" t="s">
        <v>757</v>
      </c>
    </row>
    <row r="908" spans="1:17">
      <c r="A908" s="540" t="s">
        <v>758</v>
      </c>
      <c r="B908" s="621"/>
      <c r="C908" s="629">
        <v>22</v>
      </c>
      <c r="D908" s="666"/>
      <c r="E908" s="629"/>
      <c r="F908" s="541">
        <v>814</v>
      </c>
      <c r="G908" s="541"/>
      <c r="H908" s="629"/>
      <c r="I908" s="541">
        <v>225</v>
      </c>
      <c r="J908" s="541"/>
      <c r="K908" s="629"/>
      <c r="L908" s="541">
        <v>121</v>
      </c>
      <c r="M908" s="540"/>
      <c r="N908" s="621"/>
      <c r="O908" s="541">
        <v>177</v>
      </c>
      <c r="P908" s="624"/>
      <c r="Q908" s="537" t="s">
        <v>762</v>
      </c>
    </row>
    <row r="909" spans="1:17">
      <c r="A909" s="540" t="s">
        <v>763</v>
      </c>
      <c r="B909" s="621"/>
      <c r="C909" s="629">
        <v>9</v>
      </c>
      <c r="D909" s="666"/>
      <c r="E909" s="629"/>
      <c r="F909" s="541">
        <v>1431</v>
      </c>
      <c r="G909" s="541"/>
      <c r="H909" s="629"/>
      <c r="I909" s="541">
        <v>969</v>
      </c>
      <c r="J909" s="541"/>
      <c r="K909" s="629"/>
      <c r="L909" s="541">
        <v>39</v>
      </c>
      <c r="M909" s="540"/>
      <c r="N909" s="621"/>
      <c r="O909" s="541">
        <v>70</v>
      </c>
      <c r="P909" s="624"/>
      <c r="Q909" s="537" t="s">
        <v>767</v>
      </c>
    </row>
    <row r="910" spans="1:17">
      <c r="A910" s="540" t="s">
        <v>768</v>
      </c>
      <c r="B910" s="621"/>
      <c r="C910" s="629">
        <v>58</v>
      </c>
      <c r="D910" s="666"/>
      <c r="E910" s="629"/>
      <c r="F910" s="541">
        <v>1580</v>
      </c>
      <c r="G910" s="541"/>
      <c r="H910" s="629"/>
      <c r="I910" s="541">
        <v>334</v>
      </c>
      <c r="J910" s="541"/>
      <c r="K910" s="629"/>
      <c r="L910" s="541">
        <v>102</v>
      </c>
      <c r="M910" s="540"/>
      <c r="N910" s="621"/>
      <c r="O910" s="541">
        <v>71</v>
      </c>
      <c r="P910" s="624"/>
      <c r="Q910" s="537" t="s">
        <v>773</v>
      </c>
    </row>
    <row r="911" spans="1:17">
      <c r="A911" s="540" t="s">
        <v>774</v>
      </c>
      <c r="B911" s="621"/>
      <c r="C911" s="629">
        <v>114</v>
      </c>
      <c r="D911" s="666"/>
      <c r="E911" s="629"/>
      <c r="F911" s="541">
        <v>235</v>
      </c>
      <c r="G911" s="541"/>
      <c r="H911" s="629"/>
      <c r="I911" s="541">
        <v>121</v>
      </c>
      <c r="J911" s="541"/>
      <c r="K911" s="629"/>
      <c r="L911" s="541">
        <v>132</v>
      </c>
      <c r="M911" s="540"/>
      <c r="N911" s="621"/>
      <c r="O911" s="541">
        <v>130</v>
      </c>
      <c r="P911" s="624"/>
      <c r="Q911" s="537" t="s">
        <v>779</v>
      </c>
    </row>
    <row r="912" spans="1:17">
      <c r="A912" s="546" t="s">
        <v>780</v>
      </c>
      <c r="B912" s="625"/>
      <c r="C912" s="627">
        <v>4</v>
      </c>
      <c r="D912" s="669"/>
      <c r="E912" s="627"/>
      <c r="F912" s="568">
        <v>5</v>
      </c>
      <c r="G912" s="568"/>
      <c r="H912" s="627"/>
      <c r="I912" s="568">
        <v>22</v>
      </c>
      <c r="J912" s="568"/>
      <c r="K912" s="627"/>
      <c r="L912" s="568">
        <v>410</v>
      </c>
      <c r="M912" s="546"/>
      <c r="N912" s="625"/>
      <c r="O912" s="568">
        <v>849</v>
      </c>
      <c r="P912" s="670"/>
      <c r="Q912" s="599" t="s">
        <v>783</v>
      </c>
    </row>
    <row r="913" spans="1:17">
      <c r="A913" s="569"/>
      <c r="B913" s="671"/>
      <c r="C913" s="629"/>
      <c r="D913" s="672"/>
      <c r="E913" s="671"/>
      <c r="F913" s="541"/>
      <c r="G913" s="541"/>
      <c r="H913" s="629"/>
      <c r="I913" s="541"/>
      <c r="J913" s="541"/>
      <c r="K913" s="629"/>
      <c r="L913" s="541"/>
      <c r="M913" s="600"/>
      <c r="N913" s="560"/>
      <c r="O913" s="537"/>
      <c r="P913" s="673"/>
      <c r="Q913" s="537"/>
    </row>
    <row r="914" spans="1:17">
      <c r="A914" s="551" t="s">
        <v>1416</v>
      </c>
      <c r="B914" s="617"/>
      <c r="C914" s="631">
        <v>3179</v>
      </c>
      <c r="D914" s="667"/>
      <c r="E914" s="631"/>
      <c r="F914" s="555">
        <v>8097</v>
      </c>
      <c r="G914" s="555"/>
      <c r="H914" s="631"/>
      <c r="I914" s="555">
        <v>7401</v>
      </c>
      <c r="J914" s="555"/>
      <c r="K914" s="631"/>
      <c r="L914" s="555">
        <v>5494</v>
      </c>
      <c r="M914" s="551"/>
      <c r="N914" s="617"/>
      <c r="O914" s="555">
        <v>3081</v>
      </c>
      <c r="P914" s="668"/>
      <c r="Q914" s="602" t="s">
        <v>790</v>
      </c>
    </row>
    <row r="915" spans="1:17">
      <c r="A915" s="540" t="s">
        <v>791</v>
      </c>
      <c r="B915" s="621"/>
      <c r="C915" s="629">
        <v>37</v>
      </c>
      <c r="D915" s="666"/>
      <c r="E915" s="629"/>
      <c r="F915" s="541">
        <v>109</v>
      </c>
      <c r="G915" s="541"/>
      <c r="H915" s="629"/>
      <c r="I915" s="541">
        <v>159</v>
      </c>
      <c r="J915" s="541"/>
      <c r="K915" s="629"/>
      <c r="L915" s="541">
        <v>107</v>
      </c>
      <c r="M915" s="540"/>
      <c r="N915" s="621"/>
      <c r="O915" s="541">
        <v>101</v>
      </c>
      <c r="P915" s="624"/>
      <c r="Q915" s="537" t="s">
        <v>797</v>
      </c>
    </row>
    <row r="916" spans="1:17">
      <c r="A916" s="540" t="s">
        <v>798</v>
      </c>
      <c r="B916" s="621"/>
      <c r="C916" s="629">
        <v>84</v>
      </c>
      <c r="D916" s="666"/>
      <c r="E916" s="629"/>
      <c r="F916" s="541">
        <v>169</v>
      </c>
      <c r="G916" s="541"/>
      <c r="H916" s="629"/>
      <c r="I916" s="541">
        <v>242</v>
      </c>
      <c r="J916" s="541"/>
      <c r="K916" s="629"/>
      <c r="L916" s="541">
        <v>194</v>
      </c>
      <c r="M916" s="540"/>
      <c r="N916" s="621"/>
      <c r="O916" s="541">
        <v>362</v>
      </c>
      <c r="P916" s="624"/>
      <c r="Q916" s="537" t="s">
        <v>803</v>
      </c>
    </row>
    <row r="917" spans="1:17">
      <c r="A917" s="540" t="s">
        <v>804</v>
      </c>
      <c r="B917" s="621"/>
      <c r="C917" s="598">
        <v>0</v>
      </c>
      <c r="D917" s="666"/>
      <c r="E917" s="629"/>
      <c r="F917" s="509">
        <v>0</v>
      </c>
      <c r="G917" s="541"/>
      <c r="H917" s="629"/>
      <c r="I917" s="509">
        <v>0</v>
      </c>
      <c r="J917" s="541"/>
      <c r="K917" s="629"/>
      <c r="L917" s="509">
        <v>0</v>
      </c>
      <c r="M917" s="540"/>
      <c r="N917" s="621"/>
      <c r="O917" s="541">
        <v>0</v>
      </c>
      <c r="P917" s="624"/>
      <c r="Q917" s="537" t="s">
        <v>805</v>
      </c>
    </row>
    <row r="918" spans="1:17">
      <c r="A918" s="540" t="s">
        <v>806</v>
      </c>
      <c r="B918" s="621"/>
      <c r="C918" s="598">
        <v>0</v>
      </c>
      <c r="D918" s="666"/>
      <c r="E918" s="629"/>
      <c r="F918" s="509">
        <v>0</v>
      </c>
      <c r="G918" s="541"/>
      <c r="H918" s="629"/>
      <c r="I918" s="509">
        <v>0</v>
      </c>
      <c r="J918" s="541"/>
      <c r="K918" s="629"/>
      <c r="L918" s="509">
        <v>0</v>
      </c>
      <c r="M918" s="540"/>
      <c r="N918" s="621"/>
      <c r="O918" s="541">
        <v>0</v>
      </c>
      <c r="P918" s="624"/>
      <c r="Q918" s="537" t="s">
        <v>807</v>
      </c>
    </row>
    <row r="919" spans="1:17">
      <c r="A919" s="540" t="s">
        <v>808</v>
      </c>
      <c r="B919" s="621"/>
      <c r="C919" s="598">
        <v>0</v>
      </c>
      <c r="D919" s="666"/>
      <c r="E919" s="629"/>
      <c r="F919" s="509">
        <v>0</v>
      </c>
      <c r="G919" s="541"/>
      <c r="H919" s="629"/>
      <c r="I919" s="509">
        <v>0</v>
      </c>
      <c r="J919" s="541"/>
      <c r="K919" s="629"/>
      <c r="L919" s="509">
        <v>0</v>
      </c>
      <c r="M919" s="540"/>
      <c r="N919" s="621"/>
      <c r="O919" s="541">
        <v>0</v>
      </c>
      <c r="P919" s="624"/>
      <c r="Q919" s="537" t="s">
        <v>809</v>
      </c>
    </row>
    <row r="920" spans="1:17">
      <c r="A920" s="540" t="s">
        <v>810</v>
      </c>
      <c r="B920" s="621"/>
      <c r="C920" s="598">
        <v>0</v>
      </c>
      <c r="D920" s="666"/>
      <c r="E920" s="629"/>
      <c r="F920" s="509">
        <v>0</v>
      </c>
      <c r="G920" s="541"/>
      <c r="H920" s="629"/>
      <c r="I920" s="509">
        <v>0</v>
      </c>
      <c r="J920" s="541"/>
      <c r="K920" s="629"/>
      <c r="L920" s="509">
        <v>0</v>
      </c>
      <c r="M920" s="540"/>
      <c r="N920" s="621"/>
      <c r="O920" s="541">
        <v>0</v>
      </c>
      <c r="P920" s="624"/>
      <c r="Q920" s="537" t="s">
        <v>811</v>
      </c>
    </row>
    <row r="921" spans="1:17">
      <c r="A921" s="540" t="s">
        <v>812</v>
      </c>
      <c r="B921" s="621"/>
      <c r="C921" s="598">
        <v>0</v>
      </c>
      <c r="D921" s="666"/>
      <c r="E921" s="629"/>
      <c r="F921" s="509">
        <v>0</v>
      </c>
      <c r="G921" s="541"/>
      <c r="H921" s="629"/>
      <c r="I921" s="509">
        <v>0</v>
      </c>
      <c r="J921" s="541"/>
      <c r="K921" s="629"/>
      <c r="L921" s="509">
        <v>0</v>
      </c>
      <c r="M921" s="540"/>
      <c r="N921" s="621"/>
      <c r="O921" s="541">
        <v>2</v>
      </c>
      <c r="P921" s="624"/>
      <c r="Q921" s="537" t="s">
        <v>813</v>
      </c>
    </row>
    <row r="922" spans="1:17">
      <c r="A922" s="540" t="s">
        <v>814</v>
      </c>
      <c r="B922" s="621"/>
      <c r="C922" s="598">
        <v>0</v>
      </c>
      <c r="D922" s="666"/>
      <c r="E922" s="629"/>
      <c r="F922" s="509">
        <v>0</v>
      </c>
      <c r="G922" s="541"/>
      <c r="H922" s="629"/>
      <c r="I922" s="509">
        <v>0</v>
      </c>
      <c r="J922" s="541"/>
      <c r="K922" s="629"/>
      <c r="L922" s="509">
        <v>0</v>
      </c>
      <c r="M922" s="540"/>
      <c r="N922" s="621"/>
      <c r="O922" s="541">
        <v>0</v>
      </c>
      <c r="P922" s="624"/>
      <c r="Q922" s="537" t="s">
        <v>815</v>
      </c>
    </row>
    <row r="923" spans="1:17">
      <c r="A923" s="540" t="s">
        <v>816</v>
      </c>
      <c r="B923" s="621"/>
      <c r="C923" s="598">
        <v>0</v>
      </c>
      <c r="D923" s="666"/>
      <c r="E923" s="629"/>
      <c r="F923" s="541">
        <v>33</v>
      </c>
      <c r="G923" s="541"/>
      <c r="H923" s="629"/>
      <c r="I923" s="541">
        <v>52</v>
      </c>
      <c r="J923" s="541"/>
      <c r="K923" s="629"/>
      <c r="L923" s="541">
        <v>48</v>
      </c>
      <c r="M923" s="540"/>
      <c r="N923" s="621"/>
      <c r="O923" s="541">
        <v>60</v>
      </c>
      <c r="P923" s="624"/>
      <c r="Q923" s="537" t="s">
        <v>818</v>
      </c>
    </row>
    <row r="924" spans="1:17">
      <c r="A924" s="540" t="s">
        <v>819</v>
      </c>
      <c r="B924" s="621"/>
      <c r="C924" s="598">
        <v>0</v>
      </c>
      <c r="D924" s="666"/>
      <c r="E924" s="629"/>
      <c r="F924" s="509">
        <v>0</v>
      </c>
      <c r="G924" s="541"/>
      <c r="H924" s="629"/>
      <c r="I924" s="509">
        <v>0</v>
      </c>
      <c r="J924" s="541"/>
      <c r="K924" s="629"/>
      <c r="L924" s="509">
        <v>0</v>
      </c>
      <c r="M924" s="540"/>
      <c r="N924" s="621"/>
      <c r="O924" s="541">
        <v>0</v>
      </c>
      <c r="P924" s="624"/>
      <c r="Q924" s="537" t="s">
        <v>820</v>
      </c>
    </row>
    <row r="925" spans="1:17">
      <c r="A925" s="540" t="s">
        <v>821</v>
      </c>
      <c r="B925" s="621"/>
      <c r="C925" s="598">
        <v>0</v>
      </c>
      <c r="D925" s="666"/>
      <c r="E925" s="629"/>
      <c r="F925" s="541">
        <v>6</v>
      </c>
      <c r="G925" s="541"/>
      <c r="H925" s="629"/>
      <c r="I925" s="541">
        <v>22</v>
      </c>
      <c r="J925" s="541"/>
      <c r="K925" s="629"/>
      <c r="L925" s="541">
        <v>18</v>
      </c>
      <c r="M925" s="540"/>
      <c r="N925" s="621"/>
      <c r="O925" s="541">
        <v>9</v>
      </c>
      <c r="P925" s="624"/>
      <c r="Q925" s="537" t="s">
        <v>822</v>
      </c>
    </row>
    <row r="926" spans="1:17">
      <c r="A926" s="540" t="s">
        <v>823</v>
      </c>
      <c r="B926" s="621"/>
      <c r="C926" s="629">
        <v>56</v>
      </c>
      <c r="D926" s="666"/>
      <c r="E926" s="629"/>
      <c r="F926" s="541">
        <v>153</v>
      </c>
      <c r="G926" s="541"/>
      <c r="H926" s="629"/>
      <c r="I926" s="541">
        <v>193</v>
      </c>
      <c r="J926" s="541"/>
      <c r="K926" s="629"/>
      <c r="L926" s="541">
        <v>353</v>
      </c>
      <c r="M926" s="540"/>
      <c r="N926" s="621"/>
      <c r="O926" s="541">
        <v>288</v>
      </c>
      <c r="P926" s="624"/>
      <c r="Q926" s="537" t="s">
        <v>828</v>
      </c>
    </row>
    <row r="927" spans="1:17">
      <c r="A927" s="540" t="s">
        <v>829</v>
      </c>
      <c r="B927" s="621"/>
      <c r="C927" s="629">
        <v>11</v>
      </c>
      <c r="D927" s="666"/>
      <c r="E927" s="629"/>
      <c r="F927" s="541">
        <v>25</v>
      </c>
      <c r="G927" s="541"/>
      <c r="H927" s="629"/>
      <c r="I927" s="541">
        <v>20</v>
      </c>
      <c r="J927" s="541"/>
      <c r="K927" s="629"/>
      <c r="L927" s="541">
        <v>20</v>
      </c>
      <c r="M927" s="540"/>
      <c r="N927" s="621"/>
      <c r="O927" s="541">
        <v>15</v>
      </c>
      <c r="P927" s="624"/>
      <c r="Q927" s="537" t="s">
        <v>832</v>
      </c>
    </row>
    <row r="928" spans="1:17">
      <c r="A928" s="540" t="s">
        <v>833</v>
      </c>
      <c r="B928" s="621"/>
      <c r="C928" s="629">
        <v>126</v>
      </c>
      <c r="D928" s="666"/>
      <c r="E928" s="629"/>
      <c r="F928" s="541">
        <v>573</v>
      </c>
      <c r="G928" s="541"/>
      <c r="H928" s="629"/>
      <c r="I928" s="541">
        <v>625</v>
      </c>
      <c r="J928" s="541"/>
      <c r="K928" s="629"/>
      <c r="L928" s="541">
        <v>301</v>
      </c>
      <c r="M928" s="540"/>
      <c r="N928" s="621"/>
      <c r="O928" s="541">
        <v>323</v>
      </c>
      <c r="P928" s="624"/>
      <c r="Q928" s="537" t="s">
        <v>838</v>
      </c>
    </row>
    <row r="929" spans="1:17">
      <c r="A929" s="540" t="s">
        <v>839</v>
      </c>
      <c r="B929" s="621"/>
      <c r="C929" s="629">
        <v>2170</v>
      </c>
      <c r="D929" s="666"/>
      <c r="E929" s="629"/>
      <c r="F929" s="541">
        <v>5599</v>
      </c>
      <c r="G929" s="541"/>
      <c r="H929" s="629"/>
      <c r="I929" s="541">
        <v>5778</v>
      </c>
      <c r="J929" s="541"/>
      <c r="K929" s="629"/>
      <c r="L929" s="541">
        <v>4354</v>
      </c>
      <c r="M929" s="540"/>
      <c r="N929" s="621"/>
      <c r="O929" s="541">
        <v>1464</v>
      </c>
      <c r="P929" s="624"/>
      <c r="Q929" s="537" t="s">
        <v>844</v>
      </c>
    </row>
    <row r="930" spans="1:17">
      <c r="A930" s="540" t="s">
        <v>845</v>
      </c>
      <c r="B930" s="621"/>
      <c r="C930" s="629">
        <v>695</v>
      </c>
      <c r="D930" s="666"/>
      <c r="E930" s="629"/>
      <c r="F930" s="541">
        <v>1430</v>
      </c>
      <c r="G930" s="541"/>
      <c r="H930" s="629"/>
      <c r="I930" s="541">
        <v>310</v>
      </c>
      <c r="J930" s="541"/>
      <c r="K930" s="629"/>
      <c r="L930" s="541">
        <v>99</v>
      </c>
      <c r="M930" s="540"/>
      <c r="N930" s="621"/>
      <c r="O930" s="541">
        <v>457</v>
      </c>
      <c r="P930" s="624"/>
      <c r="Q930" s="537" t="s">
        <v>851</v>
      </c>
    </row>
    <row r="931" spans="1:17">
      <c r="A931" s="551" t="s">
        <v>1130</v>
      </c>
      <c r="B931" s="617"/>
      <c r="C931" s="631">
        <v>2691</v>
      </c>
      <c r="D931" s="667"/>
      <c r="E931" s="631"/>
      <c r="F931" s="555">
        <v>6927</v>
      </c>
      <c r="G931" s="555"/>
      <c r="H931" s="631"/>
      <c r="I931" s="555">
        <v>9281</v>
      </c>
      <c r="J931" s="555"/>
      <c r="K931" s="631"/>
      <c r="L931" s="555">
        <v>8107</v>
      </c>
      <c r="M931" s="551"/>
      <c r="N931" s="617"/>
      <c r="O931" s="555">
        <v>10252</v>
      </c>
      <c r="P931" s="668"/>
      <c r="Q931" s="602" t="s">
        <v>857</v>
      </c>
    </row>
    <row r="932" spans="1:17">
      <c r="A932" s="674" t="s">
        <v>858</v>
      </c>
      <c r="B932" s="621"/>
      <c r="C932" s="629">
        <v>44</v>
      </c>
      <c r="D932" s="666"/>
      <c r="E932" s="629"/>
      <c r="F932" s="509">
        <v>0</v>
      </c>
      <c r="G932" s="541"/>
      <c r="H932" s="629"/>
      <c r="I932" s="541">
        <v>166</v>
      </c>
      <c r="J932" s="541"/>
      <c r="K932" s="629"/>
      <c r="L932" s="541">
        <v>164</v>
      </c>
      <c r="M932" s="540"/>
      <c r="N932" s="621"/>
      <c r="O932" s="541">
        <v>133</v>
      </c>
      <c r="P932" s="624"/>
      <c r="Q932" s="537" t="s">
        <v>863</v>
      </c>
    </row>
    <row r="933" spans="1:17">
      <c r="A933" s="674" t="s">
        <v>864</v>
      </c>
      <c r="B933" s="621"/>
      <c r="C933" s="629">
        <v>721</v>
      </c>
      <c r="D933" s="666"/>
      <c r="E933" s="629"/>
      <c r="F933" s="541">
        <v>2106</v>
      </c>
      <c r="G933" s="541"/>
      <c r="H933" s="629"/>
      <c r="I933" s="541">
        <v>2407</v>
      </c>
      <c r="J933" s="541"/>
      <c r="K933" s="629"/>
      <c r="L933" s="541">
        <v>1842</v>
      </c>
      <c r="M933" s="540"/>
      <c r="N933" s="621"/>
      <c r="O933" s="541">
        <v>1932</v>
      </c>
      <c r="P933" s="624"/>
      <c r="Q933" s="537" t="s">
        <v>865</v>
      </c>
    </row>
    <row r="934" spans="1:17">
      <c r="A934" s="674" t="s">
        <v>866</v>
      </c>
      <c r="B934" s="621"/>
      <c r="C934" s="629">
        <v>401</v>
      </c>
      <c r="D934" s="666"/>
      <c r="E934" s="629"/>
      <c r="F934" s="541">
        <v>568</v>
      </c>
      <c r="G934" s="541"/>
      <c r="H934" s="629"/>
      <c r="I934" s="541">
        <v>2471</v>
      </c>
      <c r="J934" s="541"/>
      <c r="K934" s="629"/>
      <c r="L934" s="541">
        <v>3815</v>
      </c>
      <c r="M934" s="540"/>
      <c r="N934" s="621"/>
      <c r="O934" s="541">
        <v>2615</v>
      </c>
      <c r="P934" s="624"/>
      <c r="Q934" s="537" t="s">
        <v>869</v>
      </c>
    </row>
    <row r="935" spans="1:17">
      <c r="A935" s="576" t="s">
        <v>870</v>
      </c>
      <c r="B935" s="621"/>
      <c r="C935" s="629">
        <v>118</v>
      </c>
      <c r="D935" s="666"/>
      <c r="E935" s="629"/>
      <c r="F935" s="541">
        <v>1122</v>
      </c>
      <c r="G935" s="541"/>
      <c r="H935" s="629"/>
      <c r="I935" s="541">
        <v>698</v>
      </c>
      <c r="J935" s="541"/>
      <c r="K935" s="629"/>
      <c r="L935" s="541">
        <v>694</v>
      </c>
      <c r="M935" s="540"/>
      <c r="N935" s="621"/>
      <c r="O935" s="541">
        <v>1131</v>
      </c>
      <c r="P935" s="624"/>
      <c r="Q935" s="537" t="s">
        <v>874</v>
      </c>
    </row>
    <row r="936" spans="1:17">
      <c r="A936" s="577" t="s">
        <v>875</v>
      </c>
      <c r="B936" s="621"/>
      <c r="C936" s="629">
        <v>517</v>
      </c>
      <c r="D936" s="666"/>
      <c r="E936" s="629"/>
      <c r="F936" s="541">
        <v>1678</v>
      </c>
      <c r="G936" s="541"/>
      <c r="H936" s="629"/>
      <c r="I936" s="541">
        <v>2104</v>
      </c>
      <c r="J936" s="541"/>
      <c r="K936" s="629"/>
      <c r="L936" s="541">
        <v>1013</v>
      </c>
      <c r="M936" s="540"/>
      <c r="N936" s="621"/>
      <c r="O936" s="541">
        <v>1248</v>
      </c>
      <c r="P936" s="624"/>
      <c r="Q936" s="537" t="s">
        <v>880</v>
      </c>
    </row>
    <row r="937" spans="1:17">
      <c r="A937" s="578" t="s">
        <v>881</v>
      </c>
      <c r="B937" s="621"/>
      <c r="C937" s="598">
        <v>0</v>
      </c>
      <c r="D937" s="666"/>
      <c r="E937" s="629"/>
      <c r="F937" s="509">
        <v>0</v>
      </c>
      <c r="G937" s="541"/>
      <c r="H937" s="629"/>
      <c r="I937" s="509">
        <v>0</v>
      </c>
      <c r="J937" s="541"/>
      <c r="K937" s="629"/>
      <c r="L937" s="509">
        <v>0</v>
      </c>
      <c r="M937" s="540"/>
      <c r="N937" s="621"/>
      <c r="O937" s="541">
        <v>1932</v>
      </c>
      <c r="P937" s="624"/>
      <c r="Q937" s="537" t="s">
        <v>882</v>
      </c>
    </row>
    <row r="938" spans="1:17">
      <c r="A938" s="576" t="s">
        <v>883</v>
      </c>
      <c r="B938" s="621"/>
      <c r="C938" s="629">
        <v>2</v>
      </c>
      <c r="D938" s="666"/>
      <c r="E938" s="629"/>
      <c r="F938" s="541">
        <v>7</v>
      </c>
      <c r="G938" s="541"/>
      <c r="H938" s="629"/>
      <c r="I938" s="541">
        <v>4</v>
      </c>
      <c r="J938" s="541"/>
      <c r="K938" s="629"/>
      <c r="L938" s="509">
        <v>0</v>
      </c>
      <c r="M938" s="540"/>
      <c r="N938" s="621"/>
      <c r="O938" s="541">
        <v>2</v>
      </c>
      <c r="P938" s="624"/>
      <c r="Q938" s="537" t="s">
        <v>887</v>
      </c>
    </row>
    <row r="939" spans="1:17">
      <c r="A939" s="576" t="s">
        <v>888</v>
      </c>
      <c r="B939" s="621"/>
      <c r="C939" s="629">
        <v>13</v>
      </c>
      <c r="D939" s="666"/>
      <c r="E939" s="629"/>
      <c r="F939" s="541">
        <v>57</v>
      </c>
      <c r="G939" s="541"/>
      <c r="H939" s="629"/>
      <c r="I939" s="541">
        <v>28</v>
      </c>
      <c r="J939" s="541"/>
      <c r="K939" s="629"/>
      <c r="L939" s="541">
        <v>42</v>
      </c>
      <c r="M939" s="540"/>
      <c r="N939" s="621"/>
      <c r="O939" s="541">
        <v>32</v>
      </c>
      <c r="P939" s="624"/>
      <c r="Q939" s="537" t="s">
        <v>892</v>
      </c>
    </row>
    <row r="940" spans="1:17">
      <c r="A940" s="540" t="s">
        <v>893</v>
      </c>
      <c r="B940" s="621"/>
      <c r="C940" s="629">
        <v>875</v>
      </c>
      <c r="D940" s="666"/>
      <c r="E940" s="629"/>
      <c r="F940" s="541">
        <v>1389</v>
      </c>
      <c r="G940" s="541"/>
      <c r="H940" s="629"/>
      <c r="I940" s="541">
        <v>1403</v>
      </c>
      <c r="J940" s="541"/>
      <c r="K940" s="629"/>
      <c r="L940" s="541">
        <v>537</v>
      </c>
      <c r="M940" s="540"/>
      <c r="N940" s="621"/>
      <c r="O940" s="541">
        <v>1227</v>
      </c>
      <c r="P940" s="624"/>
      <c r="Q940" s="537" t="s">
        <v>897</v>
      </c>
    </row>
    <row r="941" spans="1:17">
      <c r="A941" s="551" t="s">
        <v>898</v>
      </c>
      <c r="B941" s="617"/>
      <c r="C941" s="631">
        <v>132</v>
      </c>
      <c r="D941" s="667"/>
      <c r="E941" s="631"/>
      <c r="F941" s="555">
        <v>416</v>
      </c>
      <c r="G941" s="555"/>
      <c r="H941" s="631"/>
      <c r="I941" s="555">
        <v>582</v>
      </c>
      <c r="J941" s="555"/>
      <c r="K941" s="631"/>
      <c r="L941" s="555">
        <v>638</v>
      </c>
      <c r="M941" s="551"/>
      <c r="N941" s="617"/>
      <c r="O941" s="555">
        <v>466</v>
      </c>
      <c r="P941" s="668"/>
      <c r="Q941" s="602" t="s">
        <v>903</v>
      </c>
    </row>
    <row r="942" spans="1:17">
      <c r="A942" s="540" t="s">
        <v>904</v>
      </c>
      <c r="B942" s="621"/>
      <c r="C942" s="629">
        <v>13</v>
      </c>
      <c r="D942" s="666"/>
      <c r="E942" s="629"/>
      <c r="F942" s="541">
        <v>127</v>
      </c>
      <c r="G942" s="541"/>
      <c r="H942" s="629"/>
      <c r="I942" s="541">
        <v>106</v>
      </c>
      <c r="J942" s="541"/>
      <c r="K942" s="629"/>
      <c r="L942" s="541">
        <v>80</v>
      </c>
      <c r="M942" s="540"/>
      <c r="N942" s="621"/>
      <c r="O942" s="541">
        <v>129</v>
      </c>
      <c r="P942" s="624"/>
      <c r="Q942" s="537" t="s">
        <v>907</v>
      </c>
    </row>
    <row r="943" spans="1:17">
      <c r="A943" s="540" t="s">
        <v>908</v>
      </c>
      <c r="B943" s="621"/>
      <c r="C943" s="629">
        <v>77</v>
      </c>
      <c r="D943" s="666"/>
      <c r="E943" s="629"/>
      <c r="F943" s="541">
        <v>136</v>
      </c>
      <c r="G943" s="541"/>
      <c r="H943" s="629"/>
      <c r="I943" s="541">
        <v>277</v>
      </c>
      <c r="J943" s="541"/>
      <c r="K943" s="629"/>
      <c r="L943" s="541">
        <v>149</v>
      </c>
      <c r="M943" s="540"/>
      <c r="N943" s="621"/>
      <c r="O943" s="541">
        <v>175</v>
      </c>
      <c r="P943" s="624"/>
      <c r="Q943" s="537" t="s">
        <v>917</v>
      </c>
    </row>
    <row r="944" spans="1:17">
      <c r="A944" s="540" t="s">
        <v>913</v>
      </c>
      <c r="B944" s="621"/>
      <c r="C944" s="629">
        <v>42</v>
      </c>
      <c r="D944" s="666"/>
      <c r="E944" s="629"/>
      <c r="F944" s="541">
        <v>153</v>
      </c>
      <c r="G944" s="541"/>
      <c r="H944" s="629"/>
      <c r="I944" s="541">
        <v>199</v>
      </c>
      <c r="J944" s="541"/>
      <c r="K944" s="629"/>
      <c r="L944" s="541">
        <v>409</v>
      </c>
      <c r="M944" s="540"/>
      <c r="N944" s="621"/>
      <c r="O944" s="541">
        <v>162</v>
      </c>
      <c r="P944" s="624"/>
      <c r="Q944" s="537" t="s">
        <v>912</v>
      </c>
    </row>
    <row r="945" spans="1:17">
      <c r="A945" s="551" t="s">
        <v>918</v>
      </c>
      <c r="B945" s="617"/>
      <c r="C945" s="631">
        <v>5700</v>
      </c>
      <c r="D945" s="667"/>
      <c r="E945" s="631"/>
      <c r="F945" s="555">
        <v>7689</v>
      </c>
      <c r="G945" s="555"/>
      <c r="H945" s="631"/>
      <c r="I945" s="555">
        <v>6521</v>
      </c>
      <c r="J945" s="555"/>
      <c r="K945" s="631"/>
      <c r="L945" s="555">
        <v>4633</v>
      </c>
      <c r="M945" s="551"/>
      <c r="N945" s="617"/>
      <c r="O945" s="555">
        <v>4049</v>
      </c>
      <c r="P945" s="668"/>
      <c r="Q945" s="602" t="s">
        <v>924</v>
      </c>
    </row>
    <row r="946" spans="1:17">
      <c r="A946" s="540" t="s">
        <v>925</v>
      </c>
      <c r="B946" s="621"/>
      <c r="C946" s="629">
        <v>14</v>
      </c>
      <c r="D946" s="666"/>
      <c r="E946" s="629"/>
      <c r="F946" s="541">
        <v>67</v>
      </c>
      <c r="G946" s="541"/>
      <c r="H946" s="629"/>
      <c r="I946" s="541">
        <v>38</v>
      </c>
      <c r="J946" s="541"/>
      <c r="K946" s="629"/>
      <c r="L946" s="541">
        <v>60</v>
      </c>
      <c r="M946" s="540"/>
      <c r="N946" s="621"/>
      <c r="O946" s="541">
        <v>137</v>
      </c>
      <c r="P946" s="624"/>
      <c r="Q946" s="537" t="s">
        <v>929</v>
      </c>
    </row>
    <row r="947" spans="1:17">
      <c r="A947" s="540" t="s">
        <v>930</v>
      </c>
      <c r="B947" s="621"/>
      <c r="C947" s="629">
        <v>4690</v>
      </c>
      <c r="D947" s="666"/>
      <c r="E947" s="629"/>
      <c r="F947" s="541">
        <v>5617</v>
      </c>
      <c r="G947" s="541"/>
      <c r="H947" s="629"/>
      <c r="I947" s="541">
        <v>65</v>
      </c>
      <c r="J947" s="541"/>
      <c r="K947" s="629"/>
      <c r="L947" s="541">
        <v>81</v>
      </c>
      <c r="M947" s="540"/>
      <c r="N947" s="621"/>
      <c r="O947" s="541">
        <v>3503</v>
      </c>
      <c r="P947" s="624"/>
      <c r="Q947" s="537" t="s">
        <v>950</v>
      </c>
    </row>
    <row r="948" spans="1:17">
      <c r="A948" s="540" t="s">
        <v>936</v>
      </c>
      <c r="B948" s="621"/>
      <c r="C948" s="629">
        <v>713</v>
      </c>
      <c r="D948" s="666"/>
      <c r="E948" s="629"/>
      <c r="F948" s="541">
        <v>1658</v>
      </c>
      <c r="G948" s="541"/>
      <c r="H948" s="629"/>
      <c r="I948" s="541">
        <v>38</v>
      </c>
      <c r="J948" s="541"/>
      <c r="K948" s="629"/>
      <c r="L948" s="541">
        <v>46</v>
      </c>
      <c r="M948" s="540"/>
      <c r="N948" s="621"/>
      <c r="O948" s="541">
        <v>220</v>
      </c>
      <c r="P948" s="624"/>
      <c r="Q948" s="537" t="s">
        <v>945</v>
      </c>
    </row>
    <row r="949" spans="1:17">
      <c r="A949" s="540" t="s">
        <v>940</v>
      </c>
      <c r="B949" s="621"/>
      <c r="C949" s="629">
        <v>11</v>
      </c>
      <c r="D949" s="666"/>
      <c r="E949" s="629"/>
      <c r="F949" s="541">
        <v>30</v>
      </c>
      <c r="G949" s="541"/>
      <c r="H949" s="629"/>
      <c r="I949" s="541">
        <v>892</v>
      </c>
      <c r="J949" s="541"/>
      <c r="K949" s="629"/>
      <c r="L949" s="541">
        <v>214</v>
      </c>
      <c r="M949" s="540"/>
      <c r="N949" s="621"/>
      <c r="O949" s="541">
        <v>61</v>
      </c>
      <c r="P949" s="624"/>
      <c r="Q949" s="537" t="s">
        <v>939</v>
      </c>
    </row>
    <row r="950" spans="1:17">
      <c r="A950" s="540" t="s">
        <v>946</v>
      </c>
      <c r="B950" s="621"/>
      <c r="C950" s="629">
        <v>272</v>
      </c>
      <c r="D950" s="666"/>
      <c r="E950" s="629"/>
      <c r="F950" s="541">
        <v>317</v>
      </c>
      <c r="G950" s="541"/>
      <c r="H950" s="629"/>
      <c r="I950" s="541">
        <v>5488</v>
      </c>
      <c r="J950" s="541"/>
      <c r="K950" s="629"/>
      <c r="L950" s="541">
        <v>4232</v>
      </c>
      <c r="M950" s="540"/>
      <c r="N950" s="621"/>
      <c r="O950" s="541">
        <v>128</v>
      </c>
      <c r="P950" s="624"/>
      <c r="Q950" s="537" t="s">
        <v>935</v>
      </c>
    </row>
    <row r="951" spans="1:17">
      <c r="A951" s="551" t="s">
        <v>951</v>
      </c>
      <c r="B951" s="617"/>
      <c r="C951" s="631">
        <v>187</v>
      </c>
      <c r="D951" s="667"/>
      <c r="E951" s="631"/>
      <c r="F951" s="555">
        <v>1660</v>
      </c>
      <c r="G951" s="555"/>
      <c r="H951" s="631"/>
      <c r="I951" s="555">
        <v>1430</v>
      </c>
      <c r="J951" s="555"/>
      <c r="K951" s="631"/>
      <c r="L951" s="555">
        <v>272</v>
      </c>
      <c r="M951" s="551"/>
      <c r="N951" s="617"/>
      <c r="O951" s="555">
        <v>737</v>
      </c>
      <c r="P951" s="668"/>
      <c r="Q951" s="602" t="s">
        <v>957</v>
      </c>
    </row>
    <row r="952" spans="1:17">
      <c r="A952" s="540" t="s">
        <v>958</v>
      </c>
      <c r="B952" s="621"/>
      <c r="C952" s="629">
        <v>187</v>
      </c>
      <c r="D952" s="666"/>
      <c r="E952" s="629"/>
      <c r="F952" s="541">
        <v>1660</v>
      </c>
      <c r="G952" s="541"/>
      <c r="H952" s="629"/>
      <c r="I952" s="541">
        <v>1430</v>
      </c>
      <c r="J952" s="541"/>
      <c r="K952" s="629"/>
      <c r="L952" s="541">
        <v>272</v>
      </c>
      <c r="M952" s="540"/>
      <c r="N952" s="621"/>
      <c r="O952" s="541">
        <v>737</v>
      </c>
      <c r="P952" s="624"/>
      <c r="Q952" s="537" t="s">
        <v>959</v>
      </c>
    </row>
    <row r="953" spans="1:17">
      <c r="A953" s="551" t="s">
        <v>960</v>
      </c>
      <c r="B953" s="617"/>
      <c r="C953" s="612">
        <v>0</v>
      </c>
      <c r="D953" s="667"/>
      <c r="E953" s="631"/>
      <c r="F953" s="555">
        <v>4</v>
      </c>
      <c r="G953" s="555"/>
      <c r="H953" s="631"/>
      <c r="I953" s="555">
        <v>3</v>
      </c>
      <c r="J953" s="555"/>
      <c r="K953" s="631"/>
      <c r="L953" s="675">
        <v>0</v>
      </c>
      <c r="M953" s="551"/>
      <c r="N953" s="617"/>
      <c r="O953" s="555">
        <v>10</v>
      </c>
      <c r="P953" s="668"/>
      <c r="Q953" s="602" t="s">
        <v>964</v>
      </c>
    </row>
    <row r="954" spans="1:17">
      <c r="A954" s="540" t="s">
        <v>965</v>
      </c>
      <c r="B954" s="621"/>
      <c r="C954" s="598">
        <v>0</v>
      </c>
      <c r="D954" s="666"/>
      <c r="E954" s="629"/>
      <c r="F954" s="541">
        <v>4</v>
      </c>
      <c r="G954" s="541"/>
      <c r="H954" s="629"/>
      <c r="I954" s="541">
        <v>3</v>
      </c>
      <c r="J954" s="541"/>
      <c r="K954" s="629"/>
      <c r="L954" s="509">
        <v>0</v>
      </c>
      <c r="M954" s="540"/>
      <c r="N954" s="621"/>
      <c r="O954" s="541">
        <v>10</v>
      </c>
      <c r="P954" s="624"/>
      <c r="Q954" s="537" t="s">
        <v>966</v>
      </c>
    </row>
    <row r="955" spans="1:17">
      <c r="A955" s="551" t="s">
        <v>967</v>
      </c>
      <c r="B955" s="617"/>
      <c r="C955" s="631">
        <v>3</v>
      </c>
      <c r="D955" s="667"/>
      <c r="E955" s="631"/>
      <c r="F955" s="555">
        <v>3</v>
      </c>
      <c r="G955" s="555"/>
      <c r="H955" s="631"/>
      <c r="I955" s="555">
        <v>14</v>
      </c>
      <c r="J955" s="555"/>
      <c r="K955" s="631"/>
      <c r="L955" s="555">
        <v>8</v>
      </c>
      <c r="M955" s="551"/>
      <c r="N955" s="617"/>
      <c r="O955" s="555">
        <v>8</v>
      </c>
      <c r="P955" s="668"/>
      <c r="Q955" s="602" t="s">
        <v>969</v>
      </c>
    </row>
    <row r="956" spans="1:17">
      <c r="A956" s="540" t="s">
        <v>970</v>
      </c>
      <c r="B956" s="621"/>
      <c r="C956" s="629">
        <v>3</v>
      </c>
      <c r="D956" s="666"/>
      <c r="E956" s="629"/>
      <c r="F956" s="541">
        <v>3</v>
      </c>
      <c r="G956" s="541"/>
      <c r="H956" s="629"/>
      <c r="I956" s="541">
        <v>14</v>
      </c>
      <c r="J956" s="541"/>
      <c r="K956" s="629"/>
      <c r="L956" s="541">
        <v>8</v>
      </c>
      <c r="M956" s="540"/>
      <c r="N956" s="621"/>
      <c r="O956" s="541">
        <v>8</v>
      </c>
      <c r="P956" s="624"/>
      <c r="Q956" s="537" t="s">
        <v>971</v>
      </c>
    </row>
    <row r="957" spans="1:17">
      <c r="A957" s="582" t="s">
        <v>972</v>
      </c>
      <c r="B957" s="617"/>
      <c r="C957" s="645">
        <v>19879</v>
      </c>
      <c r="D957" s="676"/>
      <c r="E957" s="645"/>
      <c r="F957" s="555">
        <v>50510</v>
      </c>
      <c r="G957" s="644"/>
      <c r="H957" s="645"/>
      <c r="I957" s="555">
        <v>33447</v>
      </c>
      <c r="J957" s="644"/>
      <c r="K957" s="645"/>
      <c r="L957" s="555">
        <v>25768</v>
      </c>
      <c r="M957" s="646"/>
      <c r="N957" s="647"/>
      <c r="O957" s="555">
        <v>26821</v>
      </c>
      <c r="P957" s="618"/>
      <c r="Q957" s="555" t="s">
        <v>978</v>
      </c>
    </row>
    <row r="958" spans="1:17">
      <c r="A958" s="582"/>
      <c r="B958" s="617"/>
      <c r="C958" s="645"/>
      <c r="D958" s="676"/>
      <c r="E958" s="645"/>
      <c r="F958" s="555"/>
      <c r="G958" s="644"/>
      <c r="H958" s="645"/>
      <c r="I958" s="555"/>
      <c r="J958" s="644"/>
      <c r="K958" s="645"/>
      <c r="L958" s="555"/>
      <c r="M958" s="646"/>
      <c r="N958" s="647"/>
      <c r="O958" s="555"/>
      <c r="P958" s="618"/>
      <c r="Q958" s="555"/>
    </row>
    <row r="959" spans="1:17">
      <c r="A959" s="587"/>
      <c r="B959" s="677"/>
      <c r="C959" s="591"/>
      <c r="D959" s="587"/>
      <c r="E959" s="591"/>
      <c r="F959" s="591"/>
      <c r="G959" s="591"/>
      <c r="H959" s="591"/>
      <c r="I959" s="591"/>
      <c r="J959" s="591"/>
      <c r="K959" s="591"/>
      <c r="L959" s="591"/>
      <c r="M959" s="587"/>
      <c r="N959" s="677"/>
      <c r="O959" s="591"/>
      <c r="P959" s="587"/>
      <c r="Q959" s="677"/>
    </row>
    <row r="960" spans="1:17" ht="15.75">
      <c r="A960" s="2323" t="s">
        <v>979</v>
      </c>
      <c r="B960" s="2323"/>
      <c r="C960" s="2323"/>
      <c r="D960" s="2323"/>
      <c r="E960" s="2323"/>
      <c r="F960" s="2323"/>
      <c r="G960" s="2323"/>
      <c r="H960" s="2323"/>
      <c r="I960" s="2323"/>
      <c r="J960" s="2323"/>
      <c r="K960" s="2323"/>
      <c r="L960" s="2323"/>
      <c r="M960" s="2323"/>
      <c r="N960" s="2323" t="s">
        <v>980</v>
      </c>
      <c r="O960" s="2323"/>
      <c r="P960" s="2323"/>
      <c r="Q960" s="2323"/>
    </row>
    <row r="961" spans="1:17" ht="15.75">
      <c r="A961" s="2317" t="s">
        <v>981</v>
      </c>
      <c r="B961" s="2317"/>
      <c r="C961" s="2317"/>
      <c r="D961" s="2317"/>
      <c r="E961" s="2317"/>
      <c r="F961" s="2317"/>
      <c r="G961" s="2317"/>
      <c r="H961" s="2317"/>
      <c r="I961" s="2317"/>
      <c r="J961" s="2317"/>
      <c r="K961" s="2317"/>
      <c r="L961" s="2317"/>
      <c r="M961" s="2317"/>
      <c r="N961" s="2317" t="s">
        <v>2396</v>
      </c>
      <c r="O961" s="2317"/>
      <c r="P961" s="2317"/>
      <c r="Q961" s="2317"/>
    </row>
    <row r="962" spans="1:17">
      <c r="A962" s="537"/>
      <c r="B962" s="537"/>
      <c r="C962" s="537"/>
      <c r="D962" s="537"/>
      <c r="E962" s="537"/>
      <c r="F962" s="537"/>
      <c r="G962" s="537"/>
      <c r="H962" s="537"/>
      <c r="I962" s="537"/>
      <c r="J962" s="537"/>
      <c r="K962" s="537"/>
      <c r="L962" s="537"/>
      <c r="M962" s="537"/>
      <c r="N962" s="537"/>
      <c r="O962" s="678"/>
      <c r="P962" s="678"/>
      <c r="Q962" s="537"/>
    </row>
    <row r="964" spans="1:17" ht="25.5">
      <c r="A964" s="2314" t="s">
        <v>534</v>
      </c>
      <c r="B964" s="2314"/>
      <c r="C964" s="2314"/>
      <c r="D964" s="2314"/>
      <c r="E964" s="2314"/>
      <c r="F964" s="2314"/>
      <c r="G964" s="2314"/>
      <c r="H964" s="2314"/>
      <c r="I964" s="2314"/>
      <c r="J964" s="2329"/>
      <c r="K964" s="2329"/>
      <c r="L964" s="2329"/>
      <c r="M964" s="2330"/>
      <c r="N964" s="2329" t="s">
        <v>535</v>
      </c>
      <c r="O964" s="2329"/>
      <c r="P964" s="2329"/>
      <c r="Q964" s="2329"/>
    </row>
    <row r="965" spans="1:17" ht="15.75">
      <c r="A965" s="2316" t="s">
        <v>2394</v>
      </c>
      <c r="B965" s="2316"/>
      <c r="C965" s="2316"/>
      <c r="D965" s="2316"/>
      <c r="E965" s="2316"/>
      <c r="F965" s="2316"/>
      <c r="G965" s="2316"/>
      <c r="H965" s="2316"/>
      <c r="I965" s="2316"/>
      <c r="J965" s="2316"/>
      <c r="K965" s="2316"/>
      <c r="L965" s="2316"/>
      <c r="M965" s="2316"/>
      <c r="N965" s="2316" t="s">
        <v>2395</v>
      </c>
      <c r="O965" s="2316"/>
      <c r="P965" s="2316"/>
      <c r="Q965" s="2316"/>
    </row>
    <row r="966" spans="1:17" ht="15.75">
      <c r="A966" s="2337" t="s">
        <v>1579</v>
      </c>
      <c r="B966" s="2337"/>
      <c r="C966" s="2337"/>
      <c r="D966" s="2337"/>
      <c r="E966" s="2337"/>
      <c r="F966" s="2337"/>
      <c r="G966" s="2337"/>
      <c r="H966" s="2337"/>
      <c r="I966" s="2337"/>
      <c r="J966" s="2337"/>
      <c r="K966" s="2337"/>
      <c r="L966" s="2337"/>
      <c r="M966" s="2337"/>
      <c r="N966" s="2337" t="s">
        <v>1580</v>
      </c>
      <c r="O966" s="2337"/>
      <c r="P966" s="2337"/>
      <c r="Q966" s="2337"/>
    </row>
    <row r="967" spans="1:17" ht="15.75">
      <c r="A967" s="659"/>
      <c r="B967" s="659"/>
      <c r="C967" s="659"/>
      <c r="D967" s="659"/>
      <c r="E967" s="659"/>
      <c r="F967" s="659"/>
      <c r="G967" s="659"/>
      <c r="H967" s="659"/>
      <c r="I967" s="659"/>
      <c r="J967" s="659"/>
      <c r="K967" s="659"/>
      <c r="L967" s="659"/>
      <c r="M967" s="659"/>
      <c r="N967" s="659"/>
      <c r="O967" s="659"/>
      <c r="P967" s="659"/>
      <c r="Q967" s="659"/>
    </row>
    <row r="968" spans="1:17">
      <c r="A968" s="600"/>
      <c r="B968" s="2325" t="s">
        <v>542</v>
      </c>
      <c r="C968" s="2327"/>
      <c r="D968" s="2326"/>
      <c r="E968" s="2338" t="s">
        <v>543</v>
      </c>
      <c r="F968" s="2338"/>
      <c r="G968" s="2338"/>
      <c r="H968" s="2327" t="s">
        <v>544</v>
      </c>
      <c r="I968" s="2327"/>
      <c r="J968" s="2327"/>
      <c r="K968" s="2327" t="s">
        <v>545</v>
      </c>
      <c r="L968" s="2327"/>
      <c r="M968" s="2327"/>
      <c r="N968" s="2325" t="s">
        <v>546</v>
      </c>
      <c r="O968" s="2327"/>
      <c r="P968" s="2326"/>
      <c r="Q968" s="573"/>
    </row>
    <row r="969" spans="1:17">
      <c r="A969" s="616"/>
      <c r="B969" s="2332" t="s">
        <v>547</v>
      </c>
      <c r="C969" s="2334"/>
      <c r="D969" s="2333"/>
      <c r="E969" s="2334" t="s">
        <v>2392</v>
      </c>
      <c r="F969" s="2334"/>
      <c r="G969" s="2334"/>
      <c r="H969" s="2334" t="s">
        <v>549</v>
      </c>
      <c r="I969" s="2334"/>
      <c r="J969" s="2334"/>
      <c r="K969" s="2334" t="s">
        <v>550</v>
      </c>
      <c r="L969" s="2334"/>
      <c r="M969" s="2334"/>
      <c r="N969" s="2332" t="s">
        <v>551</v>
      </c>
      <c r="O969" s="2334"/>
      <c r="P969" s="2333"/>
      <c r="Q969" s="595"/>
    </row>
    <row r="970" spans="1:17">
      <c r="A970" s="542"/>
      <c r="B970" s="614"/>
      <c r="C970" s="679"/>
      <c r="D970" s="542"/>
      <c r="E970" s="679"/>
      <c r="F970" s="679"/>
      <c r="G970" s="679"/>
      <c r="H970" s="679"/>
      <c r="I970" s="679"/>
      <c r="J970" s="679"/>
      <c r="K970" s="679"/>
      <c r="L970" s="679"/>
      <c r="M970" s="679"/>
      <c r="N970" s="614"/>
      <c r="O970" s="679"/>
      <c r="P970" s="542"/>
      <c r="Q970" s="679"/>
    </row>
    <row r="971" spans="1:17">
      <c r="A971" s="551" t="s">
        <v>556</v>
      </c>
      <c r="B971" s="617"/>
      <c r="C971" s="555">
        <v>6596</v>
      </c>
      <c r="D971" s="667"/>
      <c r="E971" s="631"/>
      <c r="F971" s="555">
        <v>20649</v>
      </c>
      <c r="G971" s="555"/>
      <c r="H971" s="631"/>
      <c r="I971" s="555">
        <v>7746</v>
      </c>
      <c r="J971" s="555"/>
      <c r="K971" s="631"/>
      <c r="L971" s="555">
        <v>6037</v>
      </c>
      <c r="M971" s="551"/>
      <c r="N971" s="597"/>
      <c r="O971" s="555">
        <v>7869</v>
      </c>
      <c r="P971" s="551"/>
      <c r="Q971" s="602" t="s">
        <v>562</v>
      </c>
    </row>
    <row r="972" spans="1:17">
      <c r="A972" s="540" t="s">
        <v>563</v>
      </c>
      <c r="B972" s="621"/>
      <c r="C972" s="541">
        <v>2000</v>
      </c>
      <c r="D972" s="666"/>
      <c r="E972" s="629"/>
      <c r="F972" s="541">
        <v>8269</v>
      </c>
      <c r="G972" s="541"/>
      <c r="H972" s="629"/>
      <c r="I972" s="541">
        <v>804</v>
      </c>
      <c r="J972" s="541"/>
      <c r="K972" s="629"/>
      <c r="L972" s="541">
        <v>626</v>
      </c>
      <c r="M972" s="540"/>
      <c r="N972" s="593"/>
      <c r="O972" s="541">
        <v>1605</v>
      </c>
      <c r="P972" s="540"/>
      <c r="Q972" s="537" t="s">
        <v>569</v>
      </c>
    </row>
    <row r="973" spans="1:17">
      <c r="A973" s="540" t="s">
        <v>570</v>
      </c>
      <c r="B973" s="621"/>
      <c r="C973" s="541">
        <v>110</v>
      </c>
      <c r="D973" s="666"/>
      <c r="E973" s="629"/>
      <c r="F973" s="541">
        <v>313</v>
      </c>
      <c r="G973" s="541"/>
      <c r="H973" s="629"/>
      <c r="I973" s="541">
        <v>1213</v>
      </c>
      <c r="J973" s="541"/>
      <c r="K973" s="629"/>
      <c r="L973" s="541">
        <v>1184</v>
      </c>
      <c r="M973" s="540"/>
      <c r="N973" s="593"/>
      <c r="O973" s="541">
        <v>290</v>
      </c>
      <c r="P973" s="540"/>
      <c r="Q973" s="537" t="s">
        <v>575</v>
      </c>
    </row>
    <row r="974" spans="1:17">
      <c r="A974" s="540" t="s">
        <v>576</v>
      </c>
      <c r="B974" s="621"/>
      <c r="C974" s="541">
        <v>361</v>
      </c>
      <c r="D974" s="666"/>
      <c r="E974" s="629"/>
      <c r="F974" s="541">
        <v>2483</v>
      </c>
      <c r="G974" s="541"/>
      <c r="H974" s="629"/>
      <c r="I974" s="541">
        <v>375</v>
      </c>
      <c r="J974" s="541"/>
      <c r="K974" s="629"/>
      <c r="L974" s="541">
        <v>1116</v>
      </c>
      <c r="M974" s="540"/>
      <c r="N974" s="593"/>
      <c r="O974" s="541">
        <v>1989</v>
      </c>
      <c r="P974" s="540"/>
      <c r="Q974" s="537" t="s">
        <v>579</v>
      </c>
    </row>
    <row r="975" spans="1:17">
      <c r="A975" s="540" t="s">
        <v>580</v>
      </c>
      <c r="B975" s="621"/>
      <c r="C975" s="541">
        <v>1574</v>
      </c>
      <c r="D975" s="666"/>
      <c r="E975" s="629"/>
      <c r="F975" s="541">
        <v>2071</v>
      </c>
      <c r="G975" s="541"/>
      <c r="H975" s="629"/>
      <c r="I975" s="541">
        <v>2044</v>
      </c>
      <c r="J975" s="541"/>
      <c r="K975" s="629"/>
      <c r="L975" s="541">
        <v>667</v>
      </c>
      <c r="M975" s="540"/>
      <c r="N975" s="593"/>
      <c r="O975" s="541">
        <v>1857</v>
      </c>
      <c r="P975" s="540"/>
      <c r="Q975" s="537" t="s">
        <v>585</v>
      </c>
    </row>
    <row r="976" spans="1:17">
      <c r="A976" s="540" t="s">
        <v>586</v>
      </c>
      <c r="B976" s="621"/>
      <c r="C976" s="541">
        <v>698</v>
      </c>
      <c r="D976" s="666"/>
      <c r="E976" s="629"/>
      <c r="F976" s="541">
        <v>1949</v>
      </c>
      <c r="G976" s="541"/>
      <c r="H976" s="629"/>
      <c r="I976" s="541">
        <v>1922</v>
      </c>
      <c r="J976" s="541"/>
      <c r="K976" s="629"/>
      <c r="L976" s="541">
        <v>1475</v>
      </c>
      <c r="M976" s="540"/>
      <c r="N976" s="593"/>
      <c r="O976" s="541">
        <v>1357</v>
      </c>
      <c r="P976" s="540"/>
      <c r="Q976" s="537" t="s">
        <v>590</v>
      </c>
    </row>
    <row r="977" spans="1:17">
      <c r="A977" s="540" t="s">
        <v>591</v>
      </c>
      <c r="B977" s="621"/>
      <c r="C977" s="541">
        <v>1853</v>
      </c>
      <c r="D977" s="666"/>
      <c r="E977" s="629"/>
      <c r="F977" s="541">
        <v>5564</v>
      </c>
      <c r="G977" s="541"/>
      <c r="H977" s="629"/>
      <c r="I977" s="541">
        <v>1388</v>
      </c>
      <c r="J977" s="541"/>
      <c r="K977" s="629"/>
      <c r="L977" s="541">
        <v>969</v>
      </c>
      <c r="M977" s="540"/>
      <c r="N977" s="593"/>
      <c r="O977" s="541">
        <v>771</v>
      </c>
      <c r="P977" s="540"/>
      <c r="Q977" s="537" t="s">
        <v>597</v>
      </c>
    </row>
    <row r="978" spans="1:17">
      <c r="A978" s="551" t="s">
        <v>598</v>
      </c>
      <c r="B978" s="617"/>
      <c r="C978" s="555">
        <v>1884</v>
      </c>
      <c r="D978" s="667"/>
      <c r="E978" s="631"/>
      <c r="F978" s="555">
        <v>3539</v>
      </c>
      <c r="G978" s="555"/>
      <c r="H978" s="631"/>
      <c r="I978" s="555">
        <v>3258</v>
      </c>
      <c r="J978" s="555"/>
      <c r="K978" s="631"/>
      <c r="L978" s="555">
        <v>2636</v>
      </c>
      <c r="M978" s="551"/>
      <c r="N978" s="597"/>
      <c r="O978" s="555">
        <v>6722</v>
      </c>
      <c r="P978" s="551"/>
      <c r="Q978" s="602" t="s">
        <v>220</v>
      </c>
    </row>
    <row r="979" spans="1:17">
      <c r="A979" s="540" t="s">
        <v>602</v>
      </c>
      <c r="B979" s="621"/>
      <c r="C979" s="541">
        <v>8</v>
      </c>
      <c r="D979" s="666"/>
      <c r="E979" s="629"/>
      <c r="F979" s="509">
        <v>0</v>
      </c>
      <c r="G979" s="541"/>
      <c r="H979" s="629"/>
      <c r="I979" s="541">
        <v>555</v>
      </c>
      <c r="J979" s="541"/>
      <c r="K979" s="629"/>
      <c r="L979" s="541">
        <v>706</v>
      </c>
      <c r="M979" s="540"/>
      <c r="N979" s="593"/>
      <c r="O979" s="541">
        <v>842</v>
      </c>
      <c r="P979" s="540"/>
      <c r="Q979" s="537" t="s">
        <v>606</v>
      </c>
    </row>
    <row r="980" spans="1:17">
      <c r="A980" s="540" t="s">
        <v>607</v>
      </c>
      <c r="B980" s="621"/>
      <c r="C980" s="541">
        <v>235</v>
      </c>
      <c r="D980" s="666"/>
      <c r="E980" s="629"/>
      <c r="F980" s="541">
        <v>567</v>
      </c>
      <c r="G980" s="541"/>
      <c r="H980" s="629"/>
      <c r="I980" s="541">
        <v>117</v>
      </c>
      <c r="J980" s="541"/>
      <c r="K980" s="629"/>
      <c r="L980" s="541">
        <v>86</v>
      </c>
      <c r="M980" s="540"/>
      <c r="N980" s="593"/>
      <c r="O980" s="541">
        <v>143</v>
      </c>
      <c r="P980" s="540"/>
      <c r="Q980" s="537" t="s">
        <v>611</v>
      </c>
    </row>
    <row r="981" spans="1:17">
      <c r="A981" s="540" t="s">
        <v>612</v>
      </c>
      <c r="B981" s="621"/>
      <c r="C981" s="541">
        <v>530</v>
      </c>
      <c r="D981" s="666"/>
      <c r="E981" s="629"/>
      <c r="F981" s="541">
        <v>786</v>
      </c>
      <c r="G981" s="541"/>
      <c r="H981" s="629"/>
      <c r="I981" s="541">
        <v>872</v>
      </c>
      <c r="J981" s="541"/>
      <c r="K981" s="629"/>
      <c r="L981" s="541">
        <v>596</v>
      </c>
      <c r="M981" s="540"/>
      <c r="N981" s="593"/>
      <c r="O981" s="541">
        <v>616</v>
      </c>
      <c r="P981" s="540"/>
      <c r="Q981" s="537" t="s">
        <v>615</v>
      </c>
    </row>
    <row r="982" spans="1:17">
      <c r="A982" s="540" t="s">
        <v>616</v>
      </c>
      <c r="B982" s="621"/>
      <c r="C982" s="541">
        <v>561</v>
      </c>
      <c r="D982" s="666"/>
      <c r="E982" s="629"/>
      <c r="F982" s="541">
        <v>1455</v>
      </c>
      <c r="G982" s="541"/>
      <c r="H982" s="629"/>
      <c r="I982" s="541">
        <v>1032</v>
      </c>
      <c r="J982" s="541"/>
      <c r="K982" s="629"/>
      <c r="L982" s="541">
        <v>557</v>
      </c>
      <c r="M982" s="540"/>
      <c r="N982" s="593"/>
      <c r="O982" s="541">
        <v>4617</v>
      </c>
      <c r="P982" s="540"/>
      <c r="Q982" s="537" t="s">
        <v>620</v>
      </c>
    </row>
    <row r="983" spans="1:17">
      <c r="A983" s="540" t="s">
        <v>621</v>
      </c>
      <c r="B983" s="621"/>
      <c r="C983" s="541">
        <v>550</v>
      </c>
      <c r="D983" s="666"/>
      <c r="E983" s="629"/>
      <c r="F983" s="541">
        <v>693</v>
      </c>
      <c r="G983" s="541"/>
      <c r="H983" s="629"/>
      <c r="I983" s="541">
        <v>665</v>
      </c>
      <c r="J983" s="541"/>
      <c r="K983" s="629"/>
      <c r="L983" s="541">
        <v>653</v>
      </c>
      <c r="M983" s="540"/>
      <c r="N983" s="593"/>
      <c r="O983" s="541">
        <v>484</v>
      </c>
      <c r="P983" s="540"/>
      <c r="Q983" s="537" t="s">
        <v>625</v>
      </c>
    </row>
    <row r="984" spans="1:17">
      <c r="A984" s="540" t="s">
        <v>626</v>
      </c>
      <c r="B984" s="621"/>
      <c r="C984" s="509">
        <v>0</v>
      </c>
      <c r="D984" s="666"/>
      <c r="E984" s="629"/>
      <c r="F984" s="541">
        <v>38</v>
      </c>
      <c r="G984" s="541"/>
      <c r="H984" s="629"/>
      <c r="I984" s="541">
        <v>17</v>
      </c>
      <c r="J984" s="541"/>
      <c r="K984" s="629"/>
      <c r="L984" s="541">
        <v>38</v>
      </c>
      <c r="M984" s="540"/>
      <c r="N984" s="593"/>
      <c r="O984" s="541">
        <v>20</v>
      </c>
      <c r="P984" s="540"/>
      <c r="Q984" s="537" t="s">
        <v>629</v>
      </c>
    </row>
    <row r="985" spans="1:17">
      <c r="A985" s="551" t="s">
        <v>630</v>
      </c>
      <c r="B985" s="617"/>
      <c r="C985" s="555">
        <v>3392</v>
      </c>
      <c r="D985" s="667"/>
      <c r="E985" s="631"/>
      <c r="F985" s="555">
        <v>10446</v>
      </c>
      <c r="G985" s="555"/>
      <c r="H985" s="631"/>
      <c r="I985" s="555">
        <v>7892</v>
      </c>
      <c r="J985" s="555"/>
      <c r="K985" s="631"/>
      <c r="L985" s="555">
        <v>10441</v>
      </c>
      <c r="M985" s="551"/>
      <c r="N985" s="597"/>
      <c r="O985" s="555">
        <v>15389</v>
      </c>
      <c r="P985" s="551"/>
      <c r="Q985" s="602" t="s">
        <v>636</v>
      </c>
    </row>
    <row r="986" spans="1:17">
      <c r="A986" s="540" t="s">
        <v>637</v>
      </c>
      <c r="B986" s="621"/>
      <c r="C986" s="541">
        <v>32</v>
      </c>
      <c r="D986" s="666"/>
      <c r="E986" s="629"/>
      <c r="F986" s="541">
        <v>171</v>
      </c>
      <c r="G986" s="541"/>
      <c r="H986" s="629"/>
      <c r="I986" s="541">
        <v>390</v>
      </c>
      <c r="J986" s="541"/>
      <c r="K986" s="629"/>
      <c r="L986" s="541">
        <v>145</v>
      </c>
      <c r="M986" s="540"/>
      <c r="N986" s="593"/>
      <c r="O986" s="541">
        <v>1</v>
      </c>
      <c r="P986" s="540"/>
      <c r="Q986" s="537" t="s">
        <v>639</v>
      </c>
    </row>
    <row r="987" spans="1:17">
      <c r="A987" s="540" t="s">
        <v>640</v>
      </c>
      <c r="B987" s="621"/>
      <c r="C987" s="541">
        <v>193</v>
      </c>
      <c r="D987" s="666"/>
      <c r="E987" s="629"/>
      <c r="F987" s="541">
        <v>933</v>
      </c>
      <c r="G987" s="541"/>
      <c r="H987" s="629"/>
      <c r="I987" s="541">
        <v>537</v>
      </c>
      <c r="J987" s="541"/>
      <c r="K987" s="629"/>
      <c r="L987" s="541">
        <v>669</v>
      </c>
      <c r="M987" s="540"/>
      <c r="N987" s="593"/>
      <c r="O987" s="541">
        <v>705</v>
      </c>
      <c r="P987" s="540"/>
      <c r="Q987" s="537" t="s">
        <v>645</v>
      </c>
    </row>
    <row r="988" spans="1:17">
      <c r="A988" s="540" t="s">
        <v>646</v>
      </c>
      <c r="B988" s="621"/>
      <c r="C988" s="541">
        <v>36</v>
      </c>
      <c r="D988" s="666"/>
      <c r="E988" s="629"/>
      <c r="F988" s="541">
        <v>2734</v>
      </c>
      <c r="G988" s="541"/>
      <c r="H988" s="629"/>
      <c r="I988" s="541">
        <v>2358</v>
      </c>
      <c r="J988" s="541"/>
      <c r="K988" s="629"/>
      <c r="L988" s="541">
        <v>2370</v>
      </c>
      <c r="M988" s="540"/>
      <c r="N988" s="593"/>
      <c r="O988" s="541">
        <v>1687</v>
      </c>
      <c r="P988" s="540"/>
      <c r="Q988" s="537" t="s">
        <v>647</v>
      </c>
    </row>
    <row r="989" spans="1:17">
      <c r="A989" s="540" t="s">
        <v>648</v>
      </c>
      <c r="B989" s="621"/>
      <c r="C989" s="509">
        <v>0</v>
      </c>
      <c r="D989" s="666"/>
      <c r="E989" s="629"/>
      <c r="F989" s="541">
        <v>17</v>
      </c>
      <c r="G989" s="541"/>
      <c r="H989" s="629"/>
      <c r="I989" s="541">
        <v>100</v>
      </c>
      <c r="J989" s="541"/>
      <c r="K989" s="629"/>
      <c r="L989" s="541">
        <v>59</v>
      </c>
      <c r="M989" s="540"/>
      <c r="N989" s="593"/>
      <c r="O989" s="541">
        <v>73</v>
      </c>
      <c r="P989" s="540"/>
      <c r="Q989" s="537" t="s">
        <v>652</v>
      </c>
    </row>
    <row r="990" spans="1:17">
      <c r="A990" s="540" t="s">
        <v>653</v>
      </c>
      <c r="B990" s="621"/>
      <c r="C990" s="541">
        <v>200</v>
      </c>
      <c r="D990" s="666"/>
      <c r="E990" s="629"/>
      <c r="F990" s="541">
        <v>88</v>
      </c>
      <c r="G990" s="541"/>
      <c r="H990" s="629"/>
      <c r="I990" s="541">
        <v>118</v>
      </c>
      <c r="J990" s="541"/>
      <c r="K990" s="629"/>
      <c r="L990" s="541">
        <v>105</v>
      </c>
      <c r="M990" s="540"/>
      <c r="N990" s="593"/>
      <c r="O990" s="541">
        <v>18</v>
      </c>
      <c r="P990" s="540"/>
      <c r="Q990" s="537" t="s">
        <v>659</v>
      </c>
    </row>
    <row r="991" spans="1:17">
      <c r="A991" s="540" t="s">
        <v>660</v>
      </c>
      <c r="B991" s="621"/>
      <c r="C991" s="541">
        <v>677</v>
      </c>
      <c r="D991" s="666"/>
      <c r="E991" s="629"/>
      <c r="F991" s="541">
        <v>2006</v>
      </c>
      <c r="G991" s="541"/>
      <c r="H991" s="629"/>
      <c r="I991" s="541">
        <v>678</v>
      </c>
      <c r="J991" s="541"/>
      <c r="K991" s="629"/>
      <c r="L991" s="541">
        <v>964</v>
      </c>
      <c r="M991" s="540"/>
      <c r="N991" s="593"/>
      <c r="O991" s="541">
        <v>4062</v>
      </c>
      <c r="P991" s="540"/>
      <c r="Q991" s="537" t="s">
        <v>664</v>
      </c>
    </row>
    <row r="992" spans="1:17">
      <c r="A992" s="540" t="s">
        <v>665</v>
      </c>
      <c r="B992" s="621"/>
      <c r="C992" s="541">
        <v>188</v>
      </c>
      <c r="D992" s="666"/>
      <c r="E992" s="629"/>
      <c r="F992" s="541">
        <v>795</v>
      </c>
      <c r="G992" s="541"/>
      <c r="H992" s="629"/>
      <c r="I992" s="541">
        <v>1821</v>
      </c>
      <c r="J992" s="541"/>
      <c r="K992" s="629"/>
      <c r="L992" s="541">
        <v>2018</v>
      </c>
      <c r="M992" s="540"/>
      <c r="N992" s="593"/>
      <c r="O992" s="541">
        <v>1694</v>
      </c>
      <c r="P992" s="540"/>
      <c r="Q992" s="537" t="s">
        <v>668</v>
      </c>
    </row>
    <row r="993" spans="1:17">
      <c r="A993" s="540" t="s">
        <v>669</v>
      </c>
      <c r="B993" s="621"/>
      <c r="C993" s="541">
        <v>1369</v>
      </c>
      <c r="D993" s="666"/>
      <c r="E993" s="629"/>
      <c r="F993" s="541">
        <v>2386</v>
      </c>
      <c r="G993" s="541"/>
      <c r="H993" s="629"/>
      <c r="I993" s="541">
        <v>852</v>
      </c>
      <c r="J993" s="541"/>
      <c r="K993" s="629"/>
      <c r="L993" s="541">
        <v>2780</v>
      </c>
      <c r="M993" s="540"/>
      <c r="N993" s="593"/>
      <c r="O993" s="541">
        <v>5127</v>
      </c>
      <c r="P993" s="540"/>
      <c r="Q993" s="537" t="s">
        <v>674</v>
      </c>
    </row>
    <row r="994" spans="1:17">
      <c r="A994" s="540" t="s">
        <v>675</v>
      </c>
      <c r="B994" s="621"/>
      <c r="C994" s="541">
        <v>27</v>
      </c>
      <c r="D994" s="666"/>
      <c r="E994" s="629"/>
      <c r="F994" s="509">
        <v>0</v>
      </c>
      <c r="G994" s="541"/>
      <c r="H994" s="629"/>
      <c r="I994" s="509">
        <v>0</v>
      </c>
      <c r="J994" s="541"/>
      <c r="K994" s="629"/>
      <c r="L994" s="541">
        <v>273</v>
      </c>
      <c r="M994" s="540"/>
      <c r="N994" s="593"/>
      <c r="O994" s="541">
        <v>662</v>
      </c>
      <c r="P994" s="540"/>
      <c r="Q994" s="537" t="s">
        <v>679</v>
      </c>
    </row>
    <row r="995" spans="1:17">
      <c r="A995" s="540" t="s">
        <v>680</v>
      </c>
      <c r="B995" s="621"/>
      <c r="C995" s="541">
        <v>456</v>
      </c>
      <c r="D995" s="666"/>
      <c r="E995" s="629"/>
      <c r="F995" s="541">
        <v>986</v>
      </c>
      <c r="G995" s="541"/>
      <c r="H995" s="629"/>
      <c r="I995" s="541">
        <v>701</v>
      </c>
      <c r="J995" s="541"/>
      <c r="K995" s="629"/>
      <c r="L995" s="541">
        <v>722</v>
      </c>
      <c r="M995" s="540"/>
      <c r="N995" s="593"/>
      <c r="O995" s="541">
        <v>980</v>
      </c>
      <c r="P995" s="540"/>
      <c r="Q995" s="537" t="s">
        <v>685</v>
      </c>
    </row>
    <row r="996" spans="1:17">
      <c r="A996" s="540" t="s">
        <v>686</v>
      </c>
      <c r="B996" s="621"/>
      <c r="C996" s="541">
        <v>214</v>
      </c>
      <c r="D996" s="666"/>
      <c r="E996" s="629"/>
      <c r="F996" s="541">
        <v>330</v>
      </c>
      <c r="G996" s="541"/>
      <c r="H996" s="629"/>
      <c r="I996" s="541">
        <v>337</v>
      </c>
      <c r="J996" s="541"/>
      <c r="K996" s="629"/>
      <c r="L996" s="541">
        <v>336</v>
      </c>
      <c r="M996" s="540"/>
      <c r="N996" s="593"/>
      <c r="O996" s="541">
        <v>380</v>
      </c>
      <c r="P996" s="540"/>
      <c r="Q996" s="537" t="s">
        <v>687</v>
      </c>
    </row>
    <row r="997" spans="1:17">
      <c r="A997" s="551" t="s">
        <v>688</v>
      </c>
      <c r="B997" s="617"/>
      <c r="C997" s="555">
        <v>6702</v>
      </c>
      <c r="D997" s="667"/>
      <c r="E997" s="631"/>
      <c r="F997" s="555">
        <v>11430</v>
      </c>
      <c r="G997" s="555"/>
      <c r="H997" s="631"/>
      <c r="I997" s="555">
        <v>10657</v>
      </c>
      <c r="J997" s="555"/>
      <c r="K997" s="631"/>
      <c r="L997" s="555">
        <v>10610</v>
      </c>
      <c r="M997" s="551"/>
      <c r="N997" s="597"/>
      <c r="O997" s="555">
        <v>9618</v>
      </c>
      <c r="P997" s="551"/>
      <c r="Q997" s="602" t="s">
        <v>693</v>
      </c>
    </row>
    <row r="998" spans="1:17">
      <c r="A998" s="540" t="s">
        <v>694</v>
      </c>
      <c r="B998" s="621"/>
      <c r="C998" s="541">
        <v>308</v>
      </c>
      <c r="D998" s="666"/>
      <c r="E998" s="629"/>
      <c r="F998" s="541">
        <v>1798</v>
      </c>
      <c r="G998" s="541"/>
      <c r="H998" s="629"/>
      <c r="I998" s="541">
        <v>1200</v>
      </c>
      <c r="J998" s="541"/>
      <c r="K998" s="629"/>
      <c r="L998" s="541">
        <v>1960</v>
      </c>
      <c r="M998" s="540"/>
      <c r="N998" s="593"/>
      <c r="O998" s="541">
        <v>2463</v>
      </c>
      <c r="P998" s="540"/>
      <c r="Q998" s="537" t="s">
        <v>698</v>
      </c>
    </row>
    <row r="999" spans="1:17">
      <c r="A999" s="540" t="s">
        <v>699</v>
      </c>
      <c r="B999" s="621"/>
      <c r="C999" s="541">
        <v>702</v>
      </c>
      <c r="D999" s="666"/>
      <c r="E999" s="629"/>
      <c r="F999" s="541">
        <v>2247</v>
      </c>
      <c r="G999" s="541"/>
      <c r="H999" s="629"/>
      <c r="I999" s="541">
        <v>1555</v>
      </c>
      <c r="J999" s="541"/>
      <c r="K999" s="629"/>
      <c r="L999" s="541">
        <v>364</v>
      </c>
      <c r="M999" s="540"/>
      <c r="N999" s="593"/>
      <c r="O999" s="541">
        <v>178</v>
      </c>
      <c r="P999" s="540"/>
      <c r="Q999" s="537" t="s">
        <v>704</v>
      </c>
    </row>
    <row r="1000" spans="1:17">
      <c r="A1000" s="540" t="s">
        <v>705</v>
      </c>
      <c r="B1000" s="621"/>
      <c r="C1000" s="541">
        <v>6</v>
      </c>
      <c r="D1000" s="666"/>
      <c r="E1000" s="629"/>
      <c r="F1000" s="509">
        <v>0</v>
      </c>
      <c r="G1000" s="541"/>
      <c r="H1000" s="629"/>
      <c r="I1000" s="509">
        <v>0</v>
      </c>
      <c r="J1000" s="541"/>
      <c r="K1000" s="629"/>
      <c r="L1000" s="541">
        <v>20</v>
      </c>
      <c r="M1000" s="540"/>
      <c r="N1000" s="593"/>
      <c r="O1000" s="541">
        <v>307</v>
      </c>
      <c r="P1000" s="540"/>
      <c r="Q1000" s="537" t="s">
        <v>706</v>
      </c>
    </row>
    <row r="1001" spans="1:17">
      <c r="A1001" s="540" t="s">
        <v>707</v>
      </c>
      <c r="B1001" s="621"/>
      <c r="C1001" s="541">
        <v>36</v>
      </c>
      <c r="D1001" s="666"/>
      <c r="E1001" s="629"/>
      <c r="F1001" s="541">
        <v>80</v>
      </c>
      <c r="G1001" s="541"/>
      <c r="H1001" s="629"/>
      <c r="I1001" s="541">
        <v>44</v>
      </c>
      <c r="J1001" s="541"/>
      <c r="K1001" s="629"/>
      <c r="L1001" s="541">
        <v>30</v>
      </c>
      <c r="M1001" s="540"/>
      <c r="N1001" s="593"/>
      <c r="O1001" s="541">
        <v>385</v>
      </c>
      <c r="P1001" s="540"/>
      <c r="Q1001" s="537" t="s">
        <v>708</v>
      </c>
    </row>
    <row r="1002" spans="1:17">
      <c r="A1002" s="540" t="s">
        <v>709</v>
      </c>
      <c r="B1002" s="621"/>
      <c r="C1002" s="541">
        <v>14</v>
      </c>
      <c r="D1002" s="666"/>
      <c r="E1002" s="629"/>
      <c r="F1002" s="541">
        <v>36</v>
      </c>
      <c r="G1002" s="541"/>
      <c r="H1002" s="629"/>
      <c r="I1002" s="541">
        <v>61</v>
      </c>
      <c r="J1002" s="541"/>
      <c r="K1002" s="629"/>
      <c r="L1002" s="541">
        <v>23</v>
      </c>
      <c r="M1002" s="540"/>
      <c r="N1002" s="593"/>
      <c r="O1002" s="541">
        <v>54</v>
      </c>
      <c r="P1002" s="540"/>
      <c r="Q1002" s="537" t="s">
        <v>712</v>
      </c>
    </row>
    <row r="1003" spans="1:17">
      <c r="A1003" s="540" t="s">
        <v>713</v>
      </c>
      <c r="B1003" s="621"/>
      <c r="C1003" s="541">
        <v>163</v>
      </c>
      <c r="D1003" s="666"/>
      <c r="E1003" s="629"/>
      <c r="F1003" s="541">
        <v>386</v>
      </c>
      <c r="G1003" s="541"/>
      <c r="H1003" s="629"/>
      <c r="I1003" s="541">
        <v>1166</v>
      </c>
      <c r="J1003" s="541"/>
      <c r="K1003" s="629"/>
      <c r="L1003" s="541">
        <v>1674</v>
      </c>
      <c r="M1003" s="540"/>
      <c r="N1003" s="593"/>
      <c r="O1003" s="541">
        <v>1213</v>
      </c>
      <c r="P1003" s="540"/>
      <c r="Q1003" s="537" t="s">
        <v>716</v>
      </c>
    </row>
    <row r="1004" spans="1:17">
      <c r="A1004" s="540" t="s">
        <v>717</v>
      </c>
      <c r="B1004" s="621"/>
      <c r="C1004" s="541">
        <v>308</v>
      </c>
      <c r="D1004" s="666"/>
      <c r="E1004" s="629"/>
      <c r="F1004" s="541">
        <v>1098</v>
      </c>
      <c r="G1004" s="541"/>
      <c r="H1004" s="629"/>
      <c r="I1004" s="541">
        <v>250</v>
      </c>
      <c r="J1004" s="541"/>
      <c r="K1004" s="629"/>
      <c r="L1004" s="541">
        <v>802</v>
      </c>
      <c r="M1004" s="540"/>
      <c r="N1004" s="593"/>
      <c r="O1004" s="541">
        <v>890</v>
      </c>
      <c r="P1004" s="540"/>
      <c r="Q1004" s="537" t="s">
        <v>718</v>
      </c>
    </row>
    <row r="1005" spans="1:17">
      <c r="A1005" s="540" t="s">
        <v>719</v>
      </c>
      <c r="B1005" s="621"/>
      <c r="C1005" s="541">
        <v>149</v>
      </c>
      <c r="D1005" s="666"/>
      <c r="E1005" s="629"/>
      <c r="F1005" s="541">
        <v>835</v>
      </c>
      <c r="G1005" s="541"/>
      <c r="H1005" s="629"/>
      <c r="I1005" s="541">
        <v>200</v>
      </c>
      <c r="J1005" s="541"/>
      <c r="K1005" s="629"/>
      <c r="L1005" s="541">
        <v>493</v>
      </c>
      <c r="M1005" s="540"/>
      <c r="N1005" s="593"/>
      <c r="O1005" s="541">
        <v>320</v>
      </c>
      <c r="P1005" s="540"/>
      <c r="Q1005" s="537" t="s">
        <v>723</v>
      </c>
    </row>
    <row r="1006" spans="1:17">
      <c r="A1006" s="540" t="s">
        <v>724</v>
      </c>
      <c r="B1006" s="621"/>
      <c r="C1006" s="541">
        <v>78</v>
      </c>
      <c r="D1006" s="666"/>
      <c r="E1006" s="629"/>
      <c r="F1006" s="541">
        <v>187</v>
      </c>
      <c r="G1006" s="541"/>
      <c r="H1006" s="629"/>
      <c r="I1006" s="541">
        <v>488</v>
      </c>
      <c r="J1006" s="541"/>
      <c r="K1006" s="629"/>
      <c r="L1006" s="541">
        <v>120</v>
      </c>
      <c r="M1006" s="540"/>
      <c r="N1006" s="593"/>
      <c r="O1006" s="541">
        <v>104</v>
      </c>
      <c r="P1006" s="540"/>
      <c r="Q1006" s="537" t="s">
        <v>727</v>
      </c>
    </row>
    <row r="1007" spans="1:17">
      <c r="A1007" s="540" t="s">
        <v>728</v>
      </c>
      <c r="B1007" s="621"/>
      <c r="C1007" s="541">
        <v>3604</v>
      </c>
      <c r="D1007" s="666"/>
      <c r="E1007" s="629"/>
      <c r="F1007" s="541">
        <v>1793</v>
      </c>
      <c r="G1007" s="541"/>
      <c r="H1007" s="629"/>
      <c r="I1007" s="541">
        <v>1563</v>
      </c>
      <c r="J1007" s="541"/>
      <c r="K1007" s="629"/>
      <c r="L1007" s="541">
        <v>911</v>
      </c>
      <c r="M1007" s="540"/>
      <c r="N1007" s="593"/>
      <c r="O1007" s="541">
        <v>106</v>
      </c>
      <c r="P1007" s="540"/>
      <c r="Q1007" s="537" t="s">
        <v>731</v>
      </c>
    </row>
    <row r="1008" spans="1:17">
      <c r="A1008" s="540" t="s">
        <v>732</v>
      </c>
      <c r="B1008" s="621"/>
      <c r="C1008" s="541">
        <v>311</v>
      </c>
      <c r="D1008" s="666"/>
      <c r="E1008" s="629"/>
      <c r="F1008" s="541">
        <v>326</v>
      </c>
      <c r="G1008" s="541"/>
      <c r="H1008" s="629"/>
      <c r="I1008" s="541">
        <v>79</v>
      </c>
      <c r="J1008" s="541"/>
      <c r="K1008" s="629"/>
      <c r="L1008" s="541">
        <v>47</v>
      </c>
      <c r="M1008" s="540"/>
      <c r="N1008" s="593"/>
      <c r="O1008" s="541">
        <v>260</v>
      </c>
      <c r="P1008" s="540"/>
      <c r="Q1008" s="537" t="s">
        <v>735</v>
      </c>
    </row>
    <row r="1009" spans="1:17">
      <c r="A1009" s="540" t="s">
        <v>736</v>
      </c>
      <c r="B1009" s="621"/>
      <c r="C1009" s="541">
        <v>892</v>
      </c>
      <c r="D1009" s="666"/>
      <c r="E1009" s="629"/>
      <c r="F1009" s="541">
        <v>1727</v>
      </c>
      <c r="G1009" s="541"/>
      <c r="H1009" s="629"/>
      <c r="I1009" s="541">
        <v>2184</v>
      </c>
      <c r="J1009" s="541"/>
      <c r="K1009" s="629"/>
      <c r="L1009" s="541">
        <v>3612</v>
      </c>
      <c r="M1009" s="540"/>
      <c r="N1009" s="593"/>
      <c r="O1009" s="541">
        <v>3036</v>
      </c>
      <c r="P1009" s="540"/>
      <c r="Q1009" s="537" t="s">
        <v>739</v>
      </c>
    </row>
    <row r="1010" spans="1:17">
      <c r="A1010" s="540" t="s">
        <v>740</v>
      </c>
      <c r="B1010" s="621"/>
      <c r="C1010" s="541">
        <v>131</v>
      </c>
      <c r="D1010" s="666"/>
      <c r="E1010" s="629"/>
      <c r="F1010" s="541">
        <v>917</v>
      </c>
      <c r="G1010" s="541"/>
      <c r="H1010" s="629"/>
      <c r="I1010" s="541">
        <v>1867</v>
      </c>
      <c r="J1010" s="541"/>
      <c r="K1010" s="629"/>
      <c r="L1010" s="541">
        <v>554</v>
      </c>
      <c r="M1010" s="540"/>
      <c r="N1010" s="593"/>
      <c r="O1010" s="541">
        <v>302</v>
      </c>
      <c r="P1010" s="540"/>
      <c r="Q1010" s="537" t="s">
        <v>745</v>
      </c>
    </row>
    <row r="1011" spans="1:17">
      <c r="A1011" s="551" t="s">
        <v>746</v>
      </c>
      <c r="B1011" s="617"/>
      <c r="C1011" s="555">
        <v>1369</v>
      </c>
      <c r="D1011" s="667"/>
      <c r="E1011" s="631"/>
      <c r="F1011" s="555">
        <v>5937</v>
      </c>
      <c r="G1011" s="555"/>
      <c r="H1011" s="631"/>
      <c r="I1011" s="555">
        <v>3789</v>
      </c>
      <c r="J1011" s="555"/>
      <c r="K1011" s="631"/>
      <c r="L1011" s="555">
        <v>3124</v>
      </c>
      <c r="M1011" s="551"/>
      <c r="N1011" s="597"/>
      <c r="O1011" s="555">
        <v>4024</v>
      </c>
      <c r="P1011" s="551"/>
      <c r="Q1011" s="602" t="s">
        <v>752</v>
      </c>
    </row>
    <row r="1012" spans="1:17">
      <c r="A1012" s="540" t="s">
        <v>753</v>
      </c>
      <c r="B1012" s="621"/>
      <c r="C1012" s="541">
        <v>68</v>
      </c>
      <c r="D1012" s="666"/>
      <c r="E1012" s="629"/>
      <c r="F1012" s="541">
        <v>133</v>
      </c>
      <c r="G1012" s="541"/>
      <c r="H1012" s="629"/>
      <c r="I1012" s="541">
        <v>107</v>
      </c>
      <c r="J1012" s="541"/>
      <c r="K1012" s="629"/>
      <c r="L1012" s="541">
        <v>128</v>
      </c>
      <c r="M1012" s="540"/>
      <c r="N1012" s="593"/>
      <c r="O1012" s="541">
        <v>167</v>
      </c>
      <c r="P1012" s="540"/>
      <c r="Q1012" s="537" t="s">
        <v>757</v>
      </c>
    </row>
    <row r="1013" spans="1:17">
      <c r="A1013" s="540" t="s">
        <v>758</v>
      </c>
      <c r="B1013" s="621"/>
      <c r="C1013" s="541">
        <v>270</v>
      </c>
      <c r="D1013" s="666"/>
      <c r="E1013" s="629"/>
      <c r="F1013" s="541">
        <v>1772</v>
      </c>
      <c r="G1013" s="541"/>
      <c r="H1013" s="629"/>
      <c r="I1013" s="541">
        <v>941</v>
      </c>
      <c r="J1013" s="541"/>
      <c r="K1013" s="629"/>
      <c r="L1013" s="541">
        <v>984</v>
      </c>
      <c r="M1013" s="540"/>
      <c r="N1013" s="593"/>
      <c r="O1013" s="541">
        <v>1716</v>
      </c>
      <c r="P1013" s="540"/>
      <c r="Q1013" s="537" t="s">
        <v>762</v>
      </c>
    </row>
    <row r="1014" spans="1:17">
      <c r="A1014" s="540" t="s">
        <v>763</v>
      </c>
      <c r="B1014" s="621"/>
      <c r="C1014" s="541">
        <v>245</v>
      </c>
      <c r="D1014" s="666"/>
      <c r="E1014" s="629"/>
      <c r="F1014" s="541">
        <v>1470</v>
      </c>
      <c r="G1014" s="541"/>
      <c r="H1014" s="629"/>
      <c r="I1014" s="541">
        <v>1023</v>
      </c>
      <c r="J1014" s="541"/>
      <c r="K1014" s="629"/>
      <c r="L1014" s="541">
        <v>149</v>
      </c>
      <c r="M1014" s="540"/>
      <c r="N1014" s="593"/>
      <c r="O1014" s="541">
        <v>389</v>
      </c>
      <c r="P1014" s="540"/>
      <c r="Q1014" s="537" t="s">
        <v>767</v>
      </c>
    </row>
    <row r="1015" spans="1:17">
      <c r="A1015" s="540" t="s">
        <v>768</v>
      </c>
      <c r="B1015" s="621"/>
      <c r="C1015" s="541">
        <v>132</v>
      </c>
      <c r="D1015" s="666"/>
      <c r="E1015" s="629"/>
      <c r="F1015" s="541">
        <v>1683</v>
      </c>
      <c r="G1015" s="541"/>
      <c r="H1015" s="629"/>
      <c r="I1015" s="541">
        <v>487</v>
      </c>
      <c r="J1015" s="541"/>
      <c r="K1015" s="629"/>
      <c r="L1015" s="541">
        <v>201</v>
      </c>
      <c r="M1015" s="540"/>
      <c r="N1015" s="593"/>
      <c r="O1015" s="541">
        <v>151</v>
      </c>
      <c r="P1015" s="540"/>
      <c r="Q1015" s="537" t="s">
        <v>773</v>
      </c>
    </row>
    <row r="1016" spans="1:17">
      <c r="A1016" s="540" t="s">
        <v>774</v>
      </c>
      <c r="B1016" s="621"/>
      <c r="C1016" s="541">
        <v>641</v>
      </c>
      <c r="D1016" s="666"/>
      <c r="E1016" s="629"/>
      <c r="F1016" s="541">
        <v>873</v>
      </c>
      <c r="G1016" s="541"/>
      <c r="H1016" s="629"/>
      <c r="I1016" s="541">
        <v>1189</v>
      </c>
      <c r="J1016" s="541"/>
      <c r="K1016" s="629"/>
      <c r="L1016" s="541">
        <v>1243</v>
      </c>
      <c r="M1016" s="540"/>
      <c r="N1016" s="593"/>
      <c r="O1016" s="541">
        <v>734</v>
      </c>
      <c r="P1016" s="540"/>
      <c r="Q1016" s="537" t="s">
        <v>779</v>
      </c>
    </row>
    <row r="1017" spans="1:17">
      <c r="A1017" s="568" t="s">
        <v>780</v>
      </c>
      <c r="B1017" s="625"/>
      <c r="C1017" s="568">
        <v>13</v>
      </c>
      <c r="D1017" s="680"/>
      <c r="E1017" s="625"/>
      <c r="F1017" s="568">
        <v>6</v>
      </c>
      <c r="G1017" s="568"/>
      <c r="H1017" s="627"/>
      <c r="I1017" s="568">
        <v>42</v>
      </c>
      <c r="J1017" s="568"/>
      <c r="K1017" s="627"/>
      <c r="L1017" s="568">
        <v>419</v>
      </c>
      <c r="M1017" s="568"/>
      <c r="N1017" s="599"/>
      <c r="O1017" s="568">
        <v>867</v>
      </c>
      <c r="P1017" s="546"/>
      <c r="Q1017" s="568" t="s">
        <v>783</v>
      </c>
    </row>
    <row r="1018" spans="1:17">
      <c r="A1018" s="541"/>
      <c r="B1018" s="629"/>
      <c r="C1018" s="541"/>
      <c r="D1018" s="672"/>
      <c r="E1018" s="629"/>
      <c r="F1018" s="541"/>
      <c r="G1018" s="541"/>
      <c r="H1018" s="629"/>
      <c r="I1018" s="541"/>
      <c r="J1018" s="541"/>
      <c r="K1018" s="629"/>
      <c r="L1018" s="541"/>
      <c r="M1018" s="541"/>
      <c r="N1018" s="541"/>
      <c r="O1018" s="541"/>
      <c r="P1018" s="541"/>
      <c r="Q1018" s="541"/>
    </row>
    <row r="1019" spans="1:17">
      <c r="A1019" s="551" t="s">
        <v>1416</v>
      </c>
      <c r="B1019" s="617"/>
      <c r="C1019" s="555">
        <v>10130</v>
      </c>
      <c r="D1019" s="667"/>
      <c r="E1019" s="631"/>
      <c r="F1019" s="555">
        <v>24871</v>
      </c>
      <c r="G1019" s="555"/>
      <c r="H1019" s="631"/>
      <c r="I1019" s="555">
        <v>21941</v>
      </c>
      <c r="J1019" s="555"/>
      <c r="K1019" s="631"/>
      <c r="L1019" s="555">
        <v>28726</v>
      </c>
      <c r="M1019" s="551"/>
      <c r="N1019" s="597"/>
      <c r="O1019" s="555">
        <v>25764</v>
      </c>
      <c r="P1019" s="551"/>
      <c r="Q1019" s="602" t="s">
        <v>790</v>
      </c>
    </row>
    <row r="1020" spans="1:17">
      <c r="A1020" s="540" t="s">
        <v>791</v>
      </c>
      <c r="B1020" s="621"/>
      <c r="C1020" s="541">
        <v>320</v>
      </c>
      <c r="D1020" s="666"/>
      <c r="E1020" s="629"/>
      <c r="F1020" s="541">
        <v>1344</v>
      </c>
      <c r="G1020" s="541"/>
      <c r="H1020" s="629"/>
      <c r="I1020" s="541">
        <v>758</v>
      </c>
      <c r="J1020" s="541"/>
      <c r="K1020" s="629"/>
      <c r="L1020" s="541">
        <v>686</v>
      </c>
      <c r="M1020" s="540"/>
      <c r="N1020" s="593"/>
      <c r="O1020" s="541">
        <v>1257</v>
      </c>
      <c r="P1020" s="540"/>
      <c r="Q1020" s="537" t="s">
        <v>797</v>
      </c>
    </row>
    <row r="1021" spans="1:17">
      <c r="A1021" s="540" t="s">
        <v>798</v>
      </c>
      <c r="B1021" s="621"/>
      <c r="C1021" s="541">
        <v>498</v>
      </c>
      <c r="D1021" s="666"/>
      <c r="E1021" s="629"/>
      <c r="F1021" s="541">
        <v>436</v>
      </c>
      <c r="G1021" s="541"/>
      <c r="H1021" s="629"/>
      <c r="I1021" s="541">
        <v>616</v>
      </c>
      <c r="J1021" s="541"/>
      <c r="K1021" s="629"/>
      <c r="L1021" s="541">
        <v>2333</v>
      </c>
      <c r="M1021" s="540"/>
      <c r="N1021" s="593"/>
      <c r="O1021" s="541">
        <v>2227</v>
      </c>
      <c r="P1021" s="540"/>
      <c r="Q1021" s="537" t="s">
        <v>803</v>
      </c>
    </row>
    <row r="1022" spans="1:17">
      <c r="A1022" s="540" t="s">
        <v>804</v>
      </c>
      <c r="B1022" s="621"/>
      <c r="C1022" s="541">
        <v>395</v>
      </c>
      <c r="D1022" s="666"/>
      <c r="E1022" s="629"/>
      <c r="F1022" s="541">
        <v>616</v>
      </c>
      <c r="G1022" s="541"/>
      <c r="H1022" s="629"/>
      <c r="I1022" s="541">
        <v>616</v>
      </c>
      <c r="J1022" s="541"/>
      <c r="K1022" s="629"/>
      <c r="L1022" s="541">
        <v>1193</v>
      </c>
      <c r="M1022" s="540"/>
      <c r="N1022" s="593"/>
      <c r="O1022" s="541">
        <v>727</v>
      </c>
      <c r="P1022" s="540"/>
      <c r="Q1022" s="537" t="s">
        <v>805</v>
      </c>
    </row>
    <row r="1023" spans="1:17">
      <c r="A1023" s="540" t="s">
        <v>806</v>
      </c>
      <c r="B1023" s="621"/>
      <c r="C1023" s="541">
        <v>305</v>
      </c>
      <c r="D1023" s="666"/>
      <c r="E1023" s="629"/>
      <c r="F1023" s="541">
        <v>846</v>
      </c>
      <c r="G1023" s="541"/>
      <c r="H1023" s="629"/>
      <c r="I1023" s="541">
        <v>346</v>
      </c>
      <c r="J1023" s="541"/>
      <c r="K1023" s="629"/>
      <c r="L1023" s="541">
        <v>344</v>
      </c>
      <c r="M1023" s="540"/>
      <c r="N1023" s="593"/>
      <c r="O1023" s="541">
        <v>253</v>
      </c>
      <c r="P1023" s="540"/>
      <c r="Q1023" s="537" t="s">
        <v>807</v>
      </c>
    </row>
    <row r="1024" spans="1:17">
      <c r="A1024" s="540" t="s">
        <v>808</v>
      </c>
      <c r="B1024" s="621"/>
      <c r="C1024" s="541">
        <v>85</v>
      </c>
      <c r="D1024" s="666"/>
      <c r="E1024" s="629"/>
      <c r="F1024" s="541">
        <v>585</v>
      </c>
      <c r="G1024" s="541"/>
      <c r="H1024" s="629"/>
      <c r="I1024" s="541">
        <v>499</v>
      </c>
      <c r="J1024" s="541"/>
      <c r="K1024" s="629"/>
      <c r="L1024" s="541">
        <v>61</v>
      </c>
      <c r="M1024" s="540"/>
      <c r="N1024" s="593"/>
      <c r="O1024" s="541">
        <v>51</v>
      </c>
      <c r="P1024" s="540"/>
      <c r="Q1024" s="537" t="s">
        <v>809</v>
      </c>
    </row>
    <row r="1025" spans="1:17">
      <c r="A1025" s="540" t="s">
        <v>810</v>
      </c>
      <c r="B1025" s="621"/>
      <c r="C1025" s="541">
        <v>19</v>
      </c>
      <c r="D1025" s="666"/>
      <c r="E1025" s="629"/>
      <c r="F1025" s="541">
        <v>59</v>
      </c>
      <c r="G1025" s="541"/>
      <c r="H1025" s="629"/>
      <c r="I1025" s="541">
        <v>337</v>
      </c>
      <c r="J1025" s="541"/>
      <c r="K1025" s="629"/>
      <c r="L1025" s="541">
        <v>48</v>
      </c>
      <c r="M1025" s="540"/>
      <c r="N1025" s="593"/>
      <c r="O1025" s="541">
        <v>170</v>
      </c>
      <c r="P1025" s="540"/>
      <c r="Q1025" s="537" t="s">
        <v>811</v>
      </c>
    </row>
    <row r="1026" spans="1:17">
      <c r="A1026" s="540" t="s">
        <v>812</v>
      </c>
      <c r="B1026" s="621"/>
      <c r="C1026" s="541">
        <v>154</v>
      </c>
      <c r="D1026" s="666"/>
      <c r="E1026" s="629"/>
      <c r="F1026" s="541">
        <v>2600</v>
      </c>
      <c r="G1026" s="541"/>
      <c r="H1026" s="629"/>
      <c r="I1026" s="541">
        <v>1959</v>
      </c>
      <c r="J1026" s="541"/>
      <c r="K1026" s="629"/>
      <c r="L1026" s="541">
        <v>4818</v>
      </c>
      <c r="M1026" s="540"/>
      <c r="N1026" s="593"/>
      <c r="O1026" s="541">
        <v>5750</v>
      </c>
      <c r="P1026" s="540"/>
      <c r="Q1026" s="537" t="s">
        <v>813</v>
      </c>
    </row>
    <row r="1027" spans="1:17">
      <c r="A1027" s="540" t="s">
        <v>814</v>
      </c>
      <c r="B1027" s="621"/>
      <c r="C1027" s="541">
        <v>197</v>
      </c>
      <c r="D1027" s="666"/>
      <c r="E1027" s="629"/>
      <c r="F1027" s="541">
        <v>362</v>
      </c>
      <c r="G1027" s="541"/>
      <c r="H1027" s="629"/>
      <c r="I1027" s="541">
        <v>653</v>
      </c>
      <c r="J1027" s="541"/>
      <c r="K1027" s="629"/>
      <c r="L1027" s="541">
        <v>87</v>
      </c>
      <c r="M1027" s="540"/>
      <c r="N1027" s="593"/>
      <c r="O1027" s="541">
        <v>227</v>
      </c>
      <c r="P1027" s="540"/>
      <c r="Q1027" s="537" t="s">
        <v>815</v>
      </c>
    </row>
    <row r="1028" spans="1:17">
      <c r="A1028" s="540" t="s">
        <v>816</v>
      </c>
      <c r="B1028" s="621"/>
      <c r="C1028" s="509">
        <v>0</v>
      </c>
      <c r="D1028" s="666"/>
      <c r="E1028" s="629"/>
      <c r="F1028" s="541">
        <v>94</v>
      </c>
      <c r="G1028" s="541"/>
      <c r="H1028" s="629"/>
      <c r="I1028" s="541">
        <v>786</v>
      </c>
      <c r="J1028" s="541"/>
      <c r="K1028" s="629"/>
      <c r="L1028" s="541">
        <v>2321</v>
      </c>
      <c r="M1028" s="540"/>
      <c r="N1028" s="593"/>
      <c r="O1028" s="541">
        <v>5140</v>
      </c>
      <c r="P1028" s="540"/>
      <c r="Q1028" s="537" t="s">
        <v>818</v>
      </c>
    </row>
    <row r="1029" spans="1:17">
      <c r="A1029" s="540" t="s">
        <v>819</v>
      </c>
      <c r="B1029" s="621"/>
      <c r="C1029" s="541">
        <v>1320</v>
      </c>
      <c r="D1029" s="666"/>
      <c r="E1029" s="629"/>
      <c r="F1029" s="541">
        <v>1006</v>
      </c>
      <c r="G1029" s="541"/>
      <c r="H1029" s="629"/>
      <c r="I1029" s="541">
        <v>701</v>
      </c>
      <c r="J1029" s="541"/>
      <c r="K1029" s="629"/>
      <c r="L1029" s="541">
        <v>103</v>
      </c>
      <c r="M1029" s="540"/>
      <c r="N1029" s="593"/>
      <c r="O1029" s="541">
        <v>1069</v>
      </c>
      <c r="P1029" s="540"/>
      <c r="Q1029" s="537" t="s">
        <v>820</v>
      </c>
    </row>
    <row r="1030" spans="1:17">
      <c r="A1030" s="540" t="s">
        <v>821</v>
      </c>
      <c r="B1030" s="621"/>
      <c r="C1030" s="541">
        <v>411</v>
      </c>
      <c r="D1030" s="666"/>
      <c r="E1030" s="629"/>
      <c r="F1030" s="541">
        <v>4257</v>
      </c>
      <c r="G1030" s="541"/>
      <c r="H1030" s="629"/>
      <c r="I1030" s="541">
        <v>2427</v>
      </c>
      <c r="J1030" s="541"/>
      <c r="K1030" s="629"/>
      <c r="L1030" s="541">
        <v>3334</v>
      </c>
      <c r="M1030" s="540"/>
      <c r="N1030" s="593"/>
      <c r="O1030" s="541">
        <v>3492</v>
      </c>
      <c r="P1030" s="540"/>
      <c r="Q1030" s="537" t="s">
        <v>822</v>
      </c>
    </row>
    <row r="1031" spans="1:17">
      <c r="A1031" s="540" t="s">
        <v>823</v>
      </c>
      <c r="B1031" s="621"/>
      <c r="C1031" s="541">
        <v>111</v>
      </c>
      <c r="D1031" s="666"/>
      <c r="E1031" s="629"/>
      <c r="F1031" s="541">
        <v>2546</v>
      </c>
      <c r="G1031" s="541"/>
      <c r="H1031" s="629"/>
      <c r="I1031" s="541">
        <v>1194</v>
      </c>
      <c r="J1031" s="541"/>
      <c r="K1031" s="629"/>
      <c r="L1031" s="541">
        <v>2780</v>
      </c>
      <c r="M1031" s="540"/>
      <c r="N1031" s="593"/>
      <c r="O1031" s="541">
        <v>2261</v>
      </c>
      <c r="P1031" s="540"/>
      <c r="Q1031" s="537" t="s">
        <v>828</v>
      </c>
    </row>
    <row r="1032" spans="1:17">
      <c r="A1032" s="540" t="s">
        <v>829</v>
      </c>
      <c r="B1032" s="621"/>
      <c r="C1032" s="541">
        <v>2977</v>
      </c>
      <c r="D1032" s="666"/>
      <c r="E1032" s="629"/>
      <c r="F1032" s="541">
        <v>1840</v>
      </c>
      <c r="G1032" s="541"/>
      <c r="H1032" s="629"/>
      <c r="I1032" s="541">
        <v>3791</v>
      </c>
      <c r="J1032" s="541"/>
      <c r="K1032" s="629"/>
      <c r="L1032" s="541">
        <v>3972</v>
      </c>
      <c r="M1032" s="540"/>
      <c r="N1032" s="593"/>
      <c r="O1032" s="541">
        <v>454</v>
      </c>
      <c r="P1032" s="540"/>
      <c r="Q1032" s="537" t="s">
        <v>832</v>
      </c>
    </row>
    <row r="1033" spans="1:17">
      <c r="A1033" s="540" t="s">
        <v>833</v>
      </c>
      <c r="B1033" s="621"/>
      <c r="C1033" s="541">
        <v>440</v>
      </c>
      <c r="D1033" s="666"/>
      <c r="E1033" s="629"/>
      <c r="F1033" s="541">
        <v>1211</v>
      </c>
      <c r="G1033" s="541"/>
      <c r="H1033" s="629"/>
      <c r="I1033" s="541">
        <v>1121</v>
      </c>
      <c r="J1033" s="541"/>
      <c r="K1033" s="629"/>
      <c r="L1033" s="541">
        <v>1524</v>
      </c>
      <c r="M1033" s="540"/>
      <c r="N1033" s="593"/>
      <c r="O1033" s="541">
        <v>636</v>
      </c>
      <c r="P1033" s="540"/>
      <c r="Q1033" s="537" t="s">
        <v>838</v>
      </c>
    </row>
    <row r="1034" spans="1:17">
      <c r="A1034" s="540" t="s">
        <v>839</v>
      </c>
      <c r="B1034" s="621"/>
      <c r="C1034" s="541">
        <v>2193</v>
      </c>
      <c r="D1034" s="666"/>
      <c r="E1034" s="629"/>
      <c r="F1034" s="541">
        <v>5622</v>
      </c>
      <c r="G1034" s="541"/>
      <c r="H1034" s="629"/>
      <c r="I1034" s="541">
        <v>5807</v>
      </c>
      <c r="J1034" s="541"/>
      <c r="K1034" s="629"/>
      <c r="L1034" s="541">
        <v>5006</v>
      </c>
      <c r="M1034" s="540"/>
      <c r="N1034" s="593"/>
      <c r="O1034" s="541">
        <v>1568</v>
      </c>
      <c r="P1034" s="540"/>
      <c r="Q1034" s="537" t="s">
        <v>844</v>
      </c>
    </row>
    <row r="1035" spans="1:17">
      <c r="A1035" s="540" t="s">
        <v>845</v>
      </c>
      <c r="B1035" s="621"/>
      <c r="C1035" s="541">
        <v>705</v>
      </c>
      <c r="D1035" s="666"/>
      <c r="E1035" s="629"/>
      <c r="F1035" s="541">
        <v>1447</v>
      </c>
      <c r="G1035" s="541"/>
      <c r="H1035" s="629"/>
      <c r="I1035" s="541">
        <v>330</v>
      </c>
      <c r="J1035" s="541"/>
      <c r="K1035" s="629"/>
      <c r="L1035" s="541">
        <v>116</v>
      </c>
      <c r="M1035" s="540"/>
      <c r="N1035" s="593"/>
      <c r="O1035" s="541">
        <v>482</v>
      </c>
      <c r="P1035" s="540"/>
      <c r="Q1035" s="537" t="s">
        <v>851</v>
      </c>
    </row>
    <row r="1036" spans="1:17">
      <c r="A1036" s="551" t="s">
        <v>1130</v>
      </c>
      <c r="B1036" s="617"/>
      <c r="C1036" s="555">
        <v>5609</v>
      </c>
      <c r="D1036" s="667"/>
      <c r="E1036" s="631"/>
      <c r="F1036" s="555">
        <v>9695</v>
      </c>
      <c r="G1036" s="555"/>
      <c r="H1036" s="631"/>
      <c r="I1036" s="555">
        <v>14430</v>
      </c>
      <c r="J1036" s="555"/>
      <c r="K1036" s="631"/>
      <c r="L1036" s="555">
        <v>13641</v>
      </c>
      <c r="M1036" s="551"/>
      <c r="N1036" s="597"/>
      <c r="O1036" s="555">
        <v>13368</v>
      </c>
      <c r="P1036" s="551"/>
      <c r="Q1036" s="602" t="s">
        <v>857</v>
      </c>
    </row>
    <row r="1037" spans="1:17">
      <c r="A1037" s="681" t="s">
        <v>858</v>
      </c>
      <c r="B1037" s="621"/>
      <c r="C1037" s="541">
        <v>44</v>
      </c>
      <c r="D1037" s="666"/>
      <c r="E1037" s="629"/>
      <c r="F1037" s="509">
        <v>0</v>
      </c>
      <c r="G1037" s="541"/>
      <c r="H1037" s="629"/>
      <c r="I1037" s="541">
        <v>341</v>
      </c>
      <c r="J1037" s="541"/>
      <c r="K1037" s="629"/>
      <c r="L1037" s="541">
        <v>609</v>
      </c>
      <c r="M1037" s="540"/>
      <c r="N1037" s="593"/>
      <c r="O1037" s="541">
        <v>154</v>
      </c>
      <c r="P1037" s="540"/>
      <c r="Q1037" s="537" t="s">
        <v>863</v>
      </c>
    </row>
    <row r="1038" spans="1:17">
      <c r="A1038" s="681" t="s">
        <v>864</v>
      </c>
      <c r="B1038" s="621"/>
      <c r="C1038" s="541">
        <v>760</v>
      </c>
      <c r="D1038" s="666"/>
      <c r="E1038" s="629"/>
      <c r="F1038" s="541">
        <v>2201</v>
      </c>
      <c r="G1038" s="541"/>
      <c r="H1038" s="629"/>
      <c r="I1038" s="541">
        <v>2507</v>
      </c>
      <c r="J1038" s="541"/>
      <c r="K1038" s="629"/>
      <c r="L1038" s="541">
        <v>1951</v>
      </c>
      <c r="M1038" s="540"/>
      <c r="N1038" s="593"/>
      <c r="O1038" s="541">
        <v>2035</v>
      </c>
      <c r="P1038" s="540"/>
      <c r="Q1038" s="537" t="s">
        <v>865</v>
      </c>
    </row>
    <row r="1039" spans="1:17">
      <c r="A1039" s="681" t="s">
        <v>866</v>
      </c>
      <c r="B1039" s="621"/>
      <c r="C1039" s="541">
        <v>418</v>
      </c>
      <c r="D1039" s="666"/>
      <c r="E1039" s="629"/>
      <c r="F1039" s="541">
        <v>580</v>
      </c>
      <c r="G1039" s="541"/>
      <c r="H1039" s="629"/>
      <c r="I1039" s="541">
        <v>2487</v>
      </c>
      <c r="J1039" s="541"/>
      <c r="K1039" s="629"/>
      <c r="L1039" s="541">
        <v>3830</v>
      </c>
      <c r="M1039" s="540"/>
      <c r="N1039" s="593"/>
      <c r="O1039" s="541">
        <v>2630</v>
      </c>
      <c r="P1039" s="540"/>
      <c r="Q1039" s="537" t="s">
        <v>869</v>
      </c>
    </row>
    <row r="1040" spans="1:17">
      <c r="A1040" s="576" t="s">
        <v>870</v>
      </c>
      <c r="B1040" s="621"/>
      <c r="C1040" s="541">
        <v>198</v>
      </c>
      <c r="D1040" s="666"/>
      <c r="E1040" s="629"/>
      <c r="F1040" s="541">
        <v>1166</v>
      </c>
      <c r="G1040" s="541"/>
      <c r="H1040" s="629"/>
      <c r="I1040" s="541">
        <v>773</v>
      </c>
      <c r="J1040" s="541"/>
      <c r="K1040" s="629"/>
      <c r="L1040" s="541">
        <v>1604</v>
      </c>
      <c r="M1040" s="540"/>
      <c r="N1040" s="593"/>
      <c r="O1040" s="541">
        <v>1201</v>
      </c>
      <c r="P1040" s="540"/>
      <c r="Q1040" s="537" t="s">
        <v>874</v>
      </c>
    </row>
    <row r="1041" spans="1:17">
      <c r="A1041" s="577" t="s">
        <v>875</v>
      </c>
      <c r="B1041" s="621"/>
      <c r="C1041" s="541">
        <v>540</v>
      </c>
      <c r="D1041" s="666"/>
      <c r="E1041" s="629"/>
      <c r="F1041" s="541">
        <v>1845</v>
      </c>
      <c r="G1041" s="541"/>
      <c r="H1041" s="629"/>
      <c r="I1041" s="541">
        <v>2207</v>
      </c>
      <c r="J1041" s="541"/>
      <c r="K1041" s="629"/>
      <c r="L1041" s="541">
        <v>1075</v>
      </c>
      <c r="M1041" s="540"/>
      <c r="N1041" s="593"/>
      <c r="O1041" s="541">
        <v>1314</v>
      </c>
      <c r="P1041" s="540"/>
      <c r="Q1041" s="537" t="s">
        <v>880</v>
      </c>
    </row>
    <row r="1042" spans="1:17">
      <c r="A1042" s="578" t="s">
        <v>881</v>
      </c>
      <c r="B1042" s="621"/>
      <c r="C1042" s="509">
        <v>0</v>
      </c>
      <c r="D1042" s="666"/>
      <c r="E1042" s="629"/>
      <c r="F1042" s="509">
        <v>0</v>
      </c>
      <c r="G1042" s="541"/>
      <c r="H1042" s="629"/>
      <c r="I1042" s="509">
        <v>0</v>
      </c>
      <c r="J1042" s="541"/>
      <c r="K1042" s="629"/>
      <c r="L1042" s="509">
        <v>0</v>
      </c>
      <c r="M1042" s="540"/>
      <c r="N1042" s="593"/>
      <c r="O1042" s="541">
        <v>2035</v>
      </c>
      <c r="P1042" s="540"/>
      <c r="Q1042" s="537" t="s">
        <v>882</v>
      </c>
    </row>
    <row r="1043" spans="1:17">
      <c r="A1043" s="576" t="s">
        <v>883</v>
      </c>
      <c r="B1043" s="621"/>
      <c r="C1043" s="541">
        <v>2272</v>
      </c>
      <c r="D1043" s="666"/>
      <c r="E1043" s="629"/>
      <c r="F1043" s="541">
        <v>1756</v>
      </c>
      <c r="G1043" s="541"/>
      <c r="H1043" s="629"/>
      <c r="I1043" s="541">
        <v>3404</v>
      </c>
      <c r="J1043" s="541"/>
      <c r="K1043" s="629"/>
      <c r="L1043" s="541">
        <v>3529</v>
      </c>
      <c r="M1043" s="540"/>
      <c r="N1043" s="593"/>
      <c r="O1043" s="541">
        <v>2027</v>
      </c>
      <c r="P1043" s="540"/>
      <c r="Q1043" s="537" t="s">
        <v>887</v>
      </c>
    </row>
    <row r="1044" spans="1:17">
      <c r="A1044" s="576" t="s">
        <v>888</v>
      </c>
      <c r="B1044" s="621"/>
      <c r="C1044" s="541">
        <v>122</v>
      </c>
      <c r="D1044" s="666"/>
      <c r="E1044" s="629"/>
      <c r="F1044" s="541">
        <v>215</v>
      </c>
      <c r="G1044" s="541"/>
      <c r="H1044" s="629"/>
      <c r="I1044" s="541">
        <v>202</v>
      </c>
      <c r="J1044" s="541"/>
      <c r="K1044" s="629"/>
      <c r="L1044" s="541">
        <v>196</v>
      </c>
      <c r="M1044" s="540"/>
      <c r="N1044" s="593"/>
      <c r="O1044" s="541">
        <v>178</v>
      </c>
      <c r="P1044" s="540"/>
      <c r="Q1044" s="537" t="s">
        <v>892</v>
      </c>
    </row>
    <row r="1045" spans="1:17">
      <c r="A1045" s="540" t="s">
        <v>893</v>
      </c>
      <c r="B1045" s="621"/>
      <c r="C1045" s="541">
        <v>1255</v>
      </c>
      <c r="D1045" s="666"/>
      <c r="E1045" s="629"/>
      <c r="F1045" s="541">
        <v>1932</v>
      </c>
      <c r="G1045" s="541"/>
      <c r="H1045" s="629"/>
      <c r="I1045" s="541">
        <v>2509</v>
      </c>
      <c r="J1045" s="541"/>
      <c r="K1045" s="629"/>
      <c r="L1045" s="541">
        <v>847</v>
      </c>
      <c r="M1045" s="540"/>
      <c r="N1045" s="593"/>
      <c r="O1045" s="541">
        <v>1794</v>
      </c>
      <c r="P1045" s="540"/>
      <c r="Q1045" s="537" t="s">
        <v>897</v>
      </c>
    </row>
    <row r="1046" spans="1:17">
      <c r="A1046" s="551" t="s">
        <v>898</v>
      </c>
      <c r="B1046" s="617"/>
      <c r="C1046" s="555">
        <v>1958</v>
      </c>
      <c r="D1046" s="667"/>
      <c r="E1046" s="631"/>
      <c r="F1046" s="555">
        <v>967</v>
      </c>
      <c r="G1046" s="555"/>
      <c r="H1046" s="631"/>
      <c r="I1046" s="555">
        <v>986</v>
      </c>
      <c r="J1046" s="555"/>
      <c r="K1046" s="631"/>
      <c r="L1046" s="555">
        <v>1972</v>
      </c>
      <c r="M1046" s="551"/>
      <c r="N1046" s="597"/>
      <c r="O1046" s="555">
        <v>3118</v>
      </c>
      <c r="P1046" s="551"/>
      <c r="Q1046" s="602" t="s">
        <v>903</v>
      </c>
    </row>
    <row r="1047" spans="1:17">
      <c r="A1047" s="540" t="s">
        <v>904</v>
      </c>
      <c r="B1047" s="621"/>
      <c r="C1047" s="541">
        <v>89</v>
      </c>
      <c r="D1047" s="666"/>
      <c r="E1047" s="629"/>
      <c r="F1047" s="541">
        <v>166</v>
      </c>
      <c r="G1047" s="541"/>
      <c r="H1047" s="629"/>
      <c r="I1047" s="541">
        <v>149</v>
      </c>
      <c r="J1047" s="541"/>
      <c r="K1047" s="629"/>
      <c r="L1047" s="541">
        <v>1121</v>
      </c>
      <c r="M1047" s="540"/>
      <c r="N1047" s="593"/>
      <c r="O1047" s="541">
        <v>156</v>
      </c>
      <c r="P1047" s="540"/>
      <c r="Q1047" s="537" t="s">
        <v>907</v>
      </c>
    </row>
    <row r="1048" spans="1:17">
      <c r="A1048" s="540" t="s">
        <v>908</v>
      </c>
      <c r="B1048" s="621"/>
      <c r="C1048" s="541">
        <v>245</v>
      </c>
      <c r="D1048" s="666"/>
      <c r="E1048" s="629"/>
      <c r="F1048" s="541">
        <v>457</v>
      </c>
      <c r="G1048" s="541"/>
      <c r="H1048" s="629"/>
      <c r="I1048" s="541">
        <v>373</v>
      </c>
      <c r="J1048" s="541"/>
      <c r="K1048" s="629"/>
      <c r="L1048" s="541">
        <v>384</v>
      </c>
      <c r="M1048" s="540"/>
      <c r="N1048" s="593"/>
      <c r="O1048" s="541">
        <v>308</v>
      </c>
      <c r="P1048" s="540"/>
      <c r="Q1048" s="537" t="s">
        <v>912</v>
      </c>
    </row>
    <row r="1049" spans="1:17">
      <c r="A1049" s="540" t="s">
        <v>913</v>
      </c>
      <c r="B1049" s="621"/>
      <c r="C1049" s="541">
        <v>1624</v>
      </c>
      <c r="D1049" s="666"/>
      <c r="E1049" s="629"/>
      <c r="F1049" s="541">
        <v>344</v>
      </c>
      <c r="G1049" s="541"/>
      <c r="H1049" s="629"/>
      <c r="I1049" s="541">
        <v>464</v>
      </c>
      <c r="J1049" s="541"/>
      <c r="K1049" s="629"/>
      <c r="L1049" s="541">
        <v>467</v>
      </c>
      <c r="M1049" s="540"/>
      <c r="N1049" s="593"/>
      <c r="O1049" s="541">
        <v>2654</v>
      </c>
      <c r="P1049" s="540"/>
      <c r="Q1049" s="537" t="s">
        <v>917</v>
      </c>
    </row>
    <row r="1050" spans="1:17">
      <c r="A1050" s="551" t="s">
        <v>918</v>
      </c>
      <c r="B1050" s="617"/>
      <c r="C1050" s="555">
        <v>6449</v>
      </c>
      <c r="D1050" s="667"/>
      <c r="E1050" s="631"/>
      <c r="F1050" s="555">
        <v>11149</v>
      </c>
      <c r="G1050" s="555"/>
      <c r="H1050" s="631"/>
      <c r="I1050" s="555">
        <v>9442</v>
      </c>
      <c r="J1050" s="555"/>
      <c r="K1050" s="631"/>
      <c r="L1050" s="555">
        <v>10208</v>
      </c>
      <c r="M1050" s="551"/>
      <c r="N1050" s="597"/>
      <c r="O1050" s="555">
        <v>11253</v>
      </c>
      <c r="P1050" s="551"/>
      <c r="Q1050" s="602" t="s">
        <v>924</v>
      </c>
    </row>
    <row r="1051" spans="1:17">
      <c r="A1051" s="540" t="s">
        <v>925</v>
      </c>
      <c r="B1051" s="621"/>
      <c r="C1051" s="541">
        <v>412</v>
      </c>
      <c r="D1051" s="666"/>
      <c r="E1051" s="629"/>
      <c r="F1051" s="541">
        <v>2166</v>
      </c>
      <c r="G1051" s="541"/>
      <c r="H1051" s="629"/>
      <c r="I1051" s="541">
        <v>1927</v>
      </c>
      <c r="J1051" s="541"/>
      <c r="K1051" s="629"/>
      <c r="L1051" s="541">
        <v>3417</v>
      </c>
      <c r="M1051" s="540"/>
      <c r="N1051" s="593"/>
      <c r="O1051" s="541">
        <v>4983</v>
      </c>
      <c r="P1051" s="540"/>
      <c r="Q1051" s="537" t="s">
        <v>929</v>
      </c>
    </row>
    <row r="1052" spans="1:17">
      <c r="A1052" s="540" t="s">
        <v>930</v>
      </c>
      <c r="B1052" s="621"/>
      <c r="C1052" s="541">
        <v>303</v>
      </c>
      <c r="D1052" s="666"/>
      <c r="E1052" s="629"/>
      <c r="F1052" s="541">
        <v>515</v>
      </c>
      <c r="G1052" s="541"/>
      <c r="H1052" s="629"/>
      <c r="I1052" s="541">
        <v>134</v>
      </c>
      <c r="J1052" s="541"/>
      <c r="K1052" s="629"/>
      <c r="L1052" s="541">
        <v>146</v>
      </c>
      <c r="M1052" s="540"/>
      <c r="N1052" s="593"/>
      <c r="O1052" s="541">
        <v>190</v>
      </c>
      <c r="P1052" s="540"/>
      <c r="Q1052" s="537" t="s">
        <v>935</v>
      </c>
    </row>
    <row r="1053" spans="1:17">
      <c r="A1053" s="540" t="s">
        <v>936</v>
      </c>
      <c r="B1053" s="621"/>
      <c r="C1053" s="541">
        <v>134</v>
      </c>
      <c r="D1053" s="666"/>
      <c r="E1053" s="629"/>
      <c r="F1053" s="541">
        <v>399</v>
      </c>
      <c r="G1053" s="541"/>
      <c r="H1053" s="629"/>
      <c r="I1053" s="541">
        <v>302</v>
      </c>
      <c r="J1053" s="541"/>
      <c r="K1053" s="629"/>
      <c r="L1053" s="541">
        <v>918</v>
      </c>
      <c r="M1053" s="540"/>
      <c r="N1053" s="593"/>
      <c r="O1053" s="541">
        <v>1571</v>
      </c>
      <c r="P1053" s="540"/>
      <c r="Q1053" s="537" t="s">
        <v>939</v>
      </c>
    </row>
    <row r="1054" spans="1:17">
      <c r="A1054" s="540" t="s">
        <v>940</v>
      </c>
      <c r="B1054" s="621"/>
      <c r="C1054" s="541">
        <v>832</v>
      </c>
      <c r="D1054" s="666"/>
      <c r="E1054" s="629"/>
      <c r="F1054" s="541">
        <v>1920</v>
      </c>
      <c r="G1054" s="541"/>
      <c r="H1054" s="629"/>
      <c r="I1054" s="541">
        <v>1152</v>
      </c>
      <c r="J1054" s="541"/>
      <c r="K1054" s="629"/>
      <c r="L1054" s="541">
        <v>462</v>
      </c>
      <c r="M1054" s="540"/>
      <c r="N1054" s="593"/>
      <c r="O1054" s="541">
        <v>824</v>
      </c>
      <c r="P1054" s="540"/>
      <c r="Q1054" s="537" t="s">
        <v>945</v>
      </c>
    </row>
    <row r="1055" spans="1:17">
      <c r="A1055" s="540" t="s">
        <v>946</v>
      </c>
      <c r="B1055" s="621"/>
      <c r="C1055" s="541">
        <v>4768</v>
      </c>
      <c r="D1055" s="666"/>
      <c r="E1055" s="629"/>
      <c r="F1055" s="541">
        <v>6149</v>
      </c>
      <c r="G1055" s="541"/>
      <c r="H1055" s="629"/>
      <c r="I1055" s="541">
        <v>5927</v>
      </c>
      <c r="J1055" s="541"/>
      <c r="K1055" s="629"/>
      <c r="L1055" s="541">
        <v>5265</v>
      </c>
      <c r="M1055" s="540"/>
      <c r="N1055" s="593"/>
      <c r="O1055" s="541">
        <v>3685</v>
      </c>
      <c r="P1055" s="540"/>
      <c r="Q1055" s="537" t="s">
        <v>950</v>
      </c>
    </row>
    <row r="1056" spans="1:17">
      <c r="A1056" s="551" t="s">
        <v>951</v>
      </c>
      <c r="B1056" s="617"/>
      <c r="C1056" s="555">
        <v>244</v>
      </c>
      <c r="D1056" s="667"/>
      <c r="E1056" s="631"/>
      <c r="F1056" s="555">
        <v>1757</v>
      </c>
      <c r="G1056" s="555"/>
      <c r="H1056" s="631"/>
      <c r="I1056" s="555">
        <v>1579</v>
      </c>
      <c r="J1056" s="555"/>
      <c r="K1056" s="631"/>
      <c r="L1056" s="555">
        <v>420</v>
      </c>
      <c r="M1056" s="551"/>
      <c r="N1056" s="597"/>
      <c r="O1056" s="555">
        <v>1512</v>
      </c>
      <c r="P1056" s="551"/>
      <c r="Q1056" s="602" t="s">
        <v>957</v>
      </c>
    </row>
    <row r="1057" spans="1:17">
      <c r="A1057" s="540" t="s">
        <v>958</v>
      </c>
      <c r="B1057" s="621"/>
      <c r="C1057" s="541">
        <v>244</v>
      </c>
      <c r="D1057" s="666"/>
      <c r="E1057" s="629"/>
      <c r="F1057" s="541">
        <v>1757</v>
      </c>
      <c r="G1057" s="541"/>
      <c r="H1057" s="629"/>
      <c r="I1057" s="541">
        <v>1579</v>
      </c>
      <c r="J1057" s="541"/>
      <c r="K1057" s="629"/>
      <c r="L1057" s="541">
        <v>420</v>
      </c>
      <c r="M1057" s="540"/>
      <c r="N1057" s="593"/>
      <c r="O1057" s="541">
        <v>1512</v>
      </c>
      <c r="P1057" s="540"/>
      <c r="Q1057" s="537" t="s">
        <v>959</v>
      </c>
    </row>
    <row r="1058" spans="1:17">
      <c r="A1058" s="551" t="s">
        <v>960</v>
      </c>
      <c r="B1058" s="617"/>
      <c r="C1058" s="555">
        <v>24</v>
      </c>
      <c r="D1058" s="667"/>
      <c r="E1058" s="631"/>
      <c r="F1058" s="555">
        <v>62</v>
      </c>
      <c r="G1058" s="555"/>
      <c r="H1058" s="631"/>
      <c r="I1058" s="555">
        <v>94</v>
      </c>
      <c r="J1058" s="555"/>
      <c r="K1058" s="631"/>
      <c r="L1058" s="555">
        <v>61</v>
      </c>
      <c r="M1058" s="551"/>
      <c r="N1058" s="597"/>
      <c r="O1058" s="555">
        <v>58</v>
      </c>
      <c r="P1058" s="551"/>
      <c r="Q1058" s="602" t="s">
        <v>964</v>
      </c>
    </row>
    <row r="1059" spans="1:17">
      <c r="A1059" s="540" t="s">
        <v>965</v>
      </c>
      <c r="B1059" s="621"/>
      <c r="C1059" s="541">
        <v>24</v>
      </c>
      <c r="D1059" s="666"/>
      <c r="E1059" s="629"/>
      <c r="F1059" s="541">
        <v>62</v>
      </c>
      <c r="G1059" s="541"/>
      <c r="H1059" s="629"/>
      <c r="I1059" s="541">
        <v>94</v>
      </c>
      <c r="J1059" s="541"/>
      <c r="K1059" s="629"/>
      <c r="L1059" s="541">
        <v>61</v>
      </c>
      <c r="M1059" s="540"/>
      <c r="N1059" s="593"/>
      <c r="O1059" s="541">
        <v>58</v>
      </c>
      <c r="P1059" s="540"/>
      <c r="Q1059" s="537" t="s">
        <v>966</v>
      </c>
    </row>
    <row r="1060" spans="1:17">
      <c r="A1060" s="551" t="s">
        <v>967</v>
      </c>
      <c r="B1060" s="617"/>
      <c r="C1060" s="555">
        <v>14</v>
      </c>
      <c r="D1060" s="667"/>
      <c r="E1060" s="631"/>
      <c r="F1060" s="555">
        <v>80</v>
      </c>
      <c r="G1060" s="555"/>
      <c r="H1060" s="631"/>
      <c r="I1060" s="555">
        <v>53</v>
      </c>
      <c r="J1060" s="555"/>
      <c r="K1060" s="631"/>
      <c r="L1060" s="555">
        <v>56</v>
      </c>
      <c r="M1060" s="551"/>
      <c r="N1060" s="597"/>
      <c r="O1060" s="555">
        <v>57</v>
      </c>
      <c r="P1060" s="551"/>
      <c r="Q1060" s="602" t="s">
        <v>969</v>
      </c>
    </row>
    <row r="1061" spans="1:17">
      <c r="A1061" s="540" t="s">
        <v>970</v>
      </c>
      <c r="B1061" s="621"/>
      <c r="C1061" s="541">
        <v>14</v>
      </c>
      <c r="D1061" s="666"/>
      <c r="E1061" s="629"/>
      <c r="F1061" s="541">
        <v>80</v>
      </c>
      <c r="G1061" s="541"/>
      <c r="H1061" s="629"/>
      <c r="I1061" s="541">
        <v>53</v>
      </c>
      <c r="J1061" s="541"/>
      <c r="K1061" s="629"/>
      <c r="L1061" s="541">
        <v>56</v>
      </c>
      <c r="M1061" s="540"/>
      <c r="N1061" s="593"/>
      <c r="O1061" s="541">
        <v>57</v>
      </c>
      <c r="P1061" s="540"/>
      <c r="Q1061" s="537" t="s">
        <v>971</v>
      </c>
    </row>
    <row r="1062" spans="1:17">
      <c r="A1062" s="582" t="s">
        <v>972</v>
      </c>
      <c r="B1062" s="647"/>
      <c r="C1062" s="555">
        <v>44371</v>
      </c>
      <c r="D1062" s="676"/>
      <c r="E1062" s="645"/>
      <c r="F1062" s="555">
        <v>100582</v>
      </c>
      <c r="G1062" s="644"/>
      <c r="H1062" s="645"/>
      <c r="I1062" s="555">
        <v>81867</v>
      </c>
      <c r="J1062" s="644"/>
      <c r="K1062" s="645"/>
      <c r="L1062" s="555">
        <v>87932</v>
      </c>
      <c r="M1062" s="646"/>
      <c r="N1062" s="593"/>
      <c r="O1062" s="555">
        <v>96717</v>
      </c>
      <c r="P1062" s="551"/>
      <c r="Q1062" s="555" t="s">
        <v>978</v>
      </c>
    </row>
    <row r="1063" spans="1:17">
      <c r="A1063" s="582"/>
      <c r="B1063" s="647"/>
      <c r="C1063" s="555"/>
      <c r="D1063" s="676"/>
      <c r="E1063" s="645"/>
      <c r="F1063" s="555"/>
      <c r="G1063" s="644"/>
      <c r="H1063" s="645"/>
      <c r="I1063" s="555"/>
      <c r="J1063" s="644"/>
      <c r="K1063" s="645"/>
      <c r="L1063" s="555"/>
      <c r="M1063" s="644"/>
      <c r="N1063" s="593"/>
      <c r="O1063" s="555"/>
      <c r="P1063" s="551"/>
      <c r="Q1063" s="555"/>
    </row>
    <row r="1064" spans="1:17">
      <c r="A1064" s="587"/>
      <c r="B1064" s="599"/>
      <c r="C1064" s="568"/>
      <c r="D1064" s="546"/>
      <c r="E1064" s="568"/>
      <c r="F1064" s="568"/>
      <c r="G1064" s="568"/>
      <c r="H1064" s="568"/>
      <c r="I1064" s="568"/>
      <c r="J1064" s="568"/>
      <c r="K1064" s="568"/>
      <c r="L1064" s="568"/>
      <c r="M1064" s="568"/>
      <c r="N1064" s="599"/>
      <c r="O1064" s="680"/>
      <c r="P1064" s="669"/>
      <c r="Q1064" s="568"/>
    </row>
    <row r="1065" spans="1:17" ht="15.75">
      <c r="A1065" s="2322" t="s">
        <v>979</v>
      </c>
      <c r="B1065" s="2323"/>
      <c r="C1065" s="2323"/>
      <c r="D1065" s="2323"/>
      <c r="E1065" s="2323"/>
      <c r="F1065" s="2323"/>
      <c r="G1065" s="2323"/>
      <c r="H1065" s="2323"/>
      <c r="I1065" s="2323"/>
      <c r="J1065" s="2323"/>
      <c r="K1065" s="2323"/>
      <c r="L1065" s="2323"/>
      <c r="M1065" s="2323"/>
      <c r="N1065" s="2323" t="s">
        <v>980</v>
      </c>
      <c r="O1065" s="2323"/>
      <c r="P1065" s="2323"/>
      <c r="Q1065" s="2323"/>
    </row>
    <row r="1066" spans="1:17" ht="15.75">
      <c r="A1066" s="2317" t="s">
        <v>981</v>
      </c>
      <c r="B1066" s="2317"/>
      <c r="C1066" s="2317"/>
      <c r="D1066" s="2317"/>
      <c r="E1066" s="2317"/>
      <c r="F1066" s="2317"/>
      <c r="G1066" s="2317"/>
      <c r="H1066" s="2317"/>
      <c r="I1066" s="2317"/>
      <c r="J1066" s="2317"/>
      <c r="K1066" s="2317"/>
      <c r="L1066" s="2317"/>
      <c r="M1066" s="2317"/>
      <c r="N1066" s="2317" t="s">
        <v>1204</v>
      </c>
      <c r="O1066" s="2317"/>
      <c r="P1066" s="2317"/>
      <c r="Q1066" s="2317"/>
    </row>
    <row r="1067" spans="1:17">
      <c r="A1067" s="537"/>
      <c r="B1067" s="537"/>
      <c r="C1067" s="537"/>
      <c r="D1067" s="537"/>
      <c r="E1067" s="537"/>
      <c r="F1067" s="537"/>
      <c r="G1067" s="537"/>
      <c r="H1067" s="537"/>
      <c r="I1067" s="537"/>
      <c r="J1067" s="537"/>
      <c r="K1067" s="537"/>
      <c r="L1067" s="537"/>
      <c r="M1067" s="537"/>
      <c r="N1067" s="537"/>
      <c r="O1067" s="678"/>
      <c r="P1067" s="678"/>
      <c r="Q1067" s="537"/>
    </row>
  </sheetData>
  <mergeCells count="217">
    <mergeCell ref="A1065:M1065"/>
    <mergeCell ref="N1065:Q1065"/>
    <mergeCell ref="A1066:M1066"/>
    <mergeCell ref="N1066:Q1066"/>
    <mergeCell ref="B968:D968"/>
    <mergeCell ref="E968:G968"/>
    <mergeCell ref="H968:J968"/>
    <mergeCell ref="K968:M968"/>
    <mergeCell ref="N968:P968"/>
    <mergeCell ref="B969:D969"/>
    <mergeCell ref="E969:G969"/>
    <mergeCell ref="H969:J969"/>
    <mergeCell ref="K969:M969"/>
    <mergeCell ref="N969:P969"/>
    <mergeCell ref="A964:M964"/>
    <mergeCell ref="N964:Q964"/>
    <mergeCell ref="A965:M965"/>
    <mergeCell ref="N965:Q965"/>
    <mergeCell ref="A966:M966"/>
    <mergeCell ref="N966:Q966"/>
    <mergeCell ref="A960:M960"/>
    <mergeCell ref="N960:Q960"/>
    <mergeCell ref="A961:M961"/>
    <mergeCell ref="N961:Q961"/>
    <mergeCell ref="B864:D864"/>
    <mergeCell ref="E864:G864"/>
    <mergeCell ref="H864:J864"/>
    <mergeCell ref="K864:M864"/>
    <mergeCell ref="N864:P864"/>
    <mergeCell ref="B865:D865"/>
    <mergeCell ref="E865:G865"/>
    <mergeCell ref="H865:J865"/>
    <mergeCell ref="K865:M865"/>
    <mergeCell ref="N865:P865"/>
    <mergeCell ref="A860:M860"/>
    <mergeCell ref="N860:Q860"/>
    <mergeCell ref="A861:M861"/>
    <mergeCell ref="N861:Q861"/>
    <mergeCell ref="A862:M862"/>
    <mergeCell ref="N862:Q862"/>
    <mergeCell ref="A856:M856"/>
    <mergeCell ref="N856:Q856"/>
    <mergeCell ref="A857:M857"/>
    <mergeCell ref="N857:Q857"/>
    <mergeCell ref="B761:D761"/>
    <mergeCell ref="E761:G761"/>
    <mergeCell ref="H761:J761"/>
    <mergeCell ref="K761:M761"/>
    <mergeCell ref="N761:P761"/>
    <mergeCell ref="A809:Q809"/>
    <mergeCell ref="A759:M759"/>
    <mergeCell ref="N759:Q759"/>
    <mergeCell ref="B760:D760"/>
    <mergeCell ref="E760:G760"/>
    <mergeCell ref="H760:J760"/>
    <mergeCell ref="K760:M760"/>
    <mergeCell ref="N760:P760"/>
    <mergeCell ref="A755:M755"/>
    <mergeCell ref="N755:Q755"/>
    <mergeCell ref="A756:M756"/>
    <mergeCell ref="N756:Q756"/>
    <mergeCell ref="A757:M757"/>
    <mergeCell ref="N757:Q757"/>
    <mergeCell ref="A751:I751"/>
    <mergeCell ref="J751:L751"/>
    <mergeCell ref="B653:C653"/>
    <mergeCell ref="D653:E653"/>
    <mergeCell ref="F653:G653"/>
    <mergeCell ref="H653:I653"/>
    <mergeCell ref="J653:K653"/>
    <mergeCell ref="A750:I750"/>
    <mergeCell ref="J750:L750"/>
    <mergeCell ref="A651:I651"/>
    <mergeCell ref="J651:L651"/>
    <mergeCell ref="B652:C652"/>
    <mergeCell ref="D652:E652"/>
    <mergeCell ref="F652:G652"/>
    <mergeCell ref="H652:I652"/>
    <mergeCell ref="J652:K652"/>
    <mergeCell ref="A647:I647"/>
    <mergeCell ref="J647:L647"/>
    <mergeCell ref="A648:I648"/>
    <mergeCell ref="J648:L648"/>
    <mergeCell ref="A649:I649"/>
    <mergeCell ref="J649:L649"/>
    <mergeCell ref="A644:I644"/>
    <mergeCell ref="J644:L644"/>
    <mergeCell ref="B546:C546"/>
    <mergeCell ref="D546:E546"/>
    <mergeCell ref="F546:G546"/>
    <mergeCell ref="H546:I546"/>
    <mergeCell ref="J546:K546"/>
    <mergeCell ref="A643:I643"/>
    <mergeCell ref="J643:L643"/>
    <mergeCell ref="A544:I544"/>
    <mergeCell ref="J544:L544"/>
    <mergeCell ref="B545:C545"/>
    <mergeCell ref="D545:E545"/>
    <mergeCell ref="F545:G545"/>
    <mergeCell ref="H545:I545"/>
    <mergeCell ref="J545:K545"/>
    <mergeCell ref="A540:I540"/>
    <mergeCell ref="J540:L540"/>
    <mergeCell ref="A541:I541"/>
    <mergeCell ref="J541:L541"/>
    <mergeCell ref="A542:I542"/>
    <mergeCell ref="J542:L542"/>
    <mergeCell ref="A537:I537"/>
    <mergeCell ref="J537:L537"/>
    <mergeCell ref="B439:C439"/>
    <mergeCell ref="D439:E439"/>
    <mergeCell ref="F439:G439"/>
    <mergeCell ref="H439:I439"/>
    <mergeCell ref="J439:K439"/>
    <mergeCell ref="A536:I536"/>
    <mergeCell ref="J536:L536"/>
    <mergeCell ref="A437:I437"/>
    <mergeCell ref="J437:L437"/>
    <mergeCell ref="B438:C438"/>
    <mergeCell ref="D438:E438"/>
    <mergeCell ref="F438:G438"/>
    <mergeCell ref="H438:I438"/>
    <mergeCell ref="J438:K438"/>
    <mergeCell ref="A433:I433"/>
    <mergeCell ref="J433:L433"/>
    <mergeCell ref="A434:I434"/>
    <mergeCell ref="J434:L434"/>
    <mergeCell ref="A435:I435"/>
    <mergeCell ref="J435:L435"/>
    <mergeCell ref="A430:I430"/>
    <mergeCell ref="J430:L430"/>
    <mergeCell ref="B332:C332"/>
    <mergeCell ref="D332:E332"/>
    <mergeCell ref="F332:G332"/>
    <mergeCell ref="H332:I332"/>
    <mergeCell ref="J332:K332"/>
    <mergeCell ref="A429:I429"/>
    <mergeCell ref="J429:L429"/>
    <mergeCell ref="A330:I330"/>
    <mergeCell ref="J330:L330"/>
    <mergeCell ref="B331:C331"/>
    <mergeCell ref="D331:E331"/>
    <mergeCell ref="F331:G331"/>
    <mergeCell ref="H331:I331"/>
    <mergeCell ref="J331:K331"/>
    <mergeCell ref="A326:I326"/>
    <mergeCell ref="J326:L326"/>
    <mergeCell ref="A327:I327"/>
    <mergeCell ref="J327:L327"/>
    <mergeCell ref="A328:I328"/>
    <mergeCell ref="J328:L328"/>
    <mergeCell ref="A322:I322"/>
    <mergeCell ref="J322:L322"/>
    <mergeCell ref="B224:C224"/>
    <mergeCell ref="D224:E224"/>
    <mergeCell ref="F224:G224"/>
    <mergeCell ref="H224:I224"/>
    <mergeCell ref="J224:K224"/>
    <mergeCell ref="A321:I321"/>
    <mergeCell ref="J321:L321"/>
    <mergeCell ref="A222:I222"/>
    <mergeCell ref="J222:L222"/>
    <mergeCell ref="B223:C223"/>
    <mergeCell ref="D223:E223"/>
    <mergeCell ref="F223:G223"/>
    <mergeCell ref="H223:I223"/>
    <mergeCell ref="J223:K223"/>
    <mergeCell ref="A218:I218"/>
    <mergeCell ref="J218:L218"/>
    <mergeCell ref="A219:I219"/>
    <mergeCell ref="J219:L219"/>
    <mergeCell ref="A220:I220"/>
    <mergeCell ref="J220:L220"/>
    <mergeCell ref="A214:I214"/>
    <mergeCell ref="J214:L214"/>
    <mergeCell ref="B117:C117"/>
    <mergeCell ref="D117:E117"/>
    <mergeCell ref="F117:G117"/>
    <mergeCell ref="H117:I117"/>
    <mergeCell ref="J117:K117"/>
    <mergeCell ref="A213:I213"/>
    <mergeCell ref="J213:L213"/>
    <mergeCell ref="A115:I115"/>
    <mergeCell ref="J115:L115"/>
    <mergeCell ref="B116:C116"/>
    <mergeCell ref="D116:E116"/>
    <mergeCell ref="F116:G116"/>
    <mergeCell ref="H116:I116"/>
    <mergeCell ref="J116:K116"/>
    <mergeCell ref="A111:I111"/>
    <mergeCell ref="J111:L111"/>
    <mergeCell ref="A112:I112"/>
    <mergeCell ref="J112:L112"/>
    <mergeCell ref="A113:I113"/>
    <mergeCell ref="J113:L113"/>
    <mergeCell ref="A3:I3"/>
    <mergeCell ref="J3:L3"/>
    <mergeCell ref="A4:I4"/>
    <mergeCell ref="J4:L4"/>
    <mergeCell ref="A5:I5"/>
    <mergeCell ref="J5:L5"/>
    <mergeCell ref="A7:I7"/>
    <mergeCell ref="J7:L7"/>
    <mergeCell ref="B8:C8"/>
    <mergeCell ref="D8:E8"/>
    <mergeCell ref="F8:G8"/>
    <mergeCell ref="H8:I8"/>
    <mergeCell ref="J8:K8"/>
    <mergeCell ref="A108:I108"/>
    <mergeCell ref="J108:L108"/>
    <mergeCell ref="B9:C9"/>
    <mergeCell ref="D9:E9"/>
    <mergeCell ref="F9:G9"/>
    <mergeCell ref="H9:I9"/>
    <mergeCell ref="J9:K9"/>
    <mergeCell ref="A107:I107"/>
    <mergeCell ref="J107:L107"/>
  </mergeCells>
  <printOptions horizontalCentered="1"/>
  <pageMargins left="0.42" right="0.32" top="0.64" bottom="0.64" header="0.36" footer="0.35"/>
  <pageSetup paperSize="9" scale="65" orientation="landscape" r:id="rId1"/>
  <headerFooter>
    <oddFooter>&amp;CPage &amp;P de &amp;N</oddFooter>
  </headerFooter>
  <rowBreaks count="1" manualBreakCount="1">
    <brk id="6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20</vt:i4>
      </vt:variant>
      <vt:variant>
        <vt:lpstr>Plages nommées</vt:lpstr>
      </vt:variant>
      <vt:variant>
        <vt:i4>14</vt:i4>
      </vt:variant>
    </vt:vector>
  </HeadingPairs>
  <TitlesOfParts>
    <vt:vector size="34" baseType="lpstr">
      <vt:lpstr>BULLETIN 2018</vt:lpstr>
      <vt:lpstr>Sommaire</vt:lpstr>
      <vt:lpstr>Peche</vt:lpstr>
      <vt:lpstr>Feuil4</vt:lpstr>
      <vt:lpstr>ENERGIE </vt:lpstr>
      <vt:lpstr>Eau</vt:lpstr>
      <vt:lpstr>MINES </vt:lpstr>
      <vt:lpstr>INDUSTRIE</vt:lpstr>
      <vt:lpstr>FONCIER</vt:lpstr>
      <vt:lpstr>ADC PAR REGION</vt:lpstr>
      <vt:lpstr>transports</vt:lpstr>
      <vt:lpstr>tourisme</vt:lpstr>
      <vt:lpstr>ipp4tr18</vt:lpstr>
      <vt:lpstr>ipc4trim2018</vt:lpstr>
      <vt:lpstr>emploi</vt:lpstr>
      <vt:lpstr>commerce</vt:lpstr>
      <vt:lpstr>MONNAIE</vt:lpstr>
      <vt:lpstr>FINANCE</vt:lpstr>
      <vt:lpstr>bourse</vt:lpstr>
      <vt:lpstr>Comptes </vt:lpstr>
      <vt:lpstr>FONCIER!Impression_des_titres</vt:lpstr>
      <vt:lpstr>'ADC PAR REGION'!Zone_d_impression</vt:lpstr>
      <vt:lpstr>bourse!Zone_d_impression</vt:lpstr>
      <vt:lpstr>commerce!Zone_d_impression</vt:lpstr>
      <vt:lpstr>'Comptes '!Zone_d_impression</vt:lpstr>
      <vt:lpstr>emploi!Zone_d_impression</vt:lpstr>
      <vt:lpstr>FINANCE!Zone_d_impression</vt:lpstr>
      <vt:lpstr>INDUSTRIE!Zone_d_impression</vt:lpstr>
      <vt:lpstr>ipc4trim2018!Zone_d_impression</vt:lpstr>
      <vt:lpstr>ipp4tr18!Zone_d_impression</vt:lpstr>
      <vt:lpstr>'MINES '!Zone_d_impression</vt:lpstr>
      <vt:lpstr>MONNAIE!Zone_d_impression</vt:lpstr>
      <vt:lpstr>tourisme!Zone_d_impression</vt:lpstr>
      <vt:lpstr>transports!Zone_d_impression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Everyday.com - Jeux</dc:title>
  <dc:creator>UNITED NATIONS</dc:creator>
  <cp:lastModifiedBy>hp</cp:lastModifiedBy>
  <cp:lastPrinted>2019-11-22T13:27:24Z</cp:lastPrinted>
  <dcterms:created xsi:type="dcterms:W3CDTF">2004-06-23T09:28:48Z</dcterms:created>
  <dcterms:modified xsi:type="dcterms:W3CDTF">2020-12-28T13:09:39Z</dcterms:modified>
</cp:coreProperties>
</file>